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usuario\Downloads\"/>
    </mc:Choice>
  </mc:AlternateContent>
  <bookViews>
    <workbookView xWindow="-105" yWindow="-105" windowWidth="23250" windowHeight="12570" tabRatio="787"/>
  </bookViews>
  <sheets>
    <sheet name="Prueba Marketing" sheetId="1" r:id="rId1"/>
    <sheet name="Base" sheetId="19" r:id="rId2"/>
    <sheet name="Gráfica" sheetId="15" r:id="rId3"/>
    <sheet name="Promedios" sheetId="16" r:id="rId4"/>
    <sheet name="Tabla Amortización" sheetId="17" r:id="rId5"/>
  </sheets>
  <definedNames>
    <definedName name="_xlnm._FilterDatabase" localSheetId="1" hidden="1">Base!$A$1:$AA$1</definedName>
  </definedNames>
  <calcPr calcId="162913"/>
  <pivotCaches>
    <pivotCache cacheId="5" r:id="rId6"/>
  </pivotCaches>
  <fileRecoveryPr repairLoad="1"/>
</workbook>
</file>

<file path=xl/calcChain.xml><?xml version="1.0" encoding="utf-8"?>
<calcChain xmlns="http://schemas.openxmlformats.org/spreadsheetml/2006/main">
  <c r="B3" i="17" l="1"/>
  <c r="B4" i="17" s="1"/>
  <c r="D2" i="17"/>
  <c r="D3" i="17" s="1"/>
  <c r="D4" i="17" s="1"/>
  <c r="D5" i="17" s="1"/>
  <c r="D6" i="17" s="1"/>
  <c r="D7" i="17" s="1"/>
  <c r="D8" i="17" s="1"/>
  <c r="D9" i="17" s="1"/>
  <c r="D10" i="17" s="1"/>
  <c r="D11" i="17" s="1"/>
  <c r="D12" i="17" s="1"/>
  <c r="D13" i="17" s="1"/>
  <c r="D14" i="17" s="1"/>
  <c r="D15" i="17" s="1"/>
  <c r="D16" i="17" s="1"/>
  <c r="D17" i="17" s="1"/>
  <c r="D18" i="17" s="1"/>
  <c r="D19" i="17" s="1"/>
  <c r="D20" i="17" s="1"/>
  <c r="D21" i="17" s="1"/>
  <c r="D22" i="17" s="1"/>
  <c r="D23" i="17" s="1"/>
  <c r="D24" i="17" s="1"/>
  <c r="D25" i="17" s="1"/>
  <c r="D26" i="17" s="1"/>
  <c r="D27" i="17" s="1"/>
  <c r="D28" i="17" s="1"/>
  <c r="D29" i="17" s="1"/>
  <c r="D30" i="17" s="1"/>
  <c r="D31" i="17" s="1"/>
  <c r="D32" i="17" s="1"/>
  <c r="D33" i="17" s="1"/>
  <c r="D34" i="17" s="1"/>
  <c r="D35" i="17" s="1"/>
  <c r="D36" i="17" s="1"/>
  <c r="D37" i="17" s="1"/>
  <c r="D38" i="17" s="1"/>
  <c r="D39" i="17" s="1"/>
  <c r="D40" i="17" s="1"/>
  <c r="D41" i="17" s="1"/>
  <c r="D42" i="17" s="1"/>
  <c r="D43" i="17" s="1"/>
  <c r="D44" i="17" s="1"/>
  <c r="D45" i="17" s="1"/>
  <c r="D46" i="17" s="1"/>
  <c r="D47" i="17" s="1"/>
  <c r="D48" i="17" s="1"/>
  <c r="D49" i="17" s="1"/>
  <c r="D50" i="17" s="1"/>
  <c r="H2" i="16"/>
  <c r="G2" i="16"/>
  <c r="F5739" i="16"/>
  <c r="F5738" i="16"/>
  <c r="F5737" i="16"/>
  <c r="F5736" i="16"/>
  <c r="F5735" i="16"/>
  <c r="F5734" i="16"/>
  <c r="F5733" i="16"/>
  <c r="F5732" i="16"/>
  <c r="F5731" i="16"/>
  <c r="F5730" i="16"/>
  <c r="F5729" i="16"/>
  <c r="F5728" i="16"/>
  <c r="F5727" i="16"/>
  <c r="F5726" i="16"/>
  <c r="F5725" i="16"/>
  <c r="F5724" i="16"/>
  <c r="F5723" i="16"/>
  <c r="F5722" i="16"/>
  <c r="F5721" i="16"/>
  <c r="F5720" i="16"/>
  <c r="F5719" i="16"/>
  <c r="F5718" i="16"/>
  <c r="F5717" i="16"/>
  <c r="F5716" i="16"/>
  <c r="F5715" i="16"/>
  <c r="F5714" i="16"/>
  <c r="F5713" i="16"/>
  <c r="F5712" i="16"/>
  <c r="F5711" i="16"/>
  <c r="F5710" i="16"/>
  <c r="F5709" i="16"/>
  <c r="F5708" i="16"/>
  <c r="F5707" i="16"/>
  <c r="F5706" i="16"/>
  <c r="F5705" i="16"/>
  <c r="F5704" i="16"/>
  <c r="F5703" i="16"/>
  <c r="F5702" i="16"/>
  <c r="F5701" i="16"/>
  <c r="F5700" i="16"/>
  <c r="F5699" i="16"/>
  <c r="F5698" i="16"/>
  <c r="F5697" i="16"/>
  <c r="F5696" i="16"/>
  <c r="F5695" i="16"/>
  <c r="F5694" i="16"/>
  <c r="F5693" i="16"/>
  <c r="F5692" i="16"/>
  <c r="F5691" i="16"/>
  <c r="F5690" i="16"/>
  <c r="F5689" i="16"/>
  <c r="F5688" i="16"/>
  <c r="F5687" i="16"/>
  <c r="F5686" i="16"/>
  <c r="F5685" i="16"/>
  <c r="F5684" i="16"/>
  <c r="F5683" i="16"/>
  <c r="F5682" i="16"/>
  <c r="F5681" i="16"/>
  <c r="F5680" i="16"/>
  <c r="F5679" i="16"/>
  <c r="F5678" i="16"/>
  <c r="F5677" i="16"/>
  <c r="F5676" i="16"/>
  <c r="F5675" i="16"/>
  <c r="F5674" i="16"/>
  <c r="F5673" i="16"/>
  <c r="F5672" i="16"/>
  <c r="F5671" i="16"/>
  <c r="F5670" i="16"/>
  <c r="F5669" i="16"/>
  <c r="F5668" i="16"/>
  <c r="F5667" i="16"/>
  <c r="F5666" i="16"/>
  <c r="F5665" i="16"/>
  <c r="F5664" i="16"/>
  <c r="F5663" i="16"/>
  <c r="F5662" i="16"/>
  <c r="F5661" i="16"/>
  <c r="F5660" i="16"/>
  <c r="F5659" i="16"/>
  <c r="F5658" i="16"/>
  <c r="F5657" i="16"/>
  <c r="F5656" i="16"/>
  <c r="F5655" i="16"/>
  <c r="F5654" i="16"/>
  <c r="F5653" i="16"/>
  <c r="F5652" i="16"/>
  <c r="F5651" i="16"/>
  <c r="F5650" i="16"/>
  <c r="F5649" i="16"/>
  <c r="F5648" i="16"/>
  <c r="F5647" i="16"/>
  <c r="F5646" i="16"/>
  <c r="F5645" i="16"/>
  <c r="F5644" i="16"/>
  <c r="F5643" i="16"/>
  <c r="F5642" i="16"/>
  <c r="F5641" i="16"/>
  <c r="F5640" i="16"/>
  <c r="F5639" i="16"/>
  <c r="F5638" i="16"/>
  <c r="F5637" i="16"/>
  <c r="F5636" i="16"/>
  <c r="F5635" i="16"/>
  <c r="F5634" i="16"/>
  <c r="F5633" i="16"/>
  <c r="F5632" i="16"/>
  <c r="F5631" i="16"/>
  <c r="F5630" i="16"/>
  <c r="F5629" i="16"/>
  <c r="F5628" i="16"/>
  <c r="F5627" i="16"/>
  <c r="F5626" i="16"/>
  <c r="F5625" i="16"/>
  <c r="F5624" i="16"/>
  <c r="F5623" i="16"/>
  <c r="F5622" i="16"/>
  <c r="F5621" i="16"/>
  <c r="F5620" i="16"/>
  <c r="F5619" i="16"/>
  <c r="F5618" i="16"/>
  <c r="F5617" i="16"/>
  <c r="F5616" i="16"/>
  <c r="F5615" i="16"/>
  <c r="F5614" i="16"/>
  <c r="F5613" i="16"/>
  <c r="F5612" i="16"/>
  <c r="F5611" i="16"/>
  <c r="F5610" i="16"/>
  <c r="F5609" i="16"/>
  <c r="F5608" i="16"/>
  <c r="F5607" i="16"/>
  <c r="F5606" i="16"/>
  <c r="F5605" i="16"/>
  <c r="F5604" i="16"/>
  <c r="F5603" i="16"/>
  <c r="F5602" i="16"/>
  <c r="F5601" i="16"/>
  <c r="F5600" i="16"/>
  <c r="F5599" i="16"/>
  <c r="F5598" i="16"/>
  <c r="F5597" i="16"/>
  <c r="F5596" i="16"/>
  <c r="F5595" i="16"/>
  <c r="F5594" i="16"/>
  <c r="F5593" i="16"/>
  <c r="F5592" i="16"/>
  <c r="F5591" i="16"/>
  <c r="F5590" i="16"/>
  <c r="F5589" i="16"/>
  <c r="F5588" i="16"/>
  <c r="F5587" i="16"/>
  <c r="F5586" i="16"/>
  <c r="F5585" i="16"/>
  <c r="F5584" i="16"/>
  <c r="F5583" i="16"/>
  <c r="F5582" i="16"/>
  <c r="F5581" i="16"/>
  <c r="F5580" i="16"/>
  <c r="F5579" i="16"/>
  <c r="F5578" i="16"/>
  <c r="F5577" i="16"/>
  <c r="F5576" i="16"/>
  <c r="F5575" i="16"/>
  <c r="F5574" i="16"/>
  <c r="F5573" i="16"/>
  <c r="F5572" i="16"/>
  <c r="F5571" i="16"/>
  <c r="F5570" i="16"/>
  <c r="F5569" i="16"/>
  <c r="F5568" i="16"/>
  <c r="F5567" i="16"/>
  <c r="F5566" i="16"/>
  <c r="F5565" i="16"/>
  <c r="F5564" i="16"/>
  <c r="F5563" i="16"/>
  <c r="F5562" i="16"/>
  <c r="F5561" i="16"/>
  <c r="F5560" i="16"/>
  <c r="F5559" i="16"/>
  <c r="F5558" i="16"/>
  <c r="F5557" i="16"/>
  <c r="F5556" i="16"/>
  <c r="F5555" i="16"/>
  <c r="F5554" i="16"/>
  <c r="F5553" i="16"/>
  <c r="F5552" i="16"/>
  <c r="F5551" i="16"/>
  <c r="F5550" i="16"/>
  <c r="F5549" i="16"/>
  <c r="F5548" i="16"/>
  <c r="F5547" i="16"/>
  <c r="F5546" i="16"/>
  <c r="F5545" i="16"/>
  <c r="F5544" i="16"/>
  <c r="F5543" i="16"/>
  <c r="F5542" i="16"/>
  <c r="F5541" i="16"/>
  <c r="F5540" i="16"/>
  <c r="F5539" i="16"/>
  <c r="F5538" i="16"/>
  <c r="F5537" i="16"/>
  <c r="F5536" i="16"/>
  <c r="F5535" i="16"/>
  <c r="F5534" i="16"/>
  <c r="F5533" i="16"/>
  <c r="F5532" i="16"/>
  <c r="F5531" i="16"/>
  <c r="F5530" i="16"/>
  <c r="F5529" i="16"/>
  <c r="F5528" i="16"/>
  <c r="F5527" i="16"/>
  <c r="F5526" i="16"/>
  <c r="F5525" i="16"/>
  <c r="F5524" i="16"/>
  <c r="F5523" i="16"/>
  <c r="F5522" i="16"/>
  <c r="F5521" i="16"/>
  <c r="F5520" i="16"/>
  <c r="F5519" i="16"/>
  <c r="F5518" i="16"/>
  <c r="F5517" i="16"/>
  <c r="F5516" i="16"/>
  <c r="F5515" i="16"/>
  <c r="F5514" i="16"/>
  <c r="F5513" i="16"/>
  <c r="F5512" i="16"/>
  <c r="F5511" i="16"/>
  <c r="F5510" i="16"/>
  <c r="F5509" i="16"/>
  <c r="F5508" i="16"/>
  <c r="F5507" i="16"/>
  <c r="F5506" i="16"/>
  <c r="F5505" i="16"/>
  <c r="F5504" i="16"/>
  <c r="F5503" i="16"/>
  <c r="F5502" i="16"/>
  <c r="F5501" i="16"/>
  <c r="F5500" i="16"/>
  <c r="F5499" i="16"/>
  <c r="F5498" i="16"/>
  <c r="F5497" i="16"/>
  <c r="F5496" i="16"/>
  <c r="F5495" i="16"/>
  <c r="F5494" i="16"/>
  <c r="F5493" i="16"/>
  <c r="F5492" i="16"/>
  <c r="F5491" i="16"/>
  <c r="F5490" i="16"/>
  <c r="F5489" i="16"/>
  <c r="F5488" i="16"/>
  <c r="F5487" i="16"/>
  <c r="F5486" i="16"/>
  <c r="F5485" i="16"/>
  <c r="F5484" i="16"/>
  <c r="F5483" i="16"/>
  <c r="F5482" i="16"/>
  <c r="F5481" i="16"/>
  <c r="F5480" i="16"/>
  <c r="F5479" i="16"/>
  <c r="F5478" i="16"/>
  <c r="F5477" i="16"/>
  <c r="F5476" i="16"/>
  <c r="F5475" i="16"/>
  <c r="F5474" i="16"/>
  <c r="F5473" i="16"/>
  <c r="F5472" i="16"/>
  <c r="F5471" i="16"/>
  <c r="F5470" i="16"/>
  <c r="F5469" i="16"/>
  <c r="F5468" i="16"/>
  <c r="F5467" i="16"/>
  <c r="F5466" i="16"/>
  <c r="F5465" i="16"/>
  <c r="F5464" i="16"/>
  <c r="F5463" i="16"/>
  <c r="F5462" i="16"/>
  <c r="F5461" i="16"/>
  <c r="F5460" i="16"/>
  <c r="F5459" i="16"/>
  <c r="F5458" i="16"/>
  <c r="F5457" i="16"/>
  <c r="F5456" i="16"/>
  <c r="F5455" i="16"/>
  <c r="F5454" i="16"/>
  <c r="F5453" i="16"/>
  <c r="F5452" i="16"/>
  <c r="F5451" i="16"/>
  <c r="F5450" i="16"/>
  <c r="F5449" i="16"/>
  <c r="F5448" i="16"/>
  <c r="F5447" i="16"/>
  <c r="F5446" i="16"/>
  <c r="F5445" i="16"/>
  <c r="F5444" i="16"/>
  <c r="F5443" i="16"/>
  <c r="F5442" i="16"/>
  <c r="F5441" i="16"/>
  <c r="F5440" i="16"/>
  <c r="F5439" i="16"/>
  <c r="F5438" i="16"/>
  <c r="F5437" i="16"/>
  <c r="F5436" i="16"/>
  <c r="F5435" i="16"/>
  <c r="F5434" i="16"/>
  <c r="F5433" i="16"/>
  <c r="F5432" i="16"/>
  <c r="F5431" i="16"/>
  <c r="F5430" i="16"/>
  <c r="F5429" i="16"/>
  <c r="F5428" i="16"/>
  <c r="F5427" i="16"/>
  <c r="F5426" i="16"/>
  <c r="F5425" i="16"/>
  <c r="F5424" i="16"/>
  <c r="F5423" i="16"/>
  <c r="F5422" i="16"/>
  <c r="F5421" i="16"/>
  <c r="F5420" i="16"/>
  <c r="F5419" i="16"/>
  <c r="F5418" i="16"/>
  <c r="F5417" i="16"/>
  <c r="F5416" i="16"/>
  <c r="F5415" i="16"/>
  <c r="F5414" i="16"/>
  <c r="F5413" i="16"/>
  <c r="F5412" i="16"/>
  <c r="F5411" i="16"/>
  <c r="F5410" i="16"/>
  <c r="F5409" i="16"/>
  <c r="F5408" i="16"/>
  <c r="F5407" i="16"/>
  <c r="F5406" i="16"/>
  <c r="F5405" i="16"/>
  <c r="F5404" i="16"/>
  <c r="F5403" i="16"/>
  <c r="F5402" i="16"/>
  <c r="F5401" i="16"/>
  <c r="F5400" i="16"/>
  <c r="F5399" i="16"/>
  <c r="F5398" i="16"/>
  <c r="F5397" i="16"/>
  <c r="F5396" i="16"/>
  <c r="F5395" i="16"/>
  <c r="F5394" i="16"/>
  <c r="F5393" i="16"/>
  <c r="F5392" i="16"/>
  <c r="F5391" i="16"/>
  <c r="F5390" i="16"/>
  <c r="F5389" i="16"/>
  <c r="F5388" i="16"/>
  <c r="F5387" i="16"/>
  <c r="F5386" i="16"/>
  <c r="F5385" i="16"/>
  <c r="F5384" i="16"/>
  <c r="F5383" i="16"/>
  <c r="F5382" i="16"/>
  <c r="F5381" i="16"/>
  <c r="F5380" i="16"/>
  <c r="F5379" i="16"/>
  <c r="F5378" i="16"/>
  <c r="F5377" i="16"/>
  <c r="F5376" i="16"/>
  <c r="F5375" i="16"/>
  <c r="F5374" i="16"/>
  <c r="F5373" i="16"/>
  <c r="F5372" i="16"/>
  <c r="F5371" i="16"/>
  <c r="F5370" i="16"/>
  <c r="F5369" i="16"/>
  <c r="F5368" i="16"/>
  <c r="F5367" i="16"/>
  <c r="F5366" i="16"/>
  <c r="F5365" i="16"/>
  <c r="F5364" i="16"/>
  <c r="F5363" i="16"/>
  <c r="F5362" i="16"/>
  <c r="F5361" i="16"/>
  <c r="F5360" i="16"/>
  <c r="F5359" i="16"/>
  <c r="F5358" i="16"/>
  <c r="F5357" i="16"/>
  <c r="F5356" i="16"/>
  <c r="F5355" i="16"/>
  <c r="F5354" i="16"/>
  <c r="F5353" i="16"/>
  <c r="F5352" i="16"/>
  <c r="F5351" i="16"/>
  <c r="F5350" i="16"/>
  <c r="F5349" i="16"/>
  <c r="F5348" i="16"/>
  <c r="F5347" i="16"/>
  <c r="F5346" i="16"/>
  <c r="F5345" i="16"/>
  <c r="F5344" i="16"/>
  <c r="F5343" i="16"/>
  <c r="F5342" i="16"/>
  <c r="F5341" i="16"/>
  <c r="F5340" i="16"/>
  <c r="F5339" i="16"/>
  <c r="F5338" i="16"/>
  <c r="F5337" i="16"/>
  <c r="F5336" i="16"/>
  <c r="F5335" i="16"/>
  <c r="F5334" i="16"/>
  <c r="F5333" i="16"/>
  <c r="F5332" i="16"/>
  <c r="F5331" i="16"/>
  <c r="F5330" i="16"/>
  <c r="F5329" i="16"/>
  <c r="F5328" i="16"/>
  <c r="F5327" i="16"/>
  <c r="F5326" i="16"/>
  <c r="F5325" i="16"/>
  <c r="F5324" i="16"/>
  <c r="F5323" i="16"/>
  <c r="F5322" i="16"/>
  <c r="F5321" i="16"/>
  <c r="F5320" i="16"/>
  <c r="F5319" i="16"/>
  <c r="F5318" i="16"/>
  <c r="F5317" i="16"/>
  <c r="F5316" i="16"/>
  <c r="F5315" i="16"/>
  <c r="F5314" i="16"/>
  <c r="F5313" i="16"/>
  <c r="F5312" i="16"/>
  <c r="F5311" i="16"/>
  <c r="F5310" i="16"/>
  <c r="F5309" i="16"/>
  <c r="F5308" i="16"/>
  <c r="F5307" i="16"/>
  <c r="F5306" i="16"/>
  <c r="F5305" i="16"/>
  <c r="F5304" i="16"/>
  <c r="F5303" i="16"/>
  <c r="F5302" i="16"/>
  <c r="F5301" i="16"/>
  <c r="F5300" i="16"/>
  <c r="F5299" i="16"/>
  <c r="F5298" i="16"/>
  <c r="F5297" i="16"/>
  <c r="F5296" i="16"/>
  <c r="F5295" i="16"/>
  <c r="F5294" i="16"/>
  <c r="F5293" i="16"/>
  <c r="F5292" i="16"/>
  <c r="F5291" i="16"/>
  <c r="F5290" i="16"/>
  <c r="F5289" i="16"/>
  <c r="F5288" i="16"/>
  <c r="F5287" i="16"/>
  <c r="F5286" i="16"/>
  <c r="F5285" i="16"/>
  <c r="F5284" i="16"/>
  <c r="F5283" i="16"/>
  <c r="F5282" i="16"/>
  <c r="F5281" i="16"/>
  <c r="F5280" i="16"/>
  <c r="F5279" i="16"/>
  <c r="F5278" i="16"/>
  <c r="F5277" i="16"/>
  <c r="F5276" i="16"/>
  <c r="F5275" i="16"/>
  <c r="F5274" i="16"/>
  <c r="F5273" i="16"/>
  <c r="F5272" i="16"/>
  <c r="F5271" i="16"/>
  <c r="F5270" i="16"/>
  <c r="F5269" i="16"/>
  <c r="F5268" i="16"/>
  <c r="F5267" i="16"/>
  <c r="F5266" i="16"/>
  <c r="F5265" i="16"/>
  <c r="F5264" i="16"/>
  <c r="F5263" i="16"/>
  <c r="F5262" i="16"/>
  <c r="F5261" i="16"/>
  <c r="F5260" i="16"/>
  <c r="F5259" i="16"/>
  <c r="F5258" i="16"/>
  <c r="F5257" i="16"/>
  <c r="F5256" i="16"/>
  <c r="F5255" i="16"/>
  <c r="F5254" i="16"/>
  <c r="F5253" i="16"/>
  <c r="F5252" i="16"/>
  <c r="F5251" i="16"/>
  <c r="F5250" i="16"/>
  <c r="F5249" i="16"/>
  <c r="F5248" i="16"/>
  <c r="F5247" i="16"/>
  <c r="F5246" i="16"/>
  <c r="F5245" i="16"/>
  <c r="F5244" i="16"/>
  <c r="F5243" i="16"/>
  <c r="F5242" i="16"/>
  <c r="F5241" i="16"/>
  <c r="F5240" i="16"/>
  <c r="F5239" i="16"/>
  <c r="F5238" i="16"/>
  <c r="F5237" i="16"/>
  <c r="F5236" i="16"/>
  <c r="F5235" i="16"/>
  <c r="F5234" i="16"/>
  <c r="F5233" i="16"/>
  <c r="F5232" i="16"/>
  <c r="F5231" i="16"/>
  <c r="F5230" i="16"/>
  <c r="F5229" i="16"/>
  <c r="F5228" i="16"/>
  <c r="F5227" i="16"/>
  <c r="F5226" i="16"/>
  <c r="F5225" i="16"/>
  <c r="F5224" i="16"/>
  <c r="F5223" i="16"/>
  <c r="F5222" i="16"/>
  <c r="F5221" i="16"/>
  <c r="F5220" i="16"/>
  <c r="F5219" i="16"/>
  <c r="F5218" i="16"/>
  <c r="F5217" i="16"/>
  <c r="F5216" i="16"/>
  <c r="F5215" i="16"/>
  <c r="F5214" i="16"/>
  <c r="F5213" i="16"/>
  <c r="F5212" i="16"/>
  <c r="F5211" i="16"/>
  <c r="F5210" i="16"/>
  <c r="F5209" i="16"/>
  <c r="F5208" i="16"/>
  <c r="F5207" i="16"/>
  <c r="F5206" i="16"/>
  <c r="F5205" i="16"/>
  <c r="F5204" i="16"/>
  <c r="F5203" i="16"/>
  <c r="F5202" i="16"/>
  <c r="F5201" i="16"/>
  <c r="F5200" i="16"/>
  <c r="F5199" i="16"/>
  <c r="F5198" i="16"/>
  <c r="F5197" i="16"/>
  <c r="F5196" i="16"/>
  <c r="F5195" i="16"/>
  <c r="F5194" i="16"/>
  <c r="F5193" i="16"/>
  <c r="F5192" i="16"/>
  <c r="F5191" i="16"/>
  <c r="F5190" i="16"/>
  <c r="F5189" i="16"/>
  <c r="F5188" i="16"/>
  <c r="F5187" i="16"/>
  <c r="F5186" i="16"/>
  <c r="F5185" i="16"/>
  <c r="F5184" i="16"/>
  <c r="F5183" i="16"/>
  <c r="F5182" i="16"/>
  <c r="F5181" i="16"/>
  <c r="F5180" i="16"/>
  <c r="F5179" i="16"/>
  <c r="F5178" i="16"/>
  <c r="F5177" i="16"/>
  <c r="F5176" i="16"/>
  <c r="F5175" i="16"/>
  <c r="F5174" i="16"/>
  <c r="F5173" i="16"/>
  <c r="F5172" i="16"/>
  <c r="F5171" i="16"/>
  <c r="F5170" i="16"/>
  <c r="F5169" i="16"/>
  <c r="F5168" i="16"/>
  <c r="F5167" i="16"/>
  <c r="F5166" i="16"/>
  <c r="F5165" i="16"/>
  <c r="F5164" i="16"/>
  <c r="F5163" i="16"/>
  <c r="F5162" i="16"/>
  <c r="F5161" i="16"/>
  <c r="F5160" i="16"/>
  <c r="F5159" i="16"/>
  <c r="F5158" i="16"/>
  <c r="F5157" i="16"/>
  <c r="F5156" i="16"/>
  <c r="F5155" i="16"/>
  <c r="F5154" i="16"/>
  <c r="F5153" i="16"/>
  <c r="F5152" i="16"/>
  <c r="F5151" i="16"/>
  <c r="F5150" i="16"/>
  <c r="F5149" i="16"/>
  <c r="F5148" i="16"/>
  <c r="F5147" i="16"/>
  <c r="F5146" i="16"/>
  <c r="F5145" i="16"/>
  <c r="F5144" i="16"/>
  <c r="F5143" i="16"/>
  <c r="F5142" i="16"/>
  <c r="F5141" i="16"/>
  <c r="F5140" i="16"/>
  <c r="F5139" i="16"/>
  <c r="F5138" i="16"/>
  <c r="F5137" i="16"/>
  <c r="F5136" i="16"/>
  <c r="F5135" i="16"/>
  <c r="F5134" i="16"/>
  <c r="F5133" i="16"/>
  <c r="F5132" i="16"/>
  <c r="F5131" i="16"/>
  <c r="F5130" i="16"/>
  <c r="F5129" i="16"/>
  <c r="F5128" i="16"/>
  <c r="F5127" i="16"/>
  <c r="F5126" i="16"/>
  <c r="F5125" i="16"/>
  <c r="F5124" i="16"/>
  <c r="F5123" i="16"/>
  <c r="F5122" i="16"/>
  <c r="F5121" i="16"/>
  <c r="F5120" i="16"/>
  <c r="F5119" i="16"/>
  <c r="F5118" i="16"/>
  <c r="F5117" i="16"/>
  <c r="F5116" i="16"/>
  <c r="F5115" i="16"/>
  <c r="F5114" i="16"/>
  <c r="F5113" i="16"/>
  <c r="F5112" i="16"/>
  <c r="F5111" i="16"/>
  <c r="F5110" i="16"/>
  <c r="F5109" i="16"/>
  <c r="F5108" i="16"/>
  <c r="F5107" i="16"/>
  <c r="F5106" i="16"/>
  <c r="F5105" i="16"/>
  <c r="F5104" i="16"/>
  <c r="F5103" i="16"/>
  <c r="F5102" i="16"/>
  <c r="F5101" i="16"/>
  <c r="F5100" i="16"/>
  <c r="F5099" i="16"/>
  <c r="F5098" i="16"/>
  <c r="F5097" i="16"/>
  <c r="F5096" i="16"/>
  <c r="F5095" i="16"/>
  <c r="F5094" i="16"/>
  <c r="F5093" i="16"/>
  <c r="F5092" i="16"/>
  <c r="F5091" i="16"/>
  <c r="F5090" i="16"/>
  <c r="F5089" i="16"/>
  <c r="F5088" i="16"/>
  <c r="F5087" i="16"/>
  <c r="F5086" i="16"/>
  <c r="F5085" i="16"/>
  <c r="F5084" i="16"/>
  <c r="F5083" i="16"/>
  <c r="F5082" i="16"/>
  <c r="F5081" i="16"/>
  <c r="F5080" i="16"/>
  <c r="F5079" i="16"/>
  <c r="F5078" i="16"/>
  <c r="F5077" i="16"/>
  <c r="F5076" i="16"/>
  <c r="F5075" i="16"/>
  <c r="F5074" i="16"/>
  <c r="F5073" i="16"/>
  <c r="F5072" i="16"/>
  <c r="F5071" i="16"/>
  <c r="F5070" i="16"/>
  <c r="F5069" i="16"/>
  <c r="F5068" i="16"/>
  <c r="F5067" i="16"/>
  <c r="F5066" i="16"/>
  <c r="F5065" i="16"/>
  <c r="F5064" i="16"/>
  <c r="F5063" i="16"/>
  <c r="F5062" i="16"/>
  <c r="F5061" i="16"/>
  <c r="F5060" i="16"/>
  <c r="F5059" i="16"/>
  <c r="F5058" i="16"/>
  <c r="F5057" i="16"/>
  <c r="F5056" i="16"/>
  <c r="F5055" i="16"/>
  <c r="F5054" i="16"/>
  <c r="F5053" i="16"/>
  <c r="F5052" i="16"/>
  <c r="F5051" i="16"/>
  <c r="F5050" i="16"/>
  <c r="F5049" i="16"/>
  <c r="F5048" i="16"/>
  <c r="F5047" i="16"/>
  <c r="F5046" i="16"/>
  <c r="F5045" i="16"/>
  <c r="F5044" i="16"/>
  <c r="F5043" i="16"/>
  <c r="F5042" i="16"/>
  <c r="F5041" i="16"/>
  <c r="F5040" i="16"/>
  <c r="F5039" i="16"/>
  <c r="F5038" i="16"/>
  <c r="F5037" i="16"/>
  <c r="F5036" i="16"/>
  <c r="F5035" i="16"/>
  <c r="F5034" i="16"/>
  <c r="F5033" i="16"/>
  <c r="F5032" i="16"/>
  <c r="F5031" i="16"/>
  <c r="F5030" i="16"/>
  <c r="F5029" i="16"/>
  <c r="F5028" i="16"/>
  <c r="F5027" i="16"/>
  <c r="F5026" i="16"/>
  <c r="F5025" i="16"/>
  <c r="F5024" i="16"/>
  <c r="F5023" i="16"/>
  <c r="F5022" i="16"/>
  <c r="F5021" i="16"/>
  <c r="F5020" i="16"/>
  <c r="F5019" i="16"/>
  <c r="F5018" i="16"/>
  <c r="F5017" i="16"/>
  <c r="F5016" i="16"/>
  <c r="F5015" i="16"/>
  <c r="F5014" i="16"/>
  <c r="F5013" i="16"/>
  <c r="F5012" i="16"/>
  <c r="F5011" i="16"/>
  <c r="F5010" i="16"/>
  <c r="F5009" i="16"/>
  <c r="F5008" i="16"/>
  <c r="F5007" i="16"/>
  <c r="F5006" i="16"/>
  <c r="F5005" i="16"/>
  <c r="F5004" i="16"/>
  <c r="F5003" i="16"/>
  <c r="F5002" i="16"/>
  <c r="F5001" i="16"/>
  <c r="F5000" i="16"/>
  <c r="F4999" i="16"/>
  <c r="F4998" i="16"/>
  <c r="F4997" i="16"/>
  <c r="F4996" i="16"/>
  <c r="F4995" i="16"/>
  <c r="F4994" i="16"/>
  <c r="F4993" i="16"/>
  <c r="F4992" i="16"/>
  <c r="F4991" i="16"/>
  <c r="F4990" i="16"/>
  <c r="F4989" i="16"/>
  <c r="F4988" i="16"/>
  <c r="F4987" i="16"/>
  <c r="F4986" i="16"/>
  <c r="F4985" i="16"/>
  <c r="F4984" i="16"/>
  <c r="F4983" i="16"/>
  <c r="F4982" i="16"/>
  <c r="F4981" i="16"/>
  <c r="F4980" i="16"/>
  <c r="F4979" i="16"/>
  <c r="F4978" i="16"/>
  <c r="F4977" i="16"/>
  <c r="F4976" i="16"/>
  <c r="F4975" i="16"/>
  <c r="F4974" i="16"/>
  <c r="F4973" i="16"/>
  <c r="F4972" i="16"/>
  <c r="F4971" i="16"/>
  <c r="F4970" i="16"/>
  <c r="F4969" i="16"/>
  <c r="F4968" i="16"/>
  <c r="F4967" i="16"/>
  <c r="F4966" i="16"/>
  <c r="F4965" i="16"/>
  <c r="F4964" i="16"/>
  <c r="F4963" i="16"/>
  <c r="F4962" i="16"/>
  <c r="F4961" i="16"/>
  <c r="F4960" i="16"/>
  <c r="F4959" i="16"/>
  <c r="F4958" i="16"/>
  <c r="F4957" i="16"/>
  <c r="F4956" i="16"/>
  <c r="F4955" i="16"/>
  <c r="F4954" i="16"/>
  <c r="F4953" i="16"/>
  <c r="F4952" i="16"/>
  <c r="F4951" i="16"/>
  <c r="F4950" i="16"/>
  <c r="F4949" i="16"/>
  <c r="F4948" i="16"/>
  <c r="F4947" i="16"/>
  <c r="F4946" i="16"/>
  <c r="F4945" i="16"/>
  <c r="F4944" i="16"/>
  <c r="F4943" i="16"/>
  <c r="F4942" i="16"/>
  <c r="F4941" i="16"/>
  <c r="F4940" i="16"/>
  <c r="F4939" i="16"/>
  <c r="F4938" i="16"/>
  <c r="F4937" i="16"/>
  <c r="F4936" i="16"/>
  <c r="F4935" i="16"/>
  <c r="F4934" i="16"/>
  <c r="F4933" i="16"/>
  <c r="F4932" i="16"/>
  <c r="F4931" i="16"/>
  <c r="F4930" i="16"/>
  <c r="F4929" i="16"/>
  <c r="F4928" i="16"/>
  <c r="F4927" i="16"/>
  <c r="F4926" i="16"/>
  <c r="F4925" i="16"/>
  <c r="F4924" i="16"/>
  <c r="F4923" i="16"/>
  <c r="F4922" i="16"/>
  <c r="F4921" i="16"/>
  <c r="F4920" i="16"/>
  <c r="F4919" i="16"/>
  <c r="F4918" i="16"/>
  <c r="F4917" i="16"/>
  <c r="F4916" i="16"/>
  <c r="F4915" i="16"/>
  <c r="F4914" i="16"/>
  <c r="F4913" i="16"/>
  <c r="F4912" i="16"/>
  <c r="F4911" i="16"/>
  <c r="F4910" i="16"/>
  <c r="F4909" i="16"/>
  <c r="F4908" i="16"/>
  <c r="F4907" i="16"/>
  <c r="F4906" i="16"/>
  <c r="F4905" i="16"/>
  <c r="F4904" i="16"/>
  <c r="F4903" i="16"/>
  <c r="F4902" i="16"/>
  <c r="F4901" i="16"/>
  <c r="F4900" i="16"/>
  <c r="F4899" i="16"/>
  <c r="F4898" i="16"/>
  <c r="F4897" i="16"/>
  <c r="F4896" i="16"/>
  <c r="F4895" i="16"/>
  <c r="F4894" i="16"/>
  <c r="F4893" i="16"/>
  <c r="F4892" i="16"/>
  <c r="F4891" i="16"/>
  <c r="F4890" i="16"/>
  <c r="F4889" i="16"/>
  <c r="F4888" i="16"/>
  <c r="F4887" i="16"/>
  <c r="F4886" i="16"/>
  <c r="F4885" i="16"/>
  <c r="F4884" i="16"/>
  <c r="F4883" i="16"/>
  <c r="F4882" i="16"/>
  <c r="F4881" i="16"/>
  <c r="F4880" i="16"/>
  <c r="F4879" i="16"/>
  <c r="F4878" i="16"/>
  <c r="F4877" i="16"/>
  <c r="F4876" i="16"/>
  <c r="F4875" i="16"/>
  <c r="F4874" i="16"/>
  <c r="F4873" i="16"/>
  <c r="F4872" i="16"/>
  <c r="F4871" i="16"/>
  <c r="F4870" i="16"/>
  <c r="F4869" i="16"/>
  <c r="F4868" i="16"/>
  <c r="F4867" i="16"/>
  <c r="F4866" i="16"/>
  <c r="F4865" i="16"/>
  <c r="F4864" i="16"/>
  <c r="F4863" i="16"/>
  <c r="F4862" i="16"/>
  <c r="F4861" i="16"/>
  <c r="F4860" i="16"/>
  <c r="F4859" i="16"/>
  <c r="F4858" i="16"/>
  <c r="F4857" i="16"/>
  <c r="F4856" i="16"/>
  <c r="F4855" i="16"/>
  <c r="F4854" i="16"/>
  <c r="F4853" i="16"/>
  <c r="F4852" i="16"/>
  <c r="F4851" i="16"/>
  <c r="F4850" i="16"/>
  <c r="F4849" i="16"/>
  <c r="F4848" i="16"/>
  <c r="F4847" i="16"/>
  <c r="F4846" i="16"/>
  <c r="F4845" i="16"/>
  <c r="F4844" i="16"/>
  <c r="F4843" i="16"/>
  <c r="F4842" i="16"/>
  <c r="F4841" i="16"/>
  <c r="F4840" i="16"/>
  <c r="F4839" i="16"/>
  <c r="F4838" i="16"/>
  <c r="F4837" i="16"/>
  <c r="F4836" i="16"/>
  <c r="F4835" i="16"/>
  <c r="F4834" i="16"/>
  <c r="F4833" i="16"/>
  <c r="F4832" i="16"/>
  <c r="F4831" i="16"/>
  <c r="F4830" i="16"/>
  <c r="F4829" i="16"/>
  <c r="F4828" i="16"/>
  <c r="F4827" i="16"/>
  <c r="F4826" i="16"/>
  <c r="F4825" i="16"/>
  <c r="F4824" i="16"/>
  <c r="F4823" i="16"/>
  <c r="F4822" i="16"/>
  <c r="F4821" i="16"/>
  <c r="F4820" i="16"/>
  <c r="F4819" i="16"/>
  <c r="F4818" i="16"/>
  <c r="F4817" i="16"/>
  <c r="F4816" i="16"/>
  <c r="F4815" i="16"/>
  <c r="F4814" i="16"/>
  <c r="F4813" i="16"/>
  <c r="F4812" i="16"/>
  <c r="F4811" i="16"/>
  <c r="F4810" i="16"/>
  <c r="F4809" i="16"/>
  <c r="F4808" i="16"/>
  <c r="F4807" i="16"/>
  <c r="F4806" i="16"/>
  <c r="F4805" i="16"/>
  <c r="F4804" i="16"/>
  <c r="F4803" i="16"/>
  <c r="F4802" i="16"/>
  <c r="F4801" i="16"/>
  <c r="F4800" i="16"/>
  <c r="F4799" i="16"/>
  <c r="F4798" i="16"/>
  <c r="F4797" i="16"/>
  <c r="F4796" i="16"/>
  <c r="F4795" i="16"/>
  <c r="F4794" i="16"/>
  <c r="F4793" i="16"/>
  <c r="F4792" i="16"/>
  <c r="F4791" i="16"/>
  <c r="F4790" i="16"/>
  <c r="F4789" i="16"/>
  <c r="F4788" i="16"/>
  <c r="F4787" i="16"/>
  <c r="F4786" i="16"/>
  <c r="F4785" i="16"/>
  <c r="F4784" i="16"/>
  <c r="F4783" i="16"/>
  <c r="F4782" i="16"/>
  <c r="F4781" i="16"/>
  <c r="F4780" i="16"/>
  <c r="F4779" i="16"/>
  <c r="F4778" i="16"/>
  <c r="F4777" i="16"/>
  <c r="F4776" i="16"/>
  <c r="F4775" i="16"/>
  <c r="F4774" i="16"/>
  <c r="F4773" i="16"/>
  <c r="F4772" i="16"/>
  <c r="F4771" i="16"/>
  <c r="F4770" i="16"/>
  <c r="F4769" i="16"/>
  <c r="F4768" i="16"/>
  <c r="F4767" i="16"/>
  <c r="F4766" i="16"/>
  <c r="F4765" i="16"/>
  <c r="F4764" i="16"/>
  <c r="F4763" i="16"/>
  <c r="F4762" i="16"/>
  <c r="F4761" i="16"/>
  <c r="F4760" i="16"/>
  <c r="F4759" i="16"/>
  <c r="F4758" i="16"/>
  <c r="F4757" i="16"/>
  <c r="F4756" i="16"/>
  <c r="F4755" i="16"/>
  <c r="F4754" i="16"/>
  <c r="F4753" i="16"/>
  <c r="F4752" i="16"/>
  <c r="F4751" i="16"/>
  <c r="F4750" i="16"/>
  <c r="F4749" i="16"/>
  <c r="F4748" i="16"/>
  <c r="F4747" i="16"/>
  <c r="F4746" i="16"/>
  <c r="F4745" i="16"/>
  <c r="F4744" i="16"/>
  <c r="F4743" i="16"/>
  <c r="F4742" i="16"/>
  <c r="F4741" i="16"/>
  <c r="F4740" i="16"/>
  <c r="F4739" i="16"/>
  <c r="F4738" i="16"/>
  <c r="F4737" i="16"/>
  <c r="F4736" i="16"/>
  <c r="F4735" i="16"/>
  <c r="F4734" i="16"/>
  <c r="F4733" i="16"/>
  <c r="F4732" i="16"/>
  <c r="F4731" i="16"/>
  <c r="F4730" i="16"/>
  <c r="F4729" i="16"/>
  <c r="F4728" i="16"/>
  <c r="F4727" i="16"/>
  <c r="F4726" i="16"/>
  <c r="F4725" i="16"/>
  <c r="F4724" i="16"/>
  <c r="F4723" i="16"/>
  <c r="F4722" i="16"/>
  <c r="F4721" i="16"/>
  <c r="F4720" i="16"/>
  <c r="F4719" i="16"/>
  <c r="F4718" i="16"/>
  <c r="F4717" i="16"/>
  <c r="F4716" i="16"/>
  <c r="F4715" i="16"/>
  <c r="F4714" i="16"/>
  <c r="F4713" i="16"/>
  <c r="F4712" i="16"/>
  <c r="F4711" i="16"/>
  <c r="F4710" i="16"/>
  <c r="F4709" i="16"/>
  <c r="F4708" i="16"/>
  <c r="F4707" i="16"/>
  <c r="F4706" i="16"/>
  <c r="F4705" i="16"/>
  <c r="F4704" i="16"/>
  <c r="F4703" i="16"/>
  <c r="F4702" i="16"/>
  <c r="F4701" i="16"/>
  <c r="F4700" i="16"/>
  <c r="F4699" i="16"/>
  <c r="F4698" i="16"/>
  <c r="F4697" i="16"/>
  <c r="F4696" i="16"/>
  <c r="F4695" i="16"/>
  <c r="F4694" i="16"/>
  <c r="F4693" i="16"/>
  <c r="F4692" i="16"/>
  <c r="F4691" i="16"/>
  <c r="F4690" i="16"/>
  <c r="F4689" i="16"/>
  <c r="F4688" i="16"/>
  <c r="F4687" i="16"/>
  <c r="F4686" i="16"/>
  <c r="F4685" i="16"/>
  <c r="F4684" i="16"/>
  <c r="F4683" i="16"/>
  <c r="F4682" i="16"/>
  <c r="F4681" i="16"/>
  <c r="F4680" i="16"/>
  <c r="F4679" i="16"/>
  <c r="F4678" i="16"/>
  <c r="F4677" i="16"/>
  <c r="F4676" i="16"/>
  <c r="F4675" i="16"/>
  <c r="F4674" i="16"/>
  <c r="F4673" i="16"/>
  <c r="F4672" i="16"/>
  <c r="F4671" i="16"/>
  <c r="F4670" i="16"/>
  <c r="F4669" i="16"/>
  <c r="F4668" i="16"/>
  <c r="F4667" i="16"/>
  <c r="F4666" i="16"/>
  <c r="F4665" i="16"/>
  <c r="F4664" i="16"/>
  <c r="F4663" i="16"/>
  <c r="F4662" i="16"/>
  <c r="F4661" i="16"/>
  <c r="F4660" i="16"/>
  <c r="F4659" i="16"/>
  <c r="F4658" i="16"/>
  <c r="F4657" i="16"/>
  <c r="F4656" i="16"/>
  <c r="F4655" i="16"/>
  <c r="F4654" i="16"/>
  <c r="F4653" i="16"/>
  <c r="F4652" i="16"/>
  <c r="F4651" i="16"/>
  <c r="F4650" i="16"/>
  <c r="F4649" i="16"/>
  <c r="F4648" i="16"/>
  <c r="F4647" i="16"/>
  <c r="F4646" i="16"/>
  <c r="F4645" i="16"/>
  <c r="F4644" i="16"/>
  <c r="F4643" i="16"/>
  <c r="F4642" i="16"/>
  <c r="F4641" i="16"/>
  <c r="F4640" i="16"/>
  <c r="F4639" i="16"/>
  <c r="F4638" i="16"/>
  <c r="F4637" i="16"/>
  <c r="F4636" i="16"/>
  <c r="F4635" i="16"/>
  <c r="F4634" i="16"/>
  <c r="F4633" i="16"/>
  <c r="F4632" i="16"/>
  <c r="F4631" i="16"/>
  <c r="F4630" i="16"/>
  <c r="F4629" i="16"/>
  <c r="F4628" i="16"/>
  <c r="F4627" i="16"/>
  <c r="F4626" i="16"/>
  <c r="F4625" i="16"/>
  <c r="F4624" i="16"/>
  <c r="F4623" i="16"/>
  <c r="F4622" i="16"/>
  <c r="F4621" i="16"/>
  <c r="F4620" i="16"/>
  <c r="F4619" i="16"/>
  <c r="F4618" i="16"/>
  <c r="F4617" i="16"/>
  <c r="F4616" i="16"/>
  <c r="F4615" i="16"/>
  <c r="F4614" i="16"/>
  <c r="F4613" i="16"/>
  <c r="F4612" i="16"/>
  <c r="F4611" i="16"/>
  <c r="F4610" i="16"/>
  <c r="F4609" i="16"/>
  <c r="F4608" i="16"/>
  <c r="F4607" i="16"/>
  <c r="F4606" i="16"/>
  <c r="F4605" i="16"/>
  <c r="F4604" i="16"/>
  <c r="F4603" i="16"/>
  <c r="F4602" i="16"/>
  <c r="F4601" i="16"/>
  <c r="F4600" i="16"/>
  <c r="F4599" i="16"/>
  <c r="F4598" i="16"/>
  <c r="F4597" i="16"/>
  <c r="F4596" i="16"/>
  <c r="F4595" i="16"/>
  <c r="F4594" i="16"/>
  <c r="F4593" i="16"/>
  <c r="F4592" i="16"/>
  <c r="F4591" i="16"/>
  <c r="F4590" i="16"/>
  <c r="F4589" i="16"/>
  <c r="F4588" i="16"/>
  <c r="F4587" i="16"/>
  <c r="F4586" i="16"/>
  <c r="F4585" i="16"/>
  <c r="F4584" i="16"/>
  <c r="F4583" i="16"/>
  <c r="F4582" i="16"/>
  <c r="F4581" i="16"/>
  <c r="F4580" i="16"/>
  <c r="F4579" i="16"/>
  <c r="F4578" i="16"/>
  <c r="F4577" i="16"/>
  <c r="F4576" i="16"/>
  <c r="F4575" i="16"/>
  <c r="F4574" i="16"/>
  <c r="F4573" i="16"/>
  <c r="F4572" i="16"/>
  <c r="F4571" i="16"/>
  <c r="F4570" i="16"/>
  <c r="F4569" i="16"/>
  <c r="F4568" i="16"/>
  <c r="F4567" i="16"/>
  <c r="F4566" i="16"/>
  <c r="F4565" i="16"/>
  <c r="F4564" i="16"/>
  <c r="F4563" i="16"/>
  <c r="F4562" i="16"/>
  <c r="F4561" i="16"/>
  <c r="F4560" i="16"/>
  <c r="F4559" i="16"/>
  <c r="F4558" i="16"/>
  <c r="F4557" i="16"/>
  <c r="F4556" i="16"/>
  <c r="F4555" i="16"/>
  <c r="F4554" i="16"/>
  <c r="F4553" i="16"/>
  <c r="F4552" i="16"/>
  <c r="F4551" i="16"/>
  <c r="F4550" i="16"/>
  <c r="F4549" i="16"/>
  <c r="F4548" i="16"/>
  <c r="F4547" i="16"/>
  <c r="F4546" i="16"/>
  <c r="F4545" i="16"/>
  <c r="F4544" i="16"/>
  <c r="F4543" i="16"/>
  <c r="F4542" i="16"/>
  <c r="F4541" i="16"/>
  <c r="F4540" i="16"/>
  <c r="F4539" i="16"/>
  <c r="F4538" i="16"/>
  <c r="F4537" i="16"/>
  <c r="F4536" i="16"/>
  <c r="F4535" i="16"/>
  <c r="F4534" i="16"/>
  <c r="F4533" i="16"/>
  <c r="F4532" i="16"/>
  <c r="F4531" i="16"/>
  <c r="F4530" i="16"/>
  <c r="F4529" i="16"/>
  <c r="F4528" i="16"/>
  <c r="F4527" i="16"/>
  <c r="F4526" i="16"/>
  <c r="F4525" i="16"/>
  <c r="F4524" i="16"/>
  <c r="F4523" i="16"/>
  <c r="F4522" i="16"/>
  <c r="F4521" i="16"/>
  <c r="F4520" i="16"/>
  <c r="F4519" i="16"/>
  <c r="F4518" i="16"/>
  <c r="F4517" i="16"/>
  <c r="F4516" i="16"/>
  <c r="F4515" i="16"/>
  <c r="F4514" i="16"/>
  <c r="F4513" i="16"/>
  <c r="F4512" i="16"/>
  <c r="F4511" i="16"/>
  <c r="F4510" i="16"/>
  <c r="F4509" i="16"/>
  <c r="F4508" i="16"/>
  <c r="F4507" i="16"/>
  <c r="F4506" i="16"/>
  <c r="F4505" i="16"/>
  <c r="F4504" i="16"/>
  <c r="F4503" i="16"/>
  <c r="F4502" i="16"/>
  <c r="F4501" i="16"/>
  <c r="F4500" i="16"/>
  <c r="F4499" i="16"/>
  <c r="F4498" i="16"/>
  <c r="F4497" i="16"/>
  <c r="F4496" i="16"/>
  <c r="F4495" i="16"/>
  <c r="F4494" i="16"/>
  <c r="F4493" i="16"/>
  <c r="F4492" i="16"/>
  <c r="F4491" i="16"/>
  <c r="F4490" i="16"/>
  <c r="F4489" i="16"/>
  <c r="F4488" i="16"/>
  <c r="F4487" i="16"/>
  <c r="F4486" i="16"/>
  <c r="F4485" i="16"/>
  <c r="F4484" i="16"/>
  <c r="F4483" i="16"/>
  <c r="F4482" i="16"/>
  <c r="F4481" i="16"/>
  <c r="F4480" i="16"/>
  <c r="F4479" i="16"/>
  <c r="F4478" i="16"/>
  <c r="F4477" i="16"/>
  <c r="F4476" i="16"/>
  <c r="F4475" i="16"/>
  <c r="F4474" i="16"/>
  <c r="F4473" i="16"/>
  <c r="F4472" i="16"/>
  <c r="F4471" i="16"/>
  <c r="F4470" i="16"/>
  <c r="F4469" i="16"/>
  <c r="F4468" i="16"/>
  <c r="F4467" i="16"/>
  <c r="F4466" i="16"/>
  <c r="F4465" i="16"/>
  <c r="F4464" i="16"/>
  <c r="F4463" i="16"/>
  <c r="F4462" i="16"/>
  <c r="F4461" i="16"/>
  <c r="F4460" i="16"/>
  <c r="F4459" i="16"/>
  <c r="F4458" i="16"/>
  <c r="F4457" i="16"/>
  <c r="F4456" i="16"/>
  <c r="F4455" i="16"/>
  <c r="F4454" i="16"/>
  <c r="F4453" i="16"/>
  <c r="F4452" i="16"/>
  <c r="F4451" i="16"/>
  <c r="F4450" i="16"/>
  <c r="F4449" i="16"/>
  <c r="F4448" i="16"/>
  <c r="F4447" i="16"/>
  <c r="F4446" i="16"/>
  <c r="F4445" i="16"/>
  <c r="F4444" i="16"/>
  <c r="F4443" i="16"/>
  <c r="F4442" i="16"/>
  <c r="F4441" i="16"/>
  <c r="F4440" i="16"/>
  <c r="F4439" i="16"/>
  <c r="F4438" i="16"/>
  <c r="F4437" i="16"/>
  <c r="F4436" i="16"/>
  <c r="F4435" i="16"/>
  <c r="F4434" i="16"/>
  <c r="F4433" i="16"/>
  <c r="F4432" i="16"/>
  <c r="F4431" i="16"/>
  <c r="F4430" i="16"/>
  <c r="F4429" i="16"/>
  <c r="F4428" i="16"/>
  <c r="F4427" i="16"/>
  <c r="F4426" i="16"/>
  <c r="F4425" i="16"/>
  <c r="F4424" i="16"/>
  <c r="F4423" i="16"/>
  <c r="F4422" i="16"/>
  <c r="F4421" i="16"/>
  <c r="F4420" i="16"/>
  <c r="F4419" i="16"/>
  <c r="F4418" i="16"/>
  <c r="F4417" i="16"/>
  <c r="F4416" i="16"/>
  <c r="F4415" i="16"/>
  <c r="F4414" i="16"/>
  <c r="F4413" i="16"/>
  <c r="F4412" i="16"/>
  <c r="F4411" i="16"/>
  <c r="F4410" i="16"/>
  <c r="F4409" i="16"/>
  <c r="F4408" i="16"/>
  <c r="F4407" i="16"/>
  <c r="F4406" i="16"/>
  <c r="F4405" i="16"/>
  <c r="F4404" i="16"/>
  <c r="F4403" i="16"/>
  <c r="F4402" i="16"/>
  <c r="F4401" i="16"/>
  <c r="F4400" i="16"/>
  <c r="F4399" i="16"/>
  <c r="F4398" i="16"/>
  <c r="F4397" i="16"/>
  <c r="F4396" i="16"/>
  <c r="F4395" i="16"/>
  <c r="F4394" i="16"/>
  <c r="F4393" i="16"/>
  <c r="F4392" i="16"/>
  <c r="F4391" i="16"/>
  <c r="F4390" i="16"/>
  <c r="F4389" i="16"/>
  <c r="F4388" i="16"/>
  <c r="F4387" i="16"/>
  <c r="F4386" i="16"/>
  <c r="F4385" i="16"/>
  <c r="F4384" i="16"/>
  <c r="F4383" i="16"/>
  <c r="F4382" i="16"/>
  <c r="F4381" i="16"/>
  <c r="F4380" i="16"/>
  <c r="F4379" i="16"/>
  <c r="F4378" i="16"/>
  <c r="F4377" i="16"/>
  <c r="F4376" i="16"/>
  <c r="F4375" i="16"/>
  <c r="F4374" i="16"/>
  <c r="F4373" i="16"/>
  <c r="F4372" i="16"/>
  <c r="F4371" i="16"/>
  <c r="F4370" i="16"/>
  <c r="F4369" i="16"/>
  <c r="F4368" i="16"/>
  <c r="F4367" i="16"/>
  <c r="F4366" i="16"/>
  <c r="F4365" i="16"/>
  <c r="F4364" i="16"/>
  <c r="F4363" i="16"/>
  <c r="F4362" i="16"/>
  <c r="F4361" i="16"/>
  <c r="F4360" i="16"/>
  <c r="F4359" i="16"/>
  <c r="F4358" i="16"/>
  <c r="F4357" i="16"/>
  <c r="F4356" i="16"/>
  <c r="F4355" i="16"/>
  <c r="F4354" i="16"/>
  <c r="F4353" i="16"/>
  <c r="F4352" i="16"/>
  <c r="F4351" i="16"/>
  <c r="F4350" i="16"/>
  <c r="F4349" i="16"/>
  <c r="F4348" i="16"/>
  <c r="F4347" i="16"/>
  <c r="F4346" i="16"/>
  <c r="F4345" i="16"/>
  <c r="F4344" i="16"/>
  <c r="F4343" i="16"/>
  <c r="F4342" i="16"/>
  <c r="F4341" i="16"/>
  <c r="F4340" i="16"/>
  <c r="F4339" i="16"/>
  <c r="F4338" i="16"/>
  <c r="F4337" i="16"/>
  <c r="F4336" i="16"/>
  <c r="F4335" i="16"/>
  <c r="F4334" i="16"/>
  <c r="F4333" i="16"/>
  <c r="F4332" i="16"/>
  <c r="F4331" i="16"/>
  <c r="F4330" i="16"/>
  <c r="F4329" i="16"/>
  <c r="F4328" i="16"/>
  <c r="F4327" i="16"/>
  <c r="F4326" i="16"/>
  <c r="F4325" i="16"/>
  <c r="F4324" i="16"/>
  <c r="F4323" i="16"/>
  <c r="F4322" i="16"/>
  <c r="F4321" i="16"/>
  <c r="F4320" i="16"/>
  <c r="F4319" i="16"/>
  <c r="F4318" i="16"/>
  <c r="F4317" i="16"/>
  <c r="F4316" i="16"/>
  <c r="F4315" i="16"/>
  <c r="F4314" i="16"/>
  <c r="F4313" i="16"/>
  <c r="F4312" i="16"/>
  <c r="F4311" i="16"/>
  <c r="F4310" i="16"/>
  <c r="F4309" i="16"/>
  <c r="F4308" i="16"/>
  <c r="F4307" i="16"/>
  <c r="F4306" i="16"/>
  <c r="F4305" i="16"/>
  <c r="F4304" i="16"/>
  <c r="F4303" i="16"/>
  <c r="F4302" i="16"/>
  <c r="F4301" i="16"/>
  <c r="F4300" i="16"/>
  <c r="F4299" i="16"/>
  <c r="F4298" i="16"/>
  <c r="F4297" i="16"/>
  <c r="F4296" i="16"/>
  <c r="F4295" i="16"/>
  <c r="F4294" i="16"/>
  <c r="F4293" i="16"/>
  <c r="F4292" i="16"/>
  <c r="F4291" i="16"/>
  <c r="F4290" i="16"/>
  <c r="F4289" i="16"/>
  <c r="F4288" i="16"/>
  <c r="F4287" i="16"/>
  <c r="F4286" i="16"/>
  <c r="F4285" i="16"/>
  <c r="F4284" i="16"/>
  <c r="F4283" i="16"/>
  <c r="F4282" i="16"/>
  <c r="F4281" i="16"/>
  <c r="F4280" i="16"/>
  <c r="F4279" i="16"/>
  <c r="F4278" i="16"/>
  <c r="F4277" i="16"/>
  <c r="F4276" i="16"/>
  <c r="F4275" i="16"/>
  <c r="F4274" i="16"/>
  <c r="F4273" i="16"/>
  <c r="F4272" i="16"/>
  <c r="F4271" i="16"/>
  <c r="F4270" i="16"/>
  <c r="F4269" i="16"/>
  <c r="F4268" i="16"/>
  <c r="F4267" i="16"/>
  <c r="F4266" i="16"/>
  <c r="F4265" i="16"/>
  <c r="F4264" i="16"/>
  <c r="F4263" i="16"/>
  <c r="F4262" i="16"/>
  <c r="F4261" i="16"/>
  <c r="F4260" i="16"/>
  <c r="F4259" i="16"/>
  <c r="F4258" i="16"/>
  <c r="F4257" i="16"/>
  <c r="F4256" i="16"/>
  <c r="F4255" i="16"/>
  <c r="F4254" i="16"/>
  <c r="F4253" i="16"/>
  <c r="F4252" i="16"/>
  <c r="F4251" i="16"/>
  <c r="F4250" i="16"/>
  <c r="F4249" i="16"/>
  <c r="F4248" i="16"/>
  <c r="F4247" i="16"/>
  <c r="F4246" i="16"/>
  <c r="F4245" i="16"/>
  <c r="F4244" i="16"/>
  <c r="F4243" i="16"/>
  <c r="F4242" i="16"/>
  <c r="F4241" i="16"/>
  <c r="F4240" i="16"/>
  <c r="F4239" i="16"/>
  <c r="F4238" i="16"/>
  <c r="F4237" i="16"/>
  <c r="F4236" i="16"/>
  <c r="F4235" i="16"/>
  <c r="F4234" i="16"/>
  <c r="F4233" i="16"/>
  <c r="F4232" i="16"/>
  <c r="F4231" i="16"/>
  <c r="F4230" i="16"/>
  <c r="F4229" i="16"/>
  <c r="F4228" i="16"/>
  <c r="F4227" i="16"/>
  <c r="F4226" i="16"/>
  <c r="F4225" i="16"/>
  <c r="F4224" i="16"/>
  <c r="F4223" i="16"/>
  <c r="F4222" i="16"/>
  <c r="F4221" i="16"/>
  <c r="F4220" i="16"/>
  <c r="F4219" i="16"/>
  <c r="F4218" i="16"/>
  <c r="F4217" i="16"/>
  <c r="F4216" i="16"/>
  <c r="F4215" i="16"/>
  <c r="F4214" i="16"/>
  <c r="F4213" i="16"/>
  <c r="F4212" i="16"/>
  <c r="F4211" i="16"/>
  <c r="F4210" i="16"/>
  <c r="F4209" i="16"/>
  <c r="F4208" i="16"/>
  <c r="F4207" i="16"/>
  <c r="F4206" i="16"/>
  <c r="F4205" i="16"/>
  <c r="F4204" i="16"/>
  <c r="F4203" i="16"/>
  <c r="F4202" i="16"/>
  <c r="F4201" i="16"/>
  <c r="F4200" i="16"/>
  <c r="F4199" i="16"/>
  <c r="F4198" i="16"/>
  <c r="F4197" i="16"/>
  <c r="F4196" i="16"/>
  <c r="F4195" i="16"/>
  <c r="F4194" i="16"/>
  <c r="F4193" i="16"/>
  <c r="F4192" i="16"/>
  <c r="F4191" i="16"/>
  <c r="F4190" i="16"/>
  <c r="F4189" i="16"/>
  <c r="F4188" i="16"/>
  <c r="F4187" i="16"/>
  <c r="F4186" i="16"/>
  <c r="F4185" i="16"/>
  <c r="F4184" i="16"/>
  <c r="F4183" i="16"/>
  <c r="F4182" i="16"/>
  <c r="F4181" i="16"/>
  <c r="F4180" i="16"/>
  <c r="F4179" i="16"/>
  <c r="F4178" i="16"/>
  <c r="F4177" i="16"/>
  <c r="F4176" i="16"/>
  <c r="F4175" i="16"/>
  <c r="F4174" i="16"/>
  <c r="F4173" i="16"/>
  <c r="F4172" i="16"/>
  <c r="F4171" i="16"/>
  <c r="F4170" i="16"/>
  <c r="F4169" i="16"/>
  <c r="F4168" i="16"/>
  <c r="F4167" i="16"/>
  <c r="F4166" i="16"/>
  <c r="F4165" i="16"/>
  <c r="F4164" i="16"/>
  <c r="F4163" i="16"/>
  <c r="F4162" i="16"/>
  <c r="F4161" i="16"/>
  <c r="F4160" i="16"/>
  <c r="F4159" i="16"/>
  <c r="F4158" i="16"/>
  <c r="F4157" i="16"/>
  <c r="F4156" i="16"/>
  <c r="F4155" i="16"/>
  <c r="F4154" i="16"/>
  <c r="F4153" i="16"/>
  <c r="F4152" i="16"/>
  <c r="F4151" i="16"/>
  <c r="F4150" i="16"/>
  <c r="F4149" i="16"/>
  <c r="F4148" i="16"/>
  <c r="F4147" i="16"/>
  <c r="F4146" i="16"/>
  <c r="F4145" i="16"/>
  <c r="F4144" i="16"/>
  <c r="F4143" i="16"/>
  <c r="F4142" i="16"/>
  <c r="F4141" i="16"/>
  <c r="F4140" i="16"/>
  <c r="F4139" i="16"/>
  <c r="F4138" i="16"/>
  <c r="F4137" i="16"/>
  <c r="F4136" i="16"/>
  <c r="F4135" i="16"/>
  <c r="F4134" i="16"/>
  <c r="F4133" i="16"/>
  <c r="F4132" i="16"/>
  <c r="F4131" i="16"/>
  <c r="F4130" i="16"/>
  <c r="F4129" i="16"/>
  <c r="F4128" i="16"/>
  <c r="F4127" i="16"/>
  <c r="F4126" i="16"/>
  <c r="F4125" i="16"/>
  <c r="F4124" i="16"/>
  <c r="F4123" i="16"/>
  <c r="F4122" i="16"/>
  <c r="F4121" i="16"/>
  <c r="F4120" i="16"/>
  <c r="F4119" i="16"/>
  <c r="F4118" i="16"/>
  <c r="F4117" i="16"/>
  <c r="F4116" i="16"/>
  <c r="F4115" i="16"/>
  <c r="F4114" i="16"/>
  <c r="F4113" i="16"/>
  <c r="F4112" i="16"/>
  <c r="F4111" i="16"/>
  <c r="F4110" i="16"/>
  <c r="F4109" i="16"/>
  <c r="F4108" i="16"/>
  <c r="F4107" i="16"/>
  <c r="F4106" i="16"/>
  <c r="F4105" i="16"/>
  <c r="F4104" i="16"/>
  <c r="F4103" i="16"/>
  <c r="F4102" i="16"/>
  <c r="F4101" i="16"/>
  <c r="F4100" i="16"/>
  <c r="F4099" i="16"/>
  <c r="F4098" i="16"/>
  <c r="F4097" i="16"/>
  <c r="F4096" i="16"/>
  <c r="F4095" i="16"/>
  <c r="F4094" i="16"/>
  <c r="F4093" i="16"/>
  <c r="F4092" i="16"/>
  <c r="F4091" i="16"/>
  <c r="F4090" i="16"/>
  <c r="F4089" i="16"/>
  <c r="F4088" i="16"/>
  <c r="F4087" i="16"/>
  <c r="F4086" i="16"/>
  <c r="F4085" i="16"/>
  <c r="F4084" i="16"/>
  <c r="F4083" i="16"/>
  <c r="F4082" i="16"/>
  <c r="F4081" i="16"/>
  <c r="F4080" i="16"/>
  <c r="F4079" i="16"/>
  <c r="F4078" i="16"/>
  <c r="F4077" i="16"/>
  <c r="F4076" i="16"/>
  <c r="F4075" i="16"/>
  <c r="F4074" i="16"/>
  <c r="F4073" i="16"/>
  <c r="F4072" i="16"/>
  <c r="F4071" i="16"/>
  <c r="F4070" i="16"/>
  <c r="F4069" i="16"/>
  <c r="F4068" i="16"/>
  <c r="F4067" i="16"/>
  <c r="F4066" i="16"/>
  <c r="F4065" i="16"/>
  <c r="F4064" i="16"/>
  <c r="F4063" i="16"/>
  <c r="F4062" i="16"/>
  <c r="F4061" i="16"/>
  <c r="F4060" i="16"/>
  <c r="F4059" i="16"/>
  <c r="F4058" i="16"/>
  <c r="F4057" i="16"/>
  <c r="F4056" i="16"/>
  <c r="F4055" i="16"/>
  <c r="F4054" i="16"/>
  <c r="F4053" i="16"/>
  <c r="F4052" i="16"/>
  <c r="F4051" i="16"/>
  <c r="F4050" i="16"/>
  <c r="F4049" i="16"/>
  <c r="F4048" i="16"/>
  <c r="F4047" i="16"/>
  <c r="F4046" i="16"/>
  <c r="F4045" i="16"/>
  <c r="F4044" i="16"/>
  <c r="F4043" i="16"/>
  <c r="F4042" i="16"/>
  <c r="F4041" i="16"/>
  <c r="F4040" i="16"/>
  <c r="F4039" i="16"/>
  <c r="F4038" i="16"/>
  <c r="F4037" i="16"/>
  <c r="F4036" i="16"/>
  <c r="F4035" i="16"/>
  <c r="F4034" i="16"/>
  <c r="F4033" i="16"/>
  <c r="F4032" i="16"/>
  <c r="F4031" i="16"/>
  <c r="F4030" i="16"/>
  <c r="F4029" i="16"/>
  <c r="F4028" i="16"/>
  <c r="F4027" i="16"/>
  <c r="F4026" i="16"/>
  <c r="F4025" i="16"/>
  <c r="F4024" i="16"/>
  <c r="F4023" i="16"/>
  <c r="F4022" i="16"/>
  <c r="F4021" i="16"/>
  <c r="F4020" i="16"/>
  <c r="F4019" i="16"/>
  <c r="F4018" i="16"/>
  <c r="F4017" i="16"/>
  <c r="F4016" i="16"/>
  <c r="F4015" i="16"/>
  <c r="F4014" i="16"/>
  <c r="F4013" i="16"/>
  <c r="F4012" i="16"/>
  <c r="F4011" i="16"/>
  <c r="F4010" i="16"/>
  <c r="F4009" i="16"/>
  <c r="F4008" i="16"/>
  <c r="F4007" i="16"/>
  <c r="F4006" i="16"/>
  <c r="F4005" i="16"/>
  <c r="F4004" i="16"/>
  <c r="F4003" i="16"/>
  <c r="F4002" i="16"/>
  <c r="F4001" i="16"/>
  <c r="F4000" i="16"/>
  <c r="F3999" i="16"/>
  <c r="F3998" i="16"/>
  <c r="F3997" i="16"/>
  <c r="F3996" i="16"/>
  <c r="F3995" i="16"/>
  <c r="F3994" i="16"/>
  <c r="F3993" i="16"/>
  <c r="F3992" i="16"/>
  <c r="F3991" i="16"/>
  <c r="F3990" i="16"/>
  <c r="F3989" i="16"/>
  <c r="F3988" i="16"/>
  <c r="F3987" i="16"/>
  <c r="F3986" i="16"/>
  <c r="F3985" i="16"/>
  <c r="F3984" i="16"/>
  <c r="F3983" i="16"/>
  <c r="F3982" i="16"/>
  <c r="F3981" i="16"/>
  <c r="F3980" i="16"/>
  <c r="F3979" i="16"/>
  <c r="F3978" i="16"/>
  <c r="F3977" i="16"/>
  <c r="F3976" i="16"/>
  <c r="F3975" i="16"/>
  <c r="F3974" i="16"/>
  <c r="F3973" i="16"/>
  <c r="F3972" i="16"/>
  <c r="F3971" i="16"/>
  <c r="F3970" i="16"/>
  <c r="F3969" i="16"/>
  <c r="F3968" i="16"/>
  <c r="F3967" i="16"/>
  <c r="F3966" i="16"/>
  <c r="F3965" i="16"/>
  <c r="F3964" i="16"/>
  <c r="F3963" i="16"/>
  <c r="F3962" i="16"/>
  <c r="F3961" i="16"/>
  <c r="F3960" i="16"/>
  <c r="F3959" i="16"/>
  <c r="F3958" i="16"/>
  <c r="F3957" i="16"/>
  <c r="F3956" i="16"/>
  <c r="F3955" i="16"/>
  <c r="F3954" i="16"/>
  <c r="F3953" i="16"/>
  <c r="F3952" i="16"/>
  <c r="F3951" i="16"/>
  <c r="F3950" i="16"/>
  <c r="F3949" i="16"/>
  <c r="F3948" i="16"/>
  <c r="F3947" i="16"/>
  <c r="F3946" i="16"/>
  <c r="F3945" i="16"/>
  <c r="F3944" i="16"/>
  <c r="F3943" i="16"/>
  <c r="F3942" i="16"/>
  <c r="F3941" i="16"/>
  <c r="F3940" i="16"/>
  <c r="F3939" i="16"/>
  <c r="F3938" i="16"/>
  <c r="F3937" i="16"/>
  <c r="F3936" i="16"/>
  <c r="F3935" i="16"/>
  <c r="F3934" i="16"/>
  <c r="F3933" i="16"/>
  <c r="F3932" i="16"/>
  <c r="F3931" i="16"/>
  <c r="F3930" i="16"/>
  <c r="F3929" i="16"/>
  <c r="F3928" i="16"/>
  <c r="F3927" i="16"/>
  <c r="F3926" i="16"/>
  <c r="F3925" i="16"/>
  <c r="F3924" i="16"/>
  <c r="F3923" i="16"/>
  <c r="F3922" i="16"/>
  <c r="F3921" i="16"/>
  <c r="F3920" i="16"/>
  <c r="F3919" i="16"/>
  <c r="F3918" i="16"/>
  <c r="F3917" i="16"/>
  <c r="F3916" i="16"/>
  <c r="F3915" i="16"/>
  <c r="F3914" i="16"/>
  <c r="F3913" i="16"/>
  <c r="F3912" i="16"/>
  <c r="F3911" i="16"/>
  <c r="F3910" i="16"/>
  <c r="F3909" i="16"/>
  <c r="F3908" i="16"/>
  <c r="F3907" i="16"/>
  <c r="F3906" i="16"/>
  <c r="F3905" i="16"/>
  <c r="F3904" i="16"/>
  <c r="F3903" i="16"/>
  <c r="F3902" i="16"/>
  <c r="F3901" i="16"/>
  <c r="F3900" i="16"/>
  <c r="F3899" i="16"/>
  <c r="F3898" i="16"/>
  <c r="F3897" i="16"/>
  <c r="F3896" i="16"/>
  <c r="F3895" i="16"/>
  <c r="F3894" i="16"/>
  <c r="F3893" i="16"/>
  <c r="F3892" i="16"/>
  <c r="F3891" i="16"/>
  <c r="F3890" i="16"/>
  <c r="F3889" i="16"/>
  <c r="F3888" i="16"/>
  <c r="F3887" i="16"/>
  <c r="F3886" i="16"/>
  <c r="F3885" i="16"/>
  <c r="F3884" i="16"/>
  <c r="F3883" i="16"/>
  <c r="F3882" i="16"/>
  <c r="F3881" i="16"/>
  <c r="F3880" i="16"/>
  <c r="F3879" i="16"/>
  <c r="F3878" i="16"/>
  <c r="F3877" i="16"/>
  <c r="F3876" i="16"/>
  <c r="F3875" i="16"/>
  <c r="F3874" i="16"/>
  <c r="F3873" i="16"/>
  <c r="F3872" i="16"/>
  <c r="F3871" i="16"/>
  <c r="F3870" i="16"/>
  <c r="F3869" i="16"/>
  <c r="F3868" i="16"/>
  <c r="F3867" i="16"/>
  <c r="F3866" i="16"/>
  <c r="F3865" i="16"/>
  <c r="F3864" i="16"/>
  <c r="F3863" i="16"/>
  <c r="F3862" i="16"/>
  <c r="F3861" i="16"/>
  <c r="F3860" i="16"/>
  <c r="F3859" i="16"/>
  <c r="F3858" i="16"/>
  <c r="F3857" i="16"/>
  <c r="F3856" i="16"/>
  <c r="F3855" i="16"/>
  <c r="F3854" i="16"/>
  <c r="F3853" i="16"/>
  <c r="F3852" i="16"/>
  <c r="F3851" i="16"/>
  <c r="F3850" i="16"/>
  <c r="F3849" i="16"/>
  <c r="F3848" i="16"/>
  <c r="F3847" i="16"/>
  <c r="F3846" i="16"/>
  <c r="F3845" i="16"/>
  <c r="F3844" i="16"/>
  <c r="F3843" i="16"/>
  <c r="F3842" i="16"/>
  <c r="F3841" i="16"/>
  <c r="F3840" i="16"/>
  <c r="F3839" i="16"/>
  <c r="F3838" i="16"/>
  <c r="F3837" i="16"/>
  <c r="F3836" i="16"/>
  <c r="F3835" i="16"/>
  <c r="F3834" i="16"/>
  <c r="F3833" i="16"/>
  <c r="F3832" i="16"/>
  <c r="F3831" i="16"/>
  <c r="F3830" i="16"/>
  <c r="F3829" i="16"/>
  <c r="F3828" i="16"/>
  <c r="F3827" i="16"/>
  <c r="F3826" i="16"/>
  <c r="F3825" i="16"/>
  <c r="F3824" i="16"/>
  <c r="F3823" i="16"/>
  <c r="F3822" i="16"/>
  <c r="F3821" i="16"/>
  <c r="F3820" i="16"/>
  <c r="F3819" i="16"/>
  <c r="F3818" i="16"/>
  <c r="F3817" i="16"/>
  <c r="F3816" i="16"/>
  <c r="F3815" i="16"/>
  <c r="F3814" i="16"/>
  <c r="F3813" i="16"/>
  <c r="F3812" i="16"/>
  <c r="F3811" i="16"/>
  <c r="F3810" i="16"/>
  <c r="F3809" i="16"/>
  <c r="F3808" i="16"/>
  <c r="F3807" i="16"/>
  <c r="F3806" i="16"/>
  <c r="F3805" i="16"/>
  <c r="F3804" i="16"/>
  <c r="F3803" i="16"/>
  <c r="F3802" i="16"/>
  <c r="F3801" i="16"/>
  <c r="F3800" i="16"/>
  <c r="F3799" i="16"/>
  <c r="F3798" i="16"/>
  <c r="F3797" i="16"/>
  <c r="F3796" i="16"/>
  <c r="F3795" i="16"/>
  <c r="F3794" i="16"/>
  <c r="F3793" i="16"/>
  <c r="F3792" i="16"/>
  <c r="F3791" i="16"/>
  <c r="F3790" i="16"/>
  <c r="F3789" i="16"/>
  <c r="F3788" i="16"/>
  <c r="F3787" i="16"/>
  <c r="F3786" i="16"/>
  <c r="F3785" i="16"/>
  <c r="F3784" i="16"/>
  <c r="F3783" i="16"/>
  <c r="F3782" i="16"/>
  <c r="F3781" i="16"/>
  <c r="F3780" i="16"/>
  <c r="F3779" i="16"/>
  <c r="F3778" i="16"/>
  <c r="F3777" i="16"/>
  <c r="F3776" i="16"/>
  <c r="F3775" i="16"/>
  <c r="F3774" i="16"/>
  <c r="F3773" i="16"/>
  <c r="F3772" i="16"/>
  <c r="F3771" i="16"/>
  <c r="F3770" i="16"/>
  <c r="F3769" i="16"/>
  <c r="F3768" i="16"/>
  <c r="F3767" i="16"/>
  <c r="F3766" i="16"/>
  <c r="F3765" i="16"/>
  <c r="F3764" i="16"/>
  <c r="F3763" i="16"/>
  <c r="F3762" i="16"/>
  <c r="F3761" i="16"/>
  <c r="F3760" i="16"/>
  <c r="F3759" i="16"/>
  <c r="F3758" i="16"/>
  <c r="F3757" i="16"/>
  <c r="F3756" i="16"/>
  <c r="F3755" i="16"/>
  <c r="F3754" i="16"/>
  <c r="F3753" i="16"/>
  <c r="F3752" i="16"/>
  <c r="F3751" i="16"/>
  <c r="F3750" i="16"/>
  <c r="F3749" i="16"/>
  <c r="F3748" i="16"/>
  <c r="F3747" i="16"/>
  <c r="F3746" i="16"/>
  <c r="F3745" i="16"/>
  <c r="F3744" i="16"/>
  <c r="F3743" i="16"/>
  <c r="F3742" i="16"/>
  <c r="F3741" i="16"/>
  <c r="F3740" i="16"/>
  <c r="F3739" i="16"/>
  <c r="F3738" i="16"/>
  <c r="F3737" i="16"/>
  <c r="F3736" i="16"/>
  <c r="F3735" i="16"/>
  <c r="F3734" i="16"/>
  <c r="F3733" i="16"/>
  <c r="F3732" i="16"/>
  <c r="F3731" i="16"/>
  <c r="F3730" i="16"/>
  <c r="F3729" i="16"/>
  <c r="F3728" i="16"/>
  <c r="F3727" i="16"/>
  <c r="F3726" i="16"/>
  <c r="F3725" i="16"/>
  <c r="F3724" i="16"/>
  <c r="F3723" i="16"/>
  <c r="F3722" i="16"/>
  <c r="F3721" i="16"/>
  <c r="F3720" i="16"/>
  <c r="F3719" i="16"/>
  <c r="F3718" i="16"/>
  <c r="F3717" i="16"/>
  <c r="F3716" i="16"/>
  <c r="F3715" i="16"/>
  <c r="F3714" i="16"/>
  <c r="F3713" i="16"/>
  <c r="F3712" i="16"/>
  <c r="F3711" i="16"/>
  <c r="F3710" i="16"/>
  <c r="F3709" i="16"/>
  <c r="F3708" i="16"/>
  <c r="F3707" i="16"/>
  <c r="F3706" i="16"/>
  <c r="F3705" i="16"/>
  <c r="F3704" i="16"/>
  <c r="F3703" i="16"/>
  <c r="F3702" i="16"/>
  <c r="F3701" i="16"/>
  <c r="F3700" i="16"/>
  <c r="F3699" i="16"/>
  <c r="F3698" i="16"/>
  <c r="F3697" i="16"/>
  <c r="F3696" i="16"/>
  <c r="F3695" i="16"/>
  <c r="F3694" i="16"/>
  <c r="F3693" i="16"/>
  <c r="F3692" i="16"/>
  <c r="F3691" i="16"/>
  <c r="F3690" i="16"/>
  <c r="F3689" i="16"/>
  <c r="F3688" i="16"/>
  <c r="F3687" i="16"/>
  <c r="F3686" i="16"/>
  <c r="F3685" i="16"/>
  <c r="F3684" i="16"/>
  <c r="F3683" i="16"/>
  <c r="F3682" i="16"/>
  <c r="F3681" i="16"/>
  <c r="F3680" i="16"/>
  <c r="F3679" i="16"/>
  <c r="F3678" i="16"/>
  <c r="F3677" i="16"/>
  <c r="F3676" i="16"/>
  <c r="F3675" i="16"/>
  <c r="F3674" i="16"/>
  <c r="F3673" i="16"/>
  <c r="F3672" i="16"/>
  <c r="F3671" i="16"/>
  <c r="F3670" i="16"/>
  <c r="F3669" i="16"/>
  <c r="F3668" i="16"/>
  <c r="F3667" i="16"/>
  <c r="F3666" i="16"/>
  <c r="F3665" i="16"/>
  <c r="F3664" i="16"/>
  <c r="F3663" i="16"/>
  <c r="F3662" i="16"/>
  <c r="F3661" i="16"/>
  <c r="F3660" i="16"/>
  <c r="F3659" i="16"/>
  <c r="F3658" i="16"/>
  <c r="F3657" i="16"/>
  <c r="F3656" i="16"/>
  <c r="F3655" i="16"/>
  <c r="F3654" i="16"/>
  <c r="F3653" i="16"/>
  <c r="F3652" i="16"/>
  <c r="F3651" i="16"/>
  <c r="F3650" i="16"/>
  <c r="F3649" i="16"/>
  <c r="F3648" i="16"/>
  <c r="F3647" i="16"/>
  <c r="F3646" i="16"/>
  <c r="F3645" i="16"/>
  <c r="F3644" i="16"/>
  <c r="F3643" i="16"/>
  <c r="F3642" i="16"/>
  <c r="F3641" i="16"/>
  <c r="F3640" i="16"/>
  <c r="F3639" i="16"/>
  <c r="F3638" i="16"/>
  <c r="F3637" i="16"/>
  <c r="F3636" i="16"/>
  <c r="F3635" i="16"/>
  <c r="F3634" i="16"/>
  <c r="F3633" i="16"/>
  <c r="F3632" i="16"/>
  <c r="F3631" i="16"/>
  <c r="F3630" i="16"/>
  <c r="F3629" i="16"/>
  <c r="F3628" i="16"/>
  <c r="F3627" i="16"/>
  <c r="F3626" i="16"/>
  <c r="F3625" i="16"/>
  <c r="F3624" i="16"/>
  <c r="F3623" i="16"/>
  <c r="F3622" i="16"/>
  <c r="F3621" i="16"/>
  <c r="F3620" i="16"/>
  <c r="F3619" i="16"/>
  <c r="F3618" i="16"/>
  <c r="F3617" i="16"/>
  <c r="F3616" i="16"/>
  <c r="F3615" i="16"/>
  <c r="F3614" i="16"/>
  <c r="F3613" i="16"/>
  <c r="F3612" i="16"/>
  <c r="F3611" i="16"/>
  <c r="F3610" i="16"/>
  <c r="F3609" i="16"/>
  <c r="F3608" i="16"/>
  <c r="F3607" i="16"/>
  <c r="F3606" i="16"/>
  <c r="F3605" i="16"/>
  <c r="F3604" i="16"/>
  <c r="F3603" i="16"/>
  <c r="F3602" i="16"/>
  <c r="F3601" i="16"/>
  <c r="F3600" i="16"/>
  <c r="F3599" i="16"/>
  <c r="F3598" i="16"/>
  <c r="F3597" i="16"/>
  <c r="F3596" i="16"/>
  <c r="F3595" i="16"/>
  <c r="F3594" i="16"/>
  <c r="F3593" i="16"/>
  <c r="F3592" i="16"/>
  <c r="F3591" i="16"/>
  <c r="F3590" i="16"/>
  <c r="F3589" i="16"/>
  <c r="F3588" i="16"/>
  <c r="F3587" i="16"/>
  <c r="F3586" i="16"/>
  <c r="F3585" i="16"/>
  <c r="F3584" i="16"/>
  <c r="F3583" i="16"/>
  <c r="F3582" i="16"/>
  <c r="F3581" i="16"/>
  <c r="F3580" i="16"/>
  <c r="F3579" i="16"/>
  <c r="F3578" i="16"/>
  <c r="F3577" i="16"/>
  <c r="F3576" i="16"/>
  <c r="F3575" i="16"/>
  <c r="F3574" i="16"/>
  <c r="F3573" i="16"/>
  <c r="F3572" i="16"/>
  <c r="F3571" i="16"/>
  <c r="F3570" i="16"/>
  <c r="F3569" i="16"/>
  <c r="F3568" i="16"/>
  <c r="F3567" i="16"/>
  <c r="F3566" i="16"/>
  <c r="F3565" i="16"/>
  <c r="F3564" i="16"/>
  <c r="F3563" i="16"/>
  <c r="F3562" i="16"/>
  <c r="F3561" i="16"/>
  <c r="F3560" i="16"/>
  <c r="F3559" i="16"/>
  <c r="F3558" i="16"/>
  <c r="F3557" i="16"/>
  <c r="F3556" i="16"/>
  <c r="F3555" i="16"/>
  <c r="F3554" i="16"/>
  <c r="F3553" i="16"/>
  <c r="F3552" i="16"/>
  <c r="F3551" i="16"/>
  <c r="F3550" i="16"/>
  <c r="F3549" i="16"/>
  <c r="F3548" i="16"/>
  <c r="F3547" i="16"/>
  <c r="F3546" i="16"/>
  <c r="F3545" i="16"/>
  <c r="F3544" i="16"/>
  <c r="F3543" i="16"/>
  <c r="F3542" i="16"/>
  <c r="F3541" i="16"/>
  <c r="F3540" i="16"/>
  <c r="F3539" i="16"/>
  <c r="F3538" i="16"/>
  <c r="F3537" i="16"/>
  <c r="F3536" i="16"/>
  <c r="F3535" i="16"/>
  <c r="F3534" i="16"/>
  <c r="F3533" i="16"/>
  <c r="F3532" i="16"/>
  <c r="F3531" i="16"/>
  <c r="F3530" i="16"/>
  <c r="F3529" i="16"/>
  <c r="F3528" i="16"/>
  <c r="F3527" i="16"/>
  <c r="F3526" i="16"/>
  <c r="F3525" i="16"/>
  <c r="F3524" i="16"/>
  <c r="F3523" i="16"/>
  <c r="F3522" i="16"/>
  <c r="F3521" i="16"/>
  <c r="F3520" i="16"/>
  <c r="F3519" i="16"/>
  <c r="F3518" i="16"/>
  <c r="F3517" i="16"/>
  <c r="F3516" i="16"/>
  <c r="F3515" i="16"/>
  <c r="F3514" i="16"/>
  <c r="F3513" i="16"/>
  <c r="F3512" i="16"/>
  <c r="F3511" i="16"/>
  <c r="F3510" i="16"/>
  <c r="F3509" i="16"/>
  <c r="F3508" i="16"/>
  <c r="F3507" i="16"/>
  <c r="F3506" i="16"/>
  <c r="F3505" i="16"/>
  <c r="F3504" i="16"/>
  <c r="F3503" i="16"/>
  <c r="F3502" i="16"/>
  <c r="F3501" i="16"/>
  <c r="F3500" i="16"/>
  <c r="F3499" i="16"/>
  <c r="F3498" i="16"/>
  <c r="F3497" i="16"/>
  <c r="F3496" i="16"/>
  <c r="F3495" i="16"/>
  <c r="F3494" i="16"/>
  <c r="F3493" i="16"/>
  <c r="F3492" i="16"/>
  <c r="F3491" i="16"/>
  <c r="F3490" i="16"/>
  <c r="F3489" i="16"/>
  <c r="F3488" i="16"/>
  <c r="F3487" i="16"/>
  <c r="F3486" i="16"/>
  <c r="F3485" i="16"/>
  <c r="F3484" i="16"/>
  <c r="F3483" i="16"/>
  <c r="F3482" i="16"/>
  <c r="F3481" i="16"/>
  <c r="F3480" i="16"/>
  <c r="F3479" i="16"/>
  <c r="F3478" i="16"/>
  <c r="F3477" i="16"/>
  <c r="F3476" i="16"/>
  <c r="F3475" i="16"/>
  <c r="F3474" i="16"/>
  <c r="F3473" i="16"/>
  <c r="F3472" i="16"/>
  <c r="F3471" i="16"/>
  <c r="F3470" i="16"/>
  <c r="F3469" i="16"/>
  <c r="F3468" i="16"/>
  <c r="F3467" i="16"/>
  <c r="F3466" i="16"/>
  <c r="F3465" i="16"/>
  <c r="F3464" i="16"/>
  <c r="F3463" i="16"/>
  <c r="F3462" i="16"/>
  <c r="F3461" i="16"/>
  <c r="F3460" i="16"/>
  <c r="F3459" i="16"/>
  <c r="F3458" i="16"/>
  <c r="F3457" i="16"/>
  <c r="F3456" i="16"/>
  <c r="F3455" i="16"/>
  <c r="F3454" i="16"/>
  <c r="F3453" i="16"/>
  <c r="F3452" i="16"/>
  <c r="F3451" i="16"/>
  <c r="F3450" i="16"/>
  <c r="F3449" i="16"/>
  <c r="F3448" i="16"/>
  <c r="F3447" i="16"/>
  <c r="F3446" i="16"/>
  <c r="F3445" i="16"/>
  <c r="F3444" i="16"/>
  <c r="F3443" i="16"/>
  <c r="F3442" i="16"/>
  <c r="F3441" i="16"/>
  <c r="F3440" i="16"/>
  <c r="F3439" i="16"/>
  <c r="F3438" i="16"/>
  <c r="F3437" i="16"/>
  <c r="F3436" i="16"/>
  <c r="F3435" i="16"/>
  <c r="F3434" i="16"/>
  <c r="F3433" i="16"/>
  <c r="F3432" i="16"/>
  <c r="F3431" i="16"/>
  <c r="F3430" i="16"/>
  <c r="F3429" i="16"/>
  <c r="F3428" i="16"/>
  <c r="F3427" i="16"/>
  <c r="F3426" i="16"/>
  <c r="F3425" i="16"/>
  <c r="F3424" i="16"/>
  <c r="F3423" i="16"/>
  <c r="F3422" i="16"/>
  <c r="F3421" i="16"/>
  <c r="F3420" i="16"/>
  <c r="F3419" i="16"/>
  <c r="F3418" i="16"/>
  <c r="F3417" i="16"/>
  <c r="F3416" i="16"/>
  <c r="F3415" i="16"/>
  <c r="F3414" i="16"/>
  <c r="F3413" i="16"/>
  <c r="F3412" i="16"/>
  <c r="F3411" i="16"/>
  <c r="F3410" i="16"/>
  <c r="F3409" i="16"/>
  <c r="F3408" i="16"/>
  <c r="F3407" i="16"/>
  <c r="F3406" i="16"/>
  <c r="F3405" i="16"/>
  <c r="F3404" i="16"/>
  <c r="F3403" i="16"/>
  <c r="F3402" i="16"/>
  <c r="F3401" i="16"/>
  <c r="F3400" i="16"/>
  <c r="F3399" i="16"/>
  <c r="F3398" i="16"/>
  <c r="F3397" i="16"/>
  <c r="F3396" i="16"/>
  <c r="F3395" i="16"/>
  <c r="F3394" i="16"/>
  <c r="F3393" i="16"/>
  <c r="F3392" i="16"/>
  <c r="F3391" i="16"/>
  <c r="F3390" i="16"/>
  <c r="F3389" i="16"/>
  <c r="F3388" i="16"/>
  <c r="F3387" i="16"/>
  <c r="F3386" i="16"/>
  <c r="F3385" i="16"/>
  <c r="F3384" i="16"/>
  <c r="F3383" i="16"/>
  <c r="F3382" i="16"/>
  <c r="F3381" i="16"/>
  <c r="F3380" i="16"/>
  <c r="F3379" i="16"/>
  <c r="F3378" i="16"/>
  <c r="F3377" i="16"/>
  <c r="F3376" i="16"/>
  <c r="F3375" i="16"/>
  <c r="F3374" i="16"/>
  <c r="F3373" i="16"/>
  <c r="F3372" i="16"/>
  <c r="F3371" i="16"/>
  <c r="F3370" i="16"/>
  <c r="F3369" i="16"/>
  <c r="F3368" i="16"/>
  <c r="F3367" i="16"/>
  <c r="F3366" i="16"/>
  <c r="F3365" i="16"/>
  <c r="F3364" i="16"/>
  <c r="F3363" i="16"/>
  <c r="F3362" i="16"/>
  <c r="F3361" i="16"/>
  <c r="F3360" i="16"/>
  <c r="F3359" i="16"/>
  <c r="F3358" i="16"/>
  <c r="F3357" i="16"/>
  <c r="F3356" i="16"/>
  <c r="F3355" i="16"/>
  <c r="F3354" i="16"/>
  <c r="F3353" i="16"/>
  <c r="F3352" i="16"/>
  <c r="F3351" i="16"/>
  <c r="F3350" i="16"/>
  <c r="F3349" i="16"/>
  <c r="F3348" i="16"/>
  <c r="F3347" i="16"/>
  <c r="F3346" i="16"/>
  <c r="F3345" i="16"/>
  <c r="F3344" i="16"/>
  <c r="F3343" i="16"/>
  <c r="F3342" i="16"/>
  <c r="F3341" i="16"/>
  <c r="F3340" i="16"/>
  <c r="F3339" i="16"/>
  <c r="F3338" i="16"/>
  <c r="F3337" i="16"/>
  <c r="F3336" i="16"/>
  <c r="F3335" i="16"/>
  <c r="F3334" i="16"/>
  <c r="F3333" i="16"/>
  <c r="F3332" i="16"/>
  <c r="F3331" i="16"/>
  <c r="F3330" i="16"/>
  <c r="F3329" i="16"/>
  <c r="F3328" i="16"/>
  <c r="F3327" i="16"/>
  <c r="F3326" i="16"/>
  <c r="F3325" i="16"/>
  <c r="F3324" i="16"/>
  <c r="F3323" i="16"/>
  <c r="F3322" i="16"/>
  <c r="F3321" i="16"/>
  <c r="F3320" i="16"/>
  <c r="F3319" i="16"/>
  <c r="F3318" i="16"/>
  <c r="F3317" i="16"/>
  <c r="F3316" i="16"/>
  <c r="F3315" i="16"/>
  <c r="F3314" i="16"/>
  <c r="F3313" i="16"/>
  <c r="F3312" i="16"/>
  <c r="F3311" i="16"/>
  <c r="F3310" i="16"/>
  <c r="F3309" i="16"/>
  <c r="F3308" i="16"/>
  <c r="F3307" i="16"/>
  <c r="F3306" i="16"/>
  <c r="F3305" i="16"/>
  <c r="F3304" i="16"/>
  <c r="F3303" i="16"/>
  <c r="F3302" i="16"/>
  <c r="F3301" i="16"/>
  <c r="F3300" i="16"/>
  <c r="F3299" i="16"/>
  <c r="F3298" i="16"/>
  <c r="F3297" i="16"/>
  <c r="F3296" i="16"/>
  <c r="F3295" i="16"/>
  <c r="F3294" i="16"/>
  <c r="F3293" i="16"/>
  <c r="F3292" i="16"/>
  <c r="F3291" i="16"/>
  <c r="F3290" i="16"/>
  <c r="F3289" i="16"/>
  <c r="F3288" i="16"/>
  <c r="F3287" i="16"/>
  <c r="F3286" i="16"/>
  <c r="F3285" i="16"/>
  <c r="F3284" i="16"/>
  <c r="F3283" i="16"/>
  <c r="F3282" i="16"/>
  <c r="F3281" i="16"/>
  <c r="F3280" i="16"/>
  <c r="F3279" i="16"/>
  <c r="F3278" i="16"/>
  <c r="F3277" i="16"/>
  <c r="F3276" i="16"/>
  <c r="F3275" i="16"/>
  <c r="F3274" i="16"/>
  <c r="F3273" i="16"/>
  <c r="F3272" i="16"/>
  <c r="F3271" i="16"/>
  <c r="F3270" i="16"/>
  <c r="F3269" i="16"/>
  <c r="F3268" i="16"/>
  <c r="F3267" i="16"/>
  <c r="F3266" i="16"/>
  <c r="F3265" i="16"/>
  <c r="F3264" i="16"/>
  <c r="F3263" i="16"/>
  <c r="F3262" i="16"/>
  <c r="F3261" i="16"/>
  <c r="F3260" i="16"/>
  <c r="F3259" i="16"/>
  <c r="F3258" i="16"/>
  <c r="F3257" i="16"/>
  <c r="F3256" i="16"/>
  <c r="F3255" i="16"/>
  <c r="F3254" i="16"/>
  <c r="F3253" i="16"/>
  <c r="F3252" i="16"/>
  <c r="F3251" i="16"/>
  <c r="F3250" i="16"/>
  <c r="F3249" i="16"/>
  <c r="F3248" i="16"/>
  <c r="F3247" i="16"/>
  <c r="F3246" i="16"/>
  <c r="F3245" i="16"/>
  <c r="F3244" i="16"/>
  <c r="F3243" i="16"/>
  <c r="F3242" i="16"/>
  <c r="F3241" i="16"/>
  <c r="F3240" i="16"/>
  <c r="F3239" i="16"/>
  <c r="F3238" i="16"/>
  <c r="F3237" i="16"/>
  <c r="F3236" i="16"/>
  <c r="F3235" i="16"/>
  <c r="F3234" i="16"/>
  <c r="F3233" i="16"/>
  <c r="F3232" i="16"/>
  <c r="F3231" i="16"/>
  <c r="F3230" i="16"/>
  <c r="F3229" i="16"/>
  <c r="F3228" i="16"/>
  <c r="F3227" i="16"/>
  <c r="F3226" i="16"/>
  <c r="F3225" i="16"/>
  <c r="F3224" i="16"/>
  <c r="F3223" i="16"/>
  <c r="F3222" i="16"/>
  <c r="F3221" i="16"/>
  <c r="F3220" i="16"/>
  <c r="F3219" i="16"/>
  <c r="F3218" i="16"/>
  <c r="F3217" i="16"/>
  <c r="F3216" i="16"/>
  <c r="F3215" i="16"/>
  <c r="F3214" i="16"/>
  <c r="F3213" i="16"/>
  <c r="F3212" i="16"/>
  <c r="F3211" i="16"/>
  <c r="F3210" i="16"/>
  <c r="F3209" i="16"/>
  <c r="F3208" i="16"/>
  <c r="F3207" i="16"/>
  <c r="F3206" i="16"/>
  <c r="F3205" i="16"/>
  <c r="F3204" i="16"/>
  <c r="F3203" i="16"/>
  <c r="F3202" i="16"/>
  <c r="F3201" i="16"/>
  <c r="F3200" i="16"/>
  <c r="F3199" i="16"/>
  <c r="F3198" i="16"/>
  <c r="F3197" i="16"/>
  <c r="F3196" i="16"/>
  <c r="F3195" i="16"/>
  <c r="F3194" i="16"/>
  <c r="F3193" i="16"/>
  <c r="F3192" i="16"/>
  <c r="F3191" i="16"/>
  <c r="F3190" i="16"/>
  <c r="F3189" i="16"/>
  <c r="F3188" i="16"/>
  <c r="F3187" i="16"/>
  <c r="F3186" i="16"/>
  <c r="F3185" i="16"/>
  <c r="F3184" i="16"/>
  <c r="F3183" i="16"/>
  <c r="F3182" i="16"/>
  <c r="F3181" i="16"/>
  <c r="F3180" i="16"/>
  <c r="F3179" i="16"/>
  <c r="F3178" i="16"/>
  <c r="F3177" i="16"/>
  <c r="F3176" i="16"/>
  <c r="F3175" i="16"/>
  <c r="F3174" i="16"/>
  <c r="F3173" i="16"/>
  <c r="F3172" i="16"/>
  <c r="F3171" i="16"/>
  <c r="F3170" i="16"/>
  <c r="F3169" i="16"/>
  <c r="F3168" i="16"/>
  <c r="F3167" i="16"/>
  <c r="F3166" i="16"/>
  <c r="F3165" i="16"/>
  <c r="F3164" i="16"/>
  <c r="F3163" i="16"/>
  <c r="F3162" i="16"/>
  <c r="F3161" i="16"/>
  <c r="F3160" i="16"/>
  <c r="F3159" i="16"/>
  <c r="F3158" i="16"/>
  <c r="F3157" i="16"/>
  <c r="F3156" i="16"/>
  <c r="F3155" i="16"/>
  <c r="F3154" i="16"/>
  <c r="F3153" i="16"/>
  <c r="F3152" i="16"/>
  <c r="F3151" i="16"/>
  <c r="F3150" i="16"/>
  <c r="F3149" i="16"/>
  <c r="F3148" i="16"/>
  <c r="F3147" i="16"/>
  <c r="F3146" i="16"/>
  <c r="F3145" i="16"/>
  <c r="F3144" i="16"/>
  <c r="F3143" i="16"/>
  <c r="F3142" i="16"/>
  <c r="F3141" i="16"/>
  <c r="F3140" i="16"/>
  <c r="F3139" i="16"/>
  <c r="F3138" i="16"/>
  <c r="F3137" i="16"/>
  <c r="F3136" i="16"/>
  <c r="F3135" i="16"/>
  <c r="F3134" i="16"/>
  <c r="F3133" i="16"/>
  <c r="F3132" i="16"/>
  <c r="F3131" i="16"/>
  <c r="F3130" i="16"/>
  <c r="F3129" i="16"/>
  <c r="F3128" i="16"/>
  <c r="F3127" i="16"/>
  <c r="F3126" i="16"/>
  <c r="F3125" i="16"/>
  <c r="F3124" i="16"/>
  <c r="F3123" i="16"/>
  <c r="F3122" i="16"/>
  <c r="F3121" i="16"/>
  <c r="F3120" i="16"/>
  <c r="F3119" i="16"/>
  <c r="F3118" i="16"/>
  <c r="F3117" i="16"/>
  <c r="F3116" i="16"/>
  <c r="F3115" i="16"/>
  <c r="F3114" i="16"/>
  <c r="F3113" i="16"/>
  <c r="F3112" i="16"/>
  <c r="F3111" i="16"/>
  <c r="F3110" i="16"/>
  <c r="F3109" i="16"/>
  <c r="F3108" i="16"/>
  <c r="F3107" i="16"/>
  <c r="F3106" i="16"/>
  <c r="F3105" i="16"/>
  <c r="F3104" i="16"/>
  <c r="F3103" i="16"/>
  <c r="F3102" i="16"/>
  <c r="F3101" i="16"/>
  <c r="F3100" i="16"/>
  <c r="F3099" i="16"/>
  <c r="F3098" i="16"/>
  <c r="F3097" i="16"/>
  <c r="F3096" i="16"/>
  <c r="F3095" i="16"/>
  <c r="F3094" i="16"/>
  <c r="F3093" i="16"/>
  <c r="F3092" i="16"/>
  <c r="F3091" i="16"/>
  <c r="F3090" i="16"/>
  <c r="F3089" i="16"/>
  <c r="F3088" i="16"/>
  <c r="F3087" i="16"/>
  <c r="F3086" i="16"/>
  <c r="F3085" i="16"/>
  <c r="F3084" i="16"/>
  <c r="F3083" i="16"/>
  <c r="F3082" i="16"/>
  <c r="F3081" i="16"/>
  <c r="F3080" i="16"/>
  <c r="F3079" i="16"/>
  <c r="F3078" i="16"/>
  <c r="F3077" i="16"/>
  <c r="F3076" i="16"/>
  <c r="F3075" i="16"/>
  <c r="F3074" i="16"/>
  <c r="F3073" i="16"/>
  <c r="F3072" i="16"/>
  <c r="F3071" i="16"/>
  <c r="F3070" i="16"/>
  <c r="F3069" i="16"/>
  <c r="F3068" i="16"/>
  <c r="F3067" i="16"/>
  <c r="F3066" i="16"/>
  <c r="F3065" i="16"/>
  <c r="F3064" i="16"/>
  <c r="F3063" i="16"/>
  <c r="F3062" i="16"/>
  <c r="F3061" i="16"/>
  <c r="F3060" i="16"/>
  <c r="F3059" i="16"/>
  <c r="F3058" i="16"/>
  <c r="F3057" i="16"/>
  <c r="F3056" i="16"/>
  <c r="F3055" i="16"/>
  <c r="F3054" i="16"/>
  <c r="F3053" i="16"/>
  <c r="F3052" i="16"/>
  <c r="F3051" i="16"/>
  <c r="F3050" i="16"/>
  <c r="F3049" i="16"/>
  <c r="F3048" i="16"/>
  <c r="F3047" i="16"/>
  <c r="F3046" i="16"/>
  <c r="F3045" i="16"/>
  <c r="F3044" i="16"/>
  <c r="F3043" i="16"/>
  <c r="F3042" i="16"/>
  <c r="F3041" i="16"/>
  <c r="F3040" i="16"/>
  <c r="F3039" i="16"/>
  <c r="F3038" i="16"/>
  <c r="F3037" i="16"/>
  <c r="F3036" i="16"/>
  <c r="F3035" i="16"/>
  <c r="F3034" i="16"/>
  <c r="F3033" i="16"/>
  <c r="F3032" i="16"/>
  <c r="F3031" i="16"/>
  <c r="F3030" i="16"/>
  <c r="F3029" i="16"/>
  <c r="F3028" i="16"/>
  <c r="F3027" i="16"/>
  <c r="F3026" i="16"/>
  <c r="F3025" i="16"/>
  <c r="F3024" i="16"/>
  <c r="F3023" i="16"/>
  <c r="F3022" i="16"/>
  <c r="F3021" i="16"/>
  <c r="F3020" i="16"/>
  <c r="F3019" i="16"/>
  <c r="F3018" i="16"/>
  <c r="F3017" i="16"/>
  <c r="F3016" i="16"/>
  <c r="F3015" i="16"/>
  <c r="F3014" i="16"/>
  <c r="F3013" i="16"/>
  <c r="F3012" i="16"/>
  <c r="F3011" i="16"/>
  <c r="F3010" i="16"/>
  <c r="F3009" i="16"/>
  <c r="F3008" i="16"/>
  <c r="F3007" i="16"/>
  <c r="F3006" i="16"/>
  <c r="F3005" i="16"/>
  <c r="F3004" i="16"/>
  <c r="F3003" i="16"/>
  <c r="F3002" i="16"/>
  <c r="F3001" i="16"/>
  <c r="F3000" i="16"/>
  <c r="F2999" i="16"/>
  <c r="F2998" i="16"/>
  <c r="F2997" i="16"/>
  <c r="F2996" i="16"/>
  <c r="F2995" i="16"/>
  <c r="F2994" i="16"/>
  <c r="F2993" i="16"/>
  <c r="F2992" i="16"/>
  <c r="F2991" i="16"/>
  <c r="F2990" i="16"/>
  <c r="F2989" i="16"/>
  <c r="F2988" i="16"/>
  <c r="F2987" i="16"/>
  <c r="F2986" i="16"/>
  <c r="F2985" i="16"/>
  <c r="F2984" i="16"/>
  <c r="F2983" i="16"/>
  <c r="F2982" i="16"/>
  <c r="F2981" i="16"/>
  <c r="F2980" i="16"/>
  <c r="F2979" i="16"/>
  <c r="F2978" i="16"/>
  <c r="F2977" i="16"/>
  <c r="F2976" i="16"/>
  <c r="F2975" i="16"/>
  <c r="F2974" i="16"/>
  <c r="F2973" i="16"/>
  <c r="F2972" i="16"/>
  <c r="F2971" i="16"/>
  <c r="F2970" i="16"/>
  <c r="F2969" i="16"/>
  <c r="F2968" i="16"/>
  <c r="F2967" i="16"/>
  <c r="F2966" i="16"/>
  <c r="F2965" i="16"/>
  <c r="F2964" i="16"/>
  <c r="F2963" i="16"/>
  <c r="F2962" i="16"/>
  <c r="F2961" i="16"/>
  <c r="F2960" i="16"/>
  <c r="F2959" i="16"/>
  <c r="F2958" i="16"/>
  <c r="F2957" i="16"/>
  <c r="F2956" i="16"/>
  <c r="F2955" i="16"/>
  <c r="F2954" i="16"/>
  <c r="F2953" i="16"/>
  <c r="F2952" i="16"/>
  <c r="F2951" i="16"/>
  <c r="F2950" i="16"/>
  <c r="F2949" i="16"/>
  <c r="F2948" i="16"/>
  <c r="F2947" i="16"/>
  <c r="F2946" i="16"/>
  <c r="F2945" i="16"/>
  <c r="F2944" i="16"/>
  <c r="F2943" i="16"/>
  <c r="F2942" i="16"/>
  <c r="F2941" i="16"/>
  <c r="F2940" i="16"/>
  <c r="F2939" i="16"/>
  <c r="F2938" i="16"/>
  <c r="F2937" i="16"/>
  <c r="F2936" i="16"/>
  <c r="F2935" i="16"/>
  <c r="F2934" i="16"/>
  <c r="F2933" i="16"/>
  <c r="F2932" i="16"/>
  <c r="F2931" i="16"/>
  <c r="F2930" i="16"/>
  <c r="F2929" i="16"/>
  <c r="F2928" i="16"/>
  <c r="F2927" i="16"/>
  <c r="F2926" i="16"/>
  <c r="F2925" i="16"/>
  <c r="F2924" i="16"/>
  <c r="F2923" i="16"/>
  <c r="F2922" i="16"/>
  <c r="F2921" i="16"/>
  <c r="F2920" i="16"/>
  <c r="F2919" i="16"/>
  <c r="F2918" i="16"/>
  <c r="F2917" i="16"/>
  <c r="F2916" i="16"/>
  <c r="F2915" i="16"/>
  <c r="F2914" i="16"/>
  <c r="F2913" i="16"/>
  <c r="F2912" i="16"/>
  <c r="F2911" i="16"/>
  <c r="F2910" i="16"/>
  <c r="F2909" i="16"/>
  <c r="F2908" i="16"/>
  <c r="F2907" i="16"/>
  <c r="F2906" i="16"/>
  <c r="F2905" i="16"/>
  <c r="F2904" i="16"/>
  <c r="F2903" i="16"/>
  <c r="F2902" i="16"/>
  <c r="F2901" i="16"/>
  <c r="F2900" i="16"/>
  <c r="F2899" i="16"/>
  <c r="F2898" i="16"/>
  <c r="F2897" i="16"/>
  <c r="F2896" i="16"/>
  <c r="F2895" i="16"/>
  <c r="F2894" i="16"/>
  <c r="F2893" i="16"/>
  <c r="F2892" i="16"/>
  <c r="F2891" i="16"/>
  <c r="F2890" i="16"/>
  <c r="F2889" i="16"/>
  <c r="F2888" i="16"/>
  <c r="F2887" i="16"/>
  <c r="F2886" i="16"/>
  <c r="F2885" i="16"/>
  <c r="F2884" i="16"/>
  <c r="F2883" i="16"/>
  <c r="F2882" i="16"/>
  <c r="F2881" i="16"/>
  <c r="F2880" i="16"/>
  <c r="F2879" i="16"/>
  <c r="F2878" i="16"/>
  <c r="F2877" i="16"/>
  <c r="F2876" i="16"/>
  <c r="F2875" i="16"/>
  <c r="F2874" i="16"/>
  <c r="F2873" i="16"/>
  <c r="F2872" i="16"/>
  <c r="F2871" i="16"/>
  <c r="F2870" i="16"/>
  <c r="F2869" i="16"/>
  <c r="F2868" i="16"/>
  <c r="F2867" i="16"/>
  <c r="F2866" i="16"/>
  <c r="F2865" i="16"/>
  <c r="F2864" i="16"/>
  <c r="F2863" i="16"/>
  <c r="F2862" i="16"/>
  <c r="F2861" i="16"/>
  <c r="F2860" i="16"/>
  <c r="F2859" i="16"/>
  <c r="F2858" i="16"/>
  <c r="F2857" i="16"/>
  <c r="F2856" i="16"/>
  <c r="F2855" i="16"/>
  <c r="F2854" i="16"/>
  <c r="F2853" i="16"/>
  <c r="F2852" i="16"/>
  <c r="F2851" i="16"/>
  <c r="F2850" i="16"/>
  <c r="F2849" i="16"/>
  <c r="F2848" i="16"/>
  <c r="F2847" i="16"/>
  <c r="F2846" i="16"/>
  <c r="F2845" i="16"/>
  <c r="F2844" i="16"/>
  <c r="F2843" i="16"/>
  <c r="F2842" i="16"/>
  <c r="F2841" i="16"/>
  <c r="F2840" i="16"/>
  <c r="F2839" i="16"/>
  <c r="F2838" i="16"/>
  <c r="F2837" i="16"/>
  <c r="F2836" i="16"/>
  <c r="F2835" i="16"/>
  <c r="F2834" i="16"/>
  <c r="F2833" i="16"/>
  <c r="F2832" i="16"/>
  <c r="F2831" i="16"/>
  <c r="F2830" i="16"/>
  <c r="F2829" i="16"/>
  <c r="F2828" i="16"/>
  <c r="F2827" i="16"/>
  <c r="F2826" i="16"/>
  <c r="F2825" i="16"/>
  <c r="F2824" i="16"/>
  <c r="F2823" i="16"/>
  <c r="F2822" i="16"/>
  <c r="F2821" i="16"/>
  <c r="F2820" i="16"/>
  <c r="F2819" i="16"/>
  <c r="F2818" i="16"/>
  <c r="F2817" i="16"/>
  <c r="F2816" i="16"/>
  <c r="F2815" i="16"/>
  <c r="F2814" i="16"/>
  <c r="F2813" i="16"/>
  <c r="F2812" i="16"/>
  <c r="F2811" i="16"/>
  <c r="F2810" i="16"/>
  <c r="F2809" i="16"/>
  <c r="F2808" i="16"/>
  <c r="F2807" i="16"/>
  <c r="F2806" i="16"/>
  <c r="F2805" i="16"/>
  <c r="F2804" i="16"/>
  <c r="F2803" i="16"/>
  <c r="F2802" i="16"/>
  <c r="F2801" i="16"/>
  <c r="F2800" i="16"/>
  <c r="F2799" i="16"/>
  <c r="F2798" i="16"/>
  <c r="F2797" i="16"/>
  <c r="F2796" i="16"/>
  <c r="F2795" i="16"/>
  <c r="F2794" i="16"/>
  <c r="F2793" i="16"/>
  <c r="F2792" i="16"/>
  <c r="F2791" i="16"/>
  <c r="F2790" i="16"/>
  <c r="F2789" i="16"/>
  <c r="F2788" i="16"/>
  <c r="F2787" i="16"/>
  <c r="F2786" i="16"/>
  <c r="F2785" i="16"/>
  <c r="F2784" i="16"/>
  <c r="F2783" i="16"/>
  <c r="F2782" i="16"/>
  <c r="F2781" i="16"/>
  <c r="F2780" i="16"/>
  <c r="F2779" i="16"/>
  <c r="F2778" i="16"/>
  <c r="F2777" i="16"/>
  <c r="F2776" i="16"/>
  <c r="F2775" i="16"/>
  <c r="F2774" i="16"/>
  <c r="F2773" i="16"/>
  <c r="F2772" i="16"/>
  <c r="F2771" i="16"/>
  <c r="F2770" i="16"/>
  <c r="F2769" i="16"/>
  <c r="F2768" i="16"/>
  <c r="F2767" i="16"/>
  <c r="F2766" i="16"/>
  <c r="F2765" i="16"/>
  <c r="F2764" i="16"/>
  <c r="F2763" i="16"/>
  <c r="F2762" i="16"/>
  <c r="F2761" i="16"/>
  <c r="F2760" i="16"/>
  <c r="F2759" i="16"/>
  <c r="F2758" i="16"/>
  <c r="F2757" i="16"/>
  <c r="F2756" i="16"/>
  <c r="F2755" i="16"/>
  <c r="F2754" i="16"/>
  <c r="F2753" i="16"/>
  <c r="F2752" i="16"/>
  <c r="F2751" i="16"/>
  <c r="F2750" i="16"/>
  <c r="F2749" i="16"/>
  <c r="F2748" i="16"/>
  <c r="F2747" i="16"/>
  <c r="F2746" i="16"/>
  <c r="F2745" i="16"/>
  <c r="F2744" i="16"/>
  <c r="F2743" i="16"/>
  <c r="F2742" i="16"/>
  <c r="F2741" i="16"/>
  <c r="F2740" i="16"/>
  <c r="F2739" i="16"/>
  <c r="F2738" i="16"/>
  <c r="F2737" i="16"/>
  <c r="F2736" i="16"/>
  <c r="F2735" i="16"/>
  <c r="F2734" i="16"/>
  <c r="F2733" i="16"/>
  <c r="F2732" i="16"/>
  <c r="F2731" i="16"/>
  <c r="F2730" i="16"/>
  <c r="F2729" i="16"/>
  <c r="F2728" i="16"/>
  <c r="F2727" i="16"/>
  <c r="F2726" i="16"/>
  <c r="F2725" i="16"/>
  <c r="F2724" i="16"/>
  <c r="F2723" i="16"/>
  <c r="F2722" i="16"/>
  <c r="F2721" i="16"/>
  <c r="F2720" i="16"/>
  <c r="F2719" i="16"/>
  <c r="F2718" i="16"/>
  <c r="F2717" i="16"/>
  <c r="F2716" i="16"/>
  <c r="F2715" i="16"/>
  <c r="F2714" i="16"/>
  <c r="F2713" i="16"/>
  <c r="F2712" i="16"/>
  <c r="F2711" i="16"/>
  <c r="F2710" i="16"/>
  <c r="F2709" i="16"/>
  <c r="F2708" i="16"/>
  <c r="F2707" i="16"/>
  <c r="F2706" i="16"/>
  <c r="F2705" i="16"/>
  <c r="F2704" i="16"/>
  <c r="F2703" i="16"/>
  <c r="F2702" i="16"/>
  <c r="F2701" i="16"/>
  <c r="F2700" i="16"/>
  <c r="F2699" i="16"/>
  <c r="F2698" i="16"/>
  <c r="F2697" i="16"/>
  <c r="F2696" i="16"/>
  <c r="F2695" i="16"/>
  <c r="F2694" i="16"/>
  <c r="F2693" i="16"/>
  <c r="F2692" i="16"/>
  <c r="F2691" i="16"/>
  <c r="F2690" i="16"/>
  <c r="F2689" i="16"/>
  <c r="F2688" i="16"/>
  <c r="F2687" i="16"/>
  <c r="F2686" i="16"/>
  <c r="F2685" i="16"/>
  <c r="F2684" i="16"/>
  <c r="F2683" i="16"/>
  <c r="F2682" i="16"/>
  <c r="F2681" i="16"/>
  <c r="F2680" i="16"/>
  <c r="F2679" i="16"/>
  <c r="F2678" i="16"/>
  <c r="F2677" i="16"/>
  <c r="F2676" i="16"/>
  <c r="F2675" i="16"/>
  <c r="F2674" i="16"/>
  <c r="F2673" i="16"/>
  <c r="F2672" i="16"/>
  <c r="F2671" i="16"/>
  <c r="F2670" i="16"/>
  <c r="F2669" i="16"/>
  <c r="F2668" i="16"/>
  <c r="F2667" i="16"/>
  <c r="F2666" i="16"/>
  <c r="F2665" i="16"/>
  <c r="F2664" i="16"/>
  <c r="F2663" i="16"/>
  <c r="F2662" i="16"/>
  <c r="F2661" i="16"/>
  <c r="F2660" i="16"/>
  <c r="F2659" i="16"/>
  <c r="F2658" i="16"/>
  <c r="F2657" i="16"/>
  <c r="F2656" i="16"/>
  <c r="F2655" i="16"/>
  <c r="F2654" i="16"/>
  <c r="F2653" i="16"/>
  <c r="F2652" i="16"/>
  <c r="F2651" i="16"/>
  <c r="F2650" i="16"/>
  <c r="F2649" i="16"/>
  <c r="F2648" i="16"/>
  <c r="F2647" i="16"/>
  <c r="F2646" i="16"/>
  <c r="F2645" i="16"/>
  <c r="F2644" i="16"/>
  <c r="F2643" i="16"/>
  <c r="F2642" i="16"/>
  <c r="F2641" i="16"/>
  <c r="F2640" i="16"/>
  <c r="F2639" i="16"/>
  <c r="F2638" i="16"/>
  <c r="F2637" i="16"/>
  <c r="F2636" i="16"/>
  <c r="F2635" i="16"/>
  <c r="F2634" i="16"/>
  <c r="F2633" i="16"/>
  <c r="F2632" i="16"/>
  <c r="F2631" i="16"/>
  <c r="F2630" i="16"/>
  <c r="F2629" i="16"/>
  <c r="F2628" i="16"/>
  <c r="F2627" i="16"/>
  <c r="F2626" i="16"/>
  <c r="F2625" i="16"/>
  <c r="F2624" i="16"/>
  <c r="F2623" i="16"/>
  <c r="F2622" i="16"/>
  <c r="F2621" i="16"/>
  <c r="F2620" i="16"/>
  <c r="F2619" i="16"/>
  <c r="F2618" i="16"/>
  <c r="F2617" i="16"/>
  <c r="F2616" i="16"/>
  <c r="F2615" i="16"/>
  <c r="F2614" i="16"/>
  <c r="F2613" i="16"/>
  <c r="F2612" i="16"/>
  <c r="F2611" i="16"/>
  <c r="F2610" i="16"/>
  <c r="F2609" i="16"/>
  <c r="F2608" i="16"/>
  <c r="F2607" i="16"/>
  <c r="F2606" i="16"/>
  <c r="F2605" i="16"/>
  <c r="F2604" i="16"/>
  <c r="F2603" i="16"/>
  <c r="F2602" i="16"/>
  <c r="F2601" i="16"/>
  <c r="F2600" i="16"/>
  <c r="F2599" i="16"/>
  <c r="F2598" i="16"/>
  <c r="F2597" i="16"/>
  <c r="F2596" i="16"/>
  <c r="F2595" i="16"/>
  <c r="F2594" i="16"/>
  <c r="F2593" i="16"/>
  <c r="F2592" i="16"/>
  <c r="F2591" i="16"/>
  <c r="F2590" i="16"/>
  <c r="F2589" i="16"/>
  <c r="F2588" i="16"/>
  <c r="F2587" i="16"/>
  <c r="F2586" i="16"/>
  <c r="F2585" i="16"/>
  <c r="F2584" i="16"/>
  <c r="F2583" i="16"/>
  <c r="F2582" i="16"/>
  <c r="F2581" i="16"/>
  <c r="F2580" i="16"/>
  <c r="F2579" i="16"/>
  <c r="F2578" i="16"/>
  <c r="F2577" i="16"/>
  <c r="F2576" i="16"/>
  <c r="F2575" i="16"/>
  <c r="F2574" i="16"/>
  <c r="F2573" i="16"/>
  <c r="F2572" i="16"/>
  <c r="F2571" i="16"/>
  <c r="F2570" i="16"/>
  <c r="F2569" i="16"/>
  <c r="F2568" i="16"/>
  <c r="F2567" i="16"/>
  <c r="F2566" i="16"/>
  <c r="F2565" i="16"/>
  <c r="F2564" i="16"/>
  <c r="F2563" i="16"/>
  <c r="F2562" i="16"/>
  <c r="F2561" i="16"/>
  <c r="F2560" i="16"/>
  <c r="F2559" i="16"/>
  <c r="F2558" i="16"/>
  <c r="F2557" i="16"/>
  <c r="F2556" i="16"/>
  <c r="F2555" i="16"/>
  <c r="F2554" i="16"/>
  <c r="F2553" i="16"/>
  <c r="F2552" i="16"/>
  <c r="F2551" i="16"/>
  <c r="F2550" i="16"/>
  <c r="F2549" i="16"/>
  <c r="F2548" i="16"/>
  <c r="F2547" i="16"/>
  <c r="F2546" i="16"/>
  <c r="F2545" i="16"/>
  <c r="F2544" i="16"/>
  <c r="F2543" i="16"/>
  <c r="F2542" i="16"/>
  <c r="F2541" i="16"/>
  <c r="F2540" i="16"/>
  <c r="F2539" i="16"/>
  <c r="F2538" i="16"/>
  <c r="F2537" i="16"/>
  <c r="F2536" i="16"/>
  <c r="F2535" i="16"/>
  <c r="F2534" i="16"/>
  <c r="F2533" i="16"/>
  <c r="F2532" i="16"/>
  <c r="F2531" i="16"/>
  <c r="F2530" i="16"/>
  <c r="F2529" i="16"/>
  <c r="F2528" i="16"/>
  <c r="F2527" i="16"/>
  <c r="F2526" i="16"/>
  <c r="F2525" i="16"/>
  <c r="F2524" i="16"/>
  <c r="F2523" i="16"/>
  <c r="F2522" i="16"/>
  <c r="F2521" i="16"/>
  <c r="F2520" i="16"/>
  <c r="F2519" i="16"/>
  <c r="F2518" i="16"/>
  <c r="F2517" i="16"/>
  <c r="F2516" i="16"/>
  <c r="F2515" i="16"/>
  <c r="F2514" i="16"/>
  <c r="F2513" i="16"/>
  <c r="F2512" i="16"/>
  <c r="F2511" i="16"/>
  <c r="F2510" i="16"/>
  <c r="F2509" i="16"/>
  <c r="F2508" i="16"/>
  <c r="F2507" i="16"/>
  <c r="F2506" i="16"/>
  <c r="F2505" i="16"/>
  <c r="F2504" i="16"/>
  <c r="F2503" i="16"/>
  <c r="F2502" i="16"/>
  <c r="F2501" i="16"/>
  <c r="F2500" i="16"/>
  <c r="F2499" i="16"/>
  <c r="F2498" i="16"/>
  <c r="F2497" i="16"/>
  <c r="F2496" i="16"/>
  <c r="F2495" i="16"/>
  <c r="F2494" i="16"/>
  <c r="F2493" i="16"/>
  <c r="F2492" i="16"/>
  <c r="F2491" i="16"/>
  <c r="F2490" i="16"/>
  <c r="F2489" i="16"/>
  <c r="F2488" i="16"/>
  <c r="F2487" i="16"/>
  <c r="F2486" i="16"/>
  <c r="F2485" i="16"/>
  <c r="F2484" i="16"/>
  <c r="F2483" i="16"/>
  <c r="F2482" i="16"/>
  <c r="F2481" i="16"/>
  <c r="F2480" i="16"/>
  <c r="F2479" i="16"/>
  <c r="F2478" i="16"/>
  <c r="F2477" i="16"/>
  <c r="F2476" i="16"/>
  <c r="F2475" i="16"/>
  <c r="F2474" i="16"/>
  <c r="F2473" i="16"/>
  <c r="F2472" i="16"/>
  <c r="F2471" i="16"/>
  <c r="F2470" i="16"/>
  <c r="F2469" i="16"/>
  <c r="F2468" i="16"/>
  <c r="F2467" i="16"/>
  <c r="F2466" i="16"/>
  <c r="F2465" i="16"/>
  <c r="F2464" i="16"/>
  <c r="F2463" i="16"/>
  <c r="F2462" i="16"/>
  <c r="F2461" i="16"/>
  <c r="F2460" i="16"/>
  <c r="F2459" i="16"/>
  <c r="F2458" i="16"/>
  <c r="F2457" i="16"/>
  <c r="F2456" i="16"/>
  <c r="F2455" i="16"/>
  <c r="F2454" i="16"/>
  <c r="F2453" i="16"/>
  <c r="F2452" i="16"/>
  <c r="F2451" i="16"/>
  <c r="F2450" i="16"/>
  <c r="F2449" i="16"/>
  <c r="F2448" i="16"/>
  <c r="F2447" i="16"/>
  <c r="F2446" i="16"/>
  <c r="F2445" i="16"/>
  <c r="F2444" i="16"/>
  <c r="F2443" i="16"/>
  <c r="F2442" i="16"/>
  <c r="F2441" i="16"/>
  <c r="F2440" i="16"/>
  <c r="F2439" i="16"/>
  <c r="F2438" i="16"/>
  <c r="F2437" i="16"/>
  <c r="F2436" i="16"/>
  <c r="F2435" i="16"/>
  <c r="F2434" i="16"/>
  <c r="F2433" i="16"/>
  <c r="F2432" i="16"/>
  <c r="F2431" i="16"/>
  <c r="F2430" i="16"/>
  <c r="F2429" i="16"/>
  <c r="F2428" i="16"/>
  <c r="F2427" i="16"/>
  <c r="F2426" i="16"/>
  <c r="F2425" i="16"/>
  <c r="F2424" i="16"/>
  <c r="F2423" i="16"/>
  <c r="F2422" i="16"/>
  <c r="F2421" i="16"/>
  <c r="F2420" i="16"/>
  <c r="F2419" i="16"/>
  <c r="F2418" i="16"/>
  <c r="F2417" i="16"/>
  <c r="F2416" i="16"/>
  <c r="F2415" i="16"/>
  <c r="F2414" i="16"/>
  <c r="F2413" i="16"/>
  <c r="F2412" i="16"/>
  <c r="F2411" i="16"/>
  <c r="F2410" i="16"/>
  <c r="F2409" i="16"/>
  <c r="F2408" i="16"/>
  <c r="F2407" i="16"/>
  <c r="F2406" i="16"/>
  <c r="F2405" i="16"/>
  <c r="F2404" i="16"/>
  <c r="F2403" i="16"/>
  <c r="F2402" i="16"/>
  <c r="F2401" i="16"/>
  <c r="F2400" i="16"/>
  <c r="F2399" i="16"/>
  <c r="F2398" i="16"/>
  <c r="F2397" i="16"/>
  <c r="F2396" i="16"/>
  <c r="F2395" i="16"/>
  <c r="F2394" i="16"/>
  <c r="F2393" i="16"/>
  <c r="F2392" i="16"/>
  <c r="F2391" i="16"/>
  <c r="F2390" i="16"/>
  <c r="F2389" i="16"/>
  <c r="F2388" i="16"/>
  <c r="F2387" i="16"/>
  <c r="F2386" i="16"/>
  <c r="F2385" i="16"/>
  <c r="F2384" i="16"/>
  <c r="F2383" i="16"/>
  <c r="F2382" i="16"/>
  <c r="F2381" i="16"/>
  <c r="F2380" i="16"/>
  <c r="F2379" i="16"/>
  <c r="F2378" i="16"/>
  <c r="F2377" i="16"/>
  <c r="F2376" i="16"/>
  <c r="F2375" i="16"/>
  <c r="F2374" i="16"/>
  <c r="F2373" i="16"/>
  <c r="F2372" i="16"/>
  <c r="F2371" i="16"/>
  <c r="F2370" i="16"/>
  <c r="F2369" i="16"/>
  <c r="F2368" i="16"/>
  <c r="F2367" i="16"/>
  <c r="F2366" i="16"/>
  <c r="F2365" i="16"/>
  <c r="F2364" i="16"/>
  <c r="F2363" i="16"/>
  <c r="F2362" i="16"/>
  <c r="F2361" i="16"/>
  <c r="F2360" i="16"/>
  <c r="F2359" i="16"/>
  <c r="F2358" i="16"/>
  <c r="F2357" i="16"/>
  <c r="F2356" i="16"/>
  <c r="F2355" i="16"/>
  <c r="F2354" i="16"/>
  <c r="F2353" i="16"/>
  <c r="F2352" i="16"/>
  <c r="F2351" i="16"/>
  <c r="F2350" i="16"/>
  <c r="F2349" i="16"/>
  <c r="F2348" i="16"/>
  <c r="F2347" i="16"/>
  <c r="F2346" i="16"/>
  <c r="F2345" i="16"/>
  <c r="F2344" i="16"/>
  <c r="F2343" i="16"/>
  <c r="F2342" i="16"/>
  <c r="F2341" i="16"/>
  <c r="F2340" i="16"/>
  <c r="F2339" i="16"/>
  <c r="F2338" i="16"/>
  <c r="F2337" i="16"/>
  <c r="F2336" i="16"/>
  <c r="F2335" i="16"/>
  <c r="F2334" i="16"/>
  <c r="F2333" i="16"/>
  <c r="F2332" i="16"/>
  <c r="F2331" i="16"/>
  <c r="F2330" i="16"/>
  <c r="F2329" i="16"/>
  <c r="F2328" i="16"/>
  <c r="F2327" i="16"/>
  <c r="F2326" i="16"/>
  <c r="F2325" i="16"/>
  <c r="F2324" i="16"/>
  <c r="F2323" i="16"/>
  <c r="F2322" i="16"/>
  <c r="F2321" i="16"/>
  <c r="F2320" i="16"/>
  <c r="F2319" i="16"/>
  <c r="F2318" i="16"/>
  <c r="F2317" i="16"/>
  <c r="F2316" i="16"/>
  <c r="F2315" i="16"/>
  <c r="F2314" i="16"/>
  <c r="F2313" i="16"/>
  <c r="F2312" i="16"/>
  <c r="F2311" i="16"/>
  <c r="F2310" i="16"/>
  <c r="F2309" i="16"/>
  <c r="F2308" i="16"/>
  <c r="F2307" i="16"/>
  <c r="F2306" i="16"/>
  <c r="F2305" i="16"/>
  <c r="F2304" i="16"/>
  <c r="F2303" i="16"/>
  <c r="F2302" i="16"/>
  <c r="F2301" i="16"/>
  <c r="F2300" i="16"/>
  <c r="F2299" i="16"/>
  <c r="F2298" i="16"/>
  <c r="F2297" i="16"/>
  <c r="F2296" i="16"/>
  <c r="F2295" i="16"/>
  <c r="F2294" i="16"/>
  <c r="F2293" i="16"/>
  <c r="F2292" i="16"/>
  <c r="F2291" i="16"/>
  <c r="F2290" i="16"/>
  <c r="F2289" i="16"/>
  <c r="F2288" i="16"/>
  <c r="F2287" i="16"/>
  <c r="F2286" i="16"/>
  <c r="F2285" i="16"/>
  <c r="F2284" i="16"/>
  <c r="F2283" i="16"/>
  <c r="F2282" i="16"/>
  <c r="F2281" i="16"/>
  <c r="F2280" i="16"/>
  <c r="F2279" i="16"/>
  <c r="F2278" i="16"/>
  <c r="F2277" i="16"/>
  <c r="F2276" i="16"/>
  <c r="F2275" i="16"/>
  <c r="F2274" i="16"/>
  <c r="F2273" i="16"/>
  <c r="F2272" i="16"/>
  <c r="F2271" i="16"/>
  <c r="F2270" i="16"/>
  <c r="F2269" i="16"/>
  <c r="F2268" i="16"/>
  <c r="F2267" i="16"/>
  <c r="F2266" i="16"/>
  <c r="F2265" i="16"/>
  <c r="F2264" i="16"/>
  <c r="F2263" i="16"/>
  <c r="F2262" i="16"/>
  <c r="F2261" i="16"/>
  <c r="F2260" i="16"/>
  <c r="F2259" i="16"/>
  <c r="F2258" i="16"/>
  <c r="F2257" i="16"/>
  <c r="F2256" i="16"/>
  <c r="F2255" i="16"/>
  <c r="F2254" i="16"/>
  <c r="F2253" i="16"/>
  <c r="F2252" i="16"/>
  <c r="F2251" i="16"/>
  <c r="F2250" i="16"/>
  <c r="F2249" i="16"/>
  <c r="F2248" i="16"/>
  <c r="F2247" i="16"/>
  <c r="F2246" i="16"/>
  <c r="F2245" i="16"/>
  <c r="F2244" i="16"/>
  <c r="F2243" i="16"/>
  <c r="F2242" i="16"/>
  <c r="F2241" i="16"/>
  <c r="F2240" i="16"/>
  <c r="F2239" i="16"/>
  <c r="F2238" i="16"/>
  <c r="F2237" i="16"/>
  <c r="F2236" i="16"/>
  <c r="F2235" i="16"/>
  <c r="F2234" i="16"/>
  <c r="F2233" i="16"/>
  <c r="F2232" i="16"/>
  <c r="F2231" i="16"/>
  <c r="F2230" i="16"/>
  <c r="F2229" i="16"/>
  <c r="F2228" i="16"/>
  <c r="F2227" i="16"/>
  <c r="F2226" i="16"/>
  <c r="F2225" i="16"/>
  <c r="F2224" i="16"/>
  <c r="F2223" i="16"/>
  <c r="F2222" i="16"/>
  <c r="F2221" i="16"/>
  <c r="F2220" i="16"/>
  <c r="F2219" i="16"/>
  <c r="F2218" i="16"/>
  <c r="F2217" i="16"/>
  <c r="F2216" i="16"/>
  <c r="F2215" i="16"/>
  <c r="F2214" i="16"/>
  <c r="F2213" i="16"/>
  <c r="F2212" i="16"/>
  <c r="F2211" i="16"/>
  <c r="F2210" i="16"/>
  <c r="F2209" i="16"/>
  <c r="F2208" i="16"/>
  <c r="F2207" i="16"/>
  <c r="F2206" i="16"/>
  <c r="F2205" i="16"/>
  <c r="F2204" i="16"/>
  <c r="F2203" i="16"/>
  <c r="F2202" i="16"/>
  <c r="F2201" i="16"/>
  <c r="F2200" i="16"/>
  <c r="F2199" i="16"/>
  <c r="F2198" i="16"/>
  <c r="F2197" i="16"/>
  <c r="F2196" i="16"/>
  <c r="F2195" i="16"/>
  <c r="F2194" i="16"/>
  <c r="F2193" i="16"/>
  <c r="F2192" i="16"/>
  <c r="F2191" i="16"/>
  <c r="F2190" i="16"/>
  <c r="F2189" i="16"/>
  <c r="F2188" i="16"/>
  <c r="F2187" i="16"/>
  <c r="F2186" i="16"/>
  <c r="F2185" i="16"/>
  <c r="F2184" i="16"/>
  <c r="F2183" i="16"/>
  <c r="F2182" i="16"/>
  <c r="F2181" i="16"/>
  <c r="F2180" i="16"/>
  <c r="F2179" i="16"/>
  <c r="F2178" i="16"/>
  <c r="F2177" i="16"/>
  <c r="F2176" i="16"/>
  <c r="F2175" i="16"/>
  <c r="F2174" i="16"/>
  <c r="F2173" i="16"/>
  <c r="F2172" i="16"/>
  <c r="F2171" i="16"/>
  <c r="F2170" i="16"/>
  <c r="F2169" i="16"/>
  <c r="F2168" i="16"/>
  <c r="F2167" i="16"/>
  <c r="F2166" i="16"/>
  <c r="F2165" i="16"/>
  <c r="F2164" i="16"/>
  <c r="F2163" i="16"/>
  <c r="F2162" i="16"/>
  <c r="F2161" i="16"/>
  <c r="F2160" i="16"/>
  <c r="F2159" i="16"/>
  <c r="F2158" i="16"/>
  <c r="F2157" i="16"/>
  <c r="F2156" i="16"/>
  <c r="F2155" i="16"/>
  <c r="F2154" i="16"/>
  <c r="F2153" i="16"/>
  <c r="F2152" i="16"/>
  <c r="F2151" i="16"/>
  <c r="F2150" i="16"/>
  <c r="F2149" i="16"/>
  <c r="F2148" i="16"/>
  <c r="F2147" i="16"/>
  <c r="F2146" i="16"/>
  <c r="F2145" i="16"/>
  <c r="F2144" i="16"/>
  <c r="F2143" i="16"/>
  <c r="F2142" i="16"/>
  <c r="F2141" i="16"/>
  <c r="F2140" i="16"/>
  <c r="F2139" i="16"/>
  <c r="F2138" i="16"/>
  <c r="F2137" i="16"/>
  <c r="F2136" i="16"/>
  <c r="F2135" i="16"/>
  <c r="F2134" i="16"/>
  <c r="F2133" i="16"/>
  <c r="F2132" i="16"/>
  <c r="F2131" i="16"/>
  <c r="F2130" i="16"/>
  <c r="F2129" i="16"/>
  <c r="F2128" i="16"/>
  <c r="F2127" i="16"/>
  <c r="F2126" i="16"/>
  <c r="F2125" i="16"/>
  <c r="F2124" i="16"/>
  <c r="F2123" i="16"/>
  <c r="F2122" i="16"/>
  <c r="F2121" i="16"/>
  <c r="F2120" i="16"/>
  <c r="F2119" i="16"/>
  <c r="F2118" i="16"/>
  <c r="F2117" i="16"/>
  <c r="F2116" i="16"/>
  <c r="F2115" i="16"/>
  <c r="F2114" i="16"/>
  <c r="F2113" i="16"/>
  <c r="F2112" i="16"/>
  <c r="F2111" i="16"/>
  <c r="F2110" i="16"/>
  <c r="F2109" i="16"/>
  <c r="F2108" i="16"/>
  <c r="F2107" i="16"/>
  <c r="F2106" i="16"/>
  <c r="F2105" i="16"/>
  <c r="F2104" i="16"/>
  <c r="F2103" i="16"/>
  <c r="F2102" i="16"/>
  <c r="F2101" i="16"/>
  <c r="F2100" i="16"/>
  <c r="F2099" i="16"/>
  <c r="F2098" i="16"/>
  <c r="F2097" i="16"/>
  <c r="F2096" i="16"/>
  <c r="F2095" i="16"/>
  <c r="F2094" i="16"/>
  <c r="F2093" i="16"/>
  <c r="F2092" i="16"/>
  <c r="F2091" i="16"/>
  <c r="F2090" i="16"/>
  <c r="F2089" i="16"/>
  <c r="F2088" i="16"/>
  <c r="F2087" i="16"/>
  <c r="F2086" i="16"/>
  <c r="F2085" i="16"/>
  <c r="F2084" i="16"/>
  <c r="F2083" i="16"/>
  <c r="F2082" i="16"/>
  <c r="F2081" i="16"/>
  <c r="F2080" i="16"/>
  <c r="F2079" i="16"/>
  <c r="F2078" i="16"/>
  <c r="F2077" i="16"/>
  <c r="F2076" i="16"/>
  <c r="F2075" i="16"/>
  <c r="F2074" i="16"/>
  <c r="F2073" i="16"/>
  <c r="F2072" i="16"/>
  <c r="F2071" i="16"/>
  <c r="F2070" i="16"/>
  <c r="F2069" i="16"/>
  <c r="F2068" i="16"/>
  <c r="F2067" i="16"/>
  <c r="F2066" i="16"/>
  <c r="F2065" i="16"/>
  <c r="F2064" i="16"/>
  <c r="F2063" i="16"/>
  <c r="F2062" i="16"/>
  <c r="F2061" i="16"/>
  <c r="F2060" i="16"/>
  <c r="F2059" i="16"/>
  <c r="F2058" i="16"/>
  <c r="F2057" i="16"/>
  <c r="F2056" i="16"/>
  <c r="F2055" i="16"/>
  <c r="F2054" i="16"/>
  <c r="F2053" i="16"/>
  <c r="F2052" i="16"/>
  <c r="F2051" i="16"/>
  <c r="F2050" i="16"/>
  <c r="F2049" i="16"/>
  <c r="F2048" i="16"/>
  <c r="F2047" i="16"/>
  <c r="F2046" i="16"/>
  <c r="F2045" i="16"/>
  <c r="F2044" i="16"/>
  <c r="F2043" i="16"/>
  <c r="F2042" i="16"/>
  <c r="F2041" i="16"/>
  <c r="F2040" i="16"/>
  <c r="F2039" i="16"/>
  <c r="F2038" i="16"/>
  <c r="F2037" i="16"/>
  <c r="F2036" i="16"/>
  <c r="F2035" i="16"/>
  <c r="F2034" i="16"/>
  <c r="F2033" i="16"/>
  <c r="F2032" i="16"/>
  <c r="F2031" i="16"/>
  <c r="F2030" i="16"/>
  <c r="F2029" i="16"/>
  <c r="F2028" i="16"/>
  <c r="F2027" i="16"/>
  <c r="F2026" i="16"/>
  <c r="F2025" i="16"/>
  <c r="F2024" i="16"/>
  <c r="F2023" i="16"/>
  <c r="F2022" i="16"/>
  <c r="F2021" i="16"/>
  <c r="F2020" i="16"/>
  <c r="F2019" i="16"/>
  <c r="F2018" i="16"/>
  <c r="F2017" i="16"/>
  <c r="F2016" i="16"/>
  <c r="F2015" i="16"/>
  <c r="F2014" i="16"/>
  <c r="F2013" i="16"/>
  <c r="F2012" i="16"/>
  <c r="F2011" i="16"/>
  <c r="F2010" i="16"/>
  <c r="F2009" i="16"/>
  <c r="F2008" i="16"/>
  <c r="F2007" i="16"/>
  <c r="F2006" i="16"/>
  <c r="F2005" i="16"/>
  <c r="F2004" i="16"/>
  <c r="F2003" i="16"/>
  <c r="F2002" i="16"/>
  <c r="F2001" i="16"/>
  <c r="F2000" i="16"/>
  <c r="F1999" i="16"/>
  <c r="F1998" i="16"/>
  <c r="F1997" i="16"/>
  <c r="F1996" i="16"/>
  <c r="F1995" i="16"/>
  <c r="F1994" i="16"/>
  <c r="F1993" i="16"/>
  <c r="F1992" i="16"/>
  <c r="F1991" i="16"/>
  <c r="F1990" i="16"/>
  <c r="F1989" i="16"/>
  <c r="F1988" i="16"/>
  <c r="F1987" i="16"/>
  <c r="F1986" i="16"/>
  <c r="F1985" i="16"/>
  <c r="F1984" i="16"/>
  <c r="F1983" i="16"/>
  <c r="F1982" i="16"/>
  <c r="F1981" i="16"/>
  <c r="F1980" i="16"/>
  <c r="F1979" i="16"/>
  <c r="F1978" i="16"/>
  <c r="F1977" i="16"/>
  <c r="F1976" i="16"/>
  <c r="F1975" i="16"/>
  <c r="F1974" i="16"/>
  <c r="F1973" i="16"/>
  <c r="F1972" i="16"/>
  <c r="F1971" i="16"/>
  <c r="F1970" i="16"/>
  <c r="F1969" i="16"/>
  <c r="F1968" i="16"/>
  <c r="F1967" i="16"/>
  <c r="F1966" i="16"/>
  <c r="F1965" i="16"/>
  <c r="F1964" i="16"/>
  <c r="F1963" i="16"/>
  <c r="F1962" i="16"/>
  <c r="F1961" i="16"/>
  <c r="F1960" i="16"/>
  <c r="F1959" i="16"/>
  <c r="F1958" i="16"/>
  <c r="F1957" i="16"/>
  <c r="F1956" i="16"/>
  <c r="F1955" i="16"/>
  <c r="F1954" i="16"/>
  <c r="F1953" i="16"/>
  <c r="F1952" i="16"/>
  <c r="F1951" i="16"/>
  <c r="F1950" i="16"/>
  <c r="F1949" i="16"/>
  <c r="F1948" i="16"/>
  <c r="F1947" i="16"/>
  <c r="F1946" i="16"/>
  <c r="F1945" i="16"/>
  <c r="F1944" i="16"/>
  <c r="F1943" i="16"/>
  <c r="F1942" i="16"/>
  <c r="F1941" i="16"/>
  <c r="F1940" i="16"/>
  <c r="F1939" i="16"/>
  <c r="F1938" i="16"/>
  <c r="F1937" i="16"/>
  <c r="F1936" i="16"/>
  <c r="F1935" i="16"/>
  <c r="F1934" i="16"/>
  <c r="F1933" i="16"/>
  <c r="F1932" i="16"/>
  <c r="F1931" i="16"/>
  <c r="F1930" i="16"/>
  <c r="F1929" i="16"/>
  <c r="F1928" i="16"/>
  <c r="F1927" i="16"/>
  <c r="F1926" i="16"/>
  <c r="F1925" i="16"/>
  <c r="F1924" i="16"/>
  <c r="F1923" i="16"/>
  <c r="F1922" i="16"/>
  <c r="F1921" i="16"/>
  <c r="F1920" i="16"/>
  <c r="F1919" i="16"/>
  <c r="F1918" i="16"/>
  <c r="F1917" i="16"/>
  <c r="F1916" i="16"/>
  <c r="F1915" i="16"/>
  <c r="F1914" i="16"/>
  <c r="F1913" i="16"/>
  <c r="F1912" i="16"/>
  <c r="F1911" i="16"/>
  <c r="F1910" i="16"/>
  <c r="F1909" i="16"/>
  <c r="F1908" i="16"/>
  <c r="F1907" i="16"/>
  <c r="F1906" i="16"/>
  <c r="F1905" i="16"/>
  <c r="F1904" i="16"/>
  <c r="F1903" i="16"/>
  <c r="F1902" i="16"/>
  <c r="F1901" i="16"/>
  <c r="F1900" i="16"/>
  <c r="F1899" i="16"/>
  <c r="F1898" i="16"/>
  <c r="F1897" i="16"/>
  <c r="F1896" i="16"/>
  <c r="F1895" i="16"/>
  <c r="F1894" i="16"/>
  <c r="F1893" i="16"/>
  <c r="F1892" i="16"/>
  <c r="F1891" i="16"/>
  <c r="F1890" i="16"/>
  <c r="F1889" i="16"/>
  <c r="F1888" i="16"/>
  <c r="F1887" i="16"/>
  <c r="F1886" i="16"/>
  <c r="F1885" i="16"/>
  <c r="F1884" i="16"/>
  <c r="F1883" i="16"/>
  <c r="F1882" i="16"/>
  <c r="F1881" i="16"/>
  <c r="F1880" i="16"/>
  <c r="F1879" i="16"/>
  <c r="F1878" i="16"/>
  <c r="F1877" i="16"/>
  <c r="F1876" i="16"/>
  <c r="F1875" i="16"/>
  <c r="F1874" i="16"/>
  <c r="F1873" i="16"/>
  <c r="F1872" i="16"/>
  <c r="F1871" i="16"/>
  <c r="F1870" i="16"/>
  <c r="F1869" i="16"/>
  <c r="F1868" i="16"/>
  <c r="F1867" i="16"/>
  <c r="F1866" i="16"/>
  <c r="F1865" i="16"/>
  <c r="F1864" i="16"/>
  <c r="F1863" i="16"/>
  <c r="F1862" i="16"/>
  <c r="F1861" i="16"/>
  <c r="F1860" i="16"/>
  <c r="F1859" i="16"/>
  <c r="F1858" i="16"/>
  <c r="F1857" i="16"/>
  <c r="F1856" i="16"/>
  <c r="F1855" i="16"/>
  <c r="F1854" i="16"/>
  <c r="F1853" i="16"/>
  <c r="F1852" i="16"/>
  <c r="F1851" i="16"/>
  <c r="F1850" i="16"/>
  <c r="F1849" i="16"/>
  <c r="F1848" i="16"/>
  <c r="F1847" i="16"/>
  <c r="F1846" i="16"/>
  <c r="F1845" i="16"/>
  <c r="F1844" i="16"/>
  <c r="F1843" i="16"/>
  <c r="F1842" i="16"/>
  <c r="F1841" i="16"/>
  <c r="F1840" i="16"/>
  <c r="F1839" i="16"/>
  <c r="F1838" i="16"/>
  <c r="F1837" i="16"/>
  <c r="F1836" i="16"/>
  <c r="F1835" i="16"/>
  <c r="F1834" i="16"/>
  <c r="F1833" i="16"/>
  <c r="F1832" i="16"/>
  <c r="F1831" i="16"/>
  <c r="F1830" i="16"/>
  <c r="F1829" i="16"/>
  <c r="F1828" i="16"/>
  <c r="F1827" i="16"/>
  <c r="F1826" i="16"/>
  <c r="F1825" i="16"/>
  <c r="F1824" i="16"/>
  <c r="F1823" i="16"/>
  <c r="F1822" i="16"/>
  <c r="F1821" i="16"/>
  <c r="F1820" i="16"/>
  <c r="F1819" i="16"/>
  <c r="F1818" i="16"/>
  <c r="F1817" i="16"/>
  <c r="F1816" i="16"/>
  <c r="F1815" i="16"/>
  <c r="F1814" i="16"/>
  <c r="F1813" i="16"/>
  <c r="F1812" i="16"/>
  <c r="F1811" i="16"/>
  <c r="F1810" i="16"/>
  <c r="F1809" i="16"/>
  <c r="F1808" i="16"/>
  <c r="F1807" i="16"/>
  <c r="F1806" i="16"/>
  <c r="F1805" i="16"/>
  <c r="F1804" i="16"/>
  <c r="F1803" i="16"/>
  <c r="F1802" i="16"/>
  <c r="F1801" i="16"/>
  <c r="F1800" i="16"/>
  <c r="F1799" i="16"/>
  <c r="F1798" i="16"/>
  <c r="F1797" i="16"/>
  <c r="F1796" i="16"/>
  <c r="F1795" i="16"/>
  <c r="F1794" i="16"/>
  <c r="F1793" i="16"/>
  <c r="F1792" i="16"/>
  <c r="F1791" i="16"/>
  <c r="F1790" i="16"/>
  <c r="F1789" i="16"/>
  <c r="F1788" i="16"/>
  <c r="F1787" i="16"/>
  <c r="F1786" i="16"/>
  <c r="F1785" i="16"/>
  <c r="F1784" i="16"/>
  <c r="F1783" i="16"/>
  <c r="F1782" i="16"/>
  <c r="F1781" i="16"/>
  <c r="F1780" i="16"/>
  <c r="F1779" i="16"/>
  <c r="F1778" i="16"/>
  <c r="F1777" i="16"/>
  <c r="F1776" i="16"/>
  <c r="F1775" i="16"/>
  <c r="F1774" i="16"/>
  <c r="F1773" i="16"/>
  <c r="F1772" i="16"/>
  <c r="F1771" i="16"/>
  <c r="F1770" i="16"/>
  <c r="F1769" i="16"/>
  <c r="F1768" i="16"/>
  <c r="F1767" i="16"/>
  <c r="F1766" i="16"/>
  <c r="F1765" i="16"/>
  <c r="F1764" i="16"/>
  <c r="F1763" i="16"/>
  <c r="F1762" i="16"/>
  <c r="F1761" i="16"/>
  <c r="F1760" i="16"/>
  <c r="F1759" i="16"/>
  <c r="F1758" i="16"/>
  <c r="F1757" i="16"/>
  <c r="F1756" i="16"/>
  <c r="F1755" i="16"/>
  <c r="F1754" i="16"/>
  <c r="F1753" i="16"/>
  <c r="F1752" i="16"/>
  <c r="F1751" i="16"/>
  <c r="F1750" i="16"/>
  <c r="F1749" i="16"/>
  <c r="F1748" i="16"/>
  <c r="F1747" i="16"/>
  <c r="F1746" i="16"/>
  <c r="F1745" i="16"/>
  <c r="F1744" i="16"/>
  <c r="F1743" i="16"/>
  <c r="F1742" i="16"/>
  <c r="F1741" i="16"/>
  <c r="F1740" i="16"/>
  <c r="F1739" i="16"/>
  <c r="F1738" i="16"/>
  <c r="F1737" i="16"/>
  <c r="F1736" i="16"/>
  <c r="F1735" i="16"/>
  <c r="F1734" i="16"/>
  <c r="F1733" i="16"/>
  <c r="F1732" i="16"/>
  <c r="F1731" i="16"/>
  <c r="F1730" i="16"/>
  <c r="F1729" i="16"/>
  <c r="F1728" i="16"/>
  <c r="F1727" i="16"/>
  <c r="F1726" i="16"/>
  <c r="F1725" i="16"/>
  <c r="F1724" i="16"/>
  <c r="F1723" i="16"/>
  <c r="F1722" i="16"/>
  <c r="F1721" i="16"/>
  <c r="F1720" i="16"/>
  <c r="F1719" i="16"/>
  <c r="F1718" i="16"/>
  <c r="F1717" i="16"/>
  <c r="F1716" i="16"/>
  <c r="F1715" i="16"/>
  <c r="F1714" i="16"/>
  <c r="F1713" i="16"/>
  <c r="F1712" i="16"/>
  <c r="F1711" i="16"/>
  <c r="F1710" i="16"/>
  <c r="F1709" i="16"/>
  <c r="F1708" i="16"/>
  <c r="F1707" i="16"/>
  <c r="F1706" i="16"/>
  <c r="F1705" i="16"/>
  <c r="F1704" i="16"/>
  <c r="F1703" i="16"/>
  <c r="F1702" i="16"/>
  <c r="F1701" i="16"/>
  <c r="F1700" i="16"/>
  <c r="F1699" i="16"/>
  <c r="F1698" i="16"/>
  <c r="F1697" i="16"/>
  <c r="F1696" i="16"/>
  <c r="F1695" i="16"/>
  <c r="F1694" i="16"/>
  <c r="F1693" i="16"/>
  <c r="F1692" i="16"/>
  <c r="F1691" i="16"/>
  <c r="F1690" i="16"/>
  <c r="F1689" i="16"/>
  <c r="F1688" i="16"/>
  <c r="F1687" i="16"/>
  <c r="F1686" i="16"/>
  <c r="F1685" i="16"/>
  <c r="F1684" i="16"/>
  <c r="F1683" i="16"/>
  <c r="F1682" i="16"/>
  <c r="F1681" i="16"/>
  <c r="F1680" i="16"/>
  <c r="F1679" i="16"/>
  <c r="F1678" i="16"/>
  <c r="F1677" i="16"/>
  <c r="F1676" i="16"/>
  <c r="F1675" i="16"/>
  <c r="F1674" i="16"/>
  <c r="F1673" i="16"/>
  <c r="F1672" i="16"/>
  <c r="F1671" i="16"/>
  <c r="F1670" i="16"/>
  <c r="F1669" i="16"/>
  <c r="F1668" i="16"/>
  <c r="F1667" i="16"/>
  <c r="F1666" i="16"/>
  <c r="F1665" i="16"/>
  <c r="F1664" i="16"/>
  <c r="F1663" i="16"/>
  <c r="F1662" i="16"/>
  <c r="F1661" i="16"/>
  <c r="F1660" i="16"/>
  <c r="F1659" i="16"/>
  <c r="F1658" i="16"/>
  <c r="F1657" i="16"/>
  <c r="F1656" i="16"/>
  <c r="F1655" i="16"/>
  <c r="F1654" i="16"/>
  <c r="F1653" i="16"/>
  <c r="F1652" i="16"/>
  <c r="F1651" i="16"/>
  <c r="F1650" i="16"/>
  <c r="F1649" i="16"/>
  <c r="F1648" i="16"/>
  <c r="F1647" i="16"/>
  <c r="F1646" i="16"/>
  <c r="F1645" i="16"/>
  <c r="F1644" i="16"/>
  <c r="F1643" i="16"/>
  <c r="F1642" i="16"/>
  <c r="F1641" i="16"/>
  <c r="F1640" i="16"/>
  <c r="F1639" i="16"/>
  <c r="F1638" i="16"/>
  <c r="F1637" i="16"/>
  <c r="F1636" i="16"/>
  <c r="F1635" i="16"/>
  <c r="F1634" i="16"/>
  <c r="F1633" i="16"/>
  <c r="F1632" i="16"/>
  <c r="F1631" i="16"/>
  <c r="F1630" i="16"/>
  <c r="F1629" i="16"/>
  <c r="F1628" i="16"/>
  <c r="F1627" i="16"/>
  <c r="F1626" i="16"/>
  <c r="F1625" i="16"/>
  <c r="F1624" i="16"/>
  <c r="F1623" i="16"/>
  <c r="F1622" i="16"/>
  <c r="F1621" i="16"/>
  <c r="F1620" i="16"/>
  <c r="F1619" i="16"/>
  <c r="F1618" i="16"/>
  <c r="F1617" i="16"/>
  <c r="F1616" i="16"/>
  <c r="F1615" i="16"/>
  <c r="F1614" i="16"/>
  <c r="F1613" i="16"/>
  <c r="F1612" i="16"/>
  <c r="F1611" i="16"/>
  <c r="F1610" i="16"/>
  <c r="F1609" i="16"/>
  <c r="F1608" i="16"/>
  <c r="F1607" i="16"/>
  <c r="F1606" i="16"/>
  <c r="F1605" i="16"/>
  <c r="F1604" i="16"/>
  <c r="F1603" i="16"/>
  <c r="F1602" i="16"/>
  <c r="F1601" i="16"/>
  <c r="F1600" i="16"/>
  <c r="F1599" i="16"/>
  <c r="F1598" i="16"/>
  <c r="F1597" i="16"/>
  <c r="F1596" i="16"/>
  <c r="F1595" i="16"/>
  <c r="F1594" i="16"/>
  <c r="F1593" i="16"/>
  <c r="F1592" i="16"/>
  <c r="F1591" i="16"/>
  <c r="F1590" i="16"/>
  <c r="F1589" i="16"/>
  <c r="F1588" i="16"/>
  <c r="F1587" i="16"/>
  <c r="F1586" i="16"/>
  <c r="F1585" i="16"/>
  <c r="F1584" i="16"/>
  <c r="F1583" i="16"/>
  <c r="F1582" i="16"/>
  <c r="F1581" i="16"/>
  <c r="F1580" i="16"/>
  <c r="F1579" i="16"/>
  <c r="F1578" i="16"/>
  <c r="F1577" i="16"/>
  <c r="F1576" i="16"/>
  <c r="F1575" i="16"/>
  <c r="F1574" i="16"/>
  <c r="F1573" i="16"/>
  <c r="F1572" i="16"/>
  <c r="F1571" i="16"/>
  <c r="F1570" i="16"/>
  <c r="F1569" i="16"/>
  <c r="F1568" i="16"/>
  <c r="F1567" i="16"/>
  <c r="F1566" i="16"/>
  <c r="F1565" i="16"/>
  <c r="F1564" i="16"/>
  <c r="F1563" i="16"/>
  <c r="F1562" i="16"/>
  <c r="F1561" i="16"/>
  <c r="F1560" i="16"/>
  <c r="F1559" i="16"/>
  <c r="F1558" i="16"/>
  <c r="F1557" i="16"/>
  <c r="F1556" i="16"/>
  <c r="F1555" i="16"/>
  <c r="F1554" i="16"/>
  <c r="F1553" i="16"/>
  <c r="F1552" i="16"/>
  <c r="F1551" i="16"/>
  <c r="F1550" i="16"/>
  <c r="F1549" i="16"/>
  <c r="F1548" i="16"/>
  <c r="F1547" i="16"/>
  <c r="F1546" i="16"/>
  <c r="F1545" i="16"/>
  <c r="F1544" i="16"/>
  <c r="F1543" i="16"/>
  <c r="F1542" i="16"/>
  <c r="F1541" i="16"/>
  <c r="F1540" i="16"/>
  <c r="F1539" i="16"/>
  <c r="F1538" i="16"/>
  <c r="F1537" i="16"/>
  <c r="F1536" i="16"/>
  <c r="F1535" i="16"/>
  <c r="F1534" i="16"/>
  <c r="F1533" i="16"/>
  <c r="F1532" i="16"/>
  <c r="F1531" i="16"/>
  <c r="F1530" i="16"/>
  <c r="F1529" i="16"/>
  <c r="F1528" i="16"/>
  <c r="F1527" i="16"/>
  <c r="F1526" i="16"/>
  <c r="F1525" i="16"/>
  <c r="F1524" i="16"/>
  <c r="F1523" i="16"/>
  <c r="F1522" i="16"/>
  <c r="F1521" i="16"/>
  <c r="F1520" i="16"/>
  <c r="F1519" i="16"/>
  <c r="F1518" i="16"/>
  <c r="F1517" i="16"/>
  <c r="F1516" i="16"/>
  <c r="F1515" i="16"/>
  <c r="F1514" i="16"/>
  <c r="F1513" i="16"/>
  <c r="F1512" i="16"/>
  <c r="F1511" i="16"/>
  <c r="F1510" i="16"/>
  <c r="F1509" i="16"/>
  <c r="F1508" i="16"/>
  <c r="F1507" i="16"/>
  <c r="F1506" i="16"/>
  <c r="F1505" i="16"/>
  <c r="F1504" i="16"/>
  <c r="F1503" i="16"/>
  <c r="F1502" i="16"/>
  <c r="F1501" i="16"/>
  <c r="F1500" i="16"/>
  <c r="F1499" i="16"/>
  <c r="F1498" i="16"/>
  <c r="F1497" i="16"/>
  <c r="F1496" i="16"/>
  <c r="F1495" i="16"/>
  <c r="F1494" i="16"/>
  <c r="F1493" i="16"/>
  <c r="F1492" i="16"/>
  <c r="F1491" i="16"/>
  <c r="F1490" i="16"/>
  <c r="F1489" i="16"/>
  <c r="F1488" i="16"/>
  <c r="F1487" i="16"/>
  <c r="F1486" i="16"/>
  <c r="F1485" i="16"/>
  <c r="F1484" i="16"/>
  <c r="F1483" i="16"/>
  <c r="F1482" i="16"/>
  <c r="F1481" i="16"/>
  <c r="F1480" i="16"/>
  <c r="F1479" i="16"/>
  <c r="F1478" i="16"/>
  <c r="F1477" i="16"/>
  <c r="F1476" i="16"/>
  <c r="F1475" i="16"/>
  <c r="F1474" i="16"/>
  <c r="F1473" i="16"/>
  <c r="F1472" i="16"/>
  <c r="F1471" i="16"/>
  <c r="F1470" i="16"/>
  <c r="F1469" i="16"/>
  <c r="F1468" i="16"/>
  <c r="F1467" i="16"/>
  <c r="F1466" i="16"/>
  <c r="F1465" i="16"/>
  <c r="F1464" i="16"/>
  <c r="F1463" i="16"/>
  <c r="F1462" i="16"/>
  <c r="F1461" i="16"/>
  <c r="F1460" i="16"/>
  <c r="F1459" i="16"/>
  <c r="F1458" i="16"/>
  <c r="F1457" i="16"/>
  <c r="F1456" i="16"/>
  <c r="F1455" i="16"/>
  <c r="F1454" i="16"/>
  <c r="F1453" i="16"/>
  <c r="F1452" i="16"/>
  <c r="F1451" i="16"/>
  <c r="F1450" i="16"/>
  <c r="F1449" i="16"/>
  <c r="F1448" i="16"/>
  <c r="F1447" i="16"/>
  <c r="F1446" i="16"/>
  <c r="F1445" i="16"/>
  <c r="F1444" i="16"/>
  <c r="F1443" i="16"/>
  <c r="F1442" i="16"/>
  <c r="F1441" i="16"/>
  <c r="F1440" i="16"/>
  <c r="F1439" i="16"/>
  <c r="F1438" i="16"/>
  <c r="F1437" i="16"/>
  <c r="F1436" i="16"/>
  <c r="F1435" i="16"/>
  <c r="F1434" i="16"/>
  <c r="F1433" i="16"/>
  <c r="F1432" i="16"/>
  <c r="F1431" i="16"/>
  <c r="F1430" i="16"/>
  <c r="F1429" i="16"/>
  <c r="F1428" i="16"/>
  <c r="F1427" i="16"/>
  <c r="F1426" i="16"/>
  <c r="F1425" i="16"/>
  <c r="F1424" i="16"/>
  <c r="F1423" i="16"/>
  <c r="F1422" i="16"/>
  <c r="F1421" i="16"/>
  <c r="F1420" i="16"/>
  <c r="F1419" i="16"/>
  <c r="F1418" i="16"/>
  <c r="F1417" i="16"/>
  <c r="F1416" i="16"/>
  <c r="F1415" i="16"/>
  <c r="F1414" i="16"/>
  <c r="F1413" i="16"/>
  <c r="F1412" i="16"/>
  <c r="F1411" i="16"/>
  <c r="F1410" i="16"/>
  <c r="F1409" i="16"/>
  <c r="F1408" i="16"/>
  <c r="F1407" i="16"/>
  <c r="F1406" i="16"/>
  <c r="F1405" i="16"/>
  <c r="F1404" i="16"/>
  <c r="F1403" i="16"/>
  <c r="F1402" i="16"/>
  <c r="F1401" i="16"/>
  <c r="F1400" i="16"/>
  <c r="F1399" i="16"/>
  <c r="F1398" i="16"/>
  <c r="F1397" i="16"/>
  <c r="F1396" i="16"/>
  <c r="F1395" i="16"/>
  <c r="F1394" i="16"/>
  <c r="F1393" i="16"/>
  <c r="F1392" i="16"/>
  <c r="F1391" i="16"/>
  <c r="F1390" i="16"/>
  <c r="F1389" i="16"/>
  <c r="F1388" i="16"/>
  <c r="F1387" i="16"/>
  <c r="F1386" i="16"/>
  <c r="F1385" i="16"/>
  <c r="F1384" i="16"/>
  <c r="F1383" i="16"/>
  <c r="F1382" i="16"/>
  <c r="F1381" i="16"/>
  <c r="F1380" i="16"/>
  <c r="F1379" i="16"/>
  <c r="F1378" i="16"/>
  <c r="F1377" i="16"/>
  <c r="F1376" i="16"/>
  <c r="F1375" i="16"/>
  <c r="F1374" i="16"/>
  <c r="F1373" i="16"/>
  <c r="F1372" i="16"/>
  <c r="F1371" i="16"/>
  <c r="F1370" i="16"/>
  <c r="F1369" i="16"/>
  <c r="F1368" i="16"/>
  <c r="F1367" i="16"/>
  <c r="F1366" i="16"/>
  <c r="F1365" i="16"/>
  <c r="F1364" i="16"/>
  <c r="F1363" i="16"/>
  <c r="F1362" i="16"/>
  <c r="F1361" i="16"/>
  <c r="F1360" i="16"/>
  <c r="F1359" i="16"/>
  <c r="F1358" i="16"/>
  <c r="F1357" i="16"/>
  <c r="F1356" i="16"/>
  <c r="F1355" i="16"/>
  <c r="F1354" i="16"/>
  <c r="F1353" i="16"/>
  <c r="F1352" i="16"/>
  <c r="F1351" i="16"/>
  <c r="F1350" i="16"/>
  <c r="F1349" i="16"/>
  <c r="F1348" i="16"/>
  <c r="F1347" i="16"/>
  <c r="F1346" i="16"/>
  <c r="F1345" i="16"/>
  <c r="F1344" i="16"/>
  <c r="F1343" i="16"/>
  <c r="F1342" i="16"/>
  <c r="F1341" i="16"/>
  <c r="F1340" i="16"/>
  <c r="F1339" i="16"/>
  <c r="F1338" i="16"/>
  <c r="F1337" i="16"/>
  <c r="F1336" i="16"/>
  <c r="F1335" i="16"/>
  <c r="F1334" i="16"/>
  <c r="F1333" i="16"/>
  <c r="F1332" i="16"/>
  <c r="F1331" i="16"/>
  <c r="F1330" i="16"/>
  <c r="F1329" i="16"/>
  <c r="F1328" i="16"/>
  <c r="F1327" i="16"/>
  <c r="F1326" i="16"/>
  <c r="F1325" i="16"/>
  <c r="F1324" i="16"/>
  <c r="F1323" i="16"/>
  <c r="F1322" i="16"/>
  <c r="F1321" i="16"/>
  <c r="F1320" i="16"/>
  <c r="F1319" i="16"/>
  <c r="F1318" i="16"/>
  <c r="F1317" i="16"/>
  <c r="F1316" i="16"/>
  <c r="F1315" i="16"/>
  <c r="F1314" i="16"/>
  <c r="F1313" i="16"/>
  <c r="F1312" i="16"/>
  <c r="F1311" i="16"/>
  <c r="F1310" i="16"/>
  <c r="F1309" i="16"/>
  <c r="F1308" i="16"/>
  <c r="F1307" i="16"/>
  <c r="F1306" i="16"/>
  <c r="F1305" i="16"/>
  <c r="F1304" i="16"/>
  <c r="F1303" i="16"/>
  <c r="F1302" i="16"/>
  <c r="F1301" i="16"/>
  <c r="F1300" i="16"/>
  <c r="F1299" i="16"/>
  <c r="F1298" i="16"/>
  <c r="F1297" i="16"/>
  <c r="F1296" i="16"/>
  <c r="F1295" i="16"/>
  <c r="F1294" i="16"/>
  <c r="F1293" i="16"/>
  <c r="F1292" i="16"/>
  <c r="F1291" i="16"/>
  <c r="F1290" i="16"/>
  <c r="F1289" i="16"/>
  <c r="F1288" i="16"/>
  <c r="F1287" i="16"/>
  <c r="F1286" i="16"/>
  <c r="F1285" i="16"/>
  <c r="F1284" i="16"/>
  <c r="F1283" i="16"/>
  <c r="F1282" i="16"/>
  <c r="F1281" i="16"/>
  <c r="F1280" i="16"/>
  <c r="F1279" i="16"/>
  <c r="F1278" i="16"/>
  <c r="F1277" i="16"/>
  <c r="F1276" i="16"/>
  <c r="F1275" i="16"/>
  <c r="F1274" i="16"/>
  <c r="F1273" i="16"/>
  <c r="F1272" i="16"/>
  <c r="F1271" i="16"/>
  <c r="F1270" i="16"/>
  <c r="F1269" i="16"/>
  <c r="F1268" i="16"/>
  <c r="F1267" i="16"/>
  <c r="F1266" i="16"/>
  <c r="F1265" i="16"/>
  <c r="F1264" i="16"/>
  <c r="F1263" i="16"/>
  <c r="F1262" i="16"/>
  <c r="F1261" i="16"/>
  <c r="F1260" i="16"/>
  <c r="F1259" i="16"/>
  <c r="F1258" i="16"/>
  <c r="F1257" i="16"/>
  <c r="F1256" i="16"/>
  <c r="F1255" i="16"/>
  <c r="F1254" i="16"/>
  <c r="F1253" i="16"/>
  <c r="F1252" i="16"/>
  <c r="F1251" i="16"/>
  <c r="F1250" i="16"/>
  <c r="F1249" i="16"/>
  <c r="F1248" i="16"/>
  <c r="F1247" i="16"/>
  <c r="F1246" i="16"/>
  <c r="F1245" i="16"/>
  <c r="F1244" i="16"/>
  <c r="F1243" i="16"/>
  <c r="F1242" i="16"/>
  <c r="F1241" i="16"/>
  <c r="F1240" i="16"/>
  <c r="F1239" i="16"/>
  <c r="F1238" i="16"/>
  <c r="F1237" i="16"/>
  <c r="F1236" i="16"/>
  <c r="F1235" i="16"/>
  <c r="F1234" i="16"/>
  <c r="F1233" i="16"/>
  <c r="F1232" i="16"/>
  <c r="F1231" i="16"/>
  <c r="F1230" i="16"/>
  <c r="F1229" i="16"/>
  <c r="F1228" i="16"/>
  <c r="F1227" i="16"/>
  <c r="F1226" i="16"/>
  <c r="F1225" i="16"/>
  <c r="F1224" i="16"/>
  <c r="F1223" i="16"/>
  <c r="F1222" i="16"/>
  <c r="F1221" i="16"/>
  <c r="F1220" i="16"/>
  <c r="F1219" i="16"/>
  <c r="F1218" i="16"/>
  <c r="F1217" i="16"/>
  <c r="F1216" i="16"/>
  <c r="F1215" i="16"/>
  <c r="F1214" i="16"/>
  <c r="F1213" i="16"/>
  <c r="F1212" i="16"/>
  <c r="F1211" i="16"/>
  <c r="F1210" i="16"/>
  <c r="F1209" i="16"/>
  <c r="F1208" i="16"/>
  <c r="F1207" i="16"/>
  <c r="F1206" i="16"/>
  <c r="F1205" i="16"/>
  <c r="F1204" i="16"/>
  <c r="F1203" i="16"/>
  <c r="F1202" i="16"/>
  <c r="F1201" i="16"/>
  <c r="F1200" i="16"/>
  <c r="F1199" i="16"/>
  <c r="F1198" i="16"/>
  <c r="F1197" i="16"/>
  <c r="F1196" i="16"/>
  <c r="F1195" i="16"/>
  <c r="F1194" i="16"/>
  <c r="F1193" i="16"/>
  <c r="F1192" i="16"/>
  <c r="F1191" i="16"/>
  <c r="F1190" i="16"/>
  <c r="F1189" i="16"/>
  <c r="F1188" i="16"/>
  <c r="F1187" i="16"/>
  <c r="F1186" i="16"/>
  <c r="F1185" i="16"/>
  <c r="F1184" i="16"/>
  <c r="F1183" i="16"/>
  <c r="F1182" i="16"/>
  <c r="F1181" i="16"/>
  <c r="F1180" i="16"/>
  <c r="F1179" i="16"/>
  <c r="F1178" i="16"/>
  <c r="F1177" i="16"/>
  <c r="F1176" i="16"/>
  <c r="F1175" i="16"/>
  <c r="F1174" i="16"/>
  <c r="F1173" i="16"/>
  <c r="F1172" i="16"/>
  <c r="F1171" i="16"/>
  <c r="F1170" i="16"/>
  <c r="F1169" i="16"/>
  <c r="F1168" i="16"/>
  <c r="F1167" i="16"/>
  <c r="F1166" i="16"/>
  <c r="F1165" i="16"/>
  <c r="F1164" i="16"/>
  <c r="F1163" i="16"/>
  <c r="F1162" i="16"/>
  <c r="F1161" i="16"/>
  <c r="F1160" i="16"/>
  <c r="F1159" i="16"/>
  <c r="F1158" i="16"/>
  <c r="F1157" i="16"/>
  <c r="F1156" i="16"/>
  <c r="F1155" i="16"/>
  <c r="F1154" i="16"/>
  <c r="F1153" i="16"/>
  <c r="F1152" i="16"/>
  <c r="F1151" i="16"/>
  <c r="F1150" i="16"/>
  <c r="F1149" i="16"/>
  <c r="F1148" i="16"/>
  <c r="F1147" i="16"/>
  <c r="F1146" i="16"/>
  <c r="F1145" i="16"/>
  <c r="F1144" i="16"/>
  <c r="F1143" i="16"/>
  <c r="F1142" i="16"/>
  <c r="F1141" i="16"/>
  <c r="F1140" i="16"/>
  <c r="F1139" i="16"/>
  <c r="F1138" i="16"/>
  <c r="F1137" i="16"/>
  <c r="F1136" i="16"/>
  <c r="F1135" i="16"/>
  <c r="F1134" i="16"/>
  <c r="F1133" i="16"/>
  <c r="F1132" i="16"/>
  <c r="F1131" i="16"/>
  <c r="F1130" i="16"/>
  <c r="F1129" i="16"/>
  <c r="F1128" i="16"/>
  <c r="F1127" i="16"/>
  <c r="F1126" i="16"/>
  <c r="F1125" i="16"/>
  <c r="F1124" i="16"/>
  <c r="F1123" i="16"/>
  <c r="F1122" i="16"/>
  <c r="F1121" i="16"/>
  <c r="F1120" i="16"/>
  <c r="F1119" i="16"/>
  <c r="F1118" i="16"/>
  <c r="F1117" i="16"/>
  <c r="F1116" i="16"/>
  <c r="F1115" i="16"/>
  <c r="F1114" i="16"/>
  <c r="F1113" i="16"/>
  <c r="F1112" i="16"/>
  <c r="F1111" i="16"/>
  <c r="F1110" i="16"/>
  <c r="F1109" i="16"/>
  <c r="F1108" i="16"/>
  <c r="F1107" i="16"/>
  <c r="F1106" i="16"/>
  <c r="F1105" i="16"/>
  <c r="F1104" i="16"/>
  <c r="F1103" i="16"/>
  <c r="F1102" i="16"/>
  <c r="F1101" i="16"/>
  <c r="F1100" i="16"/>
  <c r="F1099" i="16"/>
  <c r="F1098" i="16"/>
  <c r="F1097" i="16"/>
  <c r="F1096" i="16"/>
  <c r="F1095" i="16"/>
  <c r="F1094" i="16"/>
  <c r="F1093" i="16"/>
  <c r="F1092" i="16"/>
  <c r="F1091" i="16"/>
  <c r="F1090" i="16"/>
  <c r="F1089" i="16"/>
  <c r="F1088" i="16"/>
  <c r="F1087" i="16"/>
  <c r="F1086" i="16"/>
  <c r="F1085" i="16"/>
  <c r="F1084" i="16"/>
  <c r="F1083" i="16"/>
  <c r="F1082" i="16"/>
  <c r="F1081" i="16"/>
  <c r="F1080" i="16"/>
  <c r="F1079" i="16"/>
  <c r="F1078" i="16"/>
  <c r="F1077" i="16"/>
  <c r="F1076" i="16"/>
  <c r="F1075" i="16"/>
  <c r="F1074" i="16"/>
  <c r="F1073" i="16"/>
  <c r="F1072" i="16"/>
  <c r="F1071" i="16"/>
  <c r="F1070" i="16"/>
  <c r="F1069" i="16"/>
  <c r="F1068" i="16"/>
  <c r="F1067" i="16"/>
  <c r="F1066" i="16"/>
  <c r="F1065" i="16"/>
  <c r="F1064" i="16"/>
  <c r="F1063" i="16"/>
  <c r="F1062" i="16"/>
  <c r="F1061" i="16"/>
  <c r="F1060" i="16"/>
  <c r="F1059" i="16"/>
  <c r="F1058" i="16"/>
  <c r="F1057" i="16"/>
  <c r="F1056" i="16"/>
  <c r="F1055" i="16"/>
  <c r="F1054" i="16"/>
  <c r="F1053" i="16"/>
  <c r="F1052" i="16"/>
  <c r="F1051" i="16"/>
  <c r="F1050" i="16"/>
  <c r="F1049" i="16"/>
  <c r="F1048" i="16"/>
  <c r="F1047" i="16"/>
  <c r="F1046" i="16"/>
  <c r="F1045" i="16"/>
  <c r="F1044" i="16"/>
  <c r="F1043" i="16"/>
  <c r="F1042" i="16"/>
  <c r="F1041" i="16"/>
  <c r="F1040" i="16"/>
  <c r="F1039" i="16"/>
  <c r="F1038" i="16"/>
  <c r="F1037" i="16"/>
  <c r="F1036" i="16"/>
  <c r="F1035" i="16"/>
  <c r="F1034" i="16"/>
  <c r="F1033" i="16"/>
  <c r="F1032" i="16"/>
  <c r="F1031" i="16"/>
  <c r="F1030" i="16"/>
  <c r="F1029" i="16"/>
  <c r="F1028" i="16"/>
  <c r="F1027" i="16"/>
  <c r="F1026" i="16"/>
  <c r="F1025" i="16"/>
  <c r="F1024" i="16"/>
  <c r="F1023" i="16"/>
  <c r="F1022" i="16"/>
  <c r="F1021" i="16"/>
  <c r="F1020" i="16"/>
  <c r="F1019" i="16"/>
  <c r="F1018" i="16"/>
  <c r="F1017" i="16"/>
  <c r="F1016" i="16"/>
  <c r="F1015" i="16"/>
  <c r="F1014" i="16"/>
  <c r="F1013" i="16"/>
  <c r="F1012" i="16"/>
  <c r="F1011" i="16"/>
  <c r="F1010" i="16"/>
  <c r="F1009" i="16"/>
  <c r="F1008" i="16"/>
  <c r="F1007" i="16"/>
  <c r="F1006" i="16"/>
  <c r="F1005" i="16"/>
  <c r="F1004" i="16"/>
  <c r="F1003" i="16"/>
  <c r="F1002" i="16"/>
  <c r="F1001" i="16"/>
  <c r="F1000" i="16"/>
  <c r="F999" i="16"/>
  <c r="F998" i="16"/>
  <c r="F997" i="16"/>
  <c r="F996" i="16"/>
  <c r="F995" i="16"/>
  <c r="F994" i="16"/>
  <c r="F993" i="16"/>
  <c r="F992" i="16"/>
  <c r="F991" i="16"/>
  <c r="F990" i="16"/>
  <c r="F989" i="16"/>
  <c r="F988" i="16"/>
  <c r="F987" i="16"/>
  <c r="F986" i="16"/>
  <c r="F985" i="16"/>
  <c r="F984" i="16"/>
  <c r="F983" i="16"/>
  <c r="F982" i="16"/>
  <c r="F981" i="16"/>
  <c r="F980" i="16"/>
  <c r="F979" i="16"/>
  <c r="F978" i="16"/>
  <c r="F977" i="16"/>
  <c r="F976" i="16"/>
  <c r="F975" i="16"/>
  <c r="F974" i="16"/>
  <c r="F973" i="16"/>
  <c r="F972" i="16"/>
  <c r="F971" i="16"/>
  <c r="F970" i="16"/>
  <c r="F969" i="16"/>
  <c r="F968" i="16"/>
  <c r="F967" i="16"/>
  <c r="F966" i="16"/>
  <c r="F965" i="16"/>
  <c r="F964" i="16"/>
  <c r="F963" i="16"/>
  <c r="F962" i="16"/>
  <c r="F961" i="16"/>
  <c r="F960" i="16"/>
  <c r="F959" i="16"/>
  <c r="F958" i="16"/>
  <c r="F957" i="16"/>
  <c r="F956" i="16"/>
  <c r="F955" i="16"/>
  <c r="F954" i="16"/>
  <c r="F953" i="16"/>
  <c r="F952" i="16"/>
  <c r="F951" i="16"/>
  <c r="F950" i="16"/>
  <c r="F949" i="16"/>
  <c r="F948" i="16"/>
  <c r="F947" i="16"/>
  <c r="F946" i="16"/>
  <c r="F945" i="16"/>
  <c r="F944" i="16"/>
  <c r="F943" i="16"/>
  <c r="F942" i="16"/>
  <c r="F941" i="16"/>
  <c r="F940" i="16"/>
  <c r="F939" i="16"/>
  <c r="F938" i="16"/>
  <c r="F937" i="16"/>
  <c r="F936" i="16"/>
  <c r="F935" i="16"/>
  <c r="F934" i="16"/>
  <c r="F933" i="16"/>
  <c r="F932" i="16"/>
  <c r="F931" i="16"/>
  <c r="F930" i="16"/>
  <c r="F929" i="16"/>
  <c r="F928" i="16"/>
  <c r="F927" i="16"/>
  <c r="F926" i="16"/>
  <c r="F925" i="16"/>
  <c r="F924" i="16"/>
  <c r="F923" i="16"/>
  <c r="F922" i="16"/>
  <c r="F921" i="16"/>
  <c r="F920" i="16"/>
  <c r="F919" i="16"/>
  <c r="F918" i="16"/>
  <c r="F917" i="16"/>
  <c r="F916" i="16"/>
  <c r="F915" i="16"/>
  <c r="F914" i="16"/>
  <c r="F913" i="16"/>
  <c r="F912" i="16"/>
  <c r="F911" i="16"/>
  <c r="F910" i="16"/>
  <c r="F909" i="16"/>
  <c r="F908" i="16"/>
  <c r="F907" i="16"/>
  <c r="F906" i="16"/>
  <c r="F905" i="16"/>
  <c r="F904" i="16"/>
  <c r="F903" i="16"/>
  <c r="F902" i="16"/>
  <c r="F901" i="16"/>
  <c r="F900" i="16"/>
  <c r="F899" i="16"/>
  <c r="F898" i="16"/>
  <c r="F897" i="16"/>
  <c r="F896" i="16"/>
  <c r="F895" i="16"/>
  <c r="F894" i="16"/>
  <c r="F893" i="16"/>
  <c r="F892" i="16"/>
  <c r="F891" i="16"/>
  <c r="F890" i="16"/>
  <c r="F889" i="16"/>
  <c r="F888" i="16"/>
  <c r="F887" i="16"/>
  <c r="F886" i="16"/>
  <c r="F885" i="16"/>
  <c r="F884" i="16"/>
  <c r="F883" i="16"/>
  <c r="F882" i="16"/>
  <c r="F881" i="16"/>
  <c r="F880" i="16"/>
  <c r="F879" i="16"/>
  <c r="F878" i="16"/>
  <c r="F877" i="16"/>
  <c r="F876" i="16"/>
  <c r="F875" i="16"/>
  <c r="F874" i="16"/>
  <c r="F873" i="16"/>
  <c r="F872" i="16"/>
  <c r="F871" i="16"/>
  <c r="F870" i="16"/>
  <c r="F869" i="16"/>
  <c r="F868" i="16"/>
  <c r="F867" i="16"/>
  <c r="F866" i="16"/>
  <c r="F865" i="16"/>
  <c r="F864" i="16"/>
  <c r="F863" i="16"/>
  <c r="F862" i="16"/>
  <c r="F861" i="16"/>
  <c r="F860" i="16"/>
  <c r="F859" i="16"/>
  <c r="F858" i="16"/>
  <c r="F857" i="16"/>
  <c r="F856" i="16"/>
  <c r="F855" i="16"/>
  <c r="F854" i="16"/>
  <c r="F853" i="16"/>
  <c r="F852" i="16"/>
  <c r="F851" i="16"/>
  <c r="F850" i="16"/>
  <c r="F849" i="16"/>
  <c r="F848" i="16"/>
  <c r="F847" i="16"/>
  <c r="F846" i="16"/>
  <c r="F845" i="16"/>
  <c r="F844" i="16"/>
  <c r="F843" i="16"/>
  <c r="F842" i="16"/>
  <c r="F841" i="16"/>
  <c r="F840" i="16"/>
  <c r="F839" i="16"/>
  <c r="F838" i="16"/>
  <c r="F837" i="16"/>
  <c r="F836" i="16"/>
  <c r="F835" i="16"/>
  <c r="F834" i="16"/>
  <c r="F833" i="16"/>
  <c r="F832" i="16"/>
  <c r="F831" i="16"/>
  <c r="F830" i="16"/>
  <c r="F829" i="16"/>
  <c r="F828" i="16"/>
  <c r="F827" i="16"/>
  <c r="F826" i="16"/>
  <c r="F825" i="16"/>
  <c r="F824" i="16"/>
  <c r="F823" i="16"/>
  <c r="F822" i="16"/>
  <c r="F821" i="16"/>
  <c r="F820" i="16"/>
  <c r="F819" i="16"/>
  <c r="F818" i="16"/>
  <c r="F817" i="16"/>
  <c r="F816" i="16"/>
  <c r="F815" i="16"/>
  <c r="F814" i="16"/>
  <c r="F813" i="16"/>
  <c r="F812" i="16"/>
  <c r="F811" i="16"/>
  <c r="F810" i="16"/>
  <c r="F809" i="16"/>
  <c r="F808" i="16"/>
  <c r="F807" i="16"/>
  <c r="F806" i="16"/>
  <c r="F805" i="16"/>
  <c r="F804" i="16"/>
  <c r="F803" i="16"/>
  <c r="F802" i="16"/>
  <c r="F801" i="16"/>
  <c r="F800" i="16"/>
  <c r="F799" i="16"/>
  <c r="F798" i="16"/>
  <c r="F797" i="16"/>
  <c r="F796" i="16"/>
  <c r="F795" i="16"/>
  <c r="F794" i="16"/>
  <c r="F793" i="16"/>
  <c r="F792" i="16"/>
  <c r="F791" i="16"/>
  <c r="F790" i="16"/>
  <c r="F789" i="16"/>
  <c r="F788" i="16"/>
  <c r="F787" i="16"/>
  <c r="F786" i="16"/>
  <c r="F785" i="16"/>
  <c r="F784" i="16"/>
  <c r="F783" i="16"/>
  <c r="F782" i="16"/>
  <c r="F781" i="16"/>
  <c r="F780" i="16"/>
  <c r="F779" i="16"/>
  <c r="F778" i="16"/>
  <c r="F777" i="16"/>
  <c r="F776" i="16"/>
  <c r="F775" i="16"/>
  <c r="F774" i="16"/>
  <c r="F773" i="16"/>
  <c r="F772" i="16"/>
  <c r="F771" i="16"/>
  <c r="F770" i="16"/>
  <c r="F769" i="16"/>
  <c r="F768" i="16"/>
  <c r="F767" i="16"/>
  <c r="F766" i="16"/>
  <c r="F765" i="16"/>
  <c r="F764" i="16"/>
  <c r="F763" i="16"/>
  <c r="F762" i="16"/>
  <c r="F761" i="16"/>
  <c r="F760" i="16"/>
  <c r="F759" i="16"/>
  <c r="F758" i="16"/>
  <c r="F757" i="16"/>
  <c r="F756" i="16"/>
  <c r="F755" i="16"/>
  <c r="F754" i="16"/>
  <c r="F753" i="16"/>
  <c r="F752" i="16"/>
  <c r="F751" i="16"/>
  <c r="F750" i="16"/>
  <c r="F749" i="16"/>
  <c r="F748" i="16"/>
  <c r="F747" i="16"/>
  <c r="F746" i="16"/>
  <c r="F745" i="16"/>
  <c r="F744" i="16"/>
  <c r="F743" i="16"/>
  <c r="F742" i="16"/>
  <c r="F741" i="16"/>
  <c r="F740" i="16"/>
  <c r="F739" i="16"/>
  <c r="F738" i="16"/>
  <c r="F737" i="16"/>
  <c r="F736" i="16"/>
  <c r="F735" i="16"/>
  <c r="F734" i="16"/>
  <c r="F733" i="16"/>
  <c r="F732" i="16"/>
  <c r="F731" i="16"/>
  <c r="F730" i="16"/>
  <c r="F729" i="16"/>
  <c r="F728" i="16"/>
  <c r="F727" i="16"/>
  <c r="F726" i="16"/>
  <c r="F725" i="16"/>
  <c r="F724" i="16"/>
  <c r="F723" i="16"/>
  <c r="F722" i="16"/>
  <c r="F721" i="16"/>
  <c r="F720" i="16"/>
  <c r="F719" i="16"/>
  <c r="F718" i="16"/>
  <c r="F717" i="16"/>
  <c r="F716" i="16"/>
  <c r="F715" i="16"/>
  <c r="F714" i="16"/>
  <c r="F713" i="16"/>
  <c r="F712" i="16"/>
  <c r="F711" i="16"/>
  <c r="F710" i="16"/>
  <c r="F709" i="16"/>
  <c r="F708" i="16"/>
  <c r="F707" i="16"/>
  <c r="F706" i="16"/>
  <c r="F705" i="16"/>
  <c r="F704" i="16"/>
  <c r="F703" i="16"/>
  <c r="F702" i="16"/>
  <c r="F701" i="16"/>
  <c r="F700" i="16"/>
  <c r="F699" i="16"/>
  <c r="F698" i="16"/>
  <c r="F697" i="16"/>
  <c r="F696" i="16"/>
  <c r="F695" i="16"/>
  <c r="F694" i="16"/>
  <c r="F693" i="16"/>
  <c r="F692" i="16"/>
  <c r="F691" i="16"/>
  <c r="F690" i="16"/>
  <c r="F689" i="16"/>
  <c r="F688" i="16"/>
  <c r="F687" i="16"/>
  <c r="F686" i="16"/>
  <c r="F685" i="16"/>
  <c r="F684" i="16"/>
  <c r="F683" i="16"/>
  <c r="F682" i="16"/>
  <c r="F681" i="16"/>
  <c r="F680" i="16"/>
  <c r="F679" i="16"/>
  <c r="F678" i="16"/>
  <c r="F677" i="16"/>
  <c r="F676" i="16"/>
  <c r="F675" i="16"/>
  <c r="F674" i="16"/>
  <c r="F673" i="16"/>
  <c r="F672" i="16"/>
  <c r="F671" i="16"/>
  <c r="F670" i="16"/>
  <c r="F669" i="16"/>
  <c r="F668" i="16"/>
  <c r="F667" i="16"/>
  <c r="F666" i="16"/>
  <c r="F665" i="16"/>
  <c r="F664" i="16"/>
  <c r="F663" i="16"/>
  <c r="F662" i="16"/>
  <c r="F661" i="16"/>
  <c r="F660" i="16"/>
  <c r="F659" i="16"/>
  <c r="F658" i="16"/>
  <c r="F657" i="16"/>
  <c r="F656" i="16"/>
  <c r="F655" i="16"/>
  <c r="F654" i="16"/>
  <c r="F653" i="16"/>
  <c r="F652" i="16"/>
  <c r="F651" i="16"/>
  <c r="F650" i="16"/>
  <c r="F649" i="16"/>
  <c r="F648" i="16"/>
  <c r="F647" i="16"/>
  <c r="F646" i="16"/>
  <c r="F645" i="16"/>
  <c r="F644" i="16"/>
  <c r="F643" i="16"/>
  <c r="F642" i="16"/>
  <c r="F641" i="16"/>
  <c r="F640" i="16"/>
  <c r="F639" i="16"/>
  <c r="F638" i="16"/>
  <c r="F637" i="16"/>
  <c r="F636" i="16"/>
  <c r="F635" i="16"/>
  <c r="F634" i="16"/>
  <c r="F633" i="16"/>
  <c r="F632" i="16"/>
  <c r="F631" i="16"/>
  <c r="F630" i="16"/>
  <c r="F629" i="16"/>
  <c r="F628" i="16"/>
  <c r="F627" i="16"/>
  <c r="F626" i="16"/>
  <c r="F625" i="16"/>
  <c r="F624" i="16"/>
  <c r="F623" i="16"/>
  <c r="F622" i="16"/>
  <c r="F621" i="16"/>
  <c r="F620" i="16"/>
  <c r="F619" i="16"/>
  <c r="F618" i="16"/>
  <c r="F617" i="16"/>
  <c r="F616" i="16"/>
  <c r="F615" i="16"/>
  <c r="F614" i="16"/>
  <c r="F613" i="16"/>
  <c r="F612" i="16"/>
  <c r="F611" i="16"/>
  <c r="F610" i="16"/>
  <c r="F609" i="16"/>
  <c r="F608" i="16"/>
  <c r="F607" i="16"/>
  <c r="F606" i="16"/>
  <c r="F605" i="16"/>
  <c r="F604" i="16"/>
  <c r="F603" i="16"/>
  <c r="F602" i="16"/>
  <c r="F601" i="16"/>
  <c r="F600" i="16"/>
  <c r="F599" i="16"/>
  <c r="F598" i="16"/>
  <c r="F597" i="16"/>
  <c r="F596" i="16"/>
  <c r="F595" i="16"/>
  <c r="F594" i="16"/>
  <c r="F593" i="16"/>
  <c r="F592" i="16"/>
  <c r="F591" i="16"/>
  <c r="F590" i="16"/>
  <c r="F589" i="16"/>
  <c r="F588" i="16"/>
  <c r="F587" i="16"/>
  <c r="F586" i="16"/>
  <c r="F585" i="16"/>
  <c r="F584" i="16"/>
  <c r="F583" i="16"/>
  <c r="F582" i="16"/>
  <c r="F581" i="16"/>
  <c r="F580" i="16"/>
  <c r="F579" i="16"/>
  <c r="F578" i="16"/>
  <c r="F577" i="16"/>
  <c r="F576" i="16"/>
  <c r="F575" i="16"/>
  <c r="F574" i="16"/>
  <c r="F573" i="16"/>
  <c r="F572" i="16"/>
  <c r="F571" i="16"/>
  <c r="F570" i="16"/>
  <c r="F569" i="16"/>
  <c r="F568" i="16"/>
  <c r="F567" i="16"/>
  <c r="F566" i="16"/>
  <c r="F565" i="16"/>
  <c r="F564" i="16"/>
  <c r="F563" i="16"/>
  <c r="F562" i="16"/>
  <c r="F561" i="16"/>
  <c r="F560" i="16"/>
  <c r="F559" i="16"/>
  <c r="F558" i="16"/>
  <c r="F557" i="16"/>
  <c r="F556" i="16"/>
  <c r="F555" i="16"/>
  <c r="F554" i="16"/>
  <c r="F553" i="16"/>
  <c r="F552" i="16"/>
  <c r="F551" i="16"/>
  <c r="F550" i="16"/>
  <c r="F549" i="16"/>
  <c r="F548" i="16"/>
  <c r="F547" i="16"/>
  <c r="F546" i="16"/>
  <c r="F545" i="16"/>
  <c r="F544" i="16"/>
  <c r="F543" i="16"/>
  <c r="F542" i="16"/>
  <c r="F541" i="16"/>
  <c r="F540" i="16"/>
  <c r="F539" i="16"/>
  <c r="F538" i="16"/>
  <c r="F537" i="16"/>
  <c r="F536" i="16"/>
  <c r="F535" i="16"/>
  <c r="F534" i="16"/>
  <c r="F533" i="16"/>
  <c r="F532" i="16"/>
  <c r="F531" i="16"/>
  <c r="F530" i="16"/>
  <c r="F529" i="16"/>
  <c r="F528" i="16"/>
  <c r="F527" i="16"/>
  <c r="F526" i="16"/>
  <c r="F525" i="16"/>
  <c r="F524" i="16"/>
  <c r="F523" i="16"/>
  <c r="F522" i="16"/>
  <c r="F521" i="16"/>
  <c r="F520" i="16"/>
  <c r="F519" i="16"/>
  <c r="F518" i="16"/>
  <c r="F517" i="16"/>
  <c r="F516" i="16"/>
  <c r="F515" i="16"/>
  <c r="F514" i="16"/>
  <c r="F513" i="16"/>
  <c r="F512" i="16"/>
  <c r="F511" i="16"/>
  <c r="F510" i="16"/>
  <c r="F509" i="16"/>
  <c r="F508" i="16"/>
  <c r="F507" i="16"/>
  <c r="F506" i="16"/>
  <c r="F505" i="16"/>
  <c r="F504" i="16"/>
  <c r="F503" i="16"/>
  <c r="F502" i="16"/>
  <c r="F501" i="16"/>
  <c r="F500" i="16"/>
  <c r="F499" i="16"/>
  <c r="F498" i="16"/>
  <c r="F497" i="16"/>
  <c r="F496" i="16"/>
  <c r="F495" i="16"/>
  <c r="F494" i="16"/>
  <c r="F493" i="16"/>
  <c r="F492" i="16"/>
  <c r="F491" i="16"/>
  <c r="F490" i="16"/>
  <c r="F489" i="16"/>
  <c r="F488" i="16"/>
  <c r="F487" i="16"/>
  <c r="F486" i="16"/>
  <c r="F485" i="16"/>
  <c r="F484" i="16"/>
  <c r="F483" i="16"/>
  <c r="F482" i="16"/>
  <c r="F481" i="16"/>
  <c r="F480" i="16"/>
  <c r="F479" i="16"/>
  <c r="F478" i="16"/>
  <c r="F477" i="16"/>
  <c r="F476" i="16"/>
  <c r="F475" i="16"/>
  <c r="F474" i="16"/>
  <c r="F473" i="16"/>
  <c r="F472" i="16"/>
  <c r="F471" i="16"/>
  <c r="F470" i="16"/>
  <c r="F469" i="16"/>
  <c r="F468" i="16"/>
  <c r="F467" i="16"/>
  <c r="F466" i="16"/>
  <c r="F465" i="16"/>
  <c r="F464" i="16"/>
  <c r="F463" i="16"/>
  <c r="F462" i="16"/>
  <c r="F461" i="16"/>
  <c r="F460" i="16"/>
  <c r="F459" i="16"/>
  <c r="F458" i="16"/>
  <c r="F457" i="16"/>
  <c r="F456" i="16"/>
  <c r="F455" i="16"/>
  <c r="F454" i="16"/>
  <c r="F453" i="16"/>
  <c r="F452" i="16"/>
  <c r="F451" i="16"/>
  <c r="F450" i="16"/>
  <c r="F449" i="16"/>
  <c r="F448" i="16"/>
  <c r="F447" i="16"/>
  <c r="F446" i="16"/>
  <c r="F445" i="16"/>
  <c r="F444" i="16"/>
  <c r="F443" i="16"/>
  <c r="F442" i="16"/>
  <c r="F441" i="16"/>
  <c r="F440" i="16"/>
  <c r="F439" i="16"/>
  <c r="F438" i="16"/>
  <c r="F437" i="16"/>
  <c r="F436" i="16"/>
  <c r="F435" i="16"/>
  <c r="F434" i="16"/>
  <c r="F433" i="16"/>
  <c r="F432" i="16"/>
  <c r="F431" i="16"/>
  <c r="F430" i="16"/>
  <c r="F429" i="16"/>
  <c r="F428" i="16"/>
  <c r="F427" i="16"/>
  <c r="F426" i="16"/>
  <c r="F425" i="16"/>
  <c r="F424" i="16"/>
  <c r="F423" i="16"/>
  <c r="F422" i="16"/>
  <c r="F421" i="16"/>
  <c r="F420" i="16"/>
  <c r="F419" i="16"/>
  <c r="F418" i="16"/>
  <c r="F417" i="16"/>
  <c r="F416" i="16"/>
  <c r="F415" i="16"/>
  <c r="F414" i="16"/>
  <c r="F413" i="16"/>
  <c r="F412" i="16"/>
  <c r="F411" i="16"/>
  <c r="F410" i="16"/>
  <c r="F409" i="16"/>
  <c r="F408" i="16"/>
  <c r="F407" i="16"/>
  <c r="F406" i="16"/>
  <c r="F405" i="16"/>
  <c r="F404" i="16"/>
  <c r="F403" i="16"/>
  <c r="F402" i="16"/>
  <c r="F401" i="16"/>
  <c r="F400" i="16"/>
  <c r="F399" i="16"/>
  <c r="F398" i="16"/>
  <c r="F397" i="16"/>
  <c r="F396" i="16"/>
  <c r="F395" i="16"/>
  <c r="F394" i="16"/>
  <c r="F393" i="16"/>
  <c r="F392" i="16"/>
  <c r="F391" i="16"/>
  <c r="F390" i="16"/>
  <c r="F389" i="16"/>
  <c r="F388" i="16"/>
  <c r="F387" i="16"/>
  <c r="F386" i="16"/>
  <c r="F385" i="16"/>
  <c r="F384" i="16"/>
  <c r="F383" i="16"/>
  <c r="F382" i="16"/>
  <c r="F381" i="16"/>
  <c r="F380" i="16"/>
  <c r="F379" i="16"/>
  <c r="F378" i="16"/>
  <c r="F377" i="16"/>
  <c r="F376" i="16"/>
  <c r="F375" i="16"/>
  <c r="F374" i="16"/>
  <c r="F373" i="16"/>
  <c r="F372" i="16"/>
  <c r="F371" i="16"/>
  <c r="F370" i="16"/>
  <c r="F369" i="16"/>
  <c r="F368" i="16"/>
  <c r="F367" i="16"/>
  <c r="F366" i="16"/>
  <c r="F365" i="16"/>
  <c r="F364" i="16"/>
  <c r="F363" i="16"/>
  <c r="F362" i="16"/>
  <c r="F361" i="16"/>
  <c r="F360" i="16"/>
  <c r="F359" i="16"/>
  <c r="F358" i="16"/>
  <c r="F357" i="16"/>
  <c r="F356" i="16"/>
  <c r="F355" i="16"/>
  <c r="F354" i="16"/>
  <c r="F353" i="16"/>
  <c r="F352" i="16"/>
  <c r="F351" i="16"/>
  <c r="F350" i="16"/>
  <c r="F349" i="16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F290" i="16"/>
  <c r="F289" i="16"/>
  <c r="F288" i="16"/>
  <c r="F287" i="16"/>
  <c r="F286" i="16"/>
  <c r="F285" i="16"/>
  <c r="F284" i="16"/>
  <c r="F283" i="16"/>
  <c r="F282" i="16"/>
  <c r="F281" i="16"/>
  <c r="F280" i="16"/>
  <c r="F279" i="16"/>
  <c r="F278" i="16"/>
  <c r="F277" i="16"/>
  <c r="F276" i="16"/>
  <c r="F275" i="16"/>
  <c r="F274" i="16"/>
  <c r="F273" i="16"/>
  <c r="F272" i="16"/>
  <c r="F271" i="16"/>
  <c r="F270" i="16"/>
  <c r="F269" i="16"/>
  <c r="F268" i="16"/>
  <c r="F267" i="16"/>
  <c r="F266" i="16"/>
  <c r="F265" i="16"/>
  <c r="F264" i="16"/>
  <c r="F263" i="16"/>
  <c r="F262" i="16"/>
  <c r="F261" i="16"/>
  <c r="F260" i="16"/>
  <c r="F259" i="16"/>
  <c r="F258" i="16"/>
  <c r="F257" i="16"/>
  <c r="F256" i="16"/>
  <c r="F255" i="16"/>
  <c r="F254" i="16"/>
  <c r="F253" i="16"/>
  <c r="F252" i="16"/>
  <c r="F251" i="16"/>
  <c r="F250" i="16"/>
  <c r="F249" i="16"/>
  <c r="F248" i="16"/>
  <c r="F247" i="16"/>
  <c r="F246" i="16"/>
  <c r="F245" i="16"/>
  <c r="F244" i="16"/>
  <c r="F243" i="16"/>
  <c r="F242" i="16"/>
  <c r="F241" i="16"/>
  <c r="F240" i="16"/>
  <c r="F239" i="16"/>
  <c r="F238" i="16"/>
  <c r="F237" i="16"/>
  <c r="F236" i="16"/>
  <c r="F235" i="16"/>
  <c r="F234" i="16"/>
  <c r="F233" i="16"/>
  <c r="F232" i="16"/>
  <c r="F231" i="16"/>
  <c r="F230" i="16"/>
  <c r="F229" i="16"/>
  <c r="F228" i="16"/>
  <c r="F227" i="16"/>
  <c r="F226" i="16"/>
  <c r="F225" i="16"/>
  <c r="F224" i="16"/>
  <c r="F223" i="16"/>
  <c r="F222" i="16"/>
  <c r="F221" i="16"/>
  <c r="F220" i="16"/>
  <c r="F219" i="16"/>
  <c r="F218" i="16"/>
  <c r="F217" i="16"/>
  <c r="F216" i="16"/>
  <c r="F215" i="16"/>
  <c r="F214" i="16"/>
  <c r="F213" i="16"/>
  <c r="F212" i="16"/>
  <c r="F211" i="16"/>
  <c r="F210" i="16"/>
  <c r="F209" i="16"/>
  <c r="F208" i="16"/>
  <c r="F207" i="16"/>
  <c r="F206" i="16"/>
  <c r="F205" i="16"/>
  <c r="F204" i="16"/>
  <c r="F203" i="16"/>
  <c r="F202" i="16"/>
  <c r="F201" i="16"/>
  <c r="F200" i="16"/>
  <c r="F199" i="16"/>
  <c r="F198" i="16"/>
  <c r="F197" i="16"/>
  <c r="F196" i="16"/>
  <c r="F195" i="16"/>
  <c r="F194" i="16"/>
  <c r="F193" i="16"/>
  <c r="F192" i="16"/>
  <c r="F191" i="16"/>
  <c r="F190" i="16"/>
  <c r="F189" i="16"/>
  <c r="F188" i="16"/>
  <c r="F187" i="16"/>
  <c r="F186" i="16"/>
  <c r="F185" i="16"/>
  <c r="F184" i="16"/>
  <c r="F183" i="16"/>
  <c r="F182" i="16"/>
  <c r="F181" i="16"/>
  <c r="F180" i="16"/>
  <c r="F179" i="16"/>
  <c r="F178" i="16"/>
  <c r="F177" i="16"/>
  <c r="F176" i="16"/>
  <c r="F175" i="16"/>
  <c r="F174" i="16"/>
  <c r="F173" i="16"/>
  <c r="F172" i="16"/>
  <c r="F171" i="16"/>
  <c r="F170" i="16"/>
  <c r="F169" i="16"/>
  <c r="F168" i="16"/>
  <c r="F167" i="16"/>
  <c r="F166" i="16"/>
  <c r="F165" i="16"/>
  <c r="F164" i="16"/>
  <c r="F163" i="16"/>
  <c r="F162" i="16"/>
  <c r="F161" i="16"/>
  <c r="F160" i="16"/>
  <c r="F159" i="16"/>
  <c r="F158" i="16"/>
  <c r="F157" i="16"/>
  <c r="F156" i="16"/>
  <c r="F155" i="16"/>
  <c r="F154" i="16"/>
  <c r="F153" i="16"/>
  <c r="F152" i="16"/>
  <c r="F151" i="16"/>
  <c r="F150" i="16"/>
  <c r="F149" i="16"/>
  <c r="F148" i="16"/>
  <c r="F147" i="16"/>
  <c r="F146" i="16"/>
  <c r="F145" i="16"/>
  <c r="F144" i="16"/>
  <c r="F143" i="16"/>
  <c r="F142" i="16"/>
  <c r="F141" i="16"/>
  <c r="F140" i="16"/>
  <c r="F139" i="16"/>
  <c r="F138" i="16"/>
  <c r="F137" i="16"/>
  <c r="F136" i="16"/>
  <c r="F135" i="16"/>
  <c r="F134" i="16"/>
  <c r="F133" i="16"/>
  <c r="F132" i="16"/>
  <c r="F131" i="16"/>
  <c r="F130" i="16"/>
  <c r="F129" i="16"/>
  <c r="F128" i="16"/>
  <c r="F127" i="16"/>
  <c r="F126" i="16"/>
  <c r="F125" i="16"/>
  <c r="F124" i="16"/>
  <c r="F123" i="16"/>
  <c r="F122" i="16"/>
  <c r="F121" i="16"/>
  <c r="F120" i="16"/>
  <c r="F119" i="16"/>
  <c r="F118" i="16"/>
  <c r="F117" i="16"/>
  <c r="F116" i="16"/>
  <c r="F115" i="16"/>
  <c r="F114" i="16"/>
  <c r="F113" i="16"/>
  <c r="F112" i="16"/>
  <c r="F111" i="16"/>
  <c r="F110" i="16"/>
  <c r="F109" i="16"/>
  <c r="F108" i="16"/>
  <c r="F107" i="16"/>
  <c r="F106" i="16"/>
  <c r="F105" i="16"/>
  <c r="F104" i="16"/>
  <c r="F103" i="16"/>
  <c r="F102" i="16"/>
  <c r="F101" i="16"/>
  <c r="F100" i="16"/>
  <c r="F99" i="16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F79" i="16"/>
  <c r="F78" i="16"/>
  <c r="F77" i="16"/>
  <c r="F76" i="16"/>
  <c r="F75" i="16"/>
  <c r="F74" i="16"/>
  <c r="F73" i="16"/>
  <c r="F72" i="16"/>
  <c r="F71" i="16"/>
  <c r="F70" i="16"/>
  <c r="F69" i="16"/>
  <c r="F68" i="16"/>
  <c r="F67" i="16"/>
  <c r="F66" i="16"/>
  <c r="F65" i="16"/>
  <c r="F64" i="16"/>
  <c r="F63" i="16"/>
  <c r="F62" i="16"/>
  <c r="F61" i="16"/>
  <c r="F60" i="16"/>
  <c r="F59" i="16"/>
  <c r="F58" i="16"/>
  <c r="F57" i="16"/>
  <c r="F56" i="16"/>
  <c r="F55" i="16"/>
  <c r="F54" i="16"/>
  <c r="F53" i="16"/>
  <c r="F52" i="16"/>
  <c r="F51" i="16"/>
  <c r="F50" i="16"/>
  <c r="F49" i="16"/>
  <c r="F48" i="16"/>
  <c r="F47" i="16"/>
  <c r="F46" i="16"/>
  <c r="F45" i="16"/>
  <c r="F44" i="16"/>
  <c r="F43" i="16"/>
  <c r="F42" i="16"/>
  <c r="F41" i="16"/>
  <c r="F40" i="16"/>
  <c r="F39" i="16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F15" i="16"/>
  <c r="F14" i="16"/>
  <c r="F13" i="16"/>
  <c r="F12" i="16"/>
  <c r="F11" i="16"/>
  <c r="F10" i="16"/>
  <c r="F9" i="16"/>
  <c r="F8" i="16"/>
  <c r="F7" i="16"/>
  <c r="F6" i="16"/>
  <c r="F5" i="16"/>
  <c r="F4" i="16"/>
  <c r="F3" i="16"/>
  <c r="E5739" i="16"/>
  <c r="E5738" i="16"/>
  <c r="E5737" i="16"/>
  <c r="E5736" i="16"/>
  <c r="E5735" i="16"/>
  <c r="E5734" i="16"/>
  <c r="E5733" i="16"/>
  <c r="E5732" i="16"/>
  <c r="E5731" i="16"/>
  <c r="E5730" i="16"/>
  <c r="E5729" i="16"/>
  <c r="E5728" i="16"/>
  <c r="E5727" i="16"/>
  <c r="E5726" i="16"/>
  <c r="E5725" i="16"/>
  <c r="E5724" i="16"/>
  <c r="E5723" i="16"/>
  <c r="E5722" i="16"/>
  <c r="E5721" i="16"/>
  <c r="E5720" i="16"/>
  <c r="E5719" i="16"/>
  <c r="E5718" i="16"/>
  <c r="E5717" i="16"/>
  <c r="E5716" i="16"/>
  <c r="E5715" i="16"/>
  <c r="E5714" i="16"/>
  <c r="E5713" i="16"/>
  <c r="E5712" i="16"/>
  <c r="E5711" i="16"/>
  <c r="E5710" i="16"/>
  <c r="E5709" i="16"/>
  <c r="E5708" i="16"/>
  <c r="E5707" i="16"/>
  <c r="E5706" i="16"/>
  <c r="E5705" i="16"/>
  <c r="E5704" i="16"/>
  <c r="E5703" i="16"/>
  <c r="E5702" i="16"/>
  <c r="E5701" i="16"/>
  <c r="E5700" i="16"/>
  <c r="E5699" i="16"/>
  <c r="E5698" i="16"/>
  <c r="E5697" i="16"/>
  <c r="E5696" i="16"/>
  <c r="E5695" i="16"/>
  <c r="E5694" i="16"/>
  <c r="E5693" i="16"/>
  <c r="E5692" i="16"/>
  <c r="E5691" i="16"/>
  <c r="E5690" i="16"/>
  <c r="E5689" i="16"/>
  <c r="E5688" i="16"/>
  <c r="E5687" i="16"/>
  <c r="E5686" i="16"/>
  <c r="E5685" i="16"/>
  <c r="E5684" i="16"/>
  <c r="E5683" i="16"/>
  <c r="E5682" i="16"/>
  <c r="E5681" i="16"/>
  <c r="E5680" i="16"/>
  <c r="E5679" i="16"/>
  <c r="E5678" i="16"/>
  <c r="E5677" i="16"/>
  <c r="E5676" i="16"/>
  <c r="E5675" i="16"/>
  <c r="E5674" i="16"/>
  <c r="E5673" i="16"/>
  <c r="E5672" i="16"/>
  <c r="E5671" i="16"/>
  <c r="E5670" i="16"/>
  <c r="E5669" i="16"/>
  <c r="E5668" i="16"/>
  <c r="E5667" i="16"/>
  <c r="E5666" i="16"/>
  <c r="E5665" i="16"/>
  <c r="E5664" i="16"/>
  <c r="E5663" i="16"/>
  <c r="E5662" i="16"/>
  <c r="E5661" i="16"/>
  <c r="E5660" i="16"/>
  <c r="E5659" i="16"/>
  <c r="E5658" i="16"/>
  <c r="E5657" i="16"/>
  <c r="E5656" i="16"/>
  <c r="E5655" i="16"/>
  <c r="E5654" i="16"/>
  <c r="E5653" i="16"/>
  <c r="E5652" i="16"/>
  <c r="E5651" i="16"/>
  <c r="E5650" i="16"/>
  <c r="E5649" i="16"/>
  <c r="E5648" i="16"/>
  <c r="E5647" i="16"/>
  <c r="E5646" i="16"/>
  <c r="E5645" i="16"/>
  <c r="E5644" i="16"/>
  <c r="E5643" i="16"/>
  <c r="E5642" i="16"/>
  <c r="E5641" i="16"/>
  <c r="E5640" i="16"/>
  <c r="E5639" i="16"/>
  <c r="E5638" i="16"/>
  <c r="E5637" i="16"/>
  <c r="E5636" i="16"/>
  <c r="E5635" i="16"/>
  <c r="E5634" i="16"/>
  <c r="E5633" i="16"/>
  <c r="E5632" i="16"/>
  <c r="E5631" i="16"/>
  <c r="E5630" i="16"/>
  <c r="E5629" i="16"/>
  <c r="E5628" i="16"/>
  <c r="E5627" i="16"/>
  <c r="E5626" i="16"/>
  <c r="E5625" i="16"/>
  <c r="E5624" i="16"/>
  <c r="E5623" i="16"/>
  <c r="E5622" i="16"/>
  <c r="E5621" i="16"/>
  <c r="E5620" i="16"/>
  <c r="E5619" i="16"/>
  <c r="E5618" i="16"/>
  <c r="E5617" i="16"/>
  <c r="E5616" i="16"/>
  <c r="E5615" i="16"/>
  <c r="E5614" i="16"/>
  <c r="E5613" i="16"/>
  <c r="E5612" i="16"/>
  <c r="E5611" i="16"/>
  <c r="E5610" i="16"/>
  <c r="E5609" i="16"/>
  <c r="E5608" i="16"/>
  <c r="E5607" i="16"/>
  <c r="E5606" i="16"/>
  <c r="E5605" i="16"/>
  <c r="E5604" i="16"/>
  <c r="E5603" i="16"/>
  <c r="E5602" i="16"/>
  <c r="E5601" i="16"/>
  <c r="E5600" i="16"/>
  <c r="E5599" i="16"/>
  <c r="E5598" i="16"/>
  <c r="E5597" i="16"/>
  <c r="E5596" i="16"/>
  <c r="E5595" i="16"/>
  <c r="E5594" i="16"/>
  <c r="E5593" i="16"/>
  <c r="E5592" i="16"/>
  <c r="E5591" i="16"/>
  <c r="E5590" i="16"/>
  <c r="E5589" i="16"/>
  <c r="E5588" i="16"/>
  <c r="E5587" i="16"/>
  <c r="E5586" i="16"/>
  <c r="E5585" i="16"/>
  <c r="E5584" i="16"/>
  <c r="E5583" i="16"/>
  <c r="E5582" i="16"/>
  <c r="E5581" i="16"/>
  <c r="E5580" i="16"/>
  <c r="E5579" i="16"/>
  <c r="E5578" i="16"/>
  <c r="E5577" i="16"/>
  <c r="E5576" i="16"/>
  <c r="E5575" i="16"/>
  <c r="E5574" i="16"/>
  <c r="E5573" i="16"/>
  <c r="E5572" i="16"/>
  <c r="E5571" i="16"/>
  <c r="E5570" i="16"/>
  <c r="E5569" i="16"/>
  <c r="E5568" i="16"/>
  <c r="E5567" i="16"/>
  <c r="E5566" i="16"/>
  <c r="E5565" i="16"/>
  <c r="E5564" i="16"/>
  <c r="E5563" i="16"/>
  <c r="E5562" i="16"/>
  <c r="E5561" i="16"/>
  <c r="E5560" i="16"/>
  <c r="E5559" i="16"/>
  <c r="E5558" i="16"/>
  <c r="E5557" i="16"/>
  <c r="E5556" i="16"/>
  <c r="E5555" i="16"/>
  <c r="E5554" i="16"/>
  <c r="E5553" i="16"/>
  <c r="E5552" i="16"/>
  <c r="E5551" i="16"/>
  <c r="E5550" i="16"/>
  <c r="E5549" i="16"/>
  <c r="E5548" i="16"/>
  <c r="E5547" i="16"/>
  <c r="E5546" i="16"/>
  <c r="E5545" i="16"/>
  <c r="E5544" i="16"/>
  <c r="E5543" i="16"/>
  <c r="E5542" i="16"/>
  <c r="E5541" i="16"/>
  <c r="E5540" i="16"/>
  <c r="E5539" i="16"/>
  <c r="E5538" i="16"/>
  <c r="E5537" i="16"/>
  <c r="E5536" i="16"/>
  <c r="E5535" i="16"/>
  <c r="E5534" i="16"/>
  <c r="E5533" i="16"/>
  <c r="E5532" i="16"/>
  <c r="E5531" i="16"/>
  <c r="E5530" i="16"/>
  <c r="E5529" i="16"/>
  <c r="E5528" i="16"/>
  <c r="E5527" i="16"/>
  <c r="E5526" i="16"/>
  <c r="E5525" i="16"/>
  <c r="E5524" i="16"/>
  <c r="E5523" i="16"/>
  <c r="E5522" i="16"/>
  <c r="E5521" i="16"/>
  <c r="E5520" i="16"/>
  <c r="E5519" i="16"/>
  <c r="E5518" i="16"/>
  <c r="E5517" i="16"/>
  <c r="E5516" i="16"/>
  <c r="E5515" i="16"/>
  <c r="E5514" i="16"/>
  <c r="E5513" i="16"/>
  <c r="E5512" i="16"/>
  <c r="E5511" i="16"/>
  <c r="E5510" i="16"/>
  <c r="E5509" i="16"/>
  <c r="E5508" i="16"/>
  <c r="E5507" i="16"/>
  <c r="E5506" i="16"/>
  <c r="E5505" i="16"/>
  <c r="E5504" i="16"/>
  <c r="E5503" i="16"/>
  <c r="E5502" i="16"/>
  <c r="E5501" i="16"/>
  <c r="E5500" i="16"/>
  <c r="E5499" i="16"/>
  <c r="E5498" i="16"/>
  <c r="E5497" i="16"/>
  <c r="E5496" i="16"/>
  <c r="E5495" i="16"/>
  <c r="E5494" i="16"/>
  <c r="E5493" i="16"/>
  <c r="E5492" i="16"/>
  <c r="E5491" i="16"/>
  <c r="E5490" i="16"/>
  <c r="E5489" i="16"/>
  <c r="E5488" i="16"/>
  <c r="E5487" i="16"/>
  <c r="E5486" i="16"/>
  <c r="E5485" i="16"/>
  <c r="E5484" i="16"/>
  <c r="E5483" i="16"/>
  <c r="E5482" i="16"/>
  <c r="E5481" i="16"/>
  <c r="E5480" i="16"/>
  <c r="E5479" i="16"/>
  <c r="E5478" i="16"/>
  <c r="E5477" i="16"/>
  <c r="E5476" i="16"/>
  <c r="E5475" i="16"/>
  <c r="E5474" i="16"/>
  <c r="E5473" i="16"/>
  <c r="E5472" i="16"/>
  <c r="E5471" i="16"/>
  <c r="E5470" i="16"/>
  <c r="E5469" i="16"/>
  <c r="E5468" i="16"/>
  <c r="E5467" i="16"/>
  <c r="E5466" i="16"/>
  <c r="E5465" i="16"/>
  <c r="E5464" i="16"/>
  <c r="E5463" i="16"/>
  <c r="E5462" i="16"/>
  <c r="E5461" i="16"/>
  <c r="E5460" i="16"/>
  <c r="E5459" i="16"/>
  <c r="E5458" i="16"/>
  <c r="E5457" i="16"/>
  <c r="E5456" i="16"/>
  <c r="E5455" i="16"/>
  <c r="E5454" i="16"/>
  <c r="E5453" i="16"/>
  <c r="E5452" i="16"/>
  <c r="E5451" i="16"/>
  <c r="E5450" i="16"/>
  <c r="E5449" i="16"/>
  <c r="E5448" i="16"/>
  <c r="E5447" i="16"/>
  <c r="E5446" i="16"/>
  <c r="E5445" i="16"/>
  <c r="E5444" i="16"/>
  <c r="E5443" i="16"/>
  <c r="E5442" i="16"/>
  <c r="E5441" i="16"/>
  <c r="E5440" i="16"/>
  <c r="E5439" i="16"/>
  <c r="E5438" i="16"/>
  <c r="E5437" i="16"/>
  <c r="E5436" i="16"/>
  <c r="E5435" i="16"/>
  <c r="E5434" i="16"/>
  <c r="E5433" i="16"/>
  <c r="E5432" i="16"/>
  <c r="E5431" i="16"/>
  <c r="E5430" i="16"/>
  <c r="E5429" i="16"/>
  <c r="E5428" i="16"/>
  <c r="E5427" i="16"/>
  <c r="E5426" i="16"/>
  <c r="E5425" i="16"/>
  <c r="E5424" i="16"/>
  <c r="E5423" i="16"/>
  <c r="E5422" i="16"/>
  <c r="E5421" i="16"/>
  <c r="E5420" i="16"/>
  <c r="E5419" i="16"/>
  <c r="E5418" i="16"/>
  <c r="E5417" i="16"/>
  <c r="E5416" i="16"/>
  <c r="E5415" i="16"/>
  <c r="E5414" i="16"/>
  <c r="E5413" i="16"/>
  <c r="E5412" i="16"/>
  <c r="E5411" i="16"/>
  <c r="E5410" i="16"/>
  <c r="E5409" i="16"/>
  <c r="E5408" i="16"/>
  <c r="E5407" i="16"/>
  <c r="E5406" i="16"/>
  <c r="E5405" i="16"/>
  <c r="E5404" i="16"/>
  <c r="E5403" i="16"/>
  <c r="E5402" i="16"/>
  <c r="E5401" i="16"/>
  <c r="E5400" i="16"/>
  <c r="E5399" i="16"/>
  <c r="E5398" i="16"/>
  <c r="E5397" i="16"/>
  <c r="E5396" i="16"/>
  <c r="E5395" i="16"/>
  <c r="E5394" i="16"/>
  <c r="E5393" i="16"/>
  <c r="E5392" i="16"/>
  <c r="E5391" i="16"/>
  <c r="E5390" i="16"/>
  <c r="E5389" i="16"/>
  <c r="E5388" i="16"/>
  <c r="E5387" i="16"/>
  <c r="E5386" i="16"/>
  <c r="E5385" i="16"/>
  <c r="E5384" i="16"/>
  <c r="E5383" i="16"/>
  <c r="E5382" i="16"/>
  <c r="E5381" i="16"/>
  <c r="E5380" i="16"/>
  <c r="E5379" i="16"/>
  <c r="E5378" i="16"/>
  <c r="E5377" i="16"/>
  <c r="E5376" i="16"/>
  <c r="E5375" i="16"/>
  <c r="E5374" i="16"/>
  <c r="E5373" i="16"/>
  <c r="E5372" i="16"/>
  <c r="E5371" i="16"/>
  <c r="E5370" i="16"/>
  <c r="E5369" i="16"/>
  <c r="E5368" i="16"/>
  <c r="E5367" i="16"/>
  <c r="E5366" i="16"/>
  <c r="E5365" i="16"/>
  <c r="E5364" i="16"/>
  <c r="E5363" i="16"/>
  <c r="E5362" i="16"/>
  <c r="E5361" i="16"/>
  <c r="E5360" i="16"/>
  <c r="E5359" i="16"/>
  <c r="E5358" i="16"/>
  <c r="E5357" i="16"/>
  <c r="E5356" i="16"/>
  <c r="E5355" i="16"/>
  <c r="E5354" i="16"/>
  <c r="E5353" i="16"/>
  <c r="E5352" i="16"/>
  <c r="E5351" i="16"/>
  <c r="E5350" i="16"/>
  <c r="E5349" i="16"/>
  <c r="E5348" i="16"/>
  <c r="E5347" i="16"/>
  <c r="E5346" i="16"/>
  <c r="E5345" i="16"/>
  <c r="E5344" i="16"/>
  <c r="E5343" i="16"/>
  <c r="E5342" i="16"/>
  <c r="E5341" i="16"/>
  <c r="E5340" i="16"/>
  <c r="E5339" i="16"/>
  <c r="E5338" i="16"/>
  <c r="E5337" i="16"/>
  <c r="E5336" i="16"/>
  <c r="E5335" i="16"/>
  <c r="E5334" i="16"/>
  <c r="E5333" i="16"/>
  <c r="E5332" i="16"/>
  <c r="E5331" i="16"/>
  <c r="E5330" i="16"/>
  <c r="E5329" i="16"/>
  <c r="E5328" i="16"/>
  <c r="E5327" i="16"/>
  <c r="E5326" i="16"/>
  <c r="E5325" i="16"/>
  <c r="E5324" i="16"/>
  <c r="E5323" i="16"/>
  <c r="E5322" i="16"/>
  <c r="E5321" i="16"/>
  <c r="E5320" i="16"/>
  <c r="E5319" i="16"/>
  <c r="E5318" i="16"/>
  <c r="E5317" i="16"/>
  <c r="E5316" i="16"/>
  <c r="E5315" i="16"/>
  <c r="E5314" i="16"/>
  <c r="E5313" i="16"/>
  <c r="E5312" i="16"/>
  <c r="E5311" i="16"/>
  <c r="E5310" i="16"/>
  <c r="E5309" i="16"/>
  <c r="E5308" i="16"/>
  <c r="E5307" i="16"/>
  <c r="E5306" i="16"/>
  <c r="E5305" i="16"/>
  <c r="E5304" i="16"/>
  <c r="E5303" i="16"/>
  <c r="E5302" i="16"/>
  <c r="E5301" i="16"/>
  <c r="E5300" i="16"/>
  <c r="E5299" i="16"/>
  <c r="E5298" i="16"/>
  <c r="E5297" i="16"/>
  <c r="E5296" i="16"/>
  <c r="E5295" i="16"/>
  <c r="E5294" i="16"/>
  <c r="E5293" i="16"/>
  <c r="E5292" i="16"/>
  <c r="E5291" i="16"/>
  <c r="E5290" i="16"/>
  <c r="E5289" i="16"/>
  <c r="E5288" i="16"/>
  <c r="E5287" i="16"/>
  <c r="E5286" i="16"/>
  <c r="E5285" i="16"/>
  <c r="E5284" i="16"/>
  <c r="E5283" i="16"/>
  <c r="E5282" i="16"/>
  <c r="E5281" i="16"/>
  <c r="E5280" i="16"/>
  <c r="E5279" i="16"/>
  <c r="E5278" i="16"/>
  <c r="E5277" i="16"/>
  <c r="E5276" i="16"/>
  <c r="E5275" i="16"/>
  <c r="E5274" i="16"/>
  <c r="E5273" i="16"/>
  <c r="E5272" i="16"/>
  <c r="E5271" i="16"/>
  <c r="E5270" i="16"/>
  <c r="E5269" i="16"/>
  <c r="E5268" i="16"/>
  <c r="E5267" i="16"/>
  <c r="E5266" i="16"/>
  <c r="E5265" i="16"/>
  <c r="E5264" i="16"/>
  <c r="E5263" i="16"/>
  <c r="E5262" i="16"/>
  <c r="E5261" i="16"/>
  <c r="E5260" i="16"/>
  <c r="E5259" i="16"/>
  <c r="E5258" i="16"/>
  <c r="E5257" i="16"/>
  <c r="E5256" i="16"/>
  <c r="E5255" i="16"/>
  <c r="E5254" i="16"/>
  <c r="E5253" i="16"/>
  <c r="E5252" i="16"/>
  <c r="E5251" i="16"/>
  <c r="E5250" i="16"/>
  <c r="E5249" i="16"/>
  <c r="E5248" i="16"/>
  <c r="E5247" i="16"/>
  <c r="E5246" i="16"/>
  <c r="E5245" i="16"/>
  <c r="E5244" i="16"/>
  <c r="E5243" i="16"/>
  <c r="E5242" i="16"/>
  <c r="E5241" i="16"/>
  <c r="E5240" i="16"/>
  <c r="E5239" i="16"/>
  <c r="E5238" i="16"/>
  <c r="E5237" i="16"/>
  <c r="E5236" i="16"/>
  <c r="E5235" i="16"/>
  <c r="E5234" i="16"/>
  <c r="E5233" i="16"/>
  <c r="E5232" i="16"/>
  <c r="E5231" i="16"/>
  <c r="E5230" i="16"/>
  <c r="E5229" i="16"/>
  <c r="E5228" i="16"/>
  <c r="E5227" i="16"/>
  <c r="E5226" i="16"/>
  <c r="E5225" i="16"/>
  <c r="E5224" i="16"/>
  <c r="E5223" i="16"/>
  <c r="E5222" i="16"/>
  <c r="E5221" i="16"/>
  <c r="E5220" i="16"/>
  <c r="E5219" i="16"/>
  <c r="E5218" i="16"/>
  <c r="E5217" i="16"/>
  <c r="E5216" i="16"/>
  <c r="E5215" i="16"/>
  <c r="E5214" i="16"/>
  <c r="E5213" i="16"/>
  <c r="E5212" i="16"/>
  <c r="E5211" i="16"/>
  <c r="E5210" i="16"/>
  <c r="E5209" i="16"/>
  <c r="E5208" i="16"/>
  <c r="E5207" i="16"/>
  <c r="E5206" i="16"/>
  <c r="E5205" i="16"/>
  <c r="E5204" i="16"/>
  <c r="E5203" i="16"/>
  <c r="E5202" i="16"/>
  <c r="E5201" i="16"/>
  <c r="E5200" i="16"/>
  <c r="E5199" i="16"/>
  <c r="E5198" i="16"/>
  <c r="E5197" i="16"/>
  <c r="E5196" i="16"/>
  <c r="E5195" i="16"/>
  <c r="E5194" i="16"/>
  <c r="E5193" i="16"/>
  <c r="E5192" i="16"/>
  <c r="E5191" i="16"/>
  <c r="E5190" i="16"/>
  <c r="E5189" i="16"/>
  <c r="E5188" i="16"/>
  <c r="E5187" i="16"/>
  <c r="E5186" i="16"/>
  <c r="E5185" i="16"/>
  <c r="E5184" i="16"/>
  <c r="E5183" i="16"/>
  <c r="E5182" i="16"/>
  <c r="E5181" i="16"/>
  <c r="E5180" i="16"/>
  <c r="E5179" i="16"/>
  <c r="E5178" i="16"/>
  <c r="E5177" i="16"/>
  <c r="E5176" i="16"/>
  <c r="E5175" i="16"/>
  <c r="E5174" i="16"/>
  <c r="E5173" i="16"/>
  <c r="E5172" i="16"/>
  <c r="E5171" i="16"/>
  <c r="E5170" i="16"/>
  <c r="E5169" i="16"/>
  <c r="E5168" i="16"/>
  <c r="E5167" i="16"/>
  <c r="E5166" i="16"/>
  <c r="E5165" i="16"/>
  <c r="E5164" i="16"/>
  <c r="E5163" i="16"/>
  <c r="E5162" i="16"/>
  <c r="E5161" i="16"/>
  <c r="E5160" i="16"/>
  <c r="E5159" i="16"/>
  <c r="E5158" i="16"/>
  <c r="E5157" i="16"/>
  <c r="E5156" i="16"/>
  <c r="E5155" i="16"/>
  <c r="E5154" i="16"/>
  <c r="E5153" i="16"/>
  <c r="E5152" i="16"/>
  <c r="E5151" i="16"/>
  <c r="E5150" i="16"/>
  <c r="E5149" i="16"/>
  <c r="E5148" i="16"/>
  <c r="E5147" i="16"/>
  <c r="E5146" i="16"/>
  <c r="E5145" i="16"/>
  <c r="E5144" i="16"/>
  <c r="E5143" i="16"/>
  <c r="E5142" i="16"/>
  <c r="E5141" i="16"/>
  <c r="E5140" i="16"/>
  <c r="E5139" i="16"/>
  <c r="E5138" i="16"/>
  <c r="E5137" i="16"/>
  <c r="E5136" i="16"/>
  <c r="E5135" i="16"/>
  <c r="E5134" i="16"/>
  <c r="E5133" i="16"/>
  <c r="E5132" i="16"/>
  <c r="E5131" i="16"/>
  <c r="E5130" i="16"/>
  <c r="E5129" i="16"/>
  <c r="E5128" i="16"/>
  <c r="E5127" i="16"/>
  <c r="E5126" i="16"/>
  <c r="E5125" i="16"/>
  <c r="E5124" i="16"/>
  <c r="E5123" i="16"/>
  <c r="E5122" i="16"/>
  <c r="E5121" i="16"/>
  <c r="E5120" i="16"/>
  <c r="E5119" i="16"/>
  <c r="E5118" i="16"/>
  <c r="E5117" i="16"/>
  <c r="E5116" i="16"/>
  <c r="E5115" i="16"/>
  <c r="E5114" i="16"/>
  <c r="E5113" i="16"/>
  <c r="E5112" i="16"/>
  <c r="E5111" i="16"/>
  <c r="E5110" i="16"/>
  <c r="E5109" i="16"/>
  <c r="E5108" i="16"/>
  <c r="E5107" i="16"/>
  <c r="E5106" i="16"/>
  <c r="E5105" i="16"/>
  <c r="E5104" i="16"/>
  <c r="E5103" i="16"/>
  <c r="E5102" i="16"/>
  <c r="E5101" i="16"/>
  <c r="E5100" i="16"/>
  <c r="E5099" i="16"/>
  <c r="E5098" i="16"/>
  <c r="E5097" i="16"/>
  <c r="E5096" i="16"/>
  <c r="E5095" i="16"/>
  <c r="E5094" i="16"/>
  <c r="E5093" i="16"/>
  <c r="E5092" i="16"/>
  <c r="E5091" i="16"/>
  <c r="E5090" i="16"/>
  <c r="E5089" i="16"/>
  <c r="E5088" i="16"/>
  <c r="E5087" i="16"/>
  <c r="E5086" i="16"/>
  <c r="E5085" i="16"/>
  <c r="E5084" i="16"/>
  <c r="E5083" i="16"/>
  <c r="E5082" i="16"/>
  <c r="E5081" i="16"/>
  <c r="E5080" i="16"/>
  <c r="E5079" i="16"/>
  <c r="E5078" i="16"/>
  <c r="E5077" i="16"/>
  <c r="E5076" i="16"/>
  <c r="E5075" i="16"/>
  <c r="E5074" i="16"/>
  <c r="E5073" i="16"/>
  <c r="E5072" i="16"/>
  <c r="E5071" i="16"/>
  <c r="E5070" i="16"/>
  <c r="E5069" i="16"/>
  <c r="E5068" i="16"/>
  <c r="E5067" i="16"/>
  <c r="E5066" i="16"/>
  <c r="E5065" i="16"/>
  <c r="E5064" i="16"/>
  <c r="E5063" i="16"/>
  <c r="E5062" i="16"/>
  <c r="E5061" i="16"/>
  <c r="E5060" i="16"/>
  <c r="E5059" i="16"/>
  <c r="E5058" i="16"/>
  <c r="E5057" i="16"/>
  <c r="E5056" i="16"/>
  <c r="E5055" i="16"/>
  <c r="E5054" i="16"/>
  <c r="E5053" i="16"/>
  <c r="E5052" i="16"/>
  <c r="E5051" i="16"/>
  <c r="E5050" i="16"/>
  <c r="E5049" i="16"/>
  <c r="E5048" i="16"/>
  <c r="E5047" i="16"/>
  <c r="E5046" i="16"/>
  <c r="E5045" i="16"/>
  <c r="E5044" i="16"/>
  <c r="E5043" i="16"/>
  <c r="E5042" i="16"/>
  <c r="E5041" i="16"/>
  <c r="E5040" i="16"/>
  <c r="E5039" i="16"/>
  <c r="E5038" i="16"/>
  <c r="E5037" i="16"/>
  <c r="E5036" i="16"/>
  <c r="E5035" i="16"/>
  <c r="E5034" i="16"/>
  <c r="E5033" i="16"/>
  <c r="E5032" i="16"/>
  <c r="E5031" i="16"/>
  <c r="E5030" i="16"/>
  <c r="E5029" i="16"/>
  <c r="E5028" i="16"/>
  <c r="E5027" i="16"/>
  <c r="E5026" i="16"/>
  <c r="E5025" i="16"/>
  <c r="E5024" i="16"/>
  <c r="E5023" i="16"/>
  <c r="E5022" i="16"/>
  <c r="E5021" i="16"/>
  <c r="E5020" i="16"/>
  <c r="E5019" i="16"/>
  <c r="E5018" i="16"/>
  <c r="E5017" i="16"/>
  <c r="E5016" i="16"/>
  <c r="E5015" i="16"/>
  <c r="E5014" i="16"/>
  <c r="E5013" i="16"/>
  <c r="E5012" i="16"/>
  <c r="E5011" i="16"/>
  <c r="E5010" i="16"/>
  <c r="E5009" i="16"/>
  <c r="E5008" i="16"/>
  <c r="E5007" i="16"/>
  <c r="E5006" i="16"/>
  <c r="E5005" i="16"/>
  <c r="E5004" i="16"/>
  <c r="E5003" i="16"/>
  <c r="E5002" i="16"/>
  <c r="E5001" i="16"/>
  <c r="E5000" i="16"/>
  <c r="E4999" i="16"/>
  <c r="E4998" i="16"/>
  <c r="E4997" i="16"/>
  <c r="E4996" i="16"/>
  <c r="E4995" i="16"/>
  <c r="E4994" i="16"/>
  <c r="E4993" i="16"/>
  <c r="E4992" i="16"/>
  <c r="E4991" i="16"/>
  <c r="E4990" i="16"/>
  <c r="E4989" i="16"/>
  <c r="E4988" i="16"/>
  <c r="E4987" i="16"/>
  <c r="E4986" i="16"/>
  <c r="E4985" i="16"/>
  <c r="E4984" i="16"/>
  <c r="E4983" i="16"/>
  <c r="E4982" i="16"/>
  <c r="E4981" i="16"/>
  <c r="E4980" i="16"/>
  <c r="E4979" i="16"/>
  <c r="E4978" i="16"/>
  <c r="E4977" i="16"/>
  <c r="E4976" i="16"/>
  <c r="E4975" i="16"/>
  <c r="E4974" i="16"/>
  <c r="E4973" i="16"/>
  <c r="E4972" i="16"/>
  <c r="E4971" i="16"/>
  <c r="E4970" i="16"/>
  <c r="E4969" i="16"/>
  <c r="E4968" i="16"/>
  <c r="E4967" i="16"/>
  <c r="E4966" i="16"/>
  <c r="E4965" i="16"/>
  <c r="E4964" i="16"/>
  <c r="E4963" i="16"/>
  <c r="E4962" i="16"/>
  <c r="E4961" i="16"/>
  <c r="E4960" i="16"/>
  <c r="E4959" i="16"/>
  <c r="E4958" i="16"/>
  <c r="E4957" i="16"/>
  <c r="E4956" i="16"/>
  <c r="E4955" i="16"/>
  <c r="E4954" i="16"/>
  <c r="E4953" i="16"/>
  <c r="E4952" i="16"/>
  <c r="E4951" i="16"/>
  <c r="E4950" i="16"/>
  <c r="E4949" i="16"/>
  <c r="E4948" i="16"/>
  <c r="E4947" i="16"/>
  <c r="E4946" i="16"/>
  <c r="E4945" i="16"/>
  <c r="E4944" i="16"/>
  <c r="E4943" i="16"/>
  <c r="E4942" i="16"/>
  <c r="E4941" i="16"/>
  <c r="E4940" i="16"/>
  <c r="E4939" i="16"/>
  <c r="E4938" i="16"/>
  <c r="E4937" i="16"/>
  <c r="E4936" i="16"/>
  <c r="E4935" i="16"/>
  <c r="E4934" i="16"/>
  <c r="E4933" i="16"/>
  <c r="E4932" i="16"/>
  <c r="E4931" i="16"/>
  <c r="E4930" i="16"/>
  <c r="E4929" i="16"/>
  <c r="E4928" i="16"/>
  <c r="E4927" i="16"/>
  <c r="E4926" i="16"/>
  <c r="E4925" i="16"/>
  <c r="E4924" i="16"/>
  <c r="E4923" i="16"/>
  <c r="E4922" i="16"/>
  <c r="E4921" i="16"/>
  <c r="E4920" i="16"/>
  <c r="E4919" i="16"/>
  <c r="E4918" i="16"/>
  <c r="E4917" i="16"/>
  <c r="E4916" i="16"/>
  <c r="E4915" i="16"/>
  <c r="E4914" i="16"/>
  <c r="E4913" i="16"/>
  <c r="E4912" i="16"/>
  <c r="E4911" i="16"/>
  <c r="E4910" i="16"/>
  <c r="E4909" i="16"/>
  <c r="E4908" i="16"/>
  <c r="E4907" i="16"/>
  <c r="E4906" i="16"/>
  <c r="E4905" i="16"/>
  <c r="E4904" i="16"/>
  <c r="E4903" i="16"/>
  <c r="E4902" i="16"/>
  <c r="E4901" i="16"/>
  <c r="E4900" i="16"/>
  <c r="E4899" i="16"/>
  <c r="E4898" i="16"/>
  <c r="E4897" i="16"/>
  <c r="E4896" i="16"/>
  <c r="E4895" i="16"/>
  <c r="E4894" i="16"/>
  <c r="E4893" i="16"/>
  <c r="E4892" i="16"/>
  <c r="E4891" i="16"/>
  <c r="E4890" i="16"/>
  <c r="E4889" i="16"/>
  <c r="E4888" i="16"/>
  <c r="E4887" i="16"/>
  <c r="E4886" i="16"/>
  <c r="E4885" i="16"/>
  <c r="E4884" i="16"/>
  <c r="E4883" i="16"/>
  <c r="E4882" i="16"/>
  <c r="E4881" i="16"/>
  <c r="E4880" i="16"/>
  <c r="E4879" i="16"/>
  <c r="E4878" i="16"/>
  <c r="E4877" i="16"/>
  <c r="E4876" i="16"/>
  <c r="E4875" i="16"/>
  <c r="E4874" i="16"/>
  <c r="E4873" i="16"/>
  <c r="E4872" i="16"/>
  <c r="E4871" i="16"/>
  <c r="E4870" i="16"/>
  <c r="E4869" i="16"/>
  <c r="E4868" i="16"/>
  <c r="E4867" i="16"/>
  <c r="E4866" i="16"/>
  <c r="E4865" i="16"/>
  <c r="E4864" i="16"/>
  <c r="E4863" i="16"/>
  <c r="E4862" i="16"/>
  <c r="E4861" i="16"/>
  <c r="E4860" i="16"/>
  <c r="E4859" i="16"/>
  <c r="E4858" i="16"/>
  <c r="E4857" i="16"/>
  <c r="E4856" i="16"/>
  <c r="E4855" i="16"/>
  <c r="E4854" i="16"/>
  <c r="E4853" i="16"/>
  <c r="E4852" i="16"/>
  <c r="E4851" i="16"/>
  <c r="E4850" i="16"/>
  <c r="E4849" i="16"/>
  <c r="E4848" i="16"/>
  <c r="E4847" i="16"/>
  <c r="E4846" i="16"/>
  <c r="E4845" i="16"/>
  <c r="E4844" i="16"/>
  <c r="E4843" i="16"/>
  <c r="E4842" i="16"/>
  <c r="E4841" i="16"/>
  <c r="E4840" i="16"/>
  <c r="E4839" i="16"/>
  <c r="E4838" i="16"/>
  <c r="E4837" i="16"/>
  <c r="E4836" i="16"/>
  <c r="E4835" i="16"/>
  <c r="E4834" i="16"/>
  <c r="E4833" i="16"/>
  <c r="E4832" i="16"/>
  <c r="E4831" i="16"/>
  <c r="E4830" i="16"/>
  <c r="E4829" i="16"/>
  <c r="E4828" i="16"/>
  <c r="E4827" i="16"/>
  <c r="E4826" i="16"/>
  <c r="E4825" i="16"/>
  <c r="E4824" i="16"/>
  <c r="E4823" i="16"/>
  <c r="E4822" i="16"/>
  <c r="E4821" i="16"/>
  <c r="E4820" i="16"/>
  <c r="E4819" i="16"/>
  <c r="E4818" i="16"/>
  <c r="E4817" i="16"/>
  <c r="E4816" i="16"/>
  <c r="E4815" i="16"/>
  <c r="E4814" i="16"/>
  <c r="E4813" i="16"/>
  <c r="E4812" i="16"/>
  <c r="E4811" i="16"/>
  <c r="E4810" i="16"/>
  <c r="E4809" i="16"/>
  <c r="E4808" i="16"/>
  <c r="E4807" i="16"/>
  <c r="E4806" i="16"/>
  <c r="E4805" i="16"/>
  <c r="E4804" i="16"/>
  <c r="E4803" i="16"/>
  <c r="E4802" i="16"/>
  <c r="E4801" i="16"/>
  <c r="E4800" i="16"/>
  <c r="E4799" i="16"/>
  <c r="E4798" i="16"/>
  <c r="E4797" i="16"/>
  <c r="E4796" i="16"/>
  <c r="E4795" i="16"/>
  <c r="E4794" i="16"/>
  <c r="E4793" i="16"/>
  <c r="E4792" i="16"/>
  <c r="E4791" i="16"/>
  <c r="E4790" i="16"/>
  <c r="E4789" i="16"/>
  <c r="E4788" i="16"/>
  <c r="E4787" i="16"/>
  <c r="E4786" i="16"/>
  <c r="E4785" i="16"/>
  <c r="E4784" i="16"/>
  <c r="E4783" i="16"/>
  <c r="E4782" i="16"/>
  <c r="E4781" i="16"/>
  <c r="E4780" i="16"/>
  <c r="E4779" i="16"/>
  <c r="E4778" i="16"/>
  <c r="E4777" i="16"/>
  <c r="E4776" i="16"/>
  <c r="E4775" i="16"/>
  <c r="E4774" i="16"/>
  <c r="E4773" i="16"/>
  <c r="E4772" i="16"/>
  <c r="E4771" i="16"/>
  <c r="E4770" i="16"/>
  <c r="E4769" i="16"/>
  <c r="E4768" i="16"/>
  <c r="E4767" i="16"/>
  <c r="E4766" i="16"/>
  <c r="E4765" i="16"/>
  <c r="E4764" i="16"/>
  <c r="E4763" i="16"/>
  <c r="E4762" i="16"/>
  <c r="E4761" i="16"/>
  <c r="E4760" i="16"/>
  <c r="E4759" i="16"/>
  <c r="E4758" i="16"/>
  <c r="E4757" i="16"/>
  <c r="E4756" i="16"/>
  <c r="E4755" i="16"/>
  <c r="E4754" i="16"/>
  <c r="E4753" i="16"/>
  <c r="E4752" i="16"/>
  <c r="E4751" i="16"/>
  <c r="E4750" i="16"/>
  <c r="E4749" i="16"/>
  <c r="E4748" i="16"/>
  <c r="E4747" i="16"/>
  <c r="E4746" i="16"/>
  <c r="E4745" i="16"/>
  <c r="E4744" i="16"/>
  <c r="E4743" i="16"/>
  <c r="E4742" i="16"/>
  <c r="E4741" i="16"/>
  <c r="E4740" i="16"/>
  <c r="E4739" i="16"/>
  <c r="E4738" i="16"/>
  <c r="E4737" i="16"/>
  <c r="E4736" i="16"/>
  <c r="E4735" i="16"/>
  <c r="E4734" i="16"/>
  <c r="E4733" i="16"/>
  <c r="E4732" i="16"/>
  <c r="E4731" i="16"/>
  <c r="E4730" i="16"/>
  <c r="E4729" i="16"/>
  <c r="E4728" i="16"/>
  <c r="E4727" i="16"/>
  <c r="E4726" i="16"/>
  <c r="E4725" i="16"/>
  <c r="E4724" i="16"/>
  <c r="E4723" i="16"/>
  <c r="E4722" i="16"/>
  <c r="E4721" i="16"/>
  <c r="E4720" i="16"/>
  <c r="E4719" i="16"/>
  <c r="E4718" i="16"/>
  <c r="E4717" i="16"/>
  <c r="E4716" i="16"/>
  <c r="E4715" i="16"/>
  <c r="E4714" i="16"/>
  <c r="E4713" i="16"/>
  <c r="E4712" i="16"/>
  <c r="E4711" i="16"/>
  <c r="E4710" i="16"/>
  <c r="E4709" i="16"/>
  <c r="E4708" i="16"/>
  <c r="E4707" i="16"/>
  <c r="E4706" i="16"/>
  <c r="E4705" i="16"/>
  <c r="E4704" i="16"/>
  <c r="E4703" i="16"/>
  <c r="E4702" i="16"/>
  <c r="E4701" i="16"/>
  <c r="E4700" i="16"/>
  <c r="E4699" i="16"/>
  <c r="E4698" i="16"/>
  <c r="E4697" i="16"/>
  <c r="E4696" i="16"/>
  <c r="E4695" i="16"/>
  <c r="E4694" i="16"/>
  <c r="E4693" i="16"/>
  <c r="E4692" i="16"/>
  <c r="E4691" i="16"/>
  <c r="E4690" i="16"/>
  <c r="E4689" i="16"/>
  <c r="E4688" i="16"/>
  <c r="E4687" i="16"/>
  <c r="E4686" i="16"/>
  <c r="E4685" i="16"/>
  <c r="E4684" i="16"/>
  <c r="E4683" i="16"/>
  <c r="E4682" i="16"/>
  <c r="E4681" i="16"/>
  <c r="E4680" i="16"/>
  <c r="E4679" i="16"/>
  <c r="E4678" i="16"/>
  <c r="E4677" i="16"/>
  <c r="E4676" i="16"/>
  <c r="E4675" i="16"/>
  <c r="E4674" i="16"/>
  <c r="E4673" i="16"/>
  <c r="E4672" i="16"/>
  <c r="E4671" i="16"/>
  <c r="E4670" i="16"/>
  <c r="E4669" i="16"/>
  <c r="E4668" i="16"/>
  <c r="E4667" i="16"/>
  <c r="E4666" i="16"/>
  <c r="E4665" i="16"/>
  <c r="E4664" i="16"/>
  <c r="E4663" i="16"/>
  <c r="E4662" i="16"/>
  <c r="E4661" i="16"/>
  <c r="E4660" i="16"/>
  <c r="E4659" i="16"/>
  <c r="E4658" i="16"/>
  <c r="E4657" i="16"/>
  <c r="E4656" i="16"/>
  <c r="E4655" i="16"/>
  <c r="E4654" i="16"/>
  <c r="E4653" i="16"/>
  <c r="E4652" i="16"/>
  <c r="E4651" i="16"/>
  <c r="E4650" i="16"/>
  <c r="E4649" i="16"/>
  <c r="E4648" i="16"/>
  <c r="E4647" i="16"/>
  <c r="E4646" i="16"/>
  <c r="E4645" i="16"/>
  <c r="E4644" i="16"/>
  <c r="E4643" i="16"/>
  <c r="E4642" i="16"/>
  <c r="E4641" i="16"/>
  <c r="E4640" i="16"/>
  <c r="E4639" i="16"/>
  <c r="E4638" i="16"/>
  <c r="E4637" i="16"/>
  <c r="E4636" i="16"/>
  <c r="E4635" i="16"/>
  <c r="E4634" i="16"/>
  <c r="E4633" i="16"/>
  <c r="E4632" i="16"/>
  <c r="E4631" i="16"/>
  <c r="E4630" i="16"/>
  <c r="E4629" i="16"/>
  <c r="E4628" i="16"/>
  <c r="E4627" i="16"/>
  <c r="E4626" i="16"/>
  <c r="E4625" i="16"/>
  <c r="E4624" i="16"/>
  <c r="E4623" i="16"/>
  <c r="E4622" i="16"/>
  <c r="E4621" i="16"/>
  <c r="E4620" i="16"/>
  <c r="E4619" i="16"/>
  <c r="E4618" i="16"/>
  <c r="E4617" i="16"/>
  <c r="E4616" i="16"/>
  <c r="E4615" i="16"/>
  <c r="E4614" i="16"/>
  <c r="E4613" i="16"/>
  <c r="E4612" i="16"/>
  <c r="E4611" i="16"/>
  <c r="E4610" i="16"/>
  <c r="E4609" i="16"/>
  <c r="E4608" i="16"/>
  <c r="E4607" i="16"/>
  <c r="E4606" i="16"/>
  <c r="E4605" i="16"/>
  <c r="E4604" i="16"/>
  <c r="E4603" i="16"/>
  <c r="E4602" i="16"/>
  <c r="E4601" i="16"/>
  <c r="E4600" i="16"/>
  <c r="E4599" i="16"/>
  <c r="E4598" i="16"/>
  <c r="E4597" i="16"/>
  <c r="E4596" i="16"/>
  <c r="E4595" i="16"/>
  <c r="E4594" i="16"/>
  <c r="E4593" i="16"/>
  <c r="E4592" i="16"/>
  <c r="E4591" i="16"/>
  <c r="E4590" i="16"/>
  <c r="E4589" i="16"/>
  <c r="E4588" i="16"/>
  <c r="E4587" i="16"/>
  <c r="E4586" i="16"/>
  <c r="E4585" i="16"/>
  <c r="E4584" i="16"/>
  <c r="E4583" i="16"/>
  <c r="E4582" i="16"/>
  <c r="E4581" i="16"/>
  <c r="E4580" i="16"/>
  <c r="E4579" i="16"/>
  <c r="E4578" i="16"/>
  <c r="E4577" i="16"/>
  <c r="E4576" i="16"/>
  <c r="E4575" i="16"/>
  <c r="E4574" i="16"/>
  <c r="E4573" i="16"/>
  <c r="E4572" i="16"/>
  <c r="E4571" i="16"/>
  <c r="E4570" i="16"/>
  <c r="E4569" i="16"/>
  <c r="E4568" i="16"/>
  <c r="E4567" i="16"/>
  <c r="E4566" i="16"/>
  <c r="E4565" i="16"/>
  <c r="E4564" i="16"/>
  <c r="E4563" i="16"/>
  <c r="E4562" i="16"/>
  <c r="E4561" i="16"/>
  <c r="E4560" i="16"/>
  <c r="E4559" i="16"/>
  <c r="E4558" i="16"/>
  <c r="E4557" i="16"/>
  <c r="E4556" i="16"/>
  <c r="E4555" i="16"/>
  <c r="E4554" i="16"/>
  <c r="E4553" i="16"/>
  <c r="E4552" i="16"/>
  <c r="E4551" i="16"/>
  <c r="E4550" i="16"/>
  <c r="E4549" i="16"/>
  <c r="E4548" i="16"/>
  <c r="E4547" i="16"/>
  <c r="E4546" i="16"/>
  <c r="E4545" i="16"/>
  <c r="E4544" i="16"/>
  <c r="E4543" i="16"/>
  <c r="E4542" i="16"/>
  <c r="E4541" i="16"/>
  <c r="E4540" i="16"/>
  <c r="E4539" i="16"/>
  <c r="E4538" i="16"/>
  <c r="E4537" i="16"/>
  <c r="E4536" i="16"/>
  <c r="E4535" i="16"/>
  <c r="E4534" i="16"/>
  <c r="E4533" i="16"/>
  <c r="E4532" i="16"/>
  <c r="E4531" i="16"/>
  <c r="E4530" i="16"/>
  <c r="E4529" i="16"/>
  <c r="E4528" i="16"/>
  <c r="E4527" i="16"/>
  <c r="E4526" i="16"/>
  <c r="E4525" i="16"/>
  <c r="E4524" i="16"/>
  <c r="E4523" i="16"/>
  <c r="E4522" i="16"/>
  <c r="E4521" i="16"/>
  <c r="E4520" i="16"/>
  <c r="E4519" i="16"/>
  <c r="E4518" i="16"/>
  <c r="E4517" i="16"/>
  <c r="E4516" i="16"/>
  <c r="E4515" i="16"/>
  <c r="E4514" i="16"/>
  <c r="E4513" i="16"/>
  <c r="E4512" i="16"/>
  <c r="E4511" i="16"/>
  <c r="E4510" i="16"/>
  <c r="E4509" i="16"/>
  <c r="E4508" i="16"/>
  <c r="E4507" i="16"/>
  <c r="E4506" i="16"/>
  <c r="E4505" i="16"/>
  <c r="E4504" i="16"/>
  <c r="E4503" i="16"/>
  <c r="E4502" i="16"/>
  <c r="E4501" i="16"/>
  <c r="E4500" i="16"/>
  <c r="E4499" i="16"/>
  <c r="E4498" i="16"/>
  <c r="E4497" i="16"/>
  <c r="E4496" i="16"/>
  <c r="E4495" i="16"/>
  <c r="E4494" i="16"/>
  <c r="E4493" i="16"/>
  <c r="E4492" i="16"/>
  <c r="E4491" i="16"/>
  <c r="E4490" i="16"/>
  <c r="E4489" i="16"/>
  <c r="E4488" i="16"/>
  <c r="E4487" i="16"/>
  <c r="E4486" i="16"/>
  <c r="E4485" i="16"/>
  <c r="E4484" i="16"/>
  <c r="E4483" i="16"/>
  <c r="E4482" i="16"/>
  <c r="E4481" i="16"/>
  <c r="E4480" i="16"/>
  <c r="E4479" i="16"/>
  <c r="E4478" i="16"/>
  <c r="E4477" i="16"/>
  <c r="E4476" i="16"/>
  <c r="E4475" i="16"/>
  <c r="E4474" i="16"/>
  <c r="E4473" i="16"/>
  <c r="E4472" i="16"/>
  <c r="E4471" i="16"/>
  <c r="E4470" i="16"/>
  <c r="E4469" i="16"/>
  <c r="E4468" i="16"/>
  <c r="E4467" i="16"/>
  <c r="E4466" i="16"/>
  <c r="E4465" i="16"/>
  <c r="E4464" i="16"/>
  <c r="E4463" i="16"/>
  <c r="E4462" i="16"/>
  <c r="E4461" i="16"/>
  <c r="E4460" i="16"/>
  <c r="E4459" i="16"/>
  <c r="E4458" i="16"/>
  <c r="E4457" i="16"/>
  <c r="E4456" i="16"/>
  <c r="E4455" i="16"/>
  <c r="E4454" i="16"/>
  <c r="E4453" i="16"/>
  <c r="E4452" i="16"/>
  <c r="E4451" i="16"/>
  <c r="E4450" i="16"/>
  <c r="E4449" i="16"/>
  <c r="E4448" i="16"/>
  <c r="E4447" i="16"/>
  <c r="E4446" i="16"/>
  <c r="E4445" i="16"/>
  <c r="E4444" i="16"/>
  <c r="E4443" i="16"/>
  <c r="E4442" i="16"/>
  <c r="E4441" i="16"/>
  <c r="E4440" i="16"/>
  <c r="E4439" i="16"/>
  <c r="E4438" i="16"/>
  <c r="E4437" i="16"/>
  <c r="E4436" i="16"/>
  <c r="E4435" i="16"/>
  <c r="E4434" i="16"/>
  <c r="E4433" i="16"/>
  <c r="E4432" i="16"/>
  <c r="E4431" i="16"/>
  <c r="E4430" i="16"/>
  <c r="E4429" i="16"/>
  <c r="E4428" i="16"/>
  <c r="E4427" i="16"/>
  <c r="E4426" i="16"/>
  <c r="E4425" i="16"/>
  <c r="E4424" i="16"/>
  <c r="E4423" i="16"/>
  <c r="E4422" i="16"/>
  <c r="E4421" i="16"/>
  <c r="E4420" i="16"/>
  <c r="E4419" i="16"/>
  <c r="E4418" i="16"/>
  <c r="E4417" i="16"/>
  <c r="E4416" i="16"/>
  <c r="E4415" i="16"/>
  <c r="E4414" i="16"/>
  <c r="E4413" i="16"/>
  <c r="E4412" i="16"/>
  <c r="E4411" i="16"/>
  <c r="E4410" i="16"/>
  <c r="E4409" i="16"/>
  <c r="E4408" i="16"/>
  <c r="E4407" i="16"/>
  <c r="E4406" i="16"/>
  <c r="E4405" i="16"/>
  <c r="E4404" i="16"/>
  <c r="E4403" i="16"/>
  <c r="E4402" i="16"/>
  <c r="E4401" i="16"/>
  <c r="E4400" i="16"/>
  <c r="E4399" i="16"/>
  <c r="E4398" i="16"/>
  <c r="E4397" i="16"/>
  <c r="E4396" i="16"/>
  <c r="E4395" i="16"/>
  <c r="E4394" i="16"/>
  <c r="E4393" i="16"/>
  <c r="E4392" i="16"/>
  <c r="E4391" i="16"/>
  <c r="E4390" i="16"/>
  <c r="E4389" i="16"/>
  <c r="E4388" i="16"/>
  <c r="E4387" i="16"/>
  <c r="E4386" i="16"/>
  <c r="E4385" i="16"/>
  <c r="E4384" i="16"/>
  <c r="E4383" i="16"/>
  <c r="E4382" i="16"/>
  <c r="E4381" i="16"/>
  <c r="E4380" i="16"/>
  <c r="E4379" i="16"/>
  <c r="E4378" i="16"/>
  <c r="E4377" i="16"/>
  <c r="E4376" i="16"/>
  <c r="E4375" i="16"/>
  <c r="E4374" i="16"/>
  <c r="E4373" i="16"/>
  <c r="E4372" i="16"/>
  <c r="E4371" i="16"/>
  <c r="E4370" i="16"/>
  <c r="E4369" i="16"/>
  <c r="E4368" i="16"/>
  <c r="E4367" i="16"/>
  <c r="E4366" i="16"/>
  <c r="E4365" i="16"/>
  <c r="E4364" i="16"/>
  <c r="E4363" i="16"/>
  <c r="E4362" i="16"/>
  <c r="E4361" i="16"/>
  <c r="E4360" i="16"/>
  <c r="E4359" i="16"/>
  <c r="E4358" i="16"/>
  <c r="E4357" i="16"/>
  <c r="E4356" i="16"/>
  <c r="E4355" i="16"/>
  <c r="E4354" i="16"/>
  <c r="E4353" i="16"/>
  <c r="E4352" i="16"/>
  <c r="E4351" i="16"/>
  <c r="E4350" i="16"/>
  <c r="E4349" i="16"/>
  <c r="E4348" i="16"/>
  <c r="E4347" i="16"/>
  <c r="E4346" i="16"/>
  <c r="E4345" i="16"/>
  <c r="E4344" i="16"/>
  <c r="E4343" i="16"/>
  <c r="E4342" i="16"/>
  <c r="E4341" i="16"/>
  <c r="E4340" i="16"/>
  <c r="E4339" i="16"/>
  <c r="E4338" i="16"/>
  <c r="E4337" i="16"/>
  <c r="E4336" i="16"/>
  <c r="E4335" i="16"/>
  <c r="E4334" i="16"/>
  <c r="E4333" i="16"/>
  <c r="E4332" i="16"/>
  <c r="E4331" i="16"/>
  <c r="E4330" i="16"/>
  <c r="E4329" i="16"/>
  <c r="E4328" i="16"/>
  <c r="E4327" i="16"/>
  <c r="E4326" i="16"/>
  <c r="E4325" i="16"/>
  <c r="E4324" i="16"/>
  <c r="E4323" i="16"/>
  <c r="E4322" i="16"/>
  <c r="E4321" i="16"/>
  <c r="E4320" i="16"/>
  <c r="E4319" i="16"/>
  <c r="E4318" i="16"/>
  <c r="E4317" i="16"/>
  <c r="E4316" i="16"/>
  <c r="E4315" i="16"/>
  <c r="E4314" i="16"/>
  <c r="E4313" i="16"/>
  <c r="E4312" i="16"/>
  <c r="E4311" i="16"/>
  <c r="E4310" i="16"/>
  <c r="E4309" i="16"/>
  <c r="E4308" i="16"/>
  <c r="E4307" i="16"/>
  <c r="E4306" i="16"/>
  <c r="E4305" i="16"/>
  <c r="E4304" i="16"/>
  <c r="E4303" i="16"/>
  <c r="E4302" i="16"/>
  <c r="E4301" i="16"/>
  <c r="E4300" i="16"/>
  <c r="E4299" i="16"/>
  <c r="E4298" i="16"/>
  <c r="E4297" i="16"/>
  <c r="E4296" i="16"/>
  <c r="E4295" i="16"/>
  <c r="E4294" i="16"/>
  <c r="E4293" i="16"/>
  <c r="E4292" i="16"/>
  <c r="E4291" i="16"/>
  <c r="E4290" i="16"/>
  <c r="E4289" i="16"/>
  <c r="E4288" i="16"/>
  <c r="E4287" i="16"/>
  <c r="E4286" i="16"/>
  <c r="E4285" i="16"/>
  <c r="E4284" i="16"/>
  <c r="E4283" i="16"/>
  <c r="E4282" i="16"/>
  <c r="E4281" i="16"/>
  <c r="E4280" i="16"/>
  <c r="E4279" i="16"/>
  <c r="E4278" i="16"/>
  <c r="E4277" i="16"/>
  <c r="E4276" i="16"/>
  <c r="E4275" i="16"/>
  <c r="E4274" i="16"/>
  <c r="E4273" i="16"/>
  <c r="E4272" i="16"/>
  <c r="E4271" i="16"/>
  <c r="E4270" i="16"/>
  <c r="E4269" i="16"/>
  <c r="E4268" i="16"/>
  <c r="E4267" i="16"/>
  <c r="E4266" i="16"/>
  <c r="E4265" i="16"/>
  <c r="E4264" i="16"/>
  <c r="E4263" i="16"/>
  <c r="E4262" i="16"/>
  <c r="E4261" i="16"/>
  <c r="E4260" i="16"/>
  <c r="E4259" i="16"/>
  <c r="E4258" i="16"/>
  <c r="E4257" i="16"/>
  <c r="E4256" i="16"/>
  <c r="E4255" i="16"/>
  <c r="E4254" i="16"/>
  <c r="E4253" i="16"/>
  <c r="E4252" i="16"/>
  <c r="E4251" i="16"/>
  <c r="E4250" i="16"/>
  <c r="E4249" i="16"/>
  <c r="E4248" i="16"/>
  <c r="E4247" i="16"/>
  <c r="E4246" i="16"/>
  <c r="E4245" i="16"/>
  <c r="E4244" i="16"/>
  <c r="E4243" i="16"/>
  <c r="E4242" i="16"/>
  <c r="E4241" i="16"/>
  <c r="E4240" i="16"/>
  <c r="E4239" i="16"/>
  <c r="E4238" i="16"/>
  <c r="E4237" i="16"/>
  <c r="E4236" i="16"/>
  <c r="E4235" i="16"/>
  <c r="E4234" i="16"/>
  <c r="E4233" i="16"/>
  <c r="E4232" i="16"/>
  <c r="E4231" i="16"/>
  <c r="E4230" i="16"/>
  <c r="E4229" i="16"/>
  <c r="E4228" i="16"/>
  <c r="E4227" i="16"/>
  <c r="E4226" i="16"/>
  <c r="E4225" i="16"/>
  <c r="E4224" i="16"/>
  <c r="E4223" i="16"/>
  <c r="E4222" i="16"/>
  <c r="E4221" i="16"/>
  <c r="E4220" i="16"/>
  <c r="E4219" i="16"/>
  <c r="E4218" i="16"/>
  <c r="E4217" i="16"/>
  <c r="E4216" i="16"/>
  <c r="E4215" i="16"/>
  <c r="E4214" i="16"/>
  <c r="E4213" i="16"/>
  <c r="E4212" i="16"/>
  <c r="E4211" i="16"/>
  <c r="E4210" i="16"/>
  <c r="E4209" i="16"/>
  <c r="E4208" i="16"/>
  <c r="E4207" i="16"/>
  <c r="E4206" i="16"/>
  <c r="E4205" i="16"/>
  <c r="E4204" i="16"/>
  <c r="E4203" i="16"/>
  <c r="E4202" i="16"/>
  <c r="E4201" i="16"/>
  <c r="E4200" i="16"/>
  <c r="E4199" i="16"/>
  <c r="E4198" i="16"/>
  <c r="E4197" i="16"/>
  <c r="E4196" i="16"/>
  <c r="E4195" i="16"/>
  <c r="E4194" i="16"/>
  <c r="E4193" i="16"/>
  <c r="E4192" i="16"/>
  <c r="E4191" i="16"/>
  <c r="E4190" i="16"/>
  <c r="E4189" i="16"/>
  <c r="E4188" i="16"/>
  <c r="E4187" i="16"/>
  <c r="E4186" i="16"/>
  <c r="E4185" i="16"/>
  <c r="E4184" i="16"/>
  <c r="E4183" i="16"/>
  <c r="E4182" i="16"/>
  <c r="E4181" i="16"/>
  <c r="E4180" i="16"/>
  <c r="E4179" i="16"/>
  <c r="E4178" i="16"/>
  <c r="E4177" i="16"/>
  <c r="E4176" i="16"/>
  <c r="E4175" i="16"/>
  <c r="E4174" i="16"/>
  <c r="E4173" i="16"/>
  <c r="E4172" i="16"/>
  <c r="E4171" i="16"/>
  <c r="E4170" i="16"/>
  <c r="E4169" i="16"/>
  <c r="E4168" i="16"/>
  <c r="E4167" i="16"/>
  <c r="E4166" i="16"/>
  <c r="E4165" i="16"/>
  <c r="E4164" i="16"/>
  <c r="E4163" i="16"/>
  <c r="E4162" i="16"/>
  <c r="E4161" i="16"/>
  <c r="E4160" i="16"/>
  <c r="E4159" i="16"/>
  <c r="E4158" i="16"/>
  <c r="E4157" i="16"/>
  <c r="E4156" i="16"/>
  <c r="E4155" i="16"/>
  <c r="E4154" i="16"/>
  <c r="E4153" i="16"/>
  <c r="E4152" i="16"/>
  <c r="E4151" i="16"/>
  <c r="E4150" i="16"/>
  <c r="E4149" i="16"/>
  <c r="E4148" i="16"/>
  <c r="E4147" i="16"/>
  <c r="E4146" i="16"/>
  <c r="E4145" i="16"/>
  <c r="E4144" i="16"/>
  <c r="E4143" i="16"/>
  <c r="E4142" i="16"/>
  <c r="E4141" i="16"/>
  <c r="E4140" i="16"/>
  <c r="E4139" i="16"/>
  <c r="E4138" i="16"/>
  <c r="E4137" i="16"/>
  <c r="E4136" i="16"/>
  <c r="E4135" i="16"/>
  <c r="E4134" i="16"/>
  <c r="E4133" i="16"/>
  <c r="E4132" i="16"/>
  <c r="E4131" i="16"/>
  <c r="E4130" i="16"/>
  <c r="E4129" i="16"/>
  <c r="E4128" i="16"/>
  <c r="E4127" i="16"/>
  <c r="E4126" i="16"/>
  <c r="E4125" i="16"/>
  <c r="E4124" i="16"/>
  <c r="E4123" i="16"/>
  <c r="E4122" i="16"/>
  <c r="E4121" i="16"/>
  <c r="E4120" i="16"/>
  <c r="E4119" i="16"/>
  <c r="E4118" i="16"/>
  <c r="E4117" i="16"/>
  <c r="E4116" i="16"/>
  <c r="E4115" i="16"/>
  <c r="E4114" i="16"/>
  <c r="E4113" i="16"/>
  <c r="E4112" i="16"/>
  <c r="E4111" i="16"/>
  <c r="E4110" i="16"/>
  <c r="E4109" i="16"/>
  <c r="E4108" i="16"/>
  <c r="E4107" i="16"/>
  <c r="E4106" i="16"/>
  <c r="E4105" i="16"/>
  <c r="E4104" i="16"/>
  <c r="E4103" i="16"/>
  <c r="E4102" i="16"/>
  <c r="E4101" i="16"/>
  <c r="E4100" i="16"/>
  <c r="E4099" i="16"/>
  <c r="E4098" i="16"/>
  <c r="E4097" i="16"/>
  <c r="E4096" i="16"/>
  <c r="E4095" i="16"/>
  <c r="E4094" i="16"/>
  <c r="E4093" i="16"/>
  <c r="E4092" i="16"/>
  <c r="E4091" i="16"/>
  <c r="E4090" i="16"/>
  <c r="E4089" i="16"/>
  <c r="E4088" i="16"/>
  <c r="E4087" i="16"/>
  <c r="E4086" i="16"/>
  <c r="E4085" i="16"/>
  <c r="E4084" i="16"/>
  <c r="E4083" i="16"/>
  <c r="E4082" i="16"/>
  <c r="E4081" i="16"/>
  <c r="E4080" i="16"/>
  <c r="E4079" i="16"/>
  <c r="E4078" i="16"/>
  <c r="E4077" i="16"/>
  <c r="E4076" i="16"/>
  <c r="E4075" i="16"/>
  <c r="E4074" i="16"/>
  <c r="E4073" i="16"/>
  <c r="E4072" i="16"/>
  <c r="E4071" i="16"/>
  <c r="E4070" i="16"/>
  <c r="E4069" i="16"/>
  <c r="E4068" i="16"/>
  <c r="E4067" i="16"/>
  <c r="E4066" i="16"/>
  <c r="E4065" i="16"/>
  <c r="E4064" i="16"/>
  <c r="E4063" i="16"/>
  <c r="E4062" i="16"/>
  <c r="E4061" i="16"/>
  <c r="E4060" i="16"/>
  <c r="E4059" i="16"/>
  <c r="E4058" i="16"/>
  <c r="E4057" i="16"/>
  <c r="E4056" i="16"/>
  <c r="E4055" i="16"/>
  <c r="E4054" i="16"/>
  <c r="E4053" i="16"/>
  <c r="E4052" i="16"/>
  <c r="E4051" i="16"/>
  <c r="E4050" i="16"/>
  <c r="E4049" i="16"/>
  <c r="E4048" i="16"/>
  <c r="E4047" i="16"/>
  <c r="E4046" i="16"/>
  <c r="E4045" i="16"/>
  <c r="E4044" i="16"/>
  <c r="E4043" i="16"/>
  <c r="E4042" i="16"/>
  <c r="E4041" i="16"/>
  <c r="E4040" i="16"/>
  <c r="E4039" i="16"/>
  <c r="E4038" i="16"/>
  <c r="E4037" i="16"/>
  <c r="E4036" i="16"/>
  <c r="E4035" i="16"/>
  <c r="E4034" i="16"/>
  <c r="E4033" i="16"/>
  <c r="E4032" i="16"/>
  <c r="E4031" i="16"/>
  <c r="E4030" i="16"/>
  <c r="E4029" i="16"/>
  <c r="E4028" i="16"/>
  <c r="E4027" i="16"/>
  <c r="E4026" i="16"/>
  <c r="E4025" i="16"/>
  <c r="E4024" i="16"/>
  <c r="E4023" i="16"/>
  <c r="E4022" i="16"/>
  <c r="E4021" i="16"/>
  <c r="E4020" i="16"/>
  <c r="E4019" i="16"/>
  <c r="E4018" i="16"/>
  <c r="E4017" i="16"/>
  <c r="E4016" i="16"/>
  <c r="E4015" i="16"/>
  <c r="E4014" i="16"/>
  <c r="E4013" i="16"/>
  <c r="E4012" i="16"/>
  <c r="E4011" i="16"/>
  <c r="E4010" i="16"/>
  <c r="E4009" i="16"/>
  <c r="E4008" i="16"/>
  <c r="E4007" i="16"/>
  <c r="E4006" i="16"/>
  <c r="E4005" i="16"/>
  <c r="E4004" i="16"/>
  <c r="E4003" i="16"/>
  <c r="E4002" i="16"/>
  <c r="E4001" i="16"/>
  <c r="E4000" i="16"/>
  <c r="E3999" i="16"/>
  <c r="E3998" i="16"/>
  <c r="E3997" i="16"/>
  <c r="E3996" i="16"/>
  <c r="E3995" i="16"/>
  <c r="E3994" i="16"/>
  <c r="E3993" i="16"/>
  <c r="E3992" i="16"/>
  <c r="E3991" i="16"/>
  <c r="E3990" i="16"/>
  <c r="E3989" i="16"/>
  <c r="E3988" i="16"/>
  <c r="E3987" i="16"/>
  <c r="E3986" i="16"/>
  <c r="E3985" i="16"/>
  <c r="E3984" i="16"/>
  <c r="E3983" i="16"/>
  <c r="E3982" i="16"/>
  <c r="E3981" i="16"/>
  <c r="E3980" i="16"/>
  <c r="E3979" i="16"/>
  <c r="E3978" i="16"/>
  <c r="E3977" i="16"/>
  <c r="E3976" i="16"/>
  <c r="E3975" i="16"/>
  <c r="E3974" i="16"/>
  <c r="E3973" i="16"/>
  <c r="E3972" i="16"/>
  <c r="E3971" i="16"/>
  <c r="E3970" i="16"/>
  <c r="E3969" i="16"/>
  <c r="E3968" i="16"/>
  <c r="E3967" i="16"/>
  <c r="E3966" i="16"/>
  <c r="E3965" i="16"/>
  <c r="E3964" i="16"/>
  <c r="E3963" i="16"/>
  <c r="E3962" i="16"/>
  <c r="E3961" i="16"/>
  <c r="E3960" i="16"/>
  <c r="E3959" i="16"/>
  <c r="E3958" i="16"/>
  <c r="E3957" i="16"/>
  <c r="E3956" i="16"/>
  <c r="E3955" i="16"/>
  <c r="E3954" i="16"/>
  <c r="E3953" i="16"/>
  <c r="E3952" i="16"/>
  <c r="E3951" i="16"/>
  <c r="E3950" i="16"/>
  <c r="E3949" i="16"/>
  <c r="E3948" i="16"/>
  <c r="E3947" i="16"/>
  <c r="E3946" i="16"/>
  <c r="E3945" i="16"/>
  <c r="E3944" i="16"/>
  <c r="E3943" i="16"/>
  <c r="E3942" i="16"/>
  <c r="E3941" i="16"/>
  <c r="E3940" i="16"/>
  <c r="E3939" i="16"/>
  <c r="E3938" i="16"/>
  <c r="E3937" i="16"/>
  <c r="E3936" i="16"/>
  <c r="E3935" i="16"/>
  <c r="E3934" i="16"/>
  <c r="E3933" i="16"/>
  <c r="E3932" i="16"/>
  <c r="E3931" i="16"/>
  <c r="E3930" i="16"/>
  <c r="E3929" i="16"/>
  <c r="E3928" i="16"/>
  <c r="E3927" i="16"/>
  <c r="E3926" i="16"/>
  <c r="E3925" i="16"/>
  <c r="E3924" i="16"/>
  <c r="E3923" i="16"/>
  <c r="E3922" i="16"/>
  <c r="E3921" i="16"/>
  <c r="E3920" i="16"/>
  <c r="E3919" i="16"/>
  <c r="E3918" i="16"/>
  <c r="E3917" i="16"/>
  <c r="E3916" i="16"/>
  <c r="E3915" i="16"/>
  <c r="E3914" i="16"/>
  <c r="E3913" i="16"/>
  <c r="E3912" i="16"/>
  <c r="E3911" i="16"/>
  <c r="E3910" i="16"/>
  <c r="E3909" i="16"/>
  <c r="E3908" i="16"/>
  <c r="E3907" i="16"/>
  <c r="E3906" i="16"/>
  <c r="E3905" i="16"/>
  <c r="E3904" i="16"/>
  <c r="E3903" i="16"/>
  <c r="E3902" i="16"/>
  <c r="E3901" i="16"/>
  <c r="E3900" i="16"/>
  <c r="E3899" i="16"/>
  <c r="E3898" i="16"/>
  <c r="E3897" i="16"/>
  <c r="E3896" i="16"/>
  <c r="E3895" i="16"/>
  <c r="E3894" i="16"/>
  <c r="E3893" i="16"/>
  <c r="E3892" i="16"/>
  <c r="E3891" i="16"/>
  <c r="E3890" i="16"/>
  <c r="E3889" i="16"/>
  <c r="E3888" i="16"/>
  <c r="E3887" i="16"/>
  <c r="E3886" i="16"/>
  <c r="E3885" i="16"/>
  <c r="E3884" i="16"/>
  <c r="E3883" i="16"/>
  <c r="E3882" i="16"/>
  <c r="E3881" i="16"/>
  <c r="E3880" i="16"/>
  <c r="E3879" i="16"/>
  <c r="E3878" i="16"/>
  <c r="E3877" i="16"/>
  <c r="E3876" i="16"/>
  <c r="E3875" i="16"/>
  <c r="E3874" i="16"/>
  <c r="E3873" i="16"/>
  <c r="E3872" i="16"/>
  <c r="E3871" i="16"/>
  <c r="E3870" i="16"/>
  <c r="E3869" i="16"/>
  <c r="E3868" i="16"/>
  <c r="E3867" i="16"/>
  <c r="E3866" i="16"/>
  <c r="E3865" i="16"/>
  <c r="E3864" i="16"/>
  <c r="E3863" i="16"/>
  <c r="E3862" i="16"/>
  <c r="E3861" i="16"/>
  <c r="E3860" i="16"/>
  <c r="E3859" i="16"/>
  <c r="E3858" i="16"/>
  <c r="E3857" i="16"/>
  <c r="E3856" i="16"/>
  <c r="E3855" i="16"/>
  <c r="E3854" i="16"/>
  <c r="E3853" i="16"/>
  <c r="E3852" i="16"/>
  <c r="E3851" i="16"/>
  <c r="E3850" i="16"/>
  <c r="E3849" i="16"/>
  <c r="E3848" i="16"/>
  <c r="E3847" i="16"/>
  <c r="E3846" i="16"/>
  <c r="E3845" i="16"/>
  <c r="E3844" i="16"/>
  <c r="E3843" i="16"/>
  <c r="E3842" i="16"/>
  <c r="E3841" i="16"/>
  <c r="E3840" i="16"/>
  <c r="E3839" i="16"/>
  <c r="E3838" i="16"/>
  <c r="E3837" i="16"/>
  <c r="E3836" i="16"/>
  <c r="E3835" i="16"/>
  <c r="E3834" i="16"/>
  <c r="E3833" i="16"/>
  <c r="E3832" i="16"/>
  <c r="E3831" i="16"/>
  <c r="E3830" i="16"/>
  <c r="E3829" i="16"/>
  <c r="E3828" i="16"/>
  <c r="E3827" i="16"/>
  <c r="E3826" i="16"/>
  <c r="E3825" i="16"/>
  <c r="E3824" i="16"/>
  <c r="E3823" i="16"/>
  <c r="E3822" i="16"/>
  <c r="E3821" i="16"/>
  <c r="E3820" i="16"/>
  <c r="E3819" i="16"/>
  <c r="E3818" i="16"/>
  <c r="E3817" i="16"/>
  <c r="E3816" i="16"/>
  <c r="E3815" i="16"/>
  <c r="E3814" i="16"/>
  <c r="E3813" i="16"/>
  <c r="E3812" i="16"/>
  <c r="E3811" i="16"/>
  <c r="E3810" i="16"/>
  <c r="E3809" i="16"/>
  <c r="E3808" i="16"/>
  <c r="E3807" i="16"/>
  <c r="E3806" i="16"/>
  <c r="E3805" i="16"/>
  <c r="E3804" i="16"/>
  <c r="E3803" i="16"/>
  <c r="E3802" i="16"/>
  <c r="E3801" i="16"/>
  <c r="E3800" i="16"/>
  <c r="E3799" i="16"/>
  <c r="E3798" i="16"/>
  <c r="E3797" i="16"/>
  <c r="E3796" i="16"/>
  <c r="E3795" i="16"/>
  <c r="E3794" i="16"/>
  <c r="E3793" i="16"/>
  <c r="E3792" i="16"/>
  <c r="E3791" i="16"/>
  <c r="E3790" i="16"/>
  <c r="E3789" i="16"/>
  <c r="E3788" i="16"/>
  <c r="E3787" i="16"/>
  <c r="E3786" i="16"/>
  <c r="E3785" i="16"/>
  <c r="E3784" i="16"/>
  <c r="E3783" i="16"/>
  <c r="E3782" i="16"/>
  <c r="E3781" i="16"/>
  <c r="E3780" i="16"/>
  <c r="E3779" i="16"/>
  <c r="E3778" i="16"/>
  <c r="E3777" i="16"/>
  <c r="E3776" i="16"/>
  <c r="E3775" i="16"/>
  <c r="E3774" i="16"/>
  <c r="E3773" i="16"/>
  <c r="E3772" i="16"/>
  <c r="E3771" i="16"/>
  <c r="E3770" i="16"/>
  <c r="E3769" i="16"/>
  <c r="E3768" i="16"/>
  <c r="E3767" i="16"/>
  <c r="E3766" i="16"/>
  <c r="E3765" i="16"/>
  <c r="E3764" i="16"/>
  <c r="E3763" i="16"/>
  <c r="E3762" i="16"/>
  <c r="E3761" i="16"/>
  <c r="E3760" i="16"/>
  <c r="E3759" i="16"/>
  <c r="E3758" i="16"/>
  <c r="E3757" i="16"/>
  <c r="E3756" i="16"/>
  <c r="E3755" i="16"/>
  <c r="E3754" i="16"/>
  <c r="E3753" i="16"/>
  <c r="E3752" i="16"/>
  <c r="E3751" i="16"/>
  <c r="E3750" i="16"/>
  <c r="E3749" i="16"/>
  <c r="E3748" i="16"/>
  <c r="E3747" i="16"/>
  <c r="E3746" i="16"/>
  <c r="E3745" i="16"/>
  <c r="E3744" i="16"/>
  <c r="E3743" i="16"/>
  <c r="E3742" i="16"/>
  <c r="E3741" i="16"/>
  <c r="E3740" i="16"/>
  <c r="E3739" i="16"/>
  <c r="E3738" i="16"/>
  <c r="E3737" i="16"/>
  <c r="E3736" i="16"/>
  <c r="E3735" i="16"/>
  <c r="E3734" i="16"/>
  <c r="E3733" i="16"/>
  <c r="E3732" i="16"/>
  <c r="E3731" i="16"/>
  <c r="E3730" i="16"/>
  <c r="E3729" i="16"/>
  <c r="E3728" i="16"/>
  <c r="E3727" i="16"/>
  <c r="E3726" i="16"/>
  <c r="E3725" i="16"/>
  <c r="E3724" i="16"/>
  <c r="E3723" i="16"/>
  <c r="E3722" i="16"/>
  <c r="E3721" i="16"/>
  <c r="E3720" i="16"/>
  <c r="E3719" i="16"/>
  <c r="E3718" i="16"/>
  <c r="E3717" i="16"/>
  <c r="E3716" i="16"/>
  <c r="E3715" i="16"/>
  <c r="E3714" i="16"/>
  <c r="E3713" i="16"/>
  <c r="E3712" i="16"/>
  <c r="E3711" i="16"/>
  <c r="E3710" i="16"/>
  <c r="E3709" i="16"/>
  <c r="E3708" i="16"/>
  <c r="E3707" i="16"/>
  <c r="E3706" i="16"/>
  <c r="E3705" i="16"/>
  <c r="E3704" i="16"/>
  <c r="E3703" i="16"/>
  <c r="E3702" i="16"/>
  <c r="E3701" i="16"/>
  <c r="E3700" i="16"/>
  <c r="E3699" i="16"/>
  <c r="E3698" i="16"/>
  <c r="E3697" i="16"/>
  <c r="E3696" i="16"/>
  <c r="E3695" i="16"/>
  <c r="E3694" i="16"/>
  <c r="E3693" i="16"/>
  <c r="E3692" i="16"/>
  <c r="E3691" i="16"/>
  <c r="E3690" i="16"/>
  <c r="E3689" i="16"/>
  <c r="E3688" i="16"/>
  <c r="E3687" i="16"/>
  <c r="E3686" i="16"/>
  <c r="E3685" i="16"/>
  <c r="E3684" i="16"/>
  <c r="E3683" i="16"/>
  <c r="E3682" i="16"/>
  <c r="E3681" i="16"/>
  <c r="E3680" i="16"/>
  <c r="E3679" i="16"/>
  <c r="E3678" i="16"/>
  <c r="E3677" i="16"/>
  <c r="E3676" i="16"/>
  <c r="E3675" i="16"/>
  <c r="E3674" i="16"/>
  <c r="E3673" i="16"/>
  <c r="E3672" i="16"/>
  <c r="E3671" i="16"/>
  <c r="E3670" i="16"/>
  <c r="E3669" i="16"/>
  <c r="E3668" i="16"/>
  <c r="E3667" i="16"/>
  <c r="E3666" i="16"/>
  <c r="E3665" i="16"/>
  <c r="E3664" i="16"/>
  <c r="E3663" i="16"/>
  <c r="E3662" i="16"/>
  <c r="E3661" i="16"/>
  <c r="E3660" i="16"/>
  <c r="E3659" i="16"/>
  <c r="E3658" i="16"/>
  <c r="E3657" i="16"/>
  <c r="E3656" i="16"/>
  <c r="E3655" i="16"/>
  <c r="E3654" i="16"/>
  <c r="E3653" i="16"/>
  <c r="E3652" i="16"/>
  <c r="E3651" i="16"/>
  <c r="E3650" i="16"/>
  <c r="E3649" i="16"/>
  <c r="E3648" i="16"/>
  <c r="E3647" i="16"/>
  <c r="E3646" i="16"/>
  <c r="E3645" i="16"/>
  <c r="E3644" i="16"/>
  <c r="E3643" i="16"/>
  <c r="E3642" i="16"/>
  <c r="E3641" i="16"/>
  <c r="E3640" i="16"/>
  <c r="E3639" i="16"/>
  <c r="E3638" i="16"/>
  <c r="E3637" i="16"/>
  <c r="E3636" i="16"/>
  <c r="E3635" i="16"/>
  <c r="E3634" i="16"/>
  <c r="E3633" i="16"/>
  <c r="E3632" i="16"/>
  <c r="E3631" i="16"/>
  <c r="E3630" i="16"/>
  <c r="E3629" i="16"/>
  <c r="E3628" i="16"/>
  <c r="E3627" i="16"/>
  <c r="E3626" i="16"/>
  <c r="E3625" i="16"/>
  <c r="E3624" i="16"/>
  <c r="E3623" i="16"/>
  <c r="E3622" i="16"/>
  <c r="E3621" i="16"/>
  <c r="E3620" i="16"/>
  <c r="E3619" i="16"/>
  <c r="E3618" i="16"/>
  <c r="E3617" i="16"/>
  <c r="E3616" i="16"/>
  <c r="E3615" i="16"/>
  <c r="E3614" i="16"/>
  <c r="E3613" i="16"/>
  <c r="E3612" i="16"/>
  <c r="E3611" i="16"/>
  <c r="E3610" i="16"/>
  <c r="E3609" i="16"/>
  <c r="E3608" i="16"/>
  <c r="E3607" i="16"/>
  <c r="E3606" i="16"/>
  <c r="E3605" i="16"/>
  <c r="E3604" i="16"/>
  <c r="E3603" i="16"/>
  <c r="E3602" i="16"/>
  <c r="E3601" i="16"/>
  <c r="E3600" i="16"/>
  <c r="E3599" i="16"/>
  <c r="E3598" i="16"/>
  <c r="E3597" i="16"/>
  <c r="E3596" i="16"/>
  <c r="E3595" i="16"/>
  <c r="E3594" i="16"/>
  <c r="E3593" i="16"/>
  <c r="E3592" i="16"/>
  <c r="E3591" i="16"/>
  <c r="E3590" i="16"/>
  <c r="E3589" i="16"/>
  <c r="E3588" i="16"/>
  <c r="E3587" i="16"/>
  <c r="E3586" i="16"/>
  <c r="E3585" i="16"/>
  <c r="E3584" i="16"/>
  <c r="E3583" i="16"/>
  <c r="E3582" i="16"/>
  <c r="E3581" i="16"/>
  <c r="E3580" i="16"/>
  <c r="E3579" i="16"/>
  <c r="E3578" i="16"/>
  <c r="E3577" i="16"/>
  <c r="E3576" i="16"/>
  <c r="E3575" i="16"/>
  <c r="E3574" i="16"/>
  <c r="E3573" i="16"/>
  <c r="E3572" i="16"/>
  <c r="E3571" i="16"/>
  <c r="E3570" i="16"/>
  <c r="E3569" i="16"/>
  <c r="E3568" i="16"/>
  <c r="E3567" i="16"/>
  <c r="E3566" i="16"/>
  <c r="E3565" i="16"/>
  <c r="E3564" i="16"/>
  <c r="E3563" i="16"/>
  <c r="E3562" i="16"/>
  <c r="E3561" i="16"/>
  <c r="E3560" i="16"/>
  <c r="E3559" i="16"/>
  <c r="E3558" i="16"/>
  <c r="E3557" i="16"/>
  <c r="E3556" i="16"/>
  <c r="E3555" i="16"/>
  <c r="E3554" i="16"/>
  <c r="E3553" i="16"/>
  <c r="E3552" i="16"/>
  <c r="E3551" i="16"/>
  <c r="E3550" i="16"/>
  <c r="E3549" i="16"/>
  <c r="E3548" i="16"/>
  <c r="E3547" i="16"/>
  <c r="E3546" i="16"/>
  <c r="E3545" i="16"/>
  <c r="E3544" i="16"/>
  <c r="E3543" i="16"/>
  <c r="E3542" i="16"/>
  <c r="E3541" i="16"/>
  <c r="E3540" i="16"/>
  <c r="E3539" i="16"/>
  <c r="E3538" i="16"/>
  <c r="E3537" i="16"/>
  <c r="E3536" i="16"/>
  <c r="E3535" i="16"/>
  <c r="E3534" i="16"/>
  <c r="E3533" i="16"/>
  <c r="E3532" i="16"/>
  <c r="E3531" i="16"/>
  <c r="E3530" i="16"/>
  <c r="E3529" i="16"/>
  <c r="E3528" i="16"/>
  <c r="E3527" i="16"/>
  <c r="E3526" i="16"/>
  <c r="E3525" i="16"/>
  <c r="E3524" i="16"/>
  <c r="E3523" i="16"/>
  <c r="E3522" i="16"/>
  <c r="E3521" i="16"/>
  <c r="E3520" i="16"/>
  <c r="E3519" i="16"/>
  <c r="E3518" i="16"/>
  <c r="E3517" i="16"/>
  <c r="E3516" i="16"/>
  <c r="E3515" i="16"/>
  <c r="E3514" i="16"/>
  <c r="E3513" i="16"/>
  <c r="E3512" i="16"/>
  <c r="E3511" i="16"/>
  <c r="E3510" i="16"/>
  <c r="E3509" i="16"/>
  <c r="E3508" i="16"/>
  <c r="E3507" i="16"/>
  <c r="E3506" i="16"/>
  <c r="E3505" i="16"/>
  <c r="E3504" i="16"/>
  <c r="E3503" i="16"/>
  <c r="E3502" i="16"/>
  <c r="E3501" i="16"/>
  <c r="E3500" i="16"/>
  <c r="E3499" i="16"/>
  <c r="E3498" i="16"/>
  <c r="E3497" i="16"/>
  <c r="E3496" i="16"/>
  <c r="E3495" i="16"/>
  <c r="E3494" i="16"/>
  <c r="E3493" i="16"/>
  <c r="E3492" i="16"/>
  <c r="E3491" i="16"/>
  <c r="E3490" i="16"/>
  <c r="E3489" i="16"/>
  <c r="E3488" i="16"/>
  <c r="E3487" i="16"/>
  <c r="E3486" i="16"/>
  <c r="E3485" i="16"/>
  <c r="E3484" i="16"/>
  <c r="E3483" i="16"/>
  <c r="E3482" i="16"/>
  <c r="E3481" i="16"/>
  <c r="E3480" i="16"/>
  <c r="E3479" i="16"/>
  <c r="E3478" i="16"/>
  <c r="E3477" i="16"/>
  <c r="E3476" i="16"/>
  <c r="E3475" i="16"/>
  <c r="E3474" i="16"/>
  <c r="E3473" i="16"/>
  <c r="E3472" i="16"/>
  <c r="E3471" i="16"/>
  <c r="E3470" i="16"/>
  <c r="E3469" i="16"/>
  <c r="E3468" i="16"/>
  <c r="E3467" i="16"/>
  <c r="E3466" i="16"/>
  <c r="E3465" i="16"/>
  <c r="E3464" i="16"/>
  <c r="E3463" i="16"/>
  <c r="E3462" i="16"/>
  <c r="E3461" i="16"/>
  <c r="E3460" i="16"/>
  <c r="E3459" i="16"/>
  <c r="E3458" i="16"/>
  <c r="E3457" i="16"/>
  <c r="E3456" i="16"/>
  <c r="E3455" i="16"/>
  <c r="E3454" i="16"/>
  <c r="E3453" i="16"/>
  <c r="E3452" i="16"/>
  <c r="E3451" i="16"/>
  <c r="E3450" i="16"/>
  <c r="E3449" i="16"/>
  <c r="E3448" i="16"/>
  <c r="E3447" i="16"/>
  <c r="E3446" i="16"/>
  <c r="E3445" i="16"/>
  <c r="E3444" i="16"/>
  <c r="E3443" i="16"/>
  <c r="E3442" i="16"/>
  <c r="E3441" i="16"/>
  <c r="E3440" i="16"/>
  <c r="E3439" i="16"/>
  <c r="E3438" i="16"/>
  <c r="E3437" i="16"/>
  <c r="E3436" i="16"/>
  <c r="E3435" i="16"/>
  <c r="E3434" i="16"/>
  <c r="E3433" i="16"/>
  <c r="E3432" i="16"/>
  <c r="E3431" i="16"/>
  <c r="E3430" i="16"/>
  <c r="E3429" i="16"/>
  <c r="E3428" i="16"/>
  <c r="E3427" i="16"/>
  <c r="E3426" i="16"/>
  <c r="E3425" i="16"/>
  <c r="E3424" i="16"/>
  <c r="E3423" i="16"/>
  <c r="E3422" i="16"/>
  <c r="E3421" i="16"/>
  <c r="E3420" i="16"/>
  <c r="E3419" i="16"/>
  <c r="E3418" i="16"/>
  <c r="E3417" i="16"/>
  <c r="E3416" i="16"/>
  <c r="E3415" i="16"/>
  <c r="E3414" i="16"/>
  <c r="E3413" i="16"/>
  <c r="E3412" i="16"/>
  <c r="E3411" i="16"/>
  <c r="E3410" i="16"/>
  <c r="E3409" i="16"/>
  <c r="E3408" i="16"/>
  <c r="E3407" i="16"/>
  <c r="E3406" i="16"/>
  <c r="E3405" i="16"/>
  <c r="E3404" i="16"/>
  <c r="E3403" i="16"/>
  <c r="E3402" i="16"/>
  <c r="E3401" i="16"/>
  <c r="E3400" i="16"/>
  <c r="E3399" i="16"/>
  <c r="E3398" i="16"/>
  <c r="E3397" i="16"/>
  <c r="E3396" i="16"/>
  <c r="E3395" i="16"/>
  <c r="E3394" i="16"/>
  <c r="E3393" i="16"/>
  <c r="E3392" i="16"/>
  <c r="E3391" i="16"/>
  <c r="E3390" i="16"/>
  <c r="E3389" i="16"/>
  <c r="E3388" i="16"/>
  <c r="E3387" i="16"/>
  <c r="E3386" i="16"/>
  <c r="E3385" i="16"/>
  <c r="E3384" i="16"/>
  <c r="E3383" i="16"/>
  <c r="E3382" i="16"/>
  <c r="E3381" i="16"/>
  <c r="E3380" i="16"/>
  <c r="E3379" i="16"/>
  <c r="E3378" i="16"/>
  <c r="E3377" i="16"/>
  <c r="E3376" i="16"/>
  <c r="E3375" i="16"/>
  <c r="E3374" i="16"/>
  <c r="E3373" i="16"/>
  <c r="E3372" i="16"/>
  <c r="E3371" i="16"/>
  <c r="E3370" i="16"/>
  <c r="E3369" i="16"/>
  <c r="E3368" i="16"/>
  <c r="E3367" i="16"/>
  <c r="E3366" i="16"/>
  <c r="E3365" i="16"/>
  <c r="E3364" i="16"/>
  <c r="E3363" i="16"/>
  <c r="E3362" i="16"/>
  <c r="E3361" i="16"/>
  <c r="E3360" i="16"/>
  <c r="E3359" i="16"/>
  <c r="E3358" i="16"/>
  <c r="E3357" i="16"/>
  <c r="E3356" i="16"/>
  <c r="E3355" i="16"/>
  <c r="E3354" i="16"/>
  <c r="E3353" i="16"/>
  <c r="E3352" i="16"/>
  <c r="E3351" i="16"/>
  <c r="E3350" i="16"/>
  <c r="E3349" i="16"/>
  <c r="E3348" i="16"/>
  <c r="E3347" i="16"/>
  <c r="E3346" i="16"/>
  <c r="E3345" i="16"/>
  <c r="E3344" i="16"/>
  <c r="E3343" i="16"/>
  <c r="E3342" i="16"/>
  <c r="E3341" i="16"/>
  <c r="E3340" i="16"/>
  <c r="E3339" i="16"/>
  <c r="E3338" i="16"/>
  <c r="E3337" i="16"/>
  <c r="E3336" i="16"/>
  <c r="E3335" i="16"/>
  <c r="E3334" i="16"/>
  <c r="E3333" i="16"/>
  <c r="E3332" i="16"/>
  <c r="E3331" i="16"/>
  <c r="E3330" i="16"/>
  <c r="E3329" i="16"/>
  <c r="E3328" i="16"/>
  <c r="E3327" i="16"/>
  <c r="E3326" i="16"/>
  <c r="E3325" i="16"/>
  <c r="E3324" i="16"/>
  <c r="E3323" i="16"/>
  <c r="E3322" i="16"/>
  <c r="E3321" i="16"/>
  <c r="E3320" i="16"/>
  <c r="E3319" i="16"/>
  <c r="E3318" i="16"/>
  <c r="E3317" i="16"/>
  <c r="E3316" i="16"/>
  <c r="E3315" i="16"/>
  <c r="E3314" i="16"/>
  <c r="E3313" i="16"/>
  <c r="E3312" i="16"/>
  <c r="E3311" i="16"/>
  <c r="E3310" i="16"/>
  <c r="E3309" i="16"/>
  <c r="E3308" i="16"/>
  <c r="E3307" i="16"/>
  <c r="E3306" i="16"/>
  <c r="E3305" i="16"/>
  <c r="E3304" i="16"/>
  <c r="E3303" i="16"/>
  <c r="E3302" i="16"/>
  <c r="E3301" i="16"/>
  <c r="E3300" i="16"/>
  <c r="E3299" i="16"/>
  <c r="E3298" i="16"/>
  <c r="E3297" i="16"/>
  <c r="E3296" i="16"/>
  <c r="E3295" i="16"/>
  <c r="E3294" i="16"/>
  <c r="E3293" i="16"/>
  <c r="E3292" i="16"/>
  <c r="E3291" i="16"/>
  <c r="E3290" i="16"/>
  <c r="E3289" i="16"/>
  <c r="E3288" i="16"/>
  <c r="E3287" i="16"/>
  <c r="E3286" i="16"/>
  <c r="E3285" i="16"/>
  <c r="E3284" i="16"/>
  <c r="E3283" i="16"/>
  <c r="E3282" i="16"/>
  <c r="E3281" i="16"/>
  <c r="E3280" i="16"/>
  <c r="E3279" i="16"/>
  <c r="E3278" i="16"/>
  <c r="E3277" i="16"/>
  <c r="E3276" i="16"/>
  <c r="E3275" i="16"/>
  <c r="E3274" i="16"/>
  <c r="E3273" i="16"/>
  <c r="E3272" i="16"/>
  <c r="E3271" i="16"/>
  <c r="E3270" i="16"/>
  <c r="E3269" i="16"/>
  <c r="E3268" i="16"/>
  <c r="E3267" i="16"/>
  <c r="E3266" i="16"/>
  <c r="E3265" i="16"/>
  <c r="E3264" i="16"/>
  <c r="E3263" i="16"/>
  <c r="E3262" i="16"/>
  <c r="E3261" i="16"/>
  <c r="E3260" i="16"/>
  <c r="E3259" i="16"/>
  <c r="E3258" i="16"/>
  <c r="E3257" i="16"/>
  <c r="E3256" i="16"/>
  <c r="E3255" i="16"/>
  <c r="E3254" i="16"/>
  <c r="E3253" i="16"/>
  <c r="E3252" i="16"/>
  <c r="E3251" i="16"/>
  <c r="E3250" i="16"/>
  <c r="E3249" i="16"/>
  <c r="E3248" i="16"/>
  <c r="E3247" i="16"/>
  <c r="E3246" i="16"/>
  <c r="E3245" i="16"/>
  <c r="E3244" i="16"/>
  <c r="E3243" i="16"/>
  <c r="E3242" i="16"/>
  <c r="E3241" i="16"/>
  <c r="E3240" i="16"/>
  <c r="E3239" i="16"/>
  <c r="E3238" i="16"/>
  <c r="E3237" i="16"/>
  <c r="E3236" i="16"/>
  <c r="E3235" i="16"/>
  <c r="E3234" i="16"/>
  <c r="E3233" i="16"/>
  <c r="E3232" i="16"/>
  <c r="E3231" i="16"/>
  <c r="E3230" i="16"/>
  <c r="E3229" i="16"/>
  <c r="E3228" i="16"/>
  <c r="E3227" i="16"/>
  <c r="E3226" i="16"/>
  <c r="E3225" i="16"/>
  <c r="E3224" i="16"/>
  <c r="E3223" i="16"/>
  <c r="E3222" i="16"/>
  <c r="E3221" i="16"/>
  <c r="E3220" i="16"/>
  <c r="E3219" i="16"/>
  <c r="E3218" i="16"/>
  <c r="E3217" i="16"/>
  <c r="E3216" i="16"/>
  <c r="E3215" i="16"/>
  <c r="E3214" i="16"/>
  <c r="E3213" i="16"/>
  <c r="E3212" i="16"/>
  <c r="E3211" i="16"/>
  <c r="E3210" i="16"/>
  <c r="E3209" i="16"/>
  <c r="E3208" i="16"/>
  <c r="E3207" i="16"/>
  <c r="E3206" i="16"/>
  <c r="E3205" i="16"/>
  <c r="E3204" i="16"/>
  <c r="E3203" i="16"/>
  <c r="E3202" i="16"/>
  <c r="E3201" i="16"/>
  <c r="E3200" i="16"/>
  <c r="E3199" i="16"/>
  <c r="E3198" i="16"/>
  <c r="E3197" i="16"/>
  <c r="E3196" i="16"/>
  <c r="E3195" i="16"/>
  <c r="E3194" i="16"/>
  <c r="E3193" i="16"/>
  <c r="E3192" i="16"/>
  <c r="E3191" i="16"/>
  <c r="E3190" i="16"/>
  <c r="E3189" i="16"/>
  <c r="E3188" i="16"/>
  <c r="E3187" i="16"/>
  <c r="E3186" i="16"/>
  <c r="E3185" i="16"/>
  <c r="E3184" i="16"/>
  <c r="E3183" i="16"/>
  <c r="E3182" i="16"/>
  <c r="E3181" i="16"/>
  <c r="E3180" i="16"/>
  <c r="E3179" i="16"/>
  <c r="E3178" i="16"/>
  <c r="E3177" i="16"/>
  <c r="E3176" i="16"/>
  <c r="E3175" i="16"/>
  <c r="E3174" i="16"/>
  <c r="E3173" i="16"/>
  <c r="E3172" i="16"/>
  <c r="E3171" i="16"/>
  <c r="E3170" i="16"/>
  <c r="E3169" i="16"/>
  <c r="E3168" i="16"/>
  <c r="E3167" i="16"/>
  <c r="E3166" i="16"/>
  <c r="E3165" i="16"/>
  <c r="E3164" i="16"/>
  <c r="E3163" i="16"/>
  <c r="E3162" i="16"/>
  <c r="E3161" i="16"/>
  <c r="E3160" i="16"/>
  <c r="E3159" i="16"/>
  <c r="E3158" i="16"/>
  <c r="E3157" i="16"/>
  <c r="E3156" i="16"/>
  <c r="E3155" i="16"/>
  <c r="E3154" i="16"/>
  <c r="E3153" i="16"/>
  <c r="E3152" i="16"/>
  <c r="E3151" i="16"/>
  <c r="E3150" i="16"/>
  <c r="E3149" i="16"/>
  <c r="E3148" i="16"/>
  <c r="E3147" i="16"/>
  <c r="E3146" i="16"/>
  <c r="E3145" i="16"/>
  <c r="E3144" i="16"/>
  <c r="E3143" i="16"/>
  <c r="E3142" i="16"/>
  <c r="E3141" i="16"/>
  <c r="E3140" i="16"/>
  <c r="E3139" i="16"/>
  <c r="E3138" i="16"/>
  <c r="E3137" i="16"/>
  <c r="E3136" i="16"/>
  <c r="E3135" i="16"/>
  <c r="E3134" i="16"/>
  <c r="E3133" i="16"/>
  <c r="E3132" i="16"/>
  <c r="E3131" i="16"/>
  <c r="E3130" i="16"/>
  <c r="E3129" i="16"/>
  <c r="E3128" i="16"/>
  <c r="E3127" i="16"/>
  <c r="E3126" i="16"/>
  <c r="E3125" i="16"/>
  <c r="E3124" i="16"/>
  <c r="E3123" i="16"/>
  <c r="E3122" i="16"/>
  <c r="E3121" i="16"/>
  <c r="E3120" i="16"/>
  <c r="E3119" i="16"/>
  <c r="E3118" i="16"/>
  <c r="E3117" i="16"/>
  <c r="E3116" i="16"/>
  <c r="E3115" i="16"/>
  <c r="E3114" i="16"/>
  <c r="E3113" i="16"/>
  <c r="E3112" i="16"/>
  <c r="E3111" i="16"/>
  <c r="E3110" i="16"/>
  <c r="E3109" i="16"/>
  <c r="E3108" i="16"/>
  <c r="E3107" i="16"/>
  <c r="E3106" i="16"/>
  <c r="E3105" i="16"/>
  <c r="E3104" i="16"/>
  <c r="E3103" i="16"/>
  <c r="E3102" i="16"/>
  <c r="E3101" i="16"/>
  <c r="E3100" i="16"/>
  <c r="E3099" i="16"/>
  <c r="E3098" i="16"/>
  <c r="E3097" i="16"/>
  <c r="E3096" i="16"/>
  <c r="E3095" i="16"/>
  <c r="E3094" i="16"/>
  <c r="E3093" i="16"/>
  <c r="E3092" i="16"/>
  <c r="E3091" i="16"/>
  <c r="E3090" i="16"/>
  <c r="E3089" i="16"/>
  <c r="E3088" i="16"/>
  <c r="E3087" i="16"/>
  <c r="E3086" i="16"/>
  <c r="E3085" i="16"/>
  <c r="E3084" i="16"/>
  <c r="E3083" i="16"/>
  <c r="E3082" i="16"/>
  <c r="E3081" i="16"/>
  <c r="E3080" i="16"/>
  <c r="E3079" i="16"/>
  <c r="E3078" i="16"/>
  <c r="E3077" i="16"/>
  <c r="E3076" i="16"/>
  <c r="E3075" i="16"/>
  <c r="E3074" i="16"/>
  <c r="E3073" i="16"/>
  <c r="E3072" i="16"/>
  <c r="E3071" i="16"/>
  <c r="E3070" i="16"/>
  <c r="E3069" i="16"/>
  <c r="E3068" i="16"/>
  <c r="E3067" i="16"/>
  <c r="E3066" i="16"/>
  <c r="E3065" i="16"/>
  <c r="E3064" i="16"/>
  <c r="E3063" i="16"/>
  <c r="E3062" i="16"/>
  <c r="E3061" i="16"/>
  <c r="E3060" i="16"/>
  <c r="E3059" i="16"/>
  <c r="E3058" i="16"/>
  <c r="E3057" i="16"/>
  <c r="E3056" i="16"/>
  <c r="E3055" i="16"/>
  <c r="E3054" i="16"/>
  <c r="E3053" i="16"/>
  <c r="E3052" i="16"/>
  <c r="E3051" i="16"/>
  <c r="E3050" i="16"/>
  <c r="E3049" i="16"/>
  <c r="E3048" i="16"/>
  <c r="E3047" i="16"/>
  <c r="E3046" i="16"/>
  <c r="E3045" i="16"/>
  <c r="E3044" i="16"/>
  <c r="E3043" i="16"/>
  <c r="E3042" i="16"/>
  <c r="E3041" i="16"/>
  <c r="E3040" i="16"/>
  <c r="E3039" i="16"/>
  <c r="E3038" i="16"/>
  <c r="E3037" i="16"/>
  <c r="E3036" i="16"/>
  <c r="E3035" i="16"/>
  <c r="E3034" i="16"/>
  <c r="E3033" i="16"/>
  <c r="E3032" i="16"/>
  <c r="E3031" i="16"/>
  <c r="E3030" i="16"/>
  <c r="E3029" i="16"/>
  <c r="E3028" i="16"/>
  <c r="E3027" i="16"/>
  <c r="E3026" i="16"/>
  <c r="E3025" i="16"/>
  <c r="E3024" i="16"/>
  <c r="E3023" i="16"/>
  <c r="E3022" i="16"/>
  <c r="E3021" i="16"/>
  <c r="E3020" i="16"/>
  <c r="E3019" i="16"/>
  <c r="E3018" i="16"/>
  <c r="E3017" i="16"/>
  <c r="E3016" i="16"/>
  <c r="E3015" i="16"/>
  <c r="E3014" i="16"/>
  <c r="E3013" i="16"/>
  <c r="E3012" i="16"/>
  <c r="E3011" i="16"/>
  <c r="E3010" i="16"/>
  <c r="E3009" i="16"/>
  <c r="E3008" i="16"/>
  <c r="E3007" i="16"/>
  <c r="E3006" i="16"/>
  <c r="E3005" i="16"/>
  <c r="E3004" i="16"/>
  <c r="E3003" i="16"/>
  <c r="E3002" i="16"/>
  <c r="E3001" i="16"/>
  <c r="E3000" i="16"/>
  <c r="E2999" i="16"/>
  <c r="E2998" i="16"/>
  <c r="E2997" i="16"/>
  <c r="E2996" i="16"/>
  <c r="E2995" i="16"/>
  <c r="E2994" i="16"/>
  <c r="E2993" i="16"/>
  <c r="E2992" i="16"/>
  <c r="E2991" i="16"/>
  <c r="E2990" i="16"/>
  <c r="E2989" i="16"/>
  <c r="E2988" i="16"/>
  <c r="E2987" i="16"/>
  <c r="E2986" i="16"/>
  <c r="E2985" i="16"/>
  <c r="E2984" i="16"/>
  <c r="E2983" i="16"/>
  <c r="E2982" i="16"/>
  <c r="E2981" i="16"/>
  <c r="E2980" i="16"/>
  <c r="E2979" i="16"/>
  <c r="E2978" i="16"/>
  <c r="E2977" i="16"/>
  <c r="E2976" i="16"/>
  <c r="E2975" i="16"/>
  <c r="E2974" i="16"/>
  <c r="E2973" i="16"/>
  <c r="E2972" i="16"/>
  <c r="E2971" i="16"/>
  <c r="E2970" i="16"/>
  <c r="E2969" i="16"/>
  <c r="E2968" i="16"/>
  <c r="E2967" i="16"/>
  <c r="E2966" i="16"/>
  <c r="E2965" i="16"/>
  <c r="E2964" i="16"/>
  <c r="E2963" i="16"/>
  <c r="E2962" i="16"/>
  <c r="E2961" i="16"/>
  <c r="E2960" i="16"/>
  <c r="E2959" i="16"/>
  <c r="E2958" i="16"/>
  <c r="E2957" i="16"/>
  <c r="E2956" i="16"/>
  <c r="E2955" i="16"/>
  <c r="E2954" i="16"/>
  <c r="E2953" i="16"/>
  <c r="E2952" i="16"/>
  <c r="E2951" i="16"/>
  <c r="E2950" i="16"/>
  <c r="E2949" i="16"/>
  <c r="E2948" i="16"/>
  <c r="E2947" i="16"/>
  <c r="E2946" i="16"/>
  <c r="E2945" i="16"/>
  <c r="E2944" i="16"/>
  <c r="E2943" i="16"/>
  <c r="E2942" i="16"/>
  <c r="E2941" i="16"/>
  <c r="E2940" i="16"/>
  <c r="E2939" i="16"/>
  <c r="E2938" i="16"/>
  <c r="E2937" i="16"/>
  <c r="E2936" i="16"/>
  <c r="E2935" i="16"/>
  <c r="E2934" i="16"/>
  <c r="E2933" i="16"/>
  <c r="E2932" i="16"/>
  <c r="E2931" i="16"/>
  <c r="E2930" i="16"/>
  <c r="E2929" i="16"/>
  <c r="E2928" i="16"/>
  <c r="E2927" i="16"/>
  <c r="E2926" i="16"/>
  <c r="E2925" i="16"/>
  <c r="E2924" i="16"/>
  <c r="E2923" i="16"/>
  <c r="E2922" i="16"/>
  <c r="E2921" i="16"/>
  <c r="E2920" i="16"/>
  <c r="E2919" i="16"/>
  <c r="E2918" i="16"/>
  <c r="E2917" i="16"/>
  <c r="E2916" i="16"/>
  <c r="E2915" i="16"/>
  <c r="E2914" i="16"/>
  <c r="E2913" i="16"/>
  <c r="E2912" i="16"/>
  <c r="E2911" i="16"/>
  <c r="E2910" i="16"/>
  <c r="E2909" i="16"/>
  <c r="E2908" i="16"/>
  <c r="E2907" i="16"/>
  <c r="E2906" i="16"/>
  <c r="E2905" i="16"/>
  <c r="E2904" i="16"/>
  <c r="E2903" i="16"/>
  <c r="E2902" i="16"/>
  <c r="E2901" i="16"/>
  <c r="E2900" i="16"/>
  <c r="E2899" i="16"/>
  <c r="E2898" i="16"/>
  <c r="E2897" i="16"/>
  <c r="E2896" i="16"/>
  <c r="E2895" i="16"/>
  <c r="E2894" i="16"/>
  <c r="E2893" i="16"/>
  <c r="E2892" i="16"/>
  <c r="E2891" i="16"/>
  <c r="E2890" i="16"/>
  <c r="E2889" i="16"/>
  <c r="E2888" i="16"/>
  <c r="E2887" i="16"/>
  <c r="E2886" i="16"/>
  <c r="E2885" i="16"/>
  <c r="E2884" i="16"/>
  <c r="E2883" i="16"/>
  <c r="E2882" i="16"/>
  <c r="E2881" i="16"/>
  <c r="E2880" i="16"/>
  <c r="E2879" i="16"/>
  <c r="E2878" i="16"/>
  <c r="E2877" i="16"/>
  <c r="E2876" i="16"/>
  <c r="E2875" i="16"/>
  <c r="E2874" i="16"/>
  <c r="E2873" i="16"/>
  <c r="E2872" i="16"/>
  <c r="E2871" i="16"/>
  <c r="E2870" i="16"/>
  <c r="E2869" i="16"/>
  <c r="E2868" i="16"/>
  <c r="E2867" i="16"/>
  <c r="E2866" i="16"/>
  <c r="E2865" i="16"/>
  <c r="E2864" i="16"/>
  <c r="E2863" i="16"/>
  <c r="E2862" i="16"/>
  <c r="E2861" i="16"/>
  <c r="E2860" i="16"/>
  <c r="E2859" i="16"/>
  <c r="E2858" i="16"/>
  <c r="E2857" i="16"/>
  <c r="E2856" i="16"/>
  <c r="E2855" i="16"/>
  <c r="E2854" i="16"/>
  <c r="E2853" i="16"/>
  <c r="E2852" i="16"/>
  <c r="E2851" i="16"/>
  <c r="E2850" i="16"/>
  <c r="E2849" i="16"/>
  <c r="E2848" i="16"/>
  <c r="E2847" i="16"/>
  <c r="E2846" i="16"/>
  <c r="E2845" i="16"/>
  <c r="E2844" i="16"/>
  <c r="E2843" i="16"/>
  <c r="E2842" i="16"/>
  <c r="E2841" i="16"/>
  <c r="E2840" i="16"/>
  <c r="E2839" i="16"/>
  <c r="E2838" i="16"/>
  <c r="E2837" i="16"/>
  <c r="E2836" i="16"/>
  <c r="E2835" i="16"/>
  <c r="E2834" i="16"/>
  <c r="E2833" i="16"/>
  <c r="E2832" i="16"/>
  <c r="E2831" i="16"/>
  <c r="E2830" i="16"/>
  <c r="E2829" i="16"/>
  <c r="E2828" i="16"/>
  <c r="E2827" i="16"/>
  <c r="E2826" i="16"/>
  <c r="E2825" i="16"/>
  <c r="E2824" i="16"/>
  <c r="E2823" i="16"/>
  <c r="E2822" i="16"/>
  <c r="E2821" i="16"/>
  <c r="E2820" i="16"/>
  <c r="E2819" i="16"/>
  <c r="E2818" i="16"/>
  <c r="E2817" i="16"/>
  <c r="E2816" i="16"/>
  <c r="E2815" i="16"/>
  <c r="E2814" i="16"/>
  <c r="E2813" i="16"/>
  <c r="E2812" i="16"/>
  <c r="E2811" i="16"/>
  <c r="E2810" i="16"/>
  <c r="E2809" i="16"/>
  <c r="E2808" i="16"/>
  <c r="E2807" i="16"/>
  <c r="E2806" i="16"/>
  <c r="E2805" i="16"/>
  <c r="E2804" i="16"/>
  <c r="E2803" i="16"/>
  <c r="E2802" i="16"/>
  <c r="E2801" i="16"/>
  <c r="E2800" i="16"/>
  <c r="E2799" i="16"/>
  <c r="E2798" i="16"/>
  <c r="E2797" i="16"/>
  <c r="E2796" i="16"/>
  <c r="E2795" i="16"/>
  <c r="E2794" i="16"/>
  <c r="E2793" i="16"/>
  <c r="E2792" i="16"/>
  <c r="E2791" i="16"/>
  <c r="E2790" i="16"/>
  <c r="E2789" i="16"/>
  <c r="E2788" i="16"/>
  <c r="E2787" i="16"/>
  <c r="E2786" i="16"/>
  <c r="E2785" i="16"/>
  <c r="E2784" i="16"/>
  <c r="E2783" i="16"/>
  <c r="E2782" i="16"/>
  <c r="E2781" i="16"/>
  <c r="E2780" i="16"/>
  <c r="E2779" i="16"/>
  <c r="E2778" i="16"/>
  <c r="E2777" i="16"/>
  <c r="E2776" i="16"/>
  <c r="E2775" i="16"/>
  <c r="E2774" i="16"/>
  <c r="E2773" i="16"/>
  <c r="E2772" i="16"/>
  <c r="E2771" i="16"/>
  <c r="E2770" i="16"/>
  <c r="E2769" i="16"/>
  <c r="E2768" i="16"/>
  <c r="E2767" i="16"/>
  <c r="E2766" i="16"/>
  <c r="E2765" i="16"/>
  <c r="E2764" i="16"/>
  <c r="E2763" i="16"/>
  <c r="E2762" i="16"/>
  <c r="E2761" i="16"/>
  <c r="E2760" i="16"/>
  <c r="E2759" i="16"/>
  <c r="E2758" i="16"/>
  <c r="E2757" i="16"/>
  <c r="E2756" i="16"/>
  <c r="E2755" i="16"/>
  <c r="E2754" i="16"/>
  <c r="E2753" i="16"/>
  <c r="E2752" i="16"/>
  <c r="E2751" i="16"/>
  <c r="E2750" i="16"/>
  <c r="E2749" i="16"/>
  <c r="E2748" i="16"/>
  <c r="E2747" i="16"/>
  <c r="E2746" i="16"/>
  <c r="E2745" i="16"/>
  <c r="E2744" i="16"/>
  <c r="E2743" i="16"/>
  <c r="E2742" i="16"/>
  <c r="E2741" i="16"/>
  <c r="E2740" i="16"/>
  <c r="E2739" i="16"/>
  <c r="E2738" i="16"/>
  <c r="E2737" i="16"/>
  <c r="E2736" i="16"/>
  <c r="E2735" i="16"/>
  <c r="E2734" i="16"/>
  <c r="E2733" i="16"/>
  <c r="E2732" i="16"/>
  <c r="E2731" i="16"/>
  <c r="E2730" i="16"/>
  <c r="E2729" i="16"/>
  <c r="E2728" i="16"/>
  <c r="E2727" i="16"/>
  <c r="E2726" i="16"/>
  <c r="E2725" i="16"/>
  <c r="E2724" i="16"/>
  <c r="E2723" i="16"/>
  <c r="E2722" i="16"/>
  <c r="E2721" i="16"/>
  <c r="E2720" i="16"/>
  <c r="E2719" i="16"/>
  <c r="E2718" i="16"/>
  <c r="E2717" i="16"/>
  <c r="E2716" i="16"/>
  <c r="E2715" i="16"/>
  <c r="E2714" i="16"/>
  <c r="E2713" i="16"/>
  <c r="E2712" i="16"/>
  <c r="E2711" i="16"/>
  <c r="E2710" i="16"/>
  <c r="E2709" i="16"/>
  <c r="E2708" i="16"/>
  <c r="E2707" i="16"/>
  <c r="E2706" i="16"/>
  <c r="E2705" i="16"/>
  <c r="E2704" i="16"/>
  <c r="E2703" i="16"/>
  <c r="E2702" i="16"/>
  <c r="E2701" i="16"/>
  <c r="E2700" i="16"/>
  <c r="E2699" i="16"/>
  <c r="E2698" i="16"/>
  <c r="E2697" i="16"/>
  <c r="E2696" i="16"/>
  <c r="E2695" i="16"/>
  <c r="E2694" i="16"/>
  <c r="E2693" i="16"/>
  <c r="E2692" i="16"/>
  <c r="E2691" i="16"/>
  <c r="E2690" i="16"/>
  <c r="E2689" i="16"/>
  <c r="E2688" i="16"/>
  <c r="E2687" i="16"/>
  <c r="E2686" i="16"/>
  <c r="E2685" i="16"/>
  <c r="E2684" i="16"/>
  <c r="E2683" i="16"/>
  <c r="E2682" i="16"/>
  <c r="E2681" i="16"/>
  <c r="E2680" i="16"/>
  <c r="E2679" i="16"/>
  <c r="E2678" i="16"/>
  <c r="E2677" i="16"/>
  <c r="E2676" i="16"/>
  <c r="E2675" i="16"/>
  <c r="E2674" i="16"/>
  <c r="E2673" i="16"/>
  <c r="E2672" i="16"/>
  <c r="E2671" i="16"/>
  <c r="E2670" i="16"/>
  <c r="E2669" i="16"/>
  <c r="E2668" i="16"/>
  <c r="E2667" i="16"/>
  <c r="E2666" i="16"/>
  <c r="E2665" i="16"/>
  <c r="E2664" i="16"/>
  <c r="E2663" i="16"/>
  <c r="E2662" i="16"/>
  <c r="E2661" i="16"/>
  <c r="E2660" i="16"/>
  <c r="E2659" i="16"/>
  <c r="E2658" i="16"/>
  <c r="E2657" i="16"/>
  <c r="E2656" i="16"/>
  <c r="E2655" i="16"/>
  <c r="E2654" i="16"/>
  <c r="E2653" i="16"/>
  <c r="E2652" i="16"/>
  <c r="E2651" i="16"/>
  <c r="E2650" i="16"/>
  <c r="E2649" i="16"/>
  <c r="E2648" i="16"/>
  <c r="E2647" i="16"/>
  <c r="E2646" i="16"/>
  <c r="E2645" i="16"/>
  <c r="E2644" i="16"/>
  <c r="E2643" i="16"/>
  <c r="E2642" i="16"/>
  <c r="E2641" i="16"/>
  <c r="E2640" i="16"/>
  <c r="E2639" i="16"/>
  <c r="E2638" i="16"/>
  <c r="E2637" i="16"/>
  <c r="E2636" i="16"/>
  <c r="E2635" i="16"/>
  <c r="E2634" i="16"/>
  <c r="E2633" i="16"/>
  <c r="E2632" i="16"/>
  <c r="E2631" i="16"/>
  <c r="E2630" i="16"/>
  <c r="E2629" i="16"/>
  <c r="E2628" i="16"/>
  <c r="E2627" i="16"/>
  <c r="E2626" i="16"/>
  <c r="E2625" i="16"/>
  <c r="E2624" i="16"/>
  <c r="E2623" i="16"/>
  <c r="E2622" i="16"/>
  <c r="E2621" i="16"/>
  <c r="E2620" i="16"/>
  <c r="E2619" i="16"/>
  <c r="E2618" i="16"/>
  <c r="E2617" i="16"/>
  <c r="E2616" i="16"/>
  <c r="E2615" i="16"/>
  <c r="E2614" i="16"/>
  <c r="E2613" i="16"/>
  <c r="E2612" i="16"/>
  <c r="E2611" i="16"/>
  <c r="E2610" i="16"/>
  <c r="E2609" i="16"/>
  <c r="E2608" i="16"/>
  <c r="E2607" i="16"/>
  <c r="E2606" i="16"/>
  <c r="E2605" i="16"/>
  <c r="E2604" i="16"/>
  <c r="E2603" i="16"/>
  <c r="E2602" i="16"/>
  <c r="E2601" i="16"/>
  <c r="E2600" i="16"/>
  <c r="E2599" i="16"/>
  <c r="E2598" i="16"/>
  <c r="E2597" i="16"/>
  <c r="E2596" i="16"/>
  <c r="E2595" i="16"/>
  <c r="E2594" i="16"/>
  <c r="E2593" i="16"/>
  <c r="E2592" i="16"/>
  <c r="E2591" i="16"/>
  <c r="E2590" i="16"/>
  <c r="E2589" i="16"/>
  <c r="E2588" i="16"/>
  <c r="E2587" i="16"/>
  <c r="E2586" i="16"/>
  <c r="E2585" i="16"/>
  <c r="E2584" i="16"/>
  <c r="E2583" i="16"/>
  <c r="E2582" i="16"/>
  <c r="E2581" i="16"/>
  <c r="E2580" i="16"/>
  <c r="E2579" i="16"/>
  <c r="E2578" i="16"/>
  <c r="E2577" i="16"/>
  <c r="E2576" i="16"/>
  <c r="E2575" i="16"/>
  <c r="E2574" i="16"/>
  <c r="E2573" i="16"/>
  <c r="E2572" i="16"/>
  <c r="E2571" i="16"/>
  <c r="E2570" i="16"/>
  <c r="E2569" i="16"/>
  <c r="E2568" i="16"/>
  <c r="E2567" i="16"/>
  <c r="E2566" i="16"/>
  <c r="E2565" i="16"/>
  <c r="E2564" i="16"/>
  <c r="E2563" i="16"/>
  <c r="E2562" i="16"/>
  <c r="E2561" i="16"/>
  <c r="E2560" i="16"/>
  <c r="E2559" i="16"/>
  <c r="E2558" i="16"/>
  <c r="E2557" i="16"/>
  <c r="E2556" i="16"/>
  <c r="E2555" i="16"/>
  <c r="E2554" i="16"/>
  <c r="E2553" i="16"/>
  <c r="E2552" i="16"/>
  <c r="E2551" i="16"/>
  <c r="E2550" i="16"/>
  <c r="E2549" i="16"/>
  <c r="E2548" i="16"/>
  <c r="E2547" i="16"/>
  <c r="E2546" i="16"/>
  <c r="E2545" i="16"/>
  <c r="E2544" i="16"/>
  <c r="E2543" i="16"/>
  <c r="E2542" i="16"/>
  <c r="E2541" i="16"/>
  <c r="E2540" i="16"/>
  <c r="E2539" i="16"/>
  <c r="E2538" i="16"/>
  <c r="E2537" i="16"/>
  <c r="E2536" i="16"/>
  <c r="E2535" i="16"/>
  <c r="E2534" i="16"/>
  <c r="E2533" i="16"/>
  <c r="E2532" i="16"/>
  <c r="E2531" i="16"/>
  <c r="E2530" i="16"/>
  <c r="E2529" i="16"/>
  <c r="E2528" i="16"/>
  <c r="E2527" i="16"/>
  <c r="E2526" i="16"/>
  <c r="E2525" i="16"/>
  <c r="E2524" i="16"/>
  <c r="E2523" i="16"/>
  <c r="E2522" i="16"/>
  <c r="E2521" i="16"/>
  <c r="E2520" i="16"/>
  <c r="E2519" i="16"/>
  <c r="E2518" i="16"/>
  <c r="E2517" i="16"/>
  <c r="E2516" i="16"/>
  <c r="E2515" i="16"/>
  <c r="E2514" i="16"/>
  <c r="E2513" i="16"/>
  <c r="E2512" i="16"/>
  <c r="E2511" i="16"/>
  <c r="E2510" i="16"/>
  <c r="E2509" i="16"/>
  <c r="E2508" i="16"/>
  <c r="E2507" i="16"/>
  <c r="E2506" i="16"/>
  <c r="E2505" i="16"/>
  <c r="E2504" i="16"/>
  <c r="E2503" i="16"/>
  <c r="E2502" i="16"/>
  <c r="E2501" i="16"/>
  <c r="E2500" i="16"/>
  <c r="E2499" i="16"/>
  <c r="E2498" i="16"/>
  <c r="E2497" i="16"/>
  <c r="E2496" i="16"/>
  <c r="E2495" i="16"/>
  <c r="E2494" i="16"/>
  <c r="E2493" i="16"/>
  <c r="E2492" i="16"/>
  <c r="E2491" i="16"/>
  <c r="E2490" i="16"/>
  <c r="E2489" i="16"/>
  <c r="E2488" i="16"/>
  <c r="E2487" i="16"/>
  <c r="E2486" i="16"/>
  <c r="E2485" i="16"/>
  <c r="E2484" i="16"/>
  <c r="E2483" i="16"/>
  <c r="E2482" i="16"/>
  <c r="E2481" i="16"/>
  <c r="E2480" i="16"/>
  <c r="E2479" i="16"/>
  <c r="E2478" i="16"/>
  <c r="E2477" i="16"/>
  <c r="E2476" i="16"/>
  <c r="E2475" i="16"/>
  <c r="E2474" i="16"/>
  <c r="E2473" i="16"/>
  <c r="E2472" i="16"/>
  <c r="E2471" i="16"/>
  <c r="E2470" i="16"/>
  <c r="E2469" i="16"/>
  <c r="E2468" i="16"/>
  <c r="E2467" i="16"/>
  <c r="E2466" i="16"/>
  <c r="E2465" i="16"/>
  <c r="E2464" i="16"/>
  <c r="E2463" i="16"/>
  <c r="E2462" i="16"/>
  <c r="E2461" i="16"/>
  <c r="E2460" i="16"/>
  <c r="E2459" i="16"/>
  <c r="E2458" i="16"/>
  <c r="E2457" i="16"/>
  <c r="E2456" i="16"/>
  <c r="E2455" i="16"/>
  <c r="E2454" i="16"/>
  <c r="E2453" i="16"/>
  <c r="E2452" i="16"/>
  <c r="E2451" i="16"/>
  <c r="E2450" i="16"/>
  <c r="E2449" i="16"/>
  <c r="E2448" i="16"/>
  <c r="E2447" i="16"/>
  <c r="E2446" i="16"/>
  <c r="E2445" i="16"/>
  <c r="E2444" i="16"/>
  <c r="E2443" i="16"/>
  <c r="E2442" i="16"/>
  <c r="E2441" i="16"/>
  <c r="E2440" i="16"/>
  <c r="E2439" i="16"/>
  <c r="E2438" i="16"/>
  <c r="E2437" i="16"/>
  <c r="E2436" i="16"/>
  <c r="E2435" i="16"/>
  <c r="E2434" i="16"/>
  <c r="E2433" i="16"/>
  <c r="E2432" i="16"/>
  <c r="E2431" i="16"/>
  <c r="E2430" i="16"/>
  <c r="E2429" i="16"/>
  <c r="E2428" i="16"/>
  <c r="E2427" i="16"/>
  <c r="E2426" i="16"/>
  <c r="E2425" i="16"/>
  <c r="E2424" i="16"/>
  <c r="E2423" i="16"/>
  <c r="E2422" i="16"/>
  <c r="E2421" i="16"/>
  <c r="E2420" i="16"/>
  <c r="E2419" i="16"/>
  <c r="E2418" i="16"/>
  <c r="E2417" i="16"/>
  <c r="E2416" i="16"/>
  <c r="E2415" i="16"/>
  <c r="E2414" i="16"/>
  <c r="E2413" i="16"/>
  <c r="E2412" i="16"/>
  <c r="E2411" i="16"/>
  <c r="E2410" i="16"/>
  <c r="E2409" i="16"/>
  <c r="E2408" i="16"/>
  <c r="E2407" i="16"/>
  <c r="E2406" i="16"/>
  <c r="E2405" i="16"/>
  <c r="E2404" i="16"/>
  <c r="E2403" i="16"/>
  <c r="E2402" i="16"/>
  <c r="E2401" i="16"/>
  <c r="E2400" i="16"/>
  <c r="E2399" i="16"/>
  <c r="E2398" i="16"/>
  <c r="E2397" i="16"/>
  <c r="E2396" i="16"/>
  <c r="E2395" i="16"/>
  <c r="E2394" i="16"/>
  <c r="E2393" i="16"/>
  <c r="E2392" i="16"/>
  <c r="E2391" i="16"/>
  <c r="E2390" i="16"/>
  <c r="E2389" i="16"/>
  <c r="E2388" i="16"/>
  <c r="E2387" i="16"/>
  <c r="E2386" i="16"/>
  <c r="E2385" i="16"/>
  <c r="E2384" i="16"/>
  <c r="E2383" i="16"/>
  <c r="E2382" i="16"/>
  <c r="E2381" i="16"/>
  <c r="E2380" i="16"/>
  <c r="E2379" i="16"/>
  <c r="E2378" i="16"/>
  <c r="E2377" i="16"/>
  <c r="E2376" i="16"/>
  <c r="E2375" i="16"/>
  <c r="E2374" i="16"/>
  <c r="E2373" i="16"/>
  <c r="E2372" i="16"/>
  <c r="E2371" i="16"/>
  <c r="E2370" i="16"/>
  <c r="E2369" i="16"/>
  <c r="E2368" i="16"/>
  <c r="E2367" i="16"/>
  <c r="E2366" i="16"/>
  <c r="E2365" i="16"/>
  <c r="E2364" i="16"/>
  <c r="E2363" i="16"/>
  <c r="E2362" i="16"/>
  <c r="E2361" i="16"/>
  <c r="E2360" i="16"/>
  <c r="E2359" i="16"/>
  <c r="E2358" i="16"/>
  <c r="E2357" i="16"/>
  <c r="E2356" i="16"/>
  <c r="E2355" i="16"/>
  <c r="E2354" i="16"/>
  <c r="E2353" i="16"/>
  <c r="E2352" i="16"/>
  <c r="E2351" i="16"/>
  <c r="E2350" i="16"/>
  <c r="E2349" i="16"/>
  <c r="E2348" i="16"/>
  <c r="E2347" i="16"/>
  <c r="E2346" i="16"/>
  <c r="E2345" i="16"/>
  <c r="E2344" i="16"/>
  <c r="E2343" i="16"/>
  <c r="E2342" i="16"/>
  <c r="E2341" i="16"/>
  <c r="E2340" i="16"/>
  <c r="E2339" i="16"/>
  <c r="E2338" i="16"/>
  <c r="E2337" i="16"/>
  <c r="E2336" i="16"/>
  <c r="E2335" i="16"/>
  <c r="E2334" i="16"/>
  <c r="E2333" i="16"/>
  <c r="E2332" i="16"/>
  <c r="E2331" i="16"/>
  <c r="E2330" i="16"/>
  <c r="E2329" i="16"/>
  <c r="E2328" i="16"/>
  <c r="E2327" i="16"/>
  <c r="E2326" i="16"/>
  <c r="E2325" i="16"/>
  <c r="E2324" i="16"/>
  <c r="E2323" i="16"/>
  <c r="E2322" i="16"/>
  <c r="E2321" i="16"/>
  <c r="E2320" i="16"/>
  <c r="E2319" i="16"/>
  <c r="E2318" i="16"/>
  <c r="E2317" i="16"/>
  <c r="E2316" i="16"/>
  <c r="E2315" i="16"/>
  <c r="E2314" i="16"/>
  <c r="E2313" i="16"/>
  <c r="E2312" i="16"/>
  <c r="E2311" i="16"/>
  <c r="E2310" i="16"/>
  <c r="E2309" i="16"/>
  <c r="E2308" i="16"/>
  <c r="E2307" i="16"/>
  <c r="E2306" i="16"/>
  <c r="E2305" i="16"/>
  <c r="E2304" i="16"/>
  <c r="E2303" i="16"/>
  <c r="E2302" i="16"/>
  <c r="E2301" i="16"/>
  <c r="E2300" i="16"/>
  <c r="E2299" i="16"/>
  <c r="E2298" i="16"/>
  <c r="E2297" i="16"/>
  <c r="E2296" i="16"/>
  <c r="E2295" i="16"/>
  <c r="E2294" i="16"/>
  <c r="E2293" i="16"/>
  <c r="E2292" i="16"/>
  <c r="E2291" i="16"/>
  <c r="E2290" i="16"/>
  <c r="E2289" i="16"/>
  <c r="E2288" i="16"/>
  <c r="E2287" i="16"/>
  <c r="E2286" i="16"/>
  <c r="E2285" i="16"/>
  <c r="E2284" i="16"/>
  <c r="E2283" i="16"/>
  <c r="E2282" i="16"/>
  <c r="E2281" i="16"/>
  <c r="E2280" i="16"/>
  <c r="E2279" i="16"/>
  <c r="E2278" i="16"/>
  <c r="E2277" i="16"/>
  <c r="E2276" i="16"/>
  <c r="E2275" i="16"/>
  <c r="E2274" i="16"/>
  <c r="E2273" i="16"/>
  <c r="E2272" i="16"/>
  <c r="E2271" i="16"/>
  <c r="E2270" i="16"/>
  <c r="E2269" i="16"/>
  <c r="E2268" i="16"/>
  <c r="E2267" i="16"/>
  <c r="E2266" i="16"/>
  <c r="E2265" i="16"/>
  <c r="E2264" i="16"/>
  <c r="E2263" i="16"/>
  <c r="E2262" i="16"/>
  <c r="E2261" i="16"/>
  <c r="E2260" i="16"/>
  <c r="E2259" i="16"/>
  <c r="E2258" i="16"/>
  <c r="E2257" i="16"/>
  <c r="E2256" i="16"/>
  <c r="E2255" i="16"/>
  <c r="E2254" i="16"/>
  <c r="E2253" i="16"/>
  <c r="E2252" i="16"/>
  <c r="E2251" i="16"/>
  <c r="E2250" i="16"/>
  <c r="E2249" i="16"/>
  <c r="E2248" i="16"/>
  <c r="E2247" i="16"/>
  <c r="E2246" i="16"/>
  <c r="E2245" i="16"/>
  <c r="E2244" i="16"/>
  <c r="E2243" i="16"/>
  <c r="E2242" i="16"/>
  <c r="E2241" i="16"/>
  <c r="E2240" i="16"/>
  <c r="E2239" i="16"/>
  <c r="E2238" i="16"/>
  <c r="E2237" i="16"/>
  <c r="E2236" i="16"/>
  <c r="E2235" i="16"/>
  <c r="E2234" i="16"/>
  <c r="E2233" i="16"/>
  <c r="E2232" i="16"/>
  <c r="E2231" i="16"/>
  <c r="E2230" i="16"/>
  <c r="E2229" i="16"/>
  <c r="E2228" i="16"/>
  <c r="E2227" i="16"/>
  <c r="E2226" i="16"/>
  <c r="E2225" i="16"/>
  <c r="E2224" i="16"/>
  <c r="E2223" i="16"/>
  <c r="E2222" i="16"/>
  <c r="E2221" i="16"/>
  <c r="E2220" i="16"/>
  <c r="E2219" i="16"/>
  <c r="E2218" i="16"/>
  <c r="E2217" i="16"/>
  <c r="E2216" i="16"/>
  <c r="E2215" i="16"/>
  <c r="E2214" i="16"/>
  <c r="E2213" i="16"/>
  <c r="E2212" i="16"/>
  <c r="E2211" i="16"/>
  <c r="E2210" i="16"/>
  <c r="E2209" i="16"/>
  <c r="E2208" i="16"/>
  <c r="E2207" i="16"/>
  <c r="E2206" i="16"/>
  <c r="E2205" i="16"/>
  <c r="E2204" i="16"/>
  <c r="E2203" i="16"/>
  <c r="E2202" i="16"/>
  <c r="E2201" i="16"/>
  <c r="E2200" i="16"/>
  <c r="E2199" i="16"/>
  <c r="E2198" i="16"/>
  <c r="E2197" i="16"/>
  <c r="E2196" i="16"/>
  <c r="E2195" i="16"/>
  <c r="E2194" i="16"/>
  <c r="E2193" i="16"/>
  <c r="E2192" i="16"/>
  <c r="E2191" i="16"/>
  <c r="E2190" i="16"/>
  <c r="E2189" i="16"/>
  <c r="E2188" i="16"/>
  <c r="E2187" i="16"/>
  <c r="E2186" i="16"/>
  <c r="E2185" i="16"/>
  <c r="E2184" i="16"/>
  <c r="E2183" i="16"/>
  <c r="E2182" i="16"/>
  <c r="E2181" i="16"/>
  <c r="E2180" i="16"/>
  <c r="E2179" i="16"/>
  <c r="E2178" i="16"/>
  <c r="E2177" i="16"/>
  <c r="E2176" i="16"/>
  <c r="E2175" i="16"/>
  <c r="E2174" i="16"/>
  <c r="E2173" i="16"/>
  <c r="E2172" i="16"/>
  <c r="E2171" i="16"/>
  <c r="E2170" i="16"/>
  <c r="E2169" i="16"/>
  <c r="E2168" i="16"/>
  <c r="E2167" i="16"/>
  <c r="E2166" i="16"/>
  <c r="E2165" i="16"/>
  <c r="E2164" i="16"/>
  <c r="E2163" i="16"/>
  <c r="E2162" i="16"/>
  <c r="E2161" i="16"/>
  <c r="E2160" i="16"/>
  <c r="E2159" i="16"/>
  <c r="E2158" i="16"/>
  <c r="E2157" i="16"/>
  <c r="E2156" i="16"/>
  <c r="E2155" i="16"/>
  <c r="E2154" i="16"/>
  <c r="E2153" i="16"/>
  <c r="E2152" i="16"/>
  <c r="E2151" i="16"/>
  <c r="E2150" i="16"/>
  <c r="E2149" i="16"/>
  <c r="E2148" i="16"/>
  <c r="E2147" i="16"/>
  <c r="E2146" i="16"/>
  <c r="E2145" i="16"/>
  <c r="E2144" i="16"/>
  <c r="E2143" i="16"/>
  <c r="E2142" i="16"/>
  <c r="E2141" i="16"/>
  <c r="E2140" i="16"/>
  <c r="E2139" i="16"/>
  <c r="E2138" i="16"/>
  <c r="E2137" i="16"/>
  <c r="E2136" i="16"/>
  <c r="E2135" i="16"/>
  <c r="E2134" i="16"/>
  <c r="E2133" i="16"/>
  <c r="E2132" i="16"/>
  <c r="E2131" i="16"/>
  <c r="E2130" i="16"/>
  <c r="E2129" i="16"/>
  <c r="E2128" i="16"/>
  <c r="E2127" i="16"/>
  <c r="E2126" i="16"/>
  <c r="E2125" i="16"/>
  <c r="E2124" i="16"/>
  <c r="E2123" i="16"/>
  <c r="E2122" i="16"/>
  <c r="E2121" i="16"/>
  <c r="E2120" i="16"/>
  <c r="E2119" i="16"/>
  <c r="E2118" i="16"/>
  <c r="E2117" i="16"/>
  <c r="E2116" i="16"/>
  <c r="E2115" i="16"/>
  <c r="E2114" i="16"/>
  <c r="E2113" i="16"/>
  <c r="E2112" i="16"/>
  <c r="E2111" i="16"/>
  <c r="E2110" i="16"/>
  <c r="E2109" i="16"/>
  <c r="E2108" i="16"/>
  <c r="E2107" i="16"/>
  <c r="E2106" i="16"/>
  <c r="E2105" i="16"/>
  <c r="E2104" i="16"/>
  <c r="E2103" i="16"/>
  <c r="E2102" i="16"/>
  <c r="E2101" i="16"/>
  <c r="E2100" i="16"/>
  <c r="E2099" i="16"/>
  <c r="E2098" i="16"/>
  <c r="E2097" i="16"/>
  <c r="E2096" i="16"/>
  <c r="E2095" i="16"/>
  <c r="E2094" i="16"/>
  <c r="E2093" i="16"/>
  <c r="E2092" i="16"/>
  <c r="E2091" i="16"/>
  <c r="E2090" i="16"/>
  <c r="E2089" i="16"/>
  <c r="E2088" i="16"/>
  <c r="E2087" i="16"/>
  <c r="E2086" i="16"/>
  <c r="E2085" i="16"/>
  <c r="E2084" i="16"/>
  <c r="E2083" i="16"/>
  <c r="E2082" i="16"/>
  <c r="E2081" i="16"/>
  <c r="E2080" i="16"/>
  <c r="E2079" i="16"/>
  <c r="E2078" i="16"/>
  <c r="E2077" i="16"/>
  <c r="E2076" i="16"/>
  <c r="E2075" i="16"/>
  <c r="E2074" i="16"/>
  <c r="E2073" i="16"/>
  <c r="E2072" i="16"/>
  <c r="E2071" i="16"/>
  <c r="E2070" i="16"/>
  <c r="E2069" i="16"/>
  <c r="E2068" i="16"/>
  <c r="E2067" i="16"/>
  <c r="E2066" i="16"/>
  <c r="E2065" i="16"/>
  <c r="E2064" i="16"/>
  <c r="E2063" i="16"/>
  <c r="E2062" i="16"/>
  <c r="E2061" i="16"/>
  <c r="E2060" i="16"/>
  <c r="E2059" i="16"/>
  <c r="E2058" i="16"/>
  <c r="E2057" i="16"/>
  <c r="E2056" i="16"/>
  <c r="E2055" i="16"/>
  <c r="E2054" i="16"/>
  <c r="E2053" i="16"/>
  <c r="E2052" i="16"/>
  <c r="E2051" i="16"/>
  <c r="E2050" i="16"/>
  <c r="E2049" i="16"/>
  <c r="E2048" i="16"/>
  <c r="E2047" i="16"/>
  <c r="E2046" i="16"/>
  <c r="E2045" i="16"/>
  <c r="E2044" i="16"/>
  <c r="E2043" i="16"/>
  <c r="E2042" i="16"/>
  <c r="E2041" i="16"/>
  <c r="E2040" i="16"/>
  <c r="E2039" i="16"/>
  <c r="E2038" i="16"/>
  <c r="E2037" i="16"/>
  <c r="E2036" i="16"/>
  <c r="E2035" i="16"/>
  <c r="E2034" i="16"/>
  <c r="E2033" i="16"/>
  <c r="E2032" i="16"/>
  <c r="E2031" i="16"/>
  <c r="E2030" i="16"/>
  <c r="E2029" i="16"/>
  <c r="E2028" i="16"/>
  <c r="E2027" i="16"/>
  <c r="E2026" i="16"/>
  <c r="E2025" i="16"/>
  <c r="E2024" i="16"/>
  <c r="E2023" i="16"/>
  <c r="E2022" i="16"/>
  <c r="E2021" i="16"/>
  <c r="E2020" i="16"/>
  <c r="E2019" i="16"/>
  <c r="E2018" i="16"/>
  <c r="E2017" i="16"/>
  <c r="E2016" i="16"/>
  <c r="E2015" i="16"/>
  <c r="E2014" i="16"/>
  <c r="E2013" i="16"/>
  <c r="E2012" i="16"/>
  <c r="E2011" i="16"/>
  <c r="E2010" i="16"/>
  <c r="E2009" i="16"/>
  <c r="E2008" i="16"/>
  <c r="E2007" i="16"/>
  <c r="E2006" i="16"/>
  <c r="E2005" i="16"/>
  <c r="E2004" i="16"/>
  <c r="E2003" i="16"/>
  <c r="E2002" i="16"/>
  <c r="E2001" i="16"/>
  <c r="E2000" i="16"/>
  <c r="E1999" i="16"/>
  <c r="E1998" i="16"/>
  <c r="E1997" i="16"/>
  <c r="E1996" i="16"/>
  <c r="E1995" i="16"/>
  <c r="E1994" i="16"/>
  <c r="E1993" i="16"/>
  <c r="E1992" i="16"/>
  <c r="E1991" i="16"/>
  <c r="E1990" i="16"/>
  <c r="E1989" i="16"/>
  <c r="E1988" i="16"/>
  <c r="E1987" i="16"/>
  <c r="E1986" i="16"/>
  <c r="E1985" i="16"/>
  <c r="E1984" i="16"/>
  <c r="E1983" i="16"/>
  <c r="E1982" i="16"/>
  <c r="E1981" i="16"/>
  <c r="E1980" i="16"/>
  <c r="E1979" i="16"/>
  <c r="E1978" i="16"/>
  <c r="E1977" i="16"/>
  <c r="E1976" i="16"/>
  <c r="E1975" i="16"/>
  <c r="E1974" i="16"/>
  <c r="E1973" i="16"/>
  <c r="E1972" i="16"/>
  <c r="E1971" i="16"/>
  <c r="E1970" i="16"/>
  <c r="E1969" i="16"/>
  <c r="E1968" i="16"/>
  <c r="E1967" i="16"/>
  <c r="E1966" i="16"/>
  <c r="E1965" i="16"/>
  <c r="E1964" i="16"/>
  <c r="E1963" i="16"/>
  <c r="E1962" i="16"/>
  <c r="E1961" i="16"/>
  <c r="E1960" i="16"/>
  <c r="E1959" i="16"/>
  <c r="E1958" i="16"/>
  <c r="E1957" i="16"/>
  <c r="E1956" i="16"/>
  <c r="E1955" i="16"/>
  <c r="E1954" i="16"/>
  <c r="E1953" i="16"/>
  <c r="E1952" i="16"/>
  <c r="E1951" i="16"/>
  <c r="E1950" i="16"/>
  <c r="E1949" i="16"/>
  <c r="E1948" i="16"/>
  <c r="E1947" i="16"/>
  <c r="E1946" i="16"/>
  <c r="E1945" i="16"/>
  <c r="E1944" i="16"/>
  <c r="E1943" i="16"/>
  <c r="E1942" i="16"/>
  <c r="E1941" i="16"/>
  <c r="E1940" i="16"/>
  <c r="E1939" i="16"/>
  <c r="E1938" i="16"/>
  <c r="E1937" i="16"/>
  <c r="E1936" i="16"/>
  <c r="E1935" i="16"/>
  <c r="E1934" i="16"/>
  <c r="E1933" i="16"/>
  <c r="E1932" i="16"/>
  <c r="E1931" i="16"/>
  <c r="E1930" i="16"/>
  <c r="E1929" i="16"/>
  <c r="E1928" i="16"/>
  <c r="E1927" i="16"/>
  <c r="E1926" i="16"/>
  <c r="E1925" i="16"/>
  <c r="E1924" i="16"/>
  <c r="E1923" i="16"/>
  <c r="E1922" i="16"/>
  <c r="E1921" i="16"/>
  <c r="E1920" i="16"/>
  <c r="E1919" i="16"/>
  <c r="E1918" i="16"/>
  <c r="E1917" i="16"/>
  <c r="E1916" i="16"/>
  <c r="E1915" i="16"/>
  <c r="E1914" i="16"/>
  <c r="E1913" i="16"/>
  <c r="E1912" i="16"/>
  <c r="E1911" i="16"/>
  <c r="E1910" i="16"/>
  <c r="E1909" i="16"/>
  <c r="E1908" i="16"/>
  <c r="E1907" i="16"/>
  <c r="E1906" i="16"/>
  <c r="E1905" i="16"/>
  <c r="E1904" i="16"/>
  <c r="E1903" i="16"/>
  <c r="E1902" i="16"/>
  <c r="E1901" i="16"/>
  <c r="E1900" i="16"/>
  <c r="E1899" i="16"/>
  <c r="E1898" i="16"/>
  <c r="E1897" i="16"/>
  <c r="E1896" i="16"/>
  <c r="E1895" i="16"/>
  <c r="E1894" i="16"/>
  <c r="E1893" i="16"/>
  <c r="E1892" i="16"/>
  <c r="E1891" i="16"/>
  <c r="E1890" i="16"/>
  <c r="E1889" i="16"/>
  <c r="E1888" i="16"/>
  <c r="E1887" i="16"/>
  <c r="E1886" i="16"/>
  <c r="E1885" i="16"/>
  <c r="E1884" i="16"/>
  <c r="E1883" i="16"/>
  <c r="E1882" i="16"/>
  <c r="E1881" i="16"/>
  <c r="E1880" i="16"/>
  <c r="E1879" i="16"/>
  <c r="E1878" i="16"/>
  <c r="E1877" i="16"/>
  <c r="E1876" i="16"/>
  <c r="E1875" i="16"/>
  <c r="E1874" i="16"/>
  <c r="E1873" i="16"/>
  <c r="E1872" i="16"/>
  <c r="E1871" i="16"/>
  <c r="E1870" i="16"/>
  <c r="E1869" i="16"/>
  <c r="E1868" i="16"/>
  <c r="E1867" i="16"/>
  <c r="E1866" i="16"/>
  <c r="E1865" i="16"/>
  <c r="E1864" i="16"/>
  <c r="E1863" i="16"/>
  <c r="E1862" i="16"/>
  <c r="E1861" i="16"/>
  <c r="E1860" i="16"/>
  <c r="E1859" i="16"/>
  <c r="E1858" i="16"/>
  <c r="E1857" i="16"/>
  <c r="E1856" i="16"/>
  <c r="E1855" i="16"/>
  <c r="E1854" i="16"/>
  <c r="E1853" i="16"/>
  <c r="E1852" i="16"/>
  <c r="E1851" i="16"/>
  <c r="E1850" i="16"/>
  <c r="E1849" i="16"/>
  <c r="E1848" i="16"/>
  <c r="E1847" i="16"/>
  <c r="E1846" i="16"/>
  <c r="E1845" i="16"/>
  <c r="E1844" i="16"/>
  <c r="E1843" i="16"/>
  <c r="E1842" i="16"/>
  <c r="E1841" i="16"/>
  <c r="E1840" i="16"/>
  <c r="E1839" i="16"/>
  <c r="E1838" i="16"/>
  <c r="E1837" i="16"/>
  <c r="E1836" i="16"/>
  <c r="E1835" i="16"/>
  <c r="E1834" i="16"/>
  <c r="E1833" i="16"/>
  <c r="E1832" i="16"/>
  <c r="E1831" i="16"/>
  <c r="E1830" i="16"/>
  <c r="E1829" i="16"/>
  <c r="E1828" i="16"/>
  <c r="E1827" i="16"/>
  <c r="E1826" i="16"/>
  <c r="E1825" i="16"/>
  <c r="E1824" i="16"/>
  <c r="E1823" i="16"/>
  <c r="E1822" i="16"/>
  <c r="E1821" i="16"/>
  <c r="E1820" i="16"/>
  <c r="E1819" i="16"/>
  <c r="E1818" i="16"/>
  <c r="E1817" i="16"/>
  <c r="E1816" i="16"/>
  <c r="E1815" i="16"/>
  <c r="E1814" i="16"/>
  <c r="E1813" i="16"/>
  <c r="E1812" i="16"/>
  <c r="E1811" i="16"/>
  <c r="E1810" i="16"/>
  <c r="E1809" i="16"/>
  <c r="E1808" i="16"/>
  <c r="E1807" i="16"/>
  <c r="E1806" i="16"/>
  <c r="E1805" i="16"/>
  <c r="E1804" i="16"/>
  <c r="E1803" i="16"/>
  <c r="E1802" i="16"/>
  <c r="E1801" i="16"/>
  <c r="E1800" i="16"/>
  <c r="E1799" i="16"/>
  <c r="E1798" i="16"/>
  <c r="E1797" i="16"/>
  <c r="E1796" i="16"/>
  <c r="E1795" i="16"/>
  <c r="E1794" i="16"/>
  <c r="E1793" i="16"/>
  <c r="E1792" i="16"/>
  <c r="E1791" i="16"/>
  <c r="E1790" i="16"/>
  <c r="E1789" i="16"/>
  <c r="E1788" i="16"/>
  <c r="E1787" i="16"/>
  <c r="E1786" i="16"/>
  <c r="E1785" i="16"/>
  <c r="E1784" i="16"/>
  <c r="E1783" i="16"/>
  <c r="E1782" i="16"/>
  <c r="E1781" i="16"/>
  <c r="E1780" i="16"/>
  <c r="E1779" i="16"/>
  <c r="E1778" i="16"/>
  <c r="E1777" i="16"/>
  <c r="E1776" i="16"/>
  <c r="E1775" i="16"/>
  <c r="E1774" i="16"/>
  <c r="E1773" i="16"/>
  <c r="E1772" i="16"/>
  <c r="E1771" i="16"/>
  <c r="E1770" i="16"/>
  <c r="E1769" i="16"/>
  <c r="E1768" i="16"/>
  <c r="E1767" i="16"/>
  <c r="E1766" i="16"/>
  <c r="E1765" i="16"/>
  <c r="E1764" i="16"/>
  <c r="E1763" i="16"/>
  <c r="E1762" i="16"/>
  <c r="E1761" i="16"/>
  <c r="E1760" i="16"/>
  <c r="E1759" i="16"/>
  <c r="E1758" i="16"/>
  <c r="E1757" i="16"/>
  <c r="E1756" i="16"/>
  <c r="E1755" i="16"/>
  <c r="E1754" i="16"/>
  <c r="E1753" i="16"/>
  <c r="E1752" i="16"/>
  <c r="E1751" i="16"/>
  <c r="E1750" i="16"/>
  <c r="E1749" i="16"/>
  <c r="E1748" i="16"/>
  <c r="E1747" i="16"/>
  <c r="E1746" i="16"/>
  <c r="E1745" i="16"/>
  <c r="E1744" i="16"/>
  <c r="E1743" i="16"/>
  <c r="E1742" i="16"/>
  <c r="E1741" i="16"/>
  <c r="E1740" i="16"/>
  <c r="E1739" i="16"/>
  <c r="E1738" i="16"/>
  <c r="E1737" i="16"/>
  <c r="E1736" i="16"/>
  <c r="E1735" i="16"/>
  <c r="E1734" i="16"/>
  <c r="E1733" i="16"/>
  <c r="E1732" i="16"/>
  <c r="E1731" i="16"/>
  <c r="E1730" i="16"/>
  <c r="E1729" i="16"/>
  <c r="E1728" i="16"/>
  <c r="E1727" i="16"/>
  <c r="E1726" i="16"/>
  <c r="E1725" i="16"/>
  <c r="E1724" i="16"/>
  <c r="E1723" i="16"/>
  <c r="E1722" i="16"/>
  <c r="E1721" i="16"/>
  <c r="E1720" i="16"/>
  <c r="E1719" i="16"/>
  <c r="E1718" i="16"/>
  <c r="E1717" i="16"/>
  <c r="E1716" i="16"/>
  <c r="E1715" i="16"/>
  <c r="E1714" i="16"/>
  <c r="E1713" i="16"/>
  <c r="E1712" i="16"/>
  <c r="E1711" i="16"/>
  <c r="E1710" i="16"/>
  <c r="E1709" i="16"/>
  <c r="E1708" i="16"/>
  <c r="E1707" i="16"/>
  <c r="E1706" i="16"/>
  <c r="E1705" i="16"/>
  <c r="E1704" i="16"/>
  <c r="E1703" i="16"/>
  <c r="E1702" i="16"/>
  <c r="E1701" i="16"/>
  <c r="E1700" i="16"/>
  <c r="E1699" i="16"/>
  <c r="E1698" i="16"/>
  <c r="E1697" i="16"/>
  <c r="E1696" i="16"/>
  <c r="E1695" i="16"/>
  <c r="E1694" i="16"/>
  <c r="E1693" i="16"/>
  <c r="E1692" i="16"/>
  <c r="E1691" i="16"/>
  <c r="E1690" i="16"/>
  <c r="E1689" i="16"/>
  <c r="E1688" i="16"/>
  <c r="E1687" i="16"/>
  <c r="E1686" i="16"/>
  <c r="E1685" i="16"/>
  <c r="E1684" i="16"/>
  <c r="E1683" i="16"/>
  <c r="E1682" i="16"/>
  <c r="E1681" i="16"/>
  <c r="E1680" i="16"/>
  <c r="E1679" i="16"/>
  <c r="E1678" i="16"/>
  <c r="E1677" i="16"/>
  <c r="E1676" i="16"/>
  <c r="E1675" i="16"/>
  <c r="E1674" i="16"/>
  <c r="E1673" i="16"/>
  <c r="E1672" i="16"/>
  <c r="E1671" i="16"/>
  <c r="E1670" i="16"/>
  <c r="E1669" i="16"/>
  <c r="E1668" i="16"/>
  <c r="E1667" i="16"/>
  <c r="E1666" i="16"/>
  <c r="E1665" i="16"/>
  <c r="E1664" i="16"/>
  <c r="E1663" i="16"/>
  <c r="E1662" i="16"/>
  <c r="E1661" i="16"/>
  <c r="E1660" i="16"/>
  <c r="E1659" i="16"/>
  <c r="E1658" i="16"/>
  <c r="E1657" i="16"/>
  <c r="E1656" i="16"/>
  <c r="E1655" i="16"/>
  <c r="E1654" i="16"/>
  <c r="E1653" i="16"/>
  <c r="E1652" i="16"/>
  <c r="E1651" i="16"/>
  <c r="E1650" i="16"/>
  <c r="E1649" i="16"/>
  <c r="E1648" i="16"/>
  <c r="E1647" i="16"/>
  <c r="E1646" i="16"/>
  <c r="E1645" i="16"/>
  <c r="E1644" i="16"/>
  <c r="E1643" i="16"/>
  <c r="E1642" i="16"/>
  <c r="E1641" i="16"/>
  <c r="E1640" i="16"/>
  <c r="E1639" i="16"/>
  <c r="E1638" i="16"/>
  <c r="E1637" i="16"/>
  <c r="E1636" i="16"/>
  <c r="E1635" i="16"/>
  <c r="E1634" i="16"/>
  <c r="E1633" i="16"/>
  <c r="E1632" i="16"/>
  <c r="E1631" i="16"/>
  <c r="E1630" i="16"/>
  <c r="E1629" i="16"/>
  <c r="E1628" i="16"/>
  <c r="E1627" i="16"/>
  <c r="E1626" i="16"/>
  <c r="E1625" i="16"/>
  <c r="E1624" i="16"/>
  <c r="E1623" i="16"/>
  <c r="E1622" i="16"/>
  <c r="E1621" i="16"/>
  <c r="E1620" i="16"/>
  <c r="E1619" i="16"/>
  <c r="E1618" i="16"/>
  <c r="E1617" i="16"/>
  <c r="E1616" i="16"/>
  <c r="E1615" i="16"/>
  <c r="E1614" i="16"/>
  <c r="E1613" i="16"/>
  <c r="E1612" i="16"/>
  <c r="E1611" i="16"/>
  <c r="E1610" i="16"/>
  <c r="E1609" i="16"/>
  <c r="E1608" i="16"/>
  <c r="E1607" i="16"/>
  <c r="E1606" i="16"/>
  <c r="E1605" i="16"/>
  <c r="E1604" i="16"/>
  <c r="E1603" i="16"/>
  <c r="E1602" i="16"/>
  <c r="E1601" i="16"/>
  <c r="E1600" i="16"/>
  <c r="E1599" i="16"/>
  <c r="E1598" i="16"/>
  <c r="E1597" i="16"/>
  <c r="E1596" i="16"/>
  <c r="E1595" i="16"/>
  <c r="E1594" i="16"/>
  <c r="E1593" i="16"/>
  <c r="E1592" i="16"/>
  <c r="E1591" i="16"/>
  <c r="E1590" i="16"/>
  <c r="E1589" i="16"/>
  <c r="E1588" i="16"/>
  <c r="E1587" i="16"/>
  <c r="E1586" i="16"/>
  <c r="E1585" i="16"/>
  <c r="E1584" i="16"/>
  <c r="E1583" i="16"/>
  <c r="E1582" i="16"/>
  <c r="E1581" i="16"/>
  <c r="E1580" i="16"/>
  <c r="E1579" i="16"/>
  <c r="E1578" i="16"/>
  <c r="E1577" i="16"/>
  <c r="E1576" i="16"/>
  <c r="E1575" i="16"/>
  <c r="E1574" i="16"/>
  <c r="E1573" i="16"/>
  <c r="E1572" i="16"/>
  <c r="E1571" i="16"/>
  <c r="E1570" i="16"/>
  <c r="E1569" i="16"/>
  <c r="E1568" i="16"/>
  <c r="E1567" i="16"/>
  <c r="E1566" i="16"/>
  <c r="E1565" i="16"/>
  <c r="E1564" i="16"/>
  <c r="E1563" i="16"/>
  <c r="E1562" i="16"/>
  <c r="E1561" i="16"/>
  <c r="E1560" i="16"/>
  <c r="E1559" i="16"/>
  <c r="E1558" i="16"/>
  <c r="E1557" i="16"/>
  <c r="E1556" i="16"/>
  <c r="E1555" i="16"/>
  <c r="E1554" i="16"/>
  <c r="E1553" i="16"/>
  <c r="E1552" i="16"/>
  <c r="E1551" i="16"/>
  <c r="E1550" i="16"/>
  <c r="E1549" i="16"/>
  <c r="E1548" i="16"/>
  <c r="E1547" i="16"/>
  <c r="E1546" i="16"/>
  <c r="E1545" i="16"/>
  <c r="E1544" i="16"/>
  <c r="E1543" i="16"/>
  <c r="E1542" i="16"/>
  <c r="E1541" i="16"/>
  <c r="E1540" i="16"/>
  <c r="E1539" i="16"/>
  <c r="E1538" i="16"/>
  <c r="E1537" i="16"/>
  <c r="E1536" i="16"/>
  <c r="E1535" i="16"/>
  <c r="E1534" i="16"/>
  <c r="E1533" i="16"/>
  <c r="E1532" i="16"/>
  <c r="E1531" i="16"/>
  <c r="E1530" i="16"/>
  <c r="E1529" i="16"/>
  <c r="E1528" i="16"/>
  <c r="E1527" i="16"/>
  <c r="E1526" i="16"/>
  <c r="E1525" i="16"/>
  <c r="E1524" i="16"/>
  <c r="E1523" i="16"/>
  <c r="E1522" i="16"/>
  <c r="E1521" i="16"/>
  <c r="E1520" i="16"/>
  <c r="E1519" i="16"/>
  <c r="E1518" i="16"/>
  <c r="E1517" i="16"/>
  <c r="E1516" i="16"/>
  <c r="E1515" i="16"/>
  <c r="E1514" i="16"/>
  <c r="E1513" i="16"/>
  <c r="E1512" i="16"/>
  <c r="E1511" i="16"/>
  <c r="E1510" i="16"/>
  <c r="E1509" i="16"/>
  <c r="E1508" i="16"/>
  <c r="E1507" i="16"/>
  <c r="E1506" i="16"/>
  <c r="E1505" i="16"/>
  <c r="E1504" i="16"/>
  <c r="E1503" i="16"/>
  <c r="E1502" i="16"/>
  <c r="E1501" i="16"/>
  <c r="E1500" i="16"/>
  <c r="E1499" i="16"/>
  <c r="E1498" i="16"/>
  <c r="E1497" i="16"/>
  <c r="E1496" i="16"/>
  <c r="E1495" i="16"/>
  <c r="E1494" i="16"/>
  <c r="E1493" i="16"/>
  <c r="E1492" i="16"/>
  <c r="E1491" i="16"/>
  <c r="E1490" i="16"/>
  <c r="E1489" i="16"/>
  <c r="E1488" i="16"/>
  <c r="E1487" i="16"/>
  <c r="E1486" i="16"/>
  <c r="E1485" i="16"/>
  <c r="E1484" i="16"/>
  <c r="E1483" i="16"/>
  <c r="E1482" i="16"/>
  <c r="E1481" i="16"/>
  <c r="E1480" i="16"/>
  <c r="E1479" i="16"/>
  <c r="E1478" i="16"/>
  <c r="E1477" i="16"/>
  <c r="E1476" i="16"/>
  <c r="E1475" i="16"/>
  <c r="E1474" i="16"/>
  <c r="E1473" i="16"/>
  <c r="E1472" i="16"/>
  <c r="E1471" i="16"/>
  <c r="E1470" i="16"/>
  <c r="E1469" i="16"/>
  <c r="E1468" i="16"/>
  <c r="E1467" i="16"/>
  <c r="E1466" i="16"/>
  <c r="E1465" i="16"/>
  <c r="E1464" i="16"/>
  <c r="E1463" i="16"/>
  <c r="E1462" i="16"/>
  <c r="E1461" i="16"/>
  <c r="E1460" i="16"/>
  <c r="E1459" i="16"/>
  <c r="E1458" i="16"/>
  <c r="E1457" i="16"/>
  <c r="E1456" i="16"/>
  <c r="E1455" i="16"/>
  <c r="E1454" i="16"/>
  <c r="E1453" i="16"/>
  <c r="E1452" i="16"/>
  <c r="E1451" i="16"/>
  <c r="E1450" i="16"/>
  <c r="E1449" i="16"/>
  <c r="E1448" i="16"/>
  <c r="E1447" i="16"/>
  <c r="E1446" i="16"/>
  <c r="E1445" i="16"/>
  <c r="E1444" i="16"/>
  <c r="E1443" i="16"/>
  <c r="E1442" i="16"/>
  <c r="E1441" i="16"/>
  <c r="E1440" i="16"/>
  <c r="E1439" i="16"/>
  <c r="E1438" i="16"/>
  <c r="E1437" i="16"/>
  <c r="E1436" i="16"/>
  <c r="E1435" i="16"/>
  <c r="E1434" i="16"/>
  <c r="E1433" i="16"/>
  <c r="E1432" i="16"/>
  <c r="E1431" i="16"/>
  <c r="E1430" i="16"/>
  <c r="E1429" i="16"/>
  <c r="E1428" i="16"/>
  <c r="E1427" i="16"/>
  <c r="E1426" i="16"/>
  <c r="E1425" i="16"/>
  <c r="E1424" i="16"/>
  <c r="E1423" i="16"/>
  <c r="E1422" i="16"/>
  <c r="E1421" i="16"/>
  <c r="E1420" i="16"/>
  <c r="E1419" i="16"/>
  <c r="E1418" i="16"/>
  <c r="E1417" i="16"/>
  <c r="E1416" i="16"/>
  <c r="E1415" i="16"/>
  <c r="E1414" i="16"/>
  <c r="E1413" i="16"/>
  <c r="E1412" i="16"/>
  <c r="E1411" i="16"/>
  <c r="E1410" i="16"/>
  <c r="E1409" i="16"/>
  <c r="E1408" i="16"/>
  <c r="E1407" i="16"/>
  <c r="E1406" i="16"/>
  <c r="E1405" i="16"/>
  <c r="E1404" i="16"/>
  <c r="E1403" i="16"/>
  <c r="E1402" i="16"/>
  <c r="E1401" i="16"/>
  <c r="E1400" i="16"/>
  <c r="E1399" i="16"/>
  <c r="E1398" i="16"/>
  <c r="E1397" i="16"/>
  <c r="E1396" i="16"/>
  <c r="E1395" i="16"/>
  <c r="E1394" i="16"/>
  <c r="E1393" i="16"/>
  <c r="E1392" i="16"/>
  <c r="E1391" i="16"/>
  <c r="E1390" i="16"/>
  <c r="E1389" i="16"/>
  <c r="E1388" i="16"/>
  <c r="E1387" i="16"/>
  <c r="E1386" i="16"/>
  <c r="E1385" i="16"/>
  <c r="E1384" i="16"/>
  <c r="E1383" i="16"/>
  <c r="E1382" i="16"/>
  <c r="E1381" i="16"/>
  <c r="E1380" i="16"/>
  <c r="E1379" i="16"/>
  <c r="E1378" i="16"/>
  <c r="E1377" i="16"/>
  <c r="E1376" i="16"/>
  <c r="E1375" i="16"/>
  <c r="E1374" i="16"/>
  <c r="E1373" i="16"/>
  <c r="E1372" i="16"/>
  <c r="E1371" i="16"/>
  <c r="E1370" i="16"/>
  <c r="E1369" i="16"/>
  <c r="E1368" i="16"/>
  <c r="E1367" i="16"/>
  <c r="E1366" i="16"/>
  <c r="E1365" i="16"/>
  <c r="E1364" i="16"/>
  <c r="E1363" i="16"/>
  <c r="E1362" i="16"/>
  <c r="E1361" i="16"/>
  <c r="E1360" i="16"/>
  <c r="E1359" i="16"/>
  <c r="E1358" i="16"/>
  <c r="E1357" i="16"/>
  <c r="E1356" i="16"/>
  <c r="E1355" i="16"/>
  <c r="E1354" i="16"/>
  <c r="E1353" i="16"/>
  <c r="E1352" i="16"/>
  <c r="E1351" i="16"/>
  <c r="E1350" i="16"/>
  <c r="E1349" i="16"/>
  <c r="E1348" i="16"/>
  <c r="E1347" i="16"/>
  <c r="E1346" i="16"/>
  <c r="E1345" i="16"/>
  <c r="E1344" i="16"/>
  <c r="E1343" i="16"/>
  <c r="E1342" i="16"/>
  <c r="E1341" i="16"/>
  <c r="E1340" i="16"/>
  <c r="E1339" i="16"/>
  <c r="E1338" i="16"/>
  <c r="E1337" i="16"/>
  <c r="E1336" i="16"/>
  <c r="E1335" i="16"/>
  <c r="E1334" i="16"/>
  <c r="E1333" i="16"/>
  <c r="E1332" i="16"/>
  <c r="E1331" i="16"/>
  <c r="E1330" i="16"/>
  <c r="E1329" i="16"/>
  <c r="E1328" i="16"/>
  <c r="E1327" i="16"/>
  <c r="E1326" i="16"/>
  <c r="E1325" i="16"/>
  <c r="E1324" i="16"/>
  <c r="E1323" i="16"/>
  <c r="E1322" i="16"/>
  <c r="E1321" i="16"/>
  <c r="E1320" i="16"/>
  <c r="E1319" i="16"/>
  <c r="E1318" i="16"/>
  <c r="E1317" i="16"/>
  <c r="E1316" i="16"/>
  <c r="E1315" i="16"/>
  <c r="E1314" i="16"/>
  <c r="E1313" i="16"/>
  <c r="E1312" i="16"/>
  <c r="E1311" i="16"/>
  <c r="E1310" i="16"/>
  <c r="E1309" i="16"/>
  <c r="E1308" i="16"/>
  <c r="E1307" i="16"/>
  <c r="E1306" i="16"/>
  <c r="E1305" i="16"/>
  <c r="E1304" i="16"/>
  <c r="E1303" i="16"/>
  <c r="E1302" i="16"/>
  <c r="E1301" i="16"/>
  <c r="E1300" i="16"/>
  <c r="E1299" i="16"/>
  <c r="E1298" i="16"/>
  <c r="E1297" i="16"/>
  <c r="E1296" i="16"/>
  <c r="E1295" i="16"/>
  <c r="E1294" i="16"/>
  <c r="E1293" i="16"/>
  <c r="E1292" i="16"/>
  <c r="E1291" i="16"/>
  <c r="E1290" i="16"/>
  <c r="E1289" i="16"/>
  <c r="E1288" i="16"/>
  <c r="E1287" i="16"/>
  <c r="E1286" i="16"/>
  <c r="E1285" i="16"/>
  <c r="E1284" i="16"/>
  <c r="E1283" i="16"/>
  <c r="E1282" i="16"/>
  <c r="E1281" i="16"/>
  <c r="E1280" i="16"/>
  <c r="E1279" i="16"/>
  <c r="E1278" i="16"/>
  <c r="E1277" i="16"/>
  <c r="E1276" i="16"/>
  <c r="E1275" i="16"/>
  <c r="E1274" i="16"/>
  <c r="E1273" i="16"/>
  <c r="E1272" i="16"/>
  <c r="E1271" i="16"/>
  <c r="E1270" i="16"/>
  <c r="E1269" i="16"/>
  <c r="E1268" i="16"/>
  <c r="E1267" i="16"/>
  <c r="E1266" i="16"/>
  <c r="E1265" i="16"/>
  <c r="E1264" i="16"/>
  <c r="E1263" i="16"/>
  <c r="E1262" i="16"/>
  <c r="E1261" i="16"/>
  <c r="E1260" i="16"/>
  <c r="E1259" i="16"/>
  <c r="E1258" i="16"/>
  <c r="E1257" i="16"/>
  <c r="E1256" i="16"/>
  <c r="E1255" i="16"/>
  <c r="E1254" i="16"/>
  <c r="E1253" i="16"/>
  <c r="E1252" i="16"/>
  <c r="E1251" i="16"/>
  <c r="E1250" i="16"/>
  <c r="E1249" i="16"/>
  <c r="E1248" i="16"/>
  <c r="E1247" i="16"/>
  <c r="E1246" i="16"/>
  <c r="E1245" i="16"/>
  <c r="E1244" i="16"/>
  <c r="E1243" i="16"/>
  <c r="E1242" i="16"/>
  <c r="E1241" i="16"/>
  <c r="E1240" i="16"/>
  <c r="E1239" i="16"/>
  <c r="E1238" i="16"/>
  <c r="E1237" i="16"/>
  <c r="E1236" i="16"/>
  <c r="E1235" i="16"/>
  <c r="E1234" i="16"/>
  <c r="E1233" i="16"/>
  <c r="E1232" i="16"/>
  <c r="E1231" i="16"/>
  <c r="E1230" i="16"/>
  <c r="E1229" i="16"/>
  <c r="E1228" i="16"/>
  <c r="E1227" i="16"/>
  <c r="E1226" i="16"/>
  <c r="E1225" i="16"/>
  <c r="E1224" i="16"/>
  <c r="E1223" i="16"/>
  <c r="E1222" i="16"/>
  <c r="E1221" i="16"/>
  <c r="E1220" i="16"/>
  <c r="E1219" i="16"/>
  <c r="E1218" i="16"/>
  <c r="E1217" i="16"/>
  <c r="E1216" i="16"/>
  <c r="E1215" i="16"/>
  <c r="E1214" i="16"/>
  <c r="E1213" i="16"/>
  <c r="E1212" i="16"/>
  <c r="E1211" i="16"/>
  <c r="E1210" i="16"/>
  <c r="E1209" i="16"/>
  <c r="E1208" i="16"/>
  <c r="E1207" i="16"/>
  <c r="E1206" i="16"/>
  <c r="E1205" i="16"/>
  <c r="E1204" i="16"/>
  <c r="E1203" i="16"/>
  <c r="E1202" i="16"/>
  <c r="E1201" i="16"/>
  <c r="E1200" i="16"/>
  <c r="E1199" i="16"/>
  <c r="E1198" i="16"/>
  <c r="E1197" i="16"/>
  <c r="E1196" i="16"/>
  <c r="E1195" i="16"/>
  <c r="E1194" i="16"/>
  <c r="E1193" i="16"/>
  <c r="E1192" i="16"/>
  <c r="E1191" i="16"/>
  <c r="E1190" i="16"/>
  <c r="E1189" i="16"/>
  <c r="E1188" i="16"/>
  <c r="E1187" i="16"/>
  <c r="E1186" i="16"/>
  <c r="E1185" i="16"/>
  <c r="E1184" i="16"/>
  <c r="E1183" i="16"/>
  <c r="E1182" i="16"/>
  <c r="E1181" i="16"/>
  <c r="E1180" i="16"/>
  <c r="E1179" i="16"/>
  <c r="E1178" i="16"/>
  <c r="E1177" i="16"/>
  <c r="E1176" i="16"/>
  <c r="E1175" i="16"/>
  <c r="E1174" i="16"/>
  <c r="E1173" i="16"/>
  <c r="E1172" i="16"/>
  <c r="E1171" i="16"/>
  <c r="E1170" i="16"/>
  <c r="E1169" i="16"/>
  <c r="E1168" i="16"/>
  <c r="E1167" i="16"/>
  <c r="E1166" i="16"/>
  <c r="E1165" i="16"/>
  <c r="E1164" i="16"/>
  <c r="E1163" i="16"/>
  <c r="E1162" i="16"/>
  <c r="E1161" i="16"/>
  <c r="E1160" i="16"/>
  <c r="E1159" i="16"/>
  <c r="E1158" i="16"/>
  <c r="E1157" i="16"/>
  <c r="E1156" i="16"/>
  <c r="E1155" i="16"/>
  <c r="E1154" i="16"/>
  <c r="E1153" i="16"/>
  <c r="E1152" i="16"/>
  <c r="E1151" i="16"/>
  <c r="E1150" i="16"/>
  <c r="E1149" i="16"/>
  <c r="E1148" i="16"/>
  <c r="E1147" i="16"/>
  <c r="E1146" i="16"/>
  <c r="E1145" i="16"/>
  <c r="E1144" i="16"/>
  <c r="E1143" i="16"/>
  <c r="E1142" i="16"/>
  <c r="E1141" i="16"/>
  <c r="E1140" i="16"/>
  <c r="E1139" i="16"/>
  <c r="E1138" i="16"/>
  <c r="E1137" i="16"/>
  <c r="E1136" i="16"/>
  <c r="E1135" i="16"/>
  <c r="E1134" i="16"/>
  <c r="E1133" i="16"/>
  <c r="E1132" i="16"/>
  <c r="E1131" i="16"/>
  <c r="E1130" i="16"/>
  <c r="E1129" i="16"/>
  <c r="E1128" i="16"/>
  <c r="E1127" i="16"/>
  <c r="E1126" i="16"/>
  <c r="E1125" i="16"/>
  <c r="E1124" i="16"/>
  <c r="E1123" i="16"/>
  <c r="E1122" i="16"/>
  <c r="E1121" i="16"/>
  <c r="E1120" i="16"/>
  <c r="E1119" i="16"/>
  <c r="E1118" i="16"/>
  <c r="E1117" i="16"/>
  <c r="E1116" i="16"/>
  <c r="E1115" i="16"/>
  <c r="E1114" i="16"/>
  <c r="E1113" i="16"/>
  <c r="E1112" i="16"/>
  <c r="E1111" i="16"/>
  <c r="E1110" i="16"/>
  <c r="E1109" i="16"/>
  <c r="E1108" i="16"/>
  <c r="E1107" i="16"/>
  <c r="E1106" i="16"/>
  <c r="E1105" i="16"/>
  <c r="E1104" i="16"/>
  <c r="E1103" i="16"/>
  <c r="E1102" i="16"/>
  <c r="E1101" i="16"/>
  <c r="E1100" i="16"/>
  <c r="E1099" i="16"/>
  <c r="E1098" i="16"/>
  <c r="E1097" i="16"/>
  <c r="E1096" i="16"/>
  <c r="E1095" i="16"/>
  <c r="E1094" i="16"/>
  <c r="E1093" i="16"/>
  <c r="E1092" i="16"/>
  <c r="E1091" i="16"/>
  <c r="E1090" i="16"/>
  <c r="E1089" i="16"/>
  <c r="E1088" i="16"/>
  <c r="E1087" i="16"/>
  <c r="E1086" i="16"/>
  <c r="E1085" i="16"/>
  <c r="E1084" i="16"/>
  <c r="E1083" i="16"/>
  <c r="E1082" i="16"/>
  <c r="E1081" i="16"/>
  <c r="E1080" i="16"/>
  <c r="E1079" i="16"/>
  <c r="E1078" i="16"/>
  <c r="E1077" i="16"/>
  <c r="E1076" i="16"/>
  <c r="E1075" i="16"/>
  <c r="E1074" i="16"/>
  <c r="E1073" i="16"/>
  <c r="E1072" i="16"/>
  <c r="E1071" i="16"/>
  <c r="E1070" i="16"/>
  <c r="E1069" i="16"/>
  <c r="E1068" i="16"/>
  <c r="E1067" i="16"/>
  <c r="E1066" i="16"/>
  <c r="E1065" i="16"/>
  <c r="E1064" i="16"/>
  <c r="E1063" i="16"/>
  <c r="E1062" i="16"/>
  <c r="E1061" i="16"/>
  <c r="E1060" i="16"/>
  <c r="E1059" i="16"/>
  <c r="E1058" i="16"/>
  <c r="E1057" i="16"/>
  <c r="E1056" i="16"/>
  <c r="E1055" i="16"/>
  <c r="E1054" i="16"/>
  <c r="E1053" i="16"/>
  <c r="E1052" i="16"/>
  <c r="E1051" i="16"/>
  <c r="E1050" i="16"/>
  <c r="E1049" i="16"/>
  <c r="E1048" i="16"/>
  <c r="E1047" i="16"/>
  <c r="E1046" i="16"/>
  <c r="E1045" i="16"/>
  <c r="E1044" i="16"/>
  <c r="E1043" i="16"/>
  <c r="E1042" i="16"/>
  <c r="E1041" i="16"/>
  <c r="E1040" i="16"/>
  <c r="E1039" i="16"/>
  <c r="E1038" i="16"/>
  <c r="E1037" i="16"/>
  <c r="E1036" i="16"/>
  <c r="E1035" i="16"/>
  <c r="E1034" i="16"/>
  <c r="E1033" i="16"/>
  <c r="E1032" i="16"/>
  <c r="E1031" i="16"/>
  <c r="E1030" i="16"/>
  <c r="E1029" i="16"/>
  <c r="E1028" i="16"/>
  <c r="E1027" i="16"/>
  <c r="E1026" i="16"/>
  <c r="E1025" i="16"/>
  <c r="E1024" i="16"/>
  <c r="E1023" i="16"/>
  <c r="E1022" i="16"/>
  <c r="E1021" i="16"/>
  <c r="E1020" i="16"/>
  <c r="E1019" i="16"/>
  <c r="E1018" i="16"/>
  <c r="E1017" i="16"/>
  <c r="E1016" i="16"/>
  <c r="E1015" i="16"/>
  <c r="E1014" i="16"/>
  <c r="E1013" i="16"/>
  <c r="E1012" i="16"/>
  <c r="E1011" i="16"/>
  <c r="E1010" i="16"/>
  <c r="E1009" i="16"/>
  <c r="E1008" i="16"/>
  <c r="E1007" i="16"/>
  <c r="E1006" i="16"/>
  <c r="E1005" i="16"/>
  <c r="E1004" i="16"/>
  <c r="E1003" i="16"/>
  <c r="E1002" i="16"/>
  <c r="E1001" i="16"/>
  <c r="E1000" i="16"/>
  <c r="E999" i="16"/>
  <c r="E998" i="16"/>
  <c r="E997" i="16"/>
  <c r="E996" i="16"/>
  <c r="E995" i="16"/>
  <c r="E994" i="16"/>
  <c r="E993" i="16"/>
  <c r="E992" i="16"/>
  <c r="E991" i="16"/>
  <c r="E990" i="16"/>
  <c r="E989" i="16"/>
  <c r="E988" i="16"/>
  <c r="E987" i="16"/>
  <c r="E986" i="16"/>
  <c r="E985" i="16"/>
  <c r="E984" i="16"/>
  <c r="E983" i="16"/>
  <c r="E982" i="16"/>
  <c r="E981" i="16"/>
  <c r="E980" i="16"/>
  <c r="E979" i="16"/>
  <c r="E978" i="16"/>
  <c r="E977" i="16"/>
  <c r="E976" i="16"/>
  <c r="E975" i="16"/>
  <c r="E974" i="16"/>
  <c r="E973" i="16"/>
  <c r="E972" i="16"/>
  <c r="E971" i="16"/>
  <c r="E970" i="16"/>
  <c r="E969" i="16"/>
  <c r="E968" i="16"/>
  <c r="E967" i="16"/>
  <c r="E966" i="16"/>
  <c r="E965" i="16"/>
  <c r="E964" i="16"/>
  <c r="E963" i="16"/>
  <c r="E962" i="16"/>
  <c r="E961" i="16"/>
  <c r="E960" i="16"/>
  <c r="E959" i="16"/>
  <c r="E958" i="16"/>
  <c r="E957" i="16"/>
  <c r="E956" i="16"/>
  <c r="E955" i="16"/>
  <c r="E954" i="16"/>
  <c r="E953" i="16"/>
  <c r="E952" i="16"/>
  <c r="E951" i="16"/>
  <c r="E950" i="16"/>
  <c r="E949" i="16"/>
  <c r="E948" i="16"/>
  <c r="E947" i="16"/>
  <c r="E946" i="16"/>
  <c r="E945" i="16"/>
  <c r="E944" i="16"/>
  <c r="E943" i="16"/>
  <c r="E942" i="16"/>
  <c r="E941" i="16"/>
  <c r="E940" i="16"/>
  <c r="E939" i="16"/>
  <c r="E938" i="16"/>
  <c r="E937" i="16"/>
  <c r="E936" i="16"/>
  <c r="E935" i="16"/>
  <c r="E934" i="16"/>
  <c r="E933" i="16"/>
  <c r="E932" i="16"/>
  <c r="E931" i="16"/>
  <c r="E930" i="16"/>
  <c r="E929" i="16"/>
  <c r="E928" i="16"/>
  <c r="E927" i="16"/>
  <c r="E926" i="16"/>
  <c r="E925" i="16"/>
  <c r="E924" i="16"/>
  <c r="E923" i="16"/>
  <c r="E922" i="16"/>
  <c r="E921" i="16"/>
  <c r="E920" i="16"/>
  <c r="E919" i="16"/>
  <c r="E918" i="16"/>
  <c r="E917" i="16"/>
  <c r="E916" i="16"/>
  <c r="E915" i="16"/>
  <c r="E914" i="16"/>
  <c r="E913" i="16"/>
  <c r="E912" i="16"/>
  <c r="E911" i="16"/>
  <c r="E910" i="16"/>
  <c r="E909" i="16"/>
  <c r="E908" i="16"/>
  <c r="E907" i="16"/>
  <c r="E906" i="16"/>
  <c r="E905" i="16"/>
  <c r="E904" i="16"/>
  <c r="E903" i="16"/>
  <c r="E902" i="16"/>
  <c r="E901" i="16"/>
  <c r="E900" i="16"/>
  <c r="E899" i="16"/>
  <c r="E898" i="16"/>
  <c r="E897" i="16"/>
  <c r="E896" i="16"/>
  <c r="E895" i="16"/>
  <c r="E894" i="16"/>
  <c r="E893" i="16"/>
  <c r="E892" i="16"/>
  <c r="E891" i="16"/>
  <c r="E890" i="16"/>
  <c r="E889" i="16"/>
  <c r="E888" i="16"/>
  <c r="E887" i="16"/>
  <c r="E886" i="16"/>
  <c r="E885" i="16"/>
  <c r="E884" i="16"/>
  <c r="E883" i="16"/>
  <c r="E882" i="16"/>
  <c r="E881" i="16"/>
  <c r="E880" i="16"/>
  <c r="E879" i="16"/>
  <c r="E878" i="16"/>
  <c r="E877" i="16"/>
  <c r="E876" i="16"/>
  <c r="E875" i="16"/>
  <c r="E874" i="16"/>
  <c r="E873" i="16"/>
  <c r="E872" i="16"/>
  <c r="E871" i="16"/>
  <c r="E870" i="16"/>
  <c r="E869" i="16"/>
  <c r="E868" i="16"/>
  <c r="E867" i="16"/>
  <c r="E866" i="16"/>
  <c r="E865" i="16"/>
  <c r="E864" i="16"/>
  <c r="E863" i="16"/>
  <c r="E862" i="16"/>
  <c r="E861" i="16"/>
  <c r="E860" i="16"/>
  <c r="E859" i="16"/>
  <c r="E858" i="16"/>
  <c r="E857" i="16"/>
  <c r="E856" i="16"/>
  <c r="E855" i="16"/>
  <c r="E854" i="16"/>
  <c r="E853" i="16"/>
  <c r="E852" i="16"/>
  <c r="E851" i="16"/>
  <c r="E850" i="16"/>
  <c r="E849" i="16"/>
  <c r="E848" i="16"/>
  <c r="E847" i="16"/>
  <c r="E846" i="16"/>
  <c r="E845" i="16"/>
  <c r="E844" i="16"/>
  <c r="E843" i="16"/>
  <c r="E842" i="16"/>
  <c r="E841" i="16"/>
  <c r="E840" i="16"/>
  <c r="E839" i="16"/>
  <c r="E838" i="16"/>
  <c r="E837" i="16"/>
  <c r="E836" i="16"/>
  <c r="E835" i="16"/>
  <c r="E834" i="16"/>
  <c r="E833" i="16"/>
  <c r="E832" i="16"/>
  <c r="E831" i="16"/>
  <c r="E830" i="16"/>
  <c r="E829" i="16"/>
  <c r="E828" i="16"/>
  <c r="E827" i="16"/>
  <c r="E826" i="16"/>
  <c r="E825" i="16"/>
  <c r="E824" i="16"/>
  <c r="E823" i="16"/>
  <c r="E822" i="16"/>
  <c r="E821" i="16"/>
  <c r="E820" i="16"/>
  <c r="E819" i="16"/>
  <c r="E818" i="16"/>
  <c r="E817" i="16"/>
  <c r="E816" i="16"/>
  <c r="E815" i="16"/>
  <c r="E814" i="16"/>
  <c r="E813" i="16"/>
  <c r="E812" i="16"/>
  <c r="E811" i="16"/>
  <c r="E810" i="16"/>
  <c r="E809" i="16"/>
  <c r="E808" i="16"/>
  <c r="E807" i="16"/>
  <c r="E806" i="16"/>
  <c r="E805" i="16"/>
  <c r="E804" i="16"/>
  <c r="E803" i="16"/>
  <c r="E802" i="16"/>
  <c r="E801" i="16"/>
  <c r="E800" i="16"/>
  <c r="E799" i="16"/>
  <c r="E798" i="16"/>
  <c r="E797" i="16"/>
  <c r="E796" i="16"/>
  <c r="E795" i="16"/>
  <c r="E794" i="16"/>
  <c r="E793" i="16"/>
  <c r="E792" i="16"/>
  <c r="E791" i="16"/>
  <c r="E790" i="16"/>
  <c r="E789" i="16"/>
  <c r="E788" i="16"/>
  <c r="E787" i="16"/>
  <c r="E786" i="16"/>
  <c r="E785" i="16"/>
  <c r="E784" i="16"/>
  <c r="E783" i="16"/>
  <c r="E782" i="16"/>
  <c r="E781" i="16"/>
  <c r="E780" i="16"/>
  <c r="E779" i="16"/>
  <c r="E778" i="16"/>
  <c r="E777" i="16"/>
  <c r="E776" i="16"/>
  <c r="E775" i="16"/>
  <c r="E774" i="16"/>
  <c r="E773" i="16"/>
  <c r="E772" i="16"/>
  <c r="E771" i="16"/>
  <c r="E770" i="16"/>
  <c r="E769" i="16"/>
  <c r="E768" i="16"/>
  <c r="E767" i="16"/>
  <c r="E766" i="16"/>
  <c r="E765" i="16"/>
  <c r="E764" i="16"/>
  <c r="E763" i="16"/>
  <c r="E762" i="16"/>
  <c r="E761" i="16"/>
  <c r="E760" i="16"/>
  <c r="E759" i="16"/>
  <c r="E758" i="16"/>
  <c r="E757" i="16"/>
  <c r="E756" i="16"/>
  <c r="E755" i="16"/>
  <c r="E754" i="16"/>
  <c r="E753" i="16"/>
  <c r="E752" i="16"/>
  <c r="E751" i="16"/>
  <c r="E750" i="16"/>
  <c r="E749" i="16"/>
  <c r="E748" i="16"/>
  <c r="E747" i="16"/>
  <c r="E746" i="16"/>
  <c r="E745" i="16"/>
  <c r="E744" i="16"/>
  <c r="E743" i="16"/>
  <c r="E742" i="16"/>
  <c r="E741" i="16"/>
  <c r="E740" i="16"/>
  <c r="E739" i="16"/>
  <c r="E738" i="16"/>
  <c r="E737" i="16"/>
  <c r="E736" i="16"/>
  <c r="E735" i="16"/>
  <c r="E734" i="16"/>
  <c r="E733" i="16"/>
  <c r="E732" i="16"/>
  <c r="E731" i="16"/>
  <c r="E730" i="16"/>
  <c r="E729" i="16"/>
  <c r="E728" i="16"/>
  <c r="E727" i="16"/>
  <c r="E726" i="16"/>
  <c r="E725" i="16"/>
  <c r="E724" i="16"/>
  <c r="E723" i="16"/>
  <c r="E722" i="16"/>
  <c r="E721" i="16"/>
  <c r="E720" i="16"/>
  <c r="E719" i="16"/>
  <c r="E718" i="16"/>
  <c r="E717" i="16"/>
  <c r="E716" i="16"/>
  <c r="E715" i="16"/>
  <c r="E714" i="16"/>
  <c r="E713" i="16"/>
  <c r="E712" i="16"/>
  <c r="E711" i="16"/>
  <c r="E710" i="16"/>
  <c r="E709" i="16"/>
  <c r="E708" i="16"/>
  <c r="E707" i="16"/>
  <c r="E706" i="16"/>
  <c r="E705" i="16"/>
  <c r="E704" i="16"/>
  <c r="E703" i="16"/>
  <c r="E702" i="16"/>
  <c r="E701" i="16"/>
  <c r="E700" i="16"/>
  <c r="E699" i="16"/>
  <c r="E698" i="16"/>
  <c r="E697" i="16"/>
  <c r="E696" i="16"/>
  <c r="E695" i="16"/>
  <c r="E694" i="16"/>
  <c r="E693" i="16"/>
  <c r="E692" i="16"/>
  <c r="E691" i="16"/>
  <c r="E690" i="16"/>
  <c r="E689" i="16"/>
  <c r="E688" i="16"/>
  <c r="E687" i="16"/>
  <c r="E686" i="16"/>
  <c r="E685" i="16"/>
  <c r="E684" i="16"/>
  <c r="E683" i="16"/>
  <c r="E682" i="16"/>
  <c r="E681" i="16"/>
  <c r="E680" i="16"/>
  <c r="E679" i="16"/>
  <c r="E678" i="16"/>
  <c r="E677" i="16"/>
  <c r="E676" i="16"/>
  <c r="E675" i="16"/>
  <c r="E674" i="16"/>
  <c r="E673" i="16"/>
  <c r="E672" i="16"/>
  <c r="E671" i="16"/>
  <c r="E670" i="16"/>
  <c r="E669" i="16"/>
  <c r="E668" i="16"/>
  <c r="E667" i="16"/>
  <c r="E666" i="16"/>
  <c r="E665" i="16"/>
  <c r="E664" i="16"/>
  <c r="E663" i="16"/>
  <c r="E662" i="16"/>
  <c r="E661" i="16"/>
  <c r="E660" i="16"/>
  <c r="E659" i="16"/>
  <c r="E658" i="16"/>
  <c r="E657" i="16"/>
  <c r="E656" i="16"/>
  <c r="E655" i="16"/>
  <c r="E654" i="16"/>
  <c r="E653" i="16"/>
  <c r="E652" i="16"/>
  <c r="E651" i="16"/>
  <c r="E650" i="16"/>
  <c r="E649" i="16"/>
  <c r="E648" i="16"/>
  <c r="E647" i="16"/>
  <c r="E646" i="16"/>
  <c r="E645" i="16"/>
  <c r="E644" i="16"/>
  <c r="E643" i="16"/>
  <c r="E642" i="16"/>
  <c r="E641" i="16"/>
  <c r="E640" i="16"/>
  <c r="E639" i="16"/>
  <c r="E638" i="16"/>
  <c r="E637" i="16"/>
  <c r="E636" i="16"/>
  <c r="E635" i="16"/>
  <c r="E634" i="16"/>
  <c r="E633" i="16"/>
  <c r="E632" i="16"/>
  <c r="E631" i="16"/>
  <c r="E630" i="16"/>
  <c r="E629" i="16"/>
  <c r="E628" i="16"/>
  <c r="E627" i="16"/>
  <c r="E626" i="16"/>
  <c r="E625" i="16"/>
  <c r="E624" i="16"/>
  <c r="E623" i="16"/>
  <c r="E622" i="16"/>
  <c r="E621" i="16"/>
  <c r="E620" i="16"/>
  <c r="E619" i="16"/>
  <c r="E618" i="16"/>
  <c r="E617" i="16"/>
  <c r="E616" i="16"/>
  <c r="E615" i="16"/>
  <c r="E614" i="16"/>
  <c r="E613" i="16"/>
  <c r="E612" i="16"/>
  <c r="E611" i="16"/>
  <c r="E610" i="16"/>
  <c r="E609" i="16"/>
  <c r="E608" i="16"/>
  <c r="E607" i="16"/>
  <c r="E606" i="16"/>
  <c r="E605" i="16"/>
  <c r="E604" i="16"/>
  <c r="E603" i="16"/>
  <c r="E602" i="16"/>
  <c r="E601" i="16"/>
  <c r="E600" i="16"/>
  <c r="E599" i="16"/>
  <c r="E598" i="16"/>
  <c r="E597" i="16"/>
  <c r="E596" i="16"/>
  <c r="E595" i="16"/>
  <c r="E594" i="16"/>
  <c r="E593" i="16"/>
  <c r="E592" i="16"/>
  <c r="E591" i="16"/>
  <c r="E590" i="16"/>
  <c r="E589" i="16"/>
  <c r="E588" i="16"/>
  <c r="E587" i="16"/>
  <c r="E586" i="16"/>
  <c r="E585" i="16"/>
  <c r="E584" i="16"/>
  <c r="E583" i="16"/>
  <c r="E582" i="16"/>
  <c r="E581" i="16"/>
  <c r="E580" i="16"/>
  <c r="E579" i="16"/>
  <c r="E578" i="16"/>
  <c r="E577" i="16"/>
  <c r="E576" i="16"/>
  <c r="E575" i="16"/>
  <c r="E574" i="16"/>
  <c r="E573" i="16"/>
  <c r="E572" i="16"/>
  <c r="E571" i="16"/>
  <c r="E570" i="16"/>
  <c r="E569" i="16"/>
  <c r="E568" i="16"/>
  <c r="E567" i="16"/>
  <c r="E566" i="16"/>
  <c r="E565" i="16"/>
  <c r="E564" i="16"/>
  <c r="E563" i="16"/>
  <c r="E562" i="16"/>
  <c r="E561" i="16"/>
  <c r="E560" i="16"/>
  <c r="E559" i="16"/>
  <c r="E558" i="16"/>
  <c r="E557" i="16"/>
  <c r="E556" i="16"/>
  <c r="E555" i="16"/>
  <c r="E554" i="16"/>
  <c r="E553" i="16"/>
  <c r="E552" i="16"/>
  <c r="E551" i="16"/>
  <c r="E550" i="16"/>
  <c r="E549" i="16"/>
  <c r="E548" i="16"/>
  <c r="E547" i="16"/>
  <c r="E546" i="16"/>
  <c r="E545" i="16"/>
  <c r="E544" i="16"/>
  <c r="E543" i="16"/>
  <c r="E542" i="16"/>
  <c r="E541" i="16"/>
  <c r="E540" i="16"/>
  <c r="E539" i="16"/>
  <c r="E538" i="16"/>
  <c r="E537" i="16"/>
  <c r="E536" i="16"/>
  <c r="E535" i="16"/>
  <c r="E534" i="16"/>
  <c r="E533" i="16"/>
  <c r="E532" i="16"/>
  <c r="E531" i="16"/>
  <c r="E530" i="16"/>
  <c r="E529" i="16"/>
  <c r="E528" i="16"/>
  <c r="E527" i="16"/>
  <c r="E526" i="16"/>
  <c r="E525" i="16"/>
  <c r="E524" i="16"/>
  <c r="E523" i="16"/>
  <c r="E522" i="16"/>
  <c r="E521" i="16"/>
  <c r="E520" i="16"/>
  <c r="E519" i="16"/>
  <c r="E518" i="16"/>
  <c r="E517" i="16"/>
  <c r="E516" i="16"/>
  <c r="E515" i="16"/>
  <c r="E514" i="16"/>
  <c r="E513" i="16"/>
  <c r="E512" i="16"/>
  <c r="E511" i="16"/>
  <c r="E510" i="16"/>
  <c r="E509" i="16"/>
  <c r="E508" i="16"/>
  <c r="E507" i="16"/>
  <c r="E506" i="16"/>
  <c r="E505" i="16"/>
  <c r="E504" i="16"/>
  <c r="E503" i="16"/>
  <c r="E502" i="16"/>
  <c r="E501" i="16"/>
  <c r="E500" i="16"/>
  <c r="E499" i="16"/>
  <c r="E498" i="16"/>
  <c r="E497" i="16"/>
  <c r="E496" i="16"/>
  <c r="E495" i="16"/>
  <c r="E494" i="16"/>
  <c r="E493" i="16"/>
  <c r="E492" i="16"/>
  <c r="E491" i="16"/>
  <c r="E490" i="16"/>
  <c r="E489" i="16"/>
  <c r="E488" i="16"/>
  <c r="E487" i="16"/>
  <c r="E486" i="16"/>
  <c r="E485" i="16"/>
  <c r="E484" i="16"/>
  <c r="E483" i="16"/>
  <c r="E482" i="16"/>
  <c r="E481" i="16"/>
  <c r="E480" i="16"/>
  <c r="E479" i="16"/>
  <c r="E478" i="16"/>
  <c r="E477" i="16"/>
  <c r="E476" i="16"/>
  <c r="E475" i="16"/>
  <c r="E474" i="16"/>
  <c r="E473" i="16"/>
  <c r="E472" i="16"/>
  <c r="E471" i="16"/>
  <c r="E470" i="16"/>
  <c r="E469" i="16"/>
  <c r="E468" i="16"/>
  <c r="E467" i="16"/>
  <c r="E466" i="16"/>
  <c r="E465" i="16"/>
  <c r="E464" i="16"/>
  <c r="E463" i="16"/>
  <c r="E462" i="16"/>
  <c r="E461" i="16"/>
  <c r="E460" i="16"/>
  <c r="E459" i="16"/>
  <c r="E458" i="16"/>
  <c r="E457" i="16"/>
  <c r="E456" i="16"/>
  <c r="E455" i="16"/>
  <c r="E454" i="16"/>
  <c r="E453" i="16"/>
  <c r="E452" i="16"/>
  <c r="E451" i="16"/>
  <c r="E450" i="16"/>
  <c r="E449" i="16"/>
  <c r="E448" i="16"/>
  <c r="E447" i="16"/>
  <c r="E446" i="16"/>
  <c r="E445" i="16"/>
  <c r="E444" i="16"/>
  <c r="E443" i="16"/>
  <c r="E442" i="16"/>
  <c r="E441" i="16"/>
  <c r="E440" i="16"/>
  <c r="E439" i="16"/>
  <c r="E438" i="16"/>
  <c r="E437" i="16"/>
  <c r="E436" i="16"/>
  <c r="E435" i="16"/>
  <c r="E434" i="16"/>
  <c r="E433" i="16"/>
  <c r="E432" i="16"/>
  <c r="E431" i="16"/>
  <c r="E430" i="16"/>
  <c r="E429" i="16"/>
  <c r="E428" i="16"/>
  <c r="E427" i="16"/>
  <c r="E426" i="16"/>
  <c r="E425" i="16"/>
  <c r="E424" i="16"/>
  <c r="E423" i="16"/>
  <c r="E422" i="16"/>
  <c r="E421" i="16"/>
  <c r="E420" i="16"/>
  <c r="E419" i="16"/>
  <c r="E418" i="16"/>
  <c r="E417" i="16"/>
  <c r="E416" i="16"/>
  <c r="E415" i="16"/>
  <c r="E414" i="16"/>
  <c r="E413" i="16"/>
  <c r="E412" i="16"/>
  <c r="E411" i="16"/>
  <c r="E410" i="16"/>
  <c r="E409" i="16"/>
  <c r="E408" i="16"/>
  <c r="E407" i="16"/>
  <c r="E406" i="16"/>
  <c r="E405" i="16"/>
  <c r="E404" i="16"/>
  <c r="E403" i="16"/>
  <c r="E402" i="16"/>
  <c r="E401" i="16"/>
  <c r="E400" i="16"/>
  <c r="E399" i="16"/>
  <c r="E398" i="16"/>
  <c r="E397" i="16"/>
  <c r="E396" i="16"/>
  <c r="E395" i="16"/>
  <c r="E394" i="16"/>
  <c r="E393" i="16"/>
  <c r="E392" i="16"/>
  <c r="E391" i="16"/>
  <c r="E390" i="16"/>
  <c r="E389" i="16"/>
  <c r="E388" i="16"/>
  <c r="E387" i="16"/>
  <c r="E386" i="16"/>
  <c r="E385" i="16"/>
  <c r="E384" i="16"/>
  <c r="E383" i="16"/>
  <c r="E382" i="16"/>
  <c r="E381" i="16"/>
  <c r="E380" i="16"/>
  <c r="E379" i="16"/>
  <c r="E378" i="16"/>
  <c r="E377" i="16"/>
  <c r="E376" i="16"/>
  <c r="E375" i="16"/>
  <c r="E374" i="16"/>
  <c r="E373" i="16"/>
  <c r="E372" i="16"/>
  <c r="E371" i="16"/>
  <c r="E370" i="16"/>
  <c r="E369" i="16"/>
  <c r="E368" i="16"/>
  <c r="E367" i="16"/>
  <c r="E366" i="16"/>
  <c r="E365" i="16"/>
  <c r="E364" i="16"/>
  <c r="E363" i="16"/>
  <c r="E362" i="16"/>
  <c r="E361" i="16"/>
  <c r="E360" i="16"/>
  <c r="E359" i="16"/>
  <c r="E358" i="16"/>
  <c r="E357" i="16"/>
  <c r="E356" i="16"/>
  <c r="E355" i="16"/>
  <c r="E354" i="16"/>
  <c r="E353" i="16"/>
  <c r="E352" i="16"/>
  <c r="E351" i="16"/>
  <c r="E350" i="16"/>
  <c r="E349" i="16"/>
  <c r="E348" i="16"/>
  <c r="E347" i="16"/>
  <c r="E346" i="16"/>
  <c r="E345" i="16"/>
  <c r="E344" i="16"/>
  <c r="E343" i="16"/>
  <c r="E342" i="16"/>
  <c r="E341" i="16"/>
  <c r="E340" i="16"/>
  <c r="E339" i="16"/>
  <c r="E338" i="16"/>
  <c r="E337" i="16"/>
  <c r="E336" i="16"/>
  <c r="E335" i="16"/>
  <c r="E334" i="16"/>
  <c r="E333" i="16"/>
  <c r="E332" i="16"/>
  <c r="E331" i="16"/>
  <c r="E330" i="16"/>
  <c r="E329" i="16"/>
  <c r="E328" i="16"/>
  <c r="E327" i="16"/>
  <c r="E326" i="16"/>
  <c r="E325" i="16"/>
  <c r="E324" i="16"/>
  <c r="E323" i="16"/>
  <c r="E322" i="16"/>
  <c r="E321" i="16"/>
  <c r="E320" i="16"/>
  <c r="E319" i="16"/>
  <c r="E318" i="16"/>
  <c r="E317" i="16"/>
  <c r="E316" i="16"/>
  <c r="E315" i="16"/>
  <c r="E314" i="16"/>
  <c r="E313" i="16"/>
  <c r="E312" i="16"/>
  <c r="E311" i="16"/>
  <c r="E310" i="16"/>
  <c r="E309" i="16"/>
  <c r="E308" i="16"/>
  <c r="E307" i="16"/>
  <c r="E306" i="16"/>
  <c r="E305" i="16"/>
  <c r="E304" i="16"/>
  <c r="E303" i="16"/>
  <c r="E302" i="16"/>
  <c r="E301" i="16"/>
  <c r="E300" i="16"/>
  <c r="E299" i="16"/>
  <c r="E298" i="16"/>
  <c r="E297" i="16"/>
  <c r="E296" i="16"/>
  <c r="E295" i="16"/>
  <c r="E294" i="16"/>
  <c r="E293" i="16"/>
  <c r="E292" i="16"/>
  <c r="E291" i="16"/>
  <c r="E290" i="16"/>
  <c r="E289" i="16"/>
  <c r="E288" i="16"/>
  <c r="E287" i="16"/>
  <c r="E286" i="16"/>
  <c r="E285" i="16"/>
  <c r="E284" i="16"/>
  <c r="E283" i="16"/>
  <c r="E282" i="16"/>
  <c r="E281" i="16"/>
  <c r="E280" i="16"/>
  <c r="E279" i="16"/>
  <c r="E278" i="16"/>
  <c r="E277" i="16"/>
  <c r="E276" i="16"/>
  <c r="E275" i="16"/>
  <c r="E274" i="16"/>
  <c r="E273" i="16"/>
  <c r="E272" i="16"/>
  <c r="E271" i="16"/>
  <c r="E270" i="16"/>
  <c r="E269" i="16"/>
  <c r="E268" i="16"/>
  <c r="E267" i="16"/>
  <c r="E266" i="16"/>
  <c r="E265" i="16"/>
  <c r="E264" i="16"/>
  <c r="E263" i="16"/>
  <c r="E262" i="16"/>
  <c r="E261" i="16"/>
  <c r="E260" i="16"/>
  <c r="E259" i="16"/>
  <c r="E258" i="16"/>
  <c r="E257" i="16"/>
  <c r="E256" i="16"/>
  <c r="E255" i="16"/>
  <c r="E254" i="16"/>
  <c r="E253" i="16"/>
  <c r="E252" i="16"/>
  <c r="E251" i="16"/>
  <c r="E250" i="16"/>
  <c r="E249" i="16"/>
  <c r="E248" i="16"/>
  <c r="E247" i="16"/>
  <c r="E246" i="16"/>
  <c r="E245" i="16"/>
  <c r="E244" i="16"/>
  <c r="E243" i="16"/>
  <c r="E242" i="16"/>
  <c r="E241" i="16"/>
  <c r="E240" i="16"/>
  <c r="E239" i="16"/>
  <c r="E238" i="16"/>
  <c r="E237" i="16"/>
  <c r="E236" i="16"/>
  <c r="E235" i="16"/>
  <c r="E234" i="16"/>
  <c r="E233" i="16"/>
  <c r="E232" i="16"/>
  <c r="E231" i="16"/>
  <c r="E230" i="16"/>
  <c r="E229" i="16"/>
  <c r="E228" i="16"/>
  <c r="E227" i="16"/>
  <c r="E226" i="16"/>
  <c r="E225" i="16"/>
  <c r="E224" i="16"/>
  <c r="E223" i="16"/>
  <c r="E222" i="16"/>
  <c r="E221" i="16"/>
  <c r="E220" i="16"/>
  <c r="E219" i="16"/>
  <c r="E218" i="16"/>
  <c r="E217" i="16"/>
  <c r="E216" i="16"/>
  <c r="E215" i="16"/>
  <c r="E214" i="16"/>
  <c r="E213" i="16"/>
  <c r="E212" i="16"/>
  <c r="E211" i="16"/>
  <c r="E210" i="16"/>
  <c r="E209" i="16"/>
  <c r="E208" i="16"/>
  <c r="E207" i="16"/>
  <c r="E206" i="16"/>
  <c r="E205" i="16"/>
  <c r="E204" i="16"/>
  <c r="E203" i="16"/>
  <c r="E202" i="16"/>
  <c r="E201" i="16"/>
  <c r="E200" i="16"/>
  <c r="E199" i="16"/>
  <c r="E198" i="16"/>
  <c r="E197" i="16"/>
  <c r="E196" i="16"/>
  <c r="E195" i="16"/>
  <c r="E194" i="16"/>
  <c r="E193" i="16"/>
  <c r="E192" i="16"/>
  <c r="E191" i="16"/>
  <c r="E190" i="16"/>
  <c r="E189" i="16"/>
  <c r="E188" i="16"/>
  <c r="E187" i="16"/>
  <c r="E186" i="16"/>
  <c r="E185" i="16"/>
  <c r="E184" i="16"/>
  <c r="E183" i="16"/>
  <c r="E182" i="16"/>
  <c r="E181" i="16"/>
  <c r="E180" i="16"/>
  <c r="E179" i="16"/>
  <c r="E178" i="16"/>
  <c r="E177" i="16"/>
  <c r="E176" i="16"/>
  <c r="E175" i="16"/>
  <c r="E174" i="16"/>
  <c r="E173" i="16"/>
  <c r="E172" i="16"/>
  <c r="E171" i="16"/>
  <c r="E170" i="16"/>
  <c r="E169" i="16"/>
  <c r="E168" i="16"/>
  <c r="E167" i="16"/>
  <c r="E166" i="16"/>
  <c r="E165" i="16"/>
  <c r="E164" i="16"/>
  <c r="E163" i="16"/>
  <c r="E162" i="16"/>
  <c r="E161" i="16"/>
  <c r="E160" i="16"/>
  <c r="E159" i="16"/>
  <c r="E158" i="16"/>
  <c r="E157" i="16"/>
  <c r="E156" i="16"/>
  <c r="E155" i="16"/>
  <c r="E154" i="16"/>
  <c r="E153" i="16"/>
  <c r="E152" i="16"/>
  <c r="E151" i="16"/>
  <c r="E150" i="16"/>
  <c r="E149" i="16"/>
  <c r="E148" i="16"/>
  <c r="E147" i="16"/>
  <c r="E146" i="16"/>
  <c r="E145" i="16"/>
  <c r="E144" i="16"/>
  <c r="E143" i="16"/>
  <c r="E142" i="16"/>
  <c r="E141" i="16"/>
  <c r="E140" i="16"/>
  <c r="E139" i="16"/>
  <c r="E138" i="16"/>
  <c r="E137" i="16"/>
  <c r="E136" i="16"/>
  <c r="E135" i="16"/>
  <c r="E134" i="16"/>
  <c r="E133" i="16"/>
  <c r="E132" i="16"/>
  <c r="E131" i="16"/>
  <c r="E130" i="16"/>
  <c r="E129" i="16"/>
  <c r="E128" i="16"/>
  <c r="E127" i="16"/>
  <c r="E126" i="16"/>
  <c r="E125" i="16"/>
  <c r="E124" i="16"/>
  <c r="E123" i="16"/>
  <c r="E122" i="16"/>
  <c r="E121" i="16"/>
  <c r="E120" i="16"/>
  <c r="E119" i="16"/>
  <c r="E118" i="16"/>
  <c r="E117" i="16"/>
  <c r="E116" i="16"/>
  <c r="E115" i="16"/>
  <c r="E114" i="16"/>
  <c r="E113" i="16"/>
  <c r="E112" i="16"/>
  <c r="E111" i="16"/>
  <c r="E110" i="16"/>
  <c r="E109" i="16"/>
  <c r="E108" i="16"/>
  <c r="E107" i="16"/>
  <c r="E106" i="16"/>
  <c r="E105" i="16"/>
  <c r="E104" i="16"/>
  <c r="E103" i="16"/>
  <c r="E102" i="16"/>
  <c r="E101" i="16"/>
  <c r="E100" i="16"/>
  <c r="E99" i="16"/>
  <c r="E98" i="16"/>
  <c r="E97" i="16"/>
  <c r="E96" i="16"/>
  <c r="E95" i="16"/>
  <c r="E94" i="16"/>
  <c r="E93" i="16"/>
  <c r="E92" i="16"/>
  <c r="E91" i="16"/>
  <c r="E90" i="16"/>
  <c r="E89" i="16"/>
  <c r="E88" i="16"/>
  <c r="E87" i="16"/>
  <c r="E86" i="16"/>
  <c r="E85" i="16"/>
  <c r="E84" i="16"/>
  <c r="E83" i="16"/>
  <c r="E82" i="16"/>
  <c r="E81" i="16"/>
  <c r="E80" i="16"/>
  <c r="E79" i="16"/>
  <c r="E78" i="16"/>
  <c r="E77" i="16"/>
  <c r="E76" i="16"/>
  <c r="E75" i="16"/>
  <c r="E74" i="16"/>
  <c r="E73" i="16"/>
  <c r="E72" i="16"/>
  <c r="E71" i="16"/>
  <c r="E70" i="16"/>
  <c r="E69" i="16"/>
  <c r="E68" i="16"/>
  <c r="E67" i="16"/>
  <c r="E66" i="16"/>
  <c r="E65" i="16"/>
  <c r="E64" i="16"/>
  <c r="E63" i="16"/>
  <c r="E62" i="16"/>
  <c r="E61" i="16"/>
  <c r="E60" i="16"/>
  <c r="E59" i="16"/>
  <c r="E58" i="16"/>
  <c r="E57" i="16"/>
  <c r="E56" i="16"/>
  <c r="E55" i="16"/>
  <c r="E54" i="16"/>
  <c r="E53" i="16"/>
  <c r="E52" i="16"/>
  <c r="E51" i="16"/>
  <c r="E50" i="16"/>
  <c r="E49" i="16"/>
  <c r="E48" i="16"/>
  <c r="E47" i="16"/>
  <c r="E46" i="16"/>
  <c r="E45" i="16"/>
  <c r="E44" i="16"/>
  <c r="E43" i="16"/>
  <c r="E42" i="16"/>
  <c r="E41" i="16"/>
  <c r="E40" i="16"/>
  <c r="E39" i="16"/>
  <c r="E38" i="16"/>
  <c r="E37" i="16"/>
  <c r="E36" i="16"/>
  <c r="E35" i="16"/>
  <c r="E34" i="16"/>
  <c r="E33" i="16"/>
  <c r="E32" i="16"/>
  <c r="E31" i="16"/>
  <c r="E30" i="16"/>
  <c r="E29" i="16"/>
  <c r="E28" i="16"/>
  <c r="E27" i="16"/>
  <c r="E26" i="16"/>
  <c r="E25" i="16"/>
  <c r="E24" i="16"/>
  <c r="E23" i="16"/>
  <c r="E22" i="16"/>
  <c r="E21" i="16"/>
  <c r="E20" i="16"/>
  <c r="E19" i="16"/>
  <c r="E18" i="16"/>
  <c r="E17" i="16"/>
  <c r="E16" i="16"/>
  <c r="E15" i="16"/>
  <c r="E14" i="16"/>
  <c r="E13" i="16"/>
  <c r="E12" i="16"/>
  <c r="E11" i="16"/>
  <c r="E10" i="16"/>
  <c r="E9" i="16"/>
  <c r="E8" i="16"/>
  <c r="E7" i="16"/>
  <c r="E6" i="16"/>
  <c r="E5" i="16"/>
  <c r="E4" i="16"/>
  <c r="E3" i="16"/>
  <c r="F2" i="16"/>
  <c r="E2" i="16"/>
  <c r="D5739" i="16"/>
  <c r="D5738" i="16"/>
  <c r="D5737" i="16"/>
  <c r="D5736" i="16"/>
  <c r="D5735" i="16"/>
  <c r="D5734" i="16"/>
  <c r="D5733" i="16"/>
  <c r="D5732" i="16"/>
  <c r="D5731" i="16"/>
  <c r="D5730" i="16"/>
  <c r="D5729" i="16"/>
  <c r="D5728" i="16"/>
  <c r="D5727" i="16"/>
  <c r="D5726" i="16"/>
  <c r="D5725" i="16"/>
  <c r="D5724" i="16"/>
  <c r="D5723" i="16"/>
  <c r="D5722" i="16"/>
  <c r="D5721" i="16"/>
  <c r="D5720" i="16"/>
  <c r="D5719" i="16"/>
  <c r="D5718" i="16"/>
  <c r="D5717" i="16"/>
  <c r="D5716" i="16"/>
  <c r="D5715" i="16"/>
  <c r="D5714" i="16"/>
  <c r="D5713" i="16"/>
  <c r="D5712" i="16"/>
  <c r="D5711" i="16"/>
  <c r="D5710" i="16"/>
  <c r="D5709" i="16"/>
  <c r="D5708" i="16"/>
  <c r="D5707" i="16"/>
  <c r="D5706" i="16"/>
  <c r="D5705" i="16"/>
  <c r="D5704" i="16"/>
  <c r="D5703" i="16"/>
  <c r="D5702" i="16"/>
  <c r="D5701" i="16"/>
  <c r="D5700" i="16"/>
  <c r="D5699" i="16"/>
  <c r="D5698" i="16"/>
  <c r="D5697" i="16"/>
  <c r="D5696" i="16"/>
  <c r="D5695" i="16"/>
  <c r="D5694" i="16"/>
  <c r="D5693" i="16"/>
  <c r="D5692" i="16"/>
  <c r="D5691" i="16"/>
  <c r="D5690" i="16"/>
  <c r="D5689" i="16"/>
  <c r="D5688" i="16"/>
  <c r="D5687" i="16"/>
  <c r="D5686" i="16"/>
  <c r="D5685" i="16"/>
  <c r="D5684" i="16"/>
  <c r="D5683" i="16"/>
  <c r="D5682" i="16"/>
  <c r="D5681" i="16"/>
  <c r="D5680" i="16"/>
  <c r="D5679" i="16"/>
  <c r="D5678" i="16"/>
  <c r="D5677" i="16"/>
  <c r="D5676" i="16"/>
  <c r="D5675" i="16"/>
  <c r="D5674" i="16"/>
  <c r="D5673" i="16"/>
  <c r="D5672" i="16"/>
  <c r="D5671" i="16"/>
  <c r="D5670" i="16"/>
  <c r="D5669" i="16"/>
  <c r="D5668" i="16"/>
  <c r="D5667" i="16"/>
  <c r="D5666" i="16"/>
  <c r="D5665" i="16"/>
  <c r="D5664" i="16"/>
  <c r="D5663" i="16"/>
  <c r="D5662" i="16"/>
  <c r="D5661" i="16"/>
  <c r="D5660" i="16"/>
  <c r="D5659" i="16"/>
  <c r="D5658" i="16"/>
  <c r="D5657" i="16"/>
  <c r="D5656" i="16"/>
  <c r="D5655" i="16"/>
  <c r="D5654" i="16"/>
  <c r="D5653" i="16"/>
  <c r="D5652" i="16"/>
  <c r="D5651" i="16"/>
  <c r="D5650" i="16"/>
  <c r="D5649" i="16"/>
  <c r="D5648" i="16"/>
  <c r="D5647" i="16"/>
  <c r="D5646" i="16"/>
  <c r="D5645" i="16"/>
  <c r="D5644" i="16"/>
  <c r="D5643" i="16"/>
  <c r="D5642" i="16"/>
  <c r="D5641" i="16"/>
  <c r="D5640" i="16"/>
  <c r="D5639" i="16"/>
  <c r="D5638" i="16"/>
  <c r="D5637" i="16"/>
  <c r="D5636" i="16"/>
  <c r="D5635" i="16"/>
  <c r="D5634" i="16"/>
  <c r="D5633" i="16"/>
  <c r="D5632" i="16"/>
  <c r="D5631" i="16"/>
  <c r="D5630" i="16"/>
  <c r="D5629" i="16"/>
  <c r="D5628" i="16"/>
  <c r="D5627" i="16"/>
  <c r="D5626" i="16"/>
  <c r="D5625" i="16"/>
  <c r="D5624" i="16"/>
  <c r="D5623" i="16"/>
  <c r="D5622" i="16"/>
  <c r="D5621" i="16"/>
  <c r="D5620" i="16"/>
  <c r="D5619" i="16"/>
  <c r="D5618" i="16"/>
  <c r="D5617" i="16"/>
  <c r="D5616" i="16"/>
  <c r="D5615" i="16"/>
  <c r="D5614" i="16"/>
  <c r="D5613" i="16"/>
  <c r="D5612" i="16"/>
  <c r="D5611" i="16"/>
  <c r="D5610" i="16"/>
  <c r="D5609" i="16"/>
  <c r="D5608" i="16"/>
  <c r="D5607" i="16"/>
  <c r="D5606" i="16"/>
  <c r="D5605" i="16"/>
  <c r="D5604" i="16"/>
  <c r="D5603" i="16"/>
  <c r="D5602" i="16"/>
  <c r="D5601" i="16"/>
  <c r="D5600" i="16"/>
  <c r="D5599" i="16"/>
  <c r="D5598" i="16"/>
  <c r="D5597" i="16"/>
  <c r="D5596" i="16"/>
  <c r="D5595" i="16"/>
  <c r="D5594" i="16"/>
  <c r="D5593" i="16"/>
  <c r="D5592" i="16"/>
  <c r="D5591" i="16"/>
  <c r="D5590" i="16"/>
  <c r="D5589" i="16"/>
  <c r="D5588" i="16"/>
  <c r="D5587" i="16"/>
  <c r="D5586" i="16"/>
  <c r="D5585" i="16"/>
  <c r="D5584" i="16"/>
  <c r="D5583" i="16"/>
  <c r="D5582" i="16"/>
  <c r="D5581" i="16"/>
  <c r="D5580" i="16"/>
  <c r="D5579" i="16"/>
  <c r="D5578" i="16"/>
  <c r="D5577" i="16"/>
  <c r="D5576" i="16"/>
  <c r="D5575" i="16"/>
  <c r="D5574" i="16"/>
  <c r="D5573" i="16"/>
  <c r="D5572" i="16"/>
  <c r="D5571" i="16"/>
  <c r="D5570" i="16"/>
  <c r="D5569" i="16"/>
  <c r="D5568" i="16"/>
  <c r="D5567" i="16"/>
  <c r="D5566" i="16"/>
  <c r="D5565" i="16"/>
  <c r="D5564" i="16"/>
  <c r="D5563" i="16"/>
  <c r="D5562" i="16"/>
  <c r="D5561" i="16"/>
  <c r="D5560" i="16"/>
  <c r="D5559" i="16"/>
  <c r="D5558" i="16"/>
  <c r="D5557" i="16"/>
  <c r="D5556" i="16"/>
  <c r="D5555" i="16"/>
  <c r="D5554" i="16"/>
  <c r="D5553" i="16"/>
  <c r="D5552" i="16"/>
  <c r="D5551" i="16"/>
  <c r="D5550" i="16"/>
  <c r="D5549" i="16"/>
  <c r="D5548" i="16"/>
  <c r="D5547" i="16"/>
  <c r="D5546" i="16"/>
  <c r="D5545" i="16"/>
  <c r="D5544" i="16"/>
  <c r="D5543" i="16"/>
  <c r="D5542" i="16"/>
  <c r="D5541" i="16"/>
  <c r="D5540" i="16"/>
  <c r="D5539" i="16"/>
  <c r="D5538" i="16"/>
  <c r="D5537" i="16"/>
  <c r="D5536" i="16"/>
  <c r="D5535" i="16"/>
  <c r="D5534" i="16"/>
  <c r="D5533" i="16"/>
  <c r="D5532" i="16"/>
  <c r="D5531" i="16"/>
  <c r="D5530" i="16"/>
  <c r="D5529" i="16"/>
  <c r="D5528" i="16"/>
  <c r="D5527" i="16"/>
  <c r="D5526" i="16"/>
  <c r="D5525" i="16"/>
  <c r="D5524" i="16"/>
  <c r="D5523" i="16"/>
  <c r="D5522" i="16"/>
  <c r="D5521" i="16"/>
  <c r="D5520" i="16"/>
  <c r="D5519" i="16"/>
  <c r="D5518" i="16"/>
  <c r="D5517" i="16"/>
  <c r="D5516" i="16"/>
  <c r="D5515" i="16"/>
  <c r="D5514" i="16"/>
  <c r="D5513" i="16"/>
  <c r="D5512" i="16"/>
  <c r="D5511" i="16"/>
  <c r="D5510" i="16"/>
  <c r="D5509" i="16"/>
  <c r="D5508" i="16"/>
  <c r="D5507" i="16"/>
  <c r="D5506" i="16"/>
  <c r="D5505" i="16"/>
  <c r="D5504" i="16"/>
  <c r="D5503" i="16"/>
  <c r="D5502" i="16"/>
  <c r="D5501" i="16"/>
  <c r="D5500" i="16"/>
  <c r="D5499" i="16"/>
  <c r="D5498" i="16"/>
  <c r="D5497" i="16"/>
  <c r="D5496" i="16"/>
  <c r="D5495" i="16"/>
  <c r="D5494" i="16"/>
  <c r="D5493" i="16"/>
  <c r="D5492" i="16"/>
  <c r="D5491" i="16"/>
  <c r="D5490" i="16"/>
  <c r="D5489" i="16"/>
  <c r="D5488" i="16"/>
  <c r="D5487" i="16"/>
  <c r="D5486" i="16"/>
  <c r="D5485" i="16"/>
  <c r="D5484" i="16"/>
  <c r="D5483" i="16"/>
  <c r="D5482" i="16"/>
  <c r="D5481" i="16"/>
  <c r="D5480" i="16"/>
  <c r="D5479" i="16"/>
  <c r="D5478" i="16"/>
  <c r="D5477" i="16"/>
  <c r="D5476" i="16"/>
  <c r="D5475" i="16"/>
  <c r="D5474" i="16"/>
  <c r="D5473" i="16"/>
  <c r="D5472" i="16"/>
  <c r="D5471" i="16"/>
  <c r="D5470" i="16"/>
  <c r="D5469" i="16"/>
  <c r="D5468" i="16"/>
  <c r="D5467" i="16"/>
  <c r="D5466" i="16"/>
  <c r="D5465" i="16"/>
  <c r="D5464" i="16"/>
  <c r="D5463" i="16"/>
  <c r="D5462" i="16"/>
  <c r="D5461" i="16"/>
  <c r="D5460" i="16"/>
  <c r="D5459" i="16"/>
  <c r="D5458" i="16"/>
  <c r="D5457" i="16"/>
  <c r="D5456" i="16"/>
  <c r="D5455" i="16"/>
  <c r="D5454" i="16"/>
  <c r="D5453" i="16"/>
  <c r="D5452" i="16"/>
  <c r="D5451" i="16"/>
  <c r="D5450" i="16"/>
  <c r="D5449" i="16"/>
  <c r="D5448" i="16"/>
  <c r="D5447" i="16"/>
  <c r="D5446" i="16"/>
  <c r="D5445" i="16"/>
  <c r="D5444" i="16"/>
  <c r="D5443" i="16"/>
  <c r="D5442" i="16"/>
  <c r="D5441" i="16"/>
  <c r="D5440" i="16"/>
  <c r="D5439" i="16"/>
  <c r="D5438" i="16"/>
  <c r="D5437" i="16"/>
  <c r="D5436" i="16"/>
  <c r="D5435" i="16"/>
  <c r="D5434" i="16"/>
  <c r="D5433" i="16"/>
  <c r="D5432" i="16"/>
  <c r="D5431" i="16"/>
  <c r="D5430" i="16"/>
  <c r="D5429" i="16"/>
  <c r="D5428" i="16"/>
  <c r="D5427" i="16"/>
  <c r="D5426" i="16"/>
  <c r="D5425" i="16"/>
  <c r="D5424" i="16"/>
  <c r="D5423" i="16"/>
  <c r="D5422" i="16"/>
  <c r="D5421" i="16"/>
  <c r="D5420" i="16"/>
  <c r="D5419" i="16"/>
  <c r="D5418" i="16"/>
  <c r="D5417" i="16"/>
  <c r="D5416" i="16"/>
  <c r="D5415" i="16"/>
  <c r="D5414" i="16"/>
  <c r="D5413" i="16"/>
  <c r="D5412" i="16"/>
  <c r="D5411" i="16"/>
  <c r="D5410" i="16"/>
  <c r="D5409" i="16"/>
  <c r="D5408" i="16"/>
  <c r="D5407" i="16"/>
  <c r="D5406" i="16"/>
  <c r="D5405" i="16"/>
  <c r="D5404" i="16"/>
  <c r="D5403" i="16"/>
  <c r="D5402" i="16"/>
  <c r="D5401" i="16"/>
  <c r="D5400" i="16"/>
  <c r="D5399" i="16"/>
  <c r="D5398" i="16"/>
  <c r="D5397" i="16"/>
  <c r="D5396" i="16"/>
  <c r="D5395" i="16"/>
  <c r="D5394" i="16"/>
  <c r="D5393" i="16"/>
  <c r="D5392" i="16"/>
  <c r="D5391" i="16"/>
  <c r="D5390" i="16"/>
  <c r="D5389" i="16"/>
  <c r="D5388" i="16"/>
  <c r="D5387" i="16"/>
  <c r="D5386" i="16"/>
  <c r="D5385" i="16"/>
  <c r="D5384" i="16"/>
  <c r="D5383" i="16"/>
  <c r="D5382" i="16"/>
  <c r="D5381" i="16"/>
  <c r="D5380" i="16"/>
  <c r="D5379" i="16"/>
  <c r="D5378" i="16"/>
  <c r="D5377" i="16"/>
  <c r="D5376" i="16"/>
  <c r="D5375" i="16"/>
  <c r="D5374" i="16"/>
  <c r="D5373" i="16"/>
  <c r="D5372" i="16"/>
  <c r="D5371" i="16"/>
  <c r="D5370" i="16"/>
  <c r="D5369" i="16"/>
  <c r="D5368" i="16"/>
  <c r="D5367" i="16"/>
  <c r="D5366" i="16"/>
  <c r="D5365" i="16"/>
  <c r="D5364" i="16"/>
  <c r="D5363" i="16"/>
  <c r="D5362" i="16"/>
  <c r="D5361" i="16"/>
  <c r="D5360" i="16"/>
  <c r="D5359" i="16"/>
  <c r="D5358" i="16"/>
  <c r="D5357" i="16"/>
  <c r="D5356" i="16"/>
  <c r="D5355" i="16"/>
  <c r="D5354" i="16"/>
  <c r="D5353" i="16"/>
  <c r="D5352" i="16"/>
  <c r="D5351" i="16"/>
  <c r="D5350" i="16"/>
  <c r="D5349" i="16"/>
  <c r="D5348" i="16"/>
  <c r="D5347" i="16"/>
  <c r="D5346" i="16"/>
  <c r="D5345" i="16"/>
  <c r="D5344" i="16"/>
  <c r="D5343" i="16"/>
  <c r="D5342" i="16"/>
  <c r="D5341" i="16"/>
  <c r="D5340" i="16"/>
  <c r="D5339" i="16"/>
  <c r="D5338" i="16"/>
  <c r="D5337" i="16"/>
  <c r="D5336" i="16"/>
  <c r="D5335" i="16"/>
  <c r="D5334" i="16"/>
  <c r="D5333" i="16"/>
  <c r="D5332" i="16"/>
  <c r="D5331" i="16"/>
  <c r="D5330" i="16"/>
  <c r="D5329" i="16"/>
  <c r="D5328" i="16"/>
  <c r="D5327" i="16"/>
  <c r="D5326" i="16"/>
  <c r="D5325" i="16"/>
  <c r="D5324" i="16"/>
  <c r="D5323" i="16"/>
  <c r="D5322" i="16"/>
  <c r="D5321" i="16"/>
  <c r="D5320" i="16"/>
  <c r="D5319" i="16"/>
  <c r="D5318" i="16"/>
  <c r="D5317" i="16"/>
  <c r="D5316" i="16"/>
  <c r="D5315" i="16"/>
  <c r="D5314" i="16"/>
  <c r="D5313" i="16"/>
  <c r="D5312" i="16"/>
  <c r="D5311" i="16"/>
  <c r="D5310" i="16"/>
  <c r="D5309" i="16"/>
  <c r="D5308" i="16"/>
  <c r="D5307" i="16"/>
  <c r="D5306" i="16"/>
  <c r="D5305" i="16"/>
  <c r="D5304" i="16"/>
  <c r="D5303" i="16"/>
  <c r="D5302" i="16"/>
  <c r="D5301" i="16"/>
  <c r="D5300" i="16"/>
  <c r="D5299" i="16"/>
  <c r="D5298" i="16"/>
  <c r="D5297" i="16"/>
  <c r="D5296" i="16"/>
  <c r="D5295" i="16"/>
  <c r="D5294" i="16"/>
  <c r="D5293" i="16"/>
  <c r="D5292" i="16"/>
  <c r="D5291" i="16"/>
  <c r="D5290" i="16"/>
  <c r="D5289" i="16"/>
  <c r="D5288" i="16"/>
  <c r="D5287" i="16"/>
  <c r="D5286" i="16"/>
  <c r="D5285" i="16"/>
  <c r="D5284" i="16"/>
  <c r="D5283" i="16"/>
  <c r="D5282" i="16"/>
  <c r="D5281" i="16"/>
  <c r="D5280" i="16"/>
  <c r="D5279" i="16"/>
  <c r="D5278" i="16"/>
  <c r="D5277" i="16"/>
  <c r="D5276" i="16"/>
  <c r="D5275" i="16"/>
  <c r="D5274" i="16"/>
  <c r="D5273" i="16"/>
  <c r="D5272" i="16"/>
  <c r="D5271" i="16"/>
  <c r="D5270" i="16"/>
  <c r="D5269" i="16"/>
  <c r="D5268" i="16"/>
  <c r="D5267" i="16"/>
  <c r="D5266" i="16"/>
  <c r="D5265" i="16"/>
  <c r="D5264" i="16"/>
  <c r="D5263" i="16"/>
  <c r="D5262" i="16"/>
  <c r="D5261" i="16"/>
  <c r="D5260" i="16"/>
  <c r="D5259" i="16"/>
  <c r="D5258" i="16"/>
  <c r="D5257" i="16"/>
  <c r="D5256" i="16"/>
  <c r="D5255" i="16"/>
  <c r="D5254" i="16"/>
  <c r="D5253" i="16"/>
  <c r="D5252" i="16"/>
  <c r="D5251" i="16"/>
  <c r="D5250" i="16"/>
  <c r="D5249" i="16"/>
  <c r="D5248" i="16"/>
  <c r="D5247" i="16"/>
  <c r="D5246" i="16"/>
  <c r="D5245" i="16"/>
  <c r="D5244" i="16"/>
  <c r="D5243" i="16"/>
  <c r="D5242" i="16"/>
  <c r="D5241" i="16"/>
  <c r="D5240" i="16"/>
  <c r="D5239" i="16"/>
  <c r="D5238" i="16"/>
  <c r="D5237" i="16"/>
  <c r="D5236" i="16"/>
  <c r="D5235" i="16"/>
  <c r="D5234" i="16"/>
  <c r="D5233" i="16"/>
  <c r="D5232" i="16"/>
  <c r="D5231" i="16"/>
  <c r="D5230" i="16"/>
  <c r="D5229" i="16"/>
  <c r="D5228" i="16"/>
  <c r="D5227" i="16"/>
  <c r="D5226" i="16"/>
  <c r="D5225" i="16"/>
  <c r="D5224" i="16"/>
  <c r="D5223" i="16"/>
  <c r="D5222" i="16"/>
  <c r="D5221" i="16"/>
  <c r="D5220" i="16"/>
  <c r="D5219" i="16"/>
  <c r="D5218" i="16"/>
  <c r="D5217" i="16"/>
  <c r="D5216" i="16"/>
  <c r="D5215" i="16"/>
  <c r="D5214" i="16"/>
  <c r="D5213" i="16"/>
  <c r="D5212" i="16"/>
  <c r="D5211" i="16"/>
  <c r="D5210" i="16"/>
  <c r="D5209" i="16"/>
  <c r="D5208" i="16"/>
  <c r="D5207" i="16"/>
  <c r="D5206" i="16"/>
  <c r="D5205" i="16"/>
  <c r="D5204" i="16"/>
  <c r="D5203" i="16"/>
  <c r="D5202" i="16"/>
  <c r="D5201" i="16"/>
  <c r="D5200" i="16"/>
  <c r="D5199" i="16"/>
  <c r="D5198" i="16"/>
  <c r="D5197" i="16"/>
  <c r="D5196" i="16"/>
  <c r="D5195" i="16"/>
  <c r="D5194" i="16"/>
  <c r="D5193" i="16"/>
  <c r="D5192" i="16"/>
  <c r="D5191" i="16"/>
  <c r="D5190" i="16"/>
  <c r="D5189" i="16"/>
  <c r="D5188" i="16"/>
  <c r="D5187" i="16"/>
  <c r="D5186" i="16"/>
  <c r="D5185" i="16"/>
  <c r="D5184" i="16"/>
  <c r="D5183" i="16"/>
  <c r="D5182" i="16"/>
  <c r="D5181" i="16"/>
  <c r="D5180" i="16"/>
  <c r="D5179" i="16"/>
  <c r="D5178" i="16"/>
  <c r="D5177" i="16"/>
  <c r="D5176" i="16"/>
  <c r="D5175" i="16"/>
  <c r="D5174" i="16"/>
  <c r="D5173" i="16"/>
  <c r="D5172" i="16"/>
  <c r="D5171" i="16"/>
  <c r="D5170" i="16"/>
  <c r="D5169" i="16"/>
  <c r="D5168" i="16"/>
  <c r="D5167" i="16"/>
  <c r="D5166" i="16"/>
  <c r="D5165" i="16"/>
  <c r="D5164" i="16"/>
  <c r="D5163" i="16"/>
  <c r="D5162" i="16"/>
  <c r="D5161" i="16"/>
  <c r="D5160" i="16"/>
  <c r="D5159" i="16"/>
  <c r="D5158" i="16"/>
  <c r="D5157" i="16"/>
  <c r="D5156" i="16"/>
  <c r="D5155" i="16"/>
  <c r="D5154" i="16"/>
  <c r="D5153" i="16"/>
  <c r="D5152" i="16"/>
  <c r="D5151" i="16"/>
  <c r="D5150" i="16"/>
  <c r="D5149" i="16"/>
  <c r="D5148" i="16"/>
  <c r="D5147" i="16"/>
  <c r="D5146" i="16"/>
  <c r="D5145" i="16"/>
  <c r="D5144" i="16"/>
  <c r="D5143" i="16"/>
  <c r="D5142" i="16"/>
  <c r="D5141" i="16"/>
  <c r="D5140" i="16"/>
  <c r="D5139" i="16"/>
  <c r="D5138" i="16"/>
  <c r="D5137" i="16"/>
  <c r="D5136" i="16"/>
  <c r="D5135" i="16"/>
  <c r="D5134" i="16"/>
  <c r="D5133" i="16"/>
  <c r="D5132" i="16"/>
  <c r="D5131" i="16"/>
  <c r="D5130" i="16"/>
  <c r="D5129" i="16"/>
  <c r="D5128" i="16"/>
  <c r="D5127" i="16"/>
  <c r="D5126" i="16"/>
  <c r="D5125" i="16"/>
  <c r="D5124" i="16"/>
  <c r="D5123" i="16"/>
  <c r="D5122" i="16"/>
  <c r="D5121" i="16"/>
  <c r="D5120" i="16"/>
  <c r="D5119" i="16"/>
  <c r="D5118" i="16"/>
  <c r="D5117" i="16"/>
  <c r="D5116" i="16"/>
  <c r="D5115" i="16"/>
  <c r="D5114" i="16"/>
  <c r="D5113" i="16"/>
  <c r="D5112" i="16"/>
  <c r="D5111" i="16"/>
  <c r="D5110" i="16"/>
  <c r="D5109" i="16"/>
  <c r="D5108" i="16"/>
  <c r="D5107" i="16"/>
  <c r="D5106" i="16"/>
  <c r="D5105" i="16"/>
  <c r="D5104" i="16"/>
  <c r="D5103" i="16"/>
  <c r="D5102" i="16"/>
  <c r="D5101" i="16"/>
  <c r="D5100" i="16"/>
  <c r="D5099" i="16"/>
  <c r="D5098" i="16"/>
  <c r="D5097" i="16"/>
  <c r="D5096" i="16"/>
  <c r="D5095" i="16"/>
  <c r="D5094" i="16"/>
  <c r="D5093" i="16"/>
  <c r="D5092" i="16"/>
  <c r="D5091" i="16"/>
  <c r="D5090" i="16"/>
  <c r="D5089" i="16"/>
  <c r="D5088" i="16"/>
  <c r="D5087" i="16"/>
  <c r="D5086" i="16"/>
  <c r="D5085" i="16"/>
  <c r="D5084" i="16"/>
  <c r="D5083" i="16"/>
  <c r="D5082" i="16"/>
  <c r="D5081" i="16"/>
  <c r="D5080" i="16"/>
  <c r="D5079" i="16"/>
  <c r="D5078" i="16"/>
  <c r="D5077" i="16"/>
  <c r="D5076" i="16"/>
  <c r="D5075" i="16"/>
  <c r="D5074" i="16"/>
  <c r="D5073" i="16"/>
  <c r="D5072" i="16"/>
  <c r="D5071" i="16"/>
  <c r="D5070" i="16"/>
  <c r="D5069" i="16"/>
  <c r="D5068" i="16"/>
  <c r="D5067" i="16"/>
  <c r="D5066" i="16"/>
  <c r="D5065" i="16"/>
  <c r="D5064" i="16"/>
  <c r="D5063" i="16"/>
  <c r="D5062" i="16"/>
  <c r="D5061" i="16"/>
  <c r="D5060" i="16"/>
  <c r="D5059" i="16"/>
  <c r="D5058" i="16"/>
  <c r="D5057" i="16"/>
  <c r="D5056" i="16"/>
  <c r="D5055" i="16"/>
  <c r="D5054" i="16"/>
  <c r="D5053" i="16"/>
  <c r="D5052" i="16"/>
  <c r="D5051" i="16"/>
  <c r="D5050" i="16"/>
  <c r="D5049" i="16"/>
  <c r="D5048" i="16"/>
  <c r="D5047" i="16"/>
  <c r="D5046" i="16"/>
  <c r="D5045" i="16"/>
  <c r="D5044" i="16"/>
  <c r="D5043" i="16"/>
  <c r="D5042" i="16"/>
  <c r="D5041" i="16"/>
  <c r="D5040" i="16"/>
  <c r="D5039" i="16"/>
  <c r="D5038" i="16"/>
  <c r="D5037" i="16"/>
  <c r="D5036" i="16"/>
  <c r="D5035" i="16"/>
  <c r="D5034" i="16"/>
  <c r="D5033" i="16"/>
  <c r="D5032" i="16"/>
  <c r="D5031" i="16"/>
  <c r="D5030" i="16"/>
  <c r="D5029" i="16"/>
  <c r="D5028" i="16"/>
  <c r="D5027" i="16"/>
  <c r="D5026" i="16"/>
  <c r="D5025" i="16"/>
  <c r="D5024" i="16"/>
  <c r="D5023" i="16"/>
  <c r="D5022" i="16"/>
  <c r="D5021" i="16"/>
  <c r="D5020" i="16"/>
  <c r="D5019" i="16"/>
  <c r="D5018" i="16"/>
  <c r="D5017" i="16"/>
  <c r="D5016" i="16"/>
  <c r="D5015" i="16"/>
  <c r="D5014" i="16"/>
  <c r="D5013" i="16"/>
  <c r="D5012" i="16"/>
  <c r="D5011" i="16"/>
  <c r="D5010" i="16"/>
  <c r="D5009" i="16"/>
  <c r="D5008" i="16"/>
  <c r="D5007" i="16"/>
  <c r="D5006" i="16"/>
  <c r="D5005" i="16"/>
  <c r="D5004" i="16"/>
  <c r="D5003" i="16"/>
  <c r="D5002" i="16"/>
  <c r="D5001" i="16"/>
  <c r="D5000" i="16"/>
  <c r="D4999" i="16"/>
  <c r="D4998" i="16"/>
  <c r="D4997" i="16"/>
  <c r="D4996" i="16"/>
  <c r="D4995" i="16"/>
  <c r="D4994" i="16"/>
  <c r="D4993" i="16"/>
  <c r="D4992" i="16"/>
  <c r="D4991" i="16"/>
  <c r="D4990" i="16"/>
  <c r="D4989" i="16"/>
  <c r="D4988" i="16"/>
  <c r="D4987" i="16"/>
  <c r="D4986" i="16"/>
  <c r="D4985" i="16"/>
  <c r="D4984" i="16"/>
  <c r="D4983" i="16"/>
  <c r="D4982" i="16"/>
  <c r="D4981" i="16"/>
  <c r="D4980" i="16"/>
  <c r="D4979" i="16"/>
  <c r="D4978" i="16"/>
  <c r="D4977" i="16"/>
  <c r="D4976" i="16"/>
  <c r="D4975" i="16"/>
  <c r="D4974" i="16"/>
  <c r="D4973" i="16"/>
  <c r="D4972" i="16"/>
  <c r="D4971" i="16"/>
  <c r="D4970" i="16"/>
  <c r="D4969" i="16"/>
  <c r="D4968" i="16"/>
  <c r="D4967" i="16"/>
  <c r="D4966" i="16"/>
  <c r="D4965" i="16"/>
  <c r="D4964" i="16"/>
  <c r="D4963" i="16"/>
  <c r="D4962" i="16"/>
  <c r="D4961" i="16"/>
  <c r="D4960" i="16"/>
  <c r="D4959" i="16"/>
  <c r="D4958" i="16"/>
  <c r="D4957" i="16"/>
  <c r="D4956" i="16"/>
  <c r="D4955" i="16"/>
  <c r="D4954" i="16"/>
  <c r="D4953" i="16"/>
  <c r="D4952" i="16"/>
  <c r="D4951" i="16"/>
  <c r="D4950" i="16"/>
  <c r="D4949" i="16"/>
  <c r="D4948" i="16"/>
  <c r="D4947" i="16"/>
  <c r="D4946" i="16"/>
  <c r="D4945" i="16"/>
  <c r="D4944" i="16"/>
  <c r="D4943" i="16"/>
  <c r="D4942" i="16"/>
  <c r="D4941" i="16"/>
  <c r="D4940" i="16"/>
  <c r="D4939" i="16"/>
  <c r="D4938" i="16"/>
  <c r="D4937" i="16"/>
  <c r="D4936" i="16"/>
  <c r="D4935" i="16"/>
  <c r="D4934" i="16"/>
  <c r="D4933" i="16"/>
  <c r="D4932" i="16"/>
  <c r="D4931" i="16"/>
  <c r="D4930" i="16"/>
  <c r="D4929" i="16"/>
  <c r="D4928" i="16"/>
  <c r="D4927" i="16"/>
  <c r="D4926" i="16"/>
  <c r="D4925" i="16"/>
  <c r="D4924" i="16"/>
  <c r="D4923" i="16"/>
  <c r="D4922" i="16"/>
  <c r="D4921" i="16"/>
  <c r="D4920" i="16"/>
  <c r="D4919" i="16"/>
  <c r="D4918" i="16"/>
  <c r="D4917" i="16"/>
  <c r="D4916" i="16"/>
  <c r="D4915" i="16"/>
  <c r="D4914" i="16"/>
  <c r="D4913" i="16"/>
  <c r="D4912" i="16"/>
  <c r="D4911" i="16"/>
  <c r="D4910" i="16"/>
  <c r="D4909" i="16"/>
  <c r="D4908" i="16"/>
  <c r="D4907" i="16"/>
  <c r="D4906" i="16"/>
  <c r="D4905" i="16"/>
  <c r="D4904" i="16"/>
  <c r="D4903" i="16"/>
  <c r="D4902" i="16"/>
  <c r="D4901" i="16"/>
  <c r="D4900" i="16"/>
  <c r="D4899" i="16"/>
  <c r="D4898" i="16"/>
  <c r="D4897" i="16"/>
  <c r="D4896" i="16"/>
  <c r="D4895" i="16"/>
  <c r="D4894" i="16"/>
  <c r="D4893" i="16"/>
  <c r="D4892" i="16"/>
  <c r="D4891" i="16"/>
  <c r="D4890" i="16"/>
  <c r="D4889" i="16"/>
  <c r="D4888" i="16"/>
  <c r="D4887" i="16"/>
  <c r="D4886" i="16"/>
  <c r="D4885" i="16"/>
  <c r="D4884" i="16"/>
  <c r="D4883" i="16"/>
  <c r="D4882" i="16"/>
  <c r="D4881" i="16"/>
  <c r="D4880" i="16"/>
  <c r="D4879" i="16"/>
  <c r="D4878" i="16"/>
  <c r="D4877" i="16"/>
  <c r="D4876" i="16"/>
  <c r="D4875" i="16"/>
  <c r="D4874" i="16"/>
  <c r="D4873" i="16"/>
  <c r="D4872" i="16"/>
  <c r="D4871" i="16"/>
  <c r="D4870" i="16"/>
  <c r="D4869" i="16"/>
  <c r="D4868" i="16"/>
  <c r="D4867" i="16"/>
  <c r="D4866" i="16"/>
  <c r="D4865" i="16"/>
  <c r="D4864" i="16"/>
  <c r="D4863" i="16"/>
  <c r="D4862" i="16"/>
  <c r="D4861" i="16"/>
  <c r="D4860" i="16"/>
  <c r="D4859" i="16"/>
  <c r="D4858" i="16"/>
  <c r="D4857" i="16"/>
  <c r="D4856" i="16"/>
  <c r="D4855" i="16"/>
  <c r="D4854" i="16"/>
  <c r="D4853" i="16"/>
  <c r="D4852" i="16"/>
  <c r="D4851" i="16"/>
  <c r="D4850" i="16"/>
  <c r="D4849" i="16"/>
  <c r="D4848" i="16"/>
  <c r="D4847" i="16"/>
  <c r="D4846" i="16"/>
  <c r="D4845" i="16"/>
  <c r="D4844" i="16"/>
  <c r="D4843" i="16"/>
  <c r="D4842" i="16"/>
  <c r="D4841" i="16"/>
  <c r="D4840" i="16"/>
  <c r="D4839" i="16"/>
  <c r="D4838" i="16"/>
  <c r="D4837" i="16"/>
  <c r="D4836" i="16"/>
  <c r="D4835" i="16"/>
  <c r="D4834" i="16"/>
  <c r="D4833" i="16"/>
  <c r="D4832" i="16"/>
  <c r="D4831" i="16"/>
  <c r="D4830" i="16"/>
  <c r="D4829" i="16"/>
  <c r="D4828" i="16"/>
  <c r="D4827" i="16"/>
  <c r="D4826" i="16"/>
  <c r="D4825" i="16"/>
  <c r="D4824" i="16"/>
  <c r="D4823" i="16"/>
  <c r="D4822" i="16"/>
  <c r="D4821" i="16"/>
  <c r="D4820" i="16"/>
  <c r="D4819" i="16"/>
  <c r="D4818" i="16"/>
  <c r="D4817" i="16"/>
  <c r="D4816" i="16"/>
  <c r="D4815" i="16"/>
  <c r="D4814" i="16"/>
  <c r="D4813" i="16"/>
  <c r="D4812" i="16"/>
  <c r="D4811" i="16"/>
  <c r="D4810" i="16"/>
  <c r="D4809" i="16"/>
  <c r="D4808" i="16"/>
  <c r="D4807" i="16"/>
  <c r="D4806" i="16"/>
  <c r="D4805" i="16"/>
  <c r="D4804" i="16"/>
  <c r="D4803" i="16"/>
  <c r="D4802" i="16"/>
  <c r="D4801" i="16"/>
  <c r="D4800" i="16"/>
  <c r="D4799" i="16"/>
  <c r="D4798" i="16"/>
  <c r="D4797" i="16"/>
  <c r="D4796" i="16"/>
  <c r="D4795" i="16"/>
  <c r="D4794" i="16"/>
  <c r="D4793" i="16"/>
  <c r="D4792" i="16"/>
  <c r="D4791" i="16"/>
  <c r="D4790" i="16"/>
  <c r="D4789" i="16"/>
  <c r="D4788" i="16"/>
  <c r="D4787" i="16"/>
  <c r="D4786" i="16"/>
  <c r="D4785" i="16"/>
  <c r="D4784" i="16"/>
  <c r="D4783" i="16"/>
  <c r="D4782" i="16"/>
  <c r="D4781" i="16"/>
  <c r="D4780" i="16"/>
  <c r="D4779" i="16"/>
  <c r="D4778" i="16"/>
  <c r="D4777" i="16"/>
  <c r="D4776" i="16"/>
  <c r="D4775" i="16"/>
  <c r="D4774" i="16"/>
  <c r="D4773" i="16"/>
  <c r="D4772" i="16"/>
  <c r="D4771" i="16"/>
  <c r="D4770" i="16"/>
  <c r="D4769" i="16"/>
  <c r="D4768" i="16"/>
  <c r="D4767" i="16"/>
  <c r="D4766" i="16"/>
  <c r="D4765" i="16"/>
  <c r="D4764" i="16"/>
  <c r="D4763" i="16"/>
  <c r="D4762" i="16"/>
  <c r="D4761" i="16"/>
  <c r="D4760" i="16"/>
  <c r="D4759" i="16"/>
  <c r="D4758" i="16"/>
  <c r="D4757" i="16"/>
  <c r="D4756" i="16"/>
  <c r="D4755" i="16"/>
  <c r="D4754" i="16"/>
  <c r="D4753" i="16"/>
  <c r="D4752" i="16"/>
  <c r="D4751" i="16"/>
  <c r="D4750" i="16"/>
  <c r="D4749" i="16"/>
  <c r="D4748" i="16"/>
  <c r="D4747" i="16"/>
  <c r="D4746" i="16"/>
  <c r="D4745" i="16"/>
  <c r="D4744" i="16"/>
  <c r="D4743" i="16"/>
  <c r="D4742" i="16"/>
  <c r="D4741" i="16"/>
  <c r="D4740" i="16"/>
  <c r="D4739" i="16"/>
  <c r="D4738" i="16"/>
  <c r="D4737" i="16"/>
  <c r="D4736" i="16"/>
  <c r="D4735" i="16"/>
  <c r="D4734" i="16"/>
  <c r="D4733" i="16"/>
  <c r="D4732" i="16"/>
  <c r="D4731" i="16"/>
  <c r="D4730" i="16"/>
  <c r="D4729" i="16"/>
  <c r="D4728" i="16"/>
  <c r="D4727" i="16"/>
  <c r="D4726" i="16"/>
  <c r="D4725" i="16"/>
  <c r="D4724" i="16"/>
  <c r="D4723" i="16"/>
  <c r="D4722" i="16"/>
  <c r="D4721" i="16"/>
  <c r="D4720" i="16"/>
  <c r="D4719" i="16"/>
  <c r="D4718" i="16"/>
  <c r="D4717" i="16"/>
  <c r="D4716" i="16"/>
  <c r="D4715" i="16"/>
  <c r="D4714" i="16"/>
  <c r="D4713" i="16"/>
  <c r="D4712" i="16"/>
  <c r="D4711" i="16"/>
  <c r="D4710" i="16"/>
  <c r="D4709" i="16"/>
  <c r="D4708" i="16"/>
  <c r="D4707" i="16"/>
  <c r="D4706" i="16"/>
  <c r="D4705" i="16"/>
  <c r="D4704" i="16"/>
  <c r="D4703" i="16"/>
  <c r="D4702" i="16"/>
  <c r="D4701" i="16"/>
  <c r="D4700" i="16"/>
  <c r="D4699" i="16"/>
  <c r="D4698" i="16"/>
  <c r="D4697" i="16"/>
  <c r="D4696" i="16"/>
  <c r="D4695" i="16"/>
  <c r="D4694" i="16"/>
  <c r="D4693" i="16"/>
  <c r="D4692" i="16"/>
  <c r="D4691" i="16"/>
  <c r="D4690" i="16"/>
  <c r="D4689" i="16"/>
  <c r="D4688" i="16"/>
  <c r="D4687" i="16"/>
  <c r="D4686" i="16"/>
  <c r="D4685" i="16"/>
  <c r="D4684" i="16"/>
  <c r="D4683" i="16"/>
  <c r="D4682" i="16"/>
  <c r="D4681" i="16"/>
  <c r="D4680" i="16"/>
  <c r="D4679" i="16"/>
  <c r="D4678" i="16"/>
  <c r="D4677" i="16"/>
  <c r="D4676" i="16"/>
  <c r="D4675" i="16"/>
  <c r="D4674" i="16"/>
  <c r="D4673" i="16"/>
  <c r="D4672" i="16"/>
  <c r="D4671" i="16"/>
  <c r="D4670" i="16"/>
  <c r="D4669" i="16"/>
  <c r="D4668" i="16"/>
  <c r="D4667" i="16"/>
  <c r="D4666" i="16"/>
  <c r="D4665" i="16"/>
  <c r="D4664" i="16"/>
  <c r="D4663" i="16"/>
  <c r="D4662" i="16"/>
  <c r="D4661" i="16"/>
  <c r="D4660" i="16"/>
  <c r="D4659" i="16"/>
  <c r="D4658" i="16"/>
  <c r="D4657" i="16"/>
  <c r="D4656" i="16"/>
  <c r="D4655" i="16"/>
  <c r="D4654" i="16"/>
  <c r="D4653" i="16"/>
  <c r="D4652" i="16"/>
  <c r="D4651" i="16"/>
  <c r="D4650" i="16"/>
  <c r="D4649" i="16"/>
  <c r="D4648" i="16"/>
  <c r="D4647" i="16"/>
  <c r="D4646" i="16"/>
  <c r="D4645" i="16"/>
  <c r="D4644" i="16"/>
  <c r="D4643" i="16"/>
  <c r="D4642" i="16"/>
  <c r="D4641" i="16"/>
  <c r="D4640" i="16"/>
  <c r="D4639" i="16"/>
  <c r="D4638" i="16"/>
  <c r="D4637" i="16"/>
  <c r="D4636" i="16"/>
  <c r="D4635" i="16"/>
  <c r="D4634" i="16"/>
  <c r="D4633" i="16"/>
  <c r="D4632" i="16"/>
  <c r="D4631" i="16"/>
  <c r="D4630" i="16"/>
  <c r="D4629" i="16"/>
  <c r="D4628" i="16"/>
  <c r="D4627" i="16"/>
  <c r="D4626" i="16"/>
  <c r="D4625" i="16"/>
  <c r="D4624" i="16"/>
  <c r="D4623" i="16"/>
  <c r="D4622" i="16"/>
  <c r="D4621" i="16"/>
  <c r="D4620" i="16"/>
  <c r="D4619" i="16"/>
  <c r="D4618" i="16"/>
  <c r="D4617" i="16"/>
  <c r="D4616" i="16"/>
  <c r="D4615" i="16"/>
  <c r="D4614" i="16"/>
  <c r="D4613" i="16"/>
  <c r="D4612" i="16"/>
  <c r="D4611" i="16"/>
  <c r="D4610" i="16"/>
  <c r="D4609" i="16"/>
  <c r="D4608" i="16"/>
  <c r="D4607" i="16"/>
  <c r="D4606" i="16"/>
  <c r="D4605" i="16"/>
  <c r="D4604" i="16"/>
  <c r="D4603" i="16"/>
  <c r="D4602" i="16"/>
  <c r="D4601" i="16"/>
  <c r="D4600" i="16"/>
  <c r="D4599" i="16"/>
  <c r="D4598" i="16"/>
  <c r="D4597" i="16"/>
  <c r="D4596" i="16"/>
  <c r="D4595" i="16"/>
  <c r="D4594" i="16"/>
  <c r="D4593" i="16"/>
  <c r="D4592" i="16"/>
  <c r="D4591" i="16"/>
  <c r="D4590" i="16"/>
  <c r="D4589" i="16"/>
  <c r="D4588" i="16"/>
  <c r="D4587" i="16"/>
  <c r="D4586" i="16"/>
  <c r="D4585" i="16"/>
  <c r="D4584" i="16"/>
  <c r="D4583" i="16"/>
  <c r="D4582" i="16"/>
  <c r="D4581" i="16"/>
  <c r="D4580" i="16"/>
  <c r="D4579" i="16"/>
  <c r="D4578" i="16"/>
  <c r="D4577" i="16"/>
  <c r="D4576" i="16"/>
  <c r="D4575" i="16"/>
  <c r="D4574" i="16"/>
  <c r="D4573" i="16"/>
  <c r="D4572" i="16"/>
  <c r="D4571" i="16"/>
  <c r="D4570" i="16"/>
  <c r="D4569" i="16"/>
  <c r="D4568" i="16"/>
  <c r="D4567" i="16"/>
  <c r="D4566" i="16"/>
  <c r="D4565" i="16"/>
  <c r="D4564" i="16"/>
  <c r="D4563" i="16"/>
  <c r="D4562" i="16"/>
  <c r="D4561" i="16"/>
  <c r="D4560" i="16"/>
  <c r="D4559" i="16"/>
  <c r="D4558" i="16"/>
  <c r="D4557" i="16"/>
  <c r="D4556" i="16"/>
  <c r="D4555" i="16"/>
  <c r="D4554" i="16"/>
  <c r="D4553" i="16"/>
  <c r="D4552" i="16"/>
  <c r="D4551" i="16"/>
  <c r="D4550" i="16"/>
  <c r="D4549" i="16"/>
  <c r="D4548" i="16"/>
  <c r="D4547" i="16"/>
  <c r="D4546" i="16"/>
  <c r="D4545" i="16"/>
  <c r="D4544" i="16"/>
  <c r="D4543" i="16"/>
  <c r="D4542" i="16"/>
  <c r="D4541" i="16"/>
  <c r="D4540" i="16"/>
  <c r="D4539" i="16"/>
  <c r="D4538" i="16"/>
  <c r="D4537" i="16"/>
  <c r="D4536" i="16"/>
  <c r="D4535" i="16"/>
  <c r="D4534" i="16"/>
  <c r="D4533" i="16"/>
  <c r="D4532" i="16"/>
  <c r="D4531" i="16"/>
  <c r="D4530" i="16"/>
  <c r="D4529" i="16"/>
  <c r="D4528" i="16"/>
  <c r="D4527" i="16"/>
  <c r="D4526" i="16"/>
  <c r="D4525" i="16"/>
  <c r="D4524" i="16"/>
  <c r="D4523" i="16"/>
  <c r="D4522" i="16"/>
  <c r="D4521" i="16"/>
  <c r="D4520" i="16"/>
  <c r="D4519" i="16"/>
  <c r="D4518" i="16"/>
  <c r="D4517" i="16"/>
  <c r="D4516" i="16"/>
  <c r="D4515" i="16"/>
  <c r="D4514" i="16"/>
  <c r="D4513" i="16"/>
  <c r="D4512" i="16"/>
  <c r="D4511" i="16"/>
  <c r="D4510" i="16"/>
  <c r="D4509" i="16"/>
  <c r="D4508" i="16"/>
  <c r="D4507" i="16"/>
  <c r="D4506" i="16"/>
  <c r="D4505" i="16"/>
  <c r="D4504" i="16"/>
  <c r="D4503" i="16"/>
  <c r="D4502" i="16"/>
  <c r="D4501" i="16"/>
  <c r="D4500" i="16"/>
  <c r="D4499" i="16"/>
  <c r="D4498" i="16"/>
  <c r="D4497" i="16"/>
  <c r="D4496" i="16"/>
  <c r="D4495" i="16"/>
  <c r="D4494" i="16"/>
  <c r="D4493" i="16"/>
  <c r="D4492" i="16"/>
  <c r="D4491" i="16"/>
  <c r="D4490" i="16"/>
  <c r="D4489" i="16"/>
  <c r="D4488" i="16"/>
  <c r="D4487" i="16"/>
  <c r="D4486" i="16"/>
  <c r="D4485" i="16"/>
  <c r="D4484" i="16"/>
  <c r="D4483" i="16"/>
  <c r="D4482" i="16"/>
  <c r="D4481" i="16"/>
  <c r="D4480" i="16"/>
  <c r="D4479" i="16"/>
  <c r="D4478" i="16"/>
  <c r="D4477" i="16"/>
  <c r="D4476" i="16"/>
  <c r="D4475" i="16"/>
  <c r="D4474" i="16"/>
  <c r="D4473" i="16"/>
  <c r="D4472" i="16"/>
  <c r="D4471" i="16"/>
  <c r="D4470" i="16"/>
  <c r="D4469" i="16"/>
  <c r="D4468" i="16"/>
  <c r="D4467" i="16"/>
  <c r="D4466" i="16"/>
  <c r="D4465" i="16"/>
  <c r="D4464" i="16"/>
  <c r="D4463" i="16"/>
  <c r="D4462" i="16"/>
  <c r="D4461" i="16"/>
  <c r="D4460" i="16"/>
  <c r="D4459" i="16"/>
  <c r="D4458" i="16"/>
  <c r="D4457" i="16"/>
  <c r="D4456" i="16"/>
  <c r="D4455" i="16"/>
  <c r="D4454" i="16"/>
  <c r="D4453" i="16"/>
  <c r="D4452" i="16"/>
  <c r="D4451" i="16"/>
  <c r="D4450" i="16"/>
  <c r="D4449" i="16"/>
  <c r="D4448" i="16"/>
  <c r="D4447" i="16"/>
  <c r="D4446" i="16"/>
  <c r="D4445" i="16"/>
  <c r="D4444" i="16"/>
  <c r="D4443" i="16"/>
  <c r="D4442" i="16"/>
  <c r="D4441" i="16"/>
  <c r="D4440" i="16"/>
  <c r="D4439" i="16"/>
  <c r="D4438" i="16"/>
  <c r="D4437" i="16"/>
  <c r="D4436" i="16"/>
  <c r="D4435" i="16"/>
  <c r="D4434" i="16"/>
  <c r="D4433" i="16"/>
  <c r="D4432" i="16"/>
  <c r="D4431" i="16"/>
  <c r="D4430" i="16"/>
  <c r="D4429" i="16"/>
  <c r="D4428" i="16"/>
  <c r="D4427" i="16"/>
  <c r="D4426" i="16"/>
  <c r="D4425" i="16"/>
  <c r="D4424" i="16"/>
  <c r="D4423" i="16"/>
  <c r="D4422" i="16"/>
  <c r="D4421" i="16"/>
  <c r="D4420" i="16"/>
  <c r="D4419" i="16"/>
  <c r="D4418" i="16"/>
  <c r="D4417" i="16"/>
  <c r="D4416" i="16"/>
  <c r="D4415" i="16"/>
  <c r="D4414" i="16"/>
  <c r="D4413" i="16"/>
  <c r="D4412" i="16"/>
  <c r="D4411" i="16"/>
  <c r="D4410" i="16"/>
  <c r="D4409" i="16"/>
  <c r="D4408" i="16"/>
  <c r="D4407" i="16"/>
  <c r="D4406" i="16"/>
  <c r="D4405" i="16"/>
  <c r="D4404" i="16"/>
  <c r="D4403" i="16"/>
  <c r="D4402" i="16"/>
  <c r="D4401" i="16"/>
  <c r="D4400" i="16"/>
  <c r="D4399" i="16"/>
  <c r="D4398" i="16"/>
  <c r="D4397" i="16"/>
  <c r="D4396" i="16"/>
  <c r="D4395" i="16"/>
  <c r="D4394" i="16"/>
  <c r="D4393" i="16"/>
  <c r="D4392" i="16"/>
  <c r="D4391" i="16"/>
  <c r="D4390" i="16"/>
  <c r="D4389" i="16"/>
  <c r="D4388" i="16"/>
  <c r="D4387" i="16"/>
  <c r="D4386" i="16"/>
  <c r="D4385" i="16"/>
  <c r="D4384" i="16"/>
  <c r="D4383" i="16"/>
  <c r="D4382" i="16"/>
  <c r="D4381" i="16"/>
  <c r="D4380" i="16"/>
  <c r="D4379" i="16"/>
  <c r="D4378" i="16"/>
  <c r="D4377" i="16"/>
  <c r="D4376" i="16"/>
  <c r="D4375" i="16"/>
  <c r="D4374" i="16"/>
  <c r="D4373" i="16"/>
  <c r="D4372" i="16"/>
  <c r="D4371" i="16"/>
  <c r="D4370" i="16"/>
  <c r="D4369" i="16"/>
  <c r="D4368" i="16"/>
  <c r="D4367" i="16"/>
  <c r="D4366" i="16"/>
  <c r="D4365" i="16"/>
  <c r="D4364" i="16"/>
  <c r="D4363" i="16"/>
  <c r="D4362" i="16"/>
  <c r="D4361" i="16"/>
  <c r="D4360" i="16"/>
  <c r="D4359" i="16"/>
  <c r="D4358" i="16"/>
  <c r="D4357" i="16"/>
  <c r="D4356" i="16"/>
  <c r="D4355" i="16"/>
  <c r="D4354" i="16"/>
  <c r="D4353" i="16"/>
  <c r="D4352" i="16"/>
  <c r="D4351" i="16"/>
  <c r="D4350" i="16"/>
  <c r="D4349" i="16"/>
  <c r="D4348" i="16"/>
  <c r="D4347" i="16"/>
  <c r="D4346" i="16"/>
  <c r="D4345" i="16"/>
  <c r="D4344" i="16"/>
  <c r="D4343" i="16"/>
  <c r="D4342" i="16"/>
  <c r="D4341" i="16"/>
  <c r="D4340" i="16"/>
  <c r="D4339" i="16"/>
  <c r="D4338" i="16"/>
  <c r="D4337" i="16"/>
  <c r="D4336" i="16"/>
  <c r="D4335" i="16"/>
  <c r="D4334" i="16"/>
  <c r="D4333" i="16"/>
  <c r="D4332" i="16"/>
  <c r="D4331" i="16"/>
  <c r="D4330" i="16"/>
  <c r="D4329" i="16"/>
  <c r="D4328" i="16"/>
  <c r="D4327" i="16"/>
  <c r="D4326" i="16"/>
  <c r="D4325" i="16"/>
  <c r="D4324" i="16"/>
  <c r="D4323" i="16"/>
  <c r="D4322" i="16"/>
  <c r="D4321" i="16"/>
  <c r="D4320" i="16"/>
  <c r="D4319" i="16"/>
  <c r="D4318" i="16"/>
  <c r="D4317" i="16"/>
  <c r="D4316" i="16"/>
  <c r="D4315" i="16"/>
  <c r="D4314" i="16"/>
  <c r="D4313" i="16"/>
  <c r="D4312" i="16"/>
  <c r="D4311" i="16"/>
  <c r="D4310" i="16"/>
  <c r="D4309" i="16"/>
  <c r="D4308" i="16"/>
  <c r="D4307" i="16"/>
  <c r="D4306" i="16"/>
  <c r="D4305" i="16"/>
  <c r="D4304" i="16"/>
  <c r="D4303" i="16"/>
  <c r="D4302" i="16"/>
  <c r="D4301" i="16"/>
  <c r="D4300" i="16"/>
  <c r="D4299" i="16"/>
  <c r="D4298" i="16"/>
  <c r="D4297" i="16"/>
  <c r="D4296" i="16"/>
  <c r="D4295" i="16"/>
  <c r="D4294" i="16"/>
  <c r="D4293" i="16"/>
  <c r="D4292" i="16"/>
  <c r="D4291" i="16"/>
  <c r="D4290" i="16"/>
  <c r="D4289" i="16"/>
  <c r="D4288" i="16"/>
  <c r="D4287" i="16"/>
  <c r="D4286" i="16"/>
  <c r="D4285" i="16"/>
  <c r="D4284" i="16"/>
  <c r="D4283" i="16"/>
  <c r="D4282" i="16"/>
  <c r="D4281" i="16"/>
  <c r="D4280" i="16"/>
  <c r="D4279" i="16"/>
  <c r="D4278" i="16"/>
  <c r="D4277" i="16"/>
  <c r="D4276" i="16"/>
  <c r="D4275" i="16"/>
  <c r="D4274" i="16"/>
  <c r="D4273" i="16"/>
  <c r="D4272" i="16"/>
  <c r="D4271" i="16"/>
  <c r="D4270" i="16"/>
  <c r="D4269" i="16"/>
  <c r="D4268" i="16"/>
  <c r="D4267" i="16"/>
  <c r="D4266" i="16"/>
  <c r="D4265" i="16"/>
  <c r="D4264" i="16"/>
  <c r="D4263" i="16"/>
  <c r="D4262" i="16"/>
  <c r="D4261" i="16"/>
  <c r="D4260" i="16"/>
  <c r="D4259" i="16"/>
  <c r="D4258" i="16"/>
  <c r="D4257" i="16"/>
  <c r="D4256" i="16"/>
  <c r="D4255" i="16"/>
  <c r="D4254" i="16"/>
  <c r="D4253" i="16"/>
  <c r="D4252" i="16"/>
  <c r="D4251" i="16"/>
  <c r="D4250" i="16"/>
  <c r="D4249" i="16"/>
  <c r="D4248" i="16"/>
  <c r="D4247" i="16"/>
  <c r="D4246" i="16"/>
  <c r="D4245" i="16"/>
  <c r="D4244" i="16"/>
  <c r="D4243" i="16"/>
  <c r="D4242" i="16"/>
  <c r="D4241" i="16"/>
  <c r="D4240" i="16"/>
  <c r="D4239" i="16"/>
  <c r="D4238" i="16"/>
  <c r="D4237" i="16"/>
  <c r="D4236" i="16"/>
  <c r="D4235" i="16"/>
  <c r="D4234" i="16"/>
  <c r="D4233" i="16"/>
  <c r="D4232" i="16"/>
  <c r="D4231" i="16"/>
  <c r="D4230" i="16"/>
  <c r="D4229" i="16"/>
  <c r="D4228" i="16"/>
  <c r="D4227" i="16"/>
  <c r="D4226" i="16"/>
  <c r="D4225" i="16"/>
  <c r="D4224" i="16"/>
  <c r="D4223" i="16"/>
  <c r="D4222" i="16"/>
  <c r="D4221" i="16"/>
  <c r="D4220" i="16"/>
  <c r="D4219" i="16"/>
  <c r="D4218" i="16"/>
  <c r="D4217" i="16"/>
  <c r="D4216" i="16"/>
  <c r="D4215" i="16"/>
  <c r="D4214" i="16"/>
  <c r="D4213" i="16"/>
  <c r="D4212" i="16"/>
  <c r="D4211" i="16"/>
  <c r="D4210" i="16"/>
  <c r="D4209" i="16"/>
  <c r="D4208" i="16"/>
  <c r="D4207" i="16"/>
  <c r="D4206" i="16"/>
  <c r="D4205" i="16"/>
  <c r="D4204" i="16"/>
  <c r="D4203" i="16"/>
  <c r="D4202" i="16"/>
  <c r="D4201" i="16"/>
  <c r="D4200" i="16"/>
  <c r="D4199" i="16"/>
  <c r="D4198" i="16"/>
  <c r="D4197" i="16"/>
  <c r="D4196" i="16"/>
  <c r="D4195" i="16"/>
  <c r="D4194" i="16"/>
  <c r="D4193" i="16"/>
  <c r="D4192" i="16"/>
  <c r="D4191" i="16"/>
  <c r="D4190" i="16"/>
  <c r="D4189" i="16"/>
  <c r="D4188" i="16"/>
  <c r="D4187" i="16"/>
  <c r="D4186" i="16"/>
  <c r="D4185" i="16"/>
  <c r="D4184" i="16"/>
  <c r="D4183" i="16"/>
  <c r="D4182" i="16"/>
  <c r="D4181" i="16"/>
  <c r="D4180" i="16"/>
  <c r="D4179" i="16"/>
  <c r="D4178" i="16"/>
  <c r="D4177" i="16"/>
  <c r="D4176" i="16"/>
  <c r="D4175" i="16"/>
  <c r="D4174" i="16"/>
  <c r="D4173" i="16"/>
  <c r="D4172" i="16"/>
  <c r="D4171" i="16"/>
  <c r="D4170" i="16"/>
  <c r="D4169" i="16"/>
  <c r="D4168" i="16"/>
  <c r="D4167" i="16"/>
  <c r="D4166" i="16"/>
  <c r="D4165" i="16"/>
  <c r="D4164" i="16"/>
  <c r="D4163" i="16"/>
  <c r="D4162" i="16"/>
  <c r="D4161" i="16"/>
  <c r="D4160" i="16"/>
  <c r="D4159" i="16"/>
  <c r="D4158" i="16"/>
  <c r="D4157" i="16"/>
  <c r="D4156" i="16"/>
  <c r="D4155" i="16"/>
  <c r="D4154" i="16"/>
  <c r="D4153" i="16"/>
  <c r="D4152" i="16"/>
  <c r="D4151" i="16"/>
  <c r="D4150" i="16"/>
  <c r="D4149" i="16"/>
  <c r="D4148" i="16"/>
  <c r="D4147" i="16"/>
  <c r="D4146" i="16"/>
  <c r="D4145" i="16"/>
  <c r="D4144" i="16"/>
  <c r="D4143" i="16"/>
  <c r="D4142" i="16"/>
  <c r="D4141" i="16"/>
  <c r="D4140" i="16"/>
  <c r="D4139" i="16"/>
  <c r="D4138" i="16"/>
  <c r="D4137" i="16"/>
  <c r="D4136" i="16"/>
  <c r="D4135" i="16"/>
  <c r="D4134" i="16"/>
  <c r="D4133" i="16"/>
  <c r="D4132" i="16"/>
  <c r="D4131" i="16"/>
  <c r="D4130" i="16"/>
  <c r="D4129" i="16"/>
  <c r="D4128" i="16"/>
  <c r="D4127" i="16"/>
  <c r="D4126" i="16"/>
  <c r="D4125" i="16"/>
  <c r="D4124" i="16"/>
  <c r="D4123" i="16"/>
  <c r="D4122" i="16"/>
  <c r="D4121" i="16"/>
  <c r="D4120" i="16"/>
  <c r="D4119" i="16"/>
  <c r="D4118" i="16"/>
  <c r="D4117" i="16"/>
  <c r="D4116" i="16"/>
  <c r="D4115" i="16"/>
  <c r="D4114" i="16"/>
  <c r="D4113" i="16"/>
  <c r="D4112" i="16"/>
  <c r="D4111" i="16"/>
  <c r="D4110" i="16"/>
  <c r="D4109" i="16"/>
  <c r="D4108" i="16"/>
  <c r="D4107" i="16"/>
  <c r="D4106" i="16"/>
  <c r="D4105" i="16"/>
  <c r="D4104" i="16"/>
  <c r="D4103" i="16"/>
  <c r="D4102" i="16"/>
  <c r="D4101" i="16"/>
  <c r="D4100" i="16"/>
  <c r="D4099" i="16"/>
  <c r="D4098" i="16"/>
  <c r="D4097" i="16"/>
  <c r="D4096" i="16"/>
  <c r="D4095" i="16"/>
  <c r="D4094" i="16"/>
  <c r="D4093" i="16"/>
  <c r="D4092" i="16"/>
  <c r="D4091" i="16"/>
  <c r="D4090" i="16"/>
  <c r="D4089" i="16"/>
  <c r="D4088" i="16"/>
  <c r="D4087" i="16"/>
  <c r="D4086" i="16"/>
  <c r="D4085" i="16"/>
  <c r="D4084" i="16"/>
  <c r="D4083" i="16"/>
  <c r="D4082" i="16"/>
  <c r="D4081" i="16"/>
  <c r="D4080" i="16"/>
  <c r="D4079" i="16"/>
  <c r="D4078" i="16"/>
  <c r="D4077" i="16"/>
  <c r="D4076" i="16"/>
  <c r="D4075" i="16"/>
  <c r="D4074" i="16"/>
  <c r="D4073" i="16"/>
  <c r="D4072" i="16"/>
  <c r="D4071" i="16"/>
  <c r="D4070" i="16"/>
  <c r="D4069" i="16"/>
  <c r="D4068" i="16"/>
  <c r="D4067" i="16"/>
  <c r="D4066" i="16"/>
  <c r="D4065" i="16"/>
  <c r="D4064" i="16"/>
  <c r="D4063" i="16"/>
  <c r="D4062" i="16"/>
  <c r="D4061" i="16"/>
  <c r="D4060" i="16"/>
  <c r="D4059" i="16"/>
  <c r="D4058" i="16"/>
  <c r="D4057" i="16"/>
  <c r="D4056" i="16"/>
  <c r="D4055" i="16"/>
  <c r="D4054" i="16"/>
  <c r="D4053" i="16"/>
  <c r="D4052" i="16"/>
  <c r="D4051" i="16"/>
  <c r="D4050" i="16"/>
  <c r="D4049" i="16"/>
  <c r="D4048" i="16"/>
  <c r="D4047" i="16"/>
  <c r="D4046" i="16"/>
  <c r="D4045" i="16"/>
  <c r="D4044" i="16"/>
  <c r="D4043" i="16"/>
  <c r="D4042" i="16"/>
  <c r="D4041" i="16"/>
  <c r="D4040" i="16"/>
  <c r="D4039" i="16"/>
  <c r="D4038" i="16"/>
  <c r="D4037" i="16"/>
  <c r="D4036" i="16"/>
  <c r="D4035" i="16"/>
  <c r="D4034" i="16"/>
  <c r="D4033" i="16"/>
  <c r="D4032" i="16"/>
  <c r="D4031" i="16"/>
  <c r="D4030" i="16"/>
  <c r="D4029" i="16"/>
  <c r="D4028" i="16"/>
  <c r="D4027" i="16"/>
  <c r="D4026" i="16"/>
  <c r="D4025" i="16"/>
  <c r="D4024" i="16"/>
  <c r="D4023" i="16"/>
  <c r="D4022" i="16"/>
  <c r="D4021" i="16"/>
  <c r="D4020" i="16"/>
  <c r="D4019" i="16"/>
  <c r="D4018" i="16"/>
  <c r="D4017" i="16"/>
  <c r="D4016" i="16"/>
  <c r="D4015" i="16"/>
  <c r="D4014" i="16"/>
  <c r="D4013" i="16"/>
  <c r="D4012" i="16"/>
  <c r="D4011" i="16"/>
  <c r="D4010" i="16"/>
  <c r="D4009" i="16"/>
  <c r="D4008" i="16"/>
  <c r="D4007" i="16"/>
  <c r="D4006" i="16"/>
  <c r="D4005" i="16"/>
  <c r="D4004" i="16"/>
  <c r="D4003" i="16"/>
  <c r="D4002" i="16"/>
  <c r="D4001" i="16"/>
  <c r="D4000" i="16"/>
  <c r="D3999" i="16"/>
  <c r="D3998" i="16"/>
  <c r="D3997" i="16"/>
  <c r="D3996" i="16"/>
  <c r="D3995" i="16"/>
  <c r="D3994" i="16"/>
  <c r="D3993" i="16"/>
  <c r="D3992" i="16"/>
  <c r="D3991" i="16"/>
  <c r="D3990" i="16"/>
  <c r="D3989" i="16"/>
  <c r="D3988" i="16"/>
  <c r="D3987" i="16"/>
  <c r="D3986" i="16"/>
  <c r="D3985" i="16"/>
  <c r="D3984" i="16"/>
  <c r="D3983" i="16"/>
  <c r="D3982" i="16"/>
  <c r="D3981" i="16"/>
  <c r="D3980" i="16"/>
  <c r="D3979" i="16"/>
  <c r="D3978" i="16"/>
  <c r="D3977" i="16"/>
  <c r="D3976" i="16"/>
  <c r="D3975" i="16"/>
  <c r="D3974" i="16"/>
  <c r="D3973" i="16"/>
  <c r="D3972" i="16"/>
  <c r="D3971" i="16"/>
  <c r="D3970" i="16"/>
  <c r="D3969" i="16"/>
  <c r="D3968" i="16"/>
  <c r="D3967" i="16"/>
  <c r="D3966" i="16"/>
  <c r="D3965" i="16"/>
  <c r="D3964" i="16"/>
  <c r="D3963" i="16"/>
  <c r="D3962" i="16"/>
  <c r="D3961" i="16"/>
  <c r="D3960" i="16"/>
  <c r="D3959" i="16"/>
  <c r="D3958" i="16"/>
  <c r="D3957" i="16"/>
  <c r="D3956" i="16"/>
  <c r="D3955" i="16"/>
  <c r="D3954" i="16"/>
  <c r="D3953" i="16"/>
  <c r="D3952" i="16"/>
  <c r="D3951" i="16"/>
  <c r="D3950" i="16"/>
  <c r="D3949" i="16"/>
  <c r="D3948" i="16"/>
  <c r="D3947" i="16"/>
  <c r="D3946" i="16"/>
  <c r="D3945" i="16"/>
  <c r="D3944" i="16"/>
  <c r="D3943" i="16"/>
  <c r="D3942" i="16"/>
  <c r="D3941" i="16"/>
  <c r="D3940" i="16"/>
  <c r="D3939" i="16"/>
  <c r="D3938" i="16"/>
  <c r="D3937" i="16"/>
  <c r="D3936" i="16"/>
  <c r="D3935" i="16"/>
  <c r="D3934" i="16"/>
  <c r="D3933" i="16"/>
  <c r="D3932" i="16"/>
  <c r="D3931" i="16"/>
  <c r="D3930" i="16"/>
  <c r="D3929" i="16"/>
  <c r="D3928" i="16"/>
  <c r="D3927" i="16"/>
  <c r="D3926" i="16"/>
  <c r="D3925" i="16"/>
  <c r="D3924" i="16"/>
  <c r="D3923" i="16"/>
  <c r="D3922" i="16"/>
  <c r="D3921" i="16"/>
  <c r="D3920" i="16"/>
  <c r="D3919" i="16"/>
  <c r="D3918" i="16"/>
  <c r="D3917" i="16"/>
  <c r="D3916" i="16"/>
  <c r="D3915" i="16"/>
  <c r="D3914" i="16"/>
  <c r="D3913" i="16"/>
  <c r="D3912" i="16"/>
  <c r="D3911" i="16"/>
  <c r="D3910" i="16"/>
  <c r="D3909" i="16"/>
  <c r="D3908" i="16"/>
  <c r="D3907" i="16"/>
  <c r="D3906" i="16"/>
  <c r="D3905" i="16"/>
  <c r="D3904" i="16"/>
  <c r="D3903" i="16"/>
  <c r="D3902" i="16"/>
  <c r="D3901" i="16"/>
  <c r="D3900" i="16"/>
  <c r="D3899" i="16"/>
  <c r="D3898" i="16"/>
  <c r="D3897" i="16"/>
  <c r="D3896" i="16"/>
  <c r="D3895" i="16"/>
  <c r="D3894" i="16"/>
  <c r="D3893" i="16"/>
  <c r="D3892" i="16"/>
  <c r="D3891" i="16"/>
  <c r="D3890" i="16"/>
  <c r="D3889" i="16"/>
  <c r="D3888" i="16"/>
  <c r="D3887" i="16"/>
  <c r="D3886" i="16"/>
  <c r="D3885" i="16"/>
  <c r="D3884" i="16"/>
  <c r="D3883" i="16"/>
  <c r="D3882" i="16"/>
  <c r="D3881" i="16"/>
  <c r="D3880" i="16"/>
  <c r="D3879" i="16"/>
  <c r="D3878" i="16"/>
  <c r="D3877" i="16"/>
  <c r="D3876" i="16"/>
  <c r="D3875" i="16"/>
  <c r="D3874" i="16"/>
  <c r="D3873" i="16"/>
  <c r="D3872" i="16"/>
  <c r="D3871" i="16"/>
  <c r="D3870" i="16"/>
  <c r="D3869" i="16"/>
  <c r="D3868" i="16"/>
  <c r="D3867" i="16"/>
  <c r="D3866" i="16"/>
  <c r="D3865" i="16"/>
  <c r="D3864" i="16"/>
  <c r="D3863" i="16"/>
  <c r="D3862" i="16"/>
  <c r="D3861" i="16"/>
  <c r="D3860" i="16"/>
  <c r="D3859" i="16"/>
  <c r="D3858" i="16"/>
  <c r="D3857" i="16"/>
  <c r="D3856" i="16"/>
  <c r="D3855" i="16"/>
  <c r="D3854" i="16"/>
  <c r="D3853" i="16"/>
  <c r="D3852" i="16"/>
  <c r="D3851" i="16"/>
  <c r="D3850" i="16"/>
  <c r="D3849" i="16"/>
  <c r="D3848" i="16"/>
  <c r="D3847" i="16"/>
  <c r="D3846" i="16"/>
  <c r="D3845" i="16"/>
  <c r="D3844" i="16"/>
  <c r="D3843" i="16"/>
  <c r="D3842" i="16"/>
  <c r="D3841" i="16"/>
  <c r="D3840" i="16"/>
  <c r="D3839" i="16"/>
  <c r="D3838" i="16"/>
  <c r="D3837" i="16"/>
  <c r="D3836" i="16"/>
  <c r="D3835" i="16"/>
  <c r="D3834" i="16"/>
  <c r="D3833" i="16"/>
  <c r="D3832" i="16"/>
  <c r="D3831" i="16"/>
  <c r="D3830" i="16"/>
  <c r="D3829" i="16"/>
  <c r="D3828" i="16"/>
  <c r="D3827" i="16"/>
  <c r="D3826" i="16"/>
  <c r="D3825" i="16"/>
  <c r="D3824" i="16"/>
  <c r="D3823" i="16"/>
  <c r="D3822" i="16"/>
  <c r="D3821" i="16"/>
  <c r="D3820" i="16"/>
  <c r="D3819" i="16"/>
  <c r="D3818" i="16"/>
  <c r="D3817" i="16"/>
  <c r="D3816" i="16"/>
  <c r="D3815" i="16"/>
  <c r="D3814" i="16"/>
  <c r="D3813" i="16"/>
  <c r="D3812" i="16"/>
  <c r="D3811" i="16"/>
  <c r="D3810" i="16"/>
  <c r="D3809" i="16"/>
  <c r="D3808" i="16"/>
  <c r="D3807" i="16"/>
  <c r="D3806" i="16"/>
  <c r="D3805" i="16"/>
  <c r="D3804" i="16"/>
  <c r="D3803" i="16"/>
  <c r="D3802" i="16"/>
  <c r="D3801" i="16"/>
  <c r="D3800" i="16"/>
  <c r="D3799" i="16"/>
  <c r="D3798" i="16"/>
  <c r="D3797" i="16"/>
  <c r="D3796" i="16"/>
  <c r="D3795" i="16"/>
  <c r="D3794" i="16"/>
  <c r="D3793" i="16"/>
  <c r="D3792" i="16"/>
  <c r="D3791" i="16"/>
  <c r="D3790" i="16"/>
  <c r="D3789" i="16"/>
  <c r="D3788" i="16"/>
  <c r="D3787" i="16"/>
  <c r="D3786" i="16"/>
  <c r="D3785" i="16"/>
  <c r="D3784" i="16"/>
  <c r="D3783" i="16"/>
  <c r="D3782" i="16"/>
  <c r="D3781" i="16"/>
  <c r="D3780" i="16"/>
  <c r="D3779" i="16"/>
  <c r="D3778" i="16"/>
  <c r="D3777" i="16"/>
  <c r="D3776" i="16"/>
  <c r="D3775" i="16"/>
  <c r="D3774" i="16"/>
  <c r="D3773" i="16"/>
  <c r="D3772" i="16"/>
  <c r="D3771" i="16"/>
  <c r="D3770" i="16"/>
  <c r="D3769" i="16"/>
  <c r="D3768" i="16"/>
  <c r="D3767" i="16"/>
  <c r="D3766" i="16"/>
  <c r="D3765" i="16"/>
  <c r="D3764" i="16"/>
  <c r="D3763" i="16"/>
  <c r="D3762" i="16"/>
  <c r="D3761" i="16"/>
  <c r="D3760" i="16"/>
  <c r="D3759" i="16"/>
  <c r="D3758" i="16"/>
  <c r="D3757" i="16"/>
  <c r="D3756" i="16"/>
  <c r="D3755" i="16"/>
  <c r="D3754" i="16"/>
  <c r="D3753" i="16"/>
  <c r="D3752" i="16"/>
  <c r="D3751" i="16"/>
  <c r="D3750" i="16"/>
  <c r="D3749" i="16"/>
  <c r="D3748" i="16"/>
  <c r="D3747" i="16"/>
  <c r="D3746" i="16"/>
  <c r="D3745" i="16"/>
  <c r="D3744" i="16"/>
  <c r="D3743" i="16"/>
  <c r="D3742" i="16"/>
  <c r="D3741" i="16"/>
  <c r="D3740" i="16"/>
  <c r="D3739" i="16"/>
  <c r="D3738" i="16"/>
  <c r="D3737" i="16"/>
  <c r="D3736" i="16"/>
  <c r="D3735" i="16"/>
  <c r="D3734" i="16"/>
  <c r="D3733" i="16"/>
  <c r="D3732" i="16"/>
  <c r="D3731" i="16"/>
  <c r="D3730" i="16"/>
  <c r="D3729" i="16"/>
  <c r="D3728" i="16"/>
  <c r="D3727" i="16"/>
  <c r="D3726" i="16"/>
  <c r="D3725" i="16"/>
  <c r="D3724" i="16"/>
  <c r="D3723" i="16"/>
  <c r="D3722" i="16"/>
  <c r="D3721" i="16"/>
  <c r="D3720" i="16"/>
  <c r="D3719" i="16"/>
  <c r="D3718" i="16"/>
  <c r="D3717" i="16"/>
  <c r="D3716" i="16"/>
  <c r="D3715" i="16"/>
  <c r="D3714" i="16"/>
  <c r="D3713" i="16"/>
  <c r="D3712" i="16"/>
  <c r="D3711" i="16"/>
  <c r="D3710" i="16"/>
  <c r="D3709" i="16"/>
  <c r="D3708" i="16"/>
  <c r="D3707" i="16"/>
  <c r="D3706" i="16"/>
  <c r="D3705" i="16"/>
  <c r="D3704" i="16"/>
  <c r="D3703" i="16"/>
  <c r="D3702" i="16"/>
  <c r="D3701" i="16"/>
  <c r="D3700" i="16"/>
  <c r="D3699" i="16"/>
  <c r="D3698" i="16"/>
  <c r="D3697" i="16"/>
  <c r="D3696" i="16"/>
  <c r="D3695" i="16"/>
  <c r="D3694" i="16"/>
  <c r="D3693" i="16"/>
  <c r="D3692" i="16"/>
  <c r="D3691" i="16"/>
  <c r="D3690" i="16"/>
  <c r="D3689" i="16"/>
  <c r="D3688" i="16"/>
  <c r="D3687" i="16"/>
  <c r="D3686" i="16"/>
  <c r="D3685" i="16"/>
  <c r="D3684" i="16"/>
  <c r="D3683" i="16"/>
  <c r="D3682" i="16"/>
  <c r="D3681" i="16"/>
  <c r="D3680" i="16"/>
  <c r="D3679" i="16"/>
  <c r="D3678" i="16"/>
  <c r="D3677" i="16"/>
  <c r="D3676" i="16"/>
  <c r="D3675" i="16"/>
  <c r="D3674" i="16"/>
  <c r="D3673" i="16"/>
  <c r="D3672" i="16"/>
  <c r="D3671" i="16"/>
  <c r="D3670" i="16"/>
  <c r="D3669" i="16"/>
  <c r="D3668" i="16"/>
  <c r="D3667" i="16"/>
  <c r="D3666" i="16"/>
  <c r="D3665" i="16"/>
  <c r="D3664" i="16"/>
  <c r="D3663" i="16"/>
  <c r="D3662" i="16"/>
  <c r="D3661" i="16"/>
  <c r="D3660" i="16"/>
  <c r="D3659" i="16"/>
  <c r="D3658" i="16"/>
  <c r="D3657" i="16"/>
  <c r="D3656" i="16"/>
  <c r="D3655" i="16"/>
  <c r="D3654" i="16"/>
  <c r="D3653" i="16"/>
  <c r="D3652" i="16"/>
  <c r="D3651" i="16"/>
  <c r="D3650" i="16"/>
  <c r="D3649" i="16"/>
  <c r="D3648" i="16"/>
  <c r="D3647" i="16"/>
  <c r="D3646" i="16"/>
  <c r="D3645" i="16"/>
  <c r="D3644" i="16"/>
  <c r="D3643" i="16"/>
  <c r="D3642" i="16"/>
  <c r="D3641" i="16"/>
  <c r="D3640" i="16"/>
  <c r="D3639" i="16"/>
  <c r="D3638" i="16"/>
  <c r="D3637" i="16"/>
  <c r="D3636" i="16"/>
  <c r="D3635" i="16"/>
  <c r="D3634" i="16"/>
  <c r="D3633" i="16"/>
  <c r="D3632" i="16"/>
  <c r="D3631" i="16"/>
  <c r="D3630" i="16"/>
  <c r="D3629" i="16"/>
  <c r="D3628" i="16"/>
  <c r="D3627" i="16"/>
  <c r="D3626" i="16"/>
  <c r="D3625" i="16"/>
  <c r="D3624" i="16"/>
  <c r="D3623" i="16"/>
  <c r="D3622" i="16"/>
  <c r="D3621" i="16"/>
  <c r="D3620" i="16"/>
  <c r="D3619" i="16"/>
  <c r="D3618" i="16"/>
  <c r="D3617" i="16"/>
  <c r="D3616" i="16"/>
  <c r="D3615" i="16"/>
  <c r="D3614" i="16"/>
  <c r="D3613" i="16"/>
  <c r="D3612" i="16"/>
  <c r="D3611" i="16"/>
  <c r="D3610" i="16"/>
  <c r="D3609" i="16"/>
  <c r="D3608" i="16"/>
  <c r="D3607" i="16"/>
  <c r="D3606" i="16"/>
  <c r="D3605" i="16"/>
  <c r="D3604" i="16"/>
  <c r="D3603" i="16"/>
  <c r="D3602" i="16"/>
  <c r="D3601" i="16"/>
  <c r="D3600" i="16"/>
  <c r="D3599" i="16"/>
  <c r="D3598" i="16"/>
  <c r="D3597" i="16"/>
  <c r="D3596" i="16"/>
  <c r="D3595" i="16"/>
  <c r="D3594" i="16"/>
  <c r="D3593" i="16"/>
  <c r="D3592" i="16"/>
  <c r="D3591" i="16"/>
  <c r="D3590" i="16"/>
  <c r="D3589" i="16"/>
  <c r="D3588" i="16"/>
  <c r="D3587" i="16"/>
  <c r="D3586" i="16"/>
  <c r="D3585" i="16"/>
  <c r="D3584" i="16"/>
  <c r="D3583" i="16"/>
  <c r="D3582" i="16"/>
  <c r="D3581" i="16"/>
  <c r="D3580" i="16"/>
  <c r="D3579" i="16"/>
  <c r="D3578" i="16"/>
  <c r="D3577" i="16"/>
  <c r="D3576" i="16"/>
  <c r="D3575" i="16"/>
  <c r="D3574" i="16"/>
  <c r="D3573" i="16"/>
  <c r="D3572" i="16"/>
  <c r="D3571" i="16"/>
  <c r="D3570" i="16"/>
  <c r="D3569" i="16"/>
  <c r="D3568" i="16"/>
  <c r="D3567" i="16"/>
  <c r="D3566" i="16"/>
  <c r="D3565" i="16"/>
  <c r="D3564" i="16"/>
  <c r="D3563" i="16"/>
  <c r="D3562" i="16"/>
  <c r="D3561" i="16"/>
  <c r="D3560" i="16"/>
  <c r="D3559" i="16"/>
  <c r="D3558" i="16"/>
  <c r="D3557" i="16"/>
  <c r="D3556" i="16"/>
  <c r="D3555" i="16"/>
  <c r="D3554" i="16"/>
  <c r="D3553" i="16"/>
  <c r="D3552" i="16"/>
  <c r="D3551" i="16"/>
  <c r="D3550" i="16"/>
  <c r="D3549" i="16"/>
  <c r="D3548" i="16"/>
  <c r="D3547" i="16"/>
  <c r="D3546" i="16"/>
  <c r="D3545" i="16"/>
  <c r="D3544" i="16"/>
  <c r="D3543" i="16"/>
  <c r="D3542" i="16"/>
  <c r="D3541" i="16"/>
  <c r="D3540" i="16"/>
  <c r="D3539" i="16"/>
  <c r="D3538" i="16"/>
  <c r="D3537" i="16"/>
  <c r="D3536" i="16"/>
  <c r="D3535" i="16"/>
  <c r="D3534" i="16"/>
  <c r="D3533" i="16"/>
  <c r="D3532" i="16"/>
  <c r="D3531" i="16"/>
  <c r="D3530" i="16"/>
  <c r="D3529" i="16"/>
  <c r="D3528" i="16"/>
  <c r="D3527" i="16"/>
  <c r="D3526" i="16"/>
  <c r="D3525" i="16"/>
  <c r="D3524" i="16"/>
  <c r="D3523" i="16"/>
  <c r="D3522" i="16"/>
  <c r="D3521" i="16"/>
  <c r="D3520" i="16"/>
  <c r="D3519" i="16"/>
  <c r="D3518" i="16"/>
  <c r="D3517" i="16"/>
  <c r="D3516" i="16"/>
  <c r="D3515" i="16"/>
  <c r="D3514" i="16"/>
  <c r="D3513" i="16"/>
  <c r="D3512" i="16"/>
  <c r="D3511" i="16"/>
  <c r="D3510" i="16"/>
  <c r="D3509" i="16"/>
  <c r="D3508" i="16"/>
  <c r="D3507" i="16"/>
  <c r="D3506" i="16"/>
  <c r="D3505" i="16"/>
  <c r="D3504" i="16"/>
  <c r="D3503" i="16"/>
  <c r="D3502" i="16"/>
  <c r="D3501" i="16"/>
  <c r="D3500" i="16"/>
  <c r="D3499" i="16"/>
  <c r="D3498" i="16"/>
  <c r="D3497" i="16"/>
  <c r="D3496" i="16"/>
  <c r="D3495" i="16"/>
  <c r="D3494" i="16"/>
  <c r="D3493" i="16"/>
  <c r="D3492" i="16"/>
  <c r="D3491" i="16"/>
  <c r="D3490" i="16"/>
  <c r="D3489" i="16"/>
  <c r="D3488" i="16"/>
  <c r="D3487" i="16"/>
  <c r="D3486" i="16"/>
  <c r="D3485" i="16"/>
  <c r="D3484" i="16"/>
  <c r="D3483" i="16"/>
  <c r="D3482" i="16"/>
  <c r="D3481" i="16"/>
  <c r="D3480" i="16"/>
  <c r="D3479" i="16"/>
  <c r="D3478" i="16"/>
  <c r="D3477" i="16"/>
  <c r="D3476" i="16"/>
  <c r="D3475" i="16"/>
  <c r="D3474" i="16"/>
  <c r="D3473" i="16"/>
  <c r="D3472" i="16"/>
  <c r="D3471" i="16"/>
  <c r="D3470" i="16"/>
  <c r="D3469" i="16"/>
  <c r="D3468" i="16"/>
  <c r="D3467" i="16"/>
  <c r="D3466" i="16"/>
  <c r="D3465" i="16"/>
  <c r="D3464" i="16"/>
  <c r="D3463" i="16"/>
  <c r="D3462" i="16"/>
  <c r="D3461" i="16"/>
  <c r="D3460" i="16"/>
  <c r="D3459" i="16"/>
  <c r="D3458" i="16"/>
  <c r="D3457" i="16"/>
  <c r="D3456" i="16"/>
  <c r="D3455" i="16"/>
  <c r="D3454" i="16"/>
  <c r="D3453" i="16"/>
  <c r="D3452" i="16"/>
  <c r="D3451" i="16"/>
  <c r="D3450" i="16"/>
  <c r="D3449" i="16"/>
  <c r="D3448" i="16"/>
  <c r="D3447" i="16"/>
  <c r="D3446" i="16"/>
  <c r="D3445" i="16"/>
  <c r="D3444" i="16"/>
  <c r="D3443" i="16"/>
  <c r="D3442" i="16"/>
  <c r="D3441" i="16"/>
  <c r="D3440" i="16"/>
  <c r="D3439" i="16"/>
  <c r="D3438" i="16"/>
  <c r="D3437" i="16"/>
  <c r="D3436" i="16"/>
  <c r="D3435" i="16"/>
  <c r="D3434" i="16"/>
  <c r="D3433" i="16"/>
  <c r="D3432" i="16"/>
  <c r="D3431" i="16"/>
  <c r="D3430" i="16"/>
  <c r="D3429" i="16"/>
  <c r="D3428" i="16"/>
  <c r="D3427" i="16"/>
  <c r="D3426" i="16"/>
  <c r="D3425" i="16"/>
  <c r="D3424" i="16"/>
  <c r="D3423" i="16"/>
  <c r="D3422" i="16"/>
  <c r="D3421" i="16"/>
  <c r="D3420" i="16"/>
  <c r="D3419" i="16"/>
  <c r="D3418" i="16"/>
  <c r="D3417" i="16"/>
  <c r="D3416" i="16"/>
  <c r="D3415" i="16"/>
  <c r="D3414" i="16"/>
  <c r="D3413" i="16"/>
  <c r="D3412" i="16"/>
  <c r="D3411" i="16"/>
  <c r="D3410" i="16"/>
  <c r="D3409" i="16"/>
  <c r="D3408" i="16"/>
  <c r="D3407" i="16"/>
  <c r="D3406" i="16"/>
  <c r="D3405" i="16"/>
  <c r="D3404" i="16"/>
  <c r="D3403" i="16"/>
  <c r="D3402" i="16"/>
  <c r="D3401" i="16"/>
  <c r="D3400" i="16"/>
  <c r="D3399" i="16"/>
  <c r="D3398" i="16"/>
  <c r="D3397" i="16"/>
  <c r="D3396" i="16"/>
  <c r="D3395" i="16"/>
  <c r="D3394" i="16"/>
  <c r="D3393" i="16"/>
  <c r="D3392" i="16"/>
  <c r="D3391" i="16"/>
  <c r="D3390" i="16"/>
  <c r="D3389" i="16"/>
  <c r="D3388" i="16"/>
  <c r="D3387" i="16"/>
  <c r="D3386" i="16"/>
  <c r="D3385" i="16"/>
  <c r="D3384" i="16"/>
  <c r="D3383" i="16"/>
  <c r="D3382" i="16"/>
  <c r="D3381" i="16"/>
  <c r="D3380" i="16"/>
  <c r="D3379" i="16"/>
  <c r="D3378" i="16"/>
  <c r="D3377" i="16"/>
  <c r="D3376" i="16"/>
  <c r="D3375" i="16"/>
  <c r="D3374" i="16"/>
  <c r="D3373" i="16"/>
  <c r="D3372" i="16"/>
  <c r="D3371" i="16"/>
  <c r="D3370" i="16"/>
  <c r="D3369" i="16"/>
  <c r="D3368" i="16"/>
  <c r="D3367" i="16"/>
  <c r="D3366" i="16"/>
  <c r="D3365" i="16"/>
  <c r="D3364" i="16"/>
  <c r="D3363" i="16"/>
  <c r="D3362" i="16"/>
  <c r="D3361" i="16"/>
  <c r="D3360" i="16"/>
  <c r="D3359" i="16"/>
  <c r="D3358" i="16"/>
  <c r="D3357" i="16"/>
  <c r="D3356" i="16"/>
  <c r="D3355" i="16"/>
  <c r="D3354" i="16"/>
  <c r="D3353" i="16"/>
  <c r="D3352" i="16"/>
  <c r="D3351" i="16"/>
  <c r="D3350" i="16"/>
  <c r="D3349" i="16"/>
  <c r="D3348" i="16"/>
  <c r="D3347" i="16"/>
  <c r="D3346" i="16"/>
  <c r="D3345" i="16"/>
  <c r="D3344" i="16"/>
  <c r="D3343" i="16"/>
  <c r="D3342" i="16"/>
  <c r="D3341" i="16"/>
  <c r="D3340" i="16"/>
  <c r="D3339" i="16"/>
  <c r="D3338" i="16"/>
  <c r="D3337" i="16"/>
  <c r="D3336" i="16"/>
  <c r="D3335" i="16"/>
  <c r="D3334" i="16"/>
  <c r="D3333" i="16"/>
  <c r="D3332" i="16"/>
  <c r="D3331" i="16"/>
  <c r="D3330" i="16"/>
  <c r="D3329" i="16"/>
  <c r="D3328" i="16"/>
  <c r="D3327" i="16"/>
  <c r="D3326" i="16"/>
  <c r="D3325" i="16"/>
  <c r="D3324" i="16"/>
  <c r="D3323" i="16"/>
  <c r="D3322" i="16"/>
  <c r="D3321" i="16"/>
  <c r="D3320" i="16"/>
  <c r="D3319" i="16"/>
  <c r="D3318" i="16"/>
  <c r="D3317" i="16"/>
  <c r="D3316" i="16"/>
  <c r="D3315" i="16"/>
  <c r="D3314" i="16"/>
  <c r="D3313" i="16"/>
  <c r="D3312" i="16"/>
  <c r="D3311" i="16"/>
  <c r="D3310" i="16"/>
  <c r="D3309" i="16"/>
  <c r="D3308" i="16"/>
  <c r="D3307" i="16"/>
  <c r="D3306" i="16"/>
  <c r="D3305" i="16"/>
  <c r="D3304" i="16"/>
  <c r="D3303" i="16"/>
  <c r="D3302" i="16"/>
  <c r="D3301" i="16"/>
  <c r="D3300" i="16"/>
  <c r="D3299" i="16"/>
  <c r="D3298" i="16"/>
  <c r="D3297" i="16"/>
  <c r="D3296" i="16"/>
  <c r="D3295" i="16"/>
  <c r="D3294" i="16"/>
  <c r="D3293" i="16"/>
  <c r="D3292" i="16"/>
  <c r="D3291" i="16"/>
  <c r="D3290" i="16"/>
  <c r="D3289" i="16"/>
  <c r="D3288" i="16"/>
  <c r="D3287" i="16"/>
  <c r="D3286" i="16"/>
  <c r="D3285" i="16"/>
  <c r="D3284" i="16"/>
  <c r="D3283" i="16"/>
  <c r="D3282" i="16"/>
  <c r="D3281" i="16"/>
  <c r="D3280" i="16"/>
  <c r="D3279" i="16"/>
  <c r="D3278" i="16"/>
  <c r="D3277" i="16"/>
  <c r="D3276" i="16"/>
  <c r="D3275" i="16"/>
  <c r="D3274" i="16"/>
  <c r="D3273" i="16"/>
  <c r="D3272" i="16"/>
  <c r="D3271" i="16"/>
  <c r="D3270" i="16"/>
  <c r="D3269" i="16"/>
  <c r="D3268" i="16"/>
  <c r="D3267" i="16"/>
  <c r="D3266" i="16"/>
  <c r="D3265" i="16"/>
  <c r="D3264" i="16"/>
  <c r="D3263" i="16"/>
  <c r="D3262" i="16"/>
  <c r="D3261" i="16"/>
  <c r="D3260" i="16"/>
  <c r="D3259" i="16"/>
  <c r="D3258" i="16"/>
  <c r="D3257" i="16"/>
  <c r="D3256" i="16"/>
  <c r="D3255" i="16"/>
  <c r="D3254" i="16"/>
  <c r="D3253" i="16"/>
  <c r="D3252" i="16"/>
  <c r="D3251" i="16"/>
  <c r="D3250" i="16"/>
  <c r="D3249" i="16"/>
  <c r="D3248" i="16"/>
  <c r="D3247" i="16"/>
  <c r="D3246" i="16"/>
  <c r="D3245" i="16"/>
  <c r="D3244" i="16"/>
  <c r="D3243" i="16"/>
  <c r="D3242" i="16"/>
  <c r="D3241" i="16"/>
  <c r="D3240" i="16"/>
  <c r="D3239" i="16"/>
  <c r="D3238" i="16"/>
  <c r="D3237" i="16"/>
  <c r="D3236" i="16"/>
  <c r="D3235" i="16"/>
  <c r="D3234" i="16"/>
  <c r="D3233" i="16"/>
  <c r="D3232" i="16"/>
  <c r="D3231" i="16"/>
  <c r="D3230" i="16"/>
  <c r="D3229" i="16"/>
  <c r="D3228" i="16"/>
  <c r="D3227" i="16"/>
  <c r="D3226" i="16"/>
  <c r="D3225" i="16"/>
  <c r="D3224" i="16"/>
  <c r="D3223" i="16"/>
  <c r="D3222" i="16"/>
  <c r="D3221" i="16"/>
  <c r="D3220" i="16"/>
  <c r="D3219" i="16"/>
  <c r="D3218" i="16"/>
  <c r="D3217" i="16"/>
  <c r="D3216" i="16"/>
  <c r="D3215" i="16"/>
  <c r="D3214" i="16"/>
  <c r="D3213" i="16"/>
  <c r="D3212" i="16"/>
  <c r="D3211" i="16"/>
  <c r="D3210" i="16"/>
  <c r="D3209" i="16"/>
  <c r="D3208" i="16"/>
  <c r="D3207" i="16"/>
  <c r="D3206" i="16"/>
  <c r="D3205" i="16"/>
  <c r="D3204" i="16"/>
  <c r="D3203" i="16"/>
  <c r="D3202" i="16"/>
  <c r="D3201" i="16"/>
  <c r="D3200" i="16"/>
  <c r="D3199" i="16"/>
  <c r="D3198" i="16"/>
  <c r="D3197" i="16"/>
  <c r="D3196" i="16"/>
  <c r="D3195" i="16"/>
  <c r="D3194" i="16"/>
  <c r="D3193" i="16"/>
  <c r="D3192" i="16"/>
  <c r="D3191" i="16"/>
  <c r="D3190" i="16"/>
  <c r="D3189" i="16"/>
  <c r="D3188" i="16"/>
  <c r="D3187" i="16"/>
  <c r="D3186" i="16"/>
  <c r="D3185" i="16"/>
  <c r="D3184" i="16"/>
  <c r="D3183" i="16"/>
  <c r="D3182" i="16"/>
  <c r="D3181" i="16"/>
  <c r="D3180" i="16"/>
  <c r="D3179" i="16"/>
  <c r="D3178" i="16"/>
  <c r="D3177" i="16"/>
  <c r="D3176" i="16"/>
  <c r="D3175" i="16"/>
  <c r="D3174" i="16"/>
  <c r="D3173" i="16"/>
  <c r="D3172" i="16"/>
  <c r="D3171" i="16"/>
  <c r="D3170" i="16"/>
  <c r="D3169" i="16"/>
  <c r="D3168" i="16"/>
  <c r="D3167" i="16"/>
  <c r="D3166" i="16"/>
  <c r="D3165" i="16"/>
  <c r="D3164" i="16"/>
  <c r="D3163" i="16"/>
  <c r="D3162" i="16"/>
  <c r="D3161" i="16"/>
  <c r="D3160" i="16"/>
  <c r="D3159" i="16"/>
  <c r="D3158" i="16"/>
  <c r="D3157" i="16"/>
  <c r="D3156" i="16"/>
  <c r="D3155" i="16"/>
  <c r="D3154" i="16"/>
  <c r="D3153" i="16"/>
  <c r="D3152" i="16"/>
  <c r="D3151" i="16"/>
  <c r="D3150" i="16"/>
  <c r="D3149" i="16"/>
  <c r="D3148" i="16"/>
  <c r="D3147" i="16"/>
  <c r="D3146" i="16"/>
  <c r="D3145" i="16"/>
  <c r="D3144" i="16"/>
  <c r="D3143" i="16"/>
  <c r="D3142" i="16"/>
  <c r="D3141" i="16"/>
  <c r="D3140" i="16"/>
  <c r="D3139" i="16"/>
  <c r="D3138" i="16"/>
  <c r="D3137" i="16"/>
  <c r="D3136" i="16"/>
  <c r="D3135" i="16"/>
  <c r="D3134" i="16"/>
  <c r="D3133" i="16"/>
  <c r="D3132" i="16"/>
  <c r="D3131" i="16"/>
  <c r="D3130" i="16"/>
  <c r="D3129" i="16"/>
  <c r="D3128" i="16"/>
  <c r="D3127" i="16"/>
  <c r="D3126" i="16"/>
  <c r="D3125" i="16"/>
  <c r="D3124" i="16"/>
  <c r="D3123" i="16"/>
  <c r="D3122" i="16"/>
  <c r="D3121" i="16"/>
  <c r="D3120" i="16"/>
  <c r="D3119" i="16"/>
  <c r="D3118" i="16"/>
  <c r="D3117" i="16"/>
  <c r="D3116" i="16"/>
  <c r="D3115" i="16"/>
  <c r="D3114" i="16"/>
  <c r="D3113" i="16"/>
  <c r="D3112" i="16"/>
  <c r="D3111" i="16"/>
  <c r="D3110" i="16"/>
  <c r="D3109" i="16"/>
  <c r="D3108" i="16"/>
  <c r="D3107" i="16"/>
  <c r="D3106" i="16"/>
  <c r="D3105" i="16"/>
  <c r="D3104" i="16"/>
  <c r="D3103" i="16"/>
  <c r="D3102" i="16"/>
  <c r="D3101" i="16"/>
  <c r="D3100" i="16"/>
  <c r="D3099" i="16"/>
  <c r="D3098" i="16"/>
  <c r="D3097" i="16"/>
  <c r="D3096" i="16"/>
  <c r="D3095" i="16"/>
  <c r="D3094" i="16"/>
  <c r="D3093" i="16"/>
  <c r="D3092" i="16"/>
  <c r="D3091" i="16"/>
  <c r="D3090" i="16"/>
  <c r="D3089" i="16"/>
  <c r="D3088" i="16"/>
  <c r="D3087" i="16"/>
  <c r="D3086" i="16"/>
  <c r="D3085" i="16"/>
  <c r="D3084" i="16"/>
  <c r="D3083" i="16"/>
  <c r="D3082" i="16"/>
  <c r="D3081" i="16"/>
  <c r="D3080" i="16"/>
  <c r="D3079" i="16"/>
  <c r="D3078" i="16"/>
  <c r="D3077" i="16"/>
  <c r="D3076" i="16"/>
  <c r="D3075" i="16"/>
  <c r="D3074" i="16"/>
  <c r="D3073" i="16"/>
  <c r="D3072" i="16"/>
  <c r="D3071" i="16"/>
  <c r="D3070" i="16"/>
  <c r="D3069" i="16"/>
  <c r="D3068" i="16"/>
  <c r="D3067" i="16"/>
  <c r="D3066" i="16"/>
  <c r="D3065" i="16"/>
  <c r="D3064" i="16"/>
  <c r="D3063" i="16"/>
  <c r="D3062" i="16"/>
  <c r="D3061" i="16"/>
  <c r="D3060" i="16"/>
  <c r="D3059" i="16"/>
  <c r="D3058" i="16"/>
  <c r="D3057" i="16"/>
  <c r="D3056" i="16"/>
  <c r="D3055" i="16"/>
  <c r="D3054" i="16"/>
  <c r="D3053" i="16"/>
  <c r="D3052" i="16"/>
  <c r="D3051" i="16"/>
  <c r="D3050" i="16"/>
  <c r="D3049" i="16"/>
  <c r="D3048" i="16"/>
  <c r="D3047" i="16"/>
  <c r="D3046" i="16"/>
  <c r="D3045" i="16"/>
  <c r="D3044" i="16"/>
  <c r="D3043" i="16"/>
  <c r="D3042" i="16"/>
  <c r="D3041" i="16"/>
  <c r="D3040" i="16"/>
  <c r="D3039" i="16"/>
  <c r="D3038" i="16"/>
  <c r="D3037" i="16"/>
  <c r="D3036" i="16"/>
  <c r="D3035" i="16"/>
  <c r="D3034" i="16"/>
  <c r="D3033" i="16"/>
  <c r="D3032" i="16"/>
  <c r="D3031" i="16"/>
  <c r="D3030" i="16"/>
  <c r="D3029" i="16"/>
  <c r="D3028" i="16"/>
  <c r="D3027" i="16"/>
  <c r="D3026" i="16"/>
  <c r="D3025" i="16"/>
  <c r="D3024" i="16"/>
  <c r="D3023" i="16"/>
  <c r="D3022" i="16"/>
  <c r="D3021" i="16"/>
  <c r="D3020" i="16"/>
  <c r="D3019" i="16"/>
  <c r="D3018" i="16"/>
  <c r="D3017" i="16"/>
  <c r="D3016" i="16"/>
  <c r="D3015" i="16"/>
  <c r="D3014" i="16"/>
  <c r="D3013" i="16"/>
  <c r="D3012" i="16"/>
  <c r="D3011" i="16"/>
  <c r="D3010" i="16"/>
  <c r="D3009" i="16"/>
  <c r="D3008" i="16"/>
  <c r="D3007" i="16"/>
  <c r="D3006" i="16"/>
  <c r="D3005" i="16"/>
  <c r="D3004" i="16"/>
  <c r="D3003" i="16"/>
  <c r="D3002" i="16"/>
  <c r="D3001" i="16"/>
  <c r="D3000" i="16"/>
  <c r="D2999" i="16"/>
  <c r="D2998" i="16"/>
  <c r="D2997" i="16"/>
  <c r="D2996" i="16"/>
  <c r="D2995" i="16"/>
  <c r="D2994" i="16"/>
  <c r="D2993" i="16"/>
  <c r="D2992" i="16"/>
  <c r="D2991" i="16"/>
  <c r="D2990" i="16"/>
  <c r="D2989" i="16"/>
  <c r="D2988" i="16"/>
  <c r="D2987" i="16"/>
  <c r="D2986" i="16"/>
  <c r="D2985" i="16"/>
  <c r="D2984" i="16"/>
  <c r="D2983" i="16"/>
  <c r="D2982" i="16"/>
  <c r="D2981" i="16"/>
  <c r="D2980" i="16"/>
  <c r="D2979" i="16"/>
  <c r="D2978" i="16"/>
  <c r="D2977" i="16"/>
  <c r="D2976" i="16"/>
  <c r="D2975" i="16"/>
  <c r="D2974" i="16"/>
  <c r="D2973" i="16"/>
  <c r="D2972" i="16"/>
  <c r="D2971" i="16"/>
  <c r="D2970" i="16"/>
  <c r="D2969" i="16"/>
  <c r="D2968" i="16"/>
  <c r="D2967" i="16"/>
  <c r="D2966" i="16"/>
  <c r="D2965" i="16"/>
  <c r="D2964" i="16"/>
  <c r="D2963" i="16"/>
  <c r="D2962" i="16"/>
  <c r="D2961" i="16"/>
  <c r="D2960" i="16"/>
  <c r="D2959" i="16"/>
  <c r="D2958" i="16"/>
  <c r="D2957" i="16"/>
  <c r="D2956" i="16"/>
  <c r="D2955" i="16"/>
  <c r="D2954" i="16"/>
  <c r="D2953" i="16"/>
  <c r="D2952" i="16"/>
  <c r="D2951" i="16"/>
  <c r="D2950" i="16"/>
  <c r="D2949" i="16"/>
  <c r="D2948" i="16"/>
  <c r="D2947" i="16"/>
  <c r="D2946" i="16"/>
  <c r="D2945" i="16"/>
  <c r="D2944" i="16"/>
  <c r="D2943" i="16"/>
  <c r="D2942" i="16"/>
  <c r="D2941" i="16"/>
  <c r="D2940" i="16"/>
  <c r="D2939" i="16"/>
  <c r="D2938" i="16"/>
  <c r="D2937" i="16"/>
  <c r="D2936" i="16"/>
  <c r="D2935" i="16"/>
  <c r="D2934" i="16"/>
  <c r="D2933" i="16"/>
  <c r="D2932" i="16"/>
  <c r="D2931" i="16"/>
  <c r="D2930" i="16"/>
  <c r="D2929" i="16"/>
  <c r="D2928" i="16"/>
  <c r="D2927" i="16"/>
  <c r="D2926" i="16"/>
  <c r="D2925" i="16"/>
  <c r="D2924" i="16"/>
  <c r="D2923" i="16"/>
  <c r="D2922" i="16"/>
  <c r="D2921" i="16"/>
  <c r="D2920" i="16"/>
  <c r="D2919" i="16"/>
  <c r="D2918" i="16"/>
  <c r="D2917" i="16"/>
  <c r="D2916" i="16"/>
  <c r="D2915" i="16"/>
  <c r="D2914" i="16"/>
  <c r="D2913" i="16"/>
  <c r="D2912" i="16"/>
  <c r="D2911" i="16"/>
  <c r="D2910" i="16"/>
  <c r="D2909" i="16"/>
  <c r="D2908" i="16"/>
  <c r="D2907" i="16"/>
  <c r="D2906" i="16"/>
  <c r="D2905" i="16"/>
  <c r="D2904" i="16"/>
  <c r="D2903" i="16"/>
  <c r="D2902" i="16"/>
  <c r="D2901" i="16"/>
  <c r="D2900" i="16"/>
  <c r="D2899" i="16"/>
  <c r="D2898" i="16"/>
  <c r="D2897" i="16"/>
  <c r="D2896" i="16"/>
  <c r="D2895" i="16"/>
  <c r="D2894" i="16"/>
  <c r="D2893" i="16"/>
  <c r="D2892" i="16"/>
  <c r="D2891" i="16"/>
  <c r="D2890" i="16"/>
  <c r="D2889" i="16"/>
  <c r="D2888" i="16"/>
  <c r="D2887" i="16"/>
  <c r="D2886" i="16"/>
  <c r="D2885" i="16"/>
  <c r="D2884" i="16"/>
  <c r="D2883" i="16"/>
  <c r="D2882" i="16"/>
  <c r="D2881" i="16"/>
  <c r="D2880" i="16"/>
  <c r="D2879" i="16"/>
  <c r="D2878" i="16"/>
  <c r="D2877" i="16"/>
  <c r="D2876" i="16"/>
  <c r="D2875" i="16"/>
  <c r="D2874" i="16"/>
  <c r="D2873" i="16"/>
  <c r="D2872" i="16"/>
  <c r="D2871" i="16"/>
  <c r="D2870" i="16"/>
  <c r="D2869" i="16"/>
  <c r="D2868" i="16"/>
  <c r="D2867" i="16"/>
  <c r="D2866" i="16"/>
  <c r="D2865" i="16"/>
  <c r="D2864" i="16"/>
  <c r="D2863" i="16"/>
  <c r="D2862" i="16"/>
  <c r="D2861" i="16"/>
  <c r="D2860" i="16"/>
  <c r="D2859" i="16"/>
  <c r="D2858" i="16"/>
  <c r="D2857" i="16"/>
  <c r="D2856" i="16"/>
  <c r="D2855" i="16"/>
  <c r="D2854" i="16"/>
  <c r="D2853" i="16"/>
  <c r="D2852" i="16"/>
  <c r="D2851" i="16"/>
  <c r="D2850" i="16"/>
  <c r="D2849" i="16"/>
  <c r="D2848" i="16"/>
  <c r="D2847" i="16"/>
  <c r="D2846" i="16"/>
  <c r="D2845" i="16"/>
  <c r="D2844" i="16"/>
  <c r="D2843" i="16"/>
  <c r="D2842" i="16"/>
  <c r="D2841" i="16"/>
  <c r="D2840" i="16"/>
  <c r="D2839" i="16"/>
  <c r="D2838" i="16"/>
  <c r="D2837" i="16"/>
  <c r="D2836" i="16"/>
  <c r="D2835" i="16"/>
  <c r="D2834" i="16"/>
  <c r="D2833" i="16"/>
  <c r="D2832" i="16"/>
  <c r="D2831" i="16"/>
  <c r="D2830" i="16"/>
  <c r="D2829" i="16"/>
  <c r="D2828" i="16"/>
  <c r="D2827" i="16"/>
  <c r="D2826" i="16"/>
  <c r="D2825" i="16"/>
  <c r="D2824" i="16"/>
  <c r="D2823" i="16"/>
  <c r="D2822" i="16"/>
  <c r="D2821" i="16"/>
  <c r="D2820" i="16"/>
  <c r="D2819" i="16"/>
  <c r="D2818" i="16"/>
  <c r="D2817" i="16"/>
  <c r="D2816" i="16"/>
  <c r="D2815" i="16"/>
  <c r="D2814" i="16"/>
  <c r="D2813" i="16"/>
  <c r="D2812" i="16"/>
  <c r="D2811" i="16"/>
  <c r="D2810" i="16"/>
  <c r="D2809" i="16"/>
  <c r="D2808" i="16"/>
  <c r="D2807" i="16"/>
  <c r="D2806" i="16"/>
  <c r="D2805" i="16"/>
  <c r="D2804" i="16"/>
  <c r="D2803" i="16"/>
  <c r="D2802" i="16"/>
  <c r="D2801" i="16"/>
  <c r="D2800" i="16"/>
  <c r="D2799" i="16"/>
  <c r="D2798" i="16"/>
  <c r="D2797" i="16"/>
  <c r="D2796" i="16"/>
  <c r="D2795" i="16"/>
  <c r="D2794" i="16"/>
  <c r="D2793" i="16"/>
  <c r="D2792" i="16"/>
  <c r="D2791" i="16"/>
  <c r="D2790" i="16"/>
  <c r="D2789" i="16"/>
  <c r="D2788" i="16"/>
  <c r="D2787" i="16"/>
  <c r="D2786" i="16"/>
  <c r="D2785" i="16"/>
  <c r="D2784" i="16"/>
  <c r="D2783" i="16"/>
  <c r="D2782" i="16"/>
  <c r="D2781" i="16"/>
  <c r="D2780" i="16"/>
  <c r="D2779" i="16"/>
  <c r="D2778" i="16"/>
  <c r="D2777" i="16"/>
  <c r="D2776" i="16"/>
  <c r="D2775" i="16"/>
  <c r="D2774" i="16"/>
  <c r="D2773" i="16"/>
  <c r="D2772" i="16"/>
  <c r="D2771" i="16"/>
  <c r="D2770" i="16"/>
  <c r="D2769" i="16"/>
  <c r="D2768" i="16"/>
  <c r="D2767" i="16"/>
  <c r="D2766" i="16"/>
  <c r="D2765" i="16"/>
  <c r="D2764" i="16"/>
  <c r="D2763" i="16"/>
  <c r="D2762" i="16"/>
  <c r="D2761" i="16"/>
  <c r="D2760" i="16"/>
  <c r="D2759" i="16"/>
  <c r="D2758" i="16"/>
  <c r="D2757" i="16"/>
  <c r="D2756" i="16"/>
  <c r="D2755" i="16"/>
  <c r="D2754" i="16"/>
  <c r="D2753" i="16"/>
  <c r="D2752" i="16"/>
  <c r="D2751" i="16"/>
  <c r="D2750" i="16"/>
  <c r="D2749" i="16"/>
  <c r="D2748" i="16"/>
  <c r="D2747" i="16"/>
  <c r="D2746" i="16"/>
  <c r="D2745" i="16"/>
  <c r="D2744" i="16"/>
  <c r="D2743" i="16"/>
  <c r="D2742" i="16"/>
  <c r="D2741" i="16"/>
  <c r="D2740" i="16"/>
  <c r="D2739" i="16"/>
  <c r="D2738" i="16"/>
  <c r="D2737" i="16"/>
  <c r="D2736" i="16"/>
  <c r="D2735" i="16"/>
  <c r="D2734" i="16"/>
  <c r="D2733" i="16"/>
  <c r="D2732" i="16"/>
  <c r="D2731" i="16"/>
  <c r="D2730" i="16"/>
  <c r="D2729" i="16"/>
  <c r="D2728" i="16"/>
  <c r="D2727" i="16"/>
  <c r="D2726" i="16"/>
  <c r="D2725" i="16"/>
  <c r="D2724" i="16"/>
  <c r="D2723" i="16"/>
  <c r="D2722" i="16"/>
  <c r="D2721" i="16"/>
  <c r="D2720" i="16"/>
  <c r="D2719" i="16"/>
  <c r="D2718" i="16"/>
  <c r="D2717" i="16"/>
  <c r="D2716" i="16"/>
  <c r="D2715" i="16"/>
  <c r="D2714" i="16"/>
  <c r="D2713" i="16"/>
  <c r="D2712" i="16"/>
  <c r="D2711" i="16"/>
  <c r="D2710" i="16"/>
  <c r="D2709" i="16"/>
  <c r="D2708" i="16"/>
  <c r="D2707" i="16"/>
  <c r="D2706" i="16"/>
  <c r="D2705" i="16"/>
  <c r="D2704" i="16"/>
  <c r="D2703" i="16"/>
  <c r="D2702" i="16"/>
  <c r="D2701" i="16"/>
  <c r="D2700" i="16"/>
  <c r="D2699" i="16"/>
  <c r="D2698" i="16"/>
  <c r="D2697" i="16"/>
  <c r="D2696" i="16"/>
  <c r="D2695" i="16"/>
  <c r="D2694" i="16"/>
  <c r="D2693" i="16"/>
  <c r="D2692" i="16"/>
  <c r="D2691" i="16"/>
  <c r="D2690" i="16"/>
  <c r="D2689" i="16"/>
  <c r="D2688" i="16"/>
  <c r="D2687" i="16"/>
  <c r="D2686" i="16"/>
  <c r="D2685" i="16"/>
  <c r="D2684" i="16"/>
  <c r="D2683" i="16"/>
  <c r="D2682" i="16"/>
  <c r="D2681" i="16"/>
  <c r="D2680" i="16"/>
  <c r="D2679" i="16"/>
  <c r="D2678" i="16"/>
  <c r="D2677" i="16"/>
  <c r="D2676" i="16"/>
  <c r="D2675" i="16"/>
  <c r="D2674" i="16"/>
  <c r="D2673" i="16"/>
  <c r="D2672" i="16"/>
  <c r="D2671" i="16"/>
  <c r="D2670" i="16"/>
  <c r="D2669" i="16"/>
  <c r="D2668" i="16"/>
  <c r="D2667" i="16"/>
  <c r="D2666" i="16"/>
  <c r="D2665" i="16"/>
  <c r="D2664" i="16"/>
  <c r="D2663" i="16"/>
  <c r="D2662" i="16"/>
  <c r="D2661" i="16"/>
  <c r="D2660" i="16"/>
  <c r="D2659" i="16"/>
  <c r="D2658" i="16"/>
  <c r="D2657" i="16"/>
  <c r="D2656" i="16"/>
  <c r="D2655" i="16"/>
  <c r="D2654" i="16"/>
  <c r="D2653" i="16"/>
  <c r="D2652" i="16"/>
  <c r="D2651" i="16"/>
  <c r="D2650" i="16"/>
  <c r="D2649" i="16"/>
  <c r="D2648" i="16"/>
  <c r="D2647" i="16"/>
  <c r="D2646" i="16"/>
  <c r="D2645" i="16"/>
  <c r="D2644" i="16"/>
  <c r="D2643" i="16"/>
  <c r="D2642" i="16"/>
  <c r="D2641" i="16"/>
  <c r="D2640" i="16"/>
  <c r="D2639" i="16"/>
  <c r="D2638" i="16"/>
  <c r="D2637" i="16"/>
  <c r="D2636" i="16"/>
  <c r="D2635" i="16"/>
  <c r="D2634" i="16"/>
  <c r="D2633" i="16"/>
  <c r="D2632" i="16"/>
  <c r="D2631" i="16"/>
  <c r="D2630" i="16"/>
  <c r="D2629" i="16"/>
  <c r="D2628" i="16"/>
  <c r="D2627" i="16"/>
  <c r="D2626" i="16"/>
  <c r="D2625" i="16"/>
  <c r="D2624" i="16"/>
  <c r="D2623" i="16"/>
  <c r="D2622" i="16"/>
  <c r="D2621" i="16"/>
  <c r="D2620" i="16"/>
  <c r="D2619" i="16"/>
  <c r="D2618" i="16"/>
  <c r="D2617" i="16"/>
  <c r="D2616" i="16"/>
  <c r="D2615" i="16"/>
  <c r="D2614" i="16"/>
  <c r="D2613" i="16"/>
  <c r="D2612" i="16"/>
  <c r="D2611" i="16"/>
  <c r="D2610" i="16"/>
  <c r="D2609" i="16"/>
  <c r="D2608" i="16"/>
  <c r="D2607" i="16"/>
  <c r="D2606" i="16"/>
  <c r="D2605" i="16"/>
  <c r="D2604" i="16"/>
  <c r="D2603" i="16"/>
  <c r="D2602" i="16"/>
  <c r="D2601" i="16"/>
  <c r="D2600" i="16"/>
  <c r="D2599" i="16"/>
  <c r="D2598" i="16"/>
  <c r="D2597" i="16"/>
  <c r="D2596" i="16"/>
  <c r="D2595" i="16"/>
  <c r="D2594" i="16"/>
  <c r="D2593" i="16"/>
  <c r="D2592" i="16"/>
  <c r="D2591" i="16"/>
  <c r="D2590" i="16"/>
  <c r="D2589" i="16"/>
  <c r="D2588" i="16"/>
  <c r="D2587" i="16"/>
  <c r="D2586" i="16"/>
  <c r="D2585" i="16"/>
  <c r="D2584" i="16"/>
  <c r="D2583" i="16"/>
  <c r="D2582" i="16"/>
  <c r="D2581" i="16"/>
  <c r="D2580" i="16"/>
  <c r="D2579" i="16"/>
  <c r="D2578" i="16"/>
  <c r="D2577" i="16"/>
  <c r="D2576" i="16"/>
  <c r="D2575" i="16"/>
  <c r="D2574" i="16"/>
  <c r="D2573" i="16"/>
  <c r="D2572" i="16"/>
  <c r="D2571" i="16"/>
  <c r="D2570" i="16"/>
  <c r="D2569" i="16"/>
  <c r="D2568" i="16"/>
  <c r="D2567" i="16"/>
  <c r="D2566" i="16"/>
  <c r="D2565" i="16"/>
  <c r="D2564" i="16"/>
  <c r="D2563" i="16"/>
  <c r="D2562" i="16"/>
  <c r="D2561" i="16"/>
  <c r="D2560" i="16"/>
  <c r="D2559" i="16"/>
  <c r="D2558" i="16"/>
  <c r="D2557" i="16"/>
  <c r="D2556" i="16"/>
  <c r="D2555" i="16"/>
  <c r="D2554" i="16"/>
  <c r="D2553" i="16"/>
  <c r="D2552" i="16"/>
  <c r="D2551" i="16"/>
  <c r="D2550" i="16"/>
  <c r="D2549" i="16"/>
  <c r="D2548" i="16"/>
  <c r="D2547" i="16"/>
  <c r="D2546" i="16"/>
  <c r="D2545" i="16"/>
  <c r="D2544" i="16"/>
  <c r="D2543" i="16"/>
  <c r="D2542" i="16"/>
  <c r="D2541" i="16"/>
  <c r="D2540" i="16"/>
  <c r="D2539" i="16"/>
  <c r="D2538" i="16"/>
  <c r="D2537" i="16"/>
  <c r="D2536" i="16"/>
  <c r="D2535" i="16"/>
  <c r="D2534" i="16"/>
  <c r="D2533" i="16"/>
  <c r="D2532" i="16"/>
  <c r="D2531" i="16"/>
  <c r="D2530" i="16"/>
  <c r="D2529" i="16"/>
  <c r="D2528" i="16"/>
  <c r="D2527" i="16"/>
  <c r="D2526" i="16"/>
  <c r="D2525" i="16"/>
  <c r="D2524" i="16"/>
  <c r="D2523" i="16"/>
  <c r="D2522" i="16"/>
  <c r="D2521" i="16"/>
  <c r="D2520" i="16"/>
  <c r="D2519" i="16"/>
  <c r="D2518" i="16"/>
  <c r="D2517" i="16"/>
  <c r="D2516" i="16"/>
  <c r="D2515" i="16"/>
  <c r="D2514" i="16"/>
  <c r="D2513" i="16"/>
  <c r="D2512" i="16"/>
  <c r="D2511" i="16"/>
  <c r="D2510" i="16"/>
  <c r="D2509" i="16"/>
  <c r="D2508" i="16"/>
  <c r="D2507" i="16"/>
  <c r="D2506" i="16"/>
  <c r="D2505" i="16"/>
  <c r="D2504" i="16"/>
  <c r="D2503" i="16"/>
  <c r="D2502" i="16"/>
  <c r="D2501" i="16"/>
  <c r="D2500" i="16"/>
  <c r="D2499" i="16"/>
  <c r="D2498" i="16"/>
  <c r="D2497" i="16"/>
  <c r="D2496" i="16"/>
  <c r="D2495" i="16"/>
  <c r="D2494" i="16"/>
  <c r="D2493" i="16"/>
  <c r="D2492" i="16"/>
  <c r="D2491" i="16"/>
  <c r="D2490" i="16"/>
  <c r="D2489" i="16"/>
  <c r="D2488" i="16"/>
  <c r="D2487" i="16"/>
  <c r="D2486" i="16"/>
  <c r="D2485" i="16"/>
  <c r="D2484" i="16"/>
  <c r="D2483" i="16"/>
  <c r="D2482" i="16"/>
  <c r="D2481" i="16"/>
  <c r="D2480" i="16"/>
  <c r="D2479" i="16"/>
  <c r="D2478" i="16"/>
  <c r="D2477" i="16"/>
  <c r="D2476" i="16"/>
  <c r="D2475" i="16"/>
  <c r="D2474" i="16"/>
  <c r="D2473" i="16"/>
  <c r="D2472" i="16"/>
  <c r="D2471" i="16"/>
  <c r="D2470" i="16"/>
  <c r="D2469" i="16"/>
  <c r="D2468" i="16"/>
  <c r="D2467" i="16"/>
  <c r="D2466" i="16"/>
  <c r="D2465" i="16"/>
  <c r="D2464" i="16"/>
  <c r="D2463" i="16"/>
  <c r="D2462" i="16"/>
  <c r="D2461" i="16"/>
  <c r="D2460" i="16"/>
  <c r="D2459" i="16"/>
  <c r="D2458" i="16"/>
  <c r="D2457" i="16"/>
  <c r="D2456" i="16"/>
  <c r="D2455" i="16"/>
  <c r="D2454" i="16"/>
  <c r="D2453" i="16"/>
  <c r="D2452" i="16"/>
  <c r="D2451" i="16"/>
  <c r="D2450" i="16"/>
  <c r="D2449" i="16"/>
  <c r="D2448" i="16"/>
  <c r="D2447" i="16"/>
  <c r="D2446" i="16"/>
  <c r="D2445" i="16"/>
  <c r="D2444" i="16"/>
  <c r="D2443" i="16"/>
  <c r="D2442" i="16"/>
  <c r="D2441" i="16"/>
  <c r="D2440" i="16"/>
  <c r="D2439" i="16"/>
  <c r="D2438" i="16"/>
  <c r="D2437" i="16"/>
  <c r="D2436" i="16"/>
  <c r="D2435" i="16"/>
  <c r="D2434" i="16"/>
  <c r="D2433" i="16"/>
  <c r="D2432" i="16"/>
  <c r="D2431" i="16"/>
  <c r="D2430" i="16"/>
  <c r="D2429" i="16"/>
  <c r="D2428" i="16"/>
  <c r="D2427" i="16"/>
  <c r="D2426" i="16"/>
  <c r="D2425" i="16"/>
  <c r="D2424" i="16"/>
  <c r="D2423" i="16"/>
  <c r="D2422" i="16"/>
  <c r="D2421" i="16"/>
  <c r="D2420" i="16"/>
  <c r="D2419" i="16"/>
  <c r="D2418" i="16"/>
  <c r="D2417" i="16"/>
  <c r="D2416" i="16"/>
  <c r="D2415" i="16"/>
  <c r="D2414" i="16"/>
  <c r="D2413" i="16"/>
  <c r="D2412" i="16"/>
  <c r="D2411" i="16"/>
  <c r="D2410" i="16"/>
  <c r="D2409" i="16"/>
  <c r="D2408" i="16"/>
  <c r="D2407" i="16"/>
  <c r="D2406" i="16"/>
  <c r="D2405" i="16"/>
  <c r="D2404" i="16"/>
  <c r="D2403" i="16"/>
  <c r="D2402" i="16"/>
  <c r="D2401" i="16"/>
  <c r="D2400" i="16"/>
  <c r="D2399" i="16"/>
  <c r="D2398" i="16"/>
  <c r="D2397" i="16"/>
  <c r="D2396" i="16"/>
  <c r="D2395" i="16"/>
  <c r="D2394" i="16"/>
  <c r="D2393" i="16"/>
  <c r="D2392" i="16"/>
  <c r="D2391" i="16"/>
  <c r="D2390" i="16"/>
  <c r="D2389" i="16"/>
  <c r="D2388" i="16"/>
  <c r="D2387" i="16"/>
  <c r="D2386" i="16"/>
  <c r="D2385" i="16"/>
  <c r="D2384" i="16"/>
  <c r="D2383" i="16"/>
  <c r="D2382" i="16"/>
  <c r="D2381" i="16"/>
  <c r="D2380" i="16"/>
  <c r="D2379" i="16"/>
  <c r="D2378" i="16"/>
  <c r="D2377" i="16"/>
  <c r="D2376" i="16"/>
  <c r="D2375" i="16"/>
  <c r="D2374" i="16"/>
  <c r="D2373" i="16"/>
  <c r="D2372" i="16"/>
  <c r="D2371" i="16"/>
  <c r="D2370" i="16"/>
  <c r="D2369" i="16"/>
  <c r="D2368" i="16"/>
  <c r="D2367" i="16"/>
  <c r="D2366" i="16"/>
  <c r="D2365" i="16"/>
  <c r="D2364" i="16"/>
  <c r="D2363" i="16"/>
  <c r="D2362" i="16"/>
  <c r="D2361" i="16"/>
  <c r="D2360" i="16"/>
  <c r="D2359" i="16"/>
  <c r="D2358" i="16"/>
  <c r="D2357" i="16"/>
  <c r="D2356" i="16"/>
  <c r="D2355" i="16"/>
  <c r="D2354" i="16"/>
  <c r="D2353" i="16"/>
  <c r="D2352" i="16"/>
  <c r="D2351" i="16"/>
  <c r="D2350" i="16"/>
  <c r="D2349" i="16"/>
  <c r="D2348" i="16"/>
  <c r="D2347" i="16"/>
  <c r="D2346" i="16"/>
  <c r="D2345" i="16"/>
  <c r="D2344" i="16"/>
  <c r="D2343" i="16"/>
  <c r="D2342" i="16"/>
  <c r="D2341" i="16"/>
  <c r="D2340" i="16"/>
  <c r="D2339" i="16"/>
  <c r="D2338" i="16"/>
  <c r="D2337" i="16"/>
  <c r="D2336" i="16"/>
  <c r="D2335" i="16"/>
  <c r="D2334" i="16"/>
  <c r="D2333" i="16"/>
  <c r="D2332" i="16"/>
  <c r="D2331" i="16"/>
  <c r="D2330" i="16"/>
  <c r="D2329" i="16"/>
  <c r="D2328" i="16"/>
  <c r="D2327" i="16"/>
  <c r="D2326" i="16"/>
  <c r="D2325" i="16"/>
  <c r="D2324" i="16"/>
  <c r="D2323" i="16"/>
  <c r="D2322" i="16"/>
  <c r="D2321" i="16"/>
  <c r="D2320" i="16"/>
  <c r="D2319" i="16"/>
  <c r="D2318" i="16"/>
  <c r="D2317" i="16"/>
  <c r="D2316" i="16"/>
  <c r="D2315" i="16"/>
  <c r="D2314" i="16"/>
  <c r="D2313" i="16"/>
  <c r="D2312" i="16"/>
  <c r="D2311" i="16"/>
  <c r="D2310" i="16"/>
  <c r="D2309" i="16"/>
  <c r="D2308" i="16"/>
  <c r="D2307" i="16"/>
  <c r="D2306" i="16"/>
  <c r="D2305" i="16"/>
  <c r="D2304" i="16"/>
  <c r="D2303" i="16"/>
  <c r="D2302" i="16"/>
  <c r="D2301" i="16"/>
  <c r="D2300" i="16"/>
  <c r="D2299" i="16"/>
  <c r="D2298" i="16"/>
  <c r="D2297" i="16"/>
  <c r="D2296" i="16"/>
  <c r="D2295" i="16"/>
  <c r="D2294" i="16"/>
  <c r="D2293" i="16"/>
  <c r="D2292" i="16"/>
  <c r="D2291" i="16"/>
  <c r="D2290" i="16"/>
  <c r="D2289" i="16"/>
  <c r="D2288" i="16"/>
  <c r="D2287" i="16"/>
  <c r="D2286" i="16"/>
  <c r="D2285" i="16"/>
  <c r="D2284" i="16"/>
  <c r="D2283" i="16"/>
  <c r="D2282" i="16"/>
  <c r="D2281" i="16"/>
  <c r="D2280" i="16"/>
  <c r="D2279" i="16"/>
  <c r="D2278" i="16"/>
  <c r="D2277" i="16"/>
  <c r="D2276" i="16"/>
  <c r="D2275" i="16"/>
  <c r="D2274" i="16"/>
  <c r="D2273" i="16"/>
  <c r="D2272" i="16"/>
  <c r="D2271" i="16"/>
  <c r="D2270" i="16"/>
  <c r="D2269" i="16"/>
  <c r="D2268" i="16"/>
  <c r="D2267" i="16"/>
  <c r="D2266" i="16"/>
  <c r="D2265" i="16"/>
  <c r="D2264" i="16"/>
  <c r="D2263" i="16"/>
  <c r="D2262" i="16"/>
  <c r="D2261" i="16"/>
  <c r="D2260" i="16"/>
  <c r="D2259" i="16"/>
  <c r="D2258" i="16"/>
  <c r="D2257" i="16"/>
  <c r="D2256" i="16"/>
  <c r="D2255" i="16"/>
  <c r="D2254" i="16"/>
  <c r="D2253" i="16"/>
  <c r="D2252" i="16"/>
  <c r="D2251" i="16"/>
  <c r="D2250" i="16"/>
  <c r="D2249" i="16"/>
  <c r="D2248" i="16"/>
  <c r="D2247" i="16"/>
  <c r="D2246" i="16"/>
  <c r="D2245" i="16"/>
  <c r="D2244" i="16"/>
  <c r="D2243" i="16"/>
  <c r="D2242" i="16"/>
  <c r="D2241" i="16"/>
  <c r="D2240" i="16"/>
  <c r="D2239" i="16"/>
  <c r="D2238" i="16"/>
  <c r="D2237" i="16"/>
  <c r="D2236" i="16"/>
  <c r="D2235" i="16"/>
  <c r="D2234" i="16"/>
  <c r="D2233" i="16"/>
  <c r="D2232" i="16"/>
  <c r="D2231" i="16"/>
  <c r="D2230" i="16"/>
  <c r="D2229" i="16"/>
  <c r="D2228" i="16"/>
  <c r="D2227" i="16"/>
  <c r="D2226" i="16"/>
  <c r="D2225" i="16"/>
  <c r="D2224" i="16"/>
  <c r="D2223" i="16"/>
  <c r="D2222" i="16"/>
  <c r="D2221" i="16"/>
  <c r="D2220" i="16"/>
  <c r="D2219" i="16"/>
  <c r="D2218" i="16"/>
  <c r="D2217" i="16"/>
  <c r="D2216" i="16"/>
  <c r="D2215" i="16"/>
  <c r="D2214" i="16"/>
  <c r="D2213" i="16"/>
  <c r="D2212" i="16"/>
  <c r="D2211" i="16"/>
  <c r="D2210" i="16"/>
  <c r="D2209" i="16"/>
  <c r="D2208" i="16"/>
  <c r="D2207" i="16"/>
  <c r="D2206" i="16"/>
  <c r="D2205" i="16"/>
  <c r="D2204" i="16"/>
  <c r="D2203" i="16"/>
  <c r="D2202" i="16"/>
  <c r="D2201" i="16"/>
  <c r="D2200" i="16"/>
  <c r="D2199" i="16"/>
  <c r="D2198" i="16"/>
  <c r="D2197" i="16"/>
  <c r="D2196" i="16"/>
  <c r="D2195" i="16"/>
  <c r="D2194" i="16"/>
  <c r="D2193" i="16"/>
  <c r="D2192" i="16"/>
  <c r="D2191" i="16"/>
  <c r="D2190" i="16"/>
  <c r="D2189" i="16"/>
  <c r="D2188" i="16"/>
  <c r="D2187" i="16"/>
  <c r="D2186" i="16"/>
  <c r="D2185" i="16"/>
  <c r="D2184" i="16"/>
  <c r="D2183" i="16"/>
  <c r="D2182" i="16"/>
  <c r="D2181" i="16"/>
  <c r="D2180" i="16"/>
  <c r="D2179" i="16"/>
  <c r="D2178" i="16"/>
  <c r="D2177" i="16"/>
  <c r="D2176" i="16"/>
  <c r="D2175" i="16"/>
  <c r="D2174" i="16"/>
  <c r="D2173" i="16"/>
  <c r="D2172" i="16"/>
  <c r="D2171" i="16"/>
  <c r="D2170" i="16"/>
  <c r="D2169" i="16"/>
  <c r="D2168" i="16"/>
  <c r="D2167" i="16"/>
  <c r="D2166" i="16"/>
  <c r="D2165" i="16"/>
  <c r="D2164" i="16"/>
  <c r="D2163" i="16"/>
  <c r="D2162" i="16"/>
  <c r="D2161" i="16"/>
  <c r="D2160" i="16"/>
  <c r="D2159" i="16"/>
  <c r="D2158" i="16"/>
  <c r="D2157" i="16"/>
  <c r="D2156" i="16"/>
  <c r="D2155" i="16"/>
  <c r="D2154" i="16"/>
  <c r="D2153" i="16"/>
  <c r="D2152" i="16"/>
  <c r="D2151" i="16"/>
  <c r="D2150" i="16"/>
  <c r="D2149" i="16"/>
  <c r="D2148" i="16"/>
  <c r="D2147" i="16"/>
  <c r="D2146" i="16"/>
  <c r="D2145" i="16"/>
  <c r="D2144" i="16"/>
  <c r="D2143" i="16"/>
  <c r="D2142" i="16"/>
  <c r="D2141" i="16"/>
  <c r="D2140" i="16"/>
  <c r="D2139" i="16"/>
  <c r="D2138" i="16"/>
  <c r="D2137" i="16"/>
  <c r="D2136" i="16"/>
  <c r="D2135" i="16"/>
  <c r="D2134" i="16"/>
  <c r="D2133" i="16"/>
  <c r="D2132" i="16"/>
  <c r="D2131" i="16"/>
  <c r="D2130" i="16"/>
  <c r="D2129" i="16"/>
  <c r="D2128" i="16"/>
  <c r="D2127" i="16"/>
  <c r="D2126" i="16"/>
  <c r="D2125" i="16"/>
  <c r="D2124" i="16"/>
  <c r="D2123" i="16"/>
  <c r="D2122" i="16"/>
  <c r="D2121" i="16"/>
  <c r="D2120" i="16"/>
  <c r="D2119" i="16"/>
  <c r="D2118" i="16"/>
  <c r="D2117" i="16"/>
  <c r="D2116" i="16"/>
  <c r="D2115" i="16"/>
  <c r="D2114" i="16"/>
  <c r="D2113" i="16"/>
  <c r="D2112" i="16"/>
  <c r="D2111" i="16"/>
  <c r="D2110" i="16"/>
  <c r="D2109" i="16"/>
  <c r="D2108" i="16"/>
  <c r="D2107" i="16"/>
  <c r="D2106" i="16"/>
  <c r="D2105" i="16"/>
  <c r="D2104" i="16"/>
  <c r="D2103" i="16"/>
  <c r="D2102" i="16"/>
  <c r="D2101" i="16"/>
  <c r="D2100" i="16"/>
  <c r="D2099" i="16"/>
  <c r="D2098" i="16"/>
  <c r="D2097" i="16"/>
  <c r="D2096" i="16"/>
  <c r="D2095" i="16"/>
  <c r="D2094" i="16"/>
  <c r="D2093" i="16"/>
  <c r="D2092" i="16"/>
  <c r="D2091" i="16"/>
  <c r="D2090" i="16"/>
  <c r="D2089" i="16"/>
  <c r="D2088" i="16"/>
  <c r="D2087" i="16"/>
  <c r="D2086" i="16"/>
  <c r="D2085" i="16"/>
  <c r="D2084" i="16"/>
  <c r="D2083" i="16"/>
  <c r="D2082" i="16"/>
  <c r="D2081" i="16"/>
  <c r="D2080" i="16"/>
  <c r="D2079" i="16"/>
  <c r="D2078" i="16"/>
  <c r="D2077" i="16"/>
  <c r="D2076" i="16"/>
  <c r="D2075" i="16"/>
  <c r="D2074" i="16"/>
  <c r="D2073" i="16"/>
  <c r="D2072" i="16"/>
  <c r="D2071" i="16"/>
  <c r="D2070" i="16"/>
  <c r="D2069" i="16"/>
  <c r="D2068" i="16"/>
  <c r="D2067" i="16"/>
  <c r="D2066" i="16"/>
  <c r="D2065" i="16"/>
  <c r="D2064" i="16"/>
  <c r="D2063" i="16"/>
  <c r="D2062" i="16"/>
  <c r="D2061" i="16"/>
  <c r="D2060" i="16"/>
  <c r="D2059" i="16"/>
  <c r="D2058" i="16"/>
  <c r="D2057" i="16"/>
  <c r="D2056" i="16"/>
  <c r="D2055" i="16"/>
  <c r="D2054" i="16"/>
  <c r="D2053" i="16"/>
  <c r="D2052" i="16"/>
  <c r="D2051" i="16"/>
  <c r="D2050" i="16"/>
  <c r="D2049" i="16"/>
  <c r="D2048" i="16"/>
  <c r="D2047" i="16"/>
  <c r="D2046" i="16"/>
  <c r="D2045" i="16"/>
  <c r="D2044" i="16"/>
  <c r="D2043" i="16"/>
  <c r="D2042" i="16"/>
  <c r="D2041" i="16"/>
  <c r="D2040" i="16"/>
  <c r="D2039" i="16"/>
  <c r="D2038" i="16"/>
  <c r="D2037" i="16"/>
  <c r="D2036" i="16"/>
  <c r="D2035" i="16"/>
  <c r="D2034" i="16"/>
  <c r="D2033" i="16"/>
  <c r="D2032" i="16"/>
  <c r="D2031" i="16"/>
  <c r="D2030" i="16"/>
  <c r="D2029" i="16"/>
  <c r="D2028" i="16"/>
  <c r="D2027" i="16"/>
  <c r="D2026" i="16"/>
  <c r="D2025" i="16"/>
  <c r="D2024" i="16"/>
  <c r="D2023" i="16"/>
  <c r="D2022" i="16"/>
  <c r="D2021" i="16"/>
  <c r="D2020" i="16"/>
  <c r="D2019" i="16"/>
  <c r="D2018" i="16"/>
  <c r="D2017" i="16"/>
  <c r="D2016" i="16"/>
  <c r="D2015" i="16"/>
  <c r="D2014" i="16"/>
  <c r="D2013" i="16"/>
  <c r="D2012" i="16"/>
  <c r="D2011" i="16"/>
  <c r="D2010" i="16"/>
  <c r="D2009" i="16"/>
  <c r="D2008" i="16"/>
  <c r="D2007" i="16"/>
  <c r="D2006" i="16"/>
  <c r="D2005" i="16"/>
  <c r="D2004" i="16"/>
  <c r="D2003" i="16"/>
  <c r="D2002" i="16"/>
  <c r="D2001" i="16"/>
  <c r="D2000" i="16"/>
  <c r="D1999" i="16"/>
  <c r="D1998" i="16"/>
  <c r="D1997" i="16"/>
  <c r="D1996" i="16"/>
  <c r="D1995" i="16"/>
  <c r="D1994" i="16"/>
  <c r="D1993" i="16"/>
  <c r="D1992" i="16"/>
  <c r="D1991" i="16"/>
  <c r="D1990" i="16"/>
  <c r="D1989" i="16"/>
  <c r="D1988" i="16"/>
  <c r="D1987" i="16"/>
  <c r="D1986" i="16"/>
  <c r="D1985" i="16"/>
  <c r="D1984" i="16"/>
  <c r="D1983" i="16"/>
  <c r="D1982" i="16"/>
  <c r="D1981" i="16"/>
  <c r="D1980" i="16"/>
  <c r="D1979" i="16"/>
  <c r="D1978" i="16"/>
  <c r="D1977" i="16"/>
  <c r="D1976" i="16"/>
  <c r="D1975" i="16"/>
  <c r="D1974" i="16"/>
  <c r="D1973" i="16"/>
  <c r="D1972" i="16"/>
  <c r="D1971" i="16"/>
  <c r="D1970" i="16"/>
  <c r="D1969" i="16"/>
  <c r="D1968" i="16"/>
  <c r="D1967" i="16"/>
  <c r="D1966" i="16"/>
  <c r="D1965" i="16"/>
  <c r="D1964" i="16"/>
  <c r="D1963" i="16"/>
  <c r="D1962" i="16"/>
  <c r="D1961" i="16"/>
  <c r="D1960" i="16"/>
  <c r="D1959" i="16"/>
  <c r="D1958" i="16"/>
  <c r="D1957" i="16"/>
  <c r="D1956" i="16"/>
  <c r="D1955" i="16"/>
  <c r="D1954" i="16"/>
  <c r="D1953" i="16"/>
  <c r="D1952" i="16"/>
  <c r="D1951" i="16"/>
  <c r="D1950" i="16"/>
  <c r="D1949" i="16"/>
  <c r="D1948" i="16"/>
  <c r="D1947" i="16"/>
  <c r="D1946" i="16"/>
  <c r="D1945" i="16"/>
  <c r="D1944" i="16"/>
  <c r="D1943" i="16"/>
  <c r="D1942" i="16"/>
  <c r="D1941" i="16"/>
  <c r="D1940" i="16"/>
  <c r="D1939" i="16"/>
  <c r="D1938" i="16"/>
  <c r="D1937" i="16"/>
  <c r="D1936" i="16"/>
  <c r="D1935" i="16"/>
  <c r="D1934" i="16"/>
  <c r="D1933" i="16"/>
  <c r="D1932" i="16"/>
  <c r="D1931" i="16"/>
  <c r="D1930" i="16"/>
  <c r="D1929" i="16"/>
  <c r="D1928" i="16"/>
  <c r="D1927" i="16"/>
  <c r="D1926" i="16"/>
  <c r="D1925" i="16"/>
  <c r="D1924" i="16"/>
  <c r="D1923" i="16"/>
  <c r="D1922" i="16"/>
  <c r="D1921" i="16"/>
  <c r="D1920" i="16"/>
  <c r="D1919" i="16"/>
  <c r="D1918" i="16"/>
  <c r="D1917" i="16"/>
  <c r="D1916" i="16"/>
  <c r="D1915" i="16"/>
  <c r="D1914" i="16"/>
  <c r="D1913" i="16"/>
  <c r="D1912" i="16"/>
  <c r="D1911" i="16"/>
  <c r="D1910" i="16"/>
  <c r="D1909" i="16"/>
  <c r="D1908" i="16"/>
  <c r="D1907" i="16"/>
  <c r="D1906" i="16"/>
  <c r="D1905" i="16"/>
  <c r="D1904" i="16"/>
  <c r="D1903" i="16"/>
  <c r="D1902" i="16"/>
  <c r="D1901" i="16"/>
  <c r="D1900" i="16"/>
  <c r="D1899" i="16"/>
  <c r="D1898" i="16"/>
  <c r="D1897" i="16"/>
  <c r="D1896" i="16"/>
  <c r="D1895" i="16"/>
  <c r="D1894" i="16"/>
  <c r="D1893" i="16"/>
  <c r="D1892" i="16"/>
  <c r="D1891" i="16"/>
  <c r="D1890" i="16"/>
  <c r="D1889" i="16"/>
  <c r="D1888" i="16"/>
  <c r="D1887" i="16"/>
  <c r="D1886" i="16"/>
  <c r="D1885" i="16"/>
  <c r="D1884" i="16"/>
  <c r="D1883" i="16"/>
  <c r="D1882" i="16"/>
  <c r="D1881" i="16"/>
  <c r="D1880" i="16"/>
  <c r="D1879" i="16"/>
  <c r="D1878" i="16"/>
  <c r="D1877" i="16"/>
  <c r="D1876" i="16"/>
  <c r="D1875" i="16"/>
  <c r="D1874" i="16"/>
  <c r="D1873" i="16"/>
  <c r="D1872" i="16"/>
  <c r="D1871" i="16"/>
  <c r="D1870" i="16"/>
  <c r="D1869" i="16"/>
  <c r="D1868" i="16"/>
  <c r="D1867" i="16"/>
  <c r="D1866" i="16"/>
  <c r="D1865" i="16"/>
  <c r="D1864" i="16"/>
  <c r="D1863" i="16"/>
  <c r="D1862" i="16"/>
  <c r="D1861" i="16"/>
  <c r="D1860" i="16"/>
  <c r="D1859" i="16"/>
  <c r="D1858" i="16"/>
  <c r="D1857" i="16"/>
  <c r="D1856" i="16"/>
  <c r="D1855" i="16"/>
  <c r="D1854" i="16"/>
  <c r="D1853" i="16"/>
  <c r="D1852" i="16"/>
  <c r="D1851" i="16"/>
  <c r="D1850" i="16"/>
  <c r="D1849" i="16"/>
  <c r="D1848" i="16"/>
  <c r="D1847" i="16"/>
  <c r="D1846" i="16"/>
  <c r="D1845" i="16"/>
  <c r="D1844" i="16"/>
  <c r="D1843" i="16"/>
  <c r="D1842" i="16"/>
  <c r="D1841" i="16"/>
  <c r="D1840" i="16"/>
  <c r="D1839" i="16"/>
  <c r="D1838" i="16"/>
  <c r="D1837" i="16"/>
  <c r="D1836" i="16"/>
  <c r="D1835" i="16"/>
  <c r="D1834" i="16"/>
  <c r="D1833" i="16"/>
  <c r="D1832" i="16"/>
  <c r="D1831" i="16"/>
  <c r="D1830" i="16"/>
  <c r="D1829" i="16"/>
  <c r="D1828" i="16"/>
  <c r="D1827" i="16"/>
  <c r="D1826" i="16"/>
  <c r="D1825" i="16"/>
  <c r="D1824" i="16"/>
  <c r="D1823" i="16"/>
  <c r="D1822" i="16"/>
  <c r="D1821" i="16"/>
  <c r="D1820" i="16"/>
  <c r="D1819" i="16"/>
  <c r="D1818" i="16"/>
  <c r="D1817" i="16"/>
  <c r="D1816" i="16"/>
  <c r="D1815" i="16"/>
  <c r="D1814" i="16"/>
  <c r="D1813" i="16"/>
  <c r="D1812" i="16"/>
  <c r="D1811" i="16"/>
  <c r="D1810" i="16"/>
  <c r="D1809" i="16"/>
  <c r="D1808" i="16"/>
  <c r="D1807" i="16"/>
  <c r="D1806" i="16"/>
  <c r="D1805" i="16"/>
  <c r="D1804" i="16"/>
  <c r="D1803" i="16"/>
  <c r="D1802" i="16"/>
  <c r="D1801" i="16"/>
  <c r="D1800" i="16"/>
  <c r="D1799" i="16"/>
  <c r="D1798" i="16"/>
  <c r="D1797" i="16"/>
  <c r="D1796" i="16"/>
  <c r="D1795" i="16"/>
  <c r="D1794" i="16"/>
  <c r="D1793" i="16"/>
  <c r="D1792" i="16"/>
  <c r="D1791" i="16"/>
  <c r="D1790" i="16"/>
  <c r="D1789" i="16"/>
  <c r="D1788" i="16"/>
  <c r="D1787" i="16"/>
  <c r="D1786" i="16"/>
  <c r="D1785" i="16"/>
  <c r="D1784" i="16"/>
  <c r="D1783" i="16"/>
  <c r="D1782" i="16"/>
  <c r="D1781" i="16"/>
  <c r="D1780" i="16"/>
  <c r="D1779" i="16"/>
  <c r="D1778" i="16"/>
  <c r="D1777" i="16"/>
  <c r="D1776" i="16"/>
  <c r="D1775" i="16"/>
  <c r="D1774" i="16"/>
  <c r="D1773" i="16"/>
  <c r="D1772" i="16"/>
  <c r="D1771" i="16"/>
  <c r="D1770" i="16"/>
  <c r="D1769" i="16"/>
  <c r="D1768" i="16"/>
  <c r="D1767" i="16"/>
  <c r="D1766" i="16"/>
  <c r="D1765" i="16"/>
  <c r="D1764" i="16"/>
  <c r="D1763" i="16"/>
  <c r="D1762" i="16"/>
  <c r="D1761" i="16"/>
  <c r="D1760" i="16"/>
  <c r="D1759" i="16"/>
  <c r="D1758" i="16"/>
  <c r="D1757" i="16"/>
  <c r="D1756" i="16"/>
  <c r="D1755" i="16"/>
  <c r="D1754" i="16"/>
  <c r="D1753" i="16"/>
  <c r="D1752" i="16"/>
  <c r="D1751" i="16"/>
  <c r="D1750" i="16"/>
  <c r="D1749" i="16"/>
  <c r="D1748" i="16"/>
  <c r="D1747" i="16"/>
  <c r="D1746" i="16"/>
  <c r="D1745" i="16"/>
  <c r="D1744" i="16"/>
  <c r="D1743" i="16"/>
  <c r="D1742" i="16"/>
  <c r="D1741" i="16"/>
  <c r="D1740" i="16"/>
  <c r="D1739" i="16"/>
  <c r="D1738" i="16"/>
  <c r="D1737" i="16"/>
  <c r="D1736" i="16"/>
  <c r="D1735" i="16"/>
  <c r="D1734" i="16"/>
  <c r="D1733" i="16"/>
  <c r="D1732" i="16"/>
  <c r="D1731" i="16"/>
  <c r="D1730" i="16"/>
  <c r="D1729" i="16"/>
  <c r="D1728" i="16"/>
  <c r="D1727" i="16"/>
  <c r="D1726" i="16"/>
  <c r="D1725" i="16"/>
  <c r="D1724" i="16"/>
  <c r="D1723" i="16"/>
  <c r="D1722" i="16"/>
  <c r="D1721" i="16"/>
  <c r="D1720" i="16"/>
  <c r="D1719" i="16"/>
  <c r="D1718" i="16"/>
  <c r="D1717" i="16"/>
  <c r="D1716" i="16"/>
  <c r="D1715" i="16"/>
  <c r="D1714" i="16"/>
  <c r="D1713" i="16"/>
  <c r="D1712" i="16"/>
  <c r="D1711" i="16"/>
  <c r="D1710" i="16"/>
  <c r="D1709" i="16"/>
  <c r="D1708" i="16"/>
  <c r="D1707" i="16"/>
  <c r="D1706" i="16"/>
  <c r="D1705" i="16"/>
  <c r="D1704" i="16"/>
  <c r="D1703" i="16"/>
  <c r="D1702" i="16"/>
  <c r="D1701" i="16"/>
  <c r="D1700" i="16"/>
  <c r="D1699" i="16"/>
  <c r="D1698" i="16"/>
  <c r="D1697" i="16"/>
  <c r="D1696" i="16"/>
  <c r="D1695" i="16"/>
  <c r="D1694" i="16"/>
  <c r="D1693" i="16"/>
  <c r="D1692" i="16"/>
  <c r="D1691" i="16"/>
  <c r="D1690" i="16"/>
  <c r="D1689" i="16"/>
  <c r="D1688" i="16"/>
  <c r="D1687" i="16"/>
  <c r="D1686" i="16"/>
  <c r="D1685" i="16"/>
  <c r="D1684" i="16"/>
  <c r="D1683" i="16"/>
  <c r="D1682" i="16"/>
  <c r="D1681" i="16"/>
  <c r="D1680" i="16"/>
  <c r="D1679" i="16"/>
  <c r="D1678" i="16"/>
  <c r="D1677" i="16"/>
  <c r="D1676" i="16"/>
  <c r="D1675" i="16"/>
  <c r="D1674" i="16"/>
  <c r="D1673" i="16"/>
  <c r="D1672" i="16"/>
  <c r="D1671" i="16"/>
  <c r="D1670" i="16"/>
  <c r="D1669" i="16"/>
  <c r="D1668" i="16"/>
  <c r="D1667" i="16"/>
  <c r="D1666" i="16"/>
  <c r="D1665" i="16"/>
  <c r="D1664" i="16"/>
  <c r="D1663" i="16"/>
  <c r="D1662" i="16"/>
  <c r="D1661" i="16"/>
  <c r="D1660" i="16"/>
  <c r="D1659" i="16"/>
  <c r="D1658" i="16"/>
  <c r="D1657" i="16"/>
  <c r="D1656" i="16"/>
  <c r="D1655" i="16"/>
  <c r="D1654" i="16"/>
  <c r="D1653" i="16"/>
  <c r="D1652" i="16"/>
  <c r="D1651" i="16"/>
  <c r="D1650" i="16"/>
  <c r="D1649" i="16"/>
  <c r="D1648" i="16"/>
  <c r="D1647" i="16"/>
  <c r="D1646" i="16"/>
  <c r="D1645" i="16"/>
  <c r="D1644" i="16"/>
  <c r="D1643" i="16"/>
  <c r="D1642" i="16"/>
  <c r="D1641" i="16"/>
  <c r="D1640" i="16"/>
  <c r="D1639" i="16"/>
  <c r="D1638" i="16"/>
  <c r="D1637" i="16"/>
  <c r="D1636" i="16"/>
  <c r="D1635" i="16"/>
  <c r="D1634" i="16"/>
  <c r="D1633" i="16"/>
  <c r="D1632" i="16"/>
  <c r="D1631" i="16"/>
  <c r="D1630" i="16"/>
  <c r="D1629" i="16"/>
  <c r="D1628" i="16"/>
  <c r="D1627" i="16"/>
  <c r="D1626" i="16"/>
  <c r="D1625" i="16"/>
  <c r="D1624" i="16"/>
  <c r="D1623" i="16"/>
  <c r="D1622" i="16"/>
  <c r="D1621" i="16"/>
  <c r="D1620" i="16"/>
  <c r="D1619" i="16"/>
  <c r="D1618" i="16"/>
  <c r="D1617" i="16"/>
  <c r="D1616" i="16"/>
  <c r="D1615" i="16"/>
  <c r="D1614" i="16"/>
  <c r="D1613" i="16"/>
  <c r="D1612" i="16"/>
  <c r="D1611" i="16"/>
  <c r="D1610" i="16"/>
  <c r="D1609" i="16"/>
  <c r="D1608" i="16"/>
  <c r="D1607" i="16"/>
  <c r="D1606" i="16"/>
  <c r="D1605" i="16"/>
  <c r="D1604" i="16"/>
  <c r="D1603" i="16"/>
  <c r="D1602" i="16"/>
  <c r="D1601" i="16"/>
  <c r="D1600" i="16"/>
  <c r="D1599" i="16"/>
  <c r="D1598" i="16"/>
  <c r="D1597" i="16"/>
  <c r="D1596" i="16"/>
  <c r="D1595" i="16"/>
  <c r="D1594" i="16"/>
  <c r="D1593" i="16"/>
  <c r="D1592" i="16"/>
  <c r="D1591" i="16"/>
  <c r="D1590" i="16"/>
  <c r="D1589" i="16"/>
  <c r="D1588" i="16"/>
  <c r="D1587" i="16"/>
  <c r="D1586" i="16"/>
  <c r="D1585" i="16"/>
  <c r="D1584" i="16"/>
  <c r="D1583" i="16"/>
  <c r="D1582" i="16"/>
  <c r="D1581" i="16"/>
  <c r="D1580" i="16"/>
  <c r="D1579" i="16"/>
  <c r="D1578" i="16"/>
  <c r="D1577" i="16"/>
  <c r="D1576" i="16"/>
  <c r="D1575" i="16"/>
  <c r="D1574" i="16"/>
  <c r="D1573" i="16"/>
  <c r="D1572" i="16"/>
  <c r="D1571" i="16"/>
  <c r="D1570" i="16"/>
  <c r="D1569" i="16"/>
  <c r="D1568" i="16"/>
  <c r="D1567" i="16"/>
  <c r="D1566" i="16"/>
  <c r="D1565" i="16"/>
  <c r="D1564" i="16"/>
  <c r="D1563" i="16"/>
  <c r="D1562" i="16"/>
  <c r="D1561" i="16"/>
  <c r="D1560" i="16"/>
  <c r="D1559" i="16"/>
  <c r="D1558" i="16"/>
  <c r="D1557" i="16"/>
  <c r="D1556" i="16"/>
  <c r="D1555" i="16"/>
  <c r="D1554" i="16"/>
  <c r="D1553" i="16"/>
  <c r="D1552" i="16"/>
  <c r="D1551" i="16"/>
  <c r="D1550" i="16"/>
  <c r="D1549" i="16"/>
  <c r="D1548" i="16"/>
  <c r="D1547" i="16"/>
  <c r="D1546" i="16"/>
  <c r="D1545" i="16"/>
  <c r="D1544" i="16"/>
  <c r="D1543" i="16"/>
  <c r="D1542" i="16"/>
  <c r="D1541" i="16"/>
  <c r="D1540" i="16"/>
  <c r="D1539" i="16"/>
  <c r="D1538" i="16"/>
  <c r="D1537" i="16"/>
  <c r="D1536" i="16"/>
  <c r="D1535" i="16"/>
  <c r="D1534" i="16"/>
  <c r="D1533" i="16"/>
  <c r="D1532" i="16"/>
  <c r="D1531" i="16"/>
  <c r="D1530" i="16"/>
  <c r="D1529" i="16"/>
  <c r="D1528" i="16"/>
  <c r="D1527" i="16"/>
  <c r="D1526" i="16"/>
  <c r="D1525" i="16"/>
  <c r="D1524" i="16"/>
  <c r="D1523" i="16"/>
  <c r="D1522" i="16"/>
  <c r="D1521" i="16"/>
  <c r="D1520" i="16"/>
  <c r="D1519" i="16"/>
  <c r="D1518" i="16"/>
  <c r="D1517" i="16"/>
  <c r="D1516" i="16"/>
  <c r="D1515" i="16"/>
  <c r="D1514" i="16"/>
  <c r="D1513" i="16"/>
  <c r="D1512" i="16"/>
  <c r="D1511" i="16"/>
  <c r="D1510" i="16"/>
  <c r="D1509" i="16"/>
  <c r="D1508" i="16"/>
  <c r="D1507" i="16"/>
  <c r="D1506" i="16"/>
  <c r="D1505" i="16"/>
  <c r="D1504" i="16"/>
  <c r="D1503" i="16"/>
  <c r="D1502" i="16"/>
  <c r="D1501" i="16"/>
  <c r="D1500" i="16"/>
  <c r="D1499" i="16"/>
  <c r="D1498" i="16"/>
  <c r="D1497" i="16"/>
  <c r="D1496" i="16"/>
  <c r="D1495" i="16"/>
  <c r="D1494" i="16"/>
  <c r="D1493" i="16"/>
  <c r="D1492" i="16"/>
  <c r="D1491" i="16"/>
  <c r="D1490" i="16"/>
  <c r="D1489" i="16"/>
  <c r="D1488" i="16"/>
  <c r="D1487" i="16"/>
  <c r="D1486" i="16"/>
  <c r="D1485" i="16"/>
  <c r="D1484" i="16"/>
  <c r="D1483" i="16"/>
  <c r="D1482" i="16"/>
  <c r="D1481" i="16"/>
  <c r="D1480" i="16"/>
  <c r="D1479" i="16"/>
  <c r="D1478" i="16"/>
  <c r="D1477" i="16"/>
  <c r="D1476" i="16"/>
  <c r="D1475" i="16"/>
  <c r="D1474" i="16"/>
  <c r="D1473" i="16"/>
  <c r="D1472" i="16"/>
  <c r="D1471" i="16"/>
  <c r="D1470" i="16"/>
  <c r="D1469" i="16"/>
  <c r="D1468" i="16"/>
  <c r="D1467" i="16"/>
  <c r="D1466" i="16"/>
  <c r="D1465" i="16"/>
  <c r="D1464" i="16"/>
  <c r="D1463" i="16"/>
  <c r="D1462" i="16"/>
  <c r="D1461" i="16"/>
  <c r="D1460" i="16"/>
  <c r="D1459" i="16"/>
  <c r="D1458" i="16"/>
  <c r="D1457" i="16"/>
  <c r="D1456" i="16"/>
  <c r="D1455" i="16"/>
  <c r="D1454" i="16"/>
  <c r="D1453" i="16"/>
  <c r="D1452" i="16"/>
  <c r="D1451" i="16"/>
  <c r="D1450" i="16"/>
  <c r="D1449" i="16"/>
  <c r="D1448" i="16"/>
  <c r="D1447" i="16"/>
  <c r="D1446" i="16"/>
  <c r="D1445" i="16"/>
  <c r="D1444" i="16"/>
  <c r="D1443" i="16"/>
  <c r="D1442" i="16"/>
  <c r="D1441" i="16"/>
  <c r="D1440" i="16"/>
  <c r="D1439" i="16"/>
  <c r="D1438" i="16"/>
  <c r="D1437" i="16"/>
  <c r="D1436" i="16"/>
  <c r="D1435" i="16"/>
  <c r="D1434" i="16"/>
  <c r="D1433" i="16"/>
  <c r="D1432" i="16"/>
  <c r="D1431" i="16"/>
  <c r="D1430" i="16"/>
  <c r="D1429" i="16"/>
  <c r="D1428" i="16"/>
  <c r="D1427" i="16"/>
  <c r="D1426" i="16"/>
  <c r="D1425" i="16"/>
  <c r="D1424" i="16"/>
  <c r="D1423" i="16"/>
  <c r="D1422" i="16"/>
  <c r="D1421" i="16"/>
  <c r="D1420" i="16"/>
  <c r="D1419" i="16"/>
  <c r="D1418" i="16"/>
  <c r="D1417" i="16"/>
  <c r="D1416" i="16"/>
  <c r="D1415" i="16"/>
  <c r="D1414" i="16"/>
  <c r="D1413" i="16"/>
  <c r="D1412" i="16"/>
  <c r="D1411" i="16"/>
  <c r="D1410" i="16"/>
  <c r="D1409" i="16"/>
  <c r="D1408" i="16"/>
  <c r="D1407" i="16"/>
  <c r="D1406" i="16"/>
  <c r="D1405" i="16"/>
  <c r="D1404" i="16"/>
  <c r="D1403" i="16"/>
  <c r="D1402" i="16"/>
  <c r="D1401" i="16"/>
  <c r="D1400" i="16"/>
  <c r="D1399" i="16"/>
  <c r="D1398" i="16"/>
  <c r="D1397" i="16"/>
  <c r="D1396" i="16"/>
  <c r="D1395" i="16"/>
  <c r="D1394" i="16"/>
  <c r="D1393" i="16"/>
  <c r="D1392" i="16"/>
  <c r="D1391" i="16"/>
  <c r="D1390" i="16"/>
  <c r="D1389" i="16"/>
  <c r="D1388" i="16"/>
  <c r="D1387" i="16"/>
  <c r="D1386" i="16"/>
  <c r="D1385" i="16"/>
  <c r="D1384" i="16"/>
  <c r="D1383" i="16"/>
  <c r="D1382" i="16"/>
  <c r="D1381" i="16"/>
  <c r="D1380" i="16"/>
  <c r="D1379" i="16"/>
  <c r="D1378" i="16"/>
  <c r="D1377" i="16"/>
  <c r="D1376" i="16"/>
  <c r="D1375" i="16"/>
  <c r="D1374" i="16"/>
  <c r="D1373" i="16"/>
  <c r="D1372" i="16"/>
  <c r="D1371" i="16"/>
  <c r="D1370" i="16"/>
  <c r="D1369" i="16"/>
  <c r="D1368" i="16"/>
  <c r="D1367" i="16"/>
  <c r="D1366" i="16"/>
  <c r="D1365" i="16"/>
  <c r="D1364" i="16"/>
  <c r="D1363" i="16"/>
  <c r="D1362" i="16"/>
  <c r="D1361" i="16"/>
  <c r="D1360" i="16"/>
  <c r="D1359" i="16"/>
  <c r="D1358" i="16"/>
  <c r="D1357" i="16"/>
  <c r="D1356" i="16"/>
  <c r="D1355" i="16"/>
  <c r="D1354" i="16"/>
  <c r="D1353" i="16"/>
  <c r="D1352" i="16"/>
  <c r="D1351" i="16"/>
  <c r="D1350" i="16"/>
  <c r="D1349" i="16"/>
  <c r="D1348" i="16"/>
  <c r="D1347" i="16"/>
  <c r="D1346" i="16"/>
  <c r="D1345" i="16"/>
  <c r="D1344" i="16"/>
  <c r="D1343" i="16"/>
  <c r="D1342" i="16"/>
  <c r="D1341" i="16"/>
  <c r="D1340" i="16"/>
  <c r="D1339" i="16"/>
  <c r="D1338" i="16"/>
  <c r="D1337" i="16"/>
  <c r="D1336" i="16"/>
  <c r="D1335" i="16"/>
  <c r="D1334" i="16"/>
  <c r="D1333" i="16"/>
  <c r="D1332" i="16"/>
  <c r="D1331" i="16"/>
  <c r="D1330" i="16"/>
  <c r="D1329" i="16"/>
  <c r="D1328" i="16"/>
  <c r="D1327" i="16"/>
  <c r="D1326" i="16"/>
  <c r="D1325" i="16"/>
  <c r="D1324" i="16"/>
  <c r="D1323" i="16"/>
  <c r="D1322" i="16"/>
  <c r="D1321" i="16"/>
  <c r="D1320" i="16"/>
  <c r="D1319" i="16"/>
  <c r="D1318" i="16"/>
  <c r="D1317" i="16"/>
  <c r="D1316" i="16"/>
  <c r="D1315" i="16"/>
  <c r="D1314" i="16"/>
  <c r="D1313" i="16"/>
  <c r="D1312" i="16"/>
  <c r="D1311" i="16"/>
  <c r="D1310" i="16"/>
  <c r="D1309" i="16"/>
  <c r="D1308" i="16"/>
  <c r="D1307" i="16"/>
  <c r="D1306" i="16"/>
  <c r="D1305" i="16"/>
  <c r="D1304" i="16"/>
  <c r="D1303" i="16"/>
  <c r="D1302" i="16"/>
  <c r="D1301" i="16"/>
  <c r="D1300" i="16"/>
  <c r="D1299" i="16"/>
  <c r="D1298" i="16"/>
  <c r="D1297" i="16"/>
  <c r="D1296" i="16"/>
  <c r="D1295" i="16"/>
  <c r="D1294" i="16"/>
  <c r="D1293" i="16"/>
  <c r="D1292" i="16"/>
  <c r="D1291" i="16"/>
  <c r="D1290" i="16"/>
  <c r="D1289" i="16"/>
  <c r="D1288" i="16"/>
  <c r="D1287" i="16"/>
  <c r="D1286" i="16"/>
  <c r="D1285" i="16"/>
  <c r="D1284" i="16"/>
  <c r="D1283" i="16"/>
  <c r="D1282" i="16"/>
  <c r="D1281" i="16"/>
  <c r="D1280" i="16"/>
  <c r="D1279" i="16"/>
  <c r="D1278" i="16"/>
  <c r="D1277" i="16"/>
  <c r="D1276" i="16"/>
  <c r="D1275" i="16"/>
  <c r="D1274" i="16"/>
  <c r="D1273" i="16"/>
  <c r="D1272" i="16"/>
  <c r="D1271" i="16"/>
  <c r="D1270" i="16"/>
  <c r="D1269" i="16"/>
  <c r="D1268" i="16"/>
  <c r="D1267" i="16"/>
  <c r="D1266" i="16"/>
  <c r="D1265" i="16"/>
  <c r="D1264" i="16"/>
  <c r="D1263" i="16"/>
  <c r="D1262" i="16"/>
  <c r="D1261" i="16"/>
  <c r="D1260" i="16"/>
  <c r="D1259" i="16"/>
  <c r="D1258" i="16"/>
  <c r="D1257" i="16"/>
  <c r="D1256" i="16"/>
  <c r="D1255" i="16"/>
  <c r="D1254" i="16"/>
  <c r="D1253" i="16"/>
  <c r="D1252" i="16"/>
  <c r="D1251" i="16"/>
  <c r="D1250" i="16"/>
  <c r="D1249" i="16"/>
  <c r="D1248" i="16"/>
  <c r="D1247" i="16"/>
  <c r="D1246" i="16"/>
  <c r="D1245" i="16"/>
  <c r="D1244" i="16"/>
  <c r="D1243" i="16"/>
  <c r="D1242" i="16"/>
  <c r="D1241" i="16"/>
  <c r="D1240" i="16"/>
  <c r="D1239" i="16"/>
  <c r="D1238" i="16"/>
  <c r="D1237" i="16"/>
  <c r="D1236" i="16"/>
  <c r="D1235" i="16"/>
  <c r="D1234" i="16"/>
  <c r="D1233" i="16"/>
  <c r="D1232" i="16"/>
  <c r="D1231" i="16"/>
  <c r="D1230" i="16"/>
  <c r="D1229" i="16"/>
  <c r="D1228" i="16"/>
  <c r="D1227" i="16"/>
  <c r="D1226" i="16"/>
  <c r="D1225" i="16"/>
  <c r="D1224" i="16"/>
  <c r="D1223" i="16"/>
  <c r="D1222" i="16"/>
  <c r="D1221" i="16"/>
  <c r="D1220" i="16"/>
  <c r="D1219" i="16"/>
  <c r="D1218" i="16"/>
  <c r="D1217" i="16"/>
  <c r="D1216" i="16"/>
  <c r="D1215" i="16"/>
  <c r="D1214" i="16"/>
  <c r="D1213" i="16"/>
  <c r="D1212" i="16"/>
  <c r="D1211" i="16"/>
  <c r="D1210" i="16"/>
  <c r="D1209" i="16"/>
  <c r="D1208" i="16"/>
  <c r="D1207" i="16"/>
  <c r="D1206" i="16"/>
  <c r="D1205" i="16"/>
  <c r="D1204" i="16"/>
  <c r="D1203" i="16"/>
  <c r="D1202" i="16"/>
  <c r="D1201" i="16"/>
  <c r="D1200" i="16"/>
  <c r="D1199" i="16"/>
  <c r="D1198" i="16"/>
  <c r="D1197" i="16"/>
  <c r="D1196" i="16"/>
  <c r="D1195" i="16"/>
  <c r="D1194" i="16"/>
  <c r="D1193" i="16"/>
  <c r="D1192" i="16"/>
  <c r="D1191" i="16"/>
  <c r="D1190" i="16"/>
  <c r="D1189" i="16"/>
  <c r="D1188" i="16"/>
  <c r="D1187" i="16"/>
  <c r="D1186" i="16"/>
  <c r="D1185" i="16"/>
  <c r="D1184" i="16"/>
  <c r="D1183" i="16"/>
  <c r="D1182" i="16"/>
  <c r="D1181" i="16"/>
  <c r="D1180" i="16"/>
  <c r="D1179" i="16"/>
  <c r="D1178" i="16"/>
  <c r="D1177" i="16"/>
  <c r="D1176" i="16"/>
  <c r="D1175" i="16"/>
  <c r="D1174" i="16"/>
  <c r="D1173" i="16"/>
  <c r="D1172" i="16"/>
  <c r="D1171" i="16"/>
  <c r="D1170" i="16"/>
  <c r="D1169" i="16"/>
  <c r="D1168" i="16"/>
  <c r="D1167" i="16"/>
  <c r="D1166" i="16"/>
  <c r="D1165" i="16"/>
  <c r="D1164" i="16"/>
  <c r="D1163" i="16"/>
  <c r="D1162" i="16"/>
  <c r="D1161" i="16"/>
  <c r="D1160" i="16"/>
  <c r="D1159" i="16"/>
  <c r="D1158" i="16"/>
  <c r="D1157" i="16"/>
  <c r="D1156" i="16"/>
  <c r="D1155" i="16"/>
  <c r="D1154" i="16"/>
  <c r="D1153" i="16"/>
  <c r="D1152" i="16"/>
  <c r="D1151" i="16"/>
  <c r="D1150" i="16"/>
  <c r="D1149" i="16"/>
  <c r="D1148" i="16"/>
  <c r="D1147" i="16"/>
  <c r="D1146" i="16"/>
  <c r="D1145" i="16"/>
  <c r="D1144" i="16"/>
  <c r="D1143" i="16"/>
  <c r="D1142" i="16"/>
  <c r="D1141" i="16"/>
  <c r="D1140" i="16"/>
  <c r="D1139" i="16"/>
  <c r="D1138" i="16"/>
  <c r="D1137" i="16"/>
  <c r="D1136" i="16"/>
  <c r="D1135" i="16"/>
  <c r="D1134" i="16"/>
  <c r="D1133" i="16"/>
  <c r="D1132" i="16"/>
  <c r="D1131" i="16"/>
  <c r="D1130" i="16"/>
  <c r="D1129" i="16"/>
  <c r="D1128" i="16"/>
  <c r="D1127" i="16"/>
  <c r="D1126" i="16"/>
  <c r="D1125" i="16"/>
  <c r="D1124" i="16"/>
  <c r="D1123" i="16"/>
  <c r="D1122" i="16"/>
  <c r="D1121" i="16"/>
  <c r="D1120" i="16"/>
  <c r="D1119" i="16"/>
  <c r="D1118" i="16"/>
  <c r="D1117" i="16"/>
  <c r="D1116" i="16"/>
  <c r="D1115" i="16"/>
  <c r="D1114" i="16"/>
  <c r="D1113" i="16"/>
  <c r="D1112" i="16"/>
  <c r="D1111" i="16"/>
  <c r="D1110" i="16"/>
  <c r="D1109" i="16"/>
  <c r="D1108" i="16"/>
  <c r="D1107" i="16"/>
  <c r="D1106" i="16"/>
  <c r="D1105" i="16"/>
  <c r="D1104" i="16"/>
  <c r="D1103" i="16"/>
  <c r="D1102" i="16"/>
  <c r="D1101" i="16"/>
  <c r="D1100" i="16"/>
  <c r="D1099" i="16"/>
  <c r="D1098" i="16"/>
  <c r="D1097" i="16"/>
  <c r="D1096" i="16"/>
  <c r="D1095" i="16"/>
  <c r="D1094" i="16"/>
  <c r="D1093" i="16"/>
  <c r="D1092" i="16"/>
  <c r="D1091" i="16"/>
  <c r="D1090" i="16"/>
  <c r="D1089" i="16"/>
  <c r="D1088" i="16"/>
  <c r="D1087" i="16"/>
  <c r="D1086" i="16"/>
  <c r="D1085" i="16"/>
  <c r="D1084" i="16"/>
  <c r="D1083" i="16"/>
  <c r="D1082" i="16"/>
  <c r="D1081" i="16"/>
  <c r="D1080" i="16"/>
  <c r="D1079" i="16"/>
  <c r="D1078" i="16"/>
  <c r="D1077" i="16"/>
  <c r="D1076" i="16"/>
  <c r="D1075" i="16"/>
  <c r="D1074" i="16"/>
  <c r="D1073" i="16"/>
  <c r="D1072" i="16"/>
  <c r="D1071" i="16"/>
  <c r="D1070" i="16"/>
  <c r="D1069" i="16"/>
  <c r="D1068" i="16"/>
  <c r="D1067" i="16"/>
  <c r="D1066" i="16"/>
  <c r="D1065" i="16"/>
  <c r="D1064" i="16"/>
  <c r="D1063" i="16"/>
  <c r="D1062" i="16"/>
  <c r="D1061" i="16"/>
  <c r="D1060" i="16"/>
  <c r="D1059" i="16"/>
  <c r="D1058" i="16"/>
  <c r="D1057" i="16"/>
  <c r="D1056" i="16"/>
  <c r="D1055" i="16"/>
  <c r="D1054" i="16"/>
  <c r="D1053" i="16"/>
  <c r="D1052" i="16"/>
  <c r="D1051" i="16"/>
  <c r="D1050" i="16"/>
  <c r="D1049" i="16"/>
  <c r="D1048" i="16"/>
  <c r="D1047" i="16"/>
  <c r="D1046" i="16"/>
  <c r="D1045" i="16"/>
  <c r="D1044" i="16"/>
  <c r="D1043" i="16"/>
  <c r="D1042" i="16"/>
  <c r="D1041" i="16"/>
  <c r="D1040" i="16"/>
  <c r="D1039" i="16"/>
  <c r="D1038" i="16"/>
  <c r="D1037" i="16"/>
  <c r="D1036" i="16"/>
  <c r="D1035" i="16"/>
  <c r="D1034" i="16"/>
  <c r="D1033" i="16"/>
  <c r="D1032" i="16"/>
  <c r="D1031" i="16"/>
  <c r="D1030" i="16"/>
  <c r="D1029" i="16"/>
  <c r="D1028" i="16"/>
  <c r="D1027" i="16"/>
  <c r="D1026" i="16"/>
  <c r="D1025" i="16"/>
  <c r="D1024" i="16"/>
  <c r="D1023" i="16"/>
  <c r="D1022" i="16"/>
  <c r="D1021" i="16"/>
  <c r="D1020" i="16"/>
  <c r="D1019" i="16"/>
  <c r="D1018" i="16"/>
  <c r="D1017" i="16"/>
  <c r="D1016" i="16"/>
  <c r="D1015" i="16"/>
  <c r="D1014" i="16"/>
  <c r="D1013" i="16"/>
  <c r="D1012" i="16"/>
  <c r="D1011" i="16"/>
  <c r="D1010" i="16"/>
  <c r="D1009" i="16"/>
  <c r="D1008" i="16"/>
  <c r="D1007" i="16"/>
  <c r="D1006" i="16"/>
  <c r="D1005" i="16"/>
  <c r="D1004" i="16"/>
  <c r="D1003" i="16"/>
  <c r="D1002" i="16"/>
  <c r="D1001" i="16"/>
  <c r="D1000" i="16"/>
  <c r="D999" i="16"/>
  <c r="D998" i="16"/>
  <c r="D997" i="16"/>
  <c r="D996" i="16"/>
  <c r="D995" i="16"/>
  <c r="D994" i="16"/>
  <c r="D993" i="16"/>
  <c r="D992" i="16"/>
  <c r="D991" i="16"/>
  <c r="D990" i="16"/>
  <c r="D989" i="16"/>
  <c r="D988" i="16"/>
  <c r="D987" i="16"/>
  <c r="D986" i="16"/>
  <c r="D985" i="16"/>
  <c r="D984" i="16"/>
  <c r="D983" i="16"/>
  <c r="D982" i="16"/>
  <c r="D981" i="16"/>
  <c r="D980" i="16"/>
  <c r="D979" i="16"/>
  <c r="D978" i="16"/>
  <c r="D977" i="16"/>
  <c r="D976" i="16"/>
  <c r="D975" i="16"/>
  <c r="D974" i="16"/>
  <c r="D973" i="16"/>
  <c r="D972" i="16"/>
  <c r="D971" i="16"/>
  <c r="D970" i="16"/>
  <c r="D969" i="16"/>
  <c r="D968" i="16"/>
  <c r="D967" i="16"/>
  <c r="D966" i="16"/>
  <c r="D965" i="16"/>
  <c r="D964" i="16"/>
  <c r="D963" i="16"/>
  <c r="D962" i="16"/>
  <c r="D961" i="16"/>
  <c r="D960" i="16"/>
  <c r="D959" i="16"/>
  <c r="D958" i="16"/>
  <c r="D957" i="16"/>
  <c r="D956" i="16"/>
  <c r="D955" i="16"/>
  <c r="D954" i="16"/>
  <c r="D953" i="16"/>
  <c r="D952" i="16"/>
  <c r="D951" i="16"/>
  <c r="D950" i="16"/>
  <c r="D949" i="16"/>
  <c r="D948" i="16"/>
  <c r="D947" i="16"/>
  <c r="D946" i="16"/>
  <c r="D945" i="16"/>
  <c r="D944" i="16"/>
  <c r="D943" i="16"/>
  <c r="D942" i="16"/>
  <c r="D941" i="16"/>
  <c r="D940" i="16"/>
  <c r="D939" i="16"/>
  <c r="D938" i="16"/>
  <c r="D937" i="16"/>
  <c r="D936" i="16"/>
  <c r="D935" i="16"/>
  <c r="D934" i="16"/>
  <c r="D933" i="16"/>
  <c r="D932" i="16"/>
  <c r="D931" i="16"/>
  <c r="D930" i="16"/>
  <c r="D929" i="16"/>
  <c r="D928" i="16"/>
  <c r="D927" i="16"/>
  <c r="D926" i="16"/>
  <c r="D925" i="16"/>
  <c r="D924" i="16"/>
  <c r="D923" i="16"/>
  <c r="D922" i="16"/>
  <c r="D921" i="16"/>
  <c r="D920" i="16"/>
  <c r="D919" i="16"/>
  <c r="D918" i="16"/>
  <c r="D917" i="16"/>
  <c r="D916" i="16"/>
  <c r="D915" i="16"/>
  <c r="D914" i="16"/>
  <c r="D913" i="16"/>
  <c r="D912" i="16"/>
  <c r="D911" i="16"/>
  <c r="D910" i="16"/>
  <c r="D909" i="16"/>
  <c r="D908" i="16"/>
  <c r="D907" i="16"/>
  <c r="D906" i="16"/>
  <c r="D905" i="16"/>
  <c r="D904" i="16"/>
  <c r="D903" i="16"/>
  <c r="D902" i="16"/>
  <c r="D901" i="16"/>
  <c r="D900" i="16"/>
  <c r="D899" i="16"/>
  <c r="D898" i="16"/>
  <c r="D897" i="16"/>
  <c r="D896" i="16"/>
  <c r="D895" i="16"/>
  <c r="D894" i="16"/>
  <c r="D893" i="16"/>
  <c r="D892" i="16"/>
  <c r="D891" i="16"/>
  <c r="D890" i="16"/>
  <c r="D889" i="16"/>
  <c r="D888" i="16"/>
  <c r="D887" i="16"/>
  <c r="D886" i="16"/>
  <c r="D885" i="16"/>
  <c r="D884" i="16"/>
  <c r="D883" i="16"/>
  <c r="D882" i="16"/>
  <c r="D881" i="16"/>
  <c r="D880" i="16"/>
  <c r="D879" i="16"/>
  <c r="D878" i="16"/>
  <c r="D877" i="16"/>
  <c r="D876" i="16"/>
  <c r="D875" i="16"/>
  <c r="D874" i="16"/>
  <c r="D873" i="16"/>
  <c r="D872" i="16"/>
  <c r="D871" i="16"/>
  <c r="D870" i="16"/>
  <c r="D869" i="16"/>
  <c r="D868" i="16"/>
  <c r="D867" i="16"/>
  <c r="D866" i="16"/>
  <c r="D865" i="16"/>
  <c r="D864" i="16"/>
  <c r="D863" i="16"/>
  <c r="D862" i="16"/>
  <c r="D861" i="16"/>
  <c r="D860" i="16"/>
  <c r="D859" i="16"/>
  <c r="D858" i="16"/>
  <c r="D857" i="16"/>
  <c r="D856" i="16"/>
  <c r="D855" i="16"/>
  <c r="D854" i="16"/>
  <c r="D853" i="16"/>
  <c r="D852" i="16"/>
  <c r="D851" i="16"/>
  <c r="D850" i="16"/>
  <c r="D849" i="16"/>
  <c r="D848" i="16"/>
  <c r="D847" i="16"/>
  <c r="D846" i="16"/>
  <c r="D845" i="16"/>
  <c r="D844" i="16"/>
  <c r="D843" i="16"/>
  <c r="D842" i="16"/>
  <c r="D841" i="16"/>
  <c r="D840" i="16"/>
  <c r="D839" i="16"/>
  <c r="D838" i="16"/>
  <c r="D837" i="16"/>
  <c r="D836" i="16"/>
  <c r="D835" i="16"/>
  <c r="D834" i="16"/>
  <c r="D833" i="16"/>
  <c r="D832" i="16"/>
  <c r="D831" i="16"/>
  <c r="D830" i="16"/>
  <c r="D829" i="16"/>
  <c r="D828" i="16"/>
  <c r="D827" i="16"/>
  <c r="D826" i="16"/>
  <c r="D825" i="16"/>
  <c r="D824" i="16"/>
  <c r="D823" i="16"/>
  <c r="D822" i="16"/>
  <c r="D821" i="16"/>
  <c r="D820" i="16"/>
  <c r="D819" i="16"/>
  <c r="D818" i="16"/>
  <c r="D817" i="16"/>
  <c r="D816" i="16"/>
  <c r="D815" i="16"/>
  <c r="D814" i="16"/>
  <c r="D813" i="16"/>
  <c r="D812" i="16"/>
  <c r="D811" i="16"/>
  <c r="D810" i="16"/>
  <c r="D809" i="16"/>
  <c r="D808" i="16"/>
  <c r="D807" i="16"/>
  <c r="D806" i="16"/>
  <c r="D805" i="16"/>
  <c r="D804" i="16"/>
  <c r="D803" i="16"/>
  <c r="D802" i="16"/>
  <c r="D801" i="16"/>
  <c r="D800" i="16"/>
  <c r="D799" i="16"/>
  <c r="D798" i="16"/>
  <c r="D797" i="16"/>
  <c r="D796" i="16"/>
  <c r="D795" i="16"/>
  <c r="D794" i="16"/>
  <c r="D793" i="16"/>
  <c r="D792" i="16"/>
  <c r="D791" i="16"/>
  <c r="D790" i="16"/>
  <c r="D789" i="16"/>
  <c r="D788" i="16"/>
  <c r="D787" i="16"/>
  <c r="D786" i="16"/>
  <c r="D785" i="16"/>
  <c r="D784" i="16"/>
  <c r="D783" i="16"/>
  <c r="D782" i="16"/>
  <c r="D781" i="16"/>
  <c r="D780" i="16"/>
  <c r="D779" i="16"/>
  <c r="D778" i="16"/>
  <c r="D777" i="16"/>
  <c r="D776" i="16"/>
  <c r="D775" i="16"/>
  <c r="D774" i="16"/>
  <c r="D773" i="16"/>
  <c r="D772" i="16"/>
  <c r="D771" i="16"/>
  <c r="D770" i="16"/>
  <c r="D769" i="16"/>
  <c r="D768" i="16"/>
  <c r="D767" i="16"/>
  <c r="D766" i="16"/>
  <c r="D765" i="16"/>
  <c r="D764" i="16"/>
  <c r="D763" i="16"/>
  <c r="D762" i="16"/>
  <c r="D761" i="16"/>
  <c r="D760" i="16"/>
  <c r="D759" i="16"/>
  <c r="D758" i="16"/>
  <c r="D757" i="16"/>
  <c r="D756" i="16"/>
  <c r="D755" i="16"/>
  <c r="D754" i="16"/>
  <c r="D753" i="16"/>
  <c r="D752" i="16"/>
  <c r="D751" i="16"/>
  <c r="D750" i="16"/>
  <c r="D749" i="16"/>
  <c r="D748" i="16"/>
  <c r="D747" i="16"/>
  <c r="D746" i="16"/>
  <c r="D745" i="16"/>
  <c r="D744" i="16"/>
  <c r="D743" i="16"/>
  <c r="D742" i="16"/>
  <c r="D741" i="16"/>
  <c r="D740" i="16"/>
  <c r="D739" i="16"/>
  <c r="D738" i="16"/>
  <c r="D737" i="16"/>
  <c r="D736" i="16"/>
  <c r="D735" i="16"/>
  <c r="D734" i="16"/>
  <c r="D733" i="16"/>
  <c r="D732" i="16"/>
  <c r="D731" i="16"/>
  <c r="D730" i="16"/>
  <c r="D729" i="16"/>
  <c r="D728" i="16"/>
  <c r="D727" i="16"/>
  <c r="D726" i="16"/>
  <c r="D725" i="16"/>
  <c r="D724" i="16"/>
  <c r="D723" i="16"/>
  <c r="D722" i="16"/>
  <c r="D721" i="16"/>
  <c r="D720" i="16"/>
  <c r="D719" i="16"/>
  <c r="D718" i="16"/>
  <c r="D717" i="16"/>
  <c r="D716" i="16"/>
  <c r="D715" i="16"/>
  <c r="D714" i="16"/>
  <c r="D713" i="16"/>
  <c r="D712" i="16"/>
  <c r="D711" i="16"/>
  <c r="D710" i="16"/>
  <c r="D709" i="16"/>
  <c r="D708" i="16"/>
  <c r="D707" i="16"/>
  <c r="D706" i="16"/>
  <c r="D705" i="16"/>
  <c r="D704" i="16"/>
  <c r="D703" i="16"/>
  <c r="D702" i="16"/>
  <c r="D701" i="16"/>
  <c r="D700" i="16"/>
  <c r="D699" i="16"/>
  <c r="D698" i="16"/>
  <c r="D697" i="16"/>
  <c r="D696" i="16"/>
  <c r="D695" i="16"/>
  <c r="D694" i="16"/>
  <c r="D693" i="16"/>
  <c r="D692" i="16"/>
  <c r="D691" i="16"/>
  <c r="D690" i="16"/>
  <c r="D689" i="16"/>
  <c r="D688" i="16"/>
  <c r="D687" i="16"/>
  <c r="D686" i="16"/>
  <c r="D685" i="16"/>
  <c r="D684" i="16"/>
  <c r="D683" i="16"/>
  <c r="D682" i="16"/>
  <c r="D681" i="16"/>
  <c r="D680" i="16"/>
  <c r="D679" i="16"/>
  <c r="D678" i="16"/>
  <c r="D677" i="16"/>
  <c r="D676" i="16"/>
  <c r="D675" i="16"/>
  <c r="D674" i="16"/>
  <c r="D673" i="16"/>
  <c r="D672" i="16"/>
  <c r="D671" i="16"/>
  <c r="D670" i="16"/>
  <c r="D669" i="16"/>
  <c r="D668" i="16"/>
  <c r="D667" i="16"/>
  <c r="D666" i="16"/>
  <c r="D665" i="16"/>
  <c r="D664" i="16"/>
  <c r="D663" i="16"/>
  <c r="D662" i="16"/>
  <c r="D661" i="16"/>
  <c r="D660" i="16"/>
  <c r="D659" i="16"/>
  <c r="D658" i="16"/>
  <c r="D657" i="16"/>
  <c r="D656" i="16"/>
  <c r="D655" i="16"/>
  <c r="D654" i="16"/>
  <c r="D653" i="16"/>
  <c r="D652" i="16"/>
  <c r="D651" i="16"/>
  <c r="D650" i="16"/>
  <c r="D649" i="16"/>
  <c r="D648" i="16"/>
  <c r="D647" i="16"/>
  <c r="D646" i="16"/>
  <c r="D645" i="16"/>
  <c r="D644" i="16"/>
  <c r="D643" i="16"/>
  <c r="D642" i="16"/>
  <c r="D641" i="16"/>
  <c r="D640" i="16"/>
  <c r="D639" i="16"/>
  <c r="D638" i="16"/>
  <c r="D637" i="16"/>
  <c r="D636" i="16"/>
  <c r="D635" i="16"/>
  <c r="D634" i="16"/>
  <c r="D633" i="16"/>
  <c r="D632" i="16"/>
  <c r="D631" i="16"/>
  <c r="D630" i="16"/>
  <c r="D629" i="16"/>
  <c r="D628" i="16"/>
  <c r="D627" i="16"/>
  <c r="D626" i="16"/>
  <c r="D625" i="16"/>
  <c r="D624" i="16"/>
  <c r="D623" i="16"/>
  <c r="D622" i="16"/>
  <c r="D621" i="16"/>
  <c r="D620" i="16"/>
  <c r="D619" i="16"/>
  <c r="D618" i="16"/>
  <c r="D617" i="16"/>
  <c r="D616" i="16"/>
  <c r="D615" i="16"/>
  <c r="D614" i="16"/>
  <c r="D613" i="16"/>
  <c r="D612" i="16"/>
  <c r="D611" i="16"/>
  <c r="D610" i="16"/>
  <c r="D609" i="16"/>
  <c r="D608" i="16"/>
  <c r="D607" i="16"/>
  <c r="D606" i="16"/>
  <c r="D605" i="16"/>
  <c r="D604" i="16"/>
  <c r="D603" i="16"/>
  <c r="D602" i="16"/>
  <c r="D601" i="16"/>
  <c r="D600" i="16"/>
  <c r="D599" i="16"/>
  <c r="D598" i="16"/>
  <c r="D597" i="16"/>
  <c r="D596" i="16"/>
  <c r="D595" i="16"/>
  <c r="D594" i="16"/>
  <c r="D593" i="16"/>
  <c r="D592" i="16"/>
  <c r="D591" i="16"/>
  <c r="D590" i="16"/>
  <c r="D589" i="16"/>
  <c r="D588" i="16"/>
  <c r="D587" i="16"/>
  <c r="D586" i="16"/>
  <c r="D585" i="16"/>
  <c r="D584" i="16"/>
  <c r="D583" i="16"/>
  <c r="D582" i="16"/>
  <c r="D581" i="16"/>
  <c r="D580" i="16"/>
  <c r="D579" i="16"/>
  <c r="D578" i="16"/>
  <c r="D577" i="16"/>
  <c r="D576" i="16"/>
  <c r="D575" i="16"/>
  <c r="D574" i="16"/>
  <c r="D573" i="16"/>
  <c r="D572" i="16"/>
  <c r="D571" i="16"/>
  <c r="D570" i="16"/>
  <c r="D569" i="16"/>
  <c r="D568" i="16"/>
  <c r="D567" i="16"/>
  <c r="D566" i="16"/>
  <c r="D565" i="16"/>
  <c r="D564" i="16"/>
  <c r="D563" i="16"/>
  <c r="D562" i="16"/>
  <c r="D561" i="16"/>
  <c r="D560" i="16"/>
  <c r="D559" i="16"/>
  <c r="D558" i="16"/>
  <c r="D557" i="16"/>
  <c r="D556" i="16"/>
  <c r="D555" i="16"/>
  <c r="D554" i="16"/>
  <c r="D553" i="16"/>
  <c r="D552" i="16"/>
  <c r="D551" i="16"/>
  <c r="D550" i="16"/>
  <c r="D549" i="16"/>
  <c r="D548" i="16"/>
  <c r="D547" i="16"/>
  <c r="D546" i="16"/>
  <c r="D545" i="16"/>
  <c r="D544" i="16"/>
  <c r="D543" i="16"/>
  <c r="D542" i="16"/>
  <c r="D541" i="16"/>
  <c r="D540" i="16"/>
  <c r="D539" i="16"/>
  <c r="D538" i="16"/>
  <c r="D537" i="16"/>
  <c r="D536" i="16"/>
  <c r="D535" i="16"/>
  <c r="D534" i="16"/>
  <c r="D533" i="16"/>
  <c r="D532" i="16"/>
  <c r="D531" i="16"/>
  <c r="D530" i="16"/>
  <c r="D529" i="16"/>
  <c r="D528" i="16"/>
  <c r="D527" i="16"/>
  <c r="D526" i="16"/>
  <c r="D525" i="16"/>
  <c r="D524" i="16"/>
  <c r="D523" i="16"/>
  <c r="D522" i="16"/>
  <c r="D521" i="16"/>
  <c r="D520" i="16"/>
  <c r="D519" i="16"/>
  <c r="D518" i="16"/>
  <c r="D517" i="16"/>
  <c r="D516" i="16"/>
  <c r="D515" i="16"/>
  <c r="D514" i="16"/>
  <c r="D513" i="16"/>
  <c r="D512" i="16"/>
  <c r="D511" i="16"/>
  <c r="D510" i="16"/>
  <c r="D509" i="16"/>
  <c r="D508" i="16"/>
  <c r="D507" i="16"/>
  <c r="D506" i="16"/>
  <c r="D505" i="16"/>
  <c r="D504" i="16"/>
  <c r="D503" i="16"/>
  <c r="D502" i="16"/>
  <c r="D501" i="16"/>
  <c r="D500" i="16"/>
  <c r="D499" i="16"/>
  <c r="D498" i="16"/>
  <c r="D497" i="16"/>
  <c r="D496" i="16"/>
  <c r="D495" i="16"/>
  <c r="D494" i="16"/>
  <c r="D493" i="16"/>
  <c r="D492" i="16"/>
  <c r="D491" i="16"/>
  <c r="D490" i="16"/>
  <c r="D489" i="16"/>
  <c r="D488" i="16"/>
  <c r="D487" i="16"/>
  <c r="D486" i="16"/>
  <c r="D485" i="16"/>
  <c r="D484" i="16"/>
  <c r="D483" i="16"/>
  <c r="D482" i="16"/>
  <c r="D481" i="16"/>
  <c r="D480" i="16"/>
  <c r="D479" i="16"/>
  <c r="D478" i="16"/>
  <c r="D477" i="16"/>
  <c r="D476" i="16"/>
  <c r="D475" i="16"/>
  <c r="D474" i="16"/>
  <c r="D473" i="16"/>
  <c r="D472" i="16"/>
  <c r="D471" i="16"/>
  <c r="D470" i="16"/>
  <c r="D469" i="16"/>
  <c r="D468" i="16"/>
  <c r="D467" i="16"/>
  <c r="D466" i="16"/>
  <c r="D465" i="16"/>
  <c r="D464" i="16"/>
  <c r="D463" i="16"/>
  <c r="D462" i="16"/>
  <c r="D461" i="16"/>
  <c r="D460" i="16"/>
  <c r="D459" i="16"/>
  <c r="D458" i="16"/>
  <c r="D457" i="16"/>
  <c r="D456" i="16"/>
  <c r="D455" i="16"/>
  <c r="D454" i="16"/>
  <c r="D453" i="16"/>
  <c r="D452" i="16"/>
  <c r="D451" i="16"/>
  <c r="D450" i="16"/>
  <c r="D449" i="16"/>
  <c r="D448" i="16"/>
  <c r="D447" i="16"/>
  <c r="D446" i="16"/>
  <c r="D445" i="16"/>
  <c r="D444" i="16"/>
  <c r="D443" i="16"/>
  <c r="D442" i="16"/>
  <c r="D441" i="16"/>
  <c r="D440" i="16"/>
  <c r="D439" i="16"/>
  <c r="D438" i="16"/>
  <c r="D437" i="16"/>
  <c r="D436" i="16"/>
  <c r="D435" i="16"/>
  <c r="D434" i="16"/>
  <c r="D433" i="16"/>
  <c r="D432" i="16"/>
  <c r="D431" i="16"/>
  <c r="D430" i="16"/>
  <c r="D429" i="16"/>
  <c r="D428" i="16"/>
  <c r="D427" i="16"/>
  <c r="D426" i="16"/>
  <c r="D425" i="16"/>
  <c r="D424" i="16"/>
  <c r="D423" i="16"/>
  <c r="D422" i="16"/>
  <c r="D421" i="16"/>
  <c r="D420" i="16"/>
  <c r="D419" i="16"/>
  <c r="D418" i="16"/>
  <c r="D417" i="16"/>
  <c r="D416" i="16"/>
  <c r="D415" i="16"/>
  <c r="D414" i="16"/>
  <c r="D413" i="16"/>
  <c r="D412" i="16"/>
  <c r="D411" i="16"/>
  <c r="D410" i="16"/>
  <c r="D409" i="16"/>
  <c r="D408" i="16"/>
  <c r="D407" i="16"/>
  <c r="D406" i="16"/>
  <c r="D405" i="16"/>
  <c r="D404" i="16"/>
  <c r="D403" i="16"/>
  <c r="D402" i="16"/>
  <c r="D401" i="16"/>
  <c r="D400" i="16"/>
  <c r="D399" i="16"/>
  <c r="D398" i="16"/>
  <c r="D397" i="16"/>
  <c r="D396" i="16"/>
  <c r="D395" i="16"/>
  <c r="D394" i="16"/>
  <c r="D393" i="16"/>
  <c r="D392" i="16"/>
  <c r="D391" i="16"/>
  <c r="D390" i="16"/>
  <c r="D389" i="16"/>
  <c r="D388" i="16"/>
  <c r="D387" i="16"/>
  <c r="D386" i="16"/>
  <c r="D385" i="16"/>
  <c r="D384" i="16"/>
  <c r="D383" i="16"/>
  <c r="D382" i="16"/>
  <c r="D381" i="16"/>
  <c r="D380" i="16"/>
  <c r="D379" i="16"/>
  <c r="D378" i="16"/>
  <c r="D377" i="16"/>
  <c r="D376" i="16"/>
  <c r="D375" i="16"/>
  <c r="D374" i="16"/>
  <c r="D373" i="16"/>
  <c r="D372" i="16"/>
  <c r="D371" i="16"/>
  <c r="D370" i="16"/>
  <c r="D369" i="16"/>
  <c r="D368" i="16"/>
  <c r="D367" i="16"/>
  <c r="D366" i="16"/>
  <c r="D365" i="16"/>
  <c r="D364" i="16"/>
  <c r="D363" i="16"/>
  <c r="D362" i="16"/>
  <c r="D361" i="16"/>
  <c r="D360" i="16"/>
  <c r="D359" i="16"/>
  <c r="D358" i="16"/>
  <c r="D357" i="16"/>
  <c r="D356" i="16"/>
  <c r="D355" i="16"/>
  <c r="D354" i="16"/>
  <c r="D353" i="16"/>
  <c r="D352" i="16"/>
  <c r="D351" i="16"/>
  <c r="D350" i="16"/>
  <c r="D349" i="16"/>
  <c r="D348" i="16"/>
  <c r="D347" i="16"/>
  <c r="D346" i="16"/>
  <c r="D345" i="16"/>
  <c r="D344" i="16"/>
  <c r="D343" i="16"/>
  <c r="D342" i="16"/>
  <c r="D341" i="16"/>
  <c r="D340" i="16"/>
  <c r="D339" i="16"/>
  <c r="D338" i="16"/>
  <c r="D337" i="16"/>
  <c r="D336" i="16"/>
  <c r="D335" i="16"/>
  <c r="D334" i="16"/>
  <c r="D333" i="16"/>
  <c r="D332" i="16"/>
  <c r="D331" i="16"/>
  <c r="D330" i="16"/>
  <c r="D329" i="16"/>
  <c r="D328" i="16"/>
  <c r="D327" i="16"/>
  <c r="D326" i="16"/>
  <c r="D325" i="16"/>
  <c r="D324" i="16"/>
  <c r="D323" i="16"/>
  <c r="D322" i="16"/>
  <c r="D321" i="16"/>
  <c r="D320" i="16"/>
  <c r="D319" i="16"/>
  <c r="D318" i="16"/>
  <c r="D317" i="16"/>
  <c r="D316" i="16"/>
  <c r="D315" i="16"/>
  <c r="D314" i="16"/>
  <c r="D313" i="16"/>
  <c r="D312" i="16"/>
  <c r="D311" i="16"/>
  <c r="D310" i="16"/>
  <c r="D309" i="16"/>
  <c r="D308" i="16"/>
  <c r="D307" i="16"/>
  <c r="D306" i="16"/>
  <c r="D305" i="16"/>
  <c r="D304" i="16"/>
  <c r="D303" i="16"/>
  <c r="D302" i="16"/>
  <c r="D301" i="16"/>
  <c r="D300" i="16"/>
  <c r="D299" i="16"/>
  <c r="D298" i="16"/>
  <c r="D297" i="16"/>
  <c r="D296" i="16"/>
  <c r="D295" i="16"/>
  <c r="D294" i="16"/>
  <c r="D293" i="16"/>
  <c r="D292" i="16"/>
  <c r="D291" i="16"/>
  <c r="D290" i="16"/>
  <c r="D289" i="16"/>
  <c r="D288" i="16"/>
  <c r="D287" i="16"/>
  <c r="D286" i="16"/>
  <c r="D285" i="16"/>
  <c r="D284" i="16"/>
  <c r="D283" i="16"/>
  <c r="D282" i="16"/>
  <c r="D281" i="16"/>
  <c r="D280" i="16"/>
  <c r="D279" i="16"/>
  <c r="D278" i="16"/>
  <c r="D277" i="16"/>
  <c r="D276" i="16"/>
  <c r="D275" i="16"/>
  <c r="D274" i="16"/>
  <c r="D273" i="16"/>
  <c r="D272" i="16"/>
  <c r="D271" i="16"/>
  <c r="D270" i="16"/>
  <c r="D269" i="16"/>
  <c r="D268" i="16"/>
  <c r="D267" i="16"/>
  <c r="D266" i="16"/>
  <c r="D265" i="16"/>
  <c r="D264" i="16"/>
  <c r="D263" i="16"/>
  <c r="D262" i="16"/>
  <c r="D261" i="16"/>
  <c r="D260" i="16"/>
  <c r="D259" i="16"/>
  <c r="D258" i="16"/>
  <c r="D257" i="16"/>
  <c r="D256" i="16"/>
  <c r="D255" i="16"/>
  <c r="D254" i="16"/>
  <c r="D253" i="16"/>
  <c r="D252" i="16"/>
  <c r="D251" i="16"/>
  <c r="D250" i="16"/>
  <c r="D249" i="16"/>
  <c r="D248" i="16"/>
  <c r="D247" i="16"/>
  <c r="D246" i="16"/>
  <c r="D245" i="16"/>
  <c r="D244" i="16"/>
  <c r="D243" i="16"/>
  <c r="D242" i="16"/>
  <c r="D241" i="16"/>
  <c r="D240" i="16"/>
  <c r="D239" i="16"/>
  <c r="D238" i="16"/>
  <c r="D237" i="16"/>
  <c r="D236" i="16"/>
  <c r="D235" i="16"/>
  <c r="D234" i="16"/>
  <c r="D233" i="16"/>
  <c r="D232" i="16"/>
  <c r="D231" i="16"/>
  <c r="D230" i="16"/>
  <c r="D229" i="16"/>
  <c r="D228" i="16"/>
  <c r="D227" i="16"/>
  <c r="D226" i="16"/>
  <c r="D225" i="16"/>
  <c r="D224" i="16"/>
  <c r="D223" i="16"/>
  <c r="D222" i="16"/>
  <c r="D221" i="16"/>
  <c r="D220" i="16"/>
  <c r="D219" i="16"/>
  <c r="D218" i="16"/>
  <c r="D217" i="16"/>
  <c r="D216" i="16"/>
  <c r="D215" i="16"/>
  <c r="D214" i="16"/>
  <c r="D213" i="16"/>
  <c r="D212" i="16"/>
  <c r="D211" i="16"/>
  <c r="D210" i="16"/>
  <c r="D209" i="16"/>
  <c r="D208" i="16"/>
  <c r="D207" i="16"/>
  <c r="D206" i="16"/>
  <c r="D205" i="16"/>
  <c r="D204" i="16"/>
  <c r="D203" i="16"/>
  <c r="D202" i="16"/>
  <c r="D201" i="16"/>
  <c r="D200" i="16"/>
  <c r="D199" i="16"/>
  <c r="D198" i="16"/>
  <c r="D197" i="16"/>
  <c r="D196" i="16"/>
  <c r="D195" i="16"/>
  <c r="D194" i="16"/>
  <c r="D193" i="16"/>
  <c r="D192" i="16"/>
  <c r="D191" i="16"/>
  <c r="D190" i="16"/>
  <c r="D189" i="16"/>
  <c r="D188" i="16"/>
  <c r="D187" i="16"/>
  <c r="D186" i="16"/>
  <c r="D185" i="16"/>
  <c r="D184" i="16"/>
  <c r="D183" i="16"/>
  <c r="D182" i="16"/>
  <c r="D181" i="16"/>
  <c r="D180" i="16"/>
  <c r="D179" i="16"/>
  <c r="D178" i="16"/>
  <c r="D177" i="16"/>
  <c r="D176" i="16"/>
  <c r="D175" i="16"/>
  <c r="D174" i="16"/>
  <c r="D173" i="16"/>
  <c r="D172" i="16"/>
  <c r="D171" i="16"/>
  <c r="D170" i="16"/>
  <c r="D169" i="16"/>
  <c r="D168" i="16"/>
  <c r="D167" i="16"/>
  <c r="D166" i="16"/>
  <c r="D165" i="16"/>
  <c r="D164" i="16"/>
  <c r="D163" i="16"/>
  <c r="D162" i="16"/>
  <c r="D161" i="16"/>
  <c r="D160" i="16"/>
  <c r="D159" i="16"/>
  <c r="D158" i="16"/>
  <c r="D157" i="16"/>
  <c r="D156" i="16"/>
  <c r="D155" i="16"/>
  <c r="D154" i="16"/>
  <c r="D153" i="16"/>
  <c r="D152" i="16"/>
  <c r="D151" i="16"/>
  <c r="D150" i="16"/>
  <c r="D149" i="16"/>
  <c r="D148" i="16"/>
  <c r="D147" i="16"/>
  <c r="D146" i="16"/>
  <c r="D145" i="16"/>
  <c r="D144" i="16"/>
  <c r="D143" i="16"/>
  <c r="D142" i="16"/>
  <c r="D141" i="16"/>
  <c r="D140" i="16"/>
  <c r="D139" i="16"/>
  <c r="D138" i="16"/>
  <c r="D137" i="16"/>
  <c r="D136" i="16"/>
  <c r="D135" i="16"/>
  <c r="D134" i="16"/>
  <c r="D133" i="16"/>
  <c r="D132" i="16"/>
  <c r="D131" i="16"/>
  <c r="D130" i="16"/>
  <c r="D129" i="16"/>
  <c r="D128" i="16"/>
  <c r="D127" i="16"/>
  <c r="D126" i="16"/>
  <c r="D125" i="16"/>
  <c r="D124" i="16"/>
  <c r="D123" i="16"/>
  <c r="D122" i="16"/>
  <c r="D121" i="16"/>
  <c r="D120" i="16"/>
  <c r="D119" i="16"/>
  <c r="D118" i="16"/>
  <c r="D117" i="16"/>
  <c r="D116" i="16"/>
  <c r="D115" i="16"/>
  <c r="D114" i="16"/>
  <c r="D113" i="16"/>
  <c r="D112" i="16"/>
  <c r="D111" i="16"/>
  <c r="D110" i="16"/>
  <c r="D109" i="16"/>
  <c r="D108" i="16"/>
  <c r="D107" i="16"/>
  <c r="D106" i="16"/>
  <c r="D105" i="16"/>
  <c r="D104" i="16"/>
  <c r="D103" i="16"/>
  <c r="D102" i="16"/>
  <c r="D101" i="16"/>
  <c r="D100" i="16"/>
  <c r="D99" i="16"/>
  <c r="D98" i="16"/>
  <c r="D97" i="16"/>
  <c r="D96" i="16"/>
  <c r="D95" i="16"/>
  <c r="D94" i="16"/>
  <c r="D93" i="16"/>
  <c r="D92" i="16"/>
  <c r="D91" i="16"/>
  <c r="D90" i="16"/>
  <c r="D89" i="16"/>
  <c r="D88" i="16"/>
  <c r="D87" i="16"/>
  <c r="D86" i="16"/>
  <c r="D85" i="16"/>
  <c r="D84" i="16"/>
  <c r="D83" i="16"/>
  <c r="D82" i="16"/>
  <c r="D81" i="16"/>
  <c r="D80" i="16"/>
  <c r="D79" i="16"/>
  <c r="D78" i="16"/>
  <c r="D77" i="16"/>
  <c r="D76" i="16"/>
  <c r="D75" i="16"/>
  <c r="D74" i="16"/>
  <c r="D73" i="16"/>
  <c r="D72" i="16"/>
  <c r="D71" i="16"/>
  <c r="D70" i="16"/>
  <c r="D69" i="16"/>
  <c r="D68" i="16"/>
  <c r="D67" i="16"/>
  <c r="D66" i="16"/>
  <c r="D65" i="16"/>
  <c r="D64" i="16"/>
  <c r="D63" i="16"/>
  <c r="D62" i="16"/>
  <c r="D61" i="16"/>
  <c r="D60" i="16"/>
  <c r="D59" i="16"/>
  <c r="D58" i="16"/>
  <c r="D57" i="16"/>
  <c r="D56" i="16"/>
  <c r="D55" i="16"/>
  <c r="D54" i="16"/>
  <c r="D53" i="16"/>
  <c r="D52" i="16"/>
  <c r="D51" i="16"/>
  <c r="D50" i="16"/>
  <c r="D49" i="16"/>
  <c r="D48" i="16"/>
  <c r="D47" i="16"/>
  <c r="D46" i="16"/>
  <c r="D45" i="16"/>
  <c r="D44" i="16"/>
  <c r="D43" i="16"/>
  <c r="D42" i="16"/>
  <c r="D41" i="16"/>
  <c r="D40" i="16"/>
  <c r="D39" i="16"/>
  <c r="D38" i="16"/>
  <c r="D37" i="16"/>
  <c r="D36" i="16"/>
  <c r="D35" i="16"/>
  <c r="D34" i="16"/>
  <c r="D33" i="16"/>
  <c r="D32" i="16"/>
  <c r="D31" i="16"/>
  <c r="D30" i="16"/>
  <c r="D29" i="16"/>
  <c r="D28" i="16"/>
  <c r="D27" i="16"/>
  <c r="D26" i="16"/>
  <c r="D25" i="16"/>
  <c r="D24" i="16"/>
  <c r="D23" i="16"/>
  <c r="D22" i="16"/>
  <c r="D21" i="16"/>
  <c r="D20" i="16"/>
  <c r="D19" i="16"/>
  <c r="D18" i="16"/>
  <c r="D17" i="16"/>
  <c r="D16" i="16"/>
  <c r="D15" i="16"/>
  <c r="D14" i="16"/>
  <c r="D13" i="16"/>
  <c r="D12" i="16"/>
  <c r="D11" i="16"/>
  <c r="D10" i="16"/>
  <c r="D9" i="16"/>
  <c r="D8" i="16"/>
  <c r="D7" i="16"/>
  <c r="D6" i="16"/>
  <c r="D5" i="16"/>
  <c r="D4" i="16"/>
  <c r="D3" i="16"/>
  <c r="D2" i="16"/>
  <c r="AB5739" i="19"/>
  <c r="AB5738" i="19"/>
  <c r="AB5737" i="19"/>
  <c r="AB5736" i="19"/>
  <c r="AB5735" i="19"/>
  <c r="AB5734" i="19"/>
  <c r="AB5733" i="19"/>
  <c r="AB5732" i="19"/>
  <c r="AB5731" i="19"/>
  <c r="AB5730" i="19"/>
  <c r="AB5729" i="19"/>
  <c r="AB5728" i="19"/>
  <c r="AB5727" i="19"/>
  <c r="AB5726" i="19"/>
  <c r="AB5725" i="19"/>
  <c r="AB5724" i="19"/>
  <c r="AB5723" i="19"/>
  <c r="AB5722" i="19"/>
  <c r="AB5721" i="19"/>
  <c r="AB5720" i="19"/>
  <c r="AB5719" i="19"/>
  <c r="AB5718" i="19"/>
  <c r="AB5717" i="19"/>
  <c r="AB5716" i="19"/>
  <c r="AB5715" i="19"/>
  <c r="AB5714" i="19"/>
  <c r="AB5713" i="19"/>
  <c r="AB5712" i="19"/>
  <c r="AB5711" i="19"/>
  <c r="AB5710" i="19"/>
  <c r="AB5709" i="19"/>
  <c r="AB5708" i="19"/>
  <c r="AB5707" i="19"/>
  <c r="AB5706" i="19"/>
  <c r="AB5705" i="19"/>
  <c r="AB5704" i="19"/>
  <c r="AB5703" i="19"/>
  <c r="AB5702" i="19"/>
  <c r="AB5701" i="19"/>
  <c r="AB5700" i="19"/>
  <c r="AB5699" i="19"/>
  <c r="AB5698" i="19"/>
  <c r="AB5697" i="19"/>
  <c r="AB5696" i="19"/>
  <c r="AB5695" i="19"/>
  <c r="AB5694" i="19"/>
  <c r="AB5693" i="19"/>
  <c r="AB5692" i="19"/>
  <c r="AB5691" i="19"/>
  <c r="AB5690" i="19"/>
  <c r="AB5689" i="19"/>
  <c r="AB5688" i="19"/>
  <c r="AB5687" i="19"/>
  <c r="AB5686" i="19"/>
  <c r="AB5685" i="19"/>
  <c r="AB5684" i="19"/>
  <c r="AB5683" i="19"/>
  <c r="AB5682" i="19"/>
  <c r="AB5681" i="19"/>
  <c r="AB5680" i="19"/>
  <c r="AB5679" i="19"/>
  <c r="AB5678" i="19"/>
  <c r="AB5677" i="19"/>
  <c r="AB5676" i="19"/>
  <c r="AB5675" i="19"/>
  <c r="AB5674" i="19"/>
  <c r="AB5673" i="19"/>
  <c r="AB5672" i="19"/>
  <c r="AB5671" i="19"/>
  <c r="AB5670" i="19"/>
  <c r="AB5669" i="19"/>
  <c r="AB5668" i="19"/>
  <c r="AB5667" i="19"/>
  <c r="AB5666" i="19"/>
  <c r="AB5665" i="19"/>
  <c r="AB5664" i="19"/>
  <c r="AB5663" i="19"/>
  <c r="AB5662" i="19"/>
  <c r="AB5661" i="19"/>
  <c r="AB5660" i="19"/>
  <c r="AB5659" i="19"/>
  <c r="AB5658" i="19"/>
  <c r="AB5657" i="19"/>
  <c r="AB5656" i="19"/>
  <c r="AB5655" i="19"/>
  <c r="AB5654" i="19"/>
  <c r="AB5653" i="19"/>
  <c r="AB5652" i="19"/>
  <c r="AB5651" i="19"/>
  <c r="AB5650" i="19"/>
  <c r="AB5649" i="19"/>
  <c r="AB5648" i="19"/>
  <c r="AB5647" i="19"/>
  <c r="AB5646" i="19"/>
  <c r="AB5645" i="19"/>
  <c r="AB5644" i="19"/>
  <c r="AB5643" i="19"/>
  <c r="AB5642" i="19"/>
  <c r="AB5641" i="19"/>
  <c r="AB5640" i="19"/>
  <c r="AB5639" i="19"/>
  <c r="AB5638" i="19"/>
  <c r="AB5637" i="19"/>
  <c r="AB5636" i="19"/>
  <c r="AB5635" i="19"/>
  <c r="AB5634" i="19"/>
  <c r="AB5633" i="19"/>
  <c r="AB5632" i="19"/>
  <c r="AB5631" i="19"/>
  <c r="AB5630" i="19"/>
  <c r="AB5629" i="19"/>
  <c r="AB5628" i="19"/>
  <c r="AB5627" i="19"/>
  <c r="AB5626" i="19"/>
  <c r="AB5625" i="19"/>
  <c r="AB5624" i="19"/>
  <c r="AB5623" i="19"/>
  <c r="AB5622" i="19"/>
  <c r="AB5621" i="19"/>
  <c r="AB5620" i="19"/>
  <c r="AB5619" i="19"/>
  <c r="AB5618" i="19"/>
  <c r="AB5617" i="19"/>
  <c r="AB5616" i="19"/>
  <c r="AB5615" i="19"/>
  <c r="AB5614" i="19"/>
  <c r="AB5613" i="19"/>
  <c r="AB5612" i="19"/>
  <c r="AB5611" i="19"/>
  <c r="AB5610" i="19"/>
  <c r="AB5609" i="19"/>
  <c r="AB5608" i="19"/>
  <c r="AB5607" i="19"/>
  <c r="AB5606" i="19"/>
  <c r="AB5605" i="19"/>
  <c r="AB5604" i="19"/>
  <c r="AB5603" i="19"/>
  <c r="AB5602" i="19"/>
  <c r="AB5601" i="19"/>
  <c r="AB5600" i="19"/>
  <c r="AB5599" i="19"/>
  <c r="AB5598" i="19"/>
  <c r="AB5597" i="19"/>
  <c r="AB5596" i="19"/>
  <c r="AB5595" i="19"/>
  <c r="AB5594" i="19"/>
  <c r="AB5593" i="19"/>
  <c r="AB5592" i="19"/>
  <c r="AB5591" i="19"/>
  <c r="AB5590" i="19"/>
  <c r="AB5589" i="19"/>
  <c r="AB5588" i="19"/>
  <c r="AB5587" i="19"/>
  <c r="AB5586" i="19"/>
  <c r="AB5585" i="19"/>
  <c r="AB5584" i="19"/>
  <c r="AB5583" i="19"/>
  <c r="AB5582" i="19"/>
  <c r="AB5581" i="19"/>
  <c r="AB5580" i="19"/>
  <c r="AB5579" i="19"/>
  <c r="AB5578" i="19"/>
  <c r="AB5577" i="19"/>
  <c r="AB5576" i="19"/>
  <c r="AB5575" i="19"/>
  <c r="AB5574" i="19"/>
  <c r="AB5573" i="19"/>
  <c r="AB5572" i="19"/>
  <c r="AB5571" i="19"/>
  <c r="AB5570" i="19"/>
  <c r="AB5569" i="19"/>
  <c r="AB5568" i="19"/>
  <c r="AB5567" i="19"/>
  <c r="AB5566" i="19"/>
  <c r="AB5565" i="19"/>
  <c r="AB5564" i="19"/>
  <c r="AB5563" i="19"/>
  <c r="AB5562" i="19"/>
  <c r="AB5561" i="19"/>
  <c r="AB5560" i="19"/>
  <c r="AB5559" i="19"/>
  <c r="AB5558" i="19"/>
  <c r="AB5557" i="19"/>
  <c r="AB5556" i="19"/>
  <c r="AB5555" i="19"/>
  <c r="AB5554" i="19"/>
  <c r="AB5553" i="19"/>
  <c r="AB5552" i="19"/>
  <c r="AB5551" i="19"/>
  <c r="AB5550" i="19"/>
  <c r="AB5549" i="19"/>
  <c r="AB5548" i="19"/>
  <c r="AB5547" i="19"/>
  <c r="AB5546" i="19"/>
  <c r="AB5545" i="19"/>
  <c r="AB5544" i="19"/>
  <c r="AB5543" i="19"/>
  <c r="AB5542" i="19"/>
  <c r="AB5541" i="19"/>
  <c r="AB5540" i="19"/>
  <c r="AB5539" i="19"/>
  <c r="AB5538" i="19"/>
  <c r="AB5537" i="19"/>
  <c r="AB5536" i="19"/>
  <c r="AB5535" i="19"/>
  <c r="AB5534" i="19"/>
  <c r="AB5533" i="19"/>
  <c r="AB5532" i="19"/>
  <c r="AB5531" i="19"/>
  <c r="AB5530" i="19"/>
  <c r="AB5529" i="19"/>
  <c r="AB5528" i="19"/>
  <c r="AB5527" i="19"/>
  <c r="AB5526" i="19"/>
  <c r="AB5525" i="19"/>
  <c r="AB5524" i="19"/>
  <c r="AB5523" i="19"/>
  <c r="AB5522" i="19"/>
  <c r="AB5521" i="19"/>
  <c r="AB5520" i="19"/>
  <c r="AB5519" i="19"/>
  <c r="AB5518" i="19"/>
  <c r="AB5517" i="19"/>
  <c r="AB5516" i="19"/>
  <c r="AB5515" i="19"/>
  <c r="AB5514" i="19"/>
  <c r="AB5513" i="19"/>
  <c r="AB5512" i="19"/>
  <c r="AB5511" i="19"/>
  <c r="AB5510" i="19"/>
  <c r="AB5509" i="19"/>
  <c r="AB5508" i="19"/>
  <c r="AB5507" i="19"/>
  <c r="AB5506" i="19"/>
  <c r="AB5505" i="19"/>
  <c r="AB5504" i="19"/>
  <c r="AB5503" i="19"/>
  <c r="AB5502" i="19"/>
  <c r="AB5501" i="19"/>
  <c r="AB5500" i="19"/>
  <c r="AB5499" i="19"/>
  <c r="AB5498" i="19"/>
  <c r="AB5497" i="19"/>
  <c r="AB5496" i="19"/>
  <c r="AB5495" i="19"/>
  <c r="AB5494" i="19"/>
  <c r="AB5493" i="19"/>
  <c r="AB5492" i="19"/>
  <c r="AB5491" i="19"/>
  <c r="AB5490" i="19"/>
  <c r="AB5489" i="19"/>
  <c r="AB5488" i="19"/>
  <c r="AB5487" i="19"/>
  <c r="AB5486" i="19"/>
  <c r="AB5485" i="19"/>
  <c r="AB5484" i="19"/>
  <c r="AB5483" i="19"/>
  <c r="AB5482" i="19"/>
  <c r="AB5481" i="19"/>
  <c r="AB5480" i="19"/>
  <c r="AB5479" i="19"/>
  <c r="AB5478" i="19"/>
  <c r="AB5477" i="19"/>
  <c r="AB5476" i="19"/>
  <c r="AB5475" i="19"/>
  <c r="AB5474" i="19"/>
  <c r="AB5473" i="19"/>
  <c r="AB5472" i="19"/>
  <c r="AB5471" i="19"/>
  <c r="AB5470" i="19"/>
  <c r="AB5469" i="19"/>
  <c r="AB5468" i="19"/>
  <c r="AB5467" i="19"/>
  <c r="AB5466" i="19"/>
  <c r="AB5465" i="19"/>
  <c r="AB5464" i="19"/>
  <c r="AB5463" i="19"/>
  <c r="AB5462" i="19"/>
  <c r="AB5461" i="19"/>
  <c r="AB5460" i="19"/>
  <c r="AB5459" i="19"/>
  <c r="AB5458" i="19"/>
  <c r="AB5457" i="19"/>
  <c r="AB5456" i="19"/>
  <c r="AB5455" i="19"/>
  <c r="AB5454" i="19"/>
  <c r="AB5453" i="19"/>
  <c r="AB5452" i="19"/>
  <c r="AB5451" i="19"/>
  <c r="AB5450" i="19"/>
  <c r="AB5449" i="19"/>
  <c r="AB5448" i="19"/>
  <c r="AB5447" i="19"/>
  <c r="AB5446" i="19"/>
  <c r="AB5445" i="19"/>
  <c r="AB5444" i="19"/>
  <c r="AB5443" i="19"/>
  <c r="AB5442" i="19"/>
  <c r="AB5441" i="19"/>
  <c r="AB5440" i="19"/>
  <c r="AB5439" i="19"/>
  <c r="AB5438" i="19"/>
  <c r="AB5437" i="19"/>
  <c r="AB5436" i="19"/>
  <c r="AB5435" i="19"/>
  <c r="AB5434" i="19"/>
  <c r="AB5433" i="19"/>
  <c r="AB5432" i="19"/>
  <c r="AB5431" i="19"/>
  <c r="AB5430" i="19"/>
  <c r="AB5429" i="19"/>
  <c r="AB5428" i="19"/>
  <c r="AB5427" i="19"/>
  <c r="AB5426" i="19"/>
  <c r="AB5425" i="19"/>
  <c r="AB5424" i="19"/>
  <c r="AB5423" i="19"/>
  <c r="AB5422" i="19"/>
  <c r="AB5421" i="19"/>
  <c r="AB5420" i="19"/>
  <c r="AB5419" i="19"/>
  <c r="AB5418" i="19"/>
  <c r="AB5417" i="19"/>
  <c r="AB5416" i="19"/>
  <c r="AB5415" i="19"/>
  <c r="AB5414" i="19"/>
  <c r="AB5413" i="19"/>
  <c r="AB5412" i="19"/>
  <c r="AB5411" i="19"/>
  <c r="AB5410" i="19"/>
  <c r="AB5409" i="19"/>
  <c r="AB5408" i="19"/>
  <c r="AB5407" i="19"/>
  <c r="AB5406" i="19"/>
  <c r="AB5405" i="19"/>
  <c r="AB5404" i="19"/>
  <c r="AB5403" i="19"/>
  <c r="AB5402" i="19"/>
  <c r="AB5401" i="19"/>
  <c r="AB5400" i="19"/>
  <c r="AB5399" i="19"/>
  <c r="AB5398" i="19"/>
  <c r="AB5397" i="19"/>
  <c r="AB5396" i="19"/>
  <c r="AB5395" i="19"/>
  <c r="AB5394" i="19"/>
  <c r="AB5393" i="19"/>
  <c r="AB5392" i="19"/>
  <c r="AB5391" i="19"/>
  <c r="AB5390" i="19"/>
  <c r="AB5389" i="19"/>
  <c r="AB5388" i="19"/>
  <c r="AB5387" i="19"/>
  <c r="AB5386" i="19"/>
  <c r="AB5385" i="19"/>
  <c r="AB5384" i="19"/>
  <c r="AB5383" i="19"/>
  <c r="AB5382" i="19"/>
  <c r="AB5381" i="19"/>
  <c r="AB5380" i="19"/>
  <c r="AB5379" i="19"/>
  <c r="AB5378" i="19"/>
  <c r="AB5377" i="19"/>
  <c r="AB5376" i="19"/>
  <c r="AB5375" i="19"/>
  <c r="AB5374" i="19"/>
  <c r="AB5373" i="19"/>
  <c r="AB5372" i="19"/>
  <c r="AB5371" i="19"/>
  <c r="AB5370" i="19"/>
  <c r="AB5369" i="19"/>
  <c r="AB5368" i="19"/>
  <c r="AB5367" i="19"/>
  <c r="AB5366" i="19"/>
  <c r="AB5365" i="19"/>
  <c r="AB5364" i="19"/>
  <c r="AB5363" i="19"/>
  <c r="AB5362" i="19"/>
  <c r="AB5361" i="19"/>
  <c r="AB5360" i="19"/>
  <c r="AB5359" i="19"/>
  <c r="AB5358" i="19"/>
  <c r="AB5357" i="19"/>
  <c r="AB5356" i="19"/>
  <c r="AB5355" i="19"/>
  <c r="AB5354" i="19"/>
  <c r="AB5353" i="19"/>
  <c r="AB5352" i="19"/>
  <c r="AB5351" i="19"/>
  <c r="AB5350" i="19"/>
  <c r="AB5349" i="19"/>
  <c r="AB5348" i="19"/>
  <c r="AB5347" i="19"/>
  <c r="AB5346" i="19"/>
  <c r="AB5345" i="19"/>
  <c r="AB5344" i="19"/>
  <c r="AB5343" i="19"/>
  <c r="AB5342" i="19"/>
  <c r="AB5341" i="19"/>
  <c r="AB5340" i="19"/>
  <c r="AB5339" i="19"/>
  <c r="AB5338" i="19"/>
  <c r="AB5337" i="19"/>
  <c r="AB5336" i="19"/>
  <c r="AB5335" i="19"/>
  <c r="AB5334" i="19"/>
  <c r="AB5333" i="19"/>
  <c r="AB5332" i="19"/>
  <c r="AB5331" i="19"/>
  <c r="AB5330" i="19"/>
  <c r="AB5329" i="19"/>
  <c r="AB5328" i="19"/>
  <c r="AB5327" i="19"/>
  <c r="AB5326" i="19"/>
  <c r="AB5325" i="19"/>
  <c r="AB5324" i="19"/>
  <c r="AB5323" i="19"/>
  <c r="AB5322" i="19"/>
  <c r="AB5321" i="19"/>
  <c r="AB5320" i="19"/>
  <c r="AB5319" i="19"/>
  <c r="AB5318" i="19"/>
  <c r="AB5317" i="19"/>
  <c r="AB5316" i="19"/>
  <c r="AB5315" i="19"/>
  <c r="AB5314" i="19"/>
  <c r="AB5313" i="19"/>
  <c r="AB5312" i="19"/>
  <c r="AB5311" i="19"/>
  <c r="AB5310" i="19"/>
  <c r="AB5309" i="19"/>
  <c r="AB5308" i="19"/>
  <c r="AB5307" i="19"/>
  <c r="AB5306" i="19"/>
  <c r="AB5305" i="19"/>
  <c r="AB5304" i="19"/>
  <c r="AB5303" i="19"/>
  <c r="AB5302" i="19"/>
  <c r="AB5301" i="19"/>
  <c r="AB5300" i="19"/>
  <c r="AB5299" i="19"/>
  <c r="AB5298" i="19"/>
  <c r="AB5297" i="19"/>
  <c r="AB5296" i="19"/>
  <c r="AB5295" i="19"/>
  <c r="AB5294" i="19"/>
  <c r="AB5293" i="19"/>
  <c r="AB5292" i="19"/>
  <c r="AB5291" i="19"/>
  <c r="AB5290" i="19"/>
  <c r="AB5289" i="19"/>
  <c r="AB5288" i="19"/>
  <c r="AB5287" i="19"/>
  <c r="AB5286" i="19"/>
  <c r="AB5285" i="19"/>
  <c r="AB5284" i="19"/>
  <c r="AB5283" i="19"/>
  <c r="AB5282" i="19"/>
  <c r="AB5281" i="19"/>
  <c r="AB5280" i="19"/>
  <c r="AB5279" i="19"/>
  <c r="AB5278" i="19"/>
  <c r="AB5277" i="19"/>
  <c r="AB5276" i="19"/>
  <c r="AB5275" i="19"/>
  <c r="AB5274" i="19"/>
  <c r="AB5273" i="19"/>
  <c r="AB5272" i="19"/>
  <c r="AB5271" i="19"/>
  <c r="AB5270" i="19"/>
  <c r="AB5269" i="19"/>
  <c r="AB5268" i="19"/>
  <c r="AB5267" i="19"/>
  <c r="AB5266" i="19"/>
  <c r="AB5265" i="19"/>
  <c r="AB5264" i="19"/>
  <c r="AB5263" i="19"/>
  <c r="AB5262" i="19"/>
  <c r="AB5261" i="19"/>
  <c r="AB5260" i="19"/>
  <c r="AB5259" i="19"/>
  <c r="AB5258" i="19"/>
  <c r="AB5257" i="19"/>
  <c r="AB5256" i="19"/>
  <c r="AB5255" i="19"/>
  <c r="AB5254" i="19"/>
  <c r="AB5253" i="19"/>
  <c r="AB5252" i="19"/>
  <c r="AB5251" i="19"/>
  <c r="AB5250" i="19"/>
  <c r="AB5249" i="19"/>
  <c r="AB5248" i="19"/>
  <c r="AB5247" i="19"/>
  <c r="AB5246" i="19"/>
  <c r="AB5245" i="19"/>
  <c r="AB5244" i="19"/>
  <c r="AB5243" i="19"/>
  <c r="AB5242" i="19"/>
  <c r="AB5241" i="19"/>
  <c r="AB5240" i="19"/>
  <c r="AB5239" i="19"/>
  <c r="AB5238" i="19"/>
  <c r="AB5237" i="19"/>
  <c r="AB5236" i="19"/>
  <c r="AB5235" i="19"/>
  <c r="AB5234" i="19"/>
  <c r="AB5233" i="19"/>
  <c r="AB5232" i="19"/>
  <c r="AB5231" i="19"/>
  <c r="AB5230" i="19"/>
  <c r="AB5229" i="19"/>
  <c r="AB5228" i="19"/>
  <c r="AB5227" i="19"/>
  <c r="AB5226" i="19"/>
  <c r="AB5225" i="19"/>
  <c r="AB5224" i="19"/>
  <c r="AB5223" i="19"/>
  <c r="AB5222" i="19"/>
  <c r="AB5221" i="19"/>
  <c r="AB5220" i="19"/>
  <c r="AB5219" i="19"/>
  <c r="AB5218" i="19"/>
  <c r="AB5217" i="19"/>
  <c r="AB5216" i="19"/>
  <c r="AB5215" i="19"/>
  <c r="AB5214" i="19"/>
  <c r="AB5213" i="19"/>
  <c r="AB5212" i="19"/>
  <c r="AB5211" i="19"/>
  <c r="AB5210" i="19"/>
  <c r="AB5209" i="19"/>
  <c r="AB5208" i="19"/>
  <c r="AB5207" i="19"/>
  <c r="AB5206" i="19"/>
  <c r="AB5205" i="19"/>
  <c r="AB5204" i="19"/>
  <c r="AB5203" i="19"/>
  <c r="AB5202" i="19"/>
  <c r="AB5201" i="19"/>
  <c r="AB5200" i="19"/>
  <c r="AB5199" i="19"/>
  <c r="AB5198" i="19"/>
  <c r="AB5197" i="19"/>
  <c r="AB5196" i="19"/>
  <c r="AB5195" i="19"/>
  <c r="AB5194" i="19"/>
  <c r="AB5193" i="19"/>
  <c r="AB5192" i="19"/>
  <c r="AB5191" i="19"/>
  <c r="AB5190" i="19"/>
  <c r="AB5189" i="19"/>
  <c r="AB5188" i="19"/>
  <c r="AB5187" i="19"/>
  <c r="AB5186" i="19"/>
  <c r="AB5185" i="19"/>
  <c r="AB5184" i="19"/>
  <c r="AB5183" i="19"/>
  <c r="AB5182" i="19"/>
  <c r="AB5181" i="19"/>
  <c r="AB5180" i="19"/>
  <c r="AB5179" i="19"/>
  <c r="AB5178" i="19"/>
  <c r="AB5177" i="19"/>
  <c r="AB5176" i="19"/>
  <c r="AB5175" i="19"/>
  <c r="AB5174" i="19"/>
  <c r="AB5173" i="19"/>
  <c r="AB5172" i="19"/>
  <c r="AB5171" i="19"/>
  <c r="AB5170" i="19"/>
  <c r="AB5169" i="19"/>
  <c r="AB5168" i="19"/>
  <c r="AB5167" i="19"/>
  <c r="AB5166" i="19"/>
  <c r="AB5165" i="19"/>
  <c r="AB5164" i="19"/>
  <c r="AB5163" i="19"/>
  <c r="AB5162" i="19"/>
  <c r="AB5161" i="19"/>
  <c r="AB5160" i="19"/>
  <c r="AB5159" i="19"/>
  <c r="AB5158" i="19"/>
  <c r="AB5157" i="19"/>
  <c r="AB5156" i="19"/>
  <c r="AB5155" i="19"/>
  <c r="AB5154" i="19"/>
  <c r="AB5153" i="19"/>
  <c r="AB5152" i="19"/>
  <c r="AB5151" i="19"/>
  <c r="AB5150" i="19"/>
  <c r="AB5149" i="19"/>
  <c r="AB5148" i="19"/>
  <c r="AB5147" i="19"/>
  <c r="AB5146" i="19"/>
  <c r="AB5145" i="19"/>
  <c r="AB5144" i="19"/>
  <c r="AB5143" i="19"/>
  <c r="AB5142" i="19"/>
  <c r="AB5141" i="19"/>
  <c r="AB5140" i="19"/>
  <c r="AB5139" i="19"/>
  <c r="AB5138" i="19"/>
  <c r="AB5137" i="19"/>
  <c r="AB5136" i="19"/>
  <c r="AB5135" i="19"/>
  <c r="AB5134" i="19"/>
  <c r="AB5133" i="19"/>
  <c r="AB5132" i="19"/>
  <c r="AB5131" i="19"/>
  <c r="AB5130" i="19"/>
  <c r="AB5129" i="19"/>
  <c r="AB5128" i="19"/>
  <c r="AB5127" i="19"/>
  <c r="AB5126" i="19"/>
  <c r="AB5125" i="19"/>
  <c r="AB5124" i="19"/>
  <c r="AB5123" i="19"/>
  <c r="AB5122" i="19"/>
  <c r="AB5121" i="19"/>
  <c r="AB5120" i="19"/>
  <c r="AB5119" i="19"/>
  <c r="AB5118" i="19"/>
  <c r="AB5117" i="19"/>
  <c r="AB5116" i="19"/>
  <c r="AB5115" i="19"/>
  <c r="AB5114" i="19"/>
  <c r="AB5113" i="19"/>
  <c r="AB5112" i="19"/>
  <c r="AB5111" i="19"/>
  <c r="AB5110" i="19"/>
  <c r="AB5109" i="19"/>
  <c r="AB5108" i="19"/>
  <c r="AB5107" i="19"/>
  <c r="AB5106" i="19"/>
  <c r="AB5105" i="19"/>
  <c r="AB5104" i="19"/>
  <c r="AB5103" i="19"/>
  <c r="AB5102" i="19"/>
  <c r="AB5101" i="19"/>
  <c r="AB5100" i="19"/>
  <c r="AB5099" i="19"/>
  <c r="AB5098" i="19"/>
  <c r="AB5097" i="19"/>
  <c r="AB5096" i="19"/>
  <c r="AB5095" i="19"/>
  <c r="AB5094" i="19"/>
  <c r="AB5093" i="19"/>
  <c r="AB5092" i="19"/>
  <c r="AB5091" i="19"/>
  <c r="AB5090" i="19"/>
  <c r="AB5089" i="19"/>
  <c r="AB5088" i="19"/>
  <c r="AB5087" i="19"/>
  <c r="AB5086" i="19"/>
  <c r="AB5085" i="19"/>
  <c r="AB5084" i="19"/>
  <c r="AB5083" i="19"/>
  <c r="AB5082" i="19"/>
  <c r="AB5081" i="19"/>
  <c r="AB5080" i="19"/>
  <c r="AB5079" i="19"/>
  <c r="AB5078" i="19"/>
  <c r="AB5077" i="19"/>
  <c r="AB5076" i="19"/>
  <c r="AB5075" i="19"/>
  <c r="AB5074" i="19"/>
  <c r="AB5073" i="19"/>
  <c r="AB5072" i="19"/>
  <c r="AB5071" i="19"/>
  <c r="AB5070" i="19"/>
  <c r="AB5069" i="19"/>
  <c r="AB5068" i="19"/>
  <c r="AB5067" i="19"/>
  <c r="AB5066" i="19"/>
  <c r="AB5065" i="19"/>
  <c r="AB5064" i="19"/>
  <c r="AB5063" i="19"/>
  <c r="AB5062" i="19"/>
  <c r="AB5061" i="19"/>
  <c r="AB5060" i="19"/>
  <c r="AB5059" i="19"/>
  <c r="AB5058" i="19"/>
  <c r="AB5057" i="19"/>
  <c r="AB5056" i="19"/>
  <c r="AB5055" i="19"/>
  <c r="AB5054" i="19"/>
  <c r="AB5053" i="19"/>
  <c r="AB5052" i="19"/>
  <c r="AB5051" i="19"/>
  <c r="AB5050" i="19"/>
  <c r="AB5049" i="19"/>
  <c r="AB5048" i="19"/>
  <c r="AB5047" i="19"/>
  <c r="AB5046" i="19"/>
  <c r="AB5045" i="19"/>
  <c r="AB5044" i="19"/>
  <c r="AB5043" i="19"/>
  <c r="AB5042" i="19"/>
  <c r="AB5041" i="19"/>
  <c r="AB5040" i="19"/>
  <c r="AB5039" i="19"/>
  <c r="AB5038" i="19"/>
  <c r="AB5037" i="19"/>
  <c r="AB5036" i="19"/>
  <c r="AB5035" i="19"/>
  <c r="AB5034" i="19"/>
  <c r="AB5033" i="19"/>
  <c r="AB5032" i="19"/>
  <c r="AB5031" i="19"/>
  <c r="AB5030" i="19"/>
  <c r="AB5029" i="19"/>
  <c r="AB5028" i="19"/>
  <c r="AB5027" i="19"/>
  <c r="AB5026" i="19"/>
  <c r="AB5025" i="19"/>
  <c r="AB5024" i="19"/>
  <c r="AB5023" i="19"/>
  <c r="AB5022" i="19"/>
  <c r="AB5021" i="19"/>
  <c r="AB5020" i="19"/>
  <c r="AB5019" i="19"/>
  <c r="AB5018" i="19"/>
  <c r="AB5017" i="19"/>
  <c r="AB5016" i="19"/>
  <c r="AB5015" i="19"/>
  <c r="AB5014" i="19"/>
  <c r="AB5013" i="19"/>
  <c r="AB5012" i="19"/>
  <c r="AB5011" i="19"/>
  <c r="AB5010" i="19"/>
  <c r="AB5009" i="19"/>
  <c r="AB5008" i="19"/>
  <c r="AB5007" i="19"/>
  <c r="AB5006" i="19"/>
  <c r="AB5005" i="19"/>
  <c r="AB5004" i="19"/>
  <c r="AB5003" i="19"/>
  <c r="AB5002" i="19"/>
  <c r="AB5001" i="19"/>
  <c r="AB5000" i="19"/>
  <c r="AB4999" i="19"/>
  <c r="AB4998" i="19"/>
  <c r="AB4997" i="19"/>
  <c r="AB4996" i="19"/>
  <c r="AB4995" i="19"/>
  <c r="AB4994" i="19"/>
  <c r="AB4993" i="19"/>
  <c r="AB4992" i="19"/>
  <c r="AB4991" i="19"/>
  <c r="AB4990" i="19"/>
  <c r="AB4989" i="19"/>
  <c r="AB4988" i="19"/>
  <c r="AB4987" i="19"/>
  <c r="AB4986" i="19"/>
  <c r="AB4985" i="19"/>
  <c r="AB4984" i="19"/>
  <c r="AB4983" i="19"/>
  <c r="AB4982" i="19"/>
  <c r="AB4981" i="19"/>
  <c r="AB4980" i="19"/>
  <c r="AB4979" i="19"/>
  <c r="AB4978" i="19"/>
  <c r="AB4977" i="19"/>
  <c r="AB4976" i="19"/>
  <c r="AB4975" i="19"/>
  <c r="AB4974" i="19"/>
  <c r="AB4973" i="19"/>
  <c r="AB4972" i="19"/>
  <c r="AB4971" i="19"/>
  <c r="AB4970" i="19"/>
  <c r="AB4969" i="19"/>
  <c r="AB4968" i="19"/>
  <c r="AB4967" i="19"/>
  <c r="AB4966" i="19"/>
  <c r="AB4965" i="19"/>
  <c r="AB4964" i="19"/>
  <c r="AB4963" i="19"/>
  <c r="AB4962" i="19"/>
  <c r="AB4961" i="19"/>
  <c r="AB4960" i="19"/>
  <c r="AB4959" i="19"/>
  <c r="AB4958" i="19"/>
  <c r="AB4957" i="19"/>
  <c r="AB4956" i="19"/>
  <c r="AB4955" i="19"/>
  <c r="AB4954" i="19"/>
  <c r="AB4953" i="19"/>
  <c r="AB4952" i="19"/>
  <c r="AB4951" i="19"/>
  <c r="AB4950" i="19"/>
  <c r="AB4949" i="19"/>
  <c r="AB4948" i="19"/>
  <c r="AB4947" i="19"/>
  <c r="AB4946" i="19"/>
  <c r="AB4945" i="19"/>
  <c r="AB4944" i="19"/>
  <c r="AB4943" i="19"/>
  <c r="AB4942" i="19"/>
  <c r="AB4941" i="19"/>
  <c r="AB4940" i="19"/>
  <c r="AB4939" i="19"/>
  <c r="AB4938" i="19"/>
  <c r="AB4937" i="19"/>
  <c r="AB4936" i="19"/>
  <c r="AB4935" i="19"/>
  <c r="AB4934" i="19"/>
  <c r="AB4933" i="19"/>
  <c r="AB4932" i="19"/>
  <c r="AB4931" i="19"/>
  <c r="AB4930" i="19"/>
  <c r="AB4929" i="19"/>
  <c r="AB4928" i="19"/>
  <c r="AB4927" i="19"/>
  <c r="AB4926" i="19"/>
  <c r="AB4925" i="19"/>
  <c r="AB4924" i="19"/>
  <c r="AB4923" i="19"/>
  <c r="AB4922" i="19"/>
  <c r="AB4921" i="19"/>
  <c r="AB4920" i="19"/>
  <c r="AB4919" i="19"/>
  <c r="AB4918" i="19"/>
  <c r="AB4917" i="19"/>
  <c r="AB4916" i="19"/>
  <c r="AB4915" i="19"/>
  <c r="AB4914" i="19"/>
  <c r="AB4913" i="19"/>
  <c r="AB4912" i="19"/>
  <c r="AB4911" i="19"/>
  <c r="AB4910" i="19"/>
  <c r="AB4909" i="19"/>
  <c r="AB4908" i="19"/>
  <c r="AB4907" i="19"/>
  <c r="AB4906" i="19"/>
  <c r="AB4905" i="19"/>
  <c r="AB4904" i="19"/>
  <c r="AB4903" i="19"/>
  <c r="AB4902" i="19"/>
  <c r="AB4901" i="19"/>
  <c r="AB4900" i="19"/>
  <c r="AB4899" i="19"/>
  <c r="AB4898" i="19"/>
  <c r="AB4897" i="19"/>
  <c r="AB4896" i="19"/>
  <c r="AB4895" i="19"/>
  <c r="AB4894" i="19"/>
  <c r="AB4893" i="19"/>
  <c r="AB4892" i="19"/>
  <c r="AB4891" i="19"/>
  <c r="AB4890" i="19"/>
  <c r="AB4889" i="19"/>
  <c r="AB4888" i="19"/>
  <c r="AB4887" i="19"/>
  <c r="AB4886" i="19"/>
  <c r="AB4885" i="19"/>
  <c r="AB4884" i="19"/>
  <c r="AB4883" i="19"/>
  <c r="AB4882" i="19"/>
  <c r="AB4881" i="19"/>
  <c r="AB4880" i="19"/>
  <c r="AB4879" i="19"/>
  <c r="AB4878" i="19"/>
  <c r="AB4877" i="19"/>
  <c r="AB4876" i="19"/>
  <c r="AB4875" i="19"/>
  <c r="AB4874" i="19"/>
  <c r="AB4873" i="19"/>
  <c r="AB4872" i="19"/>
  <c r="AB4871" i="19"/>
  <c r="AB4870" i="19"/>
  <c r="AB4869" i="19"/>
  <c r="AB4868" i="19"/>
  <c r="AB4867" i="19"/>
  <c r="AB4866" i="19"/>
  <c r="AB4865" i="19"/>
  <c r="AB4864" i="19"/>
  <c r="AB4863" i="19"/>
  <c r="AB4862" i="19"/>
  <c r="AB4861" i="19"/>
  <c r="AB4860" i="19"/>
  <c r="AB4859" i="19"/>
  <c r="AB4858" i="19"/>
  <c r="AB4857" i="19"/>
  <c r="AB4856" i="19"/>
  <c r="AB4855" i="19"/>
  <c r="AB4854" i="19"/>
  <c r="AB4853" i="19"/>
  <c r="AB4852" i="19"/>
  <c r="AB4851" i="19"/>
  <c r="AB4850" i="19"/>
  <c r="AB4849" i="19"/>
  <c r="AB4848" i="19"/>
  <c r="AB4847" i="19"/>
  <c r="AB4846" i="19"/>
  <c r="AB4845" i="19"/>
  <c r="AB4844" i="19"/>
  <c r="AB4843" i="19"/>
  <c r="AB4842" i="19"/>
  <c r="AB4841" i="19"/>
  <c r="AB4840" i="19"/>
  <c r="AB4839" i="19"/>
  <c r="AB4838" i="19"/>
  <c r="AB4837" i="19"/>
  <c r="AB4836" i="19"/>
  <c r="AB4835" i="19"/>
  <c r="AB4834" i="19"/>
  <c r="AB4833" i="19"/>
  <c r="AB4832" i="19"/>
  <c r="AB4831" i="19"/>
  <c r="AB4830" i="19"/>
  <c r="AB4829" i="19"/>
  <c r="AB4828" i="19"/>
  <c r="AB4827" i="19"/>
  <c r="AB4826" i="19"/>
  <c r="AB4825" i="19"/>
  <c r="AB4824" i="19"/>
  <c r="AB4823" i="19"/>
  <c r="AB4822" i="19"/>
  <c r="AB4821" i="19"/>
  <c r="AB4820" i="19"/>
  <c r="AB4819" i="19"/>
  <c r="AB4818" i="19"/>
  <c r="AB4817" i="19"/>
  <c r="AB4816" i="19"/>
  <c r="AB4815" i="19"/>
  <c r="AB4814" i="19"/>
  <c r="AB4813" i="19"/>
  <c r="AB4812" i="19"/>
  <c r="AB4811" i="19"/>
  <c r="AB4810" i="19"/>
  <c r="AB4809" i="19"/>
  <c r="AB4808" i="19"/>
  <c r="AB4807" i="19"/>
  <c r="AB4806" i="19"/>
  <c r="AB4805" i="19"/>
  <c r="AB4804" i="19"/>
  <c r="AB4803" i="19"/>
  <c r="AB4802" i="19"/>
  <c r="AB4801" i="19"/>
  <c r="AB4800" i="19"/>
  <c r="AB4799" i="19"/>
  <c r="AB4798" i="19"/>
  <c r="AB4797" i="19"/>
  <c r="AB4796" i="19"/>
  <c r="AB4795" i="19"/>
  <c r="AB4794" i="19"/>
  <c r="AB4793" i="19"/>
  <c r="AB4792" i="19"/>
  <c r="AB4791" i="19"/>
  <c r="AB4790" i="19"/>
  <c r="AB4789" i="19"/>
  <c r="AB4788" i="19"/>
  <c r="AB4787" i="19"/>
  <c r="AB4786" i="19"/>
  <c r="AB4785" i="19"/>
  <c r="AB4784" i="19"/>
  <c r="AB4783" i="19"/>
  <c r="AB4782" i="19"/>
  <c r="AB4781" i="19"/>
  <c r="AB4780" i="19"/>
  <c r="AB4779" i="19"/>
  <c r="AB4778" i="19"/>
  <c r="AB4777" i="19"/>
  <c r="AB4776" i="19"/>
  <c r="AB4775" i="19"/>
  <c r="AB4774" i="19"/>
  <c r="AB4773" i="19"/>
  <c r="AB4772" i="19"/>
  <c r="AB4771" i="19"/>
  <c r="AB4770" i="19"/>
  <c r="AB4769" i="19"/>
  <c r="AB4768" i="19"/>
  <c r="AB4767" i="19"/>
  <c r="AB4766" i="19"/>
  <c r="AB4765" i="19"/>
  <c r="AB4764" i="19"/>
  <c r="AB4763" i="19"/>
  <c r="AB4762" i="19"/>
  <c r="AB4761" i="19"/>
  <c r="AB4760" i="19"/>
  <c r="AB4759" i="19"/>
  <c r="AB4758" i="19"/>
  <c r="AB4757" i="19"/>
  <c r="AB4756" i="19"/>
  <c r="AB4755" i="19"/>
  <c r="AB4754" i="19"/>
  <c r="AB4753" i="19"/>
  <c r="AB4752" i="19"/>
  <c r="AB4751" i="19"/>
  <c r="AB4750" i="19"/>
  <c r="AB4749" i="19"/>
  <c r="AB4748" i="19"/>
  <c r="AB4747" i="19"/>
  <c r="AB4746" i="19"/>
  <c r="AB4745" i="19"/>
  <c r="AB4744" i="19"/>
  <c r="AB4743" i="19"/>
  <c r="AB4742" i="19"/>
  <c r="AB4741" i="19"/>
  <c r="AB4740" i="19"/>
  <c r="AB4739" i="19"/>
  <c r="AB4738" i="19"/>
  <c r="AB4737" i="19"/>
  <c r="AB4736" i="19"/>
  <c r="AB4735" i="19"/>
  <c r="AB4734" i="19"/>
  <c r="AB4733" i="19"/>
  <c r="AB4732" i="19"/>
  <c r="AB4731" i="19"/>
  <c r="AB4730" i="19"/>
  <c r="AB4729" i="19"/>
  <c r="AB4728" i="19"/>
  <c r="AB4727" i="19"/>
  <c r="AB4726" i="19"/>
  <c r="AB4725" i="19"/>
  <c r="AB4724" i="19"/>
  <c r="AB4723" i="19"/>
  <c r="AB4722" i="19"/>
  <c r="AB4721" i="19"/>
  <c r="AB4720" i="19"/>
  <c r="AB4719" i="19"/>
  <c r="AB4718" i="19"/>
  <c r="AB4717" i="19"/>
  <c r="AB4716" i="19"/>
  <c r="AB4715" i="19"/>
  <c r="AB4714" i="19"/>
  <c r="AB4713" i="19"/>
  <c r="AB4712" i="19"/>
  <c r="AB4711" i="19"/>
  <c r="AB4710" i="19"/>
  <c r="AB4709" i="19"/>
  <c r="AB4708" i="19"/>
  <c r="AB4707" i="19"/>
  <c r="AB4706" i="19"/>
  <c r="AB4705" i="19"/>
  <c r="AB4704" i="19"/>
  <c r="AB4703" i="19"/>
  <c r="AB4702" i="19"/>
  <c r="AB4701" i="19"/>
  <c r="AB4700" i="19"/>
  <c r="AB4699" i="19"/>
  <c r="AB4698" i="19"/>
  <c r="AB4697" i="19"/>
  <c r="AB4696" i="19"/>
  <c r="AB4695" i="19"/>
  <c r="AB4694" i="19"/>
  <c r="AB4693" i="19"/>
  <c r="AB4692" i="19"/>
  <c r="AB4691" i="19"/>
  <c r="AB4690" i="19"/>
  <c r="AB4689" i="19"/>
  <c r="AB4688" i="19"/>
  <c r="AB4687" i="19"/>
  <c r="AB4686" i="19"/>
  <c r="AB4685" i="19"/>
  <c r="AB4684" i="19"/>
  <c r="AB4683" i="19"/>
  <c r="AB4682" i="19"/>
  <c r="AB4681" i="19"/>
  <c r="AB4680" i="19"/>
  <c r="AB4679" i="19"/>
  <c r="AB4678" i="19"/>
  <c r="AB4677" i="19"/>
  <c r="AB4676" i="19"/>
  <c r="AB4675" i="19"/>
  <c r="AB4674" i="19"/>
  <c r="AB4673" i="19"/>
  <c r="AB4672" i="19"/>
  <c r="AB4671" i="19"/>
  <c r="AB4670" i="19"/>
  <c r="AB4669" i="19"/>
  <c r="AB4668" i="19"/>
  <c r="AB4667" i="19"/>
  <c r="AB4666" i="19"/>
  <c r="AB4665" i="19"/>
  <c r="AB4664" i="19"/>
  <c r="AB4663" i="19"/>
  <c r="AB4662" i="19"/>
  <c r="AB4661" i="19"/>
  <c r="AB4660" i="19"/>
  <c r="AB4659" i="19"/>
  <c r="AB4658" i="19"/>
  <c r="AB4657" i="19"/>
  <c r="AB4656" i="19"/>
  <c r="AB4655" i="19"/>
  <c r="AB4654" i="19"/>
  <c r="AB4653" i="19"/>
  <c r="AB4652" i="19"/>
  <c r="AB4651" i="19"/>
  <c r="AB4650" i="19"/>
  <c r="AB4649" i="19"/>
  <c r="AB4648" i="19"/>
  <c r="AB4647" i="19"/>
  <c r="AB4646" i="19"/>
  <c r="AB4645" i="19"/>
  <c r="AB4644" i="19"/>
  <c r="AB4643" i="19"/>
  <c r="AB4642" i="19"/>
  <c r="AB4641" i="19"/>
  <c r="AB4640" i="19"/>
  <c r="AB4639" i="19"/>
  <c r="AB4638" i="19"/>
  <c r="AB4637" i="19"/>
  <c r="AB4636" i="19"/>
  <c r="AB4635" i="19"/>
  <c r="AB4634" i="19"/>
  <c r="AB4633" i="19"/>
  <c r="AB4632" i="19"/>
  <c r="AB4631" i="19"/>
  <c r="AB4630" i="19"/>
  <c r="AB4629" i="19"/>
  <c r="AB4628" i="19"/>
  <c r="AB4627" i="19"/>
  <c r="AB4626" i="19"/>
  <c r="AB4625" i="19"/>
  <c r="AB4624" i="19"/>
  <c r="AB4623" i="19"/>
  <c r="AB4622" i="19"/>
  <c r="AB4621" i="19"/>
  <c r="AB4620" i="19"/>
  <c r="AB4619" i="19"/>
  <c r="AB4618" i="19"/>
  <c r="AB4617" i="19"/>
  <c r="AB4616" i="19"/>
  <c r="AB4615" i="19"/>
  <c r="AB4614" i="19"/>
  <c r="AB4613" i="19"/>
  <c r="AB4612" i="19"/>
  <c r="AB4611" i="19"/>
  <c r="AB4610" i="19"/>
  <c r="AB4609" i="19"/>
  <c r="AB4608" i="19"/>
  <c r="AB4607" i="19"/>
  <c r="AB4606" i="19"/>
  <c r="AB4605" i="19"/>
  <c r="AB4604" i="19"/>
  <c r="AB4603" i="19"/>
  <c r="AB4602" i="19"/>
  <c r="AB4601" i="19"/>
  <c r="AB4600" i="19"/>
  <c r="AB4599" i="19"/>
  <c r="AB4598" i="19"/>
  <c r="AB4597" i="19"/>
  <c r="AB4596" i="19"/>
  <c r="AB4595" i="19"/>
  <c r="AB4594" i="19"/>
  <c r="AB4593" i="19"/>
  <c r="AB4592" i="19"/>
  <c r="AB4591" i="19"/>
  <c r="AB4590" i="19"/>
  <c r="AB4589" i="19"/>
  <c r="AB4588" i="19"/>
  <c r="AB4587" i="19"/>
  <c r="AB4586" i="19"/>
  <c r="AB4585" i="19"/>
  <c r="AB4584" i="19"/>
  <c r="AB4583" i="19"/>
  <c r="AB4582" i="19"/>
  <c r="AB4581" i="19"/>
  <c r="AB4580" i="19"/>
  <c r="AB4579" i="19"/>
  <c r="AB4578" i="19"/>
  <c r="AB4577" i="19"/>
  <c r="AB4576" i="19"/>
  <c r="AB4575" i="19"/>
  <c r="AB4574" i="19"/>
  <c r="AB4573" i="19"/>
  <c r="AB4572" i="19"/>
  <c r="AB4571" i="19"/>
  <c r="AB4570" i="19"/>
  <c r="AB4569" i="19"/>
  <c r="AB4568" i="19"/>
  <c r="AB4567" i="19"/>
  <c r="AB4566" i="19"/>
  <c r="AB4565" i="19"/>
  <c r="AB4564" i="19"/>
  <c r="AB4563" i="19"/>
  <c r="AB4562" i="19"/>
  <c r="AB4561" i="19"/>
  <c r="AB4560" i="19"/>
  <c r="AB4559" i="19"/>
  <c r="AB4558" i="19"/>
  <c r="AB4557" i="19"/>
  <c r="AB4556" i="19"/>
  <c r="AB4555" i="19"/>
  <c r="AB4554" i="19"/>
  <c r="AB4553" i="19"/>
  <c r="AB4552" i="19"/>
  <c r="AB4551" i="19"/>
  <c r="AB4550" i="19"/>
  <c r="AB4549" i="19"/>
  <c r="AB4548" i="19"/>
  <c r="AB4547" i="19"/>
  <c r="AB4546" i="19"/>
  <c r="AB4545" i="19"/>
  <c r="AB4544" i="19"/>
  <c r="AB4543" i="19"/>
  <c r="AB4542" i="19"/>
  <c r="AB4541" i="19"/>
  <c r="AB4540" i="19"/>
  <c r="AB4539" i="19"/>
  <c r="AB4538" i="19"/>
  <c r="AB4537" i="19"/>
  <c r="AB4536" i="19"/>
  <c r="AB4535" i="19"/>
  <c r="AB4534" i="19"/>
  <c r="AB4533" i="19"/>
  <c r="AB4532" i="19"/>
  <c r="AB4531" i="19"/>
  <c r="AB4530" i="19"/>
  <c r="AB4529" i="19"/>
  <c r="AB4528" i="19"/>
  <c r="AB4527" i="19"/>
  <c r="AB4526" i="19"/>
  <c r="AB4525" i="19"/>
  <c r="AB4524" i="19"/>
  <c r="AB4523" i="19"/>
  <c r="AB4522" i="19"/>
  <c r="AB4521" i="19"/>
  <c r="AB4520" i="19"/>
  <c r="AB4519" i="19"/>
  <c r="AB4518" i="19"/>
  <c r="AB4517" i="19"/>
  <c r="AB4516" i="19"/>
  <c r="AB4515" i="19"/>
  <c r="AB4514" i="19"/>
  <c r="AB4513" i="19"/>
  <c r="AB4512" i="19"/>
  <c r="AB4511" i="19"/>
  <c r="AB4510" i="19"/>
  <c r="AB4509" i="19"/>
  <c r="AB4508" i="19"/>
  <c r="AB4507" i="19"/>
  <c r="AB4506" i="19"/>
  <c r="AB4505" i="19"/>
  <c r="AB4504" i="19"/>
  <c r="AB4503" i="19"/>
  <c r="AB4502" i="19"/>
  <c r="AB4501" i="19"/>
  <c r="AB4500" i="19"/>
  <c r="AB4499" i="19"/>
  <c r="AB4498" i="19"/>
  <c r="AB4497" i="19"/>
  <c r="AB4496" i="19"/>
  <c r="AB4495" i="19"/>
  <c r="AB4494" i="19"/>
  <c r="AB4493" i="19"/>
  <c r="AB4492" i="19"/>
  <c r="AB4491" i="19"/>
  <c r="AB4490" i="19"/>
  <c r="AB4489" i="19"/>
  <c r="AB4488" i="19"/>
  <c r="AB4487" i="19"/>
  <c r="AB4486" i="19"/>
  <c r="AB4485" i="19"/>
  <c r="AB4484" i="19"/>
  <c r="AB4483" i="19"/>
  <c r="AB4482" i="19"/>
  <c r="AB4481" i="19"/>
  <c r="AB4480" i="19"/>
  <c r="AB4479" i="19"/>
  <c r="AB4478" i="19"/>
  <c r="AB4477" i="19"/>
  <c r="AB4476" i="19"/>
  <c r="AB4475" i="19"/>
  <c r="AB4474" i="19"/>
  <c r="AB4473" i="19"/>
  <c r="AB4472" i="19"/>
  <c r="AB4471" i="19"/>
  <c r="AB4470" i="19"/>
  <c r="AB4469" i="19"/>
  <c r="AB4468" i="19"/>
  <c r="AB4467" i="19"/>
  <c r="AB4466" i="19"/>
  <c r="AB4465" i="19"/>
  <c r="AB4464" i="19"/>
  <c r="AB4463" i="19"/>
  <c r="AB4462" i="19"/>
  <c r="AB4461" i="19"/>
  <c r="AB4460" i="19"/>
  <c r="AB4459" i="19"/>
  <c r="AB4458" i="19"/>
  <c r="AB4457" i="19"/>
  <c r="AB4456" i="19"/>
  <c r="AB4455" i="19"/>
  <c r="AB4454" i="19"/>
  <c r="AB4453" i="19"/>
  <c r="AB4452" i="19"/>
  <c r="AB4451" i="19"/>
  <c r="AB4450" i="19"/>
  <c r="AB4449" i="19"/>
  <c r="AB4448" i="19"/>
  <c r="AB4447" i="19"/>
  <c r="AB4446" i="19"/>
  <c r="AB4445" i="19"/>
  <c r="AB4444" i="19"/>
  <c r="AB4443" i="19"/>
  <c r="AB4442" i="19"/>
  <c r="AB4441" i="19"/>
  <c r="AB4440" i="19"/>
  <c r="AB4439" i="19"/>
  <c r="AB4438" i="19"/>
  <c r="AB4437" i="19"/>
  <c r="AB4436" i="19"/>
  <c r="AB4435" i="19"/>
  <c r="AB4434" i="19"/>
  <c r="AB4433" i="19"/>
  <c r="AB4432" i="19"/>
  <c r="AB4431" i="19"/>
  <c r="AB4430" i="19"/>
  <c r="AB4429" i="19"/>
  <c r="AB4428" i="19"/>
  <c r="AB4427" i="19"/>
  <c r="AB4426" i="19"/>
  <c r="AB4425" i="19"/>
  <c r="AB4424" i="19"/>
  <c r="AB4423" i="19"/>
  <c r="AB4422" i="19"/>
  <c r="AB4421" i="19"/>
  <c r="AB4420" i="19"/>
  <c r="AB4419" i="19"/>
  <c r="AB4418" i="19"/>
  <c r="AB4417" i="19"/>
  <c r="AB4416" i="19"/>
  <c r="AB4415" i="19"/>
  <c r="AB4414" i="19"/>
  <c r="AB4413" i="19"/>
  <c r="AB4412" i="19"/>
  <c r="AB4411" i="19"/>
  <c r="AB4410" i="19"/>
  <c r="AB4409" i="19"/>
  <c r="AB4408" i="19"/>
  <c r="AB4407" i="19"/>
  <c r="AB4406" i="19"/>
  <c r="AB4405" i="19"/>
  <c r="AB4404" i="19"/>
  <c r="AB4403" i="19"/>
  <c r="AB4402" i="19"/>
  <c r="AB4401" i="19"/>
  <c r="AB4400" i="19"/>
  <c r="AB4399" i="19"/>
  <c r="AB4398" i="19"/>
  <c r="AB4397" i="19"/>
  <c r="AB4396" i="19"/>
  <c r="AB4395" i="19"/>
  <c r="AB4394" i="19"/>
  <c r="AB4393" i="19"/>
  <c r="AB4392" i="19"/>
  <c r="AB4391" i="19"/>
  <c r="AB4390" i="19"/>
  <c r="AB4389" i="19"/>
  <c r="AB4388" i="19"/>
  <c r="AB4387" i="19"/>
  <c r="AB4386" i="19"/>
  <c r="AB4385" i="19"/>
  <c r="AB4384" i="19"/>
  <c r="AB4383" i="19"/>
  <c r="AB4382" i="19"/>
  <c r="AB4381" i="19"/>
  <c r="AB4380" i="19"/>
  <c r="AB4379" i="19"/>
  <c r="AB4378" i="19"/>
  <c r="AB4377" i="19"/>
  <c r="AB4376" i="19"/>
  <c r="AB4375" i="19"/>
  <c r="AB4374" i="19"/>
  <c r="AB4373" i="19"/>
  <c r="AB4372" i="19"/>
  <c r="AB4371" i="19"/>
  <c r="AB4370" i="19"/>
  <c r="AB4369" i="19"/>
  <c r="AB4368" i="19"/>
  <c r="AB4367" i="19"/>
  <c r="AB4366" i="19"/>
  <c r="AB4365" i="19"/>
  <c r="AB4364" i="19"/>
  <c r="AB4363" i="19"/>
  <c r="AB4362" i="19"/>
  <c r="AB4361" i="19"/>
  <c r="AB4360" i="19"/>
  <c r="AB4359" i="19"/>
  <c r="AB4358" i="19"/>
  <c r="AB4357" i="19"/>
  <c r="AB4356" i="19"/>
  <c r="AB4355" i="19"/>
  <c r="AB4354" i="19"/>
  <c r="AB4353" i="19"/>
  <c r="AB4352" i="19"/>
  <c r="AB4351" i="19"/>
  <c r="AB4350" i="19"/>
  <c r="AB4349" i="19"/>
  <c r="AB4348" i="19"/>
  <c r="AB4347" i="19"/>
  <c r="AB4346" i="19"/>
  <c r="AB4345" i="19"/>
  <c r="AB4344" i="19"/>
  <c r="AB4343" i="19"/>
  <c r="AB4342" i="19"/>
  <c r="AB4341" i="19"/>
  <c r="AB4340" i="19"/>
  <c r="AB4339" i="19"/>
  <c r="AB4338" i="19"/>
  <c r="AB4337" i="19"/>
  <c r="AB4336" i="19"/>
  <c r="AB4335" i="19"/>
  <c r="AB4334" i="19"/>
  <c r="AB4333" i="19"/>
  <c r="AB4332" i="19"/>
  <c r="AB4331" i="19"/>
  <c r="AB4330" i="19"/>
  <c r="AB4329" i="19"/>
  <c r="AB4328" i="19"/>
  <c r="AB4327" i="19"/>
  <c r="AB4326" i="19"/>
  <c r="AB4325" i="19"/>
  <c r="AB4324" i="19"/>
  <c r="AB4323" i="19"/>
  <c r="AB4322" i="19"/>
  <c r="AB4321" i="19"/>
  <c r="AB4320" i="19"/>
  <c r="AB4319" i="19"/>
  <c r="AB4318" i="19"/>
  <c r="AB4317" i="19"/>
  <c r="AB4316" i="19"/>
  <c r="AB4315" i="19"/>
  <c r="AB4314" i="19"/>
  <c r="AB4313" i="19"/>
  <c r="AB4312" i="19"/>
  <c r="AB4311" i="19"/>
  <c r="AB4310" i="19"/>
  <c r="AB4309" i="19"/>
  <c r="AB4308" i="19"/>
  <c r="AB4307" i="19"/>
  <c r="AB4306" i="19"/>
  <c r="AB4305" i="19"/>
  <c r="AB4304" i="19"/>
  <c r="AB4303" i="19"/>
  <c r="AB4302" i="19"/>
  <c r="AB4301" i="19"/>
  <c r="AB4300" i="19"/>
  <c r="AB4299" i="19"/>
  <c r="AB4298" i="19"/>
  <c r="AB4297" i="19"/>
  <c r="AB4296" i="19"/>
  <c r="AB4295" i="19"/>
  <c r="AB4294" i="19"/>
  <c r="AB4293" i="19"/>
  <c r="AB4292" i="19"/>
  <c r="AB4291" i="19"/>
  <c r="AB4290" i="19"/>
  <c r="AB4289" i="19"/>
  <c r="AB4288" i="19"/>
  <c r="AB4287" i="19"/>
  <c r="AB4286" i="19"/>
  <c r="AB4285" i="19"/>
  <c r="AB4284" i="19"/>
  <c r="AB4283" i="19"/>
  <c r="AB4282" i="19"/>
  <c r="AB4281" i="19"/>
  <c r="AB4280" i="19"/>
  <c r="AB4279" i="19"/>
  <c r="AB4278" i="19"/>
  <c r="AB4277" i="19"/>
  <c r="AB4276" i="19"/>
  <c r="AB4275" i="19"/>
  <c r="AB4274" i="19"/>
  <c r="AB4273" i="19"/>
  <c r="AB4272" i="19"/>
  <c r="AB4271" i="19"/>
  <c r="AB4270" i="19"/>
  <c r="AB4269" i="19"/>
  <c r="AB4268" i="19"/>
  <c r="AB4267" i="19"/>
  <c r="AB4266" i="19"/>
  <c r="AB4265" i="19"/>
  <c r="AB4264" i="19"/>
  <c r="AB4263" i="19"/>
  <c r="AB4262" i="19"/>
  <c r="AB4261" i="19"/>
  <c r="AB4260" i="19"/>
  <c r="AB4259" i="19"/>
  <c r="AB4258" i="19"/>
  <c r="AB4257" i="19"/>
  <c r="AB4256" i="19"/>
  <c r="AB4255" i="19"/>
  <c r="AB4254" i="19"/>
  <c r="AB4253" i="19"/>
  <c r="AB4252" i="19"/>
  <c r="AB4251" i="19"/>
  <c r="AB4250" i="19"/>
  <c r="AB4249" i="19"/>
  <c r="AB4248" i="19"/>
  <c r="AB4247" i="19"/>
  <c r="AB4246" i="19"/>
  <c r="AB4245" i="19"/>
  <c r="AB4244" i="19"/>
  <c r="AB4243" i="19"/>
  <c r="AB4242" i="19"/>
  <c r="AB4241" i="19"/>
  <c r="AB4240" i="19"/>
  <c r="AB4239" i="19"/>
  <c r="AB4238" i="19"/>
  <c r="AB4237" i="19"/>
  <c r="AB4236" i="19"/>
  <c r="AB4235" i="19"/>
  <c r="AB4234" i="19"/>
  <c r="AB4233" i="19"/>
  <c r="AB4232" i="19"/>
  <c r="AB4231" i="19"/>
  <c r="AB4230" i="19"/>
  <c r="AB4229" i="19"/>
  <c r="AB4228" i="19"/>
  <c r="AB4227" i="19"/>
  <c r="AB4226" i="19"/>
  <c r="AB4225" i="19"/>
  <c r="AB4224" i="19"/>
  <c r="AB4223" i="19"/>
  <c r="AB4222" i="19"/>
  <c r="AB4221" i="19"/>
  <c r="AB4220" i="19"/>
  <c r="AB4219" i="19"/>
  <c r="AB4218" i="19"/>
  <c r="AB4217" i="19"/>
  <c r="AB4216" i="19"/>
  <c r="AB4215" i="19"/>
  <c r="AB4214" i="19"/>
  <c r="AB4213" i="19"/>
  <c r="AB4212" i="19"/>
  <c r="AB4211" i="19"/>
  <c r="AB4210" i="19"/>
  <c r="AB4209" i="19"/>
  <c r="AB4208" i="19"/>
  <c r="AB4207" i="19"/>
  <c r="AB4206" i="19"/>
  <c r="AB4205" i="19"/>
  <c r="AB4204" i="19"/>
  <c r="AB4203" i="19"/>
  <c r="AB4202" i="19"/>
  <c r="AB4201" i="19"/>
  <c r="AB4200" i="19"/>
  <c r="AB4199" i="19"/>
  <c r="AB4198" i="19"/>
  <c r="AB4197" i="19"/>
  <c r="AB4196" i="19"/>
  <c r="AB4195" i="19"/>
  <c r="AB4194" i="19"/>
  <c r="AB4193" i="19"/>
  <c r="AB4192" i="19"/>
  <c r="AB4191" i="19"/>
  <c r="AB4190" i="19"/>
  <c r="AB4189" i="19"/>
  <c r="AB4188" i="19"/>
  <c r="AB4187" i="19"/>
  <c r="AB4186" i="19"/>
  <c r="AB4185" i="19"/>
  <c r="AB4184" i="19"/>
  <c r="AB4183" i="19"/>
  <c r="AB4182" i="19"/>
  <c r="AB4181" i="19"/>
  <c r="AB4180" i="19"/>
  <c r="AB4179" i="19"/>
  <c r="AB4178" i="19"/>
  <c r="AB4177" i="19"/>
  <c r="AB4176" i="19"/>
  <c r="AB4175" i="19"/>
  <c r="AB4174" i="19"/>
  <c r="AB4173" i="19"/>
  <c r="AB4172" i="19"/>
  <c r="AB4171" i="19"/>
  <c r="AB4170" i="19"/>
  <c r="AB4169" i="19"/>
  <c r="AB4168" i="19"/>
  <c r="AB4167" i="19"/>
  <c r="AB4166" i="19"/>
  <c r="AB4165" i="19"/>
  <c r="AB4164" i="19"/>
  <c r="AB4163" i="19"/>
  <c r="AB4162" i="19"/>
  <c r="AB4161" i="19"/>
  <c r="AB4160" i="19"/>
  <c r="AB4159" i="19"/>
  <c r="AB4158" i="19"/>
  <c r="AB4157" i="19"/>
  <c r="AB4156" i="19"/>
  <c r="AB4155" i="19"/>
  <c r="AB4154" i="19"/>
  <c r="AB4153" i="19"/>
  <c r="AB4152" i="19"/>
  <c r="AB4151" i="19"/>
  <c r="AB4150" i="19"/>
  <c r="AB4149" i="19"/>
  <c r="AB4148" i="19"/>
  <c r="AB4147" i="19"/>
  <c r="AB4146" i="19"/>
  <c r="AB4145" i="19"/>
  <c r="AB4144" i="19"/>
  <c r="AB4143" i="19"/>
  <c r="AB4142" i="19"/>
  <c r="AB4141" i="19"/>
  <c r="AB4140" i="19"/>
  <c r="AB4139" i="19"/>
  <c r="AB4138" i="19"/>
  <c r="AB4137" i="19"/>
  <c r="AB4136" i="19"/>
  <c r="AB4135" i="19"/>
  <c r="AB4134" i="19"/>
  <c r="AB4133" i="19"/>
  <c r="AB4132" i="19"/>
  <c r="AB4131" i="19"/>
  <c r="AB4130" i="19"/>
  <c r="AB4129" i="19"/>
  <c r="AB4128" i="19"/>
  <c r="AB4127" i="19"/>
  <c r="AB4126" i="19"/>
  <c r="AB4125" i="19"/>
  <c r="AB4124" i="19"/>
  <c r="AB4123" i="19"/>
  <c r="AB4122" i="19"/>
  <c r="AB4121" i="19"/>
  <c r="AB4120" i="19"/>
  <c r="AB4119" i="19"/>
  <c r="AB4118" i="19"/>
  <c r="AB4117" i="19"/>
  <c r="AB4116" i="19"/>
  <c r="AB4115" i="19"/>
  <c r="AB4114" i="19"/>
  <c r="AB4113" i="19"/>
  <c r="AB4112" i="19"/>
  <c r="AB4111" i="19"/>
  <c r="AB4110" i="19"/>
  <c r="AB4109" i="19"/>
  <c r="AB4108" i="19"/>
  <c r="AB4107" i="19"/>
  <c r="AB4106" i="19"/>
  <c r="AB4105" i="19"/>
  <c r="AB4104" i="19"/>
  <c r="AB4103" i="19"/>
  <c r="AB4102" i="19"/>
  <c r="AB4101" i="19"/>
  <c r="AB4100" i="19"/>
  <c r="AB4099" i="19"/>
  <c r="AB4098" i="19"/>
  <c r="AB4097" i="19"/>
  <c r="AB4096" i="19"/>
  <c r="AB4095" i="19"/>
  <c r="AB4094" i="19"/>
  <c r="AB4093" i="19"/>
  <c r="AB4092" i="19"/>
  <c r="AB4091" i="19"/>
  <c r="AB4090" i="19"/>
  <c r="AB4089" i="19"/>
  <c r="AB4088" i="19"/>
  <c r="AB4087" i="19"/>
  <c r="AB4086" i="19"/>
  <c r="AB4085" i="19"/>
  <c r="AB4084" i="19"/>
  <c r="AB4083" i="19"/>
  <c r="AB4082" i="19"/>
  <c r="AB4081" i="19"/>
  <c r="AB4080" i="19"/>
  <c r="AB4079" i="19"/>
  <c r="AB4078" i="19"/>
  <c r="AB4077" i="19"/>
  <c r="AB4076" i="19"/>
  <c r="AB4075" i="19"/>
  <c r="AB4074" i="19"/>
  <c r="AB4073" i="19"/>
  <c r="AB4072" i="19"/>
  <c r="AB4071" i="19"/>
  <c r="AB4070" i="19"/>
  <c r="AB4069" i="19"/>
  <c r="AB4068" i="19"/>
  <c r="AB4067" i="19"/>
  <c r="AB4066" i="19"/>
  <c r="AB4065" i="19"/>
  <c r="AB4064" i="19"/>
  <c r="AB4063" i="19"/>
  <c r="AB4062" i="19"/>
  <c r="AB4061" i="19"/>
  <c r="AB4060" i="19"/>
  <c r="AB4059" i="19"/>
  <c r="AB4058" i="19"/>
  <c r="AB4057" i="19"/>
  <c r="AB4056" i="19"/>
  <c r="AB4055" i="19"/>
  <c r="AB4054" i="19"/>
  <c r="AB4053" i="19"/>
  <c r="AB4052" i="19"/>
  <c r="AB4051" i="19"/>
  <c r="AB4050" i="19"/>
  <c r="AB4049" i="19"/>
  <c r="AB4048" i="19"/>
  <c r="AB4047" i="19"/>
  <c r="AB4046" i="19"/>
  <c r="AB4045" i="19"/>
  <c r="AB4044" i="19"/>
  <c r="AB4043" i="19"/>
  <c r="AB4042" i="19"/>
  <c r="AB4041" i="19"/>
  <c r="AB4040" i="19"/>
  <c r="AB4039" i="19"/>
  <c r="AB4038" i="19"/>
  <c r="AB4037" i="19"/>
  <c r="AB4036" i="19"/>
  <c r="AB4035" i="19"/>
  <c r="AB4034" i="19"/>
  <c r="AB4033" i="19"/>
  <c r="AB4032" i="19"/>
  <c r="AB4031" i="19"/>
  <c r="AB4030" i="19"/>
  <c r="AB4029" i="19"/>
  <c r="AB4028" i="19"/>
  <c r="AB4027" i="19"/>
  <c r="AB4026" i="19"/>
  <c r="AB4025" i="19"/>
  <c r="AB4024" i="19"/>
  <c r="AB4023" i="19"/>
  <c r="AB4022" i="19"/>
  <c r="AB4021" i="19"/>
  <c r="AB4020" i="19"/>
  <c r="AB4019" i="19"/>
  <c r="AB4018" i="19"/>
  <c r="AB4017" i="19"/>
  <c r="AB4016" i="19"/>
  <c r="AB4015" i="19"/>
  <c r="AB4014" i="19"/>
  <c r="AB4013" i="19"/>
  <c r="AB4012" i="19"/>
  <c r="AB4011" i="19"/>
  <c r="AB4010" i="19"/>
  <c r="AB4009" i="19"/>
  <c r="AB4008" i="19"/>
  <c r="AB4007" i="19"/>
  <c r="AB4006" i="19"/>
  <c r="AB4005" i="19"/>
  <c r="AB4004" i="19"/>
  <c r="AB4003" i="19"/>
  <c r="AB4002" i="19"/>
  <c r="AB4001" i="19"/>
  <c r="AB4000" i="19"/>
  <c r="AB3999" i="19"/>
  <c r="AB3998" i="19"/>
  <c r="AB3997" i="19"/>
  <c r="AB3996" i="19"/>
  <c r="AB3995" i="19"/>
  <c r="AB3994" i="19"/>
  <c r="AB3993" i="19"/>
  <c r="AB3992" i="19"/>
  <c r="AB3991" i="19"/>
  <c r="AB3990" i="19"/>
  <c r="AB3989" i="19"/>
  <c r="AB3988" i="19"/>
  <c r="AB3987" i="19"/>
  <c r="AB3986" i="19"/>
  <c r="AB3985" i="19"/>
  <c r="AB3984" i="19"/>
  <c r="AB3983" i="19"/>
  <c r="AB3982" i="19"/>
  <c r="AB3981" i="19"/>
  <c r="AB3980" i="19"/>
  <c r="AB3979" i="19"/>
  <c r="AB3978" i="19"/>
  <c r="AB3977" i="19"/>
  <c r="AB3976" i="19"/>
  <c r="AB3975" i="19"/>
  <c r="AB3974" i="19"/>
  <c r="AB3973" i="19"/>
  <c r="AB3972" i="19"/>
  <c r="AB3971" i="19"/>
  <c r="AB3970" i="19"/>
  <c r="AB3969" i="19"/>
  <c r="AB3968" i="19"/>
  <c r="AB3967" i="19"/>
  <c r="AB3966" i="19"/>
  <c r="AB3965" i="19"/>
  <c r="AB3964" i="19"/>
  <c r="AB3963" i="19"/>
  <c r="AB3962" i="19"/>
  <c r="AB3961" i="19"/>
  <c r="AB3960" i="19"/>
  <c r="AB3959" i="19"/>
  <c r="AB3958" i="19"/>
  <c r="AB3957" i="19"/>
  <c r="AB3956" i="19"/>
  <c r="AB3955" i="19"/>
  <c r="AB3954" i="19"/>
  <c r="AB3953" i="19"/>
  <c r="AB3952" i="19"/>
  <c r="AB3951" i="19"/>
  <c r="AB3950" i="19"/>
  <c r="AB3949" i="19"/>
  <c r="AB3948" i="19"/>
  <c r="AB3947" i="19"/>
  <c r="AB3946" i="19"/>
  <c r="AB3945" i="19"/>
  <c r="AB3944" i="19"/>
  <c r="AB3943" i="19"/>
  <c r="AB3942" i="19"/>
  <c r="AB3941" i="19"/>
  <c r="AB3940" i="19"/>
  <c r="AB3939" i="19"/>
  <c r="AB3938" i="19"/>
  <c r="AB3937" i="19"/>
  <c r="AB3936" i="19"/>
  <c r="AB3935" i="19"/>
  <c r="AB3934" i="19"/>
  <c r="AB3933" i="19"/>
  <c r="AB3932" i="19"/>
  <c r="AB3931" i="19"/>
  <c r="AB3930" i="19"/>
  <c r="AB3929" i="19"/>
  <c r="AB3928" i="19"/>
  <c r="AB3927" i="19"/>
  <c r="AB3926" i="19"/>
  <c r="AB3925" i="19"/>
  <c r="AB3924" i="19"/>
  <c r="AB3923" i="19"/>
  <c r="AB3922" i="19"/>
  <c r="AB3921" i="19"/>
  <c r="AB3920" i="19"/>
  <c r="AB3919" i="19"/>
  <c r="AB3918" i="19"/>
  <c r="AB3917" i="19"/>
  <c r="AB3916" i="19"/>
  <c r="AB3915" i="19"/>
  <c r="AB3914" i="19"/>
  <c r="AB3913" i="19"/>
  <c r="AB3912" i="19"/>
  <c r="AB3911" i="19"/>
  <c r="AB3910" i="19"/>
  <c r="AB3909" i="19"/>
  <c r="AB3908" i="19"/>
  <c r="AB3907" i="19"/>
  <c r="AB3906" i="19"/>
  <c r="AB3905" i="19"/>
  <c r="AB3904" i="19"/>
  <c r="AB3903" i="19"/>
  <c r="AB3902" i="19"/>
  <c r="AB3901" i="19"/>
  <c r="AB3900" i="19"/>
  <c r="AB3899" i="19"/>
  <c r="AB3898" i="19"/>
  <c r="AB3897" i="19"/>
  <c r="AB3896" i="19"/>
  <c r="AB3895" i="19"/>
  <c r="AB3894" i="19"/>
  <c r="AB3893" i="19"/>
  <c r="AB3892" i="19"/>
  <c r="AB3891" i="19"/>
  <c r="AB3890" i="19"/>
  <c r="AB3889" i="19"/>
  <c r="AB3888" i="19"/>
  <c r="AB3887" i="19"/>
  <c r="AB3886" i="19"/>
  <c r="AB3885" i="19"/>
  <c r="AB3884" i="19"/>
  <c r="AB3883" i="19"/>
  <c r="AB3882" i="19"/>
  <c r="AB3881" i="19"/>
  <c r="AB3880" i="19"/>
  <c r="AB3879" i="19"/>
  <c r="AB3878" i="19"/>
  <c r="AB3877" i="19"/>
  <c r="AB3876" i="19"/>
  <c r="AB3875" i="19"/>
  <c r="AB3874" i="19"/>
  <c r="AB3873" i="19"/>
  <c r="AB3872" i="19"/>
  <c r="AB3871" i="19"/>
  <c r="AB3870" i="19"/>
  <c r="AB3869" i="19"/>
  <c r="AB3868" i="19"/>
  <c r="AB3867" i="19"/>
  <c r="AB3866" i="19"/>
  <c r="AB3865" i="19"/>
  <c r="AB3864" i="19"/>
  <c r="AB3863" i="19"/>
  <c r="AB3862" i="19"/>
  <c r="AB3861" i="19"/>
  <c r="AB3860" i="19"/>
  <c r="AB3859" i="19"/>
  <c r="AB3858" i="19"/>
  <c r="AB3857" i="19"/>
  <c r="AB3856" i="19"/>
  <c r="AB3855" i="19"/>
  <c r="AB3854" i="19"/>
  <c r="AB3853" i="19"/>
  <c r="AB3852" i="19"/>
  <c r="AB3851" i="19"/>
  <c r="AB3850" i="19"/>
  <c r="AB3849" i="19"/>
  <c r="AB3848" i="19"/>
  <c r="AB3847" i="19"/>
  <c r="AB3846" i="19"/>
  <c r="AB3845" i="19"/>
  <c r="AB3844" i="19"/>
  <c r="AB3843" i="19"/>
  <c r="AB3842" i="19"/>
  <c r="AB3841" i="19"/>
  <c r="AB3840" i="19"/>
  <c r="AB3839" i="19"/>
  <c r="AB3838" i="19"/>
  <c r="AB3837" i="19"/>
  <c r="AB3836" i="19"/>
  <c r="AB3835" i="19"/>
  <c r="AB3834" i="19"/>
  <c r="AB3833" i="19"/>
  <c r="AB3832" i="19"/>
  <c r="AB3831" i="19"/>
  <c r="AB3830" i="19"/>
  <c r="AB3829" i="19"/>
  <c r="AB3828" i="19"/>
  <c r="AB3827" i="19"/>
  <c r="AB3826" i="19"/>
  <c r="AB3825" i="19"/>
  <c r="AB3824" i="19"/>
  <c r="AB3823" i="19"/>
  <c r="AB3822" i="19"/>
  <c r="AB3821" i="19"/>
  <c r="AB3820" i="19"/>
  <c r="AB3819" i="19"/>
  <c r="AB3818" i="19"/>
  <c r="AB3817" i="19"/>
  <c r="AB3816" i="19"/>
  <c r="AB3815" i="19"/>
  <c r="AB3814" i="19"/>
  <c r="AB3813" i="19"/>
  <c r="AB3812" i="19"/>
  <c r="AB3811" i="19"/>
  <c r="AB3810" i="19"/>
  <c r="AB3809" i="19"/>
  <c r="AB3808" i="19"/>
  <c r="AB3807" i="19"/>
  <c r="AB3806" i="19"/>
  <c r="AB3805" i="19"/>
  <c r="AB3804" i="19"/>
  <c r="AB3803" i="19"/>
  <c r="AB3802" i="19"/>
  <c r="AB3801" i="19"/>
  <c r="AB3800" i="19"/>
  <c r="AB3799" i="19"/>
  <c r="AB3798" i="19"/>
  <c r="AB3797" i="19"/>
  <c r="AB3796" i="19"/>
  <c r="AB3795" i="19"/>
  <c r="AB3794" i="19"/>
  <c r="AB3793" i="19"/>
  <c r="AB3792" i="19"/>
  <c r="AB3791" i="19"/>
  <c r="AB3790" i="19"/>
  <c r="AB3789" i="19"/>
  <c r="AB3788" i="19"/>
  <c r="AB3787" i="19"/>
  <c r="AB3786" i="19"/>
  <c r="AB3785" i="19"/>
  <c r="AB3784" i="19"/>
  <c r="AB3783" i="19"/>
  <c r="AB3782" i="19"/>
  <c r="AB3781" i="19"/>
  <c r="AB3780" i="19"/>
  <c r="AB3779" i="19"/>
  <c r="AB3778" i="19"/>
  <c r="AB3777" i="19"/>
  <c r="AB3776" i="19"/>
  <c r="AB3775" i="19"/>
  <c r="AB3774" i="19"/>
  <c r="AB3773" i="19"/>
  <c r="AB3772" i="19"/>
  <c r="AB3771" i="19"/>
  <c r="AB3770" i="19"/>
  <c r="AB3769" i="19"/>
  <c r="AB3768" i="19"/>
  <c r="AB3767" i="19"/>
  <c r="AB3766" i="19"/>
  <c r="AB3765" i="19"/>
  <c r="AB3764" i="19"/>
  <c r="AB3763" i="19"/>
  <c r="AB3762" i="19"/>
  <c r="AB3761" i="19"/>
  <c r="AB3760" i="19"/>
  <c r="AB3759" i="19"/>
  <c r="AB3758" i="19"/>
  <c r="AB3757" i="19"/>
  <c r="AB3756" i="19"/>
  <c r="AB3755" i="19"/>
  <c r="AB3754" i="19"/>
  <c r="AB3753" i="19"/>
  <c r="AB3752" i="19"/>
  <c r="AB3751" i="19"/>
  <c r="AB3750" i="19"/>
  <c r="AB3749" i="19"/>
  <c r="AB3748" i="19"/>
  <c r="AB3747" i="19"/>
  <c r="AB3746" i="19"/>
  <c r="AB3745" i="19"/>
  <c r="AB3744" i="19"/>
  <c r="AB3743" i="19"/>
  <c r="AB3742" i="19"/>
  <c r="AB3741" i="19"/>
  <c r="AB3740" i="19"/>
  <c r="AB3739" i="19"/>
  <c r="AB3738" i="19"/>
  <c r="AB3737" i="19"/>
  <c r="AB3736" i="19"/>
  <c r="AB3735" i="19"/>
  <c r="AB3734" i="19"/>
  <c r="AB3733" i="19"/>
  <c r="AB3732" i="19"/>
  <c r="AB3731" i="19"/>
  <c r="AB3730" i="19"/>
  <c r="AB3729" i="19"/>
  <c r="AB3728" i="19"/>
  <c r="AB3727" i="19"/>
  <c r="AB3726" i="19"/>
  <c r="AB3725" i="19"/>
  <c r="AB3724" i="19"/>
  <c r="AB3723" i="19"/>
  <c r="AB3722" i="19"/>
  <c r="AB3721" i="19"/>
  <c r="AB3720" i="19"/>
  <c r="AB3719" i="19"/>
  <c r="AB3718" i="19"/>
  <c r="AB3717" i="19"/>
  <c r="AB3716" i="19"/>
  <c r="AB3715" i="19"/>
  <c r="AB3714" i="19"/>
  <c r="AB3713" i="19"/>
  <c r="AB3712" i="19"/>
  <c r="AB3711" i="19"/>
  <c r="AB3710" i="19"/>
  <c r="AB3709" i="19"/>
  <c r="AB3708" i="19"/>
  <c r="AB3707" i="19"/>
  <c r="AB3706" i="19"/>
  <c r="AB3705" i="19"/>
  <c r="AB3704" i="19"/>
  <c r="AB3703" i="19"/>
  <c r="AB3702" i="19"/>
  <c r="AB3701" i="19"/>
  <c r="AB3700" i="19"/>
  <c r="AB3699" i="19"/>
  <c r="AB3698" i="19"/>
  <c r="AB3697" i="19"/>
  <c r="AB3696" i="19"/>
  <c r="AB3695" i="19"/>
  <c r="AB3694" i="19"/>
  <c r="AB3693" i="19"/>
  <c r="AB3692" i="19"/>
  <c r="AB3691" i="19"/>
  <c r="AB3690" i="19"/>
  <c r="AB3689" i="19"/>
  <c r="AB3688" i="19"/>
  <c r="AB3687" i="19"/>
  <c r="AB3686" i="19"/>
  <c r="AB3685" i="19"/>
  <c r="AB3684" i="19"/>
  <c r="AB3683" i="19"/>
  <c r="AB3682" i="19"/>
  <c r="AB3681" i="19"/>
  <c r="AB3680" i="19"/>
  <c r="AB3679" i="19"/>
  <c r="AB3678" i="19"/>
  <c r="AB3677" i="19"/>
  <c r="AB3676" i="19"/>
  <c r="AB3675" i="19"/>
  <c r="AB3674" i="19"/>
  <c r="AB3673" i="19"/>
  <c r="AB3672" i="19"/>
  <c r="AB3671" i="19"/>
  <c r="AB3670" i="19"/>
  <c r="AB3669" i="19"/>
  <c r="AB3668" i="19"/>
  <c r="AB3667" i="19"/>
  <c r="AB3666" i="19"/>
  <c r="AB3665" i="19"/>
  <c r="AB3664" i="19"/>
  <c r="AB3663" i="19"/>
  <c r="AB3662" i="19"/>
  <c r="AB3661" i="19"/>
  <c r="AB3660" i="19"/>
  <c r="AB3659" i="19"/>
  <c r="AB3658" i="19"/>
  <c r="AB3657" i="19"/>
  <c r="AB3656" i="19"/>
  <c r="AB3655" i="19"/>
  <c r="AB3654" i="19"/>
  <c r="AB3653" i="19"/>
  <c r="AB3652" i="19"/>
  <c r="AB3651" i="19"/>
  <c r="AB3650" i="19"/>
  <c r="AB3649" i="19"/>
  <c r="AB3648" i="19"/>
  <c r="AB3647" i="19"/>
  <c r="AB3646" i="19"/>
  <c r="AB3645" i="19"/>
  <c r="AB3644" i="19"/>
  <c r="AB3643" i="19"/>
  <c r="AB3642" i="19"/>
  <c r="AB3641" i="19"/>
  <c r="AB3640" i="19"/>
  <c r="AB3639" i="19"/>
  <c r="AB3638" i="19"/>
  <c r="AB3637" i="19"/>
  <c r="AB3636" i="19"/>
  <c r="AB3635" i="19"/>
  <c r="AB3634" i="19"/>
  <c r="AB3633" i="19"/>
  <c r="AB3632" i="19"/>
  <c r="AB3631" i="19"/>
  <c r="AB3630" i="19"/>
  <c r="AB3629" i="19"/>
  <c r="AB3628" i="19"/>
  <c r="AB3627" i="19"/>
  <c r="AB3626" i="19"/>
  <c r="AB3625" i="19"/>
  <c r="AB3624" i="19"/>
  <c r="AB3623" i="19"/>
  <c r="AB3622" i="19"/>
  <c r="AB3621" i="19"/>
  <c r="AB3620" i="19"/>
  <c r="AB3619" i="19"/>
  <c r="AB3618" i="19"/>
  <c r="AB3617" i="19"/>
  <c r="AB3616" i="19"/>
  <c r="AB3615" i="19"/>
  <c r="AB3614" i="19"/>
  <c r="AB3613" i="19"/>
  <c r="AB3612" i="19"/>
  <c r="AB3611" i="19"/>
  <c r="AB3610" i="19"/>
  <c r="AB3609" i="19"/>
  <c r="AB3608" i="19"/>
  <c r="AB3607" i="19"/>
  <c r="AB3606" i="19"/>
  <c r="AB3605" i="19"/>
  <c r="AB3604" i="19"/>
  <c r="AB3603" i="19"/>
  <c r="AB3602" i="19"/>
  <c r="AB3601" i="19"/>
  <c r="AB3600" i="19"/>
  <c r="AB3599" i="19"/>
  <c r="AB3598" i="19"/>
  <c r="AB3597" i="19"/>
  <c r="AB3596" i="19"/>
  <c r="AB3595" i="19"/>
  <c r="AB3594" i="19"/>
  <c r="AB3593" i="19"/>
  <c r="AB3592" i="19"/>
  <c r="AB3591" i="19"/>
  <c r="AB3590" i="19"/>
  <c r="AB3589" i="19"/>
  <c r="AB3588" i="19"/>
  <c r="AB3587" i="19"/>
  <c r="AB3586" i="19"/>
  <c r="AB3585" i="19"/>
  <c r="AB3584" i="19"/>
  <c r="AB3583" i="19"/>
  <c r="AB3582" i="19"/>
  <c r="AB3581" i="19"/>
  <c r="AB3580" i="19"/>
  <c r="AB3579" i="19"/>
  <c r="AB3578" i="19"/>
  <c r="AB3577" i="19"/>
  <c r="AB3576" i="19"/>
  <c r="AB3575" i="19"/>
  <c r="AB3574" i="19"/>
  <c r="AB3573" i="19"/>
  <c r="AB3572" i="19"/>
  <c r="AB3571" i="19"/>
  <c r="AB3570" i="19"/>
  <c r="AB3569" i="19"/>
  <c r="AB3568" i="19"/>
  <c r="AB3567" i="19"/>
  <c r="AB3566" i="19"/>
  <c r="AB3565" i="19"/>
  <c r="AB3564" i="19"/>
  <c r="AB3563" i="19"/>
  <c r="AB3562" i="19"/>
  <c r="AB3561" i="19"/>
  <c r="AB3560" i="19"/>
  <c r="AB3559" i="19"/>
  <c r="AB3558" i="19"/>
  <c r="AB3557" i="19"/>
  <c r="AB3556" i="19"/>
  <c r="AB3555" i="19"/>
  <c r="AB3554" i="19"/>
  <c r="AB3553" i="19"/>
  <c r="AB3552" i="19"/>
  <c r="AB3551" i="19"/>
  <c r="AB3550" i="19"/>
  <c r="AB3549" i="19"/>
  <c r="AB3548" i="19"/>
  <c r="AB3547" i="19"/>
  <c r="AB3546" i="19"/>
  <c r="AB3545" i="19"/>
  <c r="AB3544" i="19"/>
  <c r="AB3543" i="19"/>
  <c r="AB3542" i="19"/>
  <c r="AB3541" i="19"/>
  <c r="AB3540" i="19"/>
  <c r="AB3539" i="19"/>
  <c r="AB3538" i="19"/>
  <c r="AB3537" i="19"/>
  <c r="AB3536" i="19"/>
  <c r="AB3535" i="19"/>
  <c r="AB3534" i="19"/>
  <c r="AB3533" i="19"/>
  <c r="AB3532" i="19"/>
  <c r="AB3531" i="19"/>
  <c r="AB3530" i="19"/>
  <c r="AB3529" i="19"/>
  <c r="AB3528" i="19"/>
  <c r="AB3527" i="19"/>
  <c r="AB3526" i="19"/>
  <c r="AB3525" i="19"/>
  <c r="AB3524" i="19"/>
  <c r="AB3523" i="19"/>
  <c r="AB3522" i="19"/>
  <c r="AB3521" i="19"/>
  <c r="AB3520" i="19"/>
  <c r="AB3519" i="19"/>
  <c r="AB3518" i="19"/>
  <c r="AB3517" i="19"/>
  <c r="AB3516" i="19"/>
  <c r="AB3515" i="19"/>
  <c r="AB3514" i="19"/>
  <c r="AB3513" i="19"/>
  <c r="AB3512" i="19"/>
  <c r="AB3511" i="19"/>
  <c r="AB3510" i="19"/>
  <c r="AB3509" i="19"/>
  <c r="AB3508" i="19"/>
  <c r="AB3507" i="19"/>
  <c r="AB3506" i="19"/>
  <c r="AB3505" i="19"/>
  <c r="AB3504" i="19"/>
  <c r="AB3503" i="19"/>
  <c r="AB3502" i="19"/>
  <c r="AB3501" i="19"/>
  <c r="AB3500" i="19"/>
  <c r="AB3499" i="19"/>
  <c r="AB3498" i="19"/>
  <c r="AB3497" i="19"/>
  <c r="AB3496" i="19"/>
  <c r="AB3495" i="19"/>
  <c r="AB3494" i="19"/>
  <c r="AB3493" i="19"/>
  <c r="AB3492" i="19"/>
  <c r="AB3491" i="19"/>
  <c r="AB3490" i="19"/>
  <c r="AB3489" i="19"/>
  <c r="AB3488" i="19"/>
  <c r="AB3487" i="19"/>
  <c r="AB3486" i="19"/>
  <c r="AB3485" i="19"/>
  <c r="AB3484" i="19"/>
  <c r="AB3483" i="19"/>
  <c r="AB3482" i="19"/>
  <c r="AB3481" i="19"/>
  <c r="AB3480" i="19"/>
  <c r="AB3479" i="19"/>
  <c r="AB3478" i="19"/>
  <c r="AB3477" i="19"/>
  <c r="AB3476" i="19"/>
  <c r="AB3475" i="19"/>
  <c r="AB3474" i="19"/>
  <c r="AB3473" i="19"/>
  <c r="AB3472" i="19"/>
  <c r="AB3471" i="19"/>
  <c r="AB3470" i="19"/>
  <c r="AB3469" i="19"/>
  <c r="AB3468" i="19"/>
  <c r="AB3467" i="19"/>
  <c r="AB3466" i="19"/>
  <c r="AB3465" i="19"/>
  <c r="AB3464" i="19"/>
  <c r="AB3463" i="19"/>
  <c r="AB3462" i="19"/>
  <c r="AB3461" i="19"/>
  <c r="AB3460" i="19"/>
  <c r="AB3459" i="19"/>
  <c r="AB3458" i="19"/>
  <c r="AB3457" i="19"/>
  <c r="AB3456" i="19"/>
  <c r="AB3455" i="19"/>
  <c r="AB3454" i="19"/>
  <c r="AB3453" i="19"/>
  <c r="AB3452" i="19"/>
  <c r="AB3451" i="19"/>
  <c r="AB3450" i="19"/>
  <c r="AB3449" i="19"/>
  <c r="AB3448" i="19"/>
  <c r="AB3447" i="19"/>
  <c r="AB3446" i="19"/>
  <c r="AB3445" i="19"/>
  <c r="AB3444" i="19"/>
  <c r="AB3443" i="19"/>
  <c r="AB3442" i="19"/>
  <c r="AB3441" i="19"/>
  <c r="AB3440" i="19"/>
  <c r="AB3439" i="19"/>
  <c r="AB3438" i="19"/>
  <c r="AB3437" i="19"/>
  <c r="AB3436" i="19"/>
  <c r="AB3435" i="19"/>
  <c r="AB3434" i="19"/>
  <c r="AB3433" i="19"/>
  <c r="AB3432" i="19"/>
  <c r="AB3431" i="19"/>
  <c r="AB3430" i="19"/>
  <c r="AB3429" i="19"/>
  <c r="AB3428" i="19"/>
  <c r="AB3427" i="19"/>
  <c r="AB3426" i="19"/>
  <c r="AB3425" i="19"/>
  <c r="AB3424" i="19"/>
  <c r="AB3423" i="19"/>
  <c r="AB3422" i="19"/>
  <c r="AB3421" i="19"/>
  <c r="AB3420" i="19"/>
  <c r="AB3419" i="19"/>
  <c r="AB3418" i="19"/>
  <c r="AB3417" i="19"/>
  <c r="AB3416" i="19"/>
  <c r="AB3415" i="19"/>
  <c r="AB3414" i="19"/>
  <c r="AB3413" i="19"/>
  <c r="AB3412" i="19"/>
  <c r="AB3411" i="19"/>
  <c r="AB3410" i="19"/>
  <c r="AB3409" i="19"/>
  <c r="AB3408" i="19"/>
  <c r="AB3407" i="19"/>
  <c r="AB3406" i="19"/>
  <c r="AB3405" i="19"/>
  <c r="AB3404" i="19"/>
  <c r="AB3403" i="19"/>
  <c r="AB3402" i="19"/>
  <c r="AB3401" i="19"/>
  <c r="AB3400" i="19"/>
  <c r="AB3399" i="19"/>
  <c r="AB3398" i="19"/>
  <c r="AB3397" i="19"/>
  <c r="AB3396" i="19"/>
  <c r="AB3395" i="19"/>
  <c r="AB3394" i="19"/>
  <c r="AB3393" i="19"/>
  <c r="AB3392" i="19"/>
  <c r="AB3391" i="19"/>
  <c r="AB3390" i="19"/>
  <c r="AB3389" i="19"/>
  <c r="AB3388" i="19"/>
  <c r="AB3387" i="19"/>
  <c r="AB3386" i="19"/>
  <c r="AB3385" i="19"/>
  <c r="AB3384" i="19"/>
  <c r="AB3383" i="19"/>
  <c r="AB3382" i="19"/>
  <c r="AB3381" i="19"/>
  <c r="AB3380" i="19"/>
  <c r="AB3379" i="19"/>
  <c r="AB3378" i="19"/>
  <c r="AB3377" i="19"/>
  <c r="AB3376" i="19"/>
  <c r="AB3375" i="19"/>
  <c r="AB3374" i="19"/>
  <c r="AB3373" i="19"/>
  <c r="AB3372" i="19"/>
  <c r="AB3371" i="19"/>
  <c r="AB3370" i="19"/>
  <c r="AB3369" i="19"/>
  <c r="AB3368" i="19"/>
  <c r="AB3367" i="19"/>
  <c r="AB3366" i="19"/>
  <c r="AB3365" i="19"/>
  <c r="AB3364" i="19"/>
  <c r="AB3363" i="19"/>
  <c r="AB3362" i="19"/>
  <c r="AB3361" i="19"/>
  <c r="AB3360" i="19"/>
  <c r="AB3359" i="19"/>
  <c r="AB3358" i="19"/>
  <c r="AB3357" i="19"/>
  <c r="AB3356" i="19"/>
  <c r="AB3355" i="19"/>
  <c r="AB3354" i="19"/>
  <c r="AB3353" i="19"/>
  <c r="AB3352" i="19"/>
  <c r="AB3351" i="19"/>
  <c r="AB3350" i="19"/>
  <c r="AB3349" i="19"/>
  <c r="AB3348" i="19"/>
  <c r="AB3347" i="19"/>
  <c r="AB3346" i="19"/>
  <c r="AB3345" i="19"/>
  <c r="AB3344" i="19"/>
  <c r="AB3343" i="19"/>
  <c r="AB3342" i="19"/>
  <c r="AB3341" i="19"/>
  <c r="AB3340" i="19"/>
  <c r="AB3339" i="19"/>
  <c r="AB3338" i="19"/>
  <c r="AB3337" i="19"/>
  <c r="AB3336" i="19"/>
  <c r="AB3335" i="19"/>
  <c r="AB3334" i="19"/>
  <c r="AB3333" i="19"/>
  <c r="AB3332" i="19"/>
  <c r="AB3331" i="19"/>
  <c r="AB3330" i="19"/>
  <c r="AB3329" i="19"/>
  <c r="AB3328" i="19"/>
  <c r="AB3327" i="19"/>
  <c r="AB3326" i="19"/>
  <c r="AB3325" i="19"/>
  <c r="AB3324" i="19"/>
  <c r="AB3323" i="19"/>
  <c r="AB3322" i="19"/>
  <c r="AB3321" i="19"/>
  <c r="AB3320" i="19"/>
  <c r="AB3319" i="19"/>
  <c r="AB3318" i="19"/>
  <c r="AB3317" i="19"/>
  <c r="AB3316" i="19"/>
  <c r="AB3315" i="19"/>
  <c r="AB3314" i="19"/>
  <c r="AB3313" i="19"/>
  <c r="AB3312" i="19"/>
  <c r="AB3311" i="19"/>
  <c r="AB3310" i="19"/>
  <c r="AB3309" i="19"/>
  <c r="AB3308" i="19"/>
  <c r="AB3307" i="19"/>
  <c r="AB3306" i="19"/>
  <c r="AB3305" i="19"/>
  <c r="AB3304" i="19"/>
  <c r="AB3303" i="19"/>
  <c r="AB3302" i="19"/>
  <c r="AB3301" i="19"/>
  <c r="AB3300" i="19"/>
  <c r="AB3299" i="19"/>
  <c r="AB3298" i="19"/>
  <c r="AB3297" i="19"/>
  <c r="AB3296" i="19"/>
  <c r="AB3295" i="19"/>
  <c r="AB3294" i="19"/>
  <c r="AB3293" i="19"/>
  <c r="AB3292" i="19"/>
  <c r="AB3291" i="19"/>
  <c r="AB3290" i="19"/>
  <c r="AB3289" i="19"/>
  <c r="AB3288" i="19"/>
  <c r="AB3287" i="19"/>
  <c r="AB3286" i="19"/>
  <c r="AB3285" i="19"/>
  <c r="AB3284" i="19"/>
  <c r="AB3283" i="19"/>
  <c r="AB3282" i="19"/>
  <c r="AB3281" i="19"/>
  <c r="AB3280" i="19"/>
  <c r="AB3279" i="19"/>
  <c r="AB3278" i="19"/>
  <c r="AB3277" i="19"/>
  <c r="AB3276" i="19"/>
  <c r="AB3275" i="19"/>
  <c r="AB3274" i="19"/>
  <c r="AB3273" i="19"/>
  <c r="AB3272" i="19"/>
  <c r="AB3271" i="19"/>
  <c r="AB3270" i="19"/>
  <c r="AB3269" i="19"/>
  <c r="AB3268" i="19"/>
  <c r="AB3267" i="19"/>
  <c r="AB3266" i="19"/>
  <c r="AB3265" i="19"/>
  <c r="AB3264" i="19"/>
  <c r="AB3263" i="19"/>
  <c r="AB3262" i="19"/>
  <c r="AB3261" i="19"/>
  <c r="AB3260" i="19"/>
  <c r="AB3259" i="19"/>
  <c r="AB3258" i="19"/>
  <c r="AB3257" i="19"/>
  <c r="AB3256" i="19"/>
  <c r="AB3255" i="19"/>
  <c r="AB3254" i="19"/>
  <c r="AB3253" i="19"/>
  <c r="AB3252" i="19"/>
  <c r="AB3251" i="19"/>
  <c r="AB3250" i="19"/>
  <c r="AB3249" i="19"/>
  <c r="AB3248" i="19"/>
  <c r="AB3247" i="19"/>
  <c r="AB3246" i="19"/>
  <c r="AB3245" i="19"/>
  <c r="AB3244" i="19"/>
  <c r="AB3243" i="19"/>
  <c r="AB3242" i="19"/>
  <c r="AB3241" i="19"/>
  <c r="AB3240" i="19"/>
  <c r="AB3239" i="19"/>
  <c r="AB3238" i="19"/>
  <c r="AB3237" i="19"/>
  <c r="AB3236" i="19"/>
  <c r="AB3235" i="19"/>
  <c r="AB3234" i="19"/>
  <c r="AB3233" i="19"/>
  <c r="AB3232" i="19"/>
  <c r="AB3231" i="19"/>
  <c r="AB3230" i="19"/>
  <c r="AB3229" i="19"/>
  <c r="AB3228" i="19"/>
  <c r="AB3227" i="19"/>
  <c r="AB3226" i="19"/>
  <c r="AB3225" i="19"/>
  <c r="AB3224" i="19"/>
  <c r="AB3223" i="19"/>
  <c r="AB3222" i="19"/>
  <c r="AB3221" i="19"/>
  <c r="AB3220" i="19"/>
  <c r="AB3219" i="19"/>
  <c r="AB3218" i="19"/>
  <c r="AB3217" i="19"/>
  <c r="AB3216" i="19"/>
  <c r="AB3215" i="19"/>
  <c r="AB3214" i="19"/>
  <c r="AB3213" i="19"/>
  <c r="AB3212" i="19"/>
  <c r="AB3211" i="19"/>
  <c r="AB3210" i="19"/>
  <c r="AB3209" i="19"/>
  <c r="AB3208" i="19"/>
  <c r="AB3207" i="19"/>
  <c r="AB3206" i="19"/>
  <c r="AB3205" i="19"/>
  <c r="AB3204" i="19"/>
  <c r="AB3203" i="19"/>
  <c r="AB3202" i="19"/>
  <c r="AB3201" i="19"/>
  <c r="AB3200" i="19"/>
  <c r="AB3199" i="19"/>
  <c r="AB3198" i="19"/>
  <c r="AB3197" i="19"/>
  <c r="AB3196" i="19"/>
  <c r="AB3195" i="19"/>
  <c r="AB3194" i="19"/>
  <c r="AB3193" i="19"/>
  <c r="AB3192" i="19"/>
  <c r="AB3191" i="19"/>
  <c r="AB3190" i="19"/>
  <c r="AB3189" i="19"/>
  <c r="AB3188" i="19"/>
  <c r="AB3187" i="19"/>
  <c r="AB3186" i="19"/>
  <c r="AB3185" i="19"/>
  <c r="AB3184" i="19"/>
  <c r="AB3183" i="19"/>
  <c r="AB3182" i="19"/>
  <c r="AB3181" i="19"/>
  <c r="AB3180" i="19"/>
  <c r="AB3179" i="19"/>
  <c r="AB3178" i="19"/>
  <c r="AB3177" i="19"/>
  <c r="AB3176" i="19"/>
  <c r="AB3175" i="19"/>
  <c r="AB3174" i="19"/>
  <c r="AB3173" i="19"/>
  <c r="AB3172" i="19"/>
  <c r="AB3171" i="19"/>
  <c r="AB3170" i="19"/>
  <c r="AB3169" i="19"/>
  <c r="AB3168" i="19"/>
  <c r="AB3167" i="19"/>
  <c r="AB3166" i="19"/>
  <c r="AB3165" i="19"/>
  <c r="AB3164" i="19"/>
  <c r="AB3163" i="19"/>
  <c r="AB3162" i="19"/>
  <c r="AB3161" i="19"/>
  <c r="AB3160" i="19"/>
  <c r="AB3159" i="19"/>
  <c r="AB3158" i="19"/>
  <c r="AB3157" i="19"/>
  <c r="AB3156" i="19"/>
  <c r="AB3155" i="19"/>
  <c r="AB3154" i="19"/>
  <c r="AB3153" i="19"/>
  <c r="AB3152" i="19"/>
  <c r="AB3151" i="19"/>
  <c r="AB3150" i="19"/>
  <c r="AB3149" i="19"/>
  <c r="AB3148" i="19"/>
  <c r="AB3147" i="19"/>
  <c r="AB3146" i="19"/>
  <c r="AB3145" i="19"/>
  <c r="AB3144" i="19"/>
  <c r="AB3143" i="19"/>
  <c r="AB3142" i="19"/>
  <c r="AB3141" i="19"/>
  <c r="AB3140" i="19"/>
  <c r="AB3139" i="19"/>
  <c r="AB3138" i="19"/>
  <c r="AB3137" i="19"/>
  <c r="AB3136" i="19"/>
  <c r="AB3135" i="19"/>
  <c r="AB3134" i="19"/>
  <c r="AB3133" i="19"/>
  <c r="AB3132" i="19"/>
  <c r="AB3131" i="19"/>
  <c r="AB3130" i="19"/>
  <c r="AB3129" i="19"/>
  <c r="AB3128" i="19"/>
  <c r="AB3127" i="19"/>
  <c r="AB3126" i="19"/>
  <c r="AB3125" i="19"/>
  <c r="AB3124" i="19"/>
  <c r="AB3123" i="19"/>
  <c r="AB3122" i="19"/>
  <c r="AB3121" i="19"/>
  <c r="AB3120" i="19"/>
  <c r="AB3119" i="19"/>
  <c r="AB3118" i="19"/>
  <c r="AB3117" i="19"/>
  <c r="AB3116" i="19"/>
  <c r="AB3115" i="19"/>
  <c r="AB3114" i="19"/>
  <c r="AB3113" i="19"/>
  <c r="AB3112" i="19"/>
  <c r="AB3111" i="19"/>
  <c r="AB3110" i="19"/>
  <c r="AB3109" i="19"/>
  <c r="AB3108" i="19"/>
  <c r="AB3107" i="19"/>
  <c r="AB3106" i="19"/>
  <c r="AB3105" i="19"/>
  <c r="AB3104" i="19"/>
  <c r="AB3103" i="19"/>
  <c r="AB3102" i="19"/>
  <c r="AB3101" i="19"/>
  <c r="AB3100" i="19"/>
  <c r="AB3099" i="19"/>
  <c r="AB3098" i="19"/>
  <c r="AB3097" i="19"/>
  <c r="AB3096" i="19"/>
  <c r="AB3095" i="19"/>
  <c r="AB3094" i="19"/>
  <c r="AB3093" i="19"/>
  <c r="AB3092" i="19"/>
  <c r="AB3091" i="19"/>
  <c r="AB3090" i="19"/>
  <c r="AB3089" i="19"/>
  <c r="AB3088" i="19"/>
  <c r="AB3087" i="19"/>
  <c r="AB3086" i="19"/>
  <c r="AB3085" i="19"/>
  <c r="AB3084" i="19"/>
  <c r="AB3083" i="19"/>
  <c r="AB3082" i="19"/>
  <c r="AB3081" i="19"/>
  <c r="AB3080" i="19"/>
  <c r="AB3079" i="19"/>
  <c r="AB3078" i="19"/>
  <c r="AB3077" i="19"/>
  <c r="AB3076" i="19"/>
  <c r="AB3075" i="19"/>
  <c r="AB3074" i="19"/>
  <c r="AB3073" i="19"/>
  <c r="AB3072" i="19"/>
  <c r="AB3071" i="19"/>
  <c r="AB3070" i="19"/>
  <c r="AB3069" i="19"/>
  <c r="AB3068" i="19"/>
  <c r="AB3067" i="19"/>
  <c r="AB3066" i="19"/>
  <c r="AB3065" i="19"/>
  <c r="AB3064" i="19"/>
  <c r="AB3063" i="19"/>
  <c r="AB3062" i="19"/>
  <c r="AB3061" i="19"/>
  <c r="AB3060" i="19"/>
  <c r="AB3059" i="19"/>
  <c r="AB3058" i="19"/>
  <c r="AB3057" i="19"/>
  <c r="AB3056" i="19"/>
  <c r="AB3055" i="19"/>
  <c r="AB3054" i="19"/>
  <c r="AB3053" i="19"/>
  <c r="AB3052" i="19"/>
  <c r="AB3051" i="19"/>
  <c r="AB3050" i="19"/>
  <c r="AB3049" i="19"/>
  <c r="AB3048" i="19"/>
  <c r="AB3047" i="19"/>
  <c r="AB3046" i="19"/>
  <c r="AB3045" i="19"/>
  <c r="AB3044" i="19"/>
  <c r="AB3043" i="19"/>
  <c r="AB3042" i="19"/>
  <c r="AB3041" i="19"/>
  <c r="AB3040" i="19"/>
  <c r="AB3039" i="19"/>
  <c r="AB3038" i="19"/>
  <c r="AB3037" i="19"/>
  <c r="AB3036" i="19"/>
  <c r="AB3035" i="19"/>
  <c r="AB3034" i="19"/>
  <c r="AB3033" i="19"/>
  <c r="AB3032" i="19"/>
  <c r="AB3031" i="19"/>
  <c r="AB3030" i="19"/>
  <c r="AB3029" i="19"/>
  <c r="AB3028" i="19"/>
  <c r="AB3027" i="19"/>
  <c r="AB3026" i="19"/>
  <c r="AB3025" i="19"/>
  <c r="AB3024" i="19"/>
  <c r="AB3023" i="19"/>
  <c r="AB3022" i="19"/>
  <c r="AB3021" i="19"/>
  <c r="AB3020" i="19"/>
  <c r="AB3019" i="19"/>
  <c r="AB3018" i="19"/>
  <c r="AB3017" i="19"/>
  <c r="AB3016" i="19"/>
  <c r="AB3015" i="19"/>
  <c r="AB3014" i="19"/>
  <c r="AB3013" i="19"/>
  <c r="AB3012" i="19"/>
  <c r="AB3011" i="19"/>
  <c r="AB3010" i="19"/>
  <c r="AB3009" i="19"/>
  <c r="AB3008" i="19"/>
  <c r="AB3007" i="19"/>
  <c r="AB3006" i="19"/>
  <c r="AB3005" i="19"/>
  <c r="AB3004" i="19"/>
  <c r="AB3003" i="19"/>
  <c r="AB3002" i="19"/>
  <c r="AB3001" i="19"/>
  <c r="AB3000" i="19"/>
  <c r="AB2999" i="19"/>
  <c r="AB2998" i="19"/>
  <c r="AB2997" i="19"/>
  <c r="AB2996" i="19"/>
  <c r="AB2995" i="19"/>
  <c r="AB2994" i="19"/>
  <c r="AB2993" i="19"/>
  <c r="AB2992" i="19"/>
  <c r="AB2991" i="19"/>
  <c r="AB2990" i="19"/>
  <c r="AB2989" i="19"/>
  <c r="AB2988" i="19"/>
  <c r="AB2987" i="19"/>
  <c r="AB2986" i="19"/>
  <c r="AB2985" i="19"/>
  <c r="AB2984" i="19"/>
  <c r="AB2983" i="19"/>
  <c r="AB2982" i="19"/>
  <c r="AB2981" i="19"/>
  <c r="AB2980" i="19"/>
  <c r="AB2979" i="19"/>
  <c r="AB2978" i="19"/>
  <c r="AB2977" i="19"/>
  <c r="AB2976" i="19"/>
  <c r="AB2975" i="19"/>
  <c r="AB2974" i="19"/>
  <c r="AB2973" i="19"/>
  <c r="AB2972" i="19"/>
  <c r="AB2971" i="19"/>
  <c r="AB2970" i="19"/>
  <c r="AB2969" i="19"/>
  <c r="AB2968" i="19"/>
  <c r="AB2967" i="19"/>
  <c r="AB2966" i="19"/>
  <c r="AB2965" i="19"/>
  <c r="AB2964" i="19"/>
  <c r="AB2963" i="19"/>
  <c r="AB2962" i="19"/>
  <c r="AB2961" i="19"/>
  <c r="AB2960" i="19"/>
  <c r="AB2959" i="19"/>
  <c r="AB2958" i="19"/>
  <c r="AB2957" i="19"/>
  <c r="AB2956" i="19"/>
  <c r="AB2955" i="19"/>
  <c r="AB2954" i="19"/>
  <c r="AB2953" i="19"/>
  <c r="AB2952" i="19"/>
  <c r="AB2951" i="19"/>
  <c r="AB2950" i="19"/>
  <c r="AB2949" i="19"/>
  <c r="AB2948" i="19"/>
  <c r="AB2947" i="19"/>
  <c r="AB2946" i="19"/>
  <c r="AB2945" i="19"/>
  <c r="AB2944" i="19"/>
  <c r="AB2943" i="19"/>
  <c r="AB2942" i="19"/>
  <c r="AB2941" i="19"/>
  <c r="AB2940" i="19"/>
  <c r="AB2939" i="19"/>
  <c r="AB2938" i="19"/>
  <c r="AB2937" i="19"/>
  <c r="AB2936" i="19"/>
  <c r="AB2935" i="19"/>
  <c r="AB2934" i="19"/>
  <c r="AB2933" i="19"/>
  <c r="AB2932" i="19"/>
  <c r="AB2931" i="19"/>
  <c r="AB2930" i="19"/>
  <c r="AB2929" i="19"/>
  <c r="AB2928" i="19"/>
  <c r="AB2927" i="19"/>
  <c r="AB2926" i="19"/>
  <c r="AB2925" i="19"/>
  <c r="AB2924" i="19"/>
  <c r="AB2923" i="19"/>
  <c r="AB2922" i="19"/>
  <c r="AB2921" i="19"/>
  <c r="AB2920" i="19"/>
  <c r="AB2919" i="19"/>
  <c r="AB2918" i="19"/>
  <c r="AB2917" i="19"/>
  <c r="AB2916" i="19"/>
  <c r="AB2915" i="19"/>
  <c r="AB2914" i="19"/>
  <c r="AB2913" i="19"/>
  <c r="AB2912" i="19"/>
  <c r="AB2911" i="19"/>
  <c r="AB2910" i="19"/>
  <c r="AB2909" i="19"/>
  <c r="AB2908" i="19"/>
  <c r="AB2907" i="19"/>
  <c r="AB2906" i="19"/>
  <c r="AB2905" i="19"/>
  <c r="AB2904" i="19"/>
  <c r="AB2903" i="19"/>
  <c r="AB2902" i="19"/>
  <c r="AB2901" i="19"/>
  <c r="AB2900" i="19"/>
  <c r="AB2899" i="19"/>
  <c r="AB2898" i="19"/>
  <c r="AB2897" i="19"/>
  <c r="AB2896" i="19"/>
  <c r="AB2895" i="19"/>
  <c r="AB2894" i="19"/>
  <c r="AB2893" i="19"/>
  <c r="AB2892" i="19"/>
  <c r="AB2891" i="19"/>
  <c r="AB2890" i="19"/>
  <c r="AB2889" i="19"/>
  <c r="AB2888" i="19"/>
  <c r="AB2887" i="19"/>
  <c r="AB2886" i="19"/>
  <c r="AB2885" i="19"/>
  <c r="AB2884" i="19"/>
  <c r="AB2883" i="19"/>
  <c r="AB2882" i="19"/>
  <c r="AB2881" i="19"/>
  <c r="AB2880" i="19"/>
  <c r="AB2879" i="19"/>
  <c r="AB2878" i="19"/>
  <c r="AB2877" i="19"/>
  <c r="AB2876" i="19"/>
  <c r="AB2875" i="19"/>
  <c r="AB2874" i="19"/>
  <c r="AB2873" i="19"/>
  <c r="AB2872" i="19"/>
  <c r="AB2871" i="19"/>
  <c r="AB2870" i="19"/>
  <c r="AB2869" i="19"/>
  <c r="AB2868" i="19"/>
  <c r="AB2867" i="19"/>
  <c r="AB2866" i="19"/>
  <c r="AB2865" i="19"/>
  <c r="AB2864" i="19"/>
  <c r="AB2863" i="19"/>
  <c r="AB2862" i="19"/>
  <c r="AB2861" i="19"/>
  <c r="AB2860" i="19"/>
  <c r="AB2859" i="19"/>
  <c r="AB2858" i="19"/>
  <c r="AB2857" i="19"/>
  <c r="AB2856" i="19"/>
  <c r="AB2855" i="19"/>
  <c r="AB2854" i="19"/>
  <c r="AB2853" i="19"/>
  <c r="AB2852" i="19"/>
  <c r="AB2851" i="19"/>
  <c r="AB2850" i="19"/>
  <c r="AB2849" i="19"/>
  <c r="AB2848" i="19"/>
  <c r="AB2847" i="19"/>
  <c r="AB2846" i="19"/>
  <c r="AB2845" i="19"/>
  <c r="AB2844" i="19"/>
  <c r="AB2843" i="19"/>
  <c r="AB2842" i="19"/>
  <c r="AB2841" i="19"/>
  <c r="AB2840" i="19"/>
  <c r="AB2839" i="19"/>
  <c r="AB2838" i="19"/>
  <c r="AB2837" i="19"/>
  <c r="AB2836" i="19"/>
  <c r="AB2835" i="19"/>
  <c r="AB2834" i="19"/>
  <c r="AB2833" i="19"/>
  <c r="AB2832" i="19"/>
  <c r="AB2831" i="19"/>
  <c r="AB2830" i="19"/>
  <c r="AB2829" i="19"/>
  <c r="AB2828" i="19"/>
  <c r="AB2827" i="19"/>
  <c r="AB2826" i="19"/>
  <c r="AB2825" i="19"/>
  <c r="AB2824" i="19"/>
  <c r="AB2823" i="19"/>
  <c r="AB2822" i="19"/>
  <c r="AB2821" i="19"/>
  <c r="AB2820" i="19"/>
  <c r="AB2819" i="19"/>
  <c r="AB2818" i="19"/>
  <c r="AB2817" i="19"/>
  <c r="AB2816" i="19"/>
  <c r="AB2815" i="19"/>
  <c r="AB2814" i="19"/>
  <c r="AB2813" i="19"/>
  <c r="AB2812" i="19"/>
  <c r="AB2811" i="19"/>
  <c r="AB2810" i="19"/>
  <c r="AB2809" i="19"/>
  <c r="AB2808" i="19"/>
  <c r="AB2807" i="19"/>
  <c r="AB2806" i="19"/>
  <c r="AB2805" i="19"/>
  <c r="AB2804" i="19"/>
  <c r="AB2803" i="19"/>
  <c r="AB2802" i="19"/>
  <c r="AB2801" i="19"/>
  <c r="AB2800" i="19"/>
  <c r="AB2799" i="19"/>
  <c r="AB2798" i="19"/>
  <c r="AB2797" i="19"/>
  <c r="AB2796" i="19"/>
  <c r="AB2795" i="19"/>
  <c r="AB2794" i="19"/>
  <c r="AB2793" i="19"/>
  <c r="AB2792" i="19"/>
  <c r="AB2791" i="19"/>
  <c r="AB2790" i="19"/>
  <c r="AB2789" i="19"/>
  <c r="AB2788" i="19"/>
  <c r="AB2787" i="19"/>
  <c r="AB2786" i="19"/>
  <c r="AB2785" i="19"/>
  <c r="AB2784" i="19"/>
  <c r="AB2783" i="19"/>
  <c r="AB2782" i="19"/>
  <c r="AB2781" i="19"/>
  <c r="AB2780" i="19"/>
  <c r="AB2779" i="19"/>
  <c r="AB2778" i="19"/>
  <c r="AB2777" i="19"/>
  <c r="AB2776" i="19"/>
  <c r="AB2775" i="19"/>
  <c r="AB2774" i="19"/>
  <c r="AB2773" i="19"/>
  <c r="AB2772" i="19"/>
  <c r="AB2771" i="19"/>
  <c r="AB2770" i="19"/>
  <c r="AB2769" i="19"/>
  <c r="AB2768" i="19"/>
  <c r="AB2767" i="19"/>
  <c r="AB2766" i="19"/>
  <c r="AB2765" i="19"/>
  <c r="AB2764" i="19"/>
  <c r="AB2763" i="19"/>
  <c r="AB2762" i="19"/>
  <c r="AB2761" i="19"/>
  <c r="AB2760" i="19"/>
  <c r="AB2759" i="19"/>
  <c r="AB2758" i="19"/>
  <c r="AB2757" i="19"/>
  <c r="AB2756" i="19"/>
  <c r="AB2755" i="19"/>
  <c r="AB2754" i="19"/>
  <c r="AB2753" i="19"/>
  <c r="AB2752" i="19"/>
  <c r="AB2751" i="19"/>
  <c r="AB2750" i="19"/>
  <c r="AB2749" i="19"/>
  <c r="AB2748" i="19"/>
  <c r="AB2747" i="19"/>
  <c r="AB2746" i="19"/>
  <c r="AB2745" i="19"/>
  <c r="AB2744" i="19"/>
  <c r="AB2743" i="19"/>
  <c r="AB2742" i="19"/>
  <c r="AB2741" i="19"/>
  <c r="AB2740" i="19"/>
  <c r="AB2739" i="19"/>
  <c r="AB2738" i="19"/>
  <c r="AB2737" i="19"/>
  <c r="AB2736" i="19"/>
  <c r="AB2735" i="19"/>
  <c r="AB2734" i="19"/>
  <c r="AB2733" i="19"/>
  <c r="AB2732" i="19"/>
  <c r="AB2731" i="19"/>
  <c r="AB2730" i="19"/>
  <c r="AB2729" i="19"/>
  <c r="AB2728" i="19"/>
  <c r="AB2727" i="19"/>
  <c r="AB2726" i="19"/>
  <c r="AB2725" i="19"/>
  <c r="AB2724" i="19"/>
  <c r="AB2723" i="19"/>
  <c r="AB2722" i="19"/>
  <c r="AB2721" i="19"/>
  <c r="AB2720" i="19"/>
  <c r="AB2719" i="19"/>
  <c r="AB2718" i="19"/>
  <c r="AB2717" i="19"/>
  <c r="AB2716" i="19"/>
  <c r="AB2715" i="19"/>
  <c r="AB2714" i="19"/>
  <c r="AB2713" i="19"/>
  <c r="AB2712" i="19"/>
  <c r="AB2711" i="19"/>
  <c r="AB2710" i="19"/>
  <c r="AB2709" i="19"/>
  <c r="AB2708" i="19"/>
  <c r="AB2707" i="19"/>
  <c r="AB2706" i="19"/>
  <c r="AB2705" i="19"/>
  <c r="AB2704" i="19"/>
  <c r="AB2703" i="19"/>
  <c r="AB2702" i="19"/>
  <c r="AB2701" i="19"/>
  <c r="AB2700" i="19"/>
  <c r="AB2699" i="19"/>
  <c r="AB2698" i="19"/>
  <c r="AB2697" i="19"/>
  <c r="AB2696" i="19"/>
  <c r="AB2695" i="19"/>
  <c r="AB2694" i="19"/>
  <c r="AB2693" i="19"/>
  <c r="AB2692" i="19"/>
  <c r="AB2691" i="19"/>
  <c r="AB2690" i="19"/>
  <c r="AB2689" i="19"/>
  <c r="AB2688" i="19"/>
  <c r="AB2687" i="19"/>
  <c r="AB2686" i="19"/>
  <c r="AB2685" i="19"/>
  <c r="AB2684" i="19"/>
  <c r="AB2683" i="19"/>
  <c r="AB2682" i="19"/>
  <c r="AB2681" i="19"/>
  <c r="AB2680" i="19"/>
  <c r="AB2679" i="19"/>
  <c r="AB2678" i="19"/>
  <c r="AB2677" i="19"/>
  <c r="AB2676" i="19"/>
  <c r="AB2675" i="19"/>
  <c r="AB2674" i="19"/>
  <c r="AB2673" i="19"/>
  <c r="AB2672" i="19"/>
  <c r="AB2671" i="19"/>
  <c r="AB2670" i="19"/>
  <c r="AB2669" i="19"/>
  <c r="AB2668" i="19"/>
  <c r="AB2667" i="19"/>
  <c r="AB2666" i="19"/>
  <c r="AB2665" i="19"/>
  <c r="AB2664" i="19"/>
  <c r="AB2663" i="19"/>
  <c r="AB2662" i="19"/>
  <c r="AB2661" i="19"/>
  <c r="AB2660" i="19"/>
  <c r="AB2659" i="19"/>
  <c r="AB2658" i="19"/>
  <c r="AB2657" i="19"/>
  <c r="AB2656" i="19"/>
  <c r="AB2655" i="19"/>
  <c r="AB2654" i="19"/>
  <c r="AB2653" i="19"/>
  <c r="AB2652" i="19"/>
  <c r="AB2651" i="19"/>
  <c r="AB2650" i="19"/>
  <c r="AB2649" i="19"/>
  <c r="AB2648" i="19"/>
  <c r="AB2647" i="19"/>
  <c r="AB2646" i="19"/>
  <c r="AB2645" i="19"/>
  <c r="AB2644" i="19"/>
  <c r="AB2643" i="19"/>
  <c r="AB2642" i="19"/>
  <c r="AB2641" i="19"/>
  <c r="AB2640" i="19"/>
  <c r="AB2639" i="19"/>
  <c r="AB2638" i="19"/>
  <c r="AB2637" i="19"/>
  <c r="AB2636" i="19"/>
  <c r="AB2635" i="19"/>
  <c r="AB2634" i="19"/>
  <c r="AB2633" i="19"/>
  <c r="AB2632" i="19"/>
  <c r="AB2631" i="19"/>
  <c r="AB2630" i="19"/>
  <c r="AB2629" i="19"/>
  <c r="AB2628" i="19"/>
  <c r="AB2627" i="19"/>
  <c r="AB2626" i="19"/>
  <c r="AB2625" i="19"/>
  <c r="AB2624" i="19"/>
  <c r="AB2623" i="19"/>
  <c r="AB2622" i="19"/>
  <c r="AB2621" i="19"/>
  <c r="AB2620" i="19"/>
  <c r="AB2619" i="19"/>
  <c r="AB2618" i="19"/>
  <c r="AB2617" i="19"/>
  <c r="AB2616" i="19"/>
  <c r="AB2615" i="19"/>
  <c r="AB2614" i="19"/>
  <c r="AB2613" i="19"/>
  <c r="AB2612" i="19"/>
  <c r="AB2611" i="19"/>
  <c r="AB2610" i="19"/>
  <c r="AB2609" i="19"/>
  <c r="AB2608" i="19"/>
  <c r="AB2607" i="19"/>
  <c r="AB2606" i="19"/>
  <c r="AB2605" i="19"/>
  <c r="AB2604" i="19"/>
  <c r="AB2603" i="19"/>
  <c r="AB2602" i="19"/>
  <c r="AB2601" i="19"/>
  <c r="AB2600" i="19"/>
  <c r="AB2599" i="19"/>
  <c r="AB2598" i="19"/>
  <c r="AB2597" i="19"/>
  <c r="AB2596" i="19"/>
  <c r="AB2595" i="19"/>
  <c r="AB2594" i="19"/>
  <c r="AB2593" i="19"/>
  <c r="AB2592" i="19"/>
  <c r="AB2591" i="19"/>
  <c r="AB2590" i="19"/>
  <c r="AB2589" i="19"/>
  <c r="AB2588" i="19"/>
  <c r="AB2587" i="19"/>
  <c r="AB2586" i="19"/>
  <c r="AB2585" i="19"/>
  <c r="AB2584" i="19"/>
  <c r="AB2583" i="19"/>
  <c r="AB2582" i="19"/>
  <c r="AB2581" i="19"/>
  <c r="AB2580" i="19"/>
  <c r="AB2579" i="19"/>
  <c r="AB2578" i="19"/>
  <c r="AB2577" i="19"/>
  <c r="AB2576" i="19"/>
  <c r="AB2575" i="19"/>
  <c r="AB2574" i="19"/>
  <c r="AB2573" i="19"/>
  <c r="AB2572" i="19"/>
  <c r="AB2571" i="19"/>
  <c r="AB2570" i="19"/>
  <c r="AB2569" i="19"/>
  <c r="AB2568" i="19"/>
  <c r="AB2567" i="19"/>
  <c r="AB2566" i="19"/>
  <c r="AB2565" i="19"/>
  <c r="AB2564" i="19"/>
  <c r="AB2563" i="19"/>
  <c r="AB2562" i="19"/>
  <c r="AB2561" i="19"/>
  <c r="AB2560" i="19"/>
  <c r="AB2559" i="19"/>
  <c r="AB2558" i="19"/>
  <c r="AB2557" i="19"/>
  <c r="AB2556" i="19"/>
  <c r="AB2555" i="19"/>
  <c r="AB2554" i="19"/>
  <c r="AB2553" i="19"/>
  <c r="AB2552" i="19"/>
  <c r="AB2551" i="19"/>
  <c r="AB2550" i="19"/>
  <c r="AB2549" i="19"/>
  <c r="AB2548" i="19"/>
  <c r="AB2547" i="19"/>
  <c r="AB2546" i="19"/>
  <c r="AB2545" i="19"/>
  <c r="AB2544" i="19"/>
  <c r="AB2543" i="19"/>
  <c r="AB2542" i="19"/>
  <c r="AB2541" i="19"/>
  <c r="AB2540" i="19"/>
  <c r="AB2539" i="19"/>
  <c r="AB2538" i="19"/>
  <c r="AB2537" i="19"/>
  <c r="AB2536" i="19"/>
  <c r="AB2535" i="19"/>
  <c r="AB2534" i="19"/>
  <c r="AB2533" i="19"/>
  <c r="AB2532" i="19"/>
  <c r="AB2531" i="19"/>
  <c r="AB2530" i="19"/>
  <c r="AB2529" i="19"/>
  <c r="AB2528" i="19"/>
  <c r="AB2527" i="19"/>
  <c r="AB2526" i="19"/>
  <c r="AB2525" i="19"/>
  <c r="AB2524" i="19"/>
  <c r="AB2523" i="19"/>
  <c r="AB2522" i="19"/>
  <c r="AB2521" i="19"/>
  <c r="AB2520" i="19"/>
  <c r="AB2519" i="19"/>
  <c r="AB2518" i="19"/>
  <c r="AB2517" i="19"/>
  <c r="AB2516" i="19"/>
  <c r="AB2515" i="19"/>
  <c r="AB2514" i="19"/>
  <c r="AB2513" i="19"/>
  <c r="AB2512" i="19"/>
  <c r="AB2511" i="19"/>
  <c r="AB2510" i="19"/>
  <c r="AB2509" i="19"/>
  <c r="AB2508" i="19"/>
  <c r="AB2507" i="19"/>
  <c r="AB2506" i="19"/>
  <c r="AB2505" i="19"/>
  <c r="AB2504" i="19"/>
  <c r="AB2503" i="19"/>
  <c r="AB2502" i="19"/>
  <c r="AB2501" i="19"/>
  <c r="AB2500" i="19"/>
  <c r="AB2499" i="19"/>
  <c r="AB2498" i="19"/>
  <c r="AB2497" i="19"/>
  <c r="AB2496" i="19"/>
  <c r="AB2495" i="19"/>
  <c r="AB2494" i="19"/>
  <c r="AB2493" i="19"/>
  <c r="AB2492" i="19"/>
  <c r="AB2491" i="19"/>
  <c r="AB2490" i="19"/>
  <c r="AB2489" i="19"/>
  <c r="AB2488" i="19"/>
  <c r="AB2487" i="19"/>
  <c r="AB2486" i="19"/>
  <c r="AB2485" i="19"/>
  <c r="AB2484" i="19"/>
  <c r="AB2483" i="19"/>
  <c r="AB2482" i="19"/>
  <c r="AB2481" i="19"/>
  <c r="AB2480" i="19"/>
  <c r="AB2479" i="19"/>
  <c r="AB2478" i="19"/>
  <c r="AB2477" i="19"/>
  <c r="AB2476" i="19"/>
  <c r="AB2475" i="19"/>
  <c r="AB2474" i="19"/>
  <c r="AB2473" i="19"/>
  <c r="AB2472" i="19"/>
  <c r="AB2471" i="19"/>
  <c r="AB2470" i="19"/>
  <c r="AB2469" i="19"/>
  <c r="AB2468" i="19"/>
  <c r="AB2467" i="19"/>
  <c r="AB2466" i="19"/>
  <c r="AB2465" i="19"/>
  <c r="AB2464" i="19"/>
  <c r="AB2463" i="19"/>
  <c r="AB2462" i="19"/>
  <c r="AB2461" i="19"/>
  <c r="AB2460" i="19"/>
  <c r="AB2459" i="19"/>
  <c r="AB2458" i="19"/>
  <c r="AB2457" i="19"/>
  <c r="AB2456" i="19"/>
  <c r="AB2455" i="19"/>
  <c r="AB2454" i="19"/>
  <c r="AB2453" i="19"/>
  <c r="AB2452" i="19"/>
  <c r="AB2451" i="19"/>
  <c r="AB2450" i="19"/>
  <c r="AB2449" i="19"/>
  <c r="AB2448" i="19"/>
  <c r="AB2447" i="19"/>
  <c r="AB2446" i="19"/>
  <c r="AB2445" i="19"/>
  <c r="AB2444" i="19"/>
  <c r="AB2443" i="19"/>
  <c r="AB2442" i="19"/>
  <c r="AB2441" i="19"/>
  <c r="AB2440" i="19"/>
  <c r="AB2439" i="19"/>
  <c r="AB2438" i="19"/>
  <c r="AB2437" i="19"/>
  <c r="AB2436" i="19"/>
  <c r="AB2435" i="19"/>
  <c r="AB2434" i="19"/>
  <c r="AB2433" i="19"/>
  <c r="AB2432" i="19"/>
  <c r="AB2431" i="19"/>
  <c r="AB2430" i="19"/>
  <c r="AB2429" i="19"/>
  <c r="AB2428" i="19"/>
  <c r="AB2427" i="19"/>
  <c r="AB2426" i="19"/>
  <c r="AB2425" i="19"/>
  <c r="AB2424" i="19"/>
  <c r="AB2423" i="19"/>
  <c r="AB2422" i="19"/>
  <c r="AB2421" i="19"/>
  <c r="AB2420" i="19"/>
  <c r="AB2419" i="19"/>
  <c r="AB2418" i="19"/>
  <c r="AB2417" i="19"/>
  <c r="AB2416" i="19"/>
  <c r="AB2415" i="19"/>
  <c r="AB2414" i="19"/>
  <c r="AB2413" i="19"/>
  <c r="AB2412" i="19"/>
  <c r="AB2411" i="19"/>
  <c r="AB2410" i="19"/>
  <c r="AB2409" i="19"/>
  <c r="AB2408" i="19"/>
  <c r="AB2407" i="19"/>
  <c r="AB2406" i="19"/>
  <c r="AB2405" i="19"/>
  <c r="AB2404" i="19"/>
  <c r="AB2403" i="19"/>
  <c r="AB2402" i="19"/>
  <c r="AB2401" i="19"/>
  <c r="AB2400" i="19"/>
  <c r="AB2399" i="19"/>
  <c r="AB2398" i="19"/>
  <c r="AB2397" i="19"/>
  <c r="AB2396" i="19"/>
  <c r="AB2395" i="19"/>
  <c r="AB2394" i="19"/>
  <c r="AB2393" i="19"/>
  <c r="AB2392" i="19"/>
  <c r="AB2391" i="19"/>
  <c r="AB2390" i="19"/>
  <c r="AB2389" i="19"/>
  <c r="AB2388" i="19"/>
  <c r="AB2387" i="19"/>
  <c r="AB2386" i="19"/>
  <c r="AB2385" i="19"/>
  <c r="AB2384" i="19"/>
  <c r="AB2383" i="19"/>
  <c r="AB2382" i="19"/>
  <c r="AB2381" i="19"/>
  <c r="AB2380" i="19"/>
  <c r="AB2379" i="19"/>
  <c r="AB2378" i="19"/>
  <c r="AB2377" i="19"/>
  <c r="AB2376" i="19"/>
  <c r="AB2375" i="19"/>
  <c r="AB2374" i="19"/>
  <c r="AB2373" i="19"/>
  <c r="AB2372" i="19"/>
  <c r="AB2371" i="19"/>
  <c r="AB2370" i="19"/>
  <c r="AB2369" i="19"/>
  <c r="AB2368" i="19"/>
  <c r="AB2367" i="19"/>
  <c r="AB2366" i="19"/>
  <c r="AB2365" i="19"/>
  <c r="AB2364" i="19"/>
  <c r="AB2363" i="19"/>
  <c r="AB2362" i="19"/>
  <c r="AB2361" i="19"/>
  <c r="AB2360" i="19"/>
  <c r="AB2359" i="19"/>
  <c r="AB2358" i="19"/>
  <c r="AB2357" i="19"/>
  <c r="AB2356" i="19"/>
  <c r="AB2355" i="19"/>
  <c r="AB2354" i="19"/>
  <c r="AB2353" i="19"/>
  <c r="AB2352" i="19"/>
  <c r="AB2351" i="19"/>
  <c r="AB2350" i="19"/>
  <c r="AB2349" i="19"/>
  <c r="AB2348" i="19"/>
  <c r="AB2347" i="19"/>
  <c r="AB2346" i="19"/>
  <c r="AB2345" i="19"/>
  <c r="AB2344" i="19"/>
  <c r="AB2343" i="19"/>
  <c r="AB2342" i="19"/>
  <c r="AB2341" i="19"/>
  <c r="AB2340" i="19"/>
  <c r="AB2339" i="19"/>
  <c r="AB2338" i="19"/>
  <c r="AB2337" i="19"/>
  <c r="AB2336" i="19"/>
  <c r="AB2335" i="19"/>
  <c r="AB2334" i="19"/>
  <c r="AB2333" i="19"/>
  <c r="AB2332" i="19"/>
  <c r="AB2331" i="19"/>
  <c r="AB2330" i="19"/>
  <c r="AB2329" i="19"/>
  <c r="AB2328" i="19"/>
  <c r="AB2327" i="19"/>
  <c r="AB2326" i="19"/>
  <c r="AB2325" i="19"/>
  <c r="AB2324" i="19"/>
  <c r="AB2323" i="19"/>
  <c r="AB2322" i="19"/>
  <c r="AB2321" i="19"/>
  <c r="AB2320" i="19"/>
  <c r="AB2319" i="19"/>
  <c r="AB2318" i="19"/>
  <c r="AB2317" i="19"/>
  <c r="AB2316" i="19"/>
  <c r="AB2315" i="19"/>
  <c r="AB2314" i="19"/>
  <c r="AB2313" i="19"/>
  <c r="AB2312" i="19"/>
  <c r="AB2311" i="19"/>
  <c r="AB2310" i="19"/>
  <c r="AB2309" i="19"/>
  <c r="AB2308" i="19"/>
  <c r="AB2307" i="19"/>
  <c r="AB2306" i="19"/>
  <c r="AB2305" i="19"/>
  <c r="AB2304" i="19"/>
  <c r="AB2303" i="19"/>
  <c r="AB2302" i="19"/>
  <c r="AB2301" i="19"/>
  <c r="AB2300" i="19"/>
  <c r="AB2299" i="19"/>
  <c r="AB2298" i="19"/>
  <c r="AB2297" i="19"/>
  <c r="AB2296" i="19"/>
  <c r="AB2295" i="19"/>
  <c r="AB2294" i="19"/>
  <c r="AB2293" i="19"/>
  <c r="AB2292" i="19"/>
  <c r="AB2291" i="19"/>
  <c r="AB2290" i="19"/>
  <c r="AB2289" i="19"/>
  <c r="AB2288" i="19"/>
  <c r="AB2287" i="19"/>
  <c r="AB2286" i="19"/>
  <c r="AB2285" i="19"/>
  <c r="AB2284" i="19"/>
  <c r="AB2283" i="19"/>
  <c r="AB2282" i="19"/>
  <c r="AB2281" i="19"/>
  <c r="AB2280" i="19"/>
  <c r="AB2279" i="19"/>
  <c r="AB2278" i="19"/>
  <c r="AB2277" i="19"/>
  <c r="AB2276" i="19"/>
  <c r="AB2275" i="19"/>
  <c r="AB2274" i="19"/>
  <c r="AB2273" i="19"/>
  <c r="AB2272" i="19"/>
  <c r="AB2271" i="19"/>
  <c r="AB2270" i="19"/>
  <c r="AB2269" i="19"/>
  <c r="AB2268" i="19"/>
  <c r="AB2267" i="19"/>
  <c r="AB2266" i="19"/>
  <c r="AB2265" i="19"/>
  <c r="AB2264" i="19"/>
  <c r="AB2263" i="19"/>
  <c r="AB2262" i="19"/>
  <c r="AB2261" i="19"/>
  <c r="AB2260" i="19"/>
  <c r="AB2259" i="19"/>
  <c r="AB2258" i="19"/>
  <c r="AB2257" i="19"/>
  <c r="AB2256" i="19"/>
  <c r="AB2255" i="19"/>
  <c r="AB2254" i="19"/>
  <c r="AB2253" i="19"/>
  <c r="AB2252" i="19"/>
  <c r="AB2251" i="19"/>
  <c r="AB2250" i="19"/>
  <c r="AB2249" i="19"/>
  <c r="AB2248" i="19"/>
  <c r="AB2247" i="19"/>
  <c r="AB2246" i="19"/>
  <c r="AB2245" i="19"/>
  <c r="AB2244" i="19"/>
  <c r="AB2243" i="19"/>
  <c r="AB2242" i="19"/>
  <c r="AB2241" i="19"/>
  <c r="AB2240" i="19"/>
  <c r="AB2239" i="19"/>
  <c r="AB2238" i="19"/>
  <c r="AB2237" i="19"/>
  <c r="AB2236" i="19"/>
  <c r="AB2235" i="19"/>
  <c r="AB2234" i="19"/>
  <c r="AB2233" i="19"/>
  <c r="AB2232" i="19"/>
  <c r="AB2231" i="19"/>
  <c r="AB2230" i="19"/>
  <c r="AB2229" i="19"/>
  <c r="AB2228" i="19"/>
  <c r="AB2227" i="19"/>
  <c r="AB2226" i="19"/>
  <c r="AB2225" i="19"/>
  <c r="AB2224" i="19"/>
  <c r="AB2223" i="19"/>
  <c r="AB2222" i="19"/>
  <c r="AB2221" i="19"/>
  <c r="AB2220" i="19"/>
  <c r="AB2219" i="19"/>
  <c r="AB2218" i="19"/>
  <c r="AB2217" i="19"/>
  <c r="AB2216" i="19"/>
  <c r="AB2215" i="19"/>
  <c r="AB2214" i="19"/>
  <c r="AB2213" i="19"/>
  <c r="AB2212" i="19"/>
  <c r="AB2211" i="19"/>
  <c r="AB2210" i="19"/>
  <c r="AB2209" i="19"/>
  <c r="AB2208" i="19"/>
  <c r="AB2207" i="19"/>
  <c r="AB2206" i="19"/>
  <c r="AB2205" i="19"/>
  <c r="AB2204" i="19"/>
  <c r="AB2203" i="19"/>
  <c r="AB2202" i="19"/>
  <c r="AB2201" i="19"/>
  <c r="AB2200" i="19"/>
  <c r="AB2199" i="19"/>
  <c r="AB2198" i="19"/>
  <c r="AB2197" i="19"/>
  <c r="AB2196" i="19"/>
  <c r="AB2195" i="19"/>
  <c r="AB2194" i="19"/>
  <c r="AB2193" i="19"/>
  <c r="AB2192" i="19"/>
  <c r="AB2191" i="19"/>
  <c r="AB2190" i="19"/>
  <c r="AB2189" i="19"/>
  <c r="AB2188" i="19"/>
  <c r="AB2187" i="19"/>
  <c r="AB2186" i="19"/>
  <c r="AB2185" i="19"/>
  <c r="AB2184" i="19"/>
  <c r="AB2183" i="19"/>
  <c r="AB2182" i="19"/>
  <c r="AB2181" i="19"/>
  <c r="AB2180" i="19"/>
  <c r="AB2179" i="19"/>
  <c r="AB2178" i="19"/>
  <c r="AB2177" i="19"/>
  <c r="AB2176" i="19"/>
  <c r="AB2175" i="19"/>
  <c r="AB2174" i="19"/>
  <c r="AB2173" i="19"/>
  <c r="AB2172" i="19"/>
  <c r="AB2171" i="19"/>
  <c r="AB2170" i="19"/>
  <c r="AB2169" i="19"/>
  <c r="AB2168" i="19"/>
  <c r="AB2167" i="19"/>
  <c r="AB2166" i="19"/>
  <c r="AB2165" i="19"/>
  <c r="AB2164" i="19"/>
  <c r="AB2163" i="19"/>
  <c r="AB2162" i="19"/>
  <c r="AB2161" i="19"/>
  <c r="AB2160" i="19"/>
  <c r="AB2159" i="19"/>
  <c r="AB2158" i="19"/>
  <c r="AB2157" i="19"/>
  <c r="AB2156" i="19"/>
  <c r="AB2155" i="19"/>
  <c r="AB2154" i="19"/>
  <c r="AB2153" i="19"/>
  <c r="AB2152" i="19"/>
  <c r="AB2151" i="19"/>
  <c r="AB2150" i="19"/>
  <c r="AB2149" i="19"/>
  <c r="AB2148" i="19"/>
  <c r="AB2147" i="19"/>
  <c r="AB2146" i="19"/>
  <c r="AB2145" i="19"/>
  <c r="AB2144" i="19"/>
  <c r="AB2143" i="19"/>
  <c r="AB2142" i="19"/>
  <c r="AB2141" i="19"/>
  <c r="AB2140" i="19"/>
  <c r="AB2139" i="19"/>
  <c r="AB2138" i="19"/>
  <c r="AB2137" i="19"/>
  <c r="AB2136" i="19"/>
  <c r="AB2135" i="19"/>
  <c r="AB2134" i="19"/>
  <c r="AB2133" i="19"/>
  <c r="AB2132" i="19"/>
  <c r="AB2131" i="19"/>
  <c r="AB2130" i="19"/>
  <c r="AB2129" i="19"/>
  <c r="AB2128" i="19"/>
  <c r="AB2127" i="19"/>
  <c r="AB2126" i="19"/>
  <c r="AB2125" i="19"/>
  <c r="AB2124" i="19"/>
  <c r="AB2123" i="19"/>
  <c r="AB2122" i="19"/>
  <c r="AB2121" i="19"/>
  <c r="AB2120" i="19"/>
  <c r="AB2119" i="19"/>
  <c r="AB2118" i="19"/>
  <c r="AB2117" i="19"/>
  <c r="AB2116" i="19"/>
  <c r="AB2115" i="19"/>
  <c r="AB2114" i="19"/>
  <c r="AB2113" i="19"/>
  <c r="AB2112" i="19"/>
  <c r="AB2111" i="19"/>
  <c r="AB2110" i="19"/>
  <c r="AB2109" i="19"/>
  <c r="AB2108" i="19"/>
  <c r="AB2107" i="19"/>
  <c r="AB2106" i="19"/>
  <c r="AB2105" i="19"/>
  <c r="AB2104" i="19"/>
  <c r="AB2103" i="19"/>
  <c r="AB2102" i="19"/>
  <c r="AB2101" i="19"/>
  <c r="AB2100" i="19"/>
  <c r="AB2099" i="19"/>
  <c r="AB2098" i="19"/>
  <c r="AB2097" i="19"/>
  <c r="AB2096" i="19"/>
  <c r="AB2095" i="19"/>
  <c r="AB2094" i="19"/>
  <c r="AB2093" i="19"/>
  <c r="AB2092" i="19"/>
  <c r="AB2091" i="19"/>
  <c r="AB2090" i="19"/>
  <c r="AB2089" i="19"/>
  <c r="AB2088" i="19"/>
  <c r="AB2087" i="19"/>
  <c r="AB2086" i="19"/>
  <c r="AB2085" i="19"/>
  <c r="AB2084" i="19"/>
  <c r="AB2083" i="19"/>
  <c r="AB2082" i="19"/>
  <c r="AB2081" i="19"/>
  <c r="AB2080" i="19"/>
  <c r="AB2079" i="19"/>
  <c r="AB2078" i="19"/>
  <c r="AB2077" i="19"/>
  <c r="AB2076" i="19"/>
  <c r="AB2075" i="19"/>
  <c r="AB2074" i="19"/>
  <c r="AB2073" i="19"/>
  <c r="AB2072" i="19"/>
  <c r="AB2071" i="19"/>
  <c r="AB2070" i="19"/>
  <c r="AB2069" i="19"/>
  <c r="AB2068" i="19"/>
  <c r="AB2067" i="19"/>
  <c r="AB2066" i="19"/>
  <c r="AB2065" i="19"/>
  <c r="AB2064" i="19"/>
  <c r="AB2063" i="19"/>
  <c r="AB2062" i="19"/>
  <c r="AB2061" i="19"/>
  <c r="AB2060" i="19"/>
  <c r="AB2059" i="19"/>
  <c r="AB2058" i="19"/>
  <c r="AB2057" i="19"/>
  <c r="AB2056" i="19"/>
  <c r="AB2055" i="19"/>
  <c r="AB2054" i="19"/>
  <c r="AB2053" i="19"/>
  <c r="AB2052" i="19"/>
  <c r="AB2051" i="19"/>
  <c r="AB2050" i="19"/>
  <c r="AB2049" i="19"/>
  <c r="AB2048" i="19"/>
  <c r="AB2047" i="19"/>
  <c r="AB2046" i="19"/>
  <c r="AB2045" i="19"/>
  <c r="AB2044" i="19"/>
  <c r="AB2043" i="19"/>
  <c r="AB2042" i="19"/>
  <c r="AB2041" i="19"/>
  <c r="AB2040" i="19"/>
  <c r="AB2039" i="19"/>
  <c r="AB2038" i="19"/>
  <c r="AB2037" i="19"/>
  <c r="AB2036" i="19"/>
  <c r="AB2035" i="19"/>
  <c r="AB2034" i="19"/>
  <c r="AB2033" i="19"/>
  <c r="AB2032" i="19"/>
  <c r="AB2031" i="19"/>
  <c r="AB2030" i="19"/>
  <c r="AB2029" i="19"/>
  <c r="AB2028" i="19"/>
  <c r="AB2027" i="19"/>
  <c r="AB2026" i="19"/>
  <c r="AB2025" i="19"/>
  <c r="AB2024" i="19"/>
  <c r="AB2023" i="19"/>
  <c r="AB2022" i="19"/>
  <c r="AB2021" i="19"/>
  <c r="AB2020" i="19"/>
  <c r="AB2019" i="19"/>
  <c r="AB2018" i="19"/>
  <c r="AB2017" i="19"/>
  <c r="AB2016" i="19"/>
  <c r="AB2015" i="19"/>
  <c r="AB2014" i="19"/>
  <c r="AB2013" i="19"/>
  <c r="AB2012" i="19"/>
  <c r="AB2011" i="19"/>
  <c r="AB2010" i="19"/>
  <c r="AB2009" i="19"/>
  <c r="AB2008" i="19"/>
  <c r="AB2007" i="19"/>
  <c r="AB2006" i="19"/>
  <c r="AB2005" i="19"/>
  <c r="AB2004" i="19"/>
  <c r="AB2003" i="19"/>
  <c r="AB2002" i="19"/>
  <c r="AB2001" i="19"/>
  <c r="AB2000" i="19"/>
  <c r="AB1999" i="19"/>
  <c r="AB1998" i="19"/>
  <c r="AB1997" i="19"/>
  <c r="AB1996" i="19"/>
  <c r="AB1995" i="19"/>
  <c r="AB1994" i="19"/>
  <c r="AB1993" i="19"/>
  <c r="AB1992" i="19"/>
  <c r="AB1991" i="19"/>
  <c r="AB1990" i="19"/>
  <c r="AB1989" i="19"/>
  <c r="AB1988" i="19"/>
  <c r="AB1987" i="19"/>
  <c r="AB1986" i="19"/>
  <c r="AB1985" i="19"/>
  <c r="AB1984" i="19"/>
  <c r="AB1983" i="19"/>
  <c r="AB1982" i="19"/>
  <c r="AB1981" i="19"/>
  <c r="AB1980" i="19"/>
  <c r="AB1979" i="19"/>
  <c r="AB1978" i="19"/>
  <c r="AB1977" i="19"/>
  <c r="AB1976" i="19"/>
  <c r="AB1975" i="19"/>
  <c r="AB1974" i="19"/>
  <c r="AB1973" i="19"/>
  <c r="AB1972" i="19"/>
  <c r="AB1971" i="19"/>
  <c r="AB1970" i="19"/>
  <c r="AB1969" i="19"/>
  <c r="AB1968" i="19"/>
  <c r="AB1967" i="19"/>
  <c r="AB1966" i="19"/>
  <c r="AB1965" i="19"/>
  <c r="AB1964" i="19"/>
  <c r="AB1963" i="19"/>
  <c r="AB1962" i="19"/>
  <c r="AB1961" i="19"/>
  <c r="AB1960" i="19"/>
  <c r="AB1959" i="19"/>
  <c r="AB1958" i="19"/>
  <c r="AB1957" i="19"/>
  <c r="AB1956" i="19"/>
  <c r="AB1955" i="19"/>
  <c r="AB1954" i="19"/>
  <c r="AB1953" i="19"/>
  <c r="AB1952" i="19"/>
  <c r="AB1951" i="19"/>
  <c r="AB1950" i="19"/>
  <c r="AB1949" i="19"/>
  <c r="AB1948" i="19"/>
  <c r="AB1947" i="19"/>
  <c r="AB1946" i="19"/>
  <c r="AB1945" i="19"/>
  <c r="AB1944" i="19"/>
  <c r="AB1943" i="19"/>
  <c r="AB1942" i="19"/>
  <c r="AB1941" i="19"/>
  <c r="AB1940" i="19"/>
  <c r="AB1939" i="19"/>
  <c r="AB1938" i="19"/>
  <c r="AB1937" i="19"/>
  <c r="AB1936" i="19"/>
  <c r="AB1935" i="19"/>
  <c r="AB1934" i="19"/>
  <c r="AB1933" i="19"/>
  <c r="AB1932" i="19"/>
  <c r="AB1931" i="19"/>
  <c r="AB1930" i="19"/>
  <c r="AB1929" i="19"/>
  <c r="AB1928" i="19"/>
  <c r="AB1927" i="19"/>
  <c r="AB1926" i="19"/>
  <c r="AB1925" i="19"/>
  <c r="AB1924" i="19"/>
  <c r="AB1923" i="19"/>
  <c r="AB1922" i="19"/>
  <c r="AB1921" i="19"/>
  <c r="AB1920" i="19"/>
  <c r="AB1919" i="19"/>
  <c r="AB1918" i="19"/>
  <c r="AB1917" i="19"/>
  <c r="AB1916" i="19"/>
  <c r="AB1915" i="19"/>
  <c r="AB1914" i="19"/>
  <c r="AB1913" i="19"/>
  <c r="AB1912" i="19"/>
  <c r="AB1911" i="19"/>
  <c r="AB1910" i="19"/>
  <c r="AB1909" i="19"/>
  <c r="AB1908" i="19"/>
  <c r="AB1907" i="19"/>
  <c r="AB1906" i="19"/>
  <c r="AB1905" i="19"/>
  <c r="AB1904" i="19"/>
  <c r="AB1903" i="19"/>
  <c r="AB1902" i="19"/>
  <c r="AB1901" i="19"/>
  <c r="AB1900" i="19"/>
  <c r="AB1899" i="19"/>
  <c r="AB1898" i="19"/>
  <c r="AB1897" i="19"/>
  <c r="AB1896" i="19"/>
  <c r="AB1895" i="19"/>
  <c r="AB1894" i="19"/>
  <c r="AB1893" i="19"/>
  <c r="AB1892" i="19"/>
  <c r="AB1891" i="19"/>
  <c r="AB1890" i="19"/>
  <c r="AB1889" i="19"/>
  <c r="AB1888" i="19"/>
  <c r="AB1887" i="19"/>
  <c r="AB1886" i="19"/>
  <c r="AB1885" i="19"/>
  <c r="AB1884" i="19"/>
  <c r="AB1883" i="19"/>
  <c r="AB1882" i="19"/>
  <c r="AB1881" i="19"/>
  <c r="AB1880" i="19"/>
  <c r="AB1879" i="19"/>
  <c r="AB1878" i="19"/>
  <c r="AB1877" i="19"/>
  <c r="AB1876" i="19"/>
  <c r="AB1875" i="19"/>
  <c r="AB1874" i="19"/>
  <c r="AB1873" i="19"/>
  <c r="AB1872" i="19"/>
  <c r="AB1871" i="19"/>
  <c r="AB1870" i="19"/>
  <c r="AB1869" i="19"/>
  <c r="AB1868" i="19"/>
  <c r="AB1867" i="19"/>
  <c r="AB1866" i="19"/>
  <c r="AB1865" i="19"/>
  <c r="AB1864" i="19"/>
  <c r="AB1863" i="19"/>
  <c r="AB1862" i="19"/>
  <c r="AB1861" i="19"/>
  <c r="AB1860" i="19"/>
  <c r="AB1859" i="19"/>
  <c r="AB1858" i="19"/>
  <c r="AB1857" i="19"/>
  <c r="AB1856" i="19"/>
  <c r="AB1855" i="19"/>
  <c r="AB1854" i="19"/>
  <c r="AB1853" i="19"/>
  <c r="AB1852" i="19"/>
  <c r="AB1851" i="19"/>
  <c r="AB1850" i="19"/>
  <c r="AB1849" i="19"/>
  <c r="AB1848" i="19"/>
  <c r="AB1847" i="19"/>
  <c r="AB1846" i="19"/>
  <c r="AB1845" i="19"/>
  <c r="AB1844" i="19"/>
  <c r="AB1843" i="19"/>
  <c r="AB1842" i="19"/>
  <c r="AB1841" i="19"/>
  <c r="AB1840" i="19"/>
  <c r="AB1839" i="19"/>
  <c r="AB1838" i="19"/>
  <c r="AB1837" i="19"/>
  <c r="AB1836" i="19"/>
  <c r="AB1835" i="19"/>
  <c r="AB1834" i="19"/>
  <c r="AB1833" i="19"/>
  <c r="AB1832" i="19"/>
  <c r="AB1831" i="19"/>
  <c r="AB1830" i="19"/>
  <c r="AB1829" i="19"/>
  <c r="AB1828" i="19"/>
  <c r="AB1827" i="19"/>
  <c r="AB1826" i="19"/>
  <c r="AB1825" i="19"/>
  <c r="AB1824" i="19"/>
  <c r="AB1823" i="19"/>
  <c r="AB1822" i="19"/>
  <c r="AB1821" i="19"/>
  <c r="AB1820" i="19"/>
  <c r="AB1819" i="19"/>
  <c r="AB1818" i="19"/>
  <c r="AB1817" i="19"/>
  <c r="AB1816" i="19"/>
  <c r="AB1815" i="19"/>
  <c r="AB1814" i="19"/>
  <c r="AB1813" i="19"/>
  <c r="AB1812" i="19"/>
  <c r="AB1811" i="19"/>
  <c r="AB1810" i="19"/>
  <c r="AB1809" i="19"/>
  <c r="AB1808" i="19"/>
  <c r="AB1807" i="19"/>
  <c r="AB1806" i="19"/>
  <c r="AB1805" i="19"/>
  <c r="AB1804" i="19"/>
  <c r="AB1803" i="19"/>
  <c r="AB1802" i="19"/>
  <c r="AB1801" i="19"/>
  <c r="AB1800" i="19"/>
  <c r="AB1799" i="19"/>
  <c r="AB1798" i="19"/>
  <c r="AB1797" i="19"/>
  <c r="AB1796" i="19"/>
  <c r="AB1795" i="19"/>
  <c r="AB1794" i="19"/>
  <c r="AB1793" i="19"/>
  <c r="AB1792" i="19"/>
  <c r="AB1791" i="19"/>
  <c r="AB1790" i="19"/>
  <c r="AB1789" i="19"/>
  <c r="AB1788" i="19"/>
  <c r="AB1787" i="19"/>
  <c r="AB1786" i="19"/>
  <c r="AB1785" i="19"/>
  <c r="AB1784" i="19"/>
  <c r="AB1783" i="19"/>
  <c r="AB1782" i="19"/>
  <c r="AB1781" i="19"/>
  <c r="AB1780" i="19"/>
  <c r="AB1779" i="19"/>
  <c r="AB1778" i="19"/>
  <c r="AB1777" i="19"/>
  <c r="AB1776" i="19"/>
  <c r="AB1775" i="19"/>
  <c r="AB1774" i="19"/>
  <c r="AB1773" i="19"/>
  <c r="AB1772" i="19"/>
  <c r="AB1771" i="19"/>
  <c r="AB1770" i="19"/>
  <c r="AB1769" i="19"/>
  <c r="AB1768" i="19"/>
  <c r="AB1767" i="19"/>
  <c r="AB1766" i="19"/>
  <c r="AB1765" i="19"/>
  <c r="AB1764" i="19"/>
  <c r="AB1763" i="19"/>
  <c r="AB1762" i="19"/>
  <c r="AB1761" i="19"/>
  <c r="AB1760" i="19"/>
  <c r="AB1759" i="19"/>
  <c r="AB1758" i="19"/>
  <c r="AB1757" i="19"/>
  <c r="AB1756" i="19"/>
  <c r="AB1755" i="19"/>
  <c r="AB1754" i="19"/>
  <c r="AB1753" i="19"/>
  <c r="AB1752" i="19"/>
  <c r="AB1751" i="19"/>
  <c r="AB1750" i="19"/>
  <c r="AB1749" i="19"/>
  <c r="AB1748" i="19"/>
  <c r="AB1747" i="19"/>
  <c r="AB1746" i="19"/>
  <c r="AB1745" i="19"/>
  <c r="AB1744" i="19"/>
  <c r="AB1743" i="19"/>
  <c r="AB1742" i="19"/>
  <c r="AB1741" i="19"/>
  <c r="AB1740" i="19"/>
  <c r="AB1739" i="19"/>
  <c r="AB1738" i="19"/>
  <c r="AB1737" i="19"/>
  <c r="AB1736" i="19"/>
  <c r="AB1735" i="19"/>
  <c r="AB1734" i="19"/>
  <c r="AB1733" i="19"/>
  <c r="AB1732" i="19"/>
  <c r="AB1731" i="19"/>
  <c r="AB1730" i="19"/>
  <c r="AB1729" i="19"/>
  <c r="AB1728" i="19"/>
  <c r="AB1727" i="19"/>
  <c r="AB1726" i="19"/>
  <c r="AB1725" i="19"/>
  <c r="AB1724" i="19"/>
  <c r="AB1723" i="19"/>
  <c r="AB1722" i="19"/>
  <c r="AB1721" i="19"/>
  <c r="AB1720" i="19"/>
  <c r="AB1719" i="19"/>
  <c r="AB1718" i="19"/>
  <c r="AB1717" i="19"/>
  <c r="AB1716" i="19"/>
  <c r="AB1715" i="19"/>
  <c r="AB1714" i="19"/>
  <c r="AB1713" i="19"/>
  <c r="AB1712" i="19"/>
  <c r="AB1711" i="19"/>
  <c r="AB1710" i="19"/>
  <c r="AB1709" i="19"/>
  <c r="AB1708" i="19"/>
  <c r="AB1707" i="19"/>
  <c r="AB1706" i="19"/>
  <c r="AB1705" i="19"/>
  <c r="AB1704" i="19"/>
  <c r="AB1703" i="19"/>
  <c r="AB1702" i="19"/>
  <c r="AB1701" i="19"/>
  <c r="AB1700" i="19"/>
  <c r="AB1699" i="19"/>
  <c r="AB1698" i="19"/>
  <c r="AB1697" i="19"/>
  <c r="AB1696" i="19"/>
  <c r="AB1695" i="19"/>
  <c r="AB1694" i="19"/>
  <c r="AB1693" i="19"/>
  <c r="AB1692" i="19"/>
  <c r="AB1691" i="19"/>
  <c r="AB1690" i="19"/>
  <c r="AB1689" i="19"/>
  <c r="AB1688" i="19"/>
  <c r="AB1687" i="19"/>
  <c r="AB1686" i="19"/>
  <c r="AB1685" i="19"/>
  <c r="AB1684" i="19"/>
  <c r="AB1683" i="19"/>
  <c r="AB1682" i="19"/>
  <c r="AB1681" i="19"/>
  <c r="AB1680" i="19"/>
  <c r="AB1679" i="19"/>
  <c r="AB1678" i="19"/>
  <c r="AB1677" i="19"/>
  <c r="AB1676" i="19"/>
  <c r="AB1675" i="19"/>
  <c r="AB1674" i="19"/>
  <c r="AB1673" i="19"/>
  <c r="AB1672" i="19"/>
  <c r="AB1671" i="19"/>
  <c r="AB1670" i="19"/>
  <c r="AB1669" i="19"/>
  <c r="AB1668" i="19"/>
  <c r="AB1667" i="19"/>
  <c r="AB1666" i="19"/>
  <c r="AB1665" i="19"/>
  <c r="AB1664" i="19"/>
  <c r="AB1663" i="19"/>
  <c r="AB1662" i="19"/>
  <c r="AB1661" i="19"/>
  <c r="AB1660" i="19"/>
  <c r="AB1659" i="19"/>
  <c r="AB1658" i="19"/>
  <c r="AB1657" i="19"/>
  <c r="AB1656" i="19"/>
  <c r="AB1655" i="19"/>
  <c r="AB1654" i="19"/>
  <c r="AB1653" i="19"/>
  <c r="AB1652" i="19"/>
  <c r="AB1651" i="19"/>
  <c r="AB1650" i="19"/>
  <c r="AB1649" i="19"/>
  <c r="AB1648" i="19"/>
  <c r="AB1647" i="19"/>
  <c r="AB1646" i="19"/>
  <c r="AB1645" i="19"/>
  <c r="AB1644" i="19"/>
  <c r="AB1643" i="19"/>
  <c r="AB1642" i="19"/>
  <c r="AB1641" i="19"/>
  <c r="AB1640" i="19"/>
  <c r="AB1639" i="19"/>
  <c r="AB1638" i="19"/>
  <c r="AB1637" i="19"/>
  <c r="AB1636" i="19"/>
  <c r="AB1635" i="19"/>
  <c r="AB1634" i="19"/>
  <c r="AB1633" i="19"/>
  <c r="AB1632" i="19"/>
  <c r="AB1631" i="19"/>
  <c r="AB1630" i="19"/>
  <c r="AB1629" i="19"/>
  <c r="AB1628" i="19"/>
  <c r="AB1627" i="19"/>
  <c r="AB1626" i="19"/>
  <c r="AB1625" i="19"/>
  <c r="AB1624" i="19"/>
  <c r="AB1623" i="19"/>
  <c r="AB1622" i="19"/>
  <c r="AB1621" i="19"/>
  <c r="AB1620" i="19"/>
  <c r="AB1619" i="19"/>
  <c r="AB1618" i="19"/>
  <c r="AB1617" i="19"/>
  <c r="AB1616" i="19"/>
  <c r="AB1615" i="19"/>
  <c r="AB1614" i="19"/>
  <c r="AB1613" i="19"/>
  <c r="AB1612" i="19"/>
  <c r="AB1611" i="19"/>
  <c r="AB1610" i="19"/>
  <c r="AB1609" i="19"/>
  <c r="AB1608" i="19"/>
  <c r="AB1607" i="19"/>
  <c r="AB1606" i="19"/>
  <c r="AB1605" i="19"/>
  <c r="AB1604" i="19"/>
  <c r="AB1603" i="19"/>
  <c r="AB1602" i="19"/>
  <c r="AB1601" i="19"/>
  <c r="AB1600" i="19"/>
  <c r="AB1599" i="19"/>
  <c r="AB1598" i="19"/>
  <c r="AB1597" i="19"/>
  <c r="AB1596" i="19"/>
  <c r="AB1595" i="19"/>
  <c r="AB1594" i="19"/>
  <c r="AB1593" i="19"/>
  <c r="AB1592" i="19"/>
  <c r="AB1591" i="19"/>
  <c r="AB1590" i="19"/>
  <c r="AB1589" i="19"/>
  <c r="AB1588" i="19"/>
  <c r="AB1587" i="19"/>
  <c r="AB1586" i="19"/>
  <c r="AB1585" i="19"/>
  <c r="AB1584" i="19"/>
  <c r="AB1583" i="19"/>
  <c r="AB1582" i="19"/>
  <c r="AB1581" i="19"/>
  <c r="AB1580" i="19"/>
  <c r="AB1579" i="19"/>
  <c r="AB1578" i="19"/>
  <c r="AB1577" i="19"/>
  <c r="AB1576" i="19"/>
  <c r="AB1575" i="19"/>
  <c r="AB1574" i="19"/>
  <c r="AB1573" i="19"/>
  <c r="AB1572" i="19"/>
  <c r="AB1571" i="19"/>
  <c r="AB1570" i="19"/>
  <c r="AB1569" i="19"/>
  <c r="AB1568" i="19"/>
  <c r="AB1567" i="19"/>
  <c r="AB1566" i="19"/>
  <c r="AB1565" i="19"/>
  <c r="AB1564" i="19"/>
  <c r="AB1563" i="19"/>
  <c r="AB1562" i="19"/>
  <c r="AB1561" i="19"/>
  <c r="AB1560" i="19"/>
  <c r="AB1559" i="19"/>
  <c r="AB1558" i="19"/>
  <c r="AB1557" i="19"/>
  <c r="AB1556" i="19"/>
  <c r="AB1555" i="19"/>
  <c r="AB1554" i="19"/>
  <c r="AB1553" i="19"/>
  <c r="AB1552" i="19"/>
  <c r="AB1551" i="19"/>
  <c r="AB1550" i="19"/>
  <c r="AB1549" i="19"/>
  <c r="AB1548" i="19"/>
  <c r="AB1547" i="19"/>
  <c r="AB1546" i="19"/>
  <c r="AB1545" i="19"/>
  <c r="AB1544" i="19"/>
  <c r="AB1543" i="19"/>
  <c r="AB1542" i="19"/>
  <c r="AB1541" i="19"/>
  <c r="AB1540" i="19"/>
  <c r="AB1539" i="19"/>
  <c r="AB1538" i="19"/>
  <c r="AB1537" i="19"/>
  <c r="AB1536" i="19"/>
  <c r="AB1535" i="19"/>
  <c r="AB1534" i="19"/>
  <c r="AB1533" i="19"/>
  <c r="AB1532" i="19"/>
  <c r="AB1531" i="19"/>
  <c r="AB1530" i="19"/>
  <c r="AB1529" i="19"/>
  <c r="AB1528" i="19"/>
  <c r="AB1527" i="19"/>
  <c r="AB1526" i="19"/>
  <c r="AB1525" i="19"/>
  <c r="AB1524" i="19"/>
  <c r="AB1523" i="19"/>
  <c r="AB1522" i="19"/>
  <c r="AB1521" i="19"/>
  <c r="AB1520" i="19"/>
  <c r="AB1519" i="19"/>
  <c r="AB1518" i="19"/>
  <c r="AB1517" i="19"/>
  <c r="AB1516" i="19"/>
  <c r="AB1515" i="19"/>
  <c r="AB1514" i="19"/>
  <c r="AB1513" i="19"/>
  <c r="AB1512" i="19"/>
  <c r="AB1511" i="19"/>
  <c r="AB1510" i="19"/>
  <c r="AB1509" i="19"/>
  <c r="AB1508" i="19"/>
  <c r="AB1507" i="19"/>
  <c r="AB1506" i="19"/>
  <c r="AB1505" i="19"/>
  <c r="AB1504" i="19"/>
  <c r="AB1503" i="19"/>
  <c r="AB1502" i="19"/>
  <c r="AB1501" i="19"/>
  <c r="AB1500" i="19"/>
  <c r="AB1499" i="19"/>
  <c r="AB1498" i="19"/>
  <c r="AB1497" i="19"/>
  <c r="AB1496" i="19"/>
  <c r="AB1495" i="19"/>
  <c r="AB1494" i="19"/>
  <c r="AB1493" i="19"/>
  <c r="AB1492" i="19"/>
  <c r="AB1491" i="19"/>
  <c r="AB1490" i="19"/>
  <c r="AB1489" i="19"/>
  <c r="AB1488" i="19"/>
  <c r="AB1487" i="19"/>
  <c r="AB1486" i="19"/>
  <c r="AB1485" i="19"/>
  <c r="AB1484" i="19"/>
  <c r="AB1483" i="19"/>
  <c r="AB1482" i="19"/>
  <c r="AB1481" i="19"/>
  <c r="AB1480" i="19"/>
  <c r="AB1479" i="19"/>
  <c r="AB1478" i="19"/>
  <c r="AB1477" i="19"/>
  <c r="AB1476" i="19"/>
  <c r="AB1475" i="19"/>
  <c r="AB1474" i="19"/>
  <c r="AB1473" i="19"/>
  <c r="AB1472" i="19"/>
  <c r="AB1471" i="19"/>
  <c r="AB1470" i="19"/>
  <c r="AB1469" i="19"/>
  <c r="AB1468" i="19"/>
  <c r="AB1467" i="19"/>
  <c r="AB1466" i="19"/>
  <c r="AB1465" i="19"/>
  <c r="AB1464" i="19"/>
  <c r="AB1463" i="19"/>
  <c r="AB1462" i="19"/>
  <c r="AB1461" i="19"/>
  <c r="AB1460" i="19"/>
  <c r="AB1459" i="19"/>
  <c r="AB1458" i="19"/>
  <c r="AB1457" i="19"/>
  <c r="AB1456" i="19"/>
  <c r="AB1455" i="19"/>
  <c r="AB1454" i="19"/>
  <c r="AB1453" i="19"/>
  <c r="AB1452" i="19"/>
  <c r="AB1451" i="19"/>
  <c r="AB1450" i="19"/>
  <c r="AB1449" i="19"/>
  <c r="AB1448" i="19"/>
  <c r="AB1447" i="19"/>
  <c r="AB1446" i="19"/>
  <c r="AB1445" i="19"/>
  <c r="AB1444" i="19"/>
  <c r="AB1443" i="19"/>
  <c r="AB1442" i="19"/>
  <c r="AB1441" i="19"/>
  <c r="AB1440" i="19"/>
  <c r="AB1439" i="19"/>
  <c r="AB1438" i="19"/>
  <c r="AB1437" i="19"/>
  <c r="AB1436" i="19"/>
  <c r="AB1435" i="19"/>
  <c r="AB1434" i="19"/>
  <c r="AB1433" i="19"/>
  <c r="AB1432" i="19"/>
  <c r="AB1431" i="19"/>
  <c r="AB1430" i="19"/>
  <c r="AB1429" i="19"/>
  <c r="AB1428" i="19"/>
  <c r="AB1427" i="19"/>
  <c r="AB1426" i="19"/>
  <c r="AB1425" i="19"/>
  <c r="AB1424" i="19"/>
  <c r="AB1423" i="19"/>
  <c r="AB1422" i="19"/>
  <c r="AB1421" i="19"/>
  <c r="AB1420" i="19"/>
  <c r="AB1419" i="19"/>
  <c r="AB1418" i="19"/>
  <c r="AB1417" i="19"/>
  <c r="AB1416" i="19"/>
  <c r="AB1415" i="19"/>
  <c r="AB1414" i="19"/>
  <c r="AB1413" i="19"/>
  <c r="AB1412" i="19"/>
  <c r="AB1411" i="19"/>
  <c r="AB1410" i="19"/>
  <c r="AB1409" i="19"/>
  <c r="AB1408" i="19"/>
  <c r="AB1407" i="19"/>
  <c r="AB1406" i="19"/>
  <c r="AB1405" i="19"/>
  <c r="AB1404" i="19"/>
  <c r="AB1403" i="19"/>
  <c r="AB1402" i="19"/>
  <c r="AB1401" i="19"/>
  <c r="AB1400" i="19"/>
  <c r="AB1399" i="19"/>
  <c r="AB1398" i="19"/>
  <c r="AB1397" i="19"/>
  <c r="AB1396" i="19"/>
  <c r="AB1395" i="19"/>
  <c r="AB1394" i="19"/>
  <c r="AB1393" i="19"/>
  <c r="AB1392" i="19"/>
  <c r="AB1391" i="19"/>
  <c r="AB1390" i="19"/>
  <c r="AB1389" i="19"/>
  <c r="AB1388" i="19"/>
  <c r="AB1387" i="19"/>
  <c r="AB1386" i="19"/>
  <c r="AB1385" i="19"/>
  <c r="AB1384" i="19"/>
  <c r="AB1383" i="19"/>
  <c r="AB1382" i="19"/>
  <c r="AB1381" i="19"/>
  <c r="AB1380" i="19"/>
  <c r="AB1379" i="19"/>
  <c r="AB1378" i="19"/>
  <c r="AB1377" i="19"/>
  <c r="AB1376" i="19"/>
  <c r="AB1375" i="19"/>
  <c r="AB1374" i="19"/>
  <c r="AB1373" i="19"/>
  <c r="AB1372" i="19"/>
  <c r="AB1371" i="19"/>
  <c r="AB1370" i="19"/>
  <c r="AB1369" i="19"/>
  <c r="AB1368" i="19"/>
  <c r="AB1367" i="19"/>
  <c r="AB1366" i="19"/>
  <c r="AB1365" i="19"/>
  <c r="AB1364" i="19"/>
  <c r="AB1363" i="19"/>
  <c r="AB1362" i="19"/>
  <c r="AB1361" i="19"/>
  <c r="AB1360" i="19"/>
  <c r="AB1359" i="19"/>
  <c r="AB1358" i="19"/>
  <c r="AB1357" i="19"/>
  <c r="AB1356" i="19"/>
  <c r="AB1355" i="19"/>
  <c r="AB1354" i="19"/>
  <c r="AB1353" i="19"/>
  <c r="AB1352" i="19"/>
  <c r="AB1351" i="19"/>
  <c r="AB1350" i="19"/>
  <c r="AB1349" i="19"/>
  <c r="AB1348" i="19"/>
  <c r="AB1347" i="19"/>
  <c r="AB1346" i="19"/>
  <c r="AB1345" i="19"/>
  <c r="AB1344" i="19"/>
  <c r="AB1343" i="19"/>
  <c r="AB1342" i="19"/>
  <c r="AB1341" i="19"/>
  <c r="AB1340" i="19"/>
  <c r="AB1339" i="19"/>
  <c r="AB1338" i="19"/>
  <c r="AB1337" i="19"/>
  <c r="AB1336" i="19"/>
  <c r="AB1335" i="19"/>
  <c r="AB1334" i="19"/>
  <c r="AB1333" i="19"/>
  <c r="AB1332" i="19"/>
  <c r="AB1331" i="19"/>
  <c r="AB1330" i="19"/>
  <c r="AB1329" i="19"/>
  <c r="AB1328" i="19"/>
  <c r="AB1327" i="19"/>
  <c r="AB1326" i="19"/>
  <c r="AB1325" i="19"/>
  <c r="AB1324" i="19"/>
  <c r="AB1323" i="19"/>
  <c r="AB1322" i="19"/>
  <c r="AB1321" i="19"/>
  <c r="AB1320" i="19"/>
  <c r="AB1319" i="19"/>
  <c r="AB1318" i="19"/>
  <c r="AB1317" i="19"/>
  <c r="AB1316" i="19"/>
  <c r="AB1315" i="19"/>
  <c r="AB1314" i="19"/>
  <c r="AB1313" i="19"/>
  <c r="AB1312" i="19"/>
  <c r="AB1311" i="19"/>
  <c r="AB1310" i="19"/>
  <c r="AB1309" i="19"/>
  <c r="AB1308" i="19"/>
  <c r="AB1307" i="19"/>
  <c r="AB1306" i="19"/>
  <c r="AB1305" i="19"/>
  <c r="AB1304" i="19"/>
  <c r="AB1303" i="19"/>
  <c r="AB1302" i="19"/>
  <c r="AB1301" i="19"/>
  <c r="AB1300" i="19"/>
  <c r="AB1299" i="19"/>
  <c r="AB1298" i="19"/>
  <c r="AB1297" i="19"/>
  <c r="AB1296" i="19"/>
  <c r="AB1295" i="19"/>
  <c r="AB1294" i="19"/>
  <c r="AB1293" i="19"/>
  <c r="AB1292" i="19"/>
  <c r="AB1291" i="19"/>
  <c r="AB1290" i="19"/>
  <c r="AB1289" i="19"/>
  <c r="AB1288" i="19"/>
  <c r="AB1287" i="19"/>
  <c r="AB1286" i="19"/>
  <c r="AB1285" i="19"/>
  <c r="AB1284" i="19"/>
  <c r="AB1283" i="19"/>
  <c r="AB1282" i="19"/>
  <c r="AB1281" i="19"/>
  <c r="AB1280" i="19"/>
  <c r="AB1279" i="19"/>
  <c r="AB1278" i="19"/>
  <c r="AB1277" i="19"/>
  <c r="AB1276" i="19"/>
  <c r="AB1275" i="19"/>
  <c r="AB1274" i="19"/>
  <c r="AB1273" i="19"/>
  <c r="AB1272" i="19"/>
  <c r="AB1271" i="19"/>
  <c r="AB1270" i="19"/>
  <c r="AB1269" i="19"/>
  <c r="AB1268" i="19"/>
  <c r="AB1267" i="19"/>
  <c r="AB1266" i="19"/>
  <c r="AB1265" i="19"/>
  <c r="AB1264" i="19"/>
  <c r="AB1263" i="19"/>
  <c r="AB1262" i="19"/>
  <c r="AB1261" i="19"/>
  <c r="AB1260" i="19"/>
  <c r="AB1259" i="19"/>
  <c r="AB1258" i="19"/>
  <c r="AB1257" i="19"/>
  <c r="AB1256" i="19"/>
  <c r="AB1255" i="19"/>
  <c r="AB1254" i="19"/>
  <c r="AB1253" i="19"/>
  <c r="AB1252" i="19"/>
  <c r="AB1251" i="19"/>
  <c r="AB1250" i="19"/>
  <c r="AB1249" i="19"/>
  <c r="AB1248" i="19"/>
  <c r="AB1247" i="19"/>
  <c r="AB1246" i="19"/>
  <c r="AB1245" i="19"/>
  <c r="AB1244" i="19"/>
  <c r="AB1243" i="19"/>
  <c r="AB1242" i="19"/>
  <c r="AB1241" i="19"/>
  <c r="AB1240" i="19"/>
  <c r="AB1239" i="19"/>
  <c r="AB1238" i="19"/>
  <c r="AB1237" i="19"/>
  <c r="AB1236" i="19"/>
  <c r="AB1235" i="19"/>
  <c r="AB1234" i="19"/>
  <c r="AB1233" i="19"/>
  <c r="AB1232" i="19"/>
  <c r="AB1231" i="19"/>
  <c r="AB1230" i="19"/>
  <c r="AB1229" i="19"/>
  <c r="AB1228" i="19"/>
  <c r="AB1227" i="19"/>
  <c r="AB1226" i="19"/>
  <c r="AB1225" i="19"/>
  <c r="AB1224" i="19"/>
  <c r="AB1223" i="19"/>
  <c r="AB1222" i="19"/>
  <c r="AB1221" i="19"/>
  <c r="AB1220" i="19"/>
  <c r="AB1219" i="19"/>
  <c r="AB1218" i="19"/>
  <c r="AB1217" i="19"/>
  <c r="AB1216" i="19"/>
  <c r="AB1215" i="19"/>
  <c r="AB1214" i="19"/>
  <c r="AB1213" i="19"/>
  <c r="AB1212" i="19"/>
  <c r="AB1211" i="19"/>
  <c r="AB1210" i="19"/>
  <c r="AB1209" i="19"/>
  <c r="AB1208" i="19"/>
  <c r="AB1207" i="19"/>
  <c r="AB1206" i="19"/>
  <c r="AB1205" i="19"/>
  <c r="AB1204" i="19"/>
  <c r="AB1203" i="19"/>
  <c r="AB1202" i="19"/>
  <c r="AB1201" i="19"/>
  <c r="AB1200" i="19"/>
  <c r="AB1199" i="19"/>
  <c r="AB1198" i="19"/>
  <c r="AB1197" i="19"/>
  <c r="AB1196" i="19"/>
  <c r="AB1195" i="19"/>
  <c r="AB1194" i="19"/>
  <c r="AB1193" i="19"/>
  <c r="AB1192" i="19"/>
  <c r="AB1191" i="19"/>
  <c r="AB1190" i="19"/>
  <c r="AB1189" i="19"/>
  <c r="AB1188" i="19"/>
  <c r="AB1187" i="19"/>
  <c r="AB1186" i="19"/>
  <c r="AB1185" i="19"/>
  <c r="AB1184" i="19"/>
  <c r="AB1183" i="19"/>
  <c r="AB1182" i="19"/>
  <c r="AB1181" i="19"/>
  <c r="AB1180" i="19"/>
  <c r="AB1179" i="19"/>
  <c r="AB1178" i="19"/>
  <c r="AB1177" i="19"/>
  <c r="AB1176" i="19"/>
  <c r="AB1175" i="19"/>
  <c r="AB1174" i="19"/>
  <c r="AB1173" i="19"/>
  <c r="AB1172" i="19"/>
  <c r="AB1171" i="19"/>
  <c r="AB1170" i="19"/>
  <c r="AB1169" i="19"/>
  <c r="AB1168" i="19"/>
  <c r="AB1167" i="19"/>
  <c r="AB1166" i="19"/>
  <c r="AB1165" i="19"/>
  <c r="AB1164" i="19"/>
  <c r="AB1163" i="19"/>
  <c r="AB1162" i="19"/>
  <c r="AB1161" i="19"/>
  <c r="AB1160" i="19"/>
  <c r="AB1159" i="19"/>
  <c r="AB1158" i="19"/>
  <c r="AB1157" i="19"/>
  <c r="AB1156" i="19"/>
  <c r="AB1155" i="19"/>
  <c r="AB1154" i="19"/>
  <c r="AB1153" i="19"/>
  <c r="AB1152" i="19"/>
  <c r="AB1151" i="19"/>
  <c r="AB1150" i="19"/>
  <c r="AB1149" i="19"/>
  <c r="AB1148" i="19"/>
  <c r="AB1147" i="19"/>
  <c r="AB1146" i="19"/>
  <c r="AB1145" i="19"/>
  <c r="AB1144" i="19"/>
  <c r="AB1143" i="19"/>
  <c r="AB1142" i="19"/>
  <c r="AB1141" i="19"/>
  <c r="AB1140" i="19"/>
  <c r="AB1139" i="19"/>
  <c r="AB1138" i="19"/>
  <c r="AB1137" i="19"/>
  <c r="AB1136" i="19"/>
  <c r="AB1135" i="19"/>
  <c r="AB1134" i="19"/>
  <c r="AB1133" i="19"/>
  <c r="AB1132" i="19"/>
  <c r="AB1131" i="19"/>
  <c r="AB1130" i="19"/>
  <c r="AB1129" i="19"/>
  <c r="AB1128" i="19"/>
  <c r="AB1127" i="19"/>
  <c r="AB1126" i="19"/>
  <c r="AB1125" i="19"/>
  <c r="AB1124" i="19"/>
  <c r="AB1123" i="19"/>
  <c r="AB1122" i="19"/>
  <c r="AB1121" i="19"/>
  <c r="AB1120" i="19"/>
  <c r="AB1119" i="19"/>
  <c r="AB1118" i="19"/>
  <c r="AB1117" i="19"/>
  <c r="AB1116" i="19"/>
  <c r="AB1115" i="19"/>
  <c r="AB1114" i="19"/>
  <c r="AB1113" i="19"/>
  <c r="AB1112" i="19"/>
  <c r="AB1111" i="19"/>
  <c r="AB1110" i="19"/>
  <c r="AB1109" i="19"/>
  <c r="AB1108" i="19"/>
  <c r="AB1107" i="19"/>
  <c r="AB1106" i="19"/>
  <c r="AB1105" i="19"/>
  <c r="AB1104" i="19"/>
  <c r="AB1103" i="19"/>
  <c r="AB1102" i="19"/>
  <c r="AB1101" i="19"/>
  <c r="AB1100" i="19"/>
  <c r="AB1099" i="19"/>
  <c r="AB1098" i="19"/>
  <c r="AB1097" i="19"/>
  <c r="AB1096" i="19"/>
  <c r="AB1095" i="19"/>
  <c r="AB1094" i="19"/>
  <c r="AB1093" i="19"/>
  <c r="AB1092" i="19"/>
  <c r="AB1091" i="19"/>
  <c r="AB1090" i="19"/>
  <c r="AB1089" i="19"/>
  <c r="AB1088" i="19"/>
  <c r="AB1087" i="19"/>
  <c r="AB1086" i="19"/>
  <c r="AB1085" i="19"/>
  <c r="AB1084" i="19"/>
  <c r="AB1083" i="19"/>
  <c r="AB1082" i="19"/>
  <c r="AB1081" i="19"/>
  <c r="AB1080" i="19"/>
  <c r="AB1079" i="19"/>
  <c r="AB1078" i="19"/>
  <c r="AB1077" i="19"/>
  <c r="AB1076" i="19"/>
  <c r="AB1075" i="19"/>
  <c r="AB1074" i="19"/>
  <c r="AB1073" i="19"/>
  <c r="AB1072" i="19"/>
  <c r="AB1071" i="19"/>
  <c r="AB1070" i="19"/>
  <c r="AB1069" i="19"/>
  <c r="AB1068" i="19"/>
  <c r="AB1067" i="19"/>
  <c r="AB1066" i="19"/>
  <c r="AB1065" i="19"/>
  <c r="AB1064" i="19"/>
  <c r="AB1063" i="19"/>
  <c r="AB1062" i="19"/>
  <c r="AB1061" i="19"/>
  <c r="AB1060" i="19"/>
  <c r="AB1059" i="19"/>
  <c r="AB1058" i="19"/>
  <c r="AB1057" i="19"/>
  <c r="AB1056" i="19"/>
  <c r="AB1055" i="19"/>
  <c r="AB1054" i="19"/>
  <c r="AB1053" i="19"/>
  <c r="AB1052" i="19"/>
  <c r="AB1051" i="19"/>
  <c r="AB1050" i="19"/>
  <c r="AB1049" i="19"/>
  <c r="AB1048" i="19"/>
  <c r="AB1047" i="19"/>
  <c r="AB1046" i="19"/>
  <c r="AB1045" i="19"/>
  <c r="AB1044" i="19"/>
  <c r="AB1043" i="19"/>
  <c r="AB1042" i="19"/>
  <c r="AB1041" i="19"/>
  <c r="AB1040" i="19"/>
  <c r="AB1039" i="19"/>
  <c r="AB1038" i="19"/>
  <c r="AB1037" i="19"/>
  <c r="AB1036" i="19"/>
  <c r="AB1035" i="19"/>
  <c r="AB1034" i="19"/>
  <c r="AB1033" i="19"/>
  <c r="AB1032" i="19"/>
  <c r="AB1031" i="19"/>
  <c r="AB1030" i="19"/>
  <c r="AB1029" i="19"/>
  <c r="AB1028" i="19"/>
  <c r="AB1027" i="19"/>
  <c r="AB1026" i="19"/>
  <c r="AB1025" i="19"/>
  <c r="AB1024" i="19"/>
  <c r="AB1023" i="19"/>
  <c r="AB1022" i="19"/>
  <c r="AB1021" i="19"/>
  <c r="AB1020" i="19"/>
  <c r="AB1019" i="19"/>
  <c r="AB1018" i="19"/>
  <c r="AB1017" i="19"/>
  <c r="AB1016" i="19"/>
  <c r="AB1015" i="19"/>
  <c r="AB1014" i="19"/>
  <c r="AB1013" i="19"/>
  <c r="AB1012" i="19"/>
  <c r="AB1011" i="19"/>
  <c r="AB1010" i="19"/>
  <c r="AB1009" i="19"/>
  <c r="AB1008" i="19"/>
  <c r="AB1007" i="19"/>
  <c r="AB1006" i="19"/>
  <c r="AB1005" i="19"/>
  <c r="AB1004" i="19"/>
  <c r="AB1003" i="19"/>
  <c r="AB1002" i="19"/>
  <c r="AB1001" i="19"/>
  <c r="AB1000" i="19"/>
  <c r="AB999" i="19"/>
  <c r="AB998" i="19"/>
  <c r="AB997" i="19"/>
  <c r="AB996" i="19"/>
  <c r="AB995" i="19"/>
  <c r="AB994" i="19"/>
  <c r="AB993" i="19"/>
  <c r="AB992" i="19"/>
  <c r="AB991" i="19"/>
  <c r="AB990" i="19"/>
  <c r="AB989" i="19"/>
  <c r="AB988" i="19"/>
  <c r="AB987" i="19"/>
  <c r="AB986" i="19"/>
  <c r="AB985" i="19"/>
  <c r="AB984" i="19"/>
  <c r="AB983" i="19"/>
  <c r="AB982" i="19"/>
  <c r="AB981" i="19"/>
  <c r="AB980" i="19"/>
  <c r="AB979" i="19"/>
  <c r="AB978" i="19"/>
  <c r="AB977" i="19"/>
  <c r="AB976" i="19"/>
  <c r="AB975" i="19"/>
  <c r="AB974" i="19"/>
  <c r="AB973" i="19"/>
  <c r="AB972" i="19"/>
  <c r="AB971" i="19"/>
  <c r="AB970" i="19"/>
  <c r="AB969" i="19"/>
  <c r="AB968" i="19"/>
  <c r="AB967" i="19"/>
  <c r="AB966" i="19"/>
  <c r="AB965" i="19"/>
  <c r="AB964" i="19"/>
  <c r="AB963" i="19"/>
  <c r="AB962" i="19"/>
  <c r="AB961" i="19"/>
  <c r="AB960" i="19"/>
  <c r="AB959" i="19"/>
  <c r="AB958" i="19"/>
  <c r="AB957" i="19"/>
  <c r="AB956" i="19"/>
  <c r="AB955" i="19"/>
  <c r="AB954" i="19"/>
  <c r="AB953" i="19"/>
  <c r="AB952" i="19"/>
  <c r="AB951" i="19"/>
  <c r="AB950" i="19"/>
  <c r="AB949" i="19"/>
  <c r="AB948" i="19"/>
  <c r="AB947" i="19"/>
  <c r="AB946" i="19"/>
  <c r="AB945" i="19"/>
  <c r="AB944" i="19"/>
  <c r="AB943" i="19"/>
  <c r="AB942" i="19"/>
  <c r="AB941" i="19"/>
  <c r="AB940" i="19"/>
  <c r="AB939" i="19"/>
  <c r="AB938" i="19"/>
  <c r="AB937" i="19"/>
  <c r="AB936" i="19"/>
  <c r="AB935" i="19"/>
  <c r="AB934" i="19"/>
  <c r="AB933" i="19"/>
  <c r="AB932" i="19"/>
  <c r="AB931" i="19"/>
  <c r="AB930" i="19"/>
  <c r="AB929" i="19"/>
  <c r="AB928" i="19"/>
  <c r="AB927" i="19"/>
  <c r="AB926" i="19"/>
  <c r="AB925" i="19"/>
  <c r="AB924" i="19"/>
  <c r="AB923" i="19"/>
  <c r="AB922" i="19"/>
  <c r="AB921" i="19"/>
  <c r="AB920" i="19"/>
  <c r="AB919" i="19"/>
  <c r="AB918" i="19"/>
  <c r="AB917" i="19"/>
  <c r="AB916" i="19"/>
  <c r="AB915" i="19"/>
  <c r="AB914" i="19"/>
  <c r="AB913" i="19"/>
  <c r="AB912" i="19"/>
  <c r="AB911" i="19"/>
  <c r="AB910" i="19"/>
  <c r="AB909" i="19"/>
  <c r="AB908" i="19"/>
  <c r="AB907" i="19"/>
  <c r="AB906" i="19"/>
  <c r="AB905" i="19"/>
  <c r="AB904" i="19"/>
  <c r="AB903" i="19"/>
  <c r="AB902" i="19"/>
  <c r="AB901" i="19"/>
  <c r="AB900" i="19"/>
  <c r="AB899" i="19"/>
  <c r="AB898" i="19"/>
  <c r="AB897" i="19"/>
  <c r="AB896" i="19"/>
  <c r="AB895" i="19"/>
  <c r="AB894" i="19"/>
  <c r="AB893" i="19"/>
  <c r="AB892" i="19"/>
  <c r="AB891" i="19"/>
  <c r="AB890" i="19"/>
  <c r="AB889" i="19"/>
  <c r="AB888" i="19"/>
  <c r="AB887" i="19"/>
  <c r="AB886" i="19"/>
  <c r="AB885" i="19"/>
  <c r="AB884" i="19"/>
  <c r="AB883" i="19"/>
  <c r="AB882" i="19"/>
  <c r="AB881" i="19"/>
  <c r="AB880" i="19"/>
  <c r="AB879" i="19"/>
  <c r="AB878" i="19"/>
  <c r="AB877" i="19"/>
  <c r="AB876" i="19"/>
  <c r="AB875" i="19"/>
  <c r="AB874" i="19"/>
  <c r="AB873" i="19"/>
  <c r="AB872" i="19"/>
  <c r="AB871" i="19"/>
  <c r="AB870" i="19"/>
  <c r="AB869" i="19"/>
  <c r="AB868" i="19"/>
  <c r="AB867" i="19"/>
  <c r="AB866" i="19"/>
  <c r="AB865" i="19"/>
  <c r="AB864" i="19"/>
  <c r="AB863" i="19"/>
  <c r="AB862" i="19"/>
  <c r="AB861" i="19"/>
  <c r="AB860" i="19"/>
  <c r="AB859" i="19"/>
  <c r="AB858" i="19"/>
  <c r="AB857" i="19"/>
  <c r="AB856" i="19"/>
  <c r="AB855" i="19"/>
  <c r="AB854" i="19"/>
  <c r="AB853" i="19"/>
  <c r="AB852" i="19"/>
  <c r="AB851" i="19"/>
  <c r="AB850" i="19"/>
  <c r="AB849" i="19"/>
  <c r="AB848" i="19"/>
  <c r="AB847" i="19"/>
  <c r="AB846" i="19"/>
  <c r="AB845" i="19"/>
  <c r="AB844" i="19"/>
  <c r="AB843" i="19"/>
  <c r="AB842" i="19"/>
  <c r="AB841" i="19"/>
  <c r="AB840" i="19"/>
  <c r="AB839" i="19"/>
  <c r="AB838" i="19"/>
  <c r="AB837" i="19"/>
  <c r="AB836" i="19"/>
  <c r="AB835" i="19"/>
  <c r="AB834" i="19"/>
  <c r="AB833" i="19"/>
  <c r="AB832" i="19"/>
  <c r="AB831" i="19"/>
  <c r="AB830" i="19"/>
  <c r="AB829" i="19"/>
  <c r="AB828" i="19"/>
  <c r="AB827" i="19"/>
  <c r="AB826" i="19"/>
  <c r="AB825" i="19"/>
  <c r="AB824" i="19"/>
  <c r="AB823" i="19"/>
  <c r="AB822" i="19"/>
  <c r="AB821" i="19"/>
  <c r="AB820" i="19"/>
  <c r="AB819" i="19"/>
  <c r="AB818" i="19"/>
  <c r="AB817" i="19"/>
  <c r="AB816" i="19"/>
  <c r="AB815" i="19"/>
  <c r="AB814" i="19"/>
  <c r="AB813" i="19"/>
  <c r="AB812" i="19"/>
  <c r="AB811" i="19"/>
  <c r="AB810" i="19"/>
  <c r="AB809" i="19"/>
  <c r="AB808" i="19"/>
  <c r="AB807" i="19"/>
  <c r="AB806" i="19"/>
  <c r="AB805" i="19"/>
  <c r="AB804" i="19"/>
  <c r="AB803" i="19"/>
  <c r="AB802" i="19"/>
  <c r="AB801" i="19"/>
  <c r="AB800" i="19"/>
  <c r="AB799" i="19"/>
  <c r="AB798" i="19"/>
  <c r="AB797" i="19"/>
  <c r="AB796" i="19"/>
  <c r="AB795" i="19"/>
  <c r="AB794" i="19"/>
  <c r="AB793" i="19"/>
  <c r="AB792" i="19"/>
  <c r="AB791" i="19"/>
  <c r="AB790" i="19"/>
  <c r="AB789" i="19"/>
  <c r="AB788" i="19"/>
  <c r="AB787" i="19"/>
  <c r="AB786" i="19"/>
  <c r="AB785" i="19"/>
  <c r="AB784" i="19"/>
  <c r="AB783" i="19"/>
  <c r="AB782" i="19"/>
  <c r="AB781" i="19"/>
  <c r="AB780" i="19"/>
  <c r="AB779" i="19"/>
  <c r="AB778" i="19"/>
  <c r="AB777" i="19"/>
  <c r="AB776" i="19"/>
  <c r="AB775" i="19"/>
  <c r="AB774" i="19"/>
  <c r="AB773" i="19"/>
  <c r="AB772" i="19"/>
  <c r="AB771" i="19"/>
  <c r="AB770" i="19"/>
  <c r="AB769" i="19"/>
  <c r="AB768" i="19"/>
  <c r="AB767" i="19"/>
  <c r="AB766" i="19"/>
  <c r="AB765" i="19"/>
  <c r="AB764" i="19"/>
  <c r="AB763" i="19"/>
  <c r="AB762" i="19"/>
  <c r="AB761" i="19"/>
  <c r="AB760" i="19"/>
  <c r="AB759" i="19"/>
  <c r="AB758" i="19"/>
  <c r="AB757" i="19"/>
  <c r="AB756" i="19"/>
  <c r="AB755" i="19"/>
  <c r="AB754" i="19"/>
  <c r="AB753" i="19"/>
  <c r="AB752" i="19"/>
  <c r="AB751" i="19"/>
  <c r="AB750" i="19"/>
  <c r="AB749" i="19"/>
  <c r="AB748" i="19"/>
  <c r="AB747" i="19"/>
  <c r="AB746" i="19"/>
  <c r="AB745" i="19"/>
  <c r="AB744" i="19"/>
  <c r="AB743" i="19"/>
  <c r="AB742" i="19"/>
  <c r="AB741" i="19"/>
  <c r="AB740" i="19"/>
  <c r="AB739" i="19"/>
  <c r="AB738" i="19"/>
  <c r="AB737" i="19"/>
  <c r="AB736" i="19"/>
  <c r="AB735" i="19"/>
  <c r="AB734" i="19"/>
  <c r="AB733" i="19"/>
  <c r="AB732" i="19"/>
  <c r="AB731" i="19"/>
  <c r="AB730" i="19"/>
  <c r="AB729" i="19"/>
  <c r="AB728" i="19"/>
  <c r="AB727" i="19"/>
  <c r="AB726" i="19"/>
  <c r="AB725" i="19"/>
  <c r="AB724" i="19"/>
  <c r="AB723" i="19"/>
  <c r="AB722" i="19"/>
  <c r="AB721" i="19"/>
  <c r="AB720" i="19"/>
  <c r="AB719" i="19"/>
  <c r="AB718" i="19"/>
  <c r="AB717" i="19"/>
  <c r="AB716" i="19"/>
  <c r="AB715" i="19"/>
  <c r="AB714" i="19"/>
  <c r="AB713" i="19"/>
  <c r="AB712" i="19"/>
  <c r="AB711" i="19"/>
  <c r="AB710" i="19"/>
  <c r="AB709" i="19"/>
  <c r="AB708" i="19"/>
  <c r="AB707" i="19"/>
  <c r="AB706" i="19"/>
  <c r="AB705" i="19"/>
  <c r="AB704" i="19"/>
  <c r="AB703" i="19"/>
  <c r="AB702" i="19"/>
  <c r="AB701" i="19"/>
  <c r="AB700" i="19"/>
  <c r="AB699" i="19"/>
  <c r="AB698" i="19"/>
  <c r="AB697" i="19"/>
  <c r="AB696" i="19"/>
  <c r="AB695" i="19"/>
  <c r="AB694" i="19"/>
  <c r="AB693" i="19"/>
  <c r="AB692" i="19"/>
  <c r="AB691" i="19"/>
  <c r="AB690" i="19"/>
  <c r="AB689" i="19"/>
  <c r="AB688" i="19"/>
  <c r="AB687" i="19"/>
  <c r="AB686" i="19"/>
  <c r="AB685" i="19"/>
  <c r="AB684" i="19"/>
  <c r="AB683" i="19"/>
  <c r="AB682" i="19"/>
  <c r="AB681" i="19"/>
  <c r="AB680" i="19"/>
  <c r="AB679" i="19"/>
  <c r="AB678" i="19"/>
  <c r="AB677" i="19"/>
  <c r="AB676" i="19"/>
  <c r="AB675" i="19"/>
  <c r="AB674" i="19"/>
  <c r="AB673" i="19"/>
  <c r="AB672" i="19"/>
  <c r="AB671" i="19"/>
  <c r="AB670" i="19"/>
  <c r="AB669" i="19"/>
  <c r="AB668" i="19"/>
  <c r="AB667" i="19"/>
  <c r="AB666" i="19"/>
  <c r="AB665" i="19"/>
  <c r="AB664" i="19"/>
  <c r="AB663" i="19"/>
  <c r="AB662" i="19"/>
  <c r="AB661" i="19"/>
  <c r="AB660" i="19"/>
  <c r="AB659" i="19"/>
  <c r="AB658" i="19"/>
  <c r="AB657" i="19"/>
  <c r="AB656" i="19"/>
  <c r="AB655" i="19"/>
  <c r="AB654" i="19"/>
  <c r="AB653" i="19"/>
  <c r="AB652" i="19"/>
  <c r="AB651" i="19"/>
  <c r="AB650" i="19"/>
  <c r="AB649" i="19"/>
  <c r="AB648" i="19"/>
  <c r="AB647" i="19"/>
  <c r="AB646" i="19"/>
  <c r="AB645" i="19"/>
  <c r="AB644" i="19"/>
  <c r="AB643" i="19"/>
  <c r="AB642" i="19"/>
  <c r="AB641" i="19"/>
  <c r="AB640" i="19"/>
  <c r="AB639" i="19"/>
  <c r="AB638" i="19"/>
  <c r="AB637" i="19"/>
  <c r="AB636" i="19"/>
  <c r="AB635" i="19"/>
  <c r="AB634" i="19"/>
  <c r="AB633" i="19"/>
  <c r="AB632" i="19"/>
  <c r="AB631" i="19"/>
  <c r="AB630" i="19"/>
  <c r="AB629" i="19"/>
  <c r="AB628" i="19"/>
  <c r="AB627" i="19"/>
  <c r="AB626" i="19"/>
  <c r="AB625" i="19"/>
  <c r="AB624" i="19"/>
  <c r="AB623" i="19"/>
  <c r="AB622" i="19"/>
  <c r="AB621" i="19"/>
  <c r="AB620" i="19"/>
  <c r="AB619" i="19"/>
  <c r="AB618" i="19"/>
  <c r="AB617" i="19"/>
  <c r="AB616" i="19"/>
  <c r="AB615" i="19"/>
  <c r="AB614" i="19"/>
  <c r="AB613" i="19"/>
  <c r="AB612" i="19"/>
  <c r="AB611" i="19"/>
  <c r="AB610" i="19"/>
  <c r="AB609" i="19"/>
  <c r="AB608" i="19"/>
  <c r="AB607" i="19"/>
  <c r="AB606" i="19"/>
  <c r="AB605" i="19"/>
  <c r="AB604" i="19"/>
  <c r="AB603" i="19"/>
  <c r="AB602" i="19"/>
  <c r="AB601" i="19"/>
  <c r="AB600" i="19"/>
  <c r="AB599" i="19"/>
  <c r="AB598" i="19"/>
  <c r="AB597" i="19"/>
  <c r="AB596" i="19"/>
  <c r="AB595" i="19"/>
  <c r="AB594" i="19"/>
  <c r="AB593" i="19"/>
  <c r="AB592" i="19"/>
  <c r="AB591" i="19"/>
  <c r="AB590" i="19"/>
  <c r="AB589" i="19"/>
  <c r="AB588" i="19"/>
  <c r="AB587" i="19"/>
  <c r="AB586" i="19"/>
  <c r="AB585" i="19"/>
  <c r="AB584" i="19"/>
  <c r="AB583" i="19"/>
  <c r="AB582" i="19"/>
  <c r="AB581" i="19"/>
  <c r="AB580" i="19"/>
  <c r="AB579" i="19"/>
  <c r="AB578" i="19"/>
  <c r="AB577" i="19"/>
  <c r="AB576" i="19"/>
  <c r="AB575" i="19"/>
  <c r="AB574" i="19"/>
  <c r="AB573" i="19"/>
  <c r="AB572" i="19"/>
  <c r="AB571" i="19"/>
  <c r="AB570" i="19"/>
  <c r="AB569" i="19"/>
  <c r="AB568" i="19"/>
  <c r="AB567" i="19"/>
  <c r="AB566" i="19"/>
  <c r="AB565" i="19"/>
  <c r="AB564" i="19"/>
  <c r="AB563" i="19"/>
  <c r="AB562" i="19"/>
  <c r="AB561" i="19"/>
  <c r="AB560" i="19"/>
  <c r="AB559" i="19"/>
  <c r="AB558" i="19"/>
  <c r="AB557" i="19"/>
  <c r="AB556" i="19"/>
  <c r="AB555" i="19"/>
  <c r="AB554" i="19"/>
  <c r="AB553" i="19"/>
  <c r="AB552" i="19"/>
  <c r="AB551" i="19"/>
  <c r="AB550" i="19"/>
  <c r="AB549" i="19"/>
  <c r="AB548" i="19"/>
  <c r="AB547" i="19"/>
  <c r="AB546" i="19"/>
  <c r="AB545" i="19"/>
  <c r="AB544" i="19"/>
  <c r="AB543" i="19"/>
  <c r="AB542" i="19"/>
  <c r="AB541" i="19"/>
  <c r="AB540" i="19"/>
  <c r="AB539" i="19"/>
  <c r="AB538" i="19"/>
  <c r="AB537" i="19"/>
  <c r="AB536" i="19"/>
  <c r="AB535" i="19"/>
  <c r="AB534" i="19"/>
  <c r="AB533" i="19"/>
  <c r="AB532" i="19"/>
  <c r="AB531" i="19"/>
  <c r="AB530" i="19"/>
  <c r="AB529" i="19"/>
  <c r="AB528" i="19"/>
  <c r="AB527" i="19"/>
  <c r="AB526" i="19"/>
  <c r="AB525" i="19"/>
  <c r="AB524" i="19"/>
  <c r="AB523" i="19"/>
  <c r="AB522" i="19"/>
  <c r="AB521" i="19"/>
  <c r="AB520" i="19"/>
  <c r="AB519" i="19"/>
  <c r="AB518" i="19"/>
  <c r="AB517" i="19"/>
  <c r="AB516" i="19"/>
  <c r="AB515" i="19"/>
  <c r="AB514" i="19"/>
  <c r="AB513" i="19"/>
  <c r="AB512" i="19"/>
  <c r="AB511" i="19"/>
  <c r="AB510" i="19"/>
  <c r="AB509" i="19"/>
  <c r="AB508" i="19"/>
  <c r="AB507" i="19"/>
  <c r="AB506" i="19"/>
  <c r="AB505" i="19"/>
  <c r="AB504" i="19"/>
  <c r="AB503" i="19"/>
  <c r="AB502" i="19"/>
  <c r="AB501" i="19"/>
  <c r="AB500" i="19"/>
  <c r="AB499" i="19"/>
  <c r="AB498" i="19"/>
  <c r="AB497" i="19"/>
  <c r="AB496" i="19"/>
  <c r="AB495" i="19"/>
  <c r="AB494" i="19"/>
  <c r="AB493" i="19"/>
  <c r="AB492" i="19"/>
  <c r="AB491" i="19"/>
  <c r="AB490" i="19"/>
  <c r="AB489" i="19"/>
  <c r="AB488" i="19"/>
  <c r="AB487" i="19"/>
  <c r="AB486" i="19"/>
  <c r="AB485" i="19"/>
  <c r="AB484" i="19"/>
  <c r="AB483" i="19"/>
  <c r="AB482" i="19"/>
  <c r="AB481" i="19"/>
  <c r="AB480" i="19"/>
  <c r="AB479" i="19"/>
  <c r="AB478" i="19"/>
  <c r="AB477" i="19"/>
  <c r="AB476" i="19"/>
  <c r="AB475" i="19"/>
  <c r="AB474" i="19"/>
  <c r="AB473" i="19"/>
  <c r="AB472" i="19"/>
  <c r="AB471" i="19"/>
  <c r="AB470" i="19"/>
  <c r="AB469" i="19"/>
  <c r="AB468" i="19"/>
  <c r="AB467" i="19"/>
  <c r="AB466" i="19"/>
  <c r="AB465" i="19"/>
  <c r="AB464" i="19"/>
  <c r="AB463" i="19"/>
  <c r="AB462" i="19"/>
  <c r="AB461" i="19"/>
  <c r="AB460" i="19"/>
  <c r="AB459" i="19"/>
  <c r="AB458" i="19"/>
  <c r="AB457" i="19"/>
  <c r="AB456" i="19"/>
  <c r="AB455" i="19"/>
  <c r="AB454" i="19"/>
  <c r="AB453" i="19"/>
  <c r="AB452" i="19"/>
  <c r="AB451" i="19"/>
  <c r="AB450" i="19"/>
  <c r="AB449" i="19"/>
  <c r="AB448" i="19"/>
  <c r="AB447" i="19"/>
  <c r="AB446" i="19"/>
  <c r="AB445" i="19"/>
  <c r="AB444" i="19"/>
  <c r="AB443" i="19"/>
  <c r="AB442" i="19"/>
  <c r="AB441" i="19"/>
  <c r="AB440" i="19"/>
  <c r="AB439" i="19"/>
  <c r="AB438" i="19"/>
  <c r="AB437" i="19"/>
  <c r="AB436" i="19"/>
  <c r="AB435" i="19"/>
  <c r="AB434" i="19"/>
  <c r="AB433" i="19"/>
  <c r="AB432" i="19"/>
  <c r="AB431" i="19"/>
  <c r="AB430" i="19"/>
  <c r="AB429" i="19"/>
  <c r="AB428" i="19"/>
  <c r="AB427" i="19"/>
  <c r="AB426" i="19"/>
  <c r="AB425" i="19"/>
  <c r="AB424" i="19"/>
  <c r="AB423" i="19"/>
  <c r="AB422" i="19"/>
  <c r="AB421" i="19"/>
  <c r="AB420" i="19"/>
  <c r="AB419" i="19"/>
  <c r="AB418" i="19"/>
  <c r="AB417" i="19"/>
  <c r="AB416" i="19"/>
  <c r="AB415" i="19"/>
  <c r="AB414" i="19"/>
  <c r="AB413" i="19"/>
  <c r="AB412" i="19"/>
  <c r="AB411" i="19"/>
  <c r="AB410" i="19"/>
  <c r="AB409" i="19"/>
  <c r="AB408" i="19"/>
  <c r="AB407" i="19"/>
  <c r="AB406" i="19"/>
  <c r="AB405" i="19"/>
  <c r="AB404" i="19"/>
  <c r="AB403" i="19"/>
  <c r="AB402" i="19"/>
  <c r="AB401" i="19"/>
  <c r="AB400" i="19"/>
  <c r="AB399" i="19"/>
  <c r="AB398" i="19"/>
  <c r="AB397" i="19"/>
  <c r="AB396" i="19"/>
  <c r="AB395" i="19"/>
  <c r="AB394" i="19"/>
  <c r="AB393" i="19"/>
  <c r="AB392" i="19"/>
  <c r="AB391" i="19"/>
  <c r="AB390" i="19"/>
  <c r="AB389" i="19"/>
  <c r="AB388" i="19"/>
  <c r="AB387" i="19"/>
  <c r="AB386" i="19"/>
  <c r="AB385" i="19"/>
  <c r="AB384" i="19"/>
  <c r="AB383" i="19"/>
  <c r="AB382" i="19"/>
  <c r="AB381" i="19"/>
  <c r="AB380" i="19"/>
  <c r="AB379" i="19"/>
  <c r="AB378" i="19"/>
  <c r="AB377" i="19"/>
  <c r="AB376" i="19"/>
  <c r="AB375" i="19"/>
  <c r="AB374" i="19"/>
  <c r="AB373" i="19"/>
  <c r="AB372" i="19"/>
  <c r="AB371" i="19"/>
  <c r="AB370" i="19"/>
  <c r="AB369" i="19"/>
  <c r="AB368" i="19"/>
  <c r="AB367" i="19"/>
  <c r="AB366" i="19"/>
  <c r="AB365" i="19"/>
  <c r="AB364" i="19"/>
  <c r="AB363" i="19"/>
  <c r="AB362" i="19"/>
  <c r="AB361" i="19"/>
  <c r="AB360" i="19"/>
  <c r="AB359" i="19"/>
  <c r="AB358" i="19"/>
  <c r="AB357" i="19"/>
  <c r="AB356" i="19"/>
  <c r="AB355" i="19"/>
  <c r="AB354" i="19"/>
  <c r="AB353" i="19"/>
  <c r="AB352" i="19"/>
  <c r="AB351" i="19"/>
  <c r="AB350" i="19"/>
  <c r="AB349" i="19"/>
  <c r="AB348" i="19"/>
  <c r="AB347" i="19"/>
  <c r="AB346" i="19"/>
  <c r="AB345" i="19"/>
  <c r="AB344" i="19"/>
  <c r="AB343" i="19"/>
  <c r="AB342" i="19"/>
  <c r="AB341" i="19"/>
  <c r="AB340" i="19"/>
  <c r="AB339" i="19"/>
  <c r="AB338" i="19"/>
  <c r="AB337" i="19"/>
  <c r="AB336" i="19"/>
  <c r="AB335" i="19"/>
  <c r="AB334" i="19"/>
  <c r="AB333" i="19"/>
  <c r="AB332" i="19"/>
  <c r="AB331" i="19"/>
  <c r="AB330" i="19"/>
  <c r="AB329" i="19"/>
  <c r="AB328" i="19"/>
  <c r="AB327" i="19"/>
  <c r="AB326" i="19"/>
  <c r="AB325" i="19"/>
  <c r="AB324" i="19"/>
  <c r="AB323" i="19"/>
  <c r="AB322" i="19"/>
  <c r="AB321" i="19"/>
  <c r="AB320" i="19"/>
  <c r="AB319" i="19"/>
  <c r="AB318" i="19"/>
  <c r="AB317" i="19"/>
  <c r="AB316" i="19"/>
  <c r="AB315" i="19"/>
  <c r="AB314" i="19"/>
  <c r="AB313" i="19"/>
  <c r="AB312" i="19"/>
  <c r="AB311" i="19"/>
  <c r="AB310" i="19"/>
  <c r="AB309" i="19"/>
  <c r="AB308" i="19"/>
  <c r="AB307" i="19"/>
  <c r="AB306" i="19"/>
  <c r="AB305" i="19"/>
  <c r="AB304" i="19"/>
  <c r="AB303" i="19"/>
  <c r="AB302" i="19"/>
  <c r="AB301" i="19"/>
  <c r="AB300" i="19"/>
  <c r="AB299" i="19"/>
  <c r="AB298" i="19"/>
  <c r="AB297" i="19"/>
  <c r="AB296" i="19"/>
  <c r="AB295" i="19"/>
  <c r="AB294" i="19"/>
  <c r="AB293" i="19"/>
  <c r="AB292" i="19"/>
  <c r="AB291" i="19"/>
  <c r="AB290" i="19"/>
  <c r="AB289" i="19"/>
  <c r="AB288" i="19"/>
  <c r="AB287" i="19"/>
  <c r="AB286" i="19"/>
  <c r="AB285" i="19"/>
  <c r="AB284" i="19"/>
  <c r="AB283" i="19"/>
  <c r="AB282" i="19"/>
  <c r="AB281" i="19"/>
  <c r="AB280" i="19"/>
  <c r="AB279" i="19"/>
  <c r="AB278" i="19"/>
  <c r="AB277" i="19"/>
  <c r="AB276" i="19"/>
  <c r="AB275" i="19"/>
  <c r="AB274" i="19"/>
  <c r="AB273" i="19"/>
  <c r="AB272" i="19"/>
  <c r="AB271" i="19"/>
  <c r="AB270" i="19"/>
  <c r="AB269" i="19"/>
  <c r="AB268" i="19"/>
  <c r="AB267" i="19"/>
  <c r="AB266" i="19"/>
  <c r="AB265" i="19"/>
  <c r="AB264" i="19"/>
  <c r="AB263" i="19"/>
  <c r="AB262" i="19"/>
  <c r="AB261" i="19"/>
  <c r="AB260" i="19"/>
  <c r="AB259" i="19"/>
  <c r="AB258" i="19"/>
  <c r="AB257" i="19"/>
  <c r="AB256" i="19"/>
  <c r="AB255" i="19"/>
  <c r="AB254" i="19"/>
  <c r="AB253" i="19"/>
  <c r="AB252" i="19"/>
  <c r="AB251" i="19"/>
  <c r="AB250" i="19"/>
  <c r="AB249" i="19"/>
  <c r="AB248" i="19"/>
  <c r="AB247" i="19"/>
  <c r="AB246" i="19"/>
  <c r="AB245" i="19"/>
  <c r="AB244" i="19"/>
  <c r="AB243" i="19"/>
  <c r="AB242" i="19"/>
  <c r="AB241" i="19"/>
  <c r="AB240" i="19"/>
  <c r="AB239" i="19"/>
  <c r="AB238" i="19"/>
  <c r="AB237" i="19"/>
  <c r="AB236" i="19"/>
  <c r="AB235" i="19"/>
  <c r="AB234" i="19"/>
  <c r="AB233" i="19"/>
  <c r="AB232" i="19"/>
  <c r="AB231" i="19"/>
  <c r="AB230" i="19"/>
  <c r="AB229" i="19"/>
  <c r="AB228" i="19"/>
  <c r="AB227" i="19"/>
  <c r="AB226" i="19"/>
  <c r="AB225" i="19"/>
  <c r="AB224" i="19"/>
  <c r="AB223" i="19"/>
  <c r="AB222" i="19"/>
  <c r="AB221" i="19"/>
  <c r="AB220" i="19"/>
  <c r="AB219" i="19"/>
  <c r="AB218" i="19"/>
  <c r="AB217" i="19"/>
  <c r="AB216" i="19"/>
  <c r="AB215" i="19"/>
  <c r="AB214" i="19"/>
  <c r="AB213" i="19"/>
  <c r="AB212" i="19"/>
  <c r="AB211" i="19"/>
  <c r="AB210" i="19"/>
  <c r="AB209" i="19"/>
  <c r="AB208" i="19"/>
  <c r="AB207" i="19"/>
  <c r="AB206" i="19"/>
  <c r="AB205" i="19"/>
  <c r="AB204" i="19"/>
  <c r="AB203" i="19"/>
  <c r="AB202" i="19"/>
  <c r="AB201" i="19"/>
  <c r="AB200" i="19"/>
  <c r="AB199" i="19"/>
  <c r="AB198" i="19"/>
  <c r="AB197" i="19"/>
  <c r="AB196" i="19"/>
  <c r="AB195" i="19"/>
  <c r="AB194" i="19"/>
  <c r="AB193" i="19"/>
  <c r="AB192" i="19"/>
  <c r="AB191" i="19"/>
  <c r="AB190" i="19"/>
  <c r="AB189" i="19"/>
  <c r="AB188" i="19"/>
  <c r="AB187" i="19"/>
  <c r="AB186" i="19"/>
  <c r="AB185" i="19"/>
  <c r="AB184" i="19"/>
  <c r="AB183" i="19"/>
  <c r="AB182" i="19"/>
  <c r="AB181" i="19"/>
  <c r="AB180" i="19"/>
  <c r="AB179" i="19"/>
  <c r="AB178" i="19"/>
  <c r="AB177" i="19"/>
  <c r="AB176" i="19"/>
  <c r="AB175" i="19"/>
  <c r="AB174" i="19"/>
  <c r="AB173" i="19"/>
  <c r="AB172" i="19"/>
  <c r="AB171" i="19"/>
  <c r="AB170" i="19"/>
  <c r="AB169" i="19"/>
  <c r="AB168" i="19"/>
  <c r="AB167" i="19"/>
  <c r="AB166" i="19"/>
  <c r="AB165" i="19"/>
  <c r="AB164" i="19"/>
  <c r="AB163" i="19"/>
  <c r="AB162" i="19"/>
  <c r="AB161" i="19"/>
  <c r="AB160" i="19"/>
  <c r="AB159" i="19"/>
  <c r="AB158" i="19"/>
  <c r="AB157" i="19"/>
  <c r="AB156" i="19"/>
  <c r="AB155" i="19"/>
  <c r="AB154" i="19"/>
  <c r="AB153" i="19"/>
  <c r="AB152" i="19"/>
  <c r="AB151" i="19"/>
  <c r="AB150" i="19"/>
  <c r="AB149" i="19"/>
  <c r="AB148" i="19"/>
  <c r="AB147" i="19"/>
  <c r="AB146" i="19"/>
  <c r="AB145" i="19"/>
  <c r="AB144" i="19"/>
  <c r="AB143" i="19"/>
  <c r="AB142" i="19"/>
  <c r="AB141" i="19"/>
  <c r="AB140" i="19"/>
  <c r="AB139" i="19"/>
  <c r="AB138" i="19"/>
  <c r="AB137" i="19"/>
  <c r="AB136" i="19"/>
  <c r="AB135" i="19"/>
  <c r="AB134" i="19"/>
  <c r="AB133" i="19"/>
  <c r="AB132" i="19"/>
  <c r="AB131" i="19"/>
  <c r="AB130" i="19"/>
  <c r="AB129" i="19"/>
  <c r="AB128" i="19"/>
  <c r="AB127" i="19"/>
  <c r="AB126" i="19"/>
  <c r="AB125" i="19"/>
  <c r="AB124" i="19"/>
  <c r="AB123" i="19"/>
  <c r="AB122" i="19"/>
  <c r="AB121" i="19"/>
  <c r="AB120" i="19"/>
  <c r="AB119" i="19"/>
  <c r="AB118" i="19"/>
  <c r="AB117" i="19"/>
  <c r="AB116" i="19"/>
  <c r="AB115" i="19"/>
  <c r="AB114" i="19"/>
  <c r="AB113" i="19"/>
  <c r="AB112" i="19"/>
  <c r="AB111" i="19"/>
  <c r="AB110" i="19"/>
  <c r="AB109" i="19"/>
  <c r="AB108" i="19"/>
  <c r="AB107" i="19"/>
  <c r="AB106" i="19"/>
  <c r="AB105" i="19"/>
  <c r="AB104" i="19"/>
  <c r="AB103" i="19"/>
  <c r="AB102" i="19"/>
  <c r="AB101" i="19"/>
  <c r="AB100" i="19"/>
  <c r="AB99" i="19"/>
  <c r="AB98" i="19"/>
  <c r="AB97" i="19"/>
  <c r="AB96" i="19"/>
  <c r="AB95" i="19"/>
  <c r="AB94" i="19"/>
  <c r="AB93" i="19"/>
  <c r="AB92" i="19"/>
  <c r="AB91" i="19"/>
  <c r="AB90" i="19"/>
  <c r="AB89" i="19"/>
  <c r="AB88" i="19"/>
  <c r="AB87" i="19"/>
  <c r="AB86" i="19"/>
  <c r="AB85" i="19"/>
  <c r="AB84" i="19"/>
  <c r="AB83" i="19"/>
  <c r="AB82" i="19"/>
  <c r="AB81" i="19"/>
  <c r="AB80" i="19"/>
  <c r="AB79" i="19"/>
  <c r="AB78" i="19"/>
  <c r="AB77" i="19"/>
  <c r="AB76" i="19"/>
  <c r="AB75" i="19"/>
  <c r="AB74" i="19"/>
  <c r="AB73" i="19"/>
  <c r="AB72" i="19"/>
  <c r="AB71" i="19"/>
  <c r="AB70" i="19"/>
  <c r="AB69" i="19"/>
  <c r="AB68" i="19"/>
  <c r="AB67" i="19"/>
  <c r="AB66" i="19"/>
  <c r="AB65" i="19"/>
  <c r="AB64" i="19"/>
  <c r="AB63" i="19"/>
  <c r="AB62" i="19"/>
  <c r="AB61" i="19"/>
  <c r="AB60" i="19"/>
  <c r="AB59" i="19"/>
  <c r="AB58" i="19"/>
  <c r="AB57" i="19"/>
  <c r="AB56" i="19"/>
  <c r="AB55" i="19"/>
  <c r="AB54" i="19"/>
  <c r="AB53" i="19"/>
  <c r="AB52" i="19"/>
  <c r="AB51" i="19"/>
  <c r="AB50" i="19"/>
  <c r="AB49" i="19"/>
  <c r="AB48" i="19"/>
  <c r="AB47" i="19"/>
  <c r="AB46" i="19"/>
  <c r="AB45" i="19"/>
  <c r="AB44" i="19"/>
  <c r="AB43" i="19"/>
  <c r="AB42" i="19"/>
  <c r="AB41" i="19"/>
  <c r="AB40" i="19"/>
  <c r="AB39" i="19"/>
  <c r="AB38" i="19"/>
  <c r="AB37" i="19"/>
  <c r="AB36" i="19"/>
  <c r="AB35" i="19"/>
  <c r="AB34" i="19"/>
  <c r="AB33" i="19"/>
  <c r="AB32" i="19"/>
  <c r="AB31" i="19"/>
  <c r="AB30" i="19"/>
  <c r="AB29" i="19"/>
  <c r="AB28" i="19"/>
  <c r="AB27" i="19"/>
  <c r="AB26" i="19"/>
  <c r="AB25" i="19"/>
  <c r="AB24" i="19"/>
  <c r="AB23" i="19"/>
  <c r="AB22" i="19"/>
  <c r="AB21" i="19"/>
  <c r="AB20" i="19"/>
  <c r="AB19" i="19"/>
  <c r="AB18" i="19"/>
  <c r="AB17" i="19"/>
  <c r="AB16" i="19"/>
  <c r="AB15" i="19"/>
  <c r="AB14" i="19"/>
  <c r="AB13" i="19"/>
  <c r="AB12" i="19"/>
  <c r="AB11" i="19"/>
  <c r="AB10" i="19"/>
  <c r="AB9" i="19"/>
  <c r="AB8" i="19"/>
  <c r="AB7" i="19"/>
  <c r="AB6" i="19"/>
  <c r="AB5" i="19"/>
  <c r="AB4" i="19"/>
  <c r="AB3" i="19"/>
  <c r="AB2" i="19"/>
  <c r="G50" i="17" l="1"/>
  <c r="G45" i="17"/>
  <c r="G6" i="17"/>
  <c r="G14" i="17"/>
  <c r="G22" i="17"/>
  <c r="G30" i="17"/>
  <c r="G38" i="17"/>
  <c r="G46" i="17"/>
  <c r="G7" i="17"/>
  <c r="G15" i="17"/>
  <c r="G23" i="17"/>
  <c r="G31" i="17"/>
  <c r="G39" i="17"/>
  <c r="G47" i="17"/>
  <c r="G8" i="17"/>
  <c r="G16" i="17"/>
  <c r="G24" i="17"/>
  <c r="G32" i="17"/>
  <c r="G40" i="17"/>
  <c r="G48" i="17"/>
  <c r="G2" i="17"/>
  <c r="G9" i="17"/>
  <c r="G17" i="17"/>
  <c r="G25" i="17"/>
  <c r="G33" i="17"/>
  <c r="G41" i="17"/>
  <c r="G49" i="17"/>
  <c r="G10" i="17"/>
  <c r="G18" i="17"/>
  <c r="G26" i="17"/>
  <c r="G34" i="17"/>
  <c r="G42" i="17"/>
  <c r="G3" i="17"/>
  <c r="G11" i="17"/>
  <c r="G19" i="17"/>
  <c r="G27" i="17"/>
  <c r="G35" i="17"/>
  <c r="G43" i="17"/>
  <c r="G4" i="17"/>
  <c r="G12" i="17"/>
  <c r="G20" i="17"/>
  <c r="G28" i="17"/>
  <c r="G36" i="17"/>
  <c r="G44" i="17"/>
  <c r="G5" i="17"/>
  <c r="G13" i="17"/>
  <c r="G21" i="17"/>
  <c r="G29" i="17"/>
  <c r="G37" i="17"/>
  <c r="F50" i="17"/>
  <c r="F45" i="17"/>
  <c r="F6" i="17"/>
  <c r="F14" i="17"/>
  <c r="F22" i="17"/>
  <c r="F30" i="17"/>
  <c r="F38" i="17"/>
  <c r="F46" i="17"/>
  <c r="F7" i="17"/>
  <c r="F15" i="17"/>
  <c r="F23" i="17"/>
  <c r="F31" i="17"/>
  <c r="F39" i="17"/>
  <c r="F47" i="17"/>
  <c r="F8" i="17"/>
  <c r="F16" i="17"/>
  <c r="F24" i="17"/>
  <c r="F32" i="17"/>
  <c r="F40" i="17"/>
  <c r="F48" i="17"/>
  <c r="E19" i="17"/>
  <c r="F9" i="17"/>
  <c r="F17" i="17"/>
  <c r="F25" i="17"/>
  <c r="F33" i="17"/>
  <c r="F41" i="17"/>
  <c r="F49" i="17"/>
  <c r="F2" i="17"/>
  <c r="F10" i="17"/>
  <c r="F18" i="17"/>
  <c r="F26" i="17"/>
  <c r="F34" i="17"/>
  <c r="F42" i="17"/>
  <c r="F3" i="17"/>
  <c r="F11" i="17"/>
  <c r="F19" i="17"/>
  <c r="F27" i="17"/>
  <c r="F35" i="17"/>
  <c r="F43" i="17"/>
  <c r="F4" i="17"/>
  <c r="F12" i="17"/>
  <c r="F20" i="17"/>
  <c r="F28" i="17"/>
  <c r="F36" i="17"/>
  <c r="F44" i="17"/>
  <c r="F5" i="17"/>
  <c r="F13" i="17"/>
  <c r="F21" i="17"/>
  <c r="F29" i="17"/>
  <c r="F37" i="17"/>
  <c r="D51" i="17"/>
  <c r="G51" i="17" s="1"/>
  <c r="Y5739" i="19"/>
  <c r="Y5738" i="19"/>
  <c r="Y5737" i="19"/>
  <c r="Y5736" i="19"/>
  <c r="Y5735" i="19"/>
  <c r="Y5734" i="19"/>
  <c r="Y5733" i="19"/>
  <c r="Y5732" i="19"/>
  <c r="Y5731" i="19"/>
  <c r="Y5730" i="19"/>
  <c r="Y5729" i="19"/>
  <c r="Y5728" i="19"/>
  <c r="Y5727" i="19"/>
  <c r="Y5726" i="19"/>
  <c r="Y5725" i="19"/>
  <c r="Y5724" i="19"/>
  <c r="Y5723" i="19"/>
  <c r="Y5722" i="19"/>
  <c r="Y5721" i="19"/>
  <c r="Y5720" i="19"/>
  <c r="Y5719" i="19"/>
  <c r="Y5718" i="19"/>
  <c r="Y5717" i="19"/>
  <c r="Y5716" i="19"/>
  <c r="Y5715" i="19"/>
  <c r="Y5714" i="19"/>
  <c r="Y5713" i="19"/>
  <c r="Y5712" i="19"/>
  <c r="Y5711" i="19"/>
  <c r="Y5710" i="19"/>
  <c r="Y5709" i="19"/>
  <c r="Y5708" i="19"/>
  <c r="Y5707" i="19"/>
  <c r="Y5706" i="19"/>
  <c r="Y5705" i="19"/>
  <c r="Y5704" i="19"/>
  <c r="Y5703" i="19"/>
  <c r="Y5702" i="19"/>
  <c r="Y5701" i="19"/>
  <c r="Y5700" i="19"/>
  <c r="Y5699" i="19"/>
  <c r="Y5698" i="19"/>
  <c r="Y5697" i="19"/>
  <c r="Y5696" i="19"/>
  <c r="Y5695" i="19"/>
  <c r="Y5694" i="19"/>
  <c r="Y5693" i="19"/>
  <c r="Y5692" i="19"/>
  <c r="Y5691" i="19"/>
  <c r="Y5690" i="19"/>
  <c r="Y5689" i="19"/>
  <c r="Y5688" i="19"/>
  <c r="Y5687" i="19"/>
  <c r="Y5686" i="19"/>
  <c r="Y5685" i="19"/>
  <c r="Y5684" i="19"/>
  <c r="Y5683" i="19"/>
  <c r="Y5682" i="19"/>
  <c r="Y5681" i="19"/>
  <c r="Y5680" i="19"/>
  <c r="Y5679" i="19"/>
  <c r="Y5678" i="19"/>
  <c r="Y5677" i="19"/>
  <c r="Y5676" i="19"/>
  <c r="Y5675" i="19"/>
  <c r="Y5674" i="19"/>
  <c r="Y5673" i="19"/>
  <c r="Y5672" i="19"/>
  <c r="Y5671" i="19"/>
  <c r="Y5670" i="19"/>
  <c r="Y5669" i="19"/>
  <c r="Y5668" i="19"/>
  <c r="Y5667" i="19"/>
  <c r="Y5666" i="19"/>
  <c r="Y5665" i="19"/>
  <c r="Y5664" i="19"/>
  <c r="Y5663" i="19"/>
  <c r="Y5662" i="19"/>
  <c r="Y5661" i="19"/>
  <c r="Y5660" i="19"/>
  <c r="Y5659" i="19"/>
  <c r="Y5658" i="19"/>
  <c r="Y5657" i="19"/>
  <c r="Y5656" i="19"/>
  <c r="Y5655" i="19"/>
  <c r="Y5654" i="19"/>
  <c r="Y5653" i="19"/>
  <c r="Y5652" i="19"/>
  <c r="Y5651" i="19"/>
  <c r="Y5650" i="19"/>
  <c r="Y5649" i="19"/>
  <c r="Y5648" i="19"/>
  <c r="Y5647" i="19"/>
  <c r="Y5646" i="19"/>
  <c r="Y5645" i="19"/>
  <c r="Y5644" i="19"/>
  <c r="Y5643" i="19"/>
  <c r="Y5642" i="19"/>
  <c r="Y5641" i="19"/>
  <c r="Y5640" i="19"/>
  <c r="Y5639" i="19"/>
  <c r="Y5638" i="19"/>
  <c r="Y5637" i="19"/>
  <c r="Y5636" i="19"/>
  <c r="Y5635" i="19"/>
  <c r="Y5634" i="19"/>
  <c r="Y5633" i="19"/>
  <c r="Y5632" i="19"/>
  <c r="Y5631" i="19"/>
  <c r="Y5630" i="19"/>
  <c r="Y5629" i="19"/>
  <c r="Y5628" i="19"/>
  <c r="Y5627" i="19"/>
  <c r="Y5626" i="19"/>
  <c r="Y5625" i="19"/>
  <c r="Y5624" i="19"/>
  <c r="Y5623" i="19"/>
  <c r="Y5622" i="19"/>
  <c r="Y5621" i="19"/>
  <c r="Y5620" i="19"/>
  <c r="Y5619" i="19"/>
  <c r="Y5618" i="19"/>
  <c r="Y5617" i="19"/>
  <c r="Y5616" i="19"/>
  <c r="Y5615" i="19"/>
  <c r="Y5614" i="19"/>
  <c r="Y5613" i="19"/>
  <c r="Y5612" i="19"/>
  <c r="Y5611" i="19"/>
  <c r="Y5610" i="19"/>
  <c r="Y5609" i="19"/>
  <c r="Y5608" i="19"/>
  <c r="Y5607" i="19"/>
  <c r="Y5606" i="19"/>
  <c r="Y5605" i="19"/>
  <c r="Y5604" i="19"/>
  <c r="Y5603" i="19"/>
  <c r="Y5602" i="19"/>
  <c r="Y5601" i="19"/>
  <c r="Y5600" i="19"/>
  <c r="Y5599" i="19"/>
  <c r="Y5598" i="19"/>
  <c r="Y5597" i="19"/>
  <c r="Y5596" i="19"/>
  <c r="Y5595" i="19"/>
  <c r="Y5594" i="19"/>
  <c r="Y5593" i="19"/>
  <c r="Y5592" i="19"/>
  <c r="Y5591" i="19"/>
  <c r="Y5590" i="19"/>
  <c r="Y5589" i="19"/>
  <c r="Y5588" i="19"/>
  <c r="Y5587" i="19"/>
  <c r="Y5586" i="19"/>
  <c r="Y5585" i="19"/>
  <c r="Y5584" i="19"/>
  <c r="Y5583" i="19"/>
  <c r="Y5582" i="19"/>
  <c r="Y5581" i="19"/>
  <c r="Y5580" i="19"/>
  <c r="Y5579" i="19"/>
  <c r="Y5578" i="19"/>
  <c r="Y5577" i="19"/>
  <c r="Y5576" i="19"/>
  <c r="Y5575" i="19"/>
  <c r="Y5574" i="19"/>
  <c r="Y5573" i="19"/>
  <c r="Y5572" i="19"/>
  <c r="Y5571" i="19"/>
  <c r="Y5570" i="19"/>
  <c r="Y5569" i="19"/>
  <c r="Y5568" i="19"/>
  <c r="Y5567" i="19"/>
  <c r="Y5566" i="19"/>
  <c r="Y5565" i="19"/>
  <c r="Y5564" i="19"/>
  <c r="Y5563" i="19"/>
  <c r="Y5562" i="19"/>
  <c r="Y5561" i="19"/>
  <c r="Y5560" i="19"/>
  <c r="Y5559" i="19"/>
  <c r="Y5558" i="19"/>
  <c r="Y5557" i="19"/>
  <c r="Y5556" i="19"/>
  <c r="Y5555" i="19"/>
  <c r="Y5554" i="19"/>
  <c r="Y5553" i="19"/>
  <c r="Y5552" i="19"/>
  <c r="Y5551" i="19"/>
  <c r="Y5550" i="19"/>
  <c r="Y5549" i="19"/>
  <c r="Y5548" i="19"/>
  <c r="Y5547" i="19"/>
  <c r="Y5546" i="19"/>
  <c r="Y5545" i="19"/>
  <c r="Y5544" i="19"/>
  <c r="Y5543" i="19"/>
  <c r="Y5542" i="19"/>
  <c r="Y5541" i="19"/>
  <c r="Y5540" i="19"/>
  <c r="Y5539" i="19"/>
  <c r="Y5538" i="19"/>
  <c r="Y5537" i="19"/>
  <c r="Y5536" i="19"/>
  <c r="Y5535" i="19"/>
  <c r="Y5534" i="19"/>
  <c r="Y5533" i="19"/>
  <c r="Y5532" i="19"/>
  <c r="Y5531" i="19"/>
  <c r="Y5530" i="19"/>
  <c r="Y5529" i="19"/>
  <c r="Y5528" i="19"/>
  <c r="Y5527" i="19"/>
  <c r="Y5526" i="19"/>
  <c r="Y5525" i="19"/>
  <c r="Y5524" i="19"/>
  <c r="Y5523" i="19"/>
  <c r="Y5522" i="19"/>
  <c r="Y5521" i="19"/>
  <c r="Y5520" i="19"/>
  <c r="Y5519" i="19"/>
  <c r="Y5518" i="19"/>
  <c r="Y5517" i="19"/>
  <c r="Y5516" i="19"/>
  <c r="Y5515" i="19"/>
  <c r="Y5514" i="19"/>
  <c r="Y5513" i="19"/>
  <c r="Y5512" i="19"/>
  <c r="Y5511" i="19"/>
  <c r="Y5510" i="19"/>
  <c r="Y5509" i="19"/>
  <c r="Y5508" i="19"/>
  <c r="Y5507" i="19"/>
  <c r="Y5506" i="19"/>
  <c r="Y5505" i="19"/>
  <c r="Y5504" i="19"/>
  <c r="Y5503" i="19"/>
  <c r="Y5502" i="19"/>
  <c r="Y5501" i="19"/>
  <c r="Y5500" i="19"/>
  <c r="Y5499" i="19"/>
  <c r="Y5498" i="19"/>
  <c r="Y5497" i="19"/>
  <c r="Y5496" i="19"/>
  <c r="Y5495" i="19"/>
  <c r="Y5494" i="19"/>
  <c r="Y5493" i="19"/>
  <c r="Y5492" i="19"/>
  <c r="Y5491" i="19"/>
  <c r="Y5490" i="19"/>
  <c r="Y5489" i="19"/>
  <c r="Y5488" i="19"/>
  <c r="Y5487" i="19"/>
  <c r="Y5486" i="19"/>
  <c r="Y5485" i="19"/>
  <c r="Y5484" i="19"/>
  <c r="Y5483" i="19"/>
  <c r="Y5482" i="19"/>
  <c r="Y5481" i="19"/>
  <c r="Y5480" i="19"/>
  <c r="Y5479" i="19"/>
  <c r="Y5478" i="19"/>
  <c r="Y5477" i="19"/>
  <c r="Y5476" i="19"/>
  <c r="Y5475" i="19"/>
  <c r="Y5474" i="19"/>
  <c r="Y5473" i="19"/>
  <c r="Y5472" i="19"/>
  <c r="Y5471" i="19"/>
  <c r="Y5470" i="19"/>
  <c r="Y5469" i="19"/>
  <c r="Y5468" i="19"/>
  <c r="Y5467" i="19"/>
  <c r="Y5466" i="19"/>
  <c r="Y5465" i="19"/>
  <c r="Y5464" i="19"/>
  <c r="Y5463" i="19"/>
  <c r="Y5462" i="19"/>
  <c r="Y5461" i="19"/>
  <c r="Y5460" i="19"/>
  <c r="Y5459" i="19"/>
  <c r="Y5458" i="19"/>
  <c r="Y5457" i="19"/>
  <c r="Y5456" i="19"/>
  <c r="Y5455" i="19"/>
  <c r="Y5454" i="19"/>
  <c r="Y5453" i="19"/>
  <c r="Y5452" i="19"/>
  <c r="Y5451" i="19"/>
  <c r="Y5450" i="19"/>
  <c r="Y5449" i="19"/>
  <c r="Y5448" i="19"/>
  <c r="Y5447" i="19"/>
  <c r="Y5446" i="19"/>
  <c r="Y5445" i="19"/>
  <c r="Y5444" i="19"/>
  <c r="Y5443" i="19"/>
  <c r="Y5442" i="19"/>
  <c r="Y5441" i="19"/>
  <c r="Y5440" i="19"/>
  <c r="Y5439" i="19"/>
  <c r="Y5438" i="19"/>
  <c r="Y5437" i="19"/>
  <c r="Y5436" i="19"/>
  <c r="Y5435" i="19"/>
  <c r="Y5434" i="19"/>
  <c r="Y5433" i="19"/>
  <c r="Y5432" i="19"/>
  <c r="Y5431" i="19"/>
  <c r="Y5430" i="19"/>
  <c r="Y5429" i="19"/>
  <c r="Y5428" i="19"/>
  <c r="Y5427" i="19"/>
  <c r="Y5426" i="19"/>
  <c r="Y5425" i="19"/>
  <c r="Y5424" i="19"/>
  <c r="Y5423" i="19"/>
  <c r="Y5422" i="19"/>
  <c r="Y5421" i="19"/>
  <c r="Y5420" i="19"/>
  <c r="Y5419" i="19"/>
  <c r="Y5418" i="19"/>
  <c r="Y5417" i="19"/>
  <c r="Y5416" i="19"/>
  <c r="Y5415" i="19"/>
  <c r="Y5414" i="19"/>
  <c r="Y5413" i="19"/>
  <c r="Y5412" i="19"/>
  <c r="Y5411" i="19"/>
  <c r="Y5410" i="19"/>
  <c r="Y5409" i="19"/>
  <c r="Y5408" i="19"/>
  <c r="Y5407" i="19"/>
  <c r="Y5406" i="19"/>
  <c r="Y5405" i="19"/>
  <c r="Y5404" i="19"/>
  <c r="Y5403" i="19"/>
  <c r="Y5402" i="19"/>
  <c r="Y5401" i="19"/>
  <c r="Y5400" i="19"/>
  <c r="Y5399" i="19"/>
  <c r="Y5398" i="19"/>
  <c r="Y5397" i="19"/>
  <c r="Y5396" i="19"/>
  <c r="Y5395" i="19"/>
  <c r="Y5394" i="19"/>
  <c r="Y5393" i="19"/>
  <c r="Y5392" i="19"/>
  <c r="Y5391" i="19"/>
  <c r="Y5390" i="19"/>
  <c r="Y5389" i="19"/>
  <c r="Y5388" i="19"/>
  <c r="Y5387" i="19"/>
  <c r="Y5386" i="19"/>
  <c r="Y5385" i="19"/>
  <c r="Y5384" i="19"/>
  <c r="Y5383" i="19"/>
  <c r="Y5382" i="19"/>
  <c r="Y5381" i="19"/>
  <c r="Y5380" i="19"/>
  <c r="Y5379" i="19"/>
  <c r="Y5378" i="19"/>
  <c r="Y5377" i="19"/>
  <c r="Y5376" i="19"/>
  <c r="Y5375" i="19"/>
  <c r="Y5374" i="19"/>
  <c r="Y5373" i="19"/>
  <c r="Y5372" i="19"/>
  <c r="Y5371" i="19"/>
  <c r="Y5370" i="19"/>
  <c r="Y5369" i="19"/>
  <c r="Y5368" i="19"/>
  <c r="Y5367" i="19"/>
  <c r="Y5366" i="19"/>
  <c r="Y5365" i="19"/>
  <c r="Y5364" i="19"/>
  <c r="Y5363" i="19"/>
  <c r="Y5362" i="19"/>
  <c r="Y5361" i="19"/>
  <c r="Y5360" i="19"/>
  <c r="Y5359" i="19"/>
  <c r="Y5358" i="19"/>
  <c r="Y5357" i="19"/>
  <c r="Y5356" i="19"/>
  <c r="Y5355" i="19"/>
  <c r="Y5354" i="19"/>
  <c r="Y5353" i="19"/>
  <c r="Y5352" i="19"/>
  <c r="Y5351" i="19"/>
  <c r="Y5350" i="19"/>
  <c r="Y5349" i="19"/>
  <c r="Y5348" i="19"/>
  <c r="Y5347" i="19"/>
  <c r="Y5346" i="19"/>
  <c r="Y5345" i="19"/>
  <c r="Y5344" i="19"/>
  <c r="Y5343" i="19"/>
  <c r="Y5342" i="19"/>
  <c r="Y5341" i="19"/>
  <c r="Y5340" i="19"/>
  <c r="Y5339" i="19"/>
  <c r="Y5338" i="19"/>
  <c r="Y5337" i="19"/>
  <c r="Y5336" i="19"/>
  <c r="Y5335" i="19"/>
  <c r="Y5334" i="19"/>
  <c r="Y5333" i="19"/>
  <c r="Y5332" i="19"/>
  <c r="Y5331" i="19"/>
  <c r="Y5330" i="19"/>
  <c r="Y5329" i="19"/>
  <c r="Y5328" i="19"/>
  <c r="Y5327" i="19"/>
  <c r="Y5326" i="19"/>
  <c r="Y5325" i="19"/>
  <c r="Y5324" i="19"/>
  <c r="Y5323" i="19"/>
  <c r="Y5322" i="19"/>
  <c r="Y5321" i="19"/>
  <c r="Y5320" i="19"/>
  <c r="Y5319" i="19"/>
  <c r="Y5318" i="19"/>
  <c r="Y5317" i="19"/>
  <c r="Y5316" i="19"/>
  <c r="Y5315" i="19"/>
  <c r="Y5314" i="19"/>
  <c r="Y5313" i="19"/>
  <c r="Y5312" i="19"/>
  <c r="Y5311" i="19"/>
  <c r="Y5310" i="19"/>
  <c r="Y5309" i="19"/>
  <c r="Y5308" i="19"/>
  <c r="Y5307" i="19"/>
  <c r="Y5306" i="19"/>
  <c r="Y5305" i="19"/>
  <c r="Y5304" i="19"/>
  <c r="Y5303" i="19"/>
  <c r="Y5302" i="19"/>
  <c r="Y5301" i="19"/>
  <c r="Y5300" i="19"/>
  <c r="Y5299" i="19"/>
  <c r="Y5298" i="19"/>
  <c r="Y5297" i="19"/>
  <c r="Y5296" i="19"/>
  <c r="Y5295" i="19"/>
  <c r="Y5294" i="19"/>
  <c r="Y5293" i="19"/>
  <c r="Y5292" i="19"/>
  <c r="Y5291" i="19"/>
  <c r="Y5290" i="19"/>
  <c r="Y5289" i="19"/>
  <c r="Y5288" i="19"/>
  <c r="Y5287" i="19"/>
  <c r="Y5286" i="19"/>
  <c r="Y5285" i="19"/>
  <c r="Y5284" i="19"/>
  <c r="Y5283" i="19"/>
  <c r="Y5282" i="19"/>
  <c r="Y5281" i="19"/>
  <c r="Y5280" i="19"/>
  <c r="Y5279" i="19"/>
  <c r="Y5278" i="19"/>
  <c r="Y5277" i="19"/>
  <c r="Y5276" i="19"/>
  <c r="Y5275" i="19"/>
  <c r="Y5274" i="19"/>
  <c r="Y5273" i="19"/>
  <c r="Y5272" i="19"/>
  <c r="Y5271" i="19"/>
  <c r="Y5270" i="19"/>
  <c r="Y5269" i="19"/>
  <c r="Y5268" i="19"/>
  <c r="Y5267" i="19"/>
  <c r="Y5266" i="19"/>
  <c r="Y5265" i="19"/>
  <c r="Y5264" i="19"/>
  <c r="Y5263" i="19"/>
  <c r="Y5262" i="19"/>
  <c r="Y5261" i="19"/>
  <c r="Y5260" i="19"/>
  <c r="Y5259" i="19"/>
  <c r="Y5258" i="19"/>
  <c r="Y5257" i="19"/>
  <c r="Y5256" i="19"/>
  <c r="Y5255" i="19"/>
  <c r="Y5254" i="19"/>
  <c r="Y5253" i="19"/>
  <c r="Y5252" i="19"/>
  <c r="Y5251" i="19"/>
  <c r="Y5250" i="19"/>
  <c r="Y5249" i="19"/>
  <c r="Y5248" i="19"/>
  <c r="Y5247" i="19"/>
  <c r="Y5246" i="19"/>
  <c r="Y5245" i="19"/>
  <c r="Y5244" i="19"/>
  <c r="Y5243" i="19"/>
  <c r="Y5242" i="19"/>
  <c r="Y5241" i="19"/>
  <c r="Y5240" i="19"/>
  <c r="Y5239" i="19"/>
  <c r="Y5238" i="19"/>
  <c r="Y5237" i="19"/>
  <c r="Y5236" i="19"/>
  <c r="Y5235" i="19"/>
  <c r="Y5234" i="19"/>
  <c r="Y5233" i="19"/>
  <c r="Y5232" i="19"/>
  <c r="Y5231" i="19"/>
  <c r="Y5230" i="19"/>
  <c r="Y5229" i="19"/>
  <c r="Y5228" i="19"/>
  <c r="Y5227" i="19"/>
  <c r="Y5226" i="19"/>
  <c r="Y5225" i="19"/>
  <c r="Y5224" i="19"/>
  <c r="Y5223" i="19"/>
  <c r="Y5222" i="19"/>
  <c r="Y5221" i="19"/>
  <c r="Y5220" i="19"/>
  <c r="Y5219" i="19"/>
  <c r="Y5218" i="19"/>
  <c r="Y5217" i="19"/>
  <c r="Y5216" i="19"/>
  <c r="Y5215" i="19"/>
  <c r="Y5214" i="19"/>
  <c r="Y5213" i="19"/>
  <c r="Y5212" i="19"/>
  <c r="Y5211" i="19"/>
  <c r="Y5210" i="19"/>
  <c r="Y5209" i="19"/>
  <c r="Y5208" i="19"/>
  <c r="Y5207" i="19"/>
  <c r="Y5206" i="19"/>
  <c r="Y5205" i="19"/>
  <c r="Y5204" i="19"/>
  <c r="Y5203" i="19"/>
  <c r="Y5202" i="19"/>
  <c r="Y5201" i="19"/>
  <c r="Y5200" i="19"/>
  <c r="Y5199" i="19"/>
  <c r="Y5198" i="19"/>
  <c r="Y5197" i="19"/>
  <c r="Y5196" i="19"/>
  <c r="Y5195" i="19"/>
  <c r="Y5194" i="19"/>
  <c r="Y5193" i="19"/>
  <c r="Y5192" i="19"/>
  <c r="Y5191" i="19"/>
  <c r="Y5190" i="19"/>
  <c r="Y5189" i="19"/>
  <c r="Y5188" i="19"/>
  <c r="Y5187" i="19"/>
  <c r="Y5186" i="19"/>
  <c r="Y5185" i="19"/>
  <c r="Y5184" i="19"/>
  <c r="Y5183" i="19"/>
  <c r="Y5182" i="19"/>
  <c r="Y5181" i="19"/>
  <c r="Y5180" i="19"/>
  <c r="Y5179" i="19"/>
  <c r="Y5178" i="19"/>
  <c r="Y5177" i="19"/>
  <c r="Y5176" i="19"/>
  <c r="Y5175" i="19"/>
  <c r="Y5174" i="19"/>
  <c r="Y5173" i="19"/>
  <c r="Y5172" i="19"/>
  <c r="Y5171" i="19"/>
  <c r="Y5170" i="19"/>
  <c r="Y5169" i="19"/>
  <c r="Y5168" i="19"/>
  <c r="Y5167" i="19"/>
  <c r="Y5166" i="19"/>
  <c r="Y5165" i="19"/>
  <c r="Y5164" i="19"/>
  <c r="Y5163" i="19"/>
  <c r="Y5162" i="19"/>
  <c r="Y5161" i="19"/>
  <c r="Y5160" i="19"/>
  <c r="Y5159" i="19"/>
  <c r="Y5158" i="19"/>
  <c r="Y5157" i="19"/>
  <c r="Y5156" i="19"/>
  <c r="Y5155" i="19"/>
  <c r="Y5154" i="19"/>
  <c r="Y5153" i="19"/>
  <c r="Y5152" i="19"/>
  <c r="Y5151" i="19"/>
  <c r="Y5150" i="19"/>
  <c r="Y5149" i="19"/>
  <c r="Y5148" i="19"/>
  <c r="Y5147" i="19"/>
  <c r="Y5146" i="19"/>
  <c r="Y5145" i="19"/>
  <c r="Y5144" i="19"/>
  <c r="Y5143" i="19"/>
  <c r="Y5142" i="19"/>
  <c r="Y5141" i="19"/>
  <c r="Y5140" i="19"/>
  <c r="Y5139" i="19"/>
  <c r="Y5138" i="19"/>
  <c r="Y5137" i="19"/>
  <c r="Y5136" i="19"/>
  <c r="Y5135" i="19"/>
  <c r="Y5134" i="19"/>
  <c r="Y5133" i="19"/>
  <c r="Y5132" i="19"/>
  <c r="Y5131" i="19"/>
  <c r="Y5130" i="19"/>
  <c r="Y5129" i="19"/>
  <c r="Y5128" i="19"/>
  <c r="Y5127" i="19"/>
  <c r="Y5126" i="19"/>
  <c r="Y5125" i="19"/>
  <c r="Y5124" i="19"/>
  <c r="Y5123" i="19"/>
  <c r="Y5122" i="19"/>
  <c r="Y5121" i="19"/>
  <c r="Y5120" i="19"/>
  <c r="Y5119" i="19"/>
  <c r="Y5118" i="19"/>
  <c r="Y5117" i="19"/>
  <c r="Y5116" i="19"/>
  <c r="Y5115" i="19"/>
  <c r="Y5114" i="19"/>
  <c r="Y5113" i="19"/>
  <c r="Y5112" i="19"/>
  <c r="Y5111" i="19"/>
  <c r="Y5110" i="19"/>
  <c r="Y5109" i="19"/>
  <c r="Y5108" i="19"/>
  <c r="Y5107" i="19"/>
  <c r="Y5106" i="19"/>
  <c r="Y5105" i="19"/>
  <c r="Y5104" i="19"/>
  <c r="Y5103" i="19"/>
  <c r="Y5102" i="19"/>
  <c r="Y5101" i="19"/>
  <c r="Y5100" i="19"/>
  <c r="Y5099" i="19"/>
  <c r="Y5098" i="19"/>
  <c r="Y5097" i="19"/>
  <c r="Y5096" i="19"/>
  <c r="Y5095" i="19"/>
  <c r="Y5094" i="19"/>
  <c r="Y5093" i="19"/>
  <c r="Y5092" i="19"/>
  <c r="Y5091" i="19"/>
  <c r="Y5090" i="19"/>
  <c r="Y5089" i="19"/>
  <c r="Y5088" i="19"/>
  <c r="Y5087" i="19"/>
  <c r="Y5086" i="19"/>
  <c r="Y5085" i="19"/>
  <c r="Y5084" i="19"/>
  <c r="Y5083" i="19"/>
  <c r="Y5082" i="19"/>
  <c r="Y5081" i="19"/>
  <c r="Y5080" i="19"/>
  <c r="Y5079" i="19"/>
  <c r="Y5078" i="19"/>
  <c r="Y5077" i="19"/>
  <c r="Y5076" i="19"/>
  <c r="Y5075" i="19"/>
  <c r="Y5074" i="19"/>
  <c r="Y5073" i="19"/>
  <c r="Y5072" i="19"/>
  <c r="Y5071" i="19"/>
  <c r="Y5070" i="19"/>
  <c r="Y5069" i="19"/>
  <c r="Y5068" i="19"/>
  <c r="Y5067" i="19"/>
  <c r="Y5066" i="19"/>
  <c r="Y5065" i="19"/>
  <c r="Y5064" i="19"/>
  <c r="Y5063" i="19"/>
  <c r="Y5062" i="19"/>
  <c r="Y5061" i="19"/>
  <c r="Y5060" i="19"/>
  <c r="Y5059" i="19"/>
  <c r="Y5058" i="19"/>
  <c r="Y5057" i="19"/>
  <c r="Y5056" i="19"/>
  <c r="Y5055" i="19"/>
  <c r="Y5054" i="19"/>
  <c r="Y5053" i="19"/>
  <c r="Y5052" i="19"/>
  <c r="Y5051" i="19"/>
  <c r="Y5050" i="19"/>
  <c r="Y5049" i="19"/>
  <c r="Y5048" i="19"/>
  <c r="Y5047" i="19"/>
  <c r="Y5046" i="19"/>
  <c r="Y5045" i="19"/>
  <c r="Y5044" i="19"/>
  <c r="Y5043" i="19"/>
  <c r="Y5042" i="19"/>
  <c r="Y5041" i="19"/>
  <c r="Y5040" i="19"/>
  <c r="Y5039" i="19"/>
  <c r="Y5038" i="19"/>
  <c r="Y5037" i="19"/>
  <c r="Y5036" i="19"/>
  <c r="Y5035" i="19"/>
  <c r="Y5034" i="19"/>
  <c r="Y5033" i="19"/>
  <c r="Y5032" i="19"/>
  <c r="Y5031" i="19"/>
  <c r="Y5030" i="19"/>
  <c r="Y5029" i="19"/>
  <c r="Y5028" i="19"/>
  <c r="Y5027" i="19"/>
  <c r="Y5026" i="19"/>
  <c r="Y5025" i="19"/>
  <c r="Y5024" i="19"/>
  <c r="Y5023" i="19"/>
  <c r="Y5022" i="19"/>
  <c r="Y5021" i="19"/>
  <c r="Y5020" i="19"/>
  <c r="Y5019" i="19"/>
  <c r="Y5018" i="19"/>
  <c r="Y5017" i="19"/>
  <c r="Y5016" i="19"/>
  <c r="Y5015" i="19"/>
  <c r="Y5014" i="19"/>
  <c r="Y5013" i="19"/>
  <c r="Y5012" i="19"/>
  <c r="Y5011" i="19"/>
  <c r="Y5010" i="19"/>
  <c r="Y5009" i="19"/>
  <c r="Y5008" i="19"/>
  <c r="Y5007" i="19"/>
  <c r="Y5006" i="19"/>
  <c r="Y5005" i="19"/>
  <c r="Y5004" i="19"/>
  <c r="Y5003" i="19"/>
  <c r="Y5002" i="19"/>
  <c r="Y5001" i="19"/>
  <c r="Y5000" i="19"/>
  <c r="Y4999" i="19"/>
  <c r="Y4998" i="19"/>
  <c r="Y4997" i="19"/>
  <c r="Y4996" i="19"/>
  <c r="Y4995" i="19"/>
  <c r="Y4994" i="19"/>
  <c r="Y4993" i="19"/>
  <c r="Y4992" i="19"/>
  <c r="Y4991" i="19"/>
  <c r="Y4990" i="19"/>
  <c r="Y4989" i="19"/>
  <c r="Y4988" i="19"/>
  <c r="Y4987" i="19"/>
  <c r="Y4986" i="19"/>
  <c r="Y4985" i="19"/>
  <c r="Y4984" i="19"/>
  <c r="Y4983" i="19"/>
  <c r="Y4982" i="19"/>
  <c r="Y4981" i="19"/>
  <c r="Y4980" i="19"/>
  <c r="Y4979" i="19"/>
  <c r="Y4978" i="19"/>
  <c r="Y4977" i="19"/>
  <c r="Y4976" i="19"/>
  <c r="Y4975" i="19"/>
  <c r="Y4974" i="19"/>
  <c r="Y4973" i="19"/>
  <c r="Y4972" i="19"/>
  <c r="Y4971" i="19"/>
  <c r="Y4970" i="19"/>
  <c r="Y4969" i="19"/>
  <c r="Y4968" i="19"/>
  <c r="Y4967" i="19"/>
  <c r="Y4966" i="19"/>
  <c r="Y4965" i="19"/>
  <c r="Y4964" i="19"/>
  <c r="Y4963" i="19"/>
  <c r="Y4962" i="19"/>
  <c r="Y4961" i="19"/>
  <c r="Y4960" i="19"/>
  <c r="Y4959" i="19"/>
  <c r="Y4958" i="19"/>
  <c r="Y4957" i="19"/>
  <c r="Y4956" i="19"/>
  <c r="Y4955" i="19"/>
  <c r="Y4954" i="19"/>
  <c r="Y4953" i="19"/>
  <c r="Y4952" i="19"/>
  <c r="Y4951" i="19"/>
  <c r="Y4950" i="19"/>
  <c r="Y4949" i="19"/>
  <c r="Y4948" i="19"/>
  <c r="Y4947" i="19"/>
  <c r="Y4946" i="19"/>
  <c r="Y4945" i="19"/>
  <c r="Y4944" i="19"/>
  <c r="Y4943" i="19"/>
  <c r="Y4942" i="19"/>
  <c r="Y4941" i="19"/>
  <c r="Y4940" i="19"/>
  <c r="Y4939" i="19"/>
  <c r="Y4938" i="19"/>
  <c r="Y4937" i="19"/>
  <c r="Y4936" i="19"/>
  <c r="Y4935" i="19"/>
  <c r="Y4934" i="19"/>
  <c r="Y4933" i="19"/>
  <c r="Y4932" i="19"/>
  <c r="Y4931" i="19"/>
  <c r="Y4930" i="19"/>
  <c r="Y4929" i="19"/>
  <c r="Y4928" i="19"/>
  <c r="Y4927" i="19"/>
  <c r="Y4926" i="19"/>
  <c r="Y4925" i="19"/>
  <c r="Y4924" i="19"/>
  <c r="Y4923" i="19"/>
  <c r="Y4922" i="19"/>
  <c r="Y4921" i="19"/>
  <c r="Y4920" i="19"/>
  <c r="Y4919" i="19"/>
  <c r="Y4918" i="19"/>
  <c r="Y4917" i="19"/>
  <c r="Y4916" i="19"/>
  <c r="Y4915" i="19"/>
  <c r="Y4914" i="19"/>
  <c r="Y4913" i="19"/>
  <c r="Y4912" i="19"/>
  <c r="Y4911" i="19"/>
  <c r="Y4910" i="19"/>
  <c r="Y4909" i="19"/>
  <c r="Y4908" i="19"/>
  <c r="Y4907" i="19"/>
  <c r="Y4906" i="19"/>
  <c r="Y4905" i="19"/>
  <c r="Y4904" i="19"/>
  <c r="Y4903" i="19"/>
  <c r="Y4902" i="19"/>
  <c r="Y4901" i="19"/>
  <c r="Y4900" i="19"/>
  <c r="Y4899" i="19"/>
  <c r="Y4898" i="19"/>
  <c r="Y4897" i="19"/>
  <c r="Y4896" i="19"/>
  <c r="Y4895" i="19"/>
  <c r="Y4894" i="19"/>
  <c r="Y4893" i="19"/>
  <c r="Y4892" i="19"/>
  <c r="Y4891" i="19"/>
  <c r="Y4890" i="19"/>
  <c r="Y4889" i="19"/>
  <c r="Y4888" i="19"/>
  <c r="Y4887" i="19"/>
  <c r="Y4886" i="19"/>
  <c r="Y4885" i="19"/>
  <c r="Y4884" i="19"/>
  <c r="Y4883" i="19"/>
  <c r="Y4882" i="19"/>
  <c r="Y4881" i="19"/>
  <c r="Y4880" i="19"/>
  <c r="Y4879" i="19"/>
  <c r="Y4878" i="19"/>
  <c r="Y4877" i="19"/>
  <c r="Y4876" i="19"/>
  <c r="Y4875" i="19"/>
  <c r="Y4874" i="19"/>
  <c r="Y4873" i="19"/>
  <c r="Y4872" i="19"/>
  <c r="Y4871" i="19"/>
  <c r="Y4870" i="19"/>
  <c r="Y4869" i="19"/>
  <c r="Y4868" i="19"/>
  <c r="Y4867" i="19"/>
  <c r="Y4866" i="19"/>
  <c r="Y4865" i="19"/>
  <c r="Y4864" i="19"/>
  <c r="Y4863" i="19"/>
  <c r="Y4862" i="19"/>
  <c r="Y4861" i="19"/>
  <c r="Y4860" i="19"/>
  <c r="Y4859" i="19"/>
  <c r="Y4858" i="19"/>
  <c r="Y4857" i="19"/>
  <c r="Y4856" i="19"/>
  <c r="Y4855" i="19"/>
  <c r="Y4854" i="19"/>
  <c r="Y4853" i="19"/>
  <c r="Y4852" i="19"/>
  <c r="Y4851" i="19"/>
  <c r="Y4850" i="19"/>
  <c r="Y4849" i="19"/>
  <c r="Y4848" i="19"/>
  <c r="Y4847" i="19"/>
  <c r="Y4846" i="19"/>
  <c r="Y4845" i="19"/>
  <c r="Y4844" i="19"/>
  <c r="Y4843" i="19"/>
  <c r="Y4842" i="19"/>
  <c r="Y4841" i="19"/>
  <c r="Y4840" i="19"/>
  <c r="Y4839" i="19"/>
  <c r="Y4838" i="19"/>
  <c r="Y4837" i="19"/>
  <c r="Y4836" i="19"/>
  <c r="Y4835" i="19"/>
  <c r="Y4834" i="19"/>
  <c r="Y4833" i="19"/>
  <c r="Y4832" i="19"/>
  <c r="Y4831" i="19"/>
  <c r="Y4830" i="19"/>
  <c r="Y4829" i="19"/>
  <c r="Y4828" i="19"/>
  <c r="Y4827" i="19"/>
  <c r="Y4826" i="19"/>
  <c r="Y4825" i="19"/>
  <c r="Y4824" i="19"/>
  <c r="Y4823" i="19"/>
  <c r="Y4822" i="19"/>
  <c r="Y4821" i="19"/>
  <c r="Y4820" i="19"/>
  <c r="Y4819" i="19"/>
  <c r="Y4818" i="19"/>
  <c r="Y4817" i="19"/>
  <c r="Y4816" i="19"/>
  <c r="Y4815" i="19"/>
  <c r="Y4814" i="19"/>
  <c r="Y4813" i="19"/>
  <c r="Y4812" i="19"/>
  <c r="Y4811" i="19"/>
  <c r="Y4810" i="19"/>
  <c r="Y4809" i="19"/>
  <c r="Y4808" i="19"/>
  <c r="Y4807" i="19"/>
  <c r="Y4806" i="19"/>
  <c r="Y4805" i="19"/>
  <c r="Y4804" i="19"/>
  <c r="Y4803" i="19"/>
  <c r="Y4802" i="19"/>
  <c r="Y4801" i="19"/>
  <c r="Y4800" i="19"/>
  <c r="Y4799" i="19"/>
  <c r="Y4798" i="19"/>
  <c r="Y4797" i="19"/>
  <c r="Y4796" i="19"/>
  <c r="Y4795" i="19"/>
  <c r="Y4794" i="19"/>
  <c r="Y4793" i="19"/>
  <c r="Y4792" i="19"/>
  <c r="Y4791" i="19"/>
  <c r="Y4790" i="19"/>
  <c r="Y4789" i="19"/>
  <c r="Y4788" i="19"/>
  <c r="Y4787" i="19"/>
  <c r="Y4786" i="19"/>
  <c r="Y4785" i="19"/>
  <c r="Y4784" i="19"/>
  <c r="Y4783" i="19"/>
  <c r="Y4782" i="19"/>
  <c r="Y4781" i="19"/>
  <c r="Y4780" i="19"/>
  <c r="Y4779" i="19"/>
  <c r="Y4778" i="19"/>
  <c r="Y4777" i="19"/>
  <c r="Y4776" i="19"/>
  <c r="Y4775" i="19"/>
  <c r="Y4774" i="19"/>
  <c r="Y4773" i="19"/>
  <c r="Y4772" i="19"/>
  <c r="Y4771" i="19"/>
  <c r="Y4770" i="19"/>
  <c r="Y4769" i="19"/>
  <c r="Y4768" i="19"/>
  <c r="Y4767" i="19"/>
  <c r="Y4766" i="19"/>
  <c r="Y4765" i="19"/>
  <c r="Y4764" i="19"/>
  <c r="Y4763" i="19"/>
  <c r="Y4762" i="19"/>
  <c r="Y4761" i="19"/>
  <c r="Y4760" i="19"/>
  <c r="Y4759" i="19"/>
  <c r="Y4758" i="19"/>
  <c r="Y4757" i="19"/>
  <c r="Y4756" i="19"/>
  <c r="Y4755" i="19"/>
  <c r="Y4754" i="19"/>
  <c r="Y4753" i="19"/>
  <c r="Y4752" i="19"/>
  <c r="Y4751" i="19"/>
  <c r="Y4750" i="19"/>
  <c r="Y4749" i="19"/>
  <c r="Y4748" i="19"/>
  <c r="Y4747" i="19"/>
  <c r="Y4746" i="19"/>
  <c r="Y4745" i="19"/>
  <c r="Y4744" i="19"/>
  <c r="Y4743" i="19"/>
  <c r="Y4742" i="19"/>
  <c r="Y4741" i="19"/>
  <c r="Y4740" i="19"/>
  <c r="Y4739" i="19"/>
  <c r="Y4738" i="19"/>
  <c r="Y4737" i="19"/>
  <c r="Y4736" i="19"/>
  <c r="Y4735" i="19"/>
  <c r="Y4734" i="19"/>
  <c r="Y4733" i="19"/>
  <c r="Y4732" i="19"/>
  <c r="Y4731" i="19"/>
  <c r="Y4730" i="19"/>
  <c r="Y4729" i="19"/>
  <c r="Y4728" i="19"/>
  <c r="Y4727" i="19"/>
  <c r="Y4726" i="19"/>
  <c r="Y4725" i="19"/>
  <c r="Y4724" i="19"/>
  <c r="Y4723" i="19"/>
  <c r="Y4722" i="19"/>
  <c r="Y4721" i="19"/>
  <c r="Y4720" i="19"/>
  <c r="Y4719" i="19"/>
  <c r="Y4718" i="19"/>
  <c r="Y4717" i="19"/>
  <c r="Y4716" i="19"/>
  <c r="Y4715" i="19"/>
  <c r="Y4714" i="19"/>
  <c r="Y4713" i="19"/>
  <c r="Y4712" i="19"/>
  <c r="Y4711" i="19"/>
  <c r="Y4710" i="19"/>
  <c r="Y4709" i="19"/>
  <c r="Y4708" i="19"/>
  <c r="Y4707" i="19"/>
  <c r="Y4706" i="19"/>
  <c r="Y4705" i="19"/>
  <c r="Y4704" i="19"/>
  <c r="Y4703" i="19"/>
  <c r="Y4702" i="19"/>
  <c r="Y4701" i="19"/>
  <c r="Y4700" i="19"/>
  <c r="Y4699" i="19"/>
  <c r="Y4698" i="19"/>
  <c r="Y4697" i="19"/>
  <c r="Y4696" i="19"/>
  <c r="Y4695" i="19"/>
  <c r="Y4694" i="19"/>
  <c r="Y4693" i="19"/>
  <c r="Y4692" i="19"/>
  <c r="Y4691" i="19"/>
  <c r="Y4690" i="19"/>
  <c r="Y4689" i="19"/>
  <c r="Y4688" i="19"/>
  <c r="Y4687" i="19"/>
  <c r="Y4686" i="19"/>
  <c r="Y4685" i="19"/>
  <c r="Y4684" i="19"/>
  <c r="Y4683" i="19"/>
  <c r="Y4682" i="19"/>
  <c r="Y4681" i="19"/>
  <c r="Y4680" i="19"/>
  <c r="Y4679" i="19"/>
  <c r="Y4678" i="19"/>
  <c r="Y4677" i="19"/>
  <c r="Y4676" i="19"/>
  <c r="Y4675" i="19"/>
  <c r="Y4674" i="19"/>
  <c r="Y4673" i="19"/>
  <c r="Y4672" i="19"/>
  <c r="Y4671" i="19"/>
  <c r="Y4670" i="19"/>
  <c r="Y4669" i="19"/>
  <c r="Y4668" i="19"/>
  <c r="Y4667" i="19"/>
  <c r="Y4666" i="19"/>
  <c r="Y4665" i="19"/>
  <c r="Y4664" i="19"/>
  <c r="Y4663" i="19"/>
  <c r="Y4662" i="19"/>
  <c r="Y4661" i="19"/>
  <c r="Y4660" i="19"/>
  <c r="Y4659" i="19"/>
  <c r="Y4658" i="19"/>
  <c r="Y4657" i="19"/>
  <c r="Y4656" i="19"/>
  <c r="Y4655" i="19"/>
  <c r="Y4654" i="19"/>
  <c r="Y4653" i="19"/>
  <c r="Y4652" i="19"/>
  <c r="Y4651" i="19"/>
  <c r="Y4650" i="19"/>
  <c r="Y4649" i="19"/>
  <c r="Y4648" i="19"/>
  <c r="Y4647" i="19"/>
  <c r="Y4646" i="19"/>
  <c r="Y4645" i="19"/>
  <c r="Y4644" i="19"/>
  <c r="Y4643" i="19"/>
  <c r="Y4642" i="19"/>
  <c r="Y4641" i="19"/>
  <c r="Y4640" i="19"/>
  <c r="Y4639" i="19"/>
  <c r="Y4638" i="19"/>
  <c r="Y4637" i="19"/>
  <c r="Y4636" i="19"/>
  <c r="Y4635" i="19"/>
  <c r="Y4634" i="19"/>
  <c r="Y4633" i="19"/>
  <c r="Y4632" i="19"/>
  <c r="Y4631" i="19"/>
  <c r="Y4630" i="19"/>
  <c r="Y4629" i="19"/>
  <c r="Y4628" i="19"/>
  <c r="Y4627" i="19"/>
  <c r="Y4626" i="19"/>
  <c r="Y4625" i="19"/>
  <c r="Y4624" i="19"/>
  <c r="Y4623" i="19"/>
  <c r="Y4622" i="19"/>
  <c r="Y4621" i="19"/>
  <c r="Y4620" i="19"/>
  <c r="Y4619" i="19"/>
  <c r="Y4618" i="19"/>
  <c r="Y4617" i="19"/>
  <c r="Y4616" i="19"/>
  <c r="Y4615" i="19"/>
  <c r="Y4614" i="19"/>
  <c r="Y4613" i="19"/>
  <c r="Y4612" i="19"/>
  <c r="Y4611" i="19"/>
  <c r="Y4610" i="19"/>
  <c r="Y4609" i="19"/>
  <c r="Y4608" i="19"/>
  <c r="Y4607" i="19"/>
  <c r="Y4606" i="19"/>
  <c r="Y4605" i="19"/>
  <c r="Y4604" i="19"/>
  <c r="Y4603" i="19"/>
  <c r="Y4602" i="19"/>
  <c r="Y4601" i="19"/>
  <c r="Y4600" i="19"/>
  <c r="Y4599" i="19"/>
  <c r="Y4598" i="19"/>
  <c r="Y4597" i="19"/>
  <c r="Y4596" i="19"/>
  <c r="Y4595" i="19"/>
  <c r="Y4594" i="19"/>
  <c r="Y4593" i="19"/>
  <c r="Y4592" i="19"/>
  <c r="Y4591" i="19"/>
  <c r="Y4590" i="19"/>
  <c r="Y4589" i="19"/>
  <c r="Y4588" i="19"/>
  <c r="Y4587" i="19"/>
  <c r="Y4586" i="19"/>
  <c r="Y4585" i="19"/>
  <c r="Y4584" i="19"/>
  <c r="Y4583" i="19"/>
  <c r="Y4582" i="19"/>
  <c r="Y4581" i="19"/>
  <c r="Y4580" i="19"/>
  <c r="Y4579" i="19"/>
  <c r="Y4578" i="19"/>
  <c r="Y4577" i="19"/>
  <c r="Y4576" i="19"/>
  <c r="Y4575" i="19"/>
  <c r="Y4574" i="19"/>
  <c r="Y4573" i="19"/>
  <c r="Y4572" i="19"/>
  <c r="Y4571" i="19"/>
  <c r="Y4570" i="19"/>
  <c r="Y4569" i="19"/>
  <c r="Y4568" i="19"/>
  <c r="Y4567" i="19"/>
  <c r="Y4566" i="19"/>
  <c r="Y4565" i="19"/>
  <c r="Y4564" i="19"/>
  <c r="Y4563" i="19"/>
  <c r="Y4562" i="19"/>
  <c r="Y4561" i="19"/>
  <c r="Y4560" i="19"/>
  <c r="Y4559" i="19"/>
  <c r="Y4558" i="19"/>
  <c r="Y4557" i="19"/>
  <c r="Y4556" i="19"/>
  <c r="Y4555" i="19"/>
  <c r="Y4554" i="19"/>
  <c r="Y4553" i="19"/>
  <c r="Y4552" i="19"/>
  <c r="Y4551" i="19"/>
  <c r="Y4550" i="19"/>
  <c r="Y4549" i="19"/>
  <c r="Y4548" i="19"/>
  <c r="Y4547" i="19"/>
  <c r="Y4546" i="19"/>
  <c r="Y4545" i="19"/>
  <c r="Y4544" i="19"/>
  <c r="Y4543" i="19"/>
  <c r="Y4542" i="19"/>
  <c r="Y4541" i="19"/>
  <c r="Y4540" i="19"/>
  <c r="Y4539" i="19"/>
  <c r="Y4538" i="19"/>
  <c r="Y4537" i="19"/>
  <c r="Y4536" i="19"/>
  <c r="Y4535" i="19"/>
  <c r="Y4534" i="19"/>
  <c r="Y4533" i="19"/>
  <c r="Y4532" i="19"/>
  <c r="Y4531" i="19"/>
  <c r="Y4530" i="19"/>
  <c r="Y4529" i="19"/>
  <c r="Y4528" i="19"/>
  <c r="Y4527" i="19"/>
  <c r="Y4526" i="19"/>
  <c r="Y4525" i="19"/>
  <c r="Y4524" i="19"/>
  <c r="Y4523" i="19"/>
  <c r="Y4522" i="19"/>
  <c r="Y4521" i="19"/>
  <c r="Y4520" i="19"/>
  <c r="Y4519" i="19"/>
  <c r="Y4518" i="19"/>
  <c r="Y4517" i="19"/>
  <c r="Y4516" i="19"/>
  <c r="Y4515" i="19"/>
  <c r="Y4514" i="19"/>
  <c r="Y4513" i="19"/>
  <c r="Y4512" i="19"/>
  <c r="Y4511" i="19"/>
  <c r="Y4510" i="19"/>
  <c r="Y4509" i="19"/>
  <c r="Y4508" i="19"/>
  <c r="Y4507" i="19"/>
  <c r="Y4506" i="19"/>
  <c r="Y4505" i="19"/>
  <c r="Y4504" i="19"/>
  <c r="Y4503" i="19"/>
  <c r="Y4502" i="19"/>
  <c r="Y4501" i="19"/>
  <c r="Y4500" i="19"/>
  <c r="Y4499" i="19"/>
  <c r="Y4498" i="19"/>
  <c r="Y4497" i="19"/>
  <c r="Y4496" i="19"/>
  <c r="Y4495" i="19"/>
  <c r="Y4494" i="19"/>
  <c r="Y4493" i="19"/>
  <c r="Y4492" i="19"/>
  <c r="Y4491" i="19"/>
  <c r="Y4490" i="19"/>
  <c r="Y4489" i="19"/>
  <c r="Y4488" i="19"/>
  <c r="Y4487" i="19"/>
  <c r="Y4486" i="19"/>
  <c r="Y4485" i="19"/>
  <c r="Y4484" i="19"/>
  <c r="Y4483" i="19"/>
  <c r="Y4482" i="19"/>
  <c r="Y4481" i="19"/>
  <c r="Y4480" i="19"/>
  <c r="Y4479" i="19"/>
  <c r="Y4478" i="19"/>
  <c r="Y4477" i="19"/>
  <c r="Y4476" i="19"/>
  <c r="Y4475" i="19"/>
  <c r="Y4474" i="19"/>
  <c r="Y4473" i="19"/>
  <c r="Y4472" i="19"/>
  <c r="Y4471" i="19"/>
  <c r="Y4470" i="19"/>
  <c r="Y4469" i="19"/>
  <c r="Y4468" i="19"/>
  <c r="Y4467" i="19"/>
  <c r="Y4466" i="19"/>
  <c r="Y4465" i="19"/>
  <c r="Y4464" i="19"/>
  <c r="Y4463" i="19"/>
  <c r="Y4462" i="19"/>
  <c r="Y4461" i="19"/>
  <c r="Y4460" i="19"/>
  <c r="Y4459" i="19"/>
  <c r="Y4458" i="19"/>
  <c r="Y4457" i="19"/>
  <c r="Y4456" i="19"/>
  <c r="Y4455" i="19"/>
  <c r="Y4454" i="19"/>
  <c r="Y4453" i="19"/>
  <c r="Y4452" i="19"/>
  <c r="Y4451" i="19"/>
  <c r="Y4450" i="19"/>
  <c r="Y4449" i="19"/>
  <c r="Y4448" i="19"/>
  <c r="Y4447" i="19"/>
  <c r="Y4446" i="19"/>
  <c r="Y4445" i="19"/>
  <c r="Y4444" i="19"/>
  <c r="Y4443" i="19"/>
  <c r="Y4442" i="19"/>
  <c r="Y4441" i="19"/>
  <c r="Y4440" i="19"/>
  <c r="Y4439" i="19"/>
  <c r="Y4438" i="19"/>
  <c r="Y4437" i="19"/>
  <c r="Y4436" i="19"/>
  <c r="Y4435" i="19"/>
  <c r="Y4434" i="19"/>
  <c r="Y4433" i="19"/>
  <c r="Y4432" i="19"/>
  <c r="Y4431" i="19"/>
  <c r="Y4430" i="19"/>
  <c r="Y4429" i="19"/>
  <c r="Y4428" i="19"/>
  <c r="Y4427" i="19"/>
  <c r="Y4426" i="19"/>
  <c r="Y4425" i="19"/>
  <c r="Y4424" i="19"/>
  <c r="Y4423" i="19"/>
  <c r="Y4422" i="19"/>
  <c r="Y4421" i="19"/>
  <c r="Y4420" i="19"/>
  <c r="Y4419" i="19"/>
  <c r="Y4418" i="19"/>
  <c r="Y4417" i="19"/>
  <c r="Y4416" i="19"/>
  <c r="Y4415" i="19"/>
  <c r="Y4414" i="19"/>
  <c r="Y4413" i="19"/>
  <c r="Y4412" i="19"/>
  <c r="Y4411" i="19"/>
  <c r="Y4410" i="19"/>
  <c r="Y4409" i="19"/>
  <c r="Y4408" i="19"/>
  <c r="Y4407" i="19"/>
  <c r="Y4406" i="19"/>
  <c r="Y4405" i="19"/>
  <c r="Y4404" i="19"/>
  <c r="Y4403" i="19"/>
  <c r="Y4402" i="19"/>
  <c r="Y4401" i="19"/>
  <c r="Y4400" i="19"/>
  <c r="Y4399" i="19"/>
  <c r="Y4398" i="19"/>
  <c r="Y4397" i="19"/>
  <c r="Y4396" i="19"/>
  <c r="Y4395" i="19"/>
  <c r="Y4394" i="19"/>
  <c r="Y4393" i="19"/>
  <c r="Y4392" i="19"/>
  <c r="Y4391" i="19"/>
  <c r="Y4390" i="19"/>
  <c r="Y4389" i="19"/>
  <c r="Y4388" i="19"/>
  <c r="Y4387" i="19"/>
  <c r="Y4386" i="19"/>
  <c r="Y4385" i="19"/>
  <c r="Y4384" i="19"/>
  <c r="Y4383" i="19"/>
  <c r="Y4382" i="19"/>
  <c r="Y4381" i="19"/>
  <c r="Y4380" i="19"/>
  <c r="Y4379" i="19"/>
  <c r="Y4378" i="19"/>
  <c r="Y4377" i="19"/>
  <c r="Y4376" i="19"/>
  <c r="Y4375" i="19"/>
  <c r="Y4374" i="19"/>
  <c r="Y4373" i="19"/>
  <c r="Y4372" i="19"/>
  <c r="Y4371" i="19"/>
  <c r="Y4370" i="19"/>
  <c r="Y4369" i="19"/>
  <c r="Y4368" i="19"/>
  <c r="Y4367" i="19"/>
  <c r="Y4366" i="19"/>
  <c r="Y4365" i="19"/>
  <c r="Y4364" i="19"/>
  <c r="Y4363" i="19"/>
  <c r="Y4362" i="19"/>
  <c r="Y4361" i="19"/>
  <c r="Y4360" i="19"/>
  <c r="Y4359" i="19"/>
  <c r="Y4358" i="19"/>
  <c r="Y4357" i="19"/>
  <c r="Y4356" i="19"/>
  <c r="Y4355" i="19"/>
  <c r="Y4354" i="19"/>
  <c r="Y4353" i="19"/>
  <c r="Y4352" i="19"/>
  <c r="Y4351" i="19"/>
  <c r="Y4350" i="19"/>
  <c r="Y4349" i="19"/>
  <c r="Y4348" i="19"/>
  <c r="Y4347" i="19"/>
  <c r="Y4346" i="19"/>
  <c r="Y4345" i="19"/>
  <c r="Y4344" i="19"/>
  <c r="Y4343" i="19"/>
  <c r="Y4342" i="19"/>
  <c r="Y4341" i="19"/>
  <c r="Y4340" i="19"/>
  <c r="Y4339" i="19"/>
  <c r="Y4338" i="19"/>
  <c r="Y4337" i="19"/>
  <c r="Y4336" i="19"/>
  <c r="Y4335" i="19"/>
  <c r="Y4334" i="19"/>
  <c r="Y4333" i="19"/>
  <c r="Y4332" i="19"/>
  <c r="Y4331" i="19"/>
  <c r="Y4330" i="19"/>
  <c r="Y4329" i="19"/>
  <c r="Y4328" i="19"/>
  <c r="Y4327" i="19"/>
  <c r="Y4326" i="19"/>
  <c r="Y4325" i="19"/>
  <c r="Y4324" i="19"/>
  <c r="Y4323" i="19"/>
  <c r="Y4322" i="19"/>
  <c r="Y4321" i="19"/>
  <c r="Y4320" i="19"/>
  <c r="Y4319" i="19"/>
  <c r="Y4318" i="19"/>
  <c r="Y4317" i="19"/>
  <c r="Y4316" i="19"/>
  <c r="Y4315" i="19"/>
  <c r="Y4314" i="19"/>
  <c r="Y4313" i="19"/>
  <c r="Y4312" i="19"/>
  <c r="Y4311" i="19"/>
  <c r="Y4310" i="19"/>
  <c r="Y4309" i="19"/>
  <c r="Y4308" i="19"/>
  <c r="Y4307" i="19"/>
  <c r="Y4306" i="19"/>
  <c r="Y4305" i="19"/>
  <c r="Y4304" i="19"/>
  <c r="Y4303" i="19"/>
  <c r="Y4302" i="19"/>
  <c r="Y4301" i="19"/>
  <c r="Y4300" i="19"/>
  <c r="Y4299" i="19"/>
  <c r="Y4298" i="19"/>
  <c r="Y4297" i="19"/>
  <c r="Y4296" i="19"/>
  <c r="Y4295" i="19"/>
  <c r="Y4294" i="19"/>
  <c r="Y4293" i="19"/>
  <c r="Y4292" i="19"/>
  <c r="Y4291" i="19"/>
  <c r="Y4290" i="19"/>
  <c r="Y4289" i="19"/>
  <c r="Y4288" i="19"/>
  <c r="Y4287" i="19"/>
  <c r="Y4286" i="19"/>
  <c r="Y4285" i="19"/>
  <c r="Y4284" i="19"/>
  <c r="Y4283" i="19"/>
  <c r="Y4282" i="19"/>
  <c r="Y4281" i="19"/>
  <c r="Y4280" i="19"/>
  <c r="Y4279" i="19"/>
  <c r="Y4278" i="19"/>
  <c r="Y4277" i="19"/>
  <c r="Y4276" i="19"/>
  <c r="Y4275" i="19"/>
  <c r="Y4274" i="19"/>
  <c r="Y4273" i="19"/>
  <c r="Y4272" i="19"/>
  <c r="Y4271" i="19"/>
  <c r="Y4270" i="19"/>
  <c r="Y4269" i="19"/>
  <c r="Y4268" i="19"/>
  <c r="Y4267" i="19"/>
  <c r="Y4266" i="19"/>
  <c r="Y4265" i="19"/>
  <c r="Y4264" i="19"/>
  <c r="Y4263" i="19"/>
  <c r="Y4262" i="19"/>
  <c r="Y4261" i="19"/>
  <c r="Y4260" i="19"/>
  <c r="Y4259" i="19"/>
  <c r="Y4258" i="19"/>
  <c r="Y4257" i="19"/>
  <c r="Y4256" i="19"/>
  <c r="Y4255" i="19"/>
  <c r="Y4254" i="19"/>
  <c r="Y4253" i="19"/>
  <c r="Y4252" i="19"/>
  <c r="Y4251" i="19"/>
  <c r="Y4250" i="19"/>
  <c r="Y4249" i="19"/>
  <c r="Y4248" i="19"/>
  <c r="Y4247" i="19"/>
  <c r="Y4246" i="19"/>
  <c r="Y4245" i="19"/>
  <c r="Y4244" i="19"/>
  <c r="Y4243" i="19"/>
  <c r="Y4242" i="19"/>
  <c r="Y4241" i="19"/>
  <c r="Y4240" i="19"/>
  <c r="Y4239" i="19"/>
  <c r="Y4238" i="19"/>
  <c r="Y4237" i="19"/>
  <c r="Y4236" i="19"/>
  <c r="Y4235" i="19"/>
  <c r="Y4234" i="19"/>
  <c r="Y4233" i="19"/>
  <c r="Y4232" i="19"/>
  <c r="Y4231" i="19"/>
  <c r="Y4230" i="19"/>
  <c r="Y4229" i="19"/>
  <c r="Y4228" i="19"/>
  <c r="Y4227" i="19"/>
  <c r="Y4226" i="19"/>
  <c r="Y4225" i="19"/>
  <c r="Y4224" i="19"/>
  <c r="Y4223" i="19"/>
  <c r="Y4222" i="19"/>
  <c r="Y4221" i="19"/>
  <c r="Y4220" i="19"/>
  <c r="Y4219" i="19"/>
  <c r="Y4218" i="19"/>
  <c r="Y4217" i="19"/>
  <c r="Y4216" i="19"/>
  <c r="Y4215" i="19"/>
  <c r="Y4214" i="19"/>
  <c r="Y4213" i="19"/>
  <c r="Y4212" i="19"/>
  <c r="Y4211" i="19"/>
  <c r="Y4210" i="19"/>
  <c r="Y4209" i="19"/>
  <c r="Y4208" i="19"/>
  <c r="Y4207" i="19"/>
  <c r="Y4206" i="19"/>
  <c r="Y4205" i="19"/>
  <c r="Y4204" i="19"/>
  <c r="Y4203" i="19"/>
  <c r="Y4202" i="19"/>
  <c r="Y4201" i="19"/>
  <c r="Y4200" i="19"/>
  <c r="Y4199" i="19"/>
  <c r="Y4198" i="19"/>
  <c r="Y4197" i="19"/>
  <c r="Y4196" i="19"/>
  <c r="Y4195" i="19"/>
  <c r="Y4194" i="19"/>
  <c r="Y4193" i="19"/>
  <c r="Y4192" i="19"/>
  <c r="Y4191" i="19"/>
  <c r="Y4190" i="19"/>
  <c r="Y4189" i="19"/>
  <c r="Y4188" i="19"/>
  <c r="Y4187" i="19"/>
  <c r="Y4186" i="19"/>
  <c r="Y4185" i="19"/>
  <c r="Y4184" i="19"/>
  <c r="Y4183" i="19"/>
  <c r="Y4182" i="19"/>
  <c r="Y4181" i="19"/>
  <c r="Y4180" i="19"/>
  <c r="Y4179" i="19"/>
  <c r="Y4178" i="19"/>
  <c r="Y4177" i="19"/>
  <c r="Y4176" i="19"/>
  <c r="Y4175" i="19"/>
  <c r="Y4174" i="19"/>
  <c r="Y4173" i="19"/>
  <c r="Y4172" i="19"/>
  <c r="Y4171" i="19"/>
  <c r="Y4170" i="19"/>
  <c r="Y4169" i="19"/>
  <c r="Y4168" i="19"/>
  <c r="Y4167" i="19"/>
  <c r="Y4166" i="19"/>
  <c r="Y4165" i="19"/>
  <c r="Y4164" i="19"/>
  <c r="Y4163" i="19"/>
  <c r="Y4162" i="19"/>
  <c r="Y4161" i="19"/>
  <c r="Y4160" i="19"/>
  <c r="Y4159" i="19"/>
  <c r="Y4158" i="19"/>
  <c r="Y4157" i="19"/>
  <c r="Y4156" i="19"/>
  <c r="Y4155" i="19"/>
  <c r="Y4154" i="19"/>
  <c r="Y4153" i="19"/>
  <c r="Y4152" i="19"/>
  <c r="Y4151" i="19"/>
  <c r="Y4150" i="19"/>
  <c r="Y4149" i="19"/>
  <c r="Y4148" i="19"/>
  <c r="Y4147" i="19"/>
  <c r="Y4146" i="19"/>
  <c r="Y4145" i="19"/>
  <c r="Y4144" i="19"/>
  <c r="Y4143" i="19"/>
  <c r="Y4142" i="19"/>
  <c r="Y4141" i="19"/>
  <c r="Y4140" i="19"/>
  <c r="Y4139" i="19"/>
  <c r="Y4138" i="19"/>
  <c r="Y4137" i="19"/>
  <c r="Y4136" i="19"/>
  <c r="Y4135" i="19"/>
  <c r="Y4134" i="19"/>
  <c r="Y4133" i="19"/>
  <c r="Y4132" i="19"/>
  <c r="Y4131" i="19"/>
  <c r="Y4130" i="19"/>
  <c r="Y4129" i="19"/>
  <c r="Y4128" i="19"/>
  <c r="Y4127" i="19"/>
  <c r="Y4126" i="19"/>
  <c r="Y4125" i="19"/>
  <c r="Y4124" i="19"/>
  <c r="Y4123" i="19"/>
  <c r="Y4122" i="19"/>
  <c r="Y4121" i="19"/>
  <c r="Y4120" i="19"/>
  <c r="Y4119" i="19"/>
  <c r="Y4118" i="19"/>
  <c r="Y4117" i="19"/>
  <c r="Y4116" i="19"/>
  <c r="Y4115" i="19"/>
  <c r="Y4114" i="19"/>
  <c r="Y4113" i="19"/>
  <c r="Y4112" i="19"/>
  <c r="Y4111" i="19"/>
  <c r="Y4110" i="19"/>
  <c r="Y4109" i="19"/>
  <c r="Y4108" i="19"/>
  <c r="Y4107" i="19"/>
  <c r="Y4106" i="19"/>
  <c r="Y4105" i="19"/>
  <c r="Y4104" i="19"/>
  <c r="Y4103" i="19"/>
  <c r="Y4102" i="19"/>
  <c r="Y4101" i="19"/>
  <c r="Y4100" i="19"/>
  <c r="Y4099" i="19"/>
  <c r="Y4098" i="19"/>
  <c r="Y4097" i="19"/>
  <c r="Y4096" i="19"/>
  <c r="Y4095" i="19"/>
  <c r="Y4094" i="19"/>
  <c r="Y4093" i="19"/>
  <c r="Y4092" i="19"/>
  <c r="Y4091" i="19"/>
  <c r="Y4090" i="19"/>
  <c r="Y4089" i="19"/>
  <c r="Y4088" i="19"/>
  <c r="Y4087" i="19"/>
  <c r="Y4086" i="19"/>
  <c r="Y4085" i="19"/>
  <c r="Y4084" i="19"/>
  <c r="Y4083" i="19"/>
  <c r="Y4082" i="19"/>
  <c r="Y4081" i="19"/>
  <c r="Y4080" i="19"/>
  <c r="Y4079" i="19"/>
  <c r="Y4078" i="19"/>
  <c r="Y4077" i="19"/>
  <c r="Y4076" i="19"/>
  <c r="Y4075" i="19"/>
  <c r="Y4074" i="19"/>
  <c r="Y4073" i="19"/>
  <c r="Y4072" i="19"/>
  <c r="Y4071" i="19"/>
  <c r="Y4070" i="19"/>
  <c r="Y4069" i="19"/>
  <c r="Y4068" i="19"/>
  <c r="Y4067" i="19"/>
  <c r="Y4066" i="19"/>
  <c r="Y4065" i="19"/>
  <c r="Y4064" i="19"/>
  <c r="Y4063" i="19"/>
  <c r="Y4062" i="19"/>
  <c r="Y4061" i="19"/>
  <c r="Y4060" i="19"/>
  <c r="Y4059" i="19"/>
  <c r="Y4058" i="19"/>
  <c r="Y4057" i="19"/>
  <c r="Y4056" i="19"/>
  <c r="Y4055" i="19"/>
  <c r="Y4054" i="19"/>
  <c r="Y4053" i="19"/>
  <c r="Y4052" i="19"/>
  <c r="Y4051" i="19"/>
  <c r="Y4050" i="19"/>
  <c r="Y4049" i="19"/>
  <c r="Y4048" i="19"/>
  <c r="Y4047" i="19"/>
  <c r="Y4046" i="19"/>
  <c r="Y4045" i="19"/>
  <c r="Y4044" i="19"/>
  <c r="Y4043" i="19"/>
  <c r="Y4042" i="19"/>
  <c r="Y4041" i="19"/>
  <c r="Y4040" i="19"/>
  <c r="Y4039" i="19"/>
  <c r="Y4038" i="19"/>
  <c r="Y4037" i="19"/>
  <c r="Y4036" i="19"/>
  <c r="Y4035" i="19"/>
  <c r="Y4034" i="19"/>
  <c r="Y4033" i="19"/>
  <c r="Y4032" i="19"/>
  <c r="Y4031" i="19"/>
  <c r="Y4030" i="19"/>
  <c r="Y4029" i="19"/>
  <c r="Y4028" i="19"/>
  <c r="Y4027" i="19"/>
  <c r="Y4026" i="19"/>
  <c r="Y4025" i="19"/>
  <c r="Y4024" i="19"/>
  <c r="Y4023" i="19"/>
  <c r="Y4022" i="19"/>
  <c r="Y4021" i="19"/>
  <c r="Y4020" i="19"/>
  <c r="Y4019" i="19"/>
  <c r="Y4018" i="19"/>
  <c r="Y4017" i="19"/>
  <c r="Y4016" i="19"/>
  <c r="Y4015" i="19"/>
  <c r="Y4014" i="19"/>
  <c r="Y4013" i="19"/>
  <c r="Y4012" i="19"/>
  <c r="Y4011" i="19"/>
  <c r="Y4010" i="19"/>
  <c r="Y4009" i="19"/>
  <c r="Y4008" i="19"/>
  <c r="Y4007" i="19"/>
  <c r="Y4006" i="19"/>
  <c r="Y4005" i="19"/>
  <c r="Y4004" i="19"/>
  <c r="Y4003" i="19"/>
  <c r="Y4002" i="19"/>
  <c r="Y4001" i="19"/>
  <c r="Y4000" i="19"/>
  <c r="Y3999" i="19"/>
  <c r="Y3998" i="19"/>
  <c r="Y3997" i="19"/>
  <c r="Y3996" i="19"/>
  <c r="Y3995" i="19"/>
  <c r="Y3994" i="19"/>
  <c r="Y3993" i="19"/>
  <c r="Y3992" i="19"/>
  <c r="Y3991" i="19"/>
  <c r="Y3990" i="19"/>
  <c r="Y3989" i="19"/>
  <c r="Y3988" i="19"/>
  <c r="Y3987" i="19"/>
  <c r="Y3986" i="19"/>
  <c r="Y3985" i="19"/>
  <c r="Y3984" i="19"/>
  <c r="Y3983" i="19"/>
  <c r="Y3982" i="19"/>
  <c r="Y3981" i="19"/>
  <c r="Y3980" i="19"/>
  <c r="Y3979" i="19"/>
  <c r="Y3978" i="19"/>
  <c r="Y3977" i="19"/>
  <c r="Y3976" i="19"/>
  <c r="Y3975" i="19"/>
  <c r="Y3974" i="19"/>
  <c r="Y3973" i="19"/>
  <c r="Y3972" i="19"/>
  <c r="Y3971" i="19"/>
  <c r="Y3970" i="19"/>
  <c r="Y3969" i="19"/>
  <c r="Y3968" i="19"/>
  <c r="Y3967" i="19"/>
  <c r="Y3966" i="19"/>
  <c r="Y3965" i="19"/>
  <c r="Y3964" i="19"/>
  <c r="Y3963" i="19"/>
  <c r="Y3962" i="19"/>
  <c r="Y3961" i="19"/>
  <c r="Y3960" i="19"/>
  <c r="Y3959" i="19"/>
  <c r="Y3958" i="19"/>
  <c r="Y3957" i="19"/>
  <c r="Y3956" i="19"/>
  <c r="Y3955" i="19"/>
  <c r="Y3954" i="19"/>
  <c r="Y3953" i="19"/>
  <c r="Y3952" i="19"/>
  <c r="Y3951" i="19"/>
  <c r="Y3950" i="19"/>
  <c r="Y3949" i="19"/>
  <c r="Y3948" i="19"/>
  <c r="Y3947" i="19"/>
  <c r="Y3946" i="19"/>
  <c r="Y3945" i="19"/>
  <c r="Y3944" i="19"/>
  <c r="Y3943" i="19"/>
  <c r="Y3942" i="19"/>
  <c r="Y3941" i="19"/>
  <c r="Y3940" i="19"/>
  <c r="Y3939" i="19"/>
  <c r="Y3938" i="19"/>
  <c r="Y3937" i="19"/>
  <c r="Y3936" i="19"/>
  <c r="Y3935" i="19"/>
  <c r="Y3934" i="19"/>
  <c r="Y3933" i="19"/>
  <c r="Y3932" i="19"/>
  <c r="Y3931" i="19"/>
  <c r="Y3930" i="19"/>
  <c r="Y3929" i="19"/>
  <c r="Y3928" i="19"/>
  <c r="Y3927" i="19"/>
  <c r="Y3926" i="19"/>
  <c r="Y3925" i="19"/>
  <c r="Y3924" i="19"/>
  <c r="Y3923" i="19"/>
  <c r="Y3922" i="19"/>
  <c r="Y3921" i="19"/>
  <c r="Y3920" i="19"/>
  <c r="Y3919" i="19"/>
  <c r="Y3918" i="19"/>
  <c r="Y3917" i="19"/>
  <c r="Y3916" i="19"/>
  <c r="Y3915" i="19"/>
  <c r="Y3914" i="19"/>
  <c r="Y3913" i="19"/>
  <c r="Y3912" i="19"/>
  <c r="Y3911" i="19"/>
  <c r="Y3910" i="19"/>
  <c r="Y3909" i="19"/>
  <c r="Y3908" i="19"/>
  <c r="Y3907" i="19"/>
  <c r="Y3906" i="19"/>
  <c r="Y3905" i="19"/>
  <c r="Y3904" i="19"/>
  <c r="Y3903" i="19"/>
  <c r="Y3902" i="19"/>
  <c r="Y3901" i="19"/>
  <c r="Y3900" i="19"/>
  <c r="Y3899" i="19"/>
  <c r="Y3898" i="19"/>
  <c r="Y3897" i="19"/>
  <c r="Y3896" i="19"/>
  <c r="Y3895" i="19"/>
  <c r="Y3894" i="19"/>
  <c r="Y3893" i="19"/>
  <c r="Y3892" i="19"/>
  <c r="Y3891" i="19"/>
  <c r="Y3890" i="19"/>
  <c r="Y3889" i="19"/>
  <c r="Y3888" i="19"/>
  <c r="Y3887" i="19"/>
  <c r="Y3886" i="19"/>
  <c r="Y3885" i="19"/>
  <c r="Y3884" i="19"/>
  <c r="Y3883" i="19"/>
  <c r="Y3882" i="19"/>
  <c r="Y3881" i="19"/>
  <c r="Y3880" i="19"/>
  <c r="Y3879" i="19"/>
  <c r="Y3878" i="19"/>
  <c r="Y3877" i="19"/>
  <c r="Y3876" i="19"/>
  <c r="Y3875" i="19"/>
  <c r="Y3874" i="19"/>
  <c r="Y3873" i="19"/>
  <c r="Y3872" i="19"/>
  <c r="Y3871" i="19"/>
  <c r="Y3870" i="19"/>
  <c r="Y3869" i="19"/>
  <c r="Y3868" i="19"/>
  <c r="Y3867" i="19"/>
  <c r="Y3866" i="19"/>
  <c r="Y3865" i="19"/>
  <c r="Y3864" i="19"/>
  <c r="Y3863" i="19"/>
  <c r="Y3862" i="19"/>
  <c r="Y3861" i="19"/>
  <c r="Y3860" i="19"/>
  <c r="Y3859" i="19"/>
  <c r="Y3858" i="19"/>
  <c r="Y3857" i="19"/>
  <c r="Y3856" i="19"/>
  <c r="Y3855" i="19"/>
  <c r="Y3854" i="19"/>
  <c r="Y3853" i="19"/>
  <c r="Y3852" i="19"/>
  <c r="Y3851" i="19"/>
  <c r="Y3850" i="19"/>
  <c r="Y3849" i="19"/>
  <c r="Y3848" i="19"/>
  <c r="Y3847" i="19"/>
  <c r="Y3846" i="19"/>
  <c r="Y3845" i="19"/>
  <c r="Y3844" i="19"/>
  <c r="Y3843" i="19"/>
  <c r="Y3842" i="19"/>
  <c r="Y3841" i="19"/>
  <c r="Y3840" i="19"/>
  <c r="Y3839" i="19"/>
  <c r="Y3838" i="19"/>
  <c r="Y3837" i="19"/>
  <c r="Y3836" i="19"/>
  <c r="Y3835" i="19"/>
  <c r="Y3834" i="19"/>
  <c r="Y3833" i="19"/>
  <c r="Y3832" i="19"/>
  <c r="Y3831" i="19"/>
  <c r="Y3830" i="19"/>
  <c r="Y3829" i="19"/>
  <c r="Y3828" i="19"/>
  <c r="Y3827" i="19"/>
  <c r="Y3826" i="19"/>
  <c r="Y3825" i="19"/>
  <c r="Y3824" i="19"/>
  <c r="Y3823" i="19"/>
  <c r="Y3822" i="19"/>
  <c r="Y3821" i="19"/>
  <c r="Y3820" i="19"/>
  <c r="Y3819" i="19"/>
  <c r="Y3818" i="19"/>
  <c r="Y3817" i="19"/>
  <c r="Y3816" i="19"/>
  <c r="Y3815" i="19"/>
  <c r="Y3814" i="19"/>
  <c r="Y3813" i="19"/>
  <c r="Y3812" i="19"/>
  <c r="Y3811" i="19"/>
  <c r="Y3810" i="19"/>
  <c r="Y3809" i="19"/>
  <c r="Y3808" i="19"/>
  <c r="Y3807" i="19"/>
  <c r="Y3806" i="19"/>
  <c r="Y3805" i="19"/>
  <c r="Y3804" i="19"/>
  <c r="Y3803" i="19"/>
  <c r="Y3802" i="19"/>
  <c r="Y3801" i="19"/>
  <c r="Y3800" i="19"/>
  <c r="Y3799" i="19"/>
  <c r="Y3798" i="19"/>
  <c r="Y3797" i="19"/>
  <c r="Y3796" i="19"/>
  <c r="Y3795" i="19"/>
  <c r="Y3794" i="19"/>
  <c r="Y3793" i="19"/>
  <c r="Y3792" i="19"/>
  <c r="Y3791" i="19"/>
  <c r="Y3790" i="19"/>
  <c r="Y3789" i="19"/>
  <c r="Y3788" i="19"/>
  <c r="Y3787" i="19"/>
  <c r="Y3786" i="19"/>
  <c r="Y3785" i="19"/>
  <c r="Y3784" i="19"/>
  <c r="Y3783" i="19"/>
  <c r="Y3782" i="19"/>
  <c r="Y3781" i="19"/>
  <c r="Y3780" i="19"/>
  <c r="Y3779" i="19"/>
  <c r="Y3778" i="19"/>
  <c r="Y3777" i="19"/>
  <c r="Y3776" i="19"/>
  <c r="Y3775" i="19"/>
  <c r="Y3774" i="19"/>
  <c r="Y3773" i="19"/>
  <c r="Y3772" i="19"/>
  <c r="Y3771" i="19"/>
  <c r="Y3770" i="19"/>
  <c r="Y3769" i="19"/>
  <c r="Y3768" i="19"/>
  <c r="Y3767" i="19"/>
  <c r="Y3766" i="19"/>
  <c r="Y3765" i="19"/>
  <c r="Y3764" i="19"/>
  <c r="Y3763" i="19"/>
  <c r="Y3762" i="19"/>
  <c r="Y3761" i="19"/>
  <c r="Y3760" i="19"/>
  <c r="Y3759" i="19"/>
  <c r="Y3758" i="19"/>
  <c r="Y3757" i="19"/>
  <c r="Y3756" i="19"/>
  <c r="Y3755" i="19"/>
  <c r="Y3754" i="19"/>
  <c r="Y3753" i="19"/>
  <c r="Y3752" i="19"/>
  <c r="Y3751" i="19"/>
  <c r="Y3750" i="19"/>
  <c r="Y3749" i="19"/>
  <c r="Y3748" i="19"/>
  <c r="Y3747" i="19"/>
  <c r="Y3746" i="19"/>
  <c r="Y3745" i="19"/>
  <c r="Y3744" i="19"/>
  <c r="Y3743" i="19"/>
  <c r="Y3742" i="19"/>
  <c r="Y3741" i="19"/>
  <c r="Y3740" i="19"/>
  <c r="Y3739" i="19"/>
  <c r="Y3738" i="19"/>
  <c r="Y3737" i="19"/>
  <c r="Y3736" i="19"/>
  <c r="Y3735" i="19"/>
  <c r="Y3734" i="19"/>
  <c r="Y3733" i="19"/>
  <c r="Y3732" i="19"/>
  <c r="Y3731" i="19"/>
  <c r="Y3730" i="19"/>
  <c r="Y3729" i="19"/>
  <c r="Y3728" i="19"/>
  <c r="Y3727" i="19"/>
  <c r="Y3726" i="19"/>
  <c r="Y3725" i="19"/>
  <c r="Y3724" i="19"/>
  <c r="Y3723" i="19"/>
  <c r="Y3722" i="19"/>
  <c r="Y3721" i="19"/>
  <c r="Y3720" i="19"/>
  <c r="Y3719" i="19"/>
  <c r="Y3718" i="19"/>
  <c r="Y3717" i="19"/>
  <c r="Y3716" i="19"/>
  <c r="Y3715" i="19"/>
  <c r="Y3714" i="19"/>
  <c r="Y3713" i="19"/>
  <c r="Y3712" i="19"/>
  <c r="Y3711" i="19"/>
  <c r="Y3710" i="19"/>
  <c r="Y3709" i="19"/>
  <c r="Y3708" i="19"/>
  <c r="Y3707" i="19"/>
  <c r="Y3706" i="19"/>
  <c r="Y3705" i="19"/>
  <c r="Y3704" i="19"/>
  <c r="Y3703" i="19"/>
  <c r="Y3702" i="19"/>
  <c r="Y3701" i="19"/>
  <c r="Y3700" i="19"/>
  <c r="Y3699" i="19"/>
  <c r="Y3698" i="19"/>
  <c r="Y3697" i="19"/>
  <c r="Y3696" i="19"/>
  <c r="Y3695" i="19"/>
  <c r="Y3694" i="19"/>
  <c r="Y3693" i="19"/>
  <c r="Y3692" i="19"/>
  <c r="Y3691" i="19"/>
  <c r="Y3690" i="19"/>
  <c r="Y3689" i="19"/>
  <c r="Y3688" i="19"/>
  <c r="Y3687" i="19"/>
  <c r="Y3686" i="19"/>
  <c r="Y3685" i="19"/>
  <c r="Y3684" i="19"/>
  <c r="Y3683" i="19"/>
  <c r="Y3682" i="19"/>
  <c r="Y3681" i="19"/>
  <c r="Y3680" i="19"/>
  <c r="Y3679" i="19"/>
  <c r="Y3678" i="19"/>
  <c r="Y3677" i="19"/>
  <c r="Y3676" i="19"/>
  <c r="Y3675" i="19"/>
  <c r="Y3674" i="19"/>
  <c r="Y3673" i="19"/>
  <c r="Y3672" i="19"/>
  <c r="Y3671" i="19"/>
  <c r="Y3670" i="19"/>
  <c r="Y3669" i="19"/>
  <c r="Y3668" i="19"/>
  <c r="Y3667" i="19"/>
  <c r="Y3666" i="19"/>
  <c r="Y3665" i="19"/>
  <c r="Y3664" i="19"/>
  <c r="Y3663" i="19"/>
  <c r="Y3662" i="19"/>
  <c r="Y3661" i="19"/>
  <c r="Y3660" i="19"/>
  <c r="Y3659" i="19"/>
  <c r="Y3658" i="19"/>
  <c r="Y3657" i="19"/>
  <c r="Y3656" i="19"/>
  <c r="Y3655" i="19"/>
  <c r="Y3654" i="19"/>
  <c r="Y3653" i="19"/>
  <c r="Y3652" i="19"/>
  <c r="Y3651" i="19"/>
  <c r="Y3650" i="19"/>
  <c r="Y3649" i="19"/>
  <c r="Y3648" i="19"/>
  <c r="Y3647" i="19"/>
  <c r="Y3646" i="19"/>
  <c r="Y3645" i="19"/>
  <c r="Y3644" i="19"/>
  <c r="Y3643" i="19"/>
  <c r="Y3642" i="19"/>
  <c r="Y3641" i="19"/>
  <c r="Y3640" i="19"/>
  <c r="Y3639" i="19"/>
  <c r="Y3638" i="19"/>
  <c r="Y3637" i="19"/>
  <c r="Y3636" i="19"/>
  <c r="Y3635" i="19"/>
  <c r="Y3634" i="19"/>
  <c r="Y3633" i="19"/>
  <c r="Y3632" i="19"/>
  <c r="Y3631" i="19"/>
  <c r="Y3630" i="19"/>
  <c r="Y3629" i="19"/>
  <c r="Y3628" i="19"/>
  <c r="Y3627" i="19"/>
  <c r="Y3626" i="19"/>
  <c r="Y3625" i="19"/>
  <c r="Y3624" i="19"/>
  <c r="Y3623" i="19"/>
  <c r="Y3622" i="19"/>
  <c r="Y3621" i="19"/>
  <c r="Y3620" i="19"/>
  <c r="Y3619" i="19"/>
  <c r="Y3618" i="19"/>
  <c r="Y3617" i="19"/>
  <c r="Y3616" i="19"/>
  <c r="Y3615" i="19"/>
  <c r="Y3614" i="19"/>
  <c r="Y3613" i="19"/>
  <c r="Y3612" i="19"/>
  <c r="Y3611" i="19"/>
  <c r="Y3610" i="19"/>
  <c r="Y3609" i="19"/>
  <c r="Y3608" i="19"/>
  <c r="Y3607" i="19"/>
  <c r="Y3606" i="19"/>
  <c r="Y3605" i="19"/>
  <c r="Y3604" i="19"/>
  <c r="Y3603" i="19"/>
  <c r="Y3602" i="19"/>
  <c r="Y3601" i="19"/>
  <c r="Y3600" i="19"/>
  <c r="Y3599" i="19"/>
  <c r="Y3598" i="19"/>
  <c r="Y3597" i="19"/>
  <c r="Y3596" i="19"/>
  <c r="Y3595" i="19"/>
  <c r="Y3594" i="19"/>
  <c r="Y3593" i="19"/>
  <c r="Y3592" i="19"/>
  <c r="Y3591" i="19"/>
  <c r="Y3590" i="19"/>
  <c r="Y3589" i="19"/>
  <c r="Y3588" i="19"/>
  <c r="Y3587" i="19"/>
  <c r="Y3586" i="19"/>
  <c r="Y3585" i="19"/>
  <c r="Y3584" i="19"/>
  <c r="Y3583" i="19"/>
  <c r="Y3582" i="19"/>
  <c r="Y3581" i="19"/>
  <c r="Y3580" i="19"/>
  <c r="Y3579" i="19"/>
  <c r="Y3578" i="19"/>
  <c r="Y3577" i="19"/>
  <c r="Y3576" i="19"/>
  <c r="Y3575" i="19"/>
  <c r="Y3574" i="19"/>
  <c r="Y3573" i="19"/>
  <c r="Y3572" i="19"/>
  <c r="Y3571" i="19"/>
  <c r="Y3570" i="19"/>
  <c r="Y3569" i="19"/>
  <c r="Y3568" i="19"/>
  <c r="Y3567" i="19"/>
  <c r="Y3566" i="19"/>
  <c r="Y3565" i="19"/>
  <c r="Y3564" i="19"/>
  <c r="Y3563" i="19"/>
  <c r="Y3562" i="19"/>
  <c r="Y3561" i="19"/>
  <c r="Y3560" i="19"/>
  <c r="Y3559" i="19"/>
  <c r="Y3558" i="19"/>
  <c r="Y3557" i="19"/>
  <c r="Y3556" i="19"/>
  <c r="Y3555" i="19"/>
  <c r="Y3554" i="19"/>
  <c r="Y3553" i="19"/>
  <c r="Y3552" i="19"/>
  <c r="Y3551" i="19"/>
  <c r="Y3550" i="19"/>
  <c r="Y3549" i="19"/>
  <c r="Y3548" i="19"/>
  <c r="Y3547" i="19"/>
  <c r="Y3546" i="19"/>
  <c r="Y3545" i="19"/>
  <c r="Y3544" i="19"/>
  <c r="Y3543" i="19"/>
  <c r="Y3542" i="19"/>
  <c r="Y3541" i="19"/>
  <c r="Y3540" i="19"/>
  <c r="Y3539" i="19"/>
  <c r="Y3538" i="19"/>
  <c r="Y3537" i="19"/>
  <c r="Y3536" i="19"/>
  <c r="Y3535" i="19"/>
  <c r="Y3534" i="19"/>
  <c r="Y3533" i="19"/>
  <c r="Y3532" i="19"/>
  <c r="Y3531" i="19"/>
  <c r="Y3530" i="19"/>
  <c r="Y3529" i="19"/>
  <c r="Y3528" i="19"/>
  <c r="Y3527" i="19"/>
  <c r="Y3526" i="19"/>
  <c r="Y3525" i="19"/>
  <c r="Y3524" i="19"/>
  <c r="Y3523" i="19"/>
  <c r="Y3522" i="19"/>
  <c r="Y3521" i="19"/>
  <c r="Y3520" i="19"/>
  <c r="Y3519" i="19"/>
  <c r="Y3518" i="19"/>
  <c r="Y3517" i="19"/>
  <c r="Y3516" i="19"/>
  <c r="Y3515" i="19"/>
  <c r="Y3514" i="19"/>
  <c r="Y3513" i="19"/>
  <c r="Y3512" i="19"/>
  <c r="Y3511" i="19"/>
  <c r="Y3510" i="19"/>
  <c r="Y3509" i="19"/>
  <c r="Y3508" i="19"/>
  <c r="Y3507" i="19"/>
  <c r="Y3506" i="19"/>
  <c r="Y3505" i="19"/>
  <c r="Y3504" i="19"/>
  <c r="Y3503" i="19"/>
  <c r="Y3502" i="19"/>
  <c r="Y3501" i="19"/>
  <c r="Y3500" i="19"/>
  <c r="Y3499" i="19"/>
  <c r="Y3498" i="19"/>
  <c r="Y3497" i="19"/>
  <c r="Y3496" i="19"/>
  <c r="Y3495" i="19"/>
  <c r="Y3494" i="19"/>
  <c r="Y3493" i="19"/>
  <c r="Y3492" i="19"/>
  <c r="Y3491" i="19"/>
  <c r="Y3490" i="19"/>
  <c r="Y3489" i="19"/>
  <c r="Y3488" i="19"/>
  <c r="Y3487" i="19"/>
  <c r="Y3486" i="19"/>
  <c r="Y3485" i="19"/>
  <c r="Y3484" i="19"/>
  <c r="Y3483" i="19"/>
  <c r="Y3482" i="19"/>
  <c r="Y3481" i="19"/>
  <c r="Y3480" i="19"/>
  <c r="Y3479" i="19"/>
  <c r="Y3478" i="19"/>
  <c r="Y3477" i="19"/>
  <c r="Y3476" i="19"/>
  <c r="Y3475" i="19"/>
  <c r="Y3474" i="19"/>
  <c r="Y3473" i="19"/>
  <c r="Y3472" i="19"/>
  <c r="Y3471" i="19"/>
  <c r="Y3470" i="19"/>
  <c r="Y3469" i="19"/>
  <c r="Y3468" i="19"/>
  <c r="Y3467" i="19"/>
  <c r="Y3466" i="19"/>
  <c r="Y3465" i="19"/>
  <c r="Y3464" i="19"/>
  <c r="Y3463" i="19"/>
  <c r="Y3462" i="19"/>
  <c r="Y3461" i="19"/>
  <c r="Y3460" i="19"/>
  <c r="Y3459" i="19"/>
  <c r="Y3458" i="19"/>
  <c r="Y3457" i="19"/>
  <c r="Y3456" i="19"/>
  <c r="Y3455" i="19"/>
  <c r="Y3454" i="19"/>
  <c r="Y3453" i="19"/>
  <c r="Y3452" i="19"/>
  <c r="Y3451" i="19"/>
  <c r="Y3450" i="19"/>
  <c r="Y3449" i="19"/>
  <c r="Y3448" i="19"/>
  <c r="Y3447" i="19"/>
  <c r="Y3446" i="19"/>
  <c r="Y3445" i="19"/>
  <c r="Y3444" i="19"/>
  <c r="Y3443" i="19"/>
  <c r="Y3442" i="19"/>
  <c r="Y3441" i="19"/>
  <c r="Y3440" i="19"/>
  <c r="Y3439" i="19"/>
  <c r="Y3438" i="19"/>
  <c r="Y3437" i="19"/>
  <c r="Y3436" i="19"/>
  <c r="Y3435" i="19"/>
  <c r="Y3434" i="19"/>
  <c r="Y3433" i="19"/>
  <c r="Y3432" i="19"/>
  <c r="Y3431" i="19"/>
  <c r="Y3430" i="19"/>
  <c r="Y3429" i="19"/>
  <c r="Y3428" i="19"/>
  <c r="Y3427" i="19"/>
  <c r="Y3426" i="19"/>
  <c r="Y3425" i="19"/>
  <c r="Y3424" i="19"/>
  <c r="Y3423" i="19"/>
  <c r="Y3422" i="19"/>
  <c r="Y3421" i="19"/>
  <c r="Y3420" i="19"/>
  <c r="Y3419" i="19"/>
  <c r="Y3418" i="19"/>
  <c r="Y3417" i="19"/>
  <c r="Y3416" i="19"/>
  <c r="Y3415" i="19"/>
  <c r="Y3414" i="19"/>
  <c r="Y3413" i="19"/>
  <c r="Y3412" i="19"/>
  <c r="Y3411" i="19"/>
  <c r="Y3410" i="19"/>
  <c r="Y3409" i="19"/>
  <c r="Y3408" i="19"/>
  <c r="Y3407" i="19"/>
  <c r="Y3406" i="19"/>
  <c r="Y3405" i="19"/>
  <c r="Y3404" i="19"/>
  <c r="Y3403" i="19"/>
  <c r="Y3402" i="19"/>
  <c r="Y3401" i="19"/>
  <c r="Y3400" i="19"/>
  <c r="Y3399" i="19"/>
  <c r="Y3398" i="19"/>
  <c r="Y3397" i="19"/>
  <c r="Y3396" i="19"/>
  <c r="Y3395" i="19"/>
  <c r="Y3394" i="19"/>
  <c r="Y3393" i="19"/>
  <c r="Y3392" i="19"/>
  <c r="Y3391" i="19"/>
  <c r="Y3390" i="19"/>
  <c r="Y3389" i="19"/>
  <c r="Y3388" i="19"/>
  <c r="Y3387" i="19"/>
  <c r="Y3386" i="19"/>
  <c r="Y3385" i="19"/>
  <c r="Y3384" i="19"/>
  <c r="Y3383" i="19"/>
  <c r="Y3382" i="19"/>
  <c r="Y3381" i="19"/>
  <c r="Y3380" i="19"/>
  <c r="Y3379" i="19"/>
  <c r="Y3378" i="19"/>
  <c r="Y3377" i="19"/>
  <c r="Y3376" i="19"/>
  <c r="Y3375" i="19"/>
  <c r="Y3374" i="19"/>
  <c r="Y3373" i="19"/>
  <c r="Y3372" i="19"/>
  <c r="Y3371" i="19"/>
  <c r="Y3370" i="19"/>
  <c r="Y3369" i="19"/>
  <c r="Y3368" i="19"/>
  <c r="Y3367" i="19"/>
  <c r="Y3366" i="19"/>
  <c r="Y3365" i="19"/>
  <c r="Y3364" i="19"/>
  <c r="Y3363" i="19"/>
  <c r="Y3362" i="19"/>
  <c r="Y3361" i="19"/>
  <c r="Y3360" i="19"/>
  <c r="Y3359" i="19"/>
  <c r="Y3358" i="19"/>
  <c r="Y3357" i="19"/>
  <c r="Y3356" i="19"/>
  <c r="Y3355" i="19"/>
  <c r="Y3354" i="19"/>
  <c r="Y3353" i="19"/>
  <c r="Y3352" i="19"/>
  <c r="Y3351" i="19"/>
  <c r="Y3350" i="19"/>
  <c r="Y3349" i="19"/>
  <c r="Y3348" i="19"/>
  <c r="Y3347" i="19"/>
  <c r="Y3346" i="19"/>
  <c r="Y3345" i="19"/>
  <c r="Y3344" i="19"/>
  <c r="Y3343" i="19"/>
  <c r="Y3342" i="19"/>
  <c r="Y3341" i="19"/>
  <c r="Y3340" i="19"/>
  <c r="Y3339" i="19"/>
  <c r="Y3338" i="19"/>
  <c r="Y3337" i="19"/>
  <c r="Y3336" i="19"/>
  <c r="Y3335" i="19"/>
  <c r="Y3334" i="19"/>
  <c r="Y3333" i="19"/>
  <c r="Y3332" i="19"/>
  <c r="Y3331" i="19"/>
  <c r="Y3330" i="19"/>
  <c r="Y3329" i="19"/>
  <c r="Y3328" i="19"/>
  <c r="Y3327" i="19"/>
  <c r="Y3326" i="19"/>
  <c r="Y3325" i="19"/>
  <c r="Y3324" i="19"/>
  <c r="Y3323" i="19"/>
  <c r="Y3322" i="19"/>
  <c r="Y3321" i="19"/>
  <c r="Y3320" i="19"/>
  <c r="Y3319" i="19"/>
  <c r="Y3318" i="19"/>
  <c r="Y3317" i="19"/>
  <c r="Y3316" i="19"/>
  <c r="Y3315" i="19"/>
  <c r="Y3314" i="19"/>
  <c r="Y3313" i="19"/>
  <c r="Y3312" i="19"/>
  <c r="Y3311" i="19"/>
  <c r="Y3310" i="19"/>
  <c r="Y3309" i="19"/>
  <c r="Y3308" i="19"/>
  <c r="Y3307" i="19"/>
  <c r="Y3306" i="19"/>
  <c r="Y3305" i="19"/>
  <c r="Y3304" i="19"/>
  <c r="Y3303" i="19"/>
  <c r="Y3302" i="19"/>
  <c r="Y3301" i="19"/>
  <c r="Y3300" i="19"/>
  <c r="Y3299" i="19"/>
  <c r="Y3298" i="19"/>
  <c r="Y3297" i="19"/>
  <c r="Y3296" i="19"/>
  <c r="Y3295" i="19"/>
  <c r="Y3294" i="19"/>
  <c r="Y3293" i="19"/>
  <c r="Y3292" i="19"/>
  <c r="Y3291" i="19"/>
  <c r="Y3290" i="19"/>
  <c r="Y3289" i="19"/>
  <c r="Y3288" i="19"/>
  <c r="Y3287" i="19"/>
  <c r="Y3286" i="19"/>
  <c r="Y3285" i="19"/>
  <c r="Y3284" i="19"/>
  <c r="Y3283" i="19"/>
  <c r="Y3282" i="19"/>
  <c r="Y3281" i="19"/>
  <c r="Y3280" i="19"/>
  <c r="Y3279" i="19"/>
  <c r="Y3278" i="19"/>
  <c r="Y3277" i="19"/>
  <c r="Y3276" i="19"/>
  <c r="Y3275" i="19"/>
  <c r="Y3274" i="19"/>
  <c r="Y3273" i="19"/>
  <c r="Y3272" i="19"/>
  <c r="Y3271" i="19"/>
  <c r="Y3270" i="19"/>
  <c r="Y3269" i="19"/>
  <c r="Y3268" i="19"/>
  <c r="Y3267" i="19"/>
  <c r="Y3266" i="19"/>
  <c r="Y3265" i="19"/>
  <c r="Y3264" i="19"/>
  <c r="Y3263" i="19"/>
  <c r="Y3262" i="19"/>
  <c r="Y3261" i="19"/>
  <c r="Y3260" i="19"/>
  <c r="Y3259" i="19"/>
  <c r="Y3258" i="19"/>
  <c r="Y3257" i="19"/>
  <c r="Y3256" i="19"/>
  <c r="Y3255" i="19"/>
  <c r="Y3254" i="19"/>
  <c r="Y3253" i="19"/>
  <c r="Y3252" i="19"/>
  <c r="Y3251" i="19"/>
  <c r="Y3250" i="19"/>
  <c r="Y3249" i="19"/>
  <c r="Y3248" i="19"/>
  <c r="Y3247" i="19"/>
  <c r="Y3246" i="19"/>
  <c r="Y3245" i="19"/>
  <c r="Y3244" i="19"/>
  <c r="Y3243" i="19"/>
  <c r="Y3242" i="19"/>
  <c r="Y3241" i="19"/>
  <c r="Y3240" i="19"/>
  <c r="Y3239" i="19"/>
  <c r="Y3238" i="19"/>
  <c r="Y3237" i="19"/>
  <c r="Y3236" i="19"/>
  <c r="Y3235" i="19"/>
  <c r="Y3234" i="19"/>
  <c r="Y3233" i="19"/>
  <c r="Y3232" i="19"/>
  <c r="Y3231" i="19"/>
  <c r="Y3230" i="19"/>
  <c r="Y3229" i="19"/>
  <c r="Y3228" i="19"/>
  <c r="Y3227" i="19"/>
  <c r="Y3226" i="19"/>
  <c r="Y3225" i="19"/>
  <c r="Y3224" i="19"/>
  <c r="Y3223" i="19"/>
  <c r="Y3222" i="19"/>
  <c r="Y3221" i="19"/>
  <c r="Y3220" i="19"/>
  <c r="Y3219" i="19"/>
  <c r="Y3218" i="19"/>
  <c r="Y3217" i="19"/>
  <c r="Y3216" i="19"/>
  <c r="Y3215" i="19"/>
  <c r="Y3214" i="19"/>
  <c r="Y3213" i="19"/>
  <c r="Y3212" i="19"/>
  <c r="Y3211" i="19"/>
  <c r="Y3210" i="19"/>
  <c r="Y3209" i="19"/>
  <c r="Y3208" i="19"/>
  <c r="Y3207" i="19"/>
  <c r="Y3206" i="19"/>
  <c r="Y3205" i="19"/>
  <c r="Y3204" i="19"/>
  <c r="Y3203" i="19"/>
  <c r="Y3202" i="19"/>
  <c r="Y3201" i="19"/>
  <c r="Y3200" i="19"/>
  <c r="Y3199" i="19"/>
  <c r="Y3198" i="19"/>
  <c r="Y3197" i="19"/>
  <c r="Y3196" i="19"/>
  <c r="Y3195" i="19"/>
  <c r="Y3194" i="19"/>
  <c r="Y3193" i="19"/>
  <c r="Y3192" i="19"/>
  <c r="Y3191" i="19"/>
  <c r="Y3190" i="19"/>
  <c r="Y3189" i="19"/>
  <c r="Y3188" i="19"/>
  <c r="Y3187" i="19"/>
  <c r="Y3186" i="19"/>
  <c r="Y3185" i="19"/>
  <c r="Y3184" i="19"/>
  <c r="Y3183" i="19"/>
  <c r="Y3182" i="19"/>
  <c r="Y3181" i="19"/>
  <c r="Y3180" i="19"/>
  <c r="Y3179" i="19"/>
  <c r="Y3178" i="19"/>
  <c r="Y3177" i="19"/>
  <c r="Y3176" i="19"/>
  <c r="Y3175" i="19"/>
  <c r="Y3174" i="19"/>
  <c r="Y3173" i="19"/>
  <c r="Y3172" i="19"/>
  <c r="Y3171" i="19"/>
  <c r="Y3170" i="19"/>
  <c r="Y3169" i="19"/>
  <c r="Y3168" i="19"/>
  <c r="Y3167" i="19"/>
  <c r="Y3166" i="19"/>
  <c r="Y3165" i="19"/>
  <c r="Y3164" i="19"/>
  <c r="Y3163" i="19"/>
  <c r="Y3162" i="19"/>
  <c r="Y3161" i="19"/>
  <c r="Y3160" i="19"/>
  <c r="Y3159" i="19"/>
  <c r="Y3158" i="19"/>
  <c r="Y3157" i="19"/>
  <c r="Y3156" i="19"/>
  <c r="Y3155" i="19"/>
  <c r="Y3154" i="19"/>
  <c r="Y3153" i="19"/>
  <c r="Y3152" i="19"/>
  <c r="Y3151" i="19"/>
  <c r="Y3150" i="19"/>
  <c r="Y3149" i="19"/>
  <c r="Y3148" i="19"/>
  <c r="Y3147" i="19"/>
  <c r="Y3146" i="19"/>
  <c r="Y3145" i="19"/>
  <c r="Y3144" i="19"/>
  <c r="Y3143" i="19"/>
  <c r="Y3142" i="19"/>
  <c r="Y3141" i="19"/>
  <c r="Y3140" i="19"/>
  <c r="Y3139" i="19"/>
  <c r="Y3138" i="19"/>
  <c r="Y3137" i="19"/>
  <c r="Y3136" i="19"/>
  <c r="Y3135" i="19"/>
  <c r="Y3134" i="19"/>
  <c r="Y3133" i="19"/>
  <c r="Y3132" i="19"/>
  <c r="Y3131" i="19"/>
  <c r="Y3130" i="19"/>
  <c r="Y3129" i="19"/>
  <c r="Y3128" i="19"/>
  <c r="Y3127" i="19"/>
  <c r="Y3126" i="19"/>
  <c r="Y3125" i="19"/>
  <c r="Y3124" i="19"/>
  <c r="Y3123" i="19"/>
  <c r="Y3122" i="19"/>
  <c r="Y3121" i="19"/>
  <c r="Y3120" i="19"/>
  <c r="Y3119" i="19"/>
  <c r="Y3118" i="19"/>
  <c r="Y3117" i="19"/>
  <c r="Y3116" i="19"/>
  <c r="Y3115" i="19"/>
  <c r="Y3114" i="19"/>
  <c r="Y3113" i="19"/>
  <c r="Y3112" i="19"/>
  <c r="Y3111" i="19"/>
  <c r="Y3110" i="19"/>
  <c r="Y3109" i="19"/>
  <c r="Y3108" i="19"/>
  <c r="Y3107" i="19"/>
  <c r="Y3106" i="19"/>
  <c r="Y3105" i="19"/>
  <c r="Y3104" i="19"/>
  <c r="Y3103" i="19"/>
  <c r="Y3102" i="19"/>
  <c r="Y3101" i="19"/>
  <c r="Y3100" i="19"/>
  <c r="Y3099" i="19"/>
  <c r="Y3098" i="19"/>
  <c r="Y3097" i="19"/>
  <c r="Y3096" i="19"/>
  <c r="Y3095" i="19"/>
  <c r="Y3094" i="19"/>
  <c r="Y3093" i="19"/>
  <c r="Y3092" i="19"/>
  <c r="Y3091" i="19"/>
  <c r="Y3090" i="19"/>
  <c r="Y3089" i="19"/>
  <c r="Y3088" i="19"/>
  <c r="Y3087" i="19"/>
  <c r="Y3086" i="19"/>
  <c r="Y3085" i="19"/>
  <c r="Y3084" i="19"/>
  <c r="Y3083" i="19"/>
  <c r="Y3082" i="19"/>
  <c r="Y3081" i="19"/>
  <c r="Y3080" i="19"/>
  <c r="Y3079" i="19"/>
  <c r="Y3078" i="19"/>
  <c r="Y3077" i="19"/>
  <c r="Y3076" i="19"/>
  <c r="Y3075" i="19"/>
  <c r="Y3074" i="19"/>
  <c r="Y3073" i="19"/>
  <c r="Y3072" i="19"/>
  <c r="Y3071" i="19"/>
  <c r="Y3070" i="19"/>
  <c r="Y3069" i="19"/>
  <c r="Y3068" i="19"/>
  <c r="Y3067" i="19"/>
  <c r="Y3066" i="19"/>
  <c r="Y3065" i="19"/>
  <c r="Y3064" i="19"/>
  <c r="Y3063" i="19"/>
  <c r="Y3062" i="19"/>
  <c r="Y3061" i="19"/>
  <c r="Y3060" i="19"/>
  <c r="Y3059" i="19"/>
  <c r="Y3058" i="19"/>
  <c r="Y3057" i="19"/>
  <c r="Y3056" i="19"/>
  <c r="Y3055" i="19"/>
  <c r="Y3054" i="19"/>
  <c r="Y3053" i="19"/>
  <c r="Y3052" i="19"/>
  <c r="Y3051" i="19"/>
  <c r="Y3050" i="19"/>
  <c r="Y3049" i="19"/>
  <c r="Y3048" i="19"/>
  <c r="Y3047" i="19"/>
  <c r="Y3046" i="19"/>
  <c r="Y3045" i="19"/>
  <c r="Y3044" i="19"/>
  <c r="Y3043" i="19"/>
  <c r="Y3042" i="19"/>
  <c r="Y3041" i="19"/>
  <c r="Y3040" i="19"/>
  <c r="Y3039" i="19"/>
  <c r="Y3038" i="19"/>
  <c r="Y3037" i="19"/>
  <c r="Y3036" i="19"/>
  <c r="Y3035" i="19"/>
  <c r="Y3034" i="19"/>
  <c r="Y3033" i="19"/>
  <c r="Y3032" i="19"/>
  <c r="Y3031" i="19"/>
  <c r="Y3030" i="19"/>
  <c r="Y3029" i="19"/>
  <c r="Y3028" i="19"/>
  <c r="Y3027" i="19"/>
  <c r="Y3026" i="19"/>
  <c r="Y3025" i="19"/>
  <c r="Y3024" i="19"/>
  <c r="Y3023" i="19"/>
  <c r="Y3022" i="19"/>
  <c r="Y3021" i="19"/>
  <c r="Y3020" i="19"/>
  <c r="Y3019" i="19"/>
  <c r="Y3018" i="19"/>
  <c r="Y3017" i="19"/>
  <c r="Y3016" i="19"/>
  <c r="Y3015" i="19"/>
  <c r="Y3014" i="19"/>
  <c r="Y3013" i="19"/>
  <c r="Y3012" i="19"/>
  <c r="Y3011" i="19"/>
  <c r="Y3010" i="19"/>
  <c r="Y3009" i="19"/>
  <c r="Y3008" i="19"/>
  <c r="Y3007" i="19"/>
  <c r="Y3006" i="19"/>
  <c r="Y3005" i="19"/>
  <c r="Y3004" i="19"/>
  <c r="Y3003" i="19"/>
  <c r="Y3002" i="19"/>
  <c r="Y3001" i="19"/>
  <c r="Y3000" i="19"/>
  <c r="Y2999" i="19"/>
  <c r="Y2998" i="19"/>
  <c r="Y2997" i="19"/>
  <c r="Y2996" i="19"/>
  <c r="Y2995" i="19"/>
  <c r="Y2994" i="19"/>
  <c r="Y2993" i="19"/>
  <c r="Y2992" i="19"/>
  <c r="Y2991" i="19"/>
  <c r="Y2990" i="19"/>
  <c r="Y2989" i="19"/>
  <c r="Y2988" i="19"/>
  <c r="Y2987" i="19"/>
  <c r="Y2986" i="19"/>
  <c r="Y2985" i="19"/>
  <c r="Y2984" i="19"/>
  <c r="Y2983" i="19"/>
  <c r="Y2982" i="19"/>
  <c r="Y2981" i="19"/>
  <c r="Y2980" i="19"/>
  <c r="Y2979" i="19"/>
  <c r="Y2978" i="19"/>
  <c r="Y2977" i="19"/>
  <c r="Y2976" i="19"/>
  <c r="Y2975" i="19"/>
  <c r="Y2974" i="19"/>
  <c r="Y2973" i="19"/>
  <c r="Y2972" i="19"/>
  <c r="Y2971" i="19"/>
  <c r="Y2970" i="19"/>
  <c r="Y2969" i="19"/>
  <c r="Y2968" i="19"/>
  <c r="Y2967" i="19"/>
  <c r="Y2966" i="19"/>
  <c r="Y2965" i="19"/>
  <c r="Y2964" i="19"/>
  <c r="Y2963" i="19"/>
  <c r="Y2962" i="19"/>
  <c r="Y2961" i="19"/>
  <c r="Y2960" i="19"/>
  <c r="Y2959" i="19"/>
  <c r="Y2958" i="19"/>
  <c r="Y2957" i="19"/>
  <c r="Y2956" i="19"/>
  <c r="Y2955" i="19"/>
  <c r="Y2954" i="19"/>
  <c r="Y2953" i="19"/>
  <c r="Y2952" i="19"/>
  <c r="Y2951" i="19"/>
  <c r="Y2950" i="19"/>
  <c r="Y2949" i="19"/>
  <c r="Y2948" i="19"/>
  <c r="Y2947" i="19"/>
  <c r="Y2946" i="19"/>
  <c r="Y2945" i="19"/>
  <c r="Y2944" i="19"/>
  <c r="Y2943" i="19"/>
  <c r="Y2942" i="19"/>
  <c r="Y2941" i="19"/>
  <c r="Y2940" i="19"/>
  <c r="Y2939" i="19"/>
  <c r="Y2938" i="19"/>
  <c r="Y2937" i="19"/>
  <c r="Y2936" i="19"/>
  <c r="Y2935" i="19"/>
  <c r="Y2934" i="19"/>
  <c r="Y2933" i="19"/>
  <c r="Y2932" i="19"/>
  <c r="Y2931" i="19"/>
  <c r="Y2930" i="19"/>
  <c r="Y2929" i="19"/>
  <c r="Y2928" i="19"/>
  <c r="Y2927" i="19"/>
  <c r="Y2926" i="19"/>
  <c r="Y2925" i="19"/>
  <c r="Y2924" i="19"/>
  <c r="Y2923" i="19"/>
  <c r="Y2922" i="19"/>
  <c r="Y2921" i="19"/>
  <c r="Y2920" i="19"/>
  <c r="Y2919" i="19"/>
  <c r="Y2918" i="19"/>
  <c r="Y2917" i="19"/>
  <c r="Y2916" i="19"/>
  <c r="Y2915" i="19"/>
  <c r="Y2914" i="19"/>
  <c r="Y2913" i="19"/>
  <c r="Y2912" i="19"/>
  <c r="Y2911" i="19"/>
  <c r="Y2910" i="19"/>
  <c r="Y2909" i="19"/>
  <c r="Y2908" i="19"/>
  <c r="Y2907" i="19"/>
  <c r="Y2906" i="19"/>
  <c r="Y2905" i="19"/>
  <c r="Y2904" i="19"/>
  <c r="Y2903" i="19"/>
  <c r="Y2902" i="19"/>
  <c r="Y2901" i="19"/>
  <c r="Y2900" i="19"/>
  <c r="Y2899" i="19"/>
  <c r="Y2898" i="19"/>
  <c r="Y2897" i="19"/>
  <c r="Y2896" i="19"/>
  <c r="Y2895" i="19"/>
  <c r="Y2894" i="19"/>
  <c r="Y2893" i="19"/>
  <c r="Y2892" i="19"/>
  <c r="Y2891" i="19"/>
  <c r="Y2890" i="19"/>
  <c r="Y2889" i="19"/>
  <c r="Y2888" i="19"/>
  <c r="Y2887" i="19"/>
  <c r="Y2886" i="19"/>
  <c r="Y2885" i="19"/>
  <c r="Y2884" i="19"/>
  <c r="Y2883" i="19"/>
  <c r="Y2882" i="19"/>
  <c r="Y2881" i="19"/>
  <c r="Y2880" i="19"/>
  <c r="Y2879" i="19"/>
  <c r="Y2878" i="19"/>
  <c r="Y2877" i="19"/>
  <c r="Y2876" i="19"/>
  <c r="Y2875" i="19"/>
  <c r="Y2874" i="19"/>
  <c r="Y2873" i="19"/>
  <c r="Y2872" i="19"/>
  <c r="Y2871" i="19"/>
  <c r="Y2870" i="19"/>
  <c r="Y2869" i="19"/>
  <c r="Y2868" i="19"/>
  <c r="Y2867" i="19"/>
  <c r="Y2866" i="19"/>
  <c r="Y2865" i="19"/>
  <c r="Y2864" i="19"/>
  <c r="Y2863" i="19"/>
  <c r="Y2862" i="19"/>
  <c r="Y2861" i="19"/>
  <c r="Y2860" i="19"/>
  <c r="Y2859" i="19"/>
  <c r="Y2858" i="19"/>
  <c r="Y2857" i="19"/>
  <c r="Y2856" i="19"/>
  <c r="Y2855" i="19"/>
  <c r="Y2854" i="19"/>
  <c r="Y2853" i="19"/>
  <c r="Y2852" i="19"/>
  <c r="Y2851" i="19"/>
  <c r="Y2850" i="19"/>
  <c r="Y2849" i="19"/>
  <c r="Y2848" i="19"/>
  <c r="Y2847" i="19"/>
  <c r="Y2846" i="19"/>
  <c r="Y2845" i="19"/>
  <c r="Y2844" i="19"/>
  <c r="Y2843" i="19"/>
  <c r="Y2842" i="19"/>
  <c r="Y2841" i="19"/>
  <c r="Y2840" i="19"/>
  <c r="Y2839" i="19"/>
  <c r="Y2838" i="19"/>
  <c r="Y2837" i="19"/>
  <c r="Y2836" i="19"/>
  <c r="Y2835" i="19"/>
  <c r="Y2834" i="19"/>
  <c r="Y2833" i="19"/>
  <c r="Y2832" i="19"/>
  <c r="Y2831" i="19"/>
  <c r="Y2830" i="19"/>
  <c r="Y2829" i="19"/>
  <c r="Y2828" i="19"/>
  <c r="Y2827" i="19"/>
  <c r="Y2826" i="19"/>
  <c r="Y2825" i="19"/>
  <c r="Y2824" i="19"/>
  <c r="Y2823" i="19"/>
  <c r="Y2822" i="19"/>
  <c r="Y2821" i="19"/>
  <c r="Y2820" i="19"/>
  <c r="Y2819" i="19"/>
  <c r="Y2818" i="19"/>
  <c r="Y2817" i="19"/>
  <c r="Y2816" i="19"/>
  <c r="Y2815" i="19"/>
  <c r="Y2814" i="19"/>
  <c r="Y2813" i="19"/>
  <c r="Y2812" i="19"/>
  <c r="Y2811" i="19"/>
  <c r="Y2810" i="19"/>
  <c r="Y2809" i="19"/>
  <c r="Y2808" i="19"/>
  <c r="Y2807" i="19"/>
  <c r="Y2806" i="19"/>
  <c r="Y2805" i="19"/>
  <c r="Y2804" i="19"/>
  <c r="Y2803" i="19"/>
  <c r="Y2802" i="19"/>
  <c r="Y2801" i="19"/>
  <c r="Y2800" i="19"/>
  <c r="Y2799" i="19"/>
  <c r="Y2798" i="19"/>
  <c r="Y2797" i="19"/>
  <c r="Y2796" i="19"/>
  <c r="Y2795" i="19"/>
  <c r="Y2794" i="19"/>
  <c r="Y2793" i="19"/>
  <c r="Y2792" i="19"/>
  <c r="Y2791" i="19"/>
  <c r="Y2790" i="19"/>
  <c r="Y2789" i="19"/>
  <c r="Y2788" i="19"/>
  <c r="Y2787" i="19"/>
  <c r="Y2786" i="19"/>
  <c r="Y2785" i="19"/>
  <c r="Y2784" i="19"/>
  <c r="Y2783" i="19"/>
  <c r="Y2782" i="19"/>
  <c r="Y2781" i="19"/>
  <c r="Y2780" i="19"/>
  <c r="Y2779" i="19"/>
  <c r="Y2778" i="19"/>
  <c r="Y2777" i="19"/>
  <c r="Y2776" i="19"/>
  <c r="Y2775" i="19"/>
  <c r="Y2774" i="19"/>
  <c r="Y2773" i="19"/>
  <c r="Y2772" i="19"/>
  <c r="Y2771" i="19"/>
  <c r="Y2770" i="19"/>
  <c r="Y2769" i="19"/>
  <c r="Y2768" i="19"/>
  <c r="Y2767" i="19"/>
  <c r="Y2766" i="19"/>
  <c r="Y2765" i="19"/>
  <c r="Y2764" i="19"/>
  <c r="Y2763" i="19"/>
  <c r="Y2762" i="19"/>
  <c r="Y2761" i="19"/>
  <c r="Y2760" i="19"/>
  <c r="Y2759" i="19"/>
  <c r="Y2758" i="19"/>
  <c r="Y2757" i="19"/>
  <c r="Y2756" i="19"/>
  <c r="Y2755" i="19"/>
  <c r="Y2754" i="19"/>
  <c r="Y2753" i="19"/>
  <c r="Y2752" i="19"/>
  <c r="Y2751" i="19"/>
  <c r="Y2750" i="19"/>
  <c r="Y2749" i="19"/>
  <c r="Y2748" i="19"/>
  <c r="Y2747" i="19"/>
  <c r="Y2746" i="19"/>
  <c r="Y2745" i="19"/>
  <c r="Y2744" i="19"/>
  <c r="Y2743" i="19"/>
  <c r="Y2742" i="19"/>
  <c r="Y2741" i="19"/>
  <c r="Y2740" i="19"/>
  <c r="Y2739" i="19"/>
  <c r="Y2738" i="19"/>
  <c r="Y2737" i="19"/>
  <c r="Y2736" i="19"/>
  <c r="Y2735" i="19"/>
  <c r="Y2734" i="19"/>
  <c r="Y2733" i="19"/>
  <c r="Y2732" i="19"/>
  <c r="Y2731" i="19"/>
  <c r="Y2730" i="19"/>
  <c r="Y2729" i="19"/>
  <c r="Y2728" i="19"/>
  <c r="Y2727" i="19"/>
  <c r="Y2726" i="19"/>
  <c r="Y2725" i="19"/>
  <c r="Y2724" i="19"/>
  <c r="Y2723" i="19"/>
  <c r="Y2722" i="19"/>
  <c r="Y2721" i="19"/>
  <c r="Y2720" i="19"/>
  <c r="Y2719" i="19"/>
  <c r="Y2718" i="19"/>
  <c r="Y2717" i="19"/>
  <c r="Y2716" i="19"/>
  <c r="Y2715" i="19"/>
  <c r="Y2714" i="19"/>
  <c r="Y2713" i="19"/>
  <c r="Y2712" i="19"/>
  <c r="Y2711" i="19"/>
  <c r="Y2710" i="19"/>
  <c r="Y2709" i="19"/>
  <c r="Y2708" i="19"/>
  <c r="Y2707" i="19"/>
  <c r="Y2706" i="19"/>
  <c r="Y2705" i="19"/>
  <c r="Y2704" i="19"/>
  <c r="Y2703" i="19"/>
  <c r="Y2702" i="19"/>
  <c r="Y2701" i="19"/>
  <c r="Y2700" i="19"/>
  <c r="Y2699" i="19"/>
  <c r="Y2698" i="19"/>
  <c r="Y2697" i="19"/>
  <c r="Y2696" i="19"/>
  <c r="Y2695" i="19"/>
  <c r="Y2694" i="19"/>
  <c r="Y2693" i="19"/>
  <c r="Y2692" i="19"/>
  <c r="Y2691" i="19"/>
  <c r="Y2690" i="19"/>
  <c r="Y2689" i="19"/>
  <c r="Y2688" i="19"/>
  <c r="Y2687" i="19"/>
  <c r="Y2686" i="19"/>
  <c r="Y2685" i="19"/>
  <c r="Y2684" i="19"/>
  <c r="Y2683" i="19"/>
  <c r="Y2682" i="19"/>
  <c r="Y2681" i="19"/>
  <c r="Y2680" i="19"/>
  <c r="Y2679" i="19"/>
  <c r="Y2678" i="19"/>
  <c r="Y2677" i="19"/>
  <c r="Y2676" i="19"/>
  <c r="Y2675" i="19"/>
  <c r="Y2674" i="19"/>
  <c r="Y2673" i="19"/>
  <c r="Y2672" i="19"/>
  <c r="Y2671" i="19"/>
  <c r="Y2670" i="19"/>
  <c r="Y2669" i="19"/>
  <c r="Y2668" i="19"/>
  <c r="Y2667" i="19"/>
  <c r="Y2666" i="19"/>
  <c r="Y2665" i="19"/>
  <c r="Y2664" i="19"/>
  <c r="Y2663" i="19"/>
  <c r="Y2662" i="19"/>
  <c r="Y2661" i="19"/>
  <c r="Y2660" i="19"/>
  <c r="Y2659" i="19"/>
  <c r="Y2658" i="19"/>
  <c r="Y2657" i="19"/>
  <c r="Y2656" i="19"/>
  <c r="Y2655" i="19"/>
  <c r="Y2654" i="19"/>
  <c r="Y2653" i="19"/>
  <c r="Y2652" i="19"/>
  <c r="Y2651" i="19"/>
  <c r="Y2650" i="19"/>
  <c r="Y2649" i="19"/>
  <c r="Y2648" i="19"/>
  <c r="Y2647" i="19"/>
  <c r="Y2646" i="19"/>
  <c r="Y2645" i="19"/>
  <c r="Y2644" i="19"/>
  <c r="Y2643" i="19"/>
  <c r="Y2642" i="19"/>
  <c r="Y2641" i="19"/>
  <c r="Y2640" i="19"/>
  <c r="Y2639" i="19"/>
  <c r="Y2638" i="19"/>
  <c r="Y2637" i="19"/>
  <c r="Y2636" i="19"/>
  <c r="Y2635" i="19"/>
  <c r="Y2634" i="19"/>
  <c r="Y2633" i="19"/>
  <c r="Y2632" i="19"/>
  <c r="Y2631" i="19"/>
  <c r="Y2630" i="19"/>
  <c r="Y2629" i="19"/>
  <c r="Y2628" i="19"/>
  <c r="Y2627" i="19"/>
  <c r="Y2626" i="19"/>
  <c r="Y2625" i="19"/>
  <c r="Y2624" i="19"/>
  <c r="Y2623" i="19"/>
  <c r="Y2622" i="19"/>
  <c r="Y2621" i="19"/>
  <c r="Y2620" i="19"/>
  <c r="Y2619" i="19"/>
  <c r="Y2618" i="19"/>
  <c r="Y2617" i="19"/>
  <c r="Y2616" i="19"/>
  <c r="Y2615" i="19"/>
  <c r="Y2614" i="19"/>
  <c r="Y2613" i="19"/>
  <c r="Y2612" i="19"/>
  <c r="Y2611" i="19"/>
  <c r="Y2610" i="19"/>
  <c r="Y2609" i="19"/>
  <c r="Y2608" i="19"/>
  <c r="Y2607" i="19"/>
  <c r="Y2606" i="19"/>
  <c r="Y2605" i="19"/>
  <c r="Y2604" i="19"/>
  <c r="Y2603" i="19"/>
  <c r="Y2602" i="19"/>
  <c r="Y2601" i="19"/>
  <c r="Y2600" i="19"/>
  <c r="Y2599" i="19"/>
  <c r="Y2598" i="19"/>
  <c r="Y2597" i="19"/>
  <c r="Y2596" i="19"/>
  <c r="Y2595" i="19"/>
  <c r="Y2594" i="19"/>
  <c r="Y2593" i="19"/>
  <c r="Y2592" i="19"/>
  <c r="Y2591" i="19"/>
  <c r="Y2590" i="19"/>
  <c r="Y2589" i="19"/>
  <c r="Y2588" i="19"/>
  <c r="Y2587" i="19"/>
  <c r="Y2586" i="19"/>
  <c r="Y2585" i="19"/>
  <c r="Y2584" i="19"/>
  <c r="Y2583" i="19"/>
  <c r="Y2582" i="19"/>
  <c r="Y2581" i="19"/>
  <c r="Y2580" i="19"/>
  <c r="Y2579" i="19"/>
  <c r="Y2578" i="19"/>
  <c r="Y2577" i="19"/>
  <c r="Y2576" i="19"/>
  <c r="Y2575" i="19"/>
  <c r="Y2574" i="19"/>
  <c r="Y2573" i="19"/>
  <c r="Y2572" i="19"/>
  <c r="Y2571" i="19"/>
  <c r="Y2570" i="19"/>
  <c r="Y2569" i="19"/>
  <c r="Y2568" i="19"/>
  <c r="Y2567" i="19"/>
  <c r="Y2566" i="19"/>
  <c r="Y2565" i="19"/>
  <c r="Y2564" i="19"/>
  <c r="Y2563" i="19"/>
  <c r="Y2562" i="19"/>
  <c r="Y2561" i="19"/>
  <c r="Y2560" i="19"/>
  <c r="Y2559" i="19"/>
  <c r="Y2558" i="19"/>
  <c r="Y2557" i="19"/>
  <c r="Y2556" i="19"/>
  <c r="Y2555" i="19"/>
  <c r="Y2554" i="19"/>
  <c r="Y2553" i="19"/>
  <c r="Y2552" i="19"/>
  <c r="Y2551" i="19"/>
  <c r="Y2550" i="19"/>
  <c r="Y2549" i="19"/>
  <c r="Y2548" i="19"/>
  <c r="Y2547" i="19"/>
  <c r="Y2546" i="19"/>
  <c r="Y2545" i="19"/>
  <c r="Y2544" i="19"/>
  <c r="Y2543" i="19"/>
  <c r="Y2542" i="19"/>
  <c r="Y2541" i="19"/>
  <c r="Y2540" i="19"/>
  <c r="Y2539" i="19"/>
  <c r="Y2538" i="19"/>
  <c r="Y2537" i="19"/>
  <c r="Y2536" i="19"/>
  <c r="Y2535" i="19"/>
  <c r="Y2534" i="19"/>
  <c r="Y2533" i="19"/>
  <c r="Y2532" i="19"/>
  <c r="Y2531" i="19"/>
  <c r="Y2530" i="19"/>
  <c r="Y2529" i="19"/>
  <c r="Y2528" i="19"/>
  <c r="Y2527" i="19"/>
  <c r="Y2526" i="19"/>
  <c r="Y2525" i="19"/>
  <c r="Y2524" i="19"/>
  <c r="Y2523" i="19"/>
  <c r="Y2522" i="19"/>
  <c r="Y2521" i="19"/>
  <c r="Y2520" i="19"/>
  <c r="Y2519" i="19"/>
  <c r="Y2518" i="19"/>
  <c r="Y2517" i="19"/>
  <c r="Y2516" i="19"/>
  <c r="Y2515" i="19"/>
  <c r="Y2514" i="19"/>
  <c r="Y2513" i="19"/>
  <c r="Y2512" i="19"/>
  <c r="Y2511" i="19"/>
  <c r="Y2510" i="19"/>
  <c r="Y2509" i="19"/>
  <c r="Y2508" i="19"/>
  <c r="Y2507" i="19"/>
  <c r="Y2506" i="19"/>
  <c r="Y2505" i="19"/>
  <c r="Y2504" i="19"/>
  <c r="Y2503" i="19"/>
  <c r="Y2502" i="19"/>
  <c r="Y2501" i="19"/>
  <c r="Y2500" i="19"/>
  <c r="Y2499" i="19"/>
  <c r="Y2498" i="19"/>
  <c r="Y2497" i="19"/>
  <c r="Y2496" i="19"/>
  <c r="Y2495" i="19"/>
  <c r="Y2494" i="19"/>
  <c r="Y2493" i="19"/>
  <c r="Y2492" i="19"/>
  <c r="Y2491" i="19"/>
  <c r="Y2490" i="19"/>
  <c r="Y2489" i="19"/>
  <c r="Y2488" i="19"/>
  <c r="Y2487" i="19"/>
  <c r="Y2486" i="19"/>
  <c r="Y2485" i="19"/>
  <c r="Y2484" i="19"/>
  <c r="Y2483" i="19"/>
  <c r="Y2482" i="19"/>
  <c r="Y2481" i="19"/>
  <c r="Y2480" i="19"/>
  <c r="Y2479" i="19"/>
  <c r="Y2478" i="19"/>
  <c r="Y2477" i="19"/>
  <c r="Y2476" i="19"/>
  <c r="Y2475" i="19"/>
  <c r="Y2474" i="19"/>
  <c r="Y2473" i="19"/>
  <c r="Y2472" i="19"/>
  <c r="Y2471" i="19"/>
  <c r="Y2470" i="19"/>
  <c r="Y2469" i="19"/>
  <c r="Y2468" i="19"/>
  <c r="Y2467" i="19"/>
  <c r="Y2466" i="19"/>
  <c r="Y2465" i="19"/>
  <c r="Y2464" i="19"/>
  <c r="Y2463" i="19"/>
  <c r="Y2462" i="19"/>
  <c r="Y2461" i="19"/>
  <c r="Y2460" i="19"/>
  <c r="Y2459" i="19"/>
  <c r="Y2458" i="19"/>
  <c r="Y2457" i="19"/>
  <c r="Y2456" i="19"/>
  <c r="Y2455" i="19"/>
  <c r="Y2454" i="19"/>
  <c r="Y2453" i="19"/>
  <c r="Y2452" i="19"/>
  <c r="Y2451" i="19"/>
  <c r="Y2450" i="19"/>
  <c r="Y2449" i="19"/>
  <c r="Y2448" i="19"/>
  <c r="Y2447" i="19"/>
  <c r="Y2446" i="19"/>
  <c r="Y2445" i="19"/>
  <c r="Y2444" i="19"/>
  <c r="Y2443" i="19"/>
  <c r="Y2442" i="19"/>
  <c r="Y2441" i="19"/>
  <c r="Y2440" i="19"/>
  <c r="Y2439" i="19"/>
  <c r="Y2438" i="19"/>
  <c r="Y2437" i="19"/>
  <c r="Y2436" i="19"/>
  <c r="Y2435" i="19"/>
  <c r="Y2434" i="19"/>
  <c r="Y2433" i="19"/>
  <c r="Y2432" i="19"/>
  <c r="Y2431" i="19"/>
  <c r="Y2430" i="19"/>
  <c r="Y2429" i="19"/>
  <c r="Y2428" i="19"/>
  <c r="Y2427" i="19"/>
  <c r="Y2426" i="19"/>
  <c r="Y2425" i="19"/>
  <c r="Y2424" i="19"/>
  <c r="Y2423" i="19"/>
  <c r="Y2422" i="19"/>
  <c r="Y2421" i="19"/>
  <c r="Y2420" i="19"/>
  <c r="Y2419" i="19"/>
  <c r="Y2418" i="19"/>
  <c r="Y2417" i="19"/>
  <c r="Y2416" i="19"/>
  <c r="Y2415" i="19"/>
  <c r="Y2414" i="19"/>
  <c r="Y2413" i="19"/>
  <c r="Y2412" i="19"/>
  <c r="Y2411" i="19"/>
  <c r="Y2410" i="19"/>
  <c r="Y2409" i="19"/>
  <c r="Y2408" i="19"/>
  <c r="Y2407" i="19"/>
  <c r="Y2406" i="19"/>
  <c r="Y2405" i="19"/>
  <c r="Y2404" i="19"/>
  <c r="Y2403" i="19"/>
  <c r="Y2402" i="19"/>
  <c r="Y2401" i="19"/>
  <c r="Y2400" i="19"/>
  <c r="Y2399" i="19"/>
  <c r="Y2398" i="19"/>
  <c r="Y2397" i="19"/>
  <c r="Y2396" i="19"/>
  <c r="Y2395" i="19"/>
  <c r="Y2394" i="19"/>
  <c r="Y2393" i="19"/>
  <c r="Y2392" i="19"/>
  <c r="Y2391" i="19"/>
  <c r="Y2390" i="19"/>
  <c r="Y2389" i="19"/>
  <c r="Y2388" i="19"/>
  <c r="Y2387" i="19"/>
  <c r="Y2386" i="19"/>
  <c r="Y2385" i="19"/>
  <c r="Y2384" i="19"/>
  <c r="Y2383" i="19"/>
  <c r="Y2382" i="19"/>
  <c r="Y2381" i="19"/>
  <c r="Y2380" i="19"/>
  <c r="Y2379" i="19"/>
  <c r="Y2378" i="19"/>
  <c r="Y2377" i="19"/>
  <c r="Y2376" i="19"/>
  <c r="Y2375" i="19"/>
  <c r="Y2374" i="19"/>
  <c r="Y2373" i="19"/>
  <c r="Y2372" i="19"/>
  <c r="Y2371" i="19"/>
  <c r="Y2370" i="19"/>
  <c r="Y2369" i="19"/>
  <c r="Y2368" i="19"/>
  <c r="Y2367" i="19"/>
  <c r="Y2366" i="19"/>
  <c r="Y2365" i="19"/>
  <c r="Y2364" i="19"/>
  <c r="Y2363" i="19"/>
  <c r="Y2362" i="19"/>
  <c r="Y2361" i="19"/>
  <c r="Y2360" i="19"/>
  <c r="Y2359" i="19"/>
  <c r="Y2358" i="19"/>
  <c r="Y2357" i="19"/>
  <c r="Y2356" i="19"/>
  <c r="Y2355" i="19"/>
  <c r="Y2354" i="19"/>
  <c r="Y2353" i="19"/>
  <c r="Y2352" i="19"/>
  <c r="Y2351" i="19"/>
  <c r="Y2350" i="19"/>
  <c r="Y2349" i="19"/>
  <c r="Y2348" i="19"/>
  <c r="Y2347" i="19"/>
  <c r="Y2346" i="19"/>
  <c r="Y2345" i="19"/>
  <c r="Y2344" i="19"/>
  <c r="Y2343" i="19"/>
  <c r="Y2342" i="19"/>
  <c r="Y2341" i="19"/>
  <c r="Y2340" i="19"/>
  <c r="Y2339" i="19"/>
  <c r="Y2338" i="19"/>
  <c r="Y2337" i="19"/>
  <c r="Y2336" i="19"/>
  <c r="Y2335" i="19"/>
  <c r="Y2334" i="19"/>
  <c r="Y2333" i="19"/>
  <c r="Y2332" i="19"/>
  <c r="Y2331" i="19"/>
  <c r="Y2330" i="19"/>
  <c r="Y2329" i="19"/>
  <c r="Y2328" i="19"/>
  <c r="Y2327" i="19"/>
  <c r="Y2326" i="19"/>
  <c r="Y2325" i="19"/>
  <c r="Y2324" i="19"/>
  <c r="Y2323" i="19"/>
  <c r="Y2322" i="19"/>
  <c r="Y2321" i="19"/>
  <c r="Y2320" i="19"/>
  <c r="Y2319" i="19"/>
  <c r="Y2318" i="19"/>
  <c r="Y2317" i="19"/>
  <c r="Y2316" i="19"/>
  <c r="Y2315" i="19"/>
  <c r="Y2314" i="19"/>
  <c r="Y2313" i="19"/>
  <c r="Y2312" i="19"/>
  <c r="Y2311" i="19"/>
  <c r="Y2310" i="19"/>
  <c r="Y2309" i="19"/>
  <c r="Y2308" i="19"/>
  <c r="Y2307" i="19"/>
  <c r="Y2306" i="19"/>
  <c r="Y2305" i="19"/>
  <c r="Y2304" i="19"/>
  <c r="Y2303" i="19"/>
  <c r="Y2302" i="19"/>
  <c r="Y2301" i="19"/>
  <c r="Y2300" i="19"/>
  <c r="Y2299" i="19"/>
  <c r="Y2298" i="19"/>
  <c r="Y2297" i="19"/>
  <c r="Y2296" i="19"/>
  <c r="Y2295" i="19"/>
  <c r="Y2294" i="19"/>
  <c r="Y2293" i="19"/>
  <c r="Y2292" i="19"/>
  <c r="Y2291" i="19"/>
  <c r="Y2290" i="19"/>
  <c r="Y2289" i="19"/>
  <c r="Y2288" i="19"/>
  <c r="Y2287" i="19"/>
  <c r="Y2286" i="19"/>
  <c r="Y2285" i="19"/>
  <c r="Y2284" i="19"/>
  <c r="Y2283" i="19"/>
  <c r="Y2282" i="19"/>
  <c r="Y2281" i="19"/>
  <c r="Y2280" i="19"/>
  <c r="Y2279" i="19"/>
  <c r="Y2278" i="19"/>
  <c r="Y2277" i="19"/>
  <c r="Y2276" i="19"/>
  <c r="Y2275" i="19"/>
  <c r="Y2274" i="19"/>
  <c r="Y2273" i="19"/>
  <c r="Y2272" i="19"/>
  <c r="Y2271" i="19"/>
  <c r="Y2270" i="19"/>
  <c r="Y2269" i="19"/>
  <c r="Y2268" i="19"/>
  <c r="Y2267" i="19"/>
  <c r="Y2266" i="19"/>
  <c r="Y2265" i="19"/>
  <c r="Y2264" i="19"/>
  <c r="Y2263" i="19"/>
  <c r="Y2262" i="19"/>
  <c r="Y2261" i="19"/>
  <c r="Y2260" i="19"/>
  <c r="Y2259" i="19"/>
  <c r="Y2258" i="19"/>
  <c r="Y2257" i="19"/>
  <c r="Y2256" i="19"/>
  <c r="Y2255" i="19"/>
  <c r="Y2254" i="19"/>
  <c r="Y2253" i="19"/>
  <c r="Y2252" i="19"/>
  <c r="Y2251" i="19"/>
  <c r="Y2250" i="19"/>
  <c r="Y2249" i="19"/>
  <c r="Y2248" i="19"/>
  <c r="Y2247" i="19"/>
  <c r="Y2246" i="19"/>
  <c r="Y2245" i="19"/>
  <c r="Y2244" i="19"/>
  <c r="Y2243" i="19"/>
  <c r="Y2242" i="19"/>
  <c r="Y2241" i="19"/>
  <c r="Y2240" i="19"/>
  <c r="Y2239" i="19"/>
  <c r="Y2238" i="19"/>
  <c r="Y2237" i="19"/>
  <c r="Y2236" i="19"/>
  <c r="Y2235" i="19"/>
  <c r="Y2234" i="19"/>
  <c r="Y2233" i="19"/>
  <c r="Y2232" i="19"/>
  <c r="Y2231" i="19"/>
  <c r="Y2230" i="19"/>
  <c r="Y2229" i="19"/>
  <c r="Y2228" i="19"/>
  <c r="Y2227" i="19"/>
  <c r="Y2226" i="19"/>
  <c r="Y2225" i="19"/>
  <c r="Y2224" i="19"/>
  <c r="Y2223" i="19"/>
  <c r="Y2222" i="19"/>
  <c r="Y2221" i="19"/>
  <c r="Y2220" i="19"/>
  <c r="Y2219" i="19"/>
  <c r="Y2218" i="19"/>
  <c r="Y2217" i="19"/>
  <c r="Y2216" i="19"/>
  <c r="Y2215" i="19"/>
  <c r="Y2214" i="19"/>
  <c r="Y2213" i="19"/>
  <c r="Y2212" i="19"/>
  <c r="Y2211" i="19"/>
  <c r="Y2210" i="19"/>
  <c r="Y2209" i="19"/>
  <c r="Y2208" i="19"/>
  <c r="Y2207" i="19"/>
  <c r="Y2206" i="19"/>
  <c r="Y2205" i="19"/>
  <c r="Y2204" i="19"/>
  <c r="Y2203" i="19"/>
  <c r="Y2202" i="19"/>
  <c r="Y2201" i="19"/>
  <c r="Y2200" i="19"/>
  <c r="Y2199" i="19"/>
  <c r="Y2198" i="19"/>
  <c r="Y2197" i="19"/>
  <c r="Y2196" i="19"/>
  <c r="Y2195" i="19"/>
  <c r="Y2194" i="19"/>
  <c r="Y2193" i="19"/>
  <c r="Y2192" i="19"/>
  <c r="Y2191" i="19"/>
  <c r="Y2190" i="19"/>
  <c r="Y2189" i="19"/>
  <c r="Y2188" i="19"/>
  <c r="Y2187" i="19"/>
  <c r="Y2186" i="19"/>
  <c r="Y2185" i="19"/>
  <c r="Y2184" i="19"/>
  <c r="Y2183" i="19"/>
  <c r="Y2182" i="19"/>
  <c r="Y2181" i="19"/>
  <c r="Y2180" i="19"/>
  <c r="Y2179" i="19"/>
  <c r="Y2178" i="19"/>
  <c r="Y2177" i="19"/>
  <c r="Y2176" i="19"/>
  <c r="Y2175" i="19"/>
  <c r="Y2174" i="19"/>
  <c r="Y2173" i="19"/>
  <c r="Y2172" i="19"/>
  <c r="Y2171" i="19"/>
  <c r="Y2170" i="19"/>
  <c r="Y2169" i="19"/>
  <c r="Y2168" i="19"/>
  <c r="Y2167" i="19"/>
  <c r="Y2166" i="19"/>
  <c r="Y2165" i="19"/>
  <c r="Y2164" i="19"/>
  <c r="Y2163" i="19"/>
  <c r="Y2162" i="19"/>
  <c r="Y2161" i="19"/>
  <c r="Y2160" i="19"/>
  <c r="Y2159" i="19"/>
  <c r="Y2158" i="19"/>
  <c r="Y2157" i="19"/>
  <c r="Y2156" i="19"/>
  <c r="Y2155" i="19"/>
  <c r="Y2154" i="19"/>
  <c r="Y2153" i="19"/>
  <c r="Y2152" i="19"/>
  <c r="Y2151" i="19"/>
  <c r="Y2150" i="19"/>
  <c r="Y2149" i="19"/>
  <c r="Y2148" i="19"/>
  <c r="Y2147" i="19"/>
  <c r="Y2146" i="19"/>
  <c r="Y2145" i="19"/>
  <c r="Y2144" i="19"/>
  <c r="Y2143" i="19"/>
  <c r="Y2142" i="19"/>
  <c r="Y2141" i="19"/>
  <c r="Y2140" i="19"/>
  <c r="Y2139" i="19"/>
  <c r="Y2138" i="19"/>
  <c r="Y2137" i="19"/>
  <c r="Y2136" i="19"/>
  <c r="Y2135" i="19"/>
  <c r="Y2134" i="19"/>
  <c r="Y2133" i="19"/>
  <c r="Y2132" i="19"/>
  <c r="Y2131" i="19"/>
  <c r="Y2130" i="19"/>
  <c r="Y2129" i="19"/>
  <c r="Y2128" i="19"/>
  <c r="Y2127" i="19"/>
  <c r="Y2126" i="19"/>
  <c r="Y2125" i="19"/>
  <c r="Y2124" i="19"/>
  <c r="Y2123" i="19"/>
  <c r="Y2122" i="19"/>
  <c r="Y2121" i="19"/>
  <c r="Y2120" i="19"/>
  <c r="Y2119" i="19"/>
  <c r="Y2118" i="19"/>
  <c r="Y2117" i="19"/>
  <c r="Y2116" i="19"/>
  <c r="Y2115" i="19"/>
  <c r="Y2114" i="19"/>
  <c r="Y2113" i="19"/>
  <c r="Y2112" i="19"/>
  <c r="Y2111" i="19"/>
  <c r="Y2110" i="19"/>
  <c r="Y2109" i="19"/>
  <c r="Y2108" i="19"/>
  <c r="Y2107" i="19"/>
  <c r="Y2106" i="19"/>
  <c r="Y2105" i="19"/>
  <c r="Y2104" i="19"/>
  <c r="Y2103" i="19"/>
  <c r="Y2102" i="19"/>
  <c r="Y2101" i="19"/>
  <c r="Y2100" i="19"/>
  <c r="Y2099" i="19"/>
  <c r="Y2098" i="19"/>
  <c r="Y2097" i="19"/>
  <c r="Y2096" i="19"/>
  <c r="Y2095" i="19"/>
  <c r="Y2094" i="19"/>
  <c r="Y2093" i="19"/>
  <c r="Y2092" i="19"/>
  <c r="Y2091" i="19"/>
  <c r="Y2090" i="19"/>
  <c r="Y2089" i="19"/>
  <c r="Y2088" i="19"/>
  <c r="Y2087" i="19"/>
  <c r="Y2086" i="19"/>
  <c r="Y2085" i="19"/>
  <c r="Y2084" i="19"/>
  <c r="Y2083" i="19"/>
  <c r="Y2082" i="19"/>
  <c r="Y2081" i="19"/>
  <c r="Y2080" i="19"/>
  <c r="Y2079" i="19"/>
  <c r="Y2078" i="19"/>
  <c r="Y2077" i="19"/>
  <c r="Y2076" i="19"/>
  <c r="Y2075" i="19"/>
  <c r="Y2074" i="19"/>
  <c r="Y2073" i="19"/>
  <c r="Y2072" i="19"/>
  <c r="Y2071" i="19"/>
  <c r="Y2070" i="19"/>
  <c r="Y2069" i="19"/>
  <c r="Y2068" i="19"/>
  <c r="Y2067" i="19"/>
  <c r="Y2066" i="19"/>
  <c r="Y2065" i="19"/>
  <c r="Y2064" i="19"/>
  <c r="Y2063" i="19"/>
  <c r="Y2062" i="19"/>
  <c r="Y2061" i="19"/>
  <c r="Y2060" i="19"/>
  <c r="Y2059" i="19"/>
  <c r="Y2058" i="19"/>
  <c r="Y2057" i="19"/>
  <c r="Y2056" i="19"/>
  <c r="Y2055" i="19"/>
  <c r="Y2054" i="19"/>
  <c r="Y2053" i="19"/>
  <c r="Y2052" i="19"/>
  <c r="Y2051" i="19"/>
  <c r="Y2050" i="19"/>
  <c r="Y2049" i="19"/>
  <c r="Y2048" i="19"/>
  <c r="Y2047" i="19"/>
  <c r="Y2046" i="19"/>
  <c r="Y2045" i="19"/>
  <c r="Y2044" i="19"/>
  <c r="Y2043" i="19"/>
  <c r="Y2042" i="19"/>
  <c r="Y2041" i="19"/>
  <c r="Y2040" i="19"/>
  <c r="Y2039" i="19"/>
  <c r="Y2038" i="19"/>
  <c r="Y2037" i="19"/>
  <c r="Y2036" i="19"/>
  <c r="Y2035" i="19"/>
  <c r="Y2034" i="19"/>
  <c r="Y2033" i="19"/>
  <c r="Y2032" i="19"/>
  <c r="Y2031" i="19"/>
  <c r="Y2030" i="19"/>
  <c r="Y2029" i="19"/>
  <c r="Y2028" i="19"/>
  <c r="Y2027" i="19"/>
  <c r="Y2026" i="19"/>
  <c r="Y2025" i="19"/>
  <c r="Y2024" i="19"/>
  <c r="Y2023" i="19"/>
  <c r="Y2022" i="19"/>
  <c r="Y2021" i="19"/>
  <c r="Y2020" i="19"/>
  <c r="Y2019" i="19"/>
  <c r="Y2018" i="19"/>
  <c r="Y2017" i="19"/>
  <c r="Y2016" i="19"/>
  <c r="Y2015" i="19"/>
  <c r="Y2014" i="19"/>
  <c r="Y2013" i="19"/>
  <c r="Y2012" i="19"/>
  <c r="Y2011" i="19"/>
  <c r="Y2010" i="19"/>
  <c r="Y2009" i="19"/>
  <c r="Y2008" i="19"/>
  <c r="Y2007" i="19"/>
  <c r="Y2006" i="19"/>
  <c r="Y2005" i="19"/>
  <c r="Y2004" i="19"/>
  <c r="Y2003" i="19"/>
  <c r="Y2002" i="19"/>
  <c r="Y2001" i="19"/>
  <c r="Y2000" i="19"/>
  <c r="Y1999" i="19"/>
  <c r="Y1998" i="19"/>
  <c r="Y1997" i="19"/>
  <c r="Y1996" i="19"/>
  <c r="Y1995" i="19"/>
  <c r="Y1994" i="19"/>
  <c r="Y1993" i="19"/>
  <c r="Y1992" i="19"/>
  <c r="Y1991" i="19"/>
  <c r="Y1990" i="19"/>
  <c r="Y1989" i="19"/>
  <c r="Y1988" i="19"/>
  <c r="Y1987" i="19"/>
  <c r="Y1986" i="19"/>
  <c r="Y1985" i="19"/>
  <c r="Y1984" i="19"/>
  <c r="Y1983" i="19"/>
  <c r="Y1982" i="19"/>
  <c r="Y1981" i="19"/>
  <c r="Y1980" i="19"/>
  <c r="Y1979" i="19"/>
  <c r="Y1978" i="19"/>
  <c r="Y1977" i="19"/>
  <c r="Y1976" i="19"/>
  <c r="Y1975" i="19"/>
  <c r="Y1974" i="19"/>
  <c r="Y1973" i="19"/>
  <c r="Y1972" i="19"/>
  <c r="Y1971" i="19"/>
  <c r="Y1970" i="19"/>
  <c r="Y1969" i="19"/>
  <c r="Y1968" i="19"/>
  <c r="Y1967" i="19"/>
  <c r="Y1966" i="19"/>
  <c r="Y1965" i="19"/>
  <c r="Y1964" i="19"/>
  <c r="Y1963" i="19"/>
  <c r="Y1962" i="19"/>
  <c r="Y1961" i="19"/>
  <c r="Y1960" i="19"/>
  <c r="Y1959" i="19"/>
  <c r="Y1958" i="19"/>
  <c r="Y1957" i="19"/>
  <c r="Y1956" i="19"/>
  <c r="Y1955" i="19"/>
  <c r="Y1954" i="19"/>
  <c r="Y1953" i="19"/>
  <c r="Y1952" i="19"/>
  <c r="Y1951" i="19"/>
  <c r="Y1950" i="19"/>
  <c r="Y1949" i="19"/>
  <c r="Y1948" i="19"/>
  <c r="Y1947" i="19"/>
  <c r="Y1946" i="19"/>
  <c r="Y1945" i="19"/>
  <c r="Y1944" i="19"/>
  <c r="Y1943" i="19"/>
  <c r="Y1942" i="19"/>
  <c r="Y1941" i="19"/>
  <c r="Y1940" i="19"/>
  <c r="Y1939" i="19"/>
  <c r="Y1938" i="19"/>
  <c r="Y1937" i="19"/>
  <c r="Y1936" i="19"/>
  <c r="Y1935" i="19"/>
  <c r="Y1934" i="19"/>
  <c r="Y1933" i="19"/>
  <c r="Y1932" i="19"/>
  <c r="Y1931" i="19"/>
  <c r="Y1930" i="19"/>
  <c r="Y1929" i="19"/>
  <c r="Y1928" i="19"/>
  <c r="Y1927" i="19"/>
  <c r="Y1926" i="19"/>
  <c r="Y1925" i="19"/>
  <c r="Y1924" i="19"/>
  <c r="Y1923" i="19"/>
  <c r="Y1922" i="19"/>
  <c r="Y1921" i="19"/>
  <c r="Y1920" i="19"/>
  <c r="Y1919" i="19"/>
  <c r="Y1918" i="19"/>
  <c r="Y1917" i="19"/>
  <c r="Y1916" i="19"/>
  <c r="Y1915" i="19"/>
  <c r="Y1914" i="19"/>
  <c r="Y1913" i="19"/>
  <c r="Y1912" i="19"/>
  <c r="Y1911" i="19"/>
  <c r="Y1910" i="19"/>
  <c r="Y1909" i="19"/>
  <c r="Y1908" i="19"/>
  <c r="Y1907" i="19"/>
  <c r="Y1906" i="19"/>
  <c r="Y1905" i="19"/>
  <c r="Y1904" i="19"/>
  <c r="Y1903" i="19"/>
  <c r="Y1902" i="19"/>
  <c r="Y1901" i="19"/>
  <c r="Y1900" i="19"/>
  <c r="Y1899" i="19"/>
  <c r="Y1898" i="19"/>
  <c r="Y1897" i="19"/>
  <c r="Y1896" i="19"/>
  <c r="Y1895" i="19"/>
  <c r="Y1894" i="19"/>
  <c r="Y1893" i="19"/>
  <c r="Y1892" i="19"/>
  <c r="Y1891" i="19"/>
  <c r="Y1890" i="19"/>
  <c r="Y1889" i="19"/>
  <c r="Y1888" i="19"/>
  <c r="Y1887" i="19"/>
  <c r="Y1886" i="19"/>
  <c r="Y1885" i="19"/>
  <c r="Y1884" i="19"/>
  <c r="Y1883" i="19"/>
  <c r="Y1882" i="19"/>
  <c r="Y1881" i="19"/>
  <c r="Y1880" i="19"/>
  <c r="Y1879" i="19"/>
  <c r="Y1878" i="19"/>
  <c r="Y1877" i="19"/>
  <c r="Y1876" i="19"/>
  <c r="Y1875" i="19"/>
  <c r="Y1874" i="19"/>
  <c r="Y1873" i="19"/>
  <c r="Y1872" i="19"/>
  <c r="Y1871" i="19"/>
  <c r="Y1870" i="19"/>
  <c r="Y1869" i="19"/>
  <c r="Y1868" i="19"/>
  <c r="Y1867" i="19"/>
  <c r="Y1866" i="19"/>
  <c r="Y1865" i="19"/>
  <c r="Y1864" i="19"/>
  <c r="Y1863" i="19"/>
  <c r="Y1862" i="19"/>
  <c r="Y1861" i="19"/>
  <c r="Y1860" i="19"/>
  <c r="Y1859" i="19"/>
  <c r="Y1858" i="19"/>
  <c r="Y1857" i="19"/>
  <c r="Y1856" i="19"/>
  <c r="Y1855" i="19"/>
  <c r="Y1854" i="19"/>
  <c r="Y1853" i="19"/>
  <c r="Y1852" i="19"/>
  <c r="Y1851" i="19"/>
  <c r="Y1850" i="19"/>
  <c r="Y1849" i="19"/>
  <c r="Y1848" i="19"/>
  <c r="Y1847" i="19"/>
  <c r="Y1846" i="19"/>
  <c r="Y1845" i="19"/>
  <c r="Y1844" i="19"/>
  <c r="Y1843" i="19"/>
  <c r="Y1842" i="19"/>
  <c r="Y1841" i="19"/>
  <c r="Y1840" i="19"/>
  <c r="Y1839" i="19"/>
  <c r="Y1838" i="19"/>
  <c r="Y1837" i="19"/>
  <c r="Y1836" i="19"/>
  <c r="Y1835" i="19"/>
  <c r="Y1834" i="19"/>
  <c r="Y1833" i="19"/>
  <c r="Y1832" i="19"/>
  <c r="Y1831" i="19"/>
  <c r="Y1830" i="19"/>
  <c r="Y1829" i="19"/>
  <c r="Y1828" i="19"/>
  <c r="Y1827" i="19"/>
  <c r="Y1826" i="19"/>
  <c r="Y1825" i="19"/>
  <c r="Y1824" i="19"/>
  <c r="Y1823" i="19"/>
  <c r="Y1822" i="19"/>
  <c r="Y1821" i="19"/>
  <c r="Y1820" i="19"/>
  <c r="Y1819" i="19"/>
  <c r="Y1818" i="19"/>
  <c r="Y1817" i="19"/>
  <c r="Y1816" i="19"/>
  <c r="Y1815" i="19"/>
  <c r="Y1814" i="19"/>
  <c r="Y1813" i="19"/>
  <c r="Y1812" i="19"/>
  <c r="Y1811" i="19"/>
  <c r="Y1810" i="19"/>
  <c r="Y1809" i="19"/>
  <c r="Y1808" i="19"/>
  <c r="Y1807" i="19"/>
  <c r="Y1806" i="19"/>
  <c r="Y1805" i="19"/>
  <c r="Y1804" i="19"/>
  <c r="Y1803" i="19"/>
  <c r="Y1802" i="19"/>
  <c r="Y1801" i="19"/>
  <c r="Y1800" i="19"/>
  <c r="Y1799" i="19"/>
  <c r="Y1798" i="19"/>
  <c r="Y1797" i="19"/>
  <c r="Y1796" i="19"/>
  <c r="Y1795" i="19"/>
  <c r="Y1794" i="19"/>
  <c r="Y1793" i="19"/>
  <c r="Y1792" i="19"/>
  <c r="Y1791" i="19"/>
  <c r="Y1790" i="19"/>
  <c r="Y1789" i="19"/>
  <c r="Y1788" i="19"/>
  <c r="Y1787" i="19"/>
  <c r="Y1786" i="19"/>
  <c r="Y1785" i="19"/>
  <c r="Y1784" i="19"/>
  <c r="Y1783" i="19"/>
  <c r="Y1782" i="19"/>
  <c r="Y1781" i="19"/>
  <c r="Y1780" i="19"/>
  <c r="Y1779" i="19"/>
  <c r="Y1778" i="19"/>
  <c r="Y1777" i="19"/>
  <c r="Y1776" i="19"/>
  <c r="Y1775" i="19"/>
  <c r="Y1774" i="19"/>
  <c r="Y1773" i="19"/>
  <c r="Y1772" i="19"/>
  <c r="Y1771" i="19"/>
  <c r="Y1770" i="19"/>
  <c r="Y1769" i="19"/>
  <c r="Y1768" i="19"/>
  <c r="Y1767" i="19"/>
  <c r="Y1766" i="19"/>
  <c r="Y1765" i="19"/>
  <c r="Y1764" i="19"/>
  <c r="Y1763" i="19"/>
  <c r="Y1762" i="19"/>
  <c r="Y1761" i="19"/>
  <c r="Y1760" i="19"/>
  <c r="Y1759" i="19"/>
  <c r="Y1758" i="19"/>
  <c r="Y1757" i="19"/>
  <c r="Y1756" i="19"/>
  <c r="Y1755" i="19"/>
  <c r="Y1754" i="19"/>
  <c r="Y1753" i="19"/>
  <c r="Y1752" i="19"/>
  <c r="Y1751" i="19"/>
  <c r="Y1750" i="19"/>
  <c r="Y1749" i="19"/>
  <c r="Y1748" i="19"/>
  <c r="Y1747" i="19"/>
  <c r="Y1746" i="19"/>
  <c r="Y1745" i="19"/>
  <c r="Y1744" i="19"/>
  <c r="Y1743" i="19"/>
  <c r="Y1742" i="19"/>
  <c r="Y1741" i="19"/>
  <c r="Y1740" i="19"/>
  <c r="Y1739" i="19"/>
  <c r="Y1738" i="19"/>
  <c r="Y1737" i="19"/>
  <c r="Y1736" i="19"/>
  <c r="Y1735" i="19"/>
  <c r="Y1734" i="19"/>
  <c r="Y1733" i="19"/>
  <c r="Y1732" i="19"/>
  <c r="Y1731" i="19"/>
  <c r="Y1730" i="19"/>
  <c r="Y1729" i="19"/>
  <c r="Y1728" i="19"/>
  <c r="Y1727" i="19"/>
  <c r="Y1726" i="19"/>
  <c r="Y1725" i="19"/>
  <c r="Y1724" i="19"/>
  <c r="Y1723" i="19"/>
  <c r="Y1722" i="19"/>
  <c r="Y1721" i="19"/>
  <c r="Y1720" i="19"/>
  <c r="Y1719" i="19"/>
  <c r="Y1718" i="19"/>
  <c r="Y1717" i="19"/>
  <c r="Y1716" i="19"/>
  <c r="Y1715" i="19"/>
  <c r="Y1714" i="19"/>
  <c r="Y1713" i="19"/>
  <c r="Y1712" i="19"/>
  <c r="Y1711" i="19"/>
  <c r="Y1710" i="19"/>
  <c r="Y1709" i="19"/>
  <c r="Y1708" i="19"/>
  <c r="Y1707" i="19"/>
  <c r="Y1706" i="19"/>
  <c r="Y1705" i="19"/>
  <c r="Y1704" i="19"/>
  <c r="Y1703" i="19"/>
  <c r="Y1702" i="19"/>
  <c r="Y1701" i="19"/>
  <c r="Y1700" i="19"/>
  <c r="Y1699" i="19"/>
  <c r="Y1698" i="19"/>
  <c r="Y1697" i="19"/>
  <c r="Y1696" i="19"/>
  <c r="Y1695" i="19"/>
  <c r="Y1694" i="19"/>
  <c r="Y1693" i="19"/>
  <c r="Y1692" i="19"/>
  <c r="Y1691" i="19"/>
  <c r="Y1690" i="19"/>
  <c r="Y1689" i="19"/>
  <c r="Y1688" i="19"/>
  <c r="Y1687" i="19"/>
  <c r="Y1686" i="19"/>
  <c r="Y1685" i="19"/>
  <c r="Y1684" i="19"/>
  <c r="Y1683" i="19"/>
  <c r="Y1682" i="19"/>
  <c r="Y1681" i="19"/>
  <c r="Y1680" i="19"/>
  <c r="Y1679" i="19"/>
  <c r="Y1678" i="19"/>
  <c r="Y1677" i="19"/>
  <c r="Y1676" i="19"/>
  <c r="Y1675" i="19"/>
  <c r="Y1674" i="19"/>
  <c r="Y1673" i="19"/>
  <c r="Y1672" i="19"/>
  <c r="Y1671" i="19"/>
  <c r="Y1670" i="19"/>
  <c r="Y1669" i="19"/>
  <c r="Y1668" i="19"/>
  <c r="Y1667" i="19"/>
  <c r="Y1666" i="19"/>
  <c r="Y1665" i="19"/>
  <c r="Y1664" i="19"/>
  <c r="Y1663" i="19"/>
  <c r="Y1662" i="19"/>
  <c r="Y1661" i="19"/>
  <c r="Y1660" i="19"/>
  <c r="Y1659" i="19"/>
  <c r="Y1658" i="19"/>
  <c r="Y1657" i="19"/>
  <c r="Y1656" i="19"/>
  <c r="Y1655" i="19"/>
  <c r="Y1654" i="19"/>
  <c r="Y1653" i="19"/>
  <c r="Y1652" i="19"/>
  <c r="Y1651" i="19"/>
  <c r="Y1650" i="19"/>
  <c r="Y1649" i="19"/>
  <c r="Y1648" i="19"/>
  <c r="Y1647" i="19"/>
  <c r="Y1646" i="19"/>
  <c r="Y1645" i="19"/>
  <c r="Y1644" i="19"/>
  <c r="Y1643" i="19"/>
  <c r="Y1642" i="19"/>
  <c r="Y1641" i="19"/>
  <c r="Y1640" i="19"/>
  <c r="Y1639" i="19"/>
  <c r="Y1638" i="19"/>
  <c r="Y1637" i="19"/>
  <c r="Y1636" i="19"/>
  <c r="Y1635" i="19"/>
  <c r="Y1634" i="19"/>
  <c r="Y1633" i="19"/>
  <c r="Y1632" i="19"/>
  <c r="Y1631" i="19"/>
  <c r="Y1630" i="19"/>
  <c r="Y1629" i="19"/>
  <c r="Y1628" i="19"/>
  <c r="Y1627" i="19"/>
  <c r="Y1626" i="19"/>
  <c r="Y1625" i="19"/>
  <c r="Y1624" i="19"/>
  <c r="Y1623" i="19"/>
  <c r="Y1622" i="19"/>
  <c r="Y1621" i="19"/>
  <c r="Y1620" i="19"/>
  <c r="Y1619" i="19"/>
  <c r="Y1618" i="19"/>
  <c r="Y1617" i="19"/>
  <c r="Y1616" i="19"/>
  <c r="Y1615" i="19"/>
  <c r="Y1614" i="19"/>
  <c r="Y1613" i="19"/>
  <c r="Y1612" i="19"/>
  <c r="Y1611" i="19"/>
  <c r="Y1610" i="19"/>
  <c r="Y1609" i="19"/>
  <c r="Y1608" i="19"/>
  <c r="Y1607" i="19"/>
  <c r="Y1606" i="19"/>
  <c r="Y1605" i="19"/>
  <c r="Y1604" i="19"/>
  <c r="Y1603" i="19"/>
  <c r="Y1602" i="19"/>
  <c r="Y1601" i="19"/>
  <c r="Y1600" i="19"/>
  <c r="Y1599" i="19"/>
  <c r="Y1598" i="19"/>
  <c r="Y1597" i="19"/>
  <c r="Y1596" i="19"/>
  <c r="Y1595" i="19"/>
  <c r="Y1594" i="19"/>
  <c r="Y1593" i="19"/>
  <c r="Y1592" i="19"/>
  <c r="Y1591" i="19"/>
  <c r="Y1590" i="19"/>
  <c r="Y1589" i="19"/>
  <c r="Y1588" i="19"/>
  <c r="Y1587" i="19"/>
  <c r="Y1586" i="19"/>
  <c r="Y1585" i="19"/>
  <c r="Y1584" i="19"/>
  <c r="Y1583" i="19"/>
  <c r="Y1582" i="19"/>
  <c r="Y1581" i="19"/>
  <c r="Y1580" i="19"/>
  <c r="Y1579" i="19"/>
  <c r="Y1578" i="19"/>
  <c r="Y1577" i="19"/>
  <c r="Y1576" i="19"/>
  <c r="Y1575" i="19"/>
  <c r="Y1574" i="19"/>
  <c r="Y1573" i="19"/>
  <c r="Y1572" i="19"/>
  <c r="Y1571" i="19"/>
  <c r="Y1570" i="19"/>
  <c r="Y1569" i="19"/>
  <c r="Y1568" i="19"/>
  <c r="Y1567" i="19"/>
  <c r="Y1566" i="19"/>
  <c r="Y1565" i="19"/>
  <c r="Y1564" i="19"/>
  <c r="Y1563" i="19"/>
  <c r="Y1562" i="19"/>
  <c r="Y1561" i="19"/>
  <c r="Y1560" i="19"/>
  <c r="Y1559" i="19"/>
  <c r="Y1558" i="19"/>
  <c r="Y1557" i="19"/>
  <c r="Y1556" i="19"/>
  <c r="Y1555" i="19"/>
  <c r="Y1554" i="19"/>
  <c r="Y1553" i="19"/>
  <c r="Y1552" i="19"/>
  <c r="Y1551" i="19"/>
  <c r="Y1550" i="19"/>
  <c r="Y1549" i="19"/>
  <c r="Y1548" i="19"/>
  <c r="Y1547" i="19"/>
  <c r="Y1546" i="19"/>
  <c r="Y1545" i="19"/>
  <c r="Y1544" i="19"/>
  <c r="Y1543" i="19"/>
  <c r="Y1542" i="19"/>
  <c r="Y1541" i="19"/>
  <c r="Y1540" i="19"/>
  <c r="Y1539" i="19"/>
  <c r="Y1538" i="19"/>
  <c r="Y1537" i="19"/>
  <c r="Y1536" i="19"/>
  <c r="Y1535" i="19"/>
  <c r="Y1534" i="19"/>
  <c r="Y1533" i="19"/>
  <c r="Y1532" i="19"/>
  <c r="Y1531" i="19"/>
  <c r="Y1530" i="19"/>
  <c r="Y1529" i="19"/>
  <c r="Y1528" i="19"/>
  <c r="Y1527" i="19"/>
  <c r="Y1526" i="19"/>
  <c r="Y1525" i="19"/>
  <c r="Y1524" i="19"/>
  <c r="Y1523" i="19"/>
  <c r="Y1522" i="19"/>
  <c r="Y1521" i="19"/>
  <c r="Y1520" i="19"/>
  <c r="Y1519" i="19"/>
  <c r="Y1518" i="19"/>
  <c r="Y1517" i="19"/>
  <c r="Y1516" i="19"/>
  <c r="Y1515" i="19"/>
  <c r="Y1514" i="19"/>
  <c r="Y1513" i="19"/>
  <c r="Y1512" i="19"/>
  <c r="Y1511" i="19"/>
  <c r="Y1510" i="19"/>
  <c r="Y1509" i="19"/>
  <c r="Y1508" i="19"/>
  <c r="Y1507" i="19"/>
  <c r="Y1506" i="19"/>
  <c r="Y1505" i="19"/>
  <c r="Y1504" i="19"/>
  <c r="Y1503" i="19"/>
  <c r="Y1502" i="19"/>
  <c r="Y1501" i="19"/>
  <c r="Y1500" i="19"/>
  <c r="Y1499" i="19"/>
  <c r="Y1498" i="19"/>
  <c r="Y1497" i="19"/>
  <c r="Y1496" i="19"/>
  <c r="Y1495" i="19"/>
  <c r="Y1494" i="19"/>
  <c r="Y1493" i="19"/>
  <c r="Y1492" i="19"/>
  <c r="Y1491" i="19"/>
  <c r="Y1490" i="19"/>
  <c r="Y1489" i="19"/>
  <c r="Y1488" i="19"/>
  <c r="Y1487" i="19"/>
  <c r="Y1486" i="19"/>
  <c r="Y1485" i="19"/>
  <c r="Y1484" i="19"/>
  <c r="Y1483" i="19"/>
  <c r="Y1482" i="19"/>
  <c r="Y1481" i="19"/>
  <c r="Y1480" i="19"/>
  <c r="Y1479" i="19"/>
  <c r="Y1478" i="19"/>
  <c r="Y1477" i="19"/>
  <c r="Y1476" i="19"/>
  <c r="Y1475" i="19"/>
  <c r="Y1474" i="19"/>
  <c r="Y1473" i="19"/>
  <c r="Y1472" i="19"/>
  <c r="Y1471" i="19"/>
  <c r="Y1470" i="19"/>
  <c r="Y1469" i="19"/>
  <c r="Y1468" i="19"/>
  <c r="Y1467" i="19"/>
  <c r="Y1466" i="19"/>
  <c r="Y1465" i="19"/>
  <c r="Y1464" i="19"/>
  <c r="Y1463" i="19"/>
  <c r="Y1462" i="19"/>
  <c r="Y1461" i="19"/>
  <c r="Y1460" i="19"/>
  <c r="Y1459" i="19"/>
  <c r="Y1458" i="19"/>
  <c r="Y1457" i="19"/>
  <c r="Y1456" i="19"/>
  <c r="Y1455" i="19"/>
  <c r="Y1454" i="19"/>
  <c r="Y1453" i="19"/>
  <c r="Y1452" i="19"/>
  <c r="Y1451" i="19"/>
  <c r="Y1450" i="19"/>
  <c r="Y1449" i="19"/>
  <c r="Y1448" i="19"/>
  <c r="Y1447" i="19"/>
  <c r="Y1446" i="19"/>
  <c r="Y1445" i="19"/>
  <c r="Y1444" i="19"/>
  <c r="Y1443" i="19"/>
  <c r="Y1442" i="19"/>
  <c r="Y1441" i="19"/>
  <c r="Y1440" i="19"/>
  <c r="Y1439" i="19"/>
  <c r="Y1438" i="19"/>
  <c r="Y1437" i="19"/>
  <c r="Y1436" i="19"/>
  <c r="Y1435" i="19"/>
  <c r="Y1434" i="19"/>
  <c r="Y1433" i="19"/>
  <c r="Y1432" i="19"/>
  <c r="Y1431" i="19"/>
  <c r="Y1430" i="19"/>
  <c r="Y1429" i="19"/>
  <c r="Y1428" i="19"/>
  <c r="Y1427" i="19"/>
  <c r="Y1426" i="19"/>
  <c r="Y1425" i="19"/>
  <c r="Y1424" i="19"/>
  <c r="Y1423" i="19"/>
  <c r="Y1422" i="19"/>
  <c r="Y1421" i="19"/>
  <c r="Y1420" i="19"/>
  <c r="Y1419" i="19"/>
  <c r="Y1418" i="19"/>
  <c r="Y1417" i="19"/>
  <c r="Y1416" i="19"/>
  <c r="Y1415" i="19"/>
  <c r="Y1414" i="19"/>
  <c r="Y1413" i="19"/>
  <c r="Y1412" i="19"/>
  <c r="Y1411" i="19"/>
  <c r="Y1410" i="19"/>
  <c r="Y1409" i="19"/>
  <c r="Y1408" i="19"/>
  <c r="Y1407" i="19"/>
  <c r="Y1406" i="19"/>
  <c r="Y1405" i="19"/>
  <c r="Y1404" i="19"/>
  <c r="Y1403" i="19"/>
  <c r="Y1402" i="19"/>
  <c r="Y1401" i="19"/>
  <c r="Y1400" i="19"/>
  <c r="Y1399" i="19"/>
  <c r="Y1398" i="19"/>
  <c r="Y1397" i="19"/>
  <c r="Y1396" i="19"/>
  <c r="Y1395" i="19"/>
  <c r="Y1394" i="19"/>
  <c r="Y1393" i="19"/>
  <c r="Y1392" i="19"/>
  <c r="Y1391" i="19"/>
  <c r="Y1390" i="19"/>
  <c r="Y1389" i="19"/>
  <c r="Y1388" i="19"/>
  <c r="Y1387" i="19"/>
  <c r="Y1386" i="19"/>
  <c r="Y1385" i="19"/>
  <c r="Y1384" i="19"/>
  <c r="Y1383" i="19"/>
  <c r="Y1382" i="19"/>
  <c r="Y1381" i="19"/>
  <c r="Y1380" i="19"/>
  <c r="Y1379" i="19"/>
  <c r="Y1378" i="19"/>
  <c r="Y1377" i="19"/>
  <c r="Y1376" i="19"/>
  <c r="Y1375" i="19"/>
  <c r="Y1374" i="19"/>
  <c r="Y1373" i="19"/>
  <c r="Y1372" i="19"/>
  <c r="Y1371" i="19"/>
  <c r="Y1370" i="19"/>
  <c r="Y1369" i="19"/>
  <c r="Y1368" i="19"/>
  <c r="Y1367" i="19"/>
  <c r="Y1366" i="19"/>
  <c r="Y1365" i="19"/>
  <c r="Y1364" i="19"/>
  <c r="Y1363" i="19"/>
  <c r="Y1362" i="19"/>
  <c r="Y1361" i="19"/>
  <c r="Y1360" i="19"/>
  <c r="Y1359" i="19"/>
  <c r="Y1358" i="19"/>
  <c r="Y1357" i="19"/>
  <c r="Y1356" i="19"/>
  <c r="Y1355" i="19"/>
  <c r="Y1354" i="19"/>
  <c r="Y1353" i="19"/>
  <c r="Y1352" i="19"/>
  <c r="Y1351" i="19"/>
  <c r="Y1350" i="19"/>
  <c r="Y1349" i="19"/>
  <c r="Y1348" i="19"/>
  <c r="Y1347" i="19"/>
  <c r="Y1346" i="19"/>
  <c r="Y1345" i="19"/>
  <c r="Y1344" i="19"/>
  <c r="Y1343" i="19"/>
  <c r="Y1342" i="19"/>
  <c r="Y1341" i="19"/>
  <c r="Y1340" i="19"/>
  <c r="Y1339" i="19"/>
  <c r="Y1338" i="19"/>
  <c r="Y1337" i="19"/>
  <c r="Y1336" i="19"/>
  <c r="Y1335" i="19"/>
  <c r="Y1334" i="19"/>
  <c r="Y1333" i="19"/>
  <c r="Y1332" i="19"/>
  <c r="Y1331" i="19"/>
  <c r="Y1330" i="19"/>
  <c r="Y1329" i="19"/>
  <c r="Y1328" i="19"/>
  <c r="Y1327" i="19"/>
  <c r="Y1326" i="19"/>
  <c r="Y1325" i="19"/>
  <c r="Y1324" i="19"/>
  <c r="Y1323" i="19"/>
  <c r="Y1322" i="19"/>
  <c r="Y1321" i="19"/>
  <c r="Y1320" i="19"/>
  <c r="Y1319" i="19"/>
  <c r="Y1318" i="19"/>
  <c r="Y1317" i="19"/>
  <c r="Y1316" i="19"/>
  <c r="Y1315" i="19"/>
  <c r="Y1314" i="19"/>
  <c r="Y1313" i="19"/>
  <c r="Y1312" i="19"/>
  <c r="Y1311" i="19"/>
  <c r="Y1310" i="19"/>
  <c r="Y1309" i="19"/>
  <c r="Y1308" i="19"/>
  <c r="Y1307" i="19"/>
  <c r="Y1306" i="19"/>
  <c r="Y1305" i="19"/>
  <c r="Y1304" i="19"/>
  <c r="Y1303" i="19"/>
  <c r="Y1302" i="19"/>
  <c r="Y1301" i="19"/>
  <c r="Y1300" i="19"/>
  <c r="Y1299" i="19"/>
  <c r="Y1298" i="19"/>
  <c r="Y1297" i="19"/>
  <c r="Y1296" i="19"/>
  <c r="Y1295" i="19"/>
  <c r="Y1294" i="19"/>
  <c r="Y1293" i="19"/>
  <c r="Y1292" i="19"/>
  <c r="Y1291" i="19"/>
  <c r="Y1290" i="19"/>
  <c r="Y1289" i="19"/>
  <c r="Y1288" i="19"/>
  <c r="Y1287" i="19"/>
  <c r="Y1286" i="19"/>
  <c r="Y1285" i="19"/>
  <c r="Y1284" i="19"/>
  <c r="Y1283" i="19"/>
  <c r="Y1282" i="19"/>
  <c r="Y1281" i="19"/>
  <c r="Y1280" i="19"/>
  <c r="Y1279" i="19"/>
  <c r="Y1278" i="19"/>
  <c r="Y1277" i="19"/>
  <c r="Y1276" i="19"/>
  <c r="Y1275" i="19"/>
  <c r="Y1274" i="19"/>
  <c r="Y1273" i="19"/>
  <c r="Y1272" i="19"/>
  <c r="Y1271" i="19"/>
  <c r="Y1270" i="19"/>
  <c r="Y1269" i="19"/>
  <c r="Y1268" i="19"/>
  <c r="Y1267" i="19"/>
  <c r="Y1266" i="19"/>
  <c r="Y1265" i="19"/>
  <c r="Y1264" i="19"/>
  <c r="Y1263" i="19"/>
  <c r="Y1262" i="19"/>
  <c r="Y1261" i="19"/>
  <c r="Y1260" i="19"/>
  <c r="Y1259" i="19"/>
  <c r="Y1258" i="19"/>
  <c r="Y1257" i="19"/>
  <c r="Y1256" i="19"/>
  <c r="Y1255" i="19"/>
  <c r="Y1254" i="19"/>
  <c r="Y1253" i="19"/>
  <c r="Y1252" i="19"/>
  <c r="Y1251" i="19"/>
  <c r="Y1250" i="19"/>
  <c r="Y1249" i="19"/>
  <c r="Y1248" i="19"/>
  <c r="Y1247" i="19"/>
  <c r="Y1246" i="19"/>
  <c r="Y1245" i="19"/>
  <c r="Y1244" i="19"/>
  <c r="Y1243" i="19"/>
  <c r="Y1242" i="19"/>
  <c r="Y1241" i="19"/>
  <c r="Y1240" i="19"/>
  <c r="Y1239" i="19"/>
  <c r="Y1238" i="19"/>
  <c r="Y1237" i="19"/>
  <c r="Y1236" i="19"/>
  <c r="Y1235" i="19"/>
  <c r="Y1234" i="19"/>
  <c r="Y1233" i="19"/>
  <c r="Y1232" i="19"/>
  <c r="Y1231" i="19"/>
  <c r="Y1230" i="19"/>
  <c r="Y1229" i="19"/>
  <c r="Y1228" i="19"/>
  <c r="Y1227" i="19"/>
  <c r="Y1226" i="19"/>
  <c r="Y1225" i="19"/>
  <c r="Y1224" i="19"/>
  <c r="Y1223" i="19"/>
  <c r="Y1222" i="19"/>
  <c r="Y1221" i="19"/>
  <c r="Y1220" i="19"/>
  <c r="Y1219" i="19"/>
  <c r="Y1218" i="19"/>
  <c r="Y1217" i="19"/>
  <c r="Y1216" i="19"/>
  <c r="Y1215" i="19"/>
  <c r="Y1214" i="19"/>
  <c r="Y1213" i="19"/>
  <c r="Y1212" i="19"/>
  <c r="Y1211" i="19"/>
  <c r="Y1210" i="19"/>
  <c r="Y1209" i="19"/>
  <c r="Y1208" i="19"/>
  <c r="Y1207" i="19"/>
  <c r="Y1206" i="19"/>
  <c r="Y1205" i="19"/>
  <c r="Y1204" i="19"/>
  <c r="Y1203" i="19"/>
  <c r="Y1202" i="19"/>
  <c r="Y1201" i="19"/>
  <c r="Y1200" i="19"/>
  <c r="Y1199" i="19"/>
  <c r="Y1198" i="19"/>
  <c r="Y1197" i="19"/>
  <c r="Y1196" i="19"/>
  <c r="Y1195" i="19"/>
  <c r="Y1194" i="19"/>
  <c r="Y1193" i="19"/>
  <c r="Y1192" i="19"/>
  <c r="Y1191" i="19"/>
  <c r="Y1190" i="19"/>
  <c r="Y1189" i="19"/>
  <c r="Y1188" i="19"/>
  <c r="Y1187" i="19"/>
  <c r="Y1186" i="19"/>
  <c r="Y1185" i="19"/>
  <c r="Y1184" i="19"/>
  <c r="Y1183" i="19"/>
  <c r="Y1182" i="19"/>
  <c r="Y1181" i="19"/>
  <c r="Y1180" i="19"/>
  <c r="Y1179" i="19"/>
  <c r="Y1178" i="19"/>
  <c r="Y1177" i="19"/>
  <c r="Y1176" i="19"/>
  <c r="Y1175" i="19"/>
  <c r="Y1174" i="19"/>
  <c r="Y1173" i="19"/>
  <c r="Y1172" i="19"/>
  <c r="Y1171" i="19"/>
  <c r="Y1170" i="19"/>
  <c r="Y1169" i="19"/>
  <c r="Y1168" i="19"/>
  <c r="Y1167" i="19"/>
  <c r="Y1166" i="19"/>
  <c r="Y1165" i="19"/>
  <c r="Y1164" i="19"/>
  <c r="Y1163" i="19"/>
  <c r="Y1162" i="19"/>
  <c r="Y1161" i="19"/>
  <c r="Y1160" i="19"/>
  <c r="Y1159" i="19"/>
  <c r="Y1158" i="19"/>
  <c r="Y1157" i="19"/>
  <c r="Y1156" i="19"/>
  <c r="Y1155" i="19"/>
  <c r="Y1154" i="19"/>
  <c r="Y1153" i="19"/>
  <c r="Y1152" i="19"/>
  <c r="Y1151" i="19"/>
  <c r="Y1150" i="19"/>
  <c r="Y1149" i="19"/>
  <c r="Y1148" i="19"/>
  <c r="Y1147" i="19"/>
  <c r="Y1146" i="19"/>
  <c r="Y1145" i="19"/>
  <c r="Y1144" i="19"/>
  <c r="Y1143" i="19"/>
  <c r="Y1142" i="19"/>
  <c r="Y1141" i="19"/>
  <c r="Y1140" i="19"/>
  <c r="Y1139" i="19"/>
  <c r="Y1138" i="19"/>
  <c r="Y1137" i="19"/>
  <c r="Y1136" i="19"/>
  <c r="Y1135" i="19"/>
  <c r="Y1134" i="19"/>
  <c r="Y1133" i="19"/>
  <c r="Y1132" i="19"/>
  <c r="Y1131" i="19"/>
  <c r="Y1130" i="19"/>
  <c r="Y1129" i="19"/>
  <c r="Y1128" i="19"/>
  <c r="Y1127" i="19"/>
  <c r="Y1126" i="19"/>
  <c r="Y1125" i="19"/>
  <c r="Y1124" i="19"/>
  <c r="Y1123" i="19"/>
  <c r="Y1122" i="19"/>
  <c r="Y1121" i="19"/>
  <c r="Y1120" i="19"/>
  <c r="Y1119" i="19"/>
  <c r="Y1118" i="19"/>
  <c r="Y1117" i="19"/>
  <c r="Y1116" i="19"/>
  <c r="Y1115" i="19"/>
  <c r="Y1114" i="19"/>
  <c r="Y1113" i="19"/>
  <c r="Y1112" i="19"/>
  <c r="Y1111" i="19"/>
  <c r="Y1110" i="19"/>
  <c r="Y1109" i="19"/>
  <c r="Y1108" i="19"/>
  <c r="Y1107" i="19"/>
  <c r="Y1106" i="19"/>
  <c r="Y1105" i="19"/>
  <c r="Y1104" i="19"/>
  <c r="Y1103" i="19"/>
  <c r="Y1102" i="19"/>
  <c r="Y1101" i="19"/>
  <c r="Y1100" i="19"/>
  <c r="Y1099" i="19"/>
  <c r="Y1098" i="19"/>
  <c r="Y1097" i="19"/>
  <c r="Y1096" i="19"/>
  <c r="Y1095" i="19"/>
  <c r="Y1094" i="19"/>
  <c r="Y1093" i="19"/>
  <c r="Y1092" i="19"/>
  <c r="Y1091" i="19"/>
  <c r="Y1090" i="19"/>
  <c r="Y1089" i="19"/>
  <c r="Y1088" i="19"/>
  <c r="Y1087" i="19"/>
  <c r="Y1086" i="19"/>
  <c r="Y1085" i="19"/>
  <c r="Y1084" i="19"/>
  <c r="Y1083" i="19"/>
  <c r="Y1082" i="19"/>
  <c r="Y1081" i="19"/>
  <c r="Y1080" i="19"/>
  <c r="Y1079" i="19"/>
  <c r="Y1078" i="19"/>
  <c r="Y1077" i="19"/>
  <c r="Y1076" i="19"/>
  <c r="Y1075" i="19"/>
  <c r="Y1074" i="19"/>
  <c r="Y1073" i="19"/>
  <c r="Y1072" i="19"/>
  <c r="Y1071" i="19"/>
  <c r="Y1070" i="19"/>
  <c r="Y1069" i="19"/>
  <c r="Y1068" i="19"/>
  <c r="Y1067" i="19"/>
  <c r="Y1066" i="19"/>
  <c r="Y1065" i="19"/>
  <c r="Y1064" i="19"/>
  <c r="Y1063" i="19"/>
  <c r="Y1062" i="19"/>
  <c r="Y1061" i="19"/>
  <c r="Y1060" i="19"/>
  <c r="Y1059" i="19"/>
  <c r="Y1058" i="19"/>
  <c r="Y1057" i="19"/>
  <c r="Y1056" i="19"/>
  <c r="Y1055" i="19"/>
  <c r="Y1054" i="19"/>
  <c r="Y1053" i="19"/>
  <c r="Y1052" i="19"/>
  <c r="Y1051" i="19"/>
  <c r="Y1050" i="19"/>
  <c r="Y1049" i="19"/>
  <c r="Y1048" i="19"/>
  <c r="Y1047" i="19"/>
  <c r="Y1046" i="19"/>
  <c r="Y1045" i="19"/>
  <c r="Y1044" i="19"/>
  <c r="Y1043" i="19"/>
  <c r="Y1042" i="19"/>
  <c r="Y1041" i="19"/>
  <c r="Y1040" i="19"/>
  <c r="Y1039" i="19"/>
  <c r="Y1038" i="19"/>
  <c r="Y1037" i="19"/>
  <c r="Y1036" i="19"/>
  <c r="Y1035" i="19"/>
  <c r="Y1034" i="19"/>
  <c r="Y1033" i="19"/>
  <c r="Y1032" i="19"/>
  <c r="Y1031" i="19"/>
  <c r="Y1030" i="19"/>
  <c r="Y1029" i="19"/>
  <c r="Y1028" i="19"/>
  <c r="Y1027" i="19"/>
  <c r="Y1026" i="19"/>
  <c r="Y1025" i="19"/>
  <c r="Y1024" i="19"/>
  <c r="Y1023" i="19"/>
  <c r="Y1022" i="19"/>
  <c r="Y1021" i="19"/>
  <c r="Y1020" i="19"/>
  <c r="Y1019" i="19"/>
  <c r="Y1018" i="19"/>
  <c r="Y1017" i="19"/>
  <c r="Y1016" i="19"/>
  <c r="Y1015" i="19"/>
  <c r="Y1014" i="19"/>
  <c r="Y1013" i="19"/>
  <c r="Y1012" i="19"/>
  <c r="Y1011" i="19"/>
  <c r="Y1010" i="19"/>
  <c r="Y1009" i="19"/>
  <c r="Y1008" i="19"/>
  <c r="Y1007" i="19"/>
  <c r="Y1006" i="19"/>
  <c r="Y1005" i="19"/>
  <c r="Y1004" i="19"/>
  <c r="Y1003" i="19"/>
  <c r="Y1002" i="19"/>
  <c r="Y1001" i="19"/>
  <c r="Y1000" i="19"/>
  <c r="Y999" i="19"/>
  <c r="Y998" i="19"/>
  <c r="Y997" i="19"/>
  <c r="Y996" i="19"/>
  <c r="Y995" i="19"/>
  <c r="Y994" i="19"/>
  <c r="Y993" i="19"/>
  <c r="Y992" i="19"/>
  <c r="Y991" i="19"/>
  <c r="Y990" i="19"/>
  <c r="Y989" i="19"/>
  <c r="Y988" i="19"/>
  <c r="Y987" i="19"/>
  <c r="Y986" i="19"/>
  <c r="Y985" i="19"/>
  <c r="Y984" i="19"/>
  <c r="Y983" i="19"/>
  <c r="Y982" i="19"/>
  <c r="Y981" i="19"/>
  <c r="Y980" i="19"/>
  <c r="Y979" i="19"/>
  <c r="Y978" i="19"/>
  <c r="Y977" i="19"/>
  <c r="Y976" i="19"/>
  <c r="Y975" i="19"/>
  <c r="Y974" i="19"/>
  <c r="Y973" i="19"/>
  <c r="Y972" i="19"/>
  <c r="Y971" i="19"/>
  <c r="Y970" i="19"/>
  <c r="Y969" i="19"/>
  <c r="Y968" i="19"/>
  <c r="Y967" i="19"/>
  <c r="Y966" i="19"/>
  <c r="Y965" i="19"/>
  <c r="Y964" i="19"/>
  <c r="Y963" i="19"/>
  <c r="Y962" i="19"/>
  <c r="Y961" i="19"/>
  <c r="Y960" i="19"/>
  <c r="Y959" i="19"/>
  <c r="Y958" i="19"/>
  <c r="Y957" i="19"/>
  <c r="Y956" i="19"/>
  <c r="Y955" i="19"/>
  <c r="Y954" i="19"/>
  <c r="Y953" i="19"/>
  <c r="Y952" i="19"/>
  <c r="Y951" i="19"/>
  <c r="Y950" i="19"/>
  <c r="Y949" i="19"/>
  <c r="Y948" i="19"/>
  <c r="Y947" i="19"/>
  <c r="Y946" i="19"/>
  <c r="Y945" i="19"/>
  <c r="Y944" i="19"/>
  <c r="Y943" i="19"/>
  <c r="Y942" i="19"/>
  <c r="Y941" i="19"/>
  <c r="Y940" i="19"/>
  <c r="Y939" i="19"/>
  <c r="Y938" i="19"/>
  <c r="Y937" i="19"/>
  <c r="Y936" i="19"/>
  <c r="Y935" i="19"/>
  <c r="Y934" i="19"/>
  <c r="Y933" i="19"/>
  <c r="Y932" i="19"/>
  <c r="Y931" i="19"/>
  <c r="Y930" i="19"/>
  <c r="Y929" i="19"/>
  <c r="Y928" i="19"/>
  <c r="Y927" i="19"/>
  <c r="Y926" i="19"/>
  <c r="Y925" i="19"/>
  <c r="Y924" i="19"/>
  <c r="Y923" i="19"/>
  <c r="Y922" i="19"/>
  <c r="Y921" i="19"/>
  <c r="Y920" i="19"/>
  <c r="Y919" i="19"/>
  <c r="Y918" i="19"/>
  <c r="Y917" i="19"/>
  <c r="Y916" i="19"/>
  <c r="Y915" i="19"/>
  <c r="Y914" i="19"/>
  <c r="Y913" i="19"/>
  <c r="Y912" i="19"/>
  <c r="Y911" i="19"/>
  <c r="Y910" i="19"/>
  <c r="Y909" i="19"/>
  <c r="Y908" i="19"/>
  <c r="Y907" i="19"/>
  <c r="Y906" i="19"/>
  <c r="Y905" i="19"/>
  <c r="Y904" i="19"/>
  <c r="Y903" i="19"/>
  <c r="Y902" i="19"/>
  <c r="Y901" i="19"/>
  <c r="Y900" i="19"/>
  <c r="Y899" i="19"/>
  <c r="Y898" i="19"/>
  <c r="Y897" i="19"/>
  <c r="Y896" i="19"/>
  <c r="Y895" i="19"/>
  <c r="Y894" i="19"/>
  <c r="Y893" i="19"/>
  <c r="Y892" i="19"/>
  <c r="Y891" i="19"/>
  <c r="Y890" i="19"/>
  <c r="Y889" i="19"/>
  <c r="Y888" i="19"/>
  <c r="Y887" i="19"/>
  <c r="Y886" i="19"/>
  <c r="Y885" i="19"/>
  <c r="Y884" i="19"/>
  <c r="Y883" i="19"/>
  <c r="Y882" i="19"/>
  <c r="Y881" i="19"/>
  <c r="Y880" i="19"/>
  <c r="Y879" i="19"/>
  <c r="Y878" i="19"/>
  <c r="Y877" i="19"/>
  <c r="Y876" i="19"/>
  <c r="Y875" i="19"/>
  <c r="Y874" i="19"/>
  <c r="Y873" i="19"/>
  <c r="Y872" i="19"/>
  <c r="Y871" i="19"/>
  <c r="Y870" i="19"/>
  <c r="Y869" i="19"/>
  <c r="Y868" i="19"/>
  <c r="Y867" i="19"/>
  <c r="Y866" i="19"/>
  <c r="Y865" i="19"/>
  <c r="Y864" i="19"/>
  <c r="Y863" i="19"/>
  <c r="Y862" i="19"/>
  <c r="Y861" i="19"/>
  <c r="Y860" i="19"/>
  <c r="Y859" i="19"/>
  <c r="Y858" i="19"/>
  <c r="Y857" i="19"/>
  <c r="Y856" i="19"/>
  <c r="Y855" i="19"/>
  <c r="Y854" i="19"/>
  <c r="Y853" i="19"/>
  <c r="Y852" i="19"/>
  <c r="Y851" i="19"/>
  <c r="Y850" i="19"/>
  <c r="Y849" i="19"/>
  <c r="Y848" i="19"/>
  <c r="Y847" i="19"/>
  <c r="Y846" i="19"/>
  <c r="Y845" i="19"/>
  <c r="Y844" i="19"/>
  <c r="Y843" i="19"/>
  <c r="Y842" i="19"/>
  <c r="Y841" i="19"/>
  <c r="Y840" i="19"/>
  <c r="Y839" i="19"/>
  <c r="Y838" i="19"/>
  <c r="Y837" i="19"/>
  <c r="Y836" i="19"/>
  <c r="Y835" i="19"/>
  <c r="Y834" i="19"/>
  <c r="Y833" i="19"/>
  <c r="Y832" i="19"/>
  <c r="Y831" i="19"/>
  <c r="Y830" i="19"/>
  <c r="Y829" i="19"/>
  <c r="Y828" i="19"/>
  <c r="Y827" i="19"/>
  <c r="Y826" i="19"/>
  <c r="Y825" i="19"/>
  <c r="Y824" i="19"/>
  <c r="Y823" i="19"/>
  <c r="Y822" i="19"/>
  <c r="Y821" i="19"/>
  <c r="Y820" i="19"/>
  <c r="Y819" i="19"/>
  <c r="Y818" i="19"/>
  <c r="Y817" i="19"/>
  <c r="Y816" i="19"/>
  <c r="Y815" i="19"/>
  <c r="Y814" i="19"/>
  <c r="Y813" i="19"/>
  <c r="Y812" i="19"/>
  <c r="Y811" i="19"/>
  <c r="Y810" i="19"/>
  <c r="Y809" i="19"/>
  <c r="Y808" i="19"/>
  <c r="Y807" i="19"/>
  <c r="Y806" i="19"/>
  <c r="Y805" i="19"/>
  <c r="Y804" i="19"/>
  <c r="Y803" i="19"/>
  <c r="Y802" i="19"/>
  <c r="Y801" i="19"/>
  <c r="Y800" i="19"/>
  <c r="Y799" i="19"/>
  <c r="Y798" i="19"/>
  <c r="Y797" i="19"/>
  <c r="Y796" i="19"/>
  <c r="Y795" i="19"/>
  <c r="Y794" i="19"/>
  <c r="Y793" i="19"/>
  <c r="Y792" i="19"/>
  <c r="Y791" i="19"/>
  <c r="Y790" i="19"/>
  <c r="Y789" i="19"/>
  <c r="Y788" i="19"/>
  <c r="Y787" i="19"/>
  <c r="Y786" i="19"/>
  <c r="Y785" i="19"/>
  <c r="Y784" i="19"/>
  <c r="Y783" i="19"/>
  <c r="Y782" i="19"/>
  <c r="Y781" i="19"/>
  <c r="Y780" i="19"/>
  <c r="Y779" i="19"/>
  <c r="Y778" i="19"/>
  <c r="Y777" i="19"/>
  <c r="Y776" i="19"/>
  <c r="Y775" i="19"/>
  <c r="Y774" i="19"/>
  <c r="Y773" i="19"/>
  <c r="Y772" i="19"/>
  <c r="Y771" i="19"/>
  <c r="Y770" i="19"/>
  <c r="Y769" i="19"/>
  <c r="Y768" i="19"/>
  <c r="Y767" i="19"/>
  <c r="Y766" i="19"/>
  <c r="Y765" i="19"/>
  <c r="Y764" i="19"/>
  <c r="Y763" i="19"/>
  <c r="Y762" i="19"/>
  <c r="Y761" i="19"/>
  <c r="Y760" i="19"/>
  <c r="Y759" i="19"/>
  <c r="Y758" i="19"/>
  <c r="Y757" i="19"/>
  <c r="Y756" i="19"/>
  <c r="Y755" i="19"/>
  <c r="Y754" i="19"/>
  <c r="Y753" i="19"/>
  <c r="Y752" i="19"/>
  <c r="Y751" i="19"/>
  <c r="Y750" i="19"/>
  <c r="Y749" i="19"/>
  <c r="Y748" i="19"/>
  <c r="Y747" i="19"/>
  <c r="Y746" i="19"/>
  <c r="Y745" i="19"/>
  <c r="Y744" i="19"/>
  <c r="Y743" i="19"/>
  <c r="Y742" i="19"/>
  <c r="Y741" i="19"/>
  <c r="Y740" i="19"/>
  <c r="Y739" i="19"/>
  <c r="Y738" i="19"/>
  <c r="Y737" i="19"/>
  <c r="Y736" i="19"/>
  <c r="Y735" i="19"/>
  <c r="Y734" i="19"/>
  <c r="Y733" i="19"/>
  <c r="Y732" i="19"/>
  <c r="Y731" i="19"/>
  <c r="Y730" i="19"/>
  <c r="Y729" i="19"/>
  <c r="Y728" i="19"/>
  <c r="Y727" i="19"/>
  <c r="Y726" i="19"/>
  <c r="Y725" i="19"/>
  <c r="Y724" i="19"/>
  <c r="Y723" i="19"/>
  <c r="Y722" i="19"/>
  <c r="Y721" i="19"/>
  <c r="Y720" i="19"/>
  <c r="Y719" i="19"/>
  <c r="Y718" i="19"/>
  <c r="Y717" i="19"/>
  <c r="Y716" i="19"/>
  <c r="Y715" i="19"/>
  <c r="Y714" i="19"/>
  <c r="Y713" i="19"/>
  <c r="Y712" i="19"/>
  <c r="Y711" i="19"/>
  <c r="Y710" i="19"/>
  <c r="Y709" i="19"/>
  <c r="Y708" i="19"/>
  <c r="Y707" i="19"/>
  <c r="Y706" i="19"/>
  <c r="Y705" i="19"/>
  <c r="Y704" i="19"/>
  <c r="Y703" i="19"/>
  <c r="Y702" i="19"/>
  <c r="Y701" i="19"/>
  <c r="Y700" i="19"/>
  <c r="Y699" i="19"/>
  <c r="Y698" i="19"/>
  <c r="Y697" i="19"/>
  <c r="Y696" i="19"/>
  <c r="Y695" i="19"/>
  <c r="Y694" i="19"/>
  <c r="Y693" i="19"/>
  <c r="Y692" i="19"/>
  <c r="Y691" i="19"/>
  <c r="Y690" i="19"/>
  <c r="Y689" i="19"/>
  <c r="Y688" i="19"/>
  <c r="Y687" i="19"/>
  <c r="Y686" i="19"/>
  <c r="Y685" i="19"/>
  <c r="Y684" i="19"/>
  <c r="Y683" i="19"/>
  <c r="Y682" i="19"/>
  <c r="Y681" i="19"/>
  <c r="Y680" i="19"/>
  <c r="Y679" i="19"/>
  <c r="Y678" i="19"/>
  <c r="Y677" i="19"/>
  <c r="Y676" i="19"/>
  <c r="Y675" i="19"/>
  <c r="Y674" i="19"/>
  <c r="Y673" i="19"/>
  <c r="Y672" i="19"/>
  <c r="Y671" i="19"/>
  <c r="Y670" i="19"/>
  <c r="Y669" i="19"/>
  <c r="Y668" i="19"/>
  <c r="Y667" i="19"/>
  <c r="Y666" i="19"/>
  <c r="Y665" i="19"/>
  <c r="Y664" i="19"/>
  <c r="Y663" i="19"/>
  <c r="Y662" i="19"/>
  <c r="Y661" i="19"/>
  <c r="Y660" i="19"/>
  <c r="Y659" i="19"/>
  <c r="Y658" i="19"/>
  <c r="Y657" i="19"/>
  <c r="Y656" i="19"/>
  <c r="Y655" i="19"/>
  <c r="Y654" i="19"/>
  <c r="Y653" i="19"/>
  <c r="Y652" i="19"/>
  <c r="Y651" i="19"/>
  <c r="Y650" i="19"/>
  <c r="Y649" i="19"/>
  <c r="Y648" i="19"/>
  <c r="Y647" i="19"/>
  <c r="Y646" i="19"/>
  <c r="Y645" i="19"/>
  <c r="Y644" i="19"/>
  <c r="Y643" i="19"/>
  <c r="Y642" i="19"/>
  <c r="Y641" i="19"/>
  <c r="Y640" i="19"/>
  <c r="Y639" i="19"/>
  <c r="Y638" i="19"/>
  <c r="Y637" i="19"/>
  <c r="Y636" i="19"/>
  <c r="Y635" i="19"/>
  <c r="Y634" i="19"/>
  <c r="Y633" i="19"/>
  <c r="Y632" i="19"/>
  <c r="Y631" i="19"/>
  <c r="Y630" i="19"/>
  <c r="Y629" i="19"/>
  <c r="Y628" i="19"/>
  <c r="Y627" i="19"/>
  <c r="Y626" i="19"/>
  <c r="Y625" i="19"/>
  <c r="Y624" i="19"/>
  <c r="Y623" i="19"/>
  <c r="Y622" i="19"/>
  <c r="Y621" i="19"/>
  <c r="Y620" i="19"/>
  <c r="Y619" i="19"/>
  <c r="Y618" i="19"/>
  <c r="Y617" i="19"/>
  <c r="Y616" i="19"/>
  <c r="Y615" i="19"/>
  <c r="Y614" i="19"/>
  <c r="Y613" i="19"/>
  <c r="Y612" i="19"/>
  <c r="Y611" i="19"/>
  <c r="Y610" i="19"/>
  <c r="Y609" i="19"/>
  <c r="Y608" i="19"/>
  <c r="Y607" i="19"/>
  <c r="Y606" i="19"/>
  <c r="Y605" i="19"/>
  <c r="Y604" i="19"/>
  <c r="Y603" i="19"/>
  <c r="Y602" i="19"/>
  <c r="Y601" i="19"/>
  <c r="Y600" i="19"/>
  <c r="Y599" i="19"/>
  <c r="Y598" i="19"/>
  <c r="Y597" i="19"/>
  <c r="Y596" i="19"/>
  <c r="Y595" i="19"/>
  <c r="Y594" i="19"/>
  <c r="Y593" i="19"/>
  <c r="Y592" i="19"/>
  <c r="Y591" i="19"/>
  <c r="Y590" i="19"/>
  <c r="Y589" i="19"/>
  <c r="Y588" i="19"/>
  <c r="Y587" i="19"/>
  <c r="Y586" i="19"/>
  <c r="Y585" i="19"/>
  <c r="Y584" i="19"/>
  <c r="Y583" i="19"/>
  <c r="Y582" i="19"/>
  <c r="Y581" i="19"/>
  <c r="Y580" i="19"/>
  <c r="Y579" i="19"/>
  <c r="Y578" i="19"/>
  <c r="Y577" i="19"/>
  <c r="Y576" i="19"/>
  <c r="Y575" i="19"/>
  <c r="Y574" i="19"/>
  <c r="Y573" i="19"/>
  <c r="Y572" i="19"/>
  <c r="Y571" i="19"/>
  <c r="Y570" i="19"/>
  <c r="Y569" i="19"/>
  <c r="Y568" i="19"/>
  <c r="Y567" i="19"/>
  <c r="Y566" i="19"/>
  <c r="Y565" i="19"/>
  <c r="Y564" i="19"/>
  <c r="Y563" i="19"/>
  <c r="Y562" i="19"/>
  <c r="Y561" i="19"/>
  <c r="Y560" i="19"/>
  <c r="Y559" i="19"/>
  <c r="Y558" i="19"/>
  <c r="Y557" i="19"/>
  <c r="Y556" i="19"/>
  <c r="Y555" i="19"/>
  <c r="Y554" i="19"/>
  <c r="Y553" i="19"/>
  <c r="Y552" i="19"/>
  <c r="Y551" i="19"/>
  <c r="Y550" i="19"/>
  <c r="Y549" i="19"/>
  <c r="Y548" i="19"/>
  <c r="Y547" i="19"/>
  <c r="Y546" i="19"/>
  <c r="Y545" i="19"/>
  <c r="Y544" i="19"/>
  <c r="Y543" i="19"/>
  <c r="Y542" i="19"/>
  <c r="Y541" i="19"/>
  <c r="Y540" i="19"/>
  <c r="Y539" i="19"/>
  <c r="Y538" i="19"/>
  <c r="Y537" i="19"/>
  <c r="Y536" i="19"/>
  <c r="Y535" i="19"/>
  <c r="Y534" i="19"/>
  <c r="Y533" i="19"/>
  <c r="Y532" i="19"/>
  <c r="Y531" i="19"/>
  <c r="Y530" i="19"/>
  <c r="Y529" i="19"/>
  <c r="Y528" i="19"/>
  <c r="Y527" i="19"/>
  <c r="Y526" i="19"/>
  <c r="Y525" i="19"/>
  <c r="Y524" i="19"/>
  <c r="Y523" i="19"/>
  <c r="Y522" i="19"/>
  <c r="Y521" i="19"/>
  <c r="Y520" i="19"/>
  <c r="Y519" i="19"/>
  <c r="Y518" i="19"/>
  <c r="Y517" i="19"/>
  <c r="Y516" i="19"/>
  <c r="Y515" i="19"/>
  <c r="Y514" i="19"/>
  <c r="Y513" i="19"/>
  <c r="Y512" i="19"/>
  <c r="Y511" i="19"/>
  <c r="Y510" i="19"/>
  <c r="Y509" i="19"/>
  <c r="Y508" i="19"/>
  <c r="Y507" i="19"/>
  <c r="Y506" i="19"/>
  <c r="Y505" i="19"/>
  <c r="Y504" i="19"/>
  <c r="Y503" i="19"/>
  <c r="Y502" i="19"/>
  <c r="Y501" i="19"/>
  <c r="Y500" i="19"/>
  <c r="Y499" i="19"/>
  <c r="Y498" i="19"/>
  <c r="Y497" i="19"/>
  <c r="Y496" i="19"/>
  <c r="Y495" i="19"/>
  <c r="Y494" i="19"/>
  <c r="Y493" i="19"/>
  <c r="Y492" i="19"/>
  <c r="Y491" i="19"/>
  <c r="Y490" i="19"/>
  <c r="Y489" i="19"/>
  <c r="Y488" i="19"/>
  <c r="Y487" i="19"/>
  <c r="Y486" i="19"/>
  <c r="Y485" i="19"/>
  <c r="Y484" i="19"/>
  <c r="Y483" i="19"/>
  <c r="Y482" i="19"/>
  <c r="Y481" i="19"/>
  <c r="Y480" i="19"/>
  <c r="Y479" i="19"/>
  <c r="Y478" i="19"/>
  <c r="Y477" i="19"/>
  <c r="Y476" i="19"/>
  <c r="Y475" i="19"/>
  <c r="Y474" i="19"/>
  <c r="Y473" i="19"/>
  <c r="Y472" i="19"/>
  <c r="Y471" i="19"/>
  <c r="Y470" i="19"/>
  <c r="Y469" i="19"/>
  <c r="Y468" i="19"/>
  <c r="Y467" i="19"/>
  <c r="Y466" i="19"/>
  <c r="Y465" i="19"/>
  <c r="Y464" i="19"/>
  <c r="Y463" i="19"/>
  <c r="Y462" i="19"/>
  <c r="Y461" i="19"/>
  <c r="Y460" i="19"/>
  <c r="Y459" i="19"/>
  <c r="Y458" i="19"/>
  <c r="Y457" i="19"/>
  <c r="Y456" i="19"/>
  <c r="Y455" i="19"/>
  <c r="Y454" i="19"/>
  <c r="Y453" i="19"/>
  <c r="Y452" i="19"/>
  <c r="Y451" i="19"/>
  <c r="Y450" i="19"/>
  <c r="Y449" i="19"/>
  <c r="Y448" i="19"/>
  <c r="Y447" i="19"/>
  <c r="Y446" i="19"/>
  <c r="Y445" i="19"/>
  <c r="Y444" i="19"/>
  <c r="Y443" i="19"/>
  <c r="Y442" i="19"/>
  <c r="Y441" i="19"/>
  <c r="Y440" i="19"/>
  <c r="Y439" i="19"/>
  <c r="Y438" i="19"/>
  <c r="Y437" i="19"/>
  <c r="Y436" i="19"/>
  <c r="Y435" i="19"/>
  <c r="Y434" i="19"/>
  <c r="Y433" i="19"/>
  <c r="Y432" i="19"/>
  <c r="Y431" i="19"/>
  <c r="Y430" i="19"/>
  <c r="Y429" i="19"/>
  <c r="Y428" i="19"/>
  <c r="Y427" i="19"/>
  <c r="Y426" i="19"/>
  <c r="Y425" i="19"/>
  <c r="Y424" i="19"/>
  <c r="Y423" i="19"/>
  <c r="Y422" i="19"/>
  <c r="Y421" i="19"/>
  <c r="Y420" i="19"/>
  <c r="Y419" i="19"/>
  <c r="Y418" i="19"/>
  <c r="Y417" i="19"/>
  <c r="Y416" i="19"/>
  <c r="Y415" i="19"/>
  <c r="Y414" i="19"/>
  <c r="Y413" i="19"/>
  <c r="Y412" i="19"/>
  <c r="Y411" i="19"/>
  <c r="Y410" i="19"/>
  <c r="Y409" i="19"/>
  <c r="Y408" i="19"/>
  <c r="Y407" i="19"/>
  <c r="Y406" i="19"/>
  <c r="Y405" i="19"/>
  <c r="Y404" i="19"/>
  <c r="Y403" i="19"/>
  <c r="Y402" i="19"/>
  <c r="Y401" i="19"/>
  <c r="Y400" i="19"/>
  <c r="Y399" i="19"/>
  <c r="Y398" i="19"/>
  <c r="Y397" i="19"/>
  <c r="Y396" i="19"/>
  <c r="Y395" i="19"/>
  <c r="Y394" i="19"/>
  <c r="Y393" i="19"/>
  <c r="Y392" i="19"/>
  <c r="Y391" i="19"/>
  <c r="Y390" i="19"/>
  <c r="Y389" i="19"/>
  <c r="Y388" i="19"/>
  <c r="Y387" i="19"/>
  <c r="Y386" i="19"/>
  <c r="Y385" i="19"/>
  <c r="Y384" i="19"/>
  <c r="Y383" i="19"/>
  <c r="Y382" i="19"/>
  <c r="Y381" i="19"/>
  <c r="Y380" i="19"/>
  <c r="Y379" i="19"/>
  <c r="Y378" i="19"/>
  <c r="Y377" i="19"/>
  <c r="Y376" i="19"/>
  <c r="Y375" i="19"/>
  <c r="Y374" i="19"/>
  <c r="Y373" i="19"/>
  <c r="Y372" i="19"/>
  <c r="Y371" i="19"/>
  <c r="Y370" i="19"/>
  <c r="Y369" i="19"/>
  <c r="Y368" i="19"/>
  <c r="Y367" i="19"/>
  <c r="Y366" i="19"/>
  <c r="Y365" i="19"/>
  <c r="Y364" i="19"/>
  <c r="Y363" i="19"/>
  <c r="Y362" i="19"/>
  <c r="Y361" i="19"/>
  <c r="Y360" i="19"/>
  <c r="Y359" i="19"/>
  <c r="Y358" i="19"/>
  <c r="Y357" i="19"/>
  <c r="Y356" i="19"/>
  <c r="Y355" i="19"/>
  <c r="Y354" i="19"/>
  <c r="Y353" i="19"/>
  <c r="Y352" i="19"/>
  <c r="Y351" i="19"/>
  <c r="Y350" i="19"/>
  <c r="Y349" i="19"/>
  <c r="Y348" i="19"/>
  <c r="Y347" i="19"/>
  <c r="Y346" i="19"/>
  <c r="Y345" i="19"/>
  <c r="Y344" i="19"/>
  <c r="Y343" i="19"/>
  <c r="Y342" i="19"/>
  <c r="Y341" i="19"/>
  <c r="Y340" i="19"/>
  <c r="Y339" i="19"/>
  <c r="Y338" i="19"/>
  <c r="Y337" i="19"/>
  <c r="Y336" i="19"/>
  <c r="Y335" i="19"/>
  <c r="Y334" i="19"/>
  <c r="Y333" i="19"/>
  <c r="Y332" i="19"/>
  <c r="Y331" i="19"/>
  <c r="Y330" i="19"/>
  <c r="Y329" i="19"/>
  <c r="Y328" i="19"/>
  <c r="Y327" i="19"/>
  <c r="Y326" i="19"/>
  <c r="Y325" i="19"/>
  <c r="Y324" i="19"/>
  <c r="Y323" i="19"/>
  <c r="Y322" i="19"/>
  <c r="Y321" i="19"/>
  <c r="Y320" i="19"/>
  <c r="Y319" i="19"/>
  <c r="Y318" i="19"/>
  <c r="Y317" i="19"/>
  <c r="Y316" i="19"/>
  <c r="Y315" i="19"/>
  <c r="Y314" i="19"/>
  <c r="Y313" i="19"/>
  <c r="Y312" i="19"/>
  <c r="Y311" i="19"/>
  <c r="Y310" i="19"/>
  <c r="Y309" i="19"/>
  <c r="Y308" i="19"/>
  <c r="Y307" i="19"/>
  <c r="Y306" i="19"/>
  <c r="Y305" i="19"/>
  <c r="Y304" i="19"/>
  <c r="Y303" i="19"/>
  <c r="Y302" i="19"/>
  <c r="Y301" i="19"/>
  <c r="Y300" i="19"/>
  <c r="Y299" i="19"/>
  <c r="Y298" i="19"/>
  <c r="Y297" i="19"/>
  <c r="Y296" i="19"/>
  <c r="Y295" i="19"/>
  <c r="Y294" i="19"/>
  <c r="Y293" i="19"/>
  <c r="Y292" i="19"/>
  <c r="Y291" i="19"/>
  <c r="Y290" i="19"/>
  <c r="Y289" i="19"/>
  <c r="Y288" i="19"/>
  <c r="Y287" i="19"/>
  <c r="Y286" i="19"/>
  <c r="Y285" i="19"/>
  <c r="Y284" i="19"/>
  <c r="Y283" i="19"/>
  <c r="Y282" i="19"/>
  <c r="Y281" i="19"/>
  <c r="Y280" i="19"/>
  <c r="Y279" i="19"/>
  <c r="Y278" i="19"/>
  <c r="Y277" i="19"/>
  <c r="Y276" i="19"/>
  <c r="Y275" i="19"/>
  <c r="Y274" i="19"/>
  <c r="Y273" i="19"/>
  <c r="Y272" i="19"/>
  <c r="Y271" i="19"/>
  <c r="Y270" i="19"/>
  <c r="Y269" i="19"/>
  <c r="Y268" i="19"/>
  <c r="Y267" i="19"/>
  <c r="Y266" i="19"/>
  <c r="Y265" i="19"/>
  <c r="Y264" i="19"/>
  <c r="Y263" i="19"/>
  <c r="Y262" i="19"/>
  <c r="Y261" i="19"/>
  <c r="Y260" i="19"/>
  <c r="Y259" i="19"/>
  <c r="Y258" i="19"/>
  <c r="Y257" i="19"/>
  <c r="Y256" i="19"/>
  <c r="Y255" i="19"/>
  <c r="Y254" i="19"/>
  <c r="Y253" i="19"/>
  <c r="Y252" i="19"/>
  <c r="Y251" i="19"/>
  <c r="Y250" i="19"/>
  <c r="Y249" i="19"/>
  <c r="Y248" i="19"/>
  <c r="Y247" i="19"/>
  <c r="Y246" i="19"/>
  <c r="Y245" i="19"/>
  <c r="Y244" i="19"/>
  <c r="Y243" i="19"/>
  <c r="Y242" i="19"/>
  <c r="Y241" i="19"/>
  <c r="Y240" i="19"/>
  <c r="Y239" i="19"/>
  <c r="Y238" i="19"/>
  <c r="Y237" i="19"/>
  <c r="Y236" i="19"/>
  <c r="Y235" i="19"/>
  <c r="Y234" i="19"/>
  <c r="Y233" i="19"/>
  <c r="Y232" i="19"/>
  <c r="Y231" i="19"/>
  <c r="Y230" i="19"/>
  <c r="Y229" i="19"/>
  <c r="Y228" i="19"/>
  <c r="Y227" i="19"/>
  <c r="Y226" i="19"/>
  <c r="Y225" i="19"/>
  <c r="Y224" i="19"/>
  <c r="Y223" i="19"/>
  <c r="Y222" i="19"/>
  <c r="Y221" i="19"/>
  <c r="Y220" i="19"/>
  <c r="Y219" i="19"/>
  <c r="Y218" i="19"/>
  <c r="Y217" i="19"/>
  <c r="Y216" i="19"/>
  <c r="Y215" i="19"/>
  <c r="Y214" i="19"/>
  <c r="Y213" i="19"/>
  <c r="Y212" i="19"/>
  <c r="Y211" i="19"/>
  <c r="Y210" i="19"/>
  <c r="Y209" i="19"/>
  <c r="Y208" i="19"/>
  <c r="Y207" i="19"/>
  <c r="Y206" i="19"/>
  <c r="Y205" i="19"/>
  <c r="Y204" i="19"/>
  <c r="Y203" i="19"/>
  <c r="Y202" i="19"/>
  <c r="Y201" i="19"/>
  <c r="Y200" i="19"/>
  <c r="Y199" i="19"/>
  <c r="Y198" i="19"/>
  <c r="Y197" i="19"/>
  <c r="Y196" i="19"/>
  <c r="Y195" i="19"/>
  <c r="Y194" i="19"/>
  <c r="Y193" i="19"/>
  <c r="Y192" i="19"/>
  <c r="Y191" i="19"/>
  <c r="Y190" i="19"/>
  <c r="Y189" i="19"/>
  <c r="Y188" i="19"/>
  <c r="Y187" i="19"/>
  <c r="Y186" i="19"/>
  <c r="Y185" i="19"/>
  <c r="Y184" i="19"/>
  <c r="Y183" i="19"/>
  <c r="Y182" i="19"/>
  <c r="Y181" i="19"/>
  <c r="Y180" i="19"/>
  <c r="Y179" i="19"/>
  <c r="Y178" i="19"/>
  <c r="Y177" i="19"/>
  <c r="Y176" i="19"/>
  <c r="Y175" i="19"/>
  <c r="Y174" i="19"/>
  <c r="Y173" i="19"/>
  <c r="Y172" i="19"/>
  <c r="Y171" i="19"/>
  <c r="Y170" i="19"/>
  <c r="Y169" i="19"/>
  <c r="Y168" i="19"/>
  <c r="Y167" i="19"/>
  <c r="Y166" i="19"/>
  <c r="Y165" i="19"/>
  <c r="Y164" i="19"/>
  <c r="Y163" i="19"/>
  <c r="Y162" i="19"/>
  <c r="Y161" i="19"/>
  <c r="Y160" i="19"/>
  <c r="Y159" i="19"/>
  <c r="Y158" i="19"/>
  <c r="Y157" i="19"/>
  <c r="Y156" i="19"/>
  <c r="Y155" i="19"/>
  <c r="Y154" i="19"/>
  <c r="Y153" i="19"/>
  <c r="Y152" i="19"/>
  <c r="Y151" i="19"/>
  <c r="Y150" i="19"/>
  <c r="Y149" i="19"/>
  <c r="Y148" i="19"/>
  <c r="Y147" i="19"/>
  <c r="Y146" i="19"/>
  <c r="Y145" i="19"/>
  <c r="Y144" i="19"/>
  <c r="Y143" i="19"/>
  <c r="Y142" i="19"/>
  <c r="Y141" i="19"/>
  <c r="Y140" i="19"/>
  <c r="Y139" i="19"/>
  <c r="Y138" i="19"/>
  <c r="Y137" i="19"/>
  <c r="Y136" i="19"/>
  <c r="Y135" i="19"/>
  <c r="Y134" i="19"/>
  <c r="Y133" i="19"/>
  <c r="Y132" i="19"/>
  <c r="Y131" i="19"/>
  <c r="Y130" i="19"/>
  <c r="Y129" i="19"/>
  <c r="Y128" i="19"/>
  <c r="Y127" i="19"/>
  <c r="Y126" i="19"/>
  <c r="Y125" i="19"/>
  <c r="Y124" i="19"/>
  <c r="Y123" i="19"/>
  <c r="Y122" i="19"/>
  <c r="Y121" i="19"/>
  <c r="Y120" i="19"/>
  <c r="Y119" i="19"/>
  <c r="Y118" i="19"/>
  <c r="Y117" i="19"/>
  <c r="Y116" i="19"/>
  <c r="Y115" i="19"/>
  <c r="Y114" i="19"/>
  <c r="Y113" i="19"/>
  <c r="Y112" i="19"/>
  <c r="Y111" i="19"/>
  <c r="Y110" i="19"/>
  <c r="Y109" i="19"/>
  <c r="Y108" i="19"/>
  <c r="Y107" i="19"/>
  <c r="Y106" i="19"/>
  <c r="Y105" i="19"/>
  <c r="Y104" i="19"/>
  <c r="Y103" i="19"/>
  <c r="Y102" i="19"/>
  <c r="Y101" i="19"/>
  <c r="Y100" i="19"/>
  <c r="Y99" i="19"/>
  <c r="Y98" i="19"/>
  <c r="Y97" i="19"/>
  <c r="Y96" i="19"/>
  <c r="Y95" i="19"/>
  <c r="Y94" i="19"/>
  <c r="Y93" i="19"/>
  <c r="Y92" i="19"/>
  <c r="Y91" i="19"/>
  <c r="Y90" i="19"/>
  <c r="Y89" i="19"/>
  <c r="Y88" i="19"/>
  <c r="Y87" i="19"/>
  <c r="Y86" i="19"/>
  <c r="Y85" i="19"/>
  <c r="Y84" i="19"/>
  <c r="Y83" i="19"/>
  <c r="Y82" i="19"/>
  <c r="Y81" i="19"/>
  <c r="Y80" i="19"/>
  <c r="Y79" i="19"/>
  <c r="Y78" i="19"/>
  <c r="Y77" i="19"/>
  <c r="Y76" i="19"/>
  <c r="Y75" i="19"/>
  <c r="Y74" i="19"/>
  <c r="Y73" i="19"/>
  <c r="Y72" i="19"/>
  <c r="Y71" i="19"/>
  <c r="Y70" i="19"/>
  <c r="Y69" i="19"/>
  <c r="Y68" i="19"/>
  <c r="Y67" i="19"/>
  <c r="Y66" i="19"/>
  <c r="Y65" i="19"/>
  <c r="Y64" i="19"/>
  <c r="Y63" i="19"/>
  <c r="Y62" i="19"/>
  <c r="Y61" i="19"/>
  <c r="Y60" i="19"/>
  <c r="Y59" i="19"/>
  <c r="Y58" i="19"/>
  <c r="Y57" i="19"/>
  <c r="Y56" i="19"/>
  <c r="Y55" i="19"/>
  <c r="Y54" i="19"/>
  <c r="Y53" i="19"/>
  <c r="Y52" i="19"/>
  <c r="Y51" i="19"/>
  <c r="Y50" i="19"/>
  <c r="Y49" i="19"/>
  <c r="Y48" i="19"/>
  <c r="Y47" i="19"/>
  <c r="Y46" i="19"/>
  <c r="Y45" i="19"/>
  <c r="Y44" i="19"/>
  <c r="Y43" i="19"/>
  <c r="Y42" i="19"/>
  <c r="Y41" i="19"/>
  <c r="Y40" i="19"/>
  <c r="Y39" i="19"/>
  <c r="Y38" i="19"/>
  <c r="Y37" i="19"/>
  <c r="Y36" i="19"/>
  <c r="Y35" i="19"/>
  <c r="Y34" i="19"/>
  <c r="Y33" i="19"/>
  <c r="Y32" i="19"/>
  <c r="Y31" i="19"/>
  <c r="Y30" i="19"/>
  <c r="Y29" i="19"/>
  <c r="Y28" i="19"/>
  <c r="Y27" i="19"/>
  <c r="Y26" i="19"/>
  <c r="Y25" i="19"/>
  <c r="Y24" i="19"/>
  <c r="Y23" i="19"/>
  <c r="Y22" i="19"/>
  <c r="Y21" i="19"/>
  <c r="Y20" i="19"/>
  <c r="Y19" i="19"/>
  <c r="Y18" i="19"/>
  <c r="Y17" i="19"/>
  <c r="Y16" i="19"/>
  <c r="Y15" i="19"/>
  <c r="Y14" i="19"/>
  <c r="Y13" i="19"/>
  <c r="Y12" i="19"/>
  <c r="Y11" i="19"/>
  <c r="Y10" i="19"/>
  <c r="Y9" i="19"/>
  <c r="Y8" i="19"/>
  <c r="Y7" i="19"/>
  <c r="Y6" i="19"/>
  <c r="Y5" i="19"/>
  <c r="Y4" i="19"/>
  <c r="Y3" i="19"/>
  <c r="Y2" i="19"/>
  <c r="AA5739" i="19"/>
  <c r="AA5738" i="19"/>
  <c r="AA5737" i="19"/>
  <c r="AA5736" i="19"/>
  <c r="AA5735" i="19"/>
  <c r="AA5734" i="19"/>
  <c r="AA5733" i="19"/>
  <c r="AA5732" i="19"/>
  <c r="AA5731" i="19"/>
  <c r="AA5730" i="19"/>
  <c r="AA5729" i="19"/>
  <c r="AA5728" i="19"/>
  <c r="AA5727" i="19"/>
  <c r="AA5726" i="19"/>
  <c r="AA5725" i="19"/>
  <c r="AA5724" i="19"/>
  <c r="AA5723" i="19"/>
  <c r="AA5722" i="19"/>
  <c r="AA5721" i="19"/>
  <c r="AA5720" i="19"/>
  <c r="AA5719" i="19"/>
  <c r="AA5718" i="19"/>
  <c r="AA5717" i="19"/>
  <c r="AA5716" i="19"/>
  <c r="AA5715" i="19"/>
  <c r="AA5714" i="19"/>
  <c r="AA5713" i="19"/>
  <c r="AA5712" i="19"/>
  <c r="AA5711" i="19"/>
  <c r="AA5710" i="19"/>
  <c r="AA5709" i="19"/>
  <c r="AA5708" i="19"/>
  <c r="AA5707" i="19"/>
  <c r="AA5706" i="19"/>
  <c r="AA5705" i="19"/>
  <c r="AA5704" i="19"/>
  <c r="AA5703" i="19"/>
  <c r="AA5702" i="19"/>
  <c r="AA5701" i="19"/>
  <c r="AA5700" i="19"/>
  <c r="AA5699" i="19"/>
  <c r="AA5698" i="19"/>
  <c r="AA5697" i="19"/>
  <c r="AA5696" i="19"/>
  <c r="AA5695" i="19"/>
  <c r="AA5694" i="19"/>
  <c r="AA5693" i="19"/>
  <c r="AA5692" i="19"/>
  <c r="AA5691" i="19"/>
  <c r="AA5690" i="19"/>
  <c r="AA5689" i="19"/>
  <c r="AA5688" i="19"/>
  <c r="AA5687" i="19"/>
  <c r="AA5686" i="19"/>
  <c r="AA5685" i="19"/>
  <c r="AA5684" i="19"/>
  <c r="AA5683" i="19"/>
  <c r="AA5682" i="19"/>
  <c r="AA5681" i="19"/>
  <c r="AA5680" i="19"/>
  <c r="AA5679" i="19"/>
  <c r="AA5678" i="19"/>
  <c r="AA5677" i="19"/>
  <c r="AA5676" i="19"/>
  <c r="AA5675" i="19"/>
  <c r="AA5674" i="19"/>
  <c r="AA5673" i="19"/>
  <c r="AA5672" i="19"/>
  <c r="AA5671" i="19"/>
  <c r="AA5670" i="19"/>
  <c r="AA5669" i="19"/>
  <c r="AA5668" i="19"/>
  <c r="AA5667" i="19"/>
  <c r="AA5666" i="19"/>
  <c r="AA5665" i="19"/>
  <c r="AA5664" i="19"/>
  <c r="AA5663" i="19"/>
  <c r="AA5662" i="19"/>
  <c r="AA5661" i="19"/>
  <c r="AA5660" i="19"/>
  <c r="AA5659" i="19"/>
  <c r="AA5658" i="19"/>
  <c r="AA5657" i="19"/>
  <c r="AA5656" i="19"/>
  <c r="AA5655" i="19"/>
  <c r="AA5654" i="19"/>
  <c r="AA5653" i="19"/>
  <c r="AA5652" i="19"/>
  <c r="AA5651" i="19"/>
  <c r="AA5650" i="19"/>
  <c r="AA5649" i="19"/>
  <c r="AA5648" i="19"/>
  <c r="AA5647" i="19"/>
  <c r="AA5646" i="19"/>
  <c r="AA5645" i="19"/>
  <c r="AA5644" i="19"/>
  <c r="AA5643" i="19"/>
  <c r="AA5642" i="19"/>
  <c r="AA5641" i="19"/>
  <c r="AA5640" i="19"/>
  <c r="AA5639" i="19"/>
  <c r="AA5638" i="19"/>
  <c r="AA5637" i="19"/>
  <c r="AA5636" i="19"/>
  <c r="AA5635" i="19"/>
  <c r="AA5634" i="19"/>
  <c r="AA5633" i="19"/>
  <c r="AA5632" i="19"/>
  <c r="AA5631" i="19"/>
  <c r="AA5630" i="19"/>
  <c r="AA5629" i="19"/>
  <c r="AA5628" i="19"/>
  <c r="AA5627" i="19"/>
  <c r="AA5626" i="19"/>
  <c r="AA5625" i="19"/>
  <c r="AA5624" i="19"/>
  <c r="AA5623" i="19"/>
  <c r="AA5622" i="19"/>
  <c r="AA5621" i="19"/>
  <c r="AA5620" i="19"/>
  <c r="AA5619" i="19"/>
  <c r="AA5618" i="19"/>
  <c r="AA5617" i="19"/>
  <c r="AA5616" i="19"/>
  <c r="AA5615" i="19"/>
  <c r="AA5614" i="19"/>
  <c r="AA5613" i="19"/>
  <c r="AA5612" i="19"/>
  <c r="AA5611" i="19"/>
  <c r="AA5610" i="19"/>
  <c r="AA5609" i="19"/>
  <c r="AA5608" i="19"/>
  <c r="AA5607" i="19"/>
  <c r="AA5606" i="19"/>
  <c r="AA5605" i="19"/>
  <c r="AA5604" i="19"/>
  <c r="AA5603" i="19"/>
  <c r="AA5602" i="19"/>
  <c r="AA5601" i="19"/>
  <c r="AA5600" i="19"/>
  <c r="AA5599" i="19"/>
  <c r="AA5598" i="19"/>
  <c r="AA5597" i="19"/>
  <c r="AA5596" i="19"/>
  <c r="AA5595" i="19"/>
  <c r="AA5594" i="19"/>
  <c r="AA5593" i="19"/>
  <c r="AA5592" i="19"/>
  <c r="AA5591" i="19"/>
  <c r="AA5590" i="19"/>
  <c r="AA5589" i="19"/>
  <c r="AA5588" i="19"/>
  <c r="AA5587" i="19"/>
  <c r="AA5586" i="19"/>
  <c r="AA5585" i="19"/>
  <c r="AA5584" i="19"/>
  <c r="AA5583" i="19"/>
  <c r="AA5582" i="19"/>
  <c r="AA5581" i="19"/>
  <c r="AA5580" i="19"/>
  <c r="AA5579" i="19"/>
  <c r="AA5578" i="19"/>
  <c r="AA5577" i="19"/>
  <c r="AA5576" i="19"/>
  <c r="AA5575" i="19"/>
  <c r="AA5574" i="19"/>
  <c r="AA5573" i="19"/>
  <c r="AA5572" i="19"/>
  <c r="AA5571" i="19"/>
  <c r="AA5570" i="19"/>
  <c r="AA5569" i="19"/>
  <c r="AA5568" i="19"/>
  <c r="AA5567" i="19"/>
  <c r="AA5566" i="19"/>
  <c r="AA5565" i="19"/>
  <c r="AA5564" i="19"/>
  <c r="AA5563" i="19"/>
  <c r="AA5562" i="19"/>
  <c r="AA5561" i="19"/>
  <c r="AA5560" i="19"/>
  <c r="AA5559" i="19"/>
  <c r="AA5558" i="19"/>
  <c r="AA5557" i="19"/>
  <c r="AA5556" i="19"/>
  <c r="AA5555" i="19"/>
  <c r="AA5554" i="19"/>
  <c r="AA5553" i="19"/>
  <c r="AA5552" i="19"/>
  <c r="AA5551" i="19"/>
  <c r="AA5550" i="19"/>
  <c r="AA5549" i="19"/>
  <c r="AA5548" i="19"/>
  <c r="AA5547" i="19"/>
  <c r="AA5546" i="19"/>
  <c r="AA5545" i="19"/>
  <c r="AA5544" i="19"/>
  <c r="AA5543" i="19"/>
  <c r="AA5542" i="19"/>
  <c r="AA5541" i="19"/>
  <c r="AA5540" i="19"/>
  <c r="AA5539" i="19"/>
  <c r="AA5538" i="19"/>
  <c r="AA5537" i="19"/>
  <c r="AA5536" i="19"/>
  <c r="AA5535" i="19"/>
  <c r="AA5534" i="19"/>
  <c r="AA5533" i="19"/>
  <c r="AA5532" i="19"/>
  <c r="AA5531" i="19"/>
  <c r="AA5530" i="19"/>
  <c r="AA5529" i="19"/>
  <c r="AA5528" i="19"/>
  <c r="AA5527" i="19"/>
  <c r="AA5526" i="19"/>
  <c r="AA5525" i="19"/>
  <c r="AA5524" i="19"/>
  <c r="AA5523" i="19"/>
  <c r="AA5522" i="19"/>
  <c r="AA5521" i="19"/>
  <c r="AA5520" i="19"/>
  <c r="AA5519" i="19"/>
  <c r="AA5518" i="19"/>
  <c r="AA5517" i="19"/>
  <c r="AA5516" i="19"/>
  <c r="AA5515" i="19"/>
  <c r="AA5514" i="19"/>
  <c r="AA5513" i="19"/>
  <c r="AA5512" i="19"/>
  <c r="AA5511" i="19"/>
  <c r="AA5510" i="19"/>
  <c r="AA5509" i="19"/>
  <c r="AA5508" i="19"/>
  <c r="AA5507" i="19"/>
  <c r="AA5506" i="19"/>
  <c r="AA5505" i="19"/>
  <c r="AA5504" i="19"/>
  <c r="AA5503" i="19"/>
  <c r="AA5502" i="19"/>
  <c r="AA5501" i="19"/>
  <c r="AA5500" i="19"/>
  <c r="AA5499" i="19"/>
  <c r="AA5498" i="19"/>
  <c r="AA5497" i="19"/>
  <c r="AA5496" i="19"/>
  <c r="AA5495" i="19"/>
  <c r="AA5494" i="19"/>
  <c r="AA5493" i="19"/>
  <c r="AA5492" i="19"/>
  <c r="AA5491" i="19"/>
  <c r="AA5490" i="19"/>
  <c r="AA5489" i="19"/>
  <c r="AA5488" i="19"/>
  <c r="AA5487" i="19"/>
  <c r="AA5486" i="19"/>
  <c r="AA5485" i="19"/>
  <c r="AA5484" i="19"/>
  <c r="AA5483" i="19"/>
  <c r="AA5482" i="19"/>
  <c r="AA5481" i="19"/>
  <c r="AA5480" i="19"/>
  <c r="AA5479" i="19"/>
  <c r="AA5478" i="19"/>
  <c r="AA5477" i="19"/>
  <c r="AA5476" i="19"/>
  <c r="AA5475" i="19"/>
  <c r="AA5474" i="19"/>
  <c r="AA5473" i="19"/>
  <c r="AA5472" i="19"/>
  <c r="AA5471" i="19"/>
  <c r="AA5470" i="19"/>
  <c r="AA5469" i="19"/>
  <c r="AA5468" i="19"/>
  <c r="AA5467" i="19"/>
  <c r="AA5466" i="19"/>
  <c r="AA5465" i="19"/>
  <c r="AA5464" i="19"/>
  <c r="AA5463" i="19"/>
  <c r="AA5462" i="19"/>
  <c r="AA5461" i="19"/>
  <c r="AA5460" i="19"/>
  <c r="AA5459" i="19"/>
  <c r="AA5458" i="19"/>
  <c r="AA5457" i="19"/>
  <c r="AA5456" i="19"/>
  <c r="AA5455" i="19"/>
  <c r="AA5454" i="19"/>
  <c r="AA5453" i="19"/>
  <c r="AA5452" i="19"/>
  <c r="AA5451" i="19"/>
  <c r="AA5450" i="19"/>
  <c r="AA5449" i="19"/>
  <c r="AA5448" i="19"/>
  <c r="AA5447" i="19"/>
  <c r="AA5446" i="19"/>
  <c r="AA5445" i="19"/>
  <c r="AA5444" i="19"/>
  <c r="AA5443" i="19"/>
  <c r="AA5442" i="19"/>
  <c r="AA5441" i="19"/>
  <c r="AA5440" i="19"/>
  <c r="AA5439" i="19"/>
  <c r="AA5438" i="19"/>
  <c r="AA5437" i="19"/>
  <c r="AA5436" i="19"/>
  <c r="AA5435" i="19"/>
  <c r="AA5434" i="19"/>
  <c r="AA5433" i="19"/>
  <c r="AA5432" i="19"/>
  <c r="AA5431" i="19"/>
  <c r="AA5430" i="19"/>
  <c r="AA5429" i="19"/>
  <c r="AA5428" i="19"/>
  <c r="AA5427" i="19"/>
  <c r="AA5426" i="19"/>
  <c r="AA5425" i="19"/>
  <c r="AA5424" i="19"/>
  <c r="AA5423" i="19"/>
  <c r="AA5422" i="19"/>
  <c r="AA5421" i="19"/>
  <c r="AA5420" i="19"/>
  <c r="AA5419" i="19"/>
  <c r="AA5418" i="19"/>
  <c r="AA5417" i="19"/>
  <c r="AA5416" i="19"/>
  <c r="AA5415" i="19"/>
  <c r="AA5414" i="19"/>
  <c r="AA5413" i="19"/>
  <c r="AA5412" i="19"/>
  <c r="AA5411" i="19"/>
  <c r="AA5410" i="19"/>
  <c r="AA5409" i="19"/>
  <c r="AA5408" i="19"/>
  <c r="AA5407" i="19"/>
  <c r="AA5406" i="19"/>
  <c r="AA5405" i="19"/>
  <c r="AA5404" i="19"/>
  <c r="AA5403" i="19"/>
  <c r="AA5402" i="19"/>
  <c r="AA5401" i="19"/>
  <c r="AA5400" i="19"/>
  <c r="AA5399" i="19"/>
  <c r="AA5398" i="19"/>
  <c r="AA5397" i="19"/>
  <c r="AA5396" i="19"/>
  <c r="AA5395" i="19"/>
  <c r="AA5394" i="19"/>
  <c r="AA5393" i="19"/>
  <c r="AA5392" i="19"/>
  <c r="AA5391" i="19"/>
  <c r="AA5390" i="19"/>
  <c r="AA5389" i="19"/>
  <c r="AA5388" i="19"/>
  <c r="AA5387" i="19"/>
  <c r="AA5386" i="19"/>
  <c r="AA5385" i="19"/>
  <c r="AA5384" i="19"/>
  <c r="AA5383" i="19"/>
  <c r="AA5382" i="19"/>
  <c r="AA5381" i="19"/>
  <c r="AA5380" i="19"/>
  <c r="AA5379" i="19"/>
  <c r="AA5378" i="19"/>
  <c r="AA5377" i="19"/>
  <c r="AA5376" i="19"/>
  <c r="AA5375" i="19"/>
  <c r="AA5374" i="19"/>
  <c r="AA5373" i="19"/>
  <c r="AA5372" i="19"/>
  <c r="AA5371" i="19"/>
  <c r="AA5370" i="19"/>
  <c r="AA5369" i="19"/>
  <c r="AA5368" i="19"/>
  <c r="AA5367" i="19"/>
  <c r="AA5366" i="19"/>
  <c r="AA5365" i="19"/>
  <c r="AA5364" i="19"/>
  <c r="AA5363" i="19"/>
  <c r="AA5362" i="19"/>
  <c r="AA5361" i="19"/>
  <c r="AA5360" i="19"/>
  <c r="AA5359" i="19"/>
  <c r="AA5358" i="19"/>
  <c r="AA5357" i="19"/>
  <c r="AA5356" i="19"/>
  <c r="AA5355" i="19"/>
  <c r="AA5354" i="19"/>
  <c r="AA5353" i="19"/>
  <c r="AA5352" i="19"/>
  <c r="AA5351" i="19"/>
  <c r="AA5350" i="19"/>
  <c r="AA5349" i="19"/>
  <c r="AA5348" i="19"/>
  <c r="AA5347" i="19"/>
  <c r="AA5346" i="19"/>
  <c r="AA5345" i="19"/>
  <c r="AA5344" i="19"/>
  <c r="AA5343" i="19"/>
  <c r="AA5342" i="19"/>
  <c r="AA5341" i="19"/>
  <c r="AA5340" i="19"/>
  <c r="AA5339" i="19"/>
  <c r="AA5338" i="19"/>
  <c r="AA5337" i="19"/>
  <c r="AA5336" i="19"/>
  <c r="AA5335" i="19"/>
  <c r="AA5334" i="19"/>
  <c r="AA5333" i="19"/>
  <c r="AA5332" i="19"/>
  <c r="AA5331" i="19"/>
  <c r="AA5330" i="19"/>
  <c r="AA5329" i="19"/>
  <c r="AA5328" i="19"/>
  <c r="AA5327" i="19"/>
  <c r="AA5326" i="19"/>
  <c r="AA5325" i="19"/>
  <c r="AA5324" i="19"/>
  <c r="AA5323" i="19"/>
  <c r="AA5322" i="19"/>
  <c r="AA5321" i="19"/>
  <c r="AA5320" i="19"/>
  <c r="AA5319" i="19"/>
  <c r="AA5318" i="19"/>
  <c r="AA5317" i="19"/>
  <c r="AA5316" i="19"/>
  <c r="AA5315" i="19"/>
  <c r="AA5314" i="19"/>
  <c r="AA5313" i="19"/>
  <c r="AA5312" i="19"/>
  <c r="AA5311" i="19"/>
  <c r="AA5310" i="19"/>
  <c r="AA5309" i="19"/>
  <c r="AA5308" i="19"/>
  <c r="AA5307" i="19"/>
  <c r="AA5306" i="19"/>
  <c r="AA5305" i="19"/>
  <c r="AA5304" i="19"/>
  <c r="AA5303" i="19"/>
  <c r="AA5302" i="19"/>
  <c r="AA5301" i="19"/>
  <c r="AA5300" i="19"/>
  <c r="AA5299" i="19"/>
  <c r="AA5298" i="19"/>
  <c r="AA5297" i="19"/>
  <c r="AA5296" i="19"/>
  <c r="AA5295" i="19"/>
  <c r="AA5294" i="19"/>
  <c r="AA5293" i="19"/>
  <c r="AA5292" i="19"/>
  <c r="AA5291" i="19"/>
  <c r="AA5290" i="19"/>
  <c r="AA5289" i="19"/>
  <c r="AA5288" i="19"/>
  <c r="AA5287" i="19"/>
  <c r="AA5286" i="19"/>
  <c r="AA5285" i="19"/>
  <c r="AA5284" i="19"/>
  <c r="AA5283" i="19"/>
  <c r="AA5282" i="19"/>
  <c r="AA5281" i="19"/>
  <c r="AA5280" i="19"/>
  <c r="AA5279" i="19"/>
  <c r="AA5278" i="19"/>
  <c r="AA5277" i="19"/>
  <c r="AA5276" i="19"/>
  <c r="AA5275" i="19"/>
  <c r="AA5274" i="19"/>
  <c r="AA5273" i="19"/>
  <c r="AA5272" i="19"/>
  <c r="AA5271" i="19"/>
  <c r="AA5270" i="19"/>
  <c r="AA5269" i="19"/>
  <c r="AA5268" i="19"/>
  <c r="AA5267" i="19"/>
  <c r="AA5266" i="19"/>
  <c r="AA5265" i="19"/>
  <c r="AA5264" i="19"/>
  <c r="AA5263" i="19"/>
  <c r="AA5262" i="19"/>
  <c r="AA5261" i="19"/>
  <c r="AA5260" i="19"/>
  <c r="AA5259" i="19"/>
  <c r="AA5258" i="19"/>
  <c r="AA5257" i="19"/>
  <c r="AA5256" i="19"/>
  <c r="AA5255" i="19"/>
  <c r="AA5254" i="19"/>
  <c r="AA5253" i="19"/>
  <c r="AA5252" i="19"/>
  <c r="AA5251" i="19"/>
  <c r="AA5250" i="19"/>
  <c r="AA5249" i="19"/>
  <c r="AA5248" i="19"/>
  <c r="AA5247" i="19"/>
  <c r="AA5246" i="19"/>
  <c r="AA5245" i="19"/>
  <c r="AA5244" i="19"/>
  <c r="AA5243" i="19"/>
  <c r="AA5242" i="19"/>
  <c r="AA5241" i="19"/>
  <c r="AA5240" i="19"/>
  <c r="AA5239" i="19"/>
  <c r="AA5238" i="19"/>
  <c r="AA5237" i="19"/>
  <c r="AA5236" i="19"/>
  <c r="AA5235" i="19"/>
  <c r="AA5234" i="19"/>
  <c r="AA5233" i="19"/>
  <c r="AA5232" i="19"/>
  <c r="AA5231" i="19"/>
  <c r="AA5230" i="19"/>
  <c r="AA5229" i="19"/>
  <c r="AA5228" i="19"/>
  <c r="AA5227" i="19"/>
  <c r="AA5226" i="19"/>
  <c r="AA5225" i="19"/>
  <c r="AA5224" i="19"/>
  <c r="AA5223" i="19"/>
  <c r="AA5222" i="19"/>
  <c r="AA5221" i="19"/>
  <c r="AA5220" i="19"/>
  <c r="AA5219" i="19"/>
  <c r="AA5218" i="19"/>
  <c r="AA5217" i="19"/>
  <c r="AA5216" i="19"/>
  <c r="AA5215" i="19"/>
  <c r="AA5214" i="19"/>
  <c r="AA5213" i="19"/>
  <c r="AA5212" i="19"/>
  <c r="AA5211" i="19"/>
  <c r="AA5210" i="19"/>
  <c r="AA5209" i="19"/>
  <c r="AA5208" i="19"/>
  <c r="AA5207" i="19"/>
  <c r="AA5206" i="19"/>
  <c r="AA5205" i="19"/>
  <c r="AA5204" i="19"/>
  <c r="AA5203" i="19"/>
  <c r="AA5202" i="19"/>
  <c r="AA5201" i="19"/>
  <c r="AA5200" i="19"/>
  <c r="AA5199" i="19"/>
  <c r="AA5198" i="19"/>
  <c r="AA5197" i="19"/>
  <c r="AA5196" i="19"/>
  <c r="AA5195" i="19"/>
  <c r="AA5194" i="19"/>
  <c r="AA5193" i="19"/>
  <c r="AA5192" i="19"/>
  <c r="AA5191" i="19"/>
  <c r="AA5190" i="19"/>
  <c r="AA5189" i="19"/>
  <c r="AA5188" i="19"/>
  <c r="AA5187" i="19"/>
  <c r="AA5186" i="19"/>
  <c r="AA5185" i="19"/>
  <c r="AA5184" i="19"/>
  <c r="AA5183" i="19"/>
  <c r="AA5182" i="19"/>
  <c r="AA5181" i="19"/>
  <c r="AA5180" i="19"/>
  <c r="AA5179" i="19"/>
  <c r="AA5178" i="19"/>
  <c r="AA5177" i="19"/>
  <c r="AA5176" i="19"/>
  <c r="AA5175" i="19"/>
  <c r="AA5174" i="19"/>
  <c r="AA5173" i="19"/>
  <c r="AA5172" i="19"/>
  <c r="AA5171" i="19"/>
  <c r="AA5170" i="19"/>
  <c r="AA5169" i="19"/>
  <c r="AA5168" i="19"/>
  <c r="AA5167" i="19"/>
  <c r="AA5166" i="19"/>
  <c r="AA5165" i="19"/>
  <c r="AA5164" i="19"/>
  <c r="AA5163" i="19"/>
  <c r="AA5162" i="19"/>
  <c r="AA5161" i="19"/>
  <c r="AA5160" i="19"/>
  <c r="AA5159" i="19"/>
  <c r="AA5158" i="19"/>
  <c r="AA5157" i="19"/>
  <c r="AA5156" i="19"/>
  <c r="AA5155" i="19"/>
  <c r="AA5154" i="19"/>
  <c r="AA5153" i="19"/>
  <c r="AA5152" i="19"/>
  <c r="AA5151" i="19"/>
  <c r="AA5150" i="19"/>
  <c r="AA5149" i="19"/>
  <c r="AA5148" i="19"/>
  <c r="AA5147" i="19"/>
  <c r="AA5146" i="19"/>
  <c r="AA5145" i="19"/>
  <c r="AA5144" i="19"/>
  <c r="AA5143" i="19"/>
  <c r="AA5142" i="19"/>
  <c r="AA5141" i="19"/>
  <c r="AA5140" i="19"/>
  <c r="AA5139" i="19"/>
  <c r="AA5138" i="19"/>
  <c r="AA5137" i="19"/>
  <c r="AA5136" i="19"/>
  <c r="AA5135" i="19"/>
  <c r="AA5134" i="19"/>
  <c r="AA5133" i="19"/>
  <c r="AA5132" i="19"/>
  <c r="AA5131" i="19"/>
  <c r="AA5130" i="19"/>
  <c r="AA5129" i="19"/>
  <c r="AA5128" i="19"/>
  <c r="AA5127" i="19"/>
  <c r="AA5126" i="19"/>
  <c r="AA5125" i="19"/>
  <c r="AA5124" i="19"/>
  <c r="AA5123" i="19"/>
  <c r="AA5122" i="19"/>
  <c r="AA5121" i="19"/>
  <c r="AA5120" i="19"/>
  <c r="AA5119" i="19"/>
  <c r="AA5118" i="19"/>
  <c r="AA5117" i="19"/>
  <c r="AA5116" i="19"/>
  <c r="AA5115" i="19"/>
  <c r="AA5114" i="19"/>
  <c r="AA5113" i="19"/>
  <c r="AA5112" i="19"/>
  <c r="AA5111" i="19"/>
  <c r="AA5110" i="19"/>
  <c r="AA5109" i="19"/>
  <c r="AA5108" i="19"/>
  <c r="AA5107" i="19"/>
  <c r="AA5106" i="19"/>
  <c r="AA5105" i="19"/>
  <c r="AA5104" i="19"/>
  <c r="AA5103" i="19"/>
  <c r="AA5102" i="19"/>
  <c r="AA5101" i="19"/>
  <c r="AA5100" i="19"/>
  <c r="AA5099" i="19"/>
  <c r="AA5098" i="19"/>
  <c r="AA5097" i="19"/>
  <c r="AA5096" i="19"/>
  <c r="AA5095" i="19"/>
  <c r="AA5094" i="19"/>
  <c r="AA5093" i="19"/>
  <c r="AA5092" i="19"/>
  <c r="AA5091" i="19"/>
  <c r="AA5090" i="19"/>
  <c r="AA5089" i="19"/>
  <c r="AA5088" i="19"/>
  <c r="AA5087" i="19"/>
  <c r="AA5086" i="19"/>
  <c r="AA5085" i="19"/>
  <c r="AA5084" i="19"/>
  <c r="AA5083" i="19"/>
  <c r="AA5082" i="19"/>
  <c r="AA5081" i="19"/>
  <c r="AA5080" i="19"/>
  <c r="AA5079" i="19"/>
  <c r="AA5078" i="19"/>
  <c r="AA5077" i="19"/>
  <c r="AA5076" i="19"/>
  <c r="AA5075" i="19"/>
  <c r="AA5074" i="19"/>
  <c r="AA5073" i="19"/>
  <c r="AA5072" i="19"/>
  <c r="AA5071" i="19"/>
  <c r="AA5070" i="19"/>
  <c r="AA5069" i="19"/>
  <c r="AA5068" i="19"/>
  <c r="AA5067" i="19"/>
  <c r="AA5066" i="19"/>
  <c r="AA5065" i="19"/>
  <c r="AA5064" i="19"/>
  <c r="AA5063" i="19"/>
  <c r="AA5062" i="19"/>
  <c r="AA5061" i="19"/>
  <c r="AA5060" i="19"/>
  <c r="AA5059" i="19"/>
  <c r="AA5058" i="19"/>
  <c r="AA5057" i="19"/>
  <c r="AA5056" i="19"/>
  <c r="AA5055" i="19"/>
  <c r="AA5054" i="19"/>
  <c r="AA5053" i="19"/>
  <c r="AA5052" i="19"/>
  <c r="AA5051" i="19"/>
  <c r="AA5050" i="19"/>
  <c r="AA5049" i="19"/>
  <c r="AA5048" i="19"/>
  <c r="AA5047" i="19"/>
  <c r="AA5046" i="19"/>
  <c r="AA5045" i="19"/>
  <c r="AA5044" i="19"/>
  <c r="AA5043" i="19"/>
  <c r="AA5042" i="19"/>
  <c r="AA5041" i="19"/>
  <c r="AA5040" i="19"/>
  <c r="AA5039" i="19"/>
  <c r="AA5038" i="19"/>
  <c r="AA5037" i="19"/>
  <c r="AA5036" i="19"/>
  <c r="AA5035" i="19"/>
  <c r="AA5034" i="19"/>
  <c r="AA5033" i="19"/>
  <c r="AA5032" i="19"/>
  <c r="AA5031" i="19"/>
  <c r="AA5030" i="19"/>
  <c r="AA5029" i="19"/>
  <c r="AA5028" i="19"/>
  <c r="AA5027" i="19"/>
  <c r="AA5026" i="19"/>
  <c r="AA5025" i="19"/>
  <c r="AA5024" i="19"/>
  <c r="AA5023" i="19"/>
  <c r="AA5022" i="19"/>
  <c r="AA5021" i="19"/>
  <c r="AA5020" i="19"/>
  <c r="AA5019" i="19"/>
  <c r="AA5018" i="19"/>
  <c r="AA5017" i="19"/>
  <c r="AA5016" i="19"/>
  <c r="AA5015" i="19"/>
  <c r="AA5014" i="19"/>
  <c r="AA5013" i="19"/>
  <c r="AA5012" i="19"/>
  <c r="AA5011" i="19"/>
  <c r="AA5010" i="19"/>
  <c r="AA5009" i="19"/>
  <c r="AA5008" i="19"/>
  <c r="AA5007" i="19"/>
  <c r="AA5006" i="19"/>
  <c r="AA5005" i="19"/>
  <c r="AA5004" i="19"/>
  <c r="AA5003" i="19"/>
  <c r="AA5002" i="19"/>
  <c r="AA5001" i="19"/>
  <c r="AA5000" i="19"/>
  <c r="AA4999" i="19"/>
  <c r="AA4998" i="19"/>
  <c r="AA4997" i="19"/>
  <c r="AA4996" i="19"/>
  <c r="AA4995" i="19"/>
  <c r="AA4994" i="19"/>
  <c r="AA4993" i="19"/>
  <c r="AA4992" i="19"/>
  <c r="AA4991" i="19"/>
  <c r="AA4990" i="19"/>
  <c r="AA4989" i="19"/>
  <c r="AA4988" i="19"/>
  <c r="AA4987" i="19"/>
  <c r="AA4986" i="19"/>
  <c r="AA4985" i="19"/>
  <c r="AA4984" i="19"/>
  <c r="AA4983" i="19"/>
  <c r="AA4982" i="19"/>
  <c r="AA4981" i="19"/>
  <c r="AA4980" i="19"/>
  <c r="AA4979" i="19"/>
  <c r="AA4978" i="19"/>
  <c r="AA4977" i="19"/>
  <c r="AA4976" i="19"/>
  <c r="AA4975" i="19"/>
  <c r="AA4974" i="19"/>
  <c r="AA4973" i="19"/>
  <c r="AA4972" i="19"/>
  <c r="AA4971" i="19"/>
  <c r="AA4970" i="19"/>
  <c r="AA4969" i="19"/>
  <c r="AA4968" i="19"/>
  <c r="AA4967" i="19"/>
  <c r="AA4966" i="19"/>
  <c r="AA4965" i="19"/>
  <c r="AA4964" i="19"/>
  <c r="AA4963" i="19"/>
  <c r="AA4962" i="19"/>
  <c r="AA4961" i="19"/>
  <c r="AA4960" i="19"/>
  <c r="AA4959" i="19"/>
  <c r="AA4958" i="19"/>
  <c r="AA4957" i="19"/>
  <c r="AA4956" i="19"/>
  <c r="AA4955" i="19"/>
  <c r="AA4954" i="19"/>
  <c r="AA4953" i="19"/>
  <c r="AA4952" i="19"/>
  <c r="AA4951" i="19"/>
  <c r="AA4950" i="19"/>
  <c r="AA4949" i="19"/>
  <c r="AA4948" i="19"/>
  <c r="AA4947" i="19"/>
  <c r="AA4946" i="19"/>
  <c r="AA4945" i="19"/>
  <c r="AA4944" i="19"/>
  <c r="AA4943" i="19"/>
  <c r="AA4942" i="19"/>
  <c r="AA4941" i="19"/>
  <c r="AA4940" i="19"/>
  <c r="AA4939" i="19"/>
  <c r="AA4938" i="19"/>
  <c r="AA4937" i="19"/>
  <c r="AA4936" i="19"/>
  <c r="AA4935" i="19"/>
  <c r="AA4934" i="19"/>
  <c r="AA4933" i="19"/>
  <c r="AA4932" i="19"/>
  <c r="AA4931" i="19"/>
  <c r="AA4930" i="19"/>
  <c r="AA4929" i="19"/>
  <c r="AA4928" i="19"/>
  <c r="AA4927" i="19"/>
  <c r="AA4926" i="19"/>
  <c r="AA4925" i="19"/>
  <c r="AA4924" i="19"/>
  <c r="AA4923" i="19"/>
  <c r="AA4922" i="19"/>
  <c r="AA4921" i="19"/>
  <c r="AA4920" i="19"/>
  <c r="AA4919" i="19"/>
  <c r="AA4918" i="19"/>
  <c r="AA4917" i="19"/>
  <c r="AA4916" i="19"/>
  <c r="AA4915" i="19"/>
  <c r="AA4914" i="19"/>
  <c r="AA4913" i="19"/>
  <c r="AA4912" i="19"/>
  <c r="AA4911" i="19"/>
  <c r="AA4910" i="19"/>
  <c r="AA4909" i="19"/>
  <c r="AA4908" i="19"/>
  <c r="AA4907" i="19"/>
  <c r="AA4906" i="19"/>
  <c r="AA4905" i="19"/>
  <c r="AA4904" i="19"/>
  <c r="AA4903" i="19"/>
  <c r="AA4902" i="19"/>
  <c r="AA4901" i="19"/>
  <c r="AA4900" i="19"/>
  <c r="AA4899" i="19"/>
  <c r="AA4898" i="19"/>
  <c r="AA4897" i="19"/>
  <c r="AA4896" i="19"/>
  <c r="AA4895" i="19"/>
  <c r="AA4894" i="19"/>
  <c r="AA4893" i="19"/>
  <c r="AA4892" i="19"/>
  <c r="AA4891" i="19"/>
  <c r="AA4890" i="19"/>
  <c r="AA4889" i="19"/>
  <c r="AA4888" i="19"/>
  <c r="AA4887" i="19"/>
  <c r="AA4886" i="19"/>
  <c r="AA4885" i="19"/>
  <c r="AA4884" i="19"/>
  <c r="AA4883" i="19"/>
  <c r="AA4882" i="19"/>
  <c r="AA4881" i="19"/>
  <c r="AA4880" i="19"/>
  <c r="AA4879" i="19"/>
  <c r="AA4878" i="19"/>
  <c r="AA4877" i="19"/>
  <c r="AA4876" i="19"/>
  <c r="AA4875" i="19"/>
  <c r="AA4874" i="19"/>
  <c r="AA4873" i="19"/>
  <c r="AA4872" i="19"/>
  <c r="AA4871" i="19"/>
  <c r="AA4870" i="19"/>
  <c r="AA4869" i="19"/>
  <c r="AA4868" i="19"/>
  <c r="AA4867" i="19"/>
  <c r="AA4866" i="19"/>
  <c r="AA4865" i="19"/>
  <c r="AA4864" i="19"/>
  <c r="AA4863" i="19"/>
  <c r="AA4862" i="19"/>
  <c r="AA4861" i="19"/>
  <c r="AA4860" i="19"/>
  <c r="AA4859" i="19"/>
  <c r="AA4858" i="19"/>
  <c r="AA4857" i="19"/>
  <c r="AA4856" i="19"/>
  <c r="AA4855" i="19"/>
  <c r="AA4854" i="19"/>
  <c r="AA4853" i="19"/>
  <c r="AA4852" i="19"/>
  <c r="AA4851" i="19"/>
  <c r="AA4850" i="19"/>
  <c r="AA4849" i="19"/>
  <c r="AA4848" i="19"/>
  <c r="AA4847" i="19"/>
  <c r="AA4846" i="19"/>
  <c r="AA4845" i="19"/>
  <c r="AA4844" i="19"/>
  <c r="AA4843" i="19"/>
  <c r="AA4842" i="19"/>
  <c r="AA4841" i="19"/>
  <c r="AA4840" i="19"/>
  <c r="AA4839" i="19"/>
  <c r="AA4838" i="19"/>
  <c r="AA4837" i="19"/>
  <c r="AA4836" i="19"/>
  <c r="AA4835" i="19"/>
  <c r="AA4834" i="19"/>
  <c r="AA4833" i="19"/>
  <c r="AA4832" i="19"/>
  <c r="AA4831" i="19"/>
  <c r="AA4830" i="19"/>
  <c r="AA4829" i="19"/>
  <c r="AA4828" i="19"/>
  <c r="AA4827" i="19"/>
  <c r="AA4826" i="19"/>
  <c r="AA4825" i="19"/>
  <c r="AA4824" i="19"/>
  <c r="AA4823" i="19"/>
  <c r="AA4822" i="19"/>
  <c r="AA4821" i="19"/>
  <c r="AA4820" i="19"/>
  <c r="AA4819" i="19"/>
  <c r="AA4818" i="19"/>
  <c r="AA4817" i="19"/>
  <c r="AA4816" i="19"/>
  <c r="AA4815" i="19"/>
  <c r="AA4814" i="19"/>
  <c r="AA4813" i="19"/>
  <c r="AA4812" i="19"/>
  <c r="AA4811" i="19"/>
  <c r="AA4810" i="19"/>
  <c r="AA4809" i="19"/>
  <c r="AA4808" i="19"/>
  <c r="AA4807" i="19"/>
  <c r="AA4806" i="19"/>
  <c r="AA4805" i="19"/>
  <c r="AA4804" i="19"/>
  <c r="AA4803" i="19"/>
  <c r="AA4802" i="19"/>
  <c r="AA4801" i="19"/>
  <c r="AA4800" i="19"/>
  <c r="AA4799" i="19"/>
  <c r="AA4798" i="19"/>
  <c r="AA4797" i="19"/>
  <c r="AA4796" i="19"/>
  <c r="AA4795" i="19"/>
  <c r="AA4794" i="19"/>
  <c r="AA4793" i="19"/>
  <c r="AA4792" i="19"/>
  <c r="AA4791" i="19"/>
  <c r="AA4790" i="19"/>
  <c r="AA4789" i="19"/>
  <c r="AA4788" i="19"/>
  <c r="AA4787" i="19"/>
  <c r="AA4786" i="19"/>
  <c r="AA4785" i="19"/>
  <c r="AA4784" i="19"/>
  <c r="AA4783" i="19"/>
  <c r="AA4782" i="19"/>
  <c r="AA4781" i="19"/>
  <c r="AA4780" i="19"/>
  <c r="AA4779" i="19"/>
  <c r="AA4778" i="19"/>
  <c r="AA4777" i="19"/>
  <c r="AA4776" i="19"/>
  <c r="AA4775" i="19"/>
  <c r="AA4774" i="19"/>
  <c r="AA4773" i="19"/>
  <c r="AA4772" i="19"/>
  <c r="AA4771" i="19"/>
  <c r="AA4770" i="19"/>
  <c r="AA4769" i="19"/>
  <c r="AA4768" i="19"/>
  <c r="AA4767" i="19"/>
  <c r="AA4766" i="19"/>
  <c r="AA4765" i="19"/>
  <c r="AA4764" i="19"/>
  <c r="AA4763" i="19"/>
  <c r="AA4762" i="19"/>
  <c r="AA4761" i="19"/>
  <c r="AA4760" i="19"/>
  <c r="AA4759" i="19"/>
  <c r="AA4758" i="19"/>
  <c r="AA4757" i="19"/>
  <c r="AA4756" i="19"/>
  <c r="AA4755" i="19"/>
  <c r="AA4754" i="19"/>
  <c r="AA4753" i="19"/>
  <c r="AA4752" i="19"/>
  <c r="AA4751" i="19"/>
  <c r="AA4750" i="19"/>
  <c r="AA4749" i="19"/>
  <c r="AA4748" i="19"/>
  <c r="AA4747" i="19"/>
  <c r="AA4746" i="19"/>
  <c r="AA4745" i="19"/>
  <c r="AA4744" i="19"/>
  <c r="AA4743" i="19"/>
  <c r="AA4742" i="19"/>
  <c r="AA4741" i="19"/>
  <c r="AA4740" i="19"/>
  <c r="AA4739" i="19"/>
  <c r="AA4738" i="19"/>
  <c r="AA4737" i="19"/>
  <c r="AA4736" i="19"/>
  <c r="AA4735" i="19"/>
  <c r="AA4734" i="19"/>
  <c r="AA4733" i="19"/>
  <c r="AA4732" i="19"/>
  <c r="AA4731" i="19"/>
  <c r="AA4730" i="19"/>
  <c r="AA4729" i="19"/>
  <c r="AA4728" i="19"/>
  <c r="AA4727" i="19"/>
  <c r="AA4726" i="19"/>
  <c r="AA4725" i="19"/>
  <c r="AA4724" i="19"/>
  <c r="AA4723" i="19"/>
  <c r="AA4722" i="19"/>
  <c r="AA4721" i="19"/>
  <c r="AA4720" i="19"/>
  <c r="AA4719" i="19"/>
  <c r="AA4718" i="19"/>
  <c r="AA4717" i="19"/>
  <c r="AA4716" i="19"/>
  <c r="AA4715" i="19"/>
  <c r="AA4714" i="19"/>
  <c r="AA4713" i="19"/>
  <c r="AA4712" i="19"/>
  <c r="AA4711" i="19"/>
  <c r="AA4710" i="19"/>
  <c r="AA4709" i="19"/>
  <c r="AA4708" i="19"/>
  <c r="AA4707" i="19"/>
  <c r="AA4706" i="19"/>
  <c r="AA4705" i="19"/>
  <c r="AA4704" i="19"/>
  <c r="AA4703" i="19"/>
  <c r="AA4702" i="19"/>
  <c r="AA4701" i="19"/>
  <c r="AA4700" i="19"/>
  <c r="AA4699" i="19"/>
  <c r="AA4698" i="19"/>
  <c r="AA4697" i="19"/>
  <c r="AA4696" i="19"/>
  <c r="AA4695" i="19"/>
  <c r="AA4694" i="19"/>
  <c r="AA4693" i="19"/>
  <c r="AA4692" i="19"/>
  <c r="AA4691" i="19"/>
  <c r="AA4690" i="19"/>
  <c r="AA4689" i="19"/>
  <c r="AA4688" i="19"/>
  <c r="AA4687" i="19"/>
  <c r="AA4686" i="19"/>
  <c r="AA4685" i="19"/>
  <c r="AA4684" i="19"/>
  <c r="AA4683" i="19"/>
  <c r="AA4682" i="19"/>
  <c r="AA4681" i="19"/>
  <c r="AA4680" i="19"/>
  <c r="AA4679" i="19"/>
  <c r="AA4678" i="19"/>
  <c r="AA4677" i="19"/>
  <c r="AA4676" i="19"/>
  <c r="AA4675" i="19"/>
  <c r="AA4674" i="19"/>
  <c r="AA4673" i="19"/>
  <c r="AA4672" i="19"/>
  <c r="AA4671" i="19"/>
  <c r="AA4670" i="19"/>
  <c r="AA4669" i="19"/>
  <c r="AA4668" i="19"/>
  <c r="AA4667" i="19"/>
  <c r="AA4666" i="19"/>
  <c r="AA4665" i="19"/>
  <c r="AA4664" i="19"/>
  <c r="AA4663" i="19"/>
  <c r="AA4662" i="19"/>
  <c r="AA4661" i="19"/>
  <c r="AA4660" i="19"/>
  <c r="AA4659" i="19"/>
  <c r="AA4658" i="19"/>
  <c r="AA4657" i="19"/>
  <c r="AA4656" i="19"/>
  <c r="AA4655" i="19"/>
  <c r="AA4654" i="19"/>
  <c r="AA4653" i="19"/>
  <c r="AA4652" i="19"/>
  <c r="AA4651" i="19"/>
  <c r="AA4650" i="19"/>
  <c r="AA4649" i="19"/>
  <c r="AA4648" i="19"/>
  <c r="AA4647" i="19"/>
  <c r="AA4646" i="19"/>
  <c r="AA4645" i="19"/>
  <c r="AA4644" i="19"/>
  <c r="AA4643" i="19"/>
  <c r="AA4642" i="19"/>
  <c r="AA4641" i="19"/>
  <c r="AA4640" i="19"/>
  <c r="AA4639" i="19"/>
  <c r="AA4638" i="19"/>
  <c r="AA4637" i="19"/>
  <c r="AA4636" i="19"/>
  <c r="AA4635" i="19"/>
  <c r="AA4634" i="19"/>
  <c r="AA4633" i="19"/>
  <c r="AA4632" i="19"/>
  <c r="AA4631" i="19"/>
  <c r="AA4630" i="19"/>
  <c r="AA4629" i="19"/>
  <c r="AA4628" i="19"/>
  <c r="AA4627" i="19"/>
  <c r="AA4626" i="19"/>
  <c r="AA4625" i="19"/>
  <c r="AA4624" i="19"/>
  <c r="AA4623" i="19"/>
  <c r="AA4622" i="19"/>
  <c r="AA4621" i="19"/>
  <c r="AA4620" i="19"/>
  <c r="AA4619" i="19"/>
  <c r="AA4618" i="19"/>
  <c r="AA4617" i="19"/>
  <c r="AA4616" i="19"/>
  <c r="AA4615" i="19"/>
  <c r="AA4614" i="19"/>
  <c r="AA4613" i="19"/>
  <c r="AA4612" i="19"/>
  <c r="AA4611" i="19"/>
  <c r="AA4610" i="19"/>
  <c r="AA4609" i="19"/>
  <c r="AA4608" i="19"/>
  <c r="AA4607" i="19"/>
  <c r="AA4606" i="19"/>
  <c r="AA4605" i="19"/>
  <c r="AA4604" i="19"/>
  <c r="AA4603" i="19"/>
  <c r="AA4602" i="19"/>
  <c r="AA4601" i="19"/>
  <c r="AA4600" i="19"/>
  <c r="AA4599" i="19"/>
  <c r="AA4598" i="19"/>
  <c r="AA4597" i="19"/>
  <c r="AA4596" i="19"/>
  <c r="AA4595" i="19"/>
  <c r="AA4594" i="19"/>
  <c r="AA4593" i="19"/>
  <c r="AA4592" i="19"/>
  <c r="AA4591" i="19"/>
  <c r="AA4590" i="19"/>
  <c r="AA4589" i="19"/>
  <c r="AA4588" i="19"/>
  <c r="AA4587" i="19"/>
  <c r="AA4586" i="19"/>
  <c r="AA4585" i="19"/>
  <c r="AA4584" i="19"/>
  <c r="AA4583" i="19"/>
  <c r="AA4582" i="19"/>
  <c r="AA4581" i="19"/>
  <c r="AA4580" i="19"/>
  <c r="AA4579" i="19"/>
  <c r="AA4578" i="19"/>
  <c r="AA4577" i="19"/>
  <c r="AA4576" i="19"/>
  <c r="AA4575" i="19"/>
  <c r="AA4574" i="19"/>
  <c r="AA4573" i="19"/>
  <c r="AA4572" i="19"/>
  <c r="AA4571" i="19"/>
  <c r="AA4570" i="19"/>
  <c r="AA4569" i="19"/>
  <c r="AA4568" i="19"/>
  <c r="AA4567" i="19"/>
  <c r="AA4566" i="19"/>
  <c r="AA4565" i="19"/>
  <c r="AA4564" i="19"/>
  <c r="AA4563" i="19"/>
  <c r="AA4562" i="19"/>
  <c r="AA4561" i="19"/>
  <c r="AA4560" i="19"/>
  <c r="AA4559" i="19"/>
  <c r="AA4558" i="19"/>
  <c r="AA4557" i="19"/>
  <c r="AA4556" i="19"/>
  <c r="AA4555" i="19"/>
  <c r="AA4554" i="19"/>
  <c r="AA4553" i="19"/>
  <c r="AA4552" i="19"/>
  <c r="AA4551" i="19"/>
  <c r="AA4550" i="19"/>
  <c r="AA4549" i="19"/>
  <c r="AA4548" i="19"/>
  <c r="AA4547" i="19"/>
  <c r="AA4546" i="19"/>
  <c r="AA4545" i="19"/>
  <c r="AA4544" i="19"/>
  <c r="AA4543" i="19"/>
  <c r="AA4542" i="19"/>
  <c r="AA4541" i="19"/>
  <c r="AA4540" i="19"/>
  <c r="AA4539" i="19"/>
  <c r="AA4538" i="19"/>
  <c r="AA4537" i="19"/>
  <c r="AA4536" i="19"/>
  <c r="AA4535" i="19"/>
  <c r="AA4534" i="19"/>
  <c r="AA4533" i="19"/>
  <c r="AA4532" i="19"/>
  <c r="AA4531" i="19"/>
  <c r="AA4530" i="19"/>
  <c r="AA4529" i="19"/>
  <c r="AA4528" i="19"/>
  <c r="AA4527" i="19"/>
  <c r="AA4526" i="19"/>
  <c r="AA4525" i="19"/>
  <c r="AA4524" i="19"/>
  <c r="AA4523" i="19"/>
  <c r="AA4522" i="19"/>
  <c r="AA4521" i="19"/>
  <c r="AA4520" i="19"/>
  <c r="AA4519" i="19"/>
  <c r="AA4518" i="19"/>
  <c r="AA4517" i="19"/>
  <c r="AA4516" i="19"/>
  <c r="AA4515" i="19"/>
  <c r="AA4514" i="19"/>
  <c r="AA4513" i="19"/>
  <c r="AA4512" i="19"/>
  <c r="AA4511" i="19"/>
  <c r="AA4510" i="19"/>
  <c r="AA4509" i="19"/>
  <c r="AA4508" i="19"/>
  <c r="AA4507" i="19"/>
  <c r="AA4506" i="19"/>
  <c r="AA4505" i="19"/>
  <c r="AA4504" i="19"/>
  <c r="AA4503" i="19"/>
  <c r="AA4502" i="19"/>
  <c r="AA4501" i="19"/>
  <c r="AA4500" i="19"/>
  <c r="AA4499" i="19"/>
  <c r="AA4498" i="19"/>
  <c r="AA4497" i="19"/>
  <c r="AA4496" i="19"/>
  <c r="AA4495" i="19"/>
  <c r="AA4494" i="19"/>
  <c r="AA4493" i="19"/>
  <c r="AA4492" i="19"/>
  <c r="AA4491" i="19"/>
  <c r="AA4490" i="19"/>
  <c r="AA4489" i="19"/>
  <c r="AA4488" i="19"/>
  <c r="AA4487" i="19"/>
  <c r="AA4486" i="19"/>
  <c r="AA4485" i="19"/>
  <c r="AA4484" i="19"/>
  <c r="AA4483" i="19"/>
  <c r="AA4482" i="19"/>
  <c r="AA4481" i="19"/>
  <c r="AA4480" i="19"/>
  <c r="AA4479" i="19"/>
  <c r="AA4478" i="19"/>
  <c r="AA4477" i="19"/>
  <c r="AA4476" i="19"/>
  <c r="AA4475" i="19"/>
  <c r="AA4474" i="19"/>
  <c r="AA4473" i="19"/>
  <c r="AA4472" i="19"/>
  <c r="AA4471" i="19"/>
  <c r="AA4470" i="19"/>
  <c r="AA4469" i="19"/>
  <c r="AA4468" i="19"/>
  <c r="AA4467" i="19"/>
  <c r="AA4466" i="19"/>
  <c r="AA4465" i="19"/>
  <c r="AA4464" i="19"/>
  <c r="AA4463" i="19"/>
  <c r="AA4462" i="19"/>
  <c r="AA4461" i="19"/>
  <c r="AA4460" i="19"/>
  <c r="AA4459" i="19"/>
  <c r="AA4458" i="19"/>
  <c r="AA4457" i="19"/>
  <c r="AA4456" i="19"/>
  <c r="AA4455" i="19"/>
  <c r="AA4454" i="19"/>
  <c r="AA4453" i="19"/>
  <c r="AA4452" i="19"/>
  <c r="AA4451" i="19"/>
  <c r="AA4450" i="19"/>
  <c r="AA4449" i="19"/>
  <c r="AA4448" i="19"/>
  <c r="AA4447" i="19"/>
  <c r="AA4446" i="19"/>
  <c r="AA4445" i="19"/>
  <c r="AA4444" i="19"/>
  <c r="AA4443" i="19"/>
  <c r="AA4442" i="19"/>
  <c r="AA4441" i="19"/>
  <c r="AA4440" i="19"/>
  <c r="AA4439" i="19"/>
  <c r="AA4438" i="19"/>
  <c r="AA4437" i="19"/>
  <c r="AA4436" i="19"/>
  <c r="AA4435" i="19"/>
  <c r="AA4434" i="19"/>
  <c r="AA4433" i="19"/>
  <c r="AA4432" i="19"/>
  <c r="AA4431" i="19"/>
  <c r="AA4430" i="19"/>
  <c r="AA4429" i="19"/>
  <c r="AA4428" i="19"/>
  <c r="AA4427" i="19"/>
  <c r="AA4426" i="19"/>
  <c r="AA4425" i="19"/>
  <c r="AA4424" i="19"/>
  <c r="AA4423" i="19"/>
  <c r="AA4422" i="19"/>
  <c r="AA4421" i="19"/>
  <c r="AA4420" i="19"/>
  <c r="AA4419" i="19"/>
  <c r="AA4418" i="19"/>
  <c r="AA4417" i="19"/>
  <c r="AA4416" i="19"/>
  <c r="AA4415" i="19"/>
  <c r="AA4414" i="19"/>
  <c r="AA4413" i="19"/>
  <c r="AA4412" i="19"/>
  <c r="AA4411" i="19"/>
  <c r="AA4410" i="19"/>
  <c r="AA4409" i="19"/>
  <c r="AA4408" i="19"/>
  <c r="AA4407" i="19"/>
  <c r="AA4406" i="19"/>
  <c r="AA4405" i="19"/>
  <c r="AA4404" i="19"/>
  <c r="AA4403" i="19"/>
  <c r="AA4402" i="19"/>
  <c r="AA4401" i="19"/>
  <c r="AA4400" i="19"/>
  <c r="AA4399" i="19"/>
  <c r="AA4398" i="19"/>
  <c r="AA4397" i="19"/>
  <c r="AA4396" i="19"/>
  <c r="AA4395" i="19"/>
  <c r="AA4394" i="19"/>
  <c r="AA4393" i="19"/>
  <c r="AA4392" i="19"/>
  <c r="AA4391" i="19"/>
  <c r="AA4390" i="19"/>
  <c r="AA4389" i="19"/>
  <c r="AA4388" i="19"/>
  <c r="AA4387" i="19"/>
  <c r="AA4386" i="19"/>
  <c r="AA4385" i="19"/>
  <c r="AA4384" i="19"/>
  <c r="AA4383" i="19"/>
  <c r="AA4382" i="19"/>
  <c r="AA4381" i="19"/>
  <c r="AA4380" i="19"/>
  <c r="AA4379" i="19"/>
  <c r="AA4378" i="19"/>
  <c r="AA4377" i="19"/>
  <c r="AA4376" i="19"/>
  <c r="AA4375" i="19"/>
  <c r="AA4374" i="19"/>
  <c r="AA4373" i="19"/>
  <c r="AA4372" i="19"/>
  <c r="AA4371" i="19"/>
  <c r="AA4370" i="19"/>
  <c r="AA4369" i="19"/>
  <c r="AA4368" i="19"/>
  <c r="AA4367" i="19"/>
  <c r="AA4366" i="19"/>
  <c r="AA4365" i="19"/>
  <c r="AA4364" i="19"/>
  <c r="AA4363" i="19"/>
  <c r="AA4362" i="19"/>
  <c r="AA4361" i="19"/>
  <c r="AA4360" i="19"/>
  <c r="AA4359" i="19"/>
  <c r="AA4358" i="19"/>
  <c r="AA4357" i="19"/>
  <c r="AA4356" i="19"/>
  <c r="AA4355" i="19"/>
  <c r="AA4354" i="19"/>
  <c r="AA4353" i="19"/>
  <c r="AA4352" i="19"/>
  <c r="AA4351" i="19"/>
  <c r="AA4350" i="19"/>
  <c r="AA4349" i="19"/>
  <c r="AA4348" i="19"/>
  <c r="AA4347" i="19"/>
  <c r="AA4346" i="19"/>
  <c r="AA4345" i="19"/>
  <c r="AA4344" i="19"/>
  <c r="AA4343" i="19"/>
  <c r="AA4342" i="19"/>
  <c r="AA4341" i="19"/>
  <c r="AA4340" i="19"/>
  <c r="AA4339" i="19"/>
  <c r="AA4338" i="19"/>
  <c r="AA4337" i="19"/>
  <c r="AA4336" i="19"/>
  <c r="AA4335" i="19"/>
  <c r="AA4334" i="19"/>
  <c r="AA4333" i="19"/>
  <c r="AA4332" i="19"/>
  <c r="AA4331" i="19"/>
  <c r="AA4330" i="19"/>
  <c r="AA4329" i="19"/>
  <c r="AA4328" i="19"/>
  <c r="AA4327" i="19"/>
  <c r="AA4326" i="19"/>
  <c r="AA4325" i="19"/>
  <c r="AA4324" i="19"/>
  <c r="AA4323" i="19"/>
  <c r="AA4322" i="19"/>
  <c r="AA4321" i="19"/>
  <c r="AA4320" i="19"/>
  <c r="AA4319" i="19"/>
  <c r="AA4318" i="19"/>
  <c r="AA4317" i="19"/>
  <c r="AA4316" i="19"/>
  <c r="AA4315" i="19"/>
  <c r="AA4314" i="19"/>
  <c r="AA4313" i="19"/>
  <c r="AA4312" i="19"/>
  <c r="AA4311" i="19"/>
  <c r="AA4310" i="19"/>
  <c r="AA4309" i="19"/>
  <c r="AA4308" i="19"/>
  <c r="AA4307" i="19"/>
  <c r="AA4306" i="19"/>
  <c r="AA4305" i="19"/>
  <c r="AA4304" i="19"/>
  <c r="AA4303" i="19"/>
  <c r="AA4302" i="19"/>
  <c r="AA4301" i="19"/>
  <c r="AA4300" i="19"/>
  <c r="AA4299" i="19"/>
  <c r="AA4298" i="19"/>
  <c r="AA4297" i="19"/>
  <c r="AA4296" i="19"/>
  <c r="AA4295" i="19"/>
  <c r="AA4294" i="19"/>
  <c r="AA4293" i="19"/>
  <c r="AA4292" i="19"/>
  <c r="AA4291" i="19"/>
  <c r="AA4290" i="19"/>
  <c r="AA4289" i="19"/>
  <c r="AA4288" i="19"/>
  <c r="AA4287" i="19"/>
  <c r="AA4286" i="19"/>
  <c r="AA4285" i="19"/>
  <c r="AA4284" i="19"/>
  <c r="AA4283" i="19"/>
  <c r="AA4282" i="19"/>
  <c r="AA4281" i="19"/>
  <c r="AA4280" i="19"/>
  <c r="AA4279" i="19"/>
  <c r="AA4278" i="19"/>
  <c r="AA4277" i="19"/>
  <c r="AA4276" i="19"/>
  <c r="AA4275" i="19"/>
  <c r="AA4274" i="19"/>
  <c r="AA4273" i="19"/>
  <c r="AA4272" i="19"/>
  <c r="AA4271" i="19"/>
  <c r="AA4270" i="19"/>
  <c r="AA4269" i="19"/>
  <c r="AA4268" i="19"/>
  <c r="AA4267" i="19"/>
  <c r="AA4266" i="19"/>
  <c r="AA4265" i="19"/>
  <c r="AA4264" i="19"/>
  <c r="AA4263" i="19"/>
  <c r="AA4262" i="19"/>
  <c r="AA4261" i="19"/>
  <c r="AA4260" i="19"/>
  <c r="AA4259" i="19"/>
  <c r="AA4258" i="19"/>
  <c r="AA4257" i="19"/>
  <c r="AA4256" i="19"/>
  <c r="AA4255" i="19"/>
  <c r="AA4254" i="19"/>
  <c r="AA4253" i="19"/>
  <c r="AA4252" i="19"/>
  <c r="AA4251" i="19"/>
  <c r="AA4250" i="19"/>
  <c r="AA4249" i="19"/>
  <c r="AA4248" i="19"/>
  <c r="AA4247" i="19"/>
  <c r="AA4246" i="19"/>
  <c r="AA4245" i="19"/>
  <c r="AA4244" i="19"/>
  <c r="AA4243" i="19"/>
  <c r="AA4242" i="19"/>
  <c r="AA4241" i="19"/>
  <c r="AA4240" i="19"/>
  <c r="AA4239" i="19"/>
  <c r="AA4238" i="19"/>
  <c r="AA4237" i="19"/>
  <c r="AA4236" i="19"/>
  <c r="AA4235" i="19"/>
  <c r="AA4234" i="19"/>
  <c r="AA4233" i="19"/>
  <c r="AA4232" i="19"/>
  <c r="AA4231" i="19"/>
  <c r="AA4230" i="19"/>
  <c r="AA4229" i="19"/>
  <c r="AA4228" i="19"/>
  <c r="AA4227" i="19"/>
  <c r="AA4226" i="19"/>
  <c r="AA4225" i="19"/>
  <c r="AA4224" i="19"/>
  <c r="AA4223" i="19"/>
  <c r="AA4222" i="19"/>
  <c r="AA4221" i="19"/>
  <c r="AA4220" i="19"/>
  <c r="AA4219" i="19"/>
  <c r="AA4218" i="19"/>
  <c r="AA4217" i="19"/>
  <c r="AA4216" i="19"/>
  <c r="AA4215" i="19"/>
  <c r="AA4214" i="19"/>
  <c r="AA4213" i="19"/>
  <c r="AA4212" i="19"/>
  <c r="AA4211" i="19"/>
  <c r="AA4210" i="19"/>
  <c r="AA4209" i="19"/>
  <c r="AA4208" i="19"/>
  <c r="AA4207" i="19"/>
  <c r="AA4206" i="19"/>
  <c r="AA4205" i="19"/>
  <c r="AA4204" i="19"/>
  <c r="AA4203" i="19"/>
  <c r="AA4202" i="19"/>
  <c r="AA4201" i="19"/>
  <c r="AA4200" i="19"/>
  <c r="AA4199" i="19"/>
  <c r="AA4198" i="19"/>
  <c r="AA4197" i="19"/>
  <c r="AA4196" i="19"/>
  <c r="AA4195" i="19"/>
  <c r="AA4194" i="19"/>
  <c r="AA4193" i="19"/>
  <c r="AA4192" i="19"/>
  <c r="AA4191" i="19"/>
  <c r="AA4190" i="19"/>
  <c r="AA4189" i="19"/>
  <c r="AA4188" i="19"/>
  <c r="AA4187" i="19"/>
  <c r="AA4186" i="19"/>
  <c r="AA4185" i="19"/>
  <c r="AA4184" i="19"/>
  <c r="AA4183" i="19"/>
  <c r="AA4182" i="19"/>
  <c r="AA4181" i="19"/>
  <c r="AA4180" i="19"/>
  <c r="AA4179" i="19"/>
  <c r="AA4178" i="19"/>
  <c r="AA4177" i="19"/>
  <c r="AA4176" i="19"/>
  <c r="AA4175" i="19"/>
  <c r="AA4174" i="19"/>
  <c r="AA4173" i="19"/>
  <c r="AA4172" i="19"/>
  <c r="AA4171" i="19"/>
  <c r="AA4170" i="19"/>
  <c r="AA4169" i="19"/>
  <c r="AA4168" i="19"/>
  <c r="AA4167" i="19"/>
  <c r="AA4166" i="19"/>
  <c r="AA4165" i="19"/>
  <c r="AA4164" i="19"/>
  <c r="AA4163" i="19"/>
  <c r="AA4162" i="19"/>
  <c r="AA4161" i="19"/>
  <c r="AA4160" i="19"/>
  <c r="AA4159" i="19"/>
  <c r="AA4158" i="19"/>
  <c r="AA4157" i="19"/>
  <c r="AA4156" i="19"/>
  <c r="AA4155" i="19"/>
  <c r="AA4154" i="19"/>
  <c r="AA4153" i="19"/>
  <c r="AA4152" i="19"/>
  <c r="AA4151" i="19"/>
  <c r="AA4150" i="19"/>
  <c r="AA4149" i="19"/>
  <c r="AA4148" i="19"/>
  <c r="AA4147" i="19"/>
  <c r="AA4146" i="19"/>
  <c r="AA4145" i="19"/>
  <c r="AA4144" i="19"/>
  <c r="AA4143" i="19"/>
  <c r="AA4142" i="19"/>
  <c r="AA4141" i="19"/>
  <c r="AA4140" i="19"/>
  <c r="AA4139" i="19"/>
  <c r="AA4138" i="19"/>
  <c r="AA4137" i="19"/>
  <c r="AA4136" i="19"/>
  <c r="AA4135" i="19"/>
  <c r="AA4134" i="19"/>
  <c r="AA4133" i="19"/>
  <c r="AA4132" i="19"/>
  <c r="AA4131" i="19"/>
  <c r="AA4130" i="19"/>
  <c r="AA4129" i="19"/>
  <c r="AA4128" i="19"/>
  <c r="AA4127" i="19"/>
  <c r="AA4126" i="19"/>
  <c r="AA4125" i="19"/>
  <c r="AA4124" i="19"/>
  <c r="AA4123" i="19"/>
  <c r="AA4122" i="19"/>
  <c r="AA4121" i="19"/>
  <c r="AA4120" i="19"/>
  <c r="AA4119" i="19"/>
  <c r="AA4118" i="19"/>
  <c r="AA4117" i="19"/>
  <c r="AA4116" i="19"/>
  <c r="AA4115" i="19"/>
  <c r="AA4114" i="19"/>
  <c r="AA4113" i="19"/>
  <c r="AA4112" i="19"/>
  <c r="AA4111" i="19"/>
  <c r="AA4110" i="19"/>
  <c r="AA4109" i="19"/>
  <c r="AA4108" i="19"/>
  <c r="AA4107" i="19"/>
  <c r="AA4106" i="19"/>
  <c r="AA4105" i="19"/>
  <c r="AA4104" i="19"/>
  <c r="AA4103" i="19"/>
  <c r="AA4102" i="19"/>
  <c r="AA4101" i="19"/>
  <c r="AA4100" i="19"/>
  <c r="AA4099" i="19"/>
  <c r="AA4098" i="19"/>
  <c r="AA4097" i="19"/>
  <c r="AA4096" i="19"/>
  <c r="AA4095" i="19"/>
  <c r="AA4094" i="19"/>
  <c r="AA4093" i="19"/>
  <c r="AA4092" i="19"/>
  <c r="AA4091" i="19"/>
  <c r="AA4090" i="19"/>
  <c r="AA4089" i="19"/>
  <c r="AA4088" i="19"/>
  <c r="AA4087" i="19"/>
  <c r="AA4086" i="19"/>
  <c r="AA4085" i="19"/>
  <c r="AA4084" i="19"/>
  <c r="AA4083" i="19"/>
  <c r="AA4082" i="19"/>
  <c r="AA4081" i="19"/>
  <c r="AA4080" i="19"/>
  <c r="AA4079" i="19"/>
  <c r="AA4078" i="19"/>
  <c r="AA4077" i="19"/>
  <c r="AA4076" i="19"/>
  <c r="AA4075" i="19"/>
  <c r="AA4074" i="19"/>
  <c r="AA4073" i="19"/>
  <c r="AA4072" i="19"/>
  <c r="AA4071" i="19"/>
  <c r="AA4070" i="19"/>
  <c r="AA4069" i="19"/>
  <c r="AA4068" i="19"/>
  <c r="AA4067" i="19"/>
  <c r="AA4066" i="19"/>
  <c r="AA4065" i="19"/>
  <c r="AA4064" i="19"/>
  <c r="AA4063" i="19"/>
  <c r="AA4062" i="19"/>
  <c r="AA4061" i="19"/>
  <c r="AA4060" i="19"/>
  <c r="AA4059" i="19"/>
  <c r="AA4058" i="19"/>
  <c r="AA4057" i="19"/>
  <c r="AA4056" i="19"/>
  <c r="AA4055" i="19"/>
  <c r="AA4054" i="19"/>
  <c r="AA4053" i="19"/>
  <c r="AA4052" i="19"/>
  <c r="AA4051" i="19"/>
  <c r="AA4050" i="19"/>
  <c r="AA4049" i="19"/>
  <c r="AA4048" i="19"/>
  <c r="AA4047" i="19"/>
  <c r="AA4046" i="19"/>
  <c r="AA4045" i="19"/>
  <c r="AA4044" i="19"/>
  <c r="AA4043" i="19"/>
  <c r="AA4042" i="19"/>
  <c r="AA4041" i="19"/>
  <c r="AA4040" i="19"/>
  <c r="AA4039" i="19"/>
  <c r="AA4038" i="19"/>
  <c r="AA4037" i="19"/>
  <c r="AA4036" i="19"/>
  <c r="AA4035" i="19"/>
  <c r="AA4034" i="19"/>
  <c r="AA4033" i="19"/>
  <c r="AA4032" i="19"/>
  <c r="AA4031" i="19"/>
  <c r="AA4030" i="19"/>
  <c r="AA4029" i="19"/>
  <c r="AA4028" i="19"/>
  <c r="AA4027" i="19"/>
  <c r="AA4026" i="19"/>
  <c r="AA4025" i="19"/>
  <c r="AA4024" i="19"/>
  <c r="AA4023" i="19"/>
  <c r="AA4022" i="19"/>
  <c r="AA4021" i="19"/>
  <c r="AA4020" i="19"/>
  <c r="AA4019" i="19"/>
  <c r="AA4018" i="19"/>
  <c r="AA4017" i="19"/>
  <c r="AA4016" i="19"/>
  <c r="AA4015" i="19"/>
  <c r="AA4014" i="19"/>
  <c r="AA4013" i="19"/>
  <c r="AA4012" i="19"/>
  <c r="AA4011" i="19"/>
  <c r="AA4010" i="19"/>
  <c r="AA4009" i="19"/>
  <c r="AA4008" i="19"/>
  <c r="AA4007" i="19"/>
  <c r="AA4006" i="19"/>
  <c r="AA4005" i="19"/>
  <c r="AA4004" i="19"/>
  <c r="AA4003" i="19"/>
  <c r="AA4002" i="19"/>
  <c r="AA4001" i="19"/>
  <c r="AA4000" i="19"/>
  <c r="AA3999" i="19"/>
  <c r="AA3998" i="19"/>
  <c r="AA3997" i="19"/>
  <c r="AA3996" i="19"/>
  <c r="AA3995" i="19"/>
  <c r="AA3994" i="19"/>
  <c r="AA3993" i="19"/>
  <c r="AA3992" i="19"/>
  <c r="AA3991" i="19"/>
  <c r="AA3990" i="19"/>
  <c r="AA3989" i="19"/>
  <c r="AA3988" i="19"/>
  <c r="AA3987" i="19"/>
  <c r="AA3986" i="19"/>
  <c r="AA3985" i="19"/>
  <c r="AA3984" i="19"/>
  <c r="AA3983" i="19"/>
  <c r="AA3982" i="19"/>
  <c r="AA3981" i="19"/>
  <c r="AA3980" i="19"/>
  <c r="AA3979" i="19"/>
  <c r="AA3978" i="19"/>
  <c r="AA3977" i="19"/>
  <c r="AA3976" i="19"/>
  <c r="AA3975" i="19"/>
  <c r="AA3974" i="19"/>
  <c r="AA3973" i="19"/>
  <c r="AA3972" i="19"/>
  <c r="AA3971" i="19"/>
  <c r="AA3970" i="19"/>
  <c r="AA3969" i="19"/>
  <c r="AA3968" i="19"/>
  <c r="AA3967" i="19"/>
  <c r="AA3966" i="19"/>
  <c r="AA3965" i="19"/>
  <c r="AA3964" i="19"/>
  <c r="AA3963" i="19"/>
  <c r="AA3962" i="19"/>
  <c r="AA3961" i="19"/>
  <c r="AA3960" i="19"/>
  <c r="AA3959" i="19"/>
  <c r="AA3958" i="19"/>
  <c r="AA3957" i="19"/>
  <c r="AA3956" i="19"/>
  <c r="AA3955" i="19"/>
  <c r="AA3954" i="19"/>
  <c r="AA3953" i="19"/>
  <c r="AA3952" i="19"/>
  <c r="AA3951" i="19"/>
  <c r="AA3950" i="19"/>
  <c r="AA3949" i="19"/>
  <c r="AA3948" i="19"/>
  <c r="AA3947" i="19"/>
  <c r="AA3946" i="19"/>
  <c r="AA3945" i="19"/>
  <c r="AA3944" i="19"/>
  <c r="AA3943" i="19"/>
  <c r="AA3942" i="19"/>
  <c r="AA3941" i="19"/>
  <c r="AA3940" i="19"/>
  <c r="AA3939" i="19"/>
  <c r="AA3938" i="19"/>
  <c r="AA3937" i="19"/>
  <c r="AA3936" i="19"/>
  <c r="AA3935" i="19"/>
  <c r="AA3934" i="19"/>
  <c r="AA3933" i="19"/>
  <c r="AA3932" i="19"/>
  <c r="AA3931" i="19"/>
  <c r="AA3930" i="19"/>
  <c r="AA3929" i="19"/>
  <c r="AA3928" i="19"/>
  <c r="AA3927" i="19"/>
  <c r="AA3926" i="19"/>
  <c r="AA3925" i="19"/>
  <c r="AA3924" i="19"/>
  <c r="AA3923" i="19"/>
  <c r="AA3922" i="19"/>
  <c r="AA3921" i="19"/>
  <c r="AA3920" i="19"/>
  <c r="AA3919" i="19"/>
  <c r="AA3918" i="19"/>
  <c r="AA3917" i="19"/>
  <c r="AA3916" i="19"/>
  <c r="AA3915" i="19"/>
  <c r="AA3914" i="19"/>
  <c r="AA3913" i="19"/>
  <c r="AA3912" i="19"/>
  <c r="AA3911" i="19"/>
  <c r="AA3910" i="19"/>
  <c r="AA3909" i="19"/>
  <c r="AA3908" i="19"/>
  <c r="AA3907" i="19"/>
  <c r="AA3906" i="19"/>
  <c r="AA3905" i="19"/>
  <c r="AA3904" i="19"/>
  <c r="AA3903" i="19"/>
  <c r="AA3902" i="19"/>
  <c r="AA3901" i="19"/>
  <c r="AA3900" i="19"/>
  <c r="AA3899" i="19"/>
  <c r="AA3898" i="19"/>
  <c r="AA3897" i="19"/>
  <c r="AA3896" i="19"/>
  <c r="AA3895" i="19"/>
  <c r="AA3894" i="19"/>
  <c r="AA3893" i="19"/>
  <c r="AA3892" i="19"/>
  <c r="AA3891" i="19"/>
  <c r="AA3890" i="19"/>
  <c r="AA3889" i="19"/>
  <c r="AA3888" i="19"/>
  <c r="AA3887" i="19"/>
  <c r="AA3886" i="19"/>
  <c r="AA3885" i="19"/>
  <c r="AA3884" i="19"/>
  <c r="AA3883" i="19"/>
  <c r="AA3882" i="19"/>
  <c r="AA3881" i="19"/>
  <c r="AA3880" i="19"/>
  <c r="AA3879" i="19"/>
  <c r="AA3878" i="19"/>
  <c r="AA3877" i="19"/>
  <c r="AA3876" i="19"/>
  <c r="AA3875" i="19"/>
  <c r="AA3874" i="19"/>
  <c r="AA3873" i="19"/>
  <c r="AA3872" i="19"/>
  <c r="AA3871" i="19"/>
  <c r="AA3870" i="19"/>
  <c r="AA3869" i="19"/>
  <c r="AA3868" i="19"/>
  <c r="AA3867" i="19"/>
  <c r="AA3866" i="19"/>
  <c r="AA3865" i="19"/>
  <c r="AA3864" i="19"/>
  <c r="AA3863" i="19"/>
  <c r="AA3862" i="19"/>
  <c r="AA3861" i="19"/>
  <c r="AA3860" i="19"/>
  <c r="AA3859" i="19"/>
  <c r="AA3858" i="19"/>
  <c r="AA3857" i="19"/>
  <c r="AA3856" i="19"/>
  <c r="AA3855" i="19"/>
  <c r="AA3854" i="19"/>
  <c r="AA3853" i="19"/>
  <c r="AA3852" i="19"/>
  <c r="AA3851" i="19"/>
  <c r="AA3850" i="19"/>
  <c r="AA3849" i="19"/>
  <c r="AA3848" i="19"/>
  <c r="AA3847" i="19"/>
  <c r="AA3846" i="19"/>
  <c r="AA3845" i="19"/>
  <c r="AA3844" i="19"/>
  <c r="AA3843" i="19"/>
  <c r="AA3842" i="19"/>
  <c r="AA3841" i="19"/>
  <c r="AA3840" i="19"/>
  <c r="AA3839" i="19"/>
  <c r="AA3838" i="19"/>
  <c r="AA3837" i="19"/>
  <c r="AA3836" i="19"/>
  <c r="AA3835" i="19"/>
  <c r="AA3834" i="19"/>
  <c r="AA3833" i="19"/>
  <c r="AA3832" i="19"/>
  <c r="AA3831" i="19"/>
  <c r="AA3830" i="19"/>
  <c r="AA3829" i="19"/>
  <c r="AA3828" i="19"/>
  <c r="AA3827" i="19"/>
  <c r="AA3826" i="19"/>
  <c r="AA3825" i="19"/>
  <c r="AA3824" i="19"/>
  <c r="AA3823" i="19"/>
  <c r="AA3822" i="19"/>
  <c r="AA3821" i="19"/>
  <c r="AA3820" i="19"/>
  <c r="AA3819" i="19"/>
  <c r="AA3818" i="19"/>
  <c r="AA3817" i="19"/>
  <c r="AA3816" i="19"/>
  <c r="AA3815" i="19"/>
  <c r="AA3814" i="19"/>
  <c r="AA3813" i="19"/>
  <c r="AA3812" i="19"/>
  <c r="AA3811" i="19"/>
  <c r="AA3810" i="19"/>
  <c r="AA3809" i="19"/>
  <c r="AA3808" i="19"/>
  <c r="AA3807" i="19"/>
  <c r="AA3806" i="19"/>
  <c r="AA3805" i="19"/>
  <c r="AA3804" i="19"/>
  <c r="AA3803" i="19"/>
  <c r="AA3802" i="19"/>
  <c r="AA3801" i="19"/>
  <c r="AA3800" i="19"/>
  <c r="AA3799" i="19"/>
  <c r="AA3798" i="19"/>
  <c r="AA3797" i="19"/>
  <c r="AA3796" i="19"/>
  <c r="AA3795" i="19"/>
  <c r="AA3794" i="19"/>
  <c r="AA3793" i="19"/>
  <c r="AA3792" i="19"/>
  <c r="AA3791" i="19"/>
  <c r="AA3790" i="19"/>
  <c r="AA3789" i="19"/>
  <c r="AA3788" i="19"/>
  <c r="AA3787" i="19"/>
  <c r="AA3786" i="19"/>
  <c r="AA3785" i="19"/>
  <c r="AA3784" i="19"/>
  <c r="AA3783" i="19"/>
  <c r="AA3782" i="19"/>
  <c r="AA3781" i="19"/>
  <c r="AA3780" i="19"/>
  <c r="AA3779" i="19"/>
  <c r="AA3778" i="19"/>
  <c r="AA3777" i="19"/>
  <c r="AA3776" i="19"/>
  <c r="AA3775" i="19"/>
  <c r="AA3774" i="19"/>
  <c r="AA3773" i="19"/>
  <c r="AA3772" i="19"/>
  <c r="AA3771" i="19"/>
  <c r="AA3770" i="19"/>
  <c r="AA3769" i="19"/>
  <c r="AA3768" i="19"/>
  <c r="AA3767" i="19"/>
  <c r="AA3766" i="19"/>
  <c r="AA3765" i="19"/>
  <c r="AA3764" i="19"/>
  <c r="AA3763" i="19"/>
  <c r="AA3762" i="19"/>
  <c r="AA3761" i="19"/>
  <c r="AA3760" i="19"/>
  <c r="AA3759" i="19"/>
  <c r="AA3758" i="19"/>
  <c r="AA3757" i="19"/>
  <c r="AA3756" i="19"/>
  <c r="AA3755" i="19"/>
  <c r="AA3754" i="19"/>
  <c r="AA3753" i="19"/>
  <c r="AA3752" i="19"/>
  <c r="AA3751" i="19"/>
  <c r="AA3750" i="19"/>
  <c r="AA3749" i="19"/>
  <c r="AA3748" i="19"/>
  <c r="AA3747" i="19"/>
  <c r="AA3746" i="19"/>
  <c r="AA3745" i="19"/>
  <c r="AA3744" i="19"/>
  <c r="AA3743" i="19"/>
  <c r="AA3742" i="19"/>
  <c r="AA3741" i="19"/>
  <c r="AA3740" i="19"/>
  <c r="AA3739" i="19"/>
  <c r="AA3738" i="19"/>
  <c r="AA3737" i="19"/>
  <c r="AA3736" i="19"/>
  <c r="AA3735" i="19"/>
  <c r="AA3734" i="19"/>
  <c r="AA3733" i="19"/>
  <c r="AA3732" i="19"/>
  <c r="AA3731" i="19"/>
  <c r="AA3730" i="19"/>
  <c r="AA3729" i="19"/>
  <c r="AA3728" i="19"/>
  <c r="AA3727" i="19"/>
  <c r="AA3726" i="19"/>
  <c r="AA3725" i="19"/>
  <c r="AA3724" i="19"/>
  <c r="AA3723" i="19"/>
  <c r="AA3722" i="19"/>
  <c r="AA3721" i="19"/>
  <c r="AA3720" i="19"/>
  <c r="AA3719" i="19"/>
  <c r="AA3718" i="19"/>
  <c r="AA3717" i="19"/>
  <c r="AA3716" i="19"/>
  <c r="AA3715" i="19"/>
  <c r="AA3714" i="19"/>
  <c r="AA3713" i="19"/>
  <c r="AA3712" i="19"/>
  <c r="AA3711" i="19"/>
  <c r="AA3710" i="19"/>
  <c r="AA3709" i="19"/>
  <c r="AA3708" i="19"/>
  <c r="AA3707" i="19"/>
  <c r="AA3706" i="19"/>
  <c r="AA3705" i="19"/>
  <c r="AA3704" i="19"/>
  <c r="AA3703" i="19"/>
  <c r="AA3702" i="19"/>
  <c r="AA3701" i="19"/>
  <c r="AA3700" i="19"/>
  <c r="AA3699" i="19"/>
  <c r="AA3698" i="19"/>
  <c r="AA3697" i="19"/>
  <c r="AA3696" i="19"/>
  <c r="AA3695" i="19"/>
  <c r="AA3694" i="19"/>
  <c r="AA3693" i="19"/>
  <c r="AA3692" i="19"/>
  <c r="AA3691" i="19"/>
  <c r="AA3690" i="19"/>
  <c r="AA3689" i="19"/>
  <c r="AA3688" i="19"/>
  <c r="AA3687" i="19"/>
  <c r="AA3686" i="19"/>
  <c r="AA3685" i="19"/>
  <c r="AA3684" i="19"/>
  <c r="AA3683" i="19"/>
  <c r="AA3682" i="19"/>
  <c r="AA3681" i="19"/>
  <c r="AA3680" i="19"/>
  <c r="AA3679" i="19"/>
  <c r="AA3678" i="19"/>
  <c r="AA3677" i="19"/>
  <c r="AA3676" i="19"/>
  <c r="AA3675" i="19"/>
  <c r="AA3674" i="19"/>
  <c r="AA3673" i="19"/>
  <c r="AA3672" i="19"/>
  <c r="AA3671" i="19"/>
  <c r="AA3670" i="19"/>
  <c r="AA3669" i="19"/>
  <c r="AA3668" i="19"/>
  <c r="AA3667" i="19"/>
  <c r="AA3666" i="19"/>
  <c r="AA3665" i="19"/>
  <c r="AA3664" i="19"/>
  <c r="AA3663" i="19"/>
  <c r="AA3662" i="19"/>
  <c r="AA3661" i="19"/>
  <c r="AA3660" i="19"/>
  <c r="AA3659" i="19"/>
  <c r="AA3658" i="19"/>
  <c r="AA3657" i="19"/>
  <c r="AA3656" i="19"/>
  <c r="AA3655" i="19"/>
  <c r="AA3654" i="19"/>
  <c r="AA3653" i="19"/>
  <c r="AA3652" i="19"/>
  <c r="AA3651" i="19"/>
  <c r="AA3650" i="19"/>
  <c r="AA3649" i="19"/>
  <c r="AA3648" i="19"/>
  <c r="AA3647" i="19"/>
  <c r="AA3646" i="19"/>
  <c r="AA3645" i="19"/>
  <c r="AA3644" i="19"/>
  <c r="AA3643" i="19"/>
  <c r="AA3642" i="19"/>
  <c r="AA3641" i="19"/>
  <c r="AA3640" i="19"/>
  <c r="AA3639" i="19"/>
  <c r="AA3638" i="19"/>
  <c r="AA3637" i="19"/>
  <c r="AA3636" i="19"/>
  <c r="AA3635" i="19"/>
  <c r="AA3634" i="19"/>
  <c r="AA3633" i="19"/>
  <c r="AA3632" i="19"/>
  <c r="AA3631" i="19"/>
  <c r="AA3630" i="19"/>
  <c r="AA3629" i="19"/>
  <c r="AA3628" i="19"/>
  <c r="AA3627" i="19"/>
  <c r="AA3626" i="19"/>
  <c r="AA3625" i="19"/>
  <c r="AA3624" i="19"/>
  <c r="AA3623" i="19"/>
  <c r="AA3622" i="19"/>
  <c r="AA3621" i="19"/>
  <c r="AA3620" i="19"/>
  <c r="AA3619" i="19"/>
  <c r="AA3618" i="19"/>
  <c r="AA3617" i="19"/>
  <c r="AA3616" i="19"/>
  <c r="AA3615" i="19"/>
  <c r="AA3614" i="19"/>
  <c r="AA3613" i="19"/>
  <c r="AA3612" i="19"/>
  <c r="AA3611" i="19"/>
  <c r="AA3610" i="19"/>
  <c r="AA3609" i="19"/>
  <c r="AA3608" i="19"/>
  <c r="AA3607" i="19"/>
  <c r="AA3606" i="19"/>
  <c r="AA3605" i="19"/>
  <c r="AA3604" i="19"/>
  <c r="AA3603" i="19"/>
  <c r="AA3602" i="19"/>
  <c r="AA3601" i="19"/>
  <c r="AA3600" i="19"/>
  <c r="AA3599" i="19"/>
  <c r="AA3598" i="19"/>
  <c r="AA3597" i="19"/>
  <c r="AA3596" i="19"/>
  <c r="AA3595" i="19"/>
  <c r="AA3594" i="19"/>
  <c r="AA3593" i="19"/>
  <c r="AA3592" i="19"/>
  <c r="AA3591" i="19"/>
  <c r="AA3590" i="19"/>
  <c r="AA3589" i="19"/>
  <c r="AA3588" i="19"/>
  <c r="AA3587" i="19"/>
  <c r="AA3586" i="19"/>
  <c r="AA3585" i="19"/>
  <c r="AA3584" i="19"/>
  <c r="AA3583" i="19"/>
  <c r="AA3582" i="19"/>
  <c r="AA3581" i="19"/>
  <c r="AA3580" i="19"/>
  <c r="AA3579" i="19"/>
  <c r="AA3578" i="19"/>
  <c r="AA3577" i="19"/>
  <c r="AA3576" i="19"/>
  <c r="AA3575" i="19"/>
  <c r="AA3574" i="19"/>
  <c r="AA3573" i="19"/>
  <c r="AA3572" i="19"/>
  <c r="AA3571" i="19"/>
  <c r="AA3570" i="19"/>
  <c r="AA3569" i="19"/>
  <c r="AA3568" i="19"/>
  <c r="AA3567" i="19"/>
  <c r="AA3566" i="19"/>
  <c r="AA3565" i="19"/>
  <c r="AA3564" i="19"/>
  <c r="AA3563" i="19"/>
  <c r="AA3562" i="19"/>
  <c r="AA3561" i="19"/>
  <c r="AA3560" i="19"/>
  <c r="AA3559" i="19"/>
  <c r="AA3558" i="19"/>
  <c r="AA3557" i="19"/>
  <c r="AA3556" i="19"/>
  <c r="AA3555" i="19"/>
  <c r="AA3554" i="19"/>
  <c r="AA3553" i="19"/>
  <c r="AA3552" i="19"/>
  <c r="AA3551" i="19"/>
  <c r="AA3550" i="19"/>
  <c r="AA3549" i="19"/>
  <c r="AA3548" i="19"/>
  <c r="AA3547" i="19"/>
  <c r="AA3546" i="19"/>
  <c r="AA3545" i="19"/>
  <c r="AA3544" i="19"/>
  <c r="AA3543" i="19"/>
  <c r="AA3542" i="19"/>
  <c r="AA3541" i="19"/>
  <c r="AA3540" i="19"/>
  <c r="AA3539" i="19"/>
  <c r="AA3538" i="19"/>
  <c r="AA3537" i="19"/>
  <c r="AA3536" i="19"/>
  <c r="AA3535" i="19"/>
  <c r="AA3534" i="19"/>
  <c r="AA3533" i="19"/>
  <c r="AA3532" i="19"/>
  <c r="AA3531" i="19"/>
  <c r="AA3530" i="19"/>
  <c r="AA3529" i="19"/>
  <c r="AA3528" i="19"/>
  <c r="AA3527" i="19"/>
  <c r="AA3526" i="19"/>
  <c r="AA3525" i="19"/>
  <c r="AA3524" i="19"/>
  <c r="AA3523" i="19"/>
  <c r="AA3522" i="19"/>
  <c r="AA3521" i="19"/>
  <c r="AA3520" i="19"/>
  <c r="AA3519" i="19"/>
  <c r="AA3518" i="19"/>
  <c r="AA3517" i="19"/>
  <c r="AA3516" i="19"/>
  <c r="AA3515" i="19"/>
  <c r="AA3514" i="19"/>
  <c r="AA3513" i="19"/>
  <c r="AA3512" i="19"/>
  <c r="AA3511" i="19"/>
  <c r="AA3510" i="19"/>
  <c r="AA3509" i="19"/>
  <c r="AA3508" i="19"/>
  <c r="AA3507" i="19"/>
  <c r="AA3506" i="19"/>
  <c r="AA3505" i="19"/>
  <c r="AA3504" i="19"/>
  <c r="AA3503" i="19"/>
  <c r="AA3502" i="19"/>
  <c r="AA3501" i="19"/>
  <c r="AA3500" i="19"/>
  <c r="AA3499" i="19"/>
  <c r="AA3498" i="19"/>
  <c r="AA3497" i="19"/>
  <c r="AA3496" i="19"/>
  <c r="AA3495" i="19"/>
  <c r="AA3494" i="19"/>
  <c r="AA3493" i="19"/>
  <c r="AA3492" i="19"/>
  <c r="AA3491" i="19"/>
  <c r="AA3490" i="19"/>
  <c r="AA3489" i="19"/>
  <c r="AA3488" i="19"/>
  <c r="AA3487" i="19"/>
  <c r="AA3486" i="19"/>
  <c r="AA3485" i="19"/>
  <c r="AA3484" i="19"/>
  <c r="AA3483" i="19"/>
  <c r="AA3482" i="19"/>
  <c r="AA3481" i="19"/>
  <c r="AA3480" i="19"/>
  <c r="AA3479" i="19"/>
  <c r="AA3478" i="19"/>
  <c r="AA3477" i="19"/>
  <c r="AA3476" i="19"/>
  <c r="AA3475" i="19"/>
  <c r="AA3474" i="19"/>
  <c r="AA3473" i="19"/>
  <c r="AA3472" i="19"/>
  <c r="AA3471" i="19"/>
  <c r="AA3470" i="19"/>
  <c r="AA3469" i="19"/>
  <c r="AA3468" i="19"/>
  <c r="AA3467" i="19"/>
  <c r="AA3466" i="19"/>
  <c r="AA3465" i="19"/>
  <c r="AA3464" i="19"/>
  <c r="AA3463" i="19"/>
  <c r="AA3462" i="19"/>
  <c r="AA3461" i="19"/>
  <c r="AA3460" i="19"/>
  <c r="AA3459" i="19"/>
  <c r="AA3458" i="19"/>
  <c r="AA3457" i="19"/>
  <c r="AA3456" i="19"/>
  <c r="AA3455" i="19"/>
  <c r="AA3454" i="19"/>
  <c r="AA3453" i="19"/>
  <c r="AA3452" i="19"/>
  <c r="AA3451" i="19"/>
  <c r="AA3450" i="19"/>
  <c r="AA3449" i="19"/>
  <c r="AA3448" i="19"/>
  <c r="AA3447" i="19"/>
  <c r="AA3446" i="19"/>
  <c r="AA3445" i="19"/>
  <c r="AA3444" i="19"/>
  <c r="AA3443" i="19"/>
  <c r="AA3442" i="19"/>
  <c r="AA3441" i="19"/>
  <c r="AA3440" i="19"/>
  <c r="AA3439" i="19"/>
  <c r="AA3438" i="19"/>
  <c r="AA3437" i="19"/>
  <c r="AA3436" i="19"/>
  <c r="AA3435" i="19"/>
  <c r="AA3434" i="19"/>
  <c r="AA3433" i="19"/>
  <c r="AA3432" i="19"/>
  <c r="AA3431" i="19"/>
  <c r="AA3430" i="19"/>
  <c r="AA3429" i="19"/>
  <c r="AA3428" i="19"/>
  <c r="AA3427" i="19"/>
  <c r="AA3426" i="19"/>
  <c r="AA3425" i="19"/>
  <c r="AA3424" i="19"/>
  <c r="AA3423" i="19"/>
  <c r="AA3422" i="19"/>
  <c r="AA3421" i="19"/>
  <c r="AA3420" i="19"/>
  <c r="AA3419" i="19"/>
  <c r="AA3418" i="19"/>
  <c r="AA3417" i="19"/>
  <c r="AA3416" i="19"/>
  <c r="AA3415" i="19"/>
  <c r="AA3414" i="19"/>
  <c r="AA3413" i="19"/>
  <c r="AA3412" i="19"/>
  <c r="AA3411" i="19"/>
  <c r="AA3410" i="19"/>
  <c r="AA3409" i="19"/>
  <c r="AA3408" i="19"/>
  <c r="AA3407" i="19"/>
  <c r="AA3406" i="19"/>
  <c r="AA3405" i="19"/>
  <c r="AA3404" i="19"/>
  <c r="AA3403" i="19"/>
  <c r="AA3402" i="19"/>
  <c r="AA3401" i="19"/>
  <c r="AA3400" i="19"/>
  <c r="AA3399" i="19"/>
  <c r="AA3398" i="19"/>
  <c r="AA3397" i="19"/>
  <c r="AA3396" i="19"/>
  <c r="AA3395" i="19"/>
  <c r="AA3394" i="19"/>
  <c r="AA3393" i="19"/>
  <c r="AA3392" i="19"/>
  <c r="AA3391" i="19"/>
  <c r="AA3390" i="19"/>
  <c r="AA3389" i="19"/>
  <c r="AA3388" i="19"/>
  <c r="AA3387" i="19"/>
  <c r="AA3386" i="19"/>
  <c r="AA3385" i="19"/>
  <c r="AA3384" i="19"/>
  <c r="AA3383" i="19"/>
  <c r="AA3382" i="19"/>
  <c r="AA3381" i="19"/>
  <c r="AA3380" i="19"/>
  <c r="AA3379" i="19"/>
  <c r="AA3378" i="19"/>
  <c r="AA3377" i="19"/>
  <c r="AA3376" i="19"/>
  <c r="AA3375" i="19"/>
  <c r="AA3374" i="19"/>
  <c r="AA3373" i="19"/>
  <c r="AA3372" i="19"/>
  <c r="AA3371" i="19"/>
  <c r="AA3370" i="19"/>
  <c r="AA3369" i="19"/>
  <c r="AA3368" i="19"/>
  <c r="AA3367" i="19"/>
  <c r="AA3366" i="19"/>
  <c r="AA3365" i="19"/>
  <c r="AA3364" i="19"/>
  <c r="AA3363" i="19"/>
  <c r="AA3362" i="19"/>
  <c r="AA3361" i="19"/>
  <c r="AA3360" i="19"/>
  <c r="AA3359" i="19"/>
  <c r="AA3358" i="19"/>
  <c r="AA3357" i="19"/>
  <c r="AA3356" i="19"/>
  <c r="AA3355" i="19"/>
  <c r="AA3354" i="19"/>
  <c r="AA3353" i="19"/>
  <c r="AA3352" i="19"/>
  <c r="AA3351" i="19"/>
  <c r="AA3350" i="19"/>
  <c r="AA3349" i="19"/>
  <c r="AA3348" i="19"/>
  <c r="AA3347" i="19"/>
  <c r="AA3346" i="19"/>
  <c r="AA3345" i="19"/>
  <c r="AA3344" i="19"/>
  <c r="AA3343" i="19"/>
  <c r="AA3342" i="19"/>
  <c r="AA3341" i="19"/>
  <c r="AA3340" i="19"/>
  <c r="AA3339" i="19"/>
  <c r="AA3338" i="19"/>
  <c r="AA3337" i="19"/>
  <c r="AA3336" i="19"/>
  <c r="AA3335" i="19"/>
  <c r="AA3334" i="19"/>
  <c r="AA3333" i="19"/>
  <c r="AA3332" i="19"/>
  <c r="AA3331" i="19"/>
  <c r="AA3330" i="19"/>
  <c r="AA3329" i="19"/>
  <c r="AA3328" i="19"/>
  <c r="AA3327" i="19"/>
  <c r="AA3326" i="19"/>
  <c r="AA3325" i="19"/>
  <c r="AA3324" i="19"/>
  <c r="AA3323" i="19"/>
  <c r="AA3322" i="19"/>
  <c r="AA3321" i="19"/>
  <c r="AA3320" i="19"/>
  <c r="AA3319" i="19"/>
  <c r="AA3318" i="19"/>
  <c r="AA3317" i="19"/>
  <c r="AA3316" i="19"/>
  <c r="AA3315" i="19"/>
  <c r="AA3314" i="19"/>
  <c r="AA3313" i="19"/>
  <c r="AA3312" i="19"/>
  <c r="AA3311" i="19"/>
  <c r="AA3310" i="19"/>
  <c r="AA3309" i="19"/>
  <c r="AA3308" i="19"/>
  <c r="AA3307" i="19"/>
  <c r="AA3306" i="19"/>
  <c r="AA3305" i="19"/>
  <c r="AA3304" i="19"/>
  <c r="AA3303" i="19"/>
  <c r="AA3302" i="19"/>
  <c r="AA3301" i="19"/>
  <c r="AA3300" i="19"/>
  <c r="AA3299" i="19"/>
  <c r="AA3298" i="19"/>
  <c r="AA3297" i="19"/>
  <c r="AA3296" i="19"/>
  <c r="AA3295" i="19"/>
  <c r="AA3294" i="19"/>
  <c r="AA3293" i="19"/>
  <c r="AA3292" i="19"/>
  <c r="AA3291" i="19"/>
  <c r="AA3290" i="19"/>
  <c r="AA3289" i="19"/>
  <c r="AA3288" i="19"/>
  <c r="AA3287" i="19"/>
  <c r="AA3286" i="19"/>
  <c r="AA3285" i="19"/>
  <c r="AA3284" i="19"/>
  <c r="AA3283" i="19"/>
  <c r="AA3282" i="19"/>
  <c r="AA3281" i="19"/>
  <c r="AA3280" i="19"/>
  <c r="AA3279" i="19"/>
  <c r="AA3278" i="19"/>
  <c r="AA3277" i="19"/>
  <c r="AA3276" i="19"/>
  <c r="AA3275" i="19"/>
  <c r="AA3274" i="19"/>
  <c r="AA3273" i="19"/>
  <c r="AA3272" i="19"/>
  <c r="AA3271" i="19"/>
  <c r="AA3270" i="19"/>
  <c r="AA3269" i="19"/>
  <c r="AA3268" i="19"/>
  <c r="AA3267" i="19"/>
  <c r="AA3266" i="19"/>
  <c r="AA3265" i="19"/>
  <c r="AA3264" i="19"/>
  <c r="AA3263" i="19"/>
  <c r="AA3262" i="19"/>
  <c r="AA3261" i="19"/>
  <c r="AA3260" i="19"/>
  <c r="AA3259" i="19"/>
  <c r="AA3258" i="19"/>
  <c r="AA3257" i="19"/>
  <c r="AA3256" i="19"/>
  <c r="AA3255" i="19"/>
  <c r="AA3254" i="19"/>
  <c r="AA3253" i="19"/>
  <c r="AA3252" i="19"/>
  <c r="AA3251" i="19"/>
  <c r="AA3250" i="19"/>
  <c r="AA3249" i="19"/>
  <c r="AA3248" i="19"/>
  <c r="AA3247" i="19"/>
  <c r="AA3246" i="19"/>
  <c r="AA3245" i="19"/>
  <c r="AA3244" i="19"/>
  <c r="AA3243" i="19"/>
  <c r="AA3242" i="19"/>
  <c r="AA3241" i="19"/>
  <c r="AA3240" i="19"/>
  <c r="AA3239" i="19"/>
  <c r="AA3238" i="19"/>
  <c r="AA3237" i="19"/>
  <c r="AA3236" i="19"/>
  <c r="AA3235" i="19"/>
  <c r="AA3234" i="19"/>
  <c r="AA3233" i="19"/>
  <c r="AA3232" i="19"/>
  <c r="AA3231" i="19"/>
  <c r="AA3230" i="19"/>
  <c r="AA3229" i="19"/>
  <c r="AA3228" i="19"/>
  <c r="AA3227" i="19"/>
  <c r="AA3226" i="19"/>
  <c r="AA3225" i="19"/>
  <c r="AA3224" i="19"/>
  <c r="AA3223" i="19"/>
  <c r="AA3222" i="19"/>
  <c r="AA3221" i="19"/>
  <c r="AA3220" i="19"/>
  <c r="AA3219" i="19"/>
  <c r="AA3218" i="19"/>
  <c r="AA3217" i="19"/>
  <c r="AA3216" i="19"/>
  <c r="AA3215" i="19"/>
  <c r="AA3214" i="19"/>
  <c r="AA3213" i="19"/>
  <c r="AA3212" i="19"/>
  <c r="AA3211" i="19"/>
  <c r="AA3210" i="19"/>
  <c r="AA3209" i="19"/>
  <c r="AA3208" i="19"/>
  <c r="AA3207" i="19"/>
  <c r="AA3206" i="19"/>
  <c r="AA3205" i="19"/>
  <c r="AA3204" i="19"/>
  <c r="AA3203" i="19"/>
  <c r="AA3202" i="19"/>
  <c r="AA3201" i="19"/>
  <c r="AA3200" i="19"/>
  <c r="AA3199" i="19"/>
  <c r="AA3198" i="19"/>
  <c r="AA3197" i="19"/>
  <c r="AA3196" i="19"/>
  <c r="AA3195" i="19"/>
  <c r="AA3194" i="19"/>
  <c r="AA3193" i="19"/>
  <c r="AA3192" i="19"/>
  <c r="AA3191" i="19"/>
  <c r="AA3190" i="19"/>
  <c r="AA3189" i="19"/>
  <c r="AA3188" i="19"/>
  <c r="AA3187" i="19"/>
  <c r="AA3186" i="19"/>
  <c r="AA3185" i="19"/>
  <c r="AA3184" i="19"/>
  <c r="AA3183" i="19"/>
  <c r="AA3182" i="19"/>
  <c r="AA3181" i="19"/>
  <c r="AA3180" i="19"/>
  <c r="AA3179" i="19"/>
  <c r="AA3178" i="19"/>
  <c r="AA3177" i="19"/>
  <c r="AA3176" i="19"/>
  <c r="AA3175" i="19"/>
  <c r="AA3174" i="19"/>
  <c r="AA3173" i="19"/>
  <c r="AA3172" i="19"/>
  <c r="AA3171" i="19"/>
  <c r="AA3170" i="19"/>
  <c r="AA3169" i="19"/>
  <c r="AA3168" i="19"/>
  <c r="AA3167" i="19"/>
  <c r="AA3166" i="19"/>
  <c r="AA3165" i="19"/>
  <c r="AA3164" i="19"/>
  <c r="AA3163" i="19"/>
  <c r="AA3162" i="19"/>
  <c r="AA3161" i="19"/>
  <c r="AA3160" i="19"/>
  <c r="AA3159" i="19"/>
  <c r="AA3158" i="19"/>
  <c r="AA3157" i="19"/>
  <c r="AA3156" i="19"/>
  <c r="AA3155" i="19"/>
  <c r="AA3154" i="19"/>
  <c r="AA3153" i="19"/>
  <c r="AA3152" i="19"/>
  <c r="AA3151" i="19"/>
  <c r="AA3150" i="19"/>
  <c r="AA3149" i="19"/>
  <c r="AA3148" i="19"/>
  <c r="AA3147" i="19"/>
  <c r="AA3146" i="19"/>
  <c r="AA3145" i="19"/>
  <c r="AA3144" i="19"/>
  <c r="AA3143" i="19"/>
  <c r="AA3142" i="19"/>
  <c r="AA3141" i="19"/>
  <c r="AA3140" i="19"/>
  <c r="AA3139" i="19"/>
  <c r="AA3138" i="19"/>
  <c r="AA3137" i="19"/>
  <c r="AA3136" i="19"/>
  <c r="AA3135" i="19"/>
  <c r="AA3134" i="19"/>
  <c r="AA3133" i="19"/>
  <c r="AA3132" i="19"/>
  <c r="AA3131" i="19"/>
  <c r="AA3130" i="19"/>
  <c r="AA3129" i="19"/>
  <c r="AA3128" i="19"/>
  <c r="AA3127" i="19"/>
  <c r="AA3126" i="19"/>
  <c r="AA3125" i="19"/>
  <c r="AA3124" i="19"/>
  <c r="AA3123" i="19"/>
  <c r="AA3122" i="19"/>
  <c r="AA3121" i="19"/>
  <c r="AA3120" i="19"/>
  <c r="AA3119" i="19"/>
  <c r="AA3118" i="19"/>
  <c r="AA3117" i="19"/>
  <c r="AA3116" i="19"/>
  <c r="AA3115" i="19"/>
  <c r="AA3114" i="19"/>
  <c r="AA3113" i="19"/>
  <c r="AA3112" i="19"/>
  <c r="AA3111" i="19"/>
  <c r="AA3110" i="19"/>
  <c r="AA3109" i="19"/>
  <c r="AA3108" i="19"/>
  <c r="AA3107" i="19"/>
  <c r="AA3106" i="19"/>
  <c r="AA3105" i="19"/>
  <c r="AA3104" i="19"/>
  <c r="AA3103" i="19"/>
  <c r="AA3102" i="19"/>
  <c r="AA3101" i="19"/>
  <c r="AA3100" i="19"/>
  <c r="AA3099" i="19"/>
  <c r="AA3098" i="19"/>
  <c r="AA3097" i="19"/>
  <c r="AA3096" i="19"/>
  <c r="AA3095" i="19"/>
  <c r="AA3094" i="19"/>
  <c r="AA3093" i="19"/>
  <c r="AA3092" i="19"/>
  <c r="AA3091" i="19"/>
  <c r="AA3090" i="19"/>
  <c r="AA3089" i="19"/>
  <c r="AA3088" i="19"/>
  <c r="AA3087" i="19"/>
  <c r="AA3086" i="19"/>
  <c r="AA3085" i="19"/>
  <c r="AA3084" i="19"/>
  <c r="AA3083" i="19"/>
  <c r="AA3082" i="19"/>
  <c r="AA3081" i="19"/>
  <c r="AA3080" i="19"/>
  <c r="AA3079" i="19"/>
  <c r="AA3078" i="19"/>
  <c r="AA3077" i="19"/>
  <c r="AA3076" i="19"/>
  <c r="AA3075" i="19"/>
  <c r="AA3074" i="19"/>
  <c r="AA3073" i="19"/>
  <c r="AA3072" i="19"/>
  <c r="AA3071" i="19"/>
  <c r="AA3070" i="19"/>
  <c r="AA3069" i="19"/>
  <c r="AA3068" i="19"/>
  <c r="AA3067" i="19"/>
  <c r="AA3066" i="19"/>
  <c r="AA3065" i="19"/>
  <c r="AA3064" i="19"/>
  <c r="AA3063" i="19"/>
  <c r="AA3062" i="19"/>
  <c r="AA3061" i="19"/>
  <c r="AA3060" i="19"/>
  <c r="AA3059" i="19"/>
  <c r="AA3058" i="19"/>
  <c r="AA3057" i="19"/>
  <c r="AA3056" i="19"/>
  <c r="AA3055" i="19"/>
  <c r="AA3054" i="19"/>
  <c r="AA3053" i="19"/>
  <c r="AA3052" i="19"/>
  <c r="AA3051" i="19"/>
  <c r="AA3050" i="19"/>
  <c r="AA3049" i="19"/>
  <c r="AA3048" i="19"/>
  <c r="AA3047" i="19"/>
  <c r="AA3046" i="19"/>
  <c r="AA3045" i="19"/>
  <c r="AA3044" i="19"/>
  <c r="AA3043" i="19"/>
  <c r="AA3042" i="19"/>
  <c r="AA3041" i="19"/>
  <c r="AA3040" i="19"/>
  <c r="AA3039" i="19"/>
  <c r="AA3038" i="19"/>
  <c r="AA3037" i="19"/>
  <c r="AA3036" i="19"/>
  <c r="AA3035" i="19"/>
  <c r="AA3034" i="19"/>
  <c r="AA3033" i="19"/>
  <c r="AA3032" i="19"/>
  <c r="AA3031" i="19"/>
  <c r="AA3030" i="19"/>
  <c r="AA3029" i="19"/>
  <c r="AA3028" i="19"/>
  <c r="AA3027" i="19"/>
  <c r="AA3026" i="19"/>
  <c r="AA3025" i="19"/>
  <c r="AA3024" i="19"/>
  <c r="AA3023" i="19"/>
  <c r="AA3022" i="19"/>
  <c r="AA3021" i="19"/>
  <c r="AA3020" i="19"/>
  <c r="AA3019" i="19"/>
  <c r="AA3018" i="19"/>
  <c r="AA3017" i="19"/>
  <c r="AA3016" i="19"/>
  <c r="AA3015" i="19"/>
  <c r="AA3014" i="19"/>
  <c r="AA3013" i="19"/>
  <c r="AA3012" i="19"/>
  <c r="AA3011" i="19"/>
  <c r="AA3010" i="19"/>
  <c r="AA3009" i="19"/>
  <c r="AA3008" i="19"/>
  <c r="AA3007" i="19"/>
  <c r="AA3006" i="19"/>
  <c r="AA3005" i="19"/>
  <c r="AA3004" i="19"/>
  <c r="AA3003" i="19"/>
  <c r="AA3002" i="19"/>
  <c r="AA3001" i="19"/>
  <c r="AA3000" i="19"/>
  <c r="AA2999" i="19"/>
  <c r="AA2998" i="19"/>
  <c r="AA2997" i="19"/>
  <c r="AA2996" i="19"/>
  <c r="AA2995" i="19"/>
  <c r="AA2994" i="19"/>
  <c r="AA2993" i="19"/>
  <c r="AA2992" i="19"/>
  <c r="AA2991" i="19"/>
  <c r="AA2990" i="19"/>
  <c r="AA2989" i="19"/>
  <c r="AA2988" i="19"/>
  <c r="AA2987" i="19"/>
  <c r="AA2986" i="19"/>
  <c r="AA2985" i="19"/>
  <c r="AA2984" i="19"/>
  <c r="AA2983" i="19"/>
  <c r="AA2982" i="19"/>
  <c r="AA2981" i="19"/>
  <c r="AA2980" i="19"/>
  <c r="AA2979" i="19"/>
  <c r="AA2978" i="19"/>
  <c r="AA2977" i="19"/>
  <c r="AA2976" i="19"/>
  <c r="AA2975" i="19"/>
  <c r="AA2974" i="19"/>
  <c r="AA2973" i="19"/>
  <c r="AA2972" i="19"/>
  <c r="AA2971" i="19"/>
  <c r="AA2970" i="19"/>
  <c r="AA2969" i="19"/>
  <c r="AA2968" i="19"/>
  <c r="AA2967" i="19"/>
  <c r="AA2966" i="19"/>
  <c r="AA2965" i="19"/>
  <c r="AA2964" i="19"/>
  <c r="AA2963" i="19"/>
  <c r="AA2962" i="19"/>
  <c r="AA2961" i="19"/>
  <c r="AA2960" i="19"/>
  <c r="AA2959" i="19"/>
  <c r="AA2958" i="19"/>
  <c r="AA2957" i="19"/>
  <c r="AA2956" i="19"/>
  <c r="AA2955" i="19"/>
  <c r="AA2954" i="19"/>
  <c r="AA2953" i="19"/>
  <c r="AA2952" i="19"/>
  <c r="AA2951" i="19"/>
  <c r="AA2950" i="19"/>
  <c r="AA2949" i="19"/>
  <c r="AA2948" i="19"/>
  <c r="AA2947" i="19"/>
  <c r="AA2946" i="19"/>
  <c r="AA2945" i="19"/>
  <c r="AA2944" i="19"/>
  <c r="AA2943" i="19"/>
  <c r="AA2942" i="19"/>
  <c r="AA2941" i="19"/>
  <c r="AA2940" i="19"/>
  <c r="AA2939" i="19"/>
  <c r="AA2938" i="19"/>
  <c r="AA2937" i="19"/>
  <c r="AA2936" i="19"/>
  <c r="AA2935" i="19"/>
  <c r="AA2934" i="19"/>
  <c r="AA2933" i="19"/>
  <c r="AA2932" i="19"/>
  <c r="AA2931" i="19"/>
  <c r="AA2930" i="19"/>
  <c r="AA2929" i="19"/>
  <c r="AA2928" i="19"/>
  <c r="AA2927" i="19"/>
  <c r="AA2926" i="19"/>
  <c r="AA2925" i="19"/>
  <c r="AA2924" i="19"/>
  <c r="AA2923" i="19"/>
  <c r="AA2922" i="19"/>
  <c r="AA2921" i="19"/>
  <c r="AA2920" i="19"/>
  <c r="AA2919" i="19"/>
  <c r="AA2918" i="19"/>
  <c r="AA2917" i="19"/>
  <c r="AA2916" i="19"/>
  <c r="AA2915" i="19"/>
  <c r="AA2914" i="19"/>
  <c r="AA2913" i="19"/>
  <c r="AA2912" i="19"/>
  <c r="AA2911" i="19"/>
  <c r="AA2910" i="19"/>
  <c r="AA2909" i="19"/>
  <c r="AA2908" i="19"/>
  <c r="AA2907" i="19"/>
  <c r="AA2906" i="19"/>
  <c r="AA2905" i="19"/>
  <c r="AA2904" i="19"/>
  <c r="AA2903" i="19"/>
  <c r="AA2902" i="19"/>
  <c r="AA2901" i="19"/>
  <c r="AA2900" i="19"/>
  <c r="AA2899" i="19"/>
  <c r="AA2898" i="19"/>
  <c r="AA2897" i="19"/>
  <c r="AA2896" i="19"/>
  <c r="AA2895" i="19"/>
  <c r="AA2894" i="19"/>
  <c r="AA2893" i="19"/>
  <c r="AA2892" i="19"/>
  <c r="AA2891" i="19"/>
  <c r="AA2890" i="19"/>
  <c r="AA2889" i="19"/>
  <c r="AA2888" i="19"/>
  <c r="AA2887" i="19"/>
  <c r="AA2886" i="19"/>
  <c r="AA2885" i="19"/>
  <c r="AA2884" i="19"/>
  <c r="AA2883" i="19"/>
  <c r="AA2882" i="19"/>
  <c r="AA2881" i="19"/>
  <c r="AA2880" i="19"/>
  <c r="AA2879" i="19"/>
  <c r="AA2878" i="19"/>
  <c r="AA2877" i="19"/>
  <c r="AA2876" i="19"/>
  <c r="AA2875" i="19"/>
  <c r="AA2874" i="19"/>
  <c r="AA2873" i="19"/>
  <c r="AA2872" i="19"/>
  <c r="AA2871" i="19"/>
  <c r="AA2870" i="19"/>
  <c r="AA2869" i="19"/>
  <c r="AA2868" i="19"/>
  <c r="AA2867" i="19"/>
  <c r="AA2866" i="19"/>
  <c r="AA2865" i="19"/>
  <c r="AA2864" i="19"/>
  <c r="AA2863" i="19"/>
  <c r="AA2862" i="19"/>
  <c r="AA2861" i="19"/>
  <c r="AA2860" i="19"/>
  <c r="AA2859" i="19"/>
  <c r="AA2858" i="19"/>
  <c r="AA2857" i="19"/>
  <c r="AA2856" i="19"/>
  <c r="AA2855" i="19"/>
  <c r="AA2854" i="19"/>
  <c r="AA2853" i="19"/>
  <c r="AA2852" i="19"/>
  <c r="AA2851" i="19"/>
  <c r="AA2850" i="19"/>
  <c r="AA2849" i="19"/>
  <c r="AA2848" i="19"/>
  <c r="AA2847" i="19"/>
  <c r="AA2846" i="19"/>
  <c r="AA2845" i="19"/>
  <c r="AA2844" i="19"/>
  <c r="AA2843" i="19"/>
  <c r="AA2842" i="19"/>
  <c r="AA2841" i="19"/>
  <c r="AA2840" i="19"/>
  <c r="AA2839" i="19"/>
  <c r="AA2838" i="19"/>
  <c r="AA2837" i="19"/>
  <c r="AA2836" i="19"/>
  <c r="AA2835" i="19"/>
  <c r="AA2834" i="19"/>
  <c r="AA2833" i="19"/>
  <c r="AA2832" i="19"/>
  <c r="AA2831" i="19"/>
  <c r="AA2830" i="19"/>
  <c r="AA2829" i="19"/>
  <c r="AA2828" i="19"/>
  <c r="AA2827" i="19"/>
  <c r="AA2826" i="19"/>
  <c r="AA2825" i="19"/>
  <c r="AA2824" i="19"/>
  <c r="AA2823" i="19"/>
  <c r="AA2822" i="19"/>
  <c r="AA2821" i="19"/>
  <c r="AA2820" i="19"/>
  <c r="AA2819" i="19"/>
  <c r="AA2818" i="19"/>
  <c r="AA2817" i="19"/>
  <c r="AA2816" i="19"/>
  <c r="AA2815" i="19"/>
  <c r="AA2814" i="19"/>
  <c r="AA2813" i="19"/>
  <c r="AA2812" i="19"/>
  <c r="AA2811" i="19"/>
  <c r="AA2810" i="19"/>
  <c r="AA2809" i="19"/>
  <c r="AA2808" i="19"/>
  <c r="AA2807" i="19"/>
  <c r="AA2806" i="19"/>
  <c r="AA2805" i="19"/>
  <c r="AA2804" i="19"/>
  <c r="AA2803" i="19"/>
  <c r="AA2802" i="19"/>
  <c r="AA2801" i="19"/>
  <c r="AA2800" i="19"/>
  <c r="AA2799" i="19"/>
  <c r="AA2798" i="19"/>
  <c r="AA2797" i="19"/>
  <c r="AA2796" i="19"/>
  <c r="AA2795" i="19"/>
  <c r="AA2794" i="19"/>
  <c r="AA2793" i="19"/>
  <c r="AA2792" i="19"/>
  <c r="AA2791" i="19"/>
  <c r="AA2790" i="19"/>
  <c r="AA2789" i="19"/>
  <c r="AA2788" i="19"/>
  <c r="AA2787" i="19"/>
  <c r="AA2786" i="19"/>
  <c r="AA2785" i="19"/>
  <c r="AA2784" i="19"/>
  <c r="AA2783" i="19"/>
  <c r="AA2782" i="19"/>
  <c r="AA2781" i="19"/>
  <c r="AA2780" i="19"/>
  <c r="AA2779" i="19"/>
  <c r="AA2778" i="19"/>
  <c r="AA2777" i="19"/>
  <c r="AA2776" i="19"/>
  <c r="AA2775" i="19"/>
  <c r="AA2774" i="19"/>
  <c r="AA2773" i="19"/>
  <c r="AA2772" i="19"/>
  <c r="AA2771" i="19"/>
  <c r="AA2770" i="19"/>
  <c r="AA2769" i="19"/>
  <c r="AA2768" i="19"/>
  <c r="AA2767" i="19"/>
  <c r="AA2766" i="19"/>
  <c r="AA2765" i="19"/>
  <c r="AA2764" i="19"/>
  <c r="AA2763" i="19"/>
  <c r="AA2762" i="19"/>
  <c r="AA2761" i="19"/>
  <c r="AA2760" i="19"/>
  <c r="AA2759" i="19"/>
  <c r="AA2758" i="19"/>
  <c r="AA2757" i="19"/>
  <c r="AA2756" i="19"/>
  <c r="AA2755" i="19"/>
  <c r="AA2754" i="19"/>
  <c r="AA2753" i="19"/>
  <c r="AA2752" i="19"/>
  <c r="AA2751" i="19"/>
  <c r="AA2750" i="19"/>
  <c r="AA2749" i="19"/>
  <c r="AA2748" i="19"/>
  <c r="AA2747" i="19"/>
  <c r="AA2746" i="19"/>
  <c r="AA2745" i="19"/>
  <c r="AA2744" i="19"/>
  <c r="AA2743" i="19"/>
  <c r="AA2742" i="19"/>
  <c r="AA2741" i="19"/>
  <c r="AA2740" i="19"/>
  <c r="AA2739" i="19"/>
  <c r="AA2738" i="19"/>
  <c r="AA2737" i="19"/>
  <c r="AA2736" i="19"/>
  <c r="AA2735" i="19"/>
  <c r="AA2734" i="19"/>
  <c r="AA2733" i="19"/>
  <c r="AA2732" i="19"/>
  <c r="AA2731" i="19"/>
  <c r="AA2730" i="19"/>
  <c r="AA2729" i="19"/>
  <c r="AA2728" i="19"/>
  <c r="AA2727" i="19"/>
  <c r="AA2726" i="19"/>
  <c r="AA2725" i="19"/>
  <c r="AA2724" i="19"/>
  <c r="AA2723" i="19"/>
  <c r="AA2722" i="19"/>
  <c r="AA2721" i="19"/>
  <c r="AA2720" i="19"/>
  <c r="AA2719" i="19"/>
  <c r="AA2718" i="19"/>
  <c r="AA2717" i="19"/>
  <c r="AA2716" i="19"/>
  <c r="AA2715" i="19"/>
  <c r="AA2714" i="19"/>
  <c r="AA2713" i="19"/>
  <c r="AA2712" i="19"/>
  <c r="AA2711" i="19"/>
  <c r="AA2710" i="19"/>
  <c r="AA2709" i="19"/>
  <c r="AA2708" i="19"/>
  <c r="AA2707" i="19"/>
  <c r="AA2706" i="19"/>
  <c r="AA2705" i="19"/>
  <c r="AA2704" i="19"/>
  <c r="AA2703" i="19"/>
  <c r="AA2702" i="19"/>
  <c r="AA2701" i="19"/>
  <c r="AA2700" i="19"/>
  <c r="AA2699" i="19"/>
  <c r="AA2698" i="19"/>
  <c r="AA2697" i="19"/>
  <c r="AA2696" i="19"/>
  <c r="AA2695" i="19"/>
  <c r="AA2694" i="19"/>
  <c r="AA2693" i="19"/>
  <c r="AA2692" i="19"/>
  <c r="AA2691" i="19"/>
  <c r="AA2690" i="19"/>
  <c r="AA2689" i="19"/>
  <c r="AA2688" i="19"/>
  <c r="AA2687" i="19"/>
  <c r="AA2686" i="19"/>
  <c r="AA2685" i="19"/>
  <c r="AA2684" i="19"/>
  <c r="AA2683" i="19"/>
  <c r="AA2682" i="19"/>
  <c r="AA2681" i="19"/>
  <c r="AA2680" i="19"/>
  <c r="AA2679" i="19"/>
  <c r="AA2678" i="19"/>
  <c r="AA2677" i="19"/>
  <c r="AA2676" i="19"/>
  <c r="AA2675" i="19"/>
  <c r="AA2674" i="19"/>
  <c r="AA2673" i="19"/>
  <c r="AA2672" i="19"/>
  <c r="AA2671" i="19"/>
  <c r="AA2670" i="19"/>
  <c r="AA2669" i="19"/>
  <c r="AA2668" i="19"/>
  <c r="AA2667" i="19"/>
  <c r="AA2666" i="19"/>
  <c r="AA2665" i="19"/>
  <c r="AA2664" i="19"/>
  <c r="AA2663" i="19"/>
  <c r="AA2662" i="19"/>
  <c r="AA2661" i="19"/>
  <c r="AA2660" i="19"/>
  <c r="AA2659" i="19"/>
  <c r="AA2658" i="19"/>
  <c r="AA2657" i="19"/>
  <c r="AA2656" i="19"/>
  <c r="AA2655" i="19"/>
  <c r="AA2654" i="19"/>
  <c r="AA2653" i="19"/>
  <c r="AA2652" i="19"/>
  <c r="AA2651" i="19"/>
  <c r="AA2650" i="19"/>
  <c r="AA2649" i="19"/>
  <c r="AA2648" i="19"/>
  <c r="AA2647" i="19"/>
  <c r="AA2646" i="19"/>
  <c r="AA2645" i="19"/>
  <c r="AA2644" i="19"/>
  <c r="AA2643" i="19"/>
  <c r="AA2642" i="19"/>
  <c r="AA2641" i="19"/>
  <c r="AA2640" i="19"/>
  <c r="AA2639" i="19"/>
  <c r="AA2638" i="19"/>
  <c r="AA2637" i="19"/>
  <c r="AA2636" i="19"/>
  <c r="AA2635" i="19"/>
  <c r="AA2634" i="19"/>
  <c r="AA2633" i="19"/>
  <c r="AA2632" i="19"/>
  <c r="AA2631" i="19"/>
  <c r="AA2630" i="19"/>
  <c r="AA2629" i="19"/>
  <c r="AA2628" i="19"/>
  <c r="AA2627" i="19"/>
  <c r="AA2626" i="19"/>
  <c r="AA2625" i="19"/>
  <c r="AA2624" i="19"/>
  <c r="AA2623" i="19"/>
  <c r="AA2622" i="19"/>
  <c r="AA2621" i="19"/>
  <c r="AA2620" i="19"/>
  <c r="AA2619" i="19"/>
  <c r="AA2618" i="19"/>
  <c r="AA2617" i="19"/>
  <c r="AA2616" i="19"/>
  <c r="AA2615" i="19"/>
  <c r="AA2614" i="19"/>
  <c r="AA2613" i="19"/>
  <c r="AA2612" i="19"/>
  <c r="AA2611" i="19"/>
  <c r="AA2610" i="19"/>
  <c r="AA2609" i="19"/>
  <c r="AA2608" i="19"/>
  <c r="AA2607" i="19"/>
  <c r="AA2606" i="19"/>
  <c r="AA2605" i="19"/>
  <c r="AA2604" i="19"/>
  <c r="AA2603" i="19"/>
  <c r="AA2602" i="19"/>
  <c r="AA2601" i="19"/>
  <c r="AA2600" i="19"/>
  <c r="AA2599" i="19"/>
  <c r="AA2598" i="19"/>
  <c r="AA2597" i="19"/>
  <c r="AA2596" i="19"/>
  <c r="AA2595" i="19"/>
  <c r="AA2594" i="19"/>
  <c r="AA2593" i="19"/>
  <c r="AA2592" i="19"/>
  <c r="AA2591" i="19"/>
  <c r="AA2590" i="19"/>
  <c r="AA2589" i="19"/>
  <c r="AA2588" i="19"/>
  <c r="AA2587" i="19"/>
  <c r="AA2586" i="19"/>
  <c r="AA2585" i="19"/>
  <c r="AA2584" i="19"/>
  <c r="AA2583" i="19"/>
  <c r="AA2582" i="19"/>
  <c r="AA2581" i="19"/>
  <c r="AA2580" i="19"/>
  <c r="AA2579" i="19"/>
  <c r="AA2578" i="19"/>
  <c r="AA2577" i="19"/>
  <c r="AA2576" i="19"/>
  <c r="AA2575" i="19"/>
  <c r="AA2574" i="19"/>
  <c r="AA2573" i="19"/>
  <c r="AA2572" i="19"/>
  <c r="AA2571" i="19"/>
  <c r="AA2570" i="19"/>
  <c r="AA2569" i="19"/>
  <c r="AA2568" i="19"/>
  <c r="AA2567" i="19"/>
  <c r="AA2566" i="19"/>
  <c r="AA2565" i="19"/>
  <c r="AA2564" i="19"/>
  <c r="AA2563" i="19"/>
  <c r="AA2562" i="19"/>
  <c r="AA2561" i="19"/>
  <c r="AA2560" i="19"/>
  <c r="AA2559" i="19"/>
  <c r="AA2558" i="19"/>
  <c r="AA2557" i="19"/>
  <c r="AA2556" i="19"/>
  <c r="AA2555" i="19"/>
  <c r="AA2554" i="19"/>
  <c r="AA2553" i="19"/>
  <c r="AA2552" i="19"/>
  <c r="AA2551" i="19"/>
  <c r="AA2550" i="19"/>
  <c r="AA2549" i="19"/>
  <c r="AA2548" i="19"/>
  <c r="AA2547" i="19"/>
  <c r="AA2546" i="19"/>
  <c r="AA2545" i="19"/>
  <c r="AA2544" i="19"/>
  <c r="AA2543" i="19"/>
  <c r="AA2542" i="19"/>
  <c r="AA2541" i="19"/>
  <c r="AA2540" i="19"/>
  <c r="AA2539" i="19"/>
  <c r="AA2538" i="19"/>
  <c r="AA2537" i="19"/>
  <c r="AA2536" i="19"/>
  <c r="AA2535" i="19"/>
  <c r="AA2534" i="19"/>
  <c r="AA2533" i="19"/>
  <c r="AA2532" i="19"/>
  <c r="AA2531" i="19"/>
  <c r="AA2530" i="19"/>
  <c r="AA2529" i="19"/>
  <c r="AA2528" i="19"/>
  <c r="AA2527" i="19"/>
  <c r="AA2526" i="19"/>
  <c r="AA2525" i="19"/>
  <c r="AA2524" i="19"/>
  <c r="AA2523" i="19"/>
  <c r="AA2522" i="19"/>
  <c r="AA2521" i="19"/>
  <c r="AA2520" i="19"/>
  <c r="AA2519" i="19"/>
  <c r="AA2518" i="19"/>
  <c r="AA2517" i="19"/>
  <c r="AA2516" i="19"/>
  <c r="AA2515" i="19"/>
  <c r="AA2514" i="19"/>
  <c r="AA2513" i="19"/>
  <c r="AA2512" i="19"/>
  <c r="AA2511" i="19"/>
  <c r="AA2510" i="19"/>
  <c r="AA2509" i="19"/>
  <c r="AA2508" i="19"/>
  <c r="AA2507" i="19"/>
  <c r="AA2506" i="19"/>
  <c r="AA2505" i="19"/>
  <c r="AA2504" i="19"/>
  <c r="AA2503" i="19"/>
  <c r="AA2502" i="19"/>
  <c r="AA2501" i="19"/>
  <c r="AA2500" i="19"/>
  <c r="AA2499" i="19"/>
  <c r="AA2498" i="19"/>
  <c r="AA2497" i="19"/>
  <c r="AA2496" i="19"/>
  <c r="AA2495" i="19"/>
  <c r="AA2494" i="19"/>
  <c r="AA2493" i="19"/>
  <c r="AA2492" i="19"/>
  <c r="AA2491" i="19"/>
  <c r="AA2490" i="19"/>
  <c r="AA2489" i="19"/>
  <c r="AA2488" i="19"/>
  <c r="AA2487" i="19"/>
  <c r="AA2486" i="19"/>
  <c r="AA2485" i="19"/>
  <c r="AA2484" i="19"/>
  <c r="AA2483" i="19"/>
  <c r="AA2482" i="19"/>
  <c r="AA2481" i="19"/>
  <c r="AA2480" i="19"/>
  <c r="AA2479" i="19"/>
  <c r="AA2478" i="19"/>
  <c r="AA2477" i="19"/>
  <c r="AA2476" i="19"/>
  <c r="AA2475" i="19"/>
  <c r="AA2474" i="19"/>
  <c r="AA2473" i="19"/>
  <c r="AA2472" i="19"/>
  <c r="AA2471" i="19"/>
  <c r="AA2470" i="19"/>
  <c r="AA2469" i="19"/>
  <c r="AA2468" i="19"/>
  <c r="AA2467" i="19"/>
  <c r="AA2466" i="19"/>
  <c r="AA2465" i="19"/>
  <c r="AA2464" i="19"/>
  <c r="AA2463" i="19"/>
  <c r="AA2462" i="19"/>
  <c r="AA2461" i="19"/>
  <c r="AA2460" i="19"/>
  <c r="AA2459" i="19"/>
  <c r="AA2458" i="19"/>
  <c r="AA2457" i="19"/>
  <c r="AA2456" i="19"/>
  <c r="AA2455" i="19"/>
  <c r="AA2454" i="19"/>
  <c r="AA2453" i="19"/>
  <c r="AA2452" i="19"/>
  <c r="AA2451" i="19"/>
  <c r="AA2450" i="19"/>
  <c r="AA2449" i="19"/>
  <c r="AA2448" i="19"/>
  <c r="AA2447" i="19"/>
  <c r="AA2446" i="19"/>
  <c r="AA2445" i="19"/>
  <c r="AA2444" i="19"/>
  <c r="AA2443" i="19"/>
  <c r="AA2442" i="19"/>
  <c r="AA2441" i="19"/>
  <c r="AA2440" i="19"/>
  <c r="AA2439" i="19"/>
  <c r="AA2438" i="19"/>
  <c r="AA2437" i="19"/>
  <c r="AA2436" i="19"/>
  <c r="AA2435" i="19"/>
  <c r="AA2434" i="19"/>
  <c r="AA2433" i="19"/>
  <c r="AA2432" i="19"/>
  <c r="AA2431" i="19"/>
  <c r="AA2430" i="19"/>
  <c r="AA2429" i="19"/>
  <c r="AA2428" i="19"/>
  <c r="AA2427" i="19"/>
  <c r="AA2426" i="19"/>
  <c r="AA2425" i="19"/>
  <c r="AA2424" i="19"/>
  <c r="AA2423" i="19"/>
  <c r="AA2422" i="19"/>
  <c r="AA2421" i="19"/>
  <c r="AA2420" i="19"/>
  <c r="AA2419" i="19"/>
  <c r="AA2418" i="19"/>
  <c r="AA2417" i="19"/>
  <c r="AA2416" i="19"/>
  <c r="AA2415" i="19"/>
  <c r="AA2414" i="19"/>
  <c r="AA2413" i="19"/>
  <c r="AA2412" i="19"/>
  <c r="AA2411" i="19"/>
  <c r="AA2410" i="19"/>
  <c r="AA2409" i="19"/>
  <c r="AA2408" i="19"/>
  <c r="AA2407" i="19"/>
  <c r="AA2406" i="19"/>
  <c r="AA2405" i="19"/>
  <c r="AA2404" i="19"/>
  <c r="AA2403" i="19"/>
  <c r="AA2402" i="19"/>
  <c r="AA2401" i="19"/>
  <c r="AA2400" i="19"/>
  <c r="AA2399" i="19"/>
  <c r="AA2398" i="19"/>
  <c r="AA2397" i="19"/>
  <c r="AA2396" i="19"/>
  <c r="AA2395" i="19"/>
  <c r="AA2394" i="19"/>
  <c r="AA2393" i="19"/>
  <c r="AA2392" i="19"/>
  <c r="AA2391" i="19"/>
  <c r="AA2390" i="19"/>
  <c r="AA2389" i="19"/>
  <c r="AA2388" i="19"/>
  <c r="AA2387" i="19"/>
  <c r="AA2386" i="19"/>
  <c r="AA2385" i="19"/>
  <c r="AA2384" i="19"/>
  <c r="AA2383" i="19"/>
  <c r="AA2382" i="19"/>
  <c r="AA2381" i="19"/>
  <c r="AA2380" i="19"/>
  <c r="AA2379" i="19"/>
  <c r="AA2378" i="19"/>
  <c r="AA2377" i="19"/>
  <c r="AA2376" i="19"/>
  <c r="AA2375" i="19"/>
  <c r="AA2374" i="19"/>
  <c r="AA2373" i="19"/>
  <c r="AA2372" i="19"/>
  <c r="AA2371" i="19"/>
  <c r="AA2370" i="19"/>
  <c r="AA2369" i="19"/>
  <c r="AA2368" i="19"/>
  <c r="AA2367" i="19"/>
  <c r="AA2366" i="19"/>
  <c r="AA2365" i="19"/>
  <c r="AA2364" i="19"/>
  <c r="AA2363" i="19"/>
  <c r="AA2362" i="19"/>
  <c r="AA2361" i="19"/>
  <c r="AA2360" i="19"/>
  <c r="AA2359" i="19"/>
  <c r="AA2358" i="19"/>
  <c r="AA2357" i="19"/>
  <c r="AA2356" i="19"/>
  <c r="AA2355" i="19"/>
  <c r="AA2354" i="19"/>
  <c r="AA2353" i="19"/>
  <c r="AA2352" i="19"/>
  <c r="AA2351" i="19"/>
  <c r="AA2350" i="19"/>
  <c r="AA2349" i="19"/>
  <c r="AA2348" i="19"/>
  <c r="AA2347" i="19"/>
  <c r="AA2346" i="19"/>
  <c r="AA2345" i="19"/>
  <c r="AA2344" i="19"/>
  <c r="AA2343" i="19"/>
  <c r="AA2342" i="19"/>
  <c r="AA2341" i="19"/>
  <c r="AA2340" i="19"/>
  <c r="AA2339" i="19"/>
  <c r="AA2338" i="19"/>
  <c r="AA2337" i="19"/>
  <c r="AA2336" i="19"/>
  <c r="AA2335" i="19"/>
  <c r="AA2334" i="19"/>
  <c r="AA2333" i="19"/>
  <c r="AA2332" i="19"/>
  <c r="AA2331" i="19"/>
  <c r="AA2330" i="19"/>
  <c r="AA2329" i="19"/>
  <c r="AA2328" i="19"/>
  <c r="AA2327" i="19"/>
  <c r="AA2326" i="19"/>
  <c r="AA2325" i="19"/>
  <c r="AA2324" i="19"/>
  <c r="AA2323" i="19"/>
  <c r="AA2322" i="19"/>
  <c r="AA2321" i="19"/>
  <c r="AA2320" i="19"/>
  <c r="AA2319" i="19"/>
  <c r="AA2318" i="19"/>
  <c r="AA2317" i="19"/>
  <c r="AA2316" i="19"/>
  <c r="AA2315" i="19"/>
  <c r="AA2314" i="19"/>
  <c r="AA2313" i="19"/>
  <c r="AA2312" i="19"/>
  <c r="AA2311" i="19"/>
  <c r="AA2310" i="19"/>
  <c r="AA2309" i="19"/>
  <c r="AA2308" i="19"/>
  <c r="AA2307" i="19"/>
  <c r="AA2306" i="19"/>
  <c r="AA2305" i="19"/>
  <c r="AA2304" i="19"/>
  <c r="AA2303" i="19"/>
  <c r="AA2302" i="19"/>
  <c r="AA2301" i="19"/>
  <c r="AA2300" i="19"/>
  <c r="AA2299" i="19"/>
  <c r="AA2298" i="19"/>
  <c r="AA2297" i="19"/>
  <c r="AA2296" i="19"/>
  <c r="AA2295" i="19"/>
  <c r="AA2294" i="19"/>
  <c r="AA2293" i="19"/>
  <c r="AA2292" i="19"/>
  <c r="AA2291" i="19"/>
  <c r="AA2290" i="19"/>
  <c r="AA2289" i="19"/>
  <c r="AA2288" i="19"/>
  <c r="AA2287" i="19"/>
  <c r="AA2286" i="19"/>
  <c r="AA2285" i="19"/>
  <c r="AA2284" i="19"/>
  <c r="AA2283" i="19"/>
  <c r="AA2282" i="19"/>
  <c r="AA2281" i="19"/>
  <c r="AA2280" i="19"/>
  <c r="AA2279" i="19"/>
  <c r="AA2278" i="19"/>
  <c r="AA2277" i="19"/>
  <c r="AA2276" i="19"/>
  <c r="AA2275" i="19"/>
  <c r="AA2274" i="19"/>
  <c r="AA2273" i="19"/>
  <c r="AA2272" i="19"/>
  <c r="AA2271" i="19"/>
  <c r="AA2270" i="19"/>
  <c r="AA2269" i="19"/>
  <c r="AA2268" i="19"/>
  <c r="AA2267" i="19"/>
  <c r="AA2266" i="19"/>
  <c r="AA2265" i="19"/>
  <c r="AA2264" i="19"/>
  <c r="AA2263" i="19"/>
  <c r="AA2262" i="19"/>
  <c r="AA2261" i="19"/>
  <c r="AA2260" i="19"/>
  <c r="AA2259" i="19"/>
  <c r="AA2258" i="19"/>
  <c r="AA2257" i="19"/>
  <c r="AA2256" i="19"/>
  <c r="AA2255" i="19"/>
  <c r="AA2254" i="19"/>
  <c r="AA2253" i="19"/>
  <c r="AA2252" i="19"/>
  <c r="AA2251" i="19"/>
  <c r="AA2250" i="19"/>
  <c r="AA2249" i="19"/>
  <c r="AA2248" i="19"/>
  <c r="AA2247" i="19"/>
  <c r="AA2246" i="19"/>
  <c r="AA2245" i="19"/>
  <c r="AA2244" i="19"/>
  <c r="AA2243" i="19"/>
  <c r="AA2242" i="19"/>
  <c r="AA2241" i="19"/>
  <c r="AA2240" i="19"/>
  <c r="AA2239" i="19"/>
  <c r="AA2238" i="19"/>
  <c r="AA2237" i="19"/>
  <c r="AA2236" i="19"/>
  <c r="AA2235" i="19"/>
  <c r="AA2234" i="19"/>
  <c r="AA2233" i="19"/>
  <c r="AA2232" i="19"/>
  <c r="AA2231" i="19"/>
  <c r="AA2230" i="19"/>
  <c r="AA2229" i="19"/>
  <c r="AA2228" i="19"/>
  <c r="AA2227" i="19"/>
  <c r="AA2226" i="19"/>
  <c r="AA2225" i="19"/>
  <c r="AA2224" i="19"/>
  <c r="AA2223" i="19"/>
  <c r="AA2222" i="19"/>
  <c r="AA2221" i="19"/>
  <c r="AA2220" i="19"/>
  <c r="AA2219" i="19"/>
  <c r="AA2218" i="19"/>
  <c r="AA2217" i="19"/>
  <c r="AA2216" i="19"/>
  <c r="AA2215" i="19"/>
  <c r="AA2214" i="19"/>
  <c r="AA2213" i="19"/>
  <c r="AA2212" i="19"/>
  <c r="AA2211" i="19"/>
  <c r="AA2210" i="19"/>
  <c r="AA2209" i="19"/>
  <c r="AA2208" i="19"/>
  <c r="AA2207" i="19"/>
  <c r="AA2206" i="19"/>
  <c r="AA2205" i="19"/>
  <c r="AA2204" i="19"/>
  <c r="AA2203" i="19"/>
  <c r="AA2202" i="19"/>
  <c r="AA2201" i="19"/>
  <c r="AA2200" i="19"/>
  <c r="AA2199" i="19"/>
  <c r="AA2198" i="19"/>
  <c r="AA2197" i="19"/>
  <c r="AA2196" i="19"/>
  <c r="AA2195" i="19"/>
  <c r="AA2194" i="19"/>
  <c r="AA2193" i="19"/>
  <c r="AA2192" i="19"/>
  <c r="AA2191" i="19"/>
  <c r="AA2190" i="19"/>
  <c r="AA2189" i="19"/>
  <c r="AA2188" i="19"/>
  <c r="AA2187" i="19"/>
  <c r="AA2186" i="19"/>
  <c r="AA2185" i="19"/>
  <c r="AA2184" i="19"/>
  <c r="AA2183" i="19"/>
  <c r="AA2182" i="19"/>
  <c r="AA2181" i="19"/>
  <c r="AA2180" i="19"/>
  <c r="AA2179" i="19"/>
  <c r="AA2178" i="19"/>
  <c r="AA2177" i="19"/>
  <c r="AA2176" i="19"/>
  <c r="AA2175" i="19"/>
  <c r="AA2174" i="19"/>
  <c r="AA2173" i="19"/>
  <c r="AA2172" i="19"/>
  <c r="AA2171" i="19"/>
  <c r="AA2170" i="19"/>
  <c r="AA2169" i="19"/>
  <c r="AA2168" i="19"/>
  <c r="AA2167" i="19"/>
  <c r="AA2166" i="19"/>
  <c r="AA2165" i="19"/>
  <c r="AA2164" i="19"/>
  <c r="AA2163" i="19"/>
  <c r="AA2162" i="19"/>
  <c r="AA2161" i="19"/>
  <c r="AA2160" i="19"/>
  <c r="AA2159" i="19"/>
  <c r="AA2158" i="19"/>
  <c r="AA2157" i="19"/>
  <c r="AA2156" i="19"/>
  <c r="AA2155" i="19"/>
  <c r="AA2154" i="19"/>
  <c r="AA2153" i="19"/>
  <c r="AA2152" i="19"/>
  <c r="AA2151" i="19"/>
  <c r="AA2150" i="19"/>
  <c r="AA2149" i="19"/>
  <c r="AA2148" i="19"/>
  <c r="AA2147" i="19"/>
  <c r="AA2146" i="19"/>
  <c r="AA2145" i="19"/>
  <c r="AA2144" i="19"/>
  <c r="AA2143" i="19"/>
  <c r="AA2142" i="19"/>
  <c r="AA2141" i="19"/>
  <c r="AA2140" i="19"/>
  <c r="AA2139" i="19"/>
  <c r="AA2138" i="19"/>
  <c r="AA2137" i="19"/>
  <c r="AA2136" i="19"/>
  <c r="AA2135" i="19"/>
  <c r="AA2134" i="19"/>
  <c r="AA2133" i="19"/>
  <c r="AA2132" i="19"/>
  <c r="AA2131" i="19"/>
  <c r="AA2130" i="19"/>
  <c r="AA2129" i="19"/>
  <c r="AA2128" i="19"/>
  <c r="AA2127" i="19"/>
  <c r="AA2126" i="19"/>
  <c r="AA2125" i="19"/>
  <c r="AA2124" i="19"/>
  <c r="AA2123" i="19"/>
  <c r="AA2122" i="19"/>
  <c r="AA2121" i="19"/>
  <c r="AA2120" i="19"/>
  <c r="AA2119" i="19"/>
  <c r="AA2118" i="19"/>
  <c r="AA2117" i="19"/>
  <c r="AA2116" i="19"/>
  <c r="AA2115" i="19"/>
  <c r="AA2114" i="19"/>
  <c r="AA2113" i="19"/>
  <c r="AA2112" i="19"/>
  <c r="AA2111" i="19"/>
  <c r="AA2110" i="19"/>
  <c r="AA2109" i="19"/>
  <c r="AA2108" i="19"/>
  <c r="AA2107" i="19"/>
  <c r="AA2106" i="19"/>
  <c r="AA2105" i="19"/>
  <c r="AA2104" i="19"/>
  <c r="AA2103" i="19"/>
  <c r="AA2102" i="19"/>
  <c r="AA2101" i="19"/>
  <c r="AA2100" i="19"/>
  <c r="AA2099" i="19"/>
  <c r="AA2098" i="19"/>
  <c r="AA2097" i="19"/>
  <c r="AA2096" i="19"/>
  <c r="AA2095" i="19"/>
  <c r="AA2094" i="19"/>
  <c r="AA2093" i="19"/>
  <c r="AA2092" i="19"/>
  <c r="AA2091" i="19"/>
  <c r="AA2090" i="19"/>
  <c r="AA2089" i="19"/>
  <c r="AA2088" i="19"/>
  <c r="AA2087" i="19"/>
  <c r="AA2086" i="19"/>
  <c r="AA2085" i="19"/>
  <c r="AA2084" i="19"/>
  <c r="AA2083" i="19"/>
  <c r="AA2082" i="19"/>
  <c r="AA2081" i="19"/>
  <c r="AA2080" i="19"/>
  <c r="AA2079" i="19"/>
  <c r="AA2078" i="19"/>
  <c r="AA2077" i="19"/>
  <c r="AA2076" i="19"/>
  <c r="AA2075" i="19"/>
  <c r="AA2074" i="19"/>
  <c r="AA2073" i="19"/>
  <c r="AA2072" i="19"/>
  <c r="AA2071" i="19"/>
  <c r="AA2070" i="19"/>
  <c r="AA2069" i="19"/>
  <c r="AA2068" i="19"/>
  <c r="AA2067" i="19"/>
  <c r="AA2066" i="19"/>
  <c r="AA2065" i="19"/>
  <c r="AA2064" i="19"/>
  <c r="AA2063" i="19"/>
  <c r="AA2062" i="19"/>
  <c r="AA2061" i="19"/>
  <c r="AA2060" i="19"/>
  <c r="AA2059" i="19"/>
  <c r="AA2058" i="19"/>
  <c r="AA2057" i="19"/>
  <c r="AA2056" i="19"/>
  <c r="AA2055" i="19"/>
  <c r="AA2054" i="19"/>
  <c r="AA2053" i="19"/>
  <c r="AA2052" i="19"/>
  <c r="AA2051" i="19"/>
  <c r="AA2050" i="19"/>
  <c r="AA2049" i="19"/>
  <c r="AA2048" i="19"/>
  <c r="AA2047" i="19"/>
  <c r="AA2046" i="19"/>
  <c r="AA2045" i="19"/>
  <c r="AA2044" i="19"/>
  <c r="AA2043" i="19"/>
  <c r="AA2042" i="19"/>
  <c r="AA2041" i="19"/>
  <c r="AA2040" i="19"/>
  <c r="AA2039" i="19"/>
  <c r="AA2038" i="19"/>
  <c r="AA2037" i="19"/>
  <c r="AA2036" i="19"/>
  <c r="AA2035" i="19"/>
  <c r="AA2034" i="19"/>
  <c r="AA2033" i="19"/>
  <c r="AA2032" i="19"/>
  <c r="AA2031" i="19"/>
  <c r="AA2030" i="19"/>
  <c r="AA2029" i="19"/>
  <c r="AA2028" i="19"/>
  <c r="AA2027" i="19"/>
  <c r="AA2026" i="19"/>
  <c r="AA2025" i="19"/>
  <c r="AA2024" i="19"/>
  <c r="AA2023" i="19"/>
  <c r="AA2022" i="19"/>
  <c r="AA2021" i="19"/>
  <c r="AA2020" i="19"/>
  <c r="AA2019" i="19"/>
  <c r="AA2018" i="19"/>
  <c r="AA2017" i="19"/>
  <c r="AA2016" i="19"/>
  <c r="AA2015" i="19"/>
  <c r="AA2014" i="19"/>
  <c r="AA2013" i="19"/>
  <c r="AA2012" i="19"/>
  <c r="AA2011" i="19"/>
  <c r="AA2010" i="19"/>
  <c r="AA2009" i="19"/>
  <c r="AA2008" i="19"/>
  <c r="AA2007" i="19"/>
  <c r="AA2006" i="19"/>
  <c r="AA2005" i="19"/>
  <c r="AA2004" i="19"/>
  <c r="AA2003" i="19"/>
  <c r="AA2002" i="19"/>
  <c r="AA2001" i="19"/>
  <c r="AA2000" i="19"/>
  <c r="AA1999" i="19"/>
  <c r="AA1998" i="19"/>
  <c r="AA1997" i="19"/>
  <c r="AA1996" i="19"/>
  <c r="AA1995" i="19"/>
  <c r="AA1994" i="19"/>
  <c r="AA1993" i="19"/>
  <c r="AA1992" i="19"/>
  <c r="AA1991" i="19"/>
  <c r="AA1990" i="19"/>
  <c r="AA1989" i="19"/>
  <c r="AA1988" i="19"/>
  <c r="AA1987" i="19"/>
  <c r="AA1986" i="19"/>
  <c r="AA1985" i="19"/>
  <c r="AA1984" i="19"/>
  <c r="AA1983" i="19"/>
  <c r="AA1982" i="19"/>
  <c r="AA1981" i="19"/>
  <c r="AA1980" i="19"/>
  <c r="AA1979" i="19"/>
  <c r="AA1978" i="19"/>
  <c r="AA1977" i="19"/>
  <c r="AA1976" i="19"/>
  <c r="AA1975" i="19"/>
  <c r="AA1974" i="19"/>
  <c r="AA1973" i="19"/>
  <c r="AA1972" i="19"/>
  <c r="AA1971" i="19"/>
  <c r="AA1970" i="19"/>
  <c r="AA1969" i="19"/>
  <c r="AA1968" i="19"/>
  <c r="AA1967" i="19"/>
  <c r="AA1966" i="19"/>
  <c r="AA1965" i="19"/>
  <c r="AA1964" i="19"/>
  <c r="AA1963" i="19"/>
  <c r="AA1962" i="19"/>
  <c r="AA1961" i="19"/>
  <c r="AA1960" i="19"/>
  <c r="AA1959" i="19"/>
  <c r="AA1958" i="19"/>
  <c r="AA1957" i="19"/>
  <c r="AA1956" i="19"/>
  <c r="AA1955" i="19"/>
  <c r="AA1954" i="19"/>
  <c r="AA1953" i="19"/>
  <c r="AA1952" i="19"/>
  <c r="AA1951" i="19"/>
  <c r="AA1950" i="19"/>
  <c r="AA1949" i="19"/>
  <c r="AA1948" i="19"/>
  <c r="AA1947" i="19"/>
  <c r="AA1946" i="19"/>
  <c r="AA1945" i="19"/>
  <c r="AA1944" i="19"/>
  <c r="AA1943" i="19"/>
  <c r="AA1942" i="19"/>
  <c r="AA1941" i="19"/>
  <c r="AA1940" i="19"/>
  <c r="AA1939" i="19"/>
  <c r="AA1938" i="19"/>
  <c r="AA1937" i="19"/>
  <c r="AA1936" i="19"/>
  <c r="AA1935" i="19"/>
  <c r="AA1934" i="19"/>
  <c r="AA1933" i="19"/>
  <c r="AA1932" i="19"/>
  <c r="AA1931" i="19"/>
  <c r="AA1930" i="19"/>
  <c r="AA1929" i="19"/>
  <c r="AA1928" i="19"/>
  <c r="AA1927" i="19"/>
  <c r="AA1926" i="19"/>
  <c r="AA1925" i="19"/>
  <c r="AA1924" i="19"/>
  <c r="AA1923" i="19"/>
  <c r="AA1922" i="19"/>
  <c r="AA1921" i="19"/>
  <c r="AA1920" i="19"/>
  <c r="AA1919" i="19"/>
  <c r="AA1918" i="19"/>
  <c r="AA1917" i="19"/>
  <c r="AA1916" i="19"/>
  <c r="AA1915" i="19"/>
  <c r="AA1914" i="19"/>
  <c r="AA1913" i="19"/>
  <c r="AA1912" i="19"/>
  <c r="AA1911" i="19"/>
  <c r="AA1910" i="19"/>
  <c r="AA1909" i="19"/>
  <c r="AA1908" i="19"/>
  <c r="AA1907" i="19"/>
  <c r="AA1906" i="19"/>
  <c r="AA1905" i="19"/>
  <c r="AA1904" i="19"/>
  <c r="AA1903" i="19"/>
  <c r="AA1902" i="19"/>
  <c r="AA1901" i="19"/>
  <c r="AA1900" i="19"/>
  <c r="AA1899" i="19"/>
  <c r="AA1898" i="19"/>
  <c r="AA1897" i="19"/>
  <c r="AA1896" i="19"/>
  <c r="AA1895" i="19"/>
  <c r="AA1894" i="19"/>
  <c r="AA1893" i="19"/>
  <c r="AA1892" i="19"/>
  <c r="AA1891" i="19"/>
  <c r="AA1890" i="19"/>
  <c r="AA1889" i="19"/>
  <c r="AA1888" i="19"/>
  <c r="AA1887" i="19"/>
  <c r="AA1886" i="19"/>
  <c r="AA1885" i="19"/>
  <c r="AA1884" i="19"/>
  <c r="AA1883" i="19"/>
  <c r="AA1882" i="19"/>
  <c r="AA1881" i="19"/>
  <c r="AA1880" i="19"/>
  <c r="AA1879" i="19"/>
  <c r="AA1878" i="19"/>
  <c r="AA1877" i="19"/>
  <c r="AA1876" i="19"/>
  <c r="AA1875" i="19"/>
  <c r="AA1874" i="19"/>
  <c r="AA1873" i="19"/>
  <c r="AA1872" i="19"/>
  <c r="AA1871" i="19"/>
  <c r="AA1870" i="19"/>
  <c r="AA1869" i="19"/>
  <c r="AA1868" i="19"/>
  <c r="AA1867" i="19"/>
  <c r="AA1866" i="19"/>
  <c r="AA1865" i="19"/>
  <c r="AA1864" i="19"/>
  <c r="AA1863" i="19"/>
  <c r="AA1862" i="19"/>
  <c r="AA1861" i="19"/>
  <c r="AA1860" i="19"/>
  <c r="AA1859" i="19"/>
  <c r="AA1858" i="19"/>
  <c r="AA1857" i="19"/>
  <c r="AA1856" i="19"/>
  <c r="AA1855" i="19"/>
  <c r="AA1854" i="19"/>
  <c r="AA1853" i="19"/>
  <c r="AA1852" i="19"/>
  <c r="AA1851" i="19"/>
  <c r="AA1850" i="19"/>
  <c r="AA1849" i="19"/>
  <c r="AA1848" i="19"/>
  <c r="AA1847" i="19"/>
  <c r="AA1846" i="19"/>
  <c r="AA1845" i="19"/>
  <c r="AA1844" i="19"/>
  <c r="AA1843" i="19"/>
  <c r="AA1842" i="19"/>
  <c r="AA1841" i="19"/>
  <c r="AA1840" i="19"/>
  <c r="AA1839" i="19"/>
  <c r="AA1838" i="19"/>
  <c r="AA1837" i="19"/>
  <c r="AA1836" i="19"/>
  <c r="AA1835" i="19"/>
  <c r="AA1834" i="19"/>
  <c r="AA1833" i="19"/>
  <c r="AA1832" i="19"/>
  <c r="AA1831" i="19"/>
  <c r="AA1830" i="19"/>
  <c r="AA1829" i="19"/>
  <c r="AA1828" i="19"/>
  <c r="AA1827" i="19"/>
  <c r="AA1826" i="19"/>
  <c r="AA1825" i="19"/>
  <c r="AA1824" i="19"/>
  <c r="AA1823" i="19"/>
  <c r="AA1822" i="19"/>
  <c r="AA1821" i="19"/>
  <c r="AA1820" i="19"/>
  <c r="AA1819" i="19"/>
  <c r="AA1818" i="19"/>
  <c r="AA1817" i="19"/>
  <c r="AA1816" i="19"/>
  <c r="AA1815" i="19"/>
  <c r="AA1814" i="19"/>
  <c r="AA1813" i="19"/>
  <c r="AA1812" i="19"/>
  <c r="AA1811" i="19"/>
  <c r="AA1810" i="19"/>
  <c r="AA1809" i="19"/>
  <c r="AA1808" i="19"/>
  <c r="AA1807" i="19"/>
  <c r="AA1806" i="19"/>
  <c r="AA1805" i="19"/>
  <c r="AA1804" i="19"/>
  <c r="AA1803" i="19"/>
  <c r="AA1802" i="19"/>
  <c r="AA1801" i="19"/>
  <c r="AA1800" i="19"/>
  <c r="AA1799" i="19"/>
  <c r="AA1798" i="19"/>
  <c r="AA1797" i="19"/>
  <c r="AA1796" i="19"/>
  <c r="AA1795" i="19"/>
  <c r="AA1794" i="19"/>
  <c r="AA1793" i="19"/>
  <c r="AA1792" i="19"/>
  <c r="AA1791" i="19"/>
  <c r="AA1790" i="19"/>
  <c r="AA1789" i="19"/>
  <c r="AA1788" i="19"/>
  <c r="AA1787" i="19"/>
  <c r="AA1786" i="19"/>
  <c r="AA1785" i="19"/>
  <c r="AA1784" i="19"/>
  <c r="AA1783" i="19"/>
  <c r="AA1782" i="19"/>
  <c r="AA1781" i="19"/>
  <c r="AA1780" i="19"/>
  <c r="AA1779" i="19"/>
  <c r="AA1778" i="19"/>
  <c r="AA1777" i="19"/>
  <c r="AA1776" i="19"/>
  <c r="AA1775" i="19"/>
  <c r="AA1774" i="19"/>
  <c r="AA1773" i="19"/>
  <c r="AA1772" i="19"/>
  <c r="AA1771" i="19"/>
  <c r="AA1770" i="19"/>
  <c r="AA1769" i="19"/>
  <c r="AA1768" i="19"/>
  <c r="AA1767" i="19"/>
  <c r="AA1766" i="19"/>
  <c r="AA1765" i="19"/>
  <c r="AA1764" i="19"/>
  <c r="AA1763" i="19"/>
  <c r="AA1762" i="19"/>
  <c r="AA1761" i="19"/>
  <c r="AA1760" i="19"/>
  <c r="AA1759" i="19"/>
  <c r="AA1758" i="19"/>
  <c r="AA1757" i="19"/>
  <c r="AA1756" i="19"/>
  <c r="AA1755" i="19"/>
  <c r="AA1754" i="19"/>
  <c r="AA1753" i="19"/>
  <c r="AA1752" i="19"/>
  <c r="AA1751" i="19"/>
  <c r="AA1750" i="19"/>
  <c r="AA1749" i="19"/>
  <c r="AA1748" i="19"/>
  <c r="AA1747" i="19"/>
  <c r="AA1746" i="19"/>
  <c r="AA1745" i="19"/>
  <c r="AA1744" i="19"/>
  <c r="AA1743" i="19"/>
  <c r="AA1742" i="19"/>
  <c r="AA1741" i="19"/>
  <c r="AA1740" i="19"/>
  <c r="AA1739" i="19"/>
  <c r="AA1738" i="19"/>
  <c r="AA1737" i="19"/>
  <c r="AA1736" i="19"/>
  <c r="AA1735" i="19"/>
  <c r="AA1734" i="19"/>
  <c r="AA1733" i="19"/>
  <c r="AA1732" i="19"/>
  <c r="AA1731" i="19"/>
  <c r="AA1730" i="19"/>
  <c r="AA1729" i="19"/>
  <c r="AA1728" i="19"/>
  <c r="AA1727" i="19"/>
  <c r="AA1726" i="19"/>
  <c r="AA1725" i="19"/>
  <c r="AA1724" i="19"/>
  <c r="AA1723" i="19"/>
  <c r="AA1722" i="19"/>
  <c r="AA1721" i="19"/>
  <c r="AA1720" i="19"/>
  <c r="AA1719" i="19"/>
  <c r="AA1718" i="19"/>
  <c r="AA1717" i="19"/>
  <c r="AA1716" i="19"/>
  <c r="AA1715" i="19"/>
  <c r="AA1714" i="19"/>
  <c r="AA1713" i="19"/>
  <c r="AA1712" i="19"/>
  <c r="AA1711" i="19"/>
  <c r="AA1710" i="19"/>
  <c r="AA1709" i="19"/>
  <c r="AA1708" i="19"/>
  <c r="AA1707" i="19"/>
  <c r="AA1706" i="19"/>
  <c r="AA1705" i="19"/>
  <c r="AA1704" i="19"/>
  <c r="AA1703" i="19"/>
  <c r="AA1702" i="19"/>
  <c r="AA1701" i="19"/>
  <c r="AA1700" i="19"/>
  <c r="AA1699" i="19"/>
  <c r="AA1698" i="19"/>
  <c r="AA1697" i="19"/>
  <c r="AA1696" i="19"/>
  <c r="AA1695" i="19"/>
  <c r="AA1694" i="19"/>
  <c r="AA1693" i="19"/>
  <c r="AA1692" i="19"/>
  <c r="AA1691" i="19"/>
  <c r="AA1690" i="19"/>
  <c r="AA1689" i="19"/>
  <c r="AA1688" i="19"/>
  <c r="AA1687" i="19"/>
  <c r="AA1686" i="19"/>
  <c r="AA1685" i="19"/>
  <c r="AA1684" i="19"/>
  <c r="AA1683" i="19"/>
  <c r="AA1682" i="19"/>
  <c r="AA1681" i="19"/>
  <c r="AA1680" i="19"/>
  <c r="AA1679" i="19"/>
  <c r="AA1678" i="19"/>
  <c r="AA1677" i="19"/>
  <c r="AA1676" i="19"/>
  <c r="AA1675" i="19"/>
  <c r="AA1674" i="19"/>
  <c r="AA1673" i="19"/>
  <c r="AA1672" i="19"/>
  <c r="AA1671" i="19"/>
  <c r="AA1670" i="19"/>
  <c r="AA1669" i="19"/>
  <c r="AA1668" i="19"/>
  <c r="AA1667" i="19"/>
  <c r="AA1666" i="19"/>
  <c r="AA1665" i="19"/>
  <c r="AA1664" i="19"/>
  <c r="AA1663" i="19"/>
  <c r="AA1662" i="19"/>
  <c r="AA1661" i="19"/>
  <c r="AA1660" i="19"/>
  <c r="AA1659" i="19"/>
  <c r="AA1658" i="19"/>
  <c r="AA1657" i="19"/>
  <c r="AA1656" i="19"/>
  <c r="AA1655" i="19"/>
  <c r="AA1654" i="19"/>
  <c r="AA1653" i="19"/>
  <c r="AA1652" i="19"/>
  <c r="AA1651" i="19"/>
  <c r="AA1650" i="19"/>
  <c r="AA1649" i="19"/>
  <c r="AA1648" i="19"/>
  <c r="AA1647" i="19"/>
  <c r="AA1646" i="19"/>
  <c r="AA1645" i="19"/>
  <c r="AA1644" i="19"/>
  <c r="AA1643" i="19"/>
  <c r="AA1642" i="19"/>
  <c r="AA1641" i="19"/>
  <c r="AA1640" i="19"/>
  <c r="AA1639" i="19"/>
  <c r="AA1638" i="19"/>
  <c r="AA1637" i="19"/>
  <c r="AA1636" i="19"/>
  <c r="AA1635" i="19"/>
  <c r="AA1634" i="19"/>
  <c r="AA1633" i="19"/>
  <c r="AA1632" i="19"/>
  <c r="AA1631" i="19"/>
  <c r="AA1630" i="19"/>
  <c r="AA1629" i="19"/>
  <c r="AA1628" i="19"/>
  <c r="AA1627" i="19"/>
  <c r="AA1626" i="19"/>
  <c r="AA1625" i="19"/>
  <c r="AA1624" i="19"/>
  <c r="AA1623" i="19"/>
  <c r="AA1622" i="19"/>
  <c r="AA1621" i="19"/>
  <c r="AA1620" i="19"/>
  <c r="AA1619" i="19"/>
  <c r="AA1618" i="19"/>
  <c r="AA1617" i="19"/>
  <c r="AA1616" i="19"/>
  <c r="AA1615" i="19"/>
  <c r="AA1614" i="19"/>
  <c r="AA1613" i="19"/>
  <c r="AA1612" i="19"/>
  <c r="AA1611" i="19"/>
  <c r="AA1610" i="19"/>
  <c r="AA1609" i="19"/>
  <c r="AA1608" i="19"/>
  <c r="AA1607" i="19"/>
  <c r="AA1606" i="19"/>
  <c r="AA1605" i="19"/>
  <c r="AA1604" i="19"/>
  <c r="AA1603" i="19"/>
  <c r="AA1602" i="19"/>
  <c r="AA1601" i="19"/>
  <c r="AA1600" i="19"/>
  <c r="AA1599" i="19"/>
  <c r="AA1598" i="19"/>
  <c r="AA1597" i="19"/>
  <c r="AA1596" i="19"/>
  <c r="AA1595" i="19"/>
  <c r="AA1594" i="19"/>
  <c r="AA1593" i="19"/>
  <c r="AA1592" i="19"/>
  <c r="AA1591" i="19"/>
  <c r="AA1590" i="19"/>
  <c r="AA1589" i="19"/>
  <c r="AA1588" i="19"/>
  <c r="AA1587" i="19"/>
  <c r="AA1586" i="19"/>
  <c r="AA1585" i="19"/>
  <c r="AA1584" i="19"/>
  <c r="AA1583" i="19"/>
  <c r="AA1582" i="19"/>
  <c r="AA1581" i="19"/>
  <c r="AA1580" i="19"/>
  <c r="AA1579" i="19"/>
  <c r="AA1578" i="19"/>
  <c r="AA1577" i="19"/>
  <c r="AA1576" i="19"/>
  <c r="AA1575" i="19"/>
  <c r="AA1574" i="19"/>
  <c r="AA1573" i="19"/>
  <c r="AA1572" i="19"/>
  <c r="AA1571" i="19"/>
  <c r="AA1570" i="19"/>
  <c r="AA1569" i="19"/>
  <c r="AA1568" i="19"/>
  <c r="AA1567" i="19"/>
  <c r="AA1566" i="19"/>
  <c r="AA1565" i="19"/>
  <c r="AA1564" i="19"/>
  <c r="AA1563" i="19"/>
  <c r="AA1562" i="19"/>
  <c r="AA1561" i="19"/>
  <c r="AA1560" i="19"/>
  <c r="AA1559" i="19"/>
  <c r="AA1558" i="19"/>
  <c r="AA1557" i="19"/>
  <c r="AA1556" i="19"/>
  <c r="AA1555" i="19"/>
  <c r="AA1554" i="19"/>
  <c r="AA1553" i="19"/>
  <c r="AA1552" i="19"/>
  <c r="AA1551" i="19"/>
  <c r="AA1550" i="19"/>
  <c r="AA1549" i="19"/>
  <c r="AA1548" i="19"/>
  <c r="AA1547" i="19"/>
  <c r="AA1546" i="19"/>
  <c r="AA1545" i="19"/>
  <c r="AA1544" i="19"/>
  <c r="AA1543" i="19"/>
  <c r="AA1542" i="19"/>
  <c r="AA1541" i="19"/>
  <c r="AA1540" i="19"/>
  <c r="AA1539" i="19"/>
  <c r="AA1538" i="19"/>
  <c r="AA1537" i="19"/>
  <c r="AA1536" i="19"/>
  <c r="AA1535" i="19"/>
  <c r="AA1534" i="19"/>
  <c r="AA1533" i="19"/>
  <c r="AA1532" i="19"/>
  <c r="AA1531" i="19"/>
  <c r="AA1530" i="19"/>
  <c r="AA1529" i="19"/>
  <c r="AA1528" i="19"/>
  <c r="AA1527" i="19"/>
  <c r="AA1526" i="19"/>
  <c r="AA1525" i="19"/>
  <c r="AA1524" i="19"/>
  <c r="AA1523" i="19"/>
  <c r="AA1522" i="19"/>
  <c r="AA1521" i="19"/>
  <c r="AA1520" i="19"/>
  <c r="AA1519" i="19"/>
  <c r="AA1518" i="19"/>
  <c r="AA1517" i="19"/>
  <c r="AA1516" i="19"/>
  <c r="AA1515" i="19"/>
  <c r="AA1514" i="19"/>
  <c r="AA1513" i="19"/>
  <c r="AA1512" i="19"/>
  <c r="AA1511" i="19"/>
  <c r="AA1510" i="19"/>
  <c r="AA1509" i="19"/>
  <c r="AA1508" i="19"/>
  <c r="AA1507" i="19"/>
  <c r="AA1506" i="19"/>
  <c r="AA1505" i="19"/>
  <c r="AA1504" i="19"/>
  <c r="AA1503" i="19"/>
  <c r="AA1502" i="19"/>
  <c r="AA1501" i="19"/>
  <c r="AA1500" i="19"/>
  <c r="AA1499" i="19"/>
  <c r="AA1498" i="19"/>
  <c r="AA1497" i="19"/>
  <c r="AA1496" i="19"/>
  <c r="AA1495" i="19"/>
  <c r="AA1494" i="19"/>
  <c r="AA1493" i="19"/>
  <c r="AA1492" i="19"/>
  <c r="AA1491" i="19"/>
  <c r="AA1490" i="19"/>
  <c r="AA1489" i="19"/>
  <c r="AA1488" i="19"/>
  <c r="AA1487" i="19"/>
  <c r="AA1486" i="19"/>
  <c r="AA1485" i="19"/>
  <c r="AA1484" i="19"/>
  <c r="AA1483" i="19"/>
  <c r="AA1482" i="19"/>
  <c r="AA1481" i="19"/>
  <c r="AA1480" i="19"/>
  <c r="AA1479" i="19"/>
  <c r="AA1478" i="19"/>
  <c r="AA1477" i="19"/>
  <c r="AA1476" i="19"/>
  <c r="AA1475" i="19"/>
  <c r="AA1474" i="19"/>
  <c r="AA1473" i="19"/>
  <c r="AA1472" i="19"/>
  <c r="AA1471" i="19"/>
  <c r="AA1470" i="19"/>
  <c r="AA1469" i="19"/>
  <c r="AA1468" i="19"/>
  <c r="AA1467" i="19"/>
  <c r="AA1466" i="19"/>
  <c r="AA1465" i="19"/>
  <c r="AA1464" i="19"/>
  <c r="AA1463" i="19"/>
  <c r="AA1462" i="19"/>
  <c r="AA1461" i="19"/>
  <c r="AA1460" i="19"/>
  <c r="AA1459" i="19"/>
  <c r="AA1458" i="19"/>
  <c r="AA1457" i="19"/>
  <c r="AA1456" i="19"/>
  <c r="AA1455" i="19"/>
  <c r="AA1454" i="19"/>
  <c r="AA1453" i="19"/>
  <c r="AA1452" i="19"/>
  <c r="AA1451" i="19"/>
  <c r="AA1450" i="19"/>
  <c r="AA1449" i="19"/>
  <c r="AA1448" i="19"/>
  <c r="AA1447" i="19"/>
  <c r="AA1446" i="19"/>
  <c r="AA1445" i="19"/>
  <c r="AA1444" i="19"/>
  <c r="AA1443" i="19"/>
  <c r="AA1442" i="19"/>
  <c r="AA1441" i="19"/>
  <c r="AA1440" i="19"/>
  <c r="AA1439" i="19"/>
  <c r="AA1438" i="19"/>
  <c r="AA1437" i="19"/>
  <c r="AA1436" i="19"/>
  <c r="AA1435" i="19"/>
  <c r="AA1434" i="19"/>
  <c r="AA1433" i="19"/>
  <c r="AA1432" i="19"/>
  <c r="AA1431" i="19"/>
  <c r="AA1430" i="19"/>
  <c r="AA1429" i="19"/>
  <c r="AA1428" i="19"/>
  <c r="AA1427" i="19"/>
  <c r="AA1426" i="19"/>
  <c r="AA1425" i="19"/>
  <c r="AA1424" i="19"/>
  <c r="AA1423" i="19"/>
  <c r="AA1422" i="19"/>
  <c r="AA1421" i="19"/>
  <c r="AA1420" i="19"/>
  <c r="AA1419" i="19"/>
  <c r="AA1418" i="19"/>
  <c r="AA1417" i="19"/>
  <c r="AA1416" i="19"/>
  <c r="AA1415" i="19"/>
  <c r="AA1414" i="19"/>
  <c r="AA1413" i="19"/>
  <c r="AA1412" i="19"/>
  <c r="AA1411" i="19"/>
  <c r="AA1410" i="19"/>
  <c r="AA1409" i="19"/>
  <c r="AA1408" i="19"/>
  <c r="AA1407" i="19"/>
  <c r="AA1406" i="19"/>
  <c r="AA1405" i="19"/>
  <c r="AA1404" i="19"/>
  <c r="AA1403" i="19"/>
  <c r="AA1402" i="19"/>
  <c r="AA1401" i="19"/>
  <c r="AA1400" i="19"/>
  <c r="AA1399" i="19"/>
  <c r="AA1398" i="19"/>
  <c r="AA1397" i="19"/>
  <c r="AA1396" i="19"/>
  <c r="AA1395" i="19"/>
  <c r="AA1394" i="19"/>
  <c r="AA1393" i="19"/>
  <c r="AA1392" i="19"/>
  <c r="AA1391" i="19"/>
  <c r="AA1390" i="19"/>
  <c r="AA1389" i="19"/>
  <c r="AA1388" i="19"/>
  <c r="AA1387" i="19"/>
  <c r="AA1386" i="19"/>
  <c r="AA1385" i="19"/>
  <c r="AA1384" i="19"/>
  <c r="AA1383" i="19"/>
  <c r="AA1382" i="19"/>
  <c r="AA1381" i="19"/>
  <c r="AA1380" i="19"/>
  <c r="AA1379" i="19"/>
  <c r="AA1378" i="19"/>
  <c r="AA1377" i="19"/>
  <c r="AA1376" i="19"/>
  <c r="AA1375" i="19"/>
  <c r="AA1374" i="19"/>
  <c r="AA1373" i="19"/>
  <c r="AA1372" i="19"/>
  <c r="AA1371" i="19"/>
  <c r="AA1370" i="19"/>
  <c r="AA1369" i="19"/>
  <c r="AA1368" i="19"/>
  <c r="AA1367" i="19"/>
  <c r="AA1366" i="19"/>
  <c r="AA1365" i="19"/>
  <c r="AA1364" i="19"/>
  <c r="AA1363" i="19"/>
  <c r="AA1362" i="19"/>
  <c r="AA1361" i="19"/>
  <c r="AA1360" i="19"/>
  <c r="AA1359" i="19"/>
  <c r="AA1358" i="19"/>
  <c r="AA1357" i="19"/>
  <c r="AA1356" i="19"/>
  <c r="AA1355" i="19"/>
  <c r="AA1354" i="19"/>
  <c r="AA1353" i="19"/>
  <c r="AA1352" i="19"/>
  <c r="AA1351" i="19"/>
  <c r="AA1350" i="19"/>
  <c r="AA1349" i="19"/>
  <c r="AA1348" i="19"/>
  <c r="AA1347" i="19"/>
  <c r="AA1346" i="19"/>
  <c r="AA1345" i="19"/>
  <c r="AA1344" i="19"/>
  <c r="AA1343" i="19"/>
  <c r="AA1342" i="19"/>
  <c r="AA1341" i="19"/>
  <c r="AA1340" i="19"/>
  <c r="AA1339" i="19"/>
  <c r="AA1338" i="19"/>
  <c r="AA1337" i="19"/>
  <c r="AA1336" i="19"/>
  <c r="AA1335" i="19"/>
  <c r="AA1334" i="19"/>
  <c r="AA1333" i="19"/>
  <c r="AA1332" i="19"/>
  <c r="AA1331" i="19"/>
  <c r="AA1330" i="19"/>
  <c r="AA1329" i="19"/>
  <c r="AA1328" i="19"/>
  <c r="AA1327" i="19"/>
  <c r="AA1326" i="19"/>
  <c r="AA1325" i="19"/>
  <c r="AA1324" i="19"/>
  <c r="AA1323" i="19"/>
  <c r="AA1322" i="19"/>
  <c r="AA1321" i="19"/>
  <c r="AA1320" i="19"/>
  <c r="AA1319" i="19"/>
  <c r="AA1318" i="19"/>
  <c r="AA1317" i="19"/>
  <c r="AA1316" i="19"/>
  <c r="AA1315" i="19"/>
  <c r="AA1314" i="19"/>
  <c r="AA1313" i="19"/>
  <c r="AA1312" i="19"/>
  <c r="AA1311" i="19"/>
  <c r="AA1310" i="19"/>
  <c r="AA1309" i="19"/>
  <c r="AA1308" i="19"/>
  <c r="AA1307" i="19"/>
  <c r="AA1306" i="19"/>
  <c r="AA1305" i="19"/>
  <c r="AA1304" i="19"/>
  <c r="AA1303" i="19"/>
  <c r="AA1302" i="19"/>
  <c r="AA1301" i="19"/>
  <c r="AA1300" i="19"/>
  <c r="AA1299" i="19"/>
  <c r="AA1298" i="19"/>
  <c r="AA1297" i="19"/>
  <c r="AA1296" i="19"/>
  <c r="AA1295" i="19"/>
  <c r="AA1294" i="19"/>
  <c r="AA1293" i="19"/>
  <c r="AA1292" i="19"/>
  <c r="AA1291" i="19"/>
  <c r="AA1290" i="19"/>
  <c r="AA1289" i="19"/>
  <c r="AA1288" i="19"/>
  <c r="AA1287" i="19"/>
  <c r="AA1286" i="19"/>
  <c r="AA1285" i="19"/>
  <c r="AA1284" i="19"/>
  <c r="AA1283" i="19"/>
  <c r="AA1282" i="19"/>
  <c r="AA1281" i="19"/>
  <c r="AA1280" i="19"/>
  <c r="AA1279" i="19"/>
  <c r="AA1278" i="19"/>
  <c r="AA1277" i="19"/>
  <c r="AA1276" i="19"/>
  <c r="AA1275" i="19"/>
  <c r="AA1274" i="19"/>
  <c r="AA1273" i="19"/>
  <c r="AA1272" i="19"/>
  <c r="AA1271" i="19"/>
  <c r="AA1270" i="19"/>
  <c r="AA1269" i="19"/>
  <c r="AA1268" i="19"/>
  <c r="AA1267" i="19"/>
  <c r="AA1266" i="19"/>
  <c r="AA1265" i="19"/>
  <c r="AA1264" i="19"/>
  <c r="AA1263" i="19"/>
  <c r="AA1262" i="19"/>
  <c r="AA1261" i="19"/>
  <c r="AA1260" i="19"/>
  <c r="AA1259" i="19"/>
  <c r="AA1258" i="19"/>
  <c r="AA1257" i="19"/>
  <c r="AA1256" i="19"/>
  <c r="AA1255" i="19"/>
  <c r="AA1254" i="19"/>
  <c r="AA1253" i="19"/>
  <c r="AA1252" i="19"/>
  <c r="AA1251" i="19"/>
  <c r="AA1250" i="19"/>
  <c r="AA1249" i="19"/>
  <c r="AA1248" i="19"/>
  <c r="AA1247" i="19"/>
  <c r="AA1246" i="19"/>
  <c r="AA1245" i="19"/>
  <c r="AA1244" i="19"/>
  <c r="AA1243" i="19"/>
  <c r="AA1242" i="19"/>
  <c r="AA1241" i="19"/>
  <c r="AA1240" i="19"/>
  <c r="AA1239" i="19"/>
  <c r="AA1238" i="19"/>
  <c r="AA1237" i="19"/>
  <c r="AA1236" i="19"/>
  <c r="AA1235" i="19"/>
  <c r="AA1234" i="19"/>
  <c r="AA1233" i="19"/>
  <c r="AA1232" i="19"/>
  <c r="AA1231" i="19"/>
  <c r="AA1230" i="19"/>
  <c r="AA1229" i="19"/>
  <c r="AA1228" i="19"/>
  <c r="AA1227" i="19"/>
  <c r="AA1226" i="19"/>
  <c r="AA1225" i="19"/>
  <c r="AA1224" i="19"/>
  <c r="AA1223" i="19"/>
  <c r="AA1222" i="19"/>
  <c r="AA1221" i="19"/>
  <c r="AA1220" i="19"/>
  <c r="AA1219" i="19"/>
  <c r="AA1218" i="19"/>
  <c r="AA1217" i="19"/>
  <c r="AA1216" i="19"/>
  <c r="AA1215" i="19"/>
  <c r="AA1214" i="19"/>
  <c r="AA1213" i="19"/>
  <c r="AA1212" i="19"/>
  <c r="AA1211" i="19"/>
  <c r="AA1210" i="19"/>
  <c r="AA1209" i="19"/>
  <c r="AA1208" i="19"/>
  <c r="AA1207" i="19"/>
  <c r="AA1206" i="19"/>
  <c r="AA1205" i="19"/>
  <c r="AA1204" i="19"/>
  <c r="AA1203" i="19"/>
  <c r="AA1202" i="19"/>
  <c r="AA1201" i="19"/>
  <c r="AA1200" i="19"/>
  <c r="AA1199" i="19"/>
  <c r="AA1198" i="19"/>
  <c r="AA1197" i="19"/>
  <c r="AA1196" i="19"/>
  <c r="AA1195" i="19"/>
  <c r="AA1194" i="19"/>
  <c r="AA1193" i="19"/>
  <c r="AA1192" i="19"/>
  <c r="AA1191" i="19"/>
  <c r="AA1190" i="19"/>
  <c r="AA1189" i="19"/>
  <c r="AA1188" i="19"/>
  <c r="AA1187" i="19"/>
  <c r="AA1186" i="19"/>
  <c r="AA1185" i="19"/>
  <c r="AA1184" i="19"/>
  <c r="AA1183" i="19"/>
  <c r="AA1182" i="19"/>
  <c r="AA1181" i="19"/>
  <c r="AA1180" i="19"/>
  <c r="AA1179" i="19"/>
  <c r="AA1178" i="19"/>
  <c r="AA1177" i="19"/>
  <c r="AA1176" i="19"/>
  <c r="AA1175" i="19"/>
  <c r="AA1174" i="19"/>
  <c r="AA1173" i="19"/>
  <c r="AA1172" i="19"/>
  <c r="AA1171" i="19"/>
  <c r="AA1170" i="19"/>
  <c r="AA1169" i="19"/>
  <c r="AA1168" i="19"/>
  <c r="AA1167" i="19"/>
  <c r="AA1166" i="19"/>
  <c r="AA1165" i="19"/>
  <c r="AA1164" i="19"/>
  <c r="AA1163" i="19"/>
  <c r="AA1162" i="19"/>
  <c r="AA1161" i="19"/>
  <c r="AA1160" i="19"/>
  <c r="AA1159" i="19"/>
  <c r="AA1158" i="19"/>
  <c r="AA1157" i="19"/>
  <c r="AA1156" i="19"/>
  <c r="AA1155" i="19"/>
  <c r="AA1154" i="19"/>
  <c r="AA1153" i="19"/>
  <c r="AA1152" i="19"/>
  <c r="AA1151" i="19"/>
  <c r="AA1150" i="19"/>
  <c r="AA1149" i="19"/>
  <c r="AA1148" i="19"/>
  <c r="AA1147" i="19"/>
  <c r="AA1146" i="19"/>
  <c r="AA1145" i="19"/>
  <c r="AA1144" i="19"/>
  <c r="AA1143" i="19"/>
  <c r="AA1142" i="19"/>
  <c r="AA1141" i="19"/>
  <c r="AA1140" i="19"/>
  <c r="AA1139" i="19"/>
  <c r="AA1138" i="19"/>
  <c r="AA1137" i="19"/>
  <c r="AA1136" i="19"/>
  <c r="AA1135" i="19"/>
  <c r="AA1134" i="19"/>
  <c r="AA1133" i="19"/>
  <c r="AA1132" i="19"/>
  <c r="AA1131" i="19"/>
  <c r="AA1130" i="19"/>
  <c r="AA1129" i="19"/>
  <c r="AA1128" i="19"/>
  <c r="AA1127" i="19"/>
  <c r="AA1126" i="19"/>
  <c r="AA1125" i="19"/>
  <c r="AA1124" i="19"/>
  <c r="AA1123" i="19"/>
  <c r="AA1122" i="19"/>
  <c r="AA1121" i="19"/>
  <c r="AA1120" i="19"/>
  <c r="AA1119" i="19"/>
  <c r="AA1118" i="19"/>
  <c r="AA1117" i="19"/>
  <c r="AA1116" i="19"/>
  <c r="AA1115" i="19"/>
  <c r="AA1114" i="19"/>
  <c r="AA1113" i="19"/>
  <c r="AA1112" i="19"/>
  <c r="AA1111" i="19"/>
  <c r="AA1110" i="19"/>
  <c r="AA1109" i="19"/>
  <c r="AA1108" i="19"/>
  <c r="AA1107" i="19"/>
  <c r="AA1106" i="19"/>
  <c r="AA1105" i="19"/>
  <c r="AA1104" i="19"/>
  <c r="AA1103" i="19"/>
  <c r="AA1102" i="19"/>
  <c r="AA1101" i="19"/>
  <c r="AA1100" i="19"/>
  <c r="AA1099" i="19"/>
  <c r="AA1098" i="19"/>
  <c r="AA1097" i="19"/>
  <c r="AA1096" i="19"/>
  <c r="AA1095" i="19"/>
  <c r="AA1094" i="19"/>
  <c r="AA1093" i="19"/>
  <c r="AA1092" i="19"/>
  <c r="AA1091" i="19"/>
  <c r="AA1090" i="19"/>
  <c r="AA1089" i="19"/>
  <c r="AA1088" i="19"/>
  <c r="AA1087" i="19"/>
  <c r="AA1086" i="19"/>
  <c r="AA1085" i="19"/>
  <c r="AA1084" i="19"/>
  <c r="AA1083" i="19"/>
  <c r="AA1082" i="19"/>
  <c r="AA1081" i="19"/>
  <c r="AA1080" i="19"/>
  <c r="AA1079" i="19"/>
  <c r="AA1078" i="19"/>
  <c r="AA1077" i="19"/>
  <c r="AA1076" i="19"/>
  <c r="AA1075" i="19"/>
  <c r="AA1074" i="19"/>
  <c r="AA1073" i="19"/>
  <c r="AA1072" i="19"/>
  <c r="AA1071" i="19"/>
  <c r="AA1070" i="19"/>
  <c r="AA1069" i="19"/>
  <c r="AA1068" i="19"/>
  <c r="AA1067" i="19"/>
  <c r="AA1066" i="19"/>
  <c r="AA1065" i="19"/>
  <c r="AA1064" i="19"/>
  <c r="AA1063" i="19"/>
  <c r="AA1062" i="19"/>
  <c r="AA1061" i="19"/>
  <c r="AA1060" i="19"/>
  <c r="AA1059" i="19"/>
  <c r="AA1058" i="19"/>
  <c r="AA1057" i="19"/>
  <c r="AA1056" i="19"/>
  <c r="AA1055" i="19"/>
  <c r="AA1054" i="19"/>
  <c r="AA1053" i="19"/>
  <c r="AA1052" i="19"/>
  <c r="AA1051" i="19"/>
  <c r="AA1050" i="19"/>
  <c r="AA1049" i="19"/>
  <c r="AA1048" i="19"/>
  <c r="AA1047" i="19"/>
  <c r="AA1046" i="19"/>
  <c r="AA1045" i="19"/>
  <c r="AA1044" i="19"/>
  <c r="AA1043" i="19"/>
  <c r="AA1042" i="19"/>
  <c r="AA1041" i="19"/>
  <c r="AA1040" i="19"/>
  <c r="AA1039" i="19"/>
  <c r="AA1038" i="19"/>
  <c r="AA1037" i="19"/>
  <c r="AA1036" i="19"/>
  <c r="AA1035" i="19"/>
  <c r="AA1034" i="19"/>
  <c r="AA1033" i="19"/>
  <c r="AA1032" i="19"/>
  <c r="AA1031" i="19"/>
  <c r="AA1030" i="19"/>
  <c r="AA1029" i="19"/>
  <c r="AA1028" i="19"/>
  <c r="AA1027" i="19"/>
  <c r="AA1026" i="19"/>
  <c r="AA1025" i="19"/>
  <c r="AA1024" i="19"/>
  <c r="AA1023" i="19"/>
  <c r="AA1022" i="19"/>
  <c r="AA1021" i="19"/>
  <c r="AA1020" i="19"/>
  <c r="AA1019" i="19"/>
  <c r="AA1018" i="19"/>
  <c r="AA1017" i="19"/>
  <c r="AA1016" i="19"/>
  <c r="AA1015" i="19"/>
  <c r="AA1014" i="19"/>
  <c r="AA1013" i="19"/>
  <c r="AA1012" i="19"/>
  <c r="AA1011" i="19"/>
  <c r="AA1010" i="19"/>
  <c r="AA1009" i="19"/>
  <c r="AA1008" i="19"/>
  <c r="AA1007" i="19"/>
  <c r="AA1006" i="19"/>
  <c r="AA1005" i="19"/>
  <c r="AA1004" i="19"/>
  <c r="AA1003" i="19"/>
  <c r="AA1002" i="19"/>
  <c r="AA1001" i="19"/>
  <c r="AA1000" i="19"/>
  <c r="AA999" i="19"/>
  <c r="AA998" i="19"/>
  <c r="AA997" i="19"/>
  <c r="AA996" i="19"/>
  <c r="AA995" i="19"/>
  <c r="AA994" i="19"/>
  <c r="AA993" i="19"/>
  <c r="AA992" i="19"/>
  <c r="AA991" i="19"/>
  <c r="AA990" i="19"/>
  <c r="AA989" i="19"/>
  <c r="AA988" i="19"/>
  <c r="AA987" i="19"/>
  <c r="AA986" i="19"/>
  <c r="AA985" i="19"/>
  <c r="AA984" i="19"/>
  <c r="AA983" i="19"/>
  <c r="AA982" i="19"/>
  <c r="AA981" i="19"/>
  <c r="AA980" i="19"/>
  <c r="AA979" i="19"/>
  <c r="AA978" i="19"/>
  <c r="AA977" i="19"/>
  <c r="AA976" i="19"/>
  <c r="AA975" i="19"/>
  <c r="AA974" i="19"/>
  <c r="AA973" i="19"/>
  <c r="AA972" i="19"/>
  <c r="AA971" i="19"/>
  <c r="AA970" i="19"/>
  <c r="AA969" i="19"/>
  <c r="AA968" i="19"/>
  <c r="AA967" i="19"/>
  <c r="AA966" i="19"/>
  <c r="AA965" i="19"/>
  <c r="AA964" i="19"/>
  <c r="AA963" i="19"/>
  <c r="AA962" i="19"/>
  <c r="AA961" i="19"/>
  <c r="AA960" i="19"/>
  <c r="AA959" i="19"/>
  <c r="AA958" i="19"/>
  <c r="AA957" i="19"/>
  <c r="AA956" i="19"/>
  <c r="AA955" i="19"/>
  <c r="AA954" i="19"/>
  <c r="AA953" i="19"/>
  <c r="AA952" i="19"/>
  <c r="AA951" i="19"/>
  <c r="AA950" i="19"/>
  <c r="AA949" i="19"/>
  <c r="AA948" i="19"/>
  <c r="AA947" i="19"/>
  <c r="AA946" i="19"/>
  <c r="AA945" i="19"/>
  <c r="AA944" i="19"/>
  <c r="AA943" i="19"/>
  <c r="AA942" i="19"/>
  <c r="AA941" i="19"/>
  <c r="AA940" i="19"/>
  <c r="AA939" i="19"/>
  <c r="AA938" i="19"/>
  <c r="AA937" i="19"/>
  <c r="AA936" i="19"/>
  <c r="AA935" i="19"/>
  <c r="AA934" i="19"/>
  <c r="AA933" i="19"/>
  <c r="AA932" i="19"/>
  <c r="AA931" i="19"/>
  <c r="AA930" i="19"/>
  <c r="AA929" i="19"/>
  <c r="AA928" i="19"/>
  <c r="AA927" i="19"/>
  <c r="AA926" i="19"/>
  <c r="AA925" i="19"/>
  <c r="AA924" i="19"/>
  <c r="AA923" i="19"/>
  <c r="AA922" i="19"/>
  <c r="AA921" i="19"/>
  <c r="AA920" i="19"/>
  <c r="AA919" i="19"/>
  <c r="AA918" i="19"/>
  <c r="AA917" i="19"/>
  <c r="AA916" i="19"/>
  <c r="AA915" i="19"/>
  <c r="AA914" i="19"/>
  <c r="AA913" i="19"/>
  <c r="AA912" i="19"/>
  <c r="AA911" i="19"/>
  <c r="AA910" i="19"/>
  <c r="AA909" i="19"/>
  <c r="AA908" i="19"/>
  <c r="AA907" i="19"/>
  <c r="AA906" i="19"/>
  <c r="AA905" i="19"/>
  <c r="AA904" i="19"/>
  <c r="AA903" i="19"/>
  <c r="AA902" i="19"/>
  <c r="AA901" i="19"/>
  <c r="AA900" i="19"/>
  <c r="AA899" i="19"/>
  <c r="AA898" i="19"/>
  <c r="AA897" i="19"/>
  <c r="AA896" i="19"/>
  <c r="AA895" i="19"/>
  <c r="AA894" i="19"/>
  <c r="AA893" i="19"/>
  <c r="AA892" i="19"/>
  <c r="AA891" i="19"/>
  <c r="AA890" i="19"/>
  <c r="AA889" i="19"/>
  <c r="AA888" i="19"/>
  <c r="AA887" i="19"/>
  <c r="AA886" i="19"/>
  <c r="AA885" i="19"/>
  <c r="AA884" i="19"/>
  <c r="AA883" i="19"/>
  <c r="AA882" i="19"/>
  <c r="AA881" i="19"/>
  <c r="AA880" i="19"/>
  <c r="AA879" i="19"/>
  <c r="AA878" i="19"/>
  <c r="AA877" i="19"/>
  <c r="AA876" i="19"/>
  <c r="AA875" i="19"/>
  <c r="AA874" i="19"/>
  <c r="AA873" i="19"/>
  <c r="AA872" i="19"/>
  <c r="AA871" i="19"/>
  <c r="AA870" i="19"/>
  <c r="AA869" i="19"/>
  <c r="AA868" i="19"/>
  <c r="AA867" i="19"/>
  <c r="AA866" i="19"/>
  <c r="AA865" i="19"/>
  <c r="AA864" i="19"/>
  <c r="AA863" i="19"/>
  <c r="AA862" i="19"/>
  <c r="AA861" i="19"/>
  <c r="AA860" i="19"/>
  <c r="AA859" i="19"/>
  <c r="AA858" i="19"/>
  <c r="AA857" i="19"/>
  <c r="AA856" i="19"/>
  <c r="AA855" i="19"/>
  <c r="AA854" i="19"/>
  <c r="AA853" i="19"/>
  <c r="AA852" i="19"/>
  <c r="AA851" i="19"/>
  <c r="AA850" i="19"/>
  <c r="AA849" i="19"/>
  <c r="AA848" i="19"/>
  <c r="AA847" i="19"/>
  <c r="AA846" i="19"/>
  <c r="AA845" i="19"/>
  <c r="AA844" i="19"/>
  <c r="AA843" i="19"/>
  <c r="AA842" i="19"/>
  <c r="AA841" i="19"/>
  <c r="AA840" i="19"/>
  <c r="AA839" i="19"/>
  <c r="AA838" i="19"/>
  <c r="AA837" i="19"/>
  <c r="AA836" i="19"/>
  <c r="AA835" i="19"/>
  <c r="AA834" i="19"/>
  <c r="AA833" i="19"/>
  <c r="AA832" i="19"/>
  <c r="AA831" i="19"/>
  <c r="AA830" i="19"/>
  <c r="AA829" i="19"/>
  <c r="AA828" i="19"/>
  <c r="AA827" i="19"/>
  <c r="AA826" i="19"/>
  <c r="AA825" i="19"/>
  <c r="AA824" i="19"/>
  <c r="AA823" i="19"/>
  <c r="AA822" i="19"/>
  <c r="AA821" i="19"/>
  <c r="AA820" i="19"/>
  <c r="AA819" i="19"/>
  <c r="AA818" i="19"/>
  <c r="AA817" i="19"/>
  <c r="AA816" i="19"/>
  <c r="AA815" i="19"/>
  <c r="AA814" i="19"/>
  <c r="AA813" i="19"/>
  <c r="AA812" i="19"/>
  <c r="AA811" i="19"/>
  <c r="AA810" i="19"/>
  <c r="AA809" i="19"/>
  <c r="AA808" i="19"/>
  <c r="AA807" i="19"/>
  <c r="AA806" i="19"/>
  <c r="AA805" i="19"/>
  <c r="AA804" i="19"/>
  <c r="AA803" i="19"/>
  <c r="AA802" i="19"/>
  <c r="AA801" i="19"/>
  <c r="AA800" i="19"/>
  <c r="AA799" i="19"/>
  <c r="AA798" i="19"/>
  <c r="AA797" i="19"/>
  <c r="AA796" i="19"/>
  <c r="AA795" i="19"/>
  <c r="AA794" i="19"/>
  <c r="AA793" i="19"/>
  <c r="AA792" i="19"/>
  <c r="AA791" i="19"/>
  <c r="AA790" i="19"/>
  <c r="AA789" i="19"/>
  <c r="AA788" i="19"/>
  <c r="AA787" i="19"/>
  <c r="AA786" i="19"/>
  <c r="AA785" i="19"/>
  <c r="AA784" i="19"/>
  <c r="AA783" i="19"/>
  <c r="AA782" i="19"/>
  <c r="AA781" i="19"/>
  <c r="AA780" i="19"/>
  <c r="AA779" i="19"/>
  <c r="AA778" i="19"/>
  <c r="AA777" i="19"/>
  <c r="AA776" i="19"/>
  <c r="AA775" i="19"/>
  <c r="AA774" i="19"/>
  <c r="AA773" i="19"/>
  <c r="AA772" i="19"/>
  <c r="AA771" i="19"/>
  <c r="AA770" i="19"/>
  <c r="AA769" i="19"/>
  <c r="AA768" i="19"/>
  <c r="AA767" i="19"/>
  <c r="AA766" i="19"/>
  <c r="AA765" i="19"/>
  <c r="AA764" i="19"/>
  <c r="AA763" i="19"/>
  <c r="AA762" i="19"/>
  <c r="AA761" i="19"/>
  <c r="AA760" i="19"/>
  <c r="AA759" i="19"/>
  <c r="AA758" i="19"/>
  <c r="AA757" i="19"/>
  <c r="AA756" i="19"/>
  <c r="AA755" i="19"/>
  <c r="AA754" i="19"/>
  <c r="AA753" i="19"/>
  <c r="AA752" i="19"/>
  <c r="AA751" i="19"/>
  <c r="AA750" i="19"/>
  <c r="AA749" i="19"/>
  <c r="AA748" i="19"/>
  <c r="AA747" i="19"/>
  <c r="AA746" i="19"/>
  <c r="AA745" i="19"/>
  <c r="AA744" i="19"/>
  <c r="AA743" i="19"/>
  <c r="AA742" i="19"/>
  <c r="AA741" i="19"/>
  <c r="AA740" i="19"/>
  <c r="AA739" i="19"/>
  <c r="AA738" i="19"/>
  <c r="AA737" i="19"/>
  <c r="AA736" i="19"/>
  <c r="AA735" i="19"/>
  <c r="AA734" i="19"/>
  <c r="AA733" i="19"/>
  <c r="AA732" i="19"/>
  <c r="AA731" i="19"/>
  <c r="AA730" i="19"/>
  <c r="AA729" i="19"/>
  <c r="AA728" i="19"/>
  <c r="AA727" i="19"/>
  <c r="AA726" i="19"/>
  <c r="AA725" i="19"/>
  <c r="AA724" i="19"/>
  <c r="AA723" i="19"/>
  <c r="AA722" i="19"/>
  <c r="AA721" i="19"/>
  <c r="AA720" i="19"/>
  <c r="AA719" i="19"/>
  <c r="AA718" i="19"/>
  <c r="AA717" i="19"/>
  <c r="AA716" i="19"/>
  <c r="AA715" i="19"/>
  <c r="AA714" i="19"/>
  <c r="AA713" i="19"/>
  <c r="AA712" i="19"/>
  <c r="AA711" i="19"/>
  <c r="AA710" i="19"/>
  <c r="AA709" i="19"/>
  <c r="AA708" i="19"/>
  <c r="AA707" i="19"/>
  <c r="AA706" i="19"/>
  <c r="AA705" i="19"/>
  <c r="AA704" i="19"/>
  <c r="AA703" i="19"/>
  <c r="AA702" i="19"/>
  <c r="AA701" i="19"/>
  <c r="AA700" i="19"/>
  <c r="AA699" i="19"/>
  <c r="AA698" i="19"/>
  <c r="AA697" i="19"/>
  <c r="AA696" i="19"/>
  <c r="AA695" i="19"/>
  <c r="AA694" i="19"/>
  <c r="AA693" i="19"/>
  <c r="AA692" i="19"/>
  <c r="AA691" i="19"/>
  <c r="AA690" i="19"/>
  <c r="AA689" i="19"/>
  <c r="AA688" i="19"/>
  <c r="AA687" i="19"/>
  <c r="AA686" i="19"/>
  <c r="AA685" i="19"/>
  <c r="AA684" i="19"/>
  <c r="AA683" i="19"/>
  <c r="AA682" i="19"/>
  <c r="AA681" i="19"/>
  <c r="AA680" i="19"/>
  <c r="AA679" i="19"/>
  <c r="AA678" i="19"/>
  <c r="AA677" i="19"/>
  <c r="AA676" i="19"/>
  <c r="AA675" i="19"/>
  <c r="AA674" i="19"/>
  <c r="AA673" i="19"/>
  <c r="AA672" i="19"/>
  <c r="AA671" i="19"/>
  <c r="AA670" i="19"/>
  <c r="AA669" i="19"/>
  <c r="AA668" i="19"/>
  <c r="AA667" i="19"/>
  <c r="AA666" i="19"/>
  <c r="AA665" i="19"/>
  <c r="AA664" i="19"/>
  <c r="AA663" i="19"/>
  <c r="AA662" i="19"/>
  <c r="AA661" i="19"/>
  <c r="AA660" i="19"/>
  <c r="AA659" i="19"/>
  <c r="AA658" i="19"/>
  <c r="AA657" i="19"/>
  <c r="AA656" i="19"/>
  <c r="AA655" i="19"/>
  <c r="AA654" i="19"/>
  <c r="AA653" i="19"/>
  <c r="AA652" i="19"/>
  <c r="AA651" i="19"/>
  <c r="AA650" i="19"/>
  <c r="AA649" i="19"/>
  <c r="AA648" i="19"/>
  <c r="AA647" i="19"/>
  <c r="AA646" i="19"/>
  <c r="AA645" i="19"/>
  <c r="AA644" i="19"/>
  <c r="AA643" i="19"/>
  <c r="AA642" i="19"/>
  <c r="AA641" i="19"/>
  <c r="AA640" i="19"/>
  <c r="AA639" i="19"/>
  <c r="AA638" i="19"/>
  <c r="AA637" i="19"/>
  <c r="AA636" i="19"/>
  <c r="AA635" i="19"/>
  <c r="AA634" i="19"/>
  <c r="AA633" i="19"/>
  <c r="AA632" i="19"/>
  <c r="AA631" i="19"/>
  <c r="AA630" i="19"/>
  <c r="AA629" i="19"/>
  <c r="AA628" i="19"/>
  <c r="AA627" i="19"/>
  <c r="AA626" i="19"/>
  <c r="AA625" i="19"/>
  <c r="AA624" i="19"/>
  <c r="AA623" i="19"/>
  <c r="AA622" i="19"/>
  <c r="AA621" i="19"/>
  <c r="AA620" i="19"/>
  <c r="AA619" i="19"/>
  <c r="AA618" i="19"/>
  <c r="AA617" i="19"/>
  <c r="AA616" i="19"/>
  <c r="AA615" i="19"/>
  <c r="AA614" i="19"/>
  <c r="AA613" i="19"/>
  <c r="AA612" i="19"/>
  <c r="AA611" i="19"/>
  <c r="AA610" i="19"/>
  <c r="AA609" i="19"/>
  <c r="AA608" i="19"/>
  <c r="AA607" i="19"/>
  <c r="AA606" i="19"/>
  <c r="AA605" i="19"/>
  <c r="AA604" i="19"/>
  <c r="AA603" i="19"/>
  <c r="AA602" i="19"/>
  <c r="AA601" i="19"/>
  <c r="AA600" i="19"/>
  <c r="AA599" i="19"/>
  <c r="AA598" i="19"/>
  <c r="AA597" i="19"/>
  <c r="AA596" i="19"/>
  <c r="AA595" i="19"/>
  <c r="AA594" i="19"/>
  <c r="AA593" i="19"/>
  <c r="AA592" i="19"/>
  <c r="AA591" i="19"/>
  <c r="AA590" i="19"/>
  <c r="AA589" i="19"/>
  <c r="AA588" i="19"/>
  <c r="AA587" i="19"/>
  <c r="AA586" i="19"/>
  <c r="AA585" i="19"/>
  <c r="AA584" i="19"/>
  <c r="AA583" i="19"/>
  <c r="AA582" i="19"/>
  <c r="AA581" i="19"/>
  <c r="AA580" i="19"/>
  <c r="AA579" i="19"/>
  <c r="AA578" i="19"/>
  <c r="AA577" i="19"/>
  <c r="AA576" i="19"/>
  <c r="AA575" i="19"/>
  <c r="AA574" i="19"/>
  <c r="AA573" i="19"/>
  <c r="AA572" i="19"/>
  <c r="AA571" i="19"/>
  <c r="AA570" i="19"/>
  <c r="AA569" i="19"/>
  <c r="AA568" i="19"/>
  <c r="AA567" i="19"/>
  <c r="AA566" i="19"/>
  <c r="AA565" i="19"/>
  <c r="AA564" i="19"/>
  <c r="AA563" i="19"/>
  <c r="AA562" i="19"/>
  <c r="AA561" i="19"/>
  <c r="AA560" i="19"/>
  <c r="AA559" i="19"/>
  <c r="AA558" i="19"/>
  <c r="AA557" i="19"/>
  <c r="AA556" i="19"/>
  <c r="AA555" i="19"/>
  <c r="AA554" i="19"/>
  <c r="AA553" i="19"/>
  <c r="AA552" i="19"/>
  <c r="AA551" i="19"/>
  <c r="AA550" i="19"/>
  <c r="AA549" i="19"/>
  <c r="AA548" i="19"/>
  <c r="AA547" i="19"/>
  <c r="AA546" i="19"/>
  <c r="AA545" i="19"/>
  <c r="AA544" i="19"/>
  <c r="AA543" i="19"/>
  <c r="AA542" i="19"/>
  <c r="AA541" i="19"/>
  <c r="AA540" i="19"/>
  <c r="AA539" i="19"/>
  <c r="AA538" i="19"/>
  <c r="AA537" i="19"/>
  <c r="AA536" i="19"/>
  <c r="AA535" i="19"/>
  <c r="AA534" i="19"/>
  <c r="AA533" i="19"/>
  <c r="AA532" i="19"/>
  <c r="AA531" i="19"/>
  <c r="AA530" i="19"/>
  <c r="AA529" i="19"/>
  <c r="AA528" i="19"/>
  <c r="AA527" i="19"/>
  <c r="AA526" i="19"/>
  <c r="AA525" i="19"/>
  <c r="AA524" i="19"/>
  <c r="AA523" i="19"/>
  <c r="AA522" i="19"/>
  <c r="AA521" i="19"/>
  <c r="AA520" i="19"/>
  <c r="AA519" i="19"/>
  <c r="AA518" i="19"/>
  <c r="AA517" i="19"/>
  <c r="AA516" i="19"/>
  <c r="AA515" i="19"/>
  <c r="AA514" i="19"/>
  <c r="AA513" i="19"/>
  <c r="AA512" i="19"/>
  <c r="AA511" i="19"/>
  <c r="AA510" i="19"/>
  <c r="AA509" i="19"/>
  <c r="AA508" i="19"/>
  <c r="AA507" i="19"/>
  <c r="AA506" i="19"/>
  <c r="AA505" i="19"/>
  <c r="AA504" i="19"/>
  <c r="AA503" i="19"/>
  <c r="AA502" i="19"/>
  <c r="AA501" i="19"/>
  <c r="AA500" i="19"/>
  <c r="AA499" i="19"/>
  <c r="AA498" i="19"/>
  <c r="AA497" i="19"/>
  <c r="AA496" i="19"/>
  <c r="AA495" i="19"/>
  <c r="AA494" i="19"/>
  <c r="AA493" i="19"/>
  <c r="AA492" i="19"/>
  <c r="AA491" i="19"/>
  <c r="AA490" i="19"/>
  <c r="AA489" i="19"/>
  <c r="AA488" i="19"/>
  <c r="AA487" i="19"/>
  <c r="AA486" i="19"/>
  <c r="AA485" i="19"/>
  <c r="AA484" i="19"/>
  <c r="AA483" i="19"/>
  <c r="AA482" i="19"/>
  <c r="AA481" i="19"/>
  <c r="AA480" i="19"/>
  <c r="AA479" i="19"/>
  <c r="AA478" i="19"/>
  <c r="AA477" i="19"/>
  <c r="AA476" i="19"/>
  <c r="AA475" i="19"/>
  <c r="AA474" i="19"/>
  <c r="AA473" i="19"/>
  <c r="AA472" i="19"/>
  <c r="AA471" i="19"/>
  <c r="AA470" i="19"/>
  <c r="AA469" i="19"/>
  <c r="AA468" i="19"/>
  <c r="AA467" i="19"/>
  <c r="AA466" i="19"/>
  <c r="AA465" i="19"/>
  <c r="AA464" i="19"/>
  <c r="AA463" i="19"/>
  <c r="AA462" i="19"/>
  <c r="AA461" i="19"/>
  <c r="AA460" i="19"/>
  <c r="AA459" i="19"/>
  <c r="AA458" i="19"/>
  <c r="AA457" i="19"/>
  <c r="AA456" i="19"/>
  <c r="AA455" i="19"/>
  <c r="AA454" i="19"/>
  <c r="AA453" i="19"/>
  <c r="AA452" i="19"/>
  <c r="AA451" i="19"/>
  <c r="AA450" i="19"/>
  <c r="AA449" i="19"/>
  <c r="AA448" i="19"/>
  <c r="AA447" i="19"/>
  <c r="AA446" i="19"/>
  <c r="AA445" i="19"/>
  <c r="AA444" i="19"/>
  <c r="AA443" i="19"/>
  <c r="AA442" i="19"/>
  <c r="AA441" i="19"/>
  <c r="AA440" i="19"/>
  <c r="AA439" i="19"/>
  <c r="AA438" i="19"/>
  <c r="AA437" i="19"/>
  <c r="AA436" i="19"/>
  <c r="AA435" i="19"/>
  <c r="AA434" i="19"/>
  <c r="AA433" i="19"/>
  <c r="AA432" i="19"/>
  <c r="AA431" i="19"/>
  <c r="AA430" i="19"/>
  <c r="AA429" i="19"/>
  <c r="AA428" i="19"/>
  <c r="AA427" i="19"/>
  <c r="AA426" i="19"/>
  <c r="AA425" i="19"/>
  <c r="AA424" i="19"/>
  <c r="AA423" i="19"/>
  <c r="AA422" i="19"/>
  <c r="AA421" i="19"/>
  <c r="AA420" i="19"/>
  <c r="AA419" i="19"/>
  <c r="AA418" i="19"/>
  <c r="AA417" i="19"/>
  <c r="AA416" i="19"/>
  <c r="AA415" i="19"/>
  <c r="AA414" i="19"/>
  <c r="AA413" i="19"/>
  <c r="AA412" i="19"/>
  <c r="AA411" i="19"/>
  <c r="AA410" i="19"/>
  <c r="AA409" i="19"/>
  <c r="AA408" i="19"/>
  <c r="AA407" i="19"/>
  <c r="AA406" i="19"/>
  <c r="AA405" i="19"/>
  <c r="AA404" i="19"/>
  <c r="AA403" i="19"/>
  <c r="AA402" i="19"/>
  <c r="AA401" i="19"/>
  <c r="AA400" i="19"/>
  <c r="AA399" i="19"/>
  <c r="AA398" i="19"/>
  <c r="AA397" i="19"/>
  <c r="AA396" i="19"/>
  <c r="AA395" i="19"/>
  <c r="AA394" i="19"/>
  <c r="AA393" i="19"/>
  <c r="AA392" i="19"/>
  <c r="AA391" i="19"/>
  <c r="AA390" i="19"/>
  <c r="AA389" i="19"/>
  <c r="AA388" i="19"/>
  <c r="AA387" i="19"/>
  <c r="AA386" i="19"/>
  <c r="AA385" i="19"/>
  <c r="AA384" i="19"/>
  <c r="AA383" i="19"/>
  <c r="AA382" i="19"/>
  <c r="AA381" i="19"/>
  <c r="AA380" i="19"/>
  <c r="AA379" i="19"/>
  <c r="AA378" i="19"/>
  <c r="AA377" i="19"/>
  <c r="AA376" i="19"/>
  <c r="AA375" i="19"/>
  <c r="AA374" i="19"/>
  <c r="AA373" i="19"/>
  <c r="AA372" i="19"/>
  <c r="AA371" i="19"/>
  <c r="AA370" i="19"/>
  <c r="AA369" i="19"/>
  <c r="AA368" i="19"/>
  <c r="AA367" i="19"/>
  <c r="AA366" i="19"/>
  <c r="AA365" i="19"/>
  <c r="AA364" i="19"/>
  <c r="AA363" i="19"/>
  <c r="AA362" i="19"/>
  <c r="AA361" i="19"/>
  <c r="AA360" i="19"/>
  <c r="AA359" i="19"/>
  <c r="AA358" i="19"/>
  <c r="AA357" i="19"/>
  <c r="AA356" i="19"/>
  <c r="AA355" i="19"/>
  <c r="AA354" i="19"/>
  <c r="AA353" i="19"/>
  <c r="AA352" i="19"/>
  <c r="AA351" i="19"/>
  <c r="AA350" i="19"/>
  <c r="AA349" i="19"/>
  <c r="AA348" i="19"/>
  <c r="AA347" i="19"/>
  <c r="AA346" i="19"/>
  <c r="AA345" i="19"/>
  <c r="AA344" i="19"/>
  <c r="AA343" i="19"/>
  <c r="AA342" i="19"/>
  <c r="AA341" i="19"/>
  <c r="AA340" i="19"/>
  <c r="AA339" i="19"/>
  <c r="AA338" i="19"/>
  <c r="AA337" i="19"/>
  <c r="AA336" i="19"/>
  <c r="AA335" i="19"/>
  <c r="AA334" i="19"/>
  <c r="AA333" i="19"/>
  <c r="AA332" i="19"/>
  <c r="AA331" i="19"/>
  <c r="AA330" i="19"/>
  <c r="AA329" i="19"/>
  <c r="AA328" i="19"/>
  <c r="AA327" i="19"/>
  <c r="AA326" i="19"/>
  <c r="AA325" i="19"/>
  <c r="AA324" i="19"/>
  <c r="AA323" i="19"/>
  <c r="AA322" i="19"/>
  <c r="AA321" i="19"/>
  <c r="AA320" i="19"/>
  <c r="AA319" i="19"/>
  <c r="AA318" i="19"/>
  <c r="AA317" i="19"/>
  <c r="AA316" i="19"/>
  <c r="AA315" i="19"/>
  <c r="AA314" i="19"/>
  <c r="AA313" i="19"/>
  <c r="AA312" i="19"/>
  <c r="AA311" i="19"/>
  <c r="AA310" i="19"/>
  <c r="AA309" i="19"/>
  <c r="AA308" i="19"/>
  <c r="AA307" i="19"/>
  <c r="AA306" i="19"/>
  <c r="AA305" i="19"/>
  <c r="AA304" i="19"/>
  <c r="AA303" i="19"/>
  <c r="AA302" i="19"/>
  <c r="AA301" i="19"/>
  <c r="AA300" i="19"/>
  <c r="AA299" i="19"/>
  <c r="AA298" i="19"/>
  <c r="AA297" i="19"/>
  <c r="AA296" i="19"/>
  <c r="AA295" i="19"/>
  <c r="AA294" i="19"/>
  <c r="AA293" i="19"/>
  <c r="AA292" i="19"/>
  <c r="AA291" i="19"/>
  <c r="AA290" i="19"/>
  <c r="AA289" i="19"/>
  <c r="AA288" i="19"/>
  <c r="AA287" i="19"/>
  <c r="AA286" i="19"/>
  <c r="AA285" i="19"/>
  <c r="AA284" i="19"/>
  <c r="AA283" i="19"/>
  <c r="AA282" i="19"/>
  <c r="AA281" i="19"/>
  <c r="AA280" i="19"/>
  <c r="AA279" i="19"/>
  <c r="AA278" i="19"/>
  <c r="AA277" i="19"/>
  <c r="AA276" i="19"/>
  <c r="AA275" i="19"/>
  <c r="AA274" i="19"/>
  <c r="AA273" i="19"/>
  <c r="AA272" i="19"/>
  <c r="AA271" i="19"/>
  <c r="AA270" i="19"/>
  <c r="AA269" i="19"/>
  <c r="AA268" i="19"/>
  <c r="AA267" i="19"/>
  <c r="AA266" i="19"/>
  <c r="AA265" i="19"/>
  <c r="AA264" i="19"/>
  <c r="AA263" i="19"/>
  <c r="AA262" i="19"/>
  <c r="AA261" i="19"/>
  <c r="AA260" i="19"/>
  <c r="AA259" i="19"/>
  <c r="AA258" i="19"/>
  <c r="AA257" i="19"/>
  <c r="AA256" i="19"/>
  <c r="AA255" i="19"/>
  <c r="AA254" i="19"/>
  <c r="AA253" i="19"/>
  <c r="AA252" i="19"/>
  <c r="AA251" i="19"/>
  <c r="AA250" i="19"/>
  <c r="AA249" i="19"/>
  <c r="AA248" i="19"/>
  <c r="AA247" i="19"/>
  <c r="AA246" i="19"/>
  <c r="AA245" i="19"/>
  <c r="AA244" i="19"/>
  <c r="AA243" i="19"/>
  <c r="AA242" i="19"/>
  <c r="AA241" i="19"/>
  <c r="AA240" i="19"/>
  <c r="AA239" i="19"/>
  <c r="AA238" i="19"/>
  <c r="AA237" i="19"/>
  <c r="AA236" i="19"/>
  <c r="AA235" i="19"/>
  <c r="AA234" i="19"/>
  <c r="AA233" i="19"/>
  <c r="AA232" i="19"/>
  <c r="AA231" i="19"/>
  <c r="AA230" i="19"/>
  <c r="AA229" i="19"/>
  <c r="AA228" i="19"/>
  <c r="AA227" i="19"/>
  <c r="AA226" i="19"/>
  <c r="AA225" i="19"/>
  <c r="AA224" i="19"/>
  <c r="AA223" i="19"/>
  <c r="AA222" i="19"/>
  <c r="AA221" i="19"/>
  <c r="AA220" i="19"/>
  <c r="AA219" i="19"/>
  <c r="AA218" i="19"/>
  <c r="AA217" i="19"/>
  <c r="AA216" i="19"/>
  <c r="AA215" i="19"/>
  <c r="AA214" i="19"/>
  <c r="AA213" i="19"/>
  <c r="AA212" i="19"/>
  <c r="AA211" i="19"/>
  <c r="AA210" i="19"/>
  <c r="AA209" i="19"/>
  <c r="AA208" i="19"/>
  <c r="AA207" i="19"/>
  <c r="AA206" i="19"/>
  <c r="AA205" i="19"/>
  <c r="AA204" i="19"/>
  <c r="AA203" i="19"/>
  <c r="AA202" i="19"/>
  <c r="AA201" i="19"/>
  <c r="AA200" i="19"/>
  <c r="AA199" i="19"/>
  <c r="AA198" i="19"/>
  <c r="AA197" i="19"/>
  <c r="AA196" i="19"/>
  <c r="AA195" i="19"/>
  <c r="AA194" i="19"/>
  <c r="AA193" i="19"/>
  <c r="AA192" i="19"/>
  <c r="AA191" i="19"/>
  <c r="AA190" i="19"/>
  <c r="AA189" i="19"/>
  <c r="AA188" i="19"/>
  <c r="AA187" i="19"/>
  <c r="AA186" i="19"/>
  <c r="AA185" i="19"/>
  <c r="AA184" i="19"/>
  <c r="AA183" i="19"/>
  <c r="AA182" i="19"/>
  <c r="AA181" i="19"/>
  <c r="AA180" i="19"/>
  <c r="AA179" i="19"/>
  <c r="AA178" i="19"/>
  <c r="AA177" i="19"/>
  <c r="AA176" i="19"/>
  <c r="AA175" i="19"/>
  <c r="AA174" i="19"/>
  <c r="AA173" i="19"/>
  <c r="AA172" i="19"/>
  <c r="AA171" i="19"/>
  <c r="AA170" i="19"/>
  <c r="AA169" i="19"/>
  <c r="AA168" i="19"/>
  <c r="AA167" i="19"/>
  <c r="AA166" i="19"/>
  <c r="AA165" i="19"/>
  <c r="AA164" i="19"/>
  <c r="AA163" i="19"/>
  <c r="AA162" i="19"/>
  <c r="AA161" i="19"/>
  <c r="AA160" i="19"/>
  <c r="AA159" i="19"/>
  <c r="AA158" i="19"/>
  <c r="AA157" i="19"/>
  <c r="AA156" i="19"/>
  <c r="AA155" i="19"/>
  <c r="AA154" i="19"/>
  <c r="AA153" i="19"/>
  <c r="AA152" i="19"/>
  <c r="AA151" i="19"/>
  <c r="AA150" i="19"/>
  <c r="AA149" i="19"/>
  <c r="AA148" i="19"/>
  <c r="AA147" i="19"/>
  <c r="AA146" i="19"/>
  <c r="AA145" i="19"/>
  <c r="AA144" i="19"/>
  <c r="AA143" i="19"/>
  <c r="AA142" i="19"/>
  <c r="AA141" i="19"/>
  <c r="AA140" i="19"/>
  <c r="AA139" i="19"/>
  <c r="AA138" i="19"/>
  <c r="AA137" i="19"/>
  <c r="AA136" i="19"/>
  <c r="AA135" i="19"/>
  <c r="AA134" i="19"/>
  <c r="AA133" i="19"/>
  <c r="AA132" i="19"/>
  <c r="AA131" i="19"/>
  <c r="AA130" i="19"/>
  <c r="AA129" i="19"/>
  <c r="AA128" i="19"/>
  <c r="AA127" i="19"/>
  <c r="AA126" i="19"/>
  <c r="AA125" i="19"/>
  <c r="AA124" i="19"/>
  <c r="AA123" i="19"/>
  <c r="AA122" i="19"/>
  <c r="AA121" i="19"/>
  <c r="AA120" i="19"/>
  <c r="AA119" i="19"/>
  <c r="AA118" i="19"/>
  <c r="AA117" i="19"/>
  <c r="AA116" i="19"/>
  <c r="AA115" i="19"/>
  <c r="AA114" i="19"/>
  <c r="AA113" i="19"/>
  <c r="AA112" i="19"/>
  <c r="AA111" i="19"/>
  <c r="AA110" i="19"/>
  <c r="AA109" i="19"/>
  <c r="AA108" i="19"/>
  <c r="AA107" i="19"/>
  <c r="AA106" i="19"/>
  <c r="AA105" i="19"/>
  <c r="AA104" i="19"/>
  <c r="AA103" i="19"/>
  <c r="AA102" i="19"/>
  <c r="AA101" i="19"/>
  <c r="AA100" i="19"/>
  <c r="AA99" i="19"/>
  <c r="AA98" i="19"/>
  <c r="AA97" i="19"/>
  <c r="AA96" i="19"/>
  <c r="AA95" i="19"/>
  <c r="AA94" i="19"/>
  <c r="AA93" i="19"/>
  <c r="AA92" i="19"/>
  <c r="AA91" i="19"/>
  <c r="AA90" i="19"/>
  <c r="AA89" i="19"/>
  <c r="AA88" i="19"/>
  <c r="AA87" i="19"/>
  <c r="AA86" i="19"/>
  <c r="AA85" i="19"/>
  <c r="AA84" i="19"/>
  <c r="AA83" i="19"/>
  <c r="AA82" i="19"/>
  <c r="AA81" i="19"/>
  <c r="AA80" i="19"/>
  <c r="AA79" i="19"/>
  <c r="AA78" i="19"/>
  <c r="AA77" i="19"/>
  <c r="AA76" i="19"/>
  <c r="AA75" i="19"/>
  <c r="AA74" i="19"/>
  <c r="AA73" i="19"/>
  <c r="AA72" i="19"/>
  <c r="AA71" i="19"/>
  <c r="AA70" i="19"/>
  <c r="AA69" i="19"/>
  <c r="AA68" i="19"/>
  <c r="AA67" i="19"/>
  <c r="AA66" i="19"/>
  <c r="AA65" i="19"/>
  <c r="AA64" i="19"/>
  <c r="AA63" i="19"/>
  <c r="AA62" i="19"/>
  <c r="AA61" i="19"/>
  <c r="AA60" i="19"/>
  <c r="AA59" i="19"/>
  <c r="AA58" i="19"/>
  <c r="AA57" i="19"/>
  <c r="AA56" i="19"/>
  <c r="AA55" i="19"/>
  <c r="AA54" i="19"/>
  <c r="AA53" i="19"/>
  <c r="AA52" i="19"/>
  <c r="AA51" i="19"/>
  <c r="AA50" i="19"/>
  <c r="AA49" i="19"/>
  <c r="AA48" i="19"/>
  <c r="AA47" i="19"/>
  <c r="AA46" i="19"/>
  <c r="AA45" i="19"/>
  <c r="AA44" i="19"/>
  <c r="AA43" i="19"/>
  <c r="AA42" i="19"/>
  <c r="AA41" i="19"/>
  <c r="AA40" i="19"/>
  <c r="AA39" i="19"/>
  <c r="AA38" i="19"/>
  <c r="AA37" i="19"/>
  <c r="AA36" i="19"/>
  <c r="AA35" i="19"/>
  <c r="AA34" i="19"/>
  <c r="AA33" i="19"/>
  <c r="AA32" i="19"/>
  <c r="AA31" i="19"/>
  <c r="AA30" i="19"/>
  <c r="AA29" i="19"/>
  <c r="AA28" i="19"/>
  <c r="AA27" i="19"/>
  <c r="AA26" i="19"/>
  <c r="AA25" i="19"/>
  <c r="AA24" i="19"/>
  <c r="AA23" i="19"/>
  <c r="AA22" i="19"/>
  <c r="AA21" i="19"/>
  <c r="AA20" i="19"/>
  <c r="AA19" i="19"/>
  <c r="AA18" i="19"/>
  <c r="AA17" i="19"/>
  <c r="AA16" i="19"/>
  <c r="AA15" i="19"/>
  <c r="AA14" i="19"/>
  <c r="AA13" i="19"/>
  <c r="AA12" i="19"/>
  <c r="AA11" i="19"/>
  <c r="AA10" i="19"/>
  <c r="AA9" i="19"/>
  <c r="AA8" i="19"/>
  <c r="AA7" i="19"/>
  <c r="AA6" i="19"/>
  <c r="AA5" i="19"/>
  <c r="AA4" i="19"/>
  <c r="AA3" i="19"/>
  <c r="AA2" i="19"/>
  <c r="Z5739" i="19"/>
  <c r="Z5738" i="19"/>
  <c r="Z5737" i="19"/>
  <c r="Z5736" i="19"/>
  <c r="Z5735" i="19"/>
  <c r="Z5734" i="19"/>
  <c r="Z5733" i="19"/>
  <c r="Z5732" i="19"/>
  <c r="Z5731" i="19"/>
  <c r="Z5730" i="19"/>
  <c r="Z5729" i="19"/>
  <c r="Z5728" i="19"/>
  <c r="Z5727" i="19"/>
  <c r="Z5726" i="19"/>
  <c r="Z5725" i="19"/>
  <c r="Z5724" i="19"/>
  <c r="Z5723" i="19"/>
  <c r="Z5722" i="19"/>
  <c r="Z5721" i="19"/>
  <c r="Z5720" i="19"/>
  <c r="Z5719" i="19"/>
  <c r="Z5718" i="19"/>
  <c r="Z5717" i="19"/>
  <c r="Z5716" i="19"/>
  <c r="Z5715" i="19"/>
  <c r="Z5714" i="19"/>
  <c r="Z5713" i="19"/>
  <c r="Z5712" i="19"/>
  <c r="Z5711" i="19"/>
  <c r="Z5710" i="19"/>
  <c r="Z5709" i="19"/>
  <c r="Z5708" i="19"/>
  <c r="Z5707" i="19"/>
  <c r="Z5706" i="19"/>
  <c r="Z5705" i="19"/>
  <c r="Z5704" i="19"/>
  <c r="Z5703" i="19"/>
  <c r="Z5702" i="19"/>
  <c r="Z5701" i="19"/>
  <c r="Z5700" i="19"/>
  <c r="Z5699" i="19"/>
  <c r="Z5698" i="19"/>
  <c r="Z5697" i="19"/>
  <c r="Z5696" i="19"/>
  <c r="Z5695" i="19"/>
  <c r="Z5694" i="19"/>
  <c r="Z5693" i="19"/>
  <c r="Z5692" i="19"/>
  <c r="Z5691" i="19"/>
  <c r="Z5690" i="19"/>
  <c r="Z5689" i="19"/>
  <c r="Z5688" i="19"/>
  <c r="Z5687" i="19"/>
  <c r="Z5686" i="19"/>
  <c r="Z5685" i="19"/>
  <c r="Z5684" i="19"/>
  <c r="Z5683" i="19"/>
  <c r="Z5682" i="19"/>
  <c r="Z5681" i="19"/>
  <c r="Z5680" i="19"/>
  <c r="Z5679" i="19"/>
  <c r="Z5678" i="19"/>
  <c r="Z5677" i="19"/>
  <c r="Z5676" i="19"/>
  <c r="Z5675" i="19"/>
  <c r="Z5674" i="19"/>
  <c r="Z5673" i="19"/>
  <c r="Z5672" i="19"/>
  <c r="Z5671" i="19"/>
  <c r="Z5670" i="19"/>
  <c r="Z5669" i="19"/>
  <c r="Z5668" i="19"/>
  <c r="Z5667" i="19"/>
  <c r="Z5666" i="19"/>
  <c r="Z5665" i="19"/>
  <c r="Z5664" i="19"/>
  <c r="Z5663" i="19"/>
  <c r="Z5662" i="19"/>
  <c r="Z5661" i="19"/>
  <c r="Z5660" i="19"/>
  <c r="Z5659" i="19"/>
  <c r="Z5658" i="19"/>
  <c r="Z5657" i="19"/>
  <c r="Z5656" i="19"/>
  <c r="Z5655" i="19"/>
  <c r="Z5654" i="19"/>
  <c r="Z5653" i="19"/>
  <c r="Z5652" i="19"/>
  <c r="Z5651" i="19"/>
  <c r="Z5650" i="19"/>
  <c r="Z5649" i="19"/>
  <c r="Z5648" i="19"/>
  <c r="Z5647" i="19"/>
  <c r="Z5646" i="19"/>
  <c r="Z5645" i="19"/>
  <c r="Z5644" i="19"/>
  <c r="Z5643" i="19"/>
  <c r="Z5642" i="19"/>
  <c r="Z5641" i="19"/>
  <c r="Z5640" i="19"/>
  <c r="Z5639" i="19"/>
  <c r="Z5638" i="19"/>
  <c r="Z5637" i="19"/>
  <c r="Z5636" i="19"/>
  <c r="Z5635" i="19"/>
  <c r="Z5634" i="19"/>
  <c r="Z5633" i="19"/>
  <c r="Z5632" i="19"/>
  <c r="Z5631" i="19"/>
  <c r="Z5630" i="19"/>
  <c r="Z5629" i="19"/>
  <c r="Z5628" i="19"/>
  <c r="Z5627" i="19"/>
  <c r="Z5626" i="19"/>
  <c r="Z5625" i="19"/>
  <c r="Z5624" i="19"/>
  <c r="Z5623" i="19"/>
  <c r="Z5622" i="19"/>
  <c r="Z5621" i="19"/>
  <c r="Z5620" i="19"/>
  <c r="Z5619" i="19"/>
  <c r="Z5618" i="19"/>
  <c r="Z5617" i="19"/>
  <c r="Z5616" i="19"/>
  <c r="Z5615" i="19"/>
  <c r="Z5614" i="19"/>
  <c r="Z5613" i="19"/>
  <c r="Z5612" i="19"/>
  <c r="Z5611" i="19"/>
  <c r="Z5610" i="19"/>
  <c r="Z5609" i="19"/>
  <c r="Z5608" i="19"/>
  <c r="Z5607" i="19"/>
  <c r="Z5606" i="19"/>
  <c r="Z5605" i="19"/>
  <c r="Z5604" i="19"/>
  <c r="Z5603" i="19"/>
  <c r="Z5602" i="19"/>
  <c r="Z5601" i="19"/>
  <c r="Z5600" i="19"/>
  <c r="Z5599" i="19"/>
  <c r="Z5598" i="19"/>
  <c r="Z5597" i="19"/>
  <c r="Z5596" i="19"/>
  <c r="Z5595" i="19"/>
  <c r="Z5594" i="19"/>
  <c r="Z5593" i="19"/>
  <c r="Z5592" i="19"/>
  <c r="Z5591" i="19"/>
  <c r="Z5590" i="19"/>
  <c r="Z5589" i="19"/>
  <c r="Z5588" i="19"/>
  <c r="Z5587" i="19"/>
  <c r="Z5586" i="19"/>
  <c r="Z5585" i="19"/>
  <c r="Z5584" i="19"/>
  <c r="Z5583" i="19"/>
  <c r="Z5582" i="19"/>
  <c r="Z5581" i="19"/>
  <c r="Z5580" i="19"/>
  <c r="Z5579" i="19"/>
  <c r="Z5578" i="19"/>
  <c r="Z5577" i="19"/>
  <c r="Z5576" i="19"/>
  <c r="Z5575" i="19"/>
  <c r="Z5574" i="19"/>
  <c r="Z5573" i="19"/>
  <c r="Z5572" i="19"/>
  <c r="Z5571" i="19"/>
  <c r="Z5570" i="19"/>
  <c r="Z5569" i="19"/>
  <c r="Z5568" i="19"/>
  <c r="Z5567" i="19"/>
  <c r="Z5566" i="19"/>
  <c r="Z5565" i="19"/>
  <c r="Z5564" i="19"/>
  <c r="Z5563" i="19"/>
  <c r="Z5562" i="19"/>
  <c r="Z5561" i="19"/>
  <c r="Z5560" i="19"/>
  <c r="Z5559" i="19"/>
  <c r="Z5558" i="19"/>
  <c r="Z5557" i="19"/>
  <c r="Z5556" i="19"/>
  <c r="Z5555" i="19"/>
  <c r="Z5554" i="19"/>
  <c r="Z5553" i="19"/>
  <c r="Z5552" i="19"/>
  <c r="Z5551" i="19"/>
  <c r="Z5550" i="19"/>
  <c r="Z5549" i="19"/>
  <c r="Z5548" i="19"/>
  <c r="Z5547" i="19"/>
  <c r="Z5546" i="19"/>
  <c r="Z5545" i="19"/>
  <c r="Z5544" i="19"/>
  <c r="Z5543" i="19"/>
  <c r="Z5542" i="19"/>
  <c r="Z5541" i="19"/>
  <c r="Z5540" i="19"/>
  <c r="Z5539" i="19"/>
  <c r="Z5538" i="19"/>
  <c r="Z5537" i="19"/>
  <c r="Z5536" i="19"/>
  <c r="Z5535" i="19"/>
  <c r="Z5534" i="19"/>
  <c r="Z5533" i="19"/>
  <c r="Z5532" i="19"/>
  <c r="Z5531" i="19"/>
  <c r="Z5530" i="19"/>
  <c r="Z5529" i="19"/>
  <c r="Z5528" i="19"/>
  <c r="Z5527" i="19"/>
  <c r="Z5526" i="19"/>
  <c r="Z5525" i="19"/>
  <c r="Z5524" i="19"/>
  <c r="Z5523" i="19"/>
  <c r="Z5522" i="19"/>
  <c r="Z5521" i="19"/>
  <c r="Z5520" i="19"/>
  <c r="Z5519" i="19"/>
  <c r="Z5518" i="19"/>
  <c r="Z5517" i="19"/>
  <c r="Z5516" i="19"/>
  <c r="Z5515" i="19"/>
  <c r="Z5514" i="19"/>
  <c r="Z5513" i="19"/>
  <c r="Z5512" i="19"/>
  <c r="Z5511" i="19"/>
  <c r="Z5510" i="19"/>
  <c r="Z5509" i="19"/>
  <c r="Z5508" i="19"/>
  <c r="Z5507" i="19"/>
  <c r="Z5506" i="19"/>
  <c r="Z5505" i="19"/>
  <c r="Z5504" i="19"/>
  <c r="Z5503" i="19"/>
  <c r="Z5502" i="19"/>
  <c r="Z5501" i="19"/>
  <c r="Z5500" i="19"/>
  <c r="Z5499" i="19"/>
  <c r="Z5498" i="19"/>
  <c r="Z5497" i="19"/>
  <c r="Z5496" i="19"/>
  <c r="Z5495" i="19"/>
  <c r="Z5494" i="19"/>
  <c r="Z5493" i="19"/>
  <c r="Z5492" i="19"/>
  <c r="Z5491" i="19"/>
  <c r="Z5490" i="19"/>
  <c r="Z5489" i="19"/>
  <c r="Z5488" i="19"/>
  <c r="Z5487" i="19"/>
  <c r="Z5486" i="19"/>
  <c r="Z5485" i="19"/>
  <c r="Z5484" i="19"/>
  <c r="Z5483" i="19"/>
  <c r="Z5482" i="19"/>
  <c r="Z5481" i="19"/>
  <c r="Z5480" i="19"/>
  <c r="Z5479" i="19"/>
  <c r="Z5478" i="19"/>
  <c r="Z5477" i="19"/>
  <c r="Z5476" i="19"/>
  <c r="Z5475" i="19"/>
  <c r="Z5474" i="19"/>
  <c r="Z5473" i="19"/>
  <c r="Z5472" i="19"/>
  <c r="Z5471" i="19"/>
  <c r="Z5470" i="19"/>
  <c r="Z5469" i="19"/>
  <c r="Z5468" i="19"/>
  <c r="Z5467" i="19"/>
  <c r="Z5466" i="19"/>
  <c r="Z5465" i="19"/>
  <c r="Z5464" i="19"/>
  <c r="Z5463" i="19"/>
  <c r="Z5462" i="19"/>
  <c r="Z5461" i="19"/>
  <c r="Z5460" i="19"/>
  <c r="Z5459" i="19"/>
  <c r="Z5458" i="19"/>
  <c r="Z5457" i="19"/>
  <c r="Z5456" i="19"/>
  <c r="Z5455" i="19"/>
  <c r="Z5454" i="19"/>
  <c r="Z5453" i="19"/>
  <c r="Z5452" i="19"/>
  <c r="Z5451" i="19"/>
  <c r="Z5450" i="19"/>
  <c r="Z5449" i="19"/>
  <c r="Z5448" i="19"/>
  <c r="Z5447" i="19"/>
  <c r="Z5446" i="19"/>
  <c r="Z5445" i="19"/>
  <c r="Z5444" i="19"/>
  <c r="Z5443" i="19"/>
  <c r="Z5442" i="19"/>
  <c r="Z5441" i="19"/>
  <c r="Z5440" i="19"/>
  <c r="Z5439" i="19"/>
  <c r="Z5438" i="19"/>
  <c r="Z5437" i="19"/>
  <c r="Z5436" i="19"/>
  <c r="Z5435" i="19"/>
  <c r="Z5434" i="19"/>
  <c r="Z5433" i="19"/>
  <c r="Z5432" i="19"/>
  <c r="Z5431" i="19"/>
  <c r="Z5430" i="19"/>
  <c r="Z5429" i="19"/>
  <c r="Z5428" i="19"/>
  <c r="Z5427" i="19"/>
  <c r="Z5426" i="19"/>
  <c r="Z5425" i="19"/>
  <c r="Z5424" i="19"/>
  <c r="Z5423" i="19"/>
  <c r="Z5422" i="19"/>
  <c r="Z5421" i="19"/>
  <c r="Z5420" i="19"/>
  <c r="Z5419" i="19"/>
  <c r="Z5418" i="19"/>
  <c r="Z5417" i="19"/>
  <c r="Z5416" i="19"/>
  <c r="Z5415" i="19"/>
  <c r="Z5414" i="19"/>
  <c r="Z5413" i="19"/>
  <c r="Z5412" i="19"/>
  <c r="Z5411" i="19"/>
  <c r="Z5410" i="19"/>
  <c r="Z5409" i="19"/>
  <c r="Z5408" i="19"/>
  <c r="Z5407" i="19"/>
  <c r="Z5406" i="19"/>
  <c r="Z5405" i="19"/>
  <c r="Z5404" i="19"/>
  <c r="Z5403" i="19"/>
  <c r="Z5402" i="19"/>
  <c r="Z5401" i="19"/>
  <c r="Z5400" i="19"/>
  <c r="Z5399" i="19"/>
  <c r="Z5398" i="19"/>
  <c r="Z5397" i="19"/>
  <c r="Z5396" i="19"/>
  <c r="Z5395" i="19"/>
  <c r="Z5394" i="19"/>
  <c r="Z5393" i="19"/>
  <c r="Z5392" i="19"/>
  <c r="Z5391" i="19"/>
  <c r="Z5390" i="19"/>
  <c r="Z5389" i="19"/>
  <c r="Z5388" i="19"/>
  <c r="Z5387" i="19"/>
  <c r="Z5386" i="19"/>
  <c r="Z5385" i="19"/>
  <c r="Z5384" i="19"/>
  <c r="Z5383" i="19"/>
  <c r="Z5382" i="19"/>
  <c r="Z5381" i="19"/>
  <c r="Z5380" i="19"/>
  <c r="Z5379" i="19"/>
  <c r="Z5378" i="19"/>
  <c r="Z5377" i="19"/>
  <c r="Z5376" i="19"/>
  <c r="Z5375" i="19"/>
  <c r="Z5374" i="19"/>
  <c r="Z5373" i="19"/>
  <c r="Z5372" i="19"/>
  <c r="Z5371" i="19"/>
  <c r="Z5370" i="19"/>
  <c r="Z5369" i="19"/>
  <c r="Z5368" i="19"/>
  <c r="Z5367" i="19"/>
  <c r="Z5366" i="19"/>
  <c r="Z5365" i="19"/>
  <c r="Z5364" i="19"/>
  <c r="Z5363" i="19"/>
  <c r="Z5362" i="19"/>
  <c r="Z5361" i="19"/>
  <c r="Z5360" i="19"/>
  <c r="Z5359" i="19"/>
  <c r="Z5358" i="19"/>
  <c r="Z5357" i="19"/>
  <c r="Z5356" i="19"/>
  <c r="Z5355" i="19"/>
  <c r="Z5354" i="19"/>
  <c r="Z5353" i="19"/>
  <c r="Z5352" i="19"/>
  <c r="Z5351" i="19"/>
  <c r="Z5350" i="19"/>
  <c r="Z5349" i="19"/>
  <c r="Z5348" i="19"/>
  <c r="Z5347" i="19"/>
  <c r="Z5346" i="19"/>
  <c r="Z5345" i="19"/>
  <c r="Z5344" i="19"/>
  <c r="Z5343" i="19"/>
  <c r="Z5342" i="19"/>
  <c r="Z5341" i="19"/>
  <c r="Z5340" i="19"/>
  <c r="Z5339" i="19"/>
  <c r="Z5338" i="19"/>
  <c r="Z5337" i="19"/>
  <c r="Z5336" i="19"/>
  <c r="Z5335" i="19"/>
  <c r="Z5334" i="19"/>
  <c r="Z5333" i="19"/>
  <c r="Z5332" i="19"/>
  <c r="Z5331" i="19"/>
  <c r="Z5330" i="19"/>
  <c r="Z5329" i="19"/>
  <c r="Z5328" i="19"/>
  <c r="Z5327" i="19"/>
  <c r="Z5326" i="19"/>
  <c r="Z5325" i="19"/>
  <c r="Z5324" i="19"/>
  <c r="Z5323" i="19"/>
  <c r="Z5322" i="19"/>
  <c r="Z5321" i="19"/>
  <c r="Z5320" i="19"/>
  <c r="Z5319" i="19"/>
  <c r="Z5318" i="19"/>
  <c r="Z5317" i="19"/>
  <c r="Z5316" i="19"/>
  <c r="Z5315" i="19"/>
  <c r="Z5314" i="19"/>
  <c r="Z5313" i="19"/>
  <c r="Z5312" i="19"/>
  <c r="Z5311" i="19"/>
  <c r="Z5310" i="19"/>
  <c r="Z5309" i="19"/>
  <c r="Z5308" i="19"/>
  <c r="Z5307" i="19"/>
  <c r="Z5306" i="19"/>
  <c r="Z5305" i="19"/>
  <c r="Z5304" i="19"/>
  <c r="Z5303" i="19"/>
  <c r="Z5302" i="19"/>
  <c r="Z5301" i="19"/>
  <c r="Z5300" i="19"/>
  <c r="Z5299" i="19"/>
  <c r="Z5298" i="19"/>
  <c r="Z5297" i="19"/>
  <c r="Z5296" i="19"/>
  <c r="Z5295" i="19"/>
  <c r="Z5294" i="19"/>
  <c r="Z5293" i="19"/>
  <c r="Z5292" i="19"/>
  <c r="Z5291" i="19"/>
  <c r="Z5290" i="19"/>
  <c r="Z5289" i="19"/>
  <c r="Z5288" i="19"/>
  <c r="Z5287" i="19"/>
  <c r="Z5286" i="19"/>
  <c r="Z5285" i="19"/>
  <c r="Z5284" i="19"/>
  <c r="Z5283" i="19"/>
  <c r="Z5282" i="19"/>
  <c r="Z5281" i="19"/>
  <c r="Z5280" i="19"/>
  <c r="Z5279" i="19"/>
  <c r="Z5278" i="19"/>
  <c r="Z5277" i="19"/>
  <c r="Z5276" i="19"/>
  <c r="Z5275" i="19"/>
  <c r="Z5274" i="19"/>
  <c r="Z5273" i="19"/>
  <c r="Z5272" i="19"/>
  <c r="Z5271" i="19"/>
  <c r="Z5270" i="19"/>
  <c r="Z5269" i="19"/>
  <c r="Z5268" i="19"/>
  <c r="Z5267" i="19"/>
  <c r="Z5266" i="19"/>
  <c r="Z5265" i="19"/>
  <c r="Z5264" i="19"/>
  <c r="Z5263" i="19"/>
  <c r="Z5262" i="19"/>
  <c r="Z5261" i="19"/>
  <c r="Z5260" i="19"/>
  <c r="Z5259" i="19"/>
  <c r="Z5258" i="19"/>
  <c r="Z5257" i="19"/>
  <c r="Z5256" i="19"/>
  <c r="Z5255" i="19"/>
  <c r="Z5254" i="19"/>
  <c r="Z5253" i="19"/>
  <c r="Z5252" i="19"/>
  <c r="Z5251" i="19"/>
  <c r="Z5250" i="19"/>
  <c r="Z5249" i="19"/>
  <c r="Z5248" i="19"/>
  <c r="Z5247" i="19"/>
  <c r="Z5246" i="19"/>
  <c r="Z5245" i="19"/>
  <c r="Z5244" i="19"/>
  <c r="Z5243" i="19"/>
  <c r="Z5242" i="19"/>
  <c r="Z5241" i="19"/>
  <c r="Z5240" i="19"/>
  <c r="Z5239" i="19"/>
  <c r="Z5238" i="19"/>
  <c r="Z5237" i="19"/>
  <c r="Z5236" i="19"/>
  <c r="Z5235" i="19"/>
  <c r="Z5234" i="19"/>
  <c r="Z5233" i="19"/>
  <c r="Z5232" i="19"/>
  <c r="Z5231" i="19"/>
  <c r="Z5230" i="19"/>
  <c r="Z5229" i="19"/>
  <c r="Z5228" i="19"/>
  <c r="Z5227" i="19"/>
  <c r="Z5226" i="19"/>
  <c r="Z5225" i="19"/>
  <c r="Z5224" i="19"/>
  <c r="Z5223" i="19"/>
  <c r="Z5222" i="19"/>
  <c r="Z5221" i="19"/>
  <c r="Z5220" i="19"/>
  <c r="Z5219" i="19"/>
  <c r="Z5218" i="19"/>
  <c r="Z5217" i="19"/>
  <c r="Z5216" i="19"/>
  <c r="Z5215" i="19"/>
  <c r="Z5214" i="19"/>
  <c r="Z5213" i="19"/>
  <c r="Z5212" i="19"/>
  <c r="Z5211" i="19"/>
  <c r="Z5210" i="19"/>
  <c r="Z5209" i="19"/>
  <c r="Z5208" i="19"/>
  <c r="Z5207" i="19"/>
  <c r="Z5206" i="19"/>
  <c r="Z5205" i="19"/>
  <c r="Z5204" i="19"/>
  <c r="Z5203" i="19"/>
  <c r="Z5202" i="19"/>
  <c r="Z5201" i="19"/>
  <c r="Z5200" i="19"/>
  <c r="Z5199" i="19"/>
  <c r="Z5198" i="19"/>
  <c r="Z5197" i="19"/>
  <c r="Z5196" i="19"/>
  <c r="Z5195" i="19"/>
  <c r="Z5194" i="19"/>
  <c r="Z5193" i="19"/>
  <c r="Z5192" i="19"/>
  <c r="Z5191" i="19"/>
  <c r="Z5190" i="19"/>
  <c r="Z5189" i="19"/>
  <c r="Z5188" i="19"/>
  <c r="Z5187" i="19"/>
  <c r="Z5186" i="19"/>
  <c r="Z5185" i="19"/>
  <c r="Z5184" i="19"/>
  <c r="Z5183" i="19"/>
  <c r="Z5182" i="19"/>
  <c r="Z5181" i="19"/>
  <c r="Z5180" i="19"/>
  <c r="Z5179" i="19"/>
  <c r="Z5178" i="19"/>
  <c r="Z5177" i="19"/>
  <c r="Z5176" i="19"/>
  <c r="Z5175" i="19"/>
  <c r="Z5174" i="19"/>
  <c r="Z5173" i="19"/>
  <c r="Z5172" i="19"/>
  <c r="Z5171" i="19"/>
  <c r="Z5170" i="19"/>
  <c r="Z5169" i="19"/>
  <c r="Z5168" i="19"/>
  <c r="Z5167" i="19"/>
  <c r="Z5166" i="19"/>
  <c r="Z5165" i="19"/>
  <c r="Z5164" i="19"/>
  <c r="Z5163" i="19"/>
  <c r="Z5162" i="19"/>
  <c r="Z5161" i="19"/>
  <c r="Z5160" i="19"/>
  <c r="Z5159" i="19"/>
  <c r="Z5158" i="19"/>
  <c r="Z5157" i="19"/>
  <c r="Z5156" i="19"/>
  <c r="Z5155" i="19"/>
  <c r="Z5154" i="19"/>
  <c r="Z5153" i="19"/>
  <c r="Z5152" i="19"/>
  <c r="Z5151" i="19"/>
  <c r="Z5150" i="19"/>
  <c r="Z5149" i="19"/>
  <c r="Z5148" i="19"/>
  <c r="Z5147" i="19"/>
  <c r="Z5146" i="19"/>
  <c r="Z5145" i="19"/>
  <c r="Z5144" i="19"/>
  <c r="Z5143" i="19"/>
  <c r="Z5142" i="19"/>
  <c r="Z5141" i="19"/>
  <c r="Z5140" i="19"/>
  <c r="Z5139" i="19"/>
  <c r="Z5138" i="19"/>
  <c r="Z5137" i="19"/>
  <c r="Z5136" i="19"/>
  <c r="Z5135" i="19"/>
  <c r="Z5134" i="19"/>
  <c r="Z5133" i="19"/>
  <c r="Z5132" i="19"/>
  <c r="Z5131" i="19"/>
  <c r="Z5130" i="19"/>
  <c r="Z5129" i="19"/>
  <c r="Z5128" i="19"/>
  <c r="Z5127" i="19"/>
  <c r="Z5126" i="19"/>
  <c r="Z5125" i="19"/>
  <c r="Z5124" i="19"/>
  <c r="Z5123" i="19"/>
  <c r="Z5122" i="19"/>
  <c r="Z5121" i="19"/>
  <c r="Z5120" i="19"/>
  <c r="Z5119" i="19"/>
  <c r="Z5118" i="19"/>
  <c r="Z5117" i="19"/>
  <c r="Z5116" i="19"/>
  <c r="Z5115" i="19"/>
  <c r="Z5114" i="19"/>
  <c r="Z5113" i="19"/>
  <c r="Z5112" i="19"/>
  <c r="Z5111" i="19"/>
  <c r="Z5110" i="19"/>
  <c r="Z5109" i="19"/>
  <c r="Z5108" i="19"/>
  <c r="Z5107" i="19"/>
  <c r="Z5106" i="19"/>
  <c r="Z5105" i="19"/>
  <c r="Z5104" i="19"/>
  <c r="Z5103" i="19"/>
  <c r="Z5102" i="19"/>
  <c r="Z5101" i="19"/>
  <c r="Z5100" i="19"/>
  <c r="Z5099" i="19"/>
  <c r="Z5098" i="19"/>
  <c r="Z5097" i="19"/>
  <c r="Z5096" i="19"/>
  <c r="Z5095" i="19"/>
  <c r="Z5094" i="19"/>
  <c r="Z5093" i="19"/>
  <c r="Z5092" i="19"/>
  <c r="Z5091" i="19"/>
  <c r="Z5090" i="19"/>
  <c r="Z5089" i="19"/>
  <c r="Z5088" i="19"/>
  <c r="Z5087" i="19"/>
  <c r="Z5086" i="19"/>
  <c r="Z5085" i="19"/>
  <c r="Z5084" i="19"/>
  <c r="Z5083" i="19"/>
  <c r="Z5082" i="19"/>
  <c r="Z5081" i="19"/>
  <c r="Z5080" i="19"/>
  <c r="Z5079" i="19"/>
  <c r="Z5078" i="19"/>
  <c r="Z5077" i="19"/>
  <c r="Z5076" i="19"/>
  <c r="Z5075" i="19"/>
  <c r="Z5074" i="19"/>
  <c r="Z5073" i="19"/>
  <c r="Z5072" i="19"/>
  <c r="Z5071" i="19"/>
  <c r="Z5070" i="19"/>
  <c r="Z5069" i="19"/>
  <c r="Z5068" i="19"/>
  <c r="Z5067" i="19"/>
  <c r="Z5066" i="19"/>
  <c r="Z5065" i="19"/>
  <c r="Z5064" i="19"/>
  <c r="Z5063" i="19"/>
  <c r="Z5062" i="19"/>
  <c r="Z5061" i="19"/>
  <c r="Z5060" i="19"/>
  <c r="Z5059" i="19"/>
  <c r="Z5058" i="19"/>
  <c r="Z5057" i="19"/>
  <c r="Z5056" i="19"/>
  <c r="Z5055" i="19"/>
  <c r="Z5054" i="19"/>
  <c r="Z5053" i="19"/>
  <c r="Z5052" i="19"/>
  <c r="Z5051" i="19"/>
  <c r="Z5050" i="19"/>
  <c r="Z5049" i="19"/>
  <c r="Z5048" i="19"/>
  <c r="Z5047" i="19"/>
  <c r="Z5046" i="19"/>
  <c r="Z5045" i="19"/>
  <c r="Z5044" i="19"/>
  <c r="Z5043" i="19"/>
  <c r="Z5042" i="19"/>
  <c r="Z5041" i="19"/>
  <c r="Z5040" i="19"/>
  <c r="Z5039" i="19"/>
  <c r="Z5038" i="19"/>
  <c r="Z5037" i="19"/>
  <c r="Z5036" i="19"/>
  <c r="Z5035" i="19"/>
  <c r="Z5034" i="19"/>
  <c r="Z5033" i="19"/>
  <c r="Z5032" i="19"/>
  <c r="Z5031" i="19"/>
  <c r="Z5030" i="19"/>
  <c r="Z5029" i="19"/>
  <c r="Z5028" i="19"/>
  <c r="Z5027" i="19"/>
  <c r="Z5026" i="19"/>
  <c r="Z5025" i="19"/>
  <c r="Z5024" i="19"/>
  <c r="Z5023" i="19"/>
  <c r="Z5022" i="19"/>
  <c r="Z5021" i="19"/>
  <c r="Z5020" i="19"/>
  <c r="Z5019" i="19"/>
  <c r="Z5018" i="19"/>
  <c r="Z5017" i="19"/>
  <c r="Z5016" i="19"/>
  <c r="Z5015" i="19"/>
  <c r="Z5014" i="19"/>
  <c r="Z5013" i="19"/>
  <c r="Z5012" i="19"/>
  <c r="Z5011" i="19"/>
  <c r="Z5010" i="19"/>
  <c r="Z5009" i="19"/>
  <c r="Z5008" i="19"/>
  <c r="Z5007" i="19"/>
  <c r="Z5006" i="19"/>
  <c r="Z5005" i="19"/>
  <c r="Z5004" i="19"/>
  <c r="Z5003" i="19"/>
  <c r="Z5002" i="19"/>
  <c r="Z5001" i="19"/>
  <c r="Z5000" i="19"/>
  <c r="Z4999" i="19"/>
  <c r="Z4998" i="19"/>
  <c r="Z4997" i="19"/>
  <c r="Z4996" i="19"/>
  <c r="Z4995" i="19"/>
  <c r="Z4994" i="19"/>
  <c r="Z4993" i="19"/>
  <c r="Z4992" i="19"/>
  <c r="Z4991" i="19"/>
  <c r="Z4990" i="19"/>
  <c r="Z4989" i="19"/>
  <c r="Z4988" i="19"/>
  <c r="Z4987" i="19"/>
  <c r="Z4986" i="19"/>
  <c r="Z4985" i="19"/>
  <c r="Z4984" i="19"/>
  <c r="Z4983" i="19"/>
  <c r="Z4982" i="19"/>
  <c r="Z4981" i="19"/>
  <c r="Z4980" i="19"/>
  <c r="Z4979" i="19"/>
  <c r="Z4978" i="19"/>
  <c r="Z4977" i="19"/>
  <c r="Z4976" i="19"/>
  <c r="Z4975" i="19"/>
  <c r="Z4974" i="19"/>
  <c r="Z4973" i="19"/>
  <c r="Z4972" i="19"/>
  <c r="Z4971" i="19"/>
  <c r="Z4970" i="19"/>
  <c r="Z4969" i="19"/>
  <c r="Z4968" i="19"/>
  <c r="Z4967" i="19"/>
  <c r="Z4966" i="19"/>
  <c r="Z4965" i="19"/>
  <c r="Z4964" i="19"/>
  <c r="Z4963" i="19"/>
  <c r="Z4962" i="19"/>
  <c r="Z4961" i="19"/>
  <c r="Z4960" i="19"/>
  <c r="Z4959" i="19"/>
  <c r="Z4958" i="19"/>
  <c r="Z4957" i="19"/>
  <c r="Z4956" i="19"/>
  <c r="Z4955" i="19"/>
  <c r="Z4954" i="19"/>
  <c r="Z4953" i="19"/>
  <c r="Z4952" i="19"/>
  <c r="Z4951" i="19"/>
  <c r="Z4950" i="19"/>
  <c r="Z4949" i="19"/>
  <c r="Z4948" i="19"/>
  <c r="Z4947" i="19"/>
  <c r="Z4946" i="19"/>
  <c r="Z4945" i="19"/>
  <c r="Z4944" i="19"/>
  <c r="Z4943" i="19"/>
  <c r="Z4942" i="19"/>
  <c r="Z4941" i="19"/>
  <c r="Z4940" i="19"/>
  <c r="Z4939" i="19"/>
  <c r="Z4938" i="19"/>
  <c r="Z4937" i="19"/>
  <c r="Z4936" i="19"/>
  <c r="Z4935" i="19"/>
  <c r="Z4934" i="19"/>
  <c r="Z4933" i="19"/>
  <c r="Z4932" i="19"/>
  <c r="Z4931" i="19"/>
  <c r="Z4930" i="19"/>
  <c r="Z4929" i="19"/>
  <c r="Z4928" i="19"/>
  <c r="Z4927" i="19"/>
  <c r="Z4926" i="19"/>
  <c r="Z4925" i="19"/>
  <c r="Z4924" i="19"/>
  <c r="Z4923" i="19"/>
  <c r="Z4922" i="19"/>
  <c r="Z4921" i="19"/>
  <c r="Z4920" i="19"/>
  <c r="Z4919" i="19"/>
  <c r="Z4918" i="19"/>
  <c r="Z4917" i="19"/>
  <c r="Z4916" i="19"/>
  <c r="Z4915" i="19"/>
  <c r="Z4914" i="19"/>
  <c r="Z4913" i="19"/>
  <c r="Z4912" i="19"/>
  <c r="Z4911" i="19"/>
  <c r="Z4910" i="19"/>
  <c r="Z4909" i="19"/>
  <c r="Z4908" i="19"/>
  <c r="Z4907" i="19"/>
  <c r="Z4906" i="19"/>
  <c r="Z4905" i="19"/>
  <c r="Z4904" i="19"/>
  <c r="Z4903" i="19"/>
  <c r="Z4902" i="19"/>
  <c r="Z4901" i="19"/>
  <c r="Z4900" i="19"/>
  <c r="Z4899" i="19"/>
  <c r="Z4898" i="19"/>
  <c r="Z4897" i="19"/>
  <c r="Z4896" i="19"/>
  <c r="Z4895" i="19"/>
  <c r="Z4894" i="19"/>
  <c r="Z4893" i="19"/>
  <c r="Z4892" i="19"/>
  <c r="Z4891" i="19"/>
  <c r="Z4890" i="19"/>
  <c r="Z4889" i="19"/>
  <c r="Z4888" i="19"/>
  <c r="Z4887" i="19"/>
  <c r="Z4886" i="19"/>
  <c r="Z4885" i="19"/>
  <c r="Z4884" i="19"/>
  <c r="Z4883" i="19"/>
  <c r="Z4882" i="19"/>
  <c r="Z4881" i="19"/>
  <c r="Z4880" i="19"/>
  <c r="Z4879" i="19"/>
  <c r="Z4878" i="19"/>
  <c r="Z4877" i="19"/>
  <c r="Z4876" i="19"/>
  <c r="Z4875" i="19"/>
  <c r="Z4874" i="19"/>
  <c r="Z4873" i="19"/>
  <c r="Z4872" i="19"/>
  <c r="Z4871" i="19"/>
  <c r="Z4870" i="19"/>
  <c r="Z4869" i="19"/>
  <c r="Z4868" i="19"/>
  <c r="Z4867" i="19"/>
  <c r="Z4866" i="19"/>
  <c r="Z4865" i="19"/>
  <c r="Z4864" i="19"/>
  <c r="Z4863" i="19"/>
  <c r="Z4862" i="19"/>
  <c r="Z4861" i="19"/>
  <c r="Z4860" i="19"/>
  <c r="Z4859" i="19"/>
  <c r="Z4858" i="19"/>
  <c r="Z4857" i="19"/>
  <c r="Z4856" i="19"/>
  <c r="Z4855" i="19"/>
  <c r="Z4854" i="19"/>
  <c r="Z4853" i="19"/>
  <c r="Z4852" i="19"/>
  <c r="Z4851" i="19"/>
  <c r="Z4850" i="19"/>
  <c r="Z4849" i="19"/>
  <c r="Z4848" i="19"/>
  <c r="Z4847" i="19"/>
  <c r="Z4846" i="19"/>
  <c r="Z4845" i="19"/>
  <c r="Z4844" i="19"/>
  <c r="Z4843" i="19"/>
  <c r="Z4842" i="19"/>
  <c r="Z4841" i="19"/>
  <c r="Z4840" i="19"/>
  <c r="Z4839" i="19"/>
  <c r="Z4838" i="19"/>
  <c r="Z4837" i="19"/>
  <c r="Z4836" i="19"/>
  <c r="Z4835" i="19"/>
  <c r="Z4834" i="19"/>
  <c r="Z4833" i="19"/>
  <c r="Z4832" i="19"/>
  <c r="Z4831" i="19"/>
  <c r="Z4830" i="19"/>
  <c r="Z4829" i="19"/>
  <c r="Z4828" i="19"/>
  <c r="Z4827" i="19"/>
  <c r="Z4826" i="19"/>
  <c r="Z4825" i="19"/>
  <c r="Z4824" i="19"/>
  <c r="Z4823" i="19"/>
  <c r="Z4822" i="19"/>
  <c r="Z4821" i="19"/>
  <c r="Z4820" i="19"/>
  <c r="Z4819" i="19"/>
  <c r="Z4818" i="19"/>
  <c r="Z4817" i="19"/>
  <c r="Z4816" i="19"/>
  <c r="Z4815" i="19"/>
  <c r="Z4814" i="19"/>
  <c r="Z4813" i="19"/>
  <c r="Z4812" i="19"/>
  <c r="Z4811" i="19"/>
  <c r="Z4810" i="19"/>
  <c r="Z4809" i="19"/>
  <c r="Z4808" i="19"/>
  <c r="Z4807" i="19"/>
  <c r="Z4806" i="19"/>
  <c r="Z4805" i="19"/>
  <c r="Z4804" i="19"/>
  <c r="Z4803" i="19"/>
  <c r="Z4802" i="19"/>
  <c r="Z4801" i="19"/>
  <c r="Z4800" i="19"/>
  <c r="Z4799" i="19"/>
  <c r="Z4798" i="19"/>
  <c r="Z4797" i="19"/>
  <c r="Z4796" i="19"/>
  <c r="Z4795" i="19"/>
  <c r="Z4794" i="19"/>
  <c r="Z4793" i="19"/>
  <c r="Z4792" i="19"/>
  <c r="Z4791" i="19"/>
  <c r="Z4790" i="19"/>
  <c r="Z4789" i="19"/>
  <c r="Z4788" i="19"/>
  <c r="Z4787" i="19"/>
  <c r="Z4786" i="19"/>
  <c r="Z4785" i="19"/>
  <c r="Z4784" i="19"/>
  <c r="Z4783" i="19"/>
  <c r="Z4782" i="19"/>
  <c r="Z4781" i="19"/>
  <c r="Z4780" i="19"/>
  <c r="Z4779" i="19"/>
  <c r="Z4778" i="19"/>
  <c r="Z4777" i="19"/>
  <c r="Z4776" i="19"/>
  <c r="Z4775" i="19"/>
  <c r="Z4774" i="19"/>
  <c r="Z4773" i="19"/>
  <c r="Z4772" i="19"/>
  <c r="Z4771" i="19"/>
  <c r="Z4770" i="19"/>
  <c r="Z4769" i="19"/>
  <c r="Z4768" i="19"/>
  <c r="Z4767" i="19"/>
  <c r="Z4766" i="19"/>
  <c r="Z4765" i="19"/>
  <c r="Z4764" i="19"/>
  <c r="Z4763" i="19"/>
  <c r="Z4762" i="19"/>
  <c r="Z4761" i="19"/>
  <c r="Z4760" i="19"/>
  <c r="Z4759" i="19"/>
  <c r="Z4758" i="19"/>
  <c r="Z4757" i="19"/>
  <c r="Z4756" i="19"/>
  <c r="Z4755" i="19"/>
  <c r="Z4754" i="19"/>
  <c r="Z4753" i="19"/>
  <c r="Z4752" i="19"/>
  <c r="Z4751" i="19"/>
  <c r="Z4750" i="19"/>
  <c r="Z4749" i="19"/>
  <c r="Z4748" i="19"/>
  <c r="Z4747" i="19"/>
  <c r="Z4746" i="19"/>
  <c r="Z4745" i="19"/>
  <c r="Z4744" i="19"/>
  <c r="Z4743" i="19"/>
  <c r="Z4742" i="19"/>
  <c r="Z4741" i="19"/>
  <c r="Z4740" i="19"/>
  <c r="Z4739" i="19"/>
  <c r="Z4738" i="19"/>
  <c r="Z4737" i="19"/>
  <c r="Z4736" i="19"/>
  <c r="Z4735" i="19"/>
  <c r="Z4734" i="19"/>
  <c r="Z4733" i="19"/>
  <c r="Z4732" i="19"/>
  <c r="Z4731" i="19"/>
  <c r="Z4730" i="19"/>
  <c r="Z4729" i="19"/>
  <c r="Z4728" i="19"/>
  <c r="Z4727" i="19"/>
  <c r="Z4726" i="19"/>
  <c r="Z4725" i="19"/>
  <c r="Z4724" i="19"/>
  <c r="Z4723" i="19"/>
  <c r="Z4722" i="19"/>
  <c r="Z4721" i="19"/>
  <c r="Z4720" i="19"/>
  <c r="Z4719" i="19"/>
  <c r="Z4718" i="19"/>
  <c r="Z4717" i="19"/>
  <c r="Z4716" i="19"/>
  <c r="Z4715" i="19"/>
  <c r="Z4714" i="19"/>
  <c r="Z4713" i="19"/>
  <c r="Z4712" i="19"/>
  <c r="Z4711" i="19"/>
  <c r="Z4710" i="19"/>
  <c r="Z4709" i="19"/>
  <c r="Z4708" i="19"/>
  <c r="Z4707" i="19"/>
  <c r="Z4706" i="19"/>
  <c r="Z4705" i="19"/>
  <c r="Z4704" i="19"/>
  <c r="Z4703" i="19"/>
  <c r="Z4702" i="19"/>
  <c r="Z4701" i="19"/>
  <c r="Z4700" i="19"/>
  <c r="Z4699" i="19"/>
  <c r="Z4698" i="19"/>
  <c r="Z4697" i="19"/>
  <c r="Z4696" i="19"/>
  <c r="Z4695" i="19"/>
  <c r="Z4694" i="19"/>
  <c r="Z4693" i="19"/>
  <c r="Z4692" i="19"/>
  <c r="Z4691" i="19"/>
  <c r="Z4690" i="19"/>
  <c r="Z4689" i="19"/>
  <c r="Z4688" i="19"/>
  <c r="Z4687" i="19"/>
  <c r="Z4686" i="19"/>
  <c r="Z4685" i="19"/>
  <c r="Z4684" i="19"/>
  <c r="Z4683" i="19"/>
  <c r="Z4682" i="19"/>
  <c r="Z4681" i="19"/>
  <c r="Z4680" i="19"/>
  <c r="Z4679" i="19"/>
  <c r="Z4678" i="19"/>
  <c r="Z4677" i="19"/>
  <c r="Z4676" i="19"/>
  <c r="Z4675" i="19"/>
  <c r="Z4674" i="19"/>
  <c r="Z4673" i="19"/>
  <c r="Z4672" i="19"/>
  <c r="Z4671" i="19"/>
  <c r="Z4670" i="19"/>
  <c r="Z4669" i="19"/>
  <c r="Z4668" i="19"/>
  <c r="Z4667" i="19"/>
  <c r="Z4666" i="19"/>
  <c r="Z4665" i="19"/>
  <c r="Z4664" i="19"/>
  <c r="Z4663" i="19"/>
  <c r="Z4662" i="19"/>
  <c r="Z4661" i="19"/>
  <c r="Z4660" i="19"/>
  <c r="Z4659" i="19"/>
  <c r="Z4658" i="19"/>
  <c r="Z4657" i="19"/>
  <c r="Z4656" i="19"/>
  <c r="Z4655" i="19"/>
  <c r="Z4654" i="19"/>
  <c r="Z4653" i="19"/>
  <c r="Z4652" i="19"/>
  <c r="Z4651" i="19"/>
  <c r="Z4650" i="19"/>
  <c r="Z4649" i="19"/>
  <c r="Z4648" i="19"/>
  <c r="Z4647" i="19"/>
  <c r="Z4646" i="19"/>
  <c r="Z4645" i="19"/>
  <c r="Z4644" i="19"/>
  <c r="Z4643" i="19"/>
  <c r="Z4642" i="19"/>
  <c r="Z4641" i="19"/>
  <c r="Z4640" i="19"/>
  <c r="Z4639" i="19"/>
  <c r="Z4638" i="19"/>
  <c r="Z4637" i="19"/>
  <c r="Z4636" i="19"/>
  <c r="Z4635" i="19"/>
  <c r="Z4634" i="19"/>
  <c r="Z4633" i="19"/>
  <c r="Z4632" i="19"/>
  <c r="Z4631" i="19"/>
  <c r="Z4630" i="19"/>
  <c r="Z4629" i="19"/>
  <c r="Z4628" i="19"/>
  <c r="Z4627" i="19"/>
  <c r="Z4626" i="19"/>
  <c r="Z4625" i="19"/>
  <c r="Z4624" i="19"/>
  <c r="Z4623" i="19"/>
  <c r="Z4622" i="19"/>
  <c r="Z4621" i="19"/>
  <c r="Z4620" i="19"/>
  <c r="Z4619" i="19"/>
  <c r="Z4618" i="19"/>
  <c r="Z4617" i="19"/>
  <c r="Z4616" i="19"/>
  <c r="Z4615" i="19"/>
  <c r="Z4614" i="19"/>
  <c r="Z4613" i="19"/>
  <c r="Z4612" i="19"/>
  <c r="Z4611" i="19"/>
  <c r="Z4610" i="19"/>
  <c r="Z4609" i="19"/>
  <c r="Z4608" i="19"/>
  <c r="Z4607" i="19"/>
  <c r="Z4606" i="19"/>
  <c r="Z4605" i="19"/>
  <c r="Z4604" i="19"/>
  <c r="Z4603" i="19"/>
  <c r="Z4602" i="19"/>
  <c r="Z4601" i="19"/>
  <c r="Z4600" i="19"/>
  <c r="Z4599" i="19"/>
  <c r="Z4598" i="19"/>
  <c r="Z4597" i="19"/>
  <c r="Z4596" i="19"/>
  <c r="Z4595" i="19"/>
  <c r="Z4594" i="19"/>
  <c r="Z4593" i="19"/>
  <c r="Z4592" i="19"/>
  <c r="Z4591" i="19"/>
  <c r="Z4590" i="19"/>
  <c r="Z4589" i="19"/>
  <c r="Z4588" i="19"/>
  <c r="Z4587" i="19"/>
  <c r="Z4586" i="19"/>
  <c r="Z4585" i="19"/>
  <c r="Z4584" i="19"/>
  <c r="Z4583" i="19"/>
  <c r="Z4582" i="19"/>
  <c r="Z4581" i="19"/>
  <c r="Z4580" i="19"/>
  <c r="Z4579" i="19"/>
  <c r="Z4578" i="19"/>
  <c r="Z4577" i="19"/>
  <c r="Z4576" i="19"/>
  <c r="Z4575" i="19"/>
  <c r="Z4574" i="19"/>
  <c r="Z4573" i="19"/>
  <c r="Z4572" i="19"/>
  <c r="Z4571" i="19"/>
  <c r="Z4570" i="19"/>
  <c r="Z4569" i="19"/>
  <c r="Z4568" i="19"/>
  <c r="Z4567" i="19"/>
  <c r="Z4566" i="19"/>
  <c r="Z4565" i="19"/>
  <c r="Z4564" i="19"/>
  <c r="Z4563" i="19"/>
  <c r="Z4562" i="19"/>
  <c r="Z4561" i="19"/>
  <c r="Z4560" i="19"/>
  <c r="Z4559" i="19"/>
  <c r="Z4558" i="19"/>
  <c r="Z4557" i="19"/>
  <c r="Z4556" i="19"/>
  <c r="Z4555" i="19"/>
  <c r="Z4554" i="19"/>
  <c r="Z4553" i="19"/>
  <c r="Z4552" i="19"/>
  <c r="Z4551" i="19"/>
  <c r="Z4550" i="19"/>
  <c r="Z4549" i="19"/>
  <c r="Z4548" i="19"/>
  <c r="Z4547" i="19"/>
  <c r="Z4546" i="19"/>
  <c r="Z4545" i="19"/>
  <c r="Z4544" i="19"/>
  <c r="Z4543" i="19"/>
  <c r="Z4542" i="19"/>
  <c r="Z4541" i="19"/>
  <c r="Z4540" i="19"/>
  <c r="Z4539" i="19"/>
  <c r="Z4538" i="19"/>
  <c r="Z4537" i="19"/>
  <c r="Z4536" i="19"/>
  <c r="Z4535" i="19"/>
  <c r="Z4534" i="19"/>
  <c r="Z4533" i="19"/>
  <c r="Z4532" i="19"/>
  <c r="Z4531" i="19"/>
  <c r="Z4530" i="19"/>
  <c r="Z4529" i="19"/>
  <c r="Z4528" i="19"/>
  <c r="Z4527" i="19"/>
  <c r="Z4526" i="19"/>
  <c r="Z4525" i="19"/>
  <c r="Z4524" i="19"/>
  <c r="Z4523" i="19"/>
  <c r="Z4522" i="19"/>
  <c r="Z4521" i="19"/>
  <c r="Z4520" i="19"/>
  <c r="Z4519" i="19"/>
  <c r="Z4518" i="19"/>
  <c r="Z4517" i="19"/>
  <c r="Z4516" i="19"/>
  <c r="Z4515" i="19"/>
  <c r="Z4514" i="19"/>
  <c r="Z4513" i="19"/>
  <c r="Z4512" i="19"/>
  <c r="Z4511" i="19"/>
  <c r="Z4510" i="19"/>
  <c r="Z4509" i="19"/>
  <c r="Z4508" i="19"/>
  <c r="Z4507" i="19"/>
  <c r="Z4506" i="19"/>
  <c r="Z4505" i="19"/>
  <c r="Z4504" i="19"/>
  <c r="Z4503" i="19"/>
  <c r="Z4502" i="19"/>
  <c r="Z4501" i="19"/>
  <c r="Z4500" i="19"/>
  <c r="Z4499" i="19"/>
  <c r="Z4498" i="19"/>
  <c r="Z4497" i="19"/>
  <c r="Z4496" i="19"/>
  <c r="Z4495" i="19"/>
  <c r="Z4494" i="19"/>
  <c r="Z4493" i="19"/>
  <c r="Z4492" i="19"/>
  <c r="Z4491" i="19"/>
  <c r="Z4490" i="19"/>
  <c r="Z4489" i="19"/>
  <c r="Z4488" i="19"/>
  <c r="Z4487" i="19"/>
  <c r="Z4486" i="19"/>
  <c r="Z4485" i="19"/>
  <c r="Z4484" i="19"/>
  <c r="Z4483" i="19"/>
  <c r="Z4482" i="19"/>
  <c r="Z4481" i="19"/>
  <c r="Z4480" i="19"/>
  <c r="Z4479" i="19"/>
  <c r="Z4478" i="19"/>
  <c r="Z4477" i="19"/>
  <c r="Z4476" i="19"/>
  <c r="Z4475" i="19"/>
  <c r="Z4474" i="19"/>
  <c r="Z4473" i="19"/>
  <c r="Z4472" i="19"/>
  <c r="Z4471" i="19"/>
  <c r="Z4470" i="19"/>
  <c r="Z4469" i="19"/>
  <c r="Z4468" i="19"/>
  <c r="Z4467" i="19"/>
  <c r="Z4466" i="19"/>
  <c r="Z4465" i="19"/>
  <c r="Z4464" i="19"/>
  <c r="Z4463" i="19"/>
  <c r="Z4462" i="19"/>
  <c r="Z4461" i="19"/>
  <c r="Z4460" i="19"/>
  <c r="Z4459" i="19"/>
  <c r="Z4458" i="19"/>
  <c r="Z4457" i="19"/>
  <c r="Z4456" i="19"/>
  <c r="Z4455" i="19"/>
  <c r="Z4454" i="19"/>
  <c r="Z4453" i="19"/>
  <c r="Z4452" i="19"/>
  <c r="Z4451" i="19"/>
  <c r="Z4450" i="19"/>
  <c r="Z4449" i="19"/>
  <c r="Z4448" i="19"/>
  <c r="Z4447" i="19"/>
  <c r="Z4446" i="19"/>
  <c r="Z4445" i="19"/>
  <c r="Z4444" i="19"/>
  <c r="Z4443" i="19"/>
  <c r="Z4442" i="19"/>
  <c r="Z4441" i="19"/>
  <c r="Z4440" i="19"/>
  <c r="Z4439" i="19"/>
  <c r="Z4438" i="19"/>
  <c r="Z4437" i="19"/>
  <c r="Z4436" i="19"/>
  <c r="Z4435" i="19"/>
  <c r="Z4434" i="19"/>
  <c r="Z4433" i="19"/>
  <c r="Z4432" i="19"/>
  <c r="Z4431" i="19"/>
  <c r="Z4430" i="19"/>
  <c r="Z4429" i="19"/>
  <c r="Z4428" i="19"/>
  <c r="Z4427" i="19"/>
  <c r="Z4426" i="19"/>
  <c r="Z4425" i="19"/>
  <c r="Z4424" i="19"/>
  <c r="Z4423" i="19"/>
  <c r="Z4422" i="19"/>
  <c r="Z4421" i="19"/>
  <c r="Z4420" i="19"/>
  <c r="Z4419" i="19"/>
  <c r="Z4418" i="19"/>
  <c r="Z4417" i="19"/>
  <c r="Z4416" i="19"/>
  <c r="Z4415" i="19"/>
  <c r="Z4414" i="19"/>
  <c r="Z4413" i="19"/>
  <c r="Z4412" i="19"/>
  <c r="Z4411" i="19"/>
  <c r="Z4410" i="19"/>
  <c r="Z4409" i="19"/>
  <c r="Z4408" i="19"/>
  <c r="Z4407" i="19"/>
  <c r="Z4406" i="19"/>
  <c r="Z4405" i="19"/>
  <c r="Z4404" i="19"/>
  <c r="Z4403" i="19"/>
  <c r="Z4402" i="19"/>
  <c r="Z4401" i="19"/>
  <c r="Z4400" i="19"/>
  <c r="Z4399" i="19"/>
  <c r="Z4398" i="19"/>
  <c r="Z4397" i="19"/>
  <c r="Z4396" i="19"/>
  <c r="Z4395" i="19"/>
  <c r="Z4394" i="19"/>
  <c r="Z4393" i="19"/>
  <c r="Z4392" i="19"/>
  <c r="Z4391" i="19"/>
  <c r="Z4390" i="19"/>
  <c r="Z4389" i="19"/>
  <c r="Z4388" i="19"/>
  <c r="Z4387" i="19"/>
  <c r="Z4386" i="19"/>
  <c r="Z4385" i="19"/>
  <c r="Z4384" i="19"/>
  <c r="Z4383" i="19"/>
  <c r="Z4382" i="19"/>
  <c r="Z4381" i="19"/>
  <c r="Z4380" i="19"/>
  <c r="Z4379" i="19"/>
  <c r="Z4378" i="19"/>
  <c r="Z4377" i="19"/>
  <c r="Z4376" i="19"/>
  <c r="Z4375" i="19"/>
  <c r="Z4374" i="19"/>
  <c r="Z4373" i="19"/>
  <c r="Z4372" i="19"/>
  <c r="Z4371" i="19"/>
  <c r="Z4370" i="19"/>
  <c r="Z4369" i="19"/>
  <c r="Z4368" i="19"/>
  <c r="Z4367" i="19"/>
  <c r="Z4366" i="19"/>
  <c r="Z4365" i="19"/>
  <c r="Z4364" i="19"/>
  <c r="Z4363" i="19"/>
  <c r="Z4362" i="19"/>
  <c r="Z4361" i="19"/>
  <c r="Z4360" i="19"/>
  <c r="Z4359" i="19"/>
  <c r="Z4358" i="19"/>
  <c r="Z4357" i="19"/>
  <c r="Z4356" i="19"/>
  <c r="Z4355" i="19"/>
  <c r="Z4354" i="19"/>
  <c r="Z4353" i="19"/>
  <c r="Z4352" i="19"/>
  <c r="Z4351" i="19"/>
  <c r="Z4350" i="19"/>
  <c r="Z4349" i="19"/>
  <c r="Z4348" i="19"/>
  <c r="Z4347" i="19"/>
  <c r="Z4346" i="19"/>
  <c r="Z4345" i="19"/>
  <c r="Z4344" i="19"/>
  <c r="Z4343" i="19"/>
  <c r="Z4342" i="19"/>
  <c r="Z4341" i="19"/>
  <c r="Z4340" i="19"/>
  <c r="Z4339" i="19"/>
  <c r="Z4338" i="19"/>
  <c r="Z4337" i="19"/>
  <c r="Z4336" i="19"/>
  <c r="Z4335" i="19"/>
  <c r="Z4334" i="19"/>
  <c r="Z4333" i="19"/>
  <c r="Z4332" i="19"/>
  <c r="Z4331" i="19"/>
  <c r="Z4330" i="19"/>
  <c r="Z4329" i="19"/>
  <c r="Z4328" i="19"/>
  <c r="Z4327" i="19"/>
  <c r="Z4326" i="19"/>
  <c r="Z4325" i="19"/>
  <c r="Z4324" i="19"/>
  <c r="Z4323" i="19"/>
  <c r="Z4322" i="19"/>
  <c r="Z4321" i="19"/>
  <c r="Z4320" i="19"/>
  <c r="Z4319" i="19"/>
  <c r="Z4318" i="19"/>
  <c r="Z4317" i="19"/>
  <c r="Z4316" i="19"/>
  <c r="Z4315" i="19"/>
  <c r="Z4314" i="19"/>
  <c r="Z4313" i="19"/>
  <c r="Z4312" i="19"/>
  <c r="Z4311" i="19"/>
  <c r="Z4310" i="19"/>
  <c r="Z4309" i="19"/>
  <c r="Z4308" i="19"/>
  <c r="Z4307" i="19"/>
  <c r="Z4306" i="19"/>
  <c r="Z4305" i="19"/>
  <c r="Z4304" i="19"/>
  <c r="Z4303" i="19"/>
  <c r="Z4302" i="19"/>
  <c r="Z4301" i="19"/>
  <c r="Z4300" i="19"/>
  <c r="Z4299" i="19"/>
  <c r="Z4298" i="19"/>
  <c r="Z4297" i="19"/>
  <c r="Z4296" i="19"/>
  <c r="Z4295" i="19"/>
  <c r="Z4294" i="19"/>
  <c r="Z4293" i="19"/>
  <c r="Z4292" i="19"/>
  <c r="Z4291" i="19"/>
  <c r="Z4290" i="19"/>
  <c r="Z4289" i="19"/>
  <c r="Z4288" i="19"/>
  <c r="Z4287" i="19"/>
  <c r="Z4286" i="19"/>
  <c r="Z4285" i="19"/>
  <c r="Z4284" i="19"/>
  <c r="Z4283" i="19"/>
  <c r="Z4282" i="19"/>
  <c r="Z4281" i="19"/>
  <c r="Z4280" i="19"/>
  <c r="Z4279" i="19"/>
  <c r="Z4278" i="19"/>
  <c r="Z4277" i="19"/>
  <c r="Z4276" i="19"/>
  <c r="Z4275" i="19"/>
  <c r="Z4274" i="19"/>
  <c r="Z4273" i="19"/>
  <c r="Z4272" i="19"/>
  <c r="Z4271" i="19"/>
  <c r="Z4270" i="19"/>
  <c r="Z4269" i="19"/>
  <c r="Z4268" i="19"/>
  <c r="Z4267" i="19"/>
  <c r="Z4266" i="19"/>
  <c r="Z4265" i="19"/>
  <c r="Z4264" i="19"/>
  <c r="Z4263" i="19"/>
  <c r="Z4262" i="19"/>
  <c r="Z4261" i="19"/>
  <c r="Z4260" i="19"/>
  <c r="Z4259" i="19"/>
  <c r="Z4258" i="19"/>
  <c r="Z4257" i="19"/>
  <c r="Z4256" i="19"/>
  <c r="Z4255" i="19"/>
  <c r="Z4254" i="19"/>
  <c r="Z4253" i="19"/>
  <c r="Z4252" i="19"/>
  <c r="Z4251" i="19"/>
  <c r="Z4250" i="19"/>
  <c r="Z4249" i="19"/>
  <c r="Z4248" i="19"/>
  <c r="Z4247" i="19"/>
  <c r="Z4246" i="19"/>
  <c r="Z4245" i="19"/>
  <c r="Z4244" i="19"/>
  <c r="Z4243" i="19"/>
  <c r="Z4242" i="19"/>
  <c r="Z4241" i="19"/>
  <c r="Z4240" i="19"/>
  <c r="Z4239" i="19"/>
  <c r="Z4238" i="19"/>
  <c r="Z4237" i="19"/>
  <c r="Z4236" i="19"/>
  <c r="Z4235" i="19"/>
  <c r="Z4234" i="19"/>
  <c r="Z4233" i="19"/>
  <c r="Z4232" i="19"/>
  <c r="Z4231" i="19"/>
  <c r="Z4230" i="19"/>
  <c r="Z4229" i="19"/>
  <c r="Z4228" i="19"/>
  <c r="Z4227" i="19"/>
  <c r="Z4226" i="19"/>
  <c r="Z4225" i="19"/>
  <c r="Z4224" i="19"/>
  <c r="Z4223" i="19"/>
  <c r="Z4222" i="19"/>
  <c r="Z4221" i="19"/>
  <c r="Z4220" i="19"/>
  <c r="Z4219" i="19"/>
  <c r="Z4218" i="19"/>
  <c r="Z4217" i="19"/>
  <c r="Z4216" i="19"/>
  <c r="Z4215" i="19"/>
  <c r="Z4214" i="19"/>
  <c r="Z4213" i="19"/>
  <c r="Z4212" i="19"/>
  <c r="Z4211" i="19"/>
  <c r="Z4210" i="19"/>
  <c r="Z4209" i="19"/>
  <c r="Z4208" i="19"/>
  <c r="Z4207" i="19"/>
  <c r="Z4206" i="19"/>
  <c r="Z4205" i="19"/>
  <c r="Z4204" i="19"/>
  <c r="Z4203" i="19"/>
  <c r="Z4202" i="19"/>
  <c r="Z4201" i="19"/>
  <c r="Z4200" i="19"/>
  <c r="Z4199" i="19"/>
  <c r="Z4198" i="19"/>
  <c r="Z4197" i="19"/>
  <c r="Z4196" i="19"/>
  <c r="Z4195" i="19"/>
  <c r="Z4194" i="19"/>
  <c r="Z4193" i="19"/>
  <c r="Z4192" i="19"/>
  <c r="Z4191" i="19"/>
  <c r="Z4190" i="19"/>
  <c r="Z4189" i="19"/>
  <c r="Z4188" i="19"/>
  <c r="Z4187" i="19"/>
  <c r="Z4186" i="19"/>
  <c r="Z4185" i="19"/>
  <c r="Z4184" i="19"/>
  <c r="Z4183" i="19"/>
  <c r="Z4182" i="19"/>
  <c r="Z4181" i="19"/>
  <c r="Z4180" i="19"/>
  <c r="Z4179" i="19"/>
  <c r="Z4178" i="19"/>
  <c r="Z4177" i="19"/>
  <c r="Z4176" i="19"/>
  <c r="Z4175" i="19"/>
  <c r="Z4174" i="19"/>
  <c r="Z4173" i="19"/>
  <c r="Z4172" i="19"/>
  <c r="Z4171" i="19"/>
  <c r="Z4170" i="19"/>
  <c r="Z4169" i="19"/>
  <c r="Z4168" i="19"/>
  <c r="Z4167" i="19"/>
  <c r="Z4166" i="19"/>
  <c r="Z4165" i="19"/>
  <c r="Z4164" i="19"/>
  <c r="Z4163" i="19"/>
  <c r="Z4162" i="19"/>
  <c r="Z4161" i="19"/>
  <c r="Z4160" i="19"/>
  <c r="Z4159" i="19"/>
  <c r="Z4158" i="19"/>
  <c r="Z4157" i="19"/>
  <c r="Z4156" i="19"/>
  <c r="Z4155" i="19"/>
  <c r="Z4154" i="19"/>
  <c r="Z4153" i="19"/>
  <c r="Z4152" i="19"/>
  <c r="Z4151" i="19"/>
  <c r="Z4150" i="19"/>
  <c r="Z4149" i="19"/>
  <c r="Z4148" i="19"/>
  <c r="Z4147" i="19"/>
  <c r="Z4146" i="19"/>
  <c r="Z4145" i="19"/>
  <c r="Z4144" i="19"/>
  <c r="Z4143" i="19"/>
  <c r="Z4142" i="19"/>
  <c r="Z4141" i="19"/>
  <c r="Z4140" i="19"/>
  <c r="Z4139" i="19"/>
  <c r="Z4138" i="19"/>
  <c r="Z4137" i="19"/>
  <c r="Z4136" i="19"/>
  <c r="Z4135" i="19"/>
  <c r="Z4134" i="19"/>
  <c r="Z4133" i="19"/>
  <c r="Z4132" i="19"/>
  <c r="Z4131" i="19"/>
  <c r="Z4130" i="19"/>
  <c r="Z4129" i="19"/>
  <c r="Z4128" i="19"/>
  <c r="Z4127" i="19"/>
  <c r="Z4126" i="19"/>
  <c r="Z4125" i="19"/>
  <c r="Z4124" i="19"/>
  <c r="Z4123" i="19"/>
  <c r="Z4122" i="19"/>
  <c r="Z4121" i="19"/>
  <c r="Z4120" i="19"/>
  <c r="Z4119" i="19"/>
  <c r="Z4118" i="19"/>
  <c r="Z4117" i="19"/>
  <c r="Z4116" i="19"/>
  <c r="Z4115" i="19"/>
  <c r="Z4114" i="19"/>
  <c r="Z4113" i="19"/>
  <c r="Z4112" i="19"/>
  <c r="Z4111" i="19"/>
  <c r="Z4110" i="19"/>
  <c r="Z4109" i="19"/>
  <c r="Z4108" i="19"/>
  <c r="Z4107" i="19"/>
  <c r="Z4106" i="19"/>
  <c r="Z4105" i="19"/>
  <c r="Z4104" i="19"/>
  <c r="Z4103" i="19"/>
  <c r="Z4102" i="19"/>
  <c r="Z4101" i="19"/>
  <c r="Z4100" i="19"/>
  <c r="Z4099" i="19"/>
  <c r="Z4098" i="19"/>
  <c r="Z4097" i="19"/>
  <c r="Z4096" i="19"/>
  <c r="Z4095" i="19"/>
  <c r="Z4094" i="19"/>
  <c r="Z4093" i="19"/>
  <c r="Z4092" i="19"/>
  <c r="Z4091" i="19"/>
  <c r="Z4090" i="19"/>
  <c r="Z4089" i="19"/>
  <c r="Z4088" i="19"/>
  <c r="Z4087" i="19"/>
  <c r="Z4086" i="19"/>
  <c r="Z4085" i="19"/>
  <c r="Z4084" i="19"/>
  <c r="Z4083" i="19"/>
  <c r="Z4082" i="19"/>
  <c r="Z4081" i="19"/>
  <c r="Z4080" i="19"/>
  <c r="Z4079" i="19"/>
  <c r="Z4078" i="19"/>
  <c r="Z4077" i="19"/>
  <c r="Z4076" i="19"/>
  <c r="Z4075" i="19"/>
  <c r="Z4074" i="19"/>
  <c r="Z4073" i="19"/>
  <c r="Z4072" i="19"/>
  <c r="Z4071" i="19"/>
  <c r="Z4070" i="19"/>
  <c r="Z4069" i="19"/>
  <c r="Z4068" i="19"/>
  <c r="Z4067" i="19"/>
  <c r="Z4066" i="19"/>
  <c r="Z4065" i="19"/>
  <c r="Z4064" i="19"/>
  <c r="Z4063" i="19"/>
  <c r="Z4062" i="19"/>
  <c r="Z4061" i="19"/>
  <c r="Z4060" i="19"/>
  <c r="Z4059" i="19"/>
  <c r="Z4058" i="19"/>
  <c r="Z4057" i="19"/>
  <c r="Z4056" i="19"/>
  <c r="Z4055" i="19"/>
  <c r="Z4054" i="19"/>
  <c r="Z4053" i="19"/>
  <c r="Z4052" i="19"/>
  <c r="Z4051" i="19"/>
  <c r="Z4050" i="19"/>
  <c r="Z4049" i="19"/>
  <c r="Z4048" i="19"/>
  <c r="Z4047" i="19"/>
  <c r="Z4046" i="19"/>
  <c r="Z4045" i="19"/>
  <c r="Z4044" i="19"/>
  <c r="Z4043" i="19"/>
  <c r="Z4042" i="19"/>
  <c r="Z4041" i="19"/>
  <c r="Z4040" i="19"/>
  <c r="Z4039" i="19"/>
  <c r="Z4038" i="19"/>
  <c r="Z4037" i="19"/>
  <c r="Z4036" i="19"/>
  <c r="Z4035" i="19"/>
  <c r="Z4034" i="19"/>
  <c r="Z4033" i="19"/>
  <c r="Z4032" i="19"/>
  <c r="Z4031" i="19"/>
  <c r="Z4030" i="19"/>
  <c r="Z4029" i="19"/>
  <c r="Z4028" i="19"/>
  <c r="Z4027" i="19"/>
  <c r="Z4026" i="19"/>
  <c r="Z4025" i="19"/>
  <c r="Z4024" i="19"/>
  <c r="Z4023" i="19"/>
  <c r="Z4022" i="19"/>
  <c r="Z4021" i="19"/>
  <c r="Z4020" i="19"/>
  <c r="Z4019" i="19"/>
  <c r="Z4018" i="19"/>
  <c r="Z4017" i="19"/>
  <c r="Z4016" i="19"/>
  <c r="Z4015" i="19"/>
  <c r="Z4014" i="19"/>
  <c r="Z4013" i="19"/>
  <c r="Z4012" i="19"/>
  <c r="Z4011" i="19"/>
  <c r="Z4010" i="19"/>
  <c r="Z4009" i="19"/>
  <c r="Z4008" i="19"/>
  <c r="Z4007" i="19"/>
  <c r="Z4006" i="19"/>
  <c r="Z4005" i="19"/>
  <c r="Z4004" i="19"/>
  <c r="Z4003" i="19"/>
  <c r="Z4002" i="19"/>
  <c r="Z4001" i="19"/>
  <c r="Z4000" i="19"/>
  <c r="Z3999" i="19"/>
  <c r="Z3998" i="19"/>
  <c r="Z3997" i="19"/>
  <c r="Z3996" i="19"/>
  <c r="Z3995" i="19"/>
  <c r="Z3994" i="19"/>
  <c r="Z3993" i="19"/>
  <c r="Z3992" i="19"/>
  <c r="Z3991" i="19"/>
  <c r="Z3990" i="19"/>
  <c r="Z3989" i="19"/>
  <c r="Z3988" i="19"/>
  <c r="Z3987" i="19"/>
  <c r="Z3986" i="19"/>
  <c r="Z3985" i="19"/>
  <c r="Z3984" i="19"/>
  <c r="Z3983" i="19"/>
  <c r="Z3982" i="19"/>
  <c r="Z3981" i="19"/>
  <c r="Z3980" i="19"/>
  <c r="Z3979" i="19"/>
  <c r="Z3978" i="19"/>
  <c r="Z3977" i="19"/>
  <c r="Z3976" i="19"/>
  <c r="Z3975" i="19"/>
  <c r="Z3974" i="19"/>
  <c r="Z3973" i="19"/>
  <c r="Z3972" i="19"/>
  <c r="Z3971" i="19"/>
  <c r="Z3970" i="19"/>
  <c r="Z3969" i="19"/>
  <c r="Z3968" i="19"/>
  <c r="Z3967" i="19"/>
  <c r="Z3966" i="19"/>
  <c r="Z3965" i="19"/>
  <c r="Z3964" i="19"/>
  <c r="Z3963" i="19"/>
  <c r="Z3962" i="19"/>
  <c r="Z3961" i="19"/>
  <c r="Z3960" i="19"/>
  <c r="Z3959" i="19"/>
  <c r="Z3958" i="19"/>
  <c r="Z3957" i="19"/>
  <c r="Z3956" i="19"/>
  <c r="Z3955" i="19"/>
  <c r="Z3954" i="19"/>
  <c r="Z3953" i="19"/>
  <c r="Z3952" i="19"/>
  <c r="Z3951" i="19"/>
  <c r="Z3950" i="19"/>
  <c r="Z3949" i="19"/>
  <c r="Z3948" i="19"/>
  <c r="Z3947" i="19"/>
  <c r="Z3946" i="19"/>
  <c r="Z3945" i="19"/>
  <c r="Z3944" i="19"/>
  <c r="Z3943" i="19"/>
  <c r="Z3942" i="19"/>
  <c r="Z3941" i="19"/>
  <c r="Z3940" i="19"/>
  <c r="Z3939" i="19"/>
  <c r="Z3938" i="19"/>
  <c r="Z3937" i="19"/>
  <c r="Z3936" i="19"/>
  <c r="Z3935" i="19"/>
  <c r="Z3934" i="19"/>
  <c r="Z3933" i="19"/>
  <c r="Z3932" i="19"/>
  <c r="Z3931" i="19"/>
  <c r="Z3930" i="19"/>
  <c r="Z3929" i="19"/>
  <c r="Z3928" i="19"/>
  <c r="Z3927" i="19"/>
  <c r="Z3926" i="19"/>
  <c r="Z3925" i="19"/>
  <c r="Z3924" i="19"/>
  <c r="Z3923" i="19"/>
  <c r="Z3922" i="19"/>
  <c r="Z3921" i="19"/>
  <c r="Z3920" i="19"/>
  <c r="Z3919" i="19"/>
  <c r="Z3918" i="19"/>
  <c r="Z3917" i="19"/>
  <c r="Z3916" i="19"/>
  <c r="Z3915" i="19"/>
  <c r="Z3914" i="19"/>
  <c r="Z3913" i="19"/>
  <c r="Z3912" i="19"/>
  <c r="Z3911" i="19"/>
  <c r="Z3910" i="19"/>
  <c r="Z3909" i="19"/>
  <c r="Z3908" i="19"/>
  <c r="Z3907" i="19"/>
  <c r="Z3906" i="19"/>
  <c r="Z3905" i="19"/>
  <c r="Z3904" i="19"/>
  <c r="Z3903" i="19"/>
  <c r="Z3902" i="19"/>
  <c r="Z3901" i="19"/>
  <c r="Z3900" i="19"/>
  <c r="Z3899" i="19"/>
  <c r="Z3898" i="19"/>
  <c r="Z3897" i="19"/>
  <c r="Z3896" i="19"/>
  <c r="Z3895" i="19"/>
  <c r="Z3894" i="19"/>
  <c r="Z3893" i="19"/>
  <c r="Z3892" i="19"/>
  <c r="Z3891" i="19"/>
  <c r="Z3890" i="19"/>
  <c r="Z3889" i="19"/>
  <c r="Z3888" i="19"/>
  <c r="Z3887" i="19"/>
  <c r="Z3886" i="19"/>
  <c r="Z3885" i="19"/>
  <c r="Z3884" i="19"/>
  <c r="Z3883" i="19"/>
  <c r="Z3882" i="19"/>
  <c r="Z3881" i="19"/>
  <c r="Z3880" i="19"/>
  <c r="Z3879" i="19"/>
  <c r="Z3878" i="19"/>
  <c r="Z3877" i="19"/>
  <c r="Z3876" i="19"/>
  <c r="Z3875" i="19"/>
  <c r="Z3874" i="19"/>
  <c r="Z3873" i="19"/>
  <c r="Z3872" i="19"/>
  <c r="Z3871" i="19"/>
  <c r="Z3870" i="19"/>
  <c r="Z3869" i="19"/>
  <c r="Z3868" i="19"/>
  <c r="Z3867" i="19"/>
  <c r="Z3866" i="19"/>
  <c r="Z3865" i="19"/>
  <c r="Z3864" i="19"/>
  <c r="Z3863" i="19"/>
  <c r="Z3862" i="19"/>
  <c r="Z3861" i="19"/>
  <c r="Z3860" i="19"/>
  <c r="Z3859" i="19"/>
  <c r="Z3858" i="19"/>
  <c r="Z3857" i="19"/>
  <c r="Z3856" i="19"/>
  <c r="Z3855" i="19"/>
  <c r="Z3854" i="19"/>
  <c r="Z3853" i="19"/>
  <c r="Z3852" i="19"/>
  <c r="Z3851" i="19"/>
  <c r="Z3850" i="19"/>
  <c r="Z3849" i="19"/>
  <c r="Z3848" i="19"/>
  <c r="Z3847" i="19"/>
  <c r="Z3846" i="19"/>
  <c r="Z3845" i="19"/>
  <c r="Z3844" i="19"/>
  <c r="Z3843" i="19"/>
  <c r="Z3842" i="19"/>
  <c r="Z3841" i="19"/>
  <c r="Z3840" i="19"/>
  <c r="Z3839" i="19"/>
  <c r="Z3838" i="19"/>
  <c r="Z3837" i="19"/>
  <c r="Z3836" i="19"/>
  <c r="Z3835" i="19"/>
  <c r="Z3834" i="19"/>
  <c r="Z3833" i="19"/>
  <c r="Z3832" i="19"/>
  <c r="Z3831" i="19"/>
  <c r="Z3830" i="19"/>
  <c r="Z3829" i="19"/>
  <c r="Z3828" i="19"/>
  <c r="Z3827" i="19"/>
  <c r="Z3826" i="19"/>
  <c r="Z3825" i="19"/>
  <c r="Z3824" i="19"/>
  <c r="Z3823" i="19"/>
  <c r="Z3822" i="19"/>
  <c r="Z3821" i="19"/>
  <c r="Z3820" i="19"/>
  <c r="Z3819" i="19"/>
  <c r="Z3818" i="19"/>
  <c r="Z3817" i="19"/>
  <c r="Z3816" i="19"/>
  <c r="Z3815" i="19"/>
  <c r="Z3814" i="19"/>
  <c r="Z3813" i="19"/>
  <c r="Z3812" i="19"/>
  <c r="Z3811" i="19"/>
  <c r="Z3810" i="19"/>
  <c r="Z3809" i="19"/>
  <c r="Z3808" i="19"/>
  <c r="Z3807" i="19"/>
  <c r="Z3806" i="19"/>
  <c r="Z3805" i="19"/>
  <c r="Z3804" i="19"/>
  <c r="Z3803" i="19"/>
  <c r="Z3802" i="19"/>
  <c r="Z3801" i="19"/>
  <c r="Z3800" i="19"/>
  <c r="Z3799" i="19"/>
  <c r="Z3798" i="19"/>
  <c r="Z3797" i="19"/>
  <c r="Z3796" i="19"/>
  <c r="Z3795" i="19"/>
  <c r="Z3794" i="19"/>
  <c r="Z3793" i="19"/>
  <c r="Z3792" i="19"/>
  <c r="Z3791" i="19"/>
  <c r="Z3790" i="19"/>
  <c r="Z3789" i="19"/>
  <c r="Z3788" i="19"/>
  <c r="Z3787" i="19"/>
  <c r="Z3786" i="19"/>
  <c r="Z3785" i="19"/>
  <c r="Z3784" i="19"/>
  <c r="Z3783" i="19"/>
  <c r="Z3782" i="19"/>
  <c r="Z3781" i="19"/>
  <c r="Z3780" i="19"/>
  <c r="Z3779" i="19"/>
  <c r="Z3778" i="19"/>
  <c r="Z3777" i="19"/>
  <c r="Z3776" i="19"/>
  <c r="Z3775" i="19"/>
  <c r="Z3774" i="19"/>
  <c r="Z3773" i="19"/>
  <c r="Z3772" i="19"/>
  <c r="Z3771" i="19"/>
  <c r="Z3770" i="19"/>
  <c r="Z3769" i="19"/>
  <c r="Z3768" i="19"/>
  <c r="Z3767" i="19"/>
  <c r="Z3766" i="19"/>
  <c r="Z3765" i="19"/>
  <c r="Z3764" i="19"/>
  <c r="Z3763" i="19"/>
  <c r="Z3762" i="19"/>
  <c r="Z3761" i="19"/>
  <c r="Z3760" i="19"/>
  <c r="Z3759" i="19"/>
  <c r="Z3758" i="19"/>
  <c r="Z3757" i="19"/>
  <c r="Z3756" i="19"/>
  <c r="Z3755" i="19"/>
  <c r="Z3754" i="19"/>
  <c r="Z3753" i="19"/>
  <c r="Z3752" i="19"/>
  <c r="Z3751" i="19"/>
  <c r="Z3750" i="19"/>
  <c r="Z3749" i="19"/>
  <c r="Z3748" i="19"/>
  <c r="Z3747" i="19"/>
  <c r="Z3746" i="19"/>
  <c r="Z3745" i="19"/>
  <c r="Z3744" i="19"/>
  <c r="Z3743" i="19"/>
  <c r="Z3742" i="19"/>
  <c r="Z3741" i="19"/>
  <c r="Z3740" i="19"/>
  <c r="Z3739" i="19"/>
  <c r="Z3738" i="19"/>
  <c r="Z3737" i="19"/>
  <c r="Z3736" i="19"/>
  <c r="Z3735" i="19"/>
  <c r="Z3734" i="19"/>
  <c r="Z3733" i="19"/>
  <c r="Z3732" i="19"/>
  <c r="Z3731" i="19"/>
  <c r="Z3730" i="19"/>
  <c r="Z3729" i="19"/>
  <c r="Z3728" i="19"/>
  <c r="Z3727" i="19"/>
  <c r="Z3726" i="19"/>
  <c r="Z3725" i="19"/>
  <c r="Z3724" i="19"/>
  <c r="Z3723" i="19"/>
  <c r="Z3722" i="19"/>
  <c r="Z3721" i="19"/>
  <c r="Z3720" i="19"/>
  <c r="Z3719" i="19"/>
  <c r="Z3718" i="19"/>
  <c r="Z3717" i="19"/>
  <c r="Z3716" i="19"/>
  <c r="Z3715" i="19"/>
  <c r="Z3714" i="19"/>
  <c r="Z3713" i="19"/>
  <c r="Z3712" i="19"/>
  <c r="Z3711" i="19"/>
  <c r="Z3710" i="19"/>
  <c r="Z3709" i="19"/>
  <c r="Z3708" i="19"/>
  <c r="Z3707" i="19"/>
  <c r="Z3706" i="19"/>
  <c r="Z3705" i="19"/>
  <c r="Z3704" i="19"/>
  <c r="Z3703" i="19"/>
  <c r="Z3702" i="19"/>
  <c r="Z3701" i="19"/>
  <c r="Z3700" i="19"/>
  <c r="Z3699" i="19"/>
  <c r="Z3698" i="19"/>
  <c r="Z3697" i="19"/>
  <c r="Z3696" i="19"/>
  <c r="Z3695" i="19"/>
  <c r="Z3694" i="19"/>
  <c r="Z3693" i="19"/>
  <c r="Z3692" i="19"/>
  <c r="Z3691" i="19"/>
  <c r="Z3690" i="19"/>
  <c r="Z3689" i="19"/>
  <c r="Z3688" i="19"/>
  <c r="Z3687" i="19"/>
  <c r="Z3686" i="19"/>
  <c r="Z3685" i="19"/>
  <c r="Z3684" i="19"/>
  <c r="Z3683" i="19"/>
  <c r="Z3682" i="19"/>
  <c r="Z3681" i="19"/>
  <c r="Z3680" i="19"/>
  <c r="Z3679" i="19"/>
  <c r="Z3678" i="19"/>
  <c r="Z3677" i="19"/>
  <c r="Z3676" i="19"/>
  <c r="Z3675" i="19"/>
  <c r="Z3674" i="19"/>
  <c r="Z3673" i="19"/>
  <c r="Z3672" i="19"/>
  <c r="Z3671" i="19"/>
  <c r="Z3670" i="19"/>
  <c r="Z3669" i="19"/>
  <c r="Z3668" i="19"/>
  <c r="Z3667" i="19"/>
  <c r="Z3666" i="19"/>
  <c r="Z3665" i="19"/>
  <c r="Z3664" i="19"/>
  <c r="Z3663" i="19"/>
  <c r="Z3662" i="19"/>
  <c r="Z3661" i="19"/>
  <c r="Z3660" i="19"/>
  <c r="Z3659" i="19"/>
  <c r="Z3658" i="19"/>
  <c r="Z3657" i="19"/>
  <c r="Z3656" i="19"/>
  <c r="Z3655" i="19"/>
  <c r="Z3654" i="19"/>
  <c r="Z3653" i="19"/>
  <c r="Z3652" i="19"/>
  <c r="Z3651" i="19"/>
  <c r="Z3650" i="19"/>
  <c r="Z3649" i="19"/>
  <c r="Z3648" i="19"/>
  <c r="Z3647" i="19"/>
  <c r="Z3646" i="19"/>
  <c r="Z3645" i="19"/>
  <c r="Z3644" i="19"/>
  <c r="Z3643" i="19"/>
  <c r="Z3642" i="19"/>
  <c r="Z3641" i="19"/>
  <c r="Z3640" i="19"/>
  <c r="Z3639" i="19"/>
  <c r="Z3638" i="19"/>
  <c r="Z3637" i="19"/>
  <c r="Z3636" i="19"/>
  <c r="Z3635" i="19"/>
  <c r="Z3634" i="19"/>
  <c r="Z3633" i="19"/>
  <c r="Z3632" i="19"/>
  <c r="Z3631" i="19"/>
  <c r="Z3630" i="19"/>
  <c r="Z3629" i="19"/>
  <c r="Z3628" i="19"/>
  <c r="Z3627" i="19"/>
  <c r="Z3626" i="19"/>
  <c r="Z3625" i="19"/>
  <c r="Z3624" i="19"/>
  <c r="Z3623" i="19"/>
  <c r="Z3622" i="19"/>
  <c r="Z3621" i="19"/>
  <c r="Z3620" i="19"/>
  <c r="Z3619" i="19"/>
  <c r="Z3618" i="19"/>
  <c r="Z3617" i="19"/>
  <c r="Z3616" i="19"/>
  <c r="Z3615" i="19"/>
  <c r="Z3614" i="19"/>
  <c r="Z3613" i="19"/>
  <c r="Z3612" i="19"/>
  <c r="Z3611" i="19"/>
  <c r="Z3610" i="19"/>
  <c r="Z3609" i="19"/>
  <c r="Z3608" i="19"/>
  <c r="Z3607" i="19"/>
  <c r="Z3606" i="19"/>
  <c r="Z3605" i="19"/>
  <c r="Z3604" i="19"/>
  <c r="Z3603" i="19"/>
  <c r="Z3602" i="19"/>
  <c r="Z3601" i="19"/>
  <c r="Z3600" i="19"/>
  <c r="Z3599" i="19"/>
  <c r="Z3598" i="19"/>
  <c r="Z3597" i="19"/>
  <c r="Z3596" i="19"/>
  <c r="Z3595" i="19"/>
  <c r="Z3594" i="19"/>
  <c r="Z3593" i="19"/>
  <c r="Z3592" i="19"/>
  <c r="Z3591" i="19"/>
  <c r="Z3590" i="19"/>
  <c r="Z3589" i="19"/>
  <c r="Z3588" i="19"/>
  <c r="Z3587" i="19"/>
  <c r="Z3586" i="19"/>
  <c r="Z3585" i="19"/>
  <c r="Z3584" i="19"/>
  <c r="Z3583" i="19"/>
  <c r="Z3582" i="19"/>
  <c r="Z3581" i="19"/>
  <c r="Z3580" i="19"/>
  <c r="Z3579" i="19"/>
  <c r="Z3578" i="19"/>
  <c r="Z3577" i="19"/>
  <c r="Z3576" i="19"/>
  <c r="Z3575" i="19"/>
  <c r="Z3574" i="19"/>
  <c r="Z3573" i="19"/>
  <c r="Z3572" i="19"/>
  <c r="Z3571" i="19"/>
  <c r="Z3570" i="19"/>
  <c r="Z3569" i="19"/>
  <c r="Z3568" i="19"/>
  <c r="Z3567" i="19"/>
  <c r="Z3566" i="19"/>
  <c r="Z3565" i="19"/>
  <c r="Z3564" i="19"/>
  <c r="Z3563" i="19"/>
  <c r="Z3562" i="19"/>
  <c r="Z3561" i="19"/>
  <c r="Z3560" i="19"/>
  <c r="Z3559" i="19"/>
  <c r="Z3558" i="19"/>
  <c r="Z3557" i="19"/>
  <c r="Z3556" i="19"/>
  <c r="Z3555" i="19"/>
  <c r="Z3554" i="19"/>
  <c r="Z3553" i="19"/>
  <c r="Z3552" i="19"/>
  <c r="Z3551" i="19"/>
  <c r="Z3550" i="19"/>
  <c r="Z3549" i="19"/>
  <c r="Z3548" i="19"/>
  <c r="Z3547" i="19"/>
  <c r="Z3546" i="19"/>
  <c r="Z3545" i="19"/>
  <c r="Z3544" i="19"/>
  <c r="Z3543" i="19"/>
  <c r="Z3542" i="19"/>
  <c r="Z3541" i="19"/>
  <c r="Z3540" i="19"/>
  <c r="Z3539" i="19"/>
  <c r="Z3538" i="19"/>
  <c r="Z3537" i="19"/>
  <c r="Z3536" i="19"/>
  <c r="Z3535" i="19"/>
  <c r="Z3534" i="19"/>
  <c r="Z3533" i="19"/>
  <c r="Z3532" i="19"/>
  <c r="Z3531" i="19"/>
  <c r="Z3530" i="19"/>
  <c r="Z3529" i="19"/>
  <c r="Z3528" i="19"/>
  <c r="Z3527" i="19"/>
  <c r="Z3526" i="19"/>
  <c r="Z3525" i="19"/>
  <c r="Z3524" i="19"/>
  <c r="Z3523" i="19"/>
  <c r="Z3522" i="19"/>
  <c r="Z3521" i="19"/>
  <c r="Z3520" i="19"/>
  <c r="Z3519" i="19"/>
  <c r="Z3518" i="19"/>
  <c r="Z3517" i="19"/>
  <c r="Z3516" i="19"/>
  <c r="Z3515" i="19"/>
  <c r="Z3514" i="19"/>
  <c r="Z3513" i="19"/>
  <c r="Z3512" i="19"/>
  <c r="Z3511" i="19"/>
  <c r="Z3510" i="19"/>
  <c r="Z3509" i="19"/>
  <c r="Z3508" i="19"/>
  <c r="Z3507" i="19"/>
  <c r="Z3506" i="19"/>
  <c r="Z3505" i="19"/>
  <c r="Z3504" i="19"/>
  <c r="Z3503" i="19"/>
  <c r="Z3502" i="19"/>
  <c r="Z3501" i="19"/>
  <c r="Z3500" i="19"/>
  <c r="Z3499" i="19"/>
  <c r="Z3498" i="19"/>
  <c r="Z3497" i="19"/>
  <c r="Z3496" i="19"/>
  <c r="Z3495" i="19"/>
  <c r="Z3494" i="19"/>
  <c r="Z3493" i="19"/>
  <c r="Z3492" i="19"/>
  <c r="Z3491" i="19"/>
  <c r="Z3490" i="19"/>
  <c r="Z3489" i="19"/>
  <c r="Z3488" i="19"/>
  <c r="Z3487" i="19"/>
  <c r="Z3486" i="19"/>
  <c r="Z3485" i="19"/>
  <c r="Z3484" i="19"/>
  <c r="Z3483" i="19"/>
  <c r="Z3482" i="19"/>
  <c r="Z3481" i="19"/>
  <c r="Z3480" i="19"/>
  <c r="Z3479" i="19"/>
  <c r="Z3478" i="19"/>
  <c r="Z3477" i="19"/>
  <c r="Z3476" i="19"/>
  <c r="Z3475" i="19"/>
  <c r="Z3474" i="19"/>
  <c r="Z3473" i="19"/>
  <c r="Z3472" i="19"/>
  <c r="Z3471" i="19"/>
  <c r="Z3470" i="19"/>
  <c r="Z3469" i="19"/>
  <c r="Z3468" i="19"/>
  <c r="Z3467" i="19"/>
  <c r="Z3466" i="19"/>
  <c r="Z3465" i="19"/>
  <c r="Z3464" i="19"/>
  <c r="Z3463" i="19"/>
  <c r="Z3462" i="19"/>
  <c r="Z3461" i="19"/>
  <c r="Z3460" i="19"/>
  <c r="Z3459" i="19"/>
  <c r="Z3458" i="19"/>
  <c r="Z3457" i="19"/>
  <c r="Z3456" i="19"/>
  <c r="Z3455" i="19"/>
  <c r="Z3454" i="19"/>
  <c r="Z3453" i="19"/>
  <c r="Z3452" i="19"/>
  <c r="Z3451" i="19"/>
  <c r="Z3450" i="19"/>
  <c r="Z3449" i="19"/>
  <c r="Z3448" i="19"/>
  <c r="Z3447" i="19"/>
  <c r="Z3446" i="19"/>
  <c r="Z3445" i="19"/>
  <c r="Z3444" i="19"/>
  <c r="Z3443" i="19"/>
  <c r="Z3442" i="19"/>
  <c r="Z3441" i="19"/>
  <c r="Z3440" i="19"/>
  <c r="Z3439" i="19"/>
  <c r="Z3438" i="19"/>
  <c r="Z3437" i="19"/>
  <c r="Z3436" i="19"/>
  <c r="Z3435" i="19"/>
  <c r="Z3434" i="19"/>
  <c r="Z3433" i="19"/>
  <c r="Z3432" i="19"/>
  <c r="Z3431" i="19"/>
  <c r="Z3430" i="19"/>
  <c r="Z3429" i="19"/>
  <c r="Z3428" i="19"/>
  <c r="Z3427" i="19"/>
  <c r="Z3426" i="19"/>
  <c r="Z3425" i="19"/>
  <c r="Z3424" i="19"/>
  <c r="Z3423" i="19"/>
  <c r="Z3422" i="19"/>
  <c r="Z3421" i="19"/>
  <c r="Z3420" i="19"/>
  <c r="Z3419" i="19"/>
  <c r="Z3418" i="19"/>
  <c r="Z3417" i="19"/>
  <c r="Z3416" i="19"/>
  <c r="Z3415" i="19"/>
  <c r="Z3414" i="19"/>
  <c r="Z3413" i="19"/>
  <c r="Z3412" i="19"/>
  <c r="Z3411" i="19"/>
  <c r="Z3410" i="19"/>
  <c r="Z3409" i="19"/>
  <c r="Z3408" i="19"/>
  <c r="Z3407" i="19"/>
  <c r="Z3406" i="19"/>
  <c r="Z3405" i="19"/>
  <c r="Z3404" i="19"/>
  <c r="Z3403" i="19"/>
  <c r="Z3402" i="19"/>
  <c r="Z3401" i="19"/>
  <c r="Z3400" i="19"/>
  <c r="Z3399" i="19"/>
  <c r="Z3398" i="19"/>
  <c r="Z3397" i="19"/>
  <c r="Z3396" i="19"/>
  <c r="Z3395" i="19"/>
  <c r="Z3394" i="19"/>
  <c r="Z3393" i="19"/>
  <c r="Z3392" i="19"/>
  <c r="Z3391" i="19"/>
  <c r="Z3390" i="19"/>
  <c r="Z3389" i="19"/>
  <c r="Z3388" i="19"/>
  <c r="Z3387" i="19"/>
  <c r="Z3386" i="19"/>
  <c r="Z3385" i="19"/>
  <c r="Z3384" i="19"/>
  <c r="Z3383" i="19"/>
  <c r="Z3382" i="19"/>
  <c r="Z3381" i="19"/>
  <c r="Z3380" i="19"/>
  <c r="Z3379" i="19"/>
  <c r="Z3378" i="19"/>
  <c r="Z3377" i="19"/>
  <c r="Z3376" i="19"/>
  <c r="Z3375" i="19"/>
  <c r="Z3374" i="19"/>
  <c r="Z3373" i="19"/>
  <c r="Z3372" i="19"/>
  <c r="Z3371" i="19"/>
  <c r="Z3370" i="19"/>
  <c r="Z3369" i="19"/>
  <c r="Z3368" i="19"/>
  <c r="Z3367" i="19"/>
  <c r="Z3366" i="19"/>
  <c r="Z3365" i="19"/>
  <c r="Z3364" i="19"/>
  <c r="Z3363" i="19"/>
  <c r="Z3362" i="19"/>
  <c r="Z3361" i="19"/>
  <c r="Z3360" i="19"/>
  <c r="Z3359" i="19"/>
  <c r="Z3358" i="19"/>
  <c r="Z3357" i="19"/>
  <c r="Z3356" i="19"/>
  <c r="Z3355" i="19"/>
  <c r="Z3354" i="19"/>
  <c r="Z3353" i="19"/>
  <c r="Z3352" i="19"/>
  <c r="Z3351" i="19"/>
  <c r="Z3350" i="19"/>
  <c r="Z3349" i="19"/>
  <c r="Z3348" i="19"/>
  <c r="Z3347" i="19"/>
  <c r="Z3346" i="19"/>
  <c r="Z3345" i="19"/>
  <c r="Z3344" i="19"/>
  <c r="Z3343" i="19"/>
  <c r="Z3342" i="19"/>
  <c r="Z3341" i="19"/>
  <c r="Z3340" i="19"/>
  <c r="Z3339" i="19"/>
  <c r="Z3338" i="19"/>
  <c r="Z3337" i="19"/>
  <c r="Z3336" i="19"/>
  <c r="Z3335" i="19"/>
  <c r="Z3334" i="19"/>
  <c r="Z3333" i="19"/>
  <c r="Z3332" i="19"/>
  <c r="Z3331" i="19"/>
  <c r="Z3330" i="19"/>
  <c r="Z3329" i="19"/>
  <c r="Z3328" i="19"/>
  <c r="Z3327" i="19"/>
  <c r="Z3326" i="19"/>
  <c r="Z3325" i="19"/>
  <c r="Z3324" i="19"/>
  <c r="Z3323" i="19"/>
  <c r="Z3322" i="19"/>
  <c r="Z3321" i="19"/>
  <c r="Z3320" i="19"/>
  <c r="Z3319" i="19"/>
  <c r="Z3318" i="19"/>
  <c r="Z3317" i="19"/>
  <c r="Z3316" i="19"/>
  <c r="Z3315" i="19"/>
  <c r="Z3314" i="19"/>
  <c r="Z3313" i="19"/>
  <c r="Z3312" i="19"/>
  <c r="Z3311" i="19"/>
  <c r="Z3310" i="19"/>
  <c r="Z3309" i="19"/>
  <c r="Z3308" i="19"/>
  <c r="Z3307" i="19"/>
  <c r="Z3306" i="19"/>
  <c r="Z3305" i="19"/>
  <c r="Z3304" i="19"/>
  <c r="Z3303" i="19"/>
  <c r="Z3302" i="19"/>
  <c r="Z3301" i="19"/>
  <c r="Z3300" i="19"/>
  <c r="Z3299" i="19"/>
  <c r="Z3298" i="19"/>
  <c r="Z3297" i="19"/>
  <c r="Z3296" i="19"/>
  <c r="Z3295" i="19"/>
  <c r="Z3294" i="19"/>
  <c r="Z3293" i="19"/>
  <c r="Z3292" i="19"/>
  <c r="Z3291" i="19"/>
  <c r="Z3290" i="19"/>
  <c r="Z3289" i="19"/>
  <c r="Z3288" i="19"/>
  <c r="Z3287" i="19"/>
  <c r="Z3286" i="19"/>
  <c r="Z3285" i="19"/>
  <c r="Z3284" i="19"/>
  <c r="Z3283" i="19"/>
  <c r="Z3282" i="19"/>
  <c r="Z3281" i="19"/>
  <c r="Z3280" i="19"/>
  <c r="Z3279" i="19"/>
  <c r="Z3278" i="19"/>
  <c r="Z3277" i="19"/>
  <c r="Z3276" i="19"/>
  <c r="Z3275" i="19"/>
  <c r="Z3274" i="19"/>
  <c r="Z3273" i="19"/>
  <c r="Z3272" i="19"/>
  <c r="Z3271" i="19"/>
  <c r="Z3270" i="19"/>
  <c r="Z3269" i="19"/>
  <c r="Z3268" i="19"/>
  <c r="Z3267" i="19"/>
  <c r="Z3266" i="19"/>
  <c r="Z3265" i="19"/>
  <c r="Z3264" i="19"/>
  <c r="Z3263" i="19"/>
  <c r="Z3262" i="19"/>
  <c r="Z3261" i="19"/>
  <c r="Z3260" i="19"/>
  <c r="Z3259" i="19"/>
  <c r="Z3258" i="19"/>
  <c r="Z3257" i="19"/>
  <c r="Z3256" i="19"/>
  <c r="Z3255" i="19"/>
  <c r="Z3254" i="19"/>
  <c r="Z3253" i="19"/>
  <c r="Z3252" i="19"/>
  <c r="Z3251" i="19"/>
  <c r="Z3250" i="19"/>
  <c r="Z3249" i="19"/>
  <c r="Z3248" i="19"/>
  <c r="Z3247" i="19"/>
  <c r="Z3246" i="19"/>
  <c r="Z3245" i="19"/>
  <c r="Z3244" i="19"/>
  <c r="Z3243" i="19"/>
  <c r="Z3242" i="19"/>
  <c r="Z3241" i="19"/>
  <c r="Z3240" i="19"/>
  <c r="Z3239" i="19"/>
  <c r="Z3238" i="19"/>
  <c r="Z3237" i="19"/>
  <c r="Z3236" i="19"/>
  <c r="Z3235" i="19"/>
  <c r="Z3234" i="19"/>
  <c r="Z3233" i="19"/>
  <c r="Z3232" i="19"/>
  <c r="Z3231" i="19"/>
  <c r="Z3230" i="19"/>
  <c r="Z3229" i="19"/>
  <c r="Z3228" i="19"/>
  <c r="Z3227" i="19"/>
  <c r="Z3226" i="19"/>
  <c r="Z3225" i="19"/>
  <c r="Z3224" i="19"/>
  <c r="Z3223" i="19"/>
  <c r="Z3222" i="19"/>
  <c r="Z3221" i="19"/>
  <c r="Z3220" i="19"/>
  <c r="Z3219" i="19"/>
  <c r="Z3218" i="19"/>
  <c r="Z3217" i="19"/>
  <c r="Z3216" i="19"/>
  <c r="Z3215" i="19"/>
  <c r="Z3214" i="19"/>
  <c r="Z3213" i="19"/>
  <c r="Z3212" i="19"/>
  <c r="Z3211" i="19"/>
  <c r="Z3210" i="19"/>
  <c r="Z3209" i="19"/>
  <c r="Z3208" i="19"/>
  <c r="Z3207" i="19"/>
  <c r="Z3206" i="19"/>
  <c r="Z3205" i="19"/>
  <c r="Z3204" i="19"/>
  <c r="Z3203" i="19"/>
  <c r="Z3202" i="19"/>
  <c r="Z3201" i="19"/>
  <c r="Z3200" i="19"/>
  <c r="Z3199" i="19"/>
  <c r="Z3198" i="19"/>
  <c r="Z3197" i="19"/>
  <c r="Z3196" i="19"/>
  <c r="Z3195" i="19"/>
  <c r="Z3194" i="19"/>
  <c r="Z3193" i="19"/>
  <c r="Z3192" i="19"/>
  <c r="Z3191" i="19"/>
  <c r="Z3190" i="19"/>
  <c r="Z3189" i="19"/>
  <c r="Z3188" i="19"/>
  <c r="Z3187" i="19"/>
  <c r="Z3186" i="19"/>
  <c r="Z3185" i="19"/>
  <c r="Z3184" i="19"/>
  <c r="Z3183" i="19"/>
  <c r="Z3182" i="19"/>
  <c r="Z3181" i="19"/>
  <c r="Z3180" i="19"/>
  <c r="Z3179" i="19"/>
  <c r="Z3178" i="19"/>
  <c r="Z3177" i="19"/>
  <c r="Z3176" i="19"/>
  <c r="Z3175" i="19"/>
  <c r="Z3174" i="19"/>
  <c r="Z3173" i="19"/>
  <c r="Z3172" i="19"/>
  <c r="Z3171" i="19"/>
  <c r="Z3170" i="19"/>
  <c r="Z3169" i="19"/>
  <c r="Z3168" i="19"/>
  <c r="Z3167" i="19"/>
  <c r="Z3166" i="19"/>
  <c r="Z3165" i="19"/>
  <c r="Z3164" i="19"/>
  <c r="Z3163" i="19"/>
  <c r="Z3162" i="19"/>
  <c r="Z3161" i="19"/>
  <c r="Z3160" i="19"/>
  <c r="Z3159" i="19"/>
  <c r="Z3158" i="19"/>
  <c r="Z3157" i="19"/>
  <c r="Z3156" i="19"/>
  <c r="Z3155" i="19"/>
  <c r="Z3154" i="19"/>
  <c r="Z3153" i="19"/>
  <c r="Z3152" i="19"/>
  <c r="Z3151" i="19"/>
  <c r="Z3150" i="19"/>
  <c r="Z3149" i="19"/>
  <c r="Z3148" i="19"/>
  <c r="Z3147" i="19"/>
  <c r="Z3146" i="19"/>
  <c r="Z3145" i="19"/>
  <c r="Z3144" i="19"/>
  <c r="Z3143" i="19"/>
  <c r="Z3142" i="19"/>
  <c r="Z3141" i="19"/>
  <c r="Z3140" i="19"/>
  <c r="Z3139" i="19"/>
  <c r="Z3138" i="19"/>
  <c r="Z3137" i="19"/>
  <c r="Z3136" i="19"/>
  <c r="Z3135" i="19"/>
  <c r="Z3134" i="19"/>
  <c r="Z3133" i="19"/>
  <c r="Z3132" i="19"/>
  <c r="Z3131" i="19"/>
  <c r="Z3130" i="19"/>
  <c r="Z3129" i="19"/>
  <c r="Z3128" i="19"/>
  <c r="Z3127" i="19"/>
  <c r="Z3126" i="19"/>
  <c r="Z3125" i="19"/>
  <c r="Z3124" i="19"/>
  <c r="Z3123" i="19"/>
  <c r="Z3122" i="19"/>
  <c r="Z3121" i="19"/>
  <c r="Z3120" i="19"/>
  <c r="Z3119" i="19"/>
  <c r="Z3118" i="19"/>
  <c r="Z3117" i="19"/>
  <c r="Z3116" i="19"/>
  <c r="Z3115" i="19"/>
  <c r="Z3114" i="19"/>
  <c r="Z3113" i="19"/>
  <c r="Z3112" i="19"/>
  <c r="Z3111" i="19"/>
  <c r="Z3110" i="19"/>
  <c r="Z3109" i="19"/>
  <c r="Z3108" i="19"/>
  <c r="Z3107" i="19"/>
  <c r="Z3106" i="19"/>
  <c r="Z3105" i="19"/>
  <c r="Z3104" i="19"/>
  <c r="Z3103" i="19"/>
  <c r="Z3102" i="19"/>
  <c r="Z3101" i="19"/>
  <c r="Z3100" i="19"/>
  <c r="Z3099" i="19"/>
  <c r="Z3098" i="19"/>
  <c r="Z3097" i="19"/>
  <c r="Z3096" i="19"/>
  <c r="Z3095" i="19"/>
  <c r="Z3094" i="19"/>
  <c r="Z3093" i="19"/>
  <c r="Z3092" i="19"/>
  <c r="Z3091" i="19"/>
  <c r="Z3090" i="19"/>
  <c r="Z3089" i="19"/>
  <c r="Z3088" i="19"/>
  <c r="Z3087" i="19"/>
  <c r="Z3086" i="19"/>
  <c r="Z3085" i="19"/>
  <c r="Z3084" i="19"/>
  <c r="Z3083" i="19"/>
  <c r="Z3082" i="19"/>
  <c r="Z3081" i="19"/>
  <c r="Z3080" i="19"/>
  <c r="Z3079" i="19"/>
  <c r="Z3078" i="19"/>
  <c r="Z3077" i="19"/>
  <c r="Z3076" i="19"/>
  <c r="Z3075" i="19"/>
  <c r="Z3074" i="19"/>
  <c r="Z3073" i="19"/>
  <c r="Z3072" i="19"/>
  <c r="Z3071" i="19"/>
  <c r="Z3070" i="19"/>
  <c r="Z3069" i="19"/>
  <c r="Z3068" i="19"/>
  <c r="Z3067" i="19"/>
  <c r="Z3066" i="19"/>
  <c r="Z3065" i="19"/>
  <c r="Z3064" i="19"/>
  <c r="Z3063" i="19"/>
  <c r="Z3062" i="19"/>
  <c r="Z3061" i="19"/>
  <c r="Z3060" i="19"/>
  <c r="Z3059" i="19"/>
  <c r="Z3058" i="19"/>
  <c r="Z3057" i="19"/>
  <c r="Z3056" i="19"/>
  <c r="Z3055" i="19"/>
  <c r="Z3054" i="19"/>
  <c r="Z3053" i="19"/>
  <c r="Z3052" i="19"/>
  <c r="Z3051" i="19"/>
  <c r="Z3050" i="19"/>
  <c r="Z3049" i="19"/>
  <c r="Z3048" i="19"/>
  <c r="Z3047" i="19"/>
  <c r="Z3046" i="19"/>
  <c r="Z3045" i="19"/>
  <c r="Z3044" i="19"/>
  <c r="Z3043" i="19"/>
  <c r="Z3042" i="19"/>
  <c r="Z3041" i="19"/>
  <c r="Z3040" i="19"/>
  <c r="Z3039" i="19"/>
  <c r="Z3038" i="19"/>
  <c r="Z3037" i="19"/>
  <c r="Z3036" i="19"/>
  <c r="Z3035" i="19"/>
  <c r="Z3034" i="19"/>
  <c r="Z3033" i="19"/>
  <c r="Z3032" i="19"/>
  <c r="Z3031" i="19"/>
  <c r="Z3030" i="19"/>
  <c r="Z3029" i="19"/>
  <c r="Z3028" i="19"/>
  <c r="Z3027" i="19"/>
  <c r="Z3026" i="19"/>
  <c r="Z3025" i="19"/>
  <c r="Z3024" i="19"/>
  <c r="Z3023" i="19"/>
  <c r="Z3022" i="19"/>
  <c r="Z3021" i="19"/>
  <c r="Z3020" i="19"/>
  <c r="Z3019" i="19"/>
  <c r="Z3018" i="19"/>
  <c r="Z3017" i="19"/>
  <c r="Z3016" i="19"/>
  <c r="Z3015" i="19"/>
  <c r="Z3014" i="19"/>
  <c r="Z3013" i="19"/>
  <c r="Z3012" i="19"/>
  <c r="Z3011" i="19"/>
  <c r="Z3010" i="19"/>
  <c r="Z3009" i="19"/>
  <c r="Z3008" i="19"/>
  <c r="Z3007" i="19"/>
  <c r="Z3006" i="19"/>
  <c r="Z3005" i="19"/>
  <c r="Z3004" i="19"/>
  <c r="Z3003" i="19"/>
  <c r="Z3002" i="19"/>
  <c r="Z3001" i="19"/>
  <c r="Z3000" i="19"/>
  <c r="Z2999" i="19"/>
  <c r="Z2998" i="19"/>
  <c r="Z2997" i="19"/>
  <c r="Z2996" i="19"/>
  <c r="Z2995" i="19"/>
  <c r="Z2994" i="19"/>
  <c r="Z2993" i="19"/>
  <c r="Z2992" i="19"/>
  <c r="Z2991" i="19"/>
  <c r="Z2990" i="19"/>
  <c r="Z2989" i="19"/>
  <c r="Z2988" i="19"/>
  <c r="Z2987" i="19"/>
  <c r="Z2986" i="19"/>
  <c r="Z2985" i="19"/>
  <c r="Z2984" i="19"/>
  <c r="Z2983" i="19"/>
  <c r="Z2982" i="19"/>
  <c r="Z2981" i="19"/>
  <c r="Z2980" i="19"/>
  <c r="Z2979" i="19"/>
  <c r="Z2978" i="19"/>
  <c r="Z2977" i="19"/>
  <c r="Z2976" i="19"/>
  <c r="Z2975" i="19"/>
  <c r="Z2974" i="19"/>
  <c r="Z2973" i="19"/>
  <c r="Z2972" i="19"/>
  <c r="Z2971" i="19"/>
  <c r="Z2970" i="19"/>
  <c r="Z2969" i="19"/>
  <c r="Z2968" i="19"/>
  <c r="Z2967" i="19"/>
  <c r="Z2966" i="19"/>
  <c r="Z2965" i="19"/>
  <c r="Z2964" i="19"/>
  <c r="Z2963" i="19"/>
  <c r="Z2962" i="19"/>
  <c r="Z2961" i="19"/>
  <c r="Z2960" i="19"/>
  <c r="Z2959" i="19"/>
  <c r="Z2958" i="19"/>
  <c r="Z2957" i="19"/>
  <c r="Z2956" i="19"/>
  <c r="Z2955" i="19"/>
  <c r="Z2954" i="19"/>
  <c r="Z2953" i="19"/>
  <c r="Z2952" i="19"/>
  <c r="Z2951" i="19"/>
  <c r="Z2950" i="19"/>
  <c r="Z2949" i="19"/>
  <c r="Z2948" i="19"/>
  <c r="Z2947" i="19"/>
  <c r="Z2946" i="19"/>
  <c r="Z2945" i="19"/>
  <c r="Z2944" i="19"/>
  <c r="Z2943" i="19"/>
  <c r="Z2942" i="19"/>
  <c r="Z2941" i="19"/>
  <c r="Z2940" i="19"/>
  <c r="Z2939" i="19"/>
  <c r="Z2938" i="19"/>
  <c r="Z2937" i="19"/>
  <c r="Z2936" i="19"/>
  <c r="Z2935" i="19"/>
  <c r="Z2934" i="19"/>
  <c r="Z2933" i="19"/>
  <c r="Z2932" i="19"/>
  <c r="Z2931" i="19"/>
  <c r="Z2930" i="19"/>
  <c r="Z2929" i="19"/>
  <c r="Z2928" i="19"/>
  <c r="Z2927" i="19"/>
  <c r="Z2926" i="19"/>
  <c r="Z2925" i="19"/>
  <c r="Z2924" i="19"/>
  <c r="Z2923" i="19"/>
  <c r="Z2922" i="19"/>
  <c r="Z2921" i="19"/>
  <c r="Z2920" i="19"/>
  <c r="Z2919" i="19"/>
  <c r="Z2918" i="19"/>
  <c r="Z2917" i="19"/>
  <c r="Z2916" i="19"/>
  <c r="Z2915" i="19"/>
  <c r="Z2914" i="19"/>
  <c r="Z2913" i="19"/>
  <c r="Z2912" i="19"/>
  <c r="Z2911" i="19"/>
  <c r="Z2910" i="19"/>
  <c r="Z2909" i="19"/>
  <c r="Z2908" i="19"/>
  <c r="Z2907" i="19"/>
  <c r="Z2906" i="19"/>
  <c r="Z2905" i="19"/>
  <c r="Z2904" i="19"/>
  <c r="Z2903" i="19"/>
  <c r="Z2902" i="19"/>
  <c r="Z2901" i="19"/>
  <c r="Z2900" i="19"/>
  <c r="Z2899" i="19"/>
  <c r="Z2898" i="19"/>
  <c r="Z2897" i="19"/>
  <c r="Z2896" i="19"/>
  <c r="Z2895" i="19"/>
  <c r="Z2894" i="19"/>
  <c r="Z2893" i="19"/>
  <c r="Z2892" i="19"/>
  <c r="Z2891" i="19"/>
  <c r="Z2890" i="19"/>
  <c r="Z2889" i="19"/>
  <c r="Z2888" i="19"/>
  <c r="Z2887" i="19"/>
  <c r="Z2886" i="19"/>
  <c r="Z2885" i="19"/>
  <c r="Z2884" i="19"/>
  <c r="Z2883" i="19"/>
  <c r="Z2882" i="19"/>
  <c r="Z2881" i="19"/>
  <c r="Z2880" i="19"/>
  <c r="Z2879" i="19"/>
  <c r="Z2878" i="19"/>
  <c r="Z2877" i="19"/>
  <c r="Z2876" i="19"/>
  <c r="Z2875" i="19"/>
  <c r="Z2874" i="19"/>
  <c r="Z2873" i="19"/>
  <c r="Z2872" i="19"/>
  <c r="Z2871" i="19"/>
  <c r="Z2870" i="19"/>
  <c r="Z2869" i="19"/>
  <c r="Z2868" i="19"/>
  <c r="Z2867" i="19"/>
  <c r="Z2866" i="19"/>
  <c r="Z2865" i="19"/>
  <c r="Z2864" i="19"/>
  <c r="Z2863" i="19"/>
  <c r="Z2862" i="19"/>
  <c r="Z2861" i="19"/>
  <c r="Z2860" i="19"/>
  <c r="Z2859" i="19"/>
  <c r="Z2858" i="19"/>
  <c r="Z2857" i="19"/>
  <c r="Z2856" i="19"/>
  <c r="Z2855" i="19"/>
  <c r="Z2854" i="19"/>
  <c r="Z2853" i="19"/>
  <c r="Z2852" i="19"/>
  <c r="Z2851" i="19"/>
  <c r="Z2850" i="19"/>
  <c r="Z2849" i="19"/>
  <c r="Z2848" i="19"/>
  <c r="Z2847" i="19"/>
  <c r="Z2846" i="19"/>
  <c r="Z2845" i="19"/>
  <c r="Z2844" i="19"/>
  <c r="Z2843" i="19"/>
  <c r="Z2842" i="19"/>
  <c r="Z2841" i="19"/>
  <c r="Z2840" i="19"/>
  <c r="Z2839" i="19"/>
  <c r="Z2838" i="19"/>
  <c r="Z2837" i="19"/>
  <c r="Z2836" i="19"/>
  <c r="Z2835" i="19"/>
  <c r="Z2834" i="19"/>
  <c r="Z2833" i="19"/>
  <c r="Z2832" i="19"/>
  <c r="Z2831" i="19"/>
  <c r="Z2830" i="19"/>
  <c r="Z2829" i="19"/>
  <c r="Z2828" i="19"/>
  <c r="Z2827" i="19"/>
  <c r="Z2826" i="19"/>
  <c r="Z2825" i="19"/>
  <c r="Z2824" i="19"/>
  <c r="Z2823" i="19"/>
  <c r="Z2822" i="19"/>
  <c r="Z2821" i="19"/>
  <c r="Z2820" i="19"/>
  <c r="Z2819" i="19"/>
  <c r="Z2818" i="19"/>
  <c r="Z2817" i="19"/>
  <c r="Z2816" i="19"/>
  <c r="Z2815" i="19"/>
  <c r="Z2814" i="19"/>
  <c r="Z2813" i="19"/>
  <c r="Z2812" i="19"/>
  <c r="Z2811" i="19"/>
  <c r="Z2810" i="19"/>
  <c r="Z2809" i="19"/>
  <c r="Z2808" i="19"/>
  <c r="Z2807" i="19"/>
  <c r="Z2806" i="19"/>
  <c r="Z2805" i="19"/>
  <c r="Z2804" i="19"/>
  <c r="Z2803" i="19"/>
  <c r="Z2802" i="19"/>
  <c r="Z2801" i="19"/>
  <c r="Z2800" i="19"/>
  <c r="Z2799" i="19"/>
  <c r="Z2798" i="19"/>
  <c r="Z2797" i="19"/>
  <c r="Z2796" i="19"/>
  <c r="Z2795" i="19"/>
  <c r="Z2794" i="19"/>
  <c r="Z2793" i="19"/>
  <c r="Z2792" i="19"/>
  <c r="Z2791" i="19"/>
  <c r="Z2790" i="19"/>
  <c r="Z2789" i="19"/>
  <c r="Z2788" i="19"/>
  <c r="Z2787" i="19"/>
  <c r="Z2786" i="19"/>
  <c r="Z2785" i="19"/>
  <c r="Z2784" i="19"/>
  <c r="Z2783" i="19"/>
  <c r="Z2782" i="19"/>
  <c r="Z2781" i="19"/>
  <c r="Z2780" i="19"/>
  <c r="Z2779" i="19"/>
  <c r="Z2778" i="19"/>
  <c r="Z2777" i="19"/>
  <c r="Z2776" i="19"/>
  <c r="Z2775" i="19"/>
  <c r="Z2774" i="19"/>
  <c r="Z2773" i="19"/>
  <c r="Z2772" i="19"/>
  <c r="Z2771" i="19"/>
  <c r="Z2770" i="19"/>
  <c r="Z2769" i="19"/>
  <c r="Z2768" i="19"/>
  <c r="Z2767" i="19"/>
  <c r="Z2766" i="19"/>
  <c r="Z2765" i="19"/>
  <c r="Z2764" i="19"/>
  <c r="Z2763" i="19"/>
  <c r="Z2762" i="19"/>
  <c r="Z2761" i="19"/>
  <c r="Z2760" i="19"/>
  <c r="Z2759" i="19"/>
  <c r="Z2758" i="19"/>
  <c r="Z2757" i="19"/>
  <c r="Z2756" i="19"/>
  <c r="Z2755" i="19"/>
  <c r="Z2754" i="19"/>
  <c r="Z2753" i="19"/>
  <c r="Z2752" i="19"/>
  <c r="Z2751" i="19"/>
  <c r="Z2750" i="19"/>
  <c r="Z2749" i="19"/>
  <c r="Z2748" i="19"/>
  <c r="Z2747" i="19"/>
  <c r="Z2746" i="19"/>
  <c r="Z2745" i="19"/>
  <c r="Z2744" i="19"/>
  <c r="Z2743" i="19"/>
  <c r="Z2742" i="19"/>
  <c r="Z2741" i="19"/>
  <c r="Z2740" i="19"/>
  <c r="Z2739" i="19"/>
  <c r="Z2738" i="19"/>
  <c r="Z2737" i="19"/>
  <c r="Z2736" i="19"/>
  <c r="Z2735" i="19"/>
  <c r="Z2734" i="19"/>
  <c r="Z2733" i="19"/>
  <c r="Z2732" i="19"/>
  <c r="Z2731" i="19"/>
  <c r="Z2730" i="19"/>
  <c r="Z2729" i="19"/>
  <c r="Z2728" i="19"/>
  <c r="Z2727" i="19"/>
  <c r="Z2726" i="19"/>
  <c r="Z2725" i="19"/>
  <c r="Z2724" i="19"/>
  <c r="Z2723" i="19"/>
  <c r="Z2722" i="19"/>
  <c r="Z2721" i="19"/>
  <c r="Z2720" i="19"/>
  <c r="Z2719" i="19"/>
  <c r="Z2718" i="19"/>
  <c r="Z2717" i="19"/>
  <c r="Z2716" i="19"/>
  <c r="Z2715" i="19"/>
  <c r="Z2714" i="19"/>
  <c r="Z2713" i="19"/>
  <c r="Z2712" i="19"/>
  <c r="Z2711" i="19"/>
  <c r="Z2710" i="19"/>
  <c r="Z2709" i="19"/>
  <c r="Z2708" i="19"/>
  <c r="Z2707" i="19"/>
  <c r="Z2706" i="19"/>
  <c r="Z2705" i="19"/>
  <c r="Z2704" i="19"/>
  <c r="Z2703" i="19"/>
  <c r="Z2702" i="19"/>
  <c r="Z2701" i="19"/>
  <c r="Z2700" i="19"/>
  <c r="Z2699" i="19"/>
  <c r="Z2698" i="19"/>
  <c r="Z2697" i="19"/>
  <c r="Z2696" i="19"/>
  <c r="Z2695" i="19"/>
  <c r="Z2694" i="19"/>
  <c r="Z2693" i="19"/>
  <c r="Z2692" i="19"/>
  <c r="Z2691" i="19"/>
  <c r="Z2690" i="19"/>
  <c r="Z2689" i="19"/>
  <c r="Z2688" i="19"/>
  <c r="Z2687" i="19"/>
  <c r="Z2686" i="19"/>
  <c r="Z2685" i="19"/>
  <c r="Z2684" i="19"/>
  <c r="Z2683" i="19"/>
  <c r="Z2682" i="19"/>
  <c r="Z2681" i="19"/>
  <c r="Z2680" i="19"/>
  <c r="Z2679" i="19"/>
  <c r="Z2678" i="19"/>
  <c r="Z2677" i="19"/>
  <c r="Z2676" i="19"/>
  <c r="Z2675" i="19"/>
  <c r="Z2674" i="19"/>
  <c r="Z2673" i="19"/>
  <c r="Z2672" i="19"/>
  <c r="Z2671" i="19"/>
  <c r="Z2670" i="19"/>
  <c r="Z2669" i="19"/>
  <c r="Z2668" i="19"/>
  <c r="Z2667" i="19"/>
  <c r="Z2666" i="19"/>
  <c r="Z2665" i="19"/>
  <c r="Z2664" i="19"/>
  <c r="Z2663" i="19"/>
  <c r="Z2662" i="19"/>
  <c r="Z2661" i="19"/>
  <c r="Z2660" i="19"/>
  <c r="Z2659" i="19"/>
  <c r="Z2658" i="19"/>
  <c r="Z2657" i="19"/>
  <c r="Z2656" i="19"/>
  <c r="Z2655" i="19"/>
  <c r="Z2654" i="19"/>
  <c r="Z2653" i="19"/>
  <c r="Z2652" i="19"/>
  <c r="Z2651" i="19"/>
  <c r="Z2650" i="19"/>
  <c r="Z2649" i="19"/>
  <c r="Z2648" i="19"/>
  <c r="Z2647" i="19"/>
  <c r="Z2646" i="19"/>
  <c r="Z2645" i="19"/>
  <c r="Z2644" i="19"/>
  <c r="Z2643" i="19"/>
  <c r="Z2642" i="19"/>
  <c r="Z2641" i="19"/>
  <c r="Z2640" i="19"/>
  <c r="Z2639" i="19"/>
  <c r="Z2638" i="19"/>
  <c r="Z2637" i="19"/>
  <c r="Z2636" i="19"/>
  <c r="Z2635" i="19"/>
  <c r="Z2634" i="19"/>
  <c r="Z2633" i="19"/>
  <c r="Z2632" i="19"/>
  <c r="Z2631" i="19"/>
  <c r="Z2630" i="19"/>
  <c r="Z2629" i="19"/>
  <c r="Z2628" i="19"/>
  <c r="Z2627" i="19"/>
  <c r="Z2626" i="19"/>
  <c r="Z2625" i="19"/>
  <c r="Z2624" i="19"/>
  <c r="Z2623" i="19"/>
  <c r="Z2622" i="19"/>
  <c r="Z2621" i="19"/>
  <c r="Z2620" i="19"/>
  <c r="Z2619" i="19"/>
  <c r="Z2618" i="19"/>
  <c r="Z2617" i="19"/>
  <c r="Z2616" i="19"/>
  <c r="Z2615" i="19"/>
  <c r="Z2614" i="19"/>
  <c r="Z2613" i="19"/>
  <c r="Z2612" i="19"/>
  <c r="Z2611" i="19"/>
  <c r="Z2610" i="19"/>
  <c r="Z2609" i="19"/>
  <c r="Z2608" i="19"/>
  <c r="Z2607" i="19"/>
  <c r="Z2606" i="19"/>
  <c r="Z2605" i="19"/>
  <c r="Z2604" i="19"/>
  <c r="Z2603" i="19"/>
  <c r="Z2602" i="19"/>
  <c r="Z2601" i="19"/>
  <c r="Z2600" i="19"/>
  <c r="Z2599" i="19"/>
  <c r="Z2598" i="19"/>
  <c r="Z2597" i="19"/>
  <c r="Z2596" i="19"/>
  <c r="Z2595" i="19"/>
  <c r="Z2594" i="19"/>
  <c r="Z2593" i="19"/>
  <c r="Z2592" i="19"/>
  <c r="Z2591" i="19"/>
  <c r="Z2590" i="19"/>
  <c r="Z2589" i="19"/>
  <c r="Z2588" i="19"/>
  <c r="Z2587" i="19"/>
  <c r="Z2586" i="19"/>
  <c r="Z2585" i="19"/>
  <c r="Z2584" i="19"/>
  <c r="Z2583" i="19"/>
  <c r="Z2582" i="19"/>
  <c r="Z2581" i="19"/>
  <c r="Z2580" i="19"/>
  <c r="Z2579" i="19"/>
  <c r="Z2578" i="19"/>
  <c r="Z2577" i="19"/>
  <c r="Z2576" i="19"/>
  <c r="Z2575" i="19"/>
  <c r="Z2574" i="19"/>
  <c r="Z2573" i="19"/>
  <c r="Z2572" i="19"/>
  <c r="Z2571" i="19"/>
  <c r="Z2570" i="19"/>
  <c r="Z2569" i="19"/>
  <c r="Z2568" i="19"/>
  <c r="Z2567" i="19"/>
  <c r="Z2566" i="19"/>
  <c r="Z2565" i="19"/>
  <c r="Z2564" i="19"/>
  <c r="Z2563" i="19"/>
  <c r="Z2562" i="19"/>
  <c r="Z2561" i="19"/>
  <c r="Z2560" i="19"/>
  <c r="Z2559" i="19"/>
  <c r="Z2558" i="19"/>
  <c r="Z2557" i="19"/>
  <c r="Z2556" i="19"/>
  <c r="Z2555" i="19"/>
  <c r="Z2554" i="19"/>
  <c r="Z2553" i="19"/>
  <c r="Z2552" i="19"/>
  <c r="Z2551" i="19"/>
  <c r="Z2550" i="19"/>
  <c r="Z2549" i="19"/>
  <c r="Z2548" i="19"/>
  <c r="Z2547" i="19"/>
  <c r="Z2546" i="19"/>
  <c r="Z2545" i="19"/>
  <c r="Z2544" i="19"/>
  <c r="Z2543" i="19"/>
  <c r="Z2542" i="19"/>
  <c r="Z2541" i="19"/>
  <c r="Z2540" i="19"/>
  <c r="Z2539" i="19"/>
  <c r="Z2538" i="19"/>
  <c r="Z2537" i="19"/>
  <c r="Z2536" i="19"/>
  <c r="Z2535" i="19"/>
  <c r="Z2534" i="19"/>
  <c r="Z2533" i="19"/>
  <c r="Z2532" i="19"/>
  <c r="Z2531" i="19"/>
  <c r="Z2530" i="19"/>
  <c r="Z2529" i="19"/>
  <c r="Z2528" i="19"/>
  <c r="Z2527" i="19"/>
  <c r="Z2526" i="19"/>
  <c r="Z2525" i="19"/>
  <c r="Z2524" i="19"/>
  <c r="Z2523" i="19"/>
  <c r="Z2522" i="19"/>
  <c r="Z2521" i="19"/>
  <c r="Z2520" i="19"/>
  <c r="Z2519" i="19"/>
  <c r="Z2518" i="19"/>
  <c r="Z2517" i="19"/>
  <c r="Z2516" i="19"/>
  <c r="Z2515" i="19"/>
  <c r="Z2514" i="19"/>
  <c r="Z2513" i="19"/>
  <c r="Z2512" i="19"/>
  <c r="Z2511" i="19"/>
  <c r="Z2510" i="19"/>
  <c r="Z2509" i="19"/>
  <c r="Z2508" i="19"/>
  <c r="Z2507" i="19"/>
  <c r="Z2506" i="19"/>
  <c r="Z2505" i="19"/>
  <c r="Z2504" i="19"/>
  <c r="Z2503" i="19"/>
  <c r="Z2502" i="19"/>
  <c r="Z2501" i="19"/>
  <c r="Z2500" i="19"/>
  <c r="Z2499" i="19"/>
  <c r="Z2498" i="19"/>
  <c r="Z2497" i="19"/>
  <c r="Z2496" i="19"/>
  <c r="Z2495" i="19"/>
  <c r="Z2494" i="19"/>
  <c r="Z2493" i="19"/>
  <c r="Z2492" i="19"/>
  <c r="Z2491" i="19"/>
  <c r="Z2490" i="19"/>
  <c r="Z2489" i="19"/>
  <c r="Z2488" i="19"/>
  <c r="Z2487" i="19"/>
  <c r="Z2486" i="19"/>
  <c r="Z2485" i="19"/>
  <c r="Z2484" i="19"/>
  <c r="Z2483" i="19"/>
  <c r="Z2482" i="19"/>
  <c r="Z2481" i="19"/>
  <c r="Z2480" i="19"/>
  <c r="Z2479" i="19"/>
  <c r="Z2478" i="19"/>
  <c r="Z2477" i="19"/>
  <c r="Z2476" i="19"/>
  <c r="Z2475" i="19"/>
  <c r="Z2474" i="19"/>
  <c r="Z2473" i="19"/>
  <c r="Z2472" i="19"/>
  <c r="Z2471" i="19"/>
  <c r="Z2470" i="19"/>
  <c r="Z2469" i="19"/>
  <c r="Z2468" i="19"/>
  <c r="Z2467" i="19"/>
  <c r="Z2466" i="19"/>
  <c r="Z2465" i="19"/>
  <c r="Z2464" i="19"/>
  <c r="Z2463" i="19"/>
  <c r="Z2462" i="19"/>
  <c r="Z2461" i="19"/>
  <c r="Z2460" i="19"/>
  <c r="Z2459" i="19"/>
  <c r="Z2458" i="19"/>
  <c r="Z2457" i="19"/>
  <c r="Z2456" i="19"/>
  <c r="Z2455" i="19"/>
  <c r="Z2454" i="19"/>
  <c r="Z2453" i="19"/>
  <c r="Z2452" i="19"/>
  <c r="Z2451" i="19"/>
  <c r="Z2450" i="19"/>
  <c r="Z2449" i="19"/>
  <c r="Z2448" i="19"/>
  <c r="Z2447" i="19"/>
  <c r="Z2446" i="19"/>
  <c r="Z2445" i="19"/>
  <c r="Z2444" i="19"/>
  <c r="Z2443" i="19"/>
  <c r="Z2442" i="19"/>
  <c r="Z2441" i="19"/>
  <c r="Z2440" i="19"/>
  <c r="Z2439" i="19"/>
  <c r="Z2438" i="19"/>
  <c r="Z2437" i="19"/>
  <c r="Z2436" i="19"/>
  <c r="Z2435" i="19"/>
  <c r="Z2434" i="19"/>
  <c r="Z2433" i="19"/>
  <c r="Z2432" i="19"/>
  <c r="Z2431" i="19"/>
  <c r="Z2430" i="19"/>
  <c r="Z2429" i="19"/>
  <c r="Z2428" i="19"/>
  <c r="Z2427" i="19"/>
  <c r="Z2426" i="19"/>
  <c r="Z2425" i="19"/>
  <c r="Z2424" i="19"/>
  <c r="Z2423" i="19"/>
  <c r="Z2422" i="19"/>
  <c r="Z2421" i="19"/>
  <c r="Z2420" i="19"/>
  <c r="Z2419" i="19"/>
  <c r="Z2418" i="19"/>
  <c r="Z2417" i="19"/>
  <c r="Z2416" i="19"/>
  <c r="Z2415" i="19"/>
  <c r="Z2414" i="19"/>
  <c r="Z2413" i="19"/>
  <c r="Z2412" i="19"/>
  <c r="Z2411" i="19"/>
  <c r="Z2410" i="19"/>
  <c r="Z2409" i="19"/>
  <c r="Z2408" i="19"/>
  <c r="Z2407" i="19"/>
  <c r="Z2406" i="19"/>
  <c r="Z2405" i="19"/>
  <c r="Z2404" i="19"/>
  <c r="Z2403" i="19"/>
  <c r="Z2402" i="19"/>
  <c r="Z2401" i="19"/>
  <c r="Z2400" i="19"/>
  <c r="Z2399" i="19"/>
  <c r="Z2398" i="19"/>
  <c r="Z2397" i="19"/>
  <c r="Z2396" i="19"/>
  <c r="Z2395" i="19"/>
  <c r="Z2394" i="19"/>
  <c r="Z2393" i="19"/>
  <c r="Z2392" i="19"/>
  <c r="Z2391" i="19"/>
  <c r="Z2390" i="19"/>
  <c r="Z2389" i="19"/>
  <c r="Z2388" i="19"/>
  <c r="Z2387" i="19"/>
  <c r="Z2386" i="19"/>
  <c r="Z2385" i="19"/>
  <c r="Z2384" i="19"/>
  <c r="Z2383" i="19"/>
  <c r="Z2382" i="19"/>
  <c r="Z2381" i="19"/>
  <c r="Z2380" i="19"/>
  <c r="Z2379" i="19"/>
  <c r="Z2378" i="19"/>
  <c r="Z2377" i="19"/>
  <c r="Z2376" i="19"/>
  <c r="Z2375" i="19"/>
  <c r="Z2374" i="19"/>
  <c r="Z2373" i="19"/>
  <c r="Z2372" i="19"/>
  <c r="Z2371" i="19"/>
  <c r="Z2370" i="19"/>
  <c r="Z2369" i="19"/>
  <c r="Z2368" i="19"/>
  <c r="Z2367" i="19"/>
  <c r="Z2366" i="19"/>
  <c r="Z2365" i="19"/>
  <c r="Z2364" i="19"/>
  <c r="Z2363" i="19"/>
  <c r="Z2362" i="19"/>
  <c r="Z2361" i="19"/>
  <c r="Z2360" i="19"/>
  <c r="Z2359" i="19"/>
  <c r="Z2358" i="19"/>
  <c r="Z2357" i="19"/>
  <c r="Z2356" i="19"/>
  <c r="Z2355" i="19"/>
  <c r="Z2354" i="19"/>
  <c r="Z2353" i="19"/>
  <c r="Z2352" i="19"/>
  <c r="Z2351" i="19"/>
  <c r="Z2350" i="19"/>
  <c r="Z2349" i="19"/>
  <c r="Z2348" i="19"/>
  <c r="Z2347" i="19"/>
  <c r="Z2346" i="19"/>
  <c r="Z2345" i="19"/>
  <c r="Z2344" i="19"/>
  <c r="Z2343" i="19"/>
  <c r="Z2342" i="19"/>
  <c r="Z2341" i="19"/>
  <c r="Z2340" i="19"/>
  <c r="Z2339" i="19"/>
  <c r="Z2338" i="19"/>
  <c r="Z2337" i="19"/>
  <c r="Z2336" i="19"/>
  <c r="Z2335" i="19"/>
  <c r="Z2334" i="19"/>
  <c r="Z2333" i="19"/>
  <c r="Z2332" i="19"/>
  <c r="Z2331" i="19"/>
  <c r="Z2330" i="19"/>
  <c r="Z2329" i="19"/>
  <c r="Z2328" i="19"/>
  <c r="Z2327" i="19"/>
  <c r="Z2326" i="19"/>
  <c r="Z2325" i="19"/>
  <c r="Z2324" i="19"/>
  <c r="Z2323" i="19"/>
  <c r="Z2322" i="19"/>
  <c r="Z2321" i="19"/>
  <c r="Z2320" i="19"/>
  <c r="Z2319" i="19"/>
  <c r="Z2318" i="19"/>
  <c r="Z2317" i="19"/>
  <c r="Z2316" i="19"/>
  <c r="Z2315" i="19"/>
  <c r="Z2314" i="19"/>
  <c r="Z2313" i="19"/>
  <c r="Z2312" i="19"/>
  <c r="Z2311" i="19"/>
  <c r="Z2310" i="19"/>
  <c r="Z2309" i="19"/>
  <c r="Z2308" i="19"/>
  <c r="Z2307" i="19"/>
  <c r="Z2306" i="19"/>
  <c r="Z2305" i="19"/>
  <c r="Z2304" i="19"/>
  <c r="Z2303" i="19"/>
  <c r="Z2302" i="19"/>
  <c r="Z2301" i="19"/>
  <c r="Z2300" i="19"/>
  <c r="Z2299" i="19"/>
  <c r="Z2298" i="19"/>
  <c r="Z2297" i="19"/>
  <c r="Z2296" i="19"/>
  <c r="Z2295" i="19"/>
  <c r="Z2294" i="19"/>
  <c r="Z2293" i="19"/>
  <c r="Z2292" i="19"/>
  <c r="Z2291" i="19"/>
  <c r="Z2290" i="19"/>
  <c r="Z2289" i="19"/>
  <c r="Z2288" i="19"/>
  <c r="Z2287" i="19"/>
  <c r="Z2286" i="19"/>
  <c r="Z2285" i="19"/>
  <c r="Z2284" i="19"/>
  <c r="Z2283" i="19"/>
  <c r="Z2282" i="19"/>
  <c r="Z2281" i="19"/>
  <c r="Z2280" i="19"/>
  <c r="Z2279" i="19"/>
  <c r="Z2278" i="19"/>
  <c r="Z2277" i="19"/>
  <c r="Z2276" i="19"/>
  <c r="Z2275" i="19"/>
  <c r="Z2274" i="19"/>
  <c r="Z2273" i="19"/>
  <c r="Z2272" i="19"/>
  <c r="Z2271" i="19"/>
  <c r="Z2270" i="19"/>
  <c r="Z2269" i="19"/>
  <c r="Z2268" i="19"/>
  <c r="Z2267" i="19"/>
  <c r="Z2266" i="19"/>
  <c r="Z2265" i="19"/>
  <c r="Z2264" i="19"/>
  <c r="Z2263" i="19"/>
  <c r="Z2262" i="19"/>
  <c r="Z2261" i="19"/>
  <c r="Z2260" i="19"/>
  <c r="Z2259" i="19"/>
  <c r="Z2258" i="19"/>
  <c r="Z2257" i="19"/>
  <c r="Z2256" i="19"/>
  <c r="Z2255" i="19"/>
  <c r="Z2254" i="19"/>
  <c r="Z2253" i="19"/>
  <c r="Z2252" i="19"/>
  <c r="Z2251" i="19"/>
  <c r="Z2250" i="19"/>
  <c r="Z2249" i="19"/>
  <c r="Z2248" i="19"/>
  <c r="Z2247" i="19"/>
  <c r="Z2246" i="19"/>
  <c r="Z2245" i="19"/>
  <c r="Z2244" i="19"/>
  <c r="Z2243" i="19"/>
  <c r="Z2242" i="19"/>
  <c r="Z2241" i="19"/>
  <c r="Z2240" i="19"/>
  <c r="Z2239" i="19"/>
  <c r="Z2238" i="19"/>
  <c r="Z2237" i="19"/>
  <c r="Z2236" i="19"/>
  <c r="Z2235" i="19"/>
  <c r="Z2234" i="19"/>
  <c r="Z2233" i="19"/>
  <c r="Z2232" i="19"/>
  <c r="Z2231" i="19"/>
  <c r="Z2230" i="19"/>
  <c r="Z2229" i="19"/>
  <c r="Z2228" i="19"/>
  <c r="Z2227" i="19"/>
  <c r="Z2226" i="19"/>
  <c r="Z2225" i="19"/>
  <c r="Z2224" i="19"/>
  <c r="Z2223" i="19"/>
  <c r="Z2222" i="19"/>
  <c r="Z2221" i="19"/>
  <c r="Z2220" i="19"/>
  <c r="Z2219" i="19"/>
  <c r="Z2218" i="19"/>
  <c r="Z2217" i="19"/>
  <c r="Z2216" i="19"/>
  <c r="Z2215" i="19"/>
  <c r="Z2214" i="19"/>
  <c r="Z2213" i="19"/>
  <c r="Z2212" i="19"/>
  <c r="Z2211" i="19"/>
  <c r="Z2210" i="19"/>
  <c r="Z2209" i="19"/>
  <c r="Z2208" i="19"/>
  <c r="Z2207" i="19"/>
  <c r="Z2206" i="19"/>
  <c r="Z2205" i="19"/>
  <c r="Z2204" i="19"/>
  <c r="Z2203" i="19"/>
  <c r="Z2202" i="19"/>
  <c r="Z2201" i="19"/>
  <c r="Z2200" i="19"/>
  <c r="Z2199" i="19"/>
  <c r="Z2198" i="19"/>
  <c r="Z2197" i="19"/>
  <c r="Z2196" i="19"/>
  <c r="Z2195" i="19"/>
  <c r="Z2194" i="19"/>
  <c r="Z2193" i="19"/>
  <c r="Z2192" i="19"/>
  <c r="Z2191" i="19"/>
  <c r="Z2190" i="19"/>
  <c r="Z2189" i="19"/>
  <c r="Z2188" i="19"/>
  <c r="Z2187" i="19"/>
  <c r="Z2186" i="19"/>
  <c r="Z2185" i="19"/>
  <c r="Z2184" i="19"/>
  <c r="Z2183" i="19"/>
  <c r="Z2182" i="19"/>
  <c r="Z2181" i="19"/>
  <c r="Z2180" i="19"/>
  <c r="Z2179" i="19"/>
  <c r="Z2178" i="19"/>
  <c r="Z2177" i="19"/>
  <c r="Z2176" i="19"/>
  <c r="Z2175" i="19"/>
  <c r="Z2174" i="19"/>
  <c r="Z2173" i="19"/>
  <c r="Z2172" i="19"/>
  <c r="Z2171" i="19"/>
  <c r="Z2170" i="19"/>
  <c r="Z2169" i="19"/>
  <c r="Z2168" i="19"/>
  <c r="Z2167" i="19"/>
  <c r="Z2166" i="19"/>
  <c r="Z2165" i="19"/>
  <c r="Z2164" i="19"/>
  <c r="Z2163" i="19"/>
  <c r="Z2162" i="19"/>
  <c r="Z2161" i="19"/>
  <c r="Z2160" i="19"/>
  <c r="Z2159" i="19"/>
  <c r="Z2158" i="19"/>
  <c r="Z2157" i="19"/>
  <c r="Z2156" i="19"/>
  <c r="Z2155" i="19"/>
  <c r="Z2154" i="19"/>
  <c r="Z2153" i="19"/>
  <c r="Z2152" i="19"/>
  <c r="Z2151" i="19"/>
  <c r="Z2150" i="19"/>
  <c r="Z2149" i="19"/>
  <c r="Z2148" i="19"/>
  <c r="Z2147" i="19"/>
  <c r="Z2146" i="19"/>
  <c r="Z2145" i="19"/>
  <c r="Z2144" i="19"/>
  <c r="Z2143" i="19"/>
  <c r="Z2142" i="19"/>
  <c r="Z2141" i="19"/>
  <c r="Z2140" i="19"/>
  <c r="Z2139" i="19"/>
  <c r="Z2138" i="19"/>
  <c r="Z2137" i="19"/>
  <c r="Z2136" i="19"/>
  <c r="Z2135" i="19"/>
  <c r="Z2134" i="19"/>
  <c r="Z2133" i="19"/>
  <c r="Z2132" i="19"/>
  <c r="Z2131" i="19"/>
  <c r="Z2130" i="19"/>
  <c r="Z2129" i="19"/>
  <c r="Z2128" i="19"/>
  <c r="Z2127" i="19"/>
  <c r="Z2126" i="19"/>
  <c r="Z2125" i="19"/>
  <c r="Z2124" i="19"/>
  <c r="Z2123" i="19"/>
  <c r="Z2122" i="19"/>
  <c r="Z2121" i="19"/>
  <c r="Z2120" i="19"/>
  <c r="Z2119" i="19"/>
  <c r="Z2118" i="19"/>
  <c r="Z2117" i="19"/>
  <c r="Z2116" i="19"/>
  <c r="Z2115" i="19"/>
  <c r="Z2114" i="19"/>
  <c r="Z2113" i="19"/>
  <c r="Z2112" i="19"/>
  <c r="Z2111" i="19"/>
  <c r="Z2110" i="19"/>
  <c r="Z2109" i="19"/>
  <c r="Z2108" i="19"/>
  <c r="Z2107" i="19"/>
  <c r="Z2106" i="19"/>
  <c r="Z2105" i="19"/>
  <c r="Z2104" i="19"/>
  <c r="Z2103" i="19"/>
  <c r="Z2102" i="19"/>
  <c r="Z2101" i="19"/>
  <c r="Z2100" i="19"/>
  <c r="Z2099" i="19"/>
  <c r="Z2098" i="19"/>
  <c r="Z2097" i="19"/>
  <c r="Z2096" i="19"/>
  <c r="Z2095" i="19"/>
  <c r="Z2094" i="19"/>
  <c r="Z2093" i="19"/>
  <c r="Z2092" i="19"/>
  <c r="Z2091" i="19"/>
  <c r="Z2090" i="19"/>
  <c r="Z2089" i="19"/>
  <c r="Z2088" i="19"/>
  <c r="Z2087" i="19"/>
  <c r="Z2086" i="19"/>
  <c r="Z2085" i="19"/>
  <c r="Z2084" i="19"/>
  <c r="Z2083" i="19"/>
  <c r="Z2082" i="19"/>
  <c r="Z2081" i="19"/>
  <c r="Z2080" i="19"/>
  <c r="Z2079" i="19"/>
  <c r="Z2078" i="19"/>
  <c r="Z2077" i="19"/>
  <c r="Z2076" i="19"/>
  <c r="Z2075" i="19"/>
  <c r="Z2074" i="19"/>
  <c r="Z2073" i="19"/>
  <c r="Z2072" i="19"/>
  <c r="Z2071" i="19"/>
  <c r="Z2070" i="19"/>
  <c r="Z2069" i="19"/>
  <c r="Z2068" i="19"/>
  <c r="Z2067" i="19"/>
  <c r="Z2066" i="19"/>
  <c r="Z2065" i="19"/>
  <c r="Z2064" i="19"/>
  <c r="Z2063" i="19"/>
  <c r="Z2062" i="19"/>
  <c r="Z2061" i="19"/>
  <c r="Z2060" i="19"/>
  <c r="Z2059" i="19"/>
  <c r="Z2058" i="19"/>
  <c r="Z2057" i="19"/>
  <c r="Z2056" i="19"/>
  <c r="Z2055" i="19"/>
  <c r="Z2054" i="19"/>
  <c r="Z2053" i="19"/>
  <c r="Z2052" i="19"/>
  <c r="Z2051" i="19"/>
  <c r="Z2050" i="19"/>
  <c r="Z2049" i="19"/>
  <c r="Z2048" i="19"/>
  <c r="Z2047" i="19"/>
  <c r="Z2046" i="19"/>
  <c r="Z2045" i="19"/>
  <c r="Z2044" i="19"/>
  <c r="Z2043" i="19"/>
  <c r="Z2042" i="19"/>
  <c r="Z2041" i="19"/>
  <c r="Z2040" i="19"/>
  <c r="Z2039" i="19"/>
  <c r="Z2038" i="19"/>
  <c r="Z2037" i="19"/>
  <c r="Z2036" i="19"/>
  <c r="Z2035" i="19"/>
  <c r="Z2034" i="19"/>
  <c r="Z2033" i="19"/>
  <c r="Z2032" i="19"/>
  <c r="Z2031" i="19"/>
  <c r="Z2030" i="19"/>
  <c r="Z2029" i="19"/>
  <c r="Z2028" i="19"/>
  <c r="Z2027" i="19"/>
  <c r="Z2026" i="19"/>
  <c r="Z2025" i="19"/>
  <c r="Z2024" i="19"/>
  <c r="Z2023" i="19"/>
  <c r="Z2022" i="19"/>
  <c r="Z2021" i="19"/>
  <c r="Z2020" i="19"/>
  <c r="Z2019" i="19"/>
  <c r="Z2018" i="19"/>
  <c r="Z2017" i="19"/>
  <c r="Z2016" i="19"/>
  <c r="Z2015" i="19"/>
  <c r="Z2014" i="19"/>
  <c r="Z2013" i="19"/>
  <c r="Z2012" i="19"/>
  <c r="Z2011" i="19"/>
  <c r="Z2010" i="19"/>
  <c r="Z2009" i="19"/>
  <c r="Z2008" i="19"/>
  <c r="Z2007" i="19"/>
  <c r="Z2006" i="19"/>
  <c r="Z2005" i="19"/>
  <c r="Z2004" i="19"/>
  <c r="Z2003" i="19"/>
  <c r="Z2002" i="19"/>
  <c r="Z2001" i="19"/>
  <c r="Z2000" i="19"/>
  <c r="Z1999" i="19"/>
  <c r="Z1998" i="19"/>
  <c r="Z1997" i="19"/>
  <c r="Z1996" i="19"/>
  <c r="Z1995" i="19"/>
  <c r="Z1994" i="19"/>
  <c r="Z1993" i="19"/>
  <c r="Z1992" i="19"/>
  <c r="Z1991" i="19"/>
  <c r="Z1990" i="19"/>
  <c r="Z1989" i="19"/>
  <c r="Z1988" i="19"/>
  <c r="Z1987" i="19"/>
  <c r="Z1986" i="19"/>
  <c r="Z1985" i="19"/>
  <c r="Z1984" i="19"/>
  <c r="Z1983" i="19"/>
  <c r="Z1982" i="19"/>
  <c r="Z1981" i="19"/>
  <c r="Z1980" i="19"/>
  <c r="Z1979" i="19"/>
  <c r="Z1978" i="19"/>
  <c r="Z1977" i="19"/>
  <c r="Z1976" i="19"/>
  <c r="Z1975" i="19"/>
  <c r="Z1974" i="19"/>
  <c r="Z1973" i="19"/>
  <c r="Z1972" i="19"/>
  <c r="Z1971" i="19"/>
  <c r="Z1970" i="19"/>
  <c r="Z1969" i="19"/>
  <c r="Z1968" i="19"/>
  <c r="Z1967" i="19"/>
  <c r="Z1966" i="19"/>
  <c r="Z1965" i="19"/>
  <c r="Z1964" i="19"/>
  <c r="Z1963" i="19"/>
  <c r="Z1962" i="19"/>
  <c r="Z1961" i="19"/>
  <c r="Z1960" i="19"/>
  <c r="Z1959" i="19"/>
  <c r="Z1958" i="19"/>
  <c r="Z1957" i="19"/>
  <c r="Z1956" i="19"/>
  <c r="Z1955" i="19"/>
  <c r="Z1954" i="19"/>
  <c r="Z1953" i="19"/>
  <c r="Z1952" i="19"/>
  <c r="Z1951" i="19"/>
  <c r="Z1950" i="19"/>
  <c r="Z1949" i="19"/>
  <c r="Z1948" i="19"/>
  <c r="Z1947" i="19"/>
  <c r="Z1946" i="19"/>
  <c r="Z1945" i="19"/>
  <c r="Z1944" i="19"/>
  <c r="Z1943" i="19"/>
  <c r="Z1942" i="19"/>
  <c r="Z1941" i="19"/>
  <c r="Z1940" i="19"/>
  <c r="Z1939" i="19"/>
  <c r="Z1938" i="19"/>
  <c r="Z1937" i="19"/>
  <c r="Z1936" i="19"/>
  <c r="Z1935" i="19"/>
  <c r="Z1934" i="19"/>
  <c r="Z1933" i="19"/>
  <c r="Z1932" i="19"/>
  <c r="Z1931" i="19"/>
  <c r="Z1930" i="19"/>
  <c r="Z1929" i="19"/>
  <c r="Z1928" i="19"/>
  <c r="Z1927" i="19"/>
  <c r="Z1926" i="19"/>
  <c r="Z1925" i="19"/>
  <c r="Z1924" i="19"/>
  <c r="Z1923" i="19"/>
  <c r="Z1922" i="19"/>
  <c r="Z1921" i="19"/>
  <c r="Z1920" i="19"/>
  <c r="Z1919" i="19"/>
  <c r="Z1918" i="19"/>
  <c r="Z1917" i="19"/>
  <c r="Z1916" i="19"/>
  <c r="Z1915" i="19"/>
  <c r="Z1914" i="19"/>
  <c r="Z1913" i="19"/>
  <c r="Z1912" i="19"/>
  <c r="Z1911" i="19"/>
  <c r="Z1910" i="19"/>
  <c r="Z1909" i="19"/>
  <c r="Z1908" i="19"/>
  <c r="Z1907" i="19"/>
  <c r="Z1906" i="19"/>
  <c r="Z1905" i="19"/>
  <c r="Z1904" i="19"/>
  <c r="Z1903" i="19"/>
  <c r="Z1902" i="19"/>
  <c r="Z1901" i="19"/>
  <c r="Z1900" i="19"/>
  <c r="Z1899" i="19"/>
  <c r="Z1898" i="19"/>
  <c r="Z1897" i="19"/>
  <c r="Z1896" i="19"/>
  <c r="Z1895" i="19"/>
  <c r="Z1894" i="19"/>
  <c r="Z1893" i="19"/>
  <c r="Z1892" i="19"/>
  <c r="Z1891" i="19"/>
  <c r="Z1890" i="19"/>
  <c r="Z1889" i="19"/>
  <c r="Z1888" i="19"/>
  <c r="Z1887" i="19"/>
  <c r="Z1886" i="19"/>
  <c r="Z1885" i="19"/>
  <c r="Z1884" i="19"/>
  <c r="Z1883" i="19"/>
  <c r="Z1882" i="19"/>
  <c r="Z1881" i="19"/>
  <c r="Z1880" i="19"/>
  <c r="Z1879" i="19"/>
  <c r="Z1878" i="19"/>
  <c r="Z1877" i="19"/>
  <c r="Z1876" i="19"/>
  <c r="Z1875" i="19"/>
  <c r="Z1874" i="19"/>
  <c r="Z1873" i="19"/>
  <c r="Z1872" i="19"/>
  <c r="Z1871" i="19"/>
  <c r="Z1870" i="19"/>
  <c r="Z1869" i="19"/>
  <c r="Z1868" i="19"/>
  <c r="Z1867" i="19"/>
  <c r="Z1866" i="19"/>
  <c r="Z1865" i="19"/>
  <c r="Z1864" i="19"/>
  <c r="Z1863" i="19"/>
  <c r="Z1862" i="19"/>
  <c r="Z1861" i="19"/>
  <c r="Z1860" i="19"/>
  <c r="Z1859" i="19"/>
  <c r="Z1858" i="19"/>
  <c r="Z1857" i="19"/>
  <c r="Z1856" i="19"/>
  <c r="Z1855" i="19"/>
  <c r="Z1854" i="19"/>
  <c r="Z1853" i="19"/>
  <c r="Z1852" i="19"/>
  <c r="Z1851" i="19"/>
  <c r="Z1850" i="19"/>
  <c r="Z1849" i="19"/>
  <c r="Z1848" i="19"/>
  <c r="Z1847" i="19"/>
  <c r="Z1846" i="19"/>
  <c r="Z1845" i="19"/>
  <c r="Z1844" i="19"/>
  <c r="Z1843" i="19"/>
  <c r="Z1842" i="19"/>
  <c r="Z1841" i="19"/>
  <c r="Z1840" i="19"/>
  <c r="Z1839" i="19"/>
  <c r="Z1838" i="19"/>
  <c r="Z1837" i="19"/>
  <c r="Z1836" i="19"/>
  <c r="Z1835" i="19"/>
  <c r="Z1834" i="19"/>
  <c r="Z1833" i="19"/>
  <c r="Z1832" i="19"/>
  <c r="Z1831" i="19"/>
  <c r="Z1830" i="19"/>
  <c r="Z1829" i="19"/>
  <c r="Z1828" i="19"/>
  <c r="Z1827" i="19"/>
  <c r="Z1826" i="19"/>
  <c r="Z1825" i="19"/>
  <c r="Z1824" i="19"/>
  <c r="Z1823" i="19"/>
  <c r="Z1822" i="19"/>
  <c r="Z1821" i="19"/>
  <c r="Z1820" i="19"/>
  <c r="Z1819" i="19"/>
  <c r="Z1818" i="19"/>
  <c r="Z1817" i="19"/>
  <c r="Z1816" i="19"/>
  <c r="Z1815" i="19"/>
  <c r="Z1814" i="19"/>
  <c r="Z1813" i="19"/>
  <c r="Z1812" i="19"/>
  <c r="Z1811" i="19"/>
  <c r="Z1810" i="19"/>
  <c r="Z1809" i="19"/>
  <c r="Z1808" i="19"/>
  <c r="Z1807" i="19"/>
  <c r="Z1806" i="19"/>
  <c r="Z1805" i="19"/>
  <c r="Z1804" i="19"/>
  <c r="Z1803" i="19"/>
  <c r="Z1802" i="19"/>
  <c r="Z1801" i="19"/>
  <c r="Z1800" i="19"/>
  <c r="Z1799" i="19"/>
  <c r="Z1798" i="19"/>
  <c r="Z1797" i="19"/>
  <c r="Z1796" i="19"/>
  <c r="Z1795" i="19"/>
  <c r="Z1794" i="19"/>
  <c r="Z1793" i="19"/>
  <c r="Z1792" i="19"/>
  <c r="Z1791" i="19"/>
  <c r="Z1790" i="19"/>
  <c r="Z1789" i="19"/>
  <c r="Z1788" i="19"/>
  <c r="Z1787" i="19"/>
  <c r="Z1786" i="19"/>
  <c r="Z1785" i="19"/>
  <c r="Z1784" i="19"/>
  <c r="Z1783" i="19"/>
  <c r="Z1782" i="19"/>
  <c r="Z1781" i="19"/>
  <c r="Z1780" i="19"/>
  <c r="Z1779" i="19"/>
  <c r="Z1778" i="19"/>
  <c r="Z1777" i="19"/>
  <c r="Z1776" i="19"/>
  <c r="Z1775" i="19"/>
  <c r="Z1774" i="19"/>
  <c r="Z1773" i="19"/>
  <c r="Z1772" i="19"/>
  <c r="Z1771" i="19"/>
  <c r="Z1770" i="19"/>
  <c r="Z1769" i="19"/>
  <c r="Z1768" i="19"/>
  <c r="Z1767" i="19"/>
  <c r="Z1766" i="19"/>
  <c r="Z1765" i="19"/>
  <c r="Z1764" i="19"/>
  <c r="Z1763" i="19"/>
  <c r="Z1762" i="19"/>
  <c r="Z1761" i="19"/>
  <c r="Z1760" i="19"/>
  <c r="Z1759" i="19"/>
  <c r="Z1758" i="19"/>
  <c r="Z1757" i="19"/>
  <c r="Z1756" i="19"/>
  <c r="Z1755" i="19"/>
  <c r="Z1754" i="19"/>
  <c r="Z1753" i="19"/>
  <c r="Z1752" i="19"/>
  <c r="Z1751" i="19"/>
  <c r="Z1750" i="19"/>
  <c r="Z1749" i="19"/>
  <c r="Z1748" i="19"/>
  <c r="Z1747" i="19"/>
  <c r="Z1746" i="19"/>
  <c r="Z1745" i="19"/>
  <c r="Z1744" i="19"/>
  <c r="Z1743" i="19"/>
  <c r="Z1742" i="19"/>
  <c r="Z1741" i="19"/>
  <c r="Z1740" i="19"/>
  <c r="Z1739" i="19"/>
  <c r="Z1738" i="19"/>
  <c r="Z1737" i="19"/>
  <c r="Z1736" i="19"/>
  <c r="Z1735" i="19"/>
  <c r="Z1734" i="19"/>
  <c r="Z1733" i="19"/>
  <c r="Z1732" i="19"/>
  <c r="Z1731" i="19"/>
  <c r="Z1730" i="19"/>
  <c r="Z1729" i="19"/>
  <c r="Z1728" i="19"/>
  <c r="Z1727" i="19"/>
  <c r="Z1726" i="19"/>
  <c r="Z1725" i="19"/>
  <c r="Z1724" i="19"/>
  <c r="Z1723" i="19"/>
  <c r="Z1722" i="19"/>
  <c r="Z1721" i="19"/>
  <c r="Z1720" i="19"/>
  <c r="Z1719" i="19"/>
  <c r="Z1718" i="19"/>
  <c r="Z1717" i="19"/>
  <c r="Z1716" i="19"/>
  <c r="Z1715" i="19"/>
  <c r="Z1714" i="19"/>
  <c r="Z1713" i="19"/>
  <c r="Z1712" i="19"/>
  <c r="Z1711" i="19"/>
  <c r="Z1710" i="19"/>
  <c r="Z1709" i="19"/>
  <c r="Z1708" i="19"/>
  <c r="Z1707" i="19"/>
  <c r="Z1706" i="19"/>
  <c r="Z1705" i="19"/>
  <c r="Z1704" i="19"/>
  <c r="Z1703" i="19"/>
  <c r="Z1702" i="19"/>
  <c r="Z1701" i="19"/>
  <c r="Z1700" i="19"/>
  <c r="Z1699" i="19"/>
  <c r="Z1698" i="19"/>
  <c r="Z1697" i="19"/>
  <c r="Z1696" i="19"/>
  <c r="Z1695" i="19"/>
  <c r="Z1694" i="19"/>
  <c r="Z1693" i="19"/>
  <c r="Z1692" i="19"/>
  <c r="Z1691" i="19"/>
  <c r="Z1690" i="19"/>
  <c r="Z1689" i="19"/>
  <c r="Z1688" i="19"/>
  <c r="Z1687" i="19"/>
  <c r="Z1686" i="19"/>
  <c r="Z1685" i="19"/>
  <c r="Z1684" i="19"/>
  <c r="Z1683" i="19"/>
  <c r="Z1682" i="19"/>
  <c r="Z1681" i="19"/>
  <c r="Z1680" i="19"/>
  <c r="Z1679" i="19"/>
  <c r="Z1678" i="19"/>
  <c r="Z1677" i="19"/>
  <c r="Z1676" i="19"/>
  <c r="Z1675" i="19"/>
  <c r="Z1674" i="19"/>
  <c r="Z1673" i="19"/>
  <c r="Z1672" i="19"/>
  <c r="Z1671" i="19"/>
  <c r="Z1670" i="19"/>
  <c r="Z1669" i="19"/>
  <c r="Z1668" i="19"/>
  <c r="Z1667" i="19"/>
  <c r="Z1666" i="19"/>
  <c r="Z1665" i="19"/>
  <c r="Z1664" i="19"/>
  <c r="Z1663" i="19"/>
  <c r="Z1662" i="19"/>
  <c r="Z1661" i="19"/>
  <c r="Z1660" i="19"/>
  <c r="Z1659" i="19"/>
  <c r="Z1658" i="19"/>
  <c r="Z1657" i="19"/>
  <c r="Z1656" i="19"/>
  <c r="Z1655" i="19"/>
  <c r="Z1654" i="19"/>
  <c r="Z1653" i="19"/>
  <c r="Z1652" i="19"/>
  <c r="Z1651" i="19"/>
  <c r="Z1650" i="19"/>
  <c r="Z1649" i="19"/>
  <c r="Z1648" i="19"/>
  <c r="Z1647" i="19"/>
  <c r="Z1646" i="19"/>
  <c r="Z1645" i="19"/>
  <c r="Z1644" i="19"/>
  <c r="Z1643" i="19"/>
  <c r="Z1642" i="19"/>
  <c r="Z1641" i="19"/>
  <c r="Z1640" i="19"/>
  <c r="Z1639" i="19"/>
  <c r="Z1638" i="19"/>
  <c r="Z1637" i="19"/>
  <c r="Z1636" i="19"/>
  <c r="Z1635" i="19"/>
  <c r="Z1634" i="19"/>
  <c r="Z1633" i="19"/>
  <c r="Z1632" i="19"/>
  <c r="Z1631" i="19"/>
  <c r="Z1630" i="19"/>
  <c r="Z1629" i="19"/>
  <c r="Z1628" i="19"/>
  <c r="Z1627" i="19"/>
  <c r="Z1626" i="19"/>
  <c r="Z1625" i="19"/>
  <c r="Z1624" i="19"/>
  <c r="Z1623" i="19"/>
  <c r="Z1622" i="19"/>
  <c r="Z1621" i="19"/>
  <c r="Z1620" i="19"/>
  <c r="Z1619" i="19"/>
  <c r="Z1618" i="19"/>
  <c r="Z1617" i="19"/>
  <c r="Z1616" i="19"/>
  <c r="Z1615" i="19"/>
  <c r="Z1614" i="19"/>
  <c r="Z1613" i="19"/>
  <c r="Z1612" i="19"/>
  <c r="Z1611" i="19"/>
  <c r="Z1610" i="19"/>
  <c r="Z1609" i="19"/>
  <c r="Z1608" i="19"/>
  <c r="Z1607" i="19"/>
  <c r="Z1606" i="19"/>
  <c r="Z1605" i="19"/>
  <c r="Z1604" i="19"/>
  <c r="Z1603" i="19"/>
  <c r="Z1602" i="19"/>
  <c r="Z1601" i="19"/>
  <c r="Z1600" i="19"/>
  <c r="Z1599" i="19"/>
  <c r="Z1598" i="19"/>
  <c r="Z1597" i="19"/>
  <c r="Z1596" i="19"/>
  <c r="Z1595" i="19"/>
  <c r="Z1594" i="19"/>
  <c r="Z1593" i="19"/>
  <c r="Z1592" i="19"/>
  <c r="Z1591" i="19"/>
  <c r="Z1590" i="19"/>
  <c r="Z1589" i="19"/>
  <c r="Z1588" i="19"/>
  <c r="Z1587" i="19"/>
  <c r="Z1586" i="19"/>
  <c r="Z1585" i="19"/>
  <c r="Z1584" i="19"/>
  <c r="Z1583" i="19"/>
  <c r="Z1582" i="19"/>
  <c r="Z1581" i="19"/>
  <c r="Z1580" i="19"/>
  <c r="Z1579" i="19"/>
  <c r="Z1578" i="19"/>
  <c r="Z1577" i="19"/>
  <c r="Z1576" i="19"/>
  <c r="Z1575" i="19"/>
  <c r="Z1574" i="19"/>
  <c r="Z1573" i="19"/>
  <c r="Z1572" i="19"/>
  <c r="Z1571" i="19"/>
  <c r="Z1570" i="19"/>
  <c r="Z1569" i="19"/>
  <c r="Z1568" i="19"/>
  <c r="Z1567" i="19"/>
  <c r="Z1566" i="19"/>
  <c r="Z1565" i="19"/>
  <c r="Z1564" i="19"/>
  <c r="Z1563" i="19"/>
  <c r="Z1562" i="19"/>
  <c r="Z1561" i="19"/>
  <c r="Z1560" i="19"/>
  <c r="Z1559" i="19"/>
  <c r="Z1558" i="19"/>
  <c r="Z1557" i="19"/>
  <c r="Z1556" i="19"/>
  <c r="Z1555" i="19"/>
  <c r="Z1554" i="19"/>
  <c r="Z1553" i="19"/>
  <c r="Z1552" i="19"/>
  <c r="Z1551" i="19"/>
  <c r="Z1550" i="19"/>
  <c r="Z1549" i="19"/>
  <c r="Z1548" i="19"/>
  <c r="Z1547" i="19"/>
  <c r="Z1546" i="19"/>
  <c r="Z1545" i="19"/>
  <c r="Z1544" i="19"/>
  <c r="Z1543" i="19"/>
  <c r="Z1542" i="19"/>
  <c r="Z1541" i="19"/>
  <c r="Z1540" i="19"/>
  <c r="Z1539" i="19"/>
  <c r="Z1538" i="19"/>
  <c r="Z1537" i="19"/>
  <c r="Z1536" i="19"/>
  <c r="Z1535" i="19"/>
  <c r="Z1534" i="19"/>
  <c r="Z1533" i="19"/>
  <c r="Z1532" i="19"/>
  <c r="Z1531" i="19"/>
  <c r="Z1530" i="19"/>
  <c r="Z1529" i="19"/>
  <c r="Z1528" i="19"/>
  <c r="Z1527" i="19"/>
  <c r="Z1526" i="19"/>
  <c r="Z1525" i="19"/>
  <c r="Z1524" i="19"/>
  <c r="Z1523" i="19"/>
  <c r="Z1522" i="19"/>
  <c r="Z1521" i="19"/>
  <c r="Z1520" i="19"/>
  <c r="Z1519" i="19"/>
  <c r="Z1518" i="19"/>
  <c r="Z1517" i="19"/>
  <c r="Z1516" i="19"/>
  <c r="Z1515" i="19"/>
  <c r="Z1514" i="19"/>
  <c r="Z1513" i="19"/>
  <c r="Z1512" i="19"/>
  <c r="Z1511" i="19"/>
  <c r="Z1510" i="19"/>
  <c r="Z1509" i="19"/>
  <c r="Z1508" i="19"/>
  <c r="Z1507" i="19"/>
  <c r="Z1506" i="19"/>
  <c r="Z1505" i="19"/>
  <c r="Z1504" i="19"/>
  <c r="Z1503" i="19"/>
  <c r="Z1502" i="19"/>
  <c r="Z1501" i="19"/>
  <c r="Z1500" i="19"/>
  <c r="Z1499" i="19"/>
  <c r="Z1498" i="19"/>
  <c r="Z1497" i="19"/>
  <c r="Z1496" i="19"/>
  <c r="Z1495" i="19"/>
  <c r="Z1494" i="19"/>
  <c r="Z1493" i="19"/>
  <c r="Z1492" i="19"/>
  <c r="Z1491" i="19"/>
  <c r="Z1490" i="19"/>
  <c r="Z1489" i="19"/>
  <c r="Z1488" i="19"/>
  <c r="Z1487" i="19"/>
  <c r="Z1486" i="19"/>
  <c r="Z1485" i="19"/>
  <c r="Z1484" i="19"/>
  <c r="Z1483" i="19"/>
  <c r="Z1482" i="19"/>
  <c r="Z1481" i="19"/>
  <c r="Z1480" i="19"/>
  <c r="Z1479" i="19"/>
  <c r="Z1478" i="19"/>
  <c r="Z1477" i="19"/>
  <c r="Z1476" i="19"/>
  <c r="Z1475" i="19"/>
  <c r="Z1474" i="19"/>
  <c r="Z1473" i="19"/>
  <c r="Z1472" i="19"/>
  <c r="Z1471" i="19"/>
  <c r="Z1470" i="19"/>
  <c r="Z1469" i="19"/>
  <c r="Z1468" i="19"/>
  <c r="Z1467" i="19"/>
  <c r="Z1466" i="19"/>
  <c r="Z1465" i="19"/>
  <c r="Z1464" i="19"/>
  <c r="Z1463" i="19"/>
  <c r="Z1462" i="19"/>
  <c r="Z1461" i="19"/>
  <c r="Z1460" i="19"/>
  <c r="Z1459" i="19"/>
  <c r="Z1458" i="19"/>
  <c r="Z1457" i="19"/>
  <c r="Z1456" i="19"/>
  <c r="Z1455" i="19"/>
  <c r="Z1454" i="19"/>
  <c r="Z1453" i="19"/>
  <c r="Z1452" i="19"/>
  <c r="Z1451" i="19"/>
  <c r="Z1450" i="19"/>
  <c r="Z1449" i="19"/>
  <c r="Z1448" i="19"/>
  <c r="Z1447" i="19"/>
  <c r="Z1446" i="19"/>
  <c r="Z1445" i="19"/>
  <c r="Z1444" i="19"/>
  <c r="Z1443" i="19"/>
  <c r="Z1442" i="19"/>
  <c r="Z1441" i="19"/>
  <c r="Z1440" i="19"/>
  <c r="Z1439" i="19"/>
  <c r="Z1438" i="19"/>
  <c r="Z1437" i="19"/>
  <c r="Z1436" i="19"/>
  <c r="Z1435" i="19"/>
  <c r="Z1434" i="19"/>
  <c r="Z1433" i="19"/>
  <c r="Z1432" i="19"/>
  <c r="Z1431" i="19"/>
  <c r="Z1430" i="19"/>
  <c r="Z1429" i="19"/>
  <c r="Z1428" i="19"/>
  <c r="Z1427" i="19"/>
  <c r="Z1426" i="19"/>
  <c r="Z1425" i="19"/>
  <c r="Z1424" i="19"/>
  <c r="Z1423" i="19"/>
  <c r="Z1422" i="19"/>
  <c r="Z1421" i="19"/>
  <c r="Z1420" i="19"/>
  <c r="Z1419" i="19"/>
  <c r="Z1418" i="19"/>
  <c r="Z1417" i="19"/>
  <c r="Z1416" i="19"/>
  <c r="Z1415" i="19"/>
  <c r="Z1414" i="19"/>
  <c r="Z1413" i="19"/>
  <c r="Z1412" i="19"/>
  <c r="Z1411" i="19"/>
  <c r="Z1410" i="19"/>
  <c r="Z1409" i="19"/>
  <c r="Z1408" i="19"/>
  <c r="Z1407" i="19"/>
  <c r="Z1406" i="19"/>
  <c r="Z1405" i="19"/>
  <c r="Z1404" i="19"/>
  <c r="Z1403" i="19"/>
  <c r="Z1402" i="19"/>
  <c r="Z1401" i="19"/>
  <c r="Z1400" i="19"/>
  <c r="Z1399" i="19"/>
  <c r="Z1398" i="19"/>
  <c r="Z1397" i="19"/>
  <c r="Z1396" i="19"/>
  <c r="Z1395" i="19"/>
  <c r="Z1394" i="19"/>
  <c r="Z1393" i="19"/>
  <c r="Z1392" i="19"/>
  <c r="Z1391" i="19"/>
  <c r="Z1390" i="19"/>
  <c r="Z1389" i="19"/>
  <c r="Z1388" i="19"/>
  <c r="Z1387" i="19"/>
  <c r="Z1386" i="19"/>
  <c r="Z1385" i="19"/>
  <c r="Z1384" i="19"/>
  <c r="Z1383" i="19"/>
  <c r="Z1382" i="19"/>
  <c r="Z1381" i="19"/>
  <c r="Z1380" i="19"/>
  <c r="Z1379" i="19"/>
  <c r="Z1378" i="19"/>
  <c r="Z1377" i="19"/>
  <c r="Z1376" i="19"/>
  <c r="Z1375" i="19"/>
  <c r="Z1374" i="19"/>
  <c r="Z1373" i="19"/>
  <c r="Z1372" i="19"/>
  <c r="Z1371" i="19"/>
  <c r="Z1370" i="19"/>
  <c r="Z1369" i="19"/>
  <c r="Z1368" i="19"/>
  <c r="Z1367" i="19"/>
  <c r="Z1366" i="19"/>
  <c r="Z1365" i="19"/>
  <c r="Z1364" i="19"/>
  <c r="Z1363" i="19"/>
  <c r="Z1362" i="19"/>
  <c r="Z1361" i="19"/>
  <c r="Z1360" i="19"/>
  <c r="Z1359" i="19"/>
  <c r="Z1358" i="19"/>
  <c r="Z1357" i="19"/>
  <c r="Z1356" i="19"/>
  <c r="Z1355" i="19"/>
  <c r="Z1354" i="19"/>
  <c r="Z1353" i="19"/>
  <c r="Z1352" i="19"/>
  <c r="Z1351" i="19"/>
  <c r="Z1350" i="19"/>
  <c r="Z1349" i="19"/>
  <c r="Z1348" i="19"/>
  <c r="Z1347" i="19"/>
  <c r="Z1346" i="19"/>
  <c r="Z1345" i="19"/>
  <c r="Z1344" i="19"/>
  <c r="Z1343" i="19"/>
  <c r="Z1342" i="19"/>
  <c r="Z1341" i="19"/>
  <c r="Z1340" i="19"/>
  <c r="Z1339" i="19"/>
  <c r="Z1338" i="19"/>
  <c r="Z1337" i="19"/>
  <c r="Z1336" i="19"/>
  <c r="Z1335" i="19"/>
  <c r="Z1334" i="19"/>
  <c r="Z1333" i="19"/>
  <c r="Z1332" i="19"/>
  <c r="Z1331" i="19"/>
  <c r="Z1330" i="19"/>
  <c r="Z1329" i="19"/>
  <c r="Z1328" i="19"/>
  <c r="Z1327" i="19"/>
  <c r="Z1326" i="19"/>
  <c r="Z1325" i="19"/>
  <c r="Z1324" i="19"/>
  <c r="Z1323" i="19"/>
  <c r="Z1322" i="19"/>
  <c r="Z1321" i="19"/>
  <c r="Z1320" i="19"/>
  <c r="Z1319" i="19"/>
  <c r="Z1318" i="19"/>
  <c r="Z1317" i="19"/>
  <c r="Z1316" i="19"/>
  <c r="Z1315" i="19"/>
  <c r="Z1314" i="19"/>
  <c r="Z1313" i="19"/>
  <c r="Z1312" i="19"/>
  <c r="Z1311" i="19"/>
  <c r="Z1310" i="19"/>
  <c r="Z1309" i="19"/>
  <c r="Z1308" i="19"/>
  <c r="Z1307" i="19"/>
  <c r="Z1306" i="19"/>
  <c r="Z1305" i="19"/>
  <c r="Z1304" i="19"/>
  <c r="Z1303" i="19"/>
  <c r="Z1302" i="19"/>
  <c r="Z1301" i="19"/>
  <c r="Z1300" i="19"/>
  <c r="Z1299" i="19"/>
  <c r="Z1298" i="19"/>
  <c r="Z1297" i="19"/>
  <c r="Z1296" i="19"/>
  <c r="Z1295" i="19"/>
  <c r="Z1294" i="19"/>
  <c r="Z1293" i="19"/>
  <c r="Z1292" i="19"/>
  <c r="Z1291" i="19"/>
  <c r="Z1290" i="19"/>
  <c r="Z1289" i="19"/>
  <c r="Z1288" i="19"/>
  <c r="Z1287" i="19"/>
  <c r="Z1286" i="19"/>
  <c r="Z1285" i="19"/>
  <c r="Z1284" i="19"/>
  <c r="Z1283" i="19"/>
  <c r="Z1282" i="19"/>
  <c r="Z1281" i="19"/>
  <c r="Z1280" i="19"/>
  <c r="Z1279" i="19"/>
  <c r="Z1278" i="19"/>
  <c r="Z1277" i="19"/>
  <c r="Z1276" i="19"/>
  <c r="Z1275" i="19"/>
  <c r="Z1274" i="19"/>
  <c r="Z1273" i="19"/>
  <c r="Z1272" i="19"/>
  <c r="Z1271" i="19"/>
  <c r="Z1270" i="19"/>
  <c r="Z1269" i="19"/>
  <c r="Z1268" i="19"/>
  <c r="Z1267" i="19"/>
  <c r="Z1266" i="19"/>
  <c r="Z1265" i="19"/>
  <c r="Z1264" i="19"/>
  <c r="Z1263" i="19"/>
  <c r="Z1262" i="19"/>
  <c r="Z1261" i="19"/>
  <c r="Z1260" i="19"/>
  <c r="Z1259" i="19"/>
  <c r="Z1258" i="19"/>
  <c r="Z1257" i="19"/>
  <c r="Z1256" i="19"/>
  <c r="Z1255" i="19"/>
  <c r="Z1254" i="19"/>
  <c r="Z1253" i="19"/>
  <c r="Z1252" i="19"/>
  <c r="Z1251" i="19"/>
  <c r="Z1250" i="19"/>
  <c r="Z1249" i="19"/>
  <c r="Z1248" i="19"/>
  <c r="Z1247" i="19"/>
  <c r="Z1246" i="19"/>
  <c r="Z1245" i="19"/>
  <c r="Z1244" i="19"/>
  <c r="Z1243" i="19"/>
  <c r="Z1242" i="19"/>
  <c r="Z1241" i="19"/>
  <c r="Z1240" i="19"/>
  <c r="Z1239" i="19"/>
  <c r="Z1238" i="19"/>
  <c r="Z1237" i="19"/>
  <c r="Z1236" i="19"/>
  <c r="Z1235" i="19"/>
  <c r="Z1234" i="19"/>
  <c r="Z1233" i="19"/>
  <c r="Z1232" i="19"/>
  <c r="Z1231" i="19"/>
  <c r="Z1230" i="19"/>
  <c r="Z1229" i="19"/>
  <c r="Z1228" i="19"/>
  <c r="Z1227" i="19"/>
  <c r="Z1226" i="19"/>
  <c r="Z1225" i="19"/>
  <c r="Z1224" i="19"/>
  <c r="Z1223" i="19"/>
  <c r="Z1222" i="19"/>
  <c r="Z1221" i="19"/>
  <c r="Z1220" i="19"/>
  <c r="Z1219" i="19"/>
  <c r="Z1218" i="19"/>
  <c r="Z1217" i="19"/>
  <c r="Z1216" i="19"/>
  <c r="Z1215" i="19"/>
  <c r="Z1214" i="19"/>
  <c r="Z1213" i="19"/>
  <c r="Z1212" i="19"/>
  <c r="Z1211" i="19"/>
  <c r="Z1210" i="19"/>
  <c r="Z1209" i="19"/>
  <c r="Z1208" i="19"/>
  <c r="Z1207" i="19"/>
  <c r="Z1206" i="19"/>
  <c r="Z1205" i="19"/>
  <c r="Z1204" i="19"/>
  <c r="Z1203" i="19"/>
  <c r="Z1202" i="19"/>
  <c r="Z1201" i="19"/>
  <c r="Z1200" i="19"/>
  <c r="Z1199" i="19"/>
  <c r="Z1198" i="19"/>
  <c r="Z1197" i="19"/>
  <c r="Z1196" i="19"/>
  <c r="Z1195" i="19"/>
  <c r="Z1194" i="19"/>
  <c r="Z1193" i="19"/>
  <c r="Z1192" i="19"/>
  <c r="Z1191" i="19"/>
  <c r="Z1190" i="19"/>
  <c r="Z1189" i="19"/>
  <c r="Z1188" i="19"/>
  <c r="Z1187" i="19"/>
  <c r="Z1186" i="19"/>
  <c r="Z1185" i="19"/>
  <c r="Z1184" i="19"/>
  <c r="Z1183" i="19"/>
  <c r="Z1182" i="19"/>
  <c r="Z1181" i="19"/>
  <c r="Z1180" i="19"/>
  <c r="Z1179" i="19"/>
  <c r="Z1178" i="19"/>
  <c r="Z1177" i="19"/>
  <c r="Z1176" i="19"/>
  <c r="Z1175" i="19"/>
  <c r="Z1174" i="19"/>
  <c r="Z1173" i="19"/>
  <c r="Z1172" i="19"/>
  <c r="Z1171" i="19"/>
  <c r="Z1170" i="19"/>
  <c r="Z1169" i="19"/>
  <c r="Z1168" i="19"/>
  <c r="Z1167" i="19"/>
  <c r="Z1166" i="19"/>
  <c r="Z1165" i="19"/>
  <c r="Z1164" i="19"/>
  <c r="Z1163" i="19"/>
  <c r="Z1162" i="19"/>
  <c r="Z1161" i="19"/>
  <c r="Z1160" i="19"/>
  <c r="Z1159" i="19"/>
  <c r="Z1158" i="19"/>
  <c r="Z1157" i="19"/>
  <c r="Z1156" i="19"/>
  <c r="Z1155" i="19"/>
  <c r="Z1154" i="19"/>
  <c r="Z1153" i="19"/>
  <c r="Z1152" i="19"/>
  <c r="Z1151" i="19"/>
  <c r="Z1150" i="19"/>
  <c r="Z1149" i="19"/>
  <c r="Z1148" i="19"/>
  <c r="Z1147" i="19"/>
  <c r="Z1146" i="19"/>
  <c r="Z1145" i="19"/>
  <c r="Z1144" i="19"/>
  <c r="Z1143" i="19"/>
  <c r="Z1142" i="19"/>
  <c r="Z1141" i="19"/>
  <c r="Z1140" i="19"/>
  <c r="Z1139" i="19"/>
  <c r="Z1138" i="19"/>
  <c r="Z1137" i="19"/>
  <c r="Z1136" i="19"/>
  <c r="Z1135" i="19"/>
  <c r="Z1134" i="19"/>
  <c r="Z1133" i="19"/>
  <c r="Z1132" i="19"/>
  <c r="Z1131" i="19"/>
  <c r="Z1130" i="19"/>
  <c r="Z1129" i="19"/>
  <c r="Z1128" i="19"/>
  <c r="Z1127" i="19"/>
  <c r="Z1126" i="19"/>
  <c r="Z1125" i="19"/>
  <c r="Z1124" i="19"/>
  <c r="Z1123" i="19"/>
  <c r="Z1122" i="19"/>
  <c r="Z1121" i="19"/>
  <c r="Z1120" i="19"/>
  <c r="Z1119" i="19"/>
  <c r="Z1118" i="19"/>
  <c r="Z1117" i="19"/>
  <c r="Z1116" i="19"/>
  <c r="Z1115" i="19"/>
  <c r="Z1114" i="19"/>
  <c r="Z1113" i="19"/>
  <c r="Z1112" i="19"/>
  <c r="Z1111" i="19"/>
  <c r="Z1110" i="19"/>
  <c r="Z1109" i="19"/>
  <c r="Z1108" i="19"/>
  <c r="Z1107" i="19"/>
  <c r="Z1106" i="19"/>
  <c r="Z1105" i="19"/>
  <c r="Z1104" i="19"/>
  <c r="Z1103" i="19"/>
  <c r="Z1102" i="19"/>
  <c r="Z1101" i="19"/>
  <c r="Z1100" i="19"/>
  <c r="Z1099" i="19"/>
  <c r="Z1098" i="19"/>
  <c r="Z1097" i="19"/>
  <c r="Z1096" i="19"/>
  <c r="Z1095" i="19"/>
  <c r="Z1094" i="19"/>
  <c r="Z1093" i="19"/>
  <c r="Z1092" i="19"/>
  <c r="Z1091" i="19"/>
  <c r="Z1090" i="19"/>
  <c r="Z1089" i="19"/>
  <c r="Z1088" i="19"/>
  <c r="Z1087" i="19"/>
  <c r="Z1086" i="19"/>
  <c r="Z1085" i="19"/>
  <c r="Z1084" i="19"/>
  <c r="Z1083" i="19"/>
  <c r="Z1082" i="19"/>
  <c r="Z1081" i="19"/>
  <c r="Z1080" i="19"/>
  <c r="Z1079" i="19"/>
  <c r="Z1078" i="19"/>
  <c r="Z1077" i="19"/>
  <c r="Z1076" i="19"/>
  <c r="Z1075" i="19"/>
  <c r="Z1074" i="19"/>
  <c r="Z1073" i="19"/>
  <c r="Z1072" i="19"/>
  <c r="Z1071" i="19"/>
  <c r="Z1070" i="19"/>
  <c r="Z1069" i="19"/>
  <c r="Z1068" i="19"/>
  <c r="Z1067" i="19"/>
  <c r="Z1066" i="19"/>
  <c r="Z1065" i="19"/>
  <c r="Z1064" i="19"/>
  <c r="Z1063" i="19"/>
  <c r="Z1062" i="19"/>
  <c r="Z1061" i="19"/>
  <c r="Z1060" i="19"/>
  <c r="Z1059" i="19"/>
  <c r="Z1058" i="19"/>
  <c r="Z1057" i="19"/>
  <c r="Z1056" i="19"/>
  <c r="Z1055" i="19"/>
  <c r="Z1054" i="19"/>
  <c r="Z1053" i="19"/>
  <c r="Z1052" i="19"/>
  <c r="Z1051" i="19"/>
  <c r="Z1050" i="19"/>
  <c r="Z1049" i="19"/>
  <c r="Z1048" i="19"/>
  <c r="Z1047" i="19"/>
  <c r="Z1046" i="19"/>
  <c r="Z1045" i="19"/>
  <c r="Z1044" i="19"/>
  <c r="Z1043" i="19"/>
  <c r="Z1042" i="19"/>
  <c r="Z1041" i="19"/>
  <c r="Z1040" i="19"/>
  <c r="Z1039" i="19"/>
  <c r="Z1038" i="19"/>
  <c r="Z1037" i="19"/>
  <c r="Z1036" i="19"/>
  <c r="Z1035" i="19"/>
  <c r="Z1034" i="19"/>
  <c r="Z1033" i="19"/>
  <c r="Z1032" i="19"/>
  <c r="Z1031" i="19"/>
  <c r="Z1030" i="19"/>
  <c r="Z1029" i="19"/>
  <c r="Z1028" i="19"/>
  <c r="Z1027" i="19"/>
  <c r="Z1026" i="19"/>
  <c r="Z1025" i="19"/>
  <c r="Z1024" i="19"/>
  <c r="Z1023" i="19"/>
  <c r="Z1022" i="19"/>
  <c r="Z1021" i="19"/>
  <c r="Z1020" i="19"/>
  <c r="Z1019" i="19"/>
  <c r="Z1018" i="19"/>
  <c r="Z1017" i="19"/>
  <c r="Z1016" i="19"/>
  <c r="Z1015" i="19"/>
  <c r="Z1014" i="19"/>
  <c r="Z1013" i="19"/>
  <c r="Z1012" i="19"/>
  <c r="Z1011" i="19"/>
  <c r="Z1010" i="19"/>
  <c r="Z1009" i="19"/>
  <c r="Z1008" i="19"/>
  <c r="Z1007" i="19"/>
  <c r="Z1006" i="19"/>
  <c r="Z1005" i="19"/>
  <c r="Z1004" i="19"/>
  <c r="Z1003" i="19"/>
  <c r="Z1002" i="19"/>
  <c r="Z1001" i="19"/>
  <c r="Z1000" i="19"/>
  <c r="Z999" i="19"/>
  <c r="Z998" i="19"/>
  <c r="Z997" i="19"/>
  <c r="Z996" i="19"/>
  <c r="Z995" i="19"/>
  <c r="Z994" i="19"/>
  <c r="Z993" i="19"/>
  <c r="Z992" i="19"/>
  <c r="Z991" i="19"/>
  <c r="Z990" i="19"/>
  <c r="Z989" i="19"/>
  <c r="Z988" i="19"/>
  <c r="Z987" i="19"/>
  <c r="Z986" i="19"/>
  <c r="Z985" i="19"/>
  <c r="Z984" i="19"/>
  <c r="Z983" i="19"/>
  <c r="Z982" i="19"/>
  <c r="Z981" i="19"/>
  <c r="Z980" i="19"/>
  <c r="Z979" i="19"/>
  <c r="Z978" i="19"/>
  <c r="Z977" i="19"/>
  <c r="Z976" i="19"/>
  <c r="Z975" i="19"/>
  <c r="Z974" i="19"/>
  <c r="Z973" i="19"/>
  <c r="Z972" i="19"/>
  <c r="Z971" i="19"/>
  <c r="Z970" i="19"/>
  <c r="Z969" i="19"/>
  <c r="Z968" i="19"/>
  <c r="Z967" i="19"/>
  <c r="Z966" i="19"/>
  <c r="Z965" i="19"/>
  <c r="Z964" i="19"/>
  <c r="Z963" i="19"/>
  <c r="Z962" i="19"/>
  <c r="Z961" i="19"/>
  <c r="Z960" i="19"/>
  <c r="Z959" i="19"/>
  <c r="Z958" i="19"/>
  <c r="Z957" i="19"/>
  <c r="Z956" i="19"/>
  <c r="Z955" i="19"/>
  <c r="Z954" i="19"/>
  <c r="Z953" i="19"/>
  <c r="Z952" i="19"/>
  <c r="Z951" i="19"/>
  <c r="Z950" i="19"/>
  <c r="Z949" i="19"/>
  <c r="Z948" i="19"/>
  <c r="Z947" i="19"/>
  <c r="Z946" i="19"/>
  <c r="Z945" i="19"/>
  <c r="Z944" i="19"/>
  <c r="Z943" i="19"/>
  <c r="Z942" i="19"/>
  <c r="Z941" i="19"/>
  <c r="Z940" i="19"/>
  <c r="Z939" i="19"/>
  <c r="Z938" i="19"/>
  <c r="Z937" i="19"/>
  <c r="Z936" i="19"/>
  <c r="Z935" i="19"/>
  <c r="Z934" i="19"/>
  <c r="Z933" i="19"/>
  <c r="Z932" i="19"/>
  <c r="Z931" i="19"/>
  <c r="Z930" i="19"/>
  <c r="Z929" i="19"/>
  <c r="Z928" i="19"/>
  <c r="Z927" i="19"/>
  <c r="Z926" i="19"/>
  <c r="Z925" i="19"/>
  <c r="Z924" i="19"/>
  <c r="Z923" i="19"/>
  <c r="Z922" i="19"/>
  <c r="Z921" i="19"/>
  <c r="Z920" i="19"/>
  <c r="Z919" i="19"/>
  <c r="Z918" i="19"/>
  <c r="Z917" i="19"/>
  <c r="Z916" i="19"/>
  <c r="Z915" i="19"/>
  <c r="Z914" i="19"/>
  <c r="Z913" i="19"/>
  <c r="Z912" i="19"/>
  <c r="Z911" i="19"/>
  <c r="Z910" i="19"/>
  <c r="Z909" i="19"/>
  <c r="Z908" i="19"/>
  <c r="Z907" i="19"/>
  <c r="Z906" i="19"/>
  <c r="Z905" i="19"/>
  <c r="Z904" i="19"/>
  <c r="Z903" i="19"/>
  <c r="Z902" i="19"/>
  <c r="Z901" i="19"/>
  <c r="Z900" i="19"/>
  <c r="Z899" i="19"/>
  <c r="Z898" i="19"/>
  <c r="Z897" i="19"/>
  <c r="Z896" i="19"/>
  <c r="Z895" i="19"/>
  <c r="Z894" i="19"/>
  <c r="Z893" i="19"/>
  <c r="Z892" i="19"/>
  <c r="Z891" i="19"/>
  <c r="Z890" i="19"/>
  <c r="Z889" i="19"/>
  <c r="Z888" i="19"/>
  <c r="Z887" i="19"/>
  <c r="Z886" i="19"/>
  <c r="Z885" i="19"/>
  <c r="Z884" i="19"/>
  <c r="Z883" i="19"/>
  <c r="Z882" i="19"/>
  <c r="Z881" i="19"/>
  <c r="Z880" i="19"/>
  <c r="Z879" i="19"/>
  <c r="Z878" i="19"/>
  <c r="Z877" i="19"/>
  <c r="Z876" i="19"/>
  <c r="Z875" i="19"/>
  <c r="Z874" i="19"/>
  <c r="Z873" i="19"/>
  <c r="Z872" i="19"/>
  <c r="Z871" i="19"/>
  <c r="Z870" i="19"/>
  <c r="Z869" i="19"/>
  <c r="Z868" i="19"/>
  <c r="Z867" i="19"/>
  <c r="Z866" i="19"/>
  <c r="Z865" i="19"/>
  <c r="Z864" i="19"/>
  <c r="Z863" i="19"/>
  <c r="Z862" i="19"/>
  <c r="Z861" i="19"/>
  <c r="Z860" i="19"/>
  <c r="Z859" i="19"/>
  <c r="Z858" i="19"/>
  <c r="Z857" i="19"/>
  <c r="Z856" i="19"/>
  <c r="Z855" i="19"/>
  <c r="Z854" i="19"/>
  <c r="Z853" i="19"/>
  <c r="Z852" i="19"/>
  <c r="Z851" i="19"/>
  <c r="Z850" i="19"/>
  <c r="Z849" i="19"/>
  <c r="Z848" i="19"/>
  <c r="Z847" i="19"/>
  <c r="Z846" i="19"/>
  <c r="Z845" i="19"/>
  <c r="Z844" i="19"/>
  <c r="Z843" i="19"/>
  <c r="Z842" i="19"/>
  <c r="Z841" i="19"/>
  <c r="Z840" i="19"/>
  <c r="Z839" i="19"/>
  <c r="Z838" i="19"/>
  <c r="Z837" i="19"/>
  <c r="Z836" i="19"/>
  <c r="Z835" i="19"/>
  <c r="Z834" i="19"/>
  <c r="Z833" i="19"/>
  <c r="Z832" i="19"/>
  <c r="Z831" i="19"/>
  <c r="Z830" i="19"/>
  <c r="Z829" i="19"/>
  <c r="Z828" i="19"/>
  <c r="Z827" i="19"/>
  <c r="Z826" i="19"/>
  <c r="Z825" i="19"/>
  <c r="Z824" i="19"/>
  <c r="Z823" i="19"/>
  <c r="Z822" i="19"/>
  <c r="Z821" i="19"/>
  <c r="Z820" i="19"/>
  <c r="Z819" i="19"/>
  <c r="Z818" i="19"/>
  <c r="Z817" i="19"/>
  <c r="Z816" i="19"/>
  <c r="Z815" i="19"/>
  <c r="Z814" i="19"/>
  <c r="Z813" i="19"/>
  <c r="Z812" i="19"/>
  <c r="Z811" i="19"/>
  <c r="Z810" i="19"/>
  <c r="Z809" i="19"/>
  <c r="Z808" i="19"/>
  <c r="Z807" i="19"/>
  <c r="Z806" i="19"/>
  <c r="Z805" i="19"/>
  <c r="Z804" i="19"/>
  <c r="Z803" i="19"/>
  <c r="Z802" i="19"/>
  <c r="Z801" i="19"/>
  <c r="Z800" i="19"/>
  <c r="Z799" i="19"/>
  <c r="Z798" i="19"/>
  <c r="Z797" i="19"/>
  <c r="Z796" i="19"/>
  <c r="Z795" i="19"/>
  <c r="Z794" i="19"/>
  <c r="Z793" i="19"/>
  <c r="Z792" i="19"/>
  <c r="Z791" i="19"/>
  <c r="Z790" i="19"/>
  <c r="Z789" i="19"/>
  <c r="Z788" i="19"/>
  <c r="Z787" i="19"/>
  <c r="Z786" i="19"/>
  <c r="Z785" i="19"/>
  <c r="Z784" i="19"/>
  <c r="Z783" i="19"/>
  <c r="Z782" i="19"/>
  <c r="Z781" i="19"/>
  <c r="Z780" i="19"/>
  <c r="Z779" i="19"/>
  <c r="Z778" i="19"/>
  <c r="Z777" i="19"/>
  <c r="Z776" i="19"/>
  <c r="Z775" i="19"/>
  <c r="Z774" i="19"/>
  <c r="Z773" i="19"/>
  <c r="Z772" i="19"/>
  <c r="Z771" i="19"/>
  <c r="Z770" i="19"/>
  <c r="Z769" i="19"/>
  <c r="Z768" i="19"/>
  <c r="Z767" i="19"/>
  <c r="Z766" i="19"/>
  <c r="Z765" i="19"/>
  <c r="Z764" i="19"/>
  <c r="Z763" i="19"/>
  <c r="Z762" i="19"/>
  <c r="Z761" i="19"/>
  <c r="Z760" i="19"/>
  <c r="Z759" i="19"/>
  <c r="Z758" i="19"/>
  <c r="Z757" i="19"/>
  <c r="Z756" i="19"/>
  <c r="Z755" i="19"/>
  <c r="Z754" i="19"/>
  <c r="Z753" i="19"/>
  <c r="Z752" i="19"/>
  <c r="Z751" i="19"/>
  <c r="Z750" i="19"/>
  <c r="Z749" i="19"/>
  <c r="Z748" i="19"/>
  <c r="Z747" i="19"/>
  <c r="Z746" i="19"/>
  <c r="Z745" i="19"/>
  <c r="Z744" i="19"/>
  <c r="Z743" i="19"/>
  <c r="Z742" i="19"/>
  <c r="Z741" i="19"/>
  <c r="Z740" i="19"/>
  <c r="Z739" i="19"/>
  <c r="Z738" i="19"/>
  <c r="Z737" i="19"/>
  <c r="Z736" i="19"/>
  <c r="Z735" i="19"/>
  <c r="Z734" i="19"/>
  <c r="Z733" i="19"/>
  <c r="Z732" i="19"/>
  <c r="Z731" i="19"/>
  <c r="Z730" i="19"/>
  <c r="Z729" i="19"/>
  <c r="Z728" i="19"/>
  <c r="Z727" i="19"/>
  <c r="Z726" i="19"/>
  <c r="Z725" i="19"/>
  <c r="Z724" i="19"/>
  <c r="Z723" i="19"/>
  <c r="Z722" i="19"/>
  <c r="Z721" i="19"/>
  <c r="Z720" i="19"/>
  <c r="Z719" i="19"/>
  <c r="Z718" i="19"/>
  <c r="Z717" i="19"/>
  <c r="Z716" i="19"/>
  <c r="Z715" i="19"/>
  <c r="Z714" i="19"/>
  <c r="Z713" i="19"/>
  <c r="Z712" i="19"/>
  <c r="Z711" i="19"/>
  <c r="Z710" i="19"/>
  <c r="Z709" i="19"/>
  <c r="Z708" i="19"/>
  <c r="Z707" i="19"/>
  <c r="Z706" i="19"/>
  <c r="Z705" i="19"/>
  <c r="Z704" i="19"/>
  <c r="Z703" i="19"/>
  <c r="Z702" i="19"/>
  <c r="Z701" i="19"/>
  <c r="Z700" i="19"/>
  <c r="Z699" i="19"/>
  <c r="Z698" i="19"/>
  <c r="Z697" i="19"/>
  <c r="Z696" i="19"/>
  <c r="Z695" i="19"/>
  <c r="Z694" i="19"/>
  <c r="Z693" i="19"/>
  <c r="Z692" i="19"/>
  <c r="Z691" i="19"/>
  <c r="Z690" i="19"/>
  <c r="Z689" i="19"/>
  <c r="Z688" i="19"/>
  <c r="Z687" i="19"/>
  <c r="Z686" i="19"/>
  <c r="Z685" i="19"/>
  <c r="Z684" i="19"/>
  <c r="Z683" i="19"/>
  <c r="Z682" i="19"/>
  <c r="Z681" i="19"/>
  <c r="Z680" i="19"/>
  <c r="Z679" i="19"/>
  <c r="Z678" i="19"/>
  <c r="Z677" i="19"/>
  <c r="Z676" i="19"/>
  <c r="Z675" i="19"/>
  <c r="Z674" i="19"/>
  <c r="Z673" i="19"/>
  <c r="Z672" i="19"/>
  <c r="Z671" i="19"/>
  <c r="Z670" i="19"/>
  <c r="Z669" i="19"/>
  <c r="Z668" i="19"/>
  <c r="Z667" i="19"/>
  <c r="Z666" i="19"/>
  <c r="Z665" i="19"/>
  <c r="Z664" i="19"/>
  <c r="Z663" i="19"/>
  <c r="Z662" i="19"/>
  <c r="Z661" i="19"/>
  <c r="Z660" i="19"/>
  <c r="Z659" i="19"/>
  <c r="Z658" i="19"/>
  <c r="Z657" i="19"/>
  <c r="Z656" i="19"/>
  <c r="Z655" i="19"/>
  <c r="Z654" i="19"/>
  <c r="Z653" i="19"/>
  <c r="Z652" i="19"/>
  <c r="Z651" i="19"/>
  <c r="Z650" i="19"/>
  <c r="Z649" i="19"/>
  <c r="Z648" i="19"/>
  <c r="Z647" i="19"/>
  <c r="Z646" i="19"/>
  <c r="Z645" i="19"/>
  <c r="Z644" i="19"/>
  <c r="Z643" i="19"/>
  <c r="Z642" i="19"/>
  <c r="Z641" i="19"/>
  <c r="Z640" i="19"/>
  <c r="Z639" i="19"/>
  <c r="Z638" i="19"/>
  <c r="Z637" i="19"/>
  <c r="Z636" i="19"/>
  <c r="Z635" i="19"/>
  <c r="Z634" i="19"/>
  <c r="Z633" i="19"/>
  <c r="Z632" i="19"/>
  <c r="Z631" i="19"/>
  <c r="Z630" i="19"/>
  <c r="Z629" i="19"/>
  <c r="Z628" i="19"/>
  <c r="Z627" i="19"/>
  <c r="Z626" i="19"/>
  <c r="Z625" i="19"/>
  <c r="Z624" i="19"/>
  <c r="Z623" i="19"/>
  <c r="Z622" i="19"/>
  <c r="Z621" i="19"/>
  <c r="Z620" i="19"/>
  <c r="Z619" i="19"/>
  <c r="Z618" i="19"/>
  <c r="Z617" i="19"/>
  <c r="Z616" i="19"/>
  <c r="Z615" i="19"/>
  <c r="Z614" i="19"/>
  <c r="Z613" i="19"/>
  <c r="Z612" i="19"/>
  <c r="Z611" i="19"/>
  <c r="Z610" i="19"/>
  <c r="Z609" i="19"/>
  <c r="Z608" i="19"/>
  <c r="Z607" i="19"/>
  <c r="Z606" i="19"/>
  <c r="Z605" i="19"/>
  <c r="Z604" i="19"/>
  <c r="Z603" i="19"/>
  <c r="Z602" i="19"/>
  <c r="Z601" i="19"/>
  <c r="Z600" i="19"/>
  <c r="Z599" i="19"/>
  <c r="Z598" i="19"/>
  <c r="Z597" i="19"/>
  <c r="Z596" i="19"/>
  <c r="Z595" i="19"/>
  <c r="Z594" i="19"/>
  <c r="Z593" i="19"/>
  <c r="Z592" i="19"/>
  <c r="Z591" i="19"/>
  <c r="Z590" i="19"/>
  <c r="Z589" i="19"/>
  <c r="Z588" i="19"/>
  <c r="Z587" i="19"/>
  <c r="Z586" i="19"/>
  <c r="Z585" i="19"/>
  <c r="Z584" i="19"/>
  <c r="Z583" i="19"/>
  <c r="Z582" i="19"/>
  <c r="Z581" i="19"/>
  <c r="Z580" i="19"/>
  <c r="Z579" i="19"/>
  <c r="Z578" i="19"/>
  <c r="Z577" i="19"/>
  <c r="Z576" i="19"/>
  <c r="Z575" i="19"/>
  <c r="Z574" i="19"/>
  <c r="Z573" i="19"/>
  <c r="Z572" i="19"/>
  <c r="Z571" i="19"/>
  <c r="Z570" i="19"/>
  <c r="Z569" i="19"/>
  <c r="Z568" i="19"/>
  <c r="Z567" i="19"/>
  <c r="Z566" i="19"/>
  <c r="Z565" i="19"/>
  <c r="Z564" i="19"/>
  <c r="Z563" i="19"/>
  <c r="Z562" i="19"/>
  <c r="Z561" i="19"/>
  <c r="Z560" i="19"/>
  <c r="Z559" i="19"/>
  <c r="Z558" i="19"/>
  <c r="Z557" i="19"/>
  <c r="Z556" i="19"/>
  <c r="Z555" i="19"/>
  <c r="Z554" i="19"/>
  <c r="Z553" i="19"/>
  <c r="Z552" i="19"/>
  <c r="Z551" i="19"/>
  <c r="Z550" i="19"/>
  <c r="Z549" i="19"/>
  <c r="Z548" i="19"/>
  <c r="Z547" i="19"/>
  <c r="Z546" i="19"/>
  <c r="Z545" i="19"/>
  <c r="Z544" i="19"/>
  <c r="Z543" i="19"/>
  <c r="Z542" i="19"/>
  <c r="Z541" i="19"/>
  <c r="Z540" i="19"/>
  <c r="Z539" i="19"/>
  <c r="Z538" i="19"/>
  <c r="Z537" i="19"/>
  <c r="Z536" i="19"/>
  <c r="Z535" i="19"/>
  <c r="Z534" i="19"/>
  <c r="Z533" i="19"/>
  <c r="Z532" i="19"/>
  <c r="Z531" i="19"/>
  <c r="Z530" i="19"/>
  <c r="Z529" i="19"/>
  <c r="Z528" i="19"/>
  <c r="Z527" i="19"/>
  <c r="Z526" i="19"/>
  <c r="Z525" i="19"/>
  <c r="Z524" i="19"/>
  <c r="Z523" i="19"/>
  <c r="Z522" i="19"/>
  <c r="Z521" i="19"/>
  <c r="Z520" i="19"/>
  <c r="Z519" i="19"/>
  <c r="Z518" i="19"/>
  <c r="Z517" i="19"/>
  <c r="Z516" i="19"/>
  <c r="Z515" i="19"/>
  <c r="Z514" i="19"/>
  <c r="Z513" i="19"/>
  <c r="Z512" i="19"/>
  <c r="Z511" i="19"/>
  <c r="Z510" i="19"/>
  <c r="Z509" i="19"/>
  <c r="Z508" i="19"/>
  <c r="Z507" i="19"/>
  <c r="Z506" i="19"/>
  <c r="Z505" i="19"/>
  <c r="Z504" i="19"/>
  <c r="Z503" i="19"/>
  <c r="Z502" i="19"/>
  <c r="Z501" i="19"/>
  <c r="Z500" i="19"/>
  <c r="Z499" i="19"/>
  <c r="Z498" i="19"/>
  <c r="Z497" i="19"/>
  <c r="Z496" i="19"/>
  <c r="Z495" i="19"/>
  <c r="Z494" i="19"/>
  <c r="Z493" i="19"/>
  <c r="Z492" i="19"/>
  <c r="Z491" i="19"/>
  <c r="Z490" i="19"/>
  <c r="Z489" i="19"/>
  <c r="Z488" i="19"/>
  <c r="Z487" i="19"/>
  <c r="Z486" i="19"/>
  <c r="Z485" i="19"/>
  <c r="Z484" i="19"/>
  <c r="Z483" i="19"/>
  <c r="Z482" i="19"/>
  <c r="Z481" i="19"/>
  <c r="Z480" i="19"/>
  <c r="Z479" i="19"/>
  <c r="Z478" i="19"/>
  <c r="Z477" i="19"/>
  <c r="Z476" i="19"/>
  <c r="Z475" i="19"/>
  <c r="Z474" i="19"/>
  <c r="Z473" i="19"/>
  <c r="Z472" i="19"/>
  <c r="Z471" i="19"/>
  <c r="Z470" i="19"/>
  <c r="Z469" i="19"/>
  <c r="Z468" i="19"/>
  <c r="Z467" i="19"/>
  <c r="Z466" i="19"/>
  <c r="Z465" i="19"/>
  <c r="Z464" i="19"/>
  <c r="Z463" i="19"/>
  <c r="Z462" i="19"/>
  <c r="Z461" i="19"/>
  <c r="Z460" i="19"/>
  <c r="Z459" i="19"/>
  <c r="Z458" i="19"/>
  <c r="Z457" i="19"/>
  <c r="Z456" i="19"/>
  <c r="Z455" i="19"/>
  <c r="Z454" i="19"/>
  <c r="Z453" i="19"/>
  <c r="Z452" i="19"/>
  <c r="Z451" i="19"/>
  <c r="Z450" i="19"/>
  <c r="Z449" i="19"/>
  <c r="Z448" i="19"/>
  <c r="Z447" i="19"/>
  <c r="Z446" i="19"/>
  <c r="Z445" i="19"/>
  <c r="Z444" i="19"/>
  <c r="Z443" i="19"/>
  <c r="Z442" i="19"/>
  <c r="Z441" i="19"/>
  <c r="Z440" i="19"/>
  <c r="Z439" i="19"/>
  <c r="Z438" i="19"/>
  <c r="Z437" i="19"/>
  <c r="Z436" i="19"/>
  <c r="Z435" i="19"/>
  <c r="Z434" i="19"/>
  <c r="Z433" i="19"/>
  <c r="Z432" i="19"/>
  <c r="Z431" i="19"/>
  <c r="Z430" i="19"/>
  <c r="Z429" i="19"/>
  <c r="Z428" i="19"/>
  <c r="Z427" i="19"/>
  <c r="Z426" i="19"/>
  <c r="Z425" i="19"/>
  <c r="Z424" i="19"/>
  <c r="Z423" i="19"/>
  <c r="Z422" i="19"/>
  <c r="Z421" i="19"/>
  <c r="Z420" i="19"/>
  <c r="Z419" i="19"/>
  <c r="Z418" i="19"/>
  <c r="Z417" i="19"/>
  <c r="Z416" i="19"/>
  <c r="Z415" i="19"/>
  <c r="Z414" i="19"/>
  <c r="Z413" i="19"/>
  <c r="Z412" i="19"/>
  <c r="Z411" i="19"/>
  <c r="Z410" i="19"/>
  <c r="Z409" i="19"/>
  <c r="Z408" i="19"/>
  <c r="Z407" i="19"/>
  <c r="Z406" i="19"/>
  <c r="Z405" i="19"/>
  <c r="Z404" i="19"/>
  <c r="Z403" i="19"/>
  <c r="Z402" i="19"/>
  <c r="Z401" i="19"/>
  <c r="Z400" i="19"/>
  <c r="Z399" i="19"/>
  <c r="Z398" i="19"/>
  <c r="Z397" i="19"/>
  <c r="Z396" i="19"/>
  <c r="Z395" i="19"/>
  <c r="Z394" i="19"/>
  <c r="Z393" i="19"/>
  <c r="Z392" i="19"/>
  <c r="Z391" i="19"/>
  <c r="Z390" i="19"/>
  <c r="Z389" i="19"/>
  <c r="Z388" i="19"/>
  <c r="Z387" i="19"/>
  <c r="Z386" i="19"/>
  <c r="Z385" i="19"/>
  <c r="Z384" i="19"/>
  <c r="Z383" i="19"/>
  <c r="Z382" i="19"/>
  <c r="Z381" i="19"/>
  <c r="Z380" i="19"/>
  <c r="Z379" i="19"/>
  <c r="Z378" i="19"/>
  <c r="Z377" i="19"/>
  <c r="Z376" i="19"/>
  <c r="Z375" i="19"/>
  <c r="Z374" i="19"/>
  <c r="Z373" i="19"/>
  <c r="Z372" i="19"/>
  <c r="Z371" i="19"/>
  <c r="Z370" i="19"/>
  <c r="Z369" i="19"/>
  <c r="Z368" i="19"/>
  <c r="Z367" i="19"/>
  <c r="Z366" i="19"/>
  <c r="Z365" i="19"/>
  <c r="Z364" i="19"/>
  <c r="Z363" i="19"/>
  <c r="Z362" i="19"/>
  <c r="Z361" i="19"/>
  <c r="Z360" i="19"/>
  <c r="Z359" i="19"/>
  <c r="Z358" i="19"/>
  <c r="Z357" i="19"/>
  <c r="Z356" i="19"/>
  <c r="Z355" i="19"/>
  <c r="Z354" i="19"/>
  <c r="Z353" i="19"/>
  <c r="Z352" i="19"/>
  <c r="Z351" i="19"/>
  <c r="Z350" i="19"/>
  <c r="Z349" i="19"/>
  <c r="Z348" i="19"/>
  <c r="Z347" i="19"/>
  <c r="Z346" i="19"/>
  <c r="Z345" i="19"/>
  <c r="Z344" i="19"/>
  <c r="Z343" i="19"/>
  <c r="Z342" i="19"/>
  <c r="Z341" i="19"/>
  <c r="Z340" i="19"/>
  <c r="Z339" i="19"/>
  <c r="Z338" i="19"/>
  <c r="Z337" i="19"/>
  <c r="Z336" i="19"/>
  <c r="Z335" i="19"/>
  <c r="Z334" i="19"/>
  <c r="Z333" i="19"/>
  <c r="Z332" i="19"/>
  <c r="Z331" i="19"/>
  <c r="Z330" i="19"/>
  <c r="Z329" i="19"/>
  <c r="Z328" i="19"/>
  <c r="Z327" i="19"/>
  <c r="Z326" i="19"/>
  <c r="Z325" i="19"/>
  <c r="Z324" i="19"/>
  <c r="Z323" i="19"/>
  <c r="Z322" i="19"/>
  <c r="Z321" i="19"/>
  <c r="Z320" i="19"/>
  <c r="Z319" i="19"/>
  <c r="Z318" i="19"/>
  <c r="Z317" i="19"/>
  <c r="Z316" i="19"/>
  <c r="Z315" i="19"/>
  <c r="Z314" i="19"/>
  <c r="Z313" i="19"/>
  <c r="Z312" i="19"/>
  <c r="Z311" i="19"/>
  <c r="Z310" i="19"/>
  <c r="Z309" i="19"/>
  <c r="Z308" i="19"/>
  <c r="Z307" i="19"/>
  <c r="Z306" i="19"/>
  <c r="Z305" i="19"/>
  <c r="Z304" i="19"/>
  <c r="Z303" i="19"/>
  <c r="Z302" i="19"/>
  <c r="Z301" i="19"/>
  <c r="Z300" i="19"/>
  <c r="Z299" i="19"/>
  <c r="Z298" i="19"/>
  <c r="Z297" i="19"/>
  <c r="Z296" i="19"/>
  <c r="Z295" i="19"/>
  <c r="Z294" i="19"/>
  <c r="Z293" i="19"/>
  <c r="Z292" i="19"/>
  <c r="Z291" i="19"/>
  <c r="Z290" i="19"/>
  <c r="Z289" i="19"/>
  <c r="Z288" i="19"/>
  <c r="Z287" i="19"/>
  <c r="Z286" i="19"/>
  <c r="Z285" i="19"/>
  <c r="Z284" i="19"/>
  <c r="Z283" i="19"/>
  <c r="Z282" i="19"/>
  <c r="Z281" i="19"/>
  <c r="Z280" i="19"/>
  <c r="Z279" i="19"/>
  <c r="Z278" i="19"/>
  <c r="Z277" i="19"/>
  <c r="Z276" i="19"/>
  <c r="Z275" i="19"/>
  <c r="Z274" i="19"/>
  <c r="Z273" i="19"/>
  <c r="Z272" i="19"/>
  <c r="Z271" i="19"/>
  <c r="Z270" i="19"/>
  <c r="Z269" i="19"/>
  <c r="Z268" i="19"/>
  <c r="Z267" i="19"/>
  <c r="Z266" i="19"/>
  <c r="Z265" i="19"/>
  <c r="Z264" i="19"/>
  <c r="Z263" i="19"/>
  <c r="Z262" i="19"/>
  <c r="Z261" i="19"/>
  <c r="Z260" i="19"/>
  <c r="Z259" i="19"/>
  <c r="Z258" i="19"/>
  <c r="Z257" i="19"/>
  <c r="Z256" i="19"/>
  <c r="Z255" i="19"/>
  <c r="Z254" i="19"/>
  <c r="Z253" i="19"/>
  <c r="Z252" i="19"/>
  <c r="Z251" i="19"/>
  <c r="Z250" i="19"/>
  <c r="Z249" i="19"/>
  <c r="Z248" i="19"/>
  <c r="Z247" i="19"/>
  <c r="Z246" i="19"/>
  <c r="Z245" i="19"/>
  <c r="Z244" i="19"/>
  <c r="Z243" i="19"/>
  <c r="Z242" i="19"/>
  <c r="Z241" i="19"/>
  <c r="Z240" i="19"/>
  <c r="Z239" i="19"/>
  <c r="Z238" i="19"/>
  <c r="Z237" i="19"/>
  <c r="Z236" i="19"/>
  <c r="Z235" i="19"/>
  <c r="Z234" i="19"/>
  <c r="Z233" i="19"/>
  <c r="Z232" i="19"/>
  <c r="Z231" i="19"/>
  <c r="Z230" i="19"/>
  <c r="Z229" i="19"/>
  <c r="Z228" i="19"/>
  <c r="Z227" i="19"/>
  <c r="Z226" i="19"/>
  <c r="Z225" i="19"/>
  <c r="Z224" i="19"/>
  <c r="Z223" i="19"/>
  <c r="Z222" i="19"/>
  <c r="Z221" i="19"/>
  <c r="Z220" i="19"/>
  <c r="Z219" i="19"/>
  <c r="Z218" i="19"/>
  <c r="Z217" i="19"/>
  <c r="Z216" i="19"/>
  <c r="Z215" i="19"/>
  <c r="Z214" i="19"/>
  <c r="Z213" i="19"/>
  <c r="Z212" i="19"/>
  <c r="Z211" i="19"/>
  <c r="Z210" i="19"/>
  <c r="Z209" i="19"/>
  <c r="Z208" i="19"/>
  <c r="Z207" i="19"/>
  <c r="Z206" i="19"/>
  <c r="Z205" i="19"/>
  <c r="Z204" i="19"/>
  <c r="Z203" i="19"/>
  <c r="Z202" i="19"/>
  <c r="Z201" i="19"/>
  <c r="Z200" i="19"/>
  <c r="Z199" i="19"/>
  <c r="Z198" i="19"/>
  <c r="Z197" i="19"/>
  <c r="Z196" i="19"/>
  <c r="Z195" i="19"/>
  <c r="Z194" i="19"/>
  <c r="Z193" i="19"/>
  <c r="Z192" i="19"/>
  <c r="Z191" i="19"/>
  <c r="Z190" i="19"/>
  <c r="Z189" i="19"/>
  <c r="Z188" i="19"/>
  <c r="Z187" i="19"/>
  <c r="Z186" i="19"/>
  <c r="Z185" i="19"/>
  <c r="Z184" i="19"/>
  <c r="Z183" i="19"/>
  <c r="Z182" i="19"/>
  <c r="Z181" i="19"/>
  <c r="Z180" i="19"/>
  <c r="Z179" i="19"/>
  <c r="Z178" i="19"/>
  <c r="Z177" i="19"/>
  <c r="Z176" i="19"/>
  <c r="Z175" i="19"/>
  <c r="Z174" i="19"/>
  <c r="Z173" i="19"/>
  <c r="Z172" i="19"/>
  <c r="Z171" i="19"/>
  <c r="Z170" i="19"/>
  <c r="Z169" i="19"/>
  <c r="Z168" i="19"/>
  <c r="Z167" i="19"/>
  <c r="Z166" i="19"/>
  <c r="Z165" i="19"/>
  <c r="Z164" i="19"/>
  <c r="Z163" i="19"/>
  <c r="Z162" i="19"/>
  <c r="Z161" i="19"/>
  <c r="Z160" i="19"/>
  <c r="Z159" i="19"/>
  <c r="Z158" i="19"/>
  <c r="Z157" i="19"/>
  <c r="Z156" i="19"/>
  <c r="Z155" i="19"/>
  <c r="Z154" i="19"/>
  <c r="Z153" i="19"/>
  <c r="Z152" i="19"/>
  <c r="Z151" i="19"/>
  <c r="Z150" i="19"/>
  <c r="Z149" i="19"/>
  <c r="Z148" i="19"/>
  <c r="Z147" i="19"/>
  <c r="Z146" i="19"/>
  <c r="Z145" i="19"/>
  <c r="Z144" i="19"/>
  <c r="Z143" i="19"/>
  <c r="Z142" i="19"/>
  <c r="Z141" i="19"/>
  <c r="Z140" i="19"/>
  <c r="Z139" i="19"/>
  <c r="Z138" i="19"/>
  <c r="Z137" i="19"/>
  <c r="Z136" i="19"/>
  <c r="Z135" i="19"/>
  <c r="Z134" i="19"/>
  <c r="Z133" i="19"/>
  <c r="Z132" i="19"/>
  <c r="Z131" i="19"/>
  <c r="Z130" i="19"/>
  <c r="Z129" i="19"/>
  <c r="Z128" i="19"/>
  <c r="Z127" i="19"/>
  <c r="Z126" i="19"/>
  <c r="Z125" i="19"/>
  <c r="Z124" i="19"/>
  <c r="Z123" i="19"/>
  <c r="Z122" i="19"/>
  <c r="Z121" i="19"/>
  <c r="Z120" i="19"/>
  <c r="Z119" i="19"/>
  <c r="Z118" i="19"/>
  <c r="Z117" i="19"/>
  <c r="Z116" i="19"/>
  <c r="Z115" i="19"/>
  <c r="Z114" i="19"/>
  <c r="Z113" i="19"/>
  <c r="Z112" i="19"/>
  <c r="Z111" i="19"/>
  <c r="Z110" i="19"/>
  <c r="Z109" i="19"/>
  <c r="Z108" i="19"/>
  <c r="Z107" i="19"/>
  <c r="Z106" i="19"/>
  <c r="Z105" i="19"/>
  <c r="Z104" i="19"/>
  <c r="Z103" i="19"/>
  <c r="Z102" i="19"/>
  <c r="Z101" i="19"/>
  <c r="Z100" i="19"/>
  <c r="Z99" i="19"/>
  <c r="Z98" i="19"/>
  <c r="Z97" i="19"/>
  <c r="Z96" i="19"/>
  <c r="Z95" i="19"/>
  <c r="Z94" i="19"/>
  <c r="Z93" i="19"/>
  <c r="Z92" i="19"/>
  <c r="Z91" i="19"/>
  <c r="Z90" i="19"/>
  <c r="Z89" i="19"/>
  <c r="Z88" i="19"/>
  <c r="Z87" i="19"/>
  <c r="Z86" i="19"/>
  <c r="Z85" i="19"/>
  <c r="Z84" i="19"/>
  <c r="Z83" i="19"/>
  <c r="Z82" i="19"/>
  <c r="Z81" i="19"/>
  <c r="Z80" i="19"/>
  <c r="Z79" i="19"/>
  <c r="Z78" i="19"/>
  <c r="Z77" i="19"/>
  <c r="Z76" i="19"/>
  <c r="Z75" i="19"/>
  <c r="Z74" i="19"/>
  <c r="Z73" i="19"/>
  <c r="Z72" i="19"/>
  <c r="Z71" i="19"/>
  <c r="Z70" i="19"/>
  <c r="Z69" i="19"/>
  <c r="Z68" i="19"/>
  <c r="Z67" i="19"/>
  <c r="Z66" i="19"/>
  <c r="Z65" i="19"/>
  <c r="Z64" i="19"/>
  <c r="Z63" i="19"/>
  <c r="Z62" i="19"/>
  <c r="Z61" i="19"/>
  <c r="Z60" i="19"/>
  <c r="Z59" i="19"/>
  <c r="Z58" i="19"/>
  <c r="Z57" i="19"/>
  <c r="Z56" i="19"/>
  <c r="Z55" i="19"/>
  <c r="Z54" i="19"/>
  <c r="Z53" i="19"/>
  <c r="Z52" i="19"/>
  <c r="Z51" i="19"/>
  <c r="Z50" i="19"/>
  <c r="Z49" i="19"/>
  <c r="Z48" i="19"/>
  <c r="Z47" i="19"/>
  <c r="Z46" i="19"/>
  <c r="Z45" i="19"/>
  <c r="Z44" i="19"/>
  <c r="Z43" i="19"/>
  <c r="Z42" i="19"/>
  <c r="Z41" i="19"/>
  <c r="Z40" i="19"/>
  <c r="Z39" i="19"/>
  <c r="Z38" i="19"/>
  <c r="Z37" i="19"/>
  <c r="Z36" i="19"/>
  <c r="Z35" i="19"/>
  <c r="Z34" i="19"/>
  <c r="Z33" i="19"/>
  <c r="Z32" i="19"/>
  <c r="Z31" i="19"/>
  <c r="Z30" i="19"/>
  <c r="Z29" i="19"/>
  <c r="Z28" i="19"/>
  <c r="Z27" i="19"/>
  <c r="Z26" i="19"/>
  <c r="Z25" i="19"/>
  <c r="Z24" i="19"/>
  <c r="Z23" i="19"/>
  <c r="Z22" i="19"/>
  <c r="Z21" i="19"/>
  <c r="Z20" i="19"/>
  <c r="Z19" i="19"/>
  <c r="Z18" i="19"/>
  <c r="Z17" i="19"/>
  <c r="Z16" i="19"/>
  <c r="Z15" i="19"/>
  <c r="Z14" i="19"/>
  <c r="Z13" i="19"/>
  <c r="Z12" i="19"/>
  <c r="Z11" i="19"/>
  <c r="Z10" i="19"/>
  <c r="Z9" i="19"/>
  <c r="Z8" i="19"/>
  <c r="Z7" i="19"/>
  <c r="Z6" i="19"/>
  <c r="Z5" i="19"/>
  <c r="Z4" i="19"/>
  <c r="Z3" i="19"/>
  <c r="Z2" i="19"/>
  <c r="H3" i="17" l="1"/>
  <c r="E35" i="17"/>
  <c r="E49" i="17"/>
  <c r="H30" i="17"/>
  <c r="H6" i="17"/>
  <c r="H29" i="17"/>
  <c r="H48" i="17"/>
  <c r="H16" i="17"/>
  <c r="H35" i="17"/>
  <c r="H22" i="17"/>
  <c r="H33" i="17"/>
  <c r="H39" i="17"/>
  <c r="H25" i="17"/>
  <c r="H44" i="17"/>
  <c r="H12" i="17"/>
  <c r="H31" i="17"/>
  <c r="H50" i="17"/>
  <c r="H18" i="17"/>
  <c r="H21" i="17"/>
  <c r="H40" i="17"/>
  <c r="H8" i="17"/>
  <c r="H27" i="17"/>
  <c r="H46" i="17"/>
  <c r="H14" i="17"/>
  <c r="E32" i="17"/>
  <c r="H49" i="17"/>
  <c r="H17" i="17"/>
  <c r="H36" i="17"/>
  <c r="H4" i="17"/>
  <c r="H23" i="17"/>
  <c r="H42" i="17"/>
  <c r="H10" i="17"/>
  <c r="H2" i="17"/>
  <c r="E15" i="17"/>
  <c r="H45" i="17"/>
  <c r="H13" i="17"/>
  <c r="H32" i="17"/>
  <c r="H51" i="17"/>
  <c r="H19" i="17"/>
  <c r="H38" i="17"/>
  <c r="H26" i="17"/>
  <c r="E28" i="17"/>
  <c r="H41" i="17"/>
  <c r="H9" i="17"/>
  <c r="H28" i="17"/>
  <c r="H47" i="17"/>
  <c r="H15" i="17"/>
  <c r="H34" i="17"/>
  <c r="H20" i="17"/>
  <c r="H7" i="17"/>
  <c r="H37" i="17"/>
  <c r="H5" i="17"/>
  <c r="H24" i="17"/>
  <c r="H43" i="17"/>
  <c r="H11" i="17"/>
  <c r="E45" i="17"/>
  <c r="E40" i="17"/>
  <c r="E23" i="17"/>
  <c r="E6" i="17"/>
  <c r="E36" i="17"/>
  <c r="E10" i="17"/>
  <c r="E18" i="17"/>
  <c r="E41" i="17"/>
  <c r="E24" i="17"/>
  <c r="E7" i="17"/>
  <c r="E37" i="17"/>
  <c r="E20" i="17"/>
  <c r="E3" i="17"/>
  <c r="E50" i="17"/>
  <c r="E33" i="17"/>
  <c r="E16" i="17"/>
  <c r="E46" i="17"/>
  <c r="E29" i="17"/>
  <c r="E12" i="17"/>
  <c r="E34" i="17"/>
  <c r="F51" i="17"/>
  <c r="E25" i="17"/>
  <c r="E8" i="17"/>
  <c r="E38" i="17"/>
  <c r="E21" i="17"/>
  <c r="E4" i="17"/>
  <c r="E2" i="17"/>
  <c r="E17" i="17"/>
  <c r="E47" i="17"/>
  <c r="E30" i="17"/>
  <c r="E13" i="17"/>
  <c r="E43" i="17"/>
  <c r="E27" i="17"/>
  <c r="E9" i="17"/>
  <c r="E39" i="17"/>
  <c r="E22" i="17"/>
  <c r="E5" i="17"/>
  <c r="E11" i="17"/>
  <c r="E26" i="17"/>
  <c r="E48" i="17"/>
  <c r="E31" i="17"/>
  <c r="E14" i="17"/>
  <c r="E44" i="17"/>
  <c r="E42" i="17"/>
  <c r="D52" i="17"/>
  <c r="E51" i="17"/>
  <c r="G52" i="17" l="1"/>
  <c r="H52" i="17" s="1"/>
  <c r="F52" i="17"/>
  <c r="D53" i="17"/>
  <c r="E52" i="17"/>
  <c r="G53" i="17" l="1"/>
  <c r="H53" i="17" s="1"/>
  <c r="F53" i="17"/>
  <c r="D54" i="17"/>
  <c r="E53" i="17"/>
  <c r="G54" i="17" l="1"/>
  <c r="H54" i="17" s="1"/>
  <c r="F54" i="17"/>
  <c r="D55" i="17"/>
  <c r="E54" i="17"/>
  <c r="G55" i="17" l="1"/>
  <c r="H55" i="17" s="1"/>
  <c r="F55" i="17"/>
  <c r="D56" i="17"/>
  <c r="E55" i="17"/>
  <c r="G56" i="17" l="1"/>
  <c r="H56" i="17" s="1"/>
  <c r="F56" i="17"/>
  <c r="D57" i="17"/>
  <c r="E56" i="17"/>
  <c r="G57" i="17" l="1"/>
  <c r="H57" i="17" s="1"/>
  <c r="F57" i="17"/>
  <c r="D58" i="17"/>
  <c r="E57" i="17"/>
  <c r="G58" i="17" l="1"/>
  <c r="H58" i="17" s="1"/>
  <c r="F58" i="17"/>
  <c r="D59" i="17"/>
  <c r="E58" i="17"/>
  <c r="G59" i="17" l="1"/>
  <c r="H59" i="17" s="1"/>
  <c r="F59" i="17"/>
  <c r="D60" i="17"/>
  <c r="E59" i="17"/>
  <c r="G60" i="17" l="1"/>
  <c r="H60" i="17" s="1"/>
  <c r="F60" i="17"/>
  <c r="D61" i="17"/>
  <c r="E60" i="17"/>
  <c r="G61" i="17" l="1"/>
  <c r="H61" i="17" s="1"/>
  <c r="F61" i="17"/>
  <c r="D62" i="17"/>
  <c r="E61" i="17"/>
  <c r="G62" i="17" l="1"/>
  <c r="H62" i="17" s="1"/>
  <c r="F62" i="17"/>
  <c r="D63" i="17"/>
  <c r="E62" i="17"/>
  <c r="G63" i="17" l="1"/>
  <c r="H63" i="17" s="1"/>
  <c r="F63" i="17"/>
  <c r="D64" i="17"/>
  <c r="E63" i="17"/>
  <c r="G64" i="17" l="1"/>
  <c r="H64" i="17" s="1"/>
  <c r="F64" i="17"/>
  <c r="D65" i="17"/>
  <c r="E64" i="17"/>
  <c r="G65" i="17" l="1"/>
  <c r="H65" i="17" s="1"/>
  <c r="F65" i="17"/>
  <c r="D66" i="17"/>
  <c r="E65" i="17"/>
  <c r="G66" i="17" l="1"/>
  <c r="H66" i="17" s="1"/>
  <c r="F66" i="17"/>
  <c r="D67" i="17"/>
  <c r="E66" i="17"/>
  <c r="G67" i="17" l="1"/>
  <c r="H67" i="17" s="1"/>
  <c r="F67" i="17"/>
  <c r="D68" i="17"/>
  <c r="E67" i="17"/>
  <c r="G68" i="17" l="1"/>
  <c r="H68" i="17" s="1"/>
  <c r="F68" i="17"/>
  <c r="D69" i="17"/>
  <c r="E68" i="17"/>
  <c r="G69" i="17" l="1"/>
  <c r="H69" i="17" s="1"/>
  <c r="F69" i="17"/>
  <c r="D70" i="17"/>
  <c r="E69" i="17"/>
  <c r="G70" i="17" l="1"/>
  <c r="H70" i="17" s="1"/>
  <c r="F70" i="17"/>
  <c r="D71" i="17"/>
  <c r="E70" i="17"/>
  <c r="G71" i="17" l="1"/>
  <c r="H71" i="17" s="1"/>
  <c r="F71" i="17"/>
  <c r="D72" i="17"/>
  <c r="E71" i="17"/>
  <c r="G72" i="17" l="1"/>
  <c r="H72" i="17" s="1"/>
  <c r="F72" i="17"/>
  <c r="D73" i="17"/>
  <c r="E72" i="17"/>
  <c r="G73" i="17" l="1"/>
  <c r="H73" i="17" s="1"/>
  <c r="F73" i="17"/>
  <c r="D74" i="17"/>
  <c r="E73" i="17"/>
  <c r="G74" i="17" l="1"/>
  <c r="H74" i="17" s="1"/>
  <c r="F74" i="17"/>
  <c r="D75" i="17"/>
  <c r="E74" i="17"/>
  <c r="G75" i="17" l="1"/>
  <c r="H75" i="17" s="1"/>
  <c r="F75" i="17"/>
  <c r="D76" i="17"/>
  <c r="E75" i="17"/>
  <c r="G76" i="17" l="1"/>
  <c r="H76" i="17" s="1"/>
  <c r="F76" i="17"/>
  <c r="D77" i="17"/>
  <c r="E76" i="17"/>
  <c r="G77" i="17" l="1"/>
  <c r="H77" i="17" s="1"/>
  <c r="F77" i="17"/>
  <c r="D78" i="17"/>
  <c r="E77" i="17"/>
  <c r="G78" i="17" l="1"/>
  <c r="H78" i="17" s="1"/>
  <c r="F78" i="17"/>
  <c r="D79" i="17"/>
  <c r="E78" i="17"/>
  <c r="G79" i="17" l="1"/>
  <c r="H79" i="17" s="1"/>
  <c r="F79" i="17"/>
  <c r="D80" i="17"/>
  <c r="E79" i="17"/>
  <c r="G80" i="17" l="1"/>
  <c r="H80" i="17"/>
  <c r="F80" i="17"/>
  <c r="D81" i="17"/>
  <c r="E80" i="17"/>
  <c r="G81" i="17" l="1"/>
  <c r="H81" i="17" s="1"/>
  <c r="F81" i="17"/>
  <c r="D82" i="17"/>
  <c r="E81" i="17"/>
  <c r="G82" i="17" l="1"/>
  <c r="H82" i="17" s="1"/>
  <c r="F82" i="17"/>
  <c r="D83" i="17"/>
  <c r="E82" i="17"/>
  <c r="G83" i="17" l="1"/>
  <c r="H83" i="17"/>
  <c r="F83" i="17"/>
  <c r="D84" i="17"/>
  <c r="E83" i="17"/>
  <c r="G84" i="17" l="1"/>
  <c r="H84" i="17"/>
  <c r="F84" i="17"/>
  <c r="D85" i="17"/>
  <c r="E84" i="17"/>
  <c r="G85" i="17" l="1"/>
  <c r="H85" i="17" s="1"/>
  <c r="E85" i="17"/>
  <c r="F85" i="17"/>
</calcChain>
</file>

<file path=xl/comments1.xml><?xml version="1.0" encoding="utf-8"?>
<comments xmlns="http://schemas.openxmlformats.org/spreadsheetml/2006/main">
  <authors>
    <author>usuario</author>
  </authors>
  <commentList>
    <comment ref="Y1" authorId="0" shapeId="0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As this are only integers, I have decided to start each new group one number above the number of the last group, given the fact that the new group doesn't 'touch' that last number.</t>
        </r>
      </text>
    </comment>
  </commentList>
</comments>
</file>

<file path=xl/sharedStrings.xml><?xml version="1.0" encoding="utf-8"?>
<sst xmlns="http://schemas.openxmlformats.org/spreadsheetml/2006/main" count="48956" uniqueCount="12319">
  <si>
    <t>Evaluación de Conocimientos en Excel</t>
  </si>
  <si>
    <t>Responda los puntos presentados a continuación:</t>
  </si>
  <si>
    <t>1.</t>
  </si>
  <si>
    <t>2.</t>
  </si>
  <si>
    <t>3.</t>
  </si>
  <si>
    <t>5.</t>
  </si>
  <si>
    <t>c.</t>
  </si>
  <si>
    <t>d.</t>
  </si>
  <si>
    <t>e.</t>
  </si>
  <si>
    <t>ALASKAN</t>
  </si>
  <si>
    <t>NUEVA KANGOO</t>
  </si>
  <si>
    <t>OROCH</t>
  </si>
  <si>
    <t>CAPTUR</t>
  </si>
  <si>
    <t>NUEVO LOGAN</t>
  </si>
  <si>
    <t>NUEVO STEPWAY</t>
  </si>
  <si>
    <t>NUEVO SANDERO</t>
  </si>
  <si>
    <t>USADOS MM</t>
  </si>
  <si>
    <t>DUSTER</t>
  </si>
  <si>
    <t>NUEVA TRAFIC</t>
  </si>
  <si>
    <t>ZOE</t>
  </si>
  <si>
    <t>KOLEOS</t>
  </si>
  <si>
    <t>CAPTUR Servicio Publico</t>
  </si>
  <si>
    <t>MASTER</t>
  </si>
  <si>
    <t>OROCH Servicio Publico</t>
  </si>
  <si>
    <t>NUEVO SANDERO PH2</t>
  </si>
  <si>
    <t>KWID</t>
  </si>
  <si>
    <t>NUEVO LOGAN PH2</t>
  </si>
  <si>
    <t>NUEVO LOGAN PH2 Servicio Publico</t>
  </si>
  <si>
    <t>ALASKAN SERV. PUBLICO</t>
  </si>
  <si>
    <t>NUEVO STEPWAY PH2</t>
  </si>
  <si>
    <t>La tasa se debe definir según el plazo: "48 = 0,50%, 60 = 0,80%, 72 = 1,05% y 84 = 1,20%"</t>
  </si>
  <si>
    <t>TWIZY</t>
  </si>
  <si>
    <t>NUEVA KANGOO Serv. Particular</t>
  </si>
  <si>
    <t>Plazo Mínimo</t>
  </si>
  <si>
    <t>Plazo Máximo</t>
  </si>
  <si>
    <t>12</t>
  </si>
  <si>
    <t>25</t>
  </si>
  <si>
    <t>37</t>
  </si>
  <si>
    <t>49</t>
  </si>
  <si>
    <t>61</t>
  </si>
  <si>
    <t>73</t>
  </si>
  <si>
    <t>Resultado</t>
  </si>
  <si>
    <t>&lt;=24</t>
  </si>
  <si>
    <t>24-36</t>
  </si>
  <si>
    <t>36-48</t>
  </si>
  <si>
    <t>48-60</t>
  </si>
  <si>
    <t>60-72</t>
  </si>
  <si>
    <t>&gt;72</t>
  </si>
  <si>
    <r>
      <t xml:space="preserve">El LTV o Loan-to-Value es el porcentaje del vehículo que es financiado por la entidad. Se calcula mediante la división del Valor Desembolasado sobre el Valor VHC. Cree </t>
    </r>
    <r>
      <rPr>
        <b/>
        <u/>
        <sz val="11"/>
        <color theme="1"/>
        <rFont val="Calibri Light"/>
        <family val="2"/>
        <scheme val="major"/>
      </rPr>
      <t>una fórmula</t>
    </r>
    <r>
      <rPr>
        <sz val="11"/>
        <color theme="1"/>
        <rFont val="Calibri Light"/>
        <family val="2"/>
        <scheme val="major"/>
      </rPr>
      <t>, en la columna</t>
    </r>
  </si>
  <si>
    <t>Calcule una cuota mensual para una amortización francesa en donde se incluya un seguro de vida con prima de $1.000 por millón desembolsado (fórmula PAGO)</t>
  </si>
  <si>
    <r>
      <t>En la hoja "Promedios" calcule el promedio del plazo y la tasa cliente</t>
    </r>
    <r>
      <rPr>
        <b/>
        <u/>
        <sz val="11"/>
        <color theme="1"/>
        <rFont val="Calibri Light"/>
        <family val="2"/>
        <scheme val="major"/>
      </rPr>
      <t xml:space="preserve"> ponderados por el valor desembolsado</t>
    </r>
    <r>
      <rPr>
        <sz val="11"/>
        <color theme="1"/>
        <rFont val="Calibri Light"/>
        <family val="2"/>
        <scheme val="major"/>
      </rPr>
      <t xml:space="preserve"> para cada mes de desembolso</t>
    </r>
  </si>
  <si>
    <r>
      <t>Realice un</t>
    </r>
    <r>
      <rPr>
        <b/>
        <u/>
        <sz val="11"/>
        <color theme="1"/>
        <rFont val="Calibri Light"/>
        <family val="2"/>
        <scheme val="major"/>
      </rPr>
      <t xml:space="preserve"> gráfico dinámico</t>
    </r>
    <r>
      <rPr>
        <sz val="11"/>
        <color theme="1"/>
        <rFont val="Calibri Light"/>
        <family val="2"/>
        <scheme val="major"/>
      </rPr>
      <t>, en la hoja "Gráfica" donde se pueda ver el número de créditos que pertenecen a cada rango de plazos, según un rango de LTV seleccionado, tal y como se ilustra a continuación:</t>
    </r>
  </si>
  <si>
    <t>f.</t>
  </si>
  <si>
    <t>local_sys_customer_id</t>
  </si>
  <si>
    <t>contract_number</t>
  </si>
  <si>
    <t>contract_status</t>
  </si>
  <si>
    <t>product_name</t>
  </si>
  <si>
    <t>final_dealer_id</t>
  </si>
  <si>
    <t>vehicle</t>
  </si>
  <si>
    <t>model_year</t>
  </si>
  <si>
    <t>model_family</t>
  </si>
  <si>
    <t>vehicle_type</t>
  </si>
  <si>
    <t>object_quality</t>
  </si>
  <si>
    <t>contract_duration</t>
  </si>
  <si>
    <t>contract_start_date</t>
  </si>
  <si>
    <t>contract_planned_end_date</t>
  </si>
  <si>
    <t>contract_real_end_date</t>
  </si>
  <si>
    <t>vehicle_price</t>
  </si>
  <si>
    <t>financed_amount</t>
  </si>
  <si>
    <t>first_payment_amount</t>
  </si>
  <si>
    <t>payment_plan_amount</t>
  </si>
  <si>
    <t>salesman_name</t>
  </si>
  <si>
    <t>bureau_score</t>
  </si>
  <si>
    <t>ltv</t>
  </si>
  <si>
    <t>client_rate</t>
  </si>
  <si>
    <t>total_income</t>
  </si>
  <si>
    <t>age</t>
  </si>
  <si>
    <t>PREPAGADO</t>
  </si>
  <si>
    <t>277132ad8b04990f093fc5bb72d77163192dec3d</t>
  </si>
  <si>
    <t>LOGAN</t>
  </si>
  <si>
    <t>NUEVO</t>
  </si>
  <si>
    <t>65ce8e050551bdd5f972d0481ca61ec12607b8d3</t>
  </si>
  <si>
    <t>ACTIVO</t>
  </si>
  <si>
    <t>44f5f8de4291a4a16492fe0b13036cffd8ffdb43</t>
  </si>
  <si>
    <t>2e892f86d188d01ec5691b7918003dc271108083</t>
  </si>
  <si>
    <t>87e15bf1cdf86c075c8ab551c1cd6cdf48f66158</t>
  </si>
  <si>
    <t>8755282562f500d9f6dcb85211a47e8d88e90dcb</t>
  </si>
  <si>
    <t>SANDERO</t>
  </si>
  <si>
    <t>b5c4e6910594107a133dbf0cbaf1206bdb05aab1</t>
  </si>
  <si>
    <t>f9932f8a536ea4a9ed41b6b1b22ddfd68bceca51</t>
  </si>
  <si>
    <t>CANCELADO</t>
  </si>
  <si>
    <t>273688628f3fd2e0bb997e191d12361b9b47dced</t>
  </si>
  <si>
    <t>3b4f5e1c3af76293fd1839abaa76e15b66b25b5a</t>
  </si>
  <si>
    <t>d42a0e1d5792a438fbe63c928d603c193394d0b9</t>
  </si>
  <si>
    <t>dd10cd9585a3025cd602d94adb8e8a709c7913c5</t>
  </si>
  <si>
    <t>USADOS</t>
  </si>
  <si>
    <t>USADO</t>
  </si>
  <si>
    <t>fb89e69e4b80e4b8276103d586c8f44bf3e0cdc6</t>
  </si>
  <si>
    <t>5cec3603c7a14573a0da94232ef8fee94127cb96</t>
  </si>
  <si>
    <t>1fa5348f769db1e5e1f0a519fd78a898845fc284</t>
  </si>
  <si>
    <t>436c54f5b94298880918c6dd867e76b0c1e55269</t>
  </si>
  <si>
    <t>2cd1984091944d70e74ea43ee5d47bad1b59be40</t>
  </si>
  <si>
    <t>9b73c2b648f019fae020a9be3006e81291c0fbe5</t>
  </si>
  <si>
    <t>fc7bdc755b16bdb0247d7a6271249db666c6767c</t>
  </si>
  <si>
    <t>db8c2c33b6b2ac148a7d1d37e884cf3198955365</t>
  </si>
  <si>
    <t>88324918bde07f940284a647a851c26cd27c0f93</t>
  </si>
  <si>
    <t>332374b2b7921de83a34fd882bfb4141e02b091c</t>
  </si>
  <si>
    <t>2af90d6a2f5bbb3be191863ff06e138bd50b2305</t>
  </si>
  <si>
    <t>3442fd2b0a938d687196a2165725a50c271c2935</t>
  </si>
  <si>
    <t>f5faa20ec38eb79836445ff6da0fea6c765c883c</t>
  </si>
  <si>
    <t>DUSTER Servicio PÃºblico</t>
  </si>
  <si>
    <t>670b08e32eee86d990ae57c71a84998f0642009b</t>
  </si>
  <si>
    <t>8e5a6ec8ecf5a2a4f1b2a3647d59bf4bceeae6a9</t>
  </si>
  <si>
    <t>e35cd06998e5b136c3a45ddcc0e768cf0a893437</t>
  </si>
  <si>
    <t>7ba1293a46f00f124cc3a58491cdb500639b2774</t>
  </si>
  <si>
    <t>c963414e0ee46a8f10ab86cc80eb62eb5de401d4</t>
  </si>
  <si>
    <t>0e4bd50a5f4aa6b49b21f346683750150d7d842a</t>
  </si>
  <si>
    <t>STEPWAY</t>
  </si>
  <si>
    <t>edec8b42d27301898d842b4436baadffcaeed7a6</t>
  </si>
  <si>
    <t>7e256246605ea61662e253ce2fbae24af62b97dd</t>
  </si>
  <si>
    <t>bf7b44c0aed310df33c78caec1d38657059094b1</t>
  </si>
  <si>
    <t>ac92350126d152ccb4ac42b6b52f4b91a494ae4b</t>
  </si>
  <si>
    <t>6ecd7217e34465a16eaa165cf897e72e3f3f814b</t>
  </si>
  <si>
    <t>d45f67923563cffeb1002431bc49fc66c32c3340</t>
  </si>
  <si>
    <t>aea3b8863079bcc72088cb985b532db5b7f010f7</t>
  </si>
  <si>
    <t>1a40330e0c1910a089543270536f2ed114a0c345</t>
  </si>
  <si>
    <t>7c620676a3142bbcb0d8a97ffebbdc12de3145fd</t>
  </si>
  <si>
    <t>49481c826642077b2341f8958eadb6efb0f4aa4c</t>
  </si>
  <si>
    <t>2f1f55f7d5e4638dee5a1a64ea8954c3ffe4902c</t>
  </si>
  <si>
    <t>21e56b31f691885fdd4e2c38d5fd98f8f5589c64</t>
  </si>
  <si>
    <t>d70c5ad6d9927086d188b2a0af85d533acdf3336</t>
  </si>
  <si>
    <t>36727a42f7d9d9b5c86e6b682480899823376709</t>
  </si>
  <si>
    <t>45d39635e54aa144f5d9a478fbeaa79690616197</t>
  </si>
  <si>
    <t>f1460623c17c08451d00fb38742b8e09eea4ea70</t>
  </si>
  <si>
    <t>a7dd55b98ce047d2fdb9afbcfc3cfad027700d30</t>
  </si>
  <si>
    <t>3a511fa6cc43568fab99dbdb57f653874780a34f</t>
  </si>
  <si>
    <t>3a0535153a5f5fc7c8dcca47c9a725208db375aa</t>
  </si>
  <si>
    <t>13d22cf8336a259fb9d14907f84a2cc0d4061ae6</t>
  </si>
  <si>
    <t>6effd9726a01d97fb90ac9a7f16ca5cd0d2646e1</t>
  </si>
  <si>
    <t>7d39182a25d433f671ee8eb5ca64063c45602e37</t>
  </si>
  <si>
    <t>6fa350d2b96becada5c7c7c72a9902370f71be51</t>
  </si>
  <si>
    <t>4a7b7e367ecae1d6fda7f0a3e66e76e4b3471929</t>
  </si>
  <si>
    <t>CLIO</t>
  </si>
  <si>
    <t>CLIO STYLE</t>
  </si>
  <si>
    <t>3bd407b4fe5e1aec019d8f43916e0ac0a7af1a3b</t>
  </si>
  <si>
    <t>c68c074cfeb538be28c92667e7af1fc11090b603</t>
  </si>
  <si>
    <t>f268b19e1bfbcb40253adf266d11628fda515d56</t>
  </si>
  <si>
    <t>8b46e8e65194fd089878f85f072572a8f6ee1c10</t>
  </si>
  <si>
    <t>978121aa0061733aad5d3e5f722e5a95a785fcdb</t>
  </si>
  <si>
    <t>a65c60e59165d9af643419b26154ffd93f642835</t>
  </si>
  <si>
    <t>2d376e1f61a13c812e712355a2944ea5ccff572e</t>
  </si>
  <si>
    <t>d691d03a5a9d1c3c04d65fea9d5b9bb3bbe965b4</t>
  </si>
  <si>
    <t>d89477618bebb4a017871417827f0d5ac2d4dfa9</t>
  </si>
  <si>
    <t>b53b0bf5f413cb9aab27f8e13ca1e90e2ee4fea7</t>
  </si>
  <si>
    <t>1ff25d27b02cec75af9b69c7b7ee096d87a6e4b7</t>
  </si>
  <si>
    <t>NUEVA DUSTER</t>
  </si>
  <si>
    <t>2b6df99bd30f7bb1ed920f30ad5b5072040c5336</t>
  </si>
  <si>
    <t>63fe1f6df9e5920e9224494a3d33f898aebb361d</t>
  </si>
  <si>
    <t>ec864d326046a09cd623dc375f247c93a8c47de2</t>
  </si>
  <si>
    <t>c93985e1a5aff2af18ae43ce6da3c9e318eea67e</t>
  </si>
  <si>
    <t>4945c5884e21e46d99e0d56ad1a4fbcffe8da479</t>
  </si>
  <si>
    <t>199c6dec4e012c479e3865ff88b5346ccb60b104</t>
  </si>
  <si>
    <t>d2d2bc23d15981022aec65b1ffb2993f93c8d625</t>
  </si>
  <si>
    <t>d5e3c217d8ea2998bad4e657513b99b45ba38544</t>
  </si>
  <si>
    <t>dab5ce77fbc7f176a43e1ea3adb849113df8a09f</t>
  </si>
  <si>
    <t>f92259594cc36db09951704e2e59eef51308995c</t>
  </si>
  <si>
    <t>f99cba83470b6744b02cb8a0d0c03e84221970cc</t>
  </si>
  <si>
    <t>4c286ced994c60c532d7c806586b218f8016ca8d</t>
  </si>
  <si>
    <t>cfff2798968beabd4a75557f5efa4642e73d04b9</t>
  </si>
  <si>
    <t>51a48e5516ee3bf233287559abdaf7ace5721d62</t>
  </si>
  <si>
    <t>ef6b8d66c262e6b9d32c9a334fdd72ea5e49e953</t>
  </si>
  <si>
    <t>6339488c1c6a5745f3183cb6e36744fecac11d61</t>
  </si>
  <si>
    <t>5a56327f05b6ed8e8875facf6e3fe3c3e5debf50</t>
  </si>
  <si>
    <t>0f9b5dd1053091f7cd0591c9ce15485174f94dc7</t>
  </si>
  <si>
    <t>8b172a09a113e7f63764d37db577a52a16bd87f9</t>
  </si>
  <si>
    <t>fba9426bbd4baf7ac0fb589592e91098723a194d</t>
  </si>
  <si>
    <t>b4630e0577758b79c643a996bb67248441df3012</t>
  </si>
  <si>
    <t>8517dd17a270cf8ac588592ed39cd87a2bb0c799</t>
  </si>
  <si>
    <t>33a4a5fc270bf1ce3ae20561056b2ba805df815d</t>
  </si>
  <si>
    <t>f9549cb27bbedcfb8966ed57bc461cd34c30c623</t>
  </si>
  <si>
    <t>dbf8e48963fc4f162fe5fdf117a94083f02b1da5</t>
  </si>
  <si>
    <t>1dba5f65a4ace50946aaf5539428c8ec727712e3</t>
  </si>
  <si>
    <t>a69f010680fca3bb97470fe907d42f1759ba6938</t>
  </si>
  <si>
    <t>5fbe4c39c3bc8c42429b0b2ae52bbe8719ebecde</t>
  </si>
  <si>
    <t>e930ed8a49045100853f6396856eaf443e98b2ef</t>
  </si>
  <si>
    <t>4cecfc1757b4ef00cc4f6e0c6e78bcfa6dd84445</t>
  </si>
  <si>
    <t>1aba83a2bcdc0ee0ade96b67732e7d9804307f8e</t>
  </si>
  <si>
    <t>2a3e60c914e1d8b9ca472c268ded96a8a63a2957</t>
  </si>
  <si>
    <t>aa53c8567ff812605778a953828db0859dac88bf</t>
  </si>
  <si>
    <t>002cf26c2c656a51db8195e4bd8bbcee3903d748</t>
  </si>
  <si>
    <t>1a54234f7c81795f4271e355943d9c170a12a279</t>
  </si>
  <si>
    <t>d7ba29214e26fca7c43eb9f199a80e049e060e7b</t>
  </si>
  <si>
    <t>c264b74875c7b96b3a89953d24dbae8446b1d7a7</t>
  </si>
  <si>
    <t>00a2298b838d95715c6f72102eccc9bc46f783e2</t>
  </si>
  <si>
    <t>92ebfd60cefda19ba60959c88e2d1d01c8491856</t>
  </si>
  <si>
    <t>310778d9d7ff8bd657b127d2b19096397041abce</t>
  </si>
  <si>
    <t>f0ff7774cb9faeb1c5b7bcb8251304c76c42c57c</t>
  </si>
  <si>
    <t>f1660bce152bd13abf027b14ac8a826e5004e35a</t>
  </si>
  <si>
    <t>e9a20609d5e4f2cce4f367ca3b625e5b99e50d14</t>
  </si>
  <si>
    <t>b015fc4d0ad8050efb8f4d92b7490b29a1fa8737</t>
  </si>
  <si>
    <t>6b178541f07fe92fc354d0b6b83805a8a9bb2f5b</t>
  </si>
  <si>
    <t>4b1fbe6e05be313e6c593b3c9ea84cea04e9b53d</t>
  </si>
  <si>
    <t>42df86fde4435d0c9f7f380c96b820b35bed1a95</t>
  </si>
  <si>
    <t>4d251d0521ebf48b96f0933b0dd444a04ee5a122</t>
  </si>
  <si>
    <t>1cfc8f77eeb90420e06185d48b9a2c6de9a1780f</t>
  </si>
  <si>
    <t>1e97f857ff04d08f60d1d02ac426fe6cb5c11668</t>
  </si>
  <si>
    <t>2d8feb2a6ecd938bc0a6f6f238ebf5da98d49e77</t>
  </si>
  <si>
    <t>e51d29d9b55eb1695191b30efe0c2f31e78deafd</t>
  </si>
  <si>
    <t>0b9e5ef7ecdb21c3df2e91f8c180559e4790ebd3</t>
  </si>
  <si>
    <t>8d3a24744093455287e93feda3eb9991acdae36e</t>
  </si>
  <si>
    <t>a8f19864c6b90993cde73eb96db636ce464e32e6</t>
  </si>
  <si>
    <t>85ace3a84a80c0e854519914fde3b46a8c91f803</t>
  </si>
  <si>
    <t>51b223e24d57bc8c01c5001f8833c44559fa1fc7</t>
  </si>
  <si>
    <t>1ffcc7723bd095386a52784fcf83b41533e4dc57</t>
  </si>
  <si>
    <t>f85c943589e15423e090366f8de72cf7bd86f1fd</t>
  </si>
  <si>
    <t>c1e30395230ab6747c4b28fe4256aa099225b503</t>
  </si>
  <si>
    <t>77a187d9631467b0be64469f0c5f8a6dea1b1f85</t>
  </si>
  <si>
    <t>4a8f3363258dbeeafeffebe63d6f25a2c0e1ca48</t>
  </si>
  <si>
    <t>f00f1606f9686df6c4f674ed3907718435a75514</t>
  </si>
  <si>
    <t>717ac4a931a014833e77c82ad9812385e09e88a3</t>
  </si>
  <si>
    <t>1d5416a29d73c5f6881c220822ee3df576447e02</t>
  </si>
  <si>
    <t>7e56e2af0ef46a9f3840a5080889a18764a6b436</t>
  </si>
  <si>
    <t>970d01643880995da28d2b4e88d3f688ef83f558</t>
  </si>
  <si>
    <t>459c4d96f80a45215d3b92f0108854113cfd6642</t>
  </si>
  <si>
    <t>d19c40609c4807762585bd10be1ea09dc899fb2b</t>
  </si>
  <si>
    <t>bcea55f18d716a78cffe6d51a537622fc3feb487</t>
  </si>
  <si>
    <t>2b834b8f9c076a073ab9aa2a1bf4b2415f483f44</t>
  </si>
  <si>
    <t>376abf9ef1bbb145093d0247d4562bd8802aa2f6</t>
  </si>
  <si>
    <t>d087e61ba1153cd65cef59d4319bb1223fff39d1</t>
  </si>
  <si>
    <t>8c2b8682860e09a4f8f5c19a3cdbca6e270a3ba5</t>
  </si>
  <si>
    <t>94250ee363ef8df47f347b5365db8c11fe7c9194</t>
  </si>
  <si>
    <t>93758adf11c46efe844e91612cf2940e4197d07c</t>
  </si>
  <si>
    <t>f19974e3f863b4c8464e279dba91b3e4e127eb79</t>
  </si>
  <si>
    <t>8343dc41ea422406430fb4cb25cd7b7a19286625</t>
  </si>
  <si>
    <t>18e224569796e42fffce1d686835b9656bf0b87b</t>
  </si>
  <si>
    <t>7e550c4e4136820a2fa73809cb7d39457dab78e5</t>
  </si>
  <si>
    <t>a77c76312e7298e8d8cbf37d37191bb75af8eded</t>
  </si>
  <si>
    <t>e2a340f71f5c73f21988de2198ca6d26716c2d65</t>
  </si>
  <si>
    <t>b1d13940ac2dc45119dc332a837f1ce58f553ab6</t>
  </si>
  <si>
    <t>4db898134df57de25ee14fc3156c0fe345e0de51</t>
  </si>
  <si>
    <t>a375b5eac113847c38d3cb785c3aaad6fe7a6159</t>
  </si>
  <si>
    <t>b12ce1c1def242917b93d6e70bd105a98ca3e68d</t>
  </si>
  <si>
    <t>5298db9bc737bbf2152d725dc2539d4a435ccbd4</t>
  </si>
  <si>
    <t>930702ec2c3e72d456d907ad7e50a046ee285aa5</t>
  </si>
  <si>
    <t>a24a0e02d5006b1c2d757c7a4f784b846611a8d0</t>
  </si>
  <si>
    <t>eae0f4c8e22b747f762f617aece4561bb2921918</t>
  </si>
  <si>
    <t>1e37c6928f415c93f35587957257b25f2220204d</t>
  </si>
  <si>
    <t>15e7200da9d077d02e398bb6ca7bcc657bb1fbf3</t>
  </si>
  <si>
    <t>71be300e8a3301bbda681fb41bfd39dd41d2b26d</t>
  </si>
  <si>
    <t>f63c6c6e342363625ca56e8191808747636b4a3e</t>
  </si>
  <si>
    <t>22e7ddcba3dd6655539862208ca15c8c7477ea7d</t>
  </si>
  <si>
    <t>78ad8efca583f29498149bb3d8b77c2482a01822</t>
  </si>
  <si>
    <t>6c55b3ba21e9cb7dc2512cad991949cb9fc0980d</t>
  </si>
  <si>
    <t>349cbb394a8f1eaf2ff04fceac6cb1666ac021dc</t>
  </si>
  <si>
    <t>c28baa502860edb7be310d075797cf62fa51e354</t>
  </si>
  <si>
    <t>5ff736dd5fe05d193ce7c5ec63ce711d264e48d3</t>
  </si>
  <si>
    <t>30c7c4d76d30bc37a7d13b4c95a2ac93f65f85d1</t>
  </si>
  <si>
    <t>bb6b417dfe841dd3bd485a4cfbaf44b16a742455</t>
  </si>
  <si>
    <t>4ed602eda8bf7f8f674b77a7266776acb1f1dd2a</t>
  </si>
  <si>
    <t>f2b6d61f97ec8f1fe44ff1e2d5c5e1ad94b895ba</t>
  </si>
  <si>
    <t>e796ad9f0cb48948949b06a98904d23b3fbe7f4b</t>
  </si>
  <si>
    <t>c7093c3b30a4a709fd8615f4457ce8502fa1b486</t>
  </si>
  <si>
    <t>c9ac93af7de54e59c26cb0895d1f827e03675192</t>
  </si>
  <si>
    <t>f0f8b4ff1eaec9f691ff02ac6f300d6bbc82ee34</t>
  </si>
  <si>
    <t>2950d902c8b30585038c8f445df8ff3e2d2365ee</t>
  </si>
  <si>
    <t>dd7c4e251bb4251454591a52f0c2ccd78f5324f3</t>
  </si>
  <si>
    <t>373e0d63cac8bf96eefec2abf3828a28fc0aa41d</t>
  </si>
  <si>
    <t>b31b732fd5eab4046e568197030df61340c026fe</t>
  </si>
  <si>
    <t>92d086093a93212b3ae0a0c657482d67523f3f1d</t>
  </si>
  <si>
    <t>69b4b732b891d4230e8f1fdd595998c80d95cf38</t>
  </si>
  <si>
    <t>bf46af1a3e2add510e3f6f2413336059de287706</t>
  </si>
  <si>
    <t>ac3e16fe7cfe84595a9046cff9baf8b8884e6c47</t>
  </si>
  <si>
    <t>2bb3ebcf6b083b546d4159b2607474422f21b69f</t>
  </si>
  <si>
    <t>d134295aa308132952922ea41c885a33d4580c23</t>
  </si>
  <si>
    <t>e0a7cd2690d86fdf19c6c709a2bbe5247976edac</t>
  </si>
  <si>
    <t>4e11121c72bf29f85e1787141f839a96cd3a8f2c</t>
  </si>
  <si>
    <t>d259ba4c72ea4c131f364331bd330eb89122c48a</t>
  </si>
  <si>
    <t>977d2d7691d404ed0e63704ec1471b1a8671ac9d</t>
  </si>
  <si>
    <t>7924337d88e47fbd8bbc9b5a39ff61f133863b20</t>
  </si>
  <si>
    <t>06a4818f0bcf63e251da9f238c04e8150146565f</t>
  </si>
  <si>
    <t>NUEVOS OTRAS MARCAS</t>
  </si>
  <si>
    <t>006074e6f813ced42b58addf5f91036b6d45440d</t>
  </si>
  <si>
    <t>d42a5de8f4df177aed40c98366cc193eafa30db8</t>
  </si>
  <si>
    <t>addfb231c73938367f7381eeb262ff07154d72ad</t>
  </si>
  <si>
    <t>87cedf363aa14d90eb327e39f1811e7f106fca25</t>
  </si>
  <si>
    <t>e6fe628ed1ecb4f422ee6848d702f45410650137</t>
  </si>
  <si>
    <t>f04102324d4731550c62179df4a88988f7d7f9b0</t>
  </si>
  <si>
    <t>dc07912f5d15c97d02d6d510bd9579fe85bc5dde</t>
  </si>
  <si>
    <t>3163d7a6b259e8b2f3c6adb6d28a141b92f4b76d</t>
  </si>
  <si>
    <t>bda18c6dfb77b1353bfcd21887ac27b5ec74479c</t>
  </si>
  <si>
    <t>9f245598da4f4bc3317ec9913f95564957585a8e</t>
  </si>
  <si>
    <t>c4f571c84dfd1be0360bdeed5c89373e15ac07b0</t>
  </si>
  <si>
    <t>9b732f098fc8c584895c85ad257e84e1bbb6814e</t>
  </si>
  <si>
    <t>9659fb85b885d6b16d4aadcd72528889806a6146</t>
  </si>
  <si>
    <t>db655f8e1559060a272843c09fa8b5e63f6f3304</t>
  </si>
  <si>
    <t>0a5a29cb376504a5f3b05d3aae1c99ab8adf317f</t>
  </si>
  <si>
    <t>836e35949d4d7e7bd1fb1201ecaf8e1cf35ef2e0</t>
  </si>
  <si>
    <t>bc046051988f8281f54e0403dd504399c4234ee7</t>
  </si>
  <si>
    <t>25387f16fe49de4e70fc29c7451836e03f6af6b8</t>
  </si>
  <si>
    <t>124edca39b8159aadaf3c08b9fe65fc5e651b829</t>
  </si>
  <si>
    <t>28b0c6e43cc5ec67e977aa1c0cce8b1a5eb36ce2</t>
  </si>
  <si>
    <t>c037df174ea56656e3f2727cd283ca029d539c32</t>
  </si>
  <si>
    <t>18eceeb5197751c2e147ee8da1b88e8ee3917f26</t>
  </si>
  <si>
    <t>7ac1370efc1dca5e20d275e4a540d08630dc0579</t>
  </si>
  <si>
    <t>09544ea8e4ffd3b568831b3fc3f628522c762956</t>
  </si>
  <si>
    <t>7c79ff241e9ef0597b1ddbfddbdb69033fe1c515</t>
  </si>
  <si>
    <t>b2b72db1a076aa89f7bd2aa8870447ac40315a98</t>
  </si>
  <si>
    <t>cb6e7d6ed0d58f271329ebc739164490e967e61e</t>
  </si>
  <si>
    <t>40caf97a616318873ba6061017861521a8432813</t>
  </si>
  <si>
    <t>f9135bc6e62f40c8eddb937bb59cee2ddf02357c</t>
  </si>
  <si>
    <t>ba0264d896724d7bc36d0425f14b08bd45c09d77</t>
  </si>
  <si>
    <t>49e3e3431e014d9c5502f38bae86dc4337782419</t>
  </si>
  <si>
    <t>7fa652de383aef2ae6c2fe76f7e560b9f7fb3443</t>
  </si>
  <si>
    <t>c8ee53b6e5f8a1c5dc6315b75aeec62646d53cc1</t>
  </si>
  <si>
    <t>98c4155f8ba07d8af77201ba1db4c68a7214fd02</t>
  </si>
  <si>
    <t>e09d73590a0203d5953e503e36e29014dbea378a</t>
  </si>
  <si>
    <t>cc432eef280b9b0f7eec3ec1104a5239c956a8aa</t>
  </si>
  <si>
    <t>e3641dd6fa4340be1e1a0c44a89e0218e2c9b4d8</t>
  </si>
  <si>
    <t>0e1cad2c67fa2a907683ad47c51b4214fd47327c</t>
  </si>
  <si>
    <t>ed53f7f8aa0a745246ff0c2c0130fd4b0ab746b5</t>
  </si>
  <si>
    <t>c36fae75981762fd8cd742d3ffe18d4e21879c91</t>
  </si>
  <si>
    <t>ec5f24e132da7b07ae31c96208e5c5ee98fc8ca1</t>
  </si>
  <si>
    <t>e1c668f39cea1351183aec93230588a49a922376</t>
  </si>
  <si>
    <t>c062a536f22a01f93e1e6c421da7485eacef6642</t>
  </si>
  <si>
    <t>4498f9118bbe6658c9235a4d6101c47ec65f8603</t>
  </si>
  <si>
    <t>467a70451fc378de0ca9e831844c4fa35320c680</t>
  </si>
  <si>
    <t>eec56cb4eb269190fc015d75f39dc062e214f5bb</t>
  </si>
  <si>
    <t>b0172f2d8be6898a8279a253de8c69dcba4d0e5d</t>
  </si>
  <si>
    <t>24f9b8051616665ebb91a64a728a398e153b9b51</t>
  </si>
  <si>
    <t>bdfc2c4e5213ca32db6b95c9f855416362d14198</t>
  </si>
  <si>
    <t>cca028d5175addbf7cc3ee31799dcae7f9872a54</t>
  </si>
  <si>
    <t>d32b2544aa3cda758f28d956500fd6e0d7981c8d</t>
  </si>
  <si>
    <t>f1cfc4e2d3f8e9e071d8ddbdb5aab1b3ceeb1ef1</t>
  </si>
  <si>
    <t>6e69c18c5a97c9d065ae12b467e0bb2b923ab471</t>
  </si>
  <si>
    <t>68f5ecdacf13e1cc79cb332b3897bd8f9adf1708</t>
  </si>
  <si>
    <t>f0ee9810f7b40f5a341dcdc7f440d9aa604e2e89</t>
  </si>
  <si>
    <t>d1a8b93c71ab09ed858e70067adbb9bb41577875</t>
  </si>
  <si>
    <t>40aad2ee329d672720cb03e757bb8887de18efbf</t>
  </si>
  <si>
    <t>6019fe68bce0ec80749a2a513966e9cdf050114d</t>
  </si>
  <si>
    <t>938163f645127d08aab2c6e9667bd0e504cad49f</t>
  </si>
  <si>
    <t>2aab8827ce96ac1c4082fff6fc17cfbe68aa7231</t>
  </si>
  <si>
    <t>14492eb03ca32a76a6d82dd323a1ffd68db97c4b</t>
  </si>
  <si>
    <t>888a8725d20ad2470e8977cd60b7ee3d5fffbcf8</t>
  </si>
  <si>
    <t>c4635272f238ecd586953b535745e7ed186b29b1</t>
  </si>
  <si>
    <t>9bf12949ef2b3166a7b565733cdc1910622e7587</t>
  </si>
  <si>
    <t>0427cd44c82c5238024cf08da1185656b869a7fb</t>
  </si>
  <si>
    <t>02f34ce4b9c362dd87cfda080f4d21d6eef5f28d</t>
  </si>
  <si>
    <t>9c3e01da5ddd7a198455afd308ffffefa93eeb88</t>
  </si>
  <si>
    <t>b5a11f5c3bd84e6b73cf5bad680b6a0327484286</t>
  </si>
  <si>
    <t>973687a691c8a4a16ff3007c421f29f090e5d0d9</t>
  </si>
  <si>
    <t>cb6c604acdbd41bb510a48cb957ce855d2f60532</t>
  </si>
  <si>
    <t>b5719a077eefeba74be37e15d47fc4065db6a7f8</t>
  </si>
  <si>
    <t>b6c7fe2902f106b0c4812538ddb8a5ad6db28f81</t>
  </si>
  <si>
    <t>dd2ba0eb0fa27cb0bcc65b40c64f180de4a9e260</t>
  </si>
  <si>
    <t>8e1d47a30cc0417d3cca54bd2f30d9b5caa2e6b1</t>
  </si>
  <si>
    <t>de733c21b615778999b7552e895cf1b2b800c114</t>
  </si>
  <si>
    <t>5f00aaf3fb0db08d20eb6e838bff9767ad175ca4</t>
  </si>
  <si>
    <t>f8070c7ce861a0146a1952bd51bafbc638fc5e19</t>
  </si>
  <si>
    <t>ed70a076f000238f2fdd4bb14c21b7645d6cec7b</t>
  </si>
  <si>
    <t>e05a7593bcbc82d3470e473adb88137dfd0ae415</t>
  </si>
  <si>
    <t>3a39f94790a03a8bba3e6ff88f670a6b7bd61bb1</t>
  </si>
  <si>
    <t>9d6db9d214c4b8f5754eb3468a825e0dbdc74ea1</t>
  </si>
  <si>
    <t>669a1c4d7a35437f4ec52d67ea00f7d8d2e18399</t>
  </si>
  <si>
    <t>12ee8cbc7927d4e235d56f4acde88d866b0bc0dc</t>
  </si>
  <si>
    <t>cb12c2c61ea9b36ae28ffd415aee7300633cd735</t>
  </si>
  <si>
    <t>10b38286d0ce07306e01a8d181c6bb54393382de</t>
  </si>
  <si>
    <t>c75e0b9163b4fbfcae66d1b3b65d84c20f6b4c9c</t>
  </si>
  <si>
    <t>9adb58a4cb56c9cb2922e8487fdc9fdf00ee0d01</t>
  </si>
  <si>
    <t>efcd2b94011f275f8b95b0036af92272090621ae</t>
  </si>
  <si>
    <t>8926a444fb1c67dfd89a5d99aa85298e99842b15</t>
  </si>
  <si>
    <t>809b312510e7db3cc7aaa43eed715ce2cd35a3bd</t>
  </si>
  <si>
    <t>d4649539bea70fa6287a3ebb5611aa0098f6e16e</t>
  </si>
  <si>
    <t>3e907a350dae9eda6155591f1a2db3968cfaaee8</t>
  </si>
  <si>
    <t>6bf12817a6164c0e4ceb7a01868ef46da7884be8</t>
  </si>
  <si>
    <t>a51276d62888df36a1235d7ce063c77e63ffb514</t>
  </si>
  <si>
    <t>2141bd06ec949dc96e6cd2fa75a8353e56eae24c</t>
  </si>
  <si>
    <t>b363d2659d97e2c22e2f1f5c05abfd8a50b4ffc0</t>
  </si>
  <si>
    <t>bb9b4125d9895b51e475a2532b4cbe22cdb7681b</t>
  </si>
  <si>
    <t>db38aae051445c1f320476595ec5710790c61966</t>
  </si>
  <si>
    <t>de8b7605ea5b3d50f0e1bd1d5b3cc3eec29439e4</t>
  </si>
  <si>
    <t>35781edbbbc7943e4d14ad607b97468ed2e3bd5b</t>
  </si>
  <si>
    <t>fd795d061213b813c550549cdba4374357cc5063</t>
  </si>
  <si>
    <t>14fa75226b04e9ea00d4306ee47b847269c5f7a6</t>
  </si>
  <si>
    <t>56d45addff6226e7d53d09310ce0748bde5c8611</t>
  </si>
  <si>
    <t>a1568956b7a009c0968355838744514999f72b98</t>
  </si>
  <si>
    <t>d5dc515a8564af9c1f984f09918a2ce99eeb6f02</t>
  </si>
  <si>
    <t>7e6562673780bec16594777af29afd8bebc84de3</t>
  </si>
  <si>
    <t>f320a5b837336921635fca504c0f84422cf9d983</t>
  </si>
  <si>
    <t>4dd6263644da53b568359f021ffc3c188774a476</t>
  </si>
  <si>
    <t>d7fd93f30f09d2f3f73418e3c060e65d41168348</t>
  </si>
  <si>
    <t>575653cbf534c7e3bd4a15852e913f1d3283e6cf</t>
  </si>
  <si>
    <t>b3a39e4905958eae9bb3d086a023ed2b34babacc</t>
  </si>
  <si>
    <t>c36079448b08472bbab06f53d78e810b025a3b91</t>
  </si>
  <si>
    <t>38252b8291a5c0f978b3b6dbf080b808f90d7e07</t>
  </si>
  <si>
    <t>8206821773c10b32132db5885ce4c23574b5d195</t>
  </si>
  <si>
    <t>cb64ab9d8b00b35f0a9e053357e9974655915201</t>
  </si>
  <si>
    <t>4fe900d70ebb742dec043535068304186fc4dac9</t>
  </si>
  <si>
    <t>3984a4f71290553216803cdf48ca9f902148ad8f</t>
  </si>
  <si>
    <t>7c30108b5b7483bdde63b5b5fbac2ca4f6c4426d</t>
  </si>
  <si>
    <t>b306263526e9e195ea4d7ac4c659d0ecd8846870</t>
  </si>
  <si>
    <t>986fcbacb15e3271088bb826891fe61d934ad7da</t>
  </si>
  <si>
    <t>f63667f7e267acb03c87c3e26f4d130769528873</t>
  </si>
  <si>
    <t>de5d6dd81967e9d26f161d3136bf0858066f9ffc</t>
  </si>
  <si>
    <t>ba69bef1627113b1efd89b0a85bd7dcd597d357c</t>
  </si>
  <si>
    <t>a28074112feb564958f2cd181cccc92c381d5ae1</t>
  </si>
  <si>
    <t>728a54913299976711b7de0125164a665bf8c29c</t>
  </si>
  <si>
    <t>9914bd8306b30f722a95bd1c269c215ada0258eb</t>
  </si>
  <si>
    <t>cafe2aba4c008cb02fee6101be7ab38b6a34f37b</t>
  </si>
  <si>
    <t>e204694ab5f34fa9063f14b1436daf8aec537dd0</t>
  </si>
  <si>
    <t>3565e768314fab80515db43b0bf8f6e2d10daddf</t>
  </si>
  <si>
    <t>eaf1d490df3ffb8175507c2c68b6f38bf2f182b7</t>
  </si>
  <si>
    <t>18bbc9d5148ddc8fe82a5349af96af02da4dca61</t>
  </si>
  <si>
    <t>a17e64045ea62e7e0050c926a5eadd4e069e53c5</t>
  </si>
  <si>
    <t>e479a237a33c879450fd7f632a21723886088e64</t>
  </si>
  <si>
    <t>20b407ba18a4eddeb45c9654fb2ee3a53efe58e2</t>
  </si>
  <si>
    <t>7c3432678acd67d2308be56e34c36d19376809f3</t>
  </si>
  <si>
    <t>3267d1f8e0176b283912e30ddd9cdfad2eaac6bc</t>
  </si>
  <si>
    <t>8af6025c1d275bcd26c04b08f8a9b02be78e63dd</t>
  </si>
  <si>
    <t>a8589e7347004a92aacdd0b4349a17c465529c37</t>
  </si>
  <si>
    <t>7e9fc38f652bec55c8b73bce6ec70c4faa124ee7</t>
  </si>
  <si>
    <t>8dd2e3893a694ae60c11d740aa9e097857f3681c</t>
  </si>
  <si>
    <t>c7377705b286ba1dbe11224af309f9b7c2929cdd</t>
  </si>
  <si>
    <t>664b12083b2be8d5393edf5a5293b2878f3f972f</t>
  </si>
  <si>
    <t>2f4f243b839a50536c2211c9cdff204e1c507671</t>
  </si>
  <si>
    <t>5f2967ef5b5d1981b082f8db6bbeed0b03399d83</t>
  </si>
  <si>
    <t>728005cf2a456fa28af35b6e1f484eddac2bff59</t>
  </si>
  <si>
    <t>7fde7768bd542feacd5ee7ceedad59e0926b7dbd</t>
  </si>
  <si>
    <t>e80d5fcc9e4edfca94e29a392fdaeb50d53da97e</t>
  </si>
  <si>
    <t>6c886d130ef28d3c1d11d44621033a03090f8380</t>
  </si>
  <si>
    <t>47fe982c8a2d7c0ca2ea0b98783ce6ef087da15c</t>
  </si>
  <si>
    <t>4e5d7b0d98a26995f24bcabfb130c7187152651f</t>
  </si>
  <si>
    <t>aed5e735e39ab96a8f2be81211c4875b00573c27</t>
  </si>
  <si>
    <t>a0076b657db6a1d01ed31866f23c1134f9b99a82</t>
  </si>
  <si>
    <t>8d8e71735ad9c8be18767f9c23b35ffb28e69996</t>
  </si>
  <si>
    <t>038a55fb59e8462c760eac218d277523fd4f9e07</t>
  </si>
  <si>
    <t>b8301acfe4fdafeee70d932d10ac6a382433932b</t>
  </si>
  <si>
    <t>7d0c257a39e140c6bf1189355194ac49f96d7320</t>
  </si>
  <si>
    <t>b0dba703f37b44650008cc7ee9293429cffbd118</t>
  </si>
  <si>
    <t>1188a05533a86f26549ae6e1af7ac4164a633741</t>
  </si>
  <si>
    <t>f3d649ee30f873af20ed680a9e1580214cdfe47c</t>
  </si>
  <si>
    <t>deab82c7720b472e8823b17fb90bc42a0f570fff</t>
  </si>
  <si>
    <t>2796379ccfdf04bf9a1af88226dde07efcb2fd62</t>
  </si>
  <si>
    <t>b03c331a519e3fb6e210c57f6f7646420773acf4</t>
  </si>
  <si>
    <t>ce23929e9cd9c3a99b6a4b3d2d373e3cd2a07e5e</t>
  </si>
  <si>
    <t>1c56d859d57db1c826975039afa83c2d1dcc3a7d</t>
  </si>
  <si>
    <t>7a6910423a8f37af5a7024bd938a17975b36dad2</t>
  </si>
  <si>
    <t>99084ba85b7f79be4cef304e656f30f5f05f9be3</t>
  </si>
  <si>
    <t>7d5e0b2f297021cfab6e046f7aaff5c8180b14b9</t>
  </si>
  <si>
    <t>a7df1b7e5f810ed11c8fc1da2e630fa07d64df4b</t>
  </si>
  <si>
    <t>b6e266420a2a0c3a2c2be91bd59f370a32394d62</t>
  </si>
  <si>
    <t>5f585eff6e01a3fc164fe5629887ce7f0ab88842</t>
  </si>
  <si>
    <t>d17a5533e0cfffef6b1e6c90b4c6aa13722a3a01</t>
  </si>
  <si>
    <t>06de748c54625274dd02109055588a8ffebf76ef</t>
  </si>
  <si>
    <t>3a9c85964211c4ff203388bf5d92c22cf10e64ca</t>
  </si>
  <si>
    <t>b863717e4eb631b02d0753d2c82c6bdad323ce28</t>
  </si>
  <si>
    <t>ebf4ac199fb44d04fba10395de4b34ae8970a9fe</t>
  </si>
  <si>
    <t>d73af4f9a91c83ec69f6775d007d0b9a5a0829f2</t>
  </si>
  <si>
    <t>326bc2b0b0799eff92891e858f0137cd54c140d7</t>
  </si>
  <si>
    <t>4570ab13ac6200e470d48ecb7b24b4395aec6853</t>
  </si>
  <si>
    <t>8605247918a6e525e1b74b74e57e28f0ba713abf</t>
  </si>
  <si>
    <t>378bbad1c155f80ccb4388529dce3a7327f55b5f</t>
  </si>
  <si>
    <t>779a5d721169ae8d9bb4b60cd9fdf1c437be1e57</t>
  </si>
  <si>
    <t>1db533be6dd283a9199dae5fa3c29ad71d927494</t>
  </si>
  <si>
    <t>19872d33006e74121042b76f4d9b6f53fb327a36</t>
  </si>
  <si>
    <t>75cae82c3344af34e3fddfe64e48f28f6dd993f1</t>
  </si>
  <si>
    <t>0a0026ad4bfbc1309612b7b21c49b0be6d9e03cd</t>
  </si>
  <si>
    <t>6e6ab8d26eb45e4692f58acb34c3521235ffa21e</t>
  </si>
  <si>
    <t>ef2a668746411804f45a88f84cdaf99c82218c22</t>
  </si>
  <si>
    <t>d665beabbfadc3c34987b3aefaba169224567213</t>
  </si>
  <si>
    <t>KANGOO</t>
  </si>
  <si>
    <t>9ed459202687afab5e2703e866aa192f2b1cf3cb</t>
  </si>
  <si>
    <t>3bc327bf44a9c66806e06de4d1fd51ae1dfefb50</t>
  </si>
  <si>
    <t>64f4e2241f8aae015dec18f339f7da03ca7207cd</t>
  </si>
  <si>
    <t>026f2dbff0f657cf8b51a37de1e13584f2ccb0a9</t>
  </si>
  <si>
    <t>c3526f071683c463fb194b75b8f6200605fa54f5</t>
  </si>
  <si>
    <t>76c9cd8386f602314b92c098d88f738459249279</t>
  </si>
  <si>
    <t>af679d31140b656992f7cc41dd65553cf5b33e96</t>
  </si>
  <si>
    <t>dec720a25d27bb924541202a14cc564824a3425e</t>
  </si>
  <si>
    <t>bb3c54dae8892f509087bc145c8e669875f59702</t>
  </si>
  <si>
    <t>2839f3df04749006e899d882913aeeaefcee6270</t>
  </si>
  <si>
    <t>84692ffb9a41a31d85e60acfe6a8d9a056b2b99f</t>
  </si>
  <si>
    <t>edd3e3971c7682aef3b7cd52dd2cd903e176afbf</t>
  </si>
  <si>
    <t>82f94b245907520655af6b894fc9eb26f3fbe403</t>
  </si>
  <si>
    <t>895a79a04ceb355d4c760f7967ed239a21e61ea8</t>
  </si>
  <si>
    <t>f523897c503edc07795a97ca319ad676b9ff56c9</t>
  </si>
  <si>
    <t>f648e6ad3cffffc092999812196145950e50d3f1</t>
  </si>
  <si>
    <t>9d7bd38b98da3721b9fbc0b7b5f1a754213bcdf8</t>
  </si>
  <si>
    <t>d8ba6719c0380636db59c98c13519e2866caf91f</t>
  </si>
  <si>
    <t>8723de0e27d008122b912bad502fa494663999cf</t>
  </si>
  <si>
    <t>a0157b6e33bfb8335262e15a60990dcbda7e067d</t>
  </si>
  <si>
    <t>a1a8973e91fb3dd53c50b0f77fca45b4a317437d</t>
  </si>
  <si>
    <t>8f1f0331bdf25acb286828e0c8057f0c75f68256</t>
  </si>
  <si>
    <t>72e878f6cfde3745264c248cf45004a0c2be87ce</t>
  </si>
  <si>
    <t>bf920a68efba43a98a45fd5e7f4693cf5571d209</t>
  </si>
  <si>
    <t>bc54934c5306cf3514c20eabada92842420911a0</t>
  </si>
  <si>
    <t>e4072e78c8f08fc26b34ecef63f2cdd005ccf9e3</t>
  </si>
  <si>
    <t>4168f184a6dbc069b1f20645c9222e7fb68c5784</t>
  </si>
  <si>
    <t>1303ba60e6112b834f80a807c7220066923c9271</t>
  </si>
  <si>
    <t>d4fe067a31477c3902f47c94ed98e66bfafeebdb</t>
  </si>
  <si>
    <t>c70e65b70d6fcca6a0b44a50aca71839f25be8be</t>
  </si>
  <si>
    <t>dbe94781bb2637fb4120db321a70fbd2b707cd8a</t>
  </si>
  <si>
    <t>663057227589a8cf4ecb27927e9df606d5876837</t>
  </si>
  <si>
    <t>fc5e015604195bdcfd950b17de2fbd2b8a9e5975</t>
  </si>
  <si>
    <t>34051f5b229e2a6fa214fefbe7973222217e4352</t>
  </si>
  <si>
    <t>73d5dbf05f889f228afb334be1fb213a36bbbddf</t>
  </si>
  <si>
    <t>4c8aff4a07c5617a72f16160a8a4777d47a7d9e4</t>
  </si>
  <si>
    <t>a97deec8944cfd22a65b5543b5e7b1fab8e8247a</t>
  </si>
  <si>
    <t>f244d6b6d7e1914da862727b1075ecaf467a95be</t>
  </si>
  <si>
    <t>9f06796ad416fdcb9e9ee76712adda8a4fe5f111</t>
  </si>
  <si>
    <t>bb99fe1ab3bb957e976cf2633ecdb8c5cf41b15e</t>
  </si>
  <si>
    <t>2075a85c4d351581a6ed0bf4ceda377307173cef</t>
  </si>
  <si>
    <t>db336ba2a4faa8a0734dbe707cbcee7ade2871bf</t>
  </si>
  <si>
    <t>a93bc3fa6d9125b98623940e5fa31ae97aacbac3</t>
  </si>
  <si>
    <t>3fd94fb39b86e8b8312d05570aefe221a78b5bdc</t>
  </si>
  <si>
    <t>ff596650668931c92227278cf151483d6d7dd6ca</t>
  </si>
  <si>
    <t>e61dfa0d1e540eb22a5ab3936a2a6c34f3a6bbb6</t>
  </si>
  <si>
    <t>a6e9822cd26ee6c26b8f510d4f1013d25c7436e4</t>
  </si>
  <si>
    <t>e327fa70f6d05d7a8812b3308b2c19947cd7c38d</t>
  </si>
  <si>
    <t>fae3552fac2348bb8e3ac19b7dad4975193111c2</t>
  </si>
  <si>
    <t>46f496ca1a6745a35fec8b42f7f2bb901a742286</t>
  </si>
  <si>
    <t>389c88584421a13b9542405baa4aaeda5c884d3e</t>
  </si>
  <si>
    <t>bb9549bdac791df8e2b53241129ff66f1480af92</t>
  </si>
  <si>
    <t>fe3547068b74981317941f85bade154842ef4495</t>
  </si>
  <si>
    <t>269539e5b3322829a0df26d8510e247aecd0e5e6</t>
  </si>
  <si>
    <t>aa871326be14426637a5038ee329cc328134e7cf</t>
  </si>
  <si>
    <t>ecd6ace4bd95f59330f05613b66ec3786592a649</t>
  </si>
  <si>
    <t>a9dd9d4574440581485e218a3a0d9cc1d747e5e7</t>
  </si>
  <si>
    <t>fa794c6ff931ca9cb5b0f4b0d19ff0482ceae740</t>
  </si>
  <si>
    <t>f1fb821cc46affd057ac89ac1f4758faea7f971e</t>
  </si>
  <si>
    <t>fcf722aea3c22b52a122e035c1f7a1b70c8dd6d4</t>
  </si>
  <si>
    <t>46988c6aa53599cc5082a1e334243b503236fb2c</t>
  </si>
  <si>
    <t>77fa2c90547565aca9dfd48f73f63a10a79fa8c7</t>
  </si>
  <si>
    <t>59e8ccfcc92c7fdd0626a73fd9870f0e7fbad80c</t>
  </si>
  <si>
    <t>8a519625a0cd335a517cee0615906ad184424430</t>
  </si>
  <si>
    <t>56bb667d21d6cc89fc7c772e5beac33df5dce3e2</t>
  </si>
  <si>
    <t>5ce2dbf775b694e316affcb7208ac8d2c8bacc88</t>
  </si>
  <si>
    <t>953f9cddb6b3495d05a1bb27fc809b3477f6c4fa</t>
  </si>
  <si>
    <t>ec77d5752b8cc2793a6ea70b5f1a1032e272ebbf</t>
  </si>
  <si>
    <t>cf097115e808fb0bf79cdfa99e9f22414116686f</t>
  </si>
  <si>
    <t>9de0234a5a60b87059aa37bf65eba2c5a78e8c8f</t>
  </si>
  <si>
    <t>7b157de1b36d88d988664e53993ededf6d319bc3</t>
  </si>
  <si>
    <t>7e0444902279ad565232444edcf9ba6203b30467</t>
  </si>
  <si>
    <t>d59a9220d7de60a963e4ed1ffdbff7293e329aee</t>
  </si>
  <si>
    <t>f71bc3d594a82bc69b55bad6b7f32dc5611bace1</t>
  </si>
  <si>
    <t>a764b67ab90aa873ec7d1056bb22fbc74c281944</t>
  </si>
  <si>
    <t>95bfa90e52b1cd122a223e2f3d35f5af9eb3a56d</t>
  </si>
  <si>
    <t>30f6cc516edb13db83c3d8a6cc5f547b23ef2e44</t>
  </si>
  <si>
    <t>b861e51f80990dfb6469bd7e99946f8bcfb160d6</t>
  </si>
  <si>
    <t>29fceaeca26a969e3ae50f311c6da87348109fac</t>
  </si>
  <si>
    <t>bc5e1ea1e814c1727680bf9983605cc7f570357e</t>
  </si>
  <si>
    <t>79b4ed659827fe51a5ccf82f8de0431e77a341df</t>
  </si>
  <si>
    <t>0b05402a91a2f5b2e96fd4bfcedfa8ef2b9b5761</t>
  </si>
  <si>
    <t>9fa9ea625e87ea80d2f7cd40bee111e27f123fcc</t>
  </si>
  <si>
    <t>47fdb966e61040a42e1f5d00fd55d942f6559388</t>
  </si>
  <si>
    <t>6d5dcbbf677bd03248de3e3e8ceaf4953e31f037</t>
  </si>
  <si>
    <t>b3cc960809ac18b1b28507ca7118c133e077c8d1</t>
  </si>
  <si>
    <t>bada637fdb1235e4ce7fea4d4cee73127b35ed35</t>
  </si>
  <si>
    <t>0441148ef1cfb635729d63e9289fb9ad3a672a2f</t>
  </si>
  <si>
    <t>90f3ed21afbd1514cece0bc94d47ac33fb6fefb4</t>
  </si>
  <si>
    <t>8bf8b5ed10c68c1345af0d7a640358415885d6c7</t>
  </si>
  <si>
    <t>e6976976065db65503decebbef7da36d9a20087d</t>
  </si>
  <si>
    <t>ddd1a252580442c73f170c8df056acb968bf724b</t>
  </si>
  <si>
    <t>d483ada49488c4622399190547db41826d5f2a14</t>
  </si>
  <si>
    <t>7b4b50deac96cf6fae5ed6534c753371dda3e07d</t>
  </si>
  <si>
    <t>306d0c4359793b998ee724d771a66f0fed3a6148</t>
  </si>
  <si>
    <t>9fcc31d407123b8f5c1f7c533bd14746c2509885</t>
  </si>
  <si>
    <t>06eeab863e8063bd4a1a230893738e0ad889e60a</t>
  </si>
  <si>
    <t>311d5a34f06f568edcf7d0323146d949960aaa0c</t>
  </si>
  <si>
    <t>e25cde6398ed36ca3534ce20615d025de2033748</t>
  </si>
  <si>
    <t>5e3eaa7db2afc4d40da160f013d56c435703e292</t>
  </si>
  <si>
    <t>c2673201266190c22ed3cc189181e8c8f5d6a53e</t>
  </si>
  <si>
    <t>928396f5bbcfba85bd0791afd13fbc1081078866</t>
  </si>
  <si>
    <t>f8a4cb92822d2b5678dd7e9fbe7d83d9a1b46cb8</t>
  </si>
  <si>
    <t>77fd170217a0bb079d5f620484d8ee9b73ff69a3</t>
  </si>
  <si>
    <t>e4aef5deb7d9c8642546b1f1c0c49768b2ac9a64</t>
  </si>
  <si>
    <t>232e073f93f55bb3cb53abee5d0ddfba69a30214</t>
  </si>
  <si>
    <t>ac4cf0c7abcdae09914607ba0408545023141170</t>
  </si>
  <si>
    <t>020c0af0c6b1f49dd2abd22ccee1f537b59bc1bc</t>
  </si>
  <si>
    <t>2f839d4e329b7e981fba6dfc05564c7eaa27d9f7</t>
  </si>
  <si>
    <t>f7b438840c64ae9000aab867b7717cd5d6c7a56e</t>
  </si>
  <si>
    <t>d1c0dfc0ce53d56b757ad3c92ef31097fa0f2af3</t>
  </si>
  <si>
    <t>0b7ebeb583ea0b20d3cc4dacc8c62bd7673bb672</t>
  </si>
  <si>
    <t>9f09e2cb3d9e1729b88bb0081f8152e9a5c31918</t>
  </si>
  <si>
    <t>2b48f80d35184b782a376cc72ddc864aacea7730</t>
  </si>
  <si>
    <t>a58b500ff60bf9a50005882db6566f46f6fc7327</t>
  </si>
  <si>
    <t>31436314401a0d1d8f2ff9c361fa33f3300d454a</t>
  </si>
  <si>
    <t>93ea5b27261d989e0c6c00fc36011de1465c2778</t>
  </si>
  <si>
    <t>e76fc4b518aa74c531599829ef102ef6df0ba110</t>
  </si>
  <si>
    <t>f100ebad4bcc18f8d109701f9e1dfe152ea63564</t>
  </si>
  <si>
    <t>6a11e4ed8ff90681a224dbb8f864f18b9146ceb6</t>
  </si>
  <si>
    <t>a1246e6e598ed225449ce2ae71d300e34d2aec32</t>
  </si>
  <si>
    <t>fc4bea809218d406ab9ed959ce4c50c81a76b59a</t>
  </si>
  <si>
    <t>c5167ebbaec1d5f60f0e16cffc72cacaadf18e45</t>
  </si>
  <si>
    <t>f1d1664111e6f2f8ade0ee2a6ae1e5655406ed0c</t>
  </si>
  <si>
    <t>2c291cdaeb38d6418bab565813b1628137fa515b</t>
  </si>
  <si>
    <t>00e558cb60cf725259230bd1678a40c985bb562e</t>
  </si>
  <si>
    <t>3651fbee118f0e8cac9097307460fa21cf659eac</t>
  </si>
  <si>
    <t>966969b088a35898d79b22783f9871de006d4c94</t>
  </si>
  <si>
    <t>845d7831129ecd1188d7a91243ae341816e8b15a</t>
  </si>
  <si>
    <t>04d722867ed6671884008e6746c13e93169e90e0</t>
  </si>
  <si>
    <t>53ac9d1e39db6a14fb41a2545913e0c19f15779d</t>
  </si>
  <si>
    <t>cdee4bff51fb752f31a3d4b495b482f753b2e751</t>
  </si>
  <si>
    <t>af75c1718d1a344d1a93cdde7cedf2c97fc61d82</t>
  </si>
  <si>
    <t>6dcad1b63f20902389e1518c485c5551949dbec8</t>
  </si>
  <si>
    <t>2e9ae2e26ce3f173faf3b26ea07e7337fb634af0</t>
  </si>
  <si>
    <t>dbcf599cf140f3ef81be87d781456eb5060d093a</t>
  </si>
  <si>
    <t>3a2e170379d883f04d29aa0c1b5487b09d66461b</t>
  </si>
  <si>
    <t>2cafd11f90ed099e28a35c47f0a1cb0005209f30</t>
  </si>
  <si>
    <t>eb2e0637dbf1cdc5517ae7722c8a20cde018d756</t>
  </si>
  <si>
    <t>3ab8a54448157dec29608be5ebf441cd7cbe82d5</t>
  </si>
  <si>
    <t>a7867200474c1bcd31ba833782f73235bff8f95c</t>
  </si>
  <si>
    <t>57c290d469ca74f029dc7c059266c8d55a054a4b</t>
  </si>
  <si>
    <t>50072f9d25aec5e53ed0d7b527d19e5f5520f71f</t>
  </si>
  <si>
    <t>7f22d9d1b26328e8bc33183cd50a33df11a0448b</t>
  </si>
  <si>
    <t>e84743bb37cd6192996d0141e7be950f1aba2928</t>
  </si>
  <si>
    <t>b4e4c47385be5faca1df9f419a51558ded0d1ce0</t>
  </si>
  <si>
    <t>5e3c98b1bb0855a93259aebb90f7fa3ff5c1c2d8</t>
  </si>
  <si>
    <t>181eb5ee829617b9e0a32c9467e763697146a190</t>
  </si>
  <si>
    <t>32ce8f00c6b31e0d71daafee744bea56102b68ad</t>
  </si>
  <si>
    <t>e033aa79ad0814b28228fd72877413d6dbde4e3a</t>
  </si>
  <si>
    <t>3d20e1641323e367018a87a9d338156793bd62a2</t>
  </si>
  <si>
    <t>04ec110ea5663487e77f43d842f0dccdd12882b5</t>
  </si>
  <si>
    <t>1202d90542b5ea64a668087eb615becf7d5637b1</t>
  </si>
  <si>
    <t>ed6f9df9e34519261c11f475419097c106a88341</t>
  </si>
  <si>
    <t>4005b695e8f2ee0e9be36a2f31e3f51b045cdf6f</t>
  </si>
  <si>
    <t>bfed315d38cbfda67af6aaae0fb2f542415656d0</t>
  </si>
  <si>
    <t>7b105555520ea5f304f0ee827db7e119b82ffd15</t>
  </si>
  <si>
    <t>58464c00dc8337ea9400e9dbf885ffffcb81c578</t>
  </si>
  <si>
    <t>1156ea21a9a072c977009c12fc3d7ea1dcff8b19</t>
  </si>
  <si>
    <t>9ef714aedf367a4ba8d8576da6aa3b2799fef0ca</t>
  </si>
  <si>
    <t>641725626c0538caa9f19fab497f2e010b20e1cd</t>
  </si>
  <si>
    <t>62a78d321bb52cdf098a6e7178bae7d604e7f3c9</t>
  </si>
  <si>
    <t>28e930487b89e37dd63e43ff98002ebe90b57eb4</t>
  </si>
  <si>
    <t>d8ab1f03ce5548f053e7bfa646511c1981b7f3d0</t>
  </si>
  <si>
    <t>d6d72fff81815851d390fe1cabb96ab8c60de728</t>
  </si>
  <si>
    <t>08c110d473345bd0e2f01d46604a920419084bfe</t>
  </si>
  <si>
    <t>50bc67f7316bb32f7088a032e2dc74c426c49068</t>
  </si>
  <si>
    <t>2fbc11b83fdfb60b95b08224e3acb2ffa0295e8c</t>
  </si>
  <si>
    <t>60d80a0a1cdb7ba696ad947c5bb9aac6ad36b7d6</t>
  </si>
  <si>
    <t>72be7e0b8fa040611e832ba3086abe2b5e7894bb</t>
  </si>
  <si>
    <t>7f9e4021b093c57ae939c2999fa9b6f9d2ac5b97</t>
  </si>
  <si>
    <t>7ff7deeb7eff0b09f4dc8ce4bdcc24fc3c9a3b52</t>
  </si>
  <si>
    <t>832e0bb29f39dc273bc295079b49d4443633ae63</t>
  </si>
  <si>
    <t>a5584828fd0fe60cd03a2a1a0c57761bd51414ef</t>
  </si>
  <si>
    <t>823092266155574cfc9979481de8caf6ba520c0b</t>
  </si>
  <si>
    <t>b68c894f35c6c76ef0c4c3bb0b9d0227bd092b07</t>
  </si>
  <si>
    <t>NUEVO LOGAN Servicio PÃºblico</t>
  </si>
  <si>
    <t>9117059a91b3bc00cd3eb6f6e14cd1a476a94f07</t>
  </si>
  <si>
    <t>bd9f7b705f02905ed8956333887b94e76066fcb7</t>
  </si>
  <si>
    <t>887a35e4de1637d9e5ba54a3648357cc2fa7bc55</t>
  </si>
  <si>
    <t>d943e6d3f46ba48d12960b5edc259c16d8da2374</t>
  </si>
  <si>
    <t>598102830880cd5733b5cfa010cc17b8e7107b1c</t>
  </si>
  <si>
    <t>ab1fb855ba8105b07b76f6dd27b982c3c6636d49</t>
  </si>
  <si>
    <t>f37ced7c09295c77eca66db59d5e2c7e61779f10</t>
  </si>
  <si>
    <t>d47f9afeeac59826efd52172a6c24eaa52f988f2</t>
  </si>
  <si>
    <t>4d5ec67e84268931caf8a5e30a3d75e3f8b93368</t>
  </si>
  <si>
    <t>51e2ba939b46d0d9955a4e5f2aab5be4d63a0629</t>
  </si>
  <si>
    <t>2e00f68bc2b1ba042e31d2f55e422d57dba53c56</t>
  </si>
  <si>
    <t>aa15bd9fc406be89e82cd93eb13c609d6f8dbd62</t>
  </si>
  <si>
    <t>682cfff1fc378315bea2d7701ddfbd8affe6389b</t>
  </si>
  <si>
    <t>cc7133d3f7d2432cdc3ea21f958ae7d99cc831bd</t>
  </si>
  <si>
    <t>0f862d612064a351d4a3e269c6eb7a6d940d69bf</t>
  </si>
  <si>
    <t>cf8dc1217fe9b5fe340d5c5d794d007574ff1b10</t>
  </si>
  <si>
    <t>960773738b8c7a3eb7a866db1f57784caf2ff8b4</t>
  </si>
  <si>
    <t>0100320c28d374aff4b35e109533132699c27a98</t>
  </si>
  <si>
    <t>88849ad1927bac359d51ea5debbe2eb354006c53</t>
  </si>
  <si>
    <t>e749afdb0d86b12b525db3e562c129d1ee93ba33</t>
  </si>
  <si>
    <t>793913b26c93d3f7c01293c2fb84d6403f4c9b6e</t>
  </si>
  <si>
    <t>10ac6816265fe601b2f47fa657b4cac51f08a4b3</t>
  </si>
  <si>
    <t>dac4926c8971166aacc848a5374cc4b93349c086</t>
  </si>
  <si>
    <t>a5069d7e8d36914ac2735ab2887165ac5fb5cd25</t>
  </si>
  <si>
    <t>3da9d2dc0103862a08870e22c8810b8632b48a6f</t>
  </si>
  <si>
    <t>f31c351a977af41ba851c06f3d09084b7072d4f2</t>
  </si>
  <si>
    <t>a1ace907d33fb283274861a8ba48e0a5a2cf8163</t>
  </si>
  <si>
    <t>TRAFIC</t>
  </si>
  <si>
    <t>664ad2f8f54345cf80b6e07e8a5435f45799f1c3</t>
  </si>
  <si>
    <t>cdec272635d95bc86de83f4a87793418e7be7415</t>
  </si>
  <si>
    <t>5561acbaf1d9a191e5149c041c54eff45f915ed9</t>
  </si>
  <si>
    <t>80edddffb6c6ee9cf06c21a08f5f126b930047cc</t>
  </si>
  <si>
    <t>6f6a0117c08d0f008a5954750a4e5d924fb1151b</t>
  </si>
  <si>
    <t>319e579c70e3483e0fa5b80f989d90df7251e231</t>
  </si>
  <si>
    <t>2d59421e5abfba9ef4f865d6b4e5d0a782e5cc51</t>
  </si>
  <si>
    <t>61500dd3b3e62df59a143975cf9b5e6ea3b6a0c9</t>
  </si>
  <si>
    <t>1502741b01e37197f6d539d6980b33f95cc20df4</t>
  </si>
  <si>
    <t>4c74029efcf4d73d41f6a5bca4d959553956304c</t>
  </si>
  <si>
    <t>dc4ef3c049e87b4563c6d28e27e67edf05a9fb6a</t>
  </si>
  <si>
    <t>2c0e41eacba9b3e4577a516f0ed4627915646918</t>
  </si>
  <si>
    <t>f13ee45a5dc4acc1c11e131518d2b554714f8ee7</t>
  </si>
  <si>
    <t>51295c330c178281936489c8cdc5f9fd60b62e9e</t>
  </si>
  <si>
    <t>47fe0eb5d218c77b544c6568d067be4599406794</t>
  </si>
  <si>
    <t>2d7a182e8b5fd5e1e55a138fd5fb197a2fee7158</t>
  </si>
  <si>
    <t>2582a098e6b15df10dd1c604ed457e1bd186ecb3</t>
  </si>
  <si>
    <t>1fbc4410b1d708c108467267454059d1f785d193</t>
  </si>
  <si>
    <t>6034679304a053490b658600287c46099c2ebfc3</t>
  </si>
  <si>
    <t>NUEVA DUSTER Servicio PÃºblico</t>
  </si>
  <si>
    <t>09f4ca08e9c1ac0cdf9deca10727fd9a28af9054</t>
  </si>
  <si>
    <t>8252b38e2f61f926e585409b6b9107dc9887783e</t>
  </si>
  <si>
    <t>d99d4a74ec487233a9f1c2af75fd71049446ba22</t>
  </si>
  <si>
    <t>247a5e5b4290c61beec86cf21d07cc8a7bfabaa6</t>
  </si>
  <si>
    <t>2a8b6c4fae0c9fc78fa226ee1e1ec2050ca4d295</t>
  </si>
  <si>
    <t>8271809763dc7f272158db51b93a0722d62217ae</t>
  </si>
  <si>
    <t>781cf5ecb6fbc43f3e781d22c77fdd7e6de8b0dd</t>
  </si>
  <si>
    <t>694ac6e16ad0fcfb5955a98688a24f7af06bebdd</t>
  </si>
  <si>
    <t>9baec1b80819f0f695920c78e0ae436ab9c75517</t>
  </si>
  <si>
    <t>a14c0527c6033b79ec83b55e6dddec6aaffba30c</t>
  </si>
  <si>
    <t>8051cd7bf1e51dd0204cd205a90916959bf953e6</t>
  </si>
  <si>
    <t>1944f36cfa35b51833df56e72c9cb95ad049c346</t>
  </si>
  <si>
    <t>44b2f4676298044cd44793ce40e6eac1d18ef4db</t>
  </si>
  <si>
    <t>e5ae4e0d26770ed8bd3be893c54d33e979be4357</t>
  </si>
  <si>
    <t>24058c9a025582c894cb21e97fd70a7b7ca7a1bc</t>
  </si>
  <si>
    <t>b522c57b2ad5bc12ca374e891604193e50995d23</t>
  </si>
  <si>
    <t>a53d1407b4b05742466fbfa4a168c5d75e8206fd</t>
  </si>
  <si>
    <t>11b77ab4bdeed9256fcece203257523e1f30f57c</t>
  </si>
  <si>
    <t>5a003b8de96c1f960edec9bd70ba12a87d0b7dc3</t>
  </si>
  <si>
    <t>73f2cc33b986bd271fd390af22f8762c2c95e97b</t>
  </si>
  <si>
    <t>b05601ff99ceedbb3c50eb549eb141f5dc9903b0</t>
  </si>
  <si>
    <t>0f15b3e2afd3e66f7216b2b2924354afe04f3db2</t>
  </si>
  <si>
    <t>4ad98a5962ecc122ebac8bf722a72154a2140e61</t>
  </si>
  <si>
    <t>ee438bdde67a1f5807cd63ec3f3f5c393ce3f0da</t>
  </si>
  <si>
    <t>a7a1411de21c86b5ffd1b1adbe66fb26984d9099</t>
  </si>
  <si>
    <t>e126e89451259d885ec2ab55b4369e479485f888</t>
  </si>
  <si>
    <t>38b76f83f56a6d4ef19a8a39a7839d83344d0221</t>
  </si>
  <si>
    <t>236d00d4f1760cf071da84eec797206f3746a858</t>
  </si>
  <si>
    <t>fe286da4637641fcc887b37c30ef0c5d3eb2cc2c</t>
  </si>
  <si>
    <t>21a5099f22149f87b9360215c5d9ae9acd4fe6fd</t>
  </si>
  <si>
    <t>795426ebf40d94b576829fa9dd348650695a16f4</t>
  </si>
  <si>
    <t>fb8c401ab05c47aa5fec1d6775501a5739453973</t>
  </si>
  <si>
    <t>360dc2830393930966e3b2297fe036d661c741cd</t>
  </si>
  <si>
    <t>f85bb8dcd3112ea7167c95d3c1e32a2dabc2cca1</t>
  </si>
  <si>
    <t>92f368229df6c68dca1c11f64881d0692203e95b</t>
  </si>
  <si>
    <t>18c222e17729bc142554cfbc8e182a40c046ab84</t>
  </si>
  <si>
    <t>24d0b2e1f2d076d0ef02e18d140bd3a9314d4a3b</t>
  </si>
  <si>
    <t>f42301b4a85276f03e53383371d2a20fea749cc1</t>
  </si>
  <si>
    <t>fdc4e3f1686b15c1002bbf856ad8b8d2ff463690</t>
  </si>
  <si>
    <t>90720eee824b126e5e7b5b13d0db352e6166ff10</t>
  </si>
  <si>
    <t>f248186f337874bbfd7745580f6a68009b7211aa</t>
  </si>
  <si>
    <t>5185dcdfabf57d813021b1fe6cfd3f2a575d7367</t>
  </si>
  <si>
    <t>335eddb7c0c05ca5c297f3ca712acf6b3a0a8058</t>
  </si>
  <si>
    <t>89714957434f52b60a47fdf6040ff415af6d209a</t>
  </si>
  <si>
    <t>3578b35538838a2565e3e6a9570e74300a2f2c03</t>
  </si>
  <si>
    <t>8a24cee448941ab1a20bea0fd4f9c71d66c198b7</t>
  </si>
  <si>
    <t>f88a35e356e13696950aa34e4865ce03f603fe89</t>
  </si>
  <si>
    <t>4dcf3dca56083c3a0fe91be33a9bd7cd9ba0109e</t>
  </si>
  <si>
    <t>3077a07682aee571c23b495e6ac573bd736bf4a0</t>
  </si>
  <si>
    <t>6241f8409f9c8f178e1aa6944fcec3fdf0f1de91</t>
  </si>
  <si>
    <t>051e74bd465a815cab1c752acea1b3b29f391bba</t>
  </si>
  <si>
    <t>5471c86f20f8e09309b4076be57d71270969a09a</t>
  </si>
  <si>
    <t>abde050800e885d89ad6b0b06c0753e750b43f7e</t>
  </si>
  <si>
    <t>13be1295dd7aef89150dea4918c052b05e10de48</t>
  </si>
  <si>
    <t>758c5bf80d1692e2f073ea5b674014dc0d522a6b</t>
  </si>
  <si>
    <t>a5cebe7437843630e36f235a7d4df7ce2418d456</t>
  </si>
  <si>
    <t>cafe529de1781ac417ac65b9ca1def15846e98a4</t>
  </si>
  <si>
    <t>3b93b437da9e62d79e0e4643ab8b40d5e096592f</t>
  </si>
  <si>
    <t>bd7ceae4027d739f3bef486941293ba5d43bb1f8</t>
  </si>
  <si>
    <t>ee14274cd5c46dbe2c8329194c53cc26a88fe49e</t>
  </si>
  <si>
    <t>b6615c3da1221d7669947ef5894b9f69a4ed05a5</t>
  </si>
  <si>
    <t>9403668f0a500a0ac13994dcf147a39daf7992e1</t>
  </si>
  <si>
    <t>66dec7756a08030ec2fadbf0a05e5123ab5ce19e</t>
  </si>
  <si>
    <t>303f3ae3c656011fa0545f725c19a8eae40a6e00</t>
  </si>
  <si>
    <t>65a7f35fba9b769ea98b6d6d1d1cceebdbe5133d</t>
  </si>
  <si>
    <t>60cde7742ca4ced44924a1e39059e9d4941f3d10</t>
  </si>
  <si>
    <t>c88d41f30b4247621f9c5bc1088dd87ce35120d0</t>
  </si>
  <si>
    <t>63d7dd58ab6006c9787a122c55a183976a5f5774</t>
  </si>
  <si>
    <t>3f2c647e5fbdfc904d2d50b0a2763b0ede40008b</t>
  </si>
  <si>
    <t>e3a455d641b0a94ed45e3694071e55e14bbf1094</t>
  </si>
  <si>
    <t>bcf4e52e6157c53013a1da3cc17196c1b5eb7a01</t>
  </si>
  <si>
    <t>113ec86c5585f170a54da045e16c1994496819f9</t>
  </si>
  <si>
    <t>a5e2b8f6be3db186f5df8e4f6932febe0657c71c</t>
  </si>
  <si>
    <t>0e0e17c6c1f5cd2d7e2bf088951ddd266658188e</t>
  </si>
  <si>
    <t>8b2e41e9fd88abfb52a1c3f0b224e132ca32bc13</t>
  </si>
  <si>
    <t>f02e229a3b88328f7c8622d1d79adb516effb4c1</t>
  </si>
  <si>
    <t>540ebfd0d883f4b53b8b759ad20663d46d56d251</t>
  </si>
  <si>
    <t>3ca9a8b1c3221fa9da1bedfe128627a3bce5a7af</t>
  </si>
  <si>
    <t>c97bc16c79065c9c7a605f98a626e5c5fb2e510f</t>
  </si>
  <si>
    <t>04518a6ef8d0877761f6f848f1120f78a714f703</t>
  </si>
  <si>
    <t>199efbb436fdafb26e2356ebfd68c5d774f156b0</t>
  </si>
  <si>
    <t>c7ff1159400857bcfab6e099421b79f0c2fe188d</t>
  </si>
  <si>
    <t>2b4bd263c4e53884025a20fcbb49e93ab6d04cb8</t>
  </si>
  <si>
    <t>b318827d040896319ba57d66cde029d893cb9261</t>
  </si>
  <si>
    <t>9109d5c0288204d4def287dc44facc8b9c4664a1</t>
  </si>
  <si>
    <t>3efc0b356aa53b0e31578cc580770afe81979102</t>
  </si>
  <si>
    <t>45a015be5852f7f27573c98f64af377f98cfe996</t>
  </si>
  <si>
    <t>fdf48872b76d38e8ce6aedbc7eaf3b2bf01845a3</t>
  </si>
  <si>
    <t>dd07aea238500a985842dd94b01bec3944806b00</t>
  </si>
  <si>
    <t>25cce98fbc96d5a13195e5f9b11ea35e84504c2e</t>
  </si>
  <si>
    <t>c56d8059b785e8b95345b010b37c7cf7d8bbb2a7</t>
  </si>
  <si>
    <t>0e4b5bc25111adde05397948af58665182516f56</t>
  </si>
  <si>
    <t>ff74e78b594a25fc580c05ec2fae28506fe7f115</t>
  </si>
  <si>
    <t>f1ce171f51ff7464c5bc695803d70bf3efcecb7f</t>
  </si>
  <si>
    <t>9394dd0a7b6ed8919e973bc351a6b135020e880c</t>
  </si>
  <si>
    <t>57ce0b6dfa6def58aa1c71e20185ef7f6c5ab83a</t>
  </si>
  <si>
    <t>c761a2bd6344f4889b25728c65838eb3ab72511c</t>
  </si>
  <si>
    <t>f8e01e92b38ae1c75dfb1434f8a29963e14a496c</t>
  </si>
  <si>
    <t>5a710b0e12dd83906b1bada378f68b783041e93b</t>
  </si>
  <si>
    <t>f23ad4b0e3f43823ddef693ebb173afd3ccd52c1</t>
  </si>
  <si>
    <t>c50272d7a363d94bdb08ca1ceda1110a992201cf</t>
  </si>
  <si>
    <t>34ab8ad6b010b41ea39d61114094023703d14b35</t>
  </si>
  <si>
    <t>0d11115ec373fbf8ae2385e7ab17b7dae271a217</t>
  </si>
  <si>
    <t>cf3c0aa20cee94c1173ed93dbfc8cdc449c45bca</t>
  </si>
  <si>
    <t>3cdc59f763cf3da07cbb7a706b658ca584c2ad30</t>
  </si>
  <si>
    <t>f747a35bf3d8e23584b9741a99ad978d61d8bb9c</t>
  </si>
  <si>
    <t>2e6fe9293948ea0dbe143daa8dc1cbc8a950793d</t>
  </si>
  <si>
    <t>c8462cd2484047fa460bb29139888a72cb1ed653</t>
  </si>
  <si>
    <t>4723bb1344eb148915d08f9a8d6e049b456d05e5</t>
  </si>
  <si>
    <t>1216795590a41fa2f02be463555490faf39ceac6</t>
  </si>
  <si>
    <t>a8802202afd94808714218ed62a4fee3468dac07</t>
  </si>
  <si>
    <t>5dabf078a5502b05bb2f18b38d793559b1684589</t>
  </si>
  <si>
    <t>9367f8dfc8577a8785216d55f5dccaee06fce68d</t>
  </si>
  <si>
    <t>728e3bf9082d5dfc3834234004c2d78736df4c05</t>
  </si>
  <si>
    <t>e7aabda8be0868a7bf8db91c9996a4f99e88dcd6</t>
  </si>
  <si>
    <t>fa9f68bafc51c71e835d7c78eb61e9bf8917a512</t>
  </si>
  <si>
    <t>6c550d414bb09bd547019a2ec66a819b1667356e</t>
  </si>
  <si>
    <t>8c3ec6157c5dae5dd18e67478d777bf181e5ec5c</t>
  </si>
  <si>
    <t>3b9d3f1f20e673ea82856450c19e6db646fd8289</t>
  </si>
  <si>
    <t>2854a56309d9d7ba374b8dd1b0c978dda4e6c07e</t>
  </si>
  <si>
    <t>725eb288293320bc08ad0fe71349f9acc1c65ea0</t>
  </si>
  <si>
    <t>e413d6c9a155898c6044f2fc69eeaeb8b437139c</t>
  </si>
  <si>
    <t>f8d542f6ebf4b8244321ae2f8d274595a7eb2228</t>
  </si>
  <si>
    <t>49b330fdc00d0f2933673019d5e1fb4398538d35</t>
  </si>
  <si>
    <t>d1151b228cc3382186a1408b1c6d46dc4f064231</t>
  </si>
  <si>
    <t>b67aa9eeb5613e1ad3fcaa6ca2105997d7a26324</t>
  </si>
  <si>
    <t>a32ec8936d77e14ed840ac9f453d26dbd7d27581</t>
  </si>
  <si>
    <t>af80a7f289535bf99e023b4ac6666b2f2b610bc8</t>
  </si>
  <si>
    <t>e139f243591bdbccf3b82d580afbd69b2011a818</t>
  </si>
  <si>
    <t>fcf36af8be5b2828dbf69407f3a279ed840358ae</t>
  </si>
  <si>
    <t>8d24a3cf7587b4bb6c1d210572c5122996a33982</t>
  </si>
  <si>
    <t>b98e8ef0593cba20bc10fdc129f8725b551ecccf</t>
  </si>
  <si>
    <t>d430a38ffbca7b2f99c719066ac39fb1e4ba19d5</t>
  </si>
  <si>
    <t>709b8e9b3cd60a3bd81818bf98486ff7ada68b11</t>
  </si>
  <si>
    <t>809929aa942e2a9bc9a8483e7177795e32bedd95</t>
  </si>
  <si>
    <t>31ec358ac85b967aeaf27a752a58b92bcf1a8941</t>
  </si>
  <si>
    <t>3d7be7f440edf6a30ead4b8bb34bd0ee10eb3cc2</t>
  </si>
  <si>
    <t>81ae215d271146ec62a3c5d28d832b3a220b9116</t>
  </si>
  <si>
    <t>2e605260aed96e02f34e2a400c1781f6062fbe8f</t>
  </si>
  <si>
    <t>4e1190aa82af7ee632c07829c8dfee03b1fb6d7c</t>
  </si>
  <si>
    <t>fab12aef03e764452264ee2a3e01bd9d47659bd7</t>
  </si>
  <si>
    <t>ea58575cbd285e8cd14c8a0d5872c56427cef5f2</t>
  </si>
  <si>
    <t>4b10e30d8c1ffba85604025ea04fa9f7bd4d9d84</t>
  </si>
  <si>
    <t>fdba6542025a461058866cfd218b5e0eb7580702</t>
  </si>
  <si>
    <t>d4bf1c4da80afeacae709e1a6fbcf06d8043b643</t>
  </si>
  <si>
    <t>455fe41644155e272f472fb58aa06d8fc82a6e6c</t>
  </si>
  <si>
    <t>8c09b442f0230592ba2de377a04a429f73de19ee</t>
  </si>
  <si>
    <t>ff4b183d31d0d6a8f50037ba277b56572e557f4b</t>
  </si>
  <si>
    <t>1a8d0f50c8e1f8f349f509c422ba0a78a4d95e67</t>
  </si>
  <si>
    <t>fa76792d54eeae467b013fac75090f5bc4c2543d</t>
  </si>
  <si>
    <t>6954b99ecf58c0f0dfe77c671e1c4d7edf97bc3d</t>
  </si>
  <si>
    <t>a0db70abb68ffef876db4679b2a4b2e1894c361e</t>
  </si>
  <si>
    <t>7ff3e08f76e3fc5e9a6b10f880d9b79759baf051</t>
  </si>
  <si>
    <t>46234ac542fd85bbae2f14a2b9f2b70a44885a17</t>
  </si>
  <si>
    <t>360b945dec6b3fa42d5997de31a94fcab36f14fc</t>
  </si>
  <si>
    <t>b2c4a250ff1a90cb041cd7ab3094afd928593291</t>
  </si>
  <si>
    <t>500e79e3fd07ef0fcaba4ee4aed9d560d6d2ebe6</t>
  </si>
  <si>
    <t>5a6c182d6041dc624b8f67b4fb96570a8bc021d5</t>
  </si>
  <si>
    <t>657ff8e9a9b22a95ab8bfe3cd81c3a204853eb31</t>
  </si>
  <si>
    <t>a84791ed352370964e3d1c27e7d0015355da8c29</t>
  </si>
  <si>
    <t>7915a898da3403ec148c042c3e0c8cfc3e61a3f0</t>
  </si>
  <si>
    <t>a9775dc021b188b89ac11800d5a1770b2c4d3846</t>
  </si>
  <si>
    <t>1699723e66b4a6ad112da27ceccb1c3050e9f1ba</t>
  </si>
  <si>
    <t>4a7434a23315ce15b5b0346559b000a4e6cc51e5</t>
  </si>
  <si>
    <t>0230d8f33660e03f3728d4a5309f3810449c53dd</t>
  </si>
  <si>
    <t>e4ff4ed010a278e134aea928f8deef39841a589a</t>
  </si>
  <si>
    <t>c8c6a5a97806229361ddb4fe0f61f29ca04c6529</t>
  </si>
  <si>
    <t>51765beeb6e98fcfab42f1312c4ec0ab9d86cd36</t>
  </si>
  <si>
    <t>990658ad8c469025413fd54a5201a3e60c3f12bd</t>
  </si>
  <si>
    <t>be729d35863ee3b963c31ca015d14cd6ec77e426</t>
  </si>
  <si>
    <t>19a062e5fbe4358ac9557d4b14dbbfd53150ca9d</t>
  </si>
  <si>
    <t>1e41aafb63687fa89ac1a83ef062526dd30cb2fa</t>
  </si>
  <si>
    <t>7b0057c1d0f43e794ac7c5e8d924f5df3ec2429c</t>
  </si>
  <si>
    <t>6b08974bd11fda144efd4b7a5e883c61c9c52a04</t>
  </si>
  <si>
    <t>Master Serv. Particular</t>
  </si>
  <si>
    <t>33037f1a2b918f72be7a2f3051fe289c5082b0b5</t>
  </si>
  <si>
    <t>3df823d6c6746fff1972572bb7d86905b8c5b77c</t>
  </si>
  <si>
    <t>cbe6088db0dee01c759b9198d1e92b40df3e032c</t>
  </si>
  <si>
    <t>632c4b86e786683e869ef2bfde199b27b061c3dc</t>
  </si>
  <si>
    <t>8fa06f16343a5f6fa50f3df393663c493f964e80</t>
  </si>
  <si>
    <t>86e72a650ae6be943a91c2485ca4e46ecf30597b</t>
  </si>
  <si>
    <t>221f55eedcf26c2674e25ad8c50b2bb0cc7f1339</t>
  </si>
  <si>
    <t>12c36713e4f8b8e0c22c25a0bcc14d180cb3210c</t>
  </si>
  <si>
    <t>d6254aaa32be91a6b37dffaf4c648ef2acb9db5d</t>
  </si>
  <si>
    <t>585b53c1ad68c2d377d72a19af4c5f8e765f3274</t>
  </si>
  <si>
    <t>03892e58ebfd17ed5a9e70bb864cc6e631d742e7</t>
  </si>
  <si>
    <t>5d51432dbdf8626446d9a9b0371a6d6cfe70752b</t>
  </si>
  <si>
    <t>ccbcbcdf303791e3fd1866f4b8de3590192b1307</t>
  </si>
  <si>
    <t>d036a939acce76a70dfa82acc0506488191d1c39</t>
  </si>
  <si>
    <t>KANGOO Serv. Particular</t>
  </si>
  <si>
    <t>7ba4994a4c60a8a85347cd832847e2ae36969c43</t>
  </si>
  <si>
    <t>fb7e92e11d8b13c3b2e2ac4d0b5a77c9af16224a</t>
  </si>
  <si>
    <t>daa61c0ad529de74e5f674b025706005d2af0362</t>
  </si>
  <si>
    <t>5ece62f2f337221fb8841d14a9b6da3d71831b29</t>
  </si>
  <si>
    <t>308502dca8144a167b2e33cfd16f433e109c67a4</t>
  </si>
  <si>
    <t>9cd818cbe61cb63e3941d17e43c01281f43d7880</t>
  </si>
  <si>
    <t>cd5ee85432abb8b5dc6d84901199378cd1ee4605</t>
  </si>
  <si>
    <t>260e916f8b8c177b3d31fdbd1505f1dc2b21fa37</t>
  </si>
  <si>
    <t>51874c46b054dace4da3cb164ab053c124732557</t>
  </si>
  <si>
    <t>722e494b06868c7b1d93bf29df69d36119d2d852</t>
  </si>
  <si>
    <t>e408967093da2dadd5762b76336188dabd4382f8</t>
  </si>
  <si>
    <t>c1533c987a833e5d26b3a1c7381abf4e3c188ca5</t>
  </si>
  <si>
    <t>0ecf7fd5e950a6114b94bf321e523b459b81e5e8</t>
  </si>
  <si>
    <t>72818f593abef36e7d4f2867b3e4178f3e924e5d</t>
  </si>
  <si>
    <t>235739a309064e55dc2600611b5ce072c2248b28</t>
  </si>
  <si>
    <t>480b34f2f739c35af0592ced3c08e83fd400f847</t>
  </si>
  <si>
    <t>737ef196279e25c37574e1c409b58c134c144b8d</t>
  </si>
  <si>
    <t>2c276f3057d1a2764398b903af53c8f833bd4094</t>
  </si>
  <si>
    <t>2974f1435b972ab16a5c011dfb09ec195638a37f</t>
  </si>
  <si>
    <t>d89ecee94fc5228a0afc7dc1283ea4f300418077</t>
  </si>
  <si>
    <t>7166fc96066cca4d21b55b33a3a835285833a376</t>
  </si>
  <si>
    <t>8a92639cbb13b1b8681e0fd962868e79a48ed31f</t>
  </si>
  <si>
    <t>b07395b012024456cf66893a8a3a2679017eab9b</t>
  </si>
  <si>
    <t>937fe2a1e892ce4034cb09461a4e5387c2483589</t>
  </si>
  <si>
    <t>333d3f2f416171fb902f851c5fada07255d4b68e</t>
  </si>
  <si>
    <t>fc8995a0400a1df46b1c7481529e6f5a9cd8cd53</t>
  </si>
  <si>
    <t>49d542afb39a842a2471c87af93518680b6c93e6</t>
  </si>
  <si>
    <t>168f2ff40ad8c6434c4387a6215d8fd6ef6df7f9</t>
  </si>
  <si>
    <t>0da0ae1e13077a8e3d9a6cbd599173ac1ad8bd4c</t>
  </si>
  <si>
    <t>9db212237c0dfb3f78ad8a4720270c8487e2400f</t>
  </si>
  <si>
    <t>3bfe12e9eb98d4736c26f4406c767ef932786804</t>
  </si>
  <si>
    <t>a62b3e31ebf53ee705eaed7374756745dc7b4442</t>
  </si>
  <si>
    <t>8ccfff1de1f45a27f8f1035dcbbdaacc2d437533</t>
  </si>
  <si>
    <t>0900251f4a5a76c0e02472c23e401294f369ef3c</t>
  </si>
  <si>
    <t>33aebb2bc4e2eb276ac1613ed9be56aad6589b72</t>
  </si>
  <si>
    <t>9c5994ccb5b926e857bedc13582d30ac9c1e558f</t>
  </si>
  <si>
    <t>0e61b7d7afef3932d5c143ea69f853b87b189b62</t>
  </si>
  <si>
    <t>dffd96c11c969ac5ad7b4642a6899796201826a7</t>
  </si>
  <si>
    <t>3e73c209492063f6dc338e718a0d3626fa17e6f1</t>
  </si>
  <si>
    <t>b2998fd455aa27afb27c8bc31f4144001d27ec83</t>
  </si>
  <si>
    <t>07267bd84189d7cf95797555fe53de21c71d975c</t>
  </si>
  <si>
    <t>a3b6e5ef61191cf424789f33641f37f1c60cab0b</t>
  </si>
  <si>
    <t>0eab22f9f715da8e7174fb2b4fc54dec5bd4de0a</t>
  </si>
  <si>
    <t>ba3249ab3933f0704bed7dfaa4be4d733afd61f6</t>
  </si>
  <si>
    <t>72c0a7be2b03b1026b3006c185ed05b211d53f49</t>
  </si>
  <si>
    <t>011149a655d96118ce3befe73b5569e7b8cc5f2d</t>
  </si>
  <si>
    <t>18bdfa99ab9be5d7b164f29e3b07872342fe06b4</t>
  </si>
  <si>
    <t>6e98f1d62dadf861cd07b2a5c2ac56a3c9afe796</t>
  </si>
  <si>
    <t>4b89eed62c38b08c697086cb5f6adb0d3e784734</t>
  </si>
  <si>
    <t>c5ecbe2736057d46ad308f46ba09bf1d829f010c</t>
  </si>
  <si>
    <t>a19732804ee4aacac50aaa7260820d8476311808</t>
  </si>
  <si>
    <t>cd609d3b4ba5b43856816819707c87d490c14149</t>
  </si>
  <si>
    <t>95e7ce75ec1f371228ef76242f59278d5ed71308</t>
  </si>
  <si>
    <t>9093ac76cea84b8a63e1c16ccbb49c836fde8c4a</t>
  </si>
  <si>
    <t>c8ccbd8555e0cb5aab2a0c5b9e4ca6aac1aad3c5</t>
  </si>
  <si>
    <t>30fc22977608f9113625618acebf226fffbf8b69</t>
  </si>
  <si>
    <t>576bd4c5a130d788d38af8f168ae959e9c771ebe</t>
  </si>
  <si>
    <t>a04f20e738385953e009ad6968bfd0d775d8acd9</t>
  </si>
  <si>
    <t>033fb915c706afe7d7275883e02a430f328b31db</t>
  </si>
  <si>
    <t>1a8f926cdd4acbd9f69cce40c3c100300711d336</t>
  </si>
  <si>
    <t>68f897322aa59df17e33c7199f67fd767d16fec1</t>
  </si>
  <si>
    <t>eaead3f3edd0e3ec4e972f2ff626ef9690858144</t>
  </si>
  <si>
    <t>1b0e8553fefa0e4abe1809c6e69745287abb8148</t>
  </si>
  <si>
    <t>910517d18e0748e385033a6eaee2a60c2172d9ab</t>
  </si>
  <si>
    <t>c5bcef3f73b84bc78590d9c6873132fd77d64ce0</t>
  </si>
  <si>
    <t>d791af0d394cc196fb7db98574e46f2999dae761</t>
  </si>
  <si>
    <t>bbca1064a36421cc85b2a8954e8d265a8aa39589</t>
  </si>
  <si>
    <t>8618a96fbce380c07c7b347286133935cf7ad10f</t>
  </si>
  <si>
    <t>e59a21ec8ed5cee90020ce866059e5ece441b367</t>
  </si>
  <si>
    <t>dce625de0b5f7315ce2f084affe6953cda493c7f</t>
  </si>
  <si>
    <t>ff5f91df0ba94ecc995de337da4807728307dab3</t>
  </si>
  <si>
    <t>3f24909816e36e13630e76a16bd647ad6cf377eb</t>
  </si>
  <si>
    <t>c1008cf0db8c5ced8eb127a451292f3ea4f24231</t>
  </si>
  <si>
    <t>6770316aa0802686a4c3e58fb12c697c6c7cc002</t>
  </si>
  <si>
    <t>2c339a8cf7486a0231991b63d969798f04eb1eb9</t>
  </si>
  <si>
    <t>1f8dc99c3870984ab46d78c3d9833a2be807949b</t>
  </si>
  <si>
    <t>9d64e3f41451c1f59e01544689249043e5e9b015</t>
  </si>
  <si>
    <t>f09e6694f55842d419174be0c72ce76027aaf59b</t>
  </si>
  <si>
    <t>e58f670fe279b2ae7183da5495354fd2a7ab758b</t>
  </si>
  <si>
    <t>91577c9773253682c077074c2482e5e114908e7e</t>
  </si>
  <si>
    <t>d2e7bf6f492b5cc6dba410ca6354f6edefcbef6d</t>
  </si>
  <si>
    <t>934ffbe78ff5dd4c36c2c887891ebcaae96a67d5</t>
  </si>
  <si>
    <t>e097ba746447cd6e269ce985b81345224a7560e1</t>
  </si>
  <si>
    <t>f2cf6a193cdd3090e91192596429852031f8f002</t>
  </si>
  <si>
    <t>2ca438a873db984dc052508a1ece88a326c23886</t>
  </si>
  <si>
    <t>6c453125dd54429a8808d3b8db3133f15d159394</t>
  </si>
  <si>
    <t>7e4cc38a89028151b7f3902b4d93c6ea8cdd20f0</t>
  </si>
  <si>
    <t>8ff0b8fa7bd2ff71827fabc4b5242d86dcd0e406</t>
  </si>
  <si>
    <t>ff821bc781953e7d4475975f90a51b583157cc46</t>
  </si>
  <si>
    <t>84e25eb1406cc863d3bbec017840c583565b30d0</t>
  </si>
  <si>
    <t>0eac84c517e6025173e53637ab93b346f135c165</t>
  </si>
  <si>
    <t>b7255a3ad9284e3c68c374ded0601140d59256d1</t>
  </si>
  <si>
    <t>82ccd7fa351b34c3ede8e4e91b713dc3fcfdcb57</t>
  </si>
  <si>
    <t>ae0cb54318c38c435aa713cde11991afeae9c87e</t>
  </si>
  <si>
    <t>f60ae88d147e2f50803584047d6746b10c16a168</t>
  </si>
  <si>
    <t>3f8835bb730451755aa015e94c877ed3dd819375</t>
  </si>
  <si>
    <t>8abb98e030d4295c4004721e5d9f1c09daa436fb</t>
  </si>
  <si>
    <t>a7e30cc32dd6bb17d812b9963f0e83f1cbd9c4ae</t>
  </si>
  <si>
    <t>f0f67d4b2364a0fd008c59890437d3f9ab6c78a5</t>
  </si>
  <si>
    <t>d17b2f8518bb4b3f628f786fe3fcd1929c0c36d6</t>
  </si>
  <si>
    <t>eb5c4665ecfc8d593b6cb39f0d56c38f7f636b52</t>
  </si>
  <si>
    <t>a41270d6b9ef75411d3c87d95cc3bfea25da4845</t>
  </si>
  <si>
    <t>72ffa8f064de98ccad166c9c8ced1fab5ce9fd89</t>
  </si>
  <si>
    <t>592329139f2181f7d59fef0f6300656be215c3f6</t>
  </si>
  <si>
    <t>93e3ada26cf6f49a034df5d7f45a9477e516e667</t>
  </si>
  <si>
    <t>5f58fe5a16c9187233b44bdc1f23dce0ab29bf63</t>
  </si>
  <si>
    <t>e976ede8b95c35e72d32ba0aa736de98278598f9</t>
  </si>
  <si>
    <t>fb9caef1d6fb009d99b2740aec2c38545d8518c8</t>
  </si>
  <si>
    <t>bcbcc2ee7dbd4a56cbdad1915e5be0e3125aa7a8</t>
  </si>
  <si>
    <t>30d6e8d2e46cfe91d296b564118c2b3bc01504a6</t>
  </si>
  <si>
    <t>5756f11a10456576758795c0989fdd46dddf11de</t>
  </si>
  <si>
    <t>38b5a6d807cbbb72a75ab205206ba0f601a9b947</t>
  </si>
  <si>
    <t>f12251a5a7062e9d0f9ac15026d79123bb6f869b</t>
  </si>
  <si>
    <t>c4cd6eb57d9fb0b61bd43c7d93bdbda69fba6336</t>
  </si>
  <si>
    <t>49630d334e1dd7de6419c6279603935d33e91206</t>
  </si>
  <si>
    <t>5cff7c7480ee89b4393313d6784f31e167a7c3ae</t>
  </si>
  <si>
    <t>c4fb68a13600a0213b9d0722f69fff5cfcf6f1d4</t>
  </si>
  <si>
    <t>c3aa699d742025b18d091861f096804f93caf2b4</t>
  </si>
  <si>
    <t>d6646c1f5c9cb21c0e25862393e2e4df3222e87b</t>
  </si>
  <si>
    <t>921cff94fba6e1ea58e7ac9b7ee0b921f4ca9575</t>
  </si>
  <si>
    <t>74b79d7f606d4697774383a9936c8822d9ded5a0</t>
  </si>
  <si>
    <t>8a915d1852d95cec847be607e459f97d5d26cb9b</t>
  </si>
  <si>
    <t>269df2545df848fa8c70fc5fc554d86d2a7d9e52</t>
  </si>
  <si>
    <t>f2e0a4c87ca5f1b7da28f8e7dd8b3b081a680871</t>
  </si>
  <si>
    <t>982c1f011029112fad7e16c9ba460f8ef441b476</t>
  </si>
  <si>
    <t>ada6f48df125b900b7829ac8cd40d28afdb0ba54</t>
  </si>
  <si>
    <t>517d01fd192214d125bfc530248203fe7db9cb22</t>
  </si>
  <si>
    <t>acb4252b58505b8094a5a4e5d45cb73b782dc7e2</t>
  </si>
  <si>
    <t>53765a350af32c7afcbbde8d19da07c76f22f6ca</t>
  </si>
  <si>
    <t>647f1e1894f86136cc7642ee6cd2ac28a53de21b</t>
  </si>
  <si>
    <t>2c327d88e9fdd35bbf3a2b78add07c02d539559d</t>
  </si>
  <si>
    <t>729ddfd442a88ca7fd5ed424c378233dc131441b</t>
  </si>
  <si>
    <t>826b912cd835ab29b6ec7201475711e79bc5b004</t>
  </si>
  <si>
    <t>e983b908d0854e82dcd5db673c26db1fc2bd3cba</t>
  </si>
  <si>
    <t>4bb8879686c93ce13e685da728e91ba3cca90894</t>
  </si>
  <si>
    <t>0066ba80e5327c4090390b2b5755b5e64f6b358d</t>
  </si>
  <si>
    <t>d62c2a9514085be225299d818c98d46e6f035ec6</t>
  </si>
  <si>
    <t>9c5f595af9422420e7c5c69cd2b392229ba52f87</t>
  </si>
  <si>
    <t>d11f0e4f93255771b0f80f8bf2c69b7169f939bf</t>
  </si>
  <si>
    <t>6ee86a89c640d2c59350745033401784b9428100</t>
  </si>
  <si>
    <t>642b591a40681472a369eeb628f4ab91b6c46130</t>
  </si>
  <si>
    <t>8722b0b15e019c6b2824b809c42b232391bfb07e</t>
  </si>
  <si>
    <t>13f3befbfa45339e82ad672c8e2b027f1d1dac1b</t>
  </si>
  <si>
    <t>f98b6ed0f99f362a5e7badb5494c207af077ce8b</t>
  </si>
  <si>
    <t>618c679792cfd3ad687469638f9dee5e03347a09</t>
  </si>
  <si>
    <t>c2dfb3cd0510e6f1e066b7c9201b3db4f5dc40a3</t>
  </si>
  <si>
    <t>7c4a142bc66050b6947930b2863385dcb2aba155</t>
  </si>
  <si>
    <t>c4d09e271b8acdd2a3a0824af102e1a570a56389</t>
  </si>
  <si>
    <t>69de5475a0ae87c9f3bf4f5b93466a1de1886e5d</t>
  </si>
  <si>
    <t>97e6cad0e73878515c1b623e02df0d74d8dea509</t>
  </si>
  <si>
    <t>db8c9c84db4a7d2269cbe824d0fb6d553bfcee94</t>
  </si>
  <si>
    <t>68dbc0d714df0a0f3b2fe3227d4536cd488fc463</t>
  </si>
  <si>
    <t>3718e577c352633d753ed2aaea56a8b37e403388</t>
  </si>
  <si>
    <t>6d751b3a2aed053f9ccbd0ad0ba86ad9327670a6</t>
  </si>
  <si>
    <t>7722fc2f15a870cc1684a970cd017724c2e8e5c5</t>
  </si>
  <si>
    <t>777e095a74f11914ea6e61664cf24a59e73e1d37</t>
  </si>
  <si>
    <t>d6cc90ad457a4595b1072b168b55c31ee02c78bf</t>
  </si>
  <si>
    <t>721177a0caf50e5f19758190d79cfed3d6c40ac6</t>
  </si>
  <si>
    <t>2b3214cbeb97692f381088b9ac9e0b4e55a345c3</t>
  </si>
  <si>
    <t>cee776dc1af9b0c8972130a4d29e8fec95efd0b5</t>
  </si>
  <si>
    <t>7342f78ad9e9a085001722f2ea7fc91d62afa5e6</t>
  </si>
  <si>
    <t>ae99f4d7c9020c8fcbe17312b6b8c36ae2af3808</t>
  </si>
  <si>
    <t>afef47cbdd72b753a5414bbb0d395f4e14f48c9f</t>
  </si>
  <si>
    <t>092a4fd02207717ad39e104d83f155ca3a8344fa</t>
  </si>
  <si>
    <t>a7a10e2c745cc42b7af899be12ff21f4e6617476</t>
  </si>
  <si>
    <t>1c558dfc6f0472177b87e79208ac77419205cbeb</t>
  </si>
  <si>
    <t>0e25253651946ac6cf4f6e778fa39e342a532500</t>
  </si>
  <si>
    <t>8e15442fcc4047154d60eb3cedf3e9c0c198dad3</t>
  </si>
  <si>
    <t>31248fd992f7c4db6c02adb71e8b518318a30f26</t>
  </si>
  <si>
    <t>35c60e674d63b38d11c2928810d9ce79b7490a90</t>
  </si>
  <si>
    <t>125f971c798fc32a1f1ca2ba0a20c2459444181d</t>
  </si>
  <si>
    <t>9fa657fcad3257251a2a2be695856e48fb85fc1b</t>
  </si>
  <si>
    <t>e6bb8886472fe9a574ab903b9ad4a62b3917b8b1</t>
  </si>
  <si>
    <t>b343285d50b68c86a0e87b9b7541df51d4db5495</t>
  </si>
  <si>
    <t>788ba9445aa1c5fb79caf6ad6c79ea948a6391d8</t>
  </si>
  <si>
    <t>c2a55eea65aa410121afc1d8b603c64cb23e01ed</t>
  </si>
  <si>
    <t>c8b12b1c795f92cadabd10e6bc17bfc319b21de8</t>
  </si>
  <si>
    <t>6c9de7492b69dba606dc320ec9a331afa7d925a4</t>
  </si>
  <si>
    <t>d30a900636b527eee6b64818b92a5398396eb3e8</t>
  </si>
  <si>
    <t>74f836915faf1e2c92adaf953b6a8c4001ecc23b</t>
  </si>
  <si>
    <t>21ff10b96f16f6262fae82a784f965368c8a1be7</t>
  </si>
  <si>
    <t>fe8f030b1b32d8fafdf09cef6a4463b029cd030b</t>
  </si>
  <si>
    <t>cb9cf02a8eaf0defe9db0711d03053393a9ea725</t>
  </si>
  <si>
    <t>4980e77426ca93f6c8fc9bda8b77170197337fc6</t>
  </si>
  <si>
    <t>e9ca38d7b384a48e2f424a9c763f6fc0cf7f7bce</t>
  </si>
  <si>
    <t>df560ae59cb4db4f142c01cc52b1e9e367b1a0cd</t>
  </si>
  <si>
    <t>15c5f23309b693dd5bd46698fc9b9c7398821688</t>
  </si>
  <si>
    <t>8d5aeb338091f4fee2124fb9af69cbdb6d92a2fe</t>
  </si>
  <si>
    <t>9f47aab7623d5581ab411d05c98e440cf4a77142</t>
  </si>
  <si>
    <t>db661dbb201fa716e0825be0e488ab5f2ca97b15</t>
  </si>
  <si>
    <t>70074486ffa8224d0f8aa6272baab2055317c63f</t>
  </si>
  <si>
    <t>8fa9afc2a615d6ae44c4d2c8639f7503d6bcf22f</t>
  </si>
  <si>
    <t>0e4081a96abf4e6d90068a84b21c493e6031672a</t>
  </si>
  <si>
    <t>5f82f989708909c43f5553009e09bf851db1ee8a</t>
  </si>
  <si>
    <t>35774d04881e4901ae409a6c97427cbc4dc7c679</t>
  </si>
  <si>
    <t>05172ff0b3c51c42f36f470b840dbdad15678e7d</t>
  </si>
  <si>
    <t>0ca0203f86d3a95e6be57bb5fffa59586c417ce1</t>
  </si>
  <si>
    <t>cb465b936a4687ed8753390c529e2e53b9594b0a</t>
  </si>
  <si>
    <t>01e2f351dc2c1291c5f57070fa1d887294ada22d</t>
  </si>
  <si>
    <t>d80cfd5394eb6265ed8bbcae49ebb313127c1b5a</t>
  </si>
  <si>
    <t>ade4cce6327d6902d5a505ddd93f71d124341c5f</t>
  </si>
  <si>
    <t>fb0f853e1eea2ab8aa13891feb5ab48a34b249f8</t>
  </si>
  <si>
    <t>dbf95d7266a7ecbb9a8a08e1466b9d2509c151d2</t>
  </si>
  <si>
    <t>dcdaa39b0ce8108c7f08788ecdcebf46a7a07652</t>
  </si>
  <si>
    <t>da5af9c1032bc9786abac8d6d1b01cf292cdd9e8</t>
  </si>
  <si>
    <t>0e46c3a98e519d11fb29a5086af168b83414290d</t>
  </si>
  <si>
    <t>2801ef59a4fc143254e868ddc43656950e026759</t>
  </si>
  <si>
    <t>a4806b8b45c8360db38ab73cc7dd1e07a6d6aeeb</t>
  </si>
  <si>
    <t>b07c0d90f54869dbc0e5a0d67e357e782fde22dc</t>
  </si>
  <si>
    <t>b2558697c76e9a0b36deeaf1b80ff4551f0f5a7b</t>
  </si>
  <si>
    <t>d89b202a670cf929cc9ad4df29ed6c9ecfd43350</t>
  </si>
  <si>
    <t>6ea89d68b22e1bc4cb35d170de2e04f196eacad2</t>
  </si>
  <si>
    <t>ee02fc54d0b7197b35d64a37d01c054c94e4722b</t>
  </si>
  <si>
    <t>f56c50b8f150f7367e7079c1ec7b46663c0bcdb8</t>
  </si>
  <si>
    <t>2e808d5fa9e2054beebb03ef767d78736860c751</t>
  </si>
  <si>
    <t>1429ac6ab3993eea1c155e1c38dac7fd2755af43</t>
  </si>
  <si>
    <t>74b99ca6bd18520b130b38040fbb8096a00eb953</t>
  </si>
  <si>
    <t>79a69f632eabff9892c38ca291fadd9fcd330fef</t>
  </si>
  <si>
    <t>876cae8ab8249fa934cb64c8aa6705fd84292052</t>
  </si>
  <si>
    <t>227931f1f0cb318e08e04b0090050029a7f3c939</t>
  </si>
  <si>
    <t>6cf7c871f3fe204785d6326782f7271b7782e48f</t>
  </si>
  <si>
    <t>8ce9edd00514e19f120dca9822d31b100a257914</t>
  </si>
  <si>
    <t>dfeb15d3f4ce1831ccdb797113eef49c711e0bb4</t>
  </si>
  <si>
    <t>6748f888da42c986f77764ffaac70806954080a1</t>
  </si>
  <si>
    <t>616b57a9ec0f7abccce920579bb7d482b06879ed</t>
  </si>
  <si>
    <t>6a576002eccdafc09bb10c0f910beb72bd228472</t>
  </si>
  <si>
    <t>d74ce8d5002e15da77c6fd98d16b7880fcdfd7e5</t>
  </si>
  <si>
    <t>b29af966e1cfe7c6afbbeafaf304727114367245</t>
  </si>
  <si>
    <t>1820b0e974ebcb8db47519304719d5aaba7f8f75</t>
  </si>
  <si>
    <t>3f4cbb52246f6416180a8efe182599a1e5c422f8</t>
  </si>
  <si>
    <t>c1c881da01683758d7edf77cb0e868785f4f48a1</t>
  </si>
  <si>
    <t>1c5a577a2c2ed59bf18f299d7c9ae94a37220d31</t>
  </si>
  <si>
    <t>f56d4fb27f6913ef4189a3c14ae92e057180c5da</t>
  </si>
  <si>
    <t>b387a632c973ceca2d86d0c25f20ba4c290aa6ec</t>
  </si>
  <si>
    <t>5715eb44f870b4e12361c69f01b0c6bef9ecfced</t>
  </si>
  <si>
    <t>3d265364a5e2861f63afa7ded2716b887d080b3b</t>
  </si>
  <si>
    <t>108d9ee863bc0b25fd1b273328ddc3dd1bc77602</t>
  </si>
  <si>
    <t>95955b668ad630898258f8e63682cc78290a374c</t>
  </si>
  <si>
    <t>60299f0bf11182744c262d5154d63302693b23b5</t>
  </si>
  <si>
    <t>a195da3fee236ab77813e3c973091c220e81d28b</t>
  </si>
  <si>
    <t>da4b0f17906c42003673cb3bbd0691d99d590372</t>
  </si>
  <si>
    <t>abbd661804a235f04bfb97de1974ea7fbbc286fb</t>
  </si>
  <si>
    <t>59d901feaa177d6105eb3cfd04e4e1d11dc18197</t>
  </si>
  <si>
    <t>bb6544f5d1fb6c29f3ecf658631cb5e80229a8b5</t>
  </si>
  <si>
    <t>afdd472dc8cd9370df7bbfeb6e21f4808570a753</t>
  </si>
  <si>
    <t>65bcbcdc24ad3ac1e29a3377193aa60bd6ce00b9</t>
  </si>
  <si>
    <t>b80269257e40cf4002aae0dfb17dcfa9a96c5952</t>
  </si>
  <si>
    <t>e0ea90278ad8f1fc07ceb91a35783bf156be3a5c</t>
  </si>
  <si>
    <t>b6bdca2de922c9761799b32690c2e466a7d29e7c</t>
  </si>
  <si>
    <t>2170406311995b7548a799d5665aee7bec9e2348</t>
  </si>
  <si>
    <t>2ecacb64d123892552423f7b266fc4128dde6db2</t>
  </si>
  <si>
    <t>a7a1c9b0fea73e0fbecf7d91a67f5e530f452d7c</t>
  </si>
  <si>
    <t>70344221f46347d759a7ce7fb869f598211d3474</t>
  </si>
  <si>
    <t>d13f427cce7923e5139e62f42756f098fff9f038</t>
  </si>
  <si>
    <t>0f15617bdfa6a1d8893f39774e278f1f8cbd4d67</t>
  </si>
  <si>
    <t>f2f30d78cbc3d8e721a3ab5abf324276ae0b2002</t>
  </si>
  <si>
    <t>e8c08043eb0238f45e3c8d27ae76911a2fee0978</t>
  </si>
  <si>
    <t>7a05152285841568c15429833d6ce8760281f412</t>
  </si>
  <si>
    <t>213246fefdd42349d7cc8a7f4f76b772b75b1894</t>
  </si>
  <si>
    <t>35bae1b135154e5d7f0554ed8f4b0beddfd2f456</t>
  </si>
  <si>
    <t>19ef26e379e68b678154ff7c925ae0e9bf8ecb10</t>
  </si>
  <si>
    <t>597c84633da1b3773dd7b6f982e3c7d5b499719c</t>
  </si>
  <si>
    <t>2c1deffd9cfc256f04ee2e6e8fe29f9b19f05b2f</t>
  </si>
  <si>
    <t>4c725fbfb3b6030365bdec2576c5fc044dfe9bba</t>
  </si>
  <si>
    <t>d16e8fda96fb64706f58453f8d50060fa4495d5c</t>
  </si>
  <si>
    <t>c524f58dca9093976c84600af685d00d38a689d0</t>
  </si>
  <si>
    <t>b3eab1f58d018fa9a571b0ed5af55f7a3fbf89d4</t>
  </si>
  <si>
    <t>98522dc86608182437cc99ee938599d10166af6e</t>
  </si>
  <si>
    <t>5a3d4db09e6a792a194a11b0f85ef1ed8e05f6b7</t>
  </si>
  <si>
    <t>1dc410b89152f1b878f091f9c4b6e153ccf761d9</t>
  </si>
  <si>
    <t>3b67e67a84e80e7a56cf0c607a019e4cdffcc7bf</t>
  </si>
  <si>
    <t>67818c730eab4a8ba42890b0981196d5f04bc20e</t>
  </si>
  <si>
    <t>6ce88303ca4f04893d1e6c0f5ae0f2db9cf77302</t>
  </si>
  <si>
    <t>2c745ba51e1ec71586497d7f0b350bdaae7e7dbb</t>
  </si>
  <si>
    <t>c6017bfd4067b269d1ad39a0b1a471b855ba7ae0</t>
  </si>
  <si>
    <t>a4f18077ef295a918bc54856848f00aa2fd85cd8</t>
  </si>
  <si>
    <t>ac59512ff3443147f14563757d233f21802c77fa</t>
  </si>
  <si>
    <t>a04a9d872adbf8d9eb873721f6143290e06500d7</t>
  </si>
  <si>
    <t>301115dace42d1b8090075ca9628885ddb2ba546</t>
  </si>
  <si>
    <t>c28c7f1d112ad5a904a322adaef1281a1fb5f94d</t>
  </si>
  <si>
    <t>cbd09c048f2bf513717abe0d6f2e4fda1655210a</t>
  </si>
  <si>
    <t>16bbbbc3b6a895198d23c50d6801dc3b061cdcea</t>
  </si>
  <si>
    <t>c30c317149667f79d321a0041823b3f396a3067a</t>
  </si>
  <si>
    <t>09d7fb637534b8d992aedb0f13338b2853444d63</t>
  </si>
  <si>
    <t>6f3dc1f19dea2238549c423bbdb572d88b9b868f</t>
  </si>
  <si>
    <t>f228d917ac1d4a1d76b90ac8967a980b28b4e814</t>
  </si>
  <si>
    <t>f76157a2009deb6b65d19ca0d2c368b33911ebe3</t>
  </si>
  <si>
    <t>9c8fa0e8016abe085c1a230474226a22f55295cd</t>
  </si>
  <si>
    <t>f8e8841f4282ce2636ed01ca401609a815040380</t>
  </si>
  <si>
    <t>b7576df1218758e335c05f3af2a48dc46f44e494</t>
  </si>
  <si>
    <t>d134527afe45493c720202f8f8e092ae95b29e6b</t>
  </si>
  <si>
    <t>4c403c2263d012cdcbffce09e0067240f69097a0</t>
  </si>
  <si>
    <t>bc1e62734063d953c768d905b36b2a4a9a6aa781</t>
  </si>
  <si>
    <t>4a36b71454b7542c024b3820a81a110bb9b78776</t>
  </si>
  <si>
    <t>5ca70ef2d2ca6a4f7b1ebf8f88a939b20a831910</t>
  </si>
  <si>
    <t>be0a3c6a4ade4ab9a9cfbb2f96f2a145594a2c42</t>
  </si>
  <si>
    <t>be88ca9d9622b7e0f11e915f18569d74885d2d10</t>
  </si>
  <si>
    <t>0bcddba4a26c3c48f843f320fc2300466a85d650</t>
  </si>
  <si>
    <t>026c506e8133eaa19701acd85a0bc6aa8e0c0a61</t>
  </si>
  <si>
    <t>0b99e8f08bec8770ec1eda05b2b49210d515508d</t>
  </si>
  <si>
    <t>3a95c71fb7c66248a6e91f9cbaadc4df42e02360</t>
  </si>
  <si>
    <t>edbdbdd77c69cb669e10eadbbd7342b9f93aef9e</t>
  </si>
  <si>
    <t>648f722be1d1b51659959d127008a24b42a289bb</t>
  </si>
  <si>
    <t>8e1002378b28435f11e5018d9226651f8e0f1042</t>
  </si>
  <si>
    <t>5fd31a0f90d53da25614eea3fbee040702091c29</t>
  </si>
  <si>
    <t>b140d2495f205570cadcef8f54fae5f44135d359</t>
  </si>
  <si>
    <t>885f5f2b82430aee03a30684599d670c39879a48</t>
  </si>
  <si>
    <t>5c37c1f51555aebab60556de05e43a4402057faf</t>
  </si>
  <si>
    <t>383fe62f343760f121bb20204088663826e66533</t>
  </si>
  <si>
    <t>22ab8baad024b184573a4e66da9a5591264948c1</t>
  </si>
  <si>
    <t>d8ba9d676734f3f307adc8b1c517730b1c97002b</t>
  </si>
  <si>
    <t>cab28082b648c5eb4c27f70b10ebe97b316c4bd5</t>
  </si>
  <si>
    <t>889a7d7336a597752cc1c15ad6197dd9689467cd</t>
  </si>
  <si>
    <t>a5e6dee2bb7b4cad3fbcbd4d221ae6a581bc6eee</t>
  </si>
  <si>
    <t>245916e59d791154493053d4e9eb7c518b45cd5c</t>
  </si>
  <si>
    <t>347eec813c84ae97cbdeef8fbd2959490b4b15fd</t>
  </si>
  <si>
    <t>160413056463d4cfb019b4fbe7696108997d80e4</t>
  </si>
  <si>
    <t>08d956f271a0e2aa9826259cf51a6aaf0c201f7c</t>
  </si>
  <si>
    <t>0c5e9dee64b02ffa38303096cf49442ee62efe87</t>
  </si>
  <si>
    <t>c497883faf0ec21a9f1b30f8e5663dedf204ec04</t>
  </si>
  <si>
    <t>c276c47eab83bc955fbe960259704079908a3eac</t>
  </si>
  <si>
    <t>cb24d2430843e3a0ce4f463f14fe5c6283b9dd8f</t>
  </si>
  <si>
    <t>fc46a6f14a917a7c6f63e229ceb9bcbf1a57df42</t>
  </si>
  <si>
    <t>6d53d7f6bc35b548108ce2c79661bb69f0f060ba</t>
  </si>
  <si>
    <t>a9640afa8f7d4a8b45b18eaef1a128a63ed27db4</t>
  </si>
  <si>
    <t>c31cea8f2b290b1a29573294e881c087c4dce895</t>
  </si>
  <si>
    <t>960c6229f5d7b97c1b2a9532a12f760f2bb87ff2</t>
  </si>
  <si>
    <t>1f50095819b8ddc64a2e4bc87770aa07e37ec0a9</t>
  </si>
  <si>
    <t>faa3185c0abf9362f87a390893fa1cd59a201d75</t>
  </si>
  <si>
    <t>c5fc30c27fd1ef177927da22e27e7fa168f874b9</t>
  </si>
  <si>
    <t>615f9ef031e1150b9af72f58cfec68460ae9a909</t>
  </si>
  <si>
    <t>b7d834196eed31bbadad0a6ae89c05514a50d409</t>
  </si>
  <si>
    <t>8457e3707dc9da6b567b7dfb334b5ed1dbd43c69</t>
  </si>
  <si>
    <t>3b55ac4d6b6714c7b14d70f3325525b3edea432c</t>
  </si>
  <si>
    <t>f99954907c88771f105a58288570b32882821229</t>
  </si>
  <si>
    <t>a96e190ca1e084f8694bfc23abc0fd1a59d33f28</t>
  </si>
  <si>
    <t>916802b6b870bd5746e05bea51e15d37de06e26f</t>
  </si>
  <si>
    <t>d5a29576dbcf6e2453e7dc919ed36682277f0256</t>
  </si>
  <si>
    <t>a845cf4331ee94df92511f7165527bac120398f7</t>
  </si>
  <si>
    <t>1aa58ccb5c5a69d95f7c8c42bd3fc2137c471302</t>
  </si>
  <si>
    <t>3427dab90fcf345991172d5b813e3de93a6dd71c</t>
  </si>
  <si>
    <t>76719399f666ca17128cc5770a2e9bec466f56fb</t>
  </si>
  <si>
    <t>ba4848ebb17caf8a515dec12aeb2d615655372eb</t>
  </si>
  <si>
    <t>17605b85409b65668e7124f0f7f0412744a9e88d</t>
  </si>
  <si>
    <t>8a4bdb3ba5df6f406fd6909ebd397c166eab12f1</t>
  </si>
  <si>
    <t>3e63506851c5c5d911eb0ea2f45f2be7c078fec1</t>
  </si>
  <si>
    <t>e71adba23fa1ac5a2318c3192c15afd5e1cce229</t>
  </si>
  <si>
    <t>96b66cbccdaf7f1fa08c380a3eaf9f334b1d6ec9</t>
  </si>
  <si>
    <t>8f943294990a153e98af904e9eee9b23a625c73e</t>
  </si>
  <si>
    <t>c85e841e777b3f694dae963604f422e37f2b1a4c</t>
  </si>
  <si>
    <t>f590f92324c8b706587f30f8240119ce0fd5f502</t>
  </si>
  <si>
    <t>8338f8ea587753467817c6c87cd8b772e23d3d97</t>
  </si>
  <si>
    <t>3a4d08b670281c0afac7f381edea1290d6794b35</t>
  </si>
  <si>
    <t>cad77451c3e3509d180ea347b1db1d95bb08d0db</t>
  </si>
  <si>
    <t>25054cc9925b2fcfe05cda762c832a299f7438f5</t>
  </si>
  <si>
    <t>baac59039b188f1fbaa1897e832d3b80374c7b58</t>
  </si>
  <si>
    <t>9afca08a1f0af7452300966739e6e05af95e4f8a</t>
  </si>
  <si>
    <t>3fa5dc8ada6814e2099856b84bd7c08c0baf7666</t>
  </si>
  <si>
    <t>4dd4abba7089027308d7b8ee3fce3b2672d29cc7</t>
  </si>
  <si>
    <t>cc691e5c38ba47ef5f2fc9419986b468f40a75c2</t>
  </si>
  <si>
    <t>2ab3d5243d12e5af2c1cc8da40e636020db0699b</t>
  </si>
  <si>
    <t>9faecf5ab1886fb3f73f2b4c8d6a7aff35e2230f</t>
  </si>
  <si>
    <t>edf85e3401f712655ee8aac591f0415a23b3cf97</t>
  </si>
  <si>
    <t>df2c4039d7aac24a195e42da6b374a1988a228e5</t>
  </si>
  <si>
    <t>0905642d9dda388f9272c0973ef9cd4b4cc1c9f0</t>
  </si>
  <si>
    <t>52bec2f327923bac8e832e93279d149d982c35ee</t>
  </si>
  <si>
    <t>bc875eaf1e29f2fead6c4a0688cc1e4428f07aa5</t>
  </si>
  <si>
    <t>134f4b3f4d343743d735c4ecc9b70f5a1f7a838b</t>
  </si>
  <si>
    <t>f843e09a551d38bd8c33fb0d820dc7469d3f1edd</t>
  </si>
  <si>
    <t>4c508fb69739698e126efa016e18c0bef0ed3e0a</t>
  </si>
  <si>
    <t>d943773f927dbab5f2ba570a4b668287a5fa6c32</t>
  </si>
  <si>
    <t>4d35533e290d2134feabe9620baf699c12629584</t>
  </si>
  <si>
    <t>b16a3fe72da031d7fbb57e94738a6392103e8edc</t>
  </si>
  <si>
    <t>4627c2e36f96c4be01d8093c43038bb7be40a088</t>
  </si>
  <si>
    <t>a151b1268786c5c6aa2544952e37dd90e687cfcd</t>
  </si>
  <si>
    <t>969c8b1c85d001465fdc08a86e268a09095d1cfc</t>
  </si>
  <si>
    <t>bd05047215463fb5b7c2145ede2454d083ad9193</t>
  </si>
  <si>
    <t>45bb5fe3547ef8fe26db8644b6980284ea2719b6</t>
  </si>
  <si>
    <t>c47c4093d6d1b391e9a1d0bcc608ba9603c1e7f4</t>
  </si>
  <si>
    <t>5ebb0deffcb8bf1f9623bd10c44e3eb5cd28b773</t>
  </si>
  <si>
    <t>b38a2f04059dab0c797a4b869c0a8df588d5a59b</t>
  </si>
  <si>
    <t>82ef33030da007b118e053d87caca4961f4e5197</t>
  </si>
  <si>
    <t>5f82ed3a65aa44347f01b966ca4b9af7cd0629aa</t>
  </si>
  <si>
    <t>56842a60a949566513b77ee4b5a40eb5c35a6861</t>
  </si>
  <si>
    <t>9b75a6ff85bc0f3836fb37adc521d384e797cf1e</t>
  </si>
  <si>
    <t>5c554e13f1d6406de6e9e14ba391dc0366eac5bc</t>
  </si>
  <si>
    <t>3497f5f6d1e372c310e8743c3f06904b3e87ce01</t>
  </si>
  <si>
    <t>f52e2f53a924d371afea7e93d9f57ae3cd3742ef</t>
  </si>
  <si>
    <t>4d85cc5ac01ee8106f4cfb88057082cf50dc7c1a</t>
  </si>
  <si>
    <t>893d92d0bcb5634a6ab0e2f27c82dc4db3c6b31d</t>
  </si>
  <si>
    <t>258bc1d66b7d651ad4afd8c20138d340346795f1</t>
  </si>
  <si>
    <t>c4c67593478b9614f3bafccc265dc630c2028541</t>
  </si>
  <si>
    <t>d29a661c11145b29c370587955a6a3cb5f5571db</t>
  </si>
  <si>
    <t>16d3d3076bd3c7a7fa658b2dff65f33964bec0b9</t>
  </si>
  <si>
    <t>7395953e8f638d8500c202304a1d50f51e3647ac</t>
  </si>
  <si>
    <t>46ada37394814d952cd397e76ff3833ee1f129cc</t>
  </si>
  <si>
    <t>a9e3efb440e35a273299d5bb713b4af98d221617</t>
  </si>
  <si>
    <t>c638be71c282301f923f2ad961bb7f2f5e815bc2</t>
  </si>
  <si>
    <t>ef4a5139124fc46cba4e1d1d9bcddc116e67e1b7</t>
  </si>
  <si>
    <t>5e3e1be5c7628f0e5a29b65042f9f1d7abaa049d</t>
  </si>
  <si>
    <t>a85c7b126d86991f57c95f1f921fadd3689251e4</t>
  </si>
  <si>
    <t>ea741e4c92a0b85eca719cf215993f8142ffbf6a</t>
  </si>
  <si>
    <t>c8e3666afbac341d04d52ecf6c5d18412a6a3a2d</t>
  </si>
  <si>
    <t>304cec89b04ce47cc0515ae3629791bcdc4c62ea</t>
  </si>
  <si>
    <t>a85ef5374b9e79e88dd9ca7d7d0b867a468e6973</t>
  </si>
  <si>
    <t>cfbf2bf8f7f90055c2b47e609f43301c6cb1cbe3</t>
  </si>
  <si>
    <t>7482409142e32e1608cc29a936a504edda26f58f</t>
  </si>
  <si>
    <t>5ca7a15c8b622a19bd91735e6cb66a8f00d60557</t>
  </si>
  <si>
    <t>44476c8b1b5621bb31e60a274050bf085f66dcdc</t>
  </si>
  <si>
    <t>ffddbb12c719bf889029821e768109ff04f9e4f4</t>
  </si>
  <si>
    <t>2091275a9e753440be14fb03a1642f8a0f7de83b</t>
  </si>
  <si>
    <t>eb6f78a9726e9981b5996bfc59c48b1afffe2cce</t>
  </si>
  <si>
    <t>2c883f697c4c7678ef73787439831a76a5cca168</t>
  </si>
  <si>
    <t>7858f565683b31ce269934c7efc56f35fb7af187</t>
  </si>
  <si>
    <t>0fb43a580d9b3471b65805b575e6204ae42da735</t>
  </si>
  <si>
    <t>778c3a8c8de183d54d440558554c5a46b6f4da65</t>
  </si>
  <si>
    <t>5aabe03120f86f013cb2b84ae933de97d71c16df</t>
  </si>
  <si>
    <t>e935da9d7e1e1c40d887704d1f1a9c46f4c2f049</t>
  </si>
  <si>
    <t>6750beb28200e761cbc9fcd5023bbaa723b547ee</t>
  </si>
  <si>
    <t>acf00a5d2575acd43cfb1b2f7beb8e9318eb0f03</t>
  </si>
  <si>
    <t>9b75d55caaef129c39af9e0d27b151f0ebeb2165</t>
  </si>
  <si>
    <t>67b59295f9add1b1c7806655b6a074c81b33ac8c</t>
  </si>
  <si>
    <t>43d8de0662ff8c7e5ce4e90ee1d17873908dfc15</t>
  </si>
  <si>
    <t>a63d7d88c55e3434c1ccb96571a2532e24a199f2</t>
  </si>
  <si>
    <t>78655f605a3c987f0f7073afe7d5fa60f09d98a3</t>
  </si>
  <si>
    <t>4212c56d120223ea036952c6431227f76d177205</t>
  </si>
  <si>
    <t>861c473705a31842a6a48e5b0ddbb3db6419a9b2</t>
  </si>
  <si>
    <t>8323910b9383b74ca3b6b0c1b8b212725c6654e9</t>
  </si>
  <si>
    <t>532bebeae2dae98abff7bb6ceaca264dac3224ab</t>
  </si>
  <si>
    <t>260a3e04b4e06da7290c2bd69efb53a13454eff0</t>
  </si>
  <si>
    <t>95b1f0b174e985e026dcacd0adf1894312653afe</t>
  </si>
  <si>
    <t>fe66a03d66227b8da3be04c1423c1396dbba9680</t>
  </si>
  <si>
    <t>b47a7ea71ffe0eb93f5d8d888a8de37208df3c53</t>
  </si>
  <si>
    <t>e7db26ec2bc3107b6f0d2f1c6da2a7897d6cc56a</t>
  </si>
  <si>
    <t>60eb8ba0bd795cab46fff566008ce7e694269b5d</t>
  </si>
  <si>
    <t>007e7728f72a5ed12eaa27d1afccfb5003d8025d</t>
  </si>
  <si>
    <t>dbb43f20658d6deb354cd4a1b5ddcd4a89eda977</t>
  </si>
  <si>
    <t>d202b85a03b5a0f611233f3af57ab36fb0b08bc2</t>
  </si>
  <si>
    <t>ded1657fd89c229a115ef5db4a8dae130cd8a037</t>
  </si>
  <si>
    <t>cc6b753ff28150a2c36356cbc7e79058c87db813</t>
  </si>
  <si>
    <t>8ec75743da07f26b7a0f561a2d31338e1adb66a0</t>
  </si>
  <si>
    <t>41b2448f42afbba034db365df8b5cb5e286c1eae</t>
  </si>
  <si>
    <t>0197ef90d7d6569dc212287ed9241e52cadf6f29</t>
  </si>
  <si>
    <t>fb89396507c00a97427acb71dc1a3f951cd9c7ce</t>
  </si>
  <si>
    <t>09d72f189fa2b71cc8fac6a205e2330636ee89ef</t>
  </si>
  <si>
    <t>b5ca3369394be135f371ffce0004756787e3a799</t>
  </si>
  <si>
    <t>75a52a9e0acdc489161335cfdcd97a5b94a9f078</t>
  </si>
  <si>
    <t>3222a148937e73dbb29376ff348994425373fa60</t>
  </si>
  <si>
    <t>c1a88965e0f1d92f5f8abc74f897d31cb03541a0</t>
  </si>
  <si>
    <t>a890330c4c9849d6f67c8666eff73ede72455e60</t>
  </si>
  <si>
    <t>9613abd8b6c7a06f5887e8757047b32c9d446e63</t>
  </si>
  <si>
    <t>5729798c4d5d0e67de819a3e262c240c8905660c</t>
  </si>
  <si>
    <t>8771ef6c0757f3a0433e164fba88f8e7f3ad8830</t>
  </si>
  <si>
    <t>698c2a45bedec2ef1e09227c21865daf691f1159</t>
  </si>
  <si>
    <t>d6de1f644dbe83579a43d0401de9f1b16a371b14</t>
  </si>
  <si>
    <t>8a337a61fa786c06ab6948c973b548d13d441b8a</t>
  </si>
  <si>
    <t>daee9bcb9b06dd65ddf1d51da035e83accecf758</t>
  </si>
  <si>
    <t>9d7c895273348eed18f4d956dbaa764ef18a14e9</t>
  </si>
  <si>
    <t>bfb3f4839bd811e3ab330005e692f9a818431ba4</t>
  </si>
  <si>
    <t>a67fbada52af925904ef2732102930ad2c03deb7</t>
  </si>
  <si>
    <t>9d4c652c16c03c18915417ca6bcecd5b008304f6</t>
  </si>
  <si>
    <t>8d8a2f32036cc09a3728e5dd3307de8683c2dc21</t>
  </si>
  <si>
    <t>b8acdc3c38a5a35364af85e4f05d4f13952cb02b</t>
  </si>
  <si>
    <t>342d0cbde9fc26f57d43f069e79217906fb37236</t>
  </si>
  <si>
    <t>3a6dc3fa566d3bf2af7e702cd713c7f8dad609ca</t>
  </si>
  <si>
    <t>4419cc8ac6eb1708bd0875d74d460aec0b081b13</t>
  </si>
  <si>
    <t>08713fb704234e65536caf484936cad0ad67e75f</t>
  </si>
  <si>
    <t>2fb2b5066b40680a17de7e7ecb1b92b63317b151</t>
  </si>
  <si>
    <t>df3defce3ba21c2dea054aef4ffb25de7de97b3b</t>
  </si>
  <si>
    <t>ce6aa7fdd4540effb4aad50d57f256da7feba00b</t>
  </si>
  <si>
    <t>456d9ecc46aa24450fcce2584b7502caa919dc02</t>
  </si>
  <si>
    <t>a03e4d0831e63e9d5a11f82561bf12e3108cf8d9</t>
  </si>
  <si>
    <t>fcebbeddbbe509bbb17c23739184a51284fe9573</t>
  </si>
  <si>
    <t>88049e737e572f1618ed16793b036e5279e5d61f</t>
  </si>
  <si>
    <t>319a946e6b75da85c286a41557708d4659361208</t>
  </si>
  <si>
    <t>f450ce5717fb9f9eef38a15748d23d8d1dc18c81</t>
  </si>
  <si>
    <t>ebd464ec466bb98d4ce299d8e5dc3d9104b8ab51</t>
  </si>
  <si>
    <t>f0c9dd934eea96fbd21294aa4fd1c99a641577ac</t>
  </si>
  <si>
    <t>6d89e4c3d726c2b19ecebd2ddd2fdea750006bd0</t>
  </si>
  <si>
    <t>1346c32896ebd1121a52bb7c7af0f0c7549b14dd</t>
  </si>
  <si>
    <t>f90bbc8792f796f685d950f13a404d418e7ca00c</t>
  </si>
  <si>
    <t>9caf96e684a9a8056f0e8c9fd3620333a7e5615a</t>
  </si>
  <si>
    <t>3860dfca0752c10ee4c813f6adcab45d40baef2f</t>
  </si>
  <si>
    <t>b91f4ded56ec7bd4686e474c5d06fcb4286ea689</t>
  </si>
  <si>
    <t>9d5636f04044e496015a3f0636e03e3f3cd44957</t>
  </si>
  <si>
    <t>551e6f610861c5d2f9b1d131213fe6a6732e91c5</t>
  </si>
  <si>
    <t>aafcbc6095856476df1388f74803888acdfe30fe</t>
  </si>
  <si>
    <t>3d3edf1f69938aacaa79bd6635acf93d2aca8c61</t>
  </si>
  <si>
    <t>900a5ed904f9c915a359a4bdc35625532e0a154a</t>
  </si>
  <si>
    <t>f20dea1bc6d20a4968e7f17b117ed93f0fed18c2</t>
  </si>
  <si>
    <t>63d41d42ed2e722799c7aeba4e311a14581490df</t>
  </si>
  <si>
    <t>ec28ffc90661f42e1d68f3be7362fa43a08ca2f7</t>
  </si>
  <si>
    <t>dde4d111c84593de730d5445b195fda42902198b</t>
  </si>
  <si>
    <t>d4645674036304ed38aeed5c924575b8e171df45</t>
  </si>
  <si>
    <t>e64ca7e7e55a47505dd9b08438c20be2b1d0c1ae</t>
  </si>
  <si>
    <t>bbe38620547277e396a5f8f2b0e4f3f6e03291f5</t>
  </si>
  <si>
    <t>f8a54d6def4a7142651eedbd9fe1ad3d4b1e9530</t>
  </si>
  <si>
    <t>1cf2ab239b31275754efc8f596b204f5f63720d8</t>
  </si>
  <si>
    <t>5b9ff11cb40b89cdd31f4406baaefddd155ac28f</t>
  </si>
  <si>
    <t>762ec35a4ae10ece59343576ea5e9d99eaaa4e8a</t>
  </si>
  <si>
    <t>75b44de1d0872e34c202b0c0cf2afdfb0940b52c</t>
  </si>
  <si>
    <t>3a918f12e53b4abb0f00e3c8f02e35a136d07052</t>
  </si>
  <si>
    <t>3db15494043518612bc3ab52e062e18c478de72e</t>
  </si>
  <si>
    <t>deda419f281eea682e6b3f5f9c442803b6fbb156</t>
  </si>
  <si>
    <t>11fc26ed99129b10b6deba84fc9ba00146893b86</t>
  </si>
  <si>
    <t>67bfbc07fe90562fa3e4a3240d055d07c95541d8</t>
  </si>
  <si>
    <t>0cc4ac814c5629dad5b01a9e9749498a3156cbad</t>
  </si>
  <si>
    <t>21fb9677c342cd7c40f73665f0272bd4b9e69cd3</t>
  </si>
  <si>
    <t>1c630d5d389dfe9267ffe7cb645dba8cfc59a521</t>
  </si>
  <si>
    <t>c2febb38d63a7c0f9cc913b13b172c170acbd641</t>
  </si>
  <si>
    <t>d28308656ca1bc298786c3ee94c977d438ded219</t>
  </si>
  <si>
    <t>37e80cd5af650dec2f0e81a3c6435a722c2d9a65</t>
  </si>
  <si>
    <t>50a1ccb4de16c3436d8d2df85aaee41590f2ae6c</t>
  </si>
  <si>
    <t>5f16fac777a56ae803c736695f9481335e3ef362</t>
  </si>
  <si>
    <t>c9f71bbb369c253c2bc22e30dfca8fe7f1ffe38a</t>
  </si>
  <si>
    <t>fcf38b5b92651fc7e1c200c870883a34d03abf70</t>
  </si>
  <si>
    <t>254d54ce0200c1403a9f3a329b2cc3d477042b22</t>
  </si>
  <si>
    <t>e639334df8cb312fda416df17fa33b4d78320fe2</t>
  </si>
  <si>
    <t>298e8a285554c4629e8b495bcd038c5571a0d075</t>
  </si>
  <si>
    <t>445d15547d150803de256c358c7be9582c55006a</t>
  </si>
  <si>
    <t>c4ad698692b5ba6a0af6970f9f62d31f1cf93c42</t>
  </si>
  <si>
    <t>21fe671079074dde2540a162e42bb5a27a7fab6e</t>
  </si>
  <si>
    <t>dbd39f1d9425663c35adf9eaecdae213210fbb6d</t>
  </si>
  <si>
    <t>0fb236448e3a1a9ab2e6a1b8e9aa20bc1da9a036</t>
  </si>
  <si>
    <t>7a60ddbf9256dd23252fd07aa8a6c0bedb7be601</t>
  </si>
  <si>
    <t>d2db671ed61b2a0691f80e999c89f7f07d646121</t>
  </si>
  <si>
    <t>442a7e94e8760d046c22ced6fd144449ee047540</t>
  </si>
  <si>
    <t>ceadbca99d44fcc068b498914d434614f2badc8e</t>
  </si>
  <si>
    <t>b856cde11063236c5dfee00ebcb0a4ecbb5541d4</t>
  </si>
  <si>
    <t>b50793b6f659bb22f664e88d8bb27e2b6439529d</t>
  </si>
  <si>
    <t>65107e575a06a3cb2dba09c5a1c6e0b77c507359</t>
  </si>
  <si>
    <t>96532c5122943050f40cb1d617888c6bcd107b9b</t>
  </si>
  <si>
    <t>63b0311a99833d1209f9d64ffd11dee2bd37082c</t>
  </si>
  <si>
    <t>f7b4ef2b64b1514609e300d13b909972150588c5</t>
  </si>
  <si>
    <t>7b09629d82680c1d60165f8d3bad3a56b70904d9</t>
  </si>
  <si>
    <t>e1396ad7da66361bd28085040f991c20087bb49f</t>
  </si>
  <si>
    <t>052e67bd104003f3c5fb4c0de072a7c2a2713dc1</t>
  </si>
  <si>
    <t>3f16584ac7b0f0cfdeb060ff4dc76da3a5fa322c</t>
  </si>
  <si>
    <t>8903484ee24250bda04dea4239227928893054ab</t>
  </si>
  <si>
    <t>6c9c978efa30814d9843070ba4c54ed156fb0cd1</t>
  </si>
  <si>
    <t>0046b9f144c12c439c1e090a9f24bfbd18d4f2c8</t>
  </si>
  <si>
    <t>f82d467fd1befadac064275e580dde1798730710</t>
  </si>
  <si>
    <t>37b3e429cbaa7bfe89f28b2de2de87581e4094f8</t>
  </si>
  <si>
    <t>a16ceb0013b6930a71430ab4d23f41e50e2338a1</t>
  </si>
  <si>
    <t>b4e23eb33b7a03848a2a0bd348bd71c7d951061d</t>
  </si>
  <si>
    <t>32086915809774106828b9bbe9df5923a8ca0cd9</t>
  </si>
  <si>
    <t>58e98fb8ee1f9c1548a18344b310b37f122b3cdb</t>
  </si>
  <si>
    <t>a654dfa8b5e2970d37b9cb9f2242dd4d6233d442</t>
  </si>
  <si>
    <t>13f0154ccf26b33e8b67d0dc7497d6f33a9f4981</t>
  </si>
  <si>
    <t>853ed55cb78e061f6d6b8b151d1beb36e8d01727</t>
  </si>
  <si>
    <t>e790a61e44cf5f85df0dc2f821741e6e56085d44</t>
  </si>
  <si>
    <t>b5f6902ff4d5f6eb90ab7a754ea7854729465d37</t>
  </si>
  <si>
    <t>3073f29efe22a75dcccf9bb48c83c9dade720f53</t>
  </si>
  <si>
    <t>5197cf80a9f19ad34a4247399e10c51d22154628</t>
  </si>
  <si>
    <t>e96c77d8975856c619484aff067d4eb7637b988a</t>
  </si>
  <si>
    <t>4dcf091c59f4727d28843a2f9b51e1e99aad6398</t>
  </si>
  <si>
    <t>473d80d99c4eb1628539ca1cfb9b93a0c1629013</t>
  </si>
  <si>
    <t>7701304b90208efa3126f1617b7af28a613a0914</t>
  </si>
  <si>
    <t>423220403dc85ffe4f35c76de719b2ba9a3fe218</t>
  </si>
  <si>
    <t>d3abda0af8283864426d524d7906f95c07cf9df0</t>
  </si>
  <si>
    <t>13e5d8f88d42b549fce8877e294fcf23be2d1bf7</t>
  </si>
  <si>
    <t>d1235338bf8d505cd90fb0495a8d760c99f47cf3</t>
  </si>
  <si>
    <t>610de94e19aa9616011c7fa16f46a5aa1ff2a7aa</t>
  </si>
  <si>
    <t>8878dc93ad9ef4ce026d1390ddc2151b2beb8dd2</t>
  </si>
  <si>
    <t>862d4b3c3b4d00962b8a88314a00162efda91c10</t>
  </si>
  <si>
    <t>9b71a087722ea810720145a61328108beaac0b51</t>
  </si>
  <si>
    <t>20134f7243f545708fbc2fa13dbdaa8a7dddd113</t>
  </si>
  <si>
    <t>8cdb94f7838f995925762eb83ee5e22c635abc12</t>
  </si>
  <si>
    <t>ebed659f0d4a93498cff15c8ca9a557a5e9d33c4</t>
  </si>
  <si>
    <t>41e3da01c28071ff63d26a832211fa497d93ac0f</t>
  </si>
  <si>
    <t>d04cfe20e43596fdea3fbdb42583ec2eece9e4a2</t>
  </si>
  <si>
    <t>4584afd026c472cf011b14b0ba2da7fcf5ed4989</t>
  </si>
  <si>
    <t>30a959d5e7abc9a2711bd5c17b0e6e6b657b8b42</t>
  </si>
  <si>
    <t>8b074fd15379719a685b08a3755d61f4efbb643f</t>
  </si>
  <si>
    <t>0ab5416fecbc0852ba89ade5da11afc38600b1df</t>
  </si>
  <si>
    <t>a483fc5e81d0ccf54f5f8b3e9b6aa3d31818e28f</t>
  </si>
  <si>
    <t>4523238f364b73077dd0ad09c3d82b230397d859</t>
  </si>
  <si>
    <t>4bd8b2ba686c6d625cf67663b420aa134940a7a0</t>
  </si>
  <si>
    <t>b233dc23304677c71e39834057d1a2ff1e06132c</t>
  </si>
  <si>
    <t>90c71d7965d29de57a8853e21a0c1d9532d03b94</t>
  </si>
  <si>
    <t>be95b5322960822eacc8a3c63edbb879404bdaa4</t>
  </si>
  <si>
    <t>912e7b46b786c31cc91a8d1e9e6a5541df02a9b1</t>
  </si>
  <si>
    <t>1be78dbcceb000096158e8cb64d6e3614a22ed75</t>
  </si>
  <si>
    <t>9d54e020bf02696a7dfc771cef70860b914bb0c2</t>
  </si>
  <si>
    <t>5d99dba8283230a920626490a7ed58bc68deb4a8</t>
  </si>
  <si>
    <t>3de01d7dce94580f2797afb6e4ff3199ed217757</t>
  </si>
  <si>
    <t>6d8dd1791fdd7c8348b8eadb9bf656e79bc5fd2c</t>
  </si>
  <si>
    <t>1eaf5178e669da422508dff89c018f44d770a421</t>
  </si>
  <si>
    <t>e8b50138f2c0f01468343ef8332c95ac4b3fc714</t>
  </si>
  <si>
    <t>a6fdcd2a7bf6ae92a11733fcb6d50991c0411c66</t>
  </si>
  <si>
    <t>ebdc81261163869856599c10dcc6643a58c3cf09</t>
  </si>
  <si>
    <t>390f1f987cbbe5d653548fff3063643146f35d48</t>
  </si>
  <si>
    <t>f56e20dc3d51b2272ad872a5cdff573b68e4d9b4</t>
  </si>
  <si>
    <t>cb95af29958de621748fb8b26761061696c193ff</t>
  </si>
  <si>
    <t>2450eaf6f085f071eb207ce88070dcf77f49f9cc</t>
  </si>
  <si>
    <t>1143ab97ccd598bf6e70d7bf13c90525a83f9f3b</t>
  </si>
  <si>
    <t>4d87151cc20697e04bdcd9f75756ed280fad1e82</t>
  </si>
  <si>
    <t>28aebe4ec9a9604f0a8a9f05ce1f94ac71643876</t>
  </si>
  <si>
    <t>9c6f7e69e59bacc8935d519decda02fd4bbf047e</t>
  </si>
  <si>
    <t>c3faba25b43dd9bee0cadde186b8e53594d323ab</t>
  </si>
  <si>
    <t>e0b68750f0a10dd1888b6e7e316535985308364a</t>
  </si>
  <si>
    <t>7acc7ce37a62be147010046ac92f4dfec2871e46</t>
  </si>
  <si>
    <t>1a2e8223815a4aec3e5070eed35765105496d3bc</t>
  </si>
  <si>
    <t>d0a79360c2e67288ae676b885a89f06d9a35ec14</t>
  </si>
  <si>
    <t>c1a84146d43b74bb58dfa9318512916599d919cb</t>
  </si>
  <si>
    <t>5d36b61dec8487256198a4ff08e4a97b93add6fe</t>
  </si>
  <si>
    <t>db639661d6776a09425e6c9bb810101f10df9bf3</t>
  </si>
  <si>
    <t>d359bdef064f6a94c1546e9d4b518ea23d145893</t>
  </si>
  <si>
    <t>37ef99ca33af13ae5b22df2f9f6a8443ba5f593f</t>
  </si>
  <si>
    <t>6d409c8490a2f58770765ea906c30cb152284e56</t>
  </si>
  <si>
    <t>5fb6637496bf474a8d6de1c27c178a91fec3d6e0</t>
  </si>
  <si>
    <t>c1a226215d4896276fe6ed6e5ff6269064f15912</t>
  </si>
  <si>
    <t>b9a6a28900a379882f009172bdd2101b90af17d8</t>
  </si>
  <si>
    <t>e0b78e7c217a83e600a260987f7f2173e4b6d6b3</t>
  </si>
  <si>
    <t>d1c93a4d4a118d58949edb76118097fa720792d9</t>
  </si>
  <si>
    <t>11928d978242808b5fe8e46bf8f86913ad832abd</t>
  </si>
  <si>
    <t>a082e0e4d1c19397229bb40d7664cdaf02f5c237</t>
  </si>
  <si>
    <t>61a480c80f20ec985b245c41657287232ba7237e</t>
  </si>
  <si>
    <t>f317653e9c4b9740861f8efe9b3ae94a160b035e</t>
  </si>
  <si>
    <t>ad9989427a0f9d705bc38d50d6a172237220e588</t>
  </si>
  <si>
    <t>67b995ca40c9087dc6b24ca2f6671d76948a03e9</t>
  </si>
  <si>
    <t>550d07e9a628d30fe28136cdb2326056fcdb94c7</t>
  </si>
  <si>
    <t>476259db849e71121b1bde60203f4a19de9a83b1</t>
  </si>
  <si>
    <t>351375183cc520b65d5d8884bde5a02957d12e18</t>
  </si>
  <si>
    <t>f465446be010eba49fd8ed113d8b01575d02eb7e</t>
  </si>
  <si>
    <t>45da0ffe677f528035e84df91e83b51da6682592</t>
  </si>
  <si>
    <t>29a49da2eea48993622765cadaa4805e82183fcf</t>
  </si>
  <si>
    <t>76effc4dc036c20443f669d93cbb109873dff22a</t>
  </si>
  <si>
    <t>2000b78b4bc2b136ae1446a233bd3eb1f623c4d3</t>
  </si>
  <si>
    <t>766f7621b03bd4d704dcdd180c69cce32b20db71</t>
  </si>
  <si>
    <t>db9e45c08dea66d779e96bd7babe5b9dffc5383e</t>
  </si>
  <si>
    <t>427b3a6f098926ab892858e763fcc2357b35a640</t>
  </si>
  <si>
    <t>fc7ed885862556ac7d55478a59b121e39750801b</t>
  </si>
  <si>
    <t>14ff2c5c550f003a7de4074bc3f17dd622578eb6</t>
  </si>
  <si>
    <t>f1470ce4bec9974a4a4422b1b456a3945f922174</t>
  </si>
  <si>
    <t>f5ef304cc89a6d5bf01f030ab4fc282b1c3d4c94</t>
  </si>
  <si>
    <t>3a7db1b9f7fe2490f3ba4235b97ff5f3c745c2bf</t>
  </si>
  <si>
    <t>efaf5d69103f01e44ce526d9efd879872fb071b5</t>
  </si>
  <si>
    <t>c145d5c24a896d3636ced09c7aeae6913e48a50c</t>
  </si>
  <si>
    <t>671e2264a022a59c784e03bd4be1061135555118</t>
  </si>
  <si>
    <t>b5f47bb1054f7d26ad30f77c13b3909e7b7fa305</t>
  </si>
  <si>
    <t>b5478a9c631c8cefed38e4d86e7a7a379e3aa06b</t>
  </si>
  <si>
    <t>283f948dcf9801714c3156007be6218627cbd0e0</t>
  </si>
  <si>
    <t>029c277bb777b7fab48348f1e2f4805b9399a6e2</t>
  </si>
  <si>
    <t>1d2dac5716b73d90cf188b9a9464b1f40d432ede</t>
  </si>
  <si>
    <t>0160b319121a7a44bea42c3d7de293fe522b63dc</t>
  </si>
  <si>
    <t>1e8e0a81da369272210a08676e8f098ec6b44ccc</t>
  </si>
  <si>
    <t>6a82f3bd63e744f9befd555a395b95ec8e810b28</t>
  </si>
  <si>
    <t>465ccbdff11bbd0492085e3a91e9fb367ccc906c</t>
  </si>
  <si>
    <t>6219dccec230603d59604e082567ff72e1ebdc16</t>
  </si>
  <si>
    <t>23b06e70ad3b7276c5934be544328a2004805d52</t>
  </si>
  <si>
    <t>008446efef1ab390fe86c77c62218c7d0e984e1e</t>
  </si>
  <si>
    <t>99597bfc675dbee903c3c669cca07ad93a30440b</t>
  </si>
  <si>
    <t>24ebcd691a2f549f80070909f99e2870bcd64d40</t>
  </si>
  <si>
    <t>b25f95633fe7c0d591cd123315494fc7738b70ed</t>
  </si>
  <si>
    <t>9ad936d12e930328f682ef090a8a69266d4821a7</t>
  </si>
  <si>
    <t>173f0dea0a6df20f9c6aed7946730c7cfb5a5243</t>
  </si>
  <si>
    <t>4603a79350643304d6a30e0efd22cdf43626c068</t>
  </si>
  <si>
    <t>a4ebcc4cfc24fda0b6eedeb01969eca4b2e37b17</t>
  </si>
  <si>
    <t>315dcdb5418fc1d5ff08ed27518930e5920152db</t>
  </si>
  <si>
    <t>adab7522c235432bee1f2cc15b956c1b5cc9327c</t>
  </si>
  <si>
    <t>9ff9abe8c474c2ef8f4671446c7c7336b92ad13e</t>
  </si>
  <si>
    <t>0ebef85e794410aa6c90278a5b287fca64ff7ab5</t>
  </si>
  <si>
    <t>53c613afbcb14ea4649a7e8dbef4837c4c408a3a</t>
  </si>
  <si>
    <t>408b1f9037b6aaca57981f7aff0d770efce7adb5</t>
  </si>
  <si>
    <t>1f32fa391588761790b7dcc59b61d2140b7b2ffe</t>
  </si>
  <si>
    <t>7fe542e63fac30cfb1c4eeaecaa39e6ba6cdb79f</t>
  </si>
  <si>
    <t>c23ab312120168da53324fd1ed278577462422cb</t>
  </si>
  <si>
    <t>02223e48adba2def2b4594336cfffc3a130af9f1</t>
  </si>
  <si>
    <t>b344a2d8fff3683b26d6b2cc44eba88e06b51e49</t>
  </si>
  <si>
    <t>ba9a0f61d642c84f75e064e2297a10d8ea7b51f8</t>
  </si>
  <si>
    <t>d7d9ddd351bde77a88ba77ab499361d20dabc903</t>
  </si>
  <si>
    <t>6901a7d0ad6f6966478913b93121954b47e387b3</t>
  </si>
  <si>
    <t>e148fce1fea7c5e51359ac668e1c53e3a9c9f232</t>
  </si>
  <si>
    <t>b4bdaa959648da0c49cb8c5cfd2fbb6a2c234e4b</t>
  </si>
  <si>
    <t>a257dd8ff26df755c38513655b146f513ebe908c</t>
  </si>
  <si>
    <t>8810bf5c7e70f331076558eebcdf9b5625b74444</t>
  </si>
  <si>
    <t>f224c0c1c600e73ea9429122b3f4653d93b3fcbc</t>
  </si>
  <si>
    <t>51c98d07f84bb7e9452b9e808dcd86981d6a6ab7</t>
  </si>
  <si>
    <t>f17a9f232756a7e3ac0148849e22ffa7374ffb34</t>
  </si>
  <si>
    <t>ffdc053eecb647079f55027db6e76e470802db12</t>
  </si>
  <si>
    <t>357390709806bcd9ad93cd005b79adff7d10f67a</t>
  </si>
  <si>
    <t>beb76482f3b86cb91c9edf8d408fd1bb870d15fc</t>
  </si>
  <si>
    <t>f954a88500897a040c3d29976c42e36d0f7c4eae</t>
  </si>
  <si>
    <t>643ab49869e9c0020571275fa317dc0f74abef8e</t>
  </si>
  <si>
    <t>eda331d4e9acdf222eec019e74142566430ecbbd</t>
  </si>
  <si>
    <t>ca49cd9900178048acc7027675fb83510b666dc2</t>
  </si>
  <si>
    <t>7cf674c209ab7add83f5654306d7322d0aefee45</t>
  </si>
  <si>
    <t>f353b3b30bd7fe29614f754c0f8f802b7d200285</t>
  </si>
  <si>
    <t>8bb1491d2f8134066f78d5b63e9c9ca635ee018a</t>
  </si>
  <si>
    <t>6b2b925744d5191eaab6dbe6f570ebe47d1d7796</t>
  </si>
  <si>
    <t>1a1d84393b81cbe546c9293b42046985558fd9f6</t>
  </si>
  <si>
    <t>d0ff69b3848b1b98553b841f094975acd69777d6</t>
  </si>
  <si>
    <t>22e58ea17b57c94c0c4ecdd6fafbb26b276f56ff</t>
  </si>
  <si>
    <t>9550e23a17e3dd54d10b641e8c062803406740ea</t>
  </si>
  <si>
    <t>c4a914b6083cc944d8d45130c4ee5055e9867ee6</t>
  </si>
  <si>
    <t>ac457214fd8e5640134d6c1807a0eabe9e7412dc</t>
  </si>
  <si>
    <t>81e14442d73dd3773a4dfd786a560db2e443082a</t>
  </si>
  <si>
    <t>0dd7e4e53b1abcd6ee0aa8987ff17012a2e6358c</t>
  </si>
  <si>
    <t>069996ca2a4769292beb8dad883a8f7b2ed0ccdb</t>
  </si>
  <si>
    <t>759dcaa955bae7824d72596dad73cf86fc9edd3a</t>
  </si>
  <si>
    <t>b388a6a68a27f800458f37bb6866727ee01ab04e</t>
  </si>
  <si>
    <t>ec11d231ad082141cfc4aa00d65982f0b3d0372c</t>
  </si>
  <si>
    <t>2225adf649fb626673806d32d51bedcc365be64b</t>
  </si>
  <si>
    <t>bfc1d77e62d028553ce2a6342b154ee039dfceb5</t>
  </si>
  <si>
    <t>7f111e926d6cb59fca3616fe7ce962cf3e0ba43b</t>
  </si>
  <si>
    <t>31369321e44f5f3b170566a64c6707c3de56cf28</t>
  </si>
  <si>
    <t>f424806b93a4702aeb934c4e6c2a8ce47df9f858</t>
  </si>
  <si>
    <t>e9036993b9a3f0491bd9509050861180d2f65a12</t>
  </si>
  <si>
    <t>aef0cedb7ffe1b51436f70eaf6fcdefe26acb255</t>
  </si>
  <si>
    <t>aad3a819fcc2cfceb66ac80394a9de35fcd64024</t>
  </si>
  <si>
    <t>670154bc01046e008e2ae3685b334719932d7275</t>
  </si>
  <si>
    <t>9c207db7504ffa7e1da93c35ae259bd03827463f</t>
  </si>
  <si>
    <t>e10bce47326083648c08ac8dd258964ac0ef1bcd</t>
  </si>
  <si>
    <t>445d92a2baeedcb6ed9ff5aa49c5ed834f496eaa</t>
  </si>
  <si>
    <t>8f306d5a8779a562d4ac7838bae05c7ad0aaa0f0</t>
  </si>
  <si>
    <t>dbb9b0fac9a6f76b5ece4eace137274d5647dcb7</t>
  </si>
  <si>
    <t>3d9e4c40bf16a832834b28b6ef52514a44a46f15</t>
  </si>
  <si>
    <t>e43d1e3c6316579dce44092d7cbe43fde3732087</t>
  </si>
  <si>
    <t>36ffdb49e354a1c23d3b0ab257bee334e421986a</t>
  </si>
  <si>
    <t>8c01442e8eb26decb9280d3dc65fb29ddd6b7c08</t>
  </si>
  <si>
    <t>8d5f5c742a853d1691d527aa54a4379e6fc2af54</t>
  </si>
  <si>
    <t>ed8946a84446bcfcc09b3bebb739b78f10000aec</t>
  </si>
  <si>
    <t>8022e7d6a00088af8fde23418ed7d0782897d94e</t>
  </si>
  <si>
    <t>b0bb197670df40204e3dd5d16b4f7e4fb7c5f646</t>
  </si>
  <si>
    <t>6fccaf75fb96c491b252dbf704821be4e8e2c5eb</t>
  </si>
  <si>
    <t>bfbe88451652c2f9b6ca56887c353aa976ab1dc0</t>
  </si>
  <si>
    <t>20872e988e618ccf5916c5e0f1c7a1579a309308</t>
  </si>
  <si>
    <t>9fdc559d2bb446ff2fe716ab77c4ea815c7c23c7</t>
  </si>
  <si>
    <t>9061d6ea73d07fd0bc16397046f7e0125a7e5feb</t>
  </si>
  <si>
    <t>681b0b4ef7c325158984be00c2bc270c799925b7</t>
  </si>
  <si>
    <t>cf4ac82a6e03ff4e4831291d2fbd4947b14b4f66</t>
  </si>
  <si>
    <t>8d022f54b9f8c7a345cdfa83d79edcbc3f33f761</t>
  </si>
  <si>
    <t>46f805c5c326607a751f2263f97e1daf33d8a5e8</t>
  </si>
  <si>
    <t>9299696305e7c8c32a03cfa5026f9c6e57bc7d27</t>
  </si>
  <si>
    <t>85b03f2eda3552fdbcb835b1b5e671403466a37d</t>
  </si>
  <si>
    <t>2b12be3f2bd24bb6aca782a3358a57d2f1739f4b</t>
  </si>
  <si>
    <t>1d67b775f99a7e3447ca4a31cf40bd39a29b9d8f</t>
  </si>
  <si>
    <t>4720df2b410cb67a8de1007e148c0bd16d1a2364</t>
  </si>
  <si>
    <t>a94ca3bf5b4d1a5de6588f84582c04608a53bf2d</t>
  </si>
  <si>
    <t>0aec63a16dad349f5c43be7a59cb61ff4944e63a</t>
  </si>
  <si>
    <t>d0cacfed9b38dc0ec28bc76ac487ae45e8e4d90c</t>
  </si>
  <si>
    <t>4e42a522a81dccf64286d132d7af074053da95e0</t>
  </si>
  <si>
    <t>4a1397d7b7dda71c52fddb99542639b4a43eb34a</t>
  </si>
  <si>
    <t>7a95a3921b2b0b1aa0c97d4c8e92be4957ae1509</t>
  </si>
  <si>
    <t>9add78cd395316c42b22bb3d7fc7fa115efd48b8</t>
  </si>
  <si>
    <t>ec2324376308fcf2593f09b607c7edbcc01c5ef8</t>
  </si>
  <si>
    <t>9cd483207e0881094ff4baddaff7e9cb8ef7c062</t>
  </si>
  <si>
    <t>f25bcfcfcf616e413f1a0f09d417ce2d1c148742</t>
  </si>
  <si>
    <t>4d4e63d5d4b17f1c42443cdf6aa679e790ee5261</t>
  </si>
  <si>
    <t>575f8e566f34b41f447b1ad33f718eb22673e9af</t>
  </si>
  <si>
    <t>dedb59d66ef234e015bd3d084eaa35312480eb3f</t>
  </si>
  <si>
    <t>c3397c015627fe4bdd19fe00e3630fa142735dcf</t>
  </si>
  <si>
    <t>f3b5d163b44effb20f57641cb0bf7273c65bcd71</t>
  </si>
  <si>
    <t>4961eb513904ba5075dea7ac68cbd7efbbfe16b9</t>
  </si>
  <si>
    <t>fcf2560bc694b578cd0c695239770facf2a2544f</t>
  </si>
  <si>
    <t>b49025b91719fe1a8a57cdf0d44cf354cd665f4e</t>
  </si>
  <si>
    <t>196d47b4f58614f1b7326b2bcf3199d1edadc4a8</t>
  </si>
  <si>
    <t>f52c7a86561c18adb25f4284ab04e9e1ed25f6ad</t>
  </si>
  <si>
    <t>916cb3e44e1c29149479651098863fb741d99be1</t>
  </si>
  <si>
    <t>174a528feda58bc2e3236b8a8cd362922c80b2ba</t>
  </si>
  <si>
    <t>bd81e7905a152a6904fe67446cdfc5e0752516bb</t>
  </si>
  <si>
    <t>3c3e93600428ed88064725627c9f484d33c96222</t>
  </si>
  <si>
    <t>8590037bc60f93d492fd9bfb970970445b8582d8</t>
  </si>
  <si>
    <t>82c3c49bb00e894c31ebf8da23d8ca447fb4438b</t>
  </si>
  <si>
    <t>323e2caf4c2e89d636dd9136c6cf0c992a28b0ce</t>
  </si>
  <si>
    <t>8e25f27c82b7512c205eeef05b53d6c45a72c234</t>
  </si>
  <si>
    <t>f961cbd7a8adbda8317edaa6393e3911bde741b2</t>
  </si>
  <si>
    <t>854eb2d5e5ae5f2452e4e463ede9dea550c7ec84</t>
  </si>
  <si>
    <t>4b761ea961cefcf490aa492e23488d9d54a5991e</t>
  </si>
  <si>
    <t>168f298dd91b758ca69c7494bbd9140d2dc7667c</t>
  </si>
  <si>
    <t>4cbe7d646a4e109daf8e32f73727ebe4111e9e6c</t>
  </si>
  <si>
    <t>caa592e6ee9d94bbb76130c0ba55b82016311ea4</t>
  </si>
  <si>
    <t>982aab4d2f7657b32cb8d66be7bd5708cde02203</t>
  </si>
  <si>
    <t>55e8fadebb6bb8326321cc2e2de5ad3c262c2988</t>
  </si>
  <si>
    <t>a54edf02eecdd2ccb7a547cd14c59b893ea0c291</t>
  </si>
  <si>
    <t>4c0f1de37cd572f12625c2c94732d6e0917fb640</t>
  </si>
  <si>
    <t>c709d07113cd404147a9c061fbabde64e207aefe</t>
  </si>
  <si>
    <t>76cd73db537d6b5756a162e3ed9f08bd2d50cb5d</t>
  </si>
  <si>
    <t>0e784d10b8e949c433562b15c7a4f2249cc65240</t>
  </si>
  <si>
    <t>226d7bc1b0c283d8cd45263dc9bb8371672bb60e</t>
  </si>
  <si>
    <t>260c1b7000232de14e68eae0b63bea616c850a45</t>
  </si>
  <si>
    <t>38b57336f6babff92a5b4b4e80089c1941cfbfc0</t>
  </si>
  <si>
    <t>434f14b42b40053992b4821a3eaa85fbc7549611</t>
  </si>
  <si>
    <t>6ae1337bb67487824088443b9a5099202af33aa9</t>
  </si>
  <si>
    <t>ade53dd9d1ba02dcb8e6303b8fdc2b9b56f59425</t>
  </si>
  <si>
    <t>194d3ecca4e5ec1a56bb75f44fbfac658bf8b770</t>
  </si>
  <si>
    <t>7471afe5b0d9785dd9a22e0ff32dd380cdfc2711</t>
  </si>
  <si>
    <t>5452ee506b5ba182815aeebf8923d202b5b15698</t>
  </si>
  <si>
    <t>0efdd2a4f4f462d907254e08ae34188cb79b7b6a</t>
  </si>
  <si>
    <t>0154c0f7bed6836e51ca4d1e6763cc623e739133</t>
  </si>
  <si>
    <t>c0cfc25519807d566c730cd28ab7ffef3edfc3b1</t>
  </si>
  <si>
    <t>8f40741bae526dfa5e5e183976b162ab485c3e9d</t>
  </si>
  <si>
    <t>fd5a9e0d8b89a5a887b05a3c6dba7f9cb9101cc5</t>
  </si>
  <si>
    <t>7e2bee366f5c1a9383cd1d718f0e80a697134305</t>
  </si>
  <si>
    <t>b241d1ce1ed7608c1e6edd47355d56e1eb063969</t>
  </si>
  <si>
    <t>ff35968d76f4be9c19c1893bb8828776b5c2a700</t>
  </si>
  <si>
    <t>7f489beeda78a049c3086b1361b64822cfca3304</t>
  </si>
  <si>
    <t>94d521938660fdd823fed2dc4a10762367bb3cdd</t>
  </si>
  <si>
    <t>26bacd8098c8940274d9802e04410f2cdd9a1022</t>
  </si>
  <si>
    <t>aa29ad4a166d24b3f4f9b3ecf6689ca714e98237</t>
  </si>
  <si>
    <t>73e79e2e52a6e678d45e77deed829398aa8ce6be</t>
  </si>
  <si>
    <t>60acd74aa2b0755f0bb3fd3cc5e6e683aeed67aa</t>
  </si>
  <si>
    <t>1b136007c5f10195ecda803560cd525e18034d08</t>
  </si>
  <si>
    <t>f664882017006896f56dc0cf4e265ecbf46cc805</t>
  </si>
  <si>
    <t>053dde01fbb3bbdc13e0aa46ae13dd989d2674c7</t>
  </si>
  <si>
    <t>4bab84066bf5607f129ffa3e31e900188f2de8e5</t>
  </si>
  <si>
    <t>b53e2632d38fa80e7c3db2d8871850c1f441970c</t>
  </si>
  <si>
    <t>dac051fc4796e297c1a246e08635388740ee6cf5</t>
  </si>
  <si>
    <t>4045951d79fe239a97f6e32c7164ab574e143881</t>
  </si>
  <si>
    <t>1cf60be32a28dc1ffe902e8af6124d8ac6fcc057</t>
  </si>
  <si>
    <t>6dfaa675397235bf107dd01282030f86838c0346</t>
  </si>
  <si>
    <t>5e02a736665387ba77141a2c1663918311665c15</t>
  </si>
  <si>
    <t>69d75023e9b53fe3f8992ca8dc08f4f4f2a1c462</t>
  </si>
  <si>
    <t>7941f15e0bbda8ba2169dc505b8a684e228121cc</t>
  </si>
  <si>
    <t>254867e869f9e84e6dbe119cb6713a39c1ed654b</t>
  </si>
  <si>
    <t>670467802acb968b4d605b76d968d07b17851656</t>
  </si>
  <si>
    <t>31ff9c537d2df2d8f7ac89c32ef832dccddf9380</t>
  </si>
  <si>
    <t>be18ce8052bf5e456cc212cc38ece1292e992ad7</t>
  </si>
  <si>
    <t>6298eea2b9675ab5db2260ad9a22728fb67d19f0</t>
  </si>
  <si>
    <t>390464fe9c504edb6d9b79d06e05b0ed3a7d1c74</t>
  </si>
  <si>
    <t>f08b652216e0c1fd7bc7430d661c606224b7bde1</t>
  </si>
  <si>
    <t>735ab2301865b7055f8188fd99928e4a1ce84fea</t>
  </si>
  <si>
    <t>c89e2c0d6da7cb00e24c26ef742c2e7832d9b595</t>
  </si>
  <si>
    <t>43d84c30bad9a859bd54e8ff9aeb08f8e158d33a</t>
  </si>
  <si>
    <t>93f91bdf3acf3657ab248a68cc071d57bfcf7799</t>
  </si>
  <si>
    <t>c19d2828b518d74f24348cb89546fd4f3f6cde1c</t>
  </si>
  <si>
    <t>844b3720950075ec8541d7c7cc4d4eb7d36b7271</t>
  </si>
  <si>
    <t>bac9b464dc17db8b96c9a5f751b00dacadfa1fb7</t>
  </si>
  <si>
    <t>bd60c21698ab887184b3d4a3085aa5fb05a34c7d</t>
  </si>
  <si>
    <t>6101c5b093741687c5046bf466d147174b211680</t>
  </si>
  <si>
    <t>8d7f6ab91774820d695a7ff22f0ebd5431fee7dd</t>
  </si>
  <si>
    <t>2ff301da0b18adf9bab6cf5707e8647c9aa862a8</t>
  </si>
  <si>
    <t>e249152731761c3a66958800a38a38c5f8bcc25a</t>
  </si>
  <si>
    <t>fc07dd60660f433042f2931a25759d42cda2da93</t>
  </si>
  <si>
    <t>aea2e54d1b23eb524db5702d4dfb4864d82d16c9</t>
  </si>
  <si>
    <t>ac60917fc35de43cb534b98fe684347a794e6553</t>
  </si>
  <si>
    <t>78dfa3c1b1defe9bb45d869e3f34e232c352bd30</t>
  </si>
  <si>
    <t>9945571f1d3833ac7dd39da98d795093a32e34f6</t>
  </si>
  <si>
    <t>aca936a1a432ff5bd9bbb7fa1481a96d21d897ab</t>
  </si>
  <si>
    <t>d62af2151c1b98dae52b8b22b9a54a0931cfb342</t>
  </si>
  <si>
    <t>9e20f9bc799b6b1f4626671104d46e45f3c67a4d</t>
  </si>
  <si>
    <t>9055ff4c682a487589a154c277c6239db178ab0d</t>
  </si>
  <si>
    <t>072bff6f1dd6e73aba8b3df5e8d37bd044480523</t>
  </si>
  <si>
    <t>036596ca06b01cfc3ae8d7333b26c502180a0a6d</t>
  </si>
  <si>
    <t>6bd2d4181fd620635ecc3715f319d58059252535</t>
  </si>
  <si>
    <t>0eb12be7a95cad835a6531ede553b2b8ba1ecc27</t>
  </si>
  <si>
    <t>b66b9cc01f35480d02e61d99b9894d5cfb2e128d</t>
  </si>
  <si>
    <t>0bbf65915c1669190d4b0cabcf3a988cebf583eb</t>
  </si>
  <si>
    <t>8bdd776ec4847555ee4c6efd3f9663c6df75c8eb</t>
  </si>
  <si>
    <t>f5610caed80955444057e3ce9a1b6c17fd0dbcf1</t>
  </si>
  <si>
    <t>885ec43a99946d9510bfd4c7883cf037b92421b4</t>
  </si>
  <si>
    <t>e056b099f1b5e9e82812bea54eb965c443352005</t>
  </si>
  <si>
    <t>d85bbd5afbafb5809eaf867220e25f744425f1fc</t>
  </si>
  <si>
    <t>30984b73c86982b33973df557df793f633dbf487</t>
  </si>
  <si>
    <t>4f3b079c679a6540f9f731a05602cd42bdb1efb5</t>
  </si>
  <si>
    <t>2a67de9c3245f4fa88619b2e21a461e4a8bd9255</t>
  </si>
  <si>
    <t>8d9b59364ac656a7b5a72c1cd7500f59ab44e32b</t>
  </si>
  <si>
    <t>a7f6558a3c68e28ed8077809ceae65293fceeac8</t>
  </si>
  <si>
    <t>0fe3c753d6ba186399ce9b3013bc0fb7ff0a690f</t>
  </si>
  <si>
    <t>95231827d56e7ba4db8517ea89ab16ba5c294304</t>
  </si>
  <si>
    <t>3198492f54ddefcf6f68324e58fce63dff044763</t>
  </si>
  <si>
    <t>3175a029cc643ea43e561fb92b5575288e136c8d</t>
  </si>
  <si>
    <t>abd998eebc5e56d27e4ccd30970798e1e6819e26</t>
  </si>
  <si>
    <t>cb87070cef53f5c615045e17aa53ab93bdd8dc5c</t>
  </si>
  <si>
    <t>e6b5f2a495614c39acbe182a77ea776835998b45</t>
  </si>
  <si>
    <t>53dc74fd4837f319cb78d9d8b1cd1f256d96d98f</t>
  </si>
  <si>
    <t>91c322978d89097ecde5cf970bbe6eb37250b20e</t>
  </si>
  <si>
    <t>ba8e2978d3551739c2780c07d87b5573755c131e</t>
  </si>
  <si>
    <t>aad9446388a5c3249e94504ad46ed7075198878f</t>
  </si>
  <si>
    <t>5c03b41ef0c71669d54de09a231390e2c9327497</t>
  </si>
  <si>
    <t>4ced86527cec396b4d1a1b1fc5002e33fdce8e3d</t>
  </si>
  <si>
    <t>b902bab5c1009d7751bfd479a003361ea9e5d20d</t>
  </si>
  <si>
    <t>0c1ca2d0c36af25e9a2963a2975316a57b5c50d0</t>
  </si>
  <si>
    <t>aceb4d9e12048f666bf2d65ff4b38047c2254164</t>
  </si>
  <si>
    <t>a4e1baafa2cf7cc4f051f2b2e5e233a5ee4179f4</t>
  </si>
  <si>
    <t>ba8b0dc45c23c5b4cb6bc3f0016ad3a06169d584</t>
  </si>
  <si>
    <t>fd939d470e6def2ad5a70b9ce8bb59739d33d3e1</t>
  </si>
  <si>
    <t>11a46704145b14d56ba0aee103927d3965f3983e</t>
  </si>
  <si>
    <t>281ca936d6d656f2d3209f9089e9b0c7df95926f</t>
  </si>
  <si>
    <t>1479759a7775628977eeb6fe3d14cee89eb50077</t>
  </si>
  <si>
    <t>6d79b9d0cdeba65f18083498f5ad740bc03d2679</t>
  </si>
  <si>
    <t>c1b6d8a9553984de9ba613eb4071dae3d11dbf7b</t>
  </si>
  <si>
    <t>e887893d45460a203d9cb5db7f390b46ea26c3c1</t>
  </si>
  <si>
    <t>8b3adfe93b20f518257121affb11cabfdd5471fc</t>
  </si>
  <si>
    <t>9abe81b614fa2c26bb6bd07a4eb1aa05b463509a</t>
  </si>
  <si>
    <t>6d797ff2eacf93773766a136801eb2b100f1da5f</t>
  </si>
  <si>
    <t>8f3d71002796f8fe214b92f40a4dbcd8190683f1</t>
  </si>
  <si>
    <t>6bd25e1d03f58d6d00340f148e0e30ccc5ab72dd</t>
  </si>
  <si>
    <t>793d33d7094a56aac8bdfa9863f37274e76be89e</t>
  </si>
  <si>
    <t>1f259a0690903aee58c1a66f8528f062b1da75ca</t>
  </si>
  <si>
    <t>aceb6e452bb74f807ed89a4c66be9dc3869f1c2d</t>
  </si>
  <si>
    <t>e2b995ac64c2d7007a682e5bf1c1a63e98311453</t>
  </si>
  <si>
    <t>e599f30cf79ab6fa99ad592d3a8ab8eaafa9d601</t>
  </si>
  <si>
    <t>a98792995cc9c48d7a947f126ed385a563c88ad5</t>
  </si>
  <si>
    <t>d3d95b2e82175376cec147076eef6df765ea1387</t>
  </si>
  <si>
    <t>c0d129b2132859c40a4bfc0adf00023296e07e71</t>
  </si>
  <si>
    <t>bede5eaf32576de9ebb19639838897b3aa6b5e6c</t>
  </si>
  <si>
    <t>233d5faa1ee2b04b741a5230f7aa71512fc76cab</t>
  </si>
  <si>
    <t>5992f90cb13ec716f52d3c0657781049234a680c</t>
  </si>
  <si>
    <t>e72ece0dbbac9e13089d3e60cfb7a872055e1c94</t>
  </si>
  <si>
    <t>454f2b7cfdc24409c8ecfb3d2517eead5c6df3da</t>
  </si>
  <si>
    <t>a0b2e7173fcb5f6d30114671be5b222801d975bb</t>
  </si>
  <si>
    <t>685831b35f8082e5e14a2e99b96a7d4aabc0ba29</t>
  </si>
  <si>
    <t>c984494c217b71c3f8e004061b12cc9125fc655e</t>
  </si>
  <si>
    <t>1d357dc535835be8d2d9f721545a36f71bb95c68</t>
  </si>
  <si>
    <t>9620773631738513ed44959b5162f4d716c1e59a</t>
  </si>
  <si>
    <t>0fff3a40cd5da37f3c0d046a9bbe193dbac50dde</t>
  </si>
  <si>
    <t>322fdbee931e565cdd57911e81172d5f59b26a64</t>
  </si>
  <si>
    <t>7e00881f1f0ef4e5cbd34be1a40e9e151eeda5b4</t>
  </si>
  <si>
    <t>699c36e871b98cc804463836031b95e3879502b5</t>
  </si>
  <si>
    <t>aacdd893249f6211f26c9f02f56c0d93330d4706</t>
  </si>
  <si>
    <t>081f8945dc14291d8a98bc4d3aad9909a22d2cc1</t>
  </si>
  <si>
    <t>da695b5e77af98a842448d0389cf132fb9fba0c4</t>
  </si>
  <si>
    <t>0062e413cf010aab69d6e347d5fe063ddf120d69</t>
  </si>
  <si>
    <t>96f3cc5af8417f965f80e4dca177f28fa2086134</t>
  </si>
  <si>
    <t>c7c84edd3c38403290bba27f7c7c5191c5f3de44</t>
  </si>
  <si>
    <t>e7ca8b81a8be9cb45c3e864e905c34fb3e69eb01</t>
  </si>
  <si>
    <t>67bcf1992bd85277d61f6300a16b057150e0bfe5</t>
  </si>
  <si>
    <t>5346709b054b14ab001804b8277825c09b7ba056</t>
  </si>
  <si>
    <t>c5f88d34e4e59885164bd31e0281e88c71a5e6b7</t>
  </si>
  <si>
    <t>34d4af5172c798577417cbb856ab15305dfc79df</t>
  </si>
  <si>
    <t>8893c47f0d3ef67246c91c072acb8e99e3a7fba9</t>
  </si>
  <si>
    <t>86b06d596a62033fdc21193c9628f7467e39c100</t>
  </si>
  <si>
    <t>5010a6e39282e71601465661a5776f86a8a40178</t>
  </si>
  <si>
    <t>037c84bbb54e1cae4b1f33b60125966c522a1a2f</t>
  </si>
  <si>
    <t>926d104f57dd6d27d66223482ce1202b3e2dad7d</t>
  </si>
  <si>
    <t>fb383c5b42c0b5e9fabc8ab2f5abf09e9d15cb69</t>
  </si>
  <si>
    <t>ab3df2a582cf0cfbb2fb3082d50b6a2bec0af21b</t>
  </si>
  <si>
    <t>1e5632aa7f606c1d3ef2a0e72ed3fa8f52badb64</t>
  </si>
  <si>
    <t>ef696cde1460126e1b80bee9622c199db17efde7</t>
  </si>
  <si>
    <t>f04947f3d8a84f0a47c16a56e0548ea63b0a2852</t>
  </si>
  <si>
    <t>3ec2458786a7db6207f4d23da1c7ba82388cf474</t>
  </si>
  <si>
    <t>c4c83277ee7d8f4f872932c4067f46560328b9cc</t>
  </si>
  <si>
    <t>6f615d4c83e0e9d00088c2a5ac28113a5031b4cf</t>
  </si>
  <si>
    <t>ab33bec4d8f3251aa99d06f603457dc577506fda</t>
  </si>
  <si>
    <t>e64f39f169b9b6da0aef03917c8fbb843f8b01b8</t>
  </si>
  <si>
    <t>1eb0fc0d69b59d8ed43a64e4fb5e03ac42cc4382</t>
  </si>
  <si>
    <t>b0f06158d0e8ae9ca0896f51693090dba34518de</t>
  </si>
  <si>
    <t>7862adc3d56636360e8879c42958de89009e14de</t>
  </si>
  <si>
    <t>b2cf77d328fadd0857875d95a521db7818be8d6f</t>
  </si>
  <si>
    <t>204b9a5d5965d28f71bd99293d653a7ea83d12aa</t>
  </si>
  <si>
    <t>047a9e6b20c547d4551e2c2eb98cdfb638e18446</t>
  </si>
  <si>
    <t>57cd7a23b97e528185e457e968b3628ca2e20d94</t>
  </si>
  <si>
    <t>bd5756ad976941e7b98787836517264061429ad0</t>
  </si>
  <si>
    <t>5e58a6809633e571e384bdbe4258efc1ec9535e6</t>
  </si>
  <si>
    <t>0bf2beb2016d44861fbe4debad4887958b6f7c13</t>
  </si>
  <si>
    <t>5686004b679df88187fe6a9c702d6a0f57d69f68</t>
  </si>
  <si>
    <t>925be5d03736fcb72776302a45e9d2ab7db62374</t>
  </si>
  <si>
    <t>2b013c522c5fe4094597a44fdc2299ed9e3b86a9</t>
  </si>
  <si>
    <t>2881312b8fe50b61cc70ac36e767cce49df20ad5</t>
  </si>
  <si>
    <t>d2236fc53b6a2ae8a05ff69165ac8249f9a14e70</t>
  </si>
  <si>
    <t>0ad8cc1156309810755752b90e063fe5a4afefc0</t>
  </si>
  <si>
    <t>90a9a6e85ba1b0f5a40ef7bc07aa6a5144153477</t>
  </si>
  <si>
    <t>a437fdd6016df4a01ff3ec546847399e2665dcb2</t>
  </si>
  <si>
    <t>95eb8096fdbb1050304fc5e643679ba759c70f22</t>
  </si>
  <si>
    <t>3ab5e2aa34cfa0d5c09eff0f92a00473c5baac53</t>
  </si>
  <si>
    <t>1ae6f6c3edf69ba36c05670869bdd62d29580e58</t>
  </si>
  <si>
    <t>433316c612f09f034e1fb9ad321a17c2407b19cb</t>
  </si>
  <si>
    <t>7d9be3e60e2930a1300f234889538cb65a8a4561</t>
  </si>
  <si>
    <t>7f3631502fb699d3e4e64de867a5e7bf6b8ff143</t>
  </si>
  <si>
    <t>a87865cac87fa2bb8ce7a2b2a3d228353a0f111d</t>
  </si>
  <si>
    <t>c0c2b9a2a34dc09047ad448cb91dd7531c0a2459</t>
  </si>
  <si>
    <t>bd30b6b5ca22dab5bde856746a30da875a1cda36</t>
  </si>
  <si>
    <t>30b13dffe8b36da3889145210bd3245131ec91ef</t>
  </si>
  <si>
    <t>856d14a8500748700114107a3f3eaa9719f45ea7</t>
  </si>
  <si>
    <t>ca48e65c7f5380beb0b08abdebd14504f1d033a9</t>
  </si>
  <si>
    <t>98efcad74d87db795d134dd11255ecc0d1cf64b4</t>
  </si>
  <si>
    <t>f374ad35810429238abf65d4747924f4744f68f8</t>
  </si>
  <si>
    <t>d0d22839f0f59a759a3abef96ae7a72dae2941af</t>
  </si>
  <si>
    <t>ac610921aa5209a4c938773a874795e6f85a04ab</t>
  </si>
  <si>
    <t>dd6c89345fb095c598a33d5f0e41d019ef76ba39</t>
  </si>
  <si>
    <t>b54880b819cbd9b37278fb11467538b9552cfece</t>
  </si>
  <si>
    <t>e0c6c44ccf6a1183d36272cca62a50328cb2afbd</t>
  </si>
  <si>
    <t>b0274f10fe39bf10b03d83075520f8a1b32c867e</t>
  </si>
  <si>
    <t>34ab7a9311207c3be1536b6c2a6365bafaa2c3f9</t>
  </si>
  <si>
    <t>2535f210c0fa58ee0f4179ed1b47548a76e9db13</t>
  </si>
  <si>
    <t>a3caa02c2e030ca864ed9f641210ee3498db887e</t>
  </si>
  <si>
    <t>e6485668eae8b72ac269f9b93f149bb24dbc3e47</t>
  </si>
  <si>
    <t>d8dcf6ae25c4de8e97992be691000da4a633d1dd</t>
  </si>
  <si>
    <t>c1e32445dfdb49aa45b6bd0286aba1dad0ee8232</t>
  </si>
  <si>
    <t>9c43a062d937f5c1fb7fb6a679830942570b6118</t>
  </si>
  <si>
    <t>915fd4999cbec5c961d1570ae6302730f0f2c917</t>
  </si>
  <si>
    <t>27509a1f06a62a6cd9ff0c41a60e94674bc59954</t>
  </si>
  <si>
    <t>239337e4565febee361ba285993943d346b93cf1</t>
  </si>
  <si>
    <t>7eced7dc547b7f3bf6e53ba452fd9652093a1a23</t>
  </si>
  <si>
    <t>8a42b41801d1dd8ccede8ba470d88e035671d188</t>
  </si>
  <si>
    <t>5b3cfc0253092d4151ac6f5ed401630603c28af2</t>
  </si>
  <si>
    <t>09375cd480c57ba63040db5bd65ea4835507b52a</t>
  </si>
  <si>
    <t>fee588f25b61aee2881128f8b7aacd6c0115d5c7</t>
  </si>
  <si>
    <t>bb2587b64c976db9c112629ff63040c8a4ef7404</t>
  </si>
  <si>
    <t>9789650279a41c00f4794fce3fb8300538da287d</t>
  </si>
  <si>
    <t>d8380d8e5e43696e9645b1f677177ce7365d4f9d</t>
  </si>
  <si>
    <t>140bec0e930b2b88cd23a0eb0fa5f52b76758ec1</t>
  </si>
  <si>
    <t>6a4c94551c26b0902b4e41308842064e28a9c122</t>
  </si>
  <si>
    <t>8e6427dd0e2008fd26b2e4d0d98d5433176c913c</t>
  </si>
  <si>
    <t>122008b3bef9e3145cf9c687bed33249805187c9</t>
  </si>
  <si>
    <t>c8ce96965eb282601bcca387492f546bf881b933</t>
  </si>
  <si>
    <t>6deef40b2120fda0313082e8b78166fa25fe5d3e</t>
  </si>
  <si>
    <t>3eaf2391c4c0d5d65562bef12060aa77fae2ce56</t>
  </si>
  <si>
    <t>c5fcbb5f7aaba8e7c19e6bfef310e271dcc6b30e</t>
  </si>
  <si>
    <t>063929f80ae8753023b454942c7c712375386aa3</t>
  </si>
  <si>
    <t>a3db21d62058bb505c02a67aa095a9847a31d889</t>
  </si>
  <si>
    <t>6cf604470c95b8ef84579747ee217ce4218bb68d</t>
  </si>
  <si>
    <t>f74f7df3ceb08072efe255e442d435e4b06d1ef0</t>
  </si>
  <si>
    <t>83b5a36dbea310b47e7f4ee03fa0e49d8b7c2edb</t>
  </si>
  <si>
    <t>3f318ba886ea85fcca2626c37c112a2166193f63</t>
  </si>
  <si>
    <t>3d7329ad64d611d44d9ae3677dccccbe0eafb8e1</t>
  </si>
  <si>
    <t>721d73f7e0b4ea7bc9f0851beb06a1498a68c8d8</t>
  </si>
  <si>
    <t>49090ecba2629786c9b43db8bdda3dcb646f883a</t>
  </si>
  <si>
    <t>7090a1d9e37275198ee0d16c13978c83e129503a</t>
  </si>
  <si>
    <t>22dd596d6e7a5200039b365db1a725606b08b132</t>
  </si>
  <si>
    <t>137f27579fb5d5250ef62d39205e7452d1766214</t>
  </si>
  <si>
    <t>fd53e9c13149d7cf201aa0456c1ed90c7797eff7</t>
  </si>
  <si>
    <t>72a7a245e58cbb3cf51fa6b6693efa39e471d738</t>
  </si>
  <si>
    <t>6a1a5690225671a8c2a12a2e2fdc74f25f8308c1</t>
  </si>
  <si>
    <t>4533df5bd18c0ef43fdecc7ed3f4052c66fc20e6</t>
  </si>
  <si>
    <t>de4472da313251bea8128624bd05f59440cb550a</t>
  </si>
  <si>
    <t>54938a4130728c6187d568c0a4a8f209f5aebbe9</t>
  </si>
  <si>
    <t>de8ea805b5e8edf39ce67206ae8b4feea505dba5</t>
  </si>
  <si>
    <t>a6cb5c7427c5c02c2422f3c86fc6d61af4fa8710</t>
  </si>
  <si>
    <t>e07cac56afef47ced049e19a145dd1ea8223152b</t>
  </si>
  <si>
    <t>25c2866ee6b8ce7854c9eb3ca5f1c8588f6c11d7</t>
  </si>
  <si>
    <t>b40d252b6a11892d13424a55fde584c102cb8350</t>
  </si>
  <si>
    <t>661dee5d88ca7d1b3cb285cabb8e58da3cb5add1</t>
  </si>
  <si>
    <t>2152581f687b47c3aab455de9d67d4ee54ef0806</t>
  </si>
  <si>
    <t>1c159104f03846ec7fff017eea81f9d0c16256d9</t>
  </si>
  <si>
    <t>394098d3cc6e7e85ec62693f90e0f704e36a5adf</t>
  </si>
  <si>
    <t>96993b1204b8af528e9330c345fcd6abd9dd1ed3</t>
  </si>
  <si>
    <t>fc78a548e89e26177b4f3a586e40f3cd68315e45</t>
  </si>
  <si>
    <t>55f2c7e30bbc317b930d204714361b186fdb2a0a</t>
  </si>
  <si>
    <t>610e4c10ec8275500e451535c82dd63a48bd89de</t>
  </si>
  <si>
    <t>ce321c2e938e73b6341fa93306ca142498c8c447</t>
  </si>
  <si>
    <t>fc65e8103ffc4e08ece39f43af2112d253d2bb06</t>
  </si>
  <si>
    <t>058cef0acf81efe4157e4e1a50ec139279cb28fc</t>
  </si>
  <si>
    <t>63dfcca5ec68ed00704ef9aa76082c3fff8437c0</t>
  </si>
  <si>
    <t>0d86953f9b7c10480d25c69e500a8dab8800bef6</t>
  </si>
  <si>
    <t>0b4f840ddb98c0f3c9002942132ca286f1df2e04</t>
  </si>
  <si>
    <t>f1dd4a88a1b14ea755a702501433fa7192bc802b</t>
  </si>
  <si>
    <t>22cde011a9a2deb4417395c6e0e783f5ff1790a9</t>
  </si>
  <si>
    <t>9c345781e3814cc637845b95bb34b13500acba65</t>
  </si>
  <si>
    <t>0f4ce3f582627ee35d97ee5de16fea9c4b1cd8c8</t>
  </si>
  <si>
    <t>32b4df8ff91029c9b6e7952d7a1643f434fb5b7d</t>
  </si>
  <si>
    <t>1d8b940f708237f8ca5cefcc3abb85941b177488</t>
  </si>
  <si>
    <t>45cb6fb4f3e112f4114920bab34b0a4701fc9e11</t>
  </si>
  <si>
    <t>1a5a9b1e798b9e238830b19e83d58771a7ba21e5</t>
  </si>
  <si>
    <t>d2d756dffcc649f0756b97753febcb05a0e408f9</t>
  </si>
  <si>
    <t>cc9d1db1e5935d9b0ab2b8f874dc06650694713a</t>
  </si>
  <si>
    <t>04aabe8f84da1d02279ac536a70ec7af88b6675c</t>
  </si>
  <si>
    <t>d66fdd1da4c1cb1d86df0eb1a7cebb4b7ef32cc4</t>
  </si>
  <si>
    <t>770eda3ee806d0fdfb962eb21c6806e8fe44711b</t>
  </si>
  <si>
    <t>326691091ecb4ac61de5eb1c9e8ee97118682c75</t>
  </si>
  <si>
    <t>a9dcf55f237e078be9d72b50154821dc14dc7693</t>
  </si>
  <si>
    <t>ba3e8d67f710f073b12af08c8ef83572d7c85479</t>
  </si>
  <si>
    <t>11d67cacdc8d50c4a3608d8e1f970a1a8b48dc64</t>
  </si>
  <si>
    <t>9e41fa53274295c59c40a9a4e1f7c43cb5b43bb7</t>
  </si>
  <si>
    <t>2404c1605b17e3eca810fd24b9df4fb7d4cdf4c5</t>
  </si>
  <si>
    <t>9d76fbfd80242ec139f439a608979d2181e0839f</t>
  </si>
  <si>
    <t>db9760157079492441910e658826b130f9326a6b</t>
  </si>
  <si>
    <t>1b140be03a77377f6809ba2dc04acfb81d53d5ca</t>
  </si>
  <si>
    <t>a2c0e921e0d60ad52a0b74f2daeac5e866a1649e</t>
  </si>
  <si>
    <t>297f42900831427255911c29fe16f8de7f44fe37</t>
  </si>
  <si>
    <t>1ecaa94d8f467eafa869f806bf6171de855aaa96</t>
  </si>
  <si>
    <t>34fad77e140409bde8dfe353e94e02ff6b95e16f</t>
  </si>
  <si>
    <t>34589b129d16f7e51e1a0db897c7805f038ef136</t>
  </si>
  <si>
    <t>869750d2e5eb86321342dea7fa5da6f8b3b38d8f</t>
  </si>
  <si>
    <t>73304229e9ff5f60fe2a4e655cedbffceb69ed33</t>
  </si>
  <si>
    <t>424ba8b723cc93a276336261d32b801e6ecbcbed</t>
  </si>
  <si>
    <t>3426876f060644bcdc64018eb4433b5c1abc07f1</t>
  </si>
  <si>
    <t>113e1dca592cafaa2e57f88e045c1da9106a5856</t>
  </si>
  <si>
    <t>8f726aa6d6ced328c890109254a0e2a963eb171e</t>
  </si>
  <si>
    <t>5158e0cd92cc0c43387db42c5daa80463033992b</t>
  </si>
  <si>
    <t>181fa7eb61641d26b8713d32917a46e0a1268ac5</t>
  </si>
  <si>
    <t>a36014bab893adef1ac44bcacb87d0840ba09c98</t>
  </si>
  <si>
    <t>133a646cb850bc0e2e6f3b1bdbfa9db96c41f01f</t>
  </si>
  <si>
    <t>a20a7132091cac9cf2fe571176964a449d884bc1</t>
  </si>
  <si>
    <t>6523c130b5932707ceb8979ee7fe54782428221c</t>
  </si>
  <si>
    <t>4b948f93eb106828458cd67c0f6c617586df2a68</t>
  </si>
  <si>
    <t>327c0fefe3461189b9b0c3beb2a5c7bbb4aa4cfd</t>
  </si>
  <si>
    <t>6752b6151fa063afbf3f38cc237f6a2e84093d41</t>
  </si>
  <si>
    <t>18c16d00a383b7a7ccf3fc3fe98d348f18858a45</t>
  </si>
  <si>
    <t>5c597989e90f2e6be5bc4b2c4cbdb1019f1cb862</t>
  </si>
  <si>
    <t>d77d848c3698a8ad65c07fb75bd1cccc13d19dd5</t>
  </si>
  <si>
    <t>5f8078685f80678e21b857700f40eb3addc6e755</t>
  </si>
  <si>
    <t>55660bac8f751abddf04de48ad7bea41b59ad4d1</t>
  </si>
  <si>
    <t>53a328fcd1e372ef239179e5c959a00a8e88a11a</t>
  </si>
  <si>
    <t>68f30b6c4c34b9de7277f5248ad621c25cb331ec</t>
  </si>
  <si>
    <t>4f4091363f4f84e71c6ba49f1eea2e9aca7099ae</t>
  </si>
  <si>
    <t>e5f313dc3ea5e262d2b3d04d9c592060c933f620</t>
  </si>
  <si>
    <t>9135497ff3318ef2bd009beb1a8d897b338b6516</t>
  </si>
  <si>
    <t>86050f40599235e04a7893d05d223b7766712ac3</t>
  </si>
  <si>
    <t>1d519dcd16eef5fbd15afaab9b96a3342a420064</t>
  </si>
  <si>
    <t>942f53f35054f5898926e5230c01ac0f745a7e0c</t>
  </si>
  <si>
    <t>5e00f25be9b6560d0f14f2f59021973c0b615c77</t>
  </si>
  <si>
    <t>30a64c7b5fdfe608221976d31636f3563d182163</t>
  </si>
  <si>
    <t>f7d3fa473fc788978fc4e33688e992acf0f5f3dd</t>
  </si>
  <si>
    <t>b6a50c8cb4a0ea0fb53951baff5af556d2d3670e</t>
  </si>
  <si>
    <t>e8e920f039a8bbabca156e178f3ec35feda23451</t>
  </si>
  <si>
    <t>45bdbe47dfd7461f4d1518eafcee9ba79380b9b6</t>
  </si>
  <si>
    <t>a525987e6c5f501f9a5952089391793959dadabd</t>
  </si>
  <si>
    <t>8abef2c0b60a76c58eaa6717bba286a5d63443ef</t>
  </si>
  <si>
    <t>6a480a943b4ae930c26d058d4f73680e302b7ecf</t>
  </si>
  <si>
    <t>25b8d7f0b61732a683f0c0b8de0253811fcd95ea</t>
  </si>
  <si>
    <t>12af33d3434c0fcd20dd2f29f937a8da542ea0cf</t>
  </si>
  <si>
    <t>2d0eb1ff34a3f782d40e86fdc075187ad117b204</t>
  </si>
  <si>
    <t>f3663a4c9ab20fd72202f44668b2774acf86ec9b</t>
  </si>
  <si>
    <t>7163565a718a2ee45266d4f2668464c4a8be677a</t>
  </si>
  <si>
    <t>c570698ba4e2d84024fae9527b79432a5fed68ed</t>
  </si>
  <si>
    <t>b1ef28fff7f31ed35a1095ede53ed59cfffa1b0d</t>
  </si>
  <si>
    <t>d8c6cbf6b9b99fedbd43e191a241ce878893b2a7</t>
  </si>
  <si>
    <t>394eb038a86d026c7ec69595f0230136c3ce109f</t>
  </si>
  <si>
    <t>9345fa65c27495d27c053e0a245efb9738b73dcd</t>
  </si>
  <si>
    <t>9fea15acbb6b25cf7d6eec4ba24633c76430cffe</t>
  </si>
  <si>
    <t>3b549542aa30752c4ab4962502b1cf9be15d5592</t>
  </si>
  <si>
    <t>f7a609f166f77d7ac33c6683b96c6b44e4610452</t>
  </si>
  <si>
    <t>fe265297d28fb516de3437a1124c06e7cf5c53ff</t>
  </si>
  <si>
    <t>940010106f692e8e9c8d0a8dc12745bb5c48c045</t>
  </si>
  <si>
    <t>8fa251908dc3146583b5af2d11c066e115acc32c</t>
  </si>
  <si>
    <t>abcd4db1d366cc0baa53384abc93e26eba3fe321</t>
  </si>
  <si>
    <t>9dc118d1c9a6aadef74fd535f8dae36873fe735f</t>
  </si>
  <si>
    <t>a4a96def328dce07486b0ee29672646aacf51340</t>
  </si>
  <si>
    <t>8c614de544b8f62e62da643c50618dd2b5b5d37c</t>
  </si>
  <si>
    <t>dc261e405ad09e65630e3686b7086e9cb1f1a9a9</t>
  </si>
  <si>
    <t>e77ee578b11f08ea1579deb1b6c6fb84bf03fee7</t>
  </si>
  <si>
    <t>12544ef6c75da0342b76b145b1a0c1fdeb136cbd</t>
  </si>
  <si>
    <t>e1a53a227b7ce6bbdde8680a236bca616249a40e</t>
  </si>
  <si>
    <t>38b460647ec014c978bf30bad75246aee83b50af</t>
  </si>
  <si>
    <t>8fb2bb9eb908061cb6789d98c3fc4084d8a56314</t>
  </si>
  <si>
    <t>725c06f8f5656fd895d33565a1f95f28f87ac8e5</t>
  </si>
  <si>
    <t>6b1d227e38a28a052055bd105963c63ad3a23c7f</t>
  </si>
  <si>
    <t>cfde4cce78747c8fc2717465fbe4541c2dc6dcb5</t>
  </si>
  <si>
    <t>7368c07afcbf8984cf053fa88197bc59ff980ad0</t>
  </si>
  <si>
    <t>24116d16538c019e11d52fac7f317a4e3a878807</t>
  </si>
  <si>
    <t>137d2c9cfc2fde2af80fff24f7fe154fab2fc803</t>
  </si>
  <si>
    <t>8f11f41cb72340e90fc627202ad4b25d969c989b</t>
  </si>
  <si>
    <t>21383e09cb02398b423dee03cb94ab427903af13</t>
  </si>
  <si>
    <t>638ce219901b608a93ad755700dac92ed9f8f4cf</t>
  </si>
  <si>
    <t>5061067f88ebd925090e9bd21ebcebe7089f2a95</t>
  </si>
  <si>
    <t>54c445fb67f8e6850b03da375ad081ef2311e62f</t>
  </si>
  <si>
    <t>d72262ea1d5103adc804a95e53bd71f43be5cd3f</t>
  </si>
  <si>
    <t>347d250bf23d4aaa7703d299c3cefcbadcdcae1c</t>
  </si>
  <si>
    <t>861d6fedce4b27cbe17be53a0858100b3215720d</t>
  </si>
  <si>
    <t>bdc2672404311566d6966aabef0fd0f1728b736f</t>
  </si>
  <si>
    <t>35daf90222050cd99938d9e1ed88f5e66ef1b5f1</t>
  </si>
  <si>
    <t>74fcd12710021bbf9fdc1b12455db7eedebc65b7</t>
  </si>
  <si>
    <t>53dbd9c1f13141e7afc4cb081d893cb917dcdfb8</t>
  </si>
  <si>
    <t>4ca95b2f9681b3d1c2f25210e5e7348f71b1d41d</t>
  </si>
  <si>
    <t>8bd9c72ef1df99175f0d737033b060e11279b3ef</t>
  </si>
  <si>
    <t>8f007994a540aebc69d828908e42a1e500b0d32d</t>
  </si>
  <si>
    <t>03b76133b54f6b79546d2aa5146d34a378e54071</t>
  </si>
  <si>
    <t>2c52549a01c63bcfc829fb28bb8ce05483baf5fc</t>
  </si>
  <si>
    <t>114617c8c44307a38ee25b43e77be7424aba02cb</t>
  </si>
  <si>
    <t>1349b77e6f6e59f8d634f4a9b4b2ddcff3d4c36d</t>
  </si>
  <si>
    <t>4e31cedc526fc9a1fd6e6d72acda7b5f944960bf</t>
  </si>
  <si>
    <t>6ae74db3467b856378300cb8899af4ac559aa91c</t>
  </si>
  <si>
    <t>fa4eae6723d51a3db37de1c7f13c8755e1431897</t>
  </si>
  <si>
    <t>62cec57397cbae30a4539931433f7d44a88f7e5e</t>
  </si>
  <si>
    <t>4ee72cb078609cf5fa093a2f8d42740a1fc48b16</t>
  </si>
  <si>
    <t>8e89b7d95545967f2b8688b973240e8f92abdfd5</t>
  </si>
  <si>
    <t>57a5f5bc09be574892d41b0f1520c212a919ba13</t>
  </si>
  <si>
    <t>f838be4169ef70873517858d4439034f497a1860</t>
  </si>
  <si>
    <t>b743b6fbdda945d92c92d2b327be0aa6f31eed6a</t>
  </si>
  <si>
    <t>a2084826b26fabbcb599dae1d06545bc26b37eae</t>
  </si>
  <si>
    <t>50d3e0f7784eb9696116519c1c665047625d8507</t>
  </si>
  <si>
    <t>b6bb03306fc0190a689f231eaf302f2aae046bbe</t>
  </si>
  <si>
    <t>1b76df09af1c8e7fb92614f6e8ecdc1204ef1523</t>
  </si>
  <si>
    <t>eeedb562d3d298d48b3efa312e9de8c0d141cd70</t>
  </si>
  <si>
    <t>264a1ea9324f2e7369bfb0a3c4cfb1931b090f5e</t>
  </si>
  <si>
    <t>3eb0edfb1e129bfebc8768111ddc450f5744c278</t>
  </si>
  <si>
    <t>ec9eb4ba922237d74562a914ca4a69ffc133e872</t>
  </si>
  <si>
    <t>83bbddc1d8748d11c50308487607dd33d6bf6c9b</t>
  </si>
  <si>
    <t>0c8a4f11815bfbe5925e37305b1ad6169a291b4b</t>
  </si>
  <si>
    <t>8bd5acf824830f29bd5abfe9960118f5f80a389f</t>
  </si>
  <si>
    <t>b6923879002aaeec1ada9c005e8a0a000fe9135c</t>
  </si>
  <si>
    <t>08b5b6e58c7a467a027633440a8528cbfbc3afe8</t>
  </si>
  <si>
    <t>ee0685f5e9935f534803e4176fc063eb17f5995c</t>
  </si>
  <si>
    <t>71e3a3a05a1c0e6700cd1d3f2f7f9f4775b4766d</t>
  </si>
  <si>
    <t>5b6db9f8dbdcbf274c0615f9e1df1aaf152608d3</t>
  </si>
  <si>
    <t>8f5f19fb3c240e91262450a6c0fe5f5fef772411</t>
  </si>
  <si>
    <t>6b2b56998ed0d0b39a6a870b936b279661e919b4</t>
  </si>
  <si>
    <t>c7ed0da11beeea55e01829d4694aaef4797936b2</t>
  </si>
  <si>
    <t>3e7881f3271f7a01f35db6d3b8ebeb58f7a31c05</t>
  </si>
  <si>
    <t>7cc375421170af13d9b0ff9fc15b17709dec50ce</t>
  </si>
  <si>
    <t>21cd0a7ff75eb3564d65bcd62b36a58ebe996afe</t>
  </si>
  <si>
    <t>d8fa44777e81852cca9c4e18cc7459c695ecd116</t>
  </si>
  <si>
    <t>42bd61f3a20385894ef38c2eeb070fc1e5648a98</t>
  </si>
  <si>
    <t>bc3770f6e9bfc6d3d76c40c3203fbe46146674f1</t>
  </si>
  <si>
    <t>dd9ef183701a1169728c17c99c7b1bd7d0e91641</t>
  </si>
  <si>
    <t>0a8642d5e297e7d3907d290099d3d51dae2cd97e</t>
  </si>
  <si>
    <t>f9f85dbc051739d932605f2cc5e935e9496cc85f</t>
  </si>
  <si>
    <t>60a615a195e72878e5fdf6c2b92160ec0aca6b22</t>
  </si>
  <si>
    <t>1410d86308ca19fd5a4afe9d7ef939ca1eb64c78</t>
  </si>
  <si>
    <t>cdad1a1c18682e4402f5e20ac2a9aec9c634d00c</t>
  </si>
  <si>
    <t>2130057203855df60f5823aaa909a592e8208b79</t>
  </si>
  <si>
    <t>0929117fee6addb5b1611e3938f3b3e38e7ef74e</t>
  </si>
  <si>
    <t>95870109ad459d76dc2e8e5acc0c507997279418</t>
  </si>
  <si>
    <t>de9ee400c6fe16923969a12321b773ab7b5e2779</t>
  </si>
  <si>
    <t>5b414ab4de800e94e4474e7a00df12018ac45abd</t>
  </si>
  <si>
    <t>63152c151bb1781bfc6bd83229625d37311a48cb</t>
  </si>
  <si>
    <t>08fbc7a27c03d4a6e1188c1bf522791723834085</t>
  </si>
  <si>
    <t>d3260cb71cef65aaa8174151d9f6506f1f6afc0d</t>
  </si>
  <si>
    <t>b440b48dc6c641bb8b35942114cb30094a9d9238</t>
  </si>
  <si>
    <t>de1abe90cc3178c347205846ba029a7b9a1ae358</t>
  </si>
  <si>
    <t>9924fb81530b40be5628aa86e3c82cf9f9d20460</t>
  </si>
  <si>
    <t>e2aac1a7a421edc12fa73af22abb551ba43f380a</t>
  </si>
  <si>
    <t>dbab11c2be0d19dde6584dba3450258e132ec075</t>
  </si>
  <si>
    <t>ff16e98d14790cfb037667d79258234966ea7fb5</t>
  </si>
  <si>
    <t>20a77c8822e643a2f43ca233c40d0f5a59f70371</t>
  </si>
  <si>
    <t>6a77f7107def801f3b98f6d497329bbfd08b3321</t>
  </si>
  <si>
    <t>983f3c5c4c0e7061daf3281cfa157e927dcc0ee8</t>
  </si>
  <si>
    <t>2672874d810197c9cd47738b17cdb67b7338af99</t>
  </si>
  <si>
    <t>0fbde1fb141b4246f7bc4221559984d20dec4507</t>
  </si>
  <si>
    <t>e19e9ebab327039dd5f655655eaa0fb98f9fbdf9</t>
  </si>
  <si>
    <t>fdf16e99454f97f84b566e7920ddc67061355c43</t>
  </si>
  <si>
    <t>12deeeb387d04abbc7cb77b0696306fe6f4d88fd</t>
  </si>
  <si>
    <t>1c7357114039cb9ea55f735654ef02833e517ea3</t>
  </si>
  <si>
    <t>2d87a158821c646ea9923c02bda92371d9243a0f</t>
  </si>
  <si>
    <t>a29273cbbfb7c79919294aece46e9359d5762030</t>
  </si>
  <si>
    <t>9f58fe07bd9c4cc9d10126963b8a46f5bae44306</t>
  </si>
  <si>
    <t>fa2a8605797140f71157d7193a22ccf4311aeea7</t>
  </si>
  <si>
    <t>f00c7e93d28b690ed00960634921dd521e4d5e01</t>
  </si>
  <si>
    <t>04caaf252186c3145ce2d23b2688d48829cb434b</t>
  </si>
  <si>
    <t>1693a2f8523b0a3565fe56127a5af30304d991aa</t>
  </si>
  <si>
    <t>eb7339a2a4ee2076c2bdde45112ec3e4eb2aa881</t>
  </si>
  <si>
    <t>6959730efc1f90ebb7d4ef312bb8823aee5380e6</t>
  </si>
  <si>
    <t>92b432e58aca7acbd582bd606ce86ad7c3f89617</t>
  </si>
  <si>
    <t>95254e628f884d5cb3e03f78f5a01b6a5deb53c5</t>
  </si>
  <si>
    <t>d3c212dfec537c7464d2231492dbd1a3d1302267</t>
  </si>
  <si>
    <t>e4dd438d47d8af0d39b61cbf4afcf21657ada60d</t>
  </si>
  <si>
    <t>6eb5f8cf8a98ecfc1f284f7775a7fa808f251ee0</t>
  </si>
  <si>
    <t>aaf2ddb1f3d52c6b22ceeb14e1c1e0501fe13efd</t>
  </si>
  <si>
    <t>6b3a4a63c9f0b269cae3d54c9afce9ac0a7395a5</t>
  </si>
  <si>
    <t>7349a3c63ebaaf62fdb8a7721a902642f7a40b39</t>
  </si>
  <si>
    <t>45a98a44cb0bf6c0f932e97a3e79b319045c0f0e</t>
  </si>
  <si>
    <t>3a15fface5f252c3d31976b8f88e5b8cb7592afe</t>
  </si>
  <si>
    <t>2791c7d68cd48a8e044b87f537ef80825f81a5fc</t>
  </si>
  <si>
    <t>59ed0b95e479a42ee77a4025a487e9358bf3930c</t>
  </si>
  <si>
    <t>7654f9705f44a8b90e91bc88a1615c07f17414a9</t>
  </si>
  <si>
    <t>5559b11a001805dfc4a451c3da9c547535895745</t>
  </si>
  <si>
    <t>4512da1c923eb939d2e4609e8fa91b6fe0cf8713</t>
  </si>
  <si>
    <t>3ba5cb281d5f004b8992601694c221e476ef735a</t>
  </si>
  <si>
    <t>b6567c59b17df525dc42898cf8d9fccf8c0f5a11</t>
  </si>
  <si>
    <t>b0d6a18fc94a1a505167c331be06d1dcb4a2f862</t>
  </si>
  <si>
    <t>6742a40a5ed1578e663c14c505d8f2e6e99f802d</t>
  </si>
  <si>
    <t>e2498fd4a70641b4037ec10a8fe3a51e27f8de92</t>
  </si>
  <si>
    <t>4d97ad8e03674b5eb09a986183b7351512e27c50</t>
  </si>
  <si>
    <t>7e57833a40689f907cb37f418766b899341df9ea</t>
  </si>
  <si>
    <t>39c5d44af7d52244d41d5a5a55346130d9fd727b</t>
  </si>
  <si>
    <t>d01cb455f6ea982f4c3ae15ac669ec35d9e9396f</t>
  </si>
  <si>
    <t>cdb93caaad9b6c4e5c0e47f59091c1ef822a5777</t>
  </si>
  <si>
    <t>573e3cb20b330ed794d4f761c237eeaed059629a</t>
  </si>
  <si>
    <t>e1e14fad138e754afa59ef637e4f1966d3040098</t>
  </si>
  <si>
    <t>153ae5699851c46decc49836226cb7613e392943</t>
  </si>
  <si>
    <t>4b19e42fb8c5fbefc5f3cbf353db6028d5dbf57c</t>
  </si>
  <si>
    <t>55ce661b10ad65f6c0753ffb464121d71b915773</t>
  </si>
  <si>
    <t>ec5893bfb0873d2487cc2d5ab355240c680ad5e1</t>
  </si>
  <si>
    <t>0de9941b9daed5a061ebdd83566cde48fafbaeb7</t>
  </si>
  <si>
    <t>3da2f369b9f66bdb8bca628e41071a5e6a1e1444</t>
  </si>
  <si>
    <t>17738b9ec4004bc630d3171a4fd04471ef9f879f</t>
  </si>
  <si>
    <t>cfbf1e70fda49f013e763d539fb1dee061a3a9dc</t>
  </si>
  <si>
    <t>2a0ae34d617c21e7a4cf4a04b9352024b718a664</t>
  </si>
  <si>
    <t>1f6ff8b272e1ea78a15ce08c33f5923ad82373a2</t>
  </si>
  <si>
    <t>1e27dfd6487b453903abcc74655f3a6101b17c20</t>
  </si>
  <si>
    <t>9b03e3ad0b7f9245aecd06213dd3151fda5dbe48</t>
  </si>
  <si>
    <t>c43a780650e33c08469a8f9dff37201d9d5124b3</t>
  </si>
  <si>
    <t>068a282f6b3c751024463b1085d491ff7a171183</t>
  </si>
  <si>
    <t>c3234ccebf24e0fc46ca5dbb5414e019bcdd39d0</t>
  </si>
  <si>
    <t>89e7836319526ad02bfc0d8cd75476d07f43152a</t>
  </si>
  <si>
    <t>c7b056b4175f02180823ec1b1283006e5fef881d</t>
  </si>
  <si>
    <t>24d5ca2a5453ab8cf1a730206ca70d809cd1bb35</t>
  </si>
  <si>
    <t>3256d782e821b44d4b250a76cb0acc9f4050a748</t>
  </si>
  <si>
    <t>ef8274b7b8b39b15e2c81b61cb0885720d83c50b</t>
  </si>
  <si>
    <t>92b86f65c2682876718857a08b404179a8214f8e</t>
  </si>
  <si>
    <t>c96551d67c2469fa684b98281a18bd0f6236b31e</t>
  </si>
  <si>
    <t>da8128481394e1563c32b68452551253eccab7d2</t>
  </si>
  <si>
    <t>b99db197b7f7dc6bae5c7fb5749e5a2ac1077ab0</t>
  </si>
  <si>
    <t>1399a47d0e3b26a10657b2fab0d2b6327bd6720c</t>
  </si>
  <si>
    <t>057940d4a3904cfe747a31d786fd27538da02fef</t>
  </si>
  <si>
    <t>5fe434799118180eb35c24a94e38038d9170af6c</t>
  </si>
  <si>
    <t>646b854d2573c5886d1c418112b06adf01eb92ff</t>
  </si>
  <si>
    <t>8cfa2575295e5e8a230e945d31f9e4a8dafdef3f</t>
  </si>
  <si>
    <t>dfa651b0fb2b8bee415c6822909572303062950a</t>
  </si>
  <si>
    <t>6f55d66c384b59ec526726efc41b040c93ccc275</t>
  </si>
  <si>
    <t>a1cbbb7635914fd65fdeb161beb320c1d7d1b06e</t>
  </si>
  <si>
    <t>b1fdc3079736a94f5512fb148dd7d9f8f45b2b2a</t>
  </si>
  <si>
    <t>54b7a98db4e2b95a26cc9eb8d005e98d5b28be84</t>
  </si>
  <si>
    <t>6ceb8a307972b747212840e51667dfc4c55fec8d</t>
  </si>
  <si>
    <t>dbf9a3918c21bed8aa4c942b41d82b71813897e6</t>
  </si>
  <si>
    <t>4ef0fe90772032a9c5f293b90fd8376e20a35677</t>
  </si>
  <si>
    <t>1b4c34c4425b0b23bcea2829efb6f0a8e2df9503</t>
  </si>
  <si>
    <t>7713e51dec09edc8bd40bec119d8fd9512ec4b0f</t>
  </si>
  <si>
    <t>5e6a46bb71e847f6b3fd2ca370c6370b4a959dcc</t>
  </si>
  <si>
    <t>99f341525868e567c1d183ee2006bbb1e945a37b</t>
  </si>
  <si>
    <t>78bcc78389ca54d3670ac204b8ac99e5bcfa317e</t>
  </si>
  <si>
    <t>4f2194d9e3a260baf7c0c3c322f0f27cd6e3a3a2</t>
  </si>
  <si>
    <t>c33c777357a42aa820aa31cbb94250ddddd37ec4</t>
  </si>
  <si>
    <t>cd29d0285668e56ddf5232b316207159003371bc</t>
  </si>
  <si>
    <t>35a1c9e235c22a2111f4b57495d06b48175c32eb</t>
  </si>
  <si>
    <t>6547fbe881df01be8d56fa2de389a501bd99645b</t>
  </si>
  <si>
    <t>47b643d43585f781994ee00e9152a6a3641c01ed</t>
  </si>
  <si>
    <t>6858395d1f77897cbf7f4d8996ea06ad8ed13b41</t>
  </si>
  <si>
    <t>585fc618367c3b458eba9c0568c1594db636da25</t>
  </si>
  <si>
    <t>d014a596ff0b25c80ae76e592f5d8a89608f2bbe</t>
  </si>
  <si>
    <t>bff158639afd973494938536a49c07fddd00b40a</t>
  </si>
  <si>
    <t>e4b1c14a723cea44603506ac95794033c939a485</t>
  </si>
  <si>
    <t>85e3d5009d9acf9f47d375f343b336c870835f30</t>
  </si>
  <si>
    <t>7cecd356cd3e8d9765a5fa9bcc2ff681339143a9</t>
  </si>
  <si>
    <t>611efa73d65d9fa71d964089b1f465bb2ec64ae1</t>
  </si>
  <si>
    <t>4ad325a1ed7c0f0e00375f6fb402cf6cc83c2496</t>
  </si>
  <si>
    <t>3d1a98d22bb3da7a706dbc96036a7bf945d4f77f</t>
  </si>
  <si>
    <t>1caf0fbb5c2f33cb1a82e11ad0b8a3bc71c18511</t>
  </si>
  <si>
    <t>e99b6ba18baba7fa57920009aa187fc14426b888</t>
  </si>
  <si>
    <t>be0f66267729de57d7a2d5dd011a08a7d6b2dd1d</t>
  </si>
  <si>
    <t>d3dad497cd4bb6e997310d2a1b29417a0b3774b1</t>
  </si>
  <si>
    <t>f6a72493b3b512e57a4a22b44cba215163c5b6b3</t>
  </si>
  <si>
    <t>b79c6fe0313cc98c99e4868e2e7f1c7fbdfea430</t>
  </si>
  <si>
    <t>2bc1b17a5eb408ebecc4dbc0b4ee04fc439cb73f</t>
  </si>
  <si>
    <t>884c2806f047e6033a1a6a4b89b0cc2df922d6cf</t>
  </si>
  <si>
    <t>d31f1eaf801ac34232642011e0415d132553bd07</t>
  </si>
  <si>
    <t>159a5089e0597ee3f68a4db73c37887a5f2c14e6</t>
  </si>
  <si>
    <t>e4d2a826d2aff7aec179e4acc9872a46a625414e</t>
  </si>
  <si>
    <t>77da4af4f7a195cdfcff0120dae0f50a7bfb20f1</t>
  </si>
  <si>
    <t>b039dc44a3795755ca454e2c42fc2bca066af3df</t>
  </si>
  <si>
    <t>4de6aec77656131bca984ee474ce425c8a7956e9</t>
  </si>
  <si>
    <t>e85febfdc52a14493ef3d0292eed665f90f5b32f</t>
  </si>
  <si>
    <t>d02a3d19b5f128ca2ab8921b1f3c49ed380fd430</t>
  </si>
  <si>
    <t>b9445d3fd936028737a99d6561bd7463b043867b</t>
  </si>
  <si>
    <t>3f8e6559736e73c4e8cc71aaf9b76b81afba689c</t>
  </si>
  <si>
    <t>63c7e9b6718b5599e55750b94b1bf6694610f691</t>
  </si>
  <si>
    <t>e8a17fc7be5b32fdab344e11efa69477ae158459</t>
  </si>
  <si>
    <t>be189c8f56301de70ca756b2919887c631dfadd1</t>
  </si>
  <si>
    <t>68bbd263663a698cf1f814503c756ebca1825deb</t>
  </si>
  <si>
    <t>6e4f2cd19bbd0aff17dcaeeeff02b8a0d0d802c0</t>
  </si>
  <si>
    <t>03b698eb53dbc65100bc21a9e228f2a7e4f2e38f</t>
  </si>
  <si>
    <t>78876771024d5a445aa54934769fbed83cf0aa49</t>
  </si>
  <si>
    <t>d7a9d61b97e8ebf0a8e7b557a42c49ac73bec450</t>
  </si>
  <si>
    <t>ea7fcc363b9878d29255feb2cfbd56e87255ec7a</t>
  </si>
  <si>
    <t>2700099b301116fb461e1d6b7f0069db15d71483</t>
  </si>
  <si>
    <t>09ee1b9e67c48e14dd3fdea80ca3a77f8c442466</t>
  </si>
  <si>
    <t>89e1fccb830c49e18fbe148285208929167572a8</t>
  </si>
  <si>
    <t>f37d5ade23cb99f4b7d6793b67a614fa0a2e859d</t>
  </si>
  <si>
    <t>cb9934790d98f847788dc82db175de23a56ee557</t>
  </si>
  <si>
    <t>40f7e0fe760d6b5d7ea81b825be0fa01d497fd6f</t>
  </si>
  <si>
    <t>bb27780a45975c7e89bc5aa5557e41bf03972664</t>
  </si>
  <si>
    <t>33d3d3e729dd8dacb81119ddfce7da75d518f6a1</t>
  </si>
  <si>
    <t>efd1c48f9d5efbcf311ddce7d728e90accc96818</t>
  </si>
  <si>
    <t>bfa3cf661be268e7ef18b8d7dc7a308058ae5b45</t>
  </si>
  <si>
    <t>e51de7a51a062c4b10d995cb391878dfd67d87fd</t>
  </si>
  <si>
    <t>1911ff2bac5655783a00dd227c2d193c5cc87a4d</t>
  </si>
  <si>
    <t>55fb33d70ac7e472867bc82c4d56c826f026ea92</t>
  </si>
  <si>
    <t>c083694792c7cf7a142385e66520130740547976</t>
  </si>
  <si>
    <t>f923716ca082064d9848112f58e6bfd541c7d8f2</t>
  </si>
  <si>
    <t>7beb44d4cde633894ec7f564bacb7532c89f544b</t>
  </si>
  <si>
    <t>bbbb170dccbd966ef80ae54905b37272bec7e39c</t>
  </si>
  <si>
    <t>5348accc636b813c314c402eb1b0c4038b959aa8</t>
  </si>
  <si>
    <t>4b1b20b9ddf8ea43e77f77073e01a0265e5607a6</t>
  </si>
  <si>
    <t>4c8a48a75dea08c61ec6e778f8d50b70161cc6d8</t>
  </si>
  <si>
    <t>c8ab8c8843cabe6829aab75fab37dde606f8b9f5</t>
  </si>
  <si>
    <t>4092d3a14395919821bb222af88363ef9ce538bc</t>
  </si>
  <si>
    <t>5629c6b356373f961d242b18e54ad9e792f57a3e</t>
  </si>
  <si>
    <t>cfd8c3b20a31d749a8940e654dea5027f58de82f</t>
  </si>
  <si>
    <t>77dbdc70c972c5202afa8a86e674ebd8045075f0</t>
  </si>
  <si>
    <t>cf12ad134576d179a64eb7fd6bfe7e6ca7924150</t>
  </si>
  <si>
    <t>5edb2e53a388666202b36160d3239e5f80a3dd4a</t>
  </si>
  <si>
    <t>82401a88e5755763f79172b9bee3aaf216ba578e</t>
  </si>
  <si>
    <t>24cac6187fc55012a787f14359a40c61f0422404</t>
  </si>
  <si>
    <t>bc7c2a47035c02e41b5a0e1103ef118598f38422</t>
  </si>
  <si>
    <t>2adfae51a2102e34866346b3d5ecaa60e5db1968</t>
  </si>
  <si>
    <t>ea99ec7a3b293095602c9c9f2eeab38666b5ac20</t>
  </si>
  <si>
    <t>cfe44dbc271a1dbde47fceb1a015ea3cedfefc1b</t>
  </si>
  <si>
    <t>8ed2105f0759b7212239e951a7a4c8f69dc137b2</t>
  </si>
  <si>
    <t>a5918e55361d40802658ad84200fd6074b3b2c33</t>
  </si>
  <si>
    <t>33e95d5791d8b319476d9f40b104d1f874dfbbde</t>
  </si>
  <si>
    <t>61ce02f117291130c1eb9f0de5d67d076e3c0bc0</t>
  </si>
  <si>
    <t>f2ce56a04c36ec83bafe76878efe9c3ab698b5f3</t>
  </si>
  <si>
    <t>e2fc3fa17a1402e45c6803b760e6257fc09d7eeb</t>
  </si>
  <si>
    <t>3b58f7118aa0cce9116e1c5d0e0d79e191f7a9f9</t>
  </si>
  <si>
    <t>d083798d339b460886b65ea2b4f8f2de198105ad</t>
  </si>
  <si>
    <t>7a1ce25720996c3591daedcbbb03bbde07522f2e</t>
  </si>
  <si>
    <t>1258fe7489db1b37bb29f7499cad2ca4fc33e376</t>
  </si>
  <si>
    <t>81097c6bd6ff85c68d000f2917c8fa714cec8a57</t>
  </si>
  <si>
    <t>efe99e3416948c7910c16c5f10fa3b5df0ce0271</t>
  </si>
  <si>
    <t>a6c2763f49d8d3c2171956110c201bb11e2e8ba5</t>
  </si>
  <si>
    <t>e5222e6a8a4c6dbb96a1bc9713602f82bdf390ce</t>
  </si>
  <si>
    <t>0c2472ca773a92ba408f164ef455275e221f4cbe</t>
  </si>
  <si>
    <t>4a5d245e3c0ee0858d54c36f30a5d471368ce361</t>
  </si>
  <si>
    <t>0157a075e823b99ea1d13a7abbdbf1a41e74c070</t>
  </si>
  <si>
    <t>dc3df68b51a07f94ddd2536d5c9bd2b9c90c310a</t>
  </si>
  <si>
    <t>f7672ed3df1a43faafc2818fe843736825c2ebe1</t>
  </si>
  <si>
    <t>d2155f7f71fb84ff117b46b5e1432bf9329b6229</t>
  </si>
  <si>
    <t>16ae0be4da234de4ef21783ad02136c663bad55e</t>
  </si>
  <si>
    <t>a4c0a714809ab50a4f7fc27b5eacef0523c4d1f1</t>
  </si>
  <si>
    <t>11b58a11a4a4efc20799a1cf57f7af8a6a9efee1</t>
  </si>
  <si>
    <t>1961c33220bc73baf37068709caf588b24840d23</t>
  </si>
  <si>
    <t>4de9cb5e28afc386bf45938f9b31e58f8e4c86cd</t>
  </si>
  <si>
    <t>62f409495e1ab28c78afec04fd0be737f1c1bc1d</t>
  </si>
  <si>
    <t>47ec6dfcda08ed6e3513f1a349172f3677c9195e</t>
  </si>
  <si>
    <t>445a91fa078edc6190a7b84dd6e4a01476d29785</t>
  </si>
  <si>
    <t>1e50a1ff692d249a22ac87c9fa243db65edfe321</t>
  </si>
  <si>
    <t>ddd49f567cacb7d17058c44a943773158e85bd3b</t>
  </si>
  <si>
    <t>4677f06ba9d0b2de5c0e2e18c3736416da70d63d</t>
  </si>
  <si>
    <t>f8344022e1b463cc9844752ad1ca1c8eb921ab70</t>
  </si>
  <si>
    <t>6bbdece3fc4242bd2176f2235bb6c1f4732421b8</t>
  </si>
  <si>
    <t>713789ebc601c620dbee2c11d18a2cc85155f2df</t>
  </si>
  <si>
    <t>13c231de5a444a1e5880c3069aaa74a6454f627d</t>
  </si>
  <si>
    <t>e240426f4ed0a8022b97083bceccd211baa6ec53</t>
  </si>
  <si>
    <t>5da350e8f084c1b78b8fbeb13c54aa792409313f</t>
  </si>
  <si>
    <t>882c17179682d1c5dd34b679e4f8341d3204b69e</t>
  </si>
  <si>
    <t>d1d0c0a632af2f865587c119c1add9b27a69a1da</t>
  </si>
  <si>
    <t>8ba180e29efacca627154520fb369a267a393a6c</t>
  </si>
  <si>
    <t>acd35b72a65c097ac3bb7b898b92ec46595009f2</t>
  </si>
  <si>
    <t>5243fa7ea45823ba2fa797d49282d42bf701352e</t>
  </si>
  <si>
    <t>bc7ae6ef89219bbe02fc3c03fe2e5563871c59f6</t>
  </si>
  <si>
    <t>764fbdac9c566ffc52b9ad589f9e79176ba318c3</t>
  </si>
  <si>
    <t>026c30728fed7231b149b6296ecfb14f8cfd74cd</t>
  </si>
  <si>
    <t>b9c1432746f8d2af11cbe318e3419994f375d9d3</t>
  </si>
  <si>
    <t>1c6664b6dc6538afe15cecb8eb4cb90554197453</t>
  </si>
  <si>
    <t>f0bca9a0e215955e7e88874c779ec9b785e97d34</t>
  </si>
  <si>
    <t>e2e6daccdaea3647b7fa3e75607093a6d9fe3637</t>
  </si>
  <si>
    <t>d9a2995da297fbaa744a9242afb91840b9eee1c1</t>
  </si>
  <si>
    <t>8291958deda6269072346779d8b5ab4207a06ff4</t>
  </si>
  <si>
    <t>db9b3062118d6a702d4737ede4ba5dc892e3e059</t>
  </si>
  <si>
    <t>efa8b44ed29aee6f60eaabde6be4f3fe9d82673a</t>
  </si>
  <si>
    <t>ba8f66f1ea999d8e136c48c9298afeb56201dc63</t>
  </si>
  <si>
    <t>5cf6dcbab3fca54dfce0aecfc19f003b9003f5b6</t>
  </si>
  <si>
    <t>b6eaa8fab7519cb911086c1ae6fdb90565ba1582</t>
  </si>
  <si>
    <t>56b3fdc0fc9d62dc1f54911baca76bb2c8398a55</t>
  </si>
  <si>
    <t>cd2dd6292054d31f6f28270a3bb1f090ecb61aa4</t>
  </si>
  <si>
    <t>2fff7fbd7a52330e141092071aab44e3e809b0c3</t>
  </si>
  <si>
    <t>689d1d07cea347be612e4290b9176612538bc3aa</t>
  </si>
  <si>
    <t>1f6850bb595f9853fde935f8160e7646a902c32c</t>
  </si>
  <si>
    <t>9ef1e0ebc44f33549d5d1b60e91c8d6a0e8a9933</t>
  </si>
  <si>
    <t>0a8168869df702cd7f43837e41f13829b0f84055</t>
  </si>
  <si>
    <t>ce5ab20be5ec8a82cc4c84ad9db468269b4fc67b</t>
  </si>
  <si>
    <t>acc7b7b279d753865ce92e1f915a6cb391b6afc1</t>
  </si>
  <si>
    <t>29d27e2cb882dc186678be035b67e184994fa68a</t>
  </si>
  <si>
    <t>1a7e372d1f675ae2c008df827e8ef2ecc81091f8</t>
  </si>
  <si>
    <t>0599c1be4a341f7b2def2197fc3573b7d8a8afc9</t>
  </si>
  <si>
    <t>20163f5e061f779289cac7a9484937c40b1a7428</t>
  </si>
  <si>
    <t>ec2c54045c492b81aa964902090a4cbdcd05b5c2</t>
  </si>
  <si>
    <t>f28091b5818b24ba2a4de18d5176a0e93a0426b2</t>
  </si>
  <si>
    <t>4a347adfa93bbda243fc2cb9ccf2c67a056f980c</t>
  </si>
  <si>
    <t>ee97102e9187b91bb15aa6e5d57a8950273616fa</t>
  </si>
  <si>
    <t>25a7d0724995145bf99da9b67a8be7234ec18830</t>
  </si>
  <si>
    <t>412074d9f8d0b02e708224da6238296ca295f82c</t>
  </si>
  <si>
    <t>c51cff62dd5e28d454ad589f4c92ad08a68a19cc</t>
  </si>
  <si>
    <t>db0f40f1d98ac2fc538872355a75febd44661b00</t>
  </si>
  <si>
    <t>6b2da67ebe5ed50e2d9df7433372308f396efb2b</t>
  </si>
  <si>
    <t>50bc7af56a5b3a05b143d3f673b89143eecddd48</t>
  </si>
  <si>
    <t>1a9198766d28fffe88c1cd440260ed3e2a180f01</t>
  </si>
  <si>
    <t>0eb01eec8bb01b614edaeb006183b1ea9b22f638</t>
  </si>
  <si>
    <t>aa4726c1fe7b506303e0deb73c6f521626558847</t>
  </si>
  <si>
    <t>6d20d8c54608e6978485a02d1e1e4cb01863f4d8</t>
  </si>
  <si>
    <t>7d31da00fffe25df9b19fedec787e23de9fb8d28</t>
  </si>
  <si>
    <t>94bbe1be003948355c1ddae4261601f12ba5f390</t>
  </si>
  <si>
    <t>d47b27c38bfb4215ec7c2a1443701a1e214155aa</t>
  </si>
  <si>
    <t>606dfe8f1e251d3b6e7c2fc041c445ace4d51dc9</t>
  </si>
  <si>
    <t>f4a1a15cbdb43910cc6232b200e528c8253eb2a7</t>
  </si>
  <si>
    <t>4329827a01dded25bc1989f7de0fc667a763bba5</t>
  </si>
  <si>
    <t>d17def69bfb8d9d02e74615d9414280b3a1bbbeb</t>
  </si>
  <si>
    <t>c7ab14da00a4631e39ddd9a6d0a5505e36701b07</t>
  </si>
  <si>
    <t>1284c499930b66bc8464f318ae379445e698d8a6</t>
  </si>
  <si>
    <t>36f00e266308ad1fc23351f16f9e02d729bdd31a</t>
  </si>
  <si>
    <t>d343ea23afde7f29ab4e430e33955896c73d65a2</t>
  </si>
  <si>
    <t>00fdefa12e1e3d031c1cb8623803fd4999d0acfe</t>
  </si>
  <si>
    <t>fadb7687d5ff27bf4ba4ae79725b8fd16c896594</t>
  </si>
  <si>
    <t>3e71ea0a993c47f6b4c97cf00a4174d6edb4e2f0</t>
  </si>
  <si>
    <t>904b31a3c03abb79da71b5879e80b3df6d586cbe</t>
  </si>
  <si>
    <t>16c9a6f9a38cb24e1e488c5e81c59ada4f33288f</t>
  </si>
  <si>
    <t>5e9781045b0fc5eea7d03f0a661b095a5d0890f0</t>
  </si>
  <si>
    <t>ea6f4f44eb4a277d966f5d397a8843e0013d972f</t>
  </si>
  <si>
    <t>e6ecf956fec3e47f8fe176eafa4d53f9d125c20e</t>
  </si>
  <si>
    <t>99dd537b1e76c628bcafe4527ba6ed8e06a69e6c</t>
  </si>
  <si>
    <t>ddd9940bbb1821023ebb2dad7b337dbfc3cffda3</t>
  </si>
  <si>
    <t>4d618a0a61d877f94e632cd537bbd6ccf1827253</t>
  </si>
  <si>
    <t>6f767a48007a407f9e5e42238da9d8daf23ec91e</t>
  </si>
  <si>
    <t>418d05c59c2e507bc77e1a1655d6ec4579ac01f1</t>
  </si>
  <si>
    <t>5786b02669149e91314cee95f49513fac9df7276</t>
  </si>
  <si>
    <t>860ec175714c32c1131299a802c395b23735b897</t>
  </si>
  <si>
    <t>ebeb7b075e40d4e991e3bdaf51d070088b37e205</t>
  </si>
  <si>
    <t>649165c3867a0968949371497fa83e7dfc0e9aa5</t>
  </si>
  <si>
    <t>c126a09026c92213e2b0f4264e07cf7b5a3352e5</t>
  </si>
  <si>
    <t>afe33ceb483e38b6a64cbe7d5a76ec137b8d656a</t>
  </si>
  <si>
    <t>bfa533fe7b28592ef54991a5f05fbe03717f4ab9</t>
  </si>
  <si>
    <t>ad08d2fcbbba655328a38161e7f1a665b94d45e6</t>
  </si>
  <si>
    <t>816505e6a3bff74ac8a378982697b5ea93f60f32</t>
  </si>
  <si>
    <t>d7c04b30e612b549d00f56bce693fc2efd5be8f8</t>
  </si>
  <si>
    <t>464aa1901a6bbe58e3a1fd89859910e8929fe0e6</t>
  </si>
  <si>
    <t>bac1fc77ff79db763766fac1af20ead3e8607eb0</t>
  </si>
  <si>
    <t>e757f730e6bc2c62448b97b09da710c93c712704</t>
  </si>
  <si>
    <t>6b57715f96f7420bb1e7adef534af0ff884be891</t>
  </si>
  <si>
    <t>e956b6bb1d08327728936b9eeeb9834691f3f1be</t>
  </si>
  <si>
    <t>39e313e96cf25284aaa571b981f3507b58a32033</t>
  </si>
  <si>
    <t>6598c24e7cb4c845fd6caa48d8eb1e9a12579e3f</t>
  </si>
  <si>
    <t>51f769e301f8dd9486f3d52e73465f6c3e242043</t>
  </si>
  <si>
    <t>f46c8a505e4f36fd7e6726f8c2019a3388e77fe1</t>
  </si>
  <si>
    <t>cbf22aa708725f609295779ef1a58871507ae7e8</t>
  </si>
  <si>
    <t>7c16dd0b1d80aae73a5a699ba78ad5fddfa06e56</t>
  </si>
  <si>
    <t>2d2cf6ef1be14b9a87215c9db92943e724bee468</t>
  </si>
  <si>
    <t>acc7ae0d46826517a1ab4c08699ef6090486d299</t>
  </si>
  <si>
    <t>8f6f02cc89cd97088da5f4aead09b77fca532050</t>
  </si>
  <si>
    <t>445794d36f6e17b1549b8658caa2c78c83874656</t>
  </si>
  <si>
    <t>5ea8478e84f98d2a329e1ecb0a47a1f4a10301a8</t>
  </si>
  <si>
    <t>ac18694c969905603389238d1884ba9868da1ba9</t>
  </si>
  <si>
    <t>1f323ca7bf1e3a6de4a1a3be65cedcf80cda8981</t>
  </si>
  <si>
    <t>2f87fc8968ba252a050af0a2cfc0bcb552b92446</t>
  </si>
  <si>
    <t>e7e8794734d535a5161fff19f11f1efe9a87a030</t>
  </si>
  <si>
    <t>519ab47f0ef37b4676e5c38f1aabd494fc3f9309</t>
  </si>
  <si>
    <t>5ab50eaf56749815f7cd8958404c417f84f32e55</t>
  </si>
  <si>
    <t>729b2df22eb1735c21e77f367c0d56641e5ba937</t>
  </si>
  <si>
    <t>c9eafdd9494bea1594b6771b5838d688a85b8693</t>
  </si>
  <si>
    <t>d652b9e6e67fe1646156a78dfbd87d2559fa95ff</t>
  </si>
  <si>
    <t>a828079c00b86ab4c010274c7e8294021e48a491</t>
  </si>
  <si>
    <t>7df9b175d5bbdd7f52f5a2601294ce905b48c4d6</t>
  </si>
  <si>
    <t>cc6d7301d1ddd1e6dbd8716e59df6713720f0ba8</t>
  </si>
  <si>
    <t>acc92853632830306c388c7cb863d82611c72428</t>
  </si>
  <si>
    <t>2d0e9de5513d1691f7a9fdd7ceae804ed9850fe7</t>
  </si>
  <si>
    <t>c88c928e1b43096aa66b0ef9a9b99e1e6c35f6a2</t>
  </si>
  <si>
    <t>2a0fb4edb031650a67b61ad00bfbf2c6eefc44c5</t>
  </si>
  <si>
    <t>82c97528f65c21934295a07835d498868a260976</t>
  </si>
  <si>
    <t>da694fb36da15783757665fb740261c894e4047d</t>
  </si>
  <si>
    <t>8f9fb1c8b1d3f36f118ae686ab4fde19b9cae776</t>
  </si>
  <si>
    <t>51b1922091d2b9406820babf916f38329882f93e</t>
  </si>
  <si>
    <t>ea6306df108d4be73e94fa3e3b6a2ab9d865a02a</t>
  </si>
  <si>
    <t>fb7e0adc7d49f3689ca7ab745e415d6daaf187f9</t>
  </si>
  <si>
    <t>b80809079f9d22d0226650a1e5f1d9b58baeb8f4</t>
  </si>
  <si>
    <t>fb826b655bed3b7be5676ffa01e625d8a6f7ad06</t>
  </si>
  <si>
    <t>5943e9f3a37ebdefcf53a619d4fb4edb5e6afbd1</t>
  </si>
  <si>
    <t>6751713157a89b1e4ddfa286e070a6636d8b3f5f</t>
  </si>
  <si>
    <t>09497ee64bbfd09c3310bc09408790a07c83090c</t>
  </si>
  <si>
    <t>38b6400845ccc2bd25ad53cb5853f2f31201f538</t>
  </si>
  <si>
    <t>096a57f465721a6a984aee953cbab36ab0b380d0</t>
  </si>
  <si>
    <t>7dfff8d1907a09e411dae94ca582df18e14425b0</t>
  </si>
  <si>
    <t>57e18ac15b9a11c10597c9cacff8b23ae62e1ac6</t>
  </si>
  <si>
    <t>b40bb9223d4e4e261c4d526e25600d944046e94a</t>
  </si>
  <si>
    <t>9768fe508bf602875668515c658b474d1af5f427</t>
  </si>
  <si>
    <t>019729b31a9d991becf91d4bab5915b57864f236</t>
  </si>
  <si>
    <t>94e4792fdf01f36de8c112ff8afc869618102f30</t>
  </si>
  <si>
    <t>ffa524a187ff775c2796b07b9a1665815bda0979</t>
  </si>
  <si>
    <t>1e2196b020e6efe76ae846ed1511ab2f5572c62d</t>
  </si>
  <si>
    <t>6c00d3675663b516a1758f3b3466a0aa198e9ccf</t>
  </si>
  <si>
    <t>4396d3884df57d46639546c1b90c8cfaa517b1f2</t>
  </si>
  <si>
    <t>c526cc7b10fb1a78a5c190ddae43652f1a37997e</t>
  </si>
  <si>
    <t>3cf1085a28da2568782528c485af7c3148ef14ff</t>
  </si>
  <si>
    <t>965af8d7aa3e5c5a0df8d49a5a4c5a10ef9ac728</t>
  </si>
  <si>
    <t>50dc125b978824d0ae18b9e25f4e4e05fcc94ba0</t>
  </si>
  <si>
    <t>73433fd5396c90be4b739646f06cef49aa2bba39</t>
  </si>
  <si>
    <t>5e686ee043955b53b4004d568ddb7418d9cbc04d</t>
  </si>
  <si>
    <t>e144d4d40778480641bf9448380066c13fa301f3</t>
  </si>
  <si>
    <t>f249429a8771a0c491a210521a039e06f7eaef55</t>
  </si>
  <si>
    <t>43bd5a5f7cbfb4aa07339b9264d3bad6ebfacd1a</t>
  </si>
  <si>
    <t>2f85693e07447d496d717f07d438dbfa6339cc55</t>
  </si>
  <si>
    <t>f8362be6b57aea2ef073a9e72aa8f56e160639f6</t>
  </si>
  <si>
    <t>7281603f35cd973dcd367c8feb1cadabbbaab906</t>
  </si>
  <si>
    <t>d016e08108b375409acbc440a772c50d2e1c867b</t>
  </si>
  <si>
    <t>56063433314006ec2f5e0238a06a1147b9a546d4</t>
  </si>
  <si>
    <t>5f71224c67f017b0a24d47e4d10c7c1db4d07859</t>
  </si>
  <si>
    <t>b51c89b1ef5b8e6594b89fe86d7cb1fb2bd6f9a6</t>
  </si>
  <si>
    <t>0bcceb2d54b1f53fd8057ed818bda354c136e323</t>
  </si>
  <si>
    <t>ee05a63be0ff73e5dde57738bee22bc179d2dccb</t>
  </si>
  <si>
    <t>f2b46f3bd236190b83eef802a7275cd9df6877a0</t>
  </si>
  <si>
    <t>db487df27e677e686362f268a4896a6ba0d73dea</t>
  </si>
  <si>
    <t>d0971540d4666bf7caf12c2014f7d72d700d43ef</t>
  </si>
  <si>
    <t>616e9878e44a0e807a6147c5279c14e88aa85005</t>
  </si>
  <si>
    <t>8aaa78c055c7e91bf758b760b685d65e3ef1225e</t>
  </si>
  <si>
    <t>0e0fce1595519341fdb0318fbd60b3a8975b00db</t>
  </si>
  <si>
    <t>7a10d5887082b74104309b34fca64260c962ec0a</t>
  </si>
  <si>
    <t>4c193a7fffe5eab06c79191512fc83ce16ffb278</t>
  </si>
  <si>
    <t>6add7ad6578a376dbb7a3188034ad4116d3bf7d7</t>
  </si>
  <si>
    <t>e9110b1c51529ffe3aaf27d1962481937a786830</t>
  </si>
  <si>
    <t>aaf29b76131a938f04b40a3458666a3b693abdb6</t>
  </si>
  <si>
    <t>58e324db56f90f8134e4087295d099176dc4061a</t>
  </si>
  <si>
    <t>6152843fa9de8efb42d37cd0375c4afa1b155c4b</t>
  </si>
  <si>
    <t>89eac7864b40f6d380640e5fbd31a766ae67cf2e</t>
  </si>
  <si>
    <t>92d999b4139bc0a9e59d141fa515d13ab7f0dec4</t>
  </si>
  <si>
    <t>e9ccd5415714f596171c60b7f8a5b6a597d01082</t>
  </si>
  <si>
    <t>227e0fb6104aa011603507e2282aa2faa7096d52</t>
  </si>
  <si>
    <t>149ff56428e7fc72e92833e3f7661e57301f6473</t>
  </si>
  <si>
    <t>a60711be1383837c31f2dd605e5baed20f147593</t>
  </si>
  <si>
    <t>5f91540c5d05cec45c906b4eff884e59cf6389fd</t>
  </si>
  <si>
    <t>93d8e708af31af405e7971c8626de25361d300d4</t>
  </si>
  <si>
    <t>9a902fb811cf1ce1c5cc96d0bf44878adecdd4b8</t>
  </si>
  <si>
    <t>fb13acaaa899a9f8bd33ad41ae4234ba5bdedba6</t>
  </si>
  <si>
    <t>6c5b4acfb038802e883685216e57b88945dcaa25</t>
  </si>
  <si>
    <t>029d97b26a35f658816c9e9c5a93ca985b99fa10</t>
  </si>
  <si>
    <t>0ce4716d5d5434bd5b325f467a3ffa585a747636</t>
  </si>
  <si>
    <t>4617e382c5b7a924bb0dbdac3840510df07485c1</t>
  </si>
  <si>
    <t>19a2ad2c133318911fb43c0a31005e20fb9a44f9</t>
  </si>
  <si>
    <t>e42877c13dedf1604dbe540f03c6b7b0d34ec3e7</t>
  </si>
  <si>
    <t>52bd512eb83e4a6b618a7304f3e96eb1881a4d3f</t>
  </si>
  <si>
    <t>d82f3633af1d8f4738613f7990db1404582c969d</t>
  </si>
  <si>
    <t>91df5c15506d80844ced5901f1b94d3b6f6376f6</t>
  </si>
  <si>
    <t>acfa087a7953918c25e9935c0030371875dec412</t>
  </si>
  <si>
    <t>6469ceea80b585e9f93a83ad145c4a51c75d8131</t>
  </si>
  <si>
    <t>89a67768043abc2d2f6658fc6ae404b2f3fdb2c4</t>
  </si>
  <si>
    <t>d81a47681b39b1a1e744c0974a247d65508fd9c2</t>
  </si>
  <si>
    <t>bbf64a8d0d4d8e37a70ffbd93a9735c7c8768132</t>
  </si>
  <si>
    <t>2c8aeb7f3ed52cfc50733f0e93e8e805b294b59a</t>
  </si>
  <si>
    <t>4a1f9920378198382a8441f60b9259268208dd39</t>
  </si>
  <si>
    <t>e9948a67d21644dc0d06230e6e9a34e2bd11126f</t>
  </si>
  <si>
    <t>61520f267dca1e0c9d4c9d876baed8cc23b937ae</t>
  </si>
  <si>
    <t>19e1e5f5762f420b92c27ba95810b5490248cfb1</t>
  </si>
  <si>
    <t>04bec61162a44815104474a5d81e9ed104bb7b00</t>
  </si>
  <si>
    <t>512433ad17e5c23539900d0b7827a4327452fcbd</t>
  </si>
  <si>
    <t>2d6460d10780e6acb2f9d98a46cbaf0a1a9c2223</t>
  </si>
  <si>
    <t>380ea511196bcc28f58be09f228b534dd676a513</t>
  </si>
  <si>
    <t>26a1b79a9eb2eb8746d283fba53f2caf4fe1c06f</t>
  </si>
  <si>
    <t>69f6c4ac0bc1c2e4aa1d77dd21d4f2e01ce7d5d2</t>
  </si>
  <si>
    <t>4a01c0182a6fc04b5f0a227b8dfe4509c7636f77</t>
  </si>
  <si>
    <t>f0f93a08180d3cd469fdc5b32c0640fc37755015</t>
  </si>
  <si>
    <t>0cdb25db0b4a10012fc77f09a1305dcf7b7caf5c</t>
  </si>
  <si>
    <t>73929d4237100346eebb44118d23c016758c7afd</t>
  </si>
  <si>
    <t>55e4ad0e62b9fdf3790edc59282477c094a57cee</t>
  </si>
  <si>
    <t>57e9d6156783a5945229aeae708a87a7b106ebd8</t>
  </si>
  <si>
    <t>8138b3a84aac269dce6a46a355595f6313186e28</t>
  </si>
  <si>
    <t>7694b1aba8d624e4d63511c184e4e098859d480e</t>
  </si>
  <si>
    <t>246150bee43126c98a81b39441d49af9bb4e1c4b</t>
  </si>
  <si>
    <t>80f5313ae751b6b99703a6013cd015ffd8fc7282</t>
  </si>
  <si>
    <t>97a9eb746fc12447ce9b9b0cc88a5e3b8d5b16c7</t>
  </si>
  <si>
    <t>c372b2bec0805133ebae891babbfc400b11f38d3</t>
  </si>
  <si>
    <t>a8d786c57511b7252ef41eb9fb16c85cdeafabdf</t>
  </si>
  <si>
    <t>c92a6bfd554bf32e5e824a862a91642da018191f</t>
  </si>
  <si>
    <t>4d6f75d07d07614e64368f1c2aa1cef4adb28349</t>
  </si>
  <si>
    <t>c0f0181bc27098417bc8d58fe70c03cb3c75a38d</t>
  </si>
  <si>
    <t>3d973b6c3f262dd91fffe8daf2122f0cb95ef6de</t>
  </si>
  <si>
    <t>250a2068e8d6e28417cf0e210c5a73af884f84eb</t>
  </si>
  <si>
    <t>a37f7ffab6857035fa116d7c656aec075d80b762</t>
  </si>
  <si>
    <t>8a0f7ebeed5c5737d7c016bf07c0db86bb277d6a</t>
  </si>
  <si>
    <t>ce3851a7aba7090eb256be7d499b064181609c41</t>
  </si>
  <si>
    <t>680098b036dcbea26e483bc815ff3c39dc9efcf4</t>
  </si>
  <si>
    <t>f9b7af862c3a3154be0e35f153cc3f17b5ddbf85</t>
  </si>
  <si>
    <t>666ab849636c273de548a0a2dbffd39725cd3f88</t>
  </si>
  <si>
    <t>c7926ec33cf7f387d3a5d8961df692cb6294c07c</t>
  </si>
  <si>
    <t>e062d5c5129ebf952235c2b49b343c60496ae8f5</t>
  </si>
  <si>
    <t>69aa827c06b5f01ce1691e7df527791bd097dab1</t>
  </si>
  <si>
    <t>18df334b6c2888c6d8b24d390fbe086b48bb314e</t>
  </si>
  <si>
    <t>07916d4fe4e77c8b5853f68e92f6648f69b8f9e1</t>
  </si>
  <si>
    <t>59fe41aecec3783a55b59325a1869b2af2e544c5</t>
  </si>
  <si>
    <t>f55c8901878e03e22981e40b1698b3a4b4c55b26</t>
  </si>
  <si>
    <t>6b467ee0eff754d1ef141ab1f384d18cc525c23d</t>
  </si>
  <si>
    <t>a9b357fbbffdd5756ffb57c5765b8c6870614c3c</t>
  </si>
  <si>
    <t>6610117eee9571baa38f7a93e8d80c1e830ce998</t>
  </si>
  <si>
    <t>bc1b86947c1a91dc31a18613fc56900f8829ba28</t>
  </si>
  <si>
    <t>f37d0030f7a2ad6ede5984903b1ca264aff83656</t>
  </si>
  <si>
    <t>75bea0488f453f01b7bf635b48c464c359e11822</t>
  </si>
  <si>
    <t>386812bba748959cc9b5f86b03e1c3ad9ebf29db</t>
  </si>
  <si>
    <t>60d9a2462b32f09716ba0b8a3f91bb489c7dbed3</t>
  </si>
  <si>
    <t>239e9ef46504e68cbab38226b74a8ace018f1e51</t>
  </si>
  <si>
    <t>378b98e143fc1ac65cc30b39818d420b1cf91103</t>
  </si>
  <si>
    <t>7860a431818a50f027437ec42839f644829ac6c5</t>
  </si>
  <si>
    <t>4ec743eb3a1b31f59d363aedfcc1ba61714a2231</t>
  </si>
  <si>
    <t>45877c7d920bd7d906325808310c6f431ea6af7b</t>
  </si>
  <si>
    <t>f731c6eb4d17f1a95068f0a32068e3e6e7d6d74d</t>
  </si>
  <si>
    <t>514bb6fa45d6b066d8ece79254f35062bf32f43f</t>
  </si>
  <si>
    <t>4c44672e881991cff1b40d31e000133e941028ba</t>
  </si>
  <si>
    <t>9aaa913955af0a942ea7674097327e50a21fe45f</t>
  </si>
  <si>
    <t>1558c1244ac850e5a39050265b7d41d8aafd1942</t>
  </si>
  <si>
    <t>69f02d937b1dfd662f8d48ba2565c243e7f7ce6f</t>
  </si>
  <si>
    <t>d74e2dd9f7771c5f257ef261c97e5d6793c68421</t>
  </si>
  <si>
    <t>78953cd66b7626631e0a65fa8e4c2de921e53dd3</t>
  </si>
  <si>
    <t>e4e0f995218bdf1bcf14bc225ca0a53110fb8672</t>
  </si>
  <si>
    <t>3972da4d66968bf6685f872110868b5645b4f84f</t>
  </si>
  <si>
    <t>1fe7ff468db69b7dfa39e4ee4c98004ed8785859</t>
  </si>
  <si>
    <t>291c971f7b6df4183f3edf700ed0da897b6f8796</t>
  </si>
  <si>
    <t>c95cacf54889abc08082826e9158da35dcba3614</t>
  </si>
  <si>
    <t>c9b4073123a6c24e13ff98c73b59a4fb63210578</t>
  </si>
  <si>
    <t>3d4ac8c59a997ee01c5925227bc5c550281bc72d</t>
  </si>
  <si>
    <t>f8e721eb2804dbcb32ff4d02afbe569fc8298c65</t>
  </si>
  <si>
    <t>a3684125f58dcc90a24d674115b4864f654fe30e</t>
  </si>
  <si>
    <t>d5dee7bb55848282994a2d0f9cf415d39aebb8dc</t>
  </si>
  <si>
    <t>2900da693c665809c0f5b9a21f6480f1a1234a1f</t>
  </si>
  <si>
    <t>90905ecb703dd644e4b6ca15b17fedf376c18d09</t>
  </si>
  <si>
    <t>462aacf50b1bc6d8d1105591bf77ab4bcf334552</t>
  </si>
  <si>
    <t>6b9bf171f0f62091186c17ab49153650056bc30f</t>
  </si>
  <si>
    <t>9e354c033dc5822ff2ab9057425f3fd51e8ccfe6</t>
  </si>
  <si>
    <t>fed52ad1e203635f36bcf2ae13b9843cfd5dcbb8</t>
  </si>
  <si>
    <t>0478bdf186521e80f306ace52024ae86eec35331</t>
  </si>
  <si>
    <t>60cd1b2eec7f156c139b020f6d4678eecf48f72c</t>
  </si>
  <si>
    <t>d63bd662701f00b338dac28327d7ed4e1574c98e</t>
  </si>
  <si>
    <t>5d7b8f2c9814413186d2fd3ac18726163e07c268</t>
  </si>
  <si>
    <t>c0f4af1605abf7e17e81f595bc66f0da20855e2d</t>
  </si>
  <si>
    <t>4315769afa2dcca105313ecb07780add01256866</t>
  </si>
  <si>
    <t>36ff722f0936cd19b6b629e6c9cb33c45ecd0b14</t>
  </si>
  <si>
    <t>314ed2139cff3de8ebb3b6f240f5c2603d8abba4</t>
  </si>
  <si>
    <t>b7c0238adddba17526457144bf1102aa3ea558cd</t>
  </si>
  <si>
    <t>92ca1a6223c7d74146840d2ccfe79e79f4c73ff5</t>
  </si>
  <si>
    <t>2b4e14107904d436ec1d52236090e39af90ba189</t>
  </si>
  <si>
    <t>756343e4f1cd55a2e162ba01ca87540da13c8ab5</t>
  </si>
  <si>
    <t>1d1714bbff5f4b0aaa810ce28825263a3bcf6cb2</t>
  </si>
  <si>
    <t>9a6114eb9d35d441ab0a8154aaefcbcee719f8ca</t>
  </si>
  <si>
    <t>8018f7ec4b82ea6d776357bcd8a5c3c61973e59e</t>
  </si>
  <si>
    <t>7b11e425dbb9a0292c37ab941359f169c5a0b90b</t>
  </si>
  <si>
    <t>d58ef0b76df67625a63fce9fbc9e4eca651ac49d</t>
  </si>
  <si>
    <t>c806f152cd253bfb0513011d1e1c3ebae0754094</t>
  </si>
  <si>
    <t>c289c93c44a46488c12dc38658eb321ea22e2a5a</t>
  </si>
  <si>
    <t>69f8ca344f69ffee25fe4ac3410c35f083cdb09c</t>
  </si>
  <si>
    <t>5eaed4e4b04e9016a26ae0c3c4e3c282c29e4505</t>
  </si>
  <si>
    <t>33ceeff4e16d04e67c273915494d2900bf287255</t>
  </si>
  <si>
    <t>a2dcb974d0c695d2cd0a1c08db80d6b62c9810f6</t>
  </si>
  <si>
    <t>8a40e092be6b08225b80aa07fe161058b51207bf</t>
  </si>
  <si>
    <t>127c49ea6b8b8ff0ab2cb10944933b3207ea02e2</t>
  </si>
  <si>
    <t>dc2f78ab3dbf94225d6c113fe6c280129cc10fe9</t>
  </si>
  <si>
    <t>8f69a31d18ef9fd105c8a2dbd6edcf9c6523c15a</t>
  </si>
  <si>
    <t>c92e5870f393e94b0b1f4d935e851a4d59c44f72</t>
  </si>
  <si>
    <t>11cd9e1274c8147bbc713e8fff2d1bc55ffa1a59</t>
  </si>
  <si>
    <t>9b2cc579f424263e5eca9beee8ffaad0d446adf3</t>
  </si>
  <si>
    <t>1c20ca9c104df79c77d5c85661cb3f3fb09c0354</t>
  </si>
  <si>
    <t>aa07d580853ece0e2673d5cbe526379925ec1b04</t>
  </si>
  <si>
    <t>668587a7be52180cdc54a903c07b3ffa5bf66b3e</t>
  </si>
  <si>
    <t>ab5b05ca7a41870c82435be68f7aa292660ce97a</t>
  </si>
  <si>
    <t>f19a9c8dbe13a829afbc50a4f5d5ea1631546bbe</t>
  </si>
  <si>
    <t>36f493c61c66f88b347ee44a588a5d4ce116f5da</t>
  </si>
  <si>
    <t>95edca2a496627734d572db43fb4d28ec10251d2</t>
  </si>
  <si>
    <t>c9c76a1d7e0bb9be359cc74d5f157d6201873e54</t>
  </si>
  <si>
    <t>a7d821c31c3f55a2516487a3376671e15357f0df</t>
  </si>
  <si>
    <t>04d9c2124349da45aae3e3b9f09401199321a8e2</t>
  </si>
  <si>
    <t>fa3b4278cd673d6b1596a372853a8f542c2adc14</t>
  </si>
  <si>
    <t>74008bdaa540494ccb6b51e108f233c2075ec28d</t>
  </si>
  <si>
    <t>d06bc74de195a37a51b90c4d374a1007aebe4f31</t>
  </si>
  <si>
    <t>d5c3b19bdd0cf4e40311a67feb7f2f70908f0ba6</t>
  </si>
  <si>
    <t>7ae92a4925bc30885cfecd87b3e19d4fa4f4eef3</t>
  </si>
  <si>
    <t>ccf6f2c9739c119d9d5334c2d27d0ba86c989b28</t>
  </si>
  <si>
    <t>c98863f6d39980716b2188e1f2b3924636c2a3a1</t>
  </si>
  <si>
    <t>21d958d21839554da150b36af089fa14442bc404</t>
  </si>
  <si>
    <t>485716cc4e1c2339bf497020423ad5b8dd2912e8</t>
  </si>
  <si>
    <t>7e2867a79be355e8d6c695de4e958c3234366413</t>
  </si>
  <si>
    <t>3cc436533e995c66ba241380ae36bdd3ab8b7bdf</t>
  </si>
  <si>
    <t>9e1bde51e0ab831ee1d4d07270111caf6144c23d</t>
  </si>
  <si>
    <t>b85564dc03dc0d4f8f7783c2a5757856b2c4d8db</t>
  </si>
  <si>
    <t>9a78305e7f6e106c5c96a85c959c3f0ecf278361</t>
  </si>
  <si>
    <t>4fbdcaba64ff9f0fe6dafc5086704aa3a0087ef4</t>
  </si>
  <si>
    <t>3d753f5df7296af38d386f94340b0d7f8baf0fe5</t>
  </si>
  <si>
    <t>c2c7d5b7a6238e047c53b5a9caf8648ea2054910</t>
  </si>
  <si>
    <t>530d236eae2a267773a4fa554653f241441e876a</t>
  </si>
  <si>
    <t>68c805dcd6fed3b99beeae4aa757e64ebed4d0c7</t>
  </si>
  <si>
    <t>9420fc7f2d244382508c7ed1e804e13d0818b671</t>
  </si>
  <si>
    <t>fed819d4667a1c6e3ab785520ef39c078c324362</t>
  </si>
  <si>
    <t>b89a1cd18a3bb644b5910849b1cdeb3cf208e8c3</t>
  </si>
  <si>
    <t>7f8c33b46d21fbe0e906c45e29c8cb2bd3a0739f</t>
  </si>
  <si>
    <t>c1e3627b0f219485220055f6a1a24f61beb0cd50</t>
  </si>
  <si>
    <t>47f04e96358d6c3bc99ceb7b16c731818ca1e597</t>
  </si>
  <si>
    <t>ea5660770a0d599ccbccb831fd1fbce5b321cf89</t>
  </si>
  <si>
    <t>d80794e2602bd4772ccca08e657670d9de9f4c7c</t>
  </si>
  <si>
    <t>42caf6f9d9bc06159c4781f22317cce2b3085d13</t>
  </si>
  <si>
    <t>e0e38ebe346b03110b770a61dd9587ac8b00a57f</t>
  </si>
  <si>
    <t>b989da025f30ed94c08ec241ea0b4b02cbdbae83</t>
  </si>
  <si>
    <t>f35f60dbd70a656c4696e5e23e4eeaafcf46800f</t>
  </si>
  <si>
    <t>709f863086dff8495c75ac89f27052ac7dce50f2</t>
  </si>
  <si>
    <t>075873784ee2083d5ee612a0eccf163235848cfc</t>
  </si>
  <si>
    <t>65d94e5dcd8309c12d891cc0be1360dad760bfad</t>
  </si>
  <si>
    <t>c703cbef099f6180259932ac9c780a77b7289991</t>
  </si>
  <si>
    <t>aeb0cb9f2ad63342766580c22c33b7b02757bffc</t>
  </si>
  <si>
    <t>e761728392f379504b049157467fd0a76a5f64f6</t>
  </si>
  <si>
    <t>86c78c276e31d2890dd786bd289a3e69be13e024</t>
  </si>
  <si>
    <t>790f744c23279e203572c932f44a8da5a03233a1</t>
  </si>
  <si>
    <t>6dc38d2efdca376d681501d9a574a6aae4524842</t>
  </si>
  <si>
    <t>8fd72bd2a737e25d203c98e079d8f811fc93600a</t>
  </si>
  <si>
    <t>95f9cef065d9fe8d9da2e3728bde769a4c17eb5e</t>
  </si>
  <si>
    <t>b33c527c8624ef1358c22f894bd3acbda065cb9e</t>
  </si>
  <si>
    <t>82af63223102b41334b66e39d9745a1c1f206bf6</t>
  </si>
  <si>
    <t>3a8f819bf36ee82a24d37cdf7c9d9329c0d94b31</t>
  </si>
  <si>
    <t>5ad35bbfd6bfe2f91cd1e787512106d7ed65adb8</t>
  </si>
  <si>
    <t>23b72c7d4f6dc80472168bda5abb4e69b6cc81aa</t>
  </si>
  <si>
    <t>15dbedc1bc43cd45bfef68e990ce6da61f7d41ca</t>
  </si>
  <si>
    <t>430566462640cab077b7fa974662de1c7a7a2f0c</t>
  </si>
  <si>
    <t>7584742606573c31d96951f7e01e6a14ca6ec65e</t>
  </si>
  <si>
    <t>06622a9170a378e4474f116e265c22ec05e776db</t>
  </si>
  <si>
    <t>dd2891e2fdb835e4597be205b60accca5c0a74b6</t>
  </si>
  <si>
    <t>a0cdda025022f98b727ff9d3bf0c2924ab1c14bc</t>
  </si>
  <si>
    <t>73a756e31901ad0bff11db39f265b541e7f2cd34</t>
  </si>
  <si>
    <t>af0d842e7c206f7229bb7eab04df72c8bbc9d919</t>
  </si>
  <si>
    <t>6a046d318f2b542210da0fc18dd966fcfad4d11a</t>
  </si>
  <si>
    <t>90cec07e24b93ca4007e50c88f5f59f07e8e570f</t>
  </si>
  <si>
    <t>dcfbdb5eaafddd630d45a09747de293967abee20</t>
  </si>
  <si>
    <t>0a3581101459ac84d87f49b0a7f01ddfe69fb6d2</t>
  </si>
  <si>
    <t>cdc886d2ccf0da2723812e3fdb93207c5002a3e1</t>
  </si>
  <si>
    <t>a39830c4b58eb9664aa5ce5c3021b3232ec9a58a</t>
  </si>
  <si>
    <t>86486aa8abe58d3c7628277707cf8d88560963ea</t>
  </si>
  <si>
    <t>625391e696cdb1724118a6ee0e484c6bf17529c7</t>
  </si>
  <si>
    <t>296775af49c09490d2694f0d48d25d2740e2aca4</t>
  </si>
  <si>
    <t>3fe300e33db495facec48567072baef090bdb0c2</t>
  </si>
  <si>
    <t>c63d247b8aacf876c164430b06486cd6f735fd13</t>
  </si>
  <si>
    <t>0df99baba4eff96b72dde510b3c63504f52c142c</t>
  </si>
  <si>
    <t>dc645b123ec3f2b64e8d33d84b2713b1d66d468a</t>
  </si>
  <si>
    <t>b445db0160108ff03a4491f3bac2f09493f3ee33</t>
  </si>
  <si>
    <t>1aab1f54082eebf2deff5931361a2c2b1b56cde2</t>
  </si>
  <si>
    <t>46850d107febe382716049b2f49ee7bf4fe54252</t>
  </si>
  <si>
    <t>dcbe5d3d5f52d666a36566821971831f3f5722f7</t>
  </si>
  <si>
    <t>ee38637378b0111e9932ce356ee0596420ea4a3e</t>
  </si>
  <si>
    <t>cdfa7191f3485fa68e219bf5ac08e6b0a84f6429</t>
  </si>
  <si>
    <t>c8e57d475bc45809a5a277ef65bb7558359e821c</t>
  </si>
  <si>
    <t>3efab211aa80ef9f0c025b2fa1272e35720ceea1</t>
  </si>
  <si>
    <t>1f899be8901cbe8c70f4fbd3f05dcdabdbea6ff7</t>
  </si>
  <si>
    <t>b0e70d940232d2f3504171ec02cbdb7545cead7c</t>
  </si>
  <si>
    <t>527fac3bdaa5b9a8c193c40c560da93350ad9732</t>
  </si>
  <si>
    <t>dda17c9e2d6eadeffca0f77da023b82ad34a8ff3</t>
  </si>
  <si>
    <t>155b181542fd7a6eddd32ede49f4b2a6cd94d642</t>
  </si>
  <si>
    <t>54780930638c8cc8478925b83992ff3a57d94df3</t>
  </si>
  <si>
    <t>40cf6d29bce637cdfbcfa5e6cfe2fe121d256219</t>
  </si>
  <si>
    <t>37cb4e87577a0271bd3f2e45d652780dd109fc89</t>
  </si>
  <si>
    <t>fe2f486065dcf627abe7462acad3f8f2deafa381</t>
  </si>
  <si>
    <t>57a3f152f9469923fbc360ba7d7ede7e0bc06746</t>
  </si>
  <si>
    <t>a7846eaec9bab6ae4301dbc7b14d7167f46912a0</t>
  </si>
  <si>
    <t>4f53fae3b52e0f943a8c46dc8f026df3973fe038</t>
  </si>
  <si>
    <t>fc357c987733bba76e5a834d2cd262040c750be3</t>
  </si>
  <si>
    <t>3f4e8c0db756f17631ce46edeffefa28b8952519</t>
  </si>
  <si>
    <t>65c4cbbe04a109d865d56547b4032a01381e3c5e</t>
  </si>
  <si>
    <t>e56b9236190f02c1e88e2556686fe6d45116c422</t>
  </si>
  <si>
    <t>61ea0a2cc0d3d466d250ccf17247eac15450df7c</t>
  </si>
  <si>
    <t>582805ee3f0fa4c52e993ee7fd3ca8f7e6e78b45</t>
  </si>
  <si>
    <t>9bc089e1f3d4c45f136546b2c14100b7281badd2</t>
  </si>
  <si>
    <t>63c7ae23689d10bec85f7f4fbb3fa37331e783f1</t>
  </si>
  <si>
    <t>cdcaeb38a406642a520af45f987f6d2170f729a1</t>
  </si>
  <si>
    <t>f649dc1057ad92f3d1b7dc2f7cd82f8e857573be</t>
  </si>
  <si>
    <t>99b6bcb14af4f75d9e5c9ddda679c1652a443f0c</t>
  </si>
  <si>
    <t>fda12f00ffd9e8b7ec60aa5b583b33222bb40a10</t>
  </si>
  <si>
    <t>c9e674cec19a35874d2d8190d6c0eac596385f32</t>
  </si>
  <si>
    <t>67b45a622c5d1eabecc09b88bd73125ba6da7424</t>
  </si>
  <si>
    <t>cc2d415f4c8e7831d3fd2eb35b6a1fa7cb426273</t>
  </si>
  <si>
    <t>9bfe0bee23d95b1048cbdbc3286b27539a4e31b9</t>
  </si>
  <si>
    <t>a01b734c9a9df19c6964c016611644e354aeea22</t>
  </si>
  <si>
    <t>3f197ec7941cebd55a23cb29d765f609551fe8eb</t>
  </si>
  <si>
    <t>2f8d7d1d492aca2212093e343070a4a2b7685fe9</t>
  </si>
  <si>
    <t>d6e762fe1faa3345d46b0a7283ea8c4cc207bcd0</t>
  </si>
  <si>
    <t>95d8279c664839c999e648748facc4bacc809e74</t>
  </si>
  <si>
    <t>e7b8cde58cb83dea302d3e6ae83047b58bb506b9</t>
  </si>
  <si>
    <t>6630d604e3d40eb56142053c3a19a32cbd030db2</t>
  </si>
  <si>
    <t>ea91eba269c2312abb73274db65578e601424cc1</t>
  </si>
  <si>
    <t>b072c0e471189d7e4c2fbceac33b7088be3f5e95</t>
  </si>
  <si>
    <t>c3cb3d6e9d97ca1e764c2270e71bbdd21df73181</t>
  </si>
  <si>
    <t>4af1e969c02beb775e88782d2b60dfbb94c2f944</t>
  </si>
  <si>
    <t>a22f09bb900a31e705f72857b781cd48cc3716d9</t>
  </si>
  <si>
    <t>46e32d6da81f5095894ffcf4b8fd05f96fcc3380</t>
  </si>
  <si>
    <t>6e00c97ad75d06472c75c7ba96811542a5885192</t>
  </si>
  <si>
    <t>1b5cf44fbbe527c96752618121680476d05a1adc</t>
  </si>
  <si>
    <t>217cfa91fc4703bc82b4a508641f894d1148bc5f</t>
  </si>
  <si>
    <t>498ee38a9d97165b91938396417d12319d293e50</t>
  </si>
  <si>
    <t>2bdfb989d7af4f93f940d340df56d635ce651049</t>
  </si>
  <si>
    <t>d72002f5e03831afeea9ddbf96c4776c748387b3</t>
  </si>
  <si>
    <t>059a05de6fd68bf98514f87410a4810a466c2a02</t>
  </si>
  <si>
    <t>b5a83a80642406bd6d9d0c764a09da20ee149c4b</t>
  </si>
  <si>
    <t>343dc80ed32a1e0b879814c8fd8f2cc3ac02bde2</t>
  </si>
  <si>
    <t>9e47d1f200d380718e53222ac69d50988da0a66c</t>
  </si>
  <si>
    <t>3ef94b6f7c8fc5e6ef8114d75e1fb11d8a001019</t>
  </si>
  <si>
    <t>ff40a5a339c23faa964c9cf8fced2218b780f662</t>
  </si>
  <si>
    <t>8329e66cb7d138db0d38f0295ae0736c9fe2318d</t>
  </si>
  <si>
    <t>6f52e14558d023e9c688f064cfc8f3fdda44f1e5</t>
  </si>
  <si>
    <t>cb829718ac53ebfff70f7d2935ebaa0af8388d37</t>
  </si>
  <si>
    <t>abc9b1b8982e9ccff412ad415f38aa5006cd3ccc</t>
  </si>
  <si>
    <t>de2c89cb08428b5c79ada16575f4c649fc048486</t>
  </si>
  <si>
    <t>feb1b6d18147e048f7b585ffc3c7058359b14953</t>
  </si>
  <si>
    <t>941fe0bab756fd4f4dcffde5e48d665c21e6273d</t>
  </si>
  <si>
    <t>b1abc074226cf64b65b3a86f706a2d4705c8bd8d</t>
  </si>
  <si>
    <t>1247f8ca478cbd9a2b7f45de6e7594845bb9ba64</t>
  </si>
  <si>
    <t>7f665fda93236b061e3e81048c2663405509596d</t>
  </si>
  <si>
    <t>f79eb11a03bc2c02aecb433ddc1526ad899db7c7</t>
  </si>
  <si>
    <t>99cbe31eefd9f7ca333446fcfa9356957783a09e</t>
  </si>
  <si>
    <t>41ac117d6f7d3f5e7402d67c94dd308029b57d5c</t>
  </si>
  <si>
    <t>344d170231e430ffe6584bace79fe811ba02923c</t>
  </si>
  <si>
    <t>aeec75c4b83b0ffb89df44e2b4e52daa44815e09</t>
  </si>
  <si>
    <t>87fc524e764be811fe7d1a3a053d1c61a9ed990f</t>
  </si>
  <si>
    <t>f4c42618bad8aaac268c5d4933727bc6e1a79725</t>
  </si>
  <si>
    <t>20ab3e08aa5905770c8d3ba33f27c6d6ec196426</t>
  </si>
  <si>
    <t>076e9d706661b530d82d3cfa346139f4815776dd</t>
  </si>
  <si>
    <t>69599719640fa6fdcf332e922db7605e23095f2c</t>
  </si>
  <si>
    <t>93053497e63ce7788f8380a69e9326508df61076</t>
  </si>
  <si>
    <t>21cf75c325ffab5d1eada09ddd4866581fd5d616</t>
  </si>
  <si>
    <t>53d83c2a4bd116b9b188f3b747a229b7d1f4ff5d</t>
  </si>
  <si>
    <t>7de9d17064b4a58a3011fa08ccb96f2c1e80a730</t>
  </si>
  <si>
    <t>08115eb45eda3b754691db22cb5146b19c64e69f</t>
  </si>
  <si>
    <t>b8f6f8a6cb9a3616fb7570cd528862e4af32ea7f</t>
  </si>
  <si>
    <t>1335177ae71facb442088d3127b96933ac865b30</t>
  </si>
  <si>
    <t>027837adea8e020f5b9196c13fecbc5ae72f3142</t>
  </si>
  <si>
    <t>f59635880ed879b8f70a209c3f3ecfd771b05e1b</t>
  </si>
  <si>
    <t>29ab7872206f666b7e6c7823770c89857a0cec5f</t>
  </si>
  <si>
    <t>56aefbf1373efd4ab672e103d76438395d952ed4</t>
  </si>
  <si>
    <t>717fdf1991e13a05f70b1c0d5b0846517b4d97f6</t>
  </si>
  <si>
    <t>9fe4121c78fb413bcfd8502ea4011a5d545f24b4</t>
  </si>
  <si>
    <t>13d8061d5b966507b552d4a3f8f20d9065cb40b8</t>
  </si>
  <si>
    <t>fd6eaf909678531cabe8fe0a13011170290b28df</t>
  </si>
  <si>
    <t>9ec886902f502c30518e93bf59188e7cc419759d</t>
  </si>
  <si>
    <t>915f33318fda0dd90cd06c269fa6293ea4f0d039</t>
  </si>
  <si>
    <t>b025a773097b14794ff064ac0e73c4f5cd32e14f</t>
  </si>
  <si>
    <t>d068e1d454d8afd8a9a7630c523b05c25cde3e60</t>
  </si>
  <si>
    <t>0e6182b9f2a9721ebc02c625163e220f0de289dd</t>
  </si>
  <si>
    <t>4d3fd5511f68e0eeae7cf1d5f3a7f6302315402b</t>
  </si>
  <si>
    <t>f0e4d05579ce5f1b073dec23d7eaf1554e0bb265</t>
  </si>
  <si>
    <t>d03ec7f8543d9579077f2ccd8abd959fc6e3d1e7</t>
  </si>
  <si>
    <t>307ea0317a2a195a6b684d131310b48757b04229</t>
  </si>
  <si>
    <t>a024969af4a7db287f8a0e21a147d15f4114a5b9</t>
  </si>
  <si>
    <t>1822d8b8dbae483f21409a378f67315f077f23fc</t>
  </si>
  <si>
    <t>8467f1e2a9201360b9f38481af7624a65b9b0d45</t>
  </si>
  <si>
    <t>0c1bdc3a92f4a02cb2abfa9e950bf1c65863e6eb</t>
  </si>
  <si>
    <t>683539fd5709b35ac3824b9c7bb6e80c0b53a49f</t>
  </si>
  <si>
    <t>9e891a53c42e5b76f7ef7ad559228d075e6ae78c</t>
  </si>
  <si>
    <t>45e1887489518dc1394a4987cfec2527fa44e7f0</t>
  </si>
  <si>
    <t>6fa33babae5963c90da8c77ac593fcda0c1d2ea7</t>
  </si>
  <si>
    <t>b5bf4fbcc19ca8ebd10543936a4859a4d80f24a8</t>
  </si>
  <si>
    <t>dacd9863ce7444230d7587abb53616195c04718e</t>
  </si>
  <si>
    <t>a5da37eb2b33b34fc6382aa610085aab0cf92bc3</t>
  </si>
  <si>
    <t>607f6ca6bba98067cae5f6331d67909c8969312c</t>
  </si>
  <si>
    <t>2473e76b10366a253622ac11ca09da5b880a1428</t>
  </si>
  <si>
    <t>5a3ee689fbfc1fc7e513b378597fa7230189162e</t>
  </si>
  <si>
    <t>7e9e992c3fbbe1cb7d97e684921732b9f4c49632</t>
  </si>
  <si>
    <t>622b5ed7698e206f807e0c6edceac52c69a24447</t>
  </si>
  <si>
    <t>f3ef3574078ed5797796689df01915743ef47882</t>
  </si>
  <si>
    <t>47cad961f313a2ec65c46599a7206ae7c6eee630</t>
  </si>
  <si>
    <t>314566bc956ba0077a70b6b24c090485f50f8d33</t>
  </si>
  <si>
    <t>7b1e4f3266fcadbb0557806ba5dc4f7833acaead</t>
  </si>
  <si>
    <t>ad976d9b8a6adfbe8cbe465c0c1bcb2e0883be18</t>
  </si>
  <si>
    <t>661680d068cd837c5a9b1bd9ed66cd3718569463</t>
  </si>
  <si>
    <t>e9a587ca9f65625a605abc2ba9c5856e7fea8a23</t>
  </si>
  <si>
    <t>545c9d3aa184eef83012ec662c0cf9038cd6a28f</t>
  </si>
  <si>
    <t>91976a9b1411a19d0760c1089e1e8b0a450d98d3</t>
  </si>
  <si>
    <t>74d10b76c11baf477fea823f65cdd09c816b7f1a</t>
  </si>
  <si>
    <t>b8bb74b6df3d72f5c927160bd25b88910b64db9a</t>
  </si>
  <si>
    <t>0ac27d9f98daad85c36bb03c4131701effff9196</t>
  </si>
  <si>
    <t>b10c194a9a9a3ecfb4152f001082c9fedfdd6575</t>
  </si>
  <si>
    <t>1332ad01a14bbad279191bf00d9d673e0b21f0e3</t>
  </si>
  <si>
    <t>660c8f1456f63ff7c632d888a7651f0b2c76ee40</t>
  </si>
  <si>
    <t>ed069c83b8ae8c5d9156d83e40af6a7c089ed8e3</t>
  </si>
  <si>
    <t>b71aefc97133701fd9449892ca61d98f5d7c0daa</t>
  </si>
  <si>
    <t>c67524a1c3af5a67569e4bf18ed74325d5b80b42</t>
  </si>
  <si>
    <t>2894fc29bdc2e28308df13f68821346cb639b15c</t>
  </si>
  <si>
    <t>7173f6b606744157cdbf54905b96743fbbce8394</t>
  </si>
  <si>
    <t>783f848bc6daa70473c4c54a313ac001396cf91a</t>
  </si>
  <si>
    <t>7bff5d3877058ca3d85b4134e51719ac80eb2df1</t>
  </si>
  <si>
    <t>2f5a49a8f6bfbf96599e332d1abc3db6eec5179e</t>
  </si>
  <si>
    <t>a156b83cdc41bc02b54c459b53abbe7a2e858df4</t>
  </si>
  <si>
    <t>0f94e37b1ab84469a9dbd7516ff22be066bb6b6c</t>
  </si>
  <si>
    <t>e208aad5711fac46bb9ebc65f6ee04a17ec39a9a</t>
  </si>
  <si>
    <t>612ab2284ae7afe8443e646ff3c50b3e1c1d9486</t>
  </si>
  <si>
    <t>320c1fbb4d6f6c5cc2a2dba5bfd00fae8113ed05</t>
  </si>
  <si>
    <t>63d45059c1bb40a00581907419669e52146fcb30</t>
  </si>
  <si>
    <t>d30e694554a4d40aa1f6dec2d570dcf6b2e4c292</t>
  </si>
  <si>
    <t>f63b44dff83abee9aee5936c759915c904ab3ca9</t>
  </si>
  <si>
    <t>b58ce81c342db8ddc2201c83ac5ad045967d9546</t>
  </si>
  <si>
    <t>9d789029052420dd0ca8ed5761281c31b3c85bca</t>
  </si>
  <si>
    <t>434ed1b051d7fc40eaf52e6601f03edbb3029933</t>
  </si>
  <si>
    <t>989d6c980acc6eb365b5c3cc39b81f5cbb4c4020</t>
  </si>
  <si>
    <t>6cf5215a804d94f253a11adf7c76ba4c1cae95a2</t>
  </si>
  <si>
    <t>4d1b15ce3871f42551302690b6e230b0bb450e66</t>
  </si>
  <si>
    <t>bd4c6199cd6d44f39f7450ad2d7caa2481e18072</t>
  </si>
  <si>
    <t>24a6e230ec7847729b8d5768eae638f861345451</t>
  </si>
  <si>
    <t>3d92a800689ccab81402fc133df231e0dde06466</t>
  </si>
  <si>
    <t>150d8cc70b78ec20414f59ad68da1d8f744cb7b6</t>
  </si>
  <si>
    <t>8381d0dbab24bebb1df867f0e34d8fcd8a8b261b</t>
  </si>
  <si>
    <t>22b56747b0681630f9315b5d6824e9320efad333</t>
  </si>
  <si>
    <t>4d845320ec685f60b57b142c73288dfc44931820</t>
  </si>
  <si>
    <t>dc756cf82ebe2acc61d190772d5e61755d73650f</t>
  </si>
  <si>
    <t>e79bf78261d1f6c8cd1e175d39f8e9d02810e4cb</t>
  </si>
  <si>
    <t>7fe91bf7d280670871d0c70c095ac558a6367b16</t>
  </si>
  <si>
    <t>2a253847c9148736fd8fdbea6a7b27c26e7dbc96</t>
  </si>
  <si>
    <t>459eb61c16e3cfc67daefe99e763a935789f5d9d</t>
  </si>
  <si>
    <t>392dd3d11d0be2e51d53787eef40851a632e76c1</t>
  </si>
  <si>
    <t>d2913493782dc45e81264c12d9fd8aa98d489c82</t>
  </si>
  <si>
    <t>db9f5df84092d3b7f15b0f8c00255782a7d02e30</t>
  </si>
  <si>
    <t>11fad040bdb9584a87db8addffcb4894f58c9b7c</t>
  </si>
  <si>
    <t>8d48c9e41b493be6862566aab8c68d5467c9596b</t>
  </si>
  <si>
    <t>06a3f35c623c713583f6133e7034eacd0afd93e3</t>
  </si>
  <si>
    <t>6a2c215ef5a68a84c628a7ec8ae414075e12dd00</t>
  </si>
  <si>
    <t>9435c033bd9a0a1fab3ebeec16aab365492c9be0</t>
  </si>
  <si>
    <t>be35e243a129aa3420a4438b29092cc45d82eefc</t>
  </si>
  <si>
    <t>b34dd9d29fd987d97745d633eacec0ecfe499e6b</t>
  </si>
  <si>
    <t>42128f442db4e097813e7e6dc11eedc45671cc45</t>
  </si>
  <si>
    <t>f6c27ec0ab2852dc06a8d05e8bfcda3ec66b0bb9</t>
  </si>
  <si>
    <t>74a731f06f541ad10ed9975ef6bd2c06d2dd9b16</t>
  </si>
  <si>
    <t>760b0046e3842d915c1bbf375aa3fcba4ab54fcc</t>
  </si>
  <si>
    <t>877bd8b2ef6ab046032eb697d1bb84703623640d</t>
  </si>
  <si>
    <t>7c73f5b1e4d765c55401ea164f8edb28184e8bfc</t>
  </si>
  <si>
    <t>f691d5eed51202f49e0ab27387aa7459415133f0</t>
  </si>
  <si>
    <t>423860ef215cd3dfb2385dc0e3ef653590467a44</t>
  </si>
  <si>
    <t>b0cce1d3680791c7023b56b971e43b8ead6f8637</t>
  </si>
  <si>
    <t>3feb7d3b4f906cd6d38210be6d9e2519e076d05a</t>
  </si>
  <si>
    <t>0f8bcbf547f8de610a8742107fe6c5306ecbab56</t>
  </si>
  <si>
    <t>05d89ec1dff1f9471290ba52db5ab3245782d2f3</t>
  </si>
  <si>
    <t>bc66194d293008c94b60da22fd48e837e7e4cab6</t>
  </si>
  <si>
    <t>c43c2b6a5d6f291971580997f7ffaa1a01c33db9</t>
  </si>
  <si>
    <t>326b9a3cdc79ca01747b9623efddb8a3f1a73646</t>
  </si>
  <si>
    <t>f362e2601abdec9f4565a8ee2cd7debc4ef86ae2</t>
  </si>
  <si>
    <t>8022fd5cbf36e26f310c65bb8f15ffe35655d1bd</t>
  </si>
  <si>
    <t>ed0cd9d27e2322827a1389fb9f8ccc6e710c1caf</t>
  </si>
  <si>
    <t>2895644c170fb898207258beb904713314b097c0</t>
  </si>
  <si>
    <t>deddfbdcb8df40b05f2483f062820d1b05c2ed2d</t>
  </si>
  <si>
    <t>cc522f97a203cc940ea4ffff08ff65d7f90a4afd</t>
  </si>
  <si>
    <t>fecd5d4175e8105d8a6b14ca660c24dd2b37b3b0</t>
  </si>
  <si>
    <t>7470486e7a26bc766adef514e93e1260560f15ab</t>
  </si>
  <si>
    <t>56d1c333ff07d5aafd4664e7287f1010c9964c8c</t>
  </si>
  <si>
    <t>a8c04afc566b5abd8f678553b55bf2ee609fcfba</t>
  </si>
  <si>
    <t>dde951bf373dd510363f2a91211204ad34773b32</t>
  </si>
  <si>
    <t>cc513e24ff25cf2aa94af59de4cc0af4a8bfc06e</t>
  </si>
  <si>
    <t>65dd68a48cc74ea1c39c011f1c994c399a33a5ba</t>
  </si>
  <si>
    <t>aa6d19fd6e6a7a02b79befb257b314644cdc12f8</t>
  </si>
  <si>
    <t>1ff4d9978cdf4a2abcdd60a7b52670d83dc69c4b</t>
  </si>
  <si>
    <t>1efeb8dad5e3de21a641d6dddbeb237930bfa60e</t>
  </si>
  <si>
    <t>c908f1d7bc2742917557cd179e965f9b983b3d6a</t>
  </si>
  <si>
    <t>51eeba3c235a49e7eaa3f583bc473828d7e94881</t>
  </si>
  <si>
    <t>6e77b38e8eb450a5d48bb7648d45004406db59db</t>
  </si>
  <si>
    <t>a5a3dced7ea126e21c98899e8d27a31bb336676c</t>
  </si>
  <si>
    <t>bdd4a56e391615e47a6f90b3150c812a603f095c</t>
  </si>
  <si>
    <t>9d39e2fe5861c2f82b42af4b6f04d4050754aeb8</t>
  </si>
  <si>
    <t>59c671b3f79cca8c633c1713f6fd2b6b56d0f642</t>
  </si>
  <si>
    <t>215fa7746ac0d2d77d97c18d9ace0c9152510acc</t>
  </si>
  <si>
    <t>9b603a36c3b58cddced3598a23bbf0789e885e9b</t>
  </si>
  <si>
    <t>1e65abc4b6457504bd8fec2cc1630f6c44989517</t>
  </si>
  <si>
    <t>774ee3276e4bcce9f689078160bc04ef7d73e543</t>
  </si>
  <si>
    <t>413c4a67df1d6bd662e58f3eb18662bbbbe20e48</t>
  </si>
  <si>
    <t>e1d2752917b4dcf2d07757e534ad826db620a4ff</t>
  </si>
  <si>
    <t>75a6041e1afd24486daa35c28b928ef9cce9dcc5</t>
  </si>
  <si>
    <t>6016b7fdfa06432e55adfc2e16d4198e2c91b16a</t>
  </si>
  <si>
    <t>bf092d466bc472265c6f2fdc30bd07424e7fb2fb</t>
  </si>
  <si>
    <t>f5f3c5c4e4e2704090409cc64e08188230768a76</t>
  </si>
  <si>
    <t>b4107dd2c9ef192251dd0096c15c26f5b12460f0</t>
  </si>
  <si>
    <t>6cbb44e4c6a0cf3672306c611aecfddcee40de21</t>
  </si>
  <si>
    <t>a9f9336a1920d1bcf24cb2de50c4549a1310ff10</t>
  </si>
  <si>
    <t>c5107c00f9716a005ff1df29ec207960e92ad2f6</t>
  </si>
  <si>
    <t>e87a72e727c88ab81fd202ca8052d191021153c1</t>
  </si>
  <si>
    <t>86cb7d7e397ab73ecac5eeaaa9642e5353b15b96</t>
  </si>
  <si>
    <t>a939d0fd9162fedf4f0acb3aec51dc072cb84dd9</t>
  </si>
  <si>
    <t>efb037d7d6bae4aa934fd34cb48777e22f2e7d73</t>
  </si>
  <si>
    <t>c3ac75eae7e2dd8bc75d46ef4508ee8e26c4ff9e</t>
  </si>
  <si>
    <t>16df6f3230bb9923fbb64a80f4b90e224090b1c8</t>
  </si>
  <si>
    <t>3acfd94917be72734deb5928e24cff9b1d682e1c</t>
  </si>
  <si>
    <t>0abe7ed5f3e79db8c012a5d7c4c0878afc0d4a7d</t>
  </si>
  <si>
    <t>3271c303d8deb1e0b0436e670ecafc76471915ff</t>
  </si>
  <si>
    <t>b7b57b9121dd7946479bf56d434beedd4ed968f8</t>
  </si>
  <si>
    <t>ba8eff32a5e9430cc9585fe16e1fd567fb103972</t>
  </si>
  <si>
    <t>1420de89d039ae06be078c06495606fc60d8d912</t>
  </si>
  <si>
    <t>9bcecf4db7618bec15416b053bb929ffa925e57c</t>
  </si>
  <si>
    <t>94f95de1b9ca732f85a411860f72c43879780a49</t>
  </si>
  <si>
    <t>09bc3fc946ab160c02d3fb3814dfb70cf5192abd</t>
  </si>
  <si>
    <t>31c149d9cec204daba4a672697fcc6a395c0292d</t>
  </si>
  <si>
    <t>78014f011f5ec789fe3a7817c91871d5fe589898</t>
  </si>
  <si>
    <t>ef5826139e8d146b4bacc4313ea6570c41ec6594</t>
  </si>
  <si>
    <t>3d3dc7797a0e6f3eac66fbb20e575b0c4d33ca23</t>
  </si>
  <si>
    <t>05d8f94af6d717799089d1e16fdf2eac4b4a56f7</t>
  </si>
  <si>
    <t>3d1acd8a8cb1212dd7c8a9d1342be0cecbe1866a</t>
  </si>
  <si>
    <t>31658df43cf300d7ec1e2f9857434c1f65930328</t>
  </si>
  <si>
    <t>215b85f2efd7e3237a2e4fdc7986c5fe24d8a5f0</t>
  </si>
  <si>
    <t>c59742619632ee6d8e1c3293639823552bf9940d</t>
  </si>
  <si>
    <t>3a3d53684aa2d22a13e3743d497a917dbb5b42b8</t>
  </si>
  <si>
    <t>79ff99c833678565c292681b366e6e8cc51122df</t>
  </si>
  <si>
    <t>5cb8d7705f124817957b9deffa3e071c29a8b0c7</t>
  </si>
  <si>
    <t>5c6c650db3881a7ca8d5bd8935343dcac8a4efb5</t>
  </si>
  <si>
    <t>4fb6db0ddf66538271226cd40f056c2fe0194c37</t>
  </si>
  <si>
    <t>3e29fd4d1cca6af054c2e2cdfb0288178a8c73cb</t>
  </si>
  <si>
    <t>4201ccb3bb2aafc01fc646e2c2f4c1b1f6e226b4</t>
  </si>
  <si>
    <t>bf67e534ee6d334bc7c7649805133a2ea4f7a2ba</t>
  </si>
  <si>
    <t>99a74defeff6e7389dcef57c3e23e152fda54e4f</t>
  </si>
  <si>
    <t>f3ad605d5e2fc6ea42a49bd267f3f1d7e3ef40c1</t>
  </si>
  <si>
    <t>fc8ab69cb4f37f57de15548286a3535cb9f63263</t>
  </si>
  <si>
    <t>0a9456ab2000f7ddff87232638fba2590e29c715</t>
  </si>
  <si>
    <t>4381f5174c88be79e43f7e7f8bde4f16478bb5de</t>
  </si>
  <si>
    <t>1c9b31cf1cb4ec2278e4a3df6a900860b6f22c17</t>
  </si>
  <si>
    <t>79d3c2e0d931dc83e5b174ed7bc95fedac0b9f14</t>
  </si>
  <si>
    <t>cf401e311bc39e62b0d8a5656aec96fa05adae68</t>
  </si>
  <si>
    <t>b13542fc0fd9def899e02a0ab58474c246f775f2</t>
  </si>
  <si>
    <t>766ed96f90a164d9b3c566502555f99be0963faf</t>
  </si>
  <si>
    <t>917190786dfb6a6ad5198321c790180039a67c0a</t>
  </si>
  <si>
    <t>9d95821af49af6eac2ba177116e204a3de254009</t>
  </si>
  <si>
    <t>9614b9320a3b2915b56e7f7670acc02898300d69</t>
  </si>
  <si>
    <t>9f1627f580d78e53eb8b874b379dfb9b5d1c8e17</t>
  </si>
  <si>
    <t>8f6c6a743c823f15a636af57b6f52803dad35322</t>
  </si>
  <si>
    <t>ef799c9aa0059fd5aa10884f3d440f9fc0fca392</t>
  </si>
  <si>
    <t>e4197dfcfaafbaafae8ca297add1301c778f9ac4</t>
  </si>
  <si>
    <t>e10db0d85c3b84190647b28e4b5ff798cca119c3</t>
  </si>
  <si>
    <t>8c1684c8d8ebd8336ef747d0399ea4bc8f7788a5</t>
  </si>
  <si>
    <t>c031cf93211f0a65c412e8a333b76cf57ec75fbf</t>
  </si>
  <si>
    <t>2412586a81c08884b27bd1e879518414891f2c02</t>
  </si>
  <si>
    <t>340d911a9ff876028ac2e044e4f530945a4a12f4</t>
  </si>
  <si>
    <t>4f08d2c717d814066b11bafc14f411c39362bcd1</t>
  </si>
  <si>
    <t>6b096d956149db08597123383322837d46682b21</t>
  </si>
  <si>
    <t>d74b07bcf77ad10a355c8fc2672f4e390804d9fb</t>
  </si>
  <si>
    <t>68e772e4de4e32788d10b8c8b56253f8fe98b472</t>
  </si>
  <si>
    <t>291d183b920ba87d4bf1ca5dff74f5c34da535f3</t>
  </si>
  <si>
    <t>5fa94c7b7151b33aeb62f345766184438f6f9536</t>
  </si>
  <si>
    <t>4468b4e3aa420d7153328a9128080dc2727ee7a9</t>
  </si>
  <si>
    <t>15d3dc369317b7dab16492270e7ecc042e576768</t>
  </si>
  <si>
    <t>0b67d92ac28c89032780a9d2e5cac9c3a23c6dda</t>
  </si>
  <si>
    <t>6e7afd876f5a8c224a13c70577fe26d4fbbeb1a7</t>
  </si>
  <si>
    <t>df850ba182003ba2be90ae32fe346ea3b0517589</t>
  </si>
  <si>
    <t>a5322fa36e7b9222e3e133e704306a70a7a56531</t>
  </si>
  <si>
    <t>92791ecadf0995a02ea4fc642376093f723abf57</t>
  </si>
  <si>
    <t>7ea1be7ee905f18d8b22d6b5198e7b60922ed152</t>
  </si>
  <si>
    <t>960c937dfa2223786e3d7f1a2eebedaf5776c3ba</t>
  </si>
  <si>
    <t>d7bdab050b5408ac35eb60fb3ad1e98542f5c90c</t>
  </si>
  <si>
    <t>a8086cfa61d0dd0111696d8bf7f872879dc2ac05</t>
  </si>
  <si>
    <t>c166fcd9a4eca51b7ab9f32949d68475c8339fec</t>
  </si>
  <si>
    <t>e733c84abae334aea3a74fe043daf5b22e4a60ad</t>
  </si>
  <si>
    <t>057ea4d5174f47573ed21794caf901b4a001c581</t>
  </si>
  <si>
    <t>351971a0a7355e8823151b12ad072230c508ceab</t>
  </si>
  <si>
    <t>5e5c445ac09d995aa6057200b54faad0282198fd</t>
  </si>
  <si>
    <t>81b0dcc7c84e04230d08542daa0e048791667d81</t>
  </si>
  <si>
    <t>ed57d0df7f735febdc2201ee167d141902ea6e15</t>
  </si>
  <si>
    <t>395ad990b525dee9da2c2dd1945705aa963ff717</t>
  </si>
  <si>
    <t>7330711467faeae99fe10eea81c6a1b193a1e173</t>
  </si>
  <si>
    <t>e86c26a2f6264ec74bb337836005e635793e4d66</t>
  </si>
  <si>
    <t>f051e78ac5c2056b0c40613fd9ff4fd6943c8b0b</t>
  </si>
  <si>
    <t>4e1a086758634e1ad86fbef3d7d571b34ff9ca5f</t>
  </si>
  <si>
    <t>655d3378f6d61ff792bf2426bcd25f1c908be986</t>
  </si>
  <si>
    <t>c2097a765fb25249556d5c242f0c6603b364574f</t>
  </si>
  <si>
    <t>5dd5349c950c95249a130c7e89cb4e8aaea625e9</t>
  </si>
  <si>
    <t>0babed7ac52e56bac0429eebca9148d9c794df53</t>
  </si>
  <si>
    <t>a4ba26c8883a6427317a99f6685678f61c35889d</t>
  </si>
  <si>
    <t>7987a86c56ac4398b7a346a22f13a0f8a0e38729</t>
  </si>
  <si>
    <t>e037940892c8830338bbcdb77cc4e1ba60e352e1</t>
  </si>
  <si>
    <t>fa7ca3004d73f44227290303c1427062cba63a54</t>
  </si>
  <si>
    <t>b998cb1166e30c98e188924bd305218f3b0c60f3</t>
  </si>
  <si>
    <t>f146e9f48c0a4fdbb9c6b814cc15cc311a056854</t>
  </si>
  <si>
    <t>9503fecf3c39b9484148b8668dd1eaa74e90b8ca</t>
  </si>
  <si>
    <t>e98e87f51ac3f066c255827cf14d3f8caab15b76</t>
  </si>
  <si>
    <t>c756dcef35e607f2ad8e5d0c2e8c608da25a627b</t>
  </si>
  <si>
    <t>31a9e4c261028da3445fd99aa381bfc3a2c3b42f</t>
  </si>
  <si>
    <t>7c0240b68d3fc06657c6fe2a3a12de2e3922dbf1</t>
  </si>
  <si>
    <t>5e12a770e2d733ea79eb29a2254e8669c83e6316</t>
  </si>
  <si>
    <t>a06821a968f6ae975cfff9a76a6ebd972d4f342c</t>
  </si>
  <si>
    <t>9c427cfb05e442887da0daf22acb22c7f943ab12</t>
  </si>
  <si>
    <t>7d75cc14629c04583b8e5e5c2bd5029aa7a31603</t>
  </si>
  <si>
    <t>4d0c97bd9439ac5f1664be6998b149fbe8745431</t>
  </si>
  <si>
    <t>3cc4ee7d0a326d091509104342735239fd65afc6</t>
  </si>
  <si>
    <t>dc8b531b3f6009484a1f678e06f36a69b3a98412</t>
  </si>
  <si>
    <t>a4310380370a6613ab33ad97acbc25bb3a09155f</t>
  </si>
  <si>
    <t>c3ff50a3682b06485c9b389247c1c2d48f53dff8</t>
  </si>
  <si>
    <t>689678fb64a07142e7ce1133182cbfcde027c455</t>
  </si>
  <si>
    <t>20f78eb1d6ffbc2d1fd54ca2dcd8a1d180a89e4b</t>
  </si>
  <si>
    <t>ec14c77ea9abfa0bb2ae0e817a76e61ea04f1b8f</t>
  </si>
  <si>
    <t>396c2cf873aa49e0ebe3747950bc472127e2aa97</t>
  </si>
  <si>
    <t>bd1bf230a7c7167966a5f380810ca4ec38b29831</t>
  </si>
  <si>
    <t>5d1cdde979a215ccd6a029e1c20eeba74906b2fc</t>
  </si>
  <si>
    <t>74b8af338f9321aa6eaf28fe1acbcbf98fff0aa1</t>
  </si>
  <si>
    <t>dce3f2941c7771bcaeaad31af76f1aaddac0fff3</t>
  </si>
  <si>
    <t>123d9e6cb187f463722128424959517f8e659d5f</t>
  </si>
  <si>
    <t>f915d94685f20d3df850e037ba36c7fe8c020cbc</t>
  </si>
  <si>
    <t>9a94aebd8772971e95f813071b85c13b39f48760</t>
  </si>
  <si>
    <t>55680a8d10a274d8168963e344d5650a6a7cdbf1</t>
  </si>
  <si>
    <t>22350a1a6abcbad41fe4ec85e7453f64a84f2591</t>
  </si>
  <si>
    <t>4a0df05162b3c9b558c2b9ad7ef0478777c76e2b</t>
  </si>
  <si>
    <t>0ea2515b4b1527e7e4591630607c71516e3edc50</t>
  </si>
  <si>
    <t>069fbc1db49877414f64cafb9ce98d55d8a52a15</t>
  </si>
  <si>
    <t>38df32143d6d8141a3b4eb228e0e43c60e9ee928</t>
  </si>
  <si>
    <t>6f00146c8f37b197e82321c2e996e2afe22f1532</t>
  </si>
  <si>
    <t>7ee3fa07a9f50614c48977143c0660a242f82d4f</t>
  </si>
  <si>
    <t>a401dee9f10d7677c2a0ae08c59ef0f3149b2878</t>
  </si>
  <si>
    <t>c5192b6b1af861748d2172558f496a72e9856712</t>
  </si>
  <si>
    <t>a2fafbc0097de909f311c0b25b5df5dd90e966f6</t>
  </si>
  <si>
    <t>470d5bff41992e435fa011f4c5310282c142ab04</t>
  </si>
  <si>
    <t>1c68d69e6b288cbb88a26b56851a987ab813a03a</t>
  </si>
  <si>
    <t>c116a369ebfab33436d5a40c9eb92615874a36ed</t>
  </si>
  <si>
    <t>ec2a9dcbe573ebfd693f0f469bf2d2cbdc45a9ed</t>
  </si>
  <si>
    <t>e5086609e6c85a8f465641f775178e45dcbfb5fc</t>
  </si>
  <si>
    <t>0c248fbd6412d2e7dfbbb45d9b085cf62b1b1322</t>
  </si>
  <si>
    <t>3dc38320c2c63707108a8a37daf8ca2a7a0965ee</t>
  </si>
  <si>
    <t>0aed25673dd1fff36458813eea23a0ff5d097fbc</t>
  </si>
  <si>
    <t>4bd68e9abe9b58805ec8b040d294d507ba133056</t>
  </si>
  <si>
    <t>89865fb4e1cdaf933dc4e7309143ac4a3f821835</t>
  </si>
  <si>
    <t>0dd93650ea8b75d4b48743067a3fdff01254b80d</t>
  </si>
  <si>
    <t>5accb1666f1cebb6920cecdc43601f02ad1bbffc</t>
  </si>
  <si>
    <t>38abc792ee265d0cb12f08c1c458c3155a862aa9</t>
  </si>
  <si>
    <t>1c8dbd402cdfa9da0e27a9eeeedfe22c122d5cea</t>
  </si>
  <si>
    <t>fb681b6e69f0f414601f0e53f246dd7398167d84</t>
  </si>
  <si>
    <t>89ad606bfc1d33f722dfb6d2d933eb694d2aee41</t>
  </si>
  <si>
    <t>37eab31105693d879fee80601967793d91c9bdd6</t>
  </si>
  <si>
    <t>8815f3e6a21a74fd3d8a654fbb770e2c563d870c</t>
  </si>
  <si>
    <t>191077e72d1b269cf77f7275d5e973cc4217f5ae</t>
  </si>
  <si>
    <t>9d303b982e41439eac41c129a9f59dedf4b4ce74</t>
  </si>
  <si>
    <t>75a40dc41d5a40ea7b95933369eae54c2dee8033</t>
  </si>
  <si>
    <t>d1088858e6f77c3713a4e3a004b8512d652ad5d9</t>
  </si>
  <si>
    <t>64de6cdc13821f3c71717180af2374bcb212ad27</t>
  </si>
  <si>
    <t>bb24b4ceabff6f4851f324e0a7e4fec37bc8acf5</t>
  </si>
  <si>
    <t>543dd26265ae4c112fe04c6d45ef638946ba4c69</t>
  </si>
  <si>
    <t>e87a0bb036a8c5f705d976c1ecfe8199fb087c0b</t>
  </si>
  <si>
    <t>29d9b93d7cac68c8feed51d39e368f9ee51c629d</t>
  </si>
  <si>
    <t>26c78178f552b3c54980419c6dcca1976b30468d</t>
  </si>
  <si>
    <t>8a87a5d459c5fd83daa350764a8769c897b0123f</t>
  </si>
  <si>
    <t>13935feceaa7e4bf855755c5d5439211978da052</t>
  </si>
  <si>
    <t>8f929dd34bbe82e6c7f515a85e0b26546fd45614</t>
  </si>
  <si>
    <t>82c328b660eb817dad618f3e3b70fe15e4668e01</t>
  </si>
  <si>
    <t>bdc5dbe477605986a62e1e103e81efddf8043d97</t>
  </si>
  <si>
    <t>7b4415ef10e332a665e853c6801d460a1e146852</t>
  </si>
  <si>
    <t>e248329ced7a796edc97a1a0d21f2ce113d766a7</t>
  </si>
  <si>
    <t>058266ba2666e9288e69ff8ebd78ff89705437b2</t>
  </si>
  <si>
    <t>d2a836cf40ede0ca149c61b51f3057efbc59253d</t>
  </si>
  <si>
    <t>e49a9b0b44af2652abe3642851c4f52f23ff5896</t>
  </si>
  <si>
    <t>1a976cb663019317c8a12d058ce91620c252105c</t>
  </si>
  <si>
    <t>09e05fca5eb5a08bd1f1ff1422081a05d6edc155</t>
  </si>
  <si>
    <t>47f418ce48445a6096a6343ebd7abf85e467632f</t>
  </si>
  <si>
    <t>be87b4488b8d08bb1888461c66744761fec72659</t>
  </si>
  <si>
    <t>d642c4d9bbb1ddb1fad4b693e40677ee1dffcfab</t>
  </si>
  <si>
    <t>24ac71af99e266c1c0910a9aab8f88927054af7a</t>
  </si>
  <si>
    <t>e65a912fa40ba314d72f6c2571e88fbaed3d725b</t>
  </si>
  <si>
    <t>47f1c21daba392ac970d3f1df0853fdbb0e37be9</t>
  </si>
  <si>
    <t>e74cd7fd264bdc3d770eb86b335d996e64be7346</t>
  </si>
  <si>
    <t>59280fa18987eba14c084c98ab00a3f60c2fb7f4</t>
  </si>
  <si>
    <t>b747712d2df3e8bf8fe080bb24edc709970dcf44</t>
  </si>
  <si>
    <t>80fc4eae43e6783083e3b341f998df21e295e176</t>
  </si>
  <si>
    <t>466ca27092aa99559b63e0b884eb93774e990f91</t>
  </si>
  <si>
    <t>21cebc60e34068339f4b6f34519af73d209c30e1</t>
  </si>
  <si>
    <t>b7dff49030e22d178225cc2e3b25fa38a6143160</t>
  </si>
  <si>
    <t>8c5e0f507e98d68bce2e65ccbfb700b2c315cb9b</t>
  </si>
  <si>
    <t>1d4598b75922d8ee5cd51897b6cf9a9346dbbad3</t>
  </si>
  <si>
    <t>580509a1812c59cd87d72dcd66c4df2f5f38e069</t>
  </si>
  <si>
    <t>bf882f865649ad461707baffab495c8df1b5048b</t>
  </si>
  <si>
    <t>d375a7e2b4f9eb725322d7524c3aaf1f5fac7fbe</t>
  </si>
  <si>
    <t>f76921b40a4584a0a6b9b604b5d9311e14699fbc</t>
  </si>
  <si>
    <t>8409114cc25bf029e2f5bf49696367727666ec46</t>
  </si>
  <si>
    <t>ffb0e793ac80541f88c66325d0ab4547806f4e85</t>
  </si>
  <si>
    <t>e5eba3770e02c47c5c2aae0bc2265728c4165dba</t>
  </si>
  <si>
    <t>cda7994b35200a17c37efab8351c0319e5697cfa</t>
  </si>
  <si>
    <t>21ee31482a9ed2857c98bda6020e14b0e3583157</t>
  </si>
  <si>
    <t>24d0c370e737e829e242ebe24915abcf127b7f25</t>
  </si>
  <si>
    <t>bff9bb13b34b3dd8c5e0a1286e3dfa3d2a2f0468</t>
  </si>
  <si>
    <t>c5684e2ee4d07c3447ec0b333a5b6dee8643759d</t>
  </si>
  <si>
    <t>eb8e29c758b450987412623cd886cd8b1ee72430</t>
  </si>
  <si>
    <t>14f009249d0ea078b21ee1c75c348cf67b1c80bb</t>
  </si>
  <si>
    <t>57187b14548637d549a425a6b85d886a1d7dcaf7</t>
  </si>
  <si>
    <t>73b7cc78ca28c235ada189c9332f319c9ba0b069</t>
  </si>
  <si>
    <t>60d602eabff26197ec46e48a42b886183ac52a8c</t>
  </si>
  <si>
    <t>58bd6e5d763a7475a2b321900bfd484d1c4b79f1</t>
  </si>
  <si>
    <t>e61d719fe2d485d8595fa428f8daf874323d02d4</t>
  </si>
  <si>
    <t>335dd787009ff0bb1a45259da8624a75ad5fdd74</t>
  </si>
  <si>
    <t>51eded201a9180186902264efb2838a3852661e5</t>
  </si>
  <si>
    <t>e539497f9725e8c8d7d330cd2fcb130c6e92ef1f</t>
  </si>
  <si>
    <t>77b867292b3365adb9320e619588ad8a7b32d6e7</t>
  </si>
  <si>
    <t>56e2135c6b2d2e1ec180ee95faeaae7c82fd9c26</t>
  </si>
  <si>
    <t>93d8d4be9c994b3b49aeed6bb7bff4c3987eba75</t>
  </si>
  <si>
    <t>ea2a8f282e905b218a77f70a72eb4d0bc34d4207</t>
  </si>
  <si>
    <t>06dc978a6eac623d1aceb403882c7d77136b5610</t>
  </si>
  <si>
    <t>7f1c1d565c05278eb141bd1f1f89a646e86f3887</t>
  </si>
  <si>
    <t>965d9beb913d5bf2fc5141bb2fb5c0764ec718cb</t>
  </si>
  <si>
    <t>fcbf4d374717d6ec852fde4e5b5d6f40fb9bb686</t>
  </si>
  <si>
    <t>cd0d61f73471865160e95c516c577649f90cc44c</t>
  </si>
  <si>
    <t>caf9b4953fb1825356931e74b4af4f807f2abc7e</t>
  </si>
  <si>
    <t>4475dffcd1b26526e5f3ef3f264058de7c88f101</t>
  </si>
  <si>
    <t>e5bb661937ad50624524627041a09958fa8c0daa</t>
  </si>
  <si>
    <t>d5fce2de31a6b21d9ec2e5bf08bfc6cb606c9481</t>
  </si>
  <si>
    <t>96ff75e288d8172bd6db873b8d392c253350f01c</t>
  </si>
  <si>
    <t>e19c035c4eb1ce048a1a2b459f61a52b373bf48c</t>
  </si>
  <si>
    <t>435426aecd2640a2b4c707a227dcc4d90fc2ec65</t>
  </si>
  <si>
    <t>db3cb67cd2b40c8d284e590a5498beb74da62c63</t>
  </si>
  <si>
    <t>4abe21f4f09d12d0c17c47a77610f89820f4267f</t>
  </si>
  <si>
    <t>8746d8f26bfa6baa18a331159b961308c7cc41fe</t>
  </si>
  <si>
    <t>46a50ccf54102fe0d149378672d5be4eecd2ef47</t>
  </si>
  <si>
    <t>d8d53c20273884081b0e42aa34be550891df1e14</t>
  </si>
  <si>
    <t>dcbca5870a0e12e779c328d9e51278bf4966e080</t>
  </si>
  <si>
    <t>87b2fa53128359bace754bd09d26a0450d5521be</t>
  </si>
  <si>
    <t>bb7b33fa1b9ad83bff9431c9c4b99c2ddd3b597d</t>
  </si>
  <si>
    <t>7cfe844163f8ded85f308e23db1918e8ff3da7ee</t>
  </si>
  <si>
    <t>d99f118bfba82ffacb5062667509146a8a23ad22</t>
  </si>
  <si>
    <t>c05973a9641647a43aa709132c3876704bcec438</t>
  </si>
  <si>
    <t>6df2f3a913801f93c2d94418dd7fb820b32e2615</t>
  </si>
  <si>
    <t>bd569a189c01eeb03612178ba053deeb3c01c149</t>
  </si>
  <si>
    <t>55a28dfd492a16972f6c181768eb4bb6e9153ccb</t>
  </si>
  <si>
    <t>88f7fe0af0e1369502b9c23ac51c2a339abb76a1</t>
  </si>
  <si>
    <t>dbc6a06f4edead5d29e58b833cefc19078c3e635</t>
  </si>
  <si>
    <t>74a935f3485b0ebfbd56ea83e16f32556dc0914f</t>
  </si>
  <si>
    <t>87232ff0972cf540286739c1c985a1e3188f0cbe</t>
  </si>
  <si>
    <t>2af060a5edb97d3be47cfb19ac1b582e9c17ccd0</t>
  </si>
  <si>
    <t>e6c808dd16838e957cc3a65a689a5a27f282da5c</t>
  </si>
  <si>
    <t>f41b81a858bf5885c5b4d9c05584026b50214b80</t>
  </si>
  <si>
    <t>3a96c2d441d7a96c50f4ecd2070d59a3b4019882</t>
  </si>
  <si>
    <t>f13836c1e092d453afe0caa4f309b7950b713bec</t>
  </si>
  <si>
    <t>d761b1979dfbecbbd78b2fd06e91758287029df2</t>
  </si>
  <si>
    <t>d884d6c0a447a51635f2b8c20bfd6b0da5f3f577</t>
  </si>
  <si>
    <t>ea6a0e017203696afa67b31837a61e592d13ad1c</t>
  </si>
  <si>
    <t>c9d6e3de30321ecffac587bbe162a3f46ec10ea2</t>
  </si>
  <si>
    <t>4151f5227bda8491e3c17b501a165544bcab3a1d</t>
  </si>
  <si>
    <t>bbe48c841381413779d15807e2cb692684b8df6e</t>
  </si>
  <si>
    <t>ec9fbc4b4d696d668f85833d018f73abbbc9c37d</t>
  </si>
  <si>
    <t>ae37857c65f795294444c8af65cd48b3ab84f005</t>
  </si>
  <si>
    <t>a0bbe2d2874180cc283a339aaa75c1df16389ab5</t>
  </si>
  <si>
    <t>ea25fec7757a33aa57acd50f06021605a27ef4be</t>
  </si>
  <si>
    <t>c5ed902f0c7b11daffa6eb1a2c0acf051d24df94</t>
  </si>
  <si>
    <t>1897a083edc81e00ee9a72e8084f1fa70109c23f</t>
  </si>
  <si>
    <t>809c3611775fd897f2972c77e81604b550726512</t>
  </si>
  <si>
    <t>1610bbd78afb1d4bd101818e0615c7c74ca0593e</t>
  </si>
  <si>
    <t>c773cb2cec62132740242201a1edba5ec01473fe</t>
  </si>
  <si>
    <t>4d53a89053ea90d5db3dbc589a6faeb8d721f23c</t>
  </si>
  <si>
    <t>8ded557815a6122a8293caaaa281ef2cb7f29d00</t>
  </si>
  <si>
    <t>2a3ec47d13e12e5377f2aa6a00167ef85f4dcb42</t>
  </si>
  <si>
    <t>653ad817eb7fcda07c94de4ff849d70ce65889f5</t>
  </si>
  <si>
    <t>0927a40a5d0aeaf3078d2667175f2c447771e38b</t>
  </si>
  <si>
    <t>5eaf36db9d3fb91d891d189f8a0dbc9142322d39</t>
  </si>
  <si>
    <t>e634c5a207af1b9ef13ac6793a1d56993074e5a0</t>
  </si>
  <si>
    <t>25b77d71f49a383f55bb8a1b85cd9ac9060d6dd3</t>
  </si>
  <si>
    <t>e8ae3742718a3e0c5afa46ad089c5b1c52247497</t>
  </si>
  <si>
    <t>9d5ec596afd9ffd31c31322bd07f0fbe5e870533</t>
  </si>
  <si>
    <t>1fca37e9446eb1d5905ad239b4664916f3c837b2</t>
  </si>
  <si>
    <t>02e1f808c36a903b092d3bbc797adb6b346eae4d</t>
  </si>
  <si>
    <t>9c083f2fb90a8eaef136134c4f7b92fe6256c57c</t>
  </si>
  <si>
    <t>0dd25b3372a9a09aded915398292af831c91ade6</t>
  </si>
  <si>
    <t>e2e5bf37a0b600e7f17b33bf94f17306f86c56b7</t>
  </si>
  <si>
    <t>7f1cb5e7955bb39dba4082648073f5d4870c6f31</t>
  </si>
  <si>
    <t>2dc8e58afeeb0fd8f3cbea30d95c6770b65bdde7</t>
  </si>
  <si>
    <t>a0335ffad49ad7de0bcaae4ec90b7105955e0831</t>
  </si>
  <si>
    <t>69f4930a9b14cc32a7a11305c4f0956bf3ba89f9</t>
  </si>
  <si>
    <t>484ab2ed711a9a686084594a9854195cb7ad8fee</t>
  </si>
  <si>
    <t>87bc052320bb703b952459b21f8031e6014a6a6c</t>
  </si>
  <si>
    <t>94c7c612b74655d403446d9e899a5fea6e51fe41</t>
  </si>
  <si>
    <t>87f56a53e27f12b8c00aeae1849e9b10d693c9e6</t>
  </si>
  <si>
    <t>6970e8546cd2937baecb191cbb527a07e2739c83</t>
  </si>
  <si>
    <t>5d6cc170559f4bd07210ff9c8a9cb070d6f15fa0</t>
  </si>
  <si>
    <t>92993e287768961e0e6f1d36105c088753f831c7</t>
  </si>
  <si>
    <t>c20c68c94e9afc2f114ea234810d80bcee5ddcdb</t>
  </si>
  <si>
    <t>16765a73c229ffd9375dd69645f88f72e1052c8f</t>
  </si>
  <si>
    <t>52d4e8748bef607fb1574235fa8f1254d86be47e</t>
  </si>
  <si>
    <t>3b080ce91b182d0beedeb83851a0c6f356a4db17</t>
  </si>
  <si>
    <t>b55e6e85960eaf9b4b2b70a648e55322f18e5b4e</t>
  </si>
  <si>
    <t>591135e8d3f11475eb46e27d11b0a215d839f8b6</t>
  </si>
  <si>
    <t>8a855a459cb44b586fb3ecba25bec0c4f6cc361e</t>
  </si>
  <si>
    <t>d8fa0616533212fcdf18e8573b90dbc6b8b96e88</t>
  </si>
  <si>
    <t>4d41c95685d5063aa127f22fee18042c1521b8b6</t>
  </si>
  <si>
    <t>b4faf9c37d8078853d20ae6c210afa43f709ae1a</t>
  </si>
  <si>
    <t>5241e6854e0691c62e03cd87df666463ad6f61cd</t>
  </si>
  <si>
    <t>7c9435444c8a072fae5583e29d37eab803dd9fe0</t>
  </si>
  <si>
    <t>9a021a4830e87fb2c10bb31f2340891d1e73daa0</t>
  </si>
  <si>
    <t>4a7da8074f16e65e9157177e1ac17eae9d54bf21</t>
  </si>
  <si>
    <t>ddebec0a068c4c9dd7bb5fa925061be275bfcc42</t>
  </si>
  <si>
    <t>2cf678f1bd9dbd71345f83a97c86065d71e175cf</t>
  </si>
  <si>
    <t>414a9014aa03271d5bc7fe22262523a35165e8bc</t>
  </si>
  <si>
    <t>a81c28cdba6aca230beed826fc4bf6eef27bb985</t>
  </si>
  <si>
    <t>c6dfb054d7721327cfe3b63b216e59fbb27d2ad1</t>
  </si>
  <si>
    <t>1696965b222909f93c22619dc05437c1a0ad9407</t>
  </si>
  <si>
    <t>aaa6eb8ffc1ea4c778467a64e12f41e7e2c6d278</t>
  </si>
  <si>
    <t>8d2d78da3b163d656d0885491dd3153b4ab2a91d</t>
  </si>
  <si>
    <t>b348ccc7dbb570bfa95aaaaf1b8cef3b0a3c773d</t>
  </si>
  <si>
    <t>ecd79b08df8678b1051d999bf95ef016e283d5c4</t>
  </si>
  <si>
    <t>1827bce04a465bd8c37681da14a06dafd0f3c8cb</t>
  </si>
  <si>
    <t>3a61e7f99905ac74bddd9f0317d16f96031f1c4c</t>
  </si>
  <si>
    <t>82fb4b420394c2bdf46a31c178850966ee6697ad</t>
  </si>
  <si>
    <t>448249d4b191e6dd7bd241dfcd1945740b1ebb3d</t>
  </si>
  <si>
    <t>0d91b7b873c027bd839a0de50868e864f56dc31c</t>
  </si>
  <si>
    <t>8b7aafe69b0a4fa5e91efbb71537c538c55760a5</t>
  </si>
  <si>
    <t>93e9cce4464481d164c3cad9bd460f7f3fdf0b16</t>
  </si>
  <si>
    <t>739aaf9ca6cd95d31dd2ae79364c48d4e1510189</t>
  </si>
  <si>
    <t>7a2731a35d878e569c9c0d7d0ecb2ca2236e37ad</t>
  </si>
  <si>
    <t>1757eecfd2a73085c3118450eef998006f92aa4a</t>
  </si>
  <si>
    <t>1b691df7ee049919a6101eaba33929e55044b2c6</t>
  </si>
  <si>
    <t>ef0df979c4163f52cedf1a0b9c422b74e0143230</t>
  </si>
  <si>
    <t>b42e2e5b29f958ecbcb2b6ab81ee03823b1b8d58</t>
  </si>
  <si>
    <t>7c224bc97a6b006362d2727efdc07b0740643d7b</t>
  </si>
  <si>
    <t>c73c273cee0fcaa69e61b7c993fd8998348ed830</t>
  </si>
  <si>
    <t>014ab44e4c9defe2e8737280919f1cbbb258ccba</t>
  </si>
  <si>
    <t>81a28ef3cca13f656d622201c66586ae28167043</t>
  </si>
  <si>
    <t>b2f64f8c469170ec52f6468a16eddeae6d8b71f2</t>
  </si>
  <si>
    <t>4823b32578804ded67208c2c3e948054d9fec647</t>
  </si>
  <si>
    <t>eebb8045f63c1f66715c79b7f0bf1998bca91d54</t>
  </si>
  <si>
    <t>f1e0458c339ee90b2c177b3fd6ed091367d1c041</t>
  </si>
  <si>
    <t>03b4803eedec6b8e6ce54a6b18b60d96bf62930e</t>
  </si>
  <si>
    <t>2b9885c297e2cbb5950e1ffac79af22db43dd5fc</t>
  </si>
  <si>
    <t>119c9ce78740ec5c135b199c9456ad0d7a53d9e9</t>
  </si>
  <si>
    <t>0a3f9ca871b1561a4af762587bffbfc5c364a8fb</t>
  </si>
  <si>
    <t>c3e26b83bb77c747963e982153abf83946f212eb</t>
  </si>
  <si>
    <t>71effad72a8547b4b4a0c2a39be2a481cd075c35</t>
  </si>
  <si>
    <t>486a184da0c184c848bcea4ce1219efd611998ce</t>
  </si>
  <si>
    <t>ceeb3fe269444ce89a37cb1689d085689a7057f0</t>
  </si>
  <si>
    <t>74373af9a951394f0af08702f785efe8aceb1a56</t>
  </si>
  <si>
    <t>2f7132b073c8574a023af9d241a96f7d2ef8bb93</t>
  </si>
  <si>
    <t>579ce274b6c74c8c8d6a5d64cdae1f2bf8d7cbd2</t>
  </si>
  <si>
    <t>8baa1650d202a54b8e1c614056502add34784e5a</t>
  </si>
  <si>
    <t>06fe5aaa1f8b9b776219ac3f9938972f88bb4463</t>
  </si>
  <si>
    <t>b5261f0579320ef30315a6ce46f78f0599a81651</t>
  </si>
  <si>
    <t>b4cc9c21eeb8b27fd8c6c30adaa4cb7706913477</t>
  </si>
  <si>
    <t>8e07a10f5e13d77f79619c6db0a9c3ab913325ee</t>
  </si>
  <si>
    <t>592846482c7a53886b30bcc8af1128af73ab86ab</t>
  </si>
  <si>
    <t>a65780e5a13d26afdbec2de3a2ee4da80c583df9</t>
  </si>
  <si>
    <t>1e0f32376a49076c1b2f2272d9b9cf5b8b755deb</t>
  </si>
  <si>
    <t>b0beaa55edc82f682338f0726eb2ffbc0981a33d</t>
  </si>
  <si>
    <t>e6f726717585b11e1eebf82da816920eb7ea6a83</t>
  </si>
  <si>
    <t>b419af8c3cff4bc36e55a7a36a9e45d88246318c</t>
  </si>
  <si>
    <t>440d83eb571ba4c29d12e23d003b0129127ab793</t>
  </si>
  <si>
    <t>d9182fd0a365c009eae6a462a31c46e8374495ff</t>
  </si>
  <si>
    <t>8976fddea998f28077bdf4b203c5cbca2496ce1a</t>
  </si>
  <si>
    <t>c97d849ddd28eee3d05a557a21f8873a6f8cfdb7</t>
  </si>
  <si>
    <t>9802900dfd37b7158a6d54f9ddbc31f594c6fb30</t>
  </si>
  <si>
    <t>85ed4742a187f7c8bc958dc5790c0974d1161711</t>
  </si>
  <si>
    <t>a1f8cc6f7eb535a14de0a23b48bbf7c292e49d4c</t>
  </si>
  <si>
    <t>91464f7ef15ca824cfbf00bdff4c4507140fc606</t>
  </si>
  <si>
    <t>06b020743089e5c786f38888cc64556392a8fb28</t>
  </si>
  <si>
    <t>1a6ea9cc9cf66f40b6ddbb3097465b1d7dac5f39</t>
  </si>
  <si>
    <t>532b20bebfdeac6ddf85da679e56a783558e95f7</t>
  </si>
  <si>
    <t>1a6a4bf7e28107df57901a2cf2e2d66bf2a2e32d</t>
  </si>
  <si>
    <t>70b959a4b7d2bbb6e722f74f19210f6f20117835</t>
  </si>
  <si>
    <t>65b1cb68f183ad59bff14a551d62213ddcd80dcf</t>
  </si>
  <si>
    <t>15312d97cfc042ef398d659e8c18131c945c474d</t>
  </si>
  <si>
    <t>404e7637bb478b81851905ab672e13d335d9c3b3</t>
  </si>
  <si>
    <t>21510ac69e1e8f146b1874fddc6fdafef83f8129</t>
  </si>
  <si>
    <t>49f83b6779bd6f74cfe7f537cb2902a794fd87f5</t>
  </si>
  <si>
    <t>a5d12db3b6ee8bb414d4cf8206651cc883a60559</t>
  </si>
  <si>
    <t>3ed219e39f6fef25cbc87c7f925184a72e909da5</t>
  </si>
  <si>
    <t>8860da303e89150a91809b522fd0434bcbaab739</t>
  </si>
  <si>
    <t>b62d794b75a3d52ffb1b0c9d0a87952ebe0d3739</t>
  </si>
  <si>
    <t>f6064b75755cc64f29c63282987e845c95d4460f</t>
  </si>
  <si>
    <t>d3b98810af2f4f06d7d1785b5202139c622be654</t>
  </si>
  <si>
    <t>80b9df3c69dea14f7e2726c7106e4145197f58d5</t>
  </si>
  <si>
    <t>0cd98d7a1399789f61ebcf8074ce23570e367541</t>
  </si>
  <si>
    <t>883862aecdea4ab415bd869fdef82cf8f1c0c600</t>
  </si>
  <si>
    <t>35acff044cd06d5e7cbc917e4315911ae2cc5b35</t>
  </si>
  <si>
    <t>6a9ae3d332fa647a1b72f26fc4ae007ae2900b13</t>
  </si>
  <si>
    <t>7e6549725a54b951e5112c299edd44220e6a3622</t>
  </si>
  <si>
    <t>5722ab40dfc7fa3c039ab21c229c99284552df5e</t>
  </si>
  <si>
    <t>658666d2f3e534b6d048fda32a17603012aa10bd</t>
  </si>
  <si>
    <t>ce610e3a377e010ea0c17459bf8468762656ce5a</t>
  </si>
  <si>
    <t>a9f3f67fe2719f823603e3145d47f8b95e9198ad</t>
  </si>
  <si>
    <t>bbfa0ce5bc52dfdf241bace66df3d828c920908c</t>
  </si>
  <si>
    <t>ab7cd12c29f93ec01149348581330cabd012785b</t>
  </si>
  <si>
    <t>e436f0c0e533e127671a2480e9f9001139e05b9d</t>
  </si>
  <si>
    <t>9f9f85d11b719e5d7e72d03fab2e4aa775092b1b</t>
  </si>
  <si>
    <t>fb2cc361c062674eb0f00d199ca78822fb8b4e40</t>
  </si>
  <si>
    <t>f7cd75f88bba505951e746b0a9035c2de98ed26b</t>
  </si>
  <si>
    <t>1511518a0f80439d94f144236a2e540d359325f8</t>
  </si>
  <si>
    <t>ef5ac71c89fdf86b9744bd61811644e3164e2430</t>
  </si>
  <si>
    <t>933dd7c792b1ba2ca143f6a610601db5208fc839</t>
  </si>
  <si>
    <t>98f8a291bc05e930cc59add39e26494ed4abf7f8</t>
  </si>
  <si>
    <t>d0f399ea58acb85cf36dd893fda0190006adb212</t>
  </si>
  <si>
    <t>a0c3cdea88f8fb23fb5f14347a49cc9030d55f10</t>
  </si>
  <si>
    <t>1b29e6caeb5159e9f99b492dcffd9daae1c57037</t>
  </si>
  <si>
    <t>e96cd6c40628d82ad7263e18c86c0539ac9e5b8f</t>
  </si>
  <si>
    <t>730808868e2485be2c48e340fbd114623f545fa7</t>
  </si>
  <si>
    <t>2ff1db8d9ba6178a2c671a52a96a094c89c72a11</t>
  </si>
  <si>
    <t>7ddbea18af4b1cbd2bb85143f6978b61ef918632</t>
  </si>
  <si>
    <t>71bfb9d7356b04111a66ade8bd65a508151b0409</t>
  </si>
  <si>
    <t>c36a8f7fe76fd479d3264f6bef91c1c93770a3e7</t>
  </si>
  <si>
    <t>0629b134be64d4c13bded9aae1010c1c06b089c7</t>
  </si>
  <si>
    <t>d4ccd06527712f7486a8265d0d0f5dea197c48ee</t>
  </si>
  <si>
    <t>2c717f7fda6561b210f7f0503a512d2819e59331</t>
  </si>
  <si>
    <t>f1cb39df10dd4788c4ce6d708487422a7701e440</t>
  </si>
  <si>
    <t>12da80cc1cb0fa5c5ae0eeb1e02944574e929e29</t>
  </si>
  <si>
    <t>9ddf7c35437ed50c155b39846cb11a78ce4c3154</t>
  </si>
  <si>
    <t>1b00b9b4781dfc938fe37bfc09b74c3fb86c415e</t>
  </si>
  <si>
    <t>3e0b8da23d1880a1192aa4ccceaa549b522fd229</t>
  </si>
  <si>
    <t>724c491b0023b3c3c535a51e409fefbc9283739c</t>
  </si>
  <si>
    <t>28959c9702ad0a0efb5cf8775635a0af2710cd3e</t>
  </si>
  <si>
    <t>5baff67b3745031d836aee937a6c44afee003f68</t>
  </si>
  <si>
    <t>63f41607355971d480326a0b1af26ee2b84ede7d</t>
  </si>
  <si>
    <t>fcf83c753beb2fc2f728c27e5e2d5650596c785a</t>
  </si>
  <si>
    <t>cbf6d3926b6d42e60e25fdbc9277a8de4beebbb7</t>
  </si>
  <si>
    <t>a7cf938ea6851c2a32e0e06bf0784db8c9fa2701</t>
  </si>
  <si>
    <t>8a2bf1b588b6935d3473c937515f38f15abb9d78</t>
  </si>
  <si>
    <t>9ae2e8b7fc64429f352f2a1656fb6eee51b743ea</t>
  </si>
  <si>
    <t>8ec7a4ee67bd2bcbe318c34a0dcc1d8232d8ffd2</t>
  </si>
  <si>
    <t>047a5e52a83ecd7d6a047afbf325386865940949</t>
  </si>
  <si>
    <t>cac490ea9b8125d4940ede241f32ce478d475dd4</t>
  </si>
  <si>
    <t>075ec219028cac844fef07c9f945926cf9a29961</t>
  </si>
  <si>
    <t>a126171ffafe802dc2959ea713610dc6a1651563</t>
  </si>
  <si>
    <t>f20da4d2120c8fb9b6e6e390caf95c7291aae169</t>
  </si>
  <si>
    <t>bbc15d83833311624c071c99f67067ecc8d6d928</t>
  </si>
  <si>
    <t>889496907071efe805d0b6ff3ed0b76e1f1d572d</t>
  </si>
  <si>
    <t>e49e785baff8aac04dec59932ca34b0a638dd7f3</t>
  </si>
  <si>
    <t>2d9c804f3626dd940792d34d28fc0d4c83a2ca86</t>
  </si>
  <si>
    <t>085058c05fd0f40934c6fd60e6ec0518ccbb7eb1</t>
  </si>
  <si>
    <t>0aed3abd2c406d51a4b65aac9c223625371258d1</t>
  </si>
  <si>
    <t>c36779751930407ac657d07a18468d18452eabca</t>
  </si>
  <si>
    <t>c5efb23c9d2de57614c81bdfb1903b7ecbe46e24</t>
  </si>
  <si>
    <t>be69980e536a531da60933d93a1db682a09be1c9</t>
  </si>
  <si>
    <t>6b6512e3fd29f47ab707d8d8f0912f5d51988dae</t>
  </si>
  <si>
    <t>9317ce4aa4118aac3c6f9f1bfed6a7817619c291</t>
  </si>
  <si>
    <t>fa2c3ac340183ee2760995ac471c94b34857ceaa</t>
  </si>
  <si>
    <t>ccd628547566e93d6da8e191f70af8a5dc73c7c7</t>
  </si>
  <si>
    <t>d5e659cb62d16355e097d04da6174ddd028762a0</t>
  </si>
  <si>
    <t>fd15f416d7342aa1fb90c47e89c18f026a81e34c</t>
  </si>
  <si>
    <t>cc4e6a21b0c451d8dcbee08098a912ee930f9224</t>
  </si>
  <si>
    <t>ca034035df871990aa37e023742dfc6a82623b7d</t>
  </si>
  <si>
    <t>49a4468f7f6b61ae65f5fcc51d918c05dd5fea17</t>
  </si>
  <si>
    <t>13995727f85f7721cd44975d09d71033cf1188cd</t>
  </si>
  <si>
    <t>2119f1c3884bdcbdaa02a2e38df159668b4c5f96</t>
  </si>
  <si>
    <t>65e92ed8d0157e2319370804f167620a3a25040a</t>
  </si>
  <si>
    <t>63963ae8292991e26b06be29ddb61e307f0a1486</t>
  </si>
  <si>
    <t>6eb2858266174e996b0af4b248c23e14c5822721</t>
  </si>
  <si>
    <t>59e31d5c182baa24bd82ddc1ab293c1e79ce9555</t>
  </si>
  <si>
    <t>2b30c14926bea9c29cf6e7efc9722020e37a33ff</t>
  </si>
  <si>
    <t>55260ca812b6ed2eee8c3a543711ad22b92b3d6c</t>
  </si>
  <si>
    <t>f01626b5e602035753236c30594c04ea6b998aec</t>
  </si>
  <si>
    <t>a375053c8af888a7bcdfb3a6fb7a598c181f5236</t>
  </si>
  <si>
    <t>67d827cde79cad3a8fb89ed20b56b6a7f0e8882c</t>
  </si>
  <si>
    <t>3a8cdb1cec9b0a3a48cee61d2380312f392dfb04</t>
  </si>
  <si>
    <t>10abd63e548a24379b7e6dd979f8ad73ab68b8a1</t>
  </si>
  <si>
    <t>9f1593e5ff283112e77b94c304dfa7a99b9a748c</t>
  </si>
  <si>
    <t>3d31f09b3cb03a94b7276a0d7f467ab4c586c2fe</t>
  </si>
  <si>
    <t>52b4601ed10b4af7fef5607f03717587de264cb5</t>
  </si>
  <si>
    <t>3476ba813d495488e64fa40bd011c855a022bb68</t>
  </si>
  <si>
    <t>1f6e0851e451fabfbe223514560ab2d7c90142aa</t>
  </si>
  <si>
    <t>f084a84c5e77bf18ba1005c01d42c7e1b4679e9b</t>
  </si>
  <si>
    <t>45ed909c84d7e6fa8c88f3826f861186c65843df</t>
  </si>
  <si>
    <t>104e752e90f307b56e2db43f9de8d60338fbdb57</t>
  </si>
  <si>
    <t>4f075b07744d7f4091142971b1c4d5d8aa48c5f6</t>
  </si>
  <si>
    <t>5276ccbae5c56712da020745ea466b946d87d673</t>
  </si>
  <si>
    <t>4931cffb039cc7292bf63757fae810ec89cd0580</t>
  </si>
  <si>
    <t>246146ff0e5bee321283fb42aedc9419818027ac</t>
  </si>
  <si>
    <t>fb1af271d79d95f63c5f6f9c1f6b884ce328dc27</t>
  </si>
  <si>
    <t>0cc9f6cbd786aef11fe97c9f4acb1e4de165500c</t>
  </si>
  <si>
    <t>8024ce14a4040cd5a0732feb6afe941282817891</t>
  </si>
  <si>
    <t>ec7b91c12883c0a1a989f459caafa869b7405c9b</t>
  </si>
  <si>
    <t>e89bfa35a625e780aeed75617014c2320ef93b70</t>
  </si>
  <si>
    <t>b78abb900b521790b0be8220889185734fe6c63d</t>
  </si>
  <si>
    <t>cc9104795c7eb41ce2164cd5f56337766a7320fc</t>
  </si>
  <si>
    <t>1e19e09076a2fff411b375663be439b5912aead8</t>
  </si>
  <si>
    <t>9d74bf8c8f3c35082ff55f69c3a1a95b0f77c071</t>
  </si>
  <si>
    <t>2c021d77132a762b575edb0c5f71c3de62709d67</t>
  </si>
  <si>
    <t>5d2ffb539f4e0f0f94dbaebcce7a62241e2c2973</t>
  </si>
  <si>
    <t>36dca6486de461d0e305af603d9a2d2d38d23662</t>
  </si>
  <si>
    <t>29428f219c3eb27f6b9aa9cabe38fae84863641d</t>
  </si>
  <si>
    <t>e03d57096a13d3dbf3eabacb656e9a5943737c9d</t>
  </si>
  <si>
    <t>0ca12e915a75793c3ccef5971967fcd87724f89c</t>
  </si>
  <si>
    <t>de8da8cb69a97dcb8dbbb1a3b394db6206f36271</t>
  </si>
  <si>
    <t>f42a5f0ce2cc3bda38b0839edbac7bcefa040a21</t>
  </si>
  <si>
    <t>b4642451955f28870c5c8dd849c340283387a1cd</t>
  </si>
  <si>
    <t>db184b91f421a0e6ce30a6d1fdbecd364933a0dc</t>
  </si>
  <si>
    <t>023dc098239e790ad9dba141ba9d91d0b15f6f49</t>
  </si>
  <si>
    <t>adb78a5a5fc846e6c065ab6c4e8cf1628158d0e2</t>
  </si>
  <si>
    <t>383cf8e0ca9121de3d6ba844a70670f24a43de48</t>
  </si>
  <si>
    <t>12dc4c0a71dbf45b8c1e41747d3c30ff4d08515f</t>
  </si>
  <si>
    <t>fb7e9f5e6ad49ef573967a0e914352da927f540a</t>
  </si>
  <si>
    <t>4640561af92d8679b6dbc90872b688bbcc317a1e</t>
  </si>
  <si>
    <t>20b5f49a4c669ba3a1c873136b83ec34bd92e3d4</t>
  </si>
  <si>
    <t>3c208788cb58ce1a8fa2e89bd6f19a4ede6c2a3c</t>
  </si>
  <si>
    <t>a864ac9f874452544a93596545f5cf42f88df5e4</t>
  </si>
  <si>
    <t>33d7afda4a28cc290bad8795910e1fa148044c47</t>
  </si>
  <si>
    <t>9903098ad91d8bd3dbb5ab692dd77b1b0c53b41f</t>
  </si>
  <si>
    <t>286bc8d58eb0e2358594e3f7ae2eedd79dbbdc29</t>
  </si>
  <si>
    <t>ad3bef19119d8361da68309f43374fdac0117859</t>
  </si>
  <si>
    <t>d5e9c54b417a0427cbb1a47c303267212af36669</t>
  </si>
  <si>
    <t>c135b36ed7038476f0a6932976e8e2b95b74fb30</t>
  </si>
  <si>
    <t>e9997763343f4d54a59df0aa6da67dea999fd32c</t>
  </si>
  <si>
    <t>5ba79ac4830b3cb3bc47c3b1aba5b15263569b8d</t>
  </si>
  <si>
    <t>8091aca5a8faa25b83f606f58fa675331a225433</t>
  </si>
  <si>
    <t>27a0ba24166da013ef0cda6055f44a54f9265d25</t>
  </si>
  <si>
    <t>b4c91caae861d6f22c0ba19f4ec8b17b2bedc01c</t>
  </si>
  <si>
    <t>384e9de5453bc778c4fd2943e0128997963989e6</t>
  </si>
  <si>
    <t>b291f50de06941aa95c566f933a57a4380a6c680</t>
  </si>
  <si>
    <t>b6a494ba9e14f7b984adead0c3e1c20aece37e79</t>
  </si>
  <si>
    <t>28e0c0fdfd8715f03c27112bd2ab6aa0879a2b5c</t>
  </si>
  <si>
    <t>73b848e9cf6573f8387d8ef2c1f7725cb4517aef</t>
  </si>
  <si>
    <t>27456edc6361154b8e728b1a68c0cc733bda2086</t>
  </si>
  <si>
    <t>c7b30bfb651c6cddeac2441120bda8111e317ff8</t>
  </si>
  <si>
    <t>21bf8c0f05ff63aad5db9d72f6498086e6618a9b</t>
  </si>
  <si>
    <t>0a80b6bca4e8eb0d5a95ffbbfa8e240c648329c5</t>
  </si>
  <si>
    <t>f698c65a8f7a084e314ba6761a094500e5fd0207</t>
  </si>
  <si>
    <t>479d415b06775a4c05d7f9f8f0fe52508e6b2116</t>
  </si>
  <si>
    <t>ab941e0f04f29de685f1292e741d99ebcb98e56a</t>
  </si>
  <si>
    <t>d367efdc6ae9031d8e4b4544cbf0b565ee22d0b3</t>
  </si>
  <si>
    <t>6416c19f786b030e2f14893b461ca2d394b4302c</t>
  </si>
  <si>
    <t>fda363e4b4a6860182289153a52eec77b8b54418</t>
  </si>
  <si>
    <t>ac3e98cc6fa6136ad70921c134a18f545b9769da</t>
  </si>
  <si>
    <t>a9de3d53d51875fc21d9a4b283e58463409ae6bd</t>
  </si>
  <si>
    <t>31bf171dea1f14f7c236e0844c037a1dc816505d</t>
  </si>
  <si>
    <t>d699f1b1e4fd67ba7cb9cd4c83d02401b4fe11d1</t>
  </si>
  <si>
    <t>9946e382bd65aca92afc2c80725adf685437fe93</t>
  </si>
  <si>
    <t>9ede281521e13baafec1182c62c56c0fb37528b0</t>
  </si>
  <si>
    <t>9fea288555e3b4c746f9d49f68a508b36115c534</t>
  </si>
  <si>
    <t>4b2ee3eb2e5522ee7bae07caab896ffb6a0e6ff4</t>
  </si>
  <si>
    <t>83f523a4caab751fe5c900662499c952f7ae3857</t>
  </si>
  <si>
    <t>90ac89cde622f4eb42b3fa985505638e24692c20</t>
  </si>
  <si>
    <t>815618b29721995705c3d0ce2b9d006d0e618ae7</t>
  </si>
  <si>
    <t>bdaaca3148d1d35c372d7b7eaf7255642101c53d</t>
  </si>
  <si>
    <t>b8d4bd93828efb1a2bc3a5e137b933b3c7146b10</t>
  </si>
  <si>
    <t>f63683b345e0c95f64da50e0329181e693deda1c</t>
  </si>
  <si>
    <t>fd71cc2e8b1ad4b69476c33395d17c7547b0dad7</t>
  </si>
  <si>
    <t>c9e4de0b6e54f5812d957246ecfd6cbd1e201702</t>
  </si>
  <si>
    <t>3569a0f3f36074317b55b0143fcf73375758b187</t>
  </si>
  <si>
    <t>9da385e5d20da1e92e76f902048a99aa768ff70f</t>
  </si>
  <si>
    <t>75a5341a722542107bb3751b1fed875fc816722a</t>
  </si>
  <si>
    <t>c98821ba8f568b774af690c02b5b63feff018df3</t>
  </si>
  <si>
    <t>7e0a984269c08bd57e369c697c655ebc35a321f6</t>
  </si>
  <si>
    <t>956e9ee74164e6b95108a58a57fd1c314e76dc3f</t>
  </si>
  <si>
    <t>f5e46af169818168d51681995197b3580b8124d6</t>
  </si>
  <si>
    <t>b38e1a652446eb001c71533f15d48d0f01451aec</t>
  </si>
  <si>
    <t>ad48c0da9322ddc19bc2aa4c1a7d322ae9a25e4a</t>
  </si>
  <si>
    <t>dda277fcf35399c8ac63a560b7b9329aee0e37bb</t>
  </si>
  <si>
    <t>217d0dad44d30824148185b593f2af1f8c6f6f0a</t>
  </si>
  <si>
    <t>08c8c4d536e997b55a261e79db1b21749de312a8</t>
  </si>
  <si>
    <t>0c761dfd99a5e44532ceee0a959f79a83f7e942d</t>
  </si>
  <si>
    <t>0953f733f5187d7b13e9fb88035b550877d2ffc1</t>
  </si>
  <si>
    <t>8120d8f0fc13e41e5f7f1bb7dc1d435f6087d768</t>
  </si>
  <si>
    <t>70b95eea821ce5d9ee75a7687f533e7e76ecdf95</t>
  </si>
  <si>
    <t>17c686eab0daf76c2ff194c39b435b151da756d5</t>
  </si>
  <si>
    <t>990c39074060fc9e7141afd506c12cb7014ac852</t>
  </si>
  <si>
    <t>4cff77c3c24fe8724066da6432f94e8febce2cae</t>
  </si>
  <si>
    <t>3303eb6090da193ddcd57796d8c191ec30725e53</t>
  </si>
  <si>
    <t>def7fce8de8f36d3e65117b1e88d3c0852e17d15</t>
  </si>
  <si>
    <t>a3fe59b12f020d40407d4bd5ddeb2ec1df90ba32</t>
  </si>
  <si>
    <t>5b074060052df99d68aec43a1a5586cba189d56e</t>
  </si>
  <si>
    <t>7814ef24f06a4288f1824299792c81713d9d2da8</t>
  </si>
  <si>
    <t>30c456a116c9f4c40b8c069558b2114b61b8b40f</t>
  </si>
  <si>
    <t>4e1e34569035adac09d903c588da69cf84f12fde</t>
  </si>
  <si>
    <t>0d56f6f224afc36dd59faa6eb8665265c57a5659</t>
  </si>
  <si>
    <t>a760c73eb7e407a3a75bbddc225c0f90d7af1924</t>
  </si>
  <si>
    <t>78f63143069eefc66db403defa137e24b0eeed5f</t>
  </si>
  <si>
    <t>5a6ccbc632f4ee64b1f6f6f27c125b1014924dd0</t>
  </si>
  <si>
    <t>8cc55e0344cc6ffc312f7db52ca7467bf8df5fb9</t>
  </si>
  <si>
    <t>c52ca5be4d813b65b1a694253bc3697ab23f853b</t>
  </si>
  <si>
    <t>0d66140873bcf0d48de99081b0824ff20e6acbba</t>
  </si>
  <si>
    <t>2c57e000322099af10085c0c273d7abbd7e088d9</t>
  </si>
  <si>
    <t>6c208ecef7ff99350149ec9262ec46eff8cabc9c</t>
  </si>
  <si>
    <t>d414a537668a5aa38021ea3a9bab731c3917e990</t>
  </si>
  <si>
    <t>31bfa0758b9ed4bdb6f2685f369a61567e78aed3</t>
  </si>
  <si>
    <t>ca9b56a2ca79d4316e251cba42eded537c84c822</t>
  </si>
  <si>
    <t>01e5592a5c4a6e2ace2a9eb1e8bcd45b27274e3e</t>
  </si>
  <si>
    <t>46b56f69a216f65190b789a796747e615791ae6b</t>
  </si>
  <si>
    <t>b808d9193c897885e39da6ca78c5ba093e5cacb1</t>
  </si>
  <si>
    <t>3f73e727251aaeee14fd0688750de4f7d6528d06</t>
  </si>
  <si>
    <t>239e15283f183562dd9343da5c80c4994b3ddda0</t>
  </si>
  <si>
    <t>3d1d100317b0f8e313beea7c2b26437b52ddfb6f</t>
  </si>
  <si>
    <t>27768b5f58bc0d2e606bf848a0b9cf35bc0fc055</t>
  </si>
  <si>
    <t>6a65cae3a026e729029a4a0908e247673b0a5088</t>
  </si>
  <si>
    <t>97a53f116145222968ee9b66fd442bc2b2c6ac79</t>
  </si>
  <si>
    <t>41c2276e4fd478f7bdf088ba4578512084cdb7ab</t>
  </si>
  <si>
    <t>7515e96a5fb9bbb88009c852af58a7f826fbf2db</t>
  </si>
  <si>
    <t>b1c27579ec3be202101bf60efd3de1a743faeca0</t>
  </si>
  <si>
    <t>d574a314a3901e257b23c2207348f74922d789df</t>
  </si>
  <si>
    <t>9641123b156c3e01d670ce1092ddb46ec19a6749</t>
  </si>
  <si>
    <t>5f1d8c7aadf2ccf36f55bd9ed5c00fe6586a442c</t>
  </si>
  <si>
    <t>204f13a13116958ae537a9289cf10c1fbfccd4ee</t>
  </si>
  <si>
    <t>e3336b83cf78e960f3d2f4ea9d8180a76b6c4b0a</t>
  </si>
  <si>
    <t>a5186d45c0883d332c4579a524f1c0e8f249a03e</t>
  </si>
  <si>
    <t>dc26d21ed8434f6824fb12c524d60e82ec79137d</t>
  </si>
  <si>
    <t>6806f4f2770fa105afa3e1d6d57afcab87a49002</t>
  </si>
  <si>
    <t>f45702cdca1bafdd342529f80184fd10c96f6bce</t>
  </si>
  <si>
    <t>0c8d28d6a9af461a495a92d517c1a619a8af5ff1</t>
  </si>
  <si>
    <t>4843a5d2d6e3c3de48553760132d3b4a2a7bb097</t>
  </si>
  <si>
    <t>39763a55b3af7138b642116aeb47280ae07990a2</t>
  </si>
  <si>
    <t>536ebd275daf461851342a1705094d7ecfc9a10b</t>
  </si>
  <si>
    <t>944e9ef5b0ed4da3bb380643b50f6ebc27e0b3fc</t>
  </si>
  <si>
    <t>6b9e6b38443290d74ae48fbc91d26a0dc277c095</t>
  </si>
  <si>
    <t>c7c566ba1ae3dc4b6f6f4b534b1d35254d1c95ad</t>
  </si>
  <si>
    <t>491387fa5ca80131f73de1bdfc7a8846e69903d4</t>
  </si>
  <si>
    <t>21855d93f42af00534d5c1c62b339a54709e0573</t>
  </si>
  <si>
    <t>19b14ef43db887b2dc3b210fd9ffd32293047c70</t>
  </si>
  <si>
    <t>b5bd441334856805aa85ec632ca2135dad483364</t>
  </si>
  <si>
    <t>2a285a400b916b1aa2b429c388bc90b719158d15</t>
  </si>
  <si>
    <t>c72253faab85f443b0c5ad358c75a1c41824583b</t>
  </si>
  <si>
    <t>0fc9675f8f4d7e9c222a802f194d4396846f0d1d</t>
  </si>
  <si>
    <t>83a93ab26f46eea13fc25f8ef142c67019ef7a8f</t>
  </si>
  <si>
    <t>133497e9397c250cd572ee917329e596716838b0</t>
  </si>
  <si>
    <t>e0862fdaae6191294f624f27c2aec96220feeca5</t>
  </si>
  <si>
    <t>7cecaa61f7c5ea58d8a8f4eaf44a7b50c7fcfec8</t>
  </si>
  <si>
    <t>3c057d38c59acc3c9465bcec9794c07a9bd83895</t>
  </si>
  <si>
    <t>23859a4b5cfd51c690092f065315bd745bf5a230</t>
  </si>
  <si>
    <t>4e3f28701f5eb86443ea22e80324d7887370d638</t>
  </si>
  <si>
    <t>815e029405d2980c19f490ad5757ca6b6fe9b2c6</t>
  </si>
  <si>
    <t>7e2d420387f8fa2047f84778ca07863a158a09c2</t>
  </si>
  <si>
    <t>4c51a04f188431db1c99f3175c3e309e465b6c7a</t>
  </si>
  <si>
    <t>8e41ec63def16f284be46223e9e2bfcfdf973b64</t>
  </si>
  <si>
    <t>e073fe64eb497336a4e0aca0e8cdbd9fc50add51</t>
  </si>
  <si>
    <t>1a1e83fe020e3c77621484f6d6ff2cd5742e925f</t>
  </si>
  <si>
    <t>84f6f4a8a96a7704bd61d8d77e91c2b305622579</t>
  </si>
  <si>
    <t>5061957390207f49a6c58bffa45134e7d46fe6b5</t>
  </si>
  <si>
    <t>31442fe5465d645e96076d4ccc4d0cbcde58242e</t>
  </si>
  <si>
    <t>cb621bd7078c50625b9be80404415af4f92609d0</t>
  </si>
  <si>
    <t>46e50ea83d43bba79eb383a42a0df6d60714a110</t>
  </si>
  <si>
    <t>ea0806d7f719193016f4808a0bc8861eabe1477a</t>
  </si>
  <si>
    <t>8a871ba3ea35347acd08250067f6fe4b88963fd1</t>
  </si>
  <si>
    <t>b1777475cdc49b06682a8af091961b0c6b6e027a</t>
  </si>
  <si>
    <t>63006ea89b853743313f497e50601dd506aaac59</t>
  </si>
  <si>
    <t>81d6b76b3d7a788d7a5cb0a2ce4e6914aa1b110f</t>
  </si>
  <si>
    <t>71ada32843490b58050f03d3d48ceca691e524a2</t>
  </si>
  <si>
    <t>70e6b4634fa2593311fb13d07de600ad29b78617</t>
  </si>
  <si>
    <t>c54373e203f5bbe8de7ee054091e50c6b3ddd7f9</t>
  </si>
  <si>
    <t>a09edeb27f93c0369690d8f0609ade62cfc516b5</t>
  </si>
  <si>
    <t>1cba3471ad303a35889026d7f4a51ea6d32996c8</t>
  </si>
  <si>
    <t>8397ca27fdb86f877a5d7dfcff7d4dabb63d4c62</t>
  </si>
  <si>
    <t>d2f310fd80d45197b865e931437f3591ca292908</t>
  </si>
  <si>
    <t>dbbd0596e6793bb3c0a92ea827093efe8a428156</t>
  </si>
  <si>
    <t>9c0959257385f1862735d635224866a5e55d2b83</t>
  </si>
  <si>
    <t>0cdcf3f0e7cd911f48f9997e938877aff2e2b0d8</t>
  </si>
  <si>
    <t>849b088c58f71297135e764359e23816dee475ae</t>
  </si>
  <si>
    <t>41a34a96588c1faa1137c39cf9a0f9055ab52959</t>
  </si>
  <si>
    <t>aacffe4552150527bf28cdf557c5a8a8cbeb02e8</t>
  </si>
  <si>
    <t>0677b5acd77c11b8c38ae37d130f4163d0e03f6b</t>
  </si>
  <si>
    <t>60dc343c9c44f941e4786b9cdda20285eab45a62</t>
  </si>
  <si>
    <t>0a99acb08cf380ac7719925ee43576eda8a19711</t>
  </si>
  <si>
    <t>a52f068ffbf5356a090d0f644aff25fdd69beda3</t>
  </si>
  <si>
    <t>59fc2d1e7d64447dfa2933816d5c7ff2a5c43d0d</t>
  </si>
  <si>
    <t>ff2fd3ee4f92658ca7e9464398a75624ded709d8</t>
  </si>
  <si>
    <t>df23d575e88fb3c1ae38cf67994c0f9fd0862eba</t>
  </si>
  <si>
    <t>0e114bc57dca8602a504b89fdbce991267f9b976</t>
  </si>
  <si>
    <t>000ed783068c359552a6b2ea937a85d46a2ee2c0</t>
  </si>
  <si>
    <t>78a5c52460b1f06c613a83e8b6aa73830e437326</t>
  </si>
  <si>
    <t>f269facfda72621036546857cec0d4bf210ed671</t>
  </si>
  <si>
    <t>8b5a6c6d5991edfd9649034a812c9e5c96ea0ab7</t>
  </si>
  <si>
    <t>97bc10866f794b27927a44a99da5aeeebe095c59</t>
  </si>
  <si>
    <t>0c13cb0f6e2152effd32e77556e4e420aa8fef0d</t>
  </si>
  <si>
    <t>f6dc208910e2dca3524729d45fd9b688138bcb1d</t>
  </si>
  <si>
    <t>e937cd014b7dc6af295c62e42da4d1f7ac4ccc2b</t>
  </si>
  <si>
    <t>6791defeee42b2e64cfda5ca7117a647c19fc8ec</t>
  </si>
  <si>
    <t>31273c3e1a2271ca6814a126a3123e3ddd622f3a</t>
  </si>
  <si>
    <t>f291c599d0ce6a30fc3b1271db0aee7027dd66d8</t>
  </si>
  <si>
    <t>16f5dc8ae21eaa58f88e157e7a734d324f6ee15e</t>
  </si>
  <si>
    <t>169a9ca7ada1c17759f1156e5611b18a59b276e0</t>
  </si>
  <si>
    <t>6f35340ccded3c9b7a856ab672e822608d0b9e16</t>
  </si>
  <si>
    <t>c694c927508c198dcd4a9be125e6dd2d22255710</t>
  </si>
  <si>
    <t>d5549b14d713a5dc774e574e58daac4fe34859e0</t>
  </si>
  <si>
    <t>5e6b1360d06b8f6841dfbd7c832157ec63e883a4</t>
  </si>
  <si>
    <t>90100575db7ae73c2e151ecd14b27bfe391bb72e</t>
  </si>
  <si>
    <t>53c0b6f0e569d2453ce37ebcfdf1e73c47e00ed4</t>
  </si>
  <si>
    <t>8c964172ee996b2fc76a5de085814fdcc939a502</t>
  </si>
  <si>
    <t>2fdd7eb0ecf92ae2427990b337ac8f301b4cade8</t>
  </si>
  <si>
    <t>164f8a1cfd1ea5ca5b695dc3ff30a7854d9d56b0</t>
  </si>
  <si>
    <t>88bb5b5cac4e6376bc13ad9ebb731f131072d60c</t>
  </si>
  <si>
    <t>0bf4b0eb1c7e45f89b21476066771a6c70f95653</t>
  </si>
  <si>
    <t>03d5676f7713b50a53c7b6dd62237be5710f5bfe</t>
  </si>
  <si>
    <t>22deca62e1e467d68bb53522fcd87e1d9b14a4b1</t>
  </si>
  <si>
    <t>304ce75c62fc32177c3f15147e5640c3c025f2f9</t>
  </si>
  <si>
    <t>e4247636a6e5a9e0f4af0a5c416ae0891cefe11b</t>
  </si>
  <si>
    <t>4fc39b62750578f8e92f994fbb011c5823cce2f3</t>
  </si>
  <si>
    <t>2ad87b88e22876bdd1c58988224f2723fd84212a</t>
  </si>
  <si>
    <t>ea7ee65f9427b7d6d94f57c46f5bb2946a646c32</t>
  </si>
  <si>
    <t>b8f3e525858d55037e8bd8a115af786f23fd32af</t>
  </si>
  <si>
    <t>8f28c4c9ab43d25dcfe7d5c0351999f61b9461cf</t>
  </si>
  <si>
    <t>8af9d950a51830cf880690c1edca8a913964f385</t>
  </si>
  <si>
    <t>dd102a729393c5973373df110a53171164b88efb</t>
  </si>
  <si>
    <t>ae6a28074656f59b635ac58744f3844dd9ec6575</t>
  </si>
  <si>
    <t>41b02b0f0026c6463600e5dff993b12ab871d6d6</t>
  </si>
  <si>
    <t>794bb7ab3a08876dc766144742aa70f48ef809a6</t>
  </si>
  <si>
    <t>c1977c803ac318f89268f37c727eba2dd0ba117e</t>
  </si>
  <si>
    <t>b0985a983d58f0223584c2e2e4ef27e31490fd5c</t>
  </si>
  <si>
    <t>61b2b03727197eace580f170ad044404e9665f03</t>
  </si>
  <si>
    <t>ee9e529156907559ce03dc33bdb0d908f64295dc</t>
  </si>
  <si>
    <t>481c3d96cd123c56439d4e2c53c8a6bbc6d4a524</t>
  </si>
  <si>
    <t>624a295168a3229c2519c8bd18a5877446184123</t>
  </si>
  <si>
    <t>fc2ad3d29d1df24f5500d94c84cf6322958c2edb</t>
  </si>
  <si>
    <t>5e55992d075e004c634ff9462ceb07be8284b0da</t>
  </si>
  <si>
    <t>6f8168db0cda426fe09831cca17daa27557914d0</t>
  </si>
  <si>
    <t>8aca88b55ad28f69114a5373b68dd5ce242ebe68</t>
  </si>
  <si>
    <t>c61a077e4c51541c46147cfffa06e16dcfe0ff3e</t>
  </si>
  <si>
    <t>3e52c6297b922bec785f4e61407980f6d51e7ba6</t>
  </si>
  <si>
    <t>8e80942a62498cc29b1316cbe983c06edb7f38bd</t>
  </si>
  <si>
    <t>5dbebd0599694054a7860bd16329fc75a6e9eb04</t>
  </si>
  <si>
    <t>375abd6eaa71a9ec7d4e3ac2e7c19d2e1d3f8abf</t>
  </si>
  <si>
    <t>5f5d8a6a456008677b11950434abfe8dad04fb6f</t>
  </si>
  <si>
    <t>7e7ef3ef81368d882d128834e67b766b98245bd2</t>
  </si>
  <si>
    <t>004bf702d07022e1a3fb5b6a7c3c33f5e4e24dbe</t>
  </si>
  <si>
    <t>5877c953487c8a9ef72c4cc465b2b66530223ccd</t>
  </si>
  <si>
    <t>e1920f872ff167ce620c62acecaa0a9d8d2e9295</t>
  </si>
  <si>
    <t>916b98fe0f999173accbfe6e0d35670a995c7fae</t>
  </si>
  <si>
    <t>938cede2bcf63579ea059c215dbad86b7f5f9fd0</t>
  </si>
  <si>
    <t>efb7f24d091e989f7cf572765f333d33c9993a0f</t>
  </si>
  <si>
    <t>e2fca38395cf8a8c0951f946717f5e7f4380f196</t>
  </si>
  <si>
    <t>4c60b3ec1ce4dfa5984dcaa06bbca264a81bcef7</t>
  </si>
  <si>
    <t>67cd8e92a62c9ded1d464319e88cdbf14d86bb12</t>
  </si>
  <si>
    <t>1c8f83b48b9302044fae8afb9c3d7d7bfff0b562</t>
  </si>
  <si>
    <t>a4f9b828e69ebb8b7c4df178293722731c762641</t>
  </si>
  <si>
    <t>1cb37117b16ea67d604792f0f4bb5632cc46e464</t>
  </si>
  <si>
    <t>cb744c050167680c420f96bdd4ed14e4b546fa72</t>
  </si>
  <si>
    <t>4cde45fb9ea7db472ff388bda67e1c17bb1579f5</t>
  </si>
  <si>
    <t>2f6922c76ae6c01639363d621b1c35964fb45b7e</t>
  </si>
  <si>
    <t>7ff1f5c0afe82f40979aabbdddf3e552fa7954ed</t>
  </si>
  <si>
    <t>4e5d769c5286d0af10a14264fc24c5ed934549b6</t>
  </si>
  <si>
    <t>341d1ea7e08b0012e45d8f353036ad46c0444bcb</t>
  </si>
  <si>
    <t>f0003954308fa54a8f30006399b5cd02df5e685a</t>
  </si>
  <si>
    <t>0082699f07715d38021e4b2e2086735eca024df2</t>
  </si>
  <si>
    <t>b45b3d82e5c38fd5a9fbca3024fd5c5d11a9f830</t>
  </si>
  <si>
    <t>0a3b30524e0660beb51d165b09895b354c2d4bdd</t>
  </si>
  <si>
    <t>c1b5bff6f6d2cbebd33f6016c801be60b64ac89e</t>
  </si>
  <si>
    <t>da0e5f389c1f4b3744cbab25c47720c0f1d254de</t>
  </si>
  <si>
    <t>101ea3d80378872073e11940f9ea820abf5e0bfe</t>
  </si>
  <si>
    <t>0e6831972dcaf679b5053b019e641ae0a3808b41</t>
  </si>
  <si>
    <t>3735365d1a5d15fceb46b47351d17e33b2d7e202</t>
  </si>
  <si>
    <t>bcea973a28aa780b2ef6f0ba943109268f77ca61</t>
  </si>
  <si>
    <t>c967cc121a93372e5568cda9c064998fd80163ed</t>
  </si>
  <si>
    <t>0db5104c7a7ad68b7469e2097650e0d31917768b</t>
  </si>
  <si>
    <t>26c5691ab91982fa754cb9b27aa666494ee6409d</t>
  </si>
  <si>
    <t>1bd0cec31bd5730918bc6d5018f0decbc3e3458e</t>
  </si>
  <si>
    <t>ecc02bb952f4d2bbae73902b774b5fa1eb83b48c</t>
  </si>
  <si>
    <t>aa4ed913ebeb1c6088797d5a530eb22c636a2e8c</t>
  </si>
  <si>
    <t>2083210d29bef0eff1b12f4f5547c7aaaa4935c7</t>
  </si>
  <si>
    <t>c7d29a8893632baedc762bc922177dd93fab7a7f</t>
  </si>
  <si>
    <t>5de99ad206763689d8e2033118c3e36da436f514</t>
  </si>
  <si>
    <t>d3d6716ab8bccb89af20b8867dbf0777c77fcd65</t>
  </si>
  <si>
    <t>6b265a4d1ad2c103a820f66a1fa8385a77082d93</t>
  </si>
  <si>
    <t>76cd27cadf389b23eec0fd51459a396faeaa221e</t>
  </si>
  <si>
    <t>240db454fff2becc9d5318d1a723a6736b473e0c</t>
  </si>
  <si>
    <t>5300959cd70cfc61c9e757861885ee14bfc43bc3</t>
  </si>
  <si>
    <t>ad7562f4a27984d08843d85c112298a68d223332</t>
  </si>
  <si>
    <t>b94e0c967ce514a680808fabc1d3849c13e7070f</t>
  </si>
  <si>
    <t>0f67a197a9b60429a74ba7fb07412f709d8c8ea9</t>
  </si>
  <si>
    <t>8158ffb4982f3599429a718322a63f598cb1225e</t>
  </si>
  <si>
    <t>f2d637ae07dc3b842856a6565cfc5c25c0fa43f3</t>
  </si>
  <si>
    <t>a487c19ee4369f141287b0dc2d7556f73d4ed932</t>
  </si>
  <si>
    <t>8929cdf424c1b60eaa17635829658c70dda0dcb0</t>
  </si>
  <si>
    <t>c0281de961e48c38e14f63720163c9bbedaaebfd</t>
  </si>
  <si>
    <t>ac51c6d1d7bd4d0a7efcff97c7d5b172152e5a1a</t>
  </si>
  <si>
    <t>5e6272b3be6d16b08a9768faa8593daee7d850dd</t>
  </si>
  <si>
    <t>7541a565696e5cdebf9253420d3e717bdb1bb61a</t>
  </si>
  <si>
    <t>36bf7db01459f0761f9e7034b4c6ffd59a00f6c7</t>
  </si>
  <si>
    <t>0a6c709903985dc5038bab6768d9e60b298f0468</t>
  </si>
  <si>
    <t>21c53e4d6142a03d209d20be09c30419d62405b2</t>
  </si>
  <si>
    <t>6b3785bf191e04d49da0af5dfeec7161423f17b3</t>
  </si>
  <si>
    <t>80730fd6f26079be8fb2efdf6101a5719063c390</t>
  </si>
  <si>
    <t>7d82505943e12f5748f18b9c3b920a4394c012b7</t>
  </si>
  <si>
    <t>15aae5d014653d889e2f046a378987658a31499e</t>
  </si>
  <si>
    <t>08823b02135aa56c0e8f850c7f576dcb19b9c509</t>
  </si>
  <si>
    <t>6c2630d57a6159c6d34fce2a4f429b9a95df0404</t>
  </si>
  <si>
    <t>d703c0f9364ef622fda6988ce39e9135d03997ce</t>
  </si>
  <si>
    <t>36562c9cccf39a123a32bdcbc039b7d9a8b85011</t>
  </si>
  <si>
    <t>9d24023c9bde1844fd77640f938a1764bcb540d2</t>
  </si>
  <si>
    <t>5dd5b28fee9fddfe309a9d76ff80699b35c52fdb</t>
  </si>
  <si>
    <t>8aa4a8e7ca4c80f74b55ea5631e000d92796bb1a</t>
  </si>
  <si>
    <t>c39b3e35c68ea5f4fa5c1e00ea318addc7beb8eb</t>
  </si>
  <si>
    <t>ad7bdeb916a8c97463a2d4134d99b79935c51482</t>
  </si>
  <si>
    <t>c780c3f088fff07cec8dde98b4720aac386a944b</t>
  </si>
  <si>
    <t>07652c69579162fc9aeb422cf6300d5e4898dcfc</t>
  </si>
  <si>
    <t>4a8489860af147ac013f1646c787afad544bc236</t>
  </si>
  <si>
    <t>5ef620e407e1134f28921016e55fa516446cfffe</t>
  </si>
  <si>
    <t>66798a3ae540ae45a2c28fa71bce76dc68149f3c</t>
  </si>
  <si>
    <t>ef7eb35b10c52d0c26c42e09958169f3b3fd0ec2</t>
  </si>
  <si>
    <t>e0ab928dbcc3a8f7bbff9c551939017320054e3d</t>
  </si>
  <si>
    <t>88aa44572a5e52e7bb7ed950a60a1415b475955b</t>
  </si>
  <si>
    <t>fbd09ee5b248ba45143d1e781cd9e18074f9d89e</t>
  </si>
  <si>
    <t>89b1fc01d8ebb3d8ca428c2594ce1bada7662358</t>
  </si>
  <si>
    <t>9c68dd0227d9bfe00f0e45083d3684e2bab31511</t>
  </si>
  <si>
    <t>f00a14faa0d7dd4a61236e16731625405669ae2d</t>
  </si>
  <si>
    <t>469ea6addbbd114b9880bab90d80425cefbe6274</t>
  </si>
  <si>
    <t>b4027b8d4a91eaeca53df9dc69830001c492b857</t>
  </si>
  <si>
    <t>d30bc5ca61ce0a948ab7b76b1c7664acd95da5f1</t>
  </si>
  <si>
    <t>4fef414c80afc457c4a7939a093dbccb31a57309</t>
  </si>
  <si>
    <t>ca80d040f1641b18c2fffe1774dbac61d776b75e</t>
  </si>
  <si>
    <t>05ab594dd12c66e4dbe668361516c73f33a9182b</t>
  </si>
  <si>
    <t>19cb5870f57f2815672b60612e6b27fcd0883b1d</t>
  </si>
  <si>
    <t>cad2ba9c180209bb3d54b1b2174e963a58f6197c</t>
  </si>
  <si>
    <t>c26073ebe55fbb2e0e0ebfa9e4695c7be652dea6</t>
  </si>
  <si>
    <t>b4536d7425131b2b4079ea9737ee888fbfce4b56</t>
  </si>
  <si>
    <t>6f5cf661ae13fcb72b1378621ec70ec8bc03dc64</t>
  </si>
  <si>
    <t>20c459998de8ed5629d1ac4e8a4c33c960a7833c</t>
  </si>
  <si>
    <t>45d19af86f304895a08b08e47425f3ed50bc0130</t>
  </si>
  <si>
    <t>40463866c1f61695dab6f5db37a73d2308d4b6d9</t>
  </si>
  <si>
    <t>a9b7fd6ef96b1999c07fecfa3474b571cfac2101</t>
  </si>
  <si>
    <t>4c05ba7045583d6f6c37cf44181bf98289f7b378</t>
  </si>
  <si>
    <t>ab878a4d1f3732a44cfe0aa4af6e7da7f69276a2</t>
  </si>
  <si>
    <t>98f6ea4e2dfbcece8c89ccb6806c62804a629a12</t>
  </si>
  <si>
    <t>9011cd2f18b69fb3cb8c8ee287cbcaca30438eae</t>
  </si>
  <si>
    <t>643c0fefc2cbd6d71cf0b5211e024c89782a7b00</t>
  </si>
  <si>
    <t>38d542050b9c6e8c7475654b91199dc6d527cda7</t>
  </si>
  <si>
    <t>f8fbac19b56b923f49e3f6445c07320a4540f8cd</t>
  </si>
  <si>
    <t>1c0aa46c3f6d70832e49a463b7e551929ca2d24a</t>
  </si>
  <si>
    <t>adf14993a392d7fc45447e21fee1f0e05f9ac87a</t>
  </si>
  <si>
    <t>ac3d5627d7df6d9acc06bd41959b281693f6c24d</t>
  </si>
  <si>
    <t>b5cbd96046a345d6e36eb222d25b35c4dadb642b</t>
  </si>
  <si>
    <t>9cb4c53dfadde7f4f7f02912ff87fcea048fdd65</t>
  </si>
  <si>
    <t>f27e340175c3b0525852ce6497d5736ec6ddbe6a</t>
  </si>
  <si>
    <t>6a1a929fb28a36eca205bb9e2663b5d5922c53ec</t>
  </si>
  <si>
    <t>315b178b893c3518acb9d7730b380db04a792796</t>
  </si>
  <si>
    <t>0243f7abc71c398d428e1a317b27a746f388d8f6</t>
  </si>
  <si>
    <t>e4a0774311d7e2c71b47d7057da18c91061a4c8d</t>
  </si>
  <si>
    <t>33209870bb77a76117b1b85d764e1685dbf94007</t>
  </si>
  <si>
    <t>50173c9dc0b06ba892bf7edaf0fec454e9b37ed0</t>
  </si>
  <si>
    <t>56aed0999a3c5fa3444bb04bbe22f77a831cbfd1</t>
  </si>
  <si>
    <t>4371ab80de2c8344f4bdf4c3e4c0518be0fdcdb9</t>
  </si>
  <si>
    <t>c6e26e9dd35b3e50ec977a0b97926069a885757c</t>
  </si>
  <si>
    <t>5d028481d800c8928059bc0b0de47296040db625</t>
  </si>
  <si>
    <t>96f73c2a10b4c9ac323302d42fc67ef96ffdf7b9</t>
  </si>
  <si>
    <t>8e3768aad24e650ded6fe13c4a5f263587d20e46</t>
  </si>
  <si>
    <t>060be273005d161152533ba492e2be803743e428</t>
  </si>
  <si>
    <t>e21f1eeea587a8b452b7d98320ea9f00e7323b27</t>
  </si>
  <si>
    <t>1e2b0a3a592ef05a512bdf8807170b4dfca34b25</t>
  </si>
  <si>
    <t>e135d6ed9f7bdde3a95b4ecc5a3d4c9624698657</t>
  </si>
  <si>
    <t>bb133844caff805cc92fb4b1ff8efab4d502d682</t>
  </si>
  <si>
    <t>b70165779aa134ead977cb08e9cc5e8d5417456a</t>
  </si>
  <si>
    <t>e1eb1a1b4f34a9f86226e915589c8ebea0524a57</t>
  </si>
  <si>
    <t>9c2cf2fdd8865a545055bc89a2a8060df5b29303</t>
  </si>
  <si>
    <t>461624ed2acb15418b16a402ebcc1e25ef1badda</t>
  </si>
  <si>
    <t>0b0d8bd45f050423054b88193c869342d7548ce9</t>
  </si>
  <si>
    <t>859ad79818cf9606bc0bcb5653a36f7e9029b58d</t>
  </si>
  <si>
    <t>4542c6f4cec7a4fc2ed8fd31d64eef06568207d3</t>
  </si>
  <si>
    <t>be9d8bf18a151117ca8bcef51dd5f2baf7eb3396</t>
  </si>
  <si>
    <t>ea065bcb0166f08bef3b3b5be543da302f0e3a57</t>
  </si>
  <si>
    <t>0ccd8514226cd350fb5e7be0e4d54361ef15bd99</t>
  </si>
  <si>
    <t>0be25b868c6fbde343dd5d8b30f5e4675160304d</t>
  </si>
  <si>
    <t>5fbd2d38e1aa6ad7988fa38f91e9d5981b7ca8c3</t>
  </si>
  <si>
    <t>df1b7ebe7bef236128b434801847a9af523d33e4</t>
  </si>
  <si>
    <t>fe3382bcb62f727191250dc4514ca9d3653d388d</t>
  </si>
  <si>
    <t>e783b66e5965b932cde9bb8e3b792fd4c198fb75</t>
  </si>
  <si>
    <t>81e83b38d4e606d4267282a476cd898ebb082cea</t>
  </si>
  <si>
    <t>46589d1635b74a2097b9bedcf075de6359c2a3de</t>
  </si>
  <si>
    <t>41f17f24ceface24151eb481d68f6e816652ab0a</t>
  </si>
  <si>
    <t>802ebd06a62de2649d70af10e87e10e3ca49cd47</t>
  </si>
  <si>
    <t>5aec83b2586b82650675dbafa3a9d13c6cb12c4c</t>
  </si>
  <si>
    <t>f6691c47ac723702d0019bd5ea746982ebb92a49</t>
  </si>
  <si>
    <t>a800732b086dd07f2adfb8b8db500bbb27b613e1</t>
  </si>
  <si>
    <t>d47db043ee525fc4c9e84a85507e6eba76862027</t>
  </si>
  <si>
    <t>c37a7d66a75bb610a91c6ac760d64f6bfe14e2ff</t>
  </si>
  <si>
    <t>5d9cd45d45e807565c1854bb45021e68a5a14772</t>
  </si>
  <si>
    <t>5c293559c42429dd87590b9ac9c0ac273662cf87</t>
  </si>
  <si>
    <t>e642d19d0e64576ab328701223d651014eab382e</t>
  </si>
  <si>
    <t>051bfa02074724e1603b2ac1ad2ebc3ac7054d10</t>
  </si>
  <si>
    <t>4b394dea68130276ff79b9cfc4f2920a8d94ca71</t>
  </si>
  <si>
    <t>d68ac6f47e360355d9dd8e532fee3733b6ae2f9b</t>
  </si>
  <si>
    <t>d969af362aece5378d9204f7971e239d52ccec10</t>
  </si>
  <si>
    <t>33fb7985775185b4da75abd535f478301be7e169</t>
  </si>
  <si>
    <t>2d54a7ab609a38feb8a10a1d5785477aa01742b2</t>
  </si>
  <si>
    <t>1c0cae7175dbe3b6ded9085ccac302be8b03ba42</t>
  </si>
  <si>
    <t>234ac1357b47154d5cd9fee7b0e3924bf90a9ac7</t>
  </si>
  <si>
    <t>84b48e56cd5c907e13eba921605cc3cf88bbfb2c</t>
  </si>
  <si>
    <t>bd41df9af3460248716a34dc3159a3301e6bfdd0</t>
  </si>
  <si>
    <t>e553ccdbac48c15ea971b741e936e10cb4adba4e</t>
  </si>
  <si>
    <t>d7f30e62edd79ce02738efce6d9f7d31522b6244</t>
  </si>
  <si>
    <t>bb063be4ea942230154096675d01f54530438514</t>
  </si>
  <si>
    <t>e07ba20365891c1365b542ecdb67ead03f482fa1</t>
  </si>
  <si>
    <t>b6e7eafd6f33d361b04cd9135c6af7877d3d7871</t>
  </si>
  <si>
    <t>13bfe62a9e9b91b7fb7ab334695b15ab9a3ce060</t>
  </si>
  <si>
    <t>869d7ae58c8eca9ee7af4b05f6be8d98bb5be719</t>
  </si>
  <si>
    <t>b880061843631c23d184368aa6f9fb9194ca98c7</t>
  </si>
  <si>
    <t>f92d8cb77364edca907e9a26ee9c3c56a6889867</t>
  </si>
  <si>
    <t>96ebafcbccb0be27bbc2018f2a84f2485d46b0d5</t>
  </si>
  <si>
    <t>d2761509e0b21fba069f90a5b3be163f3a754987</t>
  </si>
  <si>
    <t>67c74aab11ca41661b99a9dc8ec6f969ae4d753d</t>
  </si>
  <si>
    <t>96ba51d530d850967d2a83153907609e4063b017</t>
  </si>
  <si>
    <t>07888950ea88060ba39f7de3a9786c1392b51eb8</t>
  </si>
  <si>
    <t>bc9b0805e949ae088e6adceb44dc74891c852579</t>
  </si>
  <si>
    <t>f6d99d46a9fac05ce15a4032c658c45a77c9acfd</t>
  </si>
  <si>
    <t>a0070797cb6f7ac4239fa9d93f2eeb777027bdfb</t>
  </si>
  <si>
    <t>1164dc2c3cf0c195f99f9291c4e9d872192a9bce</t>
  </si>
  <si>
    <t>54aed1aec519b6b7f2ed36706ccd83c1aa2a17e3</t>
  </si>
  <si>
    <t>01f9c2d228b6daa9f9b008e660b7882fdfeb1e96</t>
  </si>
  <si>
    <t>1aedd00cd1b791aa2947d196a305bf8a47c245d2</t>
  </si>
  <si>
    <t>89274b9ecbaca5bb999f611ad839079402172aaf</t>
  </si>
  <si>
    <t>7ab54e871c4b87bb5a96ba671e6af3d5598e77bf</t>
  </si>
  <si>
    <t>ae86770d1a4c60caa0ef53ca5f95d7a1c3a44935</t>
  </si>
  <si>
    <t>e779545c9be30a943227db777f897a389df328e7</t>
  </si>
  <si>
    <t>7b103eb9caeba4157a6d5410d237f0dafbfde5e6</t>
  </si>
  <si>
    <t>0537a9eae111b3a6e19f5e924b5472a033616007</t>
  </si>
  <si>
    <t>173736c4a0bcc4b0bfdf8a7c117c60642738ed90</t>
  </si>
  <si>
    <t>5b3b7dd59775420a28195e887da37bdbb16b01aa</t>
  </si>
  <si>
    <t>0c9958f268fdf19a66c4f8921140ba6a006487b2</t>
  </si>
  <si>
    <t>a7c0926ee12ba24ee6783d8194c753c0e7a2b088</t>
  </si>
  <si>
    <t>960f9dcd0f8af75754e3917e32b7efb31b677a79</t>
  </si>
  <si>
    <t>82b74b3f0797a3c7eae384402c81c367c450f8f1</t>
  </si>
  <si>
    <t>1dead71f4f4171e858a46f73f80614b6d2f8e688</t>
  </si>
  <si>
    <t>5c323579d691e2792b396e030a1740f2d831aa80</t>
  </si>
  <si>
    <t>20386671de25130683b01a4bb80342f6126742af</t>
  </si>
  <si>
    <t>495477ccff379bc55d0afbc468c1f2ede5474676</t>
  </si>
  <si>
    <t>a8bb9efedd7b3a5831fadcfd37f94f1fe94528c9</t>
  </si>
  <si>
    <t>5f4ab2f31a654d1f82bbcf30e262fc0f5bc8f147</t>
  </si>
  <si>
    <t>c8fc7b0493822fe7be8a5c8b03abbed04aa7fd24</t>
  </si>
  <si>
    <t>cb44da0f70046463684291b13a62bd78a8addb44</t>
  </si>
  <si>
    <t>1e1aa93c3383e7597da80fee9f4b83aec118ccd8</t>
  </si>
  <si>
    <t>752e470747209e214b1826ad3f1cac9261339475</t>
  </si>
  <si>
    <t>61eb423b0b92fb8fcae534a1ec0d5f0d19da83db</t>
  </si>
  <si>
    <t>85eacf6e66872898f2b49b5a7876bda57c1f1400</t>
  </si>
  <si>
    <t>b923d38a36eb1a7f18c6af33d07362d8b18de5e1</t>
  </si>
  <si>
    <t>33f7aa78254d6faa5869cbd5ffe1452e3955a93e</t>
  </si>
  <si>
    <t>e0d94824133cd03907c1a3216ae9a034c372eb68</t>
  </si>
  <si>
    <t>2e772bb996267545caf2299856847f3eca01014f</t>
  </si>
  <si>
    <t>d998a38364ede2ebb918fc08180b9be8f63b9d3a</t>
  </si>
  <si>
    <t>f8390563dbc4a49bf9f49ede7c5dd34b54e2f93f</t>
  </si>
  <si>
    <t>7e9b91074e03e933fe33d9b6bdbc0cfa0f9b574c</t>
  </si>
  <si>
    <t>49a7976ec070499ffca1cc39518ac55db009aa17</t>
  </si>
  <si>
    <t>15a87337b0d0ddee27bf89a0154a5c0e0b0d7a90</t>
  </si>
  <si>
    <t>ce8c1bf3542d7f7e704175c3bb89a0ffa2bbe881</t>
  </si>
  <si>
    <t>9bf06c08f5c18fb968b2322acafdcd2e860f213d</t>
  </si>
  <si>
    <t>21db72c76653c9cef4fe74f4eb44547929e2ddfc</t>
  </si>
  <si>
    <t>d6d63322a94e340e5357afd306270dd96a5fb2be</t>
  </si>
  <si>
    <t>e3f30869f8c67cbc3b695d53f9b6bd6475cb4ee8</t>
  </si>
  <si>
    <t>cf47027759f417bd8a22b4821a1bd17151da16e2</t>
  </si>
  <si>
    <t>6ce8bb2b023f5ac44de634c9c2bc33d79d4f0901</t>
  </si>
  <si>
    <t>bcb85fafc94b788e4edfdcc0d4f22b566a51934b</t>
  </si>
  <si>
    <t>6d8cf65cbb2a5d1da406392ac80f0b0d3118682d</t>
  </si>
  <si>
    <t>caf6412427e54d60e08288b81f55b194a774d0f5</t>
  </si>
  <si>
    <t>b6a5c62565a653807b5963ccc9d5b34fc0dcd495</t>
  </si>
  <si>
    <t>c12aeb53a19ddc407241cbb971019e4f932ab8fb</t>
  </si>
  <si>
    <t>9d48a98fbb6f776101a8e472dda4878e8e55f368</t>
  </si>
  <si>
    <t>1063f0ed76bb7baa8375c0f35e47b8deeb8e3697</t>
  </si>
  <si>
    <t>ca415c25c5dd7c45b66d55c2a637b35a960981a5</t>
  </si>
  <si>
    <t>150fd3a96333b6978ad0cd1371065a1855a01d17</t>
  </si>
  <si>
    <t>ef9271cd099a6ee2e8a5f176bae9fe326334d4b3</t>
  </si>
  <si>
    <t>10e4f4d0187e2347149c19de00926915d0bd8f5c</t>
  </si>
  <si>
    <t>23e50840657f4270dc2d1ee96debedaa8e171d75</t>
  </si>
  <si>
    <t>cff0c1f700f46316593d195a5e1f9d98395ddeb3</t>
  </si>
  <si>
    <t>5e13dce308d2e2053e8780278d4fbba1be106c52</t>
  </si>
  <si>
    <t>fe4f14f014054e831c270d9958722f2a7554c94c</t>
  </si>
  <si>
    <t>31110a694fd414c265441e844ff95ec279705d1f</t>
  </si>
  <si>
    <t>2011448156bf8bef54ccc405a04f21c01d19ebb4</t>
  </si>
  <si>
    <t>db731329aa716f30cb51a886ae08e4b4b42dc758</t>
  </si>
  <si>
    <t>f10535c703aa2968889e1d1f61e7488f6b3e4e14</t>
  </si>
  <si>
    <t>409b97febe4929581ae779a38cd00a511d5094ba</t>
  </si>
  <si>
    <t>d03f5a408749c73244bc7dc883c3e97dae59910a</t>
  </si>
  <si>
    <t>9d4469e5588f921d4fd899e346ef399e65e74805</t>
  </si>
  <si>
    <t>939cdb3e87d6f2a80bb2637edde3558e034d55a3</t>
  </si>
  <si>
    <t>17294d138e69c3097e2e724de21ddbfa416a7410</t>
  </si>
  <si>
    <t>8162b8d10510abf586a9a74aec9b43d7397a0651</t>
  </si>
  <si>
    <t>cf349d681661da32f327e572c0ca3522114f1c1f</t>
  </si>
  <si>
    <t>7150372a8006ff72d917d661ee62e1093d03dd66</t>
  </si>
  <si>
    <t>8b174c89ea5fba53377e20d402e45a0eab871950</t>
  </si>
  <si>
    <t>3a5e0ab5251f8370fc669a76e7218bc27a4e24b6</t>
  </si>
  <si>
    <t>da02a098b611530cc501aa847c2e344e6a257fbe</t>
  </si>
  <si>
    <t>3d0df1846d8af399a6389f835f4068c0888a5237</t>
  </si>
  <si>
    <t>266ede71edbe031629c7035443f008b7ef972cf3</t>
  </si>
  <si>
    <t>55d385e0e58dd562fb7ec9de3be42bacb2a68258</t>
  </si>
  <si>
    <t>d42d9577b2830766fbd3e588a4a3cb2dc3d9779e</t>
  </si>
  <si>
    <t>48893a7adb2568fcbdc96707ab7d626f30e7fbf0</t>
  </si>
  <si>
    <t>100eb6a930e79a0c8ee075bc63831238470c6e68</t>
  </si>
  <si>
    <t>38e0e5b813ed8cb7b78d32f130287e36f4f56008</t>
  </si>
  <si>
    <t>3ca9543ec903fa4ea5b715d6cb381566bacdd365</t>
  </si>
  <si>
    <t>7487f957d77af15abb942e0999e2c338b40a4c57</t>
  </si>
  <si>
    <t>00102d1a88e7652c4b7818490c544dad2016874e</t>
  </si>
  <si>
    <t>ccf2c28a40c7c9a1f24de524db4e8d1ddc22941c</t>
  </si>
  <si>
    <t>63705fd3ff4c81c18467185e420703e9e34e138a</t>
  </si>
  <si>
    <t>3b53283e85e5298fe063c4d85e4f9f99df1b7267</t>
  </si>
  <si>
    <t>f9407820f64a48d51eb4dfa37f5b5ae85185b57f</t>
  </si>
  <si>
    <t>301089114e6a47dc0a9d7a484227dc1858d1da41</t>
  </si>
  <si>
    <t>a27609f50173f15e5ad39a36ceb115a4117aa6b5</t>
  </si>
  <si>
    <t>ed0631a82e8738e684ca0f8998b8bb8422275122</t>
  </si>
  <si>
    <t>b9fdfc17efa6c476b7e8e52de3ec8fb5f449269f</t>
  </si>
  <si>
    <t>455a67f8a99fa9d91b5c3f8a5657e87c566e6242</t>
  </si>
  <si>
    <t>901189fd2b7f40968fb2e58804bad1400a176cb2</t>
  </si>
  <si>
    <t>4d31b606e710a78e291de6d6d7ff628d7a2cc355</t>
  </si>
  <si>
    <t>a6facec18c9b895d853b5dd00787416ac41e7049</t>
  </si>
  <si>
    <t>a64a51a50199af5dfabdc87a52f122130c4f0689</t>
  </si>
  <si>
    <t>997f34a71375c0ade65da6e3758015e84d8f32ce</t>
  </si>
  <si>
    <t>99a54889728d710fc5a840c4c30ecd46dfff1802</t>
  </si>
  <si>
    <t>dcbbab63844444b3a7991324d6cace3db2c62b06</t>
  </si>
  <si>
    <t>a20400ebc91ca551e8b2e20ab3ce814fc50af30e</t>
  </si>
  <si>
    <t>7fc77fa73a4dd4cd9f6722294d26cf44045d4c11</t>
  </si>
  <si>
    <t>c35853bb581d331ff9e06ec745bfef496978c599</t>
  </si>
  <si>
    <t>06449842786e1b891b758ef66f51ff7ee0fc34c6</t>
  </si>
  <si>
    <t>d1c229f44966778ccb396c25f926a166fffe8cad</t>
  </si>
  <si>
    <t>f9794f0d299518c58a32ebd7e229f9b72b1a1dc0</t>
  </si>
  <si>
    <t>05c201cf3f427bc634896084d73cbf7e25ed52c0</t>
  </si>
  <si>
    <t>5dbeea73eef6ba5966571cbbbf958b865c0e31d3</t>
  </si>
  <si>
    <t>7f052d2c83391dd8834d48c2e10bf79ae673aaf8</t>
  </si>
  <si>
    <t>398c81c0323f6401a7c5d571f7483c257850d6ff</t>
  </si>
  <si>
    <t>04acfb50a7b70902b80527b49cbcf1df727ac3b2</t>
  </si>
  <si>
    <t>27b1565cf2bd37a809af0915c470ca168dde680f</t>
  </si>
  <si>
    <t>b73be1f657e5087b62d5c6d6d15b8cfe88f7fdf7</t>
  </si>
  <si>
    <t>394be8540bc1de339cb83e944cd83b9c32720195</t>
  </si>
  <si>
    <t>3a97f2c85fb948077a2468e243ed48bd57d40f24</t>
  </si>
  <si>
    <t>30c608aea6ad1ec3bdd8b6c059750bf7a5e68599</t>
  </si>
  <si>
    <t>44b78c95f8f0922bfd9fa53e466bffcb04452b48</t>
  </si>
  <si>
    <t>cc5d67a8751c77d411afb1957c3c105920fe258a</t>
  </si>
  <si>
    <t>56dd9e655ed3e03f833954c5080351904eac9bb1</t>
  </si>
  <si>
    <t>2edf93da112ae2542f3b52993734358ad1fac880</t>
  </si>
  <si>
    <t>181130b0829b48cd616b59de1de055e8327b9446</t>
  </si>
  <si>
    <t>bfce25775ffbb0be7702573cc92fe43362103163</t>
  </si>
  <si>
    <t>eecfe791f4dd05f8f9e2f5930f5c848849b1b91e</t>
  </si>
  <si>
    <t>47869a76e497d3ea70dd14b987264b6c66b518bb</t>
  </si>
  <si>
    <t>8d7688831fe366e4cc39013e9097e8dab90043e4</t>
  </si>
  <si>
    <t>de50beedd254fe1694321e528c490767b68e0c3b</t>
  </si>
  <si>
    <t>22a5e4a7a1daef0ad134c7c5d4df7586db739acf</t>
  </si>
  <si>
    <t>eb62dffb79810fe1da29f202934768adbaa0b6e9</t>
  </si>
  <si>
    <t>ca7533d0b818e6a203fdd09d47f3d9ceebbae286</t>
  </si>
  <si>
    <t>397598bf28453383d943b7f98e8620c683a6131a</t>
  </si>
  <si>
    <t>453a0b04607a8309897da1f3a3eb5b1ef1748681</t>
  </si>
  <si>
    <t>c6a9c678b54815b1c65f40a1a054ad9260b694b3</t>
  </si>
  <si>
    <t>8b8d9fceec7baa7a2fe67b4ff333370706040598</t>
  </si>
  <si>
    <t>5fdc3e569c97f380153ee84de41d5adede4f432a</t>
  </si>
  <si>
    <t>51497ec44a85026ef750bc58e5f555f853cd51e0</t>
  </si>
  <si>
    <t>3357a41201f77d04b568abd156d8adbad4e204e5</t>
  </si>
  <si>
    <t>11eca3ebfd86dde9c5ab1ab89ee8d907fa1c6b89</t>
  </si>
  <si>
    <t>41cd442d0439348704cc4c1899239432c61d8e33</t>
  </si>
  <si>
    <t>0b1fb6d65a82e661c37d23e529d927c56f32b6ad</t>
  </si>
  <si>
    <t>fda8c74ecff0b535b15ab20d55399a75edaeb3fb</t>
  </si>
  <si>
    <t>4881e008ae3e1b6f835e9e9326fc7e272ccf68e2</t>
  </si>
  <si>
    <t>f2be724045863a4bbed5daa1ba9c49a9a639ba89</t>
  </si>
  <si>
    <t>cfc924718078c0350edd07d8693cb6c974013002</t>
  </si>
  <si>
    <t>a41ae0a810831a6b556044495321cfab005105a9</t>
  </si>
  <si>
    <t>3bac4d9057751ced8f548a5e64edf2f1368ef4f2</t>
  </si>
  <si>
    <t>f51f00cf9f0cb64a2b5c2c049608139a3566612f</t>
  </si>
  <si>
    <t>fb3c88dfc573ab0423baf1afb38b993304764fb9</t>
  </si>
  <si>
    <t>7d9ed5d27690e2b1d76f7a97e9bba78e9e142bf8</t>
  </si>
  <si>
    <t>081743f849e1dac6c16765cfb2d65a118e065ba8</t>
  </si>
  <si>
    <t>3672ac72a018ecd3eb16ef69787db084643e178b</t>
  </si>
  <si>
    <t>3cbc63df1722926c687f4e22eebab6dd075917cd</t>
  </si>
  <si>
    <t>d41f18233acf4313134d62ebd091b2bee58e52a2</t>
  </si>
  <si>
    <t>8444bcd760e1d7557383a8bc86ec6e1887e4ad42</t>
  </si>
  <si>
    <t>1693f570679d15ef7620466ffcad6193eeda9eac</t>
  </si>
  <si>
    <t>93592b1094a2715adf609988e5ed968962e0e3bf</t>
  </si>
  <si>
    <t>33f55a6c13777092d7d9b57260d216f2257ac840</t>
  </si>
  <si>
    <t>8b7d2a494ebecc70fca45bb85d99cac274a0e8f8</t>
  </si>
  <si>
    <t>db33c0c06d6b12d09f3213defd6cac90289a2005</t>
  </si>
  <si>
    <t>526af2b13567d45bf867fead7d656d7d159ef6da</t>
  </si>
  <si>
    <t>4b4db0f7743a555a6cd37af121c322a32f69513c</t>
  </si>
  <si>
    <t>8ba300df87a01019c0e5ba81e5ffdee530bb7bbc</t>
  </si>
  <si>
    <t>d7d6053c2f24a0006b4689d1ca5a4b987a04a18f</t>
  </si>
  <si>
    <t>fc2997210a3550760644f080b4b3df38858c19dd</t>
  </si>
  <si>
    <t>f3eb6aa53d04ec1abf6542495c7a0b3af64059f0</t>
  </si>
  <si>
    <t>2120ecf8849ff7a6d8469ef7f429f3c4cf450403</t>
  </si>
  <si>
    <t>5f092035fc6cf8b635daa63ca8ae19b83c0ae258</t>
  </si>
  <si>
    <t>ee41f235f6ecef2f0be4df799ac4871aa5a8e4c8</t>
  </si>
  <si>
    <t>6a8868bbc8500529cb119f29e98b19f99de54611</t>
  </si>
  <si>
    <t>feef1f0575e5926d9d0fa90dfa67beba5b6212d9</t>
  </si>
  <si>
    <t>180e6ffca5dde3f63b9e4ef97d7c08fefd29d6b4</t>
  </si>
  <si>
    <t>c616cff03f3f9e1bc3f03560996569ce95108dc7</t>
  </si>
  <si>
    <t>2f9f72352b8a8433b17960774fda3dddb6cbd75b</t>
  </si>
  <si>
    <t>db7add4313430c0c70e463c64e38956c60726966</t>
  </si>
  <si>
    <t>d6f43871871b2615c86e78c39eeb492c7560023e</t>
  </si>
  <si>
    <t>574278133767d38ddaae03f788cc02d681529229</t>
  </si>
  <si>
    <t>34c0159cb15c3f57a0a9d8c96117d972704c53a5</t>
  </si>
  <si>
    <t>9ce38e4286d4f29e8251441a73aff92d6ade86ad</t>
  </si>
  <si>
    <t>462e71e91ad463d787f4443f5308475a1463d380</t>
  </si>
  <si>
    <t>7f89aa02b15a7d4d0951a3e09d42ec82c00b79f6</t>
  </si>
  <si>
    <t>818db4fc07eb1a8445ea80f1e98cdebfb46e6c4f</t>
  </si>
  <si>
    <t>8b482202feba0327ce8d8af3e46b804fd45cc8f1</t>
  </si>
  <si>
    <t>b86ad7a6bfdb85517e2115ef2d3c5a5dd9e18362</t>
  </si>
  <si>
    <t>58ed5600973aac6707e24e6ce668259b0286211d</t>
  </si>
  <si>
    <t>dff1779d7c13e70a3dbdb4b58d1843e9708fae4e</t>
  </si>
  <si>
    <t>097a8e8f4f210013d6518d3b3c0a7568872965fa</t>
  </si>
  <si>
    <t>bdf8ca72cb62770c03672f8593b122669e390cd7</t>
  </si>
  <si>
    <t>07d4cf71376c32f712cc0e63d4b853e0bcbe9179</t>
  </si>
  <si>
    <t>e643d6d702034b236e364c49459ff13961e09c61</t>
  </si>
  <si>
    <t>257b99eac5ee46426e84d7f3468ffc391c66d392</t>
  </si>
  <si>
    <t>1c23de2230d4ef84f7a8e9eb91843cb6aa3e6603</t>
  </si>
  <si>
    <t>023a259903bd9f7c59e00532bab64ff87c59f399</t>
  </si>
  <si>
    <t>3e021dd9968257ac5230c06e07b05073223639cd</t>
  </si>
  <si>
    <t>770d068e335a9dae5f1887414682f93f4744d274</t>
  </si>
  <si>
    <t>cd1e3a841d05a43a789e3237dc50c3891184dd64</t>
  </si>
  <si>
    <t>850885016dd8954f03ddb358efcc48c185f2077d</t>
  </si>
  <si>
    <t>ddccc108d739009de8355b6b6927290d818a0058</t>
  </si>
  <si>
    <t>a51e9747f7b5aee203afd50f3c246ed78633f6c5</t>
  </si>
  <si>
    <t>e343139ca2afd7c4c9a8a4d4da54bc3dd41517a3</t>
  </si>
  <si>
    <t>790296f8defbea58572fcf08f23265d50ac0f3a5</t>
  </si>
  <si>
    <t>86db5c0681926ab0809b6c5de9cbc3e738484dd6</t>
  </si>
  <si>
    <t>7ae3ea3af1c6a51f48dd15eead99e1b7a3bd8085</t>
  </si>
  <si>
    <t>6d81c24e399c4f06aac9642858aa5f7e7b682f3e</t>
  </si>
  <si>
    <t>57a53f1eb5fc70902537e3328a6c44b76b5b2d4f</t>
  </si>
  <si>
    <t>c16cd9144ebb311b88acef23920ead5e17de7858</t>
  </si>
  <si>
    <t>9409e99f2582e8936c3b4af95baf80dfdaf6facb</t>
  </si>
  <si>
    <t>962314e377396e139b2c70a8943afd0f244d2c80</t>
  </si>
  <si>
    <t>e2a91a4714baa32e9d475de59cd4612ef93ec7fc</t>
  </si>
  <si>
    <t>5bc84a14dac33fccb396d3bb707d7c64c3f75ac3</t>
  </si>
  <si>
    <t>e2a3ca7f652c87ee3ea58640e20b4769bb4a32d1</t>
  </si>
  <si>
    <t>ea5b9a67736383f306e929ec35d89489c4a67f81</t>
  </si>
  <si>
    <t>321c0e959451304e5707ee33a51472cb10559315</t>
  </si>
  <si>
    <t>b1c74377152f98aaf0d3bbea354f1ff6fe026f0d</t>
  </si>
  <si>
    <t>727c8d7e9d087e2337089d94ec97469d0e5c6d18</t>
  </si>
  <si>
    <t>eaca0f6897c4ef48a21f7d03c3aa923952cad7f5</t>
  </si>
  <si>
    <t>d482b2a14f4b55fbcef2ec496f5a3fb4dab3b1a9</t>
  </si>
  <si>
    <t>1942e97a808b178aa436ef557aeacf5b0b8ba6fe</t>
  </si>
  <si>
    <t>a18f70a41d64909d1dac45e4a2b794d75efeeb0c</t>
  </si>
  <si>
    <t>322246b0001962db451d162a4520bbd8156d72d5</t>
  </si>
  <si>
    <t>84a403cafc8d30a38d3f5368dcf38cfffc57d443</t>
  </si>
  <si>
    <t>4cac6e5379f42a599a8922474e09f1aa4adff208</t>
  </si>
  <si>
    <t>7167239eb5dbe2f9c1b8a7a79c06c1d674c8db6b</t>
  </si>
  <si>
    <t>57ac5a176d906be4e969a66f30ce138eee896438</t>
  </si>
  <si>
    <t>7e01bc82b51cfc0f4a28c3257c9ee1a558eae2c4</t>
  </si>
  <si>
    <t>e658484fdc6aab2ae43a8d8ab5a9efa712dda6a1</t>
  </si>
  <si>
    <t>c6ec5486988dd98a990b75266205efb858b0c2df</t>
  </si>
  <si>
    <t>7ea4c8900fdb4df0d0ca61fddc618c1699c19331</t>
  </si>
  <si>
    <t>65658019660325537d25f44f8633d7a2eed87d2c</t>
  </si>
  <si>
    <t>c0cd6bcb2b1b72322c2542600fb488c253325278</t>
  </si>
  <si>
    <t>fa8731053c1ee2a491a3ebbc800da24ac1f7f826</t>
  </si>
  <si>
    <t>25f81cd07eb2f0016e0af03ab0cf6f88702451c2</t>
  </si>
  <si>
    <t>3b34e7be408dfff3318f235b4d2532a82d92d575</t>
  </si>
  <si>
    <t>4c69da68473cd55ae9ed0d7a72932b5c3b562042</t>
  </si>
  <si>
    <t>8b883ef43c8a5a6e28e2cddf0212c809733918e6</t>
  </si>
  <si>
    <t>dc44d5faa312a948f1917d3f7641566969a3e659</t>
  </si>
  <si>
    <t>76f5155d0fba71e4182b0af124b31a70c137b31a</t>
  </si>
  <si>
    <t>258cf28f5d5a336f70c87486ab945d7ffa9f70b6</t>
  </si>
  <si>
    <t>1f2aaf90c183f2dbcc0130927233e30ba08446e1</t>
  </si>
  <si>
    <t>5b2acbc4d79ba004bf3223a7ab2f213d9ba82e2f</t>
  </si>
  <si>
    <t>bbd74927f59eb2de80955dc3d681cbea60704a06</t>
  </si>
  <si>
    <t>2f37bc8e88e0fb79d2a22c20ccba88ac1f0e5c66</t>
  </si>
  <si>
    <t>28f994270a0a52b7c0ca44e92bf2864db247bdd1</t>
  </si>
  <si>
    <t>d4d5ef2b4cf16deb9790571c5aeb2fe435720785</t>
  </si>
  <si>
    <t>0a2af76cc8509d21cc2979354df1abc6c13294bd</t>
  </si>
  <si>
    <t>cc963d0a2d07c169cbc1a7a081c34aba98c64586</t>
  </si>
  <si>
    <t>5cdd324964d203c7f1877594212a7fb3d006076a</t>
  </si>
  <si>
    <t>31e63d1e58556ac4aa359c354a5abdef3f9aa23c</t>
  </si>
  <si>
    <t>ded77da7f696134c5903db54ba30addc6d3f8b6f</t>
  </si>
  <si>
    <t>cc8bf2332d7b2e71175f9bfb6aa1a164ea937e50</t>
  </si>
  <si>
    <t>9e96ab7dd6ac7589a706b24417ddbeaa70cfaf1e</t>
  </si>
  <si>
    <t>56b5d5dafc5402071d90a177a4a8e3aedf0ba47a</t>
  </si>
  <si>
    <t>1e6bfb54a249fb51dcb88774510c8192185028ec</t>
  </si>
  <si>
    <t>b96895105c7fcc95795d6d0f862f4735a9dd2063</t>
  </si>
  <si>
    <t>c1cef924ad956b8eae958f06a3dbe3acfb25f2c5</t>
  </si>
  <si>
    <t>4267d46b6d44cd3c54c19475309d44116d9bf8f9</t>
  </si>
  <si>
    <t>f88f866d538cf12778da6088e3c53556c4b4628a</t>
  </si>
  <si>
    <t>97daa84434f661a0a40d3b5ef4f680a36c38c5c7</t>
  </si>
  <si>
    <t>13892e62d034687f19cbe1205c8c129694ca133b</t>
  </si>
  <si>
    <t>441a77e7026221e5698a8c2b409300d46c6dde2e</t>
  </si>
  <si>
    <t>6a6eeb30a6128270b34680684506857db5030e0a</t>
  </si>
  <si>
    <t>2f385af9a502bd42c9834da3015e1220e0aab2b3</t>
  </si>
  <si>
    <t>9e1cb6dcedebc1a7de562b9dcbe7ad87982db197</t>
  </si>
  <si>
    <t>e9eb7bd34952c85a48c2abc205b303acdf8e6358</t>
  </si>
  <si>
    <t>28b4bee415643968968b6e9a04c83c573e6e95e1</t>
  </si>
  <si>
    <t>d7e9300331576c08e8c98a9cecaa66fe71e2c1df</t>
  </si>
  <si>
    <t>dac2aa07bc19be4658a58a102de653a0fb746684</t>
  </si>
  <si>
    <t>0b55f75d4f6cef5508a16481d7554ecd8d0caab4</t>
  </si>
  <si>
    <t>6ab50e75af5153e352bab21c2a72a7f5366bf7be</t>
  </si>
  <si>
    <t>795b5a0bb7ef6c7a033b4eb6f0811e8eba6d12b8</t>
  </si>
  <si>
    <t>d76192327ef1baf0612c0bceed4cbb51e7043b7e</t>
  </si>
  <si>
    <t>777721179fb1ef789556e26e19ad8455aeb09161</t>
  </si>
  <si>
    <t>c95a7a8501784bf344c516222f4451b765f0f1b4</t>
  </si>
  <si>
    <t>f3ac1d48493acdd9c83aae1b654cff11a38b4b83</t>
  </si>
  <si>
    <t>2d51a74b4586f8eb59d52ad14c8a65091195aeab</t>
  </si>
  <si>
    <t>82f32d2ae60ba5a7a6e4295105e97e47974db30c</t>
  </si>
  <si>
    <t>bf41d1bdca63cd6c5666f88188df27252782769d</t>
  </si>
  <si>
    <t>ea558d4881f5956613096a59a3f3cf2953a4eb92</t>
  </si>
  <si>
    <t>e92b385ea16fbfce2e97904321b051d3f6dc614a</t>
  </si>
  <si>
    <t>c90c1f94d1ac663852d25f09d3cc005d5f99c047</t>
  </si>
  <si>
    <t>ed90532071f1708c52e045477e67c18195585605</t>
  </si>
  <si>
    <t>5e559ef69c6bbf6991b6a48984f6db5bdc4e758c</t>
  </si>
  <si>
    <t>6599b8a94491f98fe3c2a2a41fde35236fa59066</t>
  </si>
  <si>
    <t>4fc21017e8d1916c323bdc3a8454f49c0de41222</t>
  </si>
  <si>
    <t>23a3c869838c0a6f68f952216facc071cc4eda00</t>
  </si>
  <si>
    <t>7f7d42583db7222e3988db079beb1674c9f60674</t>
  </si>
  <si>
    <t>63b809c62637c8b4402a3b84430f27885d7445c5</t>
  </si>
  <si>
    <t>b8a6b4a84ab4b618eeb42d112099b78b9aabb535</t>
  </si>
  <si>
    <t>d48f3ad5872914bccc6ecb1aa4a79cfa64effdc8</t>
  </si>
  <si>
    <t>b013c480eec0a579a11a92b0bddcbfdf96194aa7</t>
  </si>
  <si>
    <t>2a1cea57c32ca26230b0d3260124c59765b06147</t>
  </si>
  <si>
    <t>91a0dd16db45d039ba41d81e49efc9f272485ee4</t>
  </si>
  <si>
    <t>b1f42c184e68b06b7ef5d6906027b4523b5fd7d4</t>
  </si>
  <si>
    <t>37f56ed43bbc3d3b18f1dccb98e168f9fa35ed50</t>
  </si>
  <si>
    <t>ce0a7fc7331162f14380d1982bee6c674f216fef</t>
  </si>
  <si>
    <t>17f4a4b7fe6bb9c99d7c98f6404c484e425465e8</t>
  </si>
  <si>
    <t>56c6954d0b37277bb84c7b397839015d55457778</t>
  </si>
  <si>
    <t>7df553ffa51ed6dfecb4e480b93262a5cf39dddc</t>
  </si>
  <si>
    <t>a1ec3f236c3ea9d3020e0316777be0d10ecbdc9c</t>
  </si>
  <si>
    <t>89786238976f0cc697ed69020f5dc65c69f31347</t>
  </si>
  <si>
    <t>52d132d2fa5d5b355454c7b6e60caf2e27fdadd7</t>
  </si>
  <si>
    <t>9e42cff8f170118559c2f0edf3ee6018f1d0e7a9</t>
  </si>
  <si>
    <t>368fc33370baf6c581fb23e77b7e7f6f3167bf19</t>
  </si>
  <si>
    <t>b42839bb0c4c7cf99076920a5be815ac3d3447fe</t>
  </si>
  <si>
    <t>d312d9131a029f9517db5e2e52c74e93242400bc</t>
  </si>
  <si>
    <t>bf428a92fa352c6effad2258b99e05bb7eccfe55</t>
  </si>
  <si>
    <t>d8a122342818d084746953f65bf1b21ef85584e2</t>
  </si>
  <si>
    <t>90bf4d9809310bba06b9246db940335ed41fd0a7</t>
  </si>
  <si>
    <t>4cea679edab9fa1ac52caa5f05f851a911904794</t>
  </si>
  <si>
    <t>6d1dfd13d4c9fb3ed47510cbdf4f5bbd09198755</t>
  </si>
  <si>
    <t>5a9ae47a57556d92622953e7450718c012ada53f</t>
  </si>
  <si>
    <t>a2fd7693b4f7e9278c90376535c23a54a46ad2db</t>
  </si>
  <si>
    <t>109fa8f8b4a7264a18a250648f88458187054c45</t>
  </si>
  <si>
    <t>b323785456efcae977a6814ed9235f32f5ea8469</t>
  </si>
  <si>
    <t>f98ea0ed449d934276a5486481c16660da13c5a6</t>
  </si>
  <si>
    <t>84b64b85a91a15fe3e01ffedc6394738ca86a286</t>
  </si>
  <si>
    <t>aabee5b2a45c918f08f8e5b24acf6ca2a43e12a4</t>
  </si>
  <si>
    <t>64442d14bfe1316b4d37f2a924a4722e4ea21a8d</t>
  </si>
  <si>
    <t>45e3aa3be66048dff2bc85df7fc26f632a47031f</t>
  </si>
  <si>
    <t>ffda98c7d0578ac1f8053ea0de4d1b60e31e926e</t>
  </si>
  <si>
    <t>9c417af398a997a1eaa395edac6d12afdf882f63</t>
  </si>
  <si>
    <t>352ae171f9eb0564ba6582650feefe0118616fbe</t>
  </si>
  <si>
    <t>98204bd8e0f7ea8ede38d709789428c8f370ea7b</t>
  </si>
  <si>
    <t>5dc02320ef9c0a3cda0d81da3e8c8a14f38e9c47</t>
  </si>
  <si>
    <t>c91ac5d95aa4f651112d3d9360ce1132815d256c</t>
  </si>
  <si>
    <t>fd4998a82811ffb3c001080cf9402762877c1ae1</t>
  </si>
  <si>
    <t>339eb11d88a9a3b5629a8c4b81ec965af9617c84</t>
  </si>
  <si>
    <t>893c32634b777db457622ac1fa60849c68d335c5</t>
  </si>
  <si>
    <t>4abb6924ad191790b68b4ac2c746f918e77e9017</t>
  </si>
  <si>
    <t>3562d55a614b8c7b9aa2d5b4311d3cf2161ded7b</t>
  </si>
  <si>
    <t>6b72846a3b392af8f19922fa7d1511bb99be4d41</t>
  </si>
  <si>
    <t>a1d5fb657ad2d6b670e06aa52d3257709b68b4c8</t>
  </si>
  <si>
    <t>ef38a94e8a92a9e87f234a959bfefa31a824aec8</t>
  </si>
  <si>
    <t>18d8d6e45d5fae3a7af9e1be2e68e47a3974c2cd</t>
  </si>
  <si>
    <t>a27b1856db99757783a4fc8ae04639950a7495f4</t>
  </si>
  <si>
    <t>1f84ba6e673d07e4c1bab38286b6529d19c1ceff</t>
  </si>
  <si>
    <t>b9d29471974654232321f7401a97cfd91448ccd5</t>
  </si>
  <si>
    <t>bce7648cd05533f7eda7896d572dcc5d7f3fbee6</t>
  </si>
  <si>
    <t>6ec9e1fe25f09c0734d54d76d7ef0221736ec915</t>
  </si>
  <si>
    <t>1928e870e9f4384942f48253d16030de9403507c</t>
  </si>
  <si>
    <t>915376a474752ad80ea8a5dad7c4be25ffcddbf2</t>
  </si>
  <si>
    <t>586a75d3afffcd6ef509ada1505389ae000adc07</t>
  </si>
  <si>
    <t>3042e0f44ec0f448de87c60c8de7fb6ea7c8f403</t>
  </si>
  <si>
    <t>7e14b7aaed3d342bf8887e8468123456a7bca572</t>
  </si>
  <si>
    <t>8ca6460e60905eb5be12e8616e311a975dc3c1b4</t>
  </si>
  <si>
    <t>ca8e2d5e028f8ac087890de1a9da157094c9ccf4</t>
  </si>
  <si>
    <t>dd88f240dbaddd86bedf8a5dc9e7157378642e37</t>
  </si>
  <si>
    <t>6edccde8f9649f0550b599be02d6efbdbac6efca</t>
  </si>
  <si>
    <t>bd71a5127bea66dffd3e67bcea9919af553cd5d5</t>
  </si>
  <si>
    <t>15de294f4ee5752c7f1fd6fe31672afb4881c8fc</t>
  </si>
  <si>
    <t>8eefe4f323b7aa154ca4bb7290714288c1ad03ee</t>
  </si>
  <si>
    <t>1c4a84b58b13ff9ff0c6dd9d5023da5a47719a06</t>
  </si>
  <si>
    <t>160aa46717ddea5c6af3da9eef9796cda6606c2f</t>
  </si>
  <si>
    <t>fedbb67ace96a05e87a14e080555f9c8e4789f69</t>
  </si>
  <si>
    <t>b7798fea573c61f4663fc245342e6f025b619a6e</t>
  </si>
  <si>
    <t>2006f13c33b16b6ede44acd8cc529d25a16c185e</t>
  </si>
  <si>
    <t>538f1e43ae883cd5fa38c766e2d329e524060377</t>
  </si>
  <si>
    <t>32c137ea38c8d76772c20fe11886cdb500f89e09</t>
  </si>
  <si>
    <t>966389371d5688098584e3e01db131e8a444b62e</t>
  </si>
  <si>
    <t>fad0a819b0d6e26b1e52f2b19b14427f6d895cb2</t>
  </si>
  <si>
    <t>22fd47f3df0c1075f278895220126b80f37b880a</t>
  </si>
  <si>
    <t>6d69d294cc800cc7f25b75a7b36b3dea184774d5</t>
  </si>
  <si>
    <t>db5f13492009486514e852e06523397dffc463cd</t>
  </si>
  <si>
    <t>26e1fb4c3dd304865401693ac8c1dfeb495f42c1</t>
  </si>
  <si>
    <t>a8ec7b63e0910b69f13fd46196e5142a45b599bc</t>
  </si>
  <si>
    <t>545a2f35d940b986a755ec195d443350db5d9938</t>
  </si>
  <si>
    <t>70d24a891373beeef298af5a1f2b5fc1b9d229ce</t>
  </si>
  <si>
    <t>3558fa7c83f7654183fd5fb2399d4cfffa7397b7</t>
  </si>
  <si>
    <t>20d3ac3f833ff7c799f6d2fcc8d2a557177a1aad</t>
  </si>
  <si>
    <t>a095801ebf361d7964f958a6032b53cb78a89596</t>
  </si>
  <si>
    <t>3f2dcd5334fd28a080a9dd999c985cc452cbed0b</t>
  </si>
  <si>
    <t>15d957c40f7d4f8e9585df629b586bf7c2123bc0</t>
  </si>
  <si>
    <t>6397cac372ea5854feb1797c077cdaa757947c98</t>
  </si>
  <si>
    <t>e8f1b4b63a0660dc7f9107eac4db39c15aecee24</t>
  </si>
  <si>
    <t>401af70bc4aa5a9c6fa6d445019563f8ed55cb7f</t>
  </si>
  <si>
    <t>d77cba11fa4367c3047eede61fe5de9379877c3a</t>
  </si>
  <si>
    <t>497deaf5392ebc9b553e8169d1562f930e6dd2f9</t>
  </si>
  <si>
    <t>a1322062b19e421f65c85195169e384f1e50eb6e</t>
  </si>
  <si>
    <t>5ba123c879251f211c99ef5a0bff2647a82fe649</t>
  </si>
  <si>
    <t>ecdee5934d6e4d7603e9905f5a7505c64e1cdd22</t>
  </si>
  <si>
    <t>f49b760d9a6323e526861d8d28c8d9a9fcf22a09</t>
  </si>
  <si>
    <t>80ff301c02a56f81c77b111c045b972715195bf9</t>
  </si>
  <si>
    <t>27d2af3b68bb2c7368162064b5bae6d846a70ef5</t>
  </si>
  <si>
    <t>6c169c24d6fe25e7156123dfb8e0624da35b364b</t>
  </si>
  <si>
    <t>fc3ac2656b239fdf1edda09f793fee0b618fc642</t>
  </si>
  <si>
    <t>4b664f86671a5ed0d0fcd3ae58a9bcec3f343bf3</t>
  </si>
  <si>
    <t>27bad7da6e8261ffefb45a91bebaf03f24fe26f6</t>
  </si>
  <si>
    <t>73b29814516283cf8e658bf4a68e3169bc53f685</t>
  </si>
  <si>
    <t>cb611132ca992a9a928ac4c4541b02d0a1c89042</t>
  </si>
  <si>
    <t>0e41cc6d5b6fbfc69dccdc9d2152c5c0b3585c4c</t>
  </si>
  <si>
    <t>869b65db62c82f14ccc3d0c1efc770f38f3500dc</t>
  </si>
  <si>
    <t>1079f29be5972460d3e73207fe2c9aa72ae5b4d1</t>
  </si>
  <si>
    <t>b0439c1c81406589e3ccce006bf6d778e4a0af56</t>
  </si>
  <si>
    <t>c62ebc4c5db9723aa4d02fba499ae91eeef89036</t>
  </si>
  <si>
    <t>07c936c6000496165f30a0c021a3b429841b94e7</t>
  </si>
  <si>
    <t>6262dddc856d98f304b1520c8f3669337f1c9d15</t>
  </si>
  <si>
    <t>49a7c1a71ba94aa37c76a68271f664736b3f0ddc</t>
  </si>
  <si>
    <t>5dd2e992d1fc69f616da3abc83aaced45cb2f4e7</t>
  </si>
  <si>
    <t>fbba6dd2a1c5afe08b7d4223bf00db30e2b2316c</t>
  </si>
  <si>
    <t>6a6bb9f63633f6a82663ef42e984a89c9f492742</t>
  </si>
  <si>
    <t>6de575296c65453d7f9bf0945417c89736563617</t>
  </si>
  <si>
    <t>305b344f9b00a13aef39fdff478878586e0e3e0c</t>
  </si>
  <si>
    <t>e5d35c28c03b58dafbdfd945cd9ba715a72d1c4a</t>
  </si>
  <si>
    <t>ed1c95a6edcf8c0400d2a07095fd5b4688a8a97e</t>
  </si>
  <si>
    <t>937759f1a69764eaebafa474fdf2d1a2b382daff</t>
  </si>
  <si>
    <t>d72dc55cb13e924c9e94be82e4e2988505f5e426</t>
  </si>
  <si>
    <t>e204ee3bb2ea96af1d683120019b19cfb5b5e6a1</t>
  </si>
  <si>
    <t>86cd1411d085ab04aba883f2e167afd3e2a35dbc</t>
  </si>
  <si>
    <t>69bf4ba153b4d679278f5b0f18ef4a4a74875392</t>
  </si>
  <si>
    <t>4782b046e7e1a56ec844f5c012655a12c3973bfa</t>
  </si>
  <si>
    <t>5bfdb6cda48cee4b60cdd7e55dfee2cbaf028b5b</t>
  </si>
  <si>
    <t>58596eadc7e42d35e9fb41071eb594406aa8c17a</t>
  </si>
  <si>
    <t>1d798d2053ec6b9cd5500589deea8c95651ce46e</t>
  </si>
  <si>
    <t>83c0a252bc1fae8701330342666e1bc45fe068d5</t>
  </si>
  <si>
    <t>724e2812324d20acea56dcf0b551537c3c94fd9a</t>
  </si>
  <si>
    <t>74d5cf44188453edd1f41350e21165345b9c23dc</t>
  </si>
  <si>
    <t>2d2cada6104d0b0e2cfc0663443ab8349591d656</t>
  </si>
  <si>
    <t>5a83b24a091971c4f152c51cd9c7f0814dbc2e67</t>
  </si>
  <si>
    <t>9291fa547bcfcdbb5733ac72d308351268f41c76</t>
  </si>
  <si>
    <t>4bf8f61c8bb182c2eb2e1e61cf4fd9ecbefaca0a</t>
  </si>
  <si>
    <t>53efbe3d81f1ded10328e9ff9ff045cb7a026a8a</t>
  </si>
  <si>
    <t>211d96093e943a9a709759d3f27d7475eb51770c</t>
  </si>
  <si>
    <t>001cf1ddf1175064786e984161787193b94b580f</t>
  </si>
  <si>
    <t>6990744f2ee4b6b93ab4c8670726164de0bb977c</t>
  </si>
  <si>
    <t>e88d7272b5bd39565d665bc7aabb4468d1d7a538</t>
  </si>
  <si>
    <t>47cda73a72964172887c16d20ff511039b56282e</t>
  </si>
  <si>
    <t>9f5e71168b5a67f8233214ec0b3ef7b275d79f33</t>
  </si>
  <si>
    <t>3e253fdcd429a114525d8c97552fdcff25c4e121</t>
  </si>
  <si>
    <t>0ac9e292c263483a1754110573a6d18ea87e66e2</t>
  </si>
  <si>
    <t>1603ebf456996f1b00b8e7344e72db70504c6fd5</t>
  </si>
  <si>
    <t>ee913c6f2ed125a63f82ba59864bb93785846da5</t>
  </si>
  <si>
    <t>729474cc80fd87dd8da0dc1d7a099288252fd254</t>
  </si>
  <si>
    <t>32945ea90517a809e130985feb35696a62852fd4</t>
  </si>
  <si>
    <t>da966abe3496c020b9b70b63d7c214efc25437ca</t>
  </si>
  <si>
    <t>2884918d5e1db2723374165bbf619cc1644d8fae</t>
  </si>
  <si>
    <t>864a626af079492b8f2958dc53ff89c5b6ab321a</t>
  </si>
  <si>
    <t>c9ed555c674be98947bd502e6d64a3cdead0ce98</t>
  </si>
  <si>
    <t>82e6305a3be8f7b878f4b93cb7abddf044e4c2de</t>
  </si>
  <si>
    <t>fc4cc5bc8913cd3a54a64ec69e1e10dba1bc854a</t>
  </si>
  <si>
    <t>dcc6805b81a96ce8ca0a16354db054b68cb481ba</t>
  </si>
  <si>
    <t>fd2e6ed7a4c70a7dedb51c87e2c180af6af252cb</t>
  </si>
  <si>
    <t>327f38e42b6dcaf15352a8f2dcc24d2573bc7452</t>
  </si>
  <si>
    <t>bedca67861e2e189bb79fdd7b8e825062544d8be</t>
  </si>
  <si>
    <t>b3e6abe2026867dc2b0ffa255af6070be8f65021</t>
  </si>
  <si>
    <t>2258b08d8f7bed3ed7fd9de228b83af7fffe202f</t>
  </si>
  <si>
    <t>abbfe828e6234d5eb841f91f7de6a32b3be43228</t>
  </si>
  <si>
    <t>0cf6654ccb0a2034a5d4d46343f9ea35771dfda0</t>
  </si>
  <si>
    <t>d346a6c646644349ac4d1fe57a4fd1965497cb99</t>
  </si>
  <si>
    <t>49736dce700800b62c8da29a49081bc418c1f345</t>
  </si>
  <si>
    <t>c983c003cfaffe5a6943f32f2b4e82d00226290e</t>
  </si>
  <si>
    <t>1e8044867c96ead292349858641177e3699ec105</t>
  </si>
  <si>
    <t>1bb00e10f037350928d2bab8a8adec9131bb396d</t>
  </si>
  <si>
    <t>89459f905bcdb3034279fe38b7284e06d4d8ad2c</t>
  </si>
  <si>
    <t>55d0d51235f50ddcc276eafeda8846a3d1fb53b5</t>
  </si>
  <si>
    <t>0acc29472358ad20f5ccfb88a2be26593bc39ba2</t>
  </si>
  <si>
    <t>91cd740fe98c32ef733040823c3c3e2789698f3d</t>
  </si>
  <si>
    <t>2498e7df8ddb75d6f10963f4b2d7f43b49255695</t>
  </si>
  <si>
    <t>29d76df2e8544cd12500442f5401b93383275043</t>
  </si>
  <si>
    <t>db743cf8bb52864abe21a9f6b007f67eed2dac4a</t>
  </si>
  <si>
    <t>0b27628fa6acf2c9818239fc6a40cc2e85d1c50f</t>
  </si>
  <si>
    <t>992326ade7c209e54d50ad53d7f2a7a647713df0</t>
  </si>
  <si>
    <t>4e9fa6093a4aa166fef0f114195bac77cb462f71</t>
  </si>
  <si>
    <t>adf3e2894054c70628898a3c4055a6ec7f856e81</t>
  </si>
  <si>
    <t>10d5428e72b88d7a96133fb8cc4edb4979f091db</t>
  </si>
  <si>
    <t>6f28e1045ec1191cccc2c8bbbe18a0ad4b1c43d5</t>
  </si>
  <si>
    <t>1b94b0aa327750363b678aeb2de9796204da116c</t>
  </si>
  <si>
    <t>c8a8da9f287d655b7f3fb88028575dbc93e23cbb</t>
  </si>
  <si>
    <t>7be9ee8dec550d20474661892003eeb1f76144c1</t>
  </si>
  <si>
    <t>472adbe1423c0f367fb509b71f47b46d66402409</t>
  </si>
  <si>
    <t>e9eed75ba95e76fdbea36f61e32f777bc8fa875c</t>
  </si>
  <si>
    <t>1fd57baa05981370962c8d0a935bcb4bc059cd2d</t>
  </si>
  <si>
    <t>eee89ff466016b5689ab632144b5880108f7a150</t>
  </si>
  <si>
    <t>6f913f775115487e76fadee217a0d85e304b4fba</t>
  </si>
  <si>
    <t>d48f3b318f2bcf16910392d01c5ffca527040f38</t>
  </si>
  <si>
    <t>d0180a76587af3de64db50861e369f47598a0725</t>
  </si>
  <si>
    <t>40cbbaff435bfbe7cbc4aefe5d633c5d93c039c2</t>
  </si>
  <si>
    <t>7a3e9f2baacb77cba95d29fa644bc4c0bde8e579</t>
  </si>
  <si>
    <t>c437221fcdfe6baa5e8a3aa33019f58b33e23721</t>
  </si>
  <si>
    <t>b723a51bb688705cdc79a8407b6ab4faedf1666f</t>
  </si>
  <si>
    <t>da2c8aba3dcb9b28df38ef15cc06b3d5cd55372b</t>
  </si>
  <si>
    <t>349058d2a86ae86a79b3c1c9206c594e1b4efde3</t>
  </si>
  <si>
    <t>cbdbea0710a58b4990d745f49c2cdc8dc81c2cc0</t>
  </si>
  <si>
    <t>b3c0fbe89e49dd305403ffe49ba572bfc4a9f655</t>
  </si>
  <si>
    <t>cb87d72af5c9c8338b966a3dc2b619d97a44db31</t>
  </si>
  <si>
    <t>35da6e0e9285ab73af13eb3643199badac1a703e</t>
  </si>
  <si>
    <t>6615cb92da8ae6ab6e68065e8c3713d8c82734bc</t>
  </si>
  <si>
    <t>d405bde4e37687ed5622145c65a354703a944fe1</t>
  </si>
  <si>
    <t>38fccdc459e9bb4b371fdacc8e59eba1ce2e5d04</t>
  </si>
  <si>
    <t>256230cd07102cac210ba912db285555e841685c</t>
  </si>
  <si>
    <t>0b9999260643f4fb38af36dc6707c3d5481c64fc</t>
  </si>
  <si>
    <t>d91cd6bfb5489d8dd8383923ac1580928e6aa382</t>
  </si>
  <si>
    <t>0f315abbeedf185652b04c4b32f7c4535127d90e</t>
  </si>
  <si>
    <t>eafb3016021c4cabe68f763df0caad01aafe40e5</t>
  </si>
  <si>
    <t>3e2c202838eac9eb99822c069feb06d8a35dde14</t>
  </si>
  <si>
    <t>6533a2727732ada140985124b963a20bd7fa091e</t>
  </si>
  <si>
    <t>426842fa9b78538e5f53244177238b88856d0267</t>
  </si>
  <si>
    <t>e6a5e22f99b7bd79251b939c0dd986be1a96dd43</t>
  </si>
  <si>
    <t>dcda3f505a8819a2279ff17b0f365ccebc8784ca</t>
  </si>
  <si>
    <t>8dc45b2a4aba054497e19c99943ea3e9c61c4135</t>
  </si>
  <si>
    <t>812cf77c1333e353a84ef2b80f94bc6c70110a8c</t>
  </si>
  <si>
    <t>f487ef3b8a2fb2444d86bade2e4e80966acbc303</t>
  </si>
  <si>
    <t>94bf6b57899d85b67e788586a4ddc247168f32c3</t>
  </si>
  <si>
    <t>352a074585c453dc3bbc6744e6acd4655af0d557</t>
  </si>
  <si>
    <t>2a112b36ab8755c2b195bcec08ba617d3fc5de41</t>
  </si>
  <si>
    <t>295dfb7c6409c60ee4abfe20f2a71debd4f611eb</t>
  </si>
  <si>
    <t>f0a56871ecded80c8096c5f34f88a850c89c4a38</t>
  </si>
  <si>
    <t>f38a4060b15bea5f85b9d61198b7fb8beffe493b</t>
  </si>
  <si>
    <t>f92dd84357309758896f4cfe469fb9da3e3a47f6</t>
  </si>
  <si>
    <t>eb9301f8dfee98224f691fe76f4e23da6e6e31a0</t>
  </si>
  <si>
    <t>0727304bcc293f997abe2c4ae53484fb05c3966c</t>
  </si>
  <si>
    <t>519811b10a6df369dd7c8dafbf33819a22397866</t>
  </si>
  <si>
    <t>f46c857016b61efb9df7611046fb923859bbb31c</t>
  </si>
  <si>
    <t>e45be9e0c9d52db13cb5b5b7561396534f6e075d</t>
  </si>
  <si>
    <t>b498683780ff0ac7b1d519bca43ed4cf8a741ece</t>
  </si>
  <si>
    <t>a32d48a8922fd83e83faeac6dadc3e7182b2d790</t>
  </si>
  <si>
    <t>f4d6ca850e52f36cd07d12c821cd6ea3ed3f516d</t>
  </si>
  <si>
    <t>a303d413703ba10270dce6253d66bdd0b44e22f0</t>
  </si>
  <si>
    <t>fdb33b211e461bfcd28e6433d63a2572596438fa</t>
  </si>
  <si>
    <t>00f2fd50a3453515bd50507a087a2f80d812f1ad</t>
  </si>
  <si>
    <t>63740eec5823c32b6baf02f6e4b1f130a6969982</t>
  </si>
  <si>
    <t>508a9901501f5d21e1fff5d31e75dd3cac2effb6</t>
  </si>
  <si>
    <t>7dd34526e3518fc0701103e30fb21d20c56973b1</t>
  </si>
  <si>
    <t>e5a3050068fc84ab962cd6a39dc5af8a10907a6a</t>
  </si>
  <si>
    <t>82481e77637c57173d3618d5c4f13acc5555d28d</t>
  </si>
  <si>
    <t>8671c1a40bb30874ce19d0831a358155b6e83647</t>
  </si>
  <si>
    <t>8321fa26e45e11b824289278a4ff7fdfc34dcc3c</t>
  </si>
  <si>
    <t>f3ae1cafaa7425cece69f7a01b5cddbd160c57c6</t>
  </si>
  <si>
    <t>7e49a7d3a31ed38487a8d3d3075eaddc85e18313</t>
  </si>
  <si>
    <t>6fe6f51545c4a0592275ebcd9557dfeb037bed49</t>
  </si>
  <si>
    <t>bdde0188e363076addc95306c817325ce4d9e6ff</t>
  </si>
  <si>
    <t>3c94c51f2719982efdb4703481deec66dd87d6bb</t>
  </si>
  <si>
    <t>e075c4c3c32465676569dc90a3b7dfd854f918ce</t>
  </si>
  <si>
    <t>651d7c3ffb71155d3d19b8c1ee0b9a9e4ff509e2</t>
  </si>
  <si>
    <t>1687f198ad06d7558d6112a11da5a084fac809b1</t>
  </si>
  <si>
    <t>6a41b3ad39d2c6a1f04e5a6f88e911d04c77b03f</t>
  </si>
  <si>
    <t>8ac705c39ace6f139c4b5a5e755eff3de78bff20</t>
  </si>
  <si>
    <t>e0f7354e92e94959d8dbb3f4354fe454bb7e5767</t>
  </si>
  <si>
    <t>7083be615b2928c79726f8faed988ea3fbb020ed</t>
  </si>
  <si>
    <t>d3a23c30819e60531e69974d094c16b06ed795f5</t>
  </si>
  <si>
    <t>ce064bd1d4366e19bca3e7f70a09e09aa359a610</t>
  </si>
  <si>
    <t>5d3eefee1400e577b057791518506dd4985792df</t>
  </si>
  <si>
    <t>f937f7725fa13a921be7de4884776411b7ddd62e</t>
  </si>
  <si>
    <t>d949edb543ced52d3a98f499f0fc76850d6f3bc7</t>
  </si>
  <si>
    <t>f25635abb8f8aa09ed8bcdf0f5c6194b1c197251</t>
  </si>
  <si>
    <t>93ae2f235297179f223be5c6dc3988278f932a6d</t>
  </si>
  <si>
    <t>0aca78dab32106c9b829575b38682add91a6af02</t>
  </si>
  <si>
    <t>d6fcbbba3c77ce6b5c00c7ccd04abd16f2753cee</t>
  </si>
  <si>
    <t>249ac7639f372bc71c208b69a0749396dd79ee42</t>
  </si>
  <si>
    <t>4d9518354abb281ed7e01360a8a6dc648f2e079e</t>
  </si>
  <si>
    <t>820784593f0d769aff89b3ba73e93a818e415fde</t>
  </si>
  <si>
    <t>07c71dc5ed691fc72e002b0ad32131e5592f9783</t>
  </si>
  <si>
    <t>2f84d954e744d3ecef50a4e306fccb13672d209d</t>
  </si>
  <si>
    <t>84fde569cb40ff27defce0a6f6250ff60f3e72c0</t>
  </si>
  <si>
    <t>bae26c92a27a2aa6f15e0b836bf7d0fe05ebc9b7</t>
  </si>
  <si>
    <t>c9310258a3c74031fe486ee73633dd6688f12a03</t>
  </si>
  <si>
    <t>d1eaea3db1f4b9b5a6b69496edf51c619d0cbdd1</t>
  </si>
  <si>
    <t>8a4593acf600048ef97b7bf84740ff5a1fc9a273</t>
  </si>
  <si>
    <t>fde097f4574f69df9795f3d8e01f2c2224b12011</t>
  </si>
  <si>
    <t>8dede7df52ff300a7c25f64103313671f9b0fe97</t>
  </si>
  <si>
    <t>2aecbde10d947c6f9fdbf08cc0c23a3302d1abcf</t>
  </si>
  <si>
    <t>87bd2adee7cf79756d77538445ed64cdde8b2084</t>
  </si>
  <si>
    <t>849caf87213ced5ab7805a52ecea97ba3a761245</t>
  </si>
  <si>
    <t>e9b8eacbc0a986068d4c4cae1a8d3f42367ce181</t>
  </si>
  <si>
    <t>c01581b7d6813a8523de27257fc5f13e723e4353</t>
  </si>
  <si>
    <t>26effc894d6f34efa6fe3a648c1c3ef2d91c752e</t>
  </si>
  <si>
    <t>422f878f66099a3af6b141bc90723c65f7424fd4</t>
  </si>
  <si>
    <t>6e1eeb14d2e730d51972e669857ab3a8ae921661</t>
  </si>
  <si>
    <t>2721f7115465b797818f940cc18344bed75f166d</t>
  </si>
  <si>
    <t>b690e7d03083a42bcd34808bf2bf4dee47eacab2</t>
  </si>
  <si>
    <t>f60c6d97fb8db57dbe4c299d4175bb68cb90589b</t>
  </si>
  <si>
    <t>f545a88254c1a5462bf90197c44599ce4f6fe593</t>
  </si>
  <si>
    <t>13f7b94058e8e2cea706770b89eb7d66821f543e</t>
  </si>
  <si>
    <t>553855f4202d799714dd7cfe067f7c74c4e27cbf</t>
  </si>
  <si>
    <t>054630b6d63411c7337889a8c7610386f839454d</t>
  </si>
  <si>
    <t>b49dc212f6256880bbd0274789e0b85b3d1f176a</t>
  </si>
  <si>
    <t>509109ec4892cdfd7a628ebfe02e7267267bac04</t>
  </si>
  <si>
    <t>19e121d837b943bc749a74d0a2b88622bf89ff60</t>
  </si>
  <si>
    <t>e82a0f68dd8fbb53e8b0a09c05378bbd4cda31a1</t>
  </si>
  <si>
    <t>add6fa94d9297510410f43d1cc88ed2ae3cf3f5c</t>
  </si>
  <si>
    <t>caa6ecef20eca2c7800b72b11cf7e6f74374f542</t>
  </si>
  <si>
    <t>a232101e3254827f4a91253d8a4d7358dbfe811f</t>
  </si>
  <si>
    <t>9f8b17660a46296600cb1451309c6f2a05a81cda</t>
  </si>
  <si>
    <t>e721dd31acda61a4db5f6edf8747a523f22b6b15</t>
  </si>
  <si>
    <t>d5e893a2d2bac6139dc9093be546fc7375db5019</t>
  </si>
  <si>
    <t>535087d2e1d06c346ad32a873cd2e17d3af97ab0</t>
  </si>
  <si>
    <t>5e52f84acbfe793ff0f5a0ae01e270651203fea5</t>
  </si>
  <si>
    <t>0ec7d495ee93c7d903358990214ceb85882971a6</t>
  </si>
  <si>
    <t>20b2c90020bf59e20d1de1cf4069c4d3904b148b</t>
  </si>
  <si>
    <t>fa17c2c1e26aeabb8657d1e7343ad669bee3428a</t>
  </si>
  <si>
    <t>c5b2768547f695a9c888175880b580afa40a7554</t>
  </si>
  <si>
    <t>f9c8f7411210a9e91517a71ccf537f69e39ad62b</t>
  </si>
  <si>
    <t>b571a2049c0f217a3d669c02f203e9a7682d19e1</t>
  </si>
  <si>
    <t>ea327ee6f381837b2b9f372796aa61153a1bfc35</t>
  </si>
  <si>
    <t>1844647066207fc53cfa227494cf1700152b15cc</t>
  </si>
  <si>
    <t>ad2d1425bf67b35b9860df2d3e9dd63d4e3ec948</t>
  </si>
  <si>
    <t>3a613f34436788149579ed90af90edfa2e7651de</t>
  </si>
  <si>
    <t>c888ac04997e1cdd2021dd19b12fb162edfdc6b5</t>
  </si>
  <si>
    <t>7b2362ff9ba7537b7c89ab4af234abb5c4a8fb8e</t>
  </si>
  <si>
    <t>1b51d8b4d3e1d1a52a896c96fe15da2aeeb7ff85</t>
  </si>
  <si>
    <t>a16e6fb590bf4dec886d72418877428f456dd264</t>
  </si>
  <si>
    <t>bce645f70039c41907cac71343b8c557b40359bc</t>
  </si>
  <si>
    <t>a8c0d5a1c0a75aa2a5848c4b36c327a10f8a27ff</t>
  </si>
  <si>
    <t>6b249555e8db8b90b260caa7afb2ad5bac085fd7</t>
  </si>
  <si>
    <t>d9da4d4d375c689fb3cdefb7e9d497aabb53d400</t>
  </si>
  <si>
    <t>27cda31328a904f5045c66dca5c53793175d53d6</t>
  </si>
  <si>
    <t>9f68df7b7a857ba77e1823abbc9e8d22eb26b6bc</t>
  </si>
  <si>
    <t>ab003d91e263658fae793e63abfe271f104394f2</t>
  </si>
  <si>
    <t>0645d93335e34f47f9a0fcbd2f9939fa5f714ad9</t>
  </si>
  <si>
    <t>f17145e55d32b030c47e4d2abd7575c39540519f</t>
  </si>
  <si>
    <t>3c6132caf4f264b904293e63c1355c9576ecd280</t>
  </si>
  <si>
    <t>56307d298babfcefa099335ef963d22ffba537e7</t>
  </si>
  <si>
    <t>edd797a14cb941f336517f5617e7f5d451321e88</t>
  </si>
  <si>
    <t>86de250f5bca1b3a36563e95f49f49adb2c16c27</t>
  </si>
  <si>
    <t>a378dd3c09ad1c047b0e5a6319db41e257480bd4</t>
  </si>
  <si>
    <t>92a24b760c38e359f55a677eb7ad9484d75f2c6d</t>
  </si>
  <si>
    <t>e29c0b75250b00ea8106c6fb4281cc3673a71cab</t>
  </si>
  <si>
    <t>7b6d0ebd71fe61193cb90cc8727ec9ff254378cd</t>
  </si>
  <si>
    <t>4dfad24b6f966f95637a267e3a1a8f1f4f162483</t>
  </si>
  <si>
    <t>7437757aa8c0dc26309d9ffc652e7c1fa7518136</t>
  </si>
  <si>
    <t>20a0f7fc7bcd2b1664c7ab4da42532eadfb0448d</t>
  </si>
  <si>
    <t>6efddc47d1b566a3f4eff0f39322627929dac9bf</t>
  </si>
  <si>
    <t>39c1aecd1639dd5f3ad8a0ccced0d1ee0fe128b5</t>
  </si>
  <si>
    <t>ea1a8957a9c376fe1e387986ecf0c768bf993ac7</t>
  </si>
  <si>
    <t>816a0e4929b744cd29bda280737a1114f5e23fe1</t>
  </si>
  <si>
    <t>19f926abede995179f1eb80b0d29395a956602b1</t>
  </si>
  <si>
    <t>53a9bec03a5a15bc10f49f67cfc5d28b2fe3ae88</t>
  </si>
  <si>
    <t>b61f2c2339c2de56714c3140afbd788787c5a2ab</t>
  </si>
  <si>
    <t>8b5161c796039a2f36824ab19eea6871e3ec0dd7</t>
  </si>
  <si>
    <t>96d761a91b85eb06db6deb11085e7bf2cd87a48b</t>
  </si>
  <si>
    <t>b9d575dcca588a6fd4d9b7f001b38052ffbbf6fc</t>
  </si>
  <si>
    <t>9948134b87f0c4f4a0c85f6b906b0556dcc34a0b</t>
  </si>
  <si>
    <t>8dfa5103d70b5917ad5296f275b6e30951fcf9f3</t>
  </si>
  <si>
    <t>a0a127b8625adf0e56ef60ac9dcba0979d7f64e1</t>
  </si>
  <si>
    <t>ffd45131abe5da752f39df16e0e75a79d3e14477</t>
  </si>
  <si>
    <t>cc2bc7f89c669fa21097b86fbde5870f29b3090b</t>
  </si>
  <si>
    <t>256a5bbfe39d488789c52a7653cf51e71580d0eb</t>
  </si>
  <si>
    <t>830e62d9e65259e72561dd39665c0dac77d0860c</t>
  </si>
  <si>
    <t>3903b6767475324d43e096918319e189bb6ec73e</t>
  </si>
  <si>
    <t>7068bcb0201c31c03acc8346c32bc77bb4b9f058</t>
  </si>
  <si>
    <t>1c4bad142ef0f36cc9d08fa786b573233e75ac7d</t>
  </si>
  <si>
    <t>1e710fd333ac2814e145b3199a8dd0f5e571cac6</t>
  </si>
  <si>
    <t>cbf1d2fd6d7e53f5ea3506b1d9e09dd330981fca</t>
  </si>
  <si>
    <t>b17845c34730fc4889e899ede25331b47dc2ea1b</t>
  </si>
  <si>
    <t>5497d72d42b19c4db50064b01ae3978c982d199a</t>
  </si>
  <si>
    <t>8bc378a363d8eaf7ab2c60f0eb5dae3ee31a11a9</t>
  </si>
  <si>
    <t>716e0e1e9a5e79f22b38c05b24a657b437f17645</t>
  </si>
  <si>
    <t>c1db855105562451b29dbaca345dcab387db427f</t>
  </si>
  <si>
    <t>406a95f827071b068575861fb4fd5765b62a200f</t>
  </si>
  <si>
    <t>9c30b0cacce93b4799ae3f37e202005ecd63559c</t>
  </si>
  <si>
    <t>2d8760e183f30cbc0d891e494d4d794d64ab30e0</t>
  </si>
  <si>
    <t>969b01b68c8107e9ef7d6191fcf9de93180d1a3d</t>
  </si>
  <si>
    <t>4cef67c202736273a2bb18367ce9fd5efe5aed8d</t>
  </si>
  <si>
    <t>5f3bca9605ae54a642852ac92aa170f499e185df</t>
  </si>
  <si>
    <t>6c350687d5678f4a5fe18de7c97666240a2199b5</t>
  </si>
  <si>
    <t>50a964bb88b8c9397a077cc20e39d5cb10af4516</t>
  </si>
  <si>
    <t>01f72398727827a1a77ef4f0442259baf4913611</t>
  </si>
  <si>
    <t>31473a987e3f69f58716a6ad2cd5c97bae6eb781</t>
  </si>
  <si>
    <t>6001251ad5ea519942d61705c71581f2f14e553a</t>
  </si>
  <si>
    <t>ed2e65b2fef9f78a4648b1215c0ea2d67f879f07</t>
  </si>
  <si>
    <t>b3daa0535a7ee8f2b5ee16952e187ff6a4bd614d</t>
  </si>
  <si>
    <t>a49225b837105b0cf0ad3026f9103ff58e2e584c</t>
  </si>
  <si>
    <t>3fdc5861ac76823a0e2a672fac9e083ffb07e312</t>
  </si>
  <si>
    <t>a1ad8584431ec1ec7eaafa91bdf54019617eb104</t>
  </si>
  <si>
    <t>b7feb9e06997542ac42b0267fe1c0b7637ee5a1c</t>
  </si>
  <si>
    <t>a7ab848b0ba1e38bbb40dd4e8d1032e0a8defedb</t>
  </si>
  <si>
    <t>f0043218770a2e874c38027e471d6eb29e568d29</t>
  </si>
  <si>
    <t>d3877b7413c031326a5a459ca8e20b6894088325</t>
  </si>
  <si>
    <t>27ba6eb2bd908ca5ea3566a069d1c28cfa316dd3</t>
  </si>
  <si>
    <t>68b09577e4733de93cdf8b3e53946d0726c6d6be</t>
  </si>
  <si>
    <t>47d8d91aca60f8adc8545c61bacf867ef935a460</t>
  </si>
  <si>
    <t>558dce0af032d25481607dc06ae43c175c3bb87e</t>
  </si>
  <si>
    <t>f095926ca5fd3ad3fbff262175f4cf0364487a7b</t>
  </si>
  <si>
    <t>1310bf587a13d9a053db42db959eec8520319320</t>
  </si>
  <si>
    <t>15651b29b7b4a5e00782892da3816aca9ea31890</t>
  </si>
  <si>
    <t>e65b1abfeab650c721bd402f783d76e08c26409a</t>
  </si>
  <si>
    <t>83f5ebd407f5f66a533dd0937ada2b0d2f461c2f</t>
  </si>
  <si>
    <t>8d5d9c501205f24e38f2cb7b14e51b7295e22dab</t>
  </si>
  <si>
    <t>5f6fb4c9c16b832e8a051b04ce8a0d35214cd420</t>
  </si>
  <si>
    <t>ae943fa96fa674d7170395923a6dc03500530fbc</t>
  </si>
  <si>
    <t>c72163e24ef02f44c9de7fca6dc4a3a88680a6fc</t>
  </si>
  <si>
    <t>253bf5a4c0eeae0c6357cb71532e62087732d9d3</t>
  </si>
  <si>
    <t>952c8816d112fbae331c6a47d2abe108bcb8875c</t>
  </si>
  <si>
    <t>39374a64d04d78ea31e046d3f1e887da941b4690</t>
  </si>
  <si>
    <t>f4c8f3c2fbd73a28f4a5d08eac829087bd189f5a</t>
  </si>
  <si>
    <t>21c07afa14e8f6119c90cc29f4772ccf97350cb7</t>
  </si>
  <si>
    <t>c09ebd3b149f7ac3f45f0e62cdbf1f551fe4101c</t>
  </si>
  <si>
    <t>254883f5c11f037934e53fe9cfcf30189dd1e520</t>
  </si>
  <si>
    <t>91a0e1bc958d046c246abf4670f39232657b20f4</t>
  </si>
  <si>
    <t>ace96af57f23d1310110380458edbbd71ad41274</t>
  </si>
  <si>
    <t>f4b9e1f868f041879eca6a4a6e4822e2fbeea67f</t>
  </si>
  <si>
    <t>f3b25e3d2f3e956b00b5243c2ce833c94fa1ea77</t>
  </si>
  <si>
    <t>230cc2888f1fba631871c667f55276cbbaac48b4</t>
  </si>
  <si>
    <t>429b35f2c40f9200eabce4ad4054e9004bd06d72</t>
  </si>
  <si>
    <t>0548b03f34844dce4ce26ad94d8f6952787d5eb3</t>
  </si>
  <si>
    <t>18659f97f72fc0b02c7176cc17dbbdb13a40103a</t>
  </si>
  <si>
    <t>5e759813a535b34de74fae57c46ea807f08f1fbe</t>
  </si>
  <si>
    <t>af89a4131e17d2deac5015ecbd589cb990271d1c</t>
  </si>
  <si>
    <t>e8183d135d41b862556be54750a21292b3a59331</t>
  </si>
  <si>
    <t>b182c28f5af7ffc30dc77d1d1d6010b31153c901</t>
  </si>
  <si>
    <t>8e023d6deb2c2c6f27152302081dfe2cbb732701</t>
  </si>
  <si>
    <t>9c37a3bd190da21cb88c06ba8d48665df65816a9</t>
  </si>
  <si>
    <t>78e8b316f4008dd2eeee61ad7567044b09159604</t>
  </si>
  <si>
    <t>43a1d6bd5bc0caac1e177ed670c199e5bad2a09f</t>
  </si>
  <si>
    <t>49ece6b4d9d9c78e48e7ce132620c1b7942b3c17</t>
  </si>
  <si>
    <t>73cab421a4a2e6c11e20710f9ea3305113a6aaa3</t>
  </si>
  <si>
    <t>4fd65a455283c75c56bcf643e6915d70618d1114</t>
  </si>
  <si>
    <t>82db98d2662f5b5b63c418126807d376c2f9acbf</t>
  </si>
  <si>
    <t>e66ac4f960a27c8f138183b8d23bdcdb0844979b</t>
  </si>
  <si>
    <t>dde704ef372163273ed7c823ee734e65571588d5</t>
  </si>
  <si>
    <t>2d49f058ca780fb6ea73d9e6e27370e6c62f3a64</t>
  </si>
  <si>
    <t>838932cc0ebb33f4fbabbecac35ad54d82bcdae1</t>
  </si>
  <si>
    <t>0ce61cce60f51bef6b30265fe6c88100d5a579ff</t>
  </si>
  <si>
    <t>a8befa0c4cb301dd5ccca9b9bdc35c95c08355ca</t>
  </si>
  <si>
    <t>3cb3f0ca6bd6f9eafd9514d6666e1fac3e833d47</t>
  </si>
  <si>
    <t>83a0ad21c7e812666dde846f94d35cd91d605420</t>
  </si>
  <si>
    <t>458095764212ce959210f679c234c90402cf0daf</t>
  </si>
  <si>
    <t>a24b5c45321181c20c8f3a3c77399179a4a45e20</t>
  </si>
  <si>
    <t>b8bf525368d71372b56e21f856fa057859956716</t>
  </si>
  <si>
    <t>d7db490d3df1038baf262a9f664e74dddc98ef16</t>
  </si>
  <si>
    <t>f3cdf0a2f11fdcc5a4d1022143c3a565d1348e1a</t>
  </si>
  <si>
    <t>1fbc35f4d50f3be1a4527ef7e54baa0f18ca538e</t>
  </si>
  <si>
    <t>2cca1abe400dfe2f25b33da9f7f6fab3212ef8ff</t>
  </si>
  <si>
    <t>9ce2bd30aae026fec0debd93ad79435f889119c7</t>
  </si>
  <si>
    <t>7db4f5c09249251e020ff013dc315022252aba6a</t>
  </si>
  <si>
    <t>dab64bba4a7e18a6dba15cf7f14735d9022fdca2</t>
  </si>
  <si>
    <t>d2ce02c6d76f8bd5a2c07a621c43715f1ebba733</t>
  </si>
  <si>
    <t>850d7382bca1917f1974924d8feea0fc03026fd0</t>
  </si>
  <si>
    <t>4fb9ad6c40932bb1d214c80efaebda4fa968ff2c</t>
  </si>
  <si>
    <t>98adc01e04d7b93a58938303308adb81619d00c4</t>
  </si>
  <si>
    <t>90006b73d8410da6b84b944e06efccfee8687da5</t>
  </si>
  <si>
    <t>33dc82c5d990f0b6a94282cb07d556a1e8eeec93</t>
  </si>
  <si>
    <t>03fa30a6bdf3361711ad0103b8c82dbd67894855</t>
  </si>
  <si>
    <t>51d03608d0df3bf3586054287acb6856dab5fb01</t>
  </si>
  <si>
    <t>49c026484b3fd8165b131041123b277a2502255f</t>
  </si>
  <si>
    <t>e519ea81380b070a7a6d219b221cb3c6aedd9090</t>
  </si>
  <si>
    <t>dfe01f5343422a3915afaddce75600ae324f1f87</t>
  </si>
  <si>
    <t>c0a1f13e3c90945b307800761e22f32a73b62bb5</t>
  </si>
  <si>
    <t>31bbb59dd710f3c8ef5b123d0ffeae025a13c20e</t>
  </si>
  <si>
    <t>9f1701c2917543f8e73b31ef08ddde3a32a35ed7</t>
  </si>
  <si>
    <t>72baf3180225c990106450e9de08f5c8abb9ac1e</t>
  </si>
  <si>
    <t>3f726edebf614f0ae9ddf8ba3c6225364e4ba8de</t>
  </si>
  <si>
    <t>139787df2064cbb793ca5818fbbd39a1a5072e15</t>
  </si>
  <si>
    <t>8fb22e143affdf725dcb439353ac3b9455ac222e</t>
  </si>
  <si>
    <t>e868225d397d9c2c28a85796d1ba7dcc13807057</t>
  </si>
  <si>
    <t>4f32073e22fb2d9a399ed7e674a304d66bb89aa2</t>
  </si>
  <si>
    <t>8736ed344fbde5a1ad656f5ae4f86448f0b42634</t>
  </si>
  <si>
    <t>4f6b9e6bc68b2b6eec9631d01ac280fc15498889</t>
  </si>
  <si>
    <t>5194d4d5108e2059aa2db7d7096c2953fc6b3748</t>
  </si>
  <si>
    <t>d911e174c6d2017fc5f414ae1971cd7e520356af</t>
  </si>
  <si>
    <t>172da4f03dfde4265b4199bca8388b9126a8fe04</t>
  </si>
  <si>
    <t>861b38620b4bf9e759f3e0c12275997cc6a683b2</t>
  </si>
  <si>
    <t>91fa0140d189db274ec7ceb18210a77e9443d1d3</t>
  </si>
  <si>
    <t>d54eb107a4aefdc789ee7f9048a7e610b6f0aef7</t>
  </si>
  <si>
    <t>449d3f52b4107bc2480d5a01d35d30a3856772b8</t>
  </si>
  <si>
    <t>1255fcf23c4d659ce2d6c014977498a0e2caf3f8</t>
  </si>
  <si>
    <t>110ea115163dd068160a0072866abe3257293989</t>
  </si>
  <si>
    <t>612efb8cd298ce3889de18f1e31f200963359faa</t>
  </si>
  <si>
    <t>0c52168f24f0a73dfeb90d48378dd0b1f86c3862</t>
  </si>
  <si>
    <t>bc58cf421bd353cf8695191f3e042b7f629f3be8</t>
  </si>
  <si>
    <t>725659ec8766d53da21894093895cc9ef2fe519c</t>
  </si>
  <si>
    <t>bd76ef9259bd95f75d2123fdf855bf66c6167d52</t>
  </si>
  <si>
    <t>a210e80ad0fe646a8f8d38eaee76db59ed286a26</t>
  </si>
  <si>
    <t>0557651e715b1ba5b7aff243c7ed184b9eef9dea</t>
  </si>
  <si>
    <t>5d6bd242b080312f35446ab4f16781eaefeb01fb</t>
  </si>
  <si>
    <t>657865c1c391220e4d4c1581fdc7850ff1065d2d</t>
  </si>
  <si>
    <t>52e8cee8839267743126f312c122493b1f76142e</t>
  </si>
  <si>
    <t>721f11854af1838a05189b88588a46c741862d3f</t>
  </si>
  <si>
    <t>0f949e52f0b1fd4d4703506d81fdf4023a87ead4</t>
  </si>
  <si>
    <t>81f4a3cb844380d7e87555a91b04baaf0b38e533</t>
  </si>
  <si>
    <t>4e7c12e004df8fb5436cb5d189da65994b70356c</t>
  </si>
  <si>
    <t>5a866618dd75c08223bfab9e075bd325ad071465</t>
  </si>
  <si>
    <t>1c1cb4a00822bca405c14f4a7c882004cfdf28fe</t>
  </si>
  <si>
    <t>2c6ba4fd2463ede7854d71e049c263198eec99c6</t>
  </si>
  <si>
    <t>b6b1714ed66b52ea3b148b67a49d5e82886f0a04</t>
  </si>
  <si>
    <t>89c7c34f596db8a45f8db56252156f6590c854fd</t>
  </si>
  <si>
    <t>cd0b4fd841ec804b7262805c684410abbbbe3e73</t>
  </si>
  <si>
    <t>65ebcd1f71b98f73b5a3edcd6b49aa77d3ff408e</t>
  </si>
  <si>
    <t>9bc80fc3b529aed3c69e280167cf1c87ffed9b40</t>
  </si>
  <si>
    <t>7c29c5f73cc16f60dcca8773269e4980212ccdff</t>
  </si>
  <si>
    <t>adc5d9d91fd011b51c32bdbe1765d9063396b51e</t>
  </si>
  <si>
    <t>406d76484c4ff35126aeeda6746da11d0fc672e9</t>
  </si>
  <si>
    <t>71df8ec21414aa46784d3334c2017176a6463da6</t>
  </si>
  <si>
    <t>1ee35d52d27b83841836fdc2156d6988d74e4c58</t>
  </si>
  <si>
    <t>9754a0e2992ad12d6cfc1cab1403554c387e1bbd</t>
  </si>
  <si>
    <t>29d142c606d35e61b330e5b3d86129171694e460</t>
  </si>
  <si>
    <t>084d9f220230d12d56ef83e4a9c471a79be255eb</t>
  </si>
  <si>
    <t>ee43dc3a95b0994b411afbc4e1828b3c6fd0c5da</t>
  </si>
  <si>
    <t>fa91454d623caa1e64eccb0e95c9936c4512d155</t>
  </si>
  <si>
    <t>7fb796a27b91d8f20d34d9a40ea18add03526757</t>
  </si>
  <si>
    <t>104c6174dd2cdb73957f7958e06905aa349085ef</t>
  </si>
  <si>
    <t>6317746ff7ef93ce68fc17001d1d3c896a4246d2</t>
  </si>
  <si>
    <t>cfacff36cdee48e9320111e863fbd649e571a064</t>
  </si>
  <si>
    <t>40f255482f761bcb186d3cb9fb66607b2ed82f86</t>
  </si>
  <si>
    <t>4eb13b2b5072169fc30c71059d4ac368f249e59b</t>
  </si>
  <si>
    <t>87fca01ce6eb3825d12d800d97bfa3d6771cfc20</t>
  </si>
  <si>
    <t>58e7f425e248634e4e51e8364434bafca7d49856</t>
  </si>
  <si>
    <t>ff00ad1e33ed887d215190eeb2fbd9135f71c39c</t>
  </si>
  <si>
    <t>b7aaa741ed2e81b1926d83df0489ff40f913b953</t>
  </si>
  <si>
    <t>da3906d56b277668110d96e80d0d2922d114dca3</t>
  </si>
  <si>
    <t>d9c9798b4fdcf8af0daa6cc4f6380e07fcc3d29c</t>
  </si>
  <si>
    <t>606d6801ebbe67009ca42c893c9f5570dde20490</t>
  </si>
  <si>
    <t>25d977477f51ad256e7f162455372b782f1dfdba</t>
  </si>
  <si>
    <t>13f80a7c95e0cdd1768c7e7d88e102d5fb02312b</t>
  </si>
  <si>
    <t>6ffe7472987ab0acd7e30b45ac32b3e9ba191a32</t>
  </si>
  <si>
    <t>e43c78f3807492f0e58381a5538da5e411ea750b</t>
  </si>
  <si>
    <t>a2b9d8d1d03b8d712b46f526f9904ef29383566c</t>
  </si>
  <si>
    <t>0cc8752a76d21c6b9db8257a27a0160467bd3162</t>
  </si>
  <si>
    <t>c85e92d7fc10dd96fca3eb4e04a6ab59031ab106</t>
  </si>
  <si>
    <t>7fc83bae5abd163d194dfb84ec87ba924fd6f98b</t>
  </si>
  <si>
    <t>5b3995f9dc9cc1030562077ab715eeafc11720ed</t>
  </si>
  <si>
    <t>cd15536d8aec7c6825f99d29a4ddb3ba2ca721b8</t>
  </si>
  <si>
    <t>0541d190ea3edcff3862c96072877c59796a843c</t>
  </si>
  <si>
    <t>b030121e5483c9abc64ee8940ed602db7d1ab9c7</t>
  </si>
  <si>
    <t>3f3a49c1ff946f0aec9b87152ef8c6a9daa4b41e</t>
  </si>
  <si>
    <t>e029baa968702604dd3ce9778753c697307e7326</t>
  </si>
  <si>
    <t>81ab71dfd4488b230f8d251cdae840794e1b7c50</t>
  </si>
  <si>
    <t>2db5b6a37718c31fb8c062fc4035facc1282ab7c</t>
  </si>
  <si>
    <t>a3bbdd80cd97f2df2724dba6f84b6e301e599186</t>
  </si>
  <si>
    <t>37ec1f2c23880b32e1830745457d8b857b3c1c31</t>
  </si>
  <si>
    <t>8c3311704c36b7cb9cf9d39eaa19e86f2757c80d</t>
  </si>
  <si>
    <t>562ce2f4eb841b6ac438ccad2e9ae10bd1cef8d5</t>
  </si>
  <si>
    <t>4741d71679e525394a8433d53a7cd6e47d1d4034</t>
  </si>
  <si>
    <t>61caa574abc2954b774778204b1d88ed323855ff</t>
  </si>
  <si>
    <t>87892ce77e1a8f43767875c009a50265c3e4b473</t>
  </si>
  <si>
    <t>dbe5fae2289585b02ebffbbb86fc86fc1a6162fb</t>
  </si>
  <si>
    <t>3a06850cd3fdcb6cd46cc4b34461530f7129ee56</t>
  </si>
  <si>
    <t>ec140ff43d412c4d50d61cec000b3adb1804d51c</t>
  </si>
  <si>
    <t>82f472e3b83f1b9cf650d55180494c556acad042</t>
  </si>
  <si>
    <t>386ee1622dbe0cc2f631f7f3c07e1e0724ab92ce</t>
  </si>
  <si>
    <t>cc2c0d9d1a9d827e586c3b73c8ec66757bf2b34b</t>
  </si>
  <si>
    <t>1e2bca64e8476fb185d7f28ed34ef8b18a4adeff</t>
  </si>
  <si>
    <t>c5181b7aca8887933371b30f05c8cfd14bdd68b8</t>
  </si>
  <si>
    <t>a4394ca139821d05817c180df139a9ef22dcc5d3</t>
  </si>
  <si>
    <t>3efe9c4989bc74d842b740d14780012d9fc352f4</t>
  </si>
  <si>
    <t>ee20d8f21f29b62bb55694fb840311bcaab23347</t>
  </si>
  <si>
    <t>ad3237468f3213c8e57631d0fbcba083e15a94ce</t>
  </si>
  <si>
    <t>7c211a163c3c4fc5b12b20efe69328a4c3d4aea8</t>
  </si>
  <si>
    <t>5fd19e5b8f789ef45a1bb6274a74357f4125b317</t>
  </si>
  <si>
    <t>03a32735dad0b71559c046f65eb569fcdfc2c504</t>
  </si>
  <si>
    <t>07b62e97df842ace4b2f22c5afa8e60c4841f85a</t>
  </si>
  <si>
    <t>2a2078a18bb2d115a0ae82b41c0ff51e35cf660b</t>
  </si>
  <si>
    <t>459485ba3bf3535e6e5b595d0ff0153b835d55ea</t>
  </si>
  <si>
    <t>1f637768bd23eb445295a19c175f633ce60ef676</t>
  </si>
  <si>
    <t>33e7a98defc0bd39bc810c80493f88ce742289b8</t>
  </si>
  <si>
    <t>6dda42ed0875a60850fe872326b399c64586d3ae</t>
  </si>
  <si>
    <t>1c08ca6d4abbcd7db360706f21cb64ba56dbb352</t>
  </si>
  <si>
    <t>cec7f92394db86477b60ec29d823cac635a2ff7a</t>
  </si>
  <si>
    <t>b5068a97649a5bf3c754e32e28d237b00458a77f</t>
  </si>
  <si>
    <t>33ea528ec974204ebf31a853c4d66d87b858ab5f</t>
  </si>
  <si>
    <t>2971a872c0e79cdb770d28a4dd230592675a3ca4</t>
  </si>
  <si>
    <t>4002f1f579431272f191e3ccb3272305ec9ecdd1</t>
  </si>
  <si>
    <t>4325102d20280654872aaaffa27c62143b67d62e</t>
  </si>
  <si>
    <t>aeae9dc2eb0174a2c2a7d7b1b6b829eeea6e487e</t>
  </si>
  <si>
    <t>f26afa2ce68d5e6be56788c173fba80c0fbb2596</t>
  </si>
  <si>
    <t>056d9c60de54000cc2bcc63bb716c28d5eed1aa5</t>
  </si>
  <si>
    <t>4463318159602bad66c3ed07913b61b178185ad7</t>
  </si>
  <si>
    <t>dcf5bcbc63927c669bdfc8af5513920c14d982f9</t>
  </si>
  <si>
    <t>5d39bf07808bb0790024c3e30370457bbf9e69d9</t>
  </si>
  <si>
    <t>57c62b59929b6017d56e5e4f02bece3612d8a75e</t>
  </si>
  <si>
    <t>1c2cdf24425a1efe0ad126126074e60d4f570838</t>
  </si>
  <si>
    <t>947a017fc3d0bf5f31da1de364e1147a90629f6b</t>
  </si>
  <si>
    <t>0e7e4abedab471b0af2b8eadf1c41057d36a3a66</t>
  </si>
  <si>
    <t>03c1d4f09e3751b8ff154d215825b59951039b0d</t>
  </si>
  <si>
    <t>3446212b829b59318e68175854ad742458028196</t>
  </si>
  <si>
    <t>ab3998880ef272f1514daf283fa9fc40da08327e</t>
  </si>
  <si>
    <t>560edf2684f945f0b6e729e03a2fd07b68cb2331</t>
  </si>
  <si>
    <t>3562efe05e5848a765b335c7468eb6cd14db84ad</t>
  </si>
  <si>
    <t>7937b649ecb2c6b346f99950b7b1e3af3faeb9ca</t>
  </si>
  <si>
    <t>656f23682ddc808d0a1fc15454c48f825f2bdd46</t>
  </si>
  <si>
    <t>1fe5664b1b972a3e2d6a802197184f6d8c35d6e4</t>
  </si>
  <si>
    <t>34deb7e65211562ffed627b52e314b3b683afd46</t>
  </si>
  <si>
    <t>72dc9f3b0a84a56e51f8b9490b28ff6edcb851db</t>
  </si>
  <si>
    <t>39ad54ad68980ce4e13fa943b9ab2533cef9f881</t>
  </si>
  <si>
    <t>580fc72a70d5e7173efe69c5b148951ef406698e</t>
  </si>
  <si>
    <t>7777351411591319fea90d5059d0586f907c7e00</t>
  </si>
  <si>
    <t>9642f2827b2abc6e6fcc023e398d9d329f9c52c4</t>
  </si>
  <si>
    <t>deb5e8046c0f802c940b167cdaa0489c64d2722c</t>
  </si>
  <si>
    <t>04d4b6ac5a603f045821aa259c91d63ae59871f3</t>
  </si>
  <si>
    <t>2e760c7c9b02b7f5b956a420d35c5be3884bfca8</t>
  </si>
  <si>
    <t>97ee6c1396d79dfcd72bbfabbaffd7c55fa7d67c</t>
  </si>
  <si>
    <t>f75ff8697225c0fb18c8bfa2276b8b592ccd5c78</t>
  </si>
  <si>
    <t>b786c10b7eda1553db03f66a7974d5556adc558b</t>
  </si>
  <si>
    <t>099c6b3129f364ee5f6f4cc445627d8d4842c8ac</t>
  </si>
  <si>
    <t>425db540ec024adab673775a2c5068e92ad63e0e</t>
  </si>
  <si>
    <t>1914aa38551b05affac8fecd1fcada32a0140940</t>
  </si>
  <si>
    <t>f247b5320ed0385c0d3340a7feea96a589acc637</t>
  </si>
  <si>
    <t>d2fc91c018af35c8612327afdc5cc374c38d6f57</t>
  </si>
  <si>
    <t>1e2e974991d2235bec7a5e51f56863cea2ce5070</t>
  </si>
  <si>
    <t>2f6e3818522195433a1d002c9252709db4ee41a9</t>
  </si>
  <si>
    <t>41054805b70c6d5cc0e6160e36e46fdfecccae9f</t>
  </si>
  <si>
    <t>c0902b242c26b407533ed4c0c665692f4b051900</t>
  </si>
  <si>
    <t>c0f98799c6f008974f3e0b645f1000f2919f3b5b</t>
  </si>
  <si>
    <t>826be29e495b013c693ad5cb2d2df58c09414f02</t>
  </si>
  <si>
    <t>5e551f3599d3210d3aea6023410266914c5be188</t>
  </si>
  <si>
    <t>3d93dd2dac8000dcb8ba7a6938d0f2524fbcd9e7</t>
  </si>
  <si>
    <t>7c55583bce8634dc798c897847ff93c2f5a7fa55</t>
  </si>
  <si>
    <t>74bdf135f9e5ae5990800f0663b6bc47bc7a97b6</t>
  </si>
  <si>
    <t>50205e51f8d3c2d17d500d3ab13dffd009b2e999</t>
  </si>
  <si>
    <t>6648af67f03298939d81dcc99a6dd35d71c01ed8</t>
  </si>
  <si>
    <t>f48fdcb2f5d0c9d2159cacefef704c26405bb92e</t>
  </si>
  <si>
    <t>67ed5285d1d40f57eab47a97a776cd56394edb59</t>
  </si>
  <si>
    <t>65f91b3181fd837d8b5329735f0f3643e11fc701</t>
  </si>
  <si>
    <t>571bc33ed2019b1578f980f4fc017bc7d2e5f602</t>
  </si>
  <si>
    <t>40d04162270ac22452971484fb62ff8f6f1e0201</t>
  </si>
  <si>
    <t>462cc8e7830cb389bc988dee97ecba9a08118479</t>
  </si>
  <si>
    <t>b89b50f31e294b8bd93f3dd006c9773c5032c04d</t>
  </si>
  <si>
    <t>fc944d650662eb58e33fa1bb9aa7c971c577c3a4</t>
  </si>
  <si>
    <t>77e40d9fb2d7f5965d2b8b9b18ece562b14bef42</t>
  </si>
  <si>
    <t>2a79cf8165b1dde68f1e20497db70f3eb15e862c</t>
  </si>
  <si>
    <t>b1064e4dc1ab4523246f4557b1517b090b5a0324</t>
  </si>
  <si>
    <t>326e981d00f4fcb195fc553e114c6dafcd860107</t>
  </si>
  <si>
    <t>371ceeeb92b197c6d1db331805c30054706f426f</t>
  </si>
  <si>
    <t>db10acb8f3446da7600a6231d89cf7ac52cab380</t>
  </si>
  <si>
    <t>806df153ea3c3a28cabd805b7f83dafd2f06274b</t>
  </si>
  <si>
    <t>348d434abaa23aa87410e41fded180b8e61f6e25</t>
  </si>
  <si>
    <t>6a39056db8989834e25dff44777c468ac0777c59</t>
  </si>
  <si>
    <t>8c28db89434ecf4a4a95889a7cfd41b933091693</t>
  </si>
  <si>
    <t>24c1f9d1791d10f80f57419f172630b4fcd749b0</t>
  </si>
  <si>
    <t>d7b6246f291fb352cd3de8ca83d1470aa7f6c06f</t>
  </si>
  <si>
    <t>075c9115d08a63c8466a0fa387213d65437abaea</t>
  </si>
  <si>
    <t>67376aca7414138d338d9d7e7730ffb2d2785dba</t>
  </si>
  <si>
    <t>a06c628c6b0c42ae6e682e7d1659ccb4d8a381ee</t>
  </si>
  <si>
    <t>7d921139e8a8f4845126ae43cb0741e62b2e93c5</t>
  </si>
  <si>
    <t>cc6a0963a7511c74ff3f5e61785c4bb503121e06</t>
  </si>
  <si>
    <t>fd2d577b4b1663a2567eaa8f4897774abe531a7e</t>
  </si>
  <si>
    <t>1dea87e250966f9b4e8b5d4a9af72b62dca2c7f4</t>
  </si>
  <si>
    <t>539800c2cd1fb3d4dc7d7f10516fecf44f5a0692</t>
  </si>
  <si>
    <t>2e167e2b6da079c905ec907fcba8796d33f28b03</t>
  </si>
  <si>
    <t>e4029c11489edac9c9037d054a4c7b30357363d1</t>
  </si>
  <si>
    <t>e5992aea1b6a783786ca87c0d97991a2a83d9329</t>
  </si>
  <si>
    <t>de7fbb733a74ce5ff223b17b40f1fec711505a11</t>
  </si>
  <si>
    <t>5c741d474b2272977077a7df1cd69fe05c3d69dc</t>
  </si>
  <si>
    <t>d0905c57d9adadd72806911d09ad17c1d0162ecc</t>
  </si>
  <si>
    <t>6a9eaf39928843ccf08049eb3c47b5b1f4cd391b</t>
  </si>
  <si>
    <t>bdef6e2673730a5f529374729301b351a268914e</t>
  </si>
  <si>
    <t>254b67bb88c4ee84268570f610cc5f4117a9db79</t>
  </si>
  <si>
    <t>97da85333c4fed5dcc02f9027f5e1dc83bdd6262</t>
  </si>
  <si>
    <t>ba318fbfc1c06d00a961910cc1b15abc79addcd4</t>
  </si>
  <si>
    <t>8981039924549201af10d7d5f55207ecd25d704f</t>
  </si>
  <si>
    <t>8ddae2c89bbbad864df6f4c09625196d6e1d4b38</t>
  </si>
  <si>
    <t>c4b462afa9bf467a550aadd9a26adca82449671a</t>
  </si>
  <si>
    <t>d7b2964bfcd5b99ce3166a7365b67abd90d775ed</t>
  </si>
  <si>
    <t>725113e6ede9fb4a777db279d1ab8d6e4ad71ac3</t>
  </si>
  <si>
    <t>3bb5c7f7c8aeac07ee28c9b7d79353f18672d62d</t>
  </si>
  <si>
    <t>7ad66ff21275573ded14ac1a7f87f02de7af2e34</t>
  </si>
  <si>
    <t>448c9616b1506f6b1846f59eb4da266942aef5c4</t>
  </si>
  <si>
    <t>d4ec3bc6b335fa2b8c97cad27e3fba495815aa17</t>
  </si>
  <si>
    <t>573b295717b20e12f50a0d01e38399751e9e7a71</t>
  </si>
  <si>
    <t>91a0f462c9aa218e8d73d6fee8657488801e7ef2</t>
  </si>
  <si>
    <t>a0f4425a0cb5e051eda3978396d5a0f3acf39592</t>
  </si>
  <si>
    <t>de03f9c39fbf49efc7ceccd7d1e9e4d0bdf8eadc</t>
  </si>
  <si>
    <t>dd76c51c6324ec7f68a7c213f63dab803afcd4db</t>
  </si>
  <si>
    <t>29855dfdf0d18dda95cfcc3aa0acce2709039901</t>
  </si>
  <si>
    <t>255b2e00851937d726ffcd8d3e1a763656c695e3</t>
  </si>
  <si>
    <t>556a27e54fd4876d769b9cd383269c3691c57f16</t>
  </si>
  <si>
    <t>1ffb8b49da1af43e758d9ff6fe7009b41de1ae74</t>
  </si>
  <si>
    <t>c3bcf9882af0e9be4ae2a348856ecd89a20dbd38</t>
  </si>
  <si>
    <t>70d708c409914c9a5c848a07f4cc9be9730ad892</t>
  </si>
  <si>
    <t>76c0cb0e6edf92c1a307850961aedab4cc1f8cc0</t>
  </si>
  <si>
    <t>8de0ab03205c4a4435c6ffc90413b53580e30de0</t>
  </si>
  <si>
    <t>df228b9a03a03775a42a2b5209732b8d384f3f9f</t>
  </si>
  <si>
    <t>fb9b248bd39320371303fb3b256f9ad8fba7861c</t>
  </si>
  <si>
    <t>634177476437eb2ed8fe3acb1b774b81a6b05812</t>
  </si>
  <si>
    <t>dde750874df582a18e2e5eb2cb48c5f2bc8de180</t>
  </si>
  <si>
    <t>9d3bb036d646827ca94d68e6e7efc4a7a60a8162</t>
  </si>
  <si>
    <t>46bf050162c09b0adf15776bf1ef5907f127deed</t>
  </si>
  <si>
    <t>c8a4af26f4e3c0bf9c455c01108b98dcdc5612bb</t>
  </si>
  <si>
    <t>91a519d8d7ef3aa6a41a328dc03532e47c15f0b3</t>
  </si>
  <si>
    <t>15e312f586154348441ab285a12da71d101058b3</t>
  </si>
  <si>
    <t>af483ae8d7c9ed98fb00a5bf3e84659ad80e202e</t>
  </si>
  <si>
    <t>4d8c305fde6d40af823a7875f64791e47b64ca02</t>
  </si>
  <si>
    <t>47f0547d34004b8c890ba8d3cadf77a6d3444d0a</t>
  </si>
  <si>
    <t>ff928ee51dba7afdd0a03760a1c068bf9be6f977</t>
  </si>
  <si>
    <t>74e9389bcf63e2cf9e9b2cbe23e9fb8f47aa757b</t>
  </si>
  <si>
    <t>0df5827a310946025561fd2c1dab8f0062e9ce3b</t>
  </si>
  <si>
    <t>ab25c4077809d0be14016b1921b766bfe10cdd42</t>
  </si>
  <si>
    <t>5a6b74357e80ee2ff538676a7f8c4538ed471881</t>
  </si>
  <si>
    <t>f2d0f38b211d7dc00d9ce68eda1733f845e09b6c</t>
  </si>
  <si>
    <t>761a508f1c5d84ef458b10e24e7ce99356037113</t>
  </si>
  <si>
    <t>eaee2f6fd8a797291b1faf4f63c9ee972684c7e7</t>
  </si>
  <si>
    <t>f1b4f10ee58ac11759c2d58bb568c1ef145b1c6f</t>
  </si>
  <si>
    <t>0fd6120a73003e3aa6823a5435ce7aeb6a39e3aa</t>
  </si>
  <si>
    <t>88dc288f2893986521a5e0c4442d906d1e6f8183</t>
  </si>
  <si>
    <t>87568c2856e9cda9c6980e78f2897447e6639d92</t>
  </si>
  <si>
    <t>2f9a94bcce27bc93c3e1426941b5b578f53d9f2e</t>
  </si>
  <si>
    <t>bd537665762fe3e2728b6f680bcc5c09b3485805</t>
  </si>
  <si>
    <t>6296b9a3c187b2f6da7c05d0d34c301ab9f47787</t>
  </si>
  <si>
    <t>effd2321fb939776f28cd8701bda45c6bea18d60</t>
  </si>
  <si>
    <t>a507086795a6028b9a5d273a794621e8e9aceb58</t>
  </si>
  <si>
    <t>c8970ef435a5a90d8352f123820bffa72fa6bee1</t>
  </si>
  <si>
    <t>4e30b64509c7f75beaba805a871afd94e09be926</t>
  </si>
  <si>
    <t>b3ff2d6ea319a0b07b850da0a4cbc0cb89b61961</t>
  </si>
  <si>
    <t>66566821325120d6411a124b3f877d4660ffadc8</t>
  </si>
  <si>
    <t>6129c6393b187d7a742a5f7eb753a4330dc839e5</t>
  </si>
  <si>
    <t>f8f8d93588935e739f5862d0938b26c28bd471b9</t>
  </si>
  <si>
    <t>5750a9c8cc1cecb61a18ebdbee36f0808efe9847</t>
  </si>
  <si>
    <t>f2ebda7e09eccd50b7bd8c67f3a9757aa0a9b3bd</t>
  </si>
  <si>
    <t>f29d45e8e608f531e16a0b9e33143b3af2a2f1fb</t>
  </si>
  <si>
    <t>5bec2877e66fef137aba9b2af12f49966e23cb23</t>
  </si>
  <si>
    <t>f9632e1a8e07fb6ca0977dace243098c8c99df2c</t>
  </si>
  <si>
    <t>57cfa53ade6e2525d227605a3e8f50c7334ad987</t>
  </si>
  <si>
    <t>13aacef76efbf62efbcb9bfa35b779dec531a8e3</t>
  </si>
  <si>
    <t>65cb3ea153172eec6b80b1fb83a17103de217095</t>
  </si>
  <si>
    <t>5767fdb773210bf65b9ef2c60432c440310751c2</t>
  </si>
  <si>
    <t>3262a288369082f18eabc1f0e3b1b358c41cd57e</t>
  </si>
  <si>
    <t>0600060c918d82749588452e40109e9958bbd5a1</t>
  </si>
  <si>
    <t>dfce7378d2a8392f9def3f191b61d0536ab9ad30</t>
  </si>
  <si>
    <t>f0605e3914dd77b05d506ec01633dc3485851322</t>
  </si>
  <si>
    <t>57c481ca74ce399132474e7d4517eddc421aebf3</t>
  </si>
  <si>
    <t>73dc824ae6e9ee6f661a8feed7c0aacb68364c34</t>
  </si>
  <si>
    <t>4b3c8b933d28700239cb6e3529b80979cd3af80d</t>
  </si>
  <si>
    <t>425559bd49b64bbd037ec27f54ec1a21d7ef29ee</t>
  </si>
  <si>
    <t>a92038d8ab78381b1e80c858fe7ed64be45e3dd3</t>
  </si>
  <si>
    <t>3d936b14a6ca2c465d943d59586ea86d9dd18c5b</t>
  </si>
  <si>
    <t>9bb65702d06a04f8d6990a922b3db6ac09b0c7f2</t>
  </si>
  <si>
    <t>448e52e2f2b5bffe87f739edd9c90e59452178b7</t>
  </si>
  <si>
    <t>4acc6b258323107d576da003bf7420772dc1b7a1</t>
  </si>
  <si>
    <t>fac58019654521f1ba928e738a193e72cf3c6790</t>
  </si>
  <si>
    <t>d4b0e8c4a4d10ee0ddaf3c955547b36e8e9ae0b1</t>
  </si>
  <si>
    <t>21072d4a82c028fc796f4ad828fae0b5e5aed726</t>
  </si>
  <si>
    <t>ce12d665e37963ee49ddb693366b57cab599dd04</t>
  </si>
  <si>
    <t>60a5f8d3eb22861b5bc6ddefdbdb0b941cb16465</t>
  </si>
  <si>
    <t>5f03cdcf7931e99d6d937b9b0b8894e061ec3bf9</t>
  </si>
  <si>
    <t>7929fb375343f5433d0b70044bb8f613be06a9eb</t>
  </si>
  <si>
    <t>aec0ec19c3ad5fa3af7658d989af2cb099eea1f6</t>
  </si>
  <si>
    <t>9a62c0d220a467dbec24718ff6a3bb43b8282ccc</t>
  </si>
  <si>
    <t>b0aa215e3624d4111e547c170a2ee74e897382fa</t>
  </si>
  <si>
    <t>5ced1c5c64ad46ce1b281c44e08a5a0cb464e1cc</t>
  </si>
  <si>
    <t>7a4225bd8d8d7bdc00853fae4b716749a6f32512</t>
  </si>
  <si>
    <t>8b8c0a6268cea817076b7610b5102f29cdd3af60</t>
  </si>
  <si>
    <t>33f7f34c988fb83d0308ce9849274879bb8bdfce</t>
  </si>
  <si>
    <t>9dc6456c915292cb787b45f343af8715284970eb</t>
  </si>
  <si>
    <t>f195c7d98a48bdc69362e05dbb8ed3fabc66833a</t>
  </si>
  <si>
    <t>5e65ebb862410ffd8b2a6bdc85e78f5d348d92e1</t>
  </si>
  <si>
    <t>735c1e57f8d43d89853662c3fed2c8f2162e7c9d</t>
  </si>
  <si>
    <t>05d2892d5822be4195a4d7f1253d3ca844bc475f</t>
  </si>
  <si>
    <t>77f3a4a28e6cd2b016414b7cbc08eeec73805747</t>
  </si>
  <si>
    <t>14eb9eebd342ee2435a12dd63ede094650d79da7</t>
  </si>
  <si>
    <t>a2203a577e71f4ede611d69a1e12912eeaf15f82</t>
  </si>
  <si>
    <t>8d9ef9169e6bea8d97e545c663c132caa0c7aa1a</t>
  </si>
  <si>
    <t>7e2672c4d60ae70eecfd0b2f067c0db0ffe068da</t>
  </si>
  <si>
    <t>15672858e09a4b7c20b188074c300892154bf29f</t>
  </si>
  <si>
    <t>f4cb2e7500ae8dbb823aa360051929ee04032725</t>
  </si>
  <si>
    <t>4a28b039af1a58964709c5318197ff7d84434d25</t>
  </si>
  <si>
    <t>985d41e864239f10e49a494cbdcd6ef85c9e83a6</t>
  </si>
  <si>
    <t>007c4490d171a0ab31646a70179101014adbd8b3</t>
  </si>
  <si>
    <t>ad958d4f146f52e63e0c020fea264a7d9a8c8c27</t>
  </si>
  <si>
    <t>765706879c2f496c00c964b32306dd3b4d3f5635</t>
  </si>
  <si>
    <t>96285e181991f2616e9642889ecaa6a887d7c58f</t>
  </si>
  <si>
    <t>3fc4357d8b0cd2e9ff7b4f152f713fcc0ca0ec4e</t>
  </si>
  <si>
    <t>4fc9bf35149783b3a807f38f9ae69c2cb7363061</t>
  </si>
  <si>
    <t>96c980b384cb1788fa841168bc0a7849f5549ccb</t>
  </si>
  <si>
    <t>7f691cbbd7c986cdd87639e063bd31e65ec3e69d</t>
  </si>
  <si>
    <t>c0750a7487692f185a31034b99a2c6c9e15de63d</t>
  </si>
  <si>
    <t>bed8b0e2265c4debe5bffe45756a5bfaa3d2c716</t>
  </si>
  <si>
    <t>9584216e76a4e71536465226e057d86db960e0f0</t>
  </si>
  <si>
    <t>c295e8bed832ce00fd2b3f32863c3eadcca9397b</t>
  </si>
  <si>
    <t>d66e3aac7738ca1814b8edb629f64799180091bf</t>
  </si>
  <si>
    <t>93876b4c1331fe2fa844e19f464edf8ab6e4efc4</t>
  </si>
  <si>
    <t>aef269923af08eda65ad3f8b1b78451af28c298f</t>
  </si>
  <si>
    <t>4976a7e721e8cc897fc90ec19c7298db39fe7371</t>
  </si>
  <si>
    <t>72cb06af870fb2934ac30ac534c4574ae15bfb84</t>
  </si>
  <si>
    <t>8702b2820dc2b0d463d9b0d006920ebfa514287d</t>
  </si>
  <si>
    <t>7c698093e028f01a778d54bd2a8185f8913204c0</t>
  </si>
  <si>
    <t>6f083dc8cdc35ff1bf6051a72599c750a9f65a15</t>
  </si>
  <si>
    <t>cd3a1dc8aaf6dcce0a3074e4ccc1a17a09350de7</t>
  </si>
  <si>
    <t>fbe71323598d24875bad61f7588d3ffeb6d5173c</t>
  </si>
  <si>
    <t>76793067eb85f1989eae6d77d54c237521424176</t>
  </si>
  <si>
    <t>94572c8345192b46ad3e7a99422efb110673f255</t>
  </si>
  <si>
    <t>6c5f7bed95dda5c3174f90ec68a690d4f7ebb430</t>
  </si>
  <si>
    <t>64287bf25303a756fd32a279d4bfebc1504bfc66</t>
  </si>
  <si>
    <t>247df02779414c5f2352842ff0fa1386d889ae99</t>
  </si>
  <si>
    <t>a6e7dce5f1aefc318fb87080ae0590f331422ad0</t>
  </si>
  <si>
    <t>00c3207975c5fbfe7ec99b6bc2277ea961b2c132</t>
  </si>
  <si>
    <t>867ffe690bae1f97e22ea804e118f58947df18b6</t>
  </si>
  <si>
    <t>c1ec1440ad841e531f1ad9a3dc273254354631f3</t>
  </si>
  <si>
    <t>c4b3d21bd7354d19d8e2fbbbf410e3c8f1c10caa</t>
  </si>
  <si>
    <t>9a84b0294ccabf791e328ba5dd7d8fb0aaed80ba</t>
  </si>
  <si>
    <t>689b199a1686b5909e97660ddd2f9c0b33fd963c</t>
  </si>
  <si>
    <t>ba865553ee239b06e4169aeeb424e7200e6b5a9b</t>
  </si>
  <si>
    <t>aa14ad75bae0233b81bd7de42bc61d635c9e4443</t>
  </si>
  <si>
    <t>c834b86028cef1b6f0da0f64648d0aa40818238e</t>
  </si>
  <si>
    <t>fc1f09a52ce94b704dfea71f878802525f789c85</t>
  </si>
  <si>
    <t>5641a57cfee30db03013c55beef3f8485a1e9f0d</t>
  </si>
  <si>
    <t>eacb52b4d950bc43808f732615b93a26215aa5b0</t>
  </si>
  <si>
    <t>4f8a45d9550d8294ee8f657632b820f8d5dafcd8</t>
  </si>
  <si>
    <t>3d1e81c8067beca39278ee196c306ef6c73cee74</t>
  </si>
  <si>
    <t>0b87a9cdb3f8b6d59cd12f21e345ec64d7f34d18</t>
  </si>
  <si>
    <t>3bf7c9ed1cf83de3ff041507cb5b278c541ce216</t>
  </si>
  <si>
    <t>7d4c371e17f09beaa82757926fee9428553976fe</t>
  </si>
  <si>
    <t>d424b7e39a4639f7515d55b34a1677d848d76362</t>
  </si>
  <si>
    <t>f7bff6184a7de93fe7d22802a3a471c1c31df803</t>
  </si>
  <si>
    <t>7798192a1ff18909a849a8a84626f1bcc9403409</t>
  </si>
  <si>
    <t>e0551542906028c20a5081ab1fd3b3695f6073a9</t>
  </si>
  <si>
    <t>90c2ef5ce379ddf1065ee3836b17372b1e03face</t>
  </si>
  <si>
    <t>eb38451c326b5c598e1a2406ad8d4d8a08ab5898</t>
  </si>
  <si>
    <t>720dac4846be655d8ef1fbbbb054fc180703dd44</t>
  </si>
  <si>
    <t>bb7326ac7275de1ce4d550fcbd3bb354747f6f95</t>
  </si>
  <si>
    <t>d9f0638ef4cd51d431d95efd8a6c1a5f179add05</t>
  </si>
  <si>
    <t>e2816d4f0490d43dfa01eeb27fec5539ff519cd8</t>
  </si>
  <si>
    <t>6d6443a081d1ea09ae545488a7561226ffb9a276</t>
  </si>
  <si>
    <t>3662c2bb388df8b8c9ca9c8fff0a648ed9507f3b</t>
  </si>
  <si>
    <t>1e4dfdac8968b88c96bb8e073278dc793006f519</t>
  </si>
  <si>
    <t>7e57d048d59d3843be7d363139f0d0db1e76f507</t>
  </si>
  <si>
    <t>60160ef78f498b491caeceffff8b4fe002c6bf07</t>
  </si>
  <si>
    <t>de8e6a862a3e4a24ee071c6a6a5155e72f02ab27</t>
  </si>
  <si>
    <t>d958af6945eb6ca34520f78034a56c851733596b</t>
  </si>
  <si>
    <t>9b0c48db3f608be59d42e67cf9c41e0454989f94</t>
  </si>
  <si>
    <t>d5e3b1d13d1cc82d01ecebf2804c3ce05a289bad</t>
  </si>
  <si>
    <t>fe698cbd0995bc333175b2dc835022f8419d4341</t>
  </si>
  <si>
    <t>4e7d1f344e1fe2e5a36a7559754ac869079262ad</t>
  </si>
  <si>
    <t>931f445676885ce40ead85f7b42f46c9da7901a5</t>
  </si>
  <si>
    <t>88a4a803d4ae12549cbe45fba70beee7cbc5277c</t>
  </si>
  <si>
    <t>850f21ded3b03c8d93a4921ab73d879a9a98f5cb</t>
  </si>
  <si>
    <t>4b63b7f568b405cca8ad6956be51c142d7d2d126</t>
  </si>
  <si>
    <t>599ad5fb86c55270a0542662f74f088690c34e50</t>
  </si>
  <si>
    <t>79e77a65e7fac8d25d8d43465ff02feb5128102e</t>
  </si>
  <si>
    <t>5e87aaa1c0f018a2df40edd7aa5c969c6fff3cee</t>
  </si>
  <si>
    <t>71a73ca9a2c0d2d06a15c042421e5fd65cf309a3</t>
  </si>
  <si>
    <t>6f4c57ca0e0b718325ae205489b614099c177f28</t>
  </si>
  <si>
    <t>dc922b3852cb0f0ebf7b7fce4c3673025d551066</t>
  </si>
  <si>
    <t>78e466755122b10d263173dea87aa7ceee8f124d</t>
  </si>
  <si>
    <t>0ee14d1171ae0ba88ea90b61ae9c139a96fe6c67</t>
  </si>
  <si>
    <t>0e47bab32c0e6bf788147c43dd33f4618a871836</t>
  </si>
  <si>
    <t>62ded05b1fa1ffa46f1a1512a52f0ec258376b42</t>
  </si>
  <si>
    <t>87edb097f049f78f65cead514546ff012fab064d</t>
  </si>
  <si>
    <t>96fed8b9c6ba8034342efa7fd0ad5cffe5138cc5</t>
  </si>
  <si>
    <t>b3960ee593bf8ad94dbe929a3a5d01f55c36129b</t>
  </si>
  <si>
    <t>5719035640e9a4b847f1070b3c166b625e4363d6</t>
  </si>
  <si>
    <t>799dcad210bdeafc17410285336a6557fc4cb181</t>
  </si>
  <si>
    <t>1589f92cb761f5098ce69d2221ac5905cbf8a0fa</t>
  </si>
  <si>
    <t>2043acae80705b15e4eebe168d3d5e5b0213106a</t>
  </si>
  <si>
    <t>c2d483caaa99de69a6e03def44b5a094f1dc5f57</t>
  </si>
  <si>
    <t>db0b36060b7d85d79b406ebc15fb64f9ae5eeee6</t>
  </si>
  <si>
    <t>919a4651374b505a1245f0f8556be7e2dd73c5f1</t>
  </si>
  <si>
    <t>c4aa3c82d2a8f76db4c4545c562ad06bf9520203</t>
  </si>
  <si>
    <t>76686e436b84a8e6e743a0dbef9c922cfa522c15</t>
  </si>
  <si>
    <t>fb4b970be4937e6cc6e15ffbfc15e720c8183127</t>
  </si>
  <si>
    <t>ed9438e29b4ea72d0e9e7c39ff099c15e56f0754</t>
  </si>
  <si>
    <t>c7c64eae31709d142355f439a00c97f7defe6bfe</t>
  </si>
  <si>
    <t>8f2b68fc6cb8da82b6771134b34ccc46ed744010</t>
  </si>
  <si>
    <t>e6f1e202405d02195329acb489719bfc2f36685c</t>
  </si>
  <si>
    <t>1d0650c7958a2b1e5a63301715ee45092a2d0f69</t>
  </si>
  <si>
    <t>07df9306eff2e9f98a48709d1b7c7edcff3ccb93</t>
  </si>
  <si>
    <t>edfefa4ad7cb236dd0f76b78837450d5fafc7834</t>
  </si>
  <si>
    <t>4171735e227ed9bbed7bd4d3560d9cdb1bb6e886</t>
  </si>
  <si>
    <t>dbea5353df5413b74e4299496cd37da9daa24cf9</t>
  </si>
  <si>
    <t>5f83954a6815ac4369af888e56f1c057b0857db7</t>
  </si>
  <si>
    <t>3eb0fee6486d6f68c5bfa2648f08c7aaa607fab8</t>
  </si>
  <si>
    <t>b7b7801e49813b6ab92ae22fe1a12cd2eae29b67</t>
  </si>
  <si>
    <t>e444e530984e3d9b68b94525615f68f3f1591908</t>
  </si>
  <si>
    <t>335f8c61c597a8f0c920032cfdc1c4ffdc49cfe4</t>
  </si>
  <si>
    <t>373ecb92cf7b620b906aeb4685e4ed69c5617739</t>
  </si>
  <si>
    <t>83b29ac684b9c0f8a76a520134bfe6f9adaf476c</t>
  </si>
  <si>
    <t>ee1ccb50576f8396ebc22bf8da4cb16dd00bc7af</t>
  </si>
  <si>
    <t>1e122ecddf239f6072bcf39a733478b98b0a104c</t>
  </si>
  <si>
    <t>1ce71589b709063b75834f046d0d53a53d376f2b</t>
  </si>
  <si>
    <t>6d05c59d758d7b59a5b536c20ae23b9d0905ecda</t>
  </si>
  <si>
    <t>51d1716ac0333a74762f5803a8b364c99818b70f</t>
  </si>
  <si>
    <t>56fb25b56805be00925ea2c483ef6009e17e24ac</t>
  </si>
  <si>
    <t>ccda18780ae0d51546dabd465d69f4350b8c8393</t>
  </si>
  <si>
    <t>a9c4f8735efd931a3ffd159f74ab80e6ef54feda</t>
  </si>
  <si>
    <t>c8f70b3f966fd271b992fdf04cb9d24433c83ba1</t>
  </si>
  <si>
    <t>5a673da69f09d0a7cffb6374ed1d2094f4843bc2</t>
  </si>
  <si>
    <t>eb97aca3a12840b4b5c2be450937264b30cd9084</t>
  </si>
  <si>
    <t>11a7e9c5baf3680207faf45f3f2b14d2508f5d76</t>
  </si>
  <si>
    <t>2f800e6332a1ac661150b5a6aaaffeb658645f5d</t>
  </si>
  <si>
    <t>295a122808e16ead34145f36b8be20f29cfb70b7</t>
  </si>
  <si>
    <t>49a1fb058dd0b94f66354907ac299179dc8b3910</t>
  </si>
  <si>
    <t>7d5f8e3f1e76c29ae0930e3db930429dfc5b8ed4</t>
  </si>
  <si>
    <t>0a3e00e73c3df37b75faed62cd3c4490eb227fbe</t>
  </si>
  <si>
    <t>f7b7d99b9725ab39e8e63f95c3a2e7437759de45</t>
  </si>
  <si>
    <t>1dc2504d4c103b04730652d7a563faabe91b02f2</t>
  </si>
  <si>
    <t>3182b7e57b09272f4f9514201100fadfaffa88ce</t>
  </si>
  <si>
    <t>884bc9fa153eee2c3d99ab716e81517708d3ff1a</t>
  </si>
  <si>
    <t>57170a1a0809893a5c4ef099795cead32400470e</t>
  </si>
  <si>
    <t>46e9e0008f443fd7bcacaf63504087675d8c0c38</t>
  </si>
  <si>
    <t>d74bba2ffef343067c2e0bd9121cbb4ac46a8baf</t>
  </si>
  <si>
    <t>fee2dc64715a9bc54f876a0b7ffe0d06832e2d10</t>
  </si>
  <si>
    <t>e39d2a9e0ef2377c630496d007d67b68d9830e73</t>
  </si>
  <si>
    <t>1c269a5666730cf041d82d9c3ddb2fd2bc0a7e44</t>
  </si>
  <si>
    <t>de35c4ad6b06db9240a9799c792c76ece0f21a4e</t>
  </si>
  <si>
    <t>60e5a788d99e771e3fced20b2fc656a92d6aaf7e</t>
  </si>
  <si>
    <t>f4d7757c465e6437161fb0f99bbcc21528a315c4</t>
  </si>
  <si>
    <t>285fcda484cadc7329b7215ff78eeeb632823e69</t>
  </si>
  <si>
    <t>983983e0ae30be318e7b3fce295f05f441e57cf5</t>
  </si>
  <si>
    <t>6f471c3f3646b94859b60f29774d1c896c767972</t>
  </si>
  <si>
    <t>44cf41d9dd1b765677adaf87f784086db9a792b2</t>
  </si>
  <si>
    <t>37f514aaa885213cb2d84c1142252247cceb5e15</t>
  </si>
  <si>
    <t>927ff55e807cb2c91e46e483205e0bb0305f8332</t>
  </si>
  <si>
    <t>a7c44b514b757bde6110be27ef11f82d0012abdd</t>
  </si>
  <si>
    <t>31f34f8be9470bccebc3d0793d3df8bddd32eee3</t>
  </si>
  <si>
    <t>dc2563da53d410e38ff77cf2647bb0be41158ddb</t>
  </si>
  <si>
    <t>85278d84133c3c5e0755b5f2e87735664fba7791</t>
  </si>
  <si>
    <t>5e701d95e3bbf2d1d7da690ff5e79ade8f6ceaea</t>
  </si>
  <si>
    <t>31908698699df2b215f4a78fa4568e87557654fe</t>
  </si>
  <si>
    <t>8304b273cd1218485e2e983033bbbd6e2a572faf</t>
  </si>
  <si>
    <t>a6bf818a25dfc02051f669c10a53b2780a5d2a9c</t>
  </si>
  <si>
    <t>30150e469de6084b617f8045d74cf27e3f2b0ee6</t>
  </si>
  <si>
    <t>7cc65553b0187e9f57987f67b92c4efac3ffe35e</t>
  </si>
  <si>
    <t>11cc90adf51d5065170514cf920d886851cd9555</t>
  </si>
  <si>
    <t>a2949c622c456225824ccd1de3b51fdfe60bc0e0</t>
  </si>
  <si>
    <t>06e94c3c50458205e964e1a472c4692ad43d603a</t>
  </si>
  <si>
    <t>40a511bb1054fb8355cfa6274965ba43cd1aa2fa</t>
  </si>
  <si>
    <t>c6d0e4680d8ce952f1ca183a4385b708f0d49579</t>
  </si>
  <si>
    <t>e6cebf1c081020580f829b65eb1c0324155139fd</t>
  </si>
  <si>
    <t>c00ebc4d3da3b650b0374fed914678cd2f0105e5</t>
  </si>
  <si>
    <t>b0556e733c2a8db2414a70738c06df7ce8bf451f</t>
  </si>
  <si>
    <t>dc3d1e381e7f2d2020ad1b77454670f77d6824bd</t>
  </si>
  <si>
    <t>03e44cded877738a8830710c79ad7a612ab244bc</t>
  </si>
  <si>
    <t>0903d26c549611fa441684b97d6a6976ae504f63</t>
  </si>
  <si>
    <t>eae98cf8092e53c5ede3668e5cd822fbbbc13c71</t>
  </si>
  <si>
    <t>22db1b8699ddec37dc073b29e3e2d8424a961267</t>
  </si>
  <si>
    <t>5e449e27ebb62e6180c062e03697b8ce430f003b</t>
  </si>
  <si>
    <t>6800206ea614a2631c061ef661e862ff03e179c4</t>
  </si>
  <si>
    <t>5ac73cd0c61608fd2858336c875f1468de6f6053</t>
  </si>
  <si>
    <t>d8e4b89eaeedc5b694579a24b07fdd2f3af75370</t>
  </si>
  <si>
    <t>291071e269a5d4648ffd59da8ac8495b3ab179ad</t>
  </si>
  <si>
    <t>b731963140915eab25ebeb483eb2c267983506d2</t>
  </si>
  <si>
    <t>57cfe405227f497efe6bb22d1c386de64728358d</t>
  </si>
  <si>
    <t>de8a28d3e754f81e51ebea6b200b987d46d88ca8</t>
  </si>
  <si>
    <t>deb06a720467668a01a1dcd5639511c4d8a25b92</t>
  </si>
  <si>
    <t>cf41b08802a1c06cf642e3c4689a73c2a9dfd483</t>
  </si>
  <si>
    <t>87912e510c49945b49d04b5e506482158ba04cdd</t>
  </si>
  <si>
    <t>1310c131de234b18d49f13189dc23b884de2111c</t>
  </si>
  <si>
    <t>f994b27a5a4a93a43f9a0077000c8b8414bfe742</t>
  </si>
  <si>
    <t>fe167af8824efebc6536409f66fa18bb8b4c7ab1</t>
  </si>
  <si>
    <t>35a7148ae357570c4adb38c9ce2bef7d7880bb2f</t>
  </si>
  <si>
    <t>f38e6d3473fcd8c7a5bc9e86c8e8bde4c5d1aba7</t>
  </si>
  <si>
    <t>011e86f7b94d053d5a5722eff0dfdb2cf34dccee</t>
  </si>
  <si>
    <t>588477dea7b071fb68232b57b0bd61137c8c3cb1</t>
  </si>
  <si>
    <t>d305a5773b9caa294cabb82cf0e4fb2672cbb410</t>
  </si>
  <si>
    <t>2f778e8d387468a1daef59f93bb3c0ec0f7852a6</t>
  </si>
  <si>
    <t>0e16ace7ff95f38bef22f424ef35fc032dfe58d8</t>
  </si>
  <si>
    <t>e8ff1cddae6f9b47769f283d645b358e37f987f6</t>
  </si>
  <si>
    <t>64e6439fdddec27a3090805ebf5a33928b2db44a</t>
  </si>
  <si>
    <t>af30addf48e59c7366fc9d931d2077eec026bc84</t>
  </si>
  <si>
    <t>884efc5e266daedf88a01020adb91663e5f0a3c6</t>
  </si>
  <si>
    <t>3f83593a98d4f907160d61ab25775bdc86252e07</t>
  </si>
  <si>
    <t>d845e30730313e3f3f12f429132537e77ed4ba1a</t>
  </si>
  <si>
    <t>51f16f5950aaef6c57c04beba64d3e5b6c710e39</t>
  </si>
  <si>
    <t>7b3abbce7bf83ab13caae43eb0f1c22889bb6f40</t>
  </si>
  <si>
    <t>6f8e25f883e78f6676b5d37bdfb8f6b9537ff96f</t>
  </si>
  <si>
    <t>2046e1018a3c120cbc45d2951ad4905434ddcc21</t>
  </si>
  <si>
    <t>3287f939558b821277fdc68e4a03ebc509e8f332</t>
  </si>
  <si>
    <t>54917f827fbd4e239e08ad910cfa08ebad1dbb85</t>
  </si>
  <si>
    <t>be0a0680aee82f62fec174d2987b7e544115f3d4</t>
  </si>
  <si>
    <t>76160d5caa6a588e32939d16739529cb54931d7f</t>
  </si>
  <si>
    <t>93ab2e13dca9afc8cc6198657d943bae6e5ff000</t>
  </si>
  <si>
    <t>e2e9b9072deb3f2bec10bb0f53158b487b1af157</t>
  </si>
  <si>
    <t>fa9f5a43d72c1fa2b0403c1f2e092e6cfe45943a</t>
  </si>
  <si>
    <t>2feddaa1fdef90244e36d7fc6654f813689a2f4b</t>
  </si>
  <si>
    <t>a5befb0040552bb42e15cbada2031273395518b5</t>
  </si>
  <si>
    <t>5732f27c55c4ae5c3d62a938e2fbe0c6ba2e83a7</t>
  </si>
  <si>
    <t>0eaf39e16b3cfb086360f47227777d4a9e5870e8</t>
  </si>
  <si>
    <t>b7e51fd4712a397127c8dff4236d613f3caa6df0</t>
  </si>
  <si>
    <t>9a4c47ee7bde210964432baca385b52fac28843b</t>
  </si>
  <si>
    <t>568b6d987d3be5134541c564b6051984590d9310</t>
  </si>
  <si>
    <t>73484e67a036988c1de8206ab4ec4d3221b53287</t>
  </si>
  <si>
    <t>ffcad72a049f61fc3a1259332d5e9d6cb358f394</t>
  </si>
  <si>
    <t>26c7b1264c52c83da617372fed148d72721fdd49</t>
  </si>
  <si>
    <t>1aa2a24f4aca06ee43ad5dc8db4e1b5c7645a1c1</t>
  </si>
  <si>
    <t>4d0c4df002d8d6a33e8d1180aec18771e4879992</t>
  </si>
  <si>
    <t>7af2d7c124e205965411a323b9f96ba29a33a4a2</t>
  </si>
  <si>
    <t>4bd0affb428bee4c791ee70039cd8a761a8f528a</t>
  </si>
  <si>
    <t>540be95a00b0da7a35297abd9d6c47849c7e61cf</t>
  </si>
  <si>
    <t>99ddc9471f75fcaf1389add0bb9cd56a67c3004c</t>
  </si>
  <si>
    <t>77450aec87b457dac192c8d903e1f63502338ec4</t>
  </si>
  <si>
    <t>a267932b0d132536933578b8e2e38b11e2c87c49</t>
  </si>
  <si>
    <t>206f5649c643c403ba1ab2122cb2f5c2d6c8c338</t>
  </si>
  <si>
    <t>e024a6f1529886d60afb719380fce6a1dfc64ae9</t>
  </si>
  <si>
    <t>d369c1bf5ce27a52ef85d37f1e1f478d342e0b09</t>
  </si>
  <si>
    <t>7fce115d02be5f4f428e04b2ee13cefbfada8ba5</t>
  </si>
  <si>
    <t>c117e8e1cf30ab1f7700435cbbc17434d723b3e8</t>
  </si>
  <si>
    <t>fe3eb325a65816ba2d961b64d42632d9f1b603f7</t>
  </si>
  <si>
    <t>de243cd36d88a99521f7a82f34ae9644906c4b6c</t>
  </si>
  <si>
    <t>e5f730702a6476fb61a830d76fd7546a04a0e17c</t>
  </si>
  <si>
    <t>50db43475c631c54337f9a53ff22e68a70b05d21</t>
  </si>
  <si>
    <t>ba535c534d2fff2a9e6a5f36b7ede402f5993219</t>
  </si>
  <si>
    <t>6ab5544fdc33a5ef8f961651d47b238a96bc36a0</t>
  </si>
  <si>
    <t>82e8b91efb260f6635b244b06192346c67387c13</t>
  </si>
  <si>
    <t>4ed44368cdf7e7a357fc8561407b045fb3d42e83</t>
  </si>
  <si>
    <t>9378afd8e714bc1146dd796f34dd95cf5e416761</t>
  </si>
  <si>
    <t>51e4c771cd53eb55047f931801f029aafe429047</t>
  </si>
  <si>
    <t>b6f0b151c5ac604cf68cfb6d0939de3c7f5730b6</t>
  </si>
  <si>
    <t>4774361de631dd2fc6cd6c6e56214a14e88334c4</t>
  </si>
  <si>
    <t>89fc0ca958dbc6138bf7a6f7698bda3f025e6b7c</t>
  </si>
  <si>
    <t>6adf49a7db1e074dfe33f58c02f700a2f783cccc</t>
  </si>
  <si>
    <t>45ff5bcb7c71f4d6c5648524160247583f021022</t>
  </si>
  <si>
    <t>26615e602f8cbbb777c8aa725ed467f797e28490</t>
  </si>
  <si>
    <t>1a9e5e42c3be4a9dfb4210db31d4623005f32c70</t>
  </si>
  <si>
    <t>ddf1720e742cd6223af693f7e70d9699c54fd35e</t>
  </si>
  <si>
    <t>6254ce25fd2892fe6427bfd5b41adf8ab7d5a4b9</t>
  </si>
  <si>
    <t>287251535db2170d5eb34b1bd6c54afc469b12a2</t>
  </si>
  <si>
    <t>6761d88e31a57f83af30b1ae720074a4f5d8ca88</t>
  </si>
  <si>
    <t>83366af6b1ebdf31ae9b263c1d98ff80a93aa0dd</t>
  </si>
  <si>
    <t>4c741523a8bde77a090a3c40c5baaaf9d7fbc356</t>
  </si>
  <si>
    <t>6b4caaacafb934afa9cf3f8851a3ac1002529e75</t>
  </si>
  <si>
    <t>6b48a396a2814731389d237548fcfa38f78a73b3</t>
  </si>
  <si>
    <t>a4b9a8c3ba8e20e0821d2d4fed1deb2ef415cc7b</t>
  </si>
  <si>
    <t>69602e0cd580f7fed7a44bec7abbe9346f58c7d5</t>
  </si>
  <si>
    <t>2bdc5f9fd775477c331a425344932a86304e1592</t>
  </si>
  <si>
    <t>43c4f740961f29b96a5c0e9253c146fcdafa7907</t>
  </si>
  <si>
    <t>95588b13d76d3d6c3128dd949af8e5eaf47e2a18</t>
  </si>
  <si>
    <t>cf27270773e2a4ef7417ee6ae1d789f8bc3faaba</t>
  </si>
  <si>
    <t>8b90b3671443f612e89d38ec8cb3560049a1aa2c</t>
  </si>
  <si>
    <t>717078a7e4edfc9f8d0e46ace6b0da51ec03356d</t>
  </si>
  <si>
    <t>6cbb634322057ac5eea28e1262438b3a5ecd22dd</t>
  </si>
  <si>
    <t>d7c2cfaae175bff2017a960d68edc82c1e8623c4</t>
  </si>
  <si>
    <t>2a3f3503d372f50e20ee10d94efde1b0978edfdd</t>
  </si>
  <si>
    <t>f2c671f726ce0c9b74a76d96d2cab33c9b38752f</t>
  </si>
  <si>
    <t>97deb7ee45c4789285adb8149042c22eb29df050</t>
  </si>
  <si>
    <t>428782197abc8bf19ac6fea9bc9c30457aac8c51</t>
  </si>
  <si>
    <t>6c1910ef1306bb980e49a506d837ed4483aca8b3</t>
  </si>
  <si>
    <t>cfd521d2a5609b4cc8644d9ac908007221abbedb</t>
  </si>
  <si>
    <t>7a6de481ba0bcf7292f4b05b639066cf08011903</t>
  </si>
  <si>
    <t>458259a0f24e3a66f95720d9fe9a50b85f67e818</t>
  </si>
  <si>
    <t>b6ef6280ca13bf3c533e3a199ad066d0efb9bdde</t>
  </si>
  <si>
    <t>6648ac62c790c78abf7f06022720f294d1e4fcd2</t>
  </si>
  <si>
    <t>90f21576e38d23c78aeaff2ea3c7b98006b34799</t>
  </si>
  <si>
    <t>c088fdeb6dab1d92dac5aa1ba61c1aaf91f6d7e3</t>
  </si>
  <si>
    <t>c0cf25c39513dda53682e0ce5bc12458a3ae9145</t>
  </si>
  <si>
    <t>591eb76403c11f827a8ef8b37fb83419df289e5c</t>
  </si>
  <si>
    <t>01268e28df76b9acd3238e100465a521a0e0f2d8</t>
  </si>
  <si>
    <t>6dc8c557910bfea2342c43811a23569a8ec1f494</t>
  </si>
  <si>
    <t>64d6d60dbb3322366886d9de9f62d3c584305fbe</t>
  </si>
  <si>
    <t>3ccf4af223e931d86ee8e269f3f80110028468ed</t>
  </si>
  <si>
    <t>f1d8afa77c9f96ee0375820488854c39f1ee8456</t>
  </si>
  <si>
    <t>d5f1be39522b7f43e2a8bd4542d016bfe5874b8f</t>
  </si>
  <si>
    <t>a4762b473d299c50e459285223535bc7ab72418a</t>
  </si>
  <si>
    <t>9f95b530c722c6e408c9b2a796436d10e9ce86a5</t>
  </si>
  <si>
    <t>5579d27597b05d81d64ff79db31a23ba4cb525c4</t>
  </si>
  <si>
    <t>ea8bdc58b2a0fe1f64431c8498ad9a0777b9358e</t>
  </si>
  <si>
    <t>73595a9e146b52c0e89f4fb88b7d7fe59284277e</t>
  </si>
  <si>
    <t>bcb7bfe3db0553c7a8a1b27155c1d96d238c83da</t>
  </si>
  <si>
    <t>7909acc5007abfac1e11783aced11153716a24a1</t>
  </si>
  <si>
    <t>9bf5c9d8e596b7a5bf646949bffc6b107e1b85fd</t>
  </si>
  <si>
    <t>b0956850329c146a680bbd59e329c2aa947a7854</t>
  </si>
  <si>
    <t>2b561ff0ae055a85e53e19a98a0a1664815c615b</t>
  </si>
  <si>
    <t>d04961e9f2502e096b96e46bfc0a28cf7834f02d</t>
  </si>
  <si>
    <t>6b4f5992fd3425bcf15a1c7e6e40f458fbdafb55</t>
  </si>
  <si>
    <t>bcc564d4f43885bbd5e3cc0e3ff45f6e390e1ec4</t>
  </si>
  <si>
    <t>7b13b73775e3e782dc43b2610e0898ddc4173f41</t>
  </si>
  <si>
    <t>21b6d6dd3861923fae33581d55d5262b517ab6d0</t>
  </si>
  <si>
    <t>5bd5bf35129a174589a59454ce9dd5e5ea52aa43</t>
  </si>
  <si>
    <t>2bf4a270bcbb560e7d222c3f332cd2b2a83bfa27</t>
  </si>
  <si>
    <t>37856cc3f1f31933e1193536bc7bd9391d93c943</t>
  </si>
  <si>
    <t>2f54fed35d4fbe426e47d0b4c6430e9d08aeae5e</t>
  </si>
  <si>
    <t>4b0f8bf3cd513c8900fb115216d9c82bf98df5f2</t>
  </si>
  <si>
    <t>027c7ac74fa3549baefc225fdd5c7376239e45d4</t>
  </si>
  <si>
    <t>04097f2984a21ff203570521752ab219c11871b0</t>
  </si>
  <si>
    <t>45c2540924c91d47e0e8a475048b55296aa79813</t>
  </si>
  <si>
    <t>224d2b5d78c39fa67924515cc9f61795fc5af16a</t>
  </si>
  <si>
    <t>6c06432b42ef49540e2034cb5765cfbfb4c3bd0e</t>
  </si>
  <si>
    <t>cd25909ce65fc56cdd1cbe723f2e775568b72014</t>
  </si>
  <si>
    <t>d16936f856c929a63fbfa44569c489f3608ac234</t>
  </si>
  <si>
    <t>8d9afaf99cf48b16aa01c36b574012f50ddc9167</t>
  </si>
  <si>
    <t>ec39cbf407f532f8445d9c0ec6fe3e76d1df775f</t>
  </si>
  <si>
    <t>dfdd55b50c1ed4778bb06f3c5a7b2379f4638748</t>
  </si>
  <si>
    <t>0a4d615449d9b63e778c9ac4a32e44ff92806914</t>
  </si>
  <si>
    <t>a31f4dce5f41df608e1805c2809a6deb47612ba4</t>
  </si>
  <si>
    <t>b88c3cd7da2a5548f5c493e669c795eeea3d6476</t>
  </si>
  <si>
    <t>a59a1a54ec09f24eec52c1e039e8ce366c0dd881</t>
  </si>
  <si>
    <t>0b382e466acb708655e719293f6ae53fabd79975</t>
  </si>
  <si>
    <t>120adabc9049700f2b34b39721ea93d9d87929ef</t>
  </si>
  <si>
    <t>25af3afbf0c5eec9bc961d23e73035612d7d8890</t>
  </si>
  <si>
    <t>336a5c9df361677f6ab17e89d5df548ed94b1a51</t>
  </si>
  <si>
    <t>51b8daec4e3b55e964d3a3fb3538f8d6f9b37e27</t>
  </si>
  <si>
    <t>c8f5503315d15f8f7b8a2dfd5e8ad382a0c14fed</t>
  </si>
  <si>
    <t>716910616a806cb3f1389254ca1c6d352559d929</t>
  </si>
  <si>
    <t>5a14113cb8cefe7b3cc3414500c161599aefa9b8</t>
  </si>
  <si>
    <t>4db342041d957b2cc6a8542ea74fffece732712b</t>
  </si>
  <si>
    <t>6b8bbaf734331f5a0e222f186261b0f8f5e6941c</t>
  </si>
  <si>
    <t>a0e25c463987969511937c2a8ca5a96a265bad22</t>
  </si>
  <si>
    <t>76836c0aad48997a2bd595bd649d04e4c9db462c</t>
  </si>
  <si>
    <t>1efb63fcd5ea40939b6b6eea2315b037e89d7f2d</t>
  </si>
  <si>
    <t>5203620879c6419f725f4e1103ae6e5b0fdfc9f2</t>
  </si>
  <si>
    <t>1b48e4176d3a2e9c6126a7a15dabf2d2cf53dce9</t>
  </si>
  <si>
    <t>a942071103658caee485357e43fc50cc5d42f2f3</t>
  </si>
  <si>
    <t>3d1598f52d4f3b7f3eab49ef8b1749453c909e95</t>
  </si>
  <si>
    <t>3f8084f1249a430b6b07d664d79ef80779ea8d8b</t>
  </si>
  <si>
    <t>92f3f06f0a1fbb0e342b79758fd834f2019b6728</t>
  </si>
  <si>
    <t>74977b2b75e9e14b3ae95a708493cc8916b4044b</t>
  </si>
  <si>
    <t>59340f03e127f793d4b6bb69b7d1708b52602311</t>
  </si>
  <si>
    <t>b878bf6d7e840c3515b8b45d4db220f165d64408</t>
  </si>
  <si>
    <t>7f257cc329dde3f362147e1f121c0ee250ccdd42</t>
  </si>
  <si>
    <t>f441c3fa33d463f80a395b3e3f9cb337a26d4ac2</t>
  </si>
  <si>
    <t>99d05eb664c1b535a3f5b5611d307b0b8531eaf4</t>
  </si>
  <si>
    <t>16cea29ed03f70d9210423916c4f2ae6907eb937</t>
  </si>
  <si>
    <t>cd18bbafe3a7d78225a89d44850db9704318b87c</t>
  </si>
  <si>
    <t>c44223881771a1512a965c30182e9f37ded74af1</t>
  </si>
  <si>
    <t>9ff9c32093991f0d3bcb524874170bee9a4b02ec</t>
  </si>
  <si>
    <t>1e3e1cfc6c25555a088ec532b4c0f42dc107b6e5</t>
  </si>
  <si>
    <t>894e38403a27dbf47f62de3d329ae839f7abcbc4</t>
  </si>
  <si>
    <t>960718f7f3c8f74d018f349cbcda41f25a6c5fd7</t>
  </si>
  <si>
    <t>4878c01d617778e9a2951185a1f1d10dc82899e1</t>
  </si>
  <si>
    <t>ecc113581a974b7687f15bcf095a1b43e3a9c6b4</t>
  </si>
  <si>
    <t>42e18646b21ba2ae5b5a8fa6a73745b24ee1900f</t>
  </si>
  <si>
    <t>bad48d7a1509ea73bc362bbe4ffaa67cc97ec773</t>
  </si>
  <si>
    <t>dde44b5d33b4fa13e7ea08052dbf0d23dff115b6</t>
  </si>
  <si>
    <t>cd9c8cc66a07f86eca6b557396b6af625955aba7</t>
  </si>
  <si>
    <t>e85b1fd0b0fadca1776f48002a23b62af6bf323c</t>
  </si>
  <si>
    <t>40149e387e9ea219808582cb2d888585da539391</t>
  </si>
  <si>
    <t>ed17da4b75d9a93729d0ac50c997efac9118ac77</t>
  </si>
  <si>
    <t>852219fc2a9d1ad80d5659f271491fc3d49ef35d</t>
  </si>
  <si>
    <t>53cd8fd7858351331382b281b5328e719cb32c74</t>
  </si>
  <si>
    <t>9360f12ddd10a07a2c21ecddb4dd08e433d581a4</t>
  </si>
  <si>
    <t>8bcb2b3e30acaf5ff6119b34ac10883d55b913d8</t>
  </si>
  <si>
    <t>a6d20c1af99dcbf66c7d5be98ca464a44cc29c11</t>
  </si>
  <si>
    <t>6cd8a5a9a7a8bc21c1020a5795cd0922c510cc0e</t>
  </si>
  <si>
    <t>dce068dd5c592ba70ec8a1e827087935eb97ca81</t>
  </si>
  <si>
    <t>6ed9fce537276dda6d5ac1b66d9ae7371312778c</t>
  </si>
  <si>
    <t>4e322561e26aa2d8be3a256052bf5f9f373d3b3e</t>
  </si>
  <si>
    <t>a7ee952ed3c7740bc0eaaa84483d7712a412963c</t>
  </si>
  <si>
    <t>337d3de57af670231cd1383c75607ac1500da063</t>
  </si>
  <si>
    <t>f8f676c2ec38c54f621fd149e5dd7065ced6c087</t>
  </si>
  <si>
    <t>ae0122c5d27ccf516abc6b6a96000e1a7e51c8f5</t>
  </si>
  <si>
    <t>ca4ccabe5200fa9fedafd9c273468b62bd6d17c6</t>
  </si>
  <si>
    <t>989a639f8ce1a9e9b0fd5b4cd3d24eefa8a653da</t>
  </si>
  <si>
    <t>a49e600cc938e5de48c91edaf3693ca88f7fe265</t>
  </si>
  <si>
    <t>2b873cf21e6b21010f82404c67226a4bce5c2462</t>
  </si>
  <si>
    <t>19ac9e82f6b2ab968f0e0cdf8832e629dc35320f</t>
  </si>
  <si>
    <t>e90a3940d2b98d6b5faef17dd5d1321e6c34bc36</t>
  </si>
  <si>
    <t>0642c8c0e8e8084b93f144182a75995985f2eaa1</t>
  </si>
  <si>
    <t>1555a18f0ccfbc80bca63c6ebfa7c98eb10d0a6a</t>
  </si>
  <si>
    <t>73c2b4bc1e3479d7009afcae76ea6c43c83703cf</t>
  </si>
  <si>
    <t>88e48d82241a06f2fe2f03baec83c58b6b57f34b</t>
  </si>
  <si>
    <t>b209f1067b7efa178a445ac708ea337c0955704d</t>
  </si>
  <si>
    <t>9a9d92085d32f2998321cd613a545a8f5deda130</t>
  </si>
  <si>
    <t>0fadd2b3156bbff66d76ba51015c59c415549307</t>
  </si>
  <si>
    <t>7fbc4caa743c7df874753042ed088b7f4f594dd8</t>
  </si>
  <si>
    <t>1feacf6c65dd3dccbb93a0440c936e4224689156</t>
  </si>
  <si>
    <t>c2f88cd1a4843692ae12f979de5f100344a27c32</t>
  </si>
  <si>
    <t>2af221eb77d98dee154dc136bf39fe2884a39ae8</t>
  </si>
  <si>
    <t>adb48199b26965b3779a4fa6ac4d2a8587c65b2a</t>
  </si>
  <si>
    <t>8e39b72ad5bd05ebc8dfeee0b7b11e432bbb3173</t>
  </si>
  <si>
    <t>7811e6e54e6a1f52cf67a3c7c05b107beacebc3e</t>
  </si>
  <si>
    <t>2d561be25797fc06a072f0fa0972e029adc65351</t>
  </si>
  <si>
    <t>64bfe22cd33fa5cf0f93896bf978f770d507ac09</t>
  </si>
  <si>
    <t>08b5f55bff55f1ca2f1ba597cc73faafac0cd8f8</t>
  </si>
  <si>
    <t>15ea55199fffc00624e03e1e879f0db3ed375538</t>
  </si>
  <si>
    <t>81247b8e2063fed6b9737d90c6cc2f1ad53b672d</t>
  </si>
  <si>
    <t>367010afc93216bc088ee80bfd0fca48c3122816</t>
  </si>
  <si>
    <t>562c466f51b45c892be2978dc1a5f87736ee30e1</t>
  </si>
  <si>
    <t>1a3b298eac4dcaa99102142b9bdc177cc3add5e7</t>
  </si>
  <si>
    <t>c7341ad24d3f6a52d096caeac88f319ac54d65e5</t>
  </si>
  <si>
    <t>bf7f1c3d3bd6f25e593800602d0da475427464b7</t>
  </si>
  <si>
    <t>2cb34b98e03a12c38ab9ec0bdde174d9814e239a</t>
  </si>
  <si>
    <t>437f1d65857e77e25c9c96fe9877b3d8e4210b6b</t>
  </si>
  <si>
    <t>dc8fa5eb41a6f3f60403e0a8adf941aac7a60e3a</t>
  </si>
  <si>
    <t>a3a40bc7d209bbf64dedae8c89835222cc7a9d56</t>
  </si>
  <si>
    <t>345b58efa475f1591f8ef8d2b220baf794e83add</t>
  </si>
  <si>
    <t>bcf75ba0b097c9ceafcc5d3be60cea782642f9b0</t>
  </si>
  <si>
    <t>5ea383cc6acf464b0cc3ff5521ab71a41034dbc5</t>
  </si>
  <si>
    <t>5d605ba7eaac06a70147577eb84f16335e384498</t>
  </si>
  <si>
    <t>be97e845ec080daa4ecc0b7043f65d9aa5eb7288</t>
  </si>
  <si>
    <t>0903636e04c471f22cb6c1746d7a320f2189baba</t>
  </si>
  <si>
    <t>ea4144b0260b1bcfab29d7a1c898a892993df32c</t>
  </si>
  <si>
    <t>bdb5aebf21dfc8b5fee75216958aa73c7aafa7ca</t>
  </si>
  <si>
    <t>fa3e24cbaafd7cc3bacf2fa14e60cf902df94764</t>
  </si>
  <si>
    <t>612908f211089dda0dfc2248a2136a792ff9ba08</t>
  </si>
  <si>
    <t>7e3430c60ffd4fe82d8bc291d189e8637435a3af</t>
  </si>
  <si>
    <t>1d43027bf80b0bce6a73d5325f848159227106de</t>
  </si>
  <si>
    <t>bbf3c795e887a7d777fb5eb630669766051f1536</t>
  </si>
  <si>
    <t>cec2518b16503c739663c05535391990bfc8e719</t>
  </si>
  <si>
    <t>4dbe3ea4c4ad35a388dd069531b8f05e4aa46064</t>
  </si>
  <si>
    <t>c8894826105b40365941c46fe063321a31830a4b</t>
  </si>
  <si>
    <t>69b1873922770e04059f67c6175f4da4e3d724b1</t>
  </si>
  <si>
    <t>04089fd142fac072d90c0641ffe0a84157a60ad2</t>
  </si>
  <si>
    <t>8c87a90cd2b3903ba7b8f1d4b8c4e42a300b1be9</t>
  </si>
  <si>
    <t>9be305cc205993c2214b92f0ae8b5d708d7768d7</t>
  </si>
  <si>
    <t>86e9e799f72015afc1c6795e99a3b896e76a66bb</t>
  </si>
  <si>
    <t>60962ae8844ddbc27b20aed9fabd1c119e35fb31</t>
  </si>
  <si>
    <t>4868eaa3b3eb5977168d14525ffcfee71d463124</t>
  </si>
  <si>
    <t>131c9603a4f751433d19ae6af12abddb215ee2c3</t>
  </si>
  <si>
    <t>7dc5aec8ba17c969bdaab3b21c3c9ccc9fa69c30</t>
  </si>
  <si>
    <t>a6e810c423ef68d73298898eae9b2ae59c0f3a3c</t>
  </si>
  <si>
    <t>90e2cb4edb1320dedf0603943e78f7318135c06a</t>
  </si>
  <si>
    <t>616461154478bd6e1e20bcb67597df88a0c78d7e</t>
  </si>
  <si>
    <t>8017c7194d8b5e6d6d733146a974a2cab03058b4</t>
  </si>
  <si>
    <t>e8fd3493ead7ae0a840d2f74270ed4d171d7147b</t>
  </si>
  <si>
    <t>7925e97d4b7036e6289a0852800485fc91169b90</t>
  </si>
  <si>
    <t>c686c3605caba3fec370352afa4ea099c2f27fae</t>
  </si>
  <si>
    <t>46eb52a4150349035c6e16980834efbc5e7982ae</t>
  </si>
  <si>
    <t>1026a0716bfc7e502014397ecef2b78e973af3c5</t>
  </si>
  <si>
    <t>99769741bc9ba9214e7ac6fcc886411ab5b0fd03</t>
  </si>
  <si>
    <t>2157dd47b66c03e0f443d229b9132c1da175e7d7</t>
  </si>
  <si>
    <t>c0f1f86930ae5d8e98bbc50b42a5c8a388d45f1c</t>
  </si>
  <si>
    <t>62667d54f9db90d36f92d44a2794962c2548c553</t>
  </si>
  <si>
    <t>4a3543cee2dfd40a44840fca92a693c8ac63f8a9</t>
  </si>
  <si>
    <t>16fc7a86ae7a816066d6e171e59b88032f1e3077</t>
  </si>
  <si>
    <t>0625379789b7d447ef8486318f2488691423a2ba</t>
  </si>
  <si>
    <t>43fc12fafed833c2c51d7204b0abcb178896447a</t>
  </si>
  <si>
    <t>bcfeedbc72af8fc7baad100285b6dd1e7f6315e0</t>
  </si>
  <si>
    <t>e6ec11606a67bf228ae2a85cc50209961aaad8af</t>
  </si>
  <si>
    <t>3a2add84f47d90aa8d083e00450348dc8a877fef</t>
  </si>
  <si>
    <t>56a0b365a9784a31f49464e443b7232f607771e8</t>
  </si>
  <si>
    <t>75fc06b56d80f9b56c1ce123f1ef4bb4550f5915</t>
  </si>
  <si>
    <t>1033d4c1b0a3c814c3dfd55ed53b000d2f453ae5</t>
  </si>
  <si>
    <t>08ec8bf6b5d9db30097fcf5a463b9a7cf1ecdf99</t>
  </si>
  <si>
    <t>1cf6230a9a6e465c11e060370efdea2812699f75</t>
  </si>
  <si>
    <t>56cdb60ea8def7fa480a8c2d2d34f0dea42740c1</t>
  </si>
  <si>
    <t>7ec488e665da6620248c60534079bbbde0fb77de</t>
  </si>
  <si>
    <t>86a091ef1f5244af2305afae4cbf61539f5dbe07</t>
  </si>
  <si>
    <t>22d891f8fcd86beb64ce81be05c1131edc6e52ac</t>
  </si>
  <si>
    <t>e7926a54602ac0583e2fec757c144428c0452505</t>
  </si>
  <si>
    <t>61430f903cbf8696168d830131aa3fa58aaa42ca</t>
  </si>
  <si>
    <t>0df5fa0aca33cafd70b3edac3edee1d2ddfea4e8</t>
  </si>
  <si>
    <t>b74d962e50160e16042be273469e7573f2e490d3</t>
  </si>
  <si>
    <t>305f68177b8d4970ce2dc000230b907327dc6c7f</t>
  </si>
  <si>
    <t>81825df442254d7c2b01776c9e9e32fa0577cf79</t>
  </si>
  <si>
    <t>802f1c718f92ad78396025cda622c08ae77e55c6</t>
  </si>
  <si>
    <t>a4594dd8bdafea9f2d0911ecec6cbde67a680bc1</t>
  </si>
  <si>
    <t>b647bea2b14938bb3fd10aa2037ff84c7155f53d</t>
  </si>
  <si>
    <t>42b13a771dca7d1a1445de8ca9173ef8a7cf21c1</t>
  </si>
  <si>
    <t>d161f9c2198a2717f9f39d99776271391adf15cd</t>
  </si>
  <si>
    <t>00e515893e1e6c1bee13fa58a1f71241e719b74c</t>
  </si>
  <si>
    <t>8f1582e26e498e6a3ea09fe22fc98d2e72aaf84a</t>
  </si>
  <si>
    <t>be6e2a393337167203a8ccecad45c165d279655f</t>
  </si>
  <si>
    <t>add0b54907ee89c270706942e6f89b7fb400a3cb</t>
  </si>
  <si>
    <t>ef1d168f40aacf19113a116e38523a46d9b7fedd</t>
  </si>
  <si>
    <t>1cd6d635a3a98acf96d2f5a1972fad6ef4fc3a5c</t>
  </si>
  <si>
    <t>e951ab37955e75b38aad286cfef12654c7082918</t>
  </si>
  <si>
    <t>9ea4148894e641aed30b2692fff167777e562059</t>
  </si>
  <si>
    <t>dd4f59f29664f65f90dca4d19434b2083e7e8acc</t>
  </si>
  <si>
    <t>78598a0ee30ad80b1327f318f531fa78eb7b32d5</t>
  </si>
  <si>
    <t>364bd3b78336e7efadc69f39e7ca9abed9ad8199</t>
  </si>
  <si>
    <t>8dc094549348ad56141449e3ab506bd18cde14c7</t>
  </si>
  <si>
    <t>d1789ab325c2242940b8976e8fd32799efd58711</t>
  </si>
  <si>
    <t>b0c42b4f957d39e006a0680b27d6190d8ea5af3b</t>
  </si>
  <si>
    <t>4a334d06a633575081a7668b2e921ca7cbd34ca1</t>
  </si>
  <si>
    <t>cd3fb2b34d0de55d0c12f5eca775cc008fe73a24</t>
  </si>
  <si>
    <t>a68395cde82686c74506f55f27831193f59cca1b</t>
  </si>
  <si>
    <t>3a554d5ecca077a2f9e5f89882f30e41f9c79dc4</t>
  </si>
  <si>
    <t>f6df0420b978464c88b0d14c25b55d42dd3add84</t>
  </si>
  <si>
    <t>3dcebf059547e43c045051030485341673527284</t>
  </si>
  <si>
    <t>60cc53b1b85d77d1fdbb2339557410f6030f6b8d</t>
  </si>
  <si>
    <t>cebd4e27b1f5d3d3783cdb5f9d6c79416e23ca52</t>
  </si>
  <si>
    <t>86865d3cd3d0782d6a11294d99a64821c79f9bc0</t>
  </si>
  <si>
    <t>9826a8ce55066463770b32ca0939f9ffa46ccca6</t>
  </si>
  <si>
    <t>f942f08b74d2a9c210eb2674daed12377c13b4e6</t>
  </si>
  <si>
    <t>662eb22716cda37565475ed5308f8fc5329eba15</t>
  </si>
  <si>
    <t>13a5ac49207006b4b0b355924bbe094969ac6fa4</t>
  </si>
  <si>
    <t>7faa75d4c5d1b930494563549d045b23df3de962</t>
  </si>
  <si>
    <t>3f0d2287ad511bac3e7b919594fdd43f68c3ee67</t>
  </si>
  <si>
    <t>595f55bb0ffceeb48772884d4e9686b9f2c74331</t>
  </si>
  <si>
    <t>d29d3e640fb88c5d0f48aca8fc0d16b60b907d8c</t>
  </si>
  <si>
    <t>219211aded4bec5254b6cc6c217624afd569bb2f</t>
  </si>
  <si>
    <t>284f23ef91de7e4d842ada9c0dcd9084f317ac90</t>
  </si>
  <si>
    <t>6ce4feb5e0f517cc3ace7d385e5a362d94c50cb0</t>
  </si>
  <si>
    <t>08a17d4e15ebaa35acac8e97cbc810b619eb29b7</t>
  </si>
  <si>
    <t>c3735d1ebf9288f1cdacbb46c7b9606d874fa329</t>
  </si>
  <si>
    <t>aea8147d11e50ecb2165b2f8a3e661ac0e54760c</t>
  </si>
  <si>
    <t>5649e0cbc8694d31c77822ad9b830de8fde4b434</t>
  </si>
  <si>
    <t>3f7b7ee72c3e1924fb6e64d3358ffb3efc7f4562</t>
  </si>
  <si>
    <t>d11eea1292bd2612214c02083a08e64aedd22894</t>
  </si>
  <si>
    <t>812f51f551673164be03242ffc6cbccdbe0bdfe8</t>
  </si>
  <si>
    <t>d1544ecfe8bae3d1771cc87757b6b19f682e44d3</t>
  </si>
  <si>
    <t>b3aee79147fce4986540da1547b4ba7b6862f6fb</t>
  </si>
  <si>
    <t>d8d5abce1c2c04e5584bb24335e1e9f01fae5a3e</t>
  </si>
  <si>
    <t>9b5522e666dc80427cb3cb75a5575efc3f057e29</t>
  </si>
  <si>
    <t>834a0f051cc455879ee0b576290fdc7eca50e335</t>
  </si>
  <si>
    <t>b3bfc21ef265321c93936a7912ff9fb2a9ed6c87</t>
  </si>
  <si>
    <t>ecf8ea2206be4469b0c343ea238b893d44e628ea</t>
  </si>
  <si>
    <t>5150e7e3b3678be5946ca0188744c4256a535e94</t>
  </si>
  <si>
    <t>f10284c4c0bee42a3429c0a5b27a50428569501c</t>
  </si>
  <si>
    <t>67f14e6d55aabb69dc7b5a1146ece7a2a34e86e4</t>
  </si>
  <si>
    <t>57b33c1934469b5f6b96a7967e5a5a2e8f99ee83</t>
  </si>
  <si>
    <t>471a93a53e7a202442f8b344fb12db7fd535684a</t>
  </si>
  <si>
    <t>ebdb854f40ead7ca06b1a771ef1c21604674cff6</t>
  </si>
  <si>
    <t>6dd0487134a4c7348f161bb7614b753c5c45362d</t>
  </si>
  <si>
    <t>2c0ead096d95a332f290a4801ee0dd6222c0c99c</t>
  </si>
  <si>
    <t>971e123919a0d5d2c870a807aed2d6f0c54cad0f</t>
  </si>
  <si>
    <t>372fe507a5c75c8b82554277298be2f808200610</t>
  </si>
  <si>
    <t>5c79edfe47b841885758479969daa27b4439eca8</t>
  </si>
  <si>
    <t>76eb4f69965f35bbf9547d654b0b2b0f98ee5a70</t>
  </si>
  <si>
    <t>4d8409fc3ab9e6ca3be4b024cc7d708099998410</t>
  </si>
  <si>
    <t>54def5983fbca704bb735590feba4163535f3bcd</t>
  </si>
  <si>
    <t>36d3de60714a8d9c9c727f383c7f3025bdfeecac</t>
  </si>
  <si>
    <t>fa6cc89f5652ae76c85dd8f03f1c4c780966adb2</t>
  </si>
  <si>
    <t>ca4b6f86f44b0d25cf4e5f864004c6313399f8d1</t>
  </si>
  <si>
    <t>e469e998ef19c2f2e2fb3ce5c11fa09bfbb6f26f</t>
  </si>
  <si>
    <t>3fe8163cbb4dcd353fa9d74e70cf1e3280cf31d1</t>
  </si>
  <si>
    <t>0f13a4add5e7e5171fb35aaeac69ec1aaf52af11</t>
  </si>
  <si>
    <t>b56ffe9d15de0dd0d372008a76d650c49dbf0877</t>
  </si>
  <si>
    <t>e2a85dd441726818ae15b849155b636471e40f24</t>
  </si>
  <si>
    <t>d39cd0622980069ffcb1441b992fa4bc26b511fa</t>
  </si>
  <si>
    <t>58198eaa58a3e1e8d88752892c6c0294893d5d8b</t>
  </si>
  <si>
    <t>08b8509804bc32c20135ff23d321c7568d77dbea</t>
  </si>
  <si>
    <t>987a962287ece33e6d694d205062f265ab87c20d</t>
  </si>
  <si>
    <t>ecb92e7b529c614c339508a71e0edc66250c696b</t>
  </si>
  <si>
    <t>c3d6a5ba664db7bf3b562730d89940a2bdfa0d94</t>
  </si>
  <si>
    <t>7f93e951464acf321d67b6912d163f3411fba5a2</t>
  </si>
  <si>
    <t>69f6798e71022bad893ab1ce152a028553764574</t>
  </si>
  <si>
    <t>9988895e7d269c3f028eb6c5b9a9c97e027a96e5</t>
  </si>
  <si>
    <t>c6cdd4ad7fe3d369e17c248b8c3b003089c4b548</t>
  </si>
  <si>
    <t>155179413cfe190876f47d35a89c6290d8db0ce8</t>
  </si>
  <si>
    <t>dc78a2ff631ae3dd09d2c47b934694372faf1547</t>
  </si>
  <si>
    <t>e6e789cd2f16f84947141b7eca90e961788969b3</t>
  </si>
  <si>
    <t>50a2b93db2b79601f5fd87873ccf3cd8069e43c7</t>
  </si>
  <si>
    <t>0ae0314bc2687cda716bac3c3faa37ea959f0182</t>
  </si>
  <si>
    <t>4642db8f228fcdb74586ff6083ed9d5b9c04ccb7</t>
  </si>
  <si>
    <t>59eaf2e5f3cbbf4e556f02f88521eb632b8cad31</t>
  </si>
  <si>
    <t>e411de39236305e3baf5bd55ea39b6ab381af724</t>
  </si>
  <si>
    <t>b97a3957c1898363fea6b9682c45d2e30e89a888</t>
  </si>
  <si>
    <t>abaac3d4cc6ac56df90357bab9eef5939351a25f</t>
  </si>
  <si>
    <t>836e3fde0974f6a10898900c3a44ec299bdaa286</t>
  </si>
  <si>
    <t>e620ba105e8338fe6fde8707295d2aded34e9fe3</t>
  </si>
  <si>
    <t>eca1d8459040c388510aa6e1c7d6c1543963af39</t>
  </si>
  <si>
    <t>50ffda258da5c7aa3ec6cb4e743a8ce139697dbc</t>
  </si>
  <si>
    <t>e42680c08e74439603f77edaae0c45cb49a6836f</t>
  </si>
  <si>
    <t>072397f03722590136da54bd5105dfc8c2f8947b</t>
  </si>
  <si>
    <t>336a488afd6f60284db75be9b3ecef32a00e0e74</t>
  </si>
  <si>
    <t>839331368c759509bd0e07bda15ffc57c20860df</t>
  </si>
  <si>
    <t>ab5e18d42c3beeaefd0f57b3f99b805542524cd8</t>
  </si>
  <si>
    <t>d71216507946e563dc2b502722e8d73414c9c177</t>
  </si>
  <si>
    <t>e9e00867fed32274fa4c1d5630e9750034b09b11</t>
  </si>
  <si>
    <t>8ebfe583cf5e3b85235697257b8b8e032522e90e</t>
  </si>
  <si>
    <t>6c9063a2ed99b5b3eefceba0b5ac355b547f7ad5</t>
  </si>
  <si>
    <t>362785c7f817320d8d9cef7e53e77755ef641419</t>
  </si>
  <si>
    <t>5f5b4d12fedca055b36a804820293cd5198f32e4</t>
  </si>
  <si>
    <t>49aa80c235aab1facbe59503055ef20c7fd80147</t>
  </si>
  <si>
    <t>500fa36fcd0937488f0522556a9151f5e116ecd2</t>
  </si>
  <si>
    <t>30b8eda77f2a21d1c39e6b5ea6791df11493aa40</t>
  </si>
  <si>
    <t>570f5aa57c857492ad3a556fdef381eb20b2f893</t>
  </si>
  <si>
    <t>720d4defe604de9b5fe700dd5ff43e2febfa7321</t>
  </si>
  <si>
    <t>c02883ae044d2f1d4c354d80c0e0d2686c50458a</t>
  </si>
  <si>
    <t>f1646617c4b0f30ff4d8cc5f2880e1816c0eceb1</t>
  </si>
  <si>
    <t>0ece648c6d04903254a262782559e850611972a3</t>
  </si>
  <si>
    <t>616589ca6a2e840ade730356a0e0f54405ae683d</t>
  </si>
  <si>
    <t>5bacbf2f36b5691b82ffa3b6fbf2c5a2812e9a33</t>
  </si>
  <si>
    <t>a1563f2c28892080415387d33f47a160b8877caf</t>
  </si>
  <si>
    <t>f7b8eaa6c3e1fdac3c56bacd9537631b02b456fb</t>
  </si>
  <si>
    <t>98d8c93b2e9d28463c0c757958c8b6dc9306f81f</t>
  </si>
  <si>
    <t>a58118cf3293c361e9fa492f4775ea9e8d84a6d9</t>
  </si>
  <si>
    <t>b4e9ebb5b1293ec36fed3ad65083bf5d9c8a96e8</t>
  </si>
  <si>
    <t>a48c34a22c0c687d7ce188ad0a95d8963054cbff</t>
  </si>
  <si>
    <t>5202b8ddacfb3d3a6b52cead3f13e45143247664</t>
  </si>
  <si>
    <t>cb5a34008b4f42c9ca68abc1d6e4d7fcb627b249</t>
  </si>
  <si>
    <t>7c95e722d46454c97196c5842d552ca7cf6bae2c</t>
  </si>
  <si>
    <t>c344b8517f5f933ff1fa24533cc97ff1dcfa62f5</t>
  </si>
  <si>
    <t>5490cb3e261db1acd1958f5ce4a6041d10f8d4ac</t>
  </si>
  <si>
    <t>a1fe918c9c1e5aa3f382ea704d285a059649f65c</t>
  </si>
  <si>
    <t>77ac7ecdcd475c1bfad71d2055d74176039aa0b6</t>
  </si>
  <si>
    <t>9dff0d54f4edb8e990be14f665440a2c414d0e84</t>
  </si>
  <si>
    <t>8dc09ae6b2a8e2b8e70646fe795ccf69c9ee30b5</t>
  </si>
  <si>
    <t>4d14b2eb3bc4c490fb2b569024d3957471f9e540</t>
  </si>
  <si>
    <t>585af12945de8acefe31c6b80d9474fff6386a2c</t>
  </si>
  <si>
    <t>4d79dcea96312726ab2f13293b50285510239227</t>
  </si>
  <si>
    <t>65a2a8133fc700f98f213e905edfdbfa956e6763</t>
  </si>
  <si>
    <t>1a91d38d736ea4706feb21120a761dd3fd2e02af</t>
  </si>
  <si>
    <t>00be5aef83d8aa27a630f1f018c198cb2a5f4aaf</t>
  </si>
  <si>
    <t>33a914ccd101bd1fc0ed3a8b9f93af23d179f831</t>
  </si>
  <si>
    <t>fa159aa0febda7407d54890e81624bb600a4db02</t>
  </si>
  <si>
    <t>023ca3643205fbe2004e14e3bde1c9ce8e9b6db5</t>
  </si>
  <si>
    <t>e260b7e0513ede7497401804ecd98a676d29908f</t>
  </si>
  <si>
    <t>c3f4fa8548be8476efb286431f52de32603be85b</t>
  </si>
  <si>
    <t>2da790514ad64a576eb4829663c1967036290229</t>
  </si>
  <si>
    <t>2c0f0426a1fc527917c058a95478dff85ad8e6ae</t>
  </si>
  <si>
    <t>9a644c221b1811f103307c226ab21438c03a04c3</t>
  </si>
  <si>
    <t>9ef25831a927df12f63486f5126ac33cc21f416d</t>
  </si>
  <si>
    <t>0d91bad0e439d0ac28362e4a6029e51f96432754</t>
  </si>
  <si>
    <t>a0a3f9f1ac2897cd71d5055a87f6bf20b54e31d1</t>
  </si>
  <si>
    <t>240ead6cff5506d90d8e145acf45cb528f0e62ed</t>
  </si>
  <si>
    <t>03f039388f128688ace1c9e86dabf1180c59d743</t>
  </si>
  <si>
    <t>da1111f5b1481d9223460f2bd96b79eebb854bbf</t>
  </si>
  <si>
    <t>dcca95b2eec5409826c09f7e6a82dc8d893f7329</t>
  </si>
  <si>
    <t>4250833721dcd7f00737056124c4b4edc7141597</t>
  </si>
  <si>
    <t>191331f0cb4b38b564f5acba7bedad233966636e</t>
  </si>
  <si>
    <t>8b5fed31c5c68d176aa4fceedbe846a8ee24b759</t>
  </si>
  <si>
    <t>0388563fa16199449f4ae0a71f5903dc3d6a536c</t>
  </si>
  <si>
    <t>00775d886d55e31d98ae74d5fbfdbb7d683237bf</t>
  </si>
  <si>
    <t>17b17de19fada4ce38a06390a87a8815f768c6d8</t>
  </si>
  <si>
    <t>f9f40bbddb1ba320e93b21a944066ecb74c55b27</t>
  </si>
  <si>
    <t>4e274a3630e606af77672c7aa64ab5cb8a06231c</t>
  </si>
  <si>
    <t>6438300aa8d7d0110b3b5f042c899dcf56bd6e95</t>
  </si>
  <si>
    <t>4b2b7d7409889d31362dfc19dd46eaee89b49e38</t>
  </si>
  <si>
    <t>8c95f91cfbe8e801bb8a499c105c4f583cc5a1c0</t>
  </si>
  <si>
    <t>5820b857edcad458057484285d211fc2845d6ac6</t>
  </si>
  <si>
    <t>120a8b435d4f3eb018f3c41889a54b6d211a92db</t>
  </si>
  <si>
    <t>e5b62247cdc6f8729985db317dd57acb0e01c338</t>
  </si>
  <si>
    <t>80870f52e124e897e78048c96ee05107b2048576</t>
  </si>
  <si>
    <t>86a5012363d0b1b9be4650219ed71876d55856bf</t>
  </si>
  <si>
    <t>13c55a6597e708bcce39210f2a112e40c01ce1fc</t>
  </si>
  <si>
    <t>7a45b3a3c62123d3501c6b56ed81d36f93e41668</t>
  </si>
  <si>
    <t>8556bab66c438b407c0a463171f22ee85ba69259</t>
  </si>
  <si>
    <t>fa09b9a0bcf985d35a367b0c2e3a56a3aa50baea</t>
  </si>
  <si>
    <t>ec2ee77847d69afb42d786c3b073a56608cbe962</t>
  </si>
  <si>
    <t>355fea2a292ad5a60306e4e8166d8104deab2b29</t>
  </si>
  <si>
    <t>f40db083a8e25cf7f0e5187002e61c9af2ec217f</t>
  </si>
  <si>
    <t>0810c4016d4ef7d0aa36a3b9629ab41250252e09</t>
  </si>
  <si>
    <t>d156f8451b573ef296ead37f7ce178e2bbce8d27</t>
  </si>
  <si>
    <t>d6952adfaf7c8050d7440c5f937c6f2b5f49060c</t>
  </si>
  <si>
    <t>ee4f554abde2ff77427b17e964f809d2fb8a38b6</t>
  </si>
  <si>
    <t>2b8c773c92c0295198747b82d3da7affcac4a461</t>
  </si>
  <si>
    <t>825938d92728b5971be89effa8665efbf33cc8b5</t>
  </si>
  <si>
    <t>39b167e354e549865805efea3dcda1539e8a51ac</t>
  </si>
  <si>
    <t>37eef411c6ce328f23ad5febf94a329a4497c3d5</t>
  </si>
  <si>
    <t>03e5ff2452e30e0dfbc8363f0c46f4aa139363a3</t>
  </si>
  <si>
    <t>64910144bdcda4b4301706744186032736a724b2</t>
  </si>
  <si>
    <t>23e6bb17844773c699d04325c38c022a45b4051c</t>
  </si>
  <si>
    <t>505f98010de688d1a6f1569833fa2b54224b4335</t>
  </si>
  <si>
    <t>ca0ff55e7ec54299f70f11342a332a6b38656894</t>
  </si>
  <si>
    <t>9d8ae51a58fe4382a0fa50ecdc6961114cd723d7</t>
  </si>
  <si>
    <t>1f2bc173c5b8f5b424fc9f42074ed72f2684c8f7</t>
  </si>
  <si>
    <t>87570659b8926473df1135ca2095203013d922f1</t>
  </si>
  <si>
    <t>53115f85c20b241c5a4e7913fdd0563438fe92dd</t>
  </si>
  <si>
    <t>818e69762d6f2f1bdd5dfe0df8259f81d97b9245</t>
  </si>
  <si>
    <t>29d750d20ea0df80aab124d103b6a3a8596b30ba</t>
  </si>
  <si>
    <t>9867b8f0c2f19458bdc79f4ca8c0c78f98244e68</t>
  </si>
  <si>
    <t>160bb84442ae18d7bf5ea00956d7d4cb8c894478</t>
  </si>
  <si>
    <t>2d1ef9da7dcffcb0234882456fb33b62957a8a19</t>
  </si>
  <si>
    <t>f0f53eacc311c9fdd41f03dd2207cbdda755e8e7</t>
  </si>
  <si>
    <t>6a807bd374dbd59a19a53a4f3d40560216b9f7f8</t>
  </si>
  <si>
    <t>e9416b397fd58a143e2bfaabc01aee4fafbd4ca5</t>
  </si>
  <si>
    <t>3c1591d6eed2e94a524af3f1039369d76d7d266e</t>
  </si>
  <si>
    <t>fc6cef69dd627608baa229cc335ca5ffeb2f4fb7</t>
  </si>
  <si>
    <t>85d77bf87bc680163e8435e496cfaa78d25789d2</t>
  </si>
  <si>
    <t>0d8a07047ff2743d40a7066ae903f9da4f06876b</t>
  </si>
  <si>
    <t>39600c25df5f33e0382935b16126b81e6d4fe02c</t>
  </si>
  <si>
    <t>48d7a57ee62d708bec863b5c796e5ad992e99293</t>
  </si>
  <si>
    <t>0079d2319b33067c159c0228fa68a73add86d047</t>
  </si>
  <si>
    <t>f4a3e40db0a908b8acca12d0a4efc0231b464f2d</t>
  </si>
  <si>
    <t>20bfd0cc5863b7a77c437ef360cb9b45f731d288</t>
  </si>
  <si>
    <t>cb1891255c11bce9d18dcf05c960072561708970</t>
  </si>
  <si>
    <t>b93ae8b378de130036e5348c95ed6deb57f11ef7</t>
  </si>
  <si>
    <t>f06d44bba77dc13fccbbe2a0938b013e3359847d</t>
  </si>
  <si>
    <t>a7e83ad991d2dcb38992cf59220cab15590f9479</t>
  </si>
  <si>
    <t>8fb5d2ff7c4c1071aef89f24369a79482d1a5c6c</t>
  </si>
  <si>
    <t>0e3416f5614e66a41d0cd56d68099bc78c91c47d</t>
  </si>
  <si>
    <t>af8247ae00fd4443124df8fabfa94402b5824290</t>
  </si>
  <si>
    <t>da161357188c098f02b56a3caafe2d4ad17c24bd</t>
  </si>
  <si>
    <t>eaf80bf32b8833667deb463af30a7e07041c75d7</t>
  </si>
  <si>
    <t>b54d3fc7ec16661c0603880b33e9321bce330fe7</t>
  </si>
  <si>
    <t>16144fcf796f96b2ce3e8e071e752e523ca8c7f2</t>
  </si>
  <si>
    <t>8c336c0fbc8bba0d979ba37808f41e16d68622ce</t>
  </si>
  <si>
    <t>f942a0f0d41a55454310296e9a2957faa9add722</t>
  </si>
  <si>
    <t>8f104ff7aa4f28ade92667e633fdbbe41bb3c3eb</t>
  </si>
  <si>
    <t>03efbff56b21d76fcb22bac8ab84c8610332f8ff</t>
  </si>
  <si>
    <t>c1852bbf5af5200a0ff6be748e302011f401f805</t>
  </si>
  <si>
    <t>c92832fecd805847b2dcc7d0b3f4e4511aabe597</t>
  </si>
  <si>
    <t>887f2ed0f8d6d8449bf0e24b20ab301ee1b08230</t>
  </si>
  <si>
    <t>0122487f15da70eb48290794160513bca5007523</t>
  </si>
  <si>
    <t>d09395ad31eb517ffb66aef77a3d61e738e69025</t>
  </si>
  <si>
    <t>5ede234da218405a2f1f34357e2a6051516d2e80</t>
  </si>
  <si>
    <t>2fb20d9067f7893518031a77e6e96c0f785f8735</t>
  </si>
  <si>
    <t>a4059eba6f6274fbb24f9ba51aa1acfb1a28d8db</t>
  </si>
  <si>
    <t>448127946ddd13ce329a16937d0b492b67260d4d</t>
  </si>
  <si>
    <t>5ecaab175e4456e461a2fdbd52df151d74de2918</t>
  </si>
  <si>
    <t>1fc5d417defec6fd29e305b506575c3738a0a78a</t>
  </si>
  <si>
    <t>61d8979f883405a8772b77a91c66e7ed469da791</t>
  </si>
  <si>
    <t>8a41c11023dfd875142f5f0e485c3c558b05b0a7</t>
  </si>
  <si>
    <t>08d1a55ebeafe184687d069fbd4996d78114129c</t>
  </si>
  <si>
    <t>d9feb581882107c7b22f63985e045c405a5a79de</t>
  </si>
  <si>
    <t>00558e4b1330eac89e74487c68a040240eb16f61</t>
  </si>
  <si>
    <t>fdfbb732068e21f589445ce1e9ff0e91ef57884e</t>
  </si>
  <si>
    <t>38606a3ba9b714f77efc30cb110286dabb54662f</t>
  </si>
  <si>
    <t>778f85c9561e508a555cd669e3ddb9cf5bf07d8a</t>
  </si>
  <si>
    <t>3da1d801a2883f876f656a82120d53386d4fec5b</t>
  </si>
  <si>
    <t>99bec179e65a3bb4d85638ded4f2ac04ef247549</t>
  </si>
  <si>
    <t>32bc1c4885161071f0c920a78e0b8b4df8aa88cf</t>
  </si>
  <si>
    <t>44ddb3b4b287a86fd224352c32fff832c15d3200</t>
  </si>
  <si>
    <t>6397d0b52d31ae6fcf47492a7a5944a4c407a382</t>
  </si>
  <si>
    <t>8db9108334f4cbeba6791383697b5d17c5127327</t>
  </si>
  <si>
    <t>9a56a69b49b494065a30dbd860c24980d21a9554</t>
  </si>
  <si>
    <t>aec229201726f82dce0a52fb9ae76825b773db3c</t>
  </si>
  <si>
    <t>0fefa3552b1c0d3a56bd6b0234c7f1802084bcda</t>
  </si>
  <si>
    <t>a14c80dcce4b497218c2d1622edbc24049dfb245</t>
  </si>
  <si>
    <t>35f05bd18f83accbc2d14a3c2db391c36a3813ba</t>
  </si>
  <si>
    <t>d7d704892f67a489bd90ef0b4592859e3043f3b8</t>
  </si>
  <si>
    <t>70e18bdb0b9983e2fc03ac89c90b87eee7603ac3</t>
  </si>
  <si>
    <t>b28dc133e94ec0b2942ae7d839c67b229d00cd31</t>
  </si>
  <si>
    <t>9314e08e35a01d113ab602d4388c74e73f36814e</t>
  </si>
  <si>
    <t>82bcb4bfa8439b5b44b0905e6415c224b8db33e8</t>
  </si>
  <si>
    <t>f359e7ece03f90be9c177cee81bc471a2b708196</t>
  </si>
  <si>
    <t>b13a7418a34a91bb298af6f5096e8dbccccbea12</t>
  </si>
  <si>
    <t>f05a08df26eb2bfb9752aab4a301d24396c1d4fe</t>
  </si>
  <si>
    <t>2c791b5a9bdffcc86cbd57f4624501b6a9b816e7</t>
  </si>
  <si>
    <t>f6b899807358f7ce30df3df2c8b553dbbe13fa6e</t>
  </si>
  <si>
    <t>3e84585fb6f7d2833d4ba204ac02cda3757130b9</t>
  </si>
  <si>
    <t>0a26dd0a280719afb5602573fdfdfc5ea0601a80</t>
  </si>
  <si>
    <t>6fbb2ac45c856dfecba395f4b245a05edaa01899</t>
  </si>
  <si>
    <t>66878fb92f43ce405bafaf68bed29f09afa7fd6e</t>
  </si>
  <si>
    <t>9fe299e4f1b9c520b5d59092a5300ef574a2815f</t>
  </si>
  <si>
    <t>7888f5c581b31f94d5cc83caa609a17afc045676</t>
  </si>
  <si>
    <t>029cea563e7acf9cf24935f6509809ed9af5e79f</t>
  </si>
  <si>
    <t>0c291a64c641484c0577561b63f88783af946120</t>
  </si>
  <si>
    <t>03f498c8edca47236289cc1b55ddfbba72a5dede</t>
  </si>
  <si>
    <t>1c0606ee855679009f836871955bdafca7e911cb</t>
  </si>
  <si>
    <t>6aee883c13091dde6057965c906d42a1c3a5128a</t>
  </si>
  <si>
    <t>448c00bed4612f07a0868d5326b29d09df913e7e</t>
  </si>
  <si>
    <t>0890361b4a6274b6c468e87fa5694dc7ba292972</t>
  </si>
  <si>
    <t>513b74b2afce5680bb651a78af831c2fd88abd3e</t>
  </si>
  <si>
    <t>884ed87338bebebb7f9666777c3b9ec7ef3d2650</t>
  </si>
  <si>
    <t>071603bc1582731d308f94eb6cdbaf2f11f16f90</t>
  </si>
  <si>
    <t>8d04097cd5ce7786c33f7fc09182af74078bec9d</t>
  </si>
  <si>
    <t>b1551f2ce1633906df82db7d1b276d044b4b63cd</t>
  </si>
  <si>
    <t>eca3d0c1c9a1c80f78cf5a7ccf7853435d5e2db3</t>
  </si>
  <si>
    <t>0bea4571cf0af40154428b6df5c4f545d6c2c225</t>
  </si>
  <si>
    <t>6eb7c54394f2fb40af45ee10a4dfbdc036ee432c</t>
  </si>
  <si>
    <t>926cf1e49e6becbd93d44b57df1f1bb003dfa6f0</t>
  </si>
  <si>
    <t>2c53d9dfceee0b5ce208a3bbaff33a7ae049b351</t>
  </si>
  <si>
    <t>7a4d6167e26ac9ff1b20a9849b003bf9705371f5</t>
  </si>
  <si>
    <t>f7d245bb77dc43a1295d7c6bf43766b1a3380feb</t>
  </si>
  <si>
    <t>931b5bb877cd952afea168ec5dfce6b01e062b6e</t>
  </si>
  <si>
    <t>cfa7ca36edb29ed5dad6f245fba83361cd322d6e</t>
  </si>
  <si>
    <t>b74e9ccce862927c305a0a3820927ce32378e214</t>
  </si>
  <si>
    <t>11f11d9429b1fa83dcd06c286a5b7154600ed01b</t>
  </si>
  <si>
    <t>e2b27754ddd414f93146eda7004cc0ff782e3d7c</t>
  </si>
  <si>
    <t>6033b0d48110a9aae3f93f1f4221219187616b8a</t>
  </si>
  <si>
    <t>035f3c5ea0624af8dbabc627569ccc918f83ca93</t>
  </si>
  <si>
    <t>921fcf8ccd0e1dcc68f401ab22f49730936d2f0b</t>
  </si>
  <si>
    <t>ad26abc10b5630351da336553e4ef231a964380d</t>
  </si>
  <si>
    <t>51119dd171da116442b0e91e5fd45acf9414aafb</t>
  </si>
  <si>
    <t>133066d507397df84dc5b3e3d9ebbeb53d747d85</t>
  </si>
  <si>
    <t>9417476da906fd68c36e269d35b3bda52976d803</t>
  </si>
  <si>
    <t>420cd85d2d9bafbbe37a20e1da2ea5078da27196</t>
  </si>
  <si>
    <t>e03a8562c2c0059cddba44fc51ebdb6f77dc1f5a</t>
  </si>
  <si>
    <t>4685cd382138741f6c8836594b7ef5ea1a1a6d94</t>
  </si>
  <si>
    <t>ccc4ba350f2355c94adc730841574d6d5a4500f4</t>
  </si>
  <si>
    <t>7d52d630bfc58ae97eb2d0c87d43fdddb783610f</t>
  </si>
  <si>
    <t>9f9bafc796dabf59b061f9feabeed39edcbf6c2d</t>
  </si>
  <si>
    <t>00488f897ecc456d357edd6277ff443e9a16c98f</t>
  </si>
  <si>
    <t>a0ada58d4dd60633b17e6a953b3f729b89890f13</t>
  </si>
  <si>
    <t>2fd1c6a46e6f60e60613259ce724250970c67ead</t>
  </si>
  <si>
    <t>88202cc8cbbb4c614127cac0f076f56c5ddd358e</t>
  </si>
  <si>
    <t>235f2ea7bab66680e5c23b30b1ebdf6e71f7aa93</t>
  </si>
  <si>
    <t>7b3e5d0b360a2d71ba9107e8fa0149cd55a8760f</t>
  </si>
  <si>
    <t>b7f06f5569316c85db390efcc586ebf60778f81b</t>
  </si>
  <si>
    <t>d3d4e59a5ef1f748fe27a17854b07ad19ba803a4</t>
  </si>
  <si>
    <t>12b22af79ff9cac5ec7b8dc952772c5db626c580</t>
  </si>
  <si>
    <t>c7f7e8e239fdac8f274bde247f32919f18474444</t>
  </si>
  <si>
    <t>4cf8a2d718075bb6bd518affab3e96ee0a8b4a7a</t>
  </si>
  <si>
    <t>76ac0f9f956e90a9e0896f17f03108d3b84465cd</t>
  </si>
  <si>
    <t>2181544b24503253d2e0c16e7097206c0bd9d694</t>
  </si>
  <si>
    <t>b9cd201786b5cdcfe498c3e8958cfa885983e100</t>
  </si>
  <si>
    <t>d6b8c51c9fd527e1db82e2e31f455eaccf1762d2</t>
  </si>
  <si>
    <t>c19b73c73f24ba887a334b19da93e283e856636b</t>
  </si>
  <si>
    <t>7a594ba23741f6212dec77aee419eb2e6ae956f3</t>
  </si>
  <si>
    <t>cfbee5413711fe85949809a1dfd9d3d17f951052</t>
  </si>
  <si>
    <t>304325653d4e1c30fe3aa907a3e7648e6d3a776d</t>
  </si>
  <si>
    <t>4bcc525d604ed7241bd23f44c3364f9ec7db9b46</t>
  </si>
  <si>
    <t>768b3f086811558e94823149ea6a7547b309b0b5</t>
  </si>
  <si>
    <t>f469c9e48c9f595bdc96a4b2571fdf3706b2e643</t>
  </si>
  <si>
    <t>b1e8cb2cc8043fa430db2a58a98a2ee05d97fc69</t>
  </si>
  <si>
    <t>213413eb003cbe2b5454de6413d0122a86df656c</t>
  </si>
  <si>
    <t>5875864c25a28b76a8ad0b9b5042e8519e3c24fb</t>
  </si>
  <si>
    <t>5361539afc4ea5a62bc6b5901e4a0a6167277f78</t>
  </si>
  <si>
    <t>e11fb86cdeee4b351943423b0c9ec086f8ce8bb1</t>
  </si>
  <si>
    <t>80e214c5de2242cab59966cc99a14248d7064a35</t>
  </si>
  <si>
    <t>5cffb95c1ec619405ccb03d63fd6a44265c3424d</t>
  </si>
  <si>
    <t>a41f3bf19cdab049d1055780ed9a2c4328a852ad</t>
  </si>
  <si>
    <t>a6df559683865c2ec7335d4459ba43f61171a908</t>
  </si>
  <si>
    <t>d413bbe55e99cd079f10aed20a5f32888678b550</t>
  </si>
  <si>
    <t>ef4f4fe2544cb76e83877690818c22b9b4f267c5</t>
  </si>
  <si>
    <t>5614d35844044a375925e4671aa7cb8682ea7113</t>
  </si>
  <si>
    <t>fda5124e797916e1e06b416d42065a7915cc1a44</t>
  </si>
  <si>
    <t>9553e64fa3ff12827a2287fe9a6b3c8e236eec25</t>
  </si>
  <si>
    <t>66d1584341eed1d2bb5b1f9d8f9b80b6a2eabe18</t>
  </si>
  <si>
    <t>5e68f22ce54ed2e2c2ad84dc9894721d29bc31d7</t>
  </si>
  <si>
    <t>95f9072e2a9da31fd929497a527cca6a08e7220a</t>
  </si>
  <si>
    <t>d23da9c853c50486718b94fe7408556e473ea881</t>
  </si>
  <si>
    <t>54d0eb040a39b3e3e36a1e5d0bb05c3ef1897d59</t>
  </si>
  <si>
    <t>dd05471faf768d281323369d14cd6f0d1a8d6816</t>
  </si>
  <si>
    <t>0f9cea60dfa56185948c8462c4c9ceff34b11fc7</t>
  </si>
  <si>
    <t>8902f112254dc37e3a0540459e647cdfd3e915b1</t>
  </si>
  <si>
    <t>9c55642861de26687dbad5eb23bc828b73283520</t>
  </si>
  <si>
    <t>22199b18b0037d51762b385bdcf36cf28f47ef69</t>
  </si>
  <si>
    <t>dbb834510377007b1b9d8f18f76d4a70c2c1c54c</t>
  </si>
  <si>
    <t>ee9266e3319851cb95d2b21e4939efd0aa748fdf</t>
  </si>
  <si>
    <t>73530950785b43141253f7a48208f3c61327d32b</t>
  </si>
  <si>
    <t>25d3256183ea80ac913b134c201562a477cf3ddd</t>
  </si>
  <si>
    <t>15fad1fd7b529bd3fd14ec973c38ef5a07542f8b</t>
  </si>
  <si>
    <t>9ba0b856410818998bb0f9771a75d485c191704e</t>
  </si>
  <si>
    <t>0b74b3fac87f451262613e2f9129e64c35757e74</t>
  </si>
  <si>
    <t>203cb18e1061f902f2835ff4fd5bbe8440e82600</t>
  </si>
  <si>
    <t>acbc26a532af60a0be53be632710209130bada2b</t>
  </si>
  <si>
    <t>18ed9bf7a5ce9d30a47090ad0ccfae6eb281103f</t>
  </si>
  <si>
    <t>4bc45bf2f174b9fde5762a31c1b7fefd542b1cf1</t>
  </si>
  <si>
    <t>84c4592e580e4d5dc5cc2e42205d11682230d4d7</t>
  </si>
  <si>
    <t>038e0cd7e8cfde489a4432884c329eae75af6f71</t>
  </si>
  <si>
    <t>1bf3e1d26c25bae42d0592181fd50180a8012eab</t>
  </si>
  <si>
    <t>f6dd2af20a4a24295d4a82df114eae5c2ad17640</t>
  </si>
  <si>
    <t>d013d738c1a1fd4c1b1ad98485da317cfc9f3e5d</t>
  </si>
  <si>
    <t>40d497037936abe44d7e748690e1259118ef610e</t>
  </si>
  <si>
    <t>3855e0b7d1c6d4571d9c2245af1e184450307be2</t>
  </si>
  <si>
    <t>9d81a5793c97a4e036aea456b7b19bb9491ab503</t>
  </si>
  <si>
    <t>668168df3b798012b0194a26f6200524b3c8ade4</t>
  </si>
  <si>
    <t>aa63e5683a1cf6c040ffd22136b9ceda630f1ee7</t>
  </si>
  <si>
    <t>ca92bb9ef250da3e4e477edb814041360b560cf8</t>
  </si>
  <si>
    <t>1d971d4df791dbdf8ba0095183b2421c6129d413</t>
  </si>
  <si>
    <t>59672c5db1db1d434a6c07e4503246143d6643af</t>
  </si>
  <si>
    <t>a3c39a1bb012aff3e695f3c3094639a6a5079e57</t>
  </si>
  <si>
    <t>2509a7bcd0196b8b8bc149937a22cac99b21f1e1</t>
  </si>
  <si>
    <t>3b31d01aa06d8f9c29754a52a0a3b12ee209187b</t>
  </si>
  <si>
    <t>4a9af9e4e5de21e741e1b1e085f34efcbbe41678</t>
  </si>
  <si>
    <t>1f35d2ab3a780604215abef1e3bcce84f54a4ecb</t>
  </si>
  <si>
    <t>cbea319753c70e427660b2509e4d7fff6fa5ee84</t>
  </si>
  <si>
    <t>24314eeae4b4f68e2432cab0304050cd42a71cfd</t>
  </si>
  <si>
    <t>c4ef1710d25ba35db5469de0327af2f273a17e48</t>
  </si>
  <si>
    <t>e3ffc85d2350d9c7ef0fca6008e6ecb582cca8de</t>
  </si>
  <si>
    <t>b4354541df19b95791fc5e5909c9bd792c92672e</t>
  </si>
  <si>
    <t>54a00626cc6820866645ef6cdad6b6d62a295c59</t>
  </si>
  <si>
    <t>7de6061ac62728ca0e1042054a5781d9fecc7856</t>
  </si>
  <si>
    <t>7d659dcf274c6e6a3c4a28b5307e6c304921fa82</t>
  </si>
  <si>
    <t>67372f14185d49a4d94ab2d1fcf2001a3ce0cae3</t>
  </si>
  <si>
    <t>73d48af1384f14532c61b0776c154c9a6adc0e09</t>
  </si>
  <si>
    <t>c33a077d96ff338582b5d69881deb09e3820f282</t>
  </si>
  <si>
    <t>d8297bd84b92029b33846126c4a5407cced44629</t>
  </si>
  <si>
    <t>854fa8bec8ff868cc2e7dbe97646dc541aaaf042</t>
  </si>
  <si>
    <t>bc4578b277b9bd43aff6f4b38dc1a404b70cdc6c</t>
  </si>
  <si>
    <t>5b219e00136df1b79bb154202613f466144e2486</t>
  </si>
  <si>
    <t>bd601225d8610d785ca60761376effb816b8a40a</t>
  </si>
  <si>
    <t>c7dea54faa64f6cb62d631691eb18981f984f9cb</t>
  </si>
  <si>
    <t>31b6bfc2a6fc68af94352e424f5542c7916ff8f8</t>
  </si>
  <si>
    <t>84d8a98ce24fadbe4bf728989aa29fcd3737dcb5</t>
  </si>
  <si>
    <t>a9406c97ac3c16970d37557e1c39fc11e106d56e</t>
  </si>
  <si>
    <t>280d27d1979b9747a9ef41bfb6073b0b5d846905</t>
  </si>
  <si>
    <t>a92f01635a815c12ba3cf6a05e709ace3cf1f239</t>
  </si>
  <si>
    <t>373edcf0e0f6a3f5fcb3a6d810df6bf142fa1038</t>
  </si>
  <si>
    <t>bf898b497dc484ad2bc1d738daf2364096d7925e</t>
  </si>
  <si>
    <t>98a1b3b55bd1e9cd6a1f3e2ffcbb79177007927d</t>
  </si>
  <si>
    <t>3a543baa0590dd60545b96c0cc59982359d841c9</t>
  </si>
  <si>
    <t>84325d4420cf3d76ff183d74120d83e984117e9a</t>
  </si>
  <si>
    <t>c50507372d434399b51dc1f7a20f672add11cb79</t>
  </si>
  <si>
    <t>72b9fe789bf3cf38e7597b2db52ff66ae8b19a3f</t>
  </si>
  <si>
    <t>f08ce789c4bfe5967ab216bd20d76627d7f2207b</t>
  </si>
  <si>
    <t>2ba51aaa0a5b37bd3f09f36f517340a596c3b052</t>
  </si>
  <si>
    <t>327863a5ee79c57eaba3c4e47d5b2faab9fe4b69</t>
  </si>
  <si>
    <t>e6c37e45e6f424c72746e773dc348cd8ac46e66f</t>
  </si>
  <si>
    <t>6e369148aa10d8fd2cd94dec411cc774d43c521c</t>
  </si>
  <si>
    <t>bd4f18cca3f2d76ddc00895a67df7e33c7973fb3</t>
  </si>
  <si>
    <t>a0e930596b6b92d83cd7b08cda230677adf2fc09</t>
  </si>
  <si>
    <t>007ddf4906930dc671e915956e1493826b131d3b</t>
  </si>
  <si>
    <t>5521e583bf0e7b477e2514bf0088622fc3bcdc57</t>
  </si>
  <si>
    <t>c2d4e116bd8591c22a96b5a3c0320a7329272794</t>
  </si>
  <si>
    <t>d5c775af0c20fdff0ef461da8b8b6de7f4a97142</t>
  </si>
  <si>
    <t>59a670b16dd84c4792bfed848abea45f621f5171</t>
  </si>
  <si>
    <t>7ec398ba49ca8417483c4c4db5bbfa57dc879303</t>
  </si>
  <si>
    <t>63a0902609fa530f9cac1ea2483a9dccb281f967</t>
  </si>
  <si>
    <t>b05183337d7348d811bdccbcc1518e041d0cdb25</t>
  </si>
  <si>
    <t>7fdfd0e2ba3c40bac3a8d47d067b16ab3dde8dee</t>
  </si>
  <si>
    <t>4b8aa0f5a10c2d5f35f2502b7f93dfb67a183786</t>
  </si>
  <si>
    <t>7d5e3a222a4d6a8ec1427a5f1794f35072b82cd6</t>
  </si>
  <si>
    <t>f30c111deaa5059691ba70bb20f3f2b85e2cc8c8</t>
  </si>
  <si>
    <t>8cf63adcba46069fe1cda373914c9b448d049f25</t>
  </si>
  <si>
    <t>a5004a11ca20c8ebfb07b1601e21a798e111d39f</t>
  </si>
  <si>
    <t>3c7b9f490fe71ae4eb89736ce5c6fa928106065c</t>
  </si>
  <si>
    <t>0037fbbe79ef8f3e0058f308e413c3fdee977613</t>
  </si>
  <si>
    <t>5eee2e3b27a9c5f312260720950bd10a5fa40bd2</t>
  </si>
  <si>
    <t>2daccc73bfc98d62d2ea49b676448c066fc0f609</t>
  </si>
  <si>
    <t>b8c73485313a89786c47443c2bb312792abeb86a</t>
  </si>
  <si>
    <t>d072d78b16c39ebad6aa41d3a891d16afb973da3</t>
  </si>
  <si>
    <t>955b872ce554f13e6257f793b11b4d74e84cb781</t>
  </si>
  <si>
    <t>6dee77d05667fd72a94ae7caace133688ed2d652</t>
  </si>
  <si>
    <t>2d7ee3370f3bd845f4158541d162760c88b89a36</t>
  </si>
  <si>
    <t>c20c818a0d6e950b0fed6bf480433dd019fbfb07</t>
  </si>
  <si>
    <t>57cbb915e194c04f20d73f131c00729fe1b8fa8a</t>
  </si>
  <si>
    <t>579357d95fb47a40ff95d469411c5e300e7db63d</t>
  </si>
  <si>
    <t>1887540b8a8b82fadcf76f65b9e0e3c29f7bdbf0</t>
  </si>
  <si>
    <t>f86a036442cc89cecd61706c4c08ba43c69fda2c</t>
  </si>
  <si>
    <t>3e2e1a9ede421eb676ad1bc27b676913b8cb3a79</t>
  </si>
  <si>
    <t>7809e4599a76af66fba8bb169b7945cf871a414b</t>
  </si>
  <si>
    <t>9cb0651fb438c73efd665a89cdf0938098c93d1e</t>
  </si>
  <si>
    <t>ecdabeb312a26690d1cd4dabc4e0aa6dfce455a8</t>
  </si>
  <si>
    <t>85e865503a73adb12290bac399c45ab2e3d9dcc3</t>
  </si>
  <si>
    <t>41bfe92b74f09d3ff898bc86341300e69680451c</t>
  </si>
  <si>
    <t>04638ad77b65ca66c2e21f42074959e31365ca10</t>
  </si>
  <si>
    <t>ea32352bb0695fd3da3b7a0745f5817fbfb9dc84</t>
  </si>
  <si>
    <t>76df3fcaecc1baa0c19ebe0035b4b25c19a67728</t>
  </si>
  <si>
    <t>88f878c04e35ede3925952e0c831ff7f6f297589</t>
  </si>
  <si>
    <t>c4f0b94249336858d0702d94a1f676a0039c2481</t>
  </si>
  <si>
    <t>d8c9963171f7f25ffc5e5fb1c13921a8ca848cb8</t>
  </si>
  <si>
    <t>321546bb6477cc8c583f4f6d47d0ce6862467950</t>
  </si>
  <si>
    <t>917e7bd690eaba32cea90094750ed2b9c9a145c9</t>
  </si>
  <si>
    <t>084f5f332cf00a35521738e46580bb5f869884ee</t>
  </si>
  <si>
    <t>650f6cc8a4520a2784ae7f8cf2757e363cefbec1</t>
  </si>
  <si>
    <t>b3d2dd42229c2ef11b087d4b3ff7e932b3e64ace</t>
  </si>
  <si>
    <t>4c95ac0bfd2a5655b86b4ebc52aea5fbd4f3e0d0</t>
  </si>
  <si>
    <t>7ba0df8ef040275a7757d811bb7e4b8a25fa449a</t>
  </si>
  <si>
    <t>0f413c18a66597a79e1505fc2eb22caf8aec6433</t>
  </si>
  <si>
    <t>8c66c2a8055fa20b168643f562ac8ce5ef4f5f52</t>
  </si>
  <si>
    <t>a2b2224259a6717e23cf530d813b4715065d9000</t>
  </si>
  <si>
    <t>9e88120e84175b97479a79273756457372178105</t>
  </si>
  <si>
    <t>834c07b0ff4cc9d1d430eadf657dcac495467a29</t>
  </si>
  <si>
    <t>bd080e4d98552677297e61b03c0c236f91c4fa52</t>
  </si>
  <si>
    <t>0157cf08c069b02e576e3922c1e3aaa63c0f4f1b</t>
  </si>
  <si>
    <t>434ab8c93a4f012268a345b3743fabae1f4d16d4</t>
  </si>
  <si>
    <t>80b5634b45cbc6a75196d2ab017278d1187edff1</t>
  </si>
  <si>
    <t>d7ae92194258cb8b221bdbbfe091f4c247ca8748</t>
  </si>
  <si>
    <t>970e59389502d7745d0600382d4a529e0b038a9e</t>
  </si>
  <si>
    <t>53719d69eeb56704a9ae5d13b274493ef5022b97</t>
  </si>
  <si>
    <t>4e09a0b2aca9b5a1b9a5e744cc07b3a43ad3bbdd</t>
  </si>
  <si>
    <t>990b385bf0df5c4c66d36a073d2b0b7bc8462d1f</t>
  </si>
  <si>
    <t>6652048097ff7733bba3a15642945d081d34a357</t>
  </si>
  <si>
    <t>c22a6706597d720307dcdb999a2c4808d0c9bbc4</t>
  </si>
  <si>
    <t>812c84211a768efe377b3372bf2605581a920144</t>
  </si>
  <si>
    <t>a87e8cfec0c5d3ab14d1f799887eec29ba450408</t>
  </si>
  <si>
    <t>c97eeeaf73c9c89861497c5dc1fcf2a23c205877</t>
  </si>
  <si>
    <t>63439b7a331732b49286b3ca66418e36fdb36f34</t>
  </si>
  <si>
    <t>cc0e7e6f46dc301360a258c3b20e7ef0aaf678cf</t>
  </si>
  <si>
    <t>f1ee93a1f78ef030cb7527e2799d23df41cba668</t>
  </si>
  <si>
    <t>855d339a372d084122f9ee586d9e32253e7ac18e</t>
  </si>
  <si>
    <t>9eb1f5d0f6090276354b3a6f686ee60e1126bce4</t>
  </si>
  <si>
    <t>f5418b8aa3bd612657c6fb4ed35afe19436ac41f</t>
  </si>
  <si>
    <t>7de205579347c42b590c315d26516ebf94dfa01b</t>
  </si>
  <si>
    <t>79b85ee6a9444d3f50bc1d9eddc3f881de4ea69c</t>
  </si>
  <si>
    <t>c74ba18f5708e76ae2a4d25ee47309d1b52148dd</t>
  </si>
  <si>
    <t>02ba7ed2cfcddf582e33d57e73b69edb2365b854</t>
  </si>
  <si>
    <t>fec719228e7877e5d2ec68b7061232a9e4da9f06</t>
  </si>
  <si>
    <t>b02eb6a974d22f4f1d744b73d2dd2c5f73e9a42e</t>
  </si>
  <si>
    <t>ad1e730faf74a5072491a8adcade84b9c4998c82</t>
  </si>
  <si>
    <t>90bf89fb563715943e772a61f9a2e26c7b2d2952</t>
  </si>
  <si>
    <t>d78954e27e0d6eadc2a84acb140f846589d98b8c</t>
  </si>
  <si>
    <t>5a4c7181320584e2764e410fe61c08228711153a</t>
  </si>
  <si>
    <t>e6280afbb93130df2e7bae527b054fc7cb0ad931</t>
  </si>
  <si>
    <t>726db3badfce1b03c89cf01c482b132d0e2b03c5</t>
  </si>
  <si>
    <t>83b6275d44fb53431e76692f26b50f393c46cf7d</t>
  </si>
  <si>
    <t>5b22836eceeec7f363c67d7f94208319f16608d4</t>
  </si>
  <si>
    <t>1a65e89cf3ceef2c98e6f50f328cd40a8a80f53b</t>
  </si>
  <si>
    <t>9db4adc6bc053044f4a8f90f5b9dc7b67852a902</t>
  </si>
  <si>
    <t>0acf75072b694e39d03dd7e5a40f7caab8b0b318</t>
  </si>
  <si>
    <t>5aa56f9142ffc05065cf4256f92317dfee5da1a6</t>
  </si>
  <si>
    <t>760892d95b5a3abf745e65dfa1f6e428052d395b</t>
  </si>
  <si>
    <t>ccf86887a87541ee4191c338272687ebc4b83ac4</t>
  </si>
  <si>
    <t>797183a5169e6186365298f08aeb8d9ad1ec8696</t>
  </si>
  <si>
    <t>efe0d2730a589ff28d873064d1e0abf245bca2f7</t>
  </si>
  <si>
    <t>47a4bc760e89e3171129664bf46b9125d54ffa57</t>
  </si>
  <si>
    <t>0cb960a70c0c98397cc5c5e9bed1daedcf8ff37b</t>
  </si>
  <si>
    <t>e210fe25de8b30992f788f5e09ce5f318f3ed57f</t>
  </si>
  <si>
    <t>2004dcdc4b988fc5934972b22923ac76c6072191</t>
  </si>
  <si>
    <t>1cd385fd61e8c59ff55aa88f453d7492288a4a62</t>
  </si>
  <si>
    <t>41fc0d5d777db7a837b4cfa95a04b9924472f403</t>
  </si>
  <si>
    <t>72c0ca5c9cc07ebe52ab98197e7c0de7ce9a0bfe</t>
  </si>
  <si>
    <t>d7e03e0ab638c541cca423ee5ff8ae925918950b</t>
  </si>
  <si>
    <t>607b0c41b9d46846c4e2a80ead0faaaeb8ce9901</t>
  </si>
  <si>
    <t>16a038d054e7c3705ce3c7cb46e1648ae4cfe21c</t>
  </si>
  <si>
    <t>ba7a5219bf62e9501d1b1a323546f0e570c5b55c</t>
  </si>
  <si>
    <t>a5af898d2b323418b27d0c5bdc14b0db26bc07cc</t>
  </si>
  <si>
    <t>9362adbf3f29461b78ea97ebc847416e0f17825b</t>
  </si>
  <si>
    <t>85f41e2da380c2d376c38530bc2677893657428e</t>
  </si>
  <si>
    <t>afad7d45b6a2a997f15009694062158459905575</t>
  </si>
  <si>
    <t>f04a6fc97926a783ecc327a932eed7c09e2afdf9</t>
  </si>
  <si>
    <t>8d0ad8a57b59c75ef16637b1d0b579cca63c2e6b</t>
  </si>
  <si>
    <t>d7f69bb57cd60bdb79c3fe89871f70c5a18bdd31</t>
  </si>
  <si>
    <t>72af50037040c0d389dc3954deb2555092cad89e</t>
  </si>
  <si>
    <t>5aba8cd31fbac830450621ab966d6094fbb8e35f</t>
  </si>
  <si>
    <t>07fcd445ecda1b37a9bf98c14ee1f7a29ac04aa8</t>
  </si>
  <si>
    <t>acc7b13fd1298956779319d123f2489af33056d0</t>
  </si>
  <si>
    <t>b99e117f220590d7cc4058cb70c2faa43c37cb77</t>
  </si>
  <si>
    <t>beabdd4a6772a8d59dcfd72690ce17a9333440a5</t>
  </si>
  <si>
    <t>6df3688e24638b6e89b406a39432d6a2c305c5c2</t>
  </si>
  <si>
    <t>747d56e4ef13c288e1c4218b13361f5c2baaa62f</t>
  </si>
  <si>
    <t>a8dbc2831bb005ecbd4057cc20aad9f94553ab0f</t>
  </si>
  <si>
    <t>1f9e0c5b5dcf5943c6b870e7a10220c8d92af7dc</t>
  </si>
  <si>
    <t>f0001a1e238d821681abfbc4f5c004512b86bc97</t>
  </si>
  <si>
    <t>a663b555d2573f7bf8215ab237580a26b539582f</t>
  </si>
  <si>
    <t>90d35cfe18a74dac4199a64663bb990fed8bfb81</t>
  </si>
  <si>
    <t>d893c327fb3644bd7202f697f34529b67a4f3dd1</t>
  </si>
  <si>
    <t>e1a3960e12d64c1a0d41ca13335ead4ed358bd74</t>
  </si>
  <si>
    <t>17ec47cfd6baac6d7c97495e5b473aff9ccca15a</t>
  </si>
  <si>
    <t>3cdd9d180f93f27a0a38f0397351e34b4562ed19</t>
  </si>
  <si>
    <t>fac51e6fcc81012b951ebb5127bb13edb23805e7</t>
  </si>
  <si>
    <t>7a9274bcb2521017627229e797158b26358362cf</t>
  </si>
  <si>
    <t>175b25d3d52c643751ccb04b9a095f4a5f2fa16c</t>
  </si>
  <si>
    <t>eff1bdd6928bd8754e82bb26d602b550a7ac9d8d</t>
  </si>
  <si>
    <t>5acb8208be4fc45d4821827441759091fe370b19</t>
  </si>
  <si>
    <t>90a1a8d086f12e2396e8a2640fc352f9c30b2101</t>
  </si>
  <si>
    <t>c0d8d65a75a7b0621aeb8594087a5af1d7844ece</t>
  </si>
  <si>
    <t>6028b3a0f20d5752574576cef58c78c1318ebdeb</t>
  </si>
  <si>
    <t>88d75ee9c8ce7d5e43ee8af31fb6d1e5867bcac9</t>
  </si>
  <si>
    <t>90ebc14e91f652a9f9cde8bc89328068447df7c0</t>
  </si>
  <si>
    <t>b86f6d8efb8cc7c88354699c1c0d94229e1d6286</t>
  </si>
  <si>
    <t>51d625fdf7582603881dbb7b534d542297b06971</t>
  </si>
  <si>
    <t>5f70e3ccc0259f035942de60f00b5c871eaf9616</t>
  </si>
  <si>
    <t>563def9807ac011b0af5415b018a4e3d58a28f48</t>
  </si>
  <si>
    <t>659837d0f25051316d7cd54603a521a0f06d739a</t>
  </si>
  <si>
    <t>add3596ebe8c2b7c2a68e72998474f55b1e8f743</t>
  </si>
  <si>
    <t>81cfc11272157b07c4e36e0bbd240548023e1b93</t>
  </si>
  <si>
    <t>149b975602c47a72d2d23906c9e99e37aad24cd5</t>
  </si>
  <si>
    <t>22fee584d85a0b4a166472c4abee73fddc909ded</t>
  </si>
  <si>
    <t>4ce2e65119df7553e0e4e33597dcd07bdff85f54</t>
  </si>
  <si>
    <t>a84c5df096d9b58859d94ff37912189da6d9396f</t>
  </si>
  <si>
    <t>91b17dbe75360b07a8b649a4690704ddcd29b8f2</t>
  </si>
  <si>
    <t>0427547931f2dec474b7960c3fc71f7e790564f0</t>
  </si>
  <si>
    <t>6c1d897910a98fc603dfa176d310a370a847eeb8</t>
  </si>
  <si>
    <t>b5e0577e85f34f77e96901070b17910c4a06307c</t>
  </si>
  <si>
    <t>77a21040865cac76c45d7d4e3f99e03b2728f410</t>
  </si>
  <si>
    <t>4dc07c98292b2d92624a67a1e9ed03c2ccb7669e</t>
  </si>
  <si>
    <t>6bf553c47a9ed455895558d353093076a954dae1</t>
  </si>
  <si>
    <t>6bf586f95ae0445d0346f98f8b6ec907be00650a</t>
  </si>
  <si>
    <t>f452f4264df6e0be8cb010875c2e106562a7eb18</t>
  </si>
  <si>
    <t>d56a886222e161bebfd735b06a4bf4f7b6672586</t>
  </si>
  <si>
    <t>f958780d552098819c33e4b85e5c104ba76d96a6</t>
  </si>
  <si>
    <t>3c576e9ddf3689986f5c69856e87ddcede259099</t>
  </si>
  <si>
    <t>ed153c52786f71aed07bbe7e23def163829519b3</t>
  </si>
  <si>
    <t>e82854765694c7f035a328726d683443ce3de8ed</t>
  </si>
  <si>
    <t>3c508131468ed0374cfab2ab90797059e3a7facb</t>
  </si>
  <si>
    <t>e70572ee1267f55a1aef5ac4aee7ae9656da0f42</t>
  </si>
  <si>
    <t>0eda343fe5f4236028e1e899347859064e191ce1</t>
  </si>
  <si>
    <t>e64ba9433d8dae13c2435627bbf877139b984adc</t>
  </si>
  <si>
    <t>5b907566099d1572e1516815250126c620479c1e</t>
  </si>
  <si>
    <t>3bcda4f061ceb32006692a51c04a8706cef94c5d</t>
  </si>
  <si>
    <t>91ac46bb48c8e0cd51e194caafc50a171ce403b6</t>
  </si>
  <si>
    <t>e7d97c4a044fd018bb0993a8fcb939fad8715e85</t>
  </si>
  <si>
    <t>b9f7fd4f073524f2c6d1570c78ee0129c6c62b0c</t>
  </si>
  <si>
    <t>55eaa903b503428858198e6bbe6fdaba33a6884e</t>
  </si>
  <si>
    <t>9610e0c344b26b2155b7599158a0bd0cdfc32026</t>
  </si>
  <si>
    <t>3f57a6fd54a43b95b81336b8932a37e4ae21a6cd</t>
  </si>
  <si>
    <t>28e8093615ed1c7ae34e723eccc113091f63d549</t>
  </si>
  <si>
    <t>6ac14a473c696aa435f1292ce41938de1c443db9</t>
  </si>
  <si>
    <t>7f0f91ac5b071c3dcab9151893bae0ceaa282896</t>
  </si>
  <si>
    <t>aea618e53a8ae210a13917c84de30d0be08858cd</t>
  </si>
  <si>
    <t>376a608035c6fc49b2064d70e1e518dcc899562f</t>
  </si>
  <si>
    <t>aa4693905a49f99e2d82e4cba744bb8cf35ae964</t>
  </si>
  <si>
    <t>b1907f6fe07ef187dc0195c8b9a23eacecfc62fc</t>
  </si>
  <si>
    <t>d8d9f8183090f7600ea693ab74294dfb92ba8eb6</t>
  </si>
  <si>
    <t>7dcab5906b587465a745337d7b9d9ef8aea7875e</t>
  </si>
  <si>
    <t>0cfde0983ef4a66f232a873fdd1f169dec6fcb11</t>
  </si>
  <si>
    <t>1dccd07c7cc879e9067be7330b69ffecaba88626</t>
  </si>
  <si>
    <t>54edbe6ed729429535b33ef5247034ccac2867a1</t>
  </si>
  <si>
    <t>0b37e0e8005b32552a13d16209580d5a63ae3992</t>
  </si>
  <si>
    <t>199ac158788cb34fd3d979374720cf49a5405ae3</t>
  </si>
  <si>
    <t>46c734060a1e59cafa5a71d84e9bd3ebae38d1e8</t>
  </si>
  <si>
    <t>4e1a02569b9735427c4bfa044e46822c4cb92084</t>
  </si>
  <si>
    <t>8e2b3c16bde2104778d6dd602a776ecf58367e21</t>
  </si>
  <si>
    <t>8868bc143c50737e9b5f1cec35342ef5e773a069</t>
  </si>
  <si>
    <t>f2f97499b185693a542f3ae49567a920b2a20eb9</t>
  </si>
  <si>
    <t>22cda4af2513b8bc93dcf216f4d3381f35bef420</t>
  </si>
  <si>
    <t>327bc609d7298e42f2ba9d0d977abe9f23686132</t>
  </si>
  <si>
    <t>993178970eb4684ea2d1ec2dca61f29bbe46b6d5</t>
  </si>
  <si>
    <t>074349b7fb33b2660fa2b890e57b40d4cf21646c</t>
  </si>
  <si>
    <t>f8edda71cf98741bc652c2517270c474e93a3add</t>
  </si>
  <si>
    <t>cc3f0eba077c68daae5322a250c3cd97cfb4456f</t>
  </si>
  <si>
    <t>b30ea9108af92c1c127dbde7f2082ceef1b079b7</t>
  </si>
  <si>
    <t>3c20ef152364e02fb719f3f3c0f8b8a73673777b</t>
  </si>
  <si>
    <t>82e6836a5f56fcb5b6cc332eb5970131f0762093</t>
  </si>
  <si>
    <t>7ee796593f395501f5ef0ce496d649997f49e6ec</t>
  </si>
  <si>
    <t>0169c3898f22614913d382ec8bfb16fd02e4d5c3</t>
  </si>
  <si>
    <t>02412f1d898edb15f1f829eb4f0fce10a0e1f209</t>
  </si>
  <si>
    <t>e9c1137ef9b0972d6ac9e53b47df7980dc914906</t>
  </si>
  <si>
    <t>d2d435cd66b6a1561b18656a648022fd56d8c230</t>
  </si>
  <si>
    <t>3bd2cd06429b81cfd69f97686f5a141d85fd245e</t>
  </si>
  <si>
    <t>6f62675153770ee5e0a0aca5db397bc7e4443058</t>
  </si>
  <si>
    <t>862365f1ec22a7d3af08f1d409a70daa4980c9b5</t>
  </si>
  <si>
    <t>660a0bbf58c7dac8dc91379b80d932d4092375f8</t>
  </si>
  <si>
    <t>f624b17c6e999d8b0de8228463d29d4de6f65e17</t>
  </si>
  <si>
    <t>866646a32f721608a8b0f638d16f4585ab4d61ab</t>
  </si>
  <si>
    <t>13f4be10036dfb689d6ffb5df9ea220bfbcb02c5</t>
  </si>
  <si>
    <t>14fb0b5514d9341d0918203cea9566abe97d4339</t>
  </si>
  <si>
    <t>de4cb75a62cc94b1a0e91437be200d336ad11869</t>
  </si>
  <si>
    <t>64768931e37d18830e25e02a6f4e8b9db30545c7</t>
  </si>
  <si>
    <t>5a11ca40d70d2494b29e7e61f52d98ff2476060a</t>
  </si>
  <si>
    <t>cc7214c2c91ceb214d85e26fdf6814f32a973704</t>
  </si>
  <si>
    <t>ec2c9214d573a7a8376414f233b91f6e8852d1d7</t>
  </si>
  <si>
    <t>76276bc0200c81c36f9562ee5728e9aaf173ade2</t>
  </si>
  <si>
    <t>3b583432451650989536e075b97bac65b596f690</t>
  </si>
  <si>
    <t>a36d5e128e16488967bb37b3ebf67206dce5cdc0</t>
  </si>
  <si>
    <t>58be7eed03470fe520e35c1e8ca1e4e1c17c50cb</t>
  </si>
  <si>
    <t>4826c516ff49484c9aeed1a3d0cb4559ebf22670</t>
  </si>
  <si>
    <t>badc95454971d5c33cdea38cefab880427b58a76</t>
  </si>
  <si>
    <t>84444be1d68f0b991fb34c2529c62babd9efb2c5</t>
  </si>
  <si>
    <t>0c7f87d62af1108ace1f9f9bef2ad0184f1c948a</t>
  </si>
  <si>
    <t>e0a0766154ded0de7d6c1b23b4f29f257b8035ee</t>
  </si>
  <si>
    <t>3a9c0d26f6338de37efe5d4023c68002acddb201</t>
  </si>
  <si>
    <t>13f0c794cf67331dca5a2fb514da7ed85e656478</t>
  </si>
  <si>
    <t>5b1514c62c446dd1f365ff4f277c365744c00d5c</t>
  </si>
  <si>
    <t>8bd8852bdd4aee53911c06d7c0b3bb5a0c24b167</t>
  </si>
  <si>
    <t>f24445e54d0a842d4223c16ad9b76167a02efe64</t>
  </si>
  <si>
    <t>4e9e989636760a20a08264b78316532a8ecdaecc</t>
  </si>
  <si>
    <t>deffe5eca809eca64560b459cf05462cc93a5353</t>
  </si>
  <si>
    <t>7eda79ea49f9b2248b7361ca15ebb2bf3ec8a741</t>
  </si>
  <si>
    <t>6223f65a645e93b6d61e2de4811c078e7f7b088a</t>
  </si>
  <si>
    <t>5a5a73228ecd88bc6935693a01dd35707d1a6935</t>
  </si>
  <si>
    <t>bfdd638fc6aaeccf76514c356b10c4e4dee63c45</t>
  </si>
  <si>
    <t>7c320875185a8449ea95eaf3d50e3a6361b57af2</t>
  </si>
  <si>
    <t>c330c4c1879166bfb8f6b65a524a20a19c73b13a</t>
  </si>
  <si>
    <t>bba246c5aea47933f55431c8930ef479a8b9751a</t>
  </si>
  <si>
    <t>10536e378024c53ccd91713d78642a25649e894c</t>
  </si>
  <si>
    <t>0e3747c0fd3353a4b436cfe23c690f78708e2ce1</t>
  </si>
  <si>
    <t>44b6cfa0dec2938b17a9a70f211039002003f3e3</t>
  </si>
  <si>
    <t>8d3a17821cd24a75a841a32b0181b24a2723e8db</t>
  </si>
  <si>
    <t>edecec3a64296672e47f81ea44f3aa531bc5be3a</t>
  </si>
  <si>
    <t>fc7b1f818c63561e93b5747e311ad61a79e7ee29</t>
  </si>
  <si>
    <t>dd8c7119ed1054691c7405a841071bf71ac447fd</t>
  </si>
  <si>
    <t>eaf0dfc419018f081c1b03122573001683afc438</t>
  </si>
  <si>
    <t>014ceda3c130da96e64d02b546d0016fa9f51a55</t>
  </si>
  <si>
    <t>d10b309289f0dfe66b2f41dec659f1bb71e35a9a</t>
  </si>
  <si>
    <t>7298c0d38577e1182aef4ae73e3e1ea45ccba9f4</t>
  </si>
  <si>
    <t>e4bb717433ff7facb9fff315acf2a8761707860d</t>
  </si>
  <si>
    <t>de76e5ae0ff959a94b4e0ced47d6c340cee0a736</t>
  </si>
  <si>
    <t>693a1d2eb992c9257b0837e23979c3c32374c562</t>
  </si>
  <si>
    <t>b8bd4b652a903e4e8492f23699f109e00f2c2a2c</t>
  </si>
  <si>
    <t>bcfa6da68f4f9fa29af5393a60a27751e70f5656</t>
  </si>
  <si>
    <t>45bf16f8b17807983094f05519dd69071d06bbb9</t>
  </si>
  <si>
    <t>eb312d787c7346582f45d74e09748d4607bea304</t>
  </si>
  <si>
    <t>f1a8944bddbd309ebd84f8b5c76836da6762d4a9</t>
  </si>
  <si>
    <t>4d0e09680c39ab94c0412651f1bb795ca92ba8ba</t>
  </si>
  <si>
    <t>af6ecd6505a2af47b47029943ea2adb12fc7a206</t>
  </si>
  <si>
    <t>302fb30b137492c02b13434a7af9133f33b0ffd0</t>
  </si>
  <si>
    <t>ec7f37c4468f2567eb482b25ed5886b1b740c9ec</t>
  </si>
  <si>
    <t>f729080ed80dfa1de4d0d70ba2a685378a323b1e</t>
  </si>
  <si>
    <t>7b7f73be56ca346b6664d17adbcc34fce2a04a78</t>
  </si>
  <si>
    <t>78b33c939979d304b87cac50c7c3db0f153dbf58</t>
  </si>
  <si>
    <t>ca6cba0916a1bded780ab5db14c1571c4b0f1f60</t>
  </si>
  <si>
    <t>3a7ddb1c1faaa3f097c615067d24ce35105908c5</t>
  </si>
  <si>
    <t>06ea381e2a8c457be3ea1cd4882f6adf9d07c9bd</t>
  </si>
  <si>
    <t>a3c84b03ad9186f3d74fb34d27aefbcecdde2779</t>
  </si>
  <si>
    <t>a3d96d543f19dd7fc972570eb9f05433182f4f4c</t>
  </si>
  <si>
    <t>316119adb9cb7c97a11a5b5c627b3a415d861870</t>
  </si>
  <si>
    <t>03b9c433552e109012cae34ceb594891aeae1f4c</t>
  </si>
  <si>
    <t>11235973603de9acd56f30e62ac1226e1e12379f</t>
  </si>
  <si>
    <t>0951efe97453f2b9664d8d48940b2640c9a69c1c</t>
  </si>
  <si>
    <t>eefda3455c4e44265148a498b08735f7abaaba03</t>
  </si>
  <si>
    <t>0a573dc45a8144f9c70e30990f43761759eb1e05</t>
  </si>
  <si>
    <t>c7ef295c6a46d664f47f95da98933bb7b7c55d79</t>
  </si>
  <si>
    <t>0c0c539df0e6a63920949fed41961e52e60d5058</t>
  </si>
  <si>
    <t>10d41e0a06013f0dcfa2cea9d4e9d60361b32a12</t>
  </si>
  <si>
    <t>dd05c008641409a7f77a94cc483fc8254982fc81</t>
  </si>
  <si>
    <t>b948eac52264885e5bc0a97c1ea44fe83498d947</t>
  </si>
  <si>
    <t>a8517c4f8f3df661da1f4735408589ed45fb2bf4</t>
  </si>
  <si>
    <t>0a0f759078618efdba3036168dadd040f85eb436</t>
  </si>
  <si>
    <t>33580034e2fef9f06ceb0d68e2780ef6bd19d563</t>
  </si>
  <si>
    <t>b9fcce4833bc05e178b3257fab371a338bbb578f</t>
  </si>
  <si>
    <t>731bc45c57c64c3ed760d4d043d778767274a683</t>
  </si>
  <si>
    <t>5c5a0f405d08c5476852533472a17b8b809b5817</t>
  </si>
  <si>
    <t>84bfd23e6d987efbd7143e462defed84e0c56a92</t>
  </si>
  <si>
    <t>ce6dfb383aa8ff03c2420bc8cb51920e498183da</t>
  </si>
  <si>
    <t>199204a66e531f2789f732bd3faf5a79dcf4b148</t>
  </si>
  <si>
    <t>3a80190b7e39b1f5b88d029c004793f79ef90a61</t>
  </si>
  <si>
    <t>d4d85cfc2fa00ae058678ad37ec02b7d5645c4f4</t>
  </si>
  <si>
    <t>3980d5737b05d0f4b961c6fc930c657160c291e0</t>
  </si>
  <si>
    <t>28a27000b46f3c75fb771df5e3732f51a619d946</t>
  </si>
  <si>
    <t>a5209a2bdda62dc33d15f72aebe36b0eb662956a</t>
  </si>
  <si>
    <t>6180e3dfe9c2eaff648d25e7a03038e49f1712e6</t>
  </si>
  <si>
    <t>906a110896c860c6bf438ad3f7066da469fe4166</t>
  </si>
  <si>
    <t>70a62ece0c1ad90587a68468c214038b99040610</t>
  </si>
  <si>
    <t>2eb7a6ebd3eff4165ef99a27596d36095c6fcfce</t>
  </si>
  <si>
    <t>a96f1bed5bb48bbb25c311b0136e265a780408e9</t>
  </si>
  <si>
    <t>ca2bfd7ad123cb5c6d0d2189954e2db63e4017ba</t>
  </si>
  <si>
    <t>9f2a4e7237f3e190fa30f93f09899fe324018386</t>
  </si>
  <si>
    <t>9111d1c61e5e134d37da080a4360744017582ee8</t>
  </si>
  <si>
    <t>fd578a6552aab3b9eeb27ae16134d49f0db7058b</t>
  </si>
  <si>
    <t>de43ffed3c6dd6fdc5fb31fc041dd7f56cde1ba6</t>
  </si>
  <si>
    <t>4ad980a23a1dbacdb7df49819166503aaaeb7643</t>
  </si>
  <si>
    <t>98fb3579f585f5f66d3960cb60151f3a0da5a827</t>
  </si>
  <si>
    <t>42b2970d67a1d576e225d69c0a67c705689cbc22</t>
  </si>
  <si>
    <t>a97dbb0f24bc380ed0a412dc9f9b99d9cc5f5bbf</t>
  </si>
  <si>
    <t>99dad8118fcde0cb9a12e7269d7f4990911739ae</t>
  </si>
  <si>
    <t>af3cf9bd074b292fac4326bd1e39bfe58a5c8c24</t>
  </si>
  <si>
    <t>aff44090ca2444dc7561358364d8b7edd0fd1673</t>
  </si>
  <si>
    <t>79baf1d60fbdb2d77dbec4eb0d074f3545b5e98c</t>
  </si>
  <si>
    <t>a0c6ce4a01f05d4898875a6050ba34bf7395a4cf</t>
  </si>
  <si>
    <t>7f2968b22139f5ccf6f75681246c66338258bc0a</t>
  </si>
  <si>
    <t>28bdc9eb641dd62da6c23d3c101e8e7c3a55b7db</t>
  </si>
  <si>
    <t>9dde04aa1e5dbc1f0d228f3e07123d690236fce1</t>
  </si>
  <si>
    <t>8d4f6629bf4f0c6a6399786c91a58c2639bc21fb</t>
  </si>
  <si>
    <t>4d2c184971b9db3b0a03c7c57686a3d671f3c4ba</t>
  </si>
  <si>
    <t>ad006a1f8c3d2ec2988f02e2a107f3392401e21e</t>
  </si>
  <si>
    <t>006f38e5d69faf94ada30766fed76a71d09b37ba</t>
  </si>
  <si>
    <t>99cb5436bf07f32642e61cf19681787b479de745</t>
  </si>
  <si>
    <t>55cb7fa7a884af8901eb81fd2b861984b0f51be1</t>
  </si>
  <si>
    <t>24adb346567b9ee54cee6bc40dcf766091f6ebcf</t>
  </si>
  <si>
    <t>85e9d865587ff184857d3916662f92d61c5f7c54</t>
  </si>
  <si>
    <t>8271485c51e185dbb0945c5a591bf83988818723</t>
  </si>
  <si>
    <t>bc8c4e863b3c3c865e19b2176eae09a7a93faa9f</t>
  </si>
  <si>
    <t>c589280dc5250983d47aed64e14d1e6793cbc2cb</t>
  </si>
  <si>
    <t>a7e9528fe6d19f2c0a23eb3d3894ba7e0a6fbcbf</t>
  </si>
  <si>
    <t>b7ed0782416b808b929e8bf652a13c1393e73912</t>
  </si>
  <si>
    <t>5b6c9fa50c90b79bfcf6c458169ed8ffcbff3f51</t>
  </si>
  <si>
    <t>200dd15b0b6db7500748c21f5992b582a13433dd</t>
  </si>
  <si>
    <t>2a99db0300f32e374d6dc58dd2941345cc1a4192</t>
  </si>
  <si>
    <t>6f7c35905893dbfa0b2bbb56c1e772bbf21c1bfd</t>
  </si>
  <si>
    <t>ad1cd5e03ff8ecec6f973afdcc0058320d1798af</t>
  </si>
  <si>
    <t>be86f01dda298361464d99b51e2e30d06b81d62e</t>
  </si>
  <si>
    <t>7ea3d4fb3027d075ff45842164be7ae2af83d125</t>
  </si>
  <si>
    <t>d00d0564ad229fa63fd6cc84c6883fbc96fa2216</t>
  </si>
  <si>
    <t>9005bf934d2599b07a66108b6c1d64ec6a1d0944</t>
  </si>
  <si>
    <t>0346120040b27edd59cd176be9cf295904248df9</t>
  </si>
  <si>
    <t>48dfc0228ac2a4c60c13b06b813b6eb8fa3e6b4d</t>
  </si>
  <si>
    <t>02b3c5695261a073bf485e9aec5e93a8982ed92d</t>
  </si>
  <si>
    <t>0c58ff3020f0338d7d2dc2e066abceeb82f8882a</t>
  </si>
  <si>
    <t>cfd0a721bf45760ce0f46f2341fa454761b7f5d7</t>
  </si>
  <si>
    <t>a81c2f099547a13057975d27a43ac6279f39ffa4</t>
  </si>
  <si>
    <t>71140e8f1313fe1cfbb6f4ca40a4d8e4f05f68db</t>
  </si>
  <si>
    <t>b79057754239f236c2fbe95d37503099efbc9f7c</t>
  </si>
  <si>
    <t>045de447eb0d8a27f124bf595de923c7991f1c73</t>
  </si>
  <si>
    <t>4ecdbf3d2e28881d51077fa8c72f6924fa855485</t>
  </si>
  <si>
    <t>e1eae6861fd3bfcdd1ccc9c1ca9eb091a42ecfc6</t>
  </si>
  <si>
    <t>c67918ee2da69142c55f071d678daeaf3bc4db5e</t>
  </si>
  <si>
    <t>5f0c3d8a01792d48a09463da50ea37d01f1bacf1</t>
  </si>
  <si>
    <t>298519bfd389dc595b0eb3761bc9b7c06e8666c2</t>
  </si>
  <si>
    <t>43b498de9032f81a4eff091428234995a3453375</t>
  </si>
  <si>
    <t>09ac730720efbdcf3ecf01530ad44d631a7e0000</t>
  </si>
  <si>
    <t>a185e4e63d8442029d49d5d23c6c0c9bad62f2b4</t>
  </si>
  <si>
    <t>4832b1237847a9d6497c8ab752899747bdfa3ebf</t>
  </si>
  <si>
    <t>9c80130b5b0f803396ad199a44b36606dc82d07f</t>
  </si>
  <si>
    <t>e2e703f3b1316a5e8f8edc0bf52ec1ad72831b93</t>
  </si>
  <si>
    <t>c71ad301815a20484aebde053ae1452d625cafda</t>
  </si>
  <si>
    <t>4613ec404cbefe1cba1b6f31c66454ccbf5859a2</t>
  </si>
  <si>
    <t>97d53900f1804b6783ad07b19ccc29371d965fdf</t>
  </si>
  <si>
    <t>ac53171f28c05c64cb0a3e1abb4ed5a891f93d6c</t>
  </si>
  <si>
    <t>5adff6c4253962bb6562545ec26f01772bb76b3d</t>
  </si>
  <si>
    <t>b64352cfed47ea44bdb879e017c35044948f87b6</t>
  </si>
  <si>
    <t>7da877b54d42dc7a11da29a60f401844f247ece1</t>
  </si>
  <si>
    <t>2f47ed6d2e1d7e43586a6048a580c3a344fea0f5</t>
  </si>
  <si>
    <t>0502ad864cae54475bc33b31df6c70956bec81b8</t>
  </si>
  <si>
    <t>d52c3eac3bf2711bb53e608a90eefdf44e2dddf1</t>
  </si>
  <si>
    <t>e1d0626097c47824f2b8dfe26e69a7860df7ce5c</t>
  </si>
  <si>
    <t>8c9fbbcdce28d225a492ea77a2e459ef67caf857</t>
  </si>
  <si>
    <t>2ebaf9f57d03433d056ff4dc28d6e457662105b8</t>
  </si>
  <si>
    <t>46c5c740689f7146ed631d479d64f9112f1cf791</t>
  </si>
  <si>
    <t>a4ed45c4db486f1122241f1ba152229ab735bae7</t>
  </si>
  <si>
    <t>a96aef85d1dbf974ca35366d551052b60b088379</t>
  </si>
  <si>
    <t>f120de7f1110d718e65161458550881aeac871ac</t>
  </si>
  <si>
    <t>27514bc8c549302918d32e005598f42e99a15dcb</t>
  </si>
  <si>
    <t>b407070a7d76df37c2094d121ae7781d5c5cbc59</t>
  </si>
  <si>
    <t>5e4c04e85991c7914d4ec366d8b63f9989e9c2da</t>
  </si>
  <si>
    <t>53bf3cec0980a78d6e56e32efccbf4ba43d6dbfe</t>
  </si>
  <si>
    <t>e130d23dfd91def982da2c7ecac90d3286ab9280</t>
  </si>
  <si>
    <t>93405aa0b99c1e6d024abb2366cee3335445b610</t>
  </si>
  <si>
    <t>4e35a8501529b0169c8d126159204c4d9474af2f</t>
  </si>
  <si>
    <t>703a0a0a63d84739d0ad286d802ba9b44f87f877</t>
  </si>
  <si>
    <t>aaadc523c35868312a7dab0a4b608efaf0f26b52</t>
  </si>
  <si>
    <t>b459ebd5b1594d3cb44e6bc2005b47acd00f24f2</t>
  </si>
  <si>
    <t>991645cec8b942492bdd91c4f4daa0e537ee3214</t>
  </si>
  <si>
    <t>27f84ed28da0338f33017fd033d9682440194c2b</t>
  </si>
  <si>
    <t>300b867e2704dd4d42473f362e21ab06d13df48f</t>
  </si>
  <si>
    <t>5a0bf45f4976548b5a4ed04c97d5c2a226cb3fc0</t>
  </si>
  <si>
    <t>40207c5c258e4ed5d1459b974535226cef0e5244</t>
  </si>
  <si>
    <t>975085e278904c233b5dac30d932dfea777d59e2</t>
  </si>
  <si>
    <t>739ddf36278b0886c8640ce94c38afc1b024380d</t>
  </si>
  <si>
    <t>1e0ea3552f653fc8253e67a9adb56e36bfd5b91a</t>
  </si>
  <si>
    <t>e2ba8f78bfacd1ef55e846829544351974e59dd8</t>
  </si>
  <si>
    <t>c6df0059d336757977399b31e88b4f1ed2ab93f3</t>
  </si>
  <si>
    <t>a0771e75f5ef34adbaec20c72933c9d1a2b39002</t>
  </si>
  <si>
    <t>a77c2ae8002bde43eec844e3d33b4e2c4a582d77</t>
  </si>
  <si>
    <t>51aea28abc399ab873d743bc9d2cb015bafbd25f</t>
  </si>
  <si>
    <t>75f5d10f2143c2ce058b7726f844b2af0eb2ad94</t>
  </si>
  <si>
    <t>95408fed5ef8aeb71a03d84f338e2b3960054ea6</t>
  </si>
  <si>
    <t>fa3c79bed4771bd17364df4134c7e3a6d5853837</t>
  </si>
  <si>
    <t>25e6f2bf11d4d81975b28e648db7ff26cea1e737</t>
  </si>
  <si>
    <t>75493266b717a854cee7795f50cd0c722ee855e2</t>
  </si>
  <si>
    <t>f1c6dc54fdee5208b212f93b3410d19e3d6cba0d</t>
  </si>
  <si>
    <t>cda1feffc7e836838eebf60a255b3cc415f54ab3</t>
  </si>
  <si>
    <t>8b795ace4381068f74f0ada1d4b2c5c8266f2f4b</t>
  </si>
  <si>
    <t>0fb054bb7fe9d16e92be174f38ebe129b7600644</t>
  </si>
  <si>
    <t>de0b1d15ecd68506256ac282f79d60dce7447fce</t>
  </si>
  <si>
    <t>fb8e60aa552fa6e5b60ab90f66a6eb5f88e8a3db</t>
  </si>
  <si>
    <t>afb3f3e27a15a514a200cfd068c566d04c56a383</t>
  </si>
  <si>
    <t>c3ab65a4358cd341639276c047c892b563a799a3</t>
  </si>
  <si>
    <t>0a0f38cb6edc7af27732e2303130036acf22ad46</t>
  </si>
  <si>
    <t>3923b1209c6e3815169e9645492fe6156ba70971</t>
  </si>
  <si>
    <t>f2b244f63bf0981a42e16e6af095d689f780aa14</t>
  </si>
  <si>
    <t>47085c37495b3b191ac9e97bd980521e831e74f7</t>
  </si>
  <si>
    <t>ae50af06b5615d4b8028d188734e57ef3a223e53</t>
  </si>
  <si>
    <t>856d785615d77ec5bd76636351f0ced108012110</t>
  </si>
  <si>
    <t>f7f045a3f755a29b468deb47cb4e7d84478da264</t>
  </si>
  <si>
    <t>b204f526eeee43f6ec6178aae9119ce7b0b9bff2</t>
  </si>
  <si>
    <t>d9059c4f5a64b39401d8c2f638571356f0b67a7f</t>
  </si>
  <si>
    <t>04cff314fa1ed2b43b550c42ec09aecb7b5245ff</t>
  </si>
  <si>
    <t>e2ab1a0cd6f5e04a6183a25d11e9e5ab3e38444c</t>
  </si>
  <si>
    <t>3d5ea323dfb043744d1cf93b0b674612f96d7ae2</t>
  </si>
  <si>
    <t>ceff41d62c73267d15f6033cfd0128ef241dc825</t>
  </si>
  <si>
    <t>fb6879bed45b9c60fb2a1330d05f34a886c4e002</t>
  </si>
  <si>
    <t>9a20bf7822e31a34257c3485e4d494caeb238b57</t>
  </si>
  <si>
    <t>44807e1611abfe53984752108f077d7e040c670e</t>
  </si>
  <si>
    <t>710a36500118d1b39b6ffdf54eb76786a5ec15c2</t>
  </si>
  <si>
    <t>3249ed4fdf3d99b4e0aca045d69b077894fbe29f</t>
  </si>
  <si>
    <t>9625b50796387c0c0987f8fa31228af5aeb697c8</t>
  </si>
  <si>
    <t>e79a847ed6d6ab68211d7dc92780dbe04a7b73fe</t>
  </si>
  <si>
    <t>a5380367b3a3c7dec6ec5bec317688f166a8b348</t>
  </si>
  <si>
    <t>7471d87809f3a91429c2b96a568f25994014a27f</t>
  </si>
  <si>
    <t>20026eb10f3a71862568c2a205801876b6cca7e2</t>
  </si>
  <si>
    <t>d2ef41bd149fb77785045dfe31e98d3e6ecc165c</t>
  </si>
  <si>
    <t>b42ed7e205babe1afa0eb0010f00e47b428d5996</t>
  </si>
  <si>
    <t>0a206b8ffd62b66961e633257afb0ac83e28e188</t>
  </si>
  <si>
    <t>f149d271bbb9274a27602a4159a2b07cea4f5a71</t>
  </si>
  <si>
    <t>f0a74b9b732886143702251c4c3afa9757555f14</t>
  </si>
  <si>
    <t>26bec89b19dc8e1645f1276a33c484cff78c188c</t>
  </si>
  <si>
    <t>3dee27d7cbe69908c7767691261b9e7701e25679</t>
  </si>
  <si>
    <t>edbdf5ed2d0c84ce161902b38aba118bbc310c8a</t>
  </si>
  <si>
    <t>e7a931700120f0051cd7e4ad5f5ea0d316f1bbf6</t>
  </si>
  <si>
    <t>d1ad65a5bee2a211ae4207e8c1c0e47fa7f3c050</t>
  </si>
  <si>
    <t>262cf6c4ddd3a084cd76375c0f4030f3c4d66b99</t>
  </si>
  <si>
    <t>4edd349cd7f55c8f75b4dd816356dd4927f6e457</t>
  </si>
  <si>
    <t>28c8ec7d407daf7fd450dc2b59805a237cb47d9a</t>
  </si>
  <si>
    <t>92ba0d917c6211f03792552d220063d48ce61f54</t>
  </si>
  <si>
    <t>d987bf5440f1b36d9c631f28eef34cd68dd56633</t>
  </si>
  <si>
    <t>c40ec03706ba1cff4d7340179a1c57acb8788ccc</t>
  </si>
  <si>
    <t>13cf9f538e78d86ba3e886c90cd3920250c9c689</t>
  </si>
  <si>
    <t>7aa21a64d03473bbf79a876dc498b26add365daf</t>
  </si>
  <si>
    <t>7a82fe14ee8b49e9a43b23742cd04fc5c431a5f7</t>
  </si>
  <si>
    <t>ffb30745d8939b392491edd17d239aabc3de349f</t>
  </si>
  <si>
    <t>182d6eadca6d77de6d526d8c6bb3f28dc8593b3f</t>
  </si>
  <si>
    <t>67fd45eee83592ac1d094a53e6b37b4018480a44</t>
  </si>
  <si>
    <t>ddb599b2a2b35bd98210d00e6bb5470b8cb327cc</t>
  </si>
  <si>
    <t>536eeef42c3494ff66badffc5c7aa656880350a5</t>
  </si>
  <si>
    <t>731ca12211bd77b56ef2b978adc8909397045c09</t>
  </si>
  <si>
    <t>8ca6b307dcdf22660073913ac29196c0a404513e</t>
  </si>
  <si>
    <t>7e1f38cfb52dd5cdeb6217927e0b9c64a8d7b21f</t>
  </si>
  <si>
    <t>4c04e3e3b866e37423c0a1068446d286fdd23b87</t>
  </si>
  <si>
    <t>5185739fba312cf2aafe0c4e52cabbd2a0593963</t>
  </si>
  <si>
    <t>1a64ddc61033bed6f3257be7b9912ed1233694ef</t>
  </si>
  <si>
    <t>e1602a6ef7df1cc5dd0f2dc9523381f399fe81b9</t>
  </si>
  <si>
    <t>a11bd46c14ba2df5d380fad3856eb88dcb69d422</t>
  </si>
  <si>
    <t>b188cdd09d881b30273866423f34e1da112bb8d1</t>
  </si>
  <si>
    <t>d11a257004b7caab1e5b242f3a07ce6e54d6fd57</t>
  </si>
  <si>
    <t>94ba4a9400627e7841ddf01c86b0c0a6a86f55ee</t>
  </si>
  <si>
    <t>6153cf91b9f9aa135745a85f263ff7a28e531454</t>
  </si>
  <si>
    <t>d014b47a23331bc35b54c27c6c92fca3bf3a32a7</t>
  </si>
  <si>
    <t>f0c9b8a1b049015114dcc7a9e9d7dba4cf226c46</t>
  </si>
  <si>
    <t>65ad1e98725005198d687c9dea5081deefcae40e</t>
  </si>
  <si>
    <t>c345406b4457b672078bc09b94342c2ea8179798</t>
  </si>
  <si>
    <t>c09a308355ff504537caea723deed6276d5b7d69</t>
  </si>
  <si>
    <t>b64073af0c423ba6de6b249fa328b840e2a372b4</t>
  </si>
  <si>
    <t>c3f2afaea0d9b87414e655def7d7182d92361bed</t>
  </si>
  <si>
    <t>ab3e609dab998b3a0555f142669142c2183c86c3</t>
  </si>
  <si>
    <t>11df50eca1deb71a9898cfdea1d943d2077f756b</t>
  </si>
  <si>
    <t>0562f924831e0cba3444a65690908406ac4541ee</t>
  </si>
  <si>
    <t>867437c7ad947f86d77f88f1d4c85461020b2802</t>
  </si>
  <si>
    <t>ae1fbdeca1cb9881f1d658e3c6742f7284c36235</t>
  </si>
  <si>
    <t>63de8e997d406e98508d0a270e34027fcef623e2</t>
  </si>
  <si>
    <t>43931812fef6e57f4d4ef53a3962c5583706c2f3</t>
  </si>
  <si>
    <t>a39cb721ebf11d140f0330cdf50eaf8b55267f4b</t>
  </si>
  <si>
    <t>5ddda9c9c6310f2823f2dd177a7fa8ade62fb33d</t>
  </si>
  <si>
    <t>07992b17565eba12f98507aad848f1f15fcd63cd</t>
  </si>
  <si>
    <t>0451831f320c34976373987965452e25f9e7a8fe</t>
  </si>
  <si>
    <t>8d1fe87d4ce726369291c271e8cb0d50c88877cc</t>
  </si>
  <si>
    <t>574bc440edbe6e21793204bf0f1a679a67c0a72c</t>
  </si>
  <si>
    <t>89b7c8da222f2183429484bbc2a81cb9a3d23d39</t>
  </si>
  <si>
    <t>577ec255bb1e607ae40a2a1f2d70340434b474eb</t>
  </si>
  <si>
    <t>4fdc8fb3475702204e26ff7984b57ace95036efa</t>
  </si>
  <si>
    <t>506e804a29691468470bd960bceb692056b88284</t>
  </si>
  <si>
    <t>3ac1483634ca2714ee71e01aa4ae021c549fe8b2</t>
  </si>
  <si>
    <t>dcee526f7086e82823e2ed19f33dc237111486b3</t>
  </si>
  <si>
    <t>8f85d320a42649add498c422ad4e13abb1d2b4ae</t>
  </si>
  <si>
    <t>9e624ac97473406653586be304c6b1aafbe3fc6b</t>
  </si>
  <si>
    <t>31658232ecfc32f19b842f01c05cf02e816e8442</t>
  </si>
  <si>
    <t>1848fa858e2c425d31962c7e3862ada8a02c9413</t>
  </si>
  <si>
    <t>788384a28506c763be3d9207dee5af629a27c9c5</t>
  </si>
  <si>
    <t>76856b2950f8453eaa6052f23616e77af747c405</t>
  </si>
  <si>
    <t>2a37faae3c20d05a16b8666cc1d4a2df91ceb679</t>
  </si>
  <si>
    <t>2ecfe56eb5f46f7b3da8f2dba45caaaa1d595f5e</t>
  </si>
  <si>
    <t>f034b398d78d70b9534f2ee743050e0079c9fb0b</t>
  </si>
  <si>
    <t>c546310b501b00e9ed18f7d9474afd8139fe0e94</t>
  </si>
  <si>
    <t>39b05b4cb54b797fecff6094336fae9e53051e82</t>
  </si>
  <si>
    <t>026685afbfddd16ad98ed8b9a639287013ac602e</t>
  </si>
  <si>
    <t>49f1e7d4717ad12071fa22b2823c53190e096706</t>
  </si>
  <si>
    <t>8a6f4571a08e67572a59d8ed835c01096bc4917a</t>
  </si>
  <si>
    <t>5b55f530dbf4253f802da9fbc4c18e0adb8ec0b9</t>
  </si>
  <si>
    <t>b10df6eb36fec604b769140094428597439382c4</t>
  </si>
  <si>
    <t>999df3b281f8435638bfebf3d892a1b9ef7aefd6</t>
  </si>
  <si>
    <t>c119f3ac1b81c7e698284e7884db5d6ec1c6851e</t>
  </si>
  <si>
    <t>5865edd223d781f8f858db48d0789622f7095578</t>
  </si>
  <si>
    <t>502a37b154635da4116d37424febd49f99dc5bde</t>
  </si>
  <si>
    <t>d569ee90a543a4c0057a7fdb095672da9d50a378</t>
  </si>
  <si>
    <t>a5784334608c6c5cb5943cbd0c36e7457e2663b5</t>
  </si>
  <si>
    <t>4324b38798f6ed6b8a975acf61128fca74e84c97</t>
  </si>
  <si>
    <t>d7f01c18e08a585713e8bca64bf63d9ca1ff835c</t>
  </si>
  <si>
    <t>ecf971f2ba6278d4e1462a53607904be13676582</t>
  </si>
  <si>
    <t>5a93a20789fe92008983db132df6ddd2140c6894</t>
  </si>
  <si>
    <t>a9a1c219417b97358a101e6d77f0c0c4cdcc7813</t>
  </si>
  <si>
    <t>9414d0c4385b97f3c098bd7edc4814a999f3b576</t>
  </si>
  <si>
    <t>e638851146ca9d0105d1e2c056a2ef0a870eb969</t>
  </si>
  <si>
    <t>646a85fa31440eb5533efc6ff2668416b84270bb</t>
  </si>
  <si>
    <t>578a6ad231cf500c82345cd416eed375a68b60d4</t>
  </si>
  <si>
    <t>eb0e150efad9e791d232bf96b777407853899c7d</t>
  </si>
  <si>
    <t>a64195503d3104d64cbfbf65de9dcbf3f6efd139</t>
  </si>
  <si>
    <t>d55f74dafc42de9b375bc0d5a82882831dd61f42</t>
  </si>
  <si>
    <t>d4fef322cf6e3771b295c0507f31633d1e94e8b6</t>
  </si>
  <si>
    <t>263cb8564a286316482a86acb5d74679e90180c1</t>
  </si>
  <si>
    <t>cbe9ff06817661c92de6002988ca85b1a45a2049</t>
  </si>
  <si>
    <t>8e2929249039eca3c8d35cf8c4786e2534f0c301</t>
  </si>
  <si>
    <t>12b2c25a201ecd933b80cfbc647d7acf440c8a5a</t>
  </si>
  <si>
    <t>49b5e900a70bae7e2b31e8502c6cde9cb9fa18da</t>
  </si>
  <si>
    <t>ef007ee1c8f90c6d832900f6b8442b408bd6a338</t>
  </si>
  <si>
    <t>c8994309a0e84fab51fe380743191536855f051a</t>
  </si>
  <si>
    <t>8aac745a36c1f03713804f2fb754108cff36f4d3</t>
  </si>
  <si>
    <t>0d23d432c5b349dd7451dccb441382c8c887815a</t>
  </si>
  <si>
    <t>db143c1aefa6c463e39fc7f64126754ff54e1d72</t>
  </si>
  <si>
    <t>219b958a0b8a0e5de54d82da45cc9830f8dab5b2</t>
  </si>
  <si>
    <t>0af93abd757a170ddc48c94eca106c3374389802</t>
  </si>
  <si>
    <t>8c4cf33a6ddd674e67acf89f8d25c55baa9a9ee6</t>
  </si>
  <si>
    <t>0672daf39920e0f9d9a95f14d5162576137e9ec5</t>
  </si>
  <si>
    <t>410af0b324dd73fcc8a82aba250c9d338cc9a7b4</t>
  </si>
  <si>
    <t>61170a7c1ff1c9dc5af4848ca2339a6dcfbc07eb</t>
  </si>
  <si>
    <t>5acbad7218efb31de69e7f0611f2579e68fb0a15</t>
  </si>
  <si>
    <t>219ee3f290c9222ec3b89c76974c2db05ab7922b</t>
  </si>
  <si>
    <t>dc4f34005eb1aa3a5819e43fed39b3f277cb033e</t>
  </si>
  <si>
    <t>6b40a62edec06444ff85ec7ddae430d012ba49fc</t>
  </si>
  <si>
    <t>6ee6147207eedae3cc29fea4f8a9cb28ce852fa5</t>
  </si>
  <si>
    <t>92244eda1ea11aeeb8b011d3e38ac51d48ba358d</t>
  </si>
  <si>
    <t>a794379eb9363fc87f17fe2402e9b88b35579018</t>
  </si>
  <si>
    <t>6b8fedb10f67cf41609623a6867f842a362a96fd</t>
  </si>
  <si>
    <t>97d71eb851d10f69dcd51776c83b98e01c2f7e08</t>
  </si>
  <si>
    <t>59f81199f744073c5dc7dc0cd9d7b2e476eed8ca</t>
  </si>
  <si>
    <t>ee3612a4eb3fb85708de486300e51478542b34a6</t>
  </si>
  <si>
    <t>d1223d643937a9e39ff9338aa814f2ea2f308e33</t>
  </si>
  <si>
    <t>ba91764359d6129cae6a7289cc0d82c1fa3b4121</t>
  </si>
  <si>
    <t>f2dbcd608239f053ad8ed264b495c0d24cecde13</t>
  </si>
  <si>
    <t>3107eafa30e611497d46726adb9b46aa343bf4a2</t>
  </si>
  <si>
    <t>1f9106b65650f4c8d8eab4dfdc50f78729fef11c</t>
  </si>
  <si>
    <t>019cdecff4b17b315940a3e009d7745fb2aa75df</t>
  </si>
  <si>
    <t>316e359def120d3ed1374729d6b30992c2fe5f16</t>
  </si>
  <si>
    <t>fccef350c5675bc8db5faca5f7262732d9f4f29f</t>
  </si>
  <si>
    <t>7d079355910b45217043866ca2499f6996dc4f31</t>
  </si>
  <si>
    <t>73dbda5a9d804985a5cfcf46ea636d7c94842e0f</t>
  </si>
  <si>
    <t>4907f60dd980d42cb6a5c1bbe6f305f484773e11</t>
  </si>
  <si>
    <t>87840245857e915ec50c7b8f9607afb3e7750941</t>
  </si>
  <si>
    <t>8ab7eb0a543989cd721b723fb5c39de1f50d52d5</t>
  </si>
  <si>
    <t>9246dab1cee5721b74367cdab174886fd8cdd15c</t>
  </si>
  <si>
    <t>750cd604d939bb92171232aad254cd247a1eb1cc</t>
  </si>
  <si>
    <t>2d46b495b2f1aa930b64c9ae5d9647ce3a29274f</t>
  </si>
  <si>
    <t>0db6b40550a739b10ac76d7451fca19f77740de4</t>
  </si>
  <si>
    <t>fb9d4e6bd35ebe22e048421c041a845040fd96dd</t>
  </si>
  <si>
    <t>ee6b41a907e410c8b8a2203f0322e38aa7b34b20</t>
  </si>
  <si>
    <t>52920b7a0685c2b44dcde7318e84241e4bf1f52a</t>
  </si>
  <si>
    <t>7849468c4488c20bd9a58808d19d11ada8945535</t>
  </si>
  <si>
    <t>5e978856d3c2f8e6fe1d2e9bb6451d5e99c1e957</t>
  </si>
  <si>
    <t>4afd3a17cb7bcca174989eae20b4db887c256433</t>
  </si>
  <si>
    <t>a1c1ba26f5cd90ea9c5d6c8e211b94aba8cec19d</t>
  </si>
  <si>
    <t>ab7e2098a324b158325bd27608afaadb753d63fb</t>
  </si>
  <si>
    <t>171a82f0d0250986df17786d9f9ca29621754533</t>
  </si>
  <si>
    <t>1cddb35c00766931bda3c57366317b428529bda0</t>
  </si>
  <si>
    <t>14b52116214f1a13f54a0791f6d1b47369303bce</t>
  </si>
  <si>
    <t>23a18d36a4672f2ad3e634fc1a56127cf7c46dd1</t>
  </si>
  <si>
    <t>3a9a9bb375dc379a115e1def7d24a3984c56d398</t>
  </si>
  <si>
    <t>e41b391ec3a9ebededb56fc366c18ff99a061a72</t>
  </si>
  <si>
    <t>ea08cd95e169cee3e45d165ff998180f00377062</t>
  </si>
  <si>
    <t>02ce218d16aef1f0880a7577a42081ddbd29e5a2</t>
  </si>
  <si>
    <t>4e9a7bc8bb4cf1077f69c953561331d99c7ebdf5</t>
  </si>
  <si>
    <t>b54eee69cd5571f5c28e94f8a095d2c65efda546</t>
  </si>
  <si>
    <t>c45dff9287273370e418b8773fcd8e7198d81c2c</t>
  </si>
  <si>
    <t>3c08bd66a54b2c92fa82b611ba11e369ec181792</t>
  </si>
  <si>
    <t>d463ca4d58a427b47ca8973e388132d375c9ea8d</t>
  </si>
  <si>
    <t>2656187fb52f1258efd17543c7303a9e62356741</t>
  </si>
  <si>
    <t>aac45472ef5323feb16de3051973205ecec83771</t>
  </si>
  <si>
    <t>6aa88c384ef7dac559223bbf50b5e481a72cf057</t>
  </si>
  <si>
    <t>395ddc78fb9c6ab9d968cb6d2f9e45f5e72a9531</t>
  </si>
  <si>
    <t>d269a748442a7ded1f2951eba6f05c15793fd538</t>
  </si>
  <si>
    <t>2201875c5f58c5e8c61285535fb20c69f584e640</t>
  </si>
  <si>
    <t>277c7c1bb485259d32a290fe93c76dec0e4196e6</t>
  </si>
  <si>
    <t>4667dc2675ac0eec8a9eb70eb8a1c7cf455e54d8</t>
  </si>
  <si>
    <t>42451e03071dfd22f3a72ada6fc0f3749e971f63</t>
  </si>
  <si>
    <t>48e586ada00661d7a73c8291654545d4731df6cf</t>
  </si>
  <si>
    <t>29babfbbc88674ea42a6adb9957f07014a0d22cc</t>
  </si>
  <si>
    <t>c35ed3300206e1d2a7002c26cd2219866197d305</t>
  </si>
  <si>
    <t>360d7046fcb404f60b12fefb17f3326875134db7</t>
  </si>
  <si>
    <t>bf9c406e00db629dc0d8eab5fae76214c187494e</t>
  </si>
  <si>
    <t>03946d19939dd995aa3fc977ebe7aa95a1691a68</t>
  </si>
  <si>
    <t>0f2b5194db76ee4fca803a75c7c634ddfa363e98</t>
  </si>
  <si>
    <t>20edced4d24b42eeb7f78f2c6f789165b7156c3f</t>
  </si>
  <si>
    <t>1918be65ac565dd5ccb2d6e7db86a986262f3298</t>
  </si>
  <si>
    <t>005822e87832fcc383e254875fa85d2d277efaaf</t>
  </si>
  <si>
    <t>b561428064d3ebe25a07ee7464a8dd222e854dfe</t>
  </si>
  <si>
    <t>f811a60dada6ca765fbd49d7a60b97a1d6bc35fa</t>
  </si>
  <si>
    <t>8c20dec4955cef3128115573a0017966f25655d1</t>
  </si>
  <si>
    <t>98d720222b81bd287dfc2c764246c3e8469cd8be</t>
  </si>
  <si>
    <t>6a58730799d0f5ad0dae7b4e5cca9f96a94c840e</t>
  </si>
  <si>
    <t>5c209fee38614822e5853ec668b98641f72e352c</t>
  </si>
  <si>
    <t>c0cc85eddeed7e4655645bd4ece7beb6ae935060</t>
  </si>
  <si>
    <t>fdaec6a3cfd4b078aa802b436079d38b2b0c524c</t>
  </si>
  <si>
    <t>5b10b8463436d2d2ae12accb45c3c2f8ee253b0d</t>
  </si>
  <si>
    <t>51b1dc92a61068cfe282d5bb77e468d8ff627f8b</t>
  </si>
  <si>
    <t>323fa1d0619688b8cc28b0c90f1499fbfc3e91e0</t>
  </si>
  <si>
    <t>113d16e0ad6452b07c407302b4d2acddae34870d</t>
  </si>
  <si>
    <t>1a404f3c0fee890b14230ba4ef96a3451aa995b4</t>
  </si>
  <si>
    <t>0572004c7311278881cfd41891605c0879aab417</t>
  </si>
  <si>
    <t>802cab562a50bfd349f56d44def92ebe2aaf0ba3</t>
  </si>
  <si>
    <t>cd54b9b0bfe1ba676eb4f4cf88a3ee4d7fdb762a</t>
  </si>
  <si>
    <t>8d59aa219349be4b707789a92984e5f1f15ca514</t>
  </si>
  <si>
    <t>6ef0174b50aad0873497ac053ea1a24e5956492a</t>
  </si>
  <si>
    <t>4f521f46a14f8d77d26527091d18d200d335a33b</t>
  </si>
  <si>
    <t>769c17a818d6409d0c1808e8846bef26f4763c4b</t>
  </si>
  <si>
    <t>6a52d54ae709ad91f587e3a6d2ace4b09b2ac958</t>
  </si>
  <si>
    <t>59789c810a659f1e0b0060830e635470139aeed1</t>
  </si>
  <si>
    <t>5efa7175936ea202e307d6d00d80ce4d96b8b192</t>
  </si>
  <si>
    <t>f3620d0ef48e8502b480253d3ab5e2e8a699c03c</t>
  </si>
  <si>
    <t>72c45ecb47ded08b962a5ff31e5195e9537123e8</t>
  </si>
  <si>
    <t>a96c95b2db033cdc3a78174ff2f2d53e1909893c</t>
  </si>
  <si>
    <t>d6698031db326f124e1d54cee1599a3ec7cbd59d</t>
  </si>
  <si>
    <t>abacd955adf187a56d43defb9c49be46594d6139</t>
  </si>
  <si>
    <t>d2bf0ce2c962d2381ce6322472fd659155026a0f</t>
  </si>
  <si>
    <t>285cbbd61cc7ab49760249c4c1c75d6ea043bc24</t>
  </si>
  <si>
    <t>3fc1fecbcb4a7dee9da438cf9f7ddb5ff2735206</t>
  </si>
  <si>
    <t>02c720ea7f7341b259690969903573851e53a13d</t>
  </si>
  <si>
    <t>3a7b21ff6b01cba203a7e89f648850f989ea9d2b</t>
  </si>
  <si>
    <t>352a73523cf1b2eddf3eeec2d02d0011e64233f9</t>
  </si>
  <si>
    <t>a38c2bcab89935d19b7ddafc344f16cd16962289</t>
  </si>
  <si>
    <t>cd58cbd7ebd16431da28e083966ef29f0183edc0</t>
  </si>
  <si>
    <t>3b603eb3068f46798b70e20d71484856e7c76bc5</t>
  </si>
  <si>
    <t>d329c08b1f9869a22bf387f0ae22409fcbc8360a</t>
  </si>
  <si>
    <t>f1de46224f11e71bbbc1221c8b921f334814d3a5</t>
  </si>
  <si>
    <t>6129cce3b2c63b4bde3fd9fc2c807736c5624cbe</t>
  </si>
  <si>
    <t>3bd866ba6e6a8c30bba059f37bbd72d618471a1f</t>
  </si>
  <si>
    <t>7509eef69bdc9ceaa06daaf20846b670b9b6c1be</t>
  </si>
  <si>
    <t>abf7eb0d28498aa491ce109780547771137e29c2</t>
  </si>
  <si>
    <t>3e99397dd5d8a77f4de0292b36f901d192113856</t>
  </si>
  <si>
    <t>da7688eeda3979a0b4532694219903b7ed98f9ff</t>
  </si>
  <si>
    <t>0034c3ec537bbbce80f9c1d260c9beeaf36fd73b</t>
  </si>
  <si>
    <t>16165bb477b1af271427c60501216e81aac37717</t>
  </si>
  <si>
    <t>ae9baf992119c4633545b37232196820c6ae6e1d</t>
  </si>
  <si>
    <t>2f08659a9d0ebf99a89f740ad542db45a43cba5d</t>
  </si>
  <si>
    <t>102edcb48299021a45eba285f78a3694ccbd872b</t>
  </si>
  <si>
    <t>4c0468165748939ccf98488cb0178c7e3148eaf1</t>
  </si>
  <si>
    <t>e6d2e468ec582c98a49fe78ae9b0f010123f4f55</t>
  </si>
  <si>
    <t>0e2644df869e044892dd5c140ec1a6666d2f2d42</t>
  </si>
  <si>
    <t>168d231dfd3dff1d76d5743a957745b4b792a173</t>
  </si>
  <si>
    <t>f79b3230d5c13a357661d770c5c676e3011a14f3</t>
  </si>
  <si>
    <t>69d5b0d9b135a5235ba6fb19f5bfa9f9ff0be2df</t>
  </si>
  <si>
    <t>ec85418076ce5b99148026515f927c8dd447da75</t>
  </si>
  <si>
    <t>6f82378abf57624bbeb56f216f5a13fb61eb44ee</t>
  </si>
  <si>
    <t>72c3e1fa788967e0ce2e62df668436759d2358c3</t>
  </si>
  <si>
    <t>3ef90423f014dd11f203d5ca29260024e8a0baa6</t>
  </si>
  <si>
    <t>4dbde881773552bd1d71ded73e6bbc9be454adf9</t>
  </si>
  <si>
    <t>01f45a3c976366429e2b93dc978a66b28e4390da</t>
  </si>
  <si>
    <t>db9f499b5970751e82f8166f329e8fcad22f17d4</t>
  </si>
  <si>
    <t>90f6fbe9f7cf76b7915880858a54690f774c0afc</t>
  </si>
  <si>
    <t>435e24ed2ba62dfc26b45c856a2330d1b4bc930f</t>
  </si>
  <si>
    <t>d05cff77faf6f3c3c1c1416c6234e20925668593</t>
  </si>
  <si>
    <t>b3e4f036c9095c418eb13fefff3097538864782b</t>
  </si>
  <si>
    <t>29b123a3f5f4027c1367f2c92eb95c47656ff164</t>
  </si>
  <si>
    <t>6aef03a06bc1235a49d57af2cbf882b58f6b4c15</t>
  </si>
  <si>
    <t>fcb028d43b10b1ccc85d8b192a806f67817f625e</t>
  </si>
  <si>
    <t>e603d3764688fa060902cfbfb5f3c9c94a22921a</t>
  </si>
  <si>
    <t>e5671abafbadae89c708ffc138c00bae4f6bb614</t>
  </si>
  <si>
    <t>b673e515bc3e145619d779d86c5e79f9f9fe079f</t>
  </si>
  <si>
    <t>8c0d51a0bad789b4b42fa72225671e5c9026c893</t>
  </si>
  <si>
    <t>77fb9c1ba5907a27bd656fa9ac952df142b1bbcb</t>
  </si>
  <si>
    <t>efb62b5cc4f05e2054d2c16cf7cf96031e1a53c5</t>
  </si>
  <si>
    <t>2b7762673c5931b0d5e1a2bf19a806448648da82</t>
  </si>
  <si>
    <t>4d65b68c06d45700b9aa54e4e8e4edc5593755a5</t>
  </si>
  <si>
    <t>3c3b93c0f96a33cf9b31d9bb5855bd8b64ad3b94</t>
  </si>
  <si>
    <t>094c23bf25117c221bbfec7e60ef8602b25fca31</t>
  </si>
  <si>
    <t>00c32a99833a5bf986aa3226f6906d9cae2fa980</t>
  </si>
  <si>
    <t>9c841afd5126f7992aa80c3593e3bf15798785ed</t>
  </si>
  <si>
    <t>edc8176859ca204c7f5c076ece019b0df5e4aad9</t>
  </si>
  <si>
    <t>c1f1c4c9074df29d688d9a0afe74e55fd24dca86</t>
  </si>
  <si>
    <t>6808a70c2a3f5265e58b05d724840d14afdbe9e9</t>
  </si>
  <si>
    <t>27e52ed56e0c53d143faa8a6a60a0769b5997f77</t>
  </si>
  <si>
    <t>18eb5054c51d191903ebaad5c74afdad0971eb10</t>
  </si>
  <si>
    <t>fe5c825111a6700ccf2eaed1fe106d10286db5b9</t>
  </si>
  <si>
    <t>aed823b1333eabd05abcd46c7d52c1a79eee6735</t>
  </si>
  <si>
    <t>6baa1aadd219f7a52a797bd433759c4f16251dfc</t>
  </si>
  <si>
    <t>e7d3d50eb6475c93f9906efc5781b84fe559c1c1</t>
  </si>
  <si>
    <t>774fa8dac11def10819a8d3d657689987a38214b</t>
  </si>
  <si>
    <t>9cd0c216e43755e2df904df69ef93d7f0b090894</t>
  </si>
  <si>
    <t>a7255ea5526a28ac13d9681e31452a0533028a6b</t>
  </si>
  <si>
    <t>0d23d4f2c5767da860a40905c9ace4d7284c7ed1</t>
  </si>
  <si>
    <t>a00bb5d3dbc1ba8dd3733bd0c7640675ab827318</t>
  </si>
  <si>
    <t>5b8cf159e06bf10669b8801f9f0f9cc1d7353a89</t>
  </si>
  <si>
    <t>bf884f971461480e0ef72d2851c944a554d11230</t>
  </si>
  <si>
    <t>0a63aaa4c5a82a13f325763491d40bb7b3b1439b</t>
  </si>
  <si>
    <t>8012e34093cd6d6d03dc12b2b48bdddbb23b7d76</t>
  </si>
  <si>
    <t>1e0b946037e9650399de4d4e0e3e887c70ffb907</t>
  </si>
  <si>
    <t>b2f9d9d522eb2ffcacd4cf8e0c01c0fa39d55dcc</t>
  </si>
  <si>
    <t>077f2c252f422ae5ea290da5451a1a580730eb21</t>
  </si>
  <si>
    <t>41ed179fe45615d6f08cab188320b422e163dd9a</t>
  </si>
  <si>
    <t>e11bf6cc0e72286cb260b6068ee1ccb20fd966b7</t>
  </si>
  <si>
    <t>08faf4f327e21f1f374a710154a82bf69f285bf1</t>
  </si>
  <si>
    <t>48dfa69bae2a7a90e853ee27bfb04cdbed394fde</t>
  </si>
  <si>
    <t>a9b2d5e2ad7f7a9daa59bc870c4ab6e6bc9df3c5</t>
  </si>
  <si>
    <t>1d49165ab71b4351c968750de130745473adae50</t>
  </si>
  <si>
    <t>8f102acc1ebe4e48c3bb436cdd28d6e0655ec5c9</t>
  </si>
  <si>
    <t>5464b10ed67afc3402d5a5848aa991f3261c918d</t>
  </si>
  <si>
    <t>4ebfbb34b9d033348190718c19729d325969095c</t>
  </si>
  <si>
    <t>a5c618a374eff623e741ad6da4e45a3f9b8b450e</t>
  </si>
  <si>
    <t>4cc2b5c401ccdb74620df8b474bf9eb9face75bd</t>
  </si>
  <si>
    <t>480f747f9d07bd61d29be75cfa619955bdc768ed</t>
  </si>
  <si>
    <t>74c0808cd380ea79299311eafa04cb5fd9738c62</t>
  </si>
  <si>
    <t>11daf20bd9835ff0f253a5abc2255c5020f1cb7e</t>
  </si>
  <si>
    <t>ae7a4e98335a52e67aa0378f9a2a93bc1f40f9da</t>
  </si>
  <si>
    <t>5f9bf18c7323aacd8b3fc31667829f0b7299d9ad</t>
  </si>
  <si>
    <t>067896cf97542c23a8d749df4bdd9b280a82c516</t>
  </si>
  <si>
    <t>a86b28a44547cba101673a77307bda2bba312f6d</t>
  </si>
  <si>
    <t>770cc659601aa3bc5d2e9c6d087af19025ad2091</t>
  </si>
  <si>
    <t>a8ce04f2195cca90b7a2c0d83e8f937e20610523</t>
  </si>
  <si>
    <t>1fb515f92340af14c947ada8108e8a08a86d6f6f</t>
  </si>
  <si>
    <t>17d8c99956f564c1023a662a1d5b83fe7dcd70b9</t>
  </si>
  <si>
    <t>1748eedf2eb48b5e2e559c28d0ec4356093b95fa</t>
  </si>
  <si>
    <t>9848d455c6a38dcb7e77a692e3309e81a1885e3a</t>
  </si>
  <si>
    <t>9898881d9f87410856c403dbb829f1ee591c7c77</t>
  </si>
  <si>
    <t>bed781c657be938f865ad6078148e7c861ddf086</t>
  </si>
  <si>
    <t>f2b5959557adabf70189724f806b53519eb524d6</t>
  </si>
  <si>
    <t>37ab4d50190273fbe7d25800e993a3a9c11f6589</t>
  </si>
  <si>
    <t>4ec16bab3b6f0dd2f323d1a9d15fa535ab96fac1</t>
  </si>
  <si>
    <t>3a9be6e4a05fc24fec84f2861d2b783d91b2d586</t>
  </si>
  <si>
    <t>62ffeaecafc0bbde6f4b1620cd1939e33d9cbe3a</t>
  </si>
  <si>
    <t>5538840a56a0a864d230f2f1ecd2ba55df33b1bf</t>
  </si>
  <si>
    <t>dd2be138298c25d4eace5549445c8a3c0de8c13e</t>
  </si>
  <si>
    <t>f18cdf17887b39a7353ce845852d0fd29df9bc21</t>
  </si>
  <si>
    <t>9be25ffb401bad5fd9adfb1d16501b0e18ca2133</t>
  </si>
  <si>
    <t>832ccc442bbe28fdd8ebafd908434f43815eca01</t>
  </si>
  <si>
    <t>5c9f305738292555f3165d125827f7847f87ab61</t>
  </si>
  <si>
    <t>57633224f2f03990de7867a0c40ff212b7c03692</t>
  </si>
  <si>
    <t>066647b97846d00f32e5c84248ed2dc483e3ff20</t>
  </si>
  <si>
    <t>8a825be7162195afd87b5f14434d55cf36e12f2f</t>
  </si>
  <si>
    <t>ed83ebd9620ff6875bfe7f5c3eed29b240b35811</t>
  </si>
  <si>
    <t>90692c70447312bc6ad409e4d685b2cc7f867de1</t>
  </si>
  <si>
    <t>e328527aabe2110d38abeb64136e0ee2537cfe9b</t>
  </si>
  <si>
    <t>6a3e09c9477136f2bba046d92fea6b760b5c1dbe</t>
  </si>
  <si>
    <t>8d825706434e2914d90a1948fd7a262e47a50c04</t>
  </si>
  <si>
    <t>aedfd6ff64e7553251f4310588c7bfcc0af15f0a</t>
  </si>
  <si>
    <t>69ef1a05236f00753e88230aa82dfb652c575b42</t>
  </si>
  <si>
    <t>6c80e0fc9b5b2a5c1c1ef82b8e78f4665e733481</t>
  </si>
  <si>
    <t>79535dfa4948b8a7f878d9b4f2891c624e9c0aa9</t>
  </si>
  <si>
    <t>bb3a6eb5fe7fef3c73f1dece1eee23cabd544420</t>
  </si>
  <si>
    <t>b25184dc667cdd644f0d61b455250521459268ab</t>
  </si>
  <si>
    <t>309c350807de8f1c854eb0fc1b5bc463d0a87846</t>
  </si>
  <si>
    <t>65a8c0dc5a25b1b34eefd3933846cf7823cceb12</t>
  </si>
  <si>
    <t>a5e825d66c0641ab8c43869ea9663d78edac3ff7</t>
  </si>
  <si>
    <t>391fbc4bd7069a75cf2cbb1880abdf1f417f0b25</t>
  </si>
  <si>
    <t>b5d9acad13918cb803cf4aa05ef2fb99c8426ac2</t>
  </si>
  <si>
    <t>d90125b65fb726ff78a57a5b33aeebfeb81e8711</t>
  </si>
  <si>
    <t>dfd82a8606bb321291ddbf1113794540998125ea</t>
  </si>
  <si>
    <t>5ff4d7febbb6bfb209d21e1763f33f3e98e1d850</t>
  </si>
  <si>
    <t>75b16f0cce25bf7650d2ae9d1ee797b3ca8943dd</t>
  </si>
  <si>
    <t>84d2fab8ffb36172d7e288bb00dd502edf1a8c86</t>
  </si>
  <si>
    <t>dc795aea6934d41db6ae1350b53279fa2477b1d4</t>
  </si>
  <si>
    <t>41b433c53a1af35839408d1e6bd59a4bd833c954</t>
  </si>
  <si>
    <t>0c03663610e73004a236cfb0c6b2b9fbb814b548</t>
  </si>
  <si>
    <t>b852937339aeb4d4cfa3c11166c13a9a41118e41</t>
  </si>
  <si>
    <t>0b460b1f23fcc1ee679f0d41059465a3a4856d81</t>
  </si>
  <si>
    <t>fdaef4b16fabdf87763c6c1989ab29ae43bcf5b9</t>
  </si>
  <si>
    <t>d31fa9013e08cff4e9a7cea9e5f457fc9911a504</t>
  </si>
  <si>
    <t>c0f99ef700b0e8a7752149f4bbdc4d73837c8213</t>
  </si>
  <si>
    <t>ae2c9906282f9a2f28e6380e1caf88843668c8d9</t>
  </si>
  <si>
    <t>4ac26b9ebd16cc53ce36737919f7766b7e0226c0</t>
  </si>
  <si>
    <t>34ed041baf0a828d7bd02f6a86781d5bd7f60b84</t>
  </si>
  <si>
    <t>40eef83f381a0e0ba2f90980c85a5d5c5ef76160</t>
  </si>
  <si>
    <t>039baada43a89e7c4ef6193e9075c7de152c4ab1</t>
  </si>
  <si>
    <t>fee1f1fc772f796372e45f5ef89400b3ff5d8a4b</t>
  </si>
  <si>
    <t>772674c4bf7d28fae3dfdba53f179cf0844b2fcb</t>
  </si>
  <si>
    <t>f04e53dd749c5b43ffe16829b950776a5daaaca3</t>
  </si>
  <si>
    <t>3019df6ff50ab29e88688aa68bb3c51689aa2cc0</t>
  </si>
  <si>
    <t>c92873ff1da551113ef80745c9f30b91978fb39e</t>
  </si>
  <si>
    <t>4fe632aea680ce417ac042228de45537fe384c18</t>
  </si>
  <si>
    <t>ccacafc0be5e1f1a19f932b489158f97877e79dd</t>
  </si>
  <si>
    <t>b2a63d880e2f8f510d52e9e10b2584c50102ead9</t>
  </si>
  <si>
    <t>97033280b4d424cf456527175f5ff87f77bebcdb</t>
  </si>
  <si>
    <t>acc473de1f24ab2a60ff8aa54df2ae4f16a74b37</t>
  </si>
  <si>
    <t>0f7612b207e50e4eab9c05339652fcfc581016c2</t>
  </si>
  <si>
    <t>afcbfc5239d54305ab1ded2bc790b7c3c8affb53</t>
  </si>
  <si>
    <t>ee7d351dab3bbaf420aeab05051aad61d37ea6f3</t>
  </si>
  <si>
    <t>074040d4295e47e4ad4624a2a7f69214ec9e05f7</t>
  </si>
  <si>
    <t>386ddf02fd390359ee2b29997994dcd9a20f4876</t>
  </si>
  <si>
    <t>79c32c69dca1e60343936ca4dbc154d7a0639f84</t>
  </si>
  <si>
    <t>2ce56f38dd0302fcb9ee83088e27f509b1b6d977</t>
  </si>
  <si>
    <t>4a1c81340ab76c80f933b200ffb49643ce9e6a13</t>
  </si>
  <si>
    <t>43354ad8a9c6397441ad35b2605b7857469008c2</t>
  </si>
  <si>
    <t>9f35c0b7e534841eae828b483f196eec953db7da</t>
  </si>
  <si>
    <t>ca36a36a9a23f7d4603775d7423f2ed34f7cb437</t>
  </si>
  <si>
    <t>9acf959e690a461b2fdb7da862359e2b8260f597</t>
  </si>
  <si>
    <t>b2a72d6c6237fae02d45e92f9eff207e139426ca</t>
  </si>
  <si>
    <t>e6f29560f803881dde0cec21ba00f99a3e710dff</t>
  </si>
  <si>
    <t>9a891bbb123e589447bc21971c58da4bfb581825</t>
  </si>
  <si>
    <t>82439d308bc731aba52beebf9b9c022678a7d917</t>
  </si>
  <si>
    <t>b0ad73c1bf33e85ee25a3b57359327d658737b28</t>
  </si>
  <si>
    <t>7803ee830b948d60fada05ec5063c987bd2c334a</t>
  </si>
  <si>
    <t>88fbc6a89247a57e8cf7dbb8d50f3e88c8fe8695</t>
  </si>
  <si>
    <t>ddd24e6b161cfe2ddc5072d285355324a436e975</t>
  </si>
  <si>
    <t>2ad57ba0c0d2d80ac0d805ea75c0b6927d76568a</t>
  </si>
  <si>
    <t>50ee97523cf2456c3e9973719962872eece2e241</t>
  </si>
  <si>
    <t>36bcde57a89b9054124c32af7140dcdd709913be</t>
  </si>
  <si>
    <t>682094c23369a3d10f0ecfcca90e897ac77d57a5</t>
  </si>
  <si>
    <t>cb9fbdf8a42f4ab230d3cb80517d70d688e2dfca</t>
  </si>
  <si>
    <t>1e7b834577933eeea848e113dff6176366c93387</t>
  </si>
  <si>
    <t>ca79be2d7c87f1f464d0408c2056928c6d775fde</t>
  </si>
  <si>
    <t>7b114d7da8b9c39d0205fd4fc714884cae937cb6</t>
  </si>
  <si>
    <t>0d7ee86db73352bb316b5db2608b340c3d6863d6</t>
  </si>
  <si>
    <t>5a87e64794170b866a78481880e67f079f27ebbb</t>
  </si>
  <si>
    <t>17a7c293941464e0640f7d64b4eeea523c65f08b</t>
  </si>
  <si>
    <t>6e551351b4d9fef54263bd4bc1411c54ffda054a</t>
  </si>
  <si>
    <t>ded141e2939456328d98b17101add7f44f0bd482</t>
  </si>
  <si>
    <t>92236ecf8bd894d2a9c36bede4287b56bcbe001d</t>
  </si>
  <si>
    <t>f4bfa8119eeb1baf0a28f7e56eb0c9dee471d3d9</t>
  </si>
  <si>
    <t>c53022f3ada311274619c56c46faca7d513a8e21</t>
  </si>
  <si>
    <t>1b1a52bc7ef155335ed9a9e15e7c7af272d87e2a</t>
  </si>
  <si>
    <t>5e13fb8a00dce3a384325053448040b71893b075</t>
  </si>
  <si>
    <t>7b79b7c578d51862338fdf3e09283b8a1398a482</t>
  </si>
  <si>
    <t>381e4d34da9bf3ca9c0ed2c4269af6e0aca43d13</t>
  </si>
  <si>
    <t>979787d0ea7839aaf985886bf79b5e5ed4fd67f0</t>
  </si>
  <si>
    <t>306d680c7d10d06dd7b157aa2313018a864b0f66</t>
  </si>
  <si>
    <t>805433328eee4940507030565403c492218e25e9</t>
  </si>
  <si>
    <t>371bf1c32e28138f9371245194344724b9fd5b21</t>
  </si>
  <si>
    <t>2c97cc7492c1bd059720408766feeb6d95012d77</t>
  </si>
  <si>
    <t>e55c62897b603d9043cd79073138fd47b415dd17</t>
  </si>
  <si>
    <t>bcd9889e08fa864c12639f47ad2e28a615c70371</t>
  </si>
  <si>
    <t>96c0e737a95f8b036478928248add58949ccd4bf</t>
  </si>
  <si>
    <t>e4590d57c24762acda958f490ece59598c2cfddc</t>
  </si>
  <si>
    <t>143f04b89c1dcf85c50745d523631ac0769be591</t>
  </si>
  <si>
    <t>5f2a5d354488670caf74b64c352daa01f2c84605</t>
  </si>
  <si>
    <t>2731d574ce396047484ab8d455e879e55ee1c23c</t>
  </si>
  <si>
    <t>4ab8c7e49a626ec842152746b8df6e51bf312fc3</t>
  </si>
  <si>
    <t>9a7590afda8680d9c5e5ffd5007b089a40a445e4</t>
  </si>
  <si>
    <t>755e9acd75c9d0311dd4416b722865ef810173b3</t>
  </si>
  <si>
    <t>0ebb48ae8a6ff4374771f94345558530b5f3f8fd</t>
  </si>
  <si>
    <t>c7423f5231770f50e3c1bf612af3a8c742cb5556</t>
  </si>
  <si>
    <t>a1bf1928cd8a0a450c47406aa864cf0484b530fa</t>
  </si>
  <si>
    <t>29368727f4d4161569372ba9b0d0376c5c130174</t>
  </si>
  <si>
    <t>db9dd113abfec4acdca32c6a8c30fe9e6ba4263b</t>
  </si>
  <si>
    <t>70fda7c20965d29356ca67a297b745ba6462fb1e</t>
  </si>
  <si>
    <t>206cb5f26d54ef3993ada883c5bfe8c5f1f3edf8</t>
  </si>
  <si>
    <t>95999c9467d2eba611df2cdb2060e5c240889330</t>
  </si>
  <si>
    <t>e57c67a38f0d141fd907beb04484dd4e15dd3f17</t>
  </si>
  <si>
    <t>db2fc4b6eed16f17179a8d402c83d1be81ac2d24</t>
  </si>
  <si>
    <t>304010f62af048b53eb5179853aabe28fa068ca2</t>
  </si>
  <si>
    <t>8e77e8e7c69e35e56cc00d13d3514edff8e292f1</t>
  </si>
  <si>
    <t>3e6bf0ad6d65231ed1f3dec5f6ffc476cb8c1899</t>
  </si>
  <si>
    <t>d37c5d67145c9972c5ee624667d4b595837a9f70</t>
  </si>
  <si>
    <t>bdcf5ba664e4f8df1a4b0f50525d6343f60b9a1d</t>
  </si>
  <si>
    <t>e1bb641ce7c5e0bbf438273968e3b7f0335e9577</t>
  </si>
  <si>
    <t>77d44f25baf9aca0ebb2451bca1551854237e508</t>
  </si>
  <si>
    <t>5024590b7b88b8cdeaad719cdc85fc2d3d02df81</t>
  </si>
  <si>
    <t>794206e27638e241c7ad3bf539d287c5dd26ca32</t>
  </si>
  <si>
    <t>6f38961350bcfef43eafddef7f9092539c28d7e6</t>
  </si>
  <si>
    <t>999231fec284fe01fb45dc144ce1ca1038cd988f</t>
  </si>
  <si>
    <t>caaa965ffa20be3ad9306c92a6e975895ba632c2</t>
  </si>
  <si>
    <t>dfbcaeb7565ef9cff9f99469a3edd720546debb0</t>
  </si>
  <si>
    <t>d5978ac4c3557416e1dc9f660eddb6cb2ea22c88</t>
  </si>
  <si>
    <t>a2392f819c852e76ca477f8cda65f7a119589e29</t>
  </si>
  <si>
    <t>6419fd54b6318fe751e5097cfdf6a45c19132f2c</t>
  </si>
  <si>
    <t>0230b3b5d96f72552ad32203430fa67e6dcf1e53</t>
  </si>
  <si>
    <t>eff89fad4577c9b9c05483562fcc1613ce74ac82</t>
  </si>
  <si>
    <t>83e76d7837f38b6e3ed429e6faf9e9d3b93fafaf</t>
  </si>
  <si>
    <t>e78d009fe060df990fded787f72f904a088f6abd</t>
  </si>
  <si>
    <t>715c4f2df8228c965afb0b1253009c309276aec0</t>
  </si>
  <si>
    <t>1935b1bdae9939c90878eeaf09e91a0c87107d31</t>
  </si>
  <si>
    <t>b9250e19d082d1eb29e3c5190e076f92d36cfe27</t>
  </si>
  <si>
    <t>4cd1b8e1db530afdd22e82ae0676a25ffa748f4b</t>
  </si>
  <si>
    <t>a07f096cc76f71ef13c5a204ba22834b109ea849</t>
  </si>
  <si>
    <t>971696d26c99f9afd7e022746226f71873287dd0</t>
  </si>
  <si>
    <t>c297f548135530aa4a9127e082205dbb814ec245</t>
  </si>
  <si>
    <t>6e743ff090d2e0623225fff2beb0fa8738112f53</t>
  </si>
  <si>
    <t>d9aaeaebf9ea46835b866e1a2feb6b71a7da932b</t>
  </si>
  <si>
    <t>7b57099b9349dd0cbf576498448855a00e31e50e</t>
  </si>
  <si>
    <t>8af50f7278b235a1dff562a46e8a51eea01d75a3</t>
  </si>
  <si>
    <t>5a067f47a94d4a5fb4892c8b9a8783d0fa6ab29a</t>
  </si>
  <si>
    <t>e749e02ba0b5062e4e581ec336be8098c224af43</t>
  </si>
  <si>
    <t>02ab34959dd39c81eb131f5786764d613d0e1e87</t>
  </si>
  <si>
    <t>20e58251238676f3a3a4deafa4b34f7c4500b49f</t>
  </si>
  <si>
    <t>cee489b85182a9806a5d77ac5c2958c97da86bba</t>
  </si>
  <si>
    <t>0d917650d6c58a17fe42fc2c986dc71fffe932cc</t>
  </si>
  <si>
    <t>1fe86f0f812a4ddbe6674d1ffdf29bdd79c10679</t>
  </si>
  <si>
    <t>c55437b482f4054638736dc3f6b51ea39922c9f3</t>
  </si>
  <si>
    <t>38266319f45fad2bf5a245d72a968d3778d2923f</t>
  </si>
  <si>
    <t>6bdcfef4550df8ee394d62e4c96088988ec5990b</t>
  </si>
  <si>
    <t>cee755fc0aa35bfd54cd16a3ca865e5541b43c28</t>
  </si>
  <si>
    <t>ed8358252549f184cbccdf5b22a4b2f20babe915</t>
  </si>
  <si>
    <t>a20e15138afb4ea778d8f7172166b8f4c61288b5</t>
  </si>
  <si>
    <t>501d09080880c6d971cba39ef39664d4e6e84ef0</t>
  </si>
  <si>
    <t>0812568d5149b8e8a9b87bde3b3961656dc96b54</t>
  </si>
  <si>
    <t>b7f9e044d384d33a922ed77ebd15d2b0f80ff81b</t>
  </si>
  <si>
    <t>bbe4f44ec9e1259c8fd141ff1f689a275c0d1894</t>
  </si>
  <si>
    <t>ac75c512cd619f6e3987229da4c438d62890a232</t>
  </si>
  <si>
    <t>ef2292500e320712bc78a66b5a6a775a8d78de1e</t>
  </si>
  <si>
    <t>b053e136ff9a5e172043c374cb941c2e8f123aee</t>
  </si>
  <si>
    <t>565019ef8f82179972fcb51801414b002e18fb98</t>
  </si>
  <si>
    <t>b02d1ae666d7cb24b58a726cd5e511864cd31bf5</t>
  </si>
  <si>
    <t>77d1ddc45b2464749031dc7bc7143d11ed182411</t>
  </si>
  <si>
    <t>9aae124a162aa8e408b6014e57885b571d81d166</t>
  </si>
  <si>
    <t>86a372f0ecc69db3a9a3fb66c51f5c37612cc1d7</t>
  </si>
  <si>
    <t>3ba8c26f58774b5d21d77365450a99eb5692779e</t>
  </si>
  <si>
    <t>eba99da0f6d178f393cd5d64f0f4f30328be6a75</t>
  </si>
  <si>
    <t>b74af274d8b4fcb95b0cfdae8428a6828cb01851</t>
  </si>
  <si>
    <t>5b34145d5f83d4a36f46297a0653de1b4a7d6b8b</t>
  </si>
  <si>
    <t>f1a649c97dac386ee9791321b107387ee3cf4998</t>
  </si>
  <si>
    <t>ca4ed3254d00cc8bb84e9993476a218a6b3bda25</t>
  </si>
  <si>
    <t>50db8b5514678bd8a8d00c3ffcc0caec46d6d823</t>
  </si>
  <si>
    <t>3c6644cd2231bf64dbdb57e2d0e5f036459ab787</t>
  </si>
  <si>
    <t>7727f1f0d456da9cc49d1fa176d4aaee8aa6a486</t>
  </si>
  <si>
    <t>18a91b7504368dead3512e830f5571ae78a3cd2a</t>
  </si>
  <si>
    <t>c555c204d871f62de3ff51b33a3e97f3360c82d4</t>
  </si>
  <si>
    <t>11fdad10e3735df065be0d5bc047359425a54717</t>
  </si>
  <si>
    <t>3db309772f95c19572fb6831852b09f5b1e92d2e</t>
  </si>
  <si>
    <t>948d2d1c571c84c1d4d0f5b4813fc0142b2961d9</t>
  </si>
  <si>
    <t>12e15b40a979e314cffdfdff8cc90c34de8a693c</t>
  </si>
  <si>
    <t>03aa2808e8cd305caa980e55bab3c81f1d555556</t>
  </si>
  <si>
    <t>0d6b2309f60c0902b3dcf95b0fd4d4429b6a2061</t>
  </si>
  <si>
    <t>4633a41cd2d9c4eab17259b2de6986d822587103</t>
  </si>
  <si>
    <t>6227ebc4eab87a67477cfe9f3c41e0e017ec2f9c</t>
  </si>
  <si>
    <t>ffe8a81514ae500d9dfba54ed0081ab36a2cd2d6</t>
  </si>
  <si>
    <t>0b93e7cee495832c3fa9cb979264c3ac2c0a4d35</t>
  </si>
  <si>
    <t>8e75a5e9350de6dfa7ff68d7306642a3a1adc85b</t>
  </si>
  <si>
    <t>fef35c3c7a7deaf40552623cebcca156ccdb4ff0</t>
  </si>
  <si>
    <t>421f492489771daaef1d4baeb4bd82307a261058</t>
  </si>
  <si>
    <t>71908f40a2166de66d3d826496b91b5fa37fe62e</t>
  </si>
  <si>
    <t>cc060f05f166fc9aeed485ef0d4750c92b531fc4</t>
  </si>
  <si>
    <t>918915f60c15eb39195a28e4934363d84a4af88e</t>
  </si>
  <si>
    <t>0babba859279b2cfd96996e44e98098a9e603b49</t>
  </si>
  <si>
    <t>ae85f948f50c0a297c0664a541d66264cab15e86</t>
  </si>
  <si>
    <t>697aa04941b67b5a95d30d62f58b045d5ef15672</t>
  </si>
  <si>
    <t>0e5e14debea38a954aa0a58e33cf94d3f8b5ac93</t>
  </si>
  <si>
    <t>54f9f05f1261bb953727f1f8cd8fd2c31cb27d55</t>
  </si>
  <si>
    <t>069e65fd0fd34abea69900129fc0c9062bf642e1</t>
  </si>
  <si>
    <t>981a44bfac863dffe09ca673ea73120adfe74c02</t>
  </si>
  <si>
    <t>613494e2bf310fb58d441ee5813e0b2f09ddd815</t>
  </si>
  <si>
    <t>a92fcbf16635ed47a5796e2d5e4ed7da8ae69920</t>
  </si>
  <si>
    <t>66c61f61060377da02f9665f23d0786cd7a4d04c</t>
  </si>
  <si>
    <t>90c21d1242ab8f8b942cdf3861f7181323348406</t>
  </si>
  <si>
    <t>784e7ee106b4e2f995bbf12b60e2f8cf319496be</t>
  </si>
  <si>
    <t>4737866b6895d47465e43bac31ba722cfde88f5f</t>
  </si>
  <si>
    <t>25bc211e26b6bb257824349d5498464c3f351367</t>
  </si>
  <si>
    <t>c66f2e12186c47360ce88553ecb8121a66a21b13</t>
  </si>
  <si>
    <t>e7b12a1420e7b867fa51408f0b0e4f9b0ef720e7</t>
  </si>
  <si>
    <t>7bcab047a8613e3748de211fe38dd277312ecb35</t>
  </si>
  <si>
    <t>25fe5644bcf039a7d703357dcedd771fc6f5d0b8</t>
  </si>
  <si>
    <t>a60987677d8f4f94eb5526a58af9c66a91fa0e8d</t>
  </si>
  <si>
    <t>f558efa5f58750717aa9670b6e79876875bb5a8b</t>
  </si>
  <si>
    <t>d14fe6af3df90e712fa4168d3da4696da8e7f880</t>
  </si>
  <si>
    <t>8c8b2fd3bba1cb52d73e5e0c4b117a55777d4dce</t>
  </si>
  <si>
    <t>777e7d8386e3c6d9656ebdeef325e44fc542190a</t>
  </si>
  <si>
    <t>c15f438fff963adff0813ece8d35ce0fef237414</t>
  </si>
  <si>
    <t>bb0f66b339309e73aa6d8ca8e73ca4e670cac1d0</t>
  </si>
  <si>
    <t>303da43bcf52d0de92528feb395713d41a3d6c78</t>
  </si>
  <si>
    <t>4af4226e90674854e9299e946c0c37e568937be5</t>
  </si>
  <si>
    <t>2016bf0ee260903cf548ce95f8db26f749226613</t>
  </si>
  <si>
    <t>3f8c07e128d4b6d8535b027bf6d039ae897fa9d2</t>
  </si>
  <si>
    <t>c280b0f584eeb7c802be0f043c856ad7708bd257</t>
  </si>
  <si>
    <t>6177738423c9f467cae89b3499dc63c53ba73520</t>
  </si>
  <si>
    <t>879604f36883155ce6ec64c57acad8c441af1747</t>
  </si>
  <si>
    <t>e2021f3942bc24ebc8ffd55f62fc453975f1f7bf</t>
  </si>
  <si>
    <t>e86ead5008afe5dff33639a59f5a8fab05d70437</t>
  </si>
  <si>
    <t>43963dd9a89c4944d3f71886c839f529cd9f9dee</t>
  </si>
  <si>
    <t>0fb504a721e8ae309e3bde5e611d0aa1a911c03b</t>
  </si>
  <si>
    <t>c48f40e4510e7d983def1b1331d499dada0a4455</t>
  </si>
  <si>
    <t>e9870df61b922912bbf7d6db08ec05a210098659</t>
  </si>
  <si>
    <t>db9f3ff8667e3cf47c9a3784b0e42f238ad443b9</t>
  </si>
  <si>
    <t>c17ccc1837b22d30dc6e32814c5fcf361fa48df1</t>
  </si>
  <si>
    <t>0b1026f456b34384edb1af7c4a0e473599b4e9b5</t>
  </si>
  <si>
    <t>51ae6c039623cada908a52f0da0be52c9214ceb6</t>
  </si>
  <si>
    <t>4af8c17bbf97ffef0337e5a5e1daa70d703e47ed</t>
  </si>
  <si>
    <t>213253340f04bd99a9a687985fdd119446df1265</t>
  </si>
  <si>
    <t>99699a14bb12ca1f704d86cceb051609e2ee0d28</t>
  </si>
  <si>
    <t>dd65e8eb320fcfa2e93aafa4d893c214e6e41bfe</t>
  </si>
  <si>
    <t>29ddd02926c8bcbbf6bd84954a5c39f3f3c2da51</t>
  </si>
  <si>
    <t>36ec546dc19566e7bfe0bf8946d12c6373658178</t>
  </si>
  <si>
    <t>485568c7e6c5a3b61760a4867d78eb251167fd56</t>
  </si>
  <si>
    <t>0c402f41eb9535c31a9946c84394a9dc146d1312</t>
  </si>
  <si>
    <t>e7b4ce9e54b7bc1b1e49f5ed3824ee860582ba10</t>
  </si>
  <si>
    <t>82a30cb1ff733e425b8fff347835b636dbcaca52</t>
  </si>
  <si>
    <t>c0168662b0972aece84ec37e973acbe0646588fa</t>
  </si>
  <si>
    <t>f5144eb8bbaec51612874fd1ce2c855b6d554ab0</t>
  </si>
  <si>
    <t>20f5abefc8977ca994376f011b89caa7441773be</t>
  </si>
  <si>
    <t>9c229f1a164ab84ba115d86b2cd0f7d19ff1fcd0</t>
  </si>
  <si>
    <t>005c775ae43ddd58e4ada18b885015dd1e1b163a</t>
  </si>
  <si>
    <t>700ad22c2de67bbc5669eb500744f2ebeec2a040</t>
  </si>
  <si>
    <t>6d56cf0b963472cef8e87c24f7aafe6c1fdf3a22</t>
  </si>
  <si>
    <t>0aa90368eb1829e184cff7a8b646aa2e5d8a8edb</t>
  </si>
  <si>
    <t>26d11f029d5793283bc4450f1b30d712fbf22e28</t>
  </si>
  <si>
    <t>22b11e99fe5dee1f7dc3ddae3412ead561d1ecf0</t>
  </si>
  <si>
    <t>c8991ca0af5d5641df54684d0a4519cfc22fa24d</t>
  </si>
  <si>
    <t>bee1918807ca6e14b79334be52794389b0b62c55</t>
  </si>
  <si>
    <t>2aed91008b309909a86a85ccb93590bf4b0e580a</t>
  </si>
  <si>
    <t>d2308d3415f1e8a361d5c2727b449dab12211ab0</t>
  </si>
  <si>
    <t>d16ef85e9d663926484dbad622313dc9c4a369e5</t>
  </si>
  <si>
    <t>afc595668a18d3111c272540b3188ee4464ef75b</t>
  </si>
  <si>
    <t>4b2710e8c34da7cc4a6d16ea0d05b0aecd3a0d32</t>
  </si>
  <si>
    <t>38ddd7035ddf4de9cd9a850b2d4acb80cc065604</t>
  </si>
  <si>
    <t>6ff3dc4da1da41c2d8bc1549a375791de6f0c871</t>
  </si>
  <si>
    <t>67d8ee5cc3e8e7bd5939e7e439cde00b495d5b62</t>
  </si>
  <si>
    <t>ed0363fab43dbfb11609a515b20f39a78e2ca9ee</t>
  </si>
  <si>
    <t>c5dacf648ab55d5a7f71f0ad70715d7ee3c907ed</t>
  </si>
  <si>
    <t>b7961f9e32d157d7c80f462ae733c42ac91b2338</t>
  </si>
  <si>
    <t>529a6d8198e395e49c71da29ef7f7082d7bc1f9e</t>
  </si>
  <si>
    <t>060f94a4c0eb272d204ca43f1368d0bcd8e282c7</t>
  </si>
  <si>
    <t>a3d4765eaf3d4dafce5daa7aac724d21f458944b</t>
  </si>
  <si>
    <t>cbe7539fd17c50632730d0f5865e28d0712fad6f</t>
  </si>
  <si>
    <t>b7bc0df46a5096d1775e03ad463570a8feb6c345</t>
  </si>
  <si>
    <t>d3f87d9b36da32f74766892ed8ed54629ab5a857</t>
  </si>
  <si>
    <t>346a9d986505f792ced9d8736d9d38b8e3e50399</t>
  </si>
  <si>
    <t>c3fe09f785b85122ef1b7f11cd2029ce9f095c3a</t>
  </si>
  <si>
    <t>652365cc70be9364feb8e5a97103a188ba151b1f</t>
  </si>
  <si>
    <t>54c3f2e491735b489ec78dad1211d3c68619926d</t>
  </si>
  <si>
    <t>943a43cd50b0e68f737989033764baa23a72fca4</t>
  </si>
  <si>
    <t>fbbae63233ce4c94d2db9c128384b94ec12752c8</t>
  </si>
  <si>
    <t>1300c5012952a19aef81176484d69b92e827eb48</t>
  </si>
  <si>
    <t>e08dc1126967714698f0e51e225baad96fff0baa</t>
  </si>
  <si>
    <t>1c44c2400209f155b8891b83652001af5c3d4f74</t>
  </si>
  <si>
    <t>43f0dcbd3d5da6b4224a047f5675963d1178914d</t>
  </si>
  <si>
    <t>b6b8eb11b97d215426485d6b12069516dca41e27</t>
  </si>
  <si>
    <t>ed9eb960c751ae2efd5b4e3d4f3f090a3cb3aebd</t>
  </si>
  <si>
    <t>bb269e1bd96b329eff1398db4dc0eb8af0145cea</t>
  </si>
  <si>
    <t>cc05e33e913631588fff12dd0a53cc993ee63e8d</t>
  </si>
  <si>
    <t>8d56da6ed27593bebe1bfc5065ca3bde172b3233</t>
  </si>
  <si>
    <t>6d78e96e2e0bb3e2e64f37b6f342e926d810d25f</t>
  </si>
  <si>
    <t>f10dafafd4f82a3414901cab8d9d71b96e41df12</t>
  </si>
  <si>
    <t>178f7ab137c20ee62e7feedc7179ee7ad59b7baa</t>
  </si>
  <si>
    <t>f3b4c5a9b474670a03b032125e67a5873d72102e</t>
  </si>
  <si>
    <t>2ff1cd58194c24eceb62fe865b5bd1011834eb7f</t>
  </si>
  <si>
    <t>0e4726072121af9d844725bb49e8b48416fdeb36</t>
  </si>
  <si>
    <t>1bfcc572672ad97e106cd3acfcda00411e842979</t>
  </si>
  <si>
    <t>ee1fdb549af71daf4ab24660b46e014e36db1923</t>
  </si>
  <si>
    <t>d1788ac458adc423d9f76d31ada52660a5243e1a</t>
  </si>
  <si>
    <t>586c80265fa740f1b3b992eb2a556c1859d23122</t>
  </si>
  <si>
    <t>2d9e303d47f411c14f21bcee173cfe560e15e7c3</t>
  </si>
  <si>
    <t>0052683d223ed5bc7d203486eb4ab3b9db4ef89b</t>
  </si>
  <si>
    <t>eecaab9c05cbd83dbe7733dc2e0745fb62e9491c</t>
  </si>
  <si>
    <t>868f76f68e7bb5f82a7fcb8daac4f90e698da157</t>
  </si>
  <si>
    <t>0f37e74b3a231f1528f5aca3e373725ea627cda2</t>
  </si>
  <si>
    <t>695346e3bebae192109a7aed219b4fe816f3dcd0</t>
  </si>
  <si>
    <t>5acfa21226d7c4c1e8029203ef16af7c73e03337</t>
  </si>
  <si>
    <t>35373f2792d679f57363f36c8154efc8e48109b8</t>
  </si>
  <si>
    <t>4da8eb1ee7c3e3bf3768eb33843359dc81da8add</t>
  </si>
  <si>
    <t>cd781387295c7df9c4076bbb31c8c5bb897ebe8e</t>
  </si>
  <si>
    <t>c19657952dd94b442aab77d6edf9890c2900f1ff</t>
  </si>
  <si>
    <t>4fadbd994152eaac70a8aa88d78e305660042428</t>
  </si>
  <si>
    <t>ea19f8c15444824a24096c9a3781f0f3bb88eb11</t>
  </si>
  <si>
    <t>8a4a178dc3e72515132c490e485c39134d9dfcb3</t>
  </si>
  <si>
    <t>665cb215c66f9a606ad42bce88b1e7d29f1819a6</t>
  </si>
  <si>
    <t>df55f4f69084c561e198c8af83e33a6f9ef4bbef</t>
  </si>
  <si>
    <t>4a9260db3407323a1c09ccfd1aae08792c0a8f1a</t>
  </si>
  <si>
    <t>3dd0013b27f8f462f415af67fa529a70c413aa41</t>
  </si>
  <si>
    <t>17b87122e563a3643d7d1c9a7cbae858b24bb52a</t>
  </si>
  <si>
    <t>4616c06bad0d548a33fd74cf1587cfbe923e98c9</t>
  </si>
  <si>
    <t>dce433618aabc3934891f9b34c681792c096086d</t>
  </si>
  <si>
    <t>6a4be48050fa3ea713987904646048f8d29709e3</t>
  </si>
  <si>
    <t>7ac1642b6e4abc32135f87e2aac43418187f3b9b</t>
  </si>
  <si>
    <t>d856d1b8fd8b4f5128f34c99e94b0908c8de9c73</t>
  </si>
  <si>
    <t>a7d9f4a79244c842a2970508025d90223bc52d3e</t>
  </si>
  <si>
    <t>3375708ea7d6fcb78ac56e79aed6602d9d241807</t>
  </si>
  <si>
    <t>f993ee012e97de5ea19470f5560da00c0ac8b658</t>
  </si>
  <si>
    <t>386815ed9df12af2905298aa574803cfa4baf8b9</t>
  </si>
  <si>
    <t>07ce1044e98c02d81bdc5cca7ade5408787306a6</t>
  </si>
  <si>
    <t>62b6e150b7391cebc4c1bc294ed5199f21331678</t>
  </si>
  <si>
    <t>24b2f3649e46526b3f6b6c520fafaf0702ff8d31</t>
  </si>
  <si>
    <t>ac7c5df19a8706182f73c4c8ca0af9e58236d2ee</t>
  </si>
  <si>
    <t>ee1f0bb8ba6c83a56e4bf445aab04626106c7ca3</t>
  </si>
  <si>
    <t>6c43d9a13c70cac9d12caa53bf5507201180be8e</t>
  </si>
  <si>
    <t>a7b8187994fcd9968f0fca21ed8e29be172fe4c6</t>
  </si>
  <si>
    <t>65e71b54210df33030d0ff2c58be00e821c25292</t>
  </si>
  <si>
    <t>6f5ee0bdc2e78c50ff747cb38d6454af2fd34308</t>
  </si>
  <si>
    <t>a4d5bb890e547df12a98cfc61e21971c9161ae32</t>
  </si>
  <si>
    <t>88fba119b08edb691b368dc622dab6c19416813e</t>
  </si>
  <si>
    <t>e86c6842fb399034024bc3a3abc77973b102d435</t>
  </si>
  <si>
    <t>6668b2ca3cf41d113e997fadb706e23bab65cfb2</t>
  </si>
  <si>
    <t>0c8f609712302f43e6dc4b8272d6f9b235be77ea</t>
  </si>
  <si>
    <t>ce98675217d433825b555f04beb551ee2d7be71b</t>
  </si>
  <si>
    <t>2e20bc6fa69e128fa3a88d0bed2e522288aaa8e5</t>
  </si>
  <si>
    <t>0d88d4291c267eca6c5b543aedd44849c0adacd1</t>
  </si>
  <si>
    <t>720925ec6ceaf9aeb011ce042f05b9f68217c642</t>
  </si>
  <si>
    <t>c91250b48bd283f0fdef90b78f6d739a89abc92c</t>
  </si>
  <si>
    <t>77c60406b0e3e3be3e76f97529c840709979b5a3</t>
  </si>
  <si>
    <t>009ca5b6a5ffaeb64b2a7911e6e591dc8ba956d1</t>
  </si>
  <si>
    <t>9dbf4a7642e42e793c450124e29c44b81ed1052f</t>
  </si>
  <si>
    <t>df64daffae7b53bde126d2104567e3721f4d4f5b</t>
  </si>
  <si>
    <t>70970332a347d67b0bd9e831e2e73202d3d1dec1</t>
  </si>
  <si>
    <t>d1e4a4ae1fdb73b42a6fd754b90364fc65688157</t>
  </si>
  <si>
    <t>0437be6f66fdf147e461ba2e1dbafb1fcfab0b20</t>
  </si>
  <si>
    <t>6bdd93e0fb0eb048394f3290f43b1a7400821684</t>
  </si>
  <si>
    <t>52299c973ad0813ebf644e5ab500966af1fb46cf</t>
  </si>
  <si>
    <t>55df131020b26ec55585ecdb9a7e7d0505c544b7</t>
  </si>
  <si>
    <t>e1f482b8c72dab1c6d0496938e4ffc78fdb27dc1</t>
  </si>
  <si>
    <t>5f25f000bfb4252592520fabe4e119aad98c1f1c</t>
  </si>
  <si>
    <t>a4af8cbb39787c15735edb72f7dcdd4caa657c56</t>
  </si>
  <si>
    <t>4524a34d994e0431280c4cb6da1e8727982f92cf</t>
  </si>
  <si>
    <t>91877df6e099a5fa9550f75dd50e9913cbe985a2</t>
  </si>
  <si>
    <t>699ea6b263441990a25207f3ba596dfe557893a0</t>
  </si>
  <si>
    <t>89759676feef911ec65bd39ccfddab383628cc28</t>
  </si>
  <si>
    <t>f942dab12b4573e3d1972c326e278c9f8e7621a5</t>
  </si>
  <si>
    <t>cf355f0c4aac66ec0475b78876767274653e0e68</t>
  </si>
  <si>
    <t>3eeb3a747259b905902cde6b5052963407425246</t>
  </si>
  <si>
    <t>cb2ec39daad5a16584a816c92e5797278708ce41</t>
  </si>
  <si>
    <t>ea5b0ba324935d96896ffd9aea13bbb96ddfde28</t>
  </si>
  <si>
    <t>b041d8d898a2ae106fb9c3a314f5e679f8ebf8fc</t>
  </si>
  <si>
    <t>0e4c8b7dbf6e5884171c9c7ad7d275acabef0ccb</t>
  </si>
  <si>
    <t>9052defb05667186396a6353e31d7a3f0af5197c</t>
  </si>
  <si>
    <t>b3e08d0f4c42e70113f3475b0e5c052bca2e0508</t>
  </si>
  <si>
    <t>f847294b9a8a79913fd187f98db581547b7c8ee0</t>
  </si>
  <si>
    <t>9814296decb977ba99a7827fab5f1e6a0e2fb336</t>
  </si>
  <si>
    <t>3e02e48eca1f521a8298edc22368813bdea67286</t>
  </si>
  <si>
    <t>3b931112db9427d981f8371d1c617107f9a250d3</t>
  </si>
  <si>
    <t>4c3d68b91e3988f9ddd8fdd70fc14415092009dc</t>
  </si>
  <si>
    <t>4396a74c6a3fb5633bfcae6f887bc4aa90436c71</t>
  </si>
  <si>
    <t>b7313413044c99241273b32f3c053aedba7c36f0</t>
  </si>
  <si>
    <t>514cbdbddd62c229a312f8c587514df74299a0fc</t>
  </si>
  <si>
    <t>02560c497a438017b1a42121e8c760dc9cc6764d</t>
  </si>
  <si>
    <t>979ffd448c39eedcb2071b7f48f8fc41dad7d19e</t>
  </si>
  <si>
    <t>d4fc3564b2f68c4571f9c69123259d3e2147f25c</t>
  </si>
  <si>
    <t>6e187072c356fcfa29d9a43b76ca763cfde621e7</t>
  </si>
  <si>
    <t>59d808fcb90996e4f298fbf8ea13c6221e853c90</t>
  </si>
  <si>
    <t>a1afe28264dabd19c9deb8f490d3226a5cf781a7</t>
  </si>
  <si>
    <t>44765825d046808f0c5e7c7ec9a368876e036bac</t>
  </si>
  <si>
    <t>6a152c185dc89b3354e8c3c07ed03a7b27a354a5</t>
  </si>
  <si>
    <t>69cc8b999a72201793aeb65518de094b405441db</t>
  </si>
  <si>
    <t>44f8f7e80eb296501f7c0a269174f031d7c9639b</t>
  </si>
  <si>
    <t>6d0548cea0dc1e60987c3f5b6c23e3269487021e</t>
  </si>
  <si>
    <t>2950f5a3ac3465d5220ce0d3c34d861e78100e6e</t>
  </si>
  <si>
    <t>5f0929f7fe8a3b7132fabf7fc6efd93ada63d26b</t>
  </si>
  <si>
    <t>5702c921163a187e5e0a6a3f7ad2dd1abcd84297</t>
  </si>
  <si>
    <t>b346eafa2612d1f834945a4052c648451f729635</t>
  </si>
  <si>
    <t>05c4113e7ca809578a9d13e7638352a949e51a4f</t>
  </si>
  <si>
    <t>90c0b69b4ed77c6807e9530cd48b8739b6573a76</t>
  </si>
  <si>
    <t>b9bf9d233b10361717104a5fbb5da45943798037</t>
  </si>
  <si>
    <t>d20e69b652d226966a341310d64b74ed037a369d</t>
  </si>
  <si>
    <t>fedd8661519d6ce280be30d78acb9622321dd71c</t>
  </si>
  <si>
    <t>d875fea9eeda748688fc2ab1fe8c653225a129ee</t>
  </si>
  <si>
    <t>546f87c8c1a3e1b9c1365ca65f8406f4b9fa92d5</t>
  </si>
  <si>
    <t>4fab72ff92254d9c21becebebcecdf25b52dca51</t>
  </si>
  <si>
    <t>d2da51794c817b2f82bdafc330194ee1330876aa</t>
  </si>
  <si>
    <t>29823c09779fa47e687022da82ab76c6e463b575</t>
  </si>
  <si>
    <t>be86eecb385908243689119c67b387450c285aa5</t>
  </si>
  <si>
    <t>13308ea252816ea1f663b0e2952fa74470a5e644</t>
  </si>
  <si>
    <t>b176b3d213fc2481807b11a170747007d45754af</t>
  </si>
  <si>
    <t>95fa95df8b12af18bc6d0f3c5163bd6056826fea</t>
  </si>
  <si>
    <t>e73fc99002eee93d507bac3ee136f73cabde7ea0</t>
  </si>
  <si>
    <t>b9bb06c59c8e9dc00014f152ccebea150d1f82f6</t>
  </si>
  <si>
    <t>3077746d7d768bf91b87465087268e6f849a4322</t>
  </si>
  <si>
    <t>c5fa11b8316f3842996e01afedecb1bb9a2d5d7a</t>
  </si>
  <si>
    <t>02c545bc207892307c338f64f9009d4a33c837fc</t>
  </si>
  <si>
    <t>72ee12d100eb270bafc8e0261ae516dc1aba26b0</t>
  </si>
  <si>
    <t>f066ca27385f94ad8baa1684a701aacf3c691a0e</t>
  </si>
  <si>
    <t>8316d1be025fd531877fe72bb443efb2ce577673</t>
  </si>
  <si>
    <t>13a0bb7427847780cd85751c4005599cef879dc0</t>
  </si>
  <si>
    <t>68408de2b61aeae3261bdd8cc47e1d01de3b691d</t>
  </si>
  <si>
    <t>9b4ec8728e6ff30611bc24a98023b0f6f4a3f858</t>
  </si>
  <si>
    <t>0cd0bb15e81df341a31470795a075eb215c372c2</t>
  </si>
  <si>
    <t>4713be319dc24b3478c7fb946687cdda7f69b6f6</t>
  </si>
  <si>
    <t>56abbbc49dd41ab45dc1a3435bef6f52ce3aedac</t>
  </si>
  <si>
    <t>50662e3eb277c2ba9138d93f300733ba2b9c4385</t>
  </si>
  <si>
    <t>c99641a3c3b41c26c9cb541496af9eef8de13d48</t>
  </si>
  <si>
    <t>1d9834143d4aef7bef8779c5b69ea97a065d366f</t>
  </si>
  <si>
    <t>33c759571fb1fff6c1859f0be5ec4cc25b40305c</t>
  </si>
  <si>
    <t>8382a245b53c3d0f0d4177ae1da4a1dbfb6b54b5</t>
  </si>
  <si>
    <t>58e455cc116d352d47dbd3410430fdafaa8f16d1</t>
  </si>
  <si>
    <t>e4792139637f7207329233c9d644b09144d698da</t>
  </si>
  <si>
    <t>bb5ecf41640379e06686350449de3d91aa299b37</t>
  </si>
  <si>
    <t>39628575cbbb36035a7415b434f9cdd353dd2db8</t>
  </si>
  <si>
    <t>822cd3b7184c3f5770cc3d49d2da09972cb558d2</t>
  </si>
  <si>
    <t>9f3fd747400341e52927f330059a9075e5fc7c3b</t>
  </si>
  <si>
    <t>78f975af720707c735389abe8d7aff8372f6775c</t>
  </si>
  <si>
    <t>85cb561451d33d341c9e9cbe77072c8bfaa4d199</t>
  </si>
  <si>
    <t>22024fa96ca2f259e8755addbe35c05d9717e39e</t>
  </si>
  <si>
    <t>22fafbfcca2708ba534c74eb5a66ec4ad29445c0</t>
  </si>
  <si>
    <t>948136f3ca455fa7bdb61e170d84cbfd3ad81ee6</t>
  </si>
  <si>
    <t>8ae84a5dcf5681d2a3e4705b5df02b28d0e4da2a</t>
  </si>
  <si>
    <t>3ed20b387c9321dde075bff697864d9dfebe0e00</t>
  </si>
  <si>
    <t>0529ce12abc8d76b9b97a6175830cc2c08d97ecf</t>
  </si>
  <si>
    <t>22c2fd22a7b290fb5d156447015334e7311e8f96</t>
  </si>
  <si>
    <t>8c6c24163a5c83718c8333f96d27b538bc5ea315</t>
  </si>
  <si>
    <t>b39fd97ccb8a56b25c77c815d901ff151f47591e</t>
  </si>
  <si>
    <t>255c60ee8c3cbbdb49011e70eb1b8a7a9867602b</t>
  </si>
  <si>
    <t>a457c06582e2ad09e1aa8f2bb19477b7e844bc34</t>
  </si>
  <si>
    <t>2638de33335fdc8a4b0ffd52e02f5c17aab06a47</t>
  </si>
  <si>
    <t>7c0265d15ebdd252f1aea0e5d795ec38eee91591</t>
  </si>
  <si>
    <t>065a77a90b0cdd8433b921b8e196176b7a32eda9</t>
  </si>
  <si>
    <t>d263af9a6f7cb7b928136d106d857ecfe370b284</t>
  </si>
  <si>
    <t>98a1f38d9df435e9d11dca08c9f2314c25c0d06d</t>
  </si>
  <si>
    <t>2f6c8f5a0fffa4d12fab6b7a62fd2f0bd82ec61f</t>
  </si>
  <si>
    <t>4c786bc95190c1f8710aeaa754e3646d2bd5d311</t>
  </si>
  <si>
    <t>928912c32c0384a1aca51018922da64def33e5a2</t>
  </si>
  <si>
    <t>1adbc271a9d12b4e03cddd54f9568f83733e895c</t>
  </si>
  <si>
    <t>e36fb08222744d3e65c6a79e7004978b6e86c95d</t>
  </si>
  <si>
    <t>721539da2153e7fda3c0f13f0927a0123dba753e</t>
  </si>
  <si>
    <t>ad4bb7b184e87d580bbd0f956ef447c7a9fd78cc</t>
  </si>
  <si>
    <t>77649d0de605d5147ce27a8c53dd30c9f16636e2</t>
  </si>
  <si>
    <t>f1e4ed9db9efa1724db64415d3946731d7b6889b</t>
  </si>
  <si>
    <t>247a6f70c3464931976688b57a2574e75749b648</t>
  </si>
  <si>
    <t>b298189c9b1834f6efc0822ae58a189d45e86e64</t>
  </si>
  <si>
    <t>b5f7d59b9db33e11ebc15c5ac8cb616da2b26ae2</t>
  </si>
  <si>
    <t>dd16e9fb50a0de35395fc83d44df8b8ff02f0a49</t>
  </si>
  <si>
    <t>cdd65dc04cfacb9809f80c87db3e7d8d6bbe5103</t>
  </si>
  <si>
    <t>99c8571a9d0b59b77e2f1cbb9ae0f1168884e966</t>
  </si>
  <si>
    <t>af6c96430de1dda597bfcf54ea24cf705f8842df</t>
  </si>
  <si>
    <t>681e7536d6fdc1548dae188b8ccdea01aee47202</t>
  </si>
  <si>
    <t>46361b2029c1327a3b0c6ffee9cf0ff11ec3de97</t>
  </si>
  <si>
    <t>1cf91d01e470932375c987d469a7277e8bbc6906</t>
  </si>
  <si>
    <t>d2e43e3f9275a31f27ec0f07c7f4856c5f7a0ac1</t>
  </si>
  <si>
    <t>51051c045ea2908eada3a98aa11fe1b5c9640906</t>
  </si>
  <si>
    <t>c249de047567d2140d8914e74e61d8ee3fd75967</t>
  </si>
  <si>
    <t>218f9ef03528e7932aa8c8c161966af8427ff602</t>
  </si>
  <si>
    <t>1ffd3ad843aade93295646002a057f1ac34c10d7</t>
  </si>
  <si>
    <t>e03b0ec8b49b18b7cdbbbb285e2bcfcdeba1df78</t>
  </si>
  <si>
    <t>2c2d789ab204e02cf556f999bfb6ede24b6dc6ca</t>
  </si>
  <si>
    <t>904f8ff0739cc1ea801cf1abb150926e42f5baeb</t>
  </si>
  <si>
    <t>e6d3fe1475c9c6d0dd38d090bef58a52cbd7e7c0</t>
  </si>
  <si>
    <t>4bde3164cbace71da6f58da6146d946ec331d9c3</t>
  </si>
  <si>
    <t>bea6e292de5e87299082180fba51512f535e78e1</t>
  </si>
  <si>
    <t>ab9b414100f1e428a0bcb183c62a0d7934365ccc</t>
  </si>
  <si>
    <t>0cfba22810b6c0cd7a261954dd2f3942dc184930</t>
  </si>
  <si>
    <t>f44eaf37b07fa6618c1c84136defaa2a9fed32ec</t>
  </si>
  <si>
    <t>1da912528d3254c4b37d5e7883ce169ae35af337</t>
  </si>
  <si>
    <t>9d4dc2c051313a39da5bbe75a4ffcf926b653bf4</t>
  </si>
  <si>
    <t>f9861f1a22c249cf37e8fd961c822d606f58463d</t>
  </si>
  <si>
    <t>51928a6257ddd211450478f83ac8507c08415fb7</t>
  </si>
  <si>
    <t>661a4744f92c48f6a0efb078a585d3e5bef162a8</t>
  </si>
  <si>
    <t>39dad34cd209422f61d1404b112837c912669c58</t>
  </si>
  <si>
    <t>cb7aa659e19222715e2267f11112c18860804cec</t>
  </si>
  <si>
    <t>e171d5f977585dfc5298bb2c6c498189c8431bf3</t>
  </si>
  <si>
    <t>fe3827d6e4901ea0047c002cd262e7c2a2f70ee5</t>
  </si>
  <si>
    <t>36d432b6a3a0f88995feadbce871e6e00ba342b0</t>
  </si>
  <si>
    <t>02a3cd340be0a322cac872ef81e0044e40dc6c29</t>
  </si>
  <si>
    <t>e35e497e58711bc790e101eab0d679298e3ba494</t>
  </si>
  <si>
    <t>e851b4c5cd20a2bc84482aa59d256fda0680f351</t>
  </si>
  <si>
    <t>af546b7316f7efa743db9b07e4b5fce6b418b668</t>
  </si>
  <si>
    <t>198c8730cc7ff5b8eac27a25a5e46a490a206bf6</t>
  </si>
  <si>
    <t>a6146f688c85a9fde1c5112e04a1419637358f40</t>
  </si>
  <si>
    <t>b9e7030fc873f220c701b31e9893cefbefc1f986</t>
  </si>
  <si>
    <t>e4fe033ed494d48601015e928ad2b2dbba69db06</t>
  </si>
  <si>
    <t>f213c75b12c2721a61699bfcb1b053254f2c8edb</t>
  </si>
  <si>
    <t>c80e80ba1e99c0badefba171b5174bdf5928a1ed</t>
  </si>
  <si>
    <t>af90c04e0749947b5c331fd9155b77a1618baacd</t>
  </si>
  <si>
    <t>17b60b2396ace2a86579d3323b131ee9313388ef</t>
  </si>
  <si>
    <t>4f37f6385849c30601b17a7bc5e6ca6259aff841</t>
  </si>
  <si>
    <t>1e2510ab21f7c11ee294e0f913feb0a36fbd4aef</t>
  </si>
  <si>
    <t>148477feaeaba51524b916a114d3cad57db21adf</t>
  </si>
  <si>
    <t>7399a1d84ac0a1c1bd56adeba136af9c62a7bd7f</t>
  </si>
  <si>
    <t>2f1e868106f97f4051886bb98e8396f60a9f4136</t>
  </si>
  <si>
    <t>22afb88f22cff8fa07a54d3d6bc0daab2a844a93</t>
  </si>
  <si>
    <t>cc6bfcbea2d576fa5f242dbbed0f9e7be7330125</t>
  </si>
  <si>
    <t>100ce726ade9e23196ed5693ac87fa2ad8fa9c81</t>
  </si>
  <si>
    <t>5721b16d508d73f93958b091b124db19e68b1774</t>
  </si>
  <si>
    <t>4fc3354f111db1b9f73c71570f6c7af5c0b7c620</t>
  </si>
  <si>
    <t>8fca5e2d787fbe35707967b062e2321e9094cb58</t>
  </si>
  <si>
    <t>7c39b54cc3b2ff6b432f4abc64733cb02ba49c73</t>
  </si>
  <si>
    <t>faf29c2ca233940077a26f9b966fcbdb08b1b6b1</t>
  </si>
  <si>
    <t>6472b4507af951715235e67da0d956644595db85</t>
  </si>
  <si>
    <t>255c7cad790067cb887be0bcc39af638590c7f7d</t>
  </si>
  <si>
    <t>6b58444d4e2b516c887b362e662bc98588af0ac2</t>
  </si>
  <si>
    <t>6227342c26251516ad65a4535a6c8bc9e99025ca</t>
  </si>
  <si>
    <t>334ce526b1bdfcca035e5e1c3b1d5896a6092522</t>
  </si>
  <si>
    <t>91e4a5ea5ae1320879326c7d88afa49ac36296ca</t>
  </si>
  <si>
    <t>7c7eb8b324faf047995851128a4233dda01af5e6</t>
  </si>
  <si>
    <t>c694a7222b99daca769ab8277a7407a2c295ab33</t>
  </si>
  <si>
    <t>36b749a87863a6c28c2dfaae714ca1070ef4acb5</t>
  </si>
  <si>
    <t>fed42a5cb427ad3cfc4c9ede0d280aa5a542b07a</t>
  </si>
  <si>
    <t>25670a3d82d5bce98784284eadd38d1489482fc6</t>
  </si>
  <si>
    <t>6aac38325f14ad2b641caac3b8579a17eecf4ace</t>
  </si>
  <si>
    <t>7dd98c525e17bfc04f970594213d945025e94186</t>
  </si>
  <si>
    <t>75e08c6606a7a2c124bc081d6971ae171e3abd66</t>
  </si>
  <si>
    <t>4e225808bba6dcf107f6680772c14c213603e2a6</t>
  </si>
  <si>
    <t>93ac3df7b3e3030022cd86c46bf58a72a55974fd</t>
  </si>
  <si>
    <t>85f4a17f058ac1841a5b46361d8e79e36e0e0c64</t>
  </si>
  <si>
    <t>f67c97563e2d1e9c66d1c8f5bf3aa0132cb73f66</t>
  </si>
  <si>
    <t>f25e8965eac6f80518fe11e878bbbfdaf6c15149</t>
  </si>
  <si>
    <t>901fb383262f218229c2fc97a3e5819edd6d3da0</t>
  </si>
  <si>
    <t>1a7b07aad5aa76a11d5ecf70b716063413bcabf8</t>
  </si>
  <si>
    <t>d29419f2c7711d7f7eaf7ef5c240bb5943185376</t>
  </si>
  <si>
    <t>92a00f213b5e942f63caf7207b6be6bd5ef0fc12</t>
  </si>
  <si>
    <t>001773c6ace480bf92f00af0a43f53583340dead</t>
  </si>
  <si>
    <t>df9a892454f0847b4275289b00e2f4da49db1030</t>
  </si>
  <si>
    <t>6a7257c9e08b140245c63578feab81f7c35bed6d</t>
  </si>
  <si>
    <t>8565327d1f0a381825f94a4ab8a1233c7af2f608</t>
  </si>
  <si>
    <t>35e78386d315628e911e35f31baccc2781d18cc9</t>
  </si>
  <si>
    <t>8c016d6dcfcb5172287284d383cb89bf911332e9</t>
  </si>
  <si>
    <t>944ff2a0f668759fb040e2cc58634c2737fd697b</t>
  </si>
  <si>
    <t>785769117fe7f380bdf985be10fe8484a41b7d44</t>
  </si>
  <si>
    <t>b143ecbd0126f29c99c0ef27f58b51b5564f3cdb</t>
  </si>
  <si>
    <t>d7eb765c3bf689595db54e558f54d31905f22cc3</t>
  </si>
  <si>
    <t>5aac5f359e94fe3803a2349c2a089d60ca76dc21</t>
  </si>
  <si>
    <t>0e92bdfb4cc8d2843105d1cfaa95425787f7a4f1</t>
  </si>
  <si>
    <t>d06a092155fe786c48f7f0961b96cf50827104b2</t>
  </si>
  <si>
    <t>e4a413b46bef25b544628e874dbced81cf93caea</t>
  </si>
  <si>
    <t>a51fa768d4a0694321f55c06c6739d3b13c6e008</t>
  </si>
  <si>
    <t>04caae1597d4761f1c698d6584da6cb6eaebaf70</t>
  </si>
  <si>
    <t>75f9febedf3c16a4c3237a9936d26a067d5702a3</t>
  </si>
  <si>
    <t>a8dc5eed763081c1eb6439150506292aa12554f3</t>
  </si>
  <si>
    <t>6b04d2539b7a2b316be4e504804f8095089cbb5c</t>
  </si>
  <si>
    <t>d6e20f8dc8f2e29ae0dd0f1af5c051cb63fe534b</t>
  </si>
  <si>
    <t>651baa22899695f87fb534c2950e1381134dc440</t>
  </si>
  <si>
    <t>4ea94d89b8328711be57bc75926f44f57605fc50</t>
  </si>
  <si>
    <t>8ecfd447be0ec91703ae4d768faf505d3906a616</t>
  </si>
  <si>
    <t>7b5d913bef3739d316546607c9d153439c161f98</t>
  </si>
  <si>
    <t>59a69a2f6031d651f728cf411606f4d88b7efc47</t>
  </si>
  <si>
    <t>d471e6bb3fcfcd5c4aff713b265aa281f669ad2f</t>
  </si>
  <si>
    <t>c5f45c4f5b7a261cecffa7121602a277b7b1d58d</t>
  </si>
  <si>
    <t>8db41a46bc4134fa87367263010f56c8a5a77a99</t>
  </si>
  <si>
    <t>78b42448b742af744c6bd66642d70feea7e7b9e4</t>
  </si>
  <si>
    <t>ac89935d71a70edf5a579b382c25decf16a5ed5f</t>
  </si>
  <si>
    <t>7e6929765508c419f203d161d28aae2ca0c74237</t>
  </si>
  <si>
    <t>579a12dff9ad85272e4ab23cd40580465ce18105</t>
  </si>
  <si>
    <t>0d9238624b08e79da012f08771aa6b5d7e91a4bf</t>
  </si>
  <si>
    <t>2c807f971110b617ddf69df1887be036ee405f9a</t>
  </si>
  <si>
    <t>116f3574c19d49c3c579b3f30121a9974f511868</t>
  </si>
  <si>
    <t>5939e6323a834a52410e98b641880620095423f7</t>
  </si>
  <si>
    <t>7ddb5093cdb1ada12d09b53d5edac8c441ceb67a</t>
  </si>
  <si>
    <t>a90f7eceb5527a847329506b5674c1d54f2fc8f7</t>
  </si>
  <si>
    <t>3e822ef90dfd2596e0bca51fceb168227499c8a3</t>
  </si>
  <si>
    <t>46e3c95ebe503adc7a9750fa871d5f8e5a444b25</t>
  </si>
  <si>
    <t>53a11154844dbb980185d71b89955dbebc5981a2</t>
  </si>
  <si>
    <t>1aff2079849b15d3c4b080b60c83f31906b040eb</t>
  </si>
  <si>
    <t>6a8bd4994c62ee8fe4fda2abe66a03abbc0762b1</t>
  </si>
  <si>
    <t>dd7fa0f25d4f63f9a873286c71dd1dae36554d5e</t>
  </si>
  <si>
    <t>f8fa49869e6ae688f2e6be43dfc9c68e7d1a8aaf</t>
  </si>
  <si>
    <t>8ead1989c837a39f39331eaac9fa2400d0133a51</t>
  </si>
  <si>
    <t>2e1ac592551a0fcae66ee3bfe9f31b82b1f3c32e</t>
  </si>
  <si>
    <t>11959e2e76cd06b6eecacd3d4bcb7da860cbe0f2</t>
  </si>
  <si>
    <t>153b24cd8a19c4b4ff91be8ff35e83e19df584fb</t>
  </si>
  <si>
    <t>feadea349f6dd4c15f3ecdf8d2499e11bb31c0c6</t>
  </si>
  <si>
    <t>ecfe5f1b966d771c9ea9336da82c44290ac75c26</t>
  </si>
  <si>
    <t>85cec5934899216889427e2b9d7528f6fa01b855</t>
  </si>
  <si>
    <t>904b93e0325497a48cf753c19eb2c5f7d29eb79e</t>
  </si>
  <si>
    <t>5aa1273c8d58b86754a3739b0b4f028ab77204f5</t>
  </si>
  <si>
    <t>0287ab719a1c31083d5a914fa656ec686bd62446</t>
  </si>
  <si>
    <t>b2c8872d7cfa12fffdb6e242e14944be1a937564</t>
  </si>
  <si>
    <t>5c23f24ad02cb76e30e01e9c6eac73bb379be474</t>
  </si>
  <si>
    <t>1cb8da239b91e16e7e954c98cfdbd687934211af</t>
  </si>
  <si>
    <t>0e35989e49460ca8faeede51e168a57ce228eb9a</t>
  </si>
  <si>
    <t>6e5a9bab893840aeb5853dd1abc69776181c225a</t>
  </si>
  <si>
    <t>086cb402912dc903938d8533eced696378fd3e4b</t>
  </si>
  <si>
    <t>66785eb01ed04fb515d81d9a89c835e7b17b2515</t>
  </si>
  <si>
    <t>145c83048b7e5984ec28f1425b0545a6708bed70</t>
  </si>
  <si>
    <t>b7936950955d363a7a7d75f32014c5992ece26ab</t>
  </si>
  <si>
    <t>c213cfaa5a369e6b81a22382b5aeb7584e2dcb04</t>
  </si>
  <si>
    <t>881ca46090ec781885a1bd5a37a9a2bd28f15206</t>
  </si>
  <si>
    <t>bd81b019ed2b5fbc388772f49ad31ae650660acb</t>
  </si>
  <si>
    <t>12ab8381fb84e05fa3b73c679e27a493618ec170</t>
  </si>
  <si>
    <t>cc8a88fbf808d866be8db7f3e42fa62573f004f8</t>
  </si>
  <si>
    <t>1ca28b9a52811f33f1cdf38b9950286b158d39fb</t>
  </si>
  <si>
    <t>8547f82b61469679af6c8bf59b67428840514aa1</t>
  </si>
  <si>
    <t>6b5eba24fa0f0295918c9c73f13e68199fa37f23</t>
  </si>
  <si>
    <t>419afa41bfbb1289f132488ce0bbac82d3266af0</t>
  </si>
  <si>
    <t>e3169a4af86a4898a8e464776acc18174726c0c9</t>
  </si>
  <si>
    <t>ad4cfe190fbccb78c2d414d84e767be5c5fc2955</t>
  </si>
  <si>
    <t>8d0d0fda8f7bb3ed9f735cf8a9ed6176478452d6</t>
  </si>
  <si>
    <t>bdd851416a5fafc9126b3848711e084e7e233b16</t>
  </si>
  <si>
    <t>ee4c51ecaa5a8a054f0ef8372969e9b30326b05d</t>
  </si>
  <si>
    <t>cf6175f73e8ea1d6216e63bc78f066ac93c007ed</t>
  </si>
  <si>
    <t>9e2ef48b773102529f23bb224807a31df8467b5b</t>
  </si>
  <si>
    <t>01d0bd37dcad58678edad349298b60b9c81497e8</t>
  </si>
  <si>
    <t>6ea1f52f8b259cf85e0739d7b3bb00dfd5a3f7cf</t>
  </si>
  <si>
    <t>6c50bc733621a6741f738dac39b20e73d4510dea</t>
  </si>
  <si>
    <t>400c67edb5edeb63a8c8889cce57c424000a216c</t>
  </si>
  <si>
    <t>112f7e4e41846ea466f390d4d24bf943364e79fe</t>
  </si>
  <si>
    <t>e73000a0fd66a7848bf1f57fc4e0456672b3c5ca</t>
  </si>
  <si>
    <t>0e4755bd1851fa078b67d15124d3b6abbf64555c</t>
  </si>
  <si>
    <t>50c11376728cfd91e1f7125bc827d42e6ed5dbbd</t>
  </si>
  <si>
    <t>9e16ede334da81a10fc5c77ac949be179dadd297</t>
  </si>
  <si>
    <t>ddc9e0e0e0af699d2dc9b826888cc3bb1fb373a0</t>
  </si>
  <si>
    <t>dc74a2817d7f6f442ab91f2cb9cfe647594cdffc</t>
  </si>
  <si>
    <t>b394504a550059ae5509c687a45cf93e11d38b80</t>
  </si>
  <si>
    <t>489c39b3142cda4f74dc9a65222a9844bd174d1f</t>
  </si>
  <si>
    <t>7e2076767c3261b29bdddad3f022b749daa7b07f</t>
  </si>
  <si>
    <t>11ff41b95296e8a3d9fdafab1ab3062e4ba3f31b</t>
  </si>
  <si>
    <t>b800f7821590e8bc767afbeb637fce7c43aa3c14</t>
  </si>
  <si>
    <t>7137bec1f00cceeb5c1f025296f5909b7d954ff4</t>
  </si>
  <si>
    <t>f669c9f86e128ffce48abb46446ad4c2c1ce4833</t>
  </si>
  <si>
    <t>c4b70f5859fc1e205c070c65940a183796264031</t>
  </si>
  <si>
    <t>40725e28d8b617d050df44a6d059bab3dcd16c4b</t>
  </si>
  <si>
    <t>18e6ff3f5bc846ad7660223d2a6bd58f2ee58e20</t>
  </si>
  <si>
    <t>fbd5c440ad7b756317885def798418683551932c</t>
  </si>
  <si>
    <t>23218e811821d6139a88699ea65afdfd1cc1d056</t>
  </si>
  <si>
    <t>ffae78222650c3845322cde30a9098f243edf5be</t>
  </si>
  <si>
    <t>b99adb9c55dcb3c52528e6fe99fdb11868c978ee</t>
  </si>
  <si>
    <t>253bcffd24983ef97682def7c3662919f220eb08</t>
  </si>
  <si>
    <t>fcc5f718dec07ad70237bd95d26f0136a9a80b48</t>
  </si>
  <si>
    <t>15242689cb2829d7fb01ce8b66accd8cf7706555</t>
  </si>
  <si>
    <t>1871d4b9c6e38ca803b66d5f1143d504a4bb8154</t>
  </si>
  <si>
    <t>28d17358d58c142c94df612991794ea4a75c3c3c</t>
  </si>
  <si>
    <t>8e06331241964ffdec8058c7ceea0a056d797e7f</t>
  </si>
  <si>
    <t>e44c155fabb154954352b99f1b0ff7ba45a0017e</t>
  </si>
  <si>
    <t>c9b27ecd65264339aa85edab9e7955ec564011f6</t>
  </si>
  <si>
    <t>15095517a99b4813115fbe5f9fe5bf00482565bd</t>
  </si>
  <si>
    <t>3e5c98715cc642511f1a4a703d52cf56acdbdeb0</t>
  </si>
  <si>
    <t>dd016cdb40b9a5dc850311ffd778e65bccb4be2c</t>
  </si>
  <si>
    <t>cc72053a39a3d6d86af8c79ac07549a30985a9fb</t>
  </si>
  <si>
    <t>f91e44b5d2d258be53af7a41afaa3774c750fce7</t>
  </si>
  <si>
    <t>58cd12cec52fbc4f25229f9c5acaeca85c80e64d</t>
  </si>
  <si>
    <t>78d8afa1e56708bc83942d417fb8ae4349725d88</t>
  </si>
  <si>
    <t>e700f2e05d8ca317708a88c8f9f2964cc0f3535b</t>
  </si>
  <si>
    <t>468153554127de63a2181c701bf7734cc8c9a949</t>
  </si>
  <si>
    <t>8759f7eec9dc25c17fcd324ced499a987dab1c0a</t>
  </si>
  <si>
    <t>abdbdde5a3f216c414c83f4395f5b55b01a3fb41</t>
  </si>
  <si>
    <t>7232e367bbd255f1e7a095fd1797c26cf9f03a48</t>
  </si>
  <si>
    <t>7e6a15393ada5c832d79dce1a592a4d6766705cd</t>
  </si>
  <si>
    <t>e74c6b124c582a5afe85c7808dcccbd248bc8083</t>
  </si>
  <si>
    <t>3dea13265330f8c2a8e990916c9c8470b520c562</t>
  </si>
  <si>
    <t>3754152bc310691418a43ea5c64956c6ae9eea85</t>
  </si>
  <si>
    <t>ed4f943528eb3762e45d80c0f7e95171f39d257c</t>
  </si>
  <si>
    <t>5e9588d6aecfef8e1d197c65338a00b2156f94f5</t>
  </si>
  <si>
    <t>095bf4e75421cc82ccf0d52e214da5075ef97f6c</t>
  </si>
  <si>
    <t>dab1f69a294faa3ade2ef4345e13f79ca5feec52</t>
  </si>
  <si>
    <t>ebc2b46f81be0a2537c932783a46ab81e3234b0a</t>
  </si>
  <si>
    <t>b61869dcbfba1a0d1a7afba7109ac794d9087a69</t>
  </si>
  <si>
    <t>e7f7ec26377e04bab07878c19695cd37c4aae89d</t>
  </si>
  <si>
    <t>aeb393882635bcf94f1f17b090186f44102caf3e</t>
  </si>
  <si>
    <t>60d923aece93d5866ac74d6650cc0da160a9043d</t>
  </si>
  <si>
    <t>3c2d069e061015e38f364c1f49146f93e85618c8</t>
  </si>
  <si>
    <t>547330d48230764fcfc637b495fcb3d0ff5af1fe</t>
  </si>
  <si>
    <t>0852ccffd9036c45258ddd5ca025f5854be26b29</t>
  </si>
  <si>
    <t>a26cdef17f94522d2c886270433aff9268571fdb</t>
  </si>
  <si>
    <t>beeec4c80f1eef2483b2bdc286ee55d19537aa6a</t>
  </si>
  <si>
    <t>82b183b3130021bc617a2affeb94581558f14624</t>
  </si>
  <si>
    <t>b977381e5e75a641292f2df8781e233982472374</t>
  </si>
  <si>
    <t>739acc688137d1a4398f458eb21f3412176cd788</t>
  </si>
  <si>
    <t>6726363ceb8ea4bc49cb686d8e0c4d1670c5f796</t>
  </si>
  <si>
    <t>be3f7c127d5afee8ed5f4db4c3f5fbb8f4205804</t>
  </si>
  <si>
    <t>3d80a86de1b0fcc00c52001b486e3942e7e961f4</t>
  </si>
  <si>
    <t>3c6abdb1bf89e0c215675b4d9e9cdf8fcdfabe44</t>
  </si>
  <si>
    <t>1879364900ac59f2abf1b83bed93a06460c9eee0</t>
  </si>
  <si>
    <t>331afca05b61a3a48a42c269a2c9fe04a48fc07e</t>
  </si>
  <si>
    <t>97f583fba860acf40bc61ee15466d07d42f81c22</t>
  </si>
  <si>
    <t>32e2d6b224a0de2626f56e9d8e085bac97550459</t>
  </si>
  <si>
    <t>c1a5a3e49ac15297469d1e65215b0caae6753b50</t>
  </si>
  <si>
    <t>0aed3b32b493a1781452807252bcfe2cd020c34b</t>
  </si>
  <si>
    <t>ae194461abaff858b13da03b9d030cba5faedff6</t>
  </si>
  <si>
    <t>93b3e385905b7295287c3fd7dfbef35cc7ba9332</t>
  </si>
  <si>
    <t>e470afe5d08cfe6505b8964839fce6b5a15ad3ee</t>
  </si>
  <si>
    <t>03074fa5fecf25c5a5df848b658adfbe545b5aa3</t>
  </si>
  <si>
    <t>5ec4b41e34034feb91b394184ed73d076bdcf59d</t>
  </si>
  <si>
    <t>d7f302d29d685516ed89dcfad1fb9eadc0c96028</t>
  </si>
  <si>
    <t>e7ef901c568d6901391567dc330cf1f89a93b749</t>
  </si>
  <si>
    <t>ff6de6c4d1b9d1c7e3a4cbc2d7c2034c77755e39</t>
  </si>
  <si>
    <t>4f2bd968f9ccfc5a652df6ca0fe75f2626658efa</t>
  </si>
  <si>
    <t>935a8d09e7f3fd3573ee3392e2158b65600a128e</t>
  </si>
  <si>
    <t>1f875f6c8b7f59245df25823779f9d6d438b3878</t>
  </si>
  <si>
    <t>f9b71dd16f0e81ddf12643b1dcc08eb850e58e6d</t>
  </si>
  <si>
    <t>51b3d1d77fafb9404b5318294c125c23504a276b</t>
  </si>
  <si>
    <t>30708f48e8468343edaf6238067619800b3ad295</t>
  </si>
  <si>
    <t>2b31adb2416f7b2d9439dd1a7e2a9d26e3bf698f</t>
  </si>
  <si>
    <t>9f6c8545dd6eb95cd2744c7a71451364eb08d0ba</t>
  </si>
  <si>
    <t>57c9479b4ec4928ed7496c78dbe6aa2f23910a50</t>
  </si>
  <si>
    <t>44dabbd2ad68ef014534a8ed2bc0eaaf4ba449dd</t>
  </si>
  <si>
    <t>d37e4cda8093b508a313c7865467d75933fbe0cb</t>
  </si>
  <si>
    <t>fe9bde261e79956d8223544d0f2b9aa2a8a2c2f1</t>
  </si>
  <si>
    <t>0cca2949a4de9ab8dd46339ebc12b85cd8a4792c</t>
  </si>
  <si>
    <t>e1a25f4766a6a10ca89df555487e552c64fa36e9</t>
  </si>
  <si>
    <t>1b4bf48f94f5fea7e8d8e77e30fdee042613dd73</t>
  </si>
  <si>
    <t>1d0bf76beb3fdc1316c2682f8a223f44a869eebc</t>
  </si>
  <si>
    <t>b3f3c6c9f057674e364e117e458903443fd22e22</t>
  </si>
  <si>
    <t>509d408cc5d60c487a128d36bbfefd5496e7f614</t>
  </si>
  <si>
    <t>9184e4ee4a384bba2e68dd849520c211b68a4b95</t>
  </si>
  <si>
    <t>307c2a5587aeef9db8d5d0aad2c4ba52f8011ff5</t>
  </si>
  <si>
    <t>de27be85111613731d414f53df5d9db23662ffe1</t>
  </si>
  <si>
    <t>af2ce7859a19f739104216bb161ea7fc6db34be9</t>
  </si>
  <si>
    <t>2dcdbed86dfb7df4210c892efff677cdeaebaa35</t>
  </si>
  <si>
    <t>27929f266aef20d62fe90798a878908eb93197c6</t>
  </si>
  <si>
    <t>d9a854ebc2ab948c647d062294041f1d4dff0eaf</t>
  </si>
  <si>
    <t>0ecda1206f68a62b0599c0be654f6a61b0629448</t>
  </si>
  <si>
    <t>737d5bc9c028646b4956110e63e47df42daaa542</t>
  </si>
  <si>
    <t>500809ea1f3bc3bbac1bb86834f4d2abba1d04f8</t>
  </si>
  <si>
    <t>f11e58135ed8c6ad25b24881705aa34925c55579</t>
  </si>
  <si>
    <t>9a000c2bd1c28c7a2734560d4c709afa2951c43d</t>
  </si>
  <si>
    <t>3d5fbd36d186367304a50b621d3222434c4d540d</t>
  </si>
  <si>
    <t>734a10fbd071de9110376f9cde27235b0a5e860a</t>
  </si>
  <si>
    <t>38a471671945b0d985ec725f0eac1686b86b897f</t>
  </si>
  <si>
    <t>9041f0a3260adc5951a643767e7d644ca99f19a3</t>
  </si>
  <si>
    <t>2626aaf103313d7ef15a3e45e3e98cfe680f3c58</t>
  </si>
  <si>
    <t>44ede46a063baa649d03e009f062b06aeb1bc67c</t>
  </si>
  <si>
    <t>633279119be86d90dd2c6acb619143e16f9431fd</t>
  </si>
  <si>
    <t>04bc0897f8630d55f3e93a900198423eb9b2dd30</t>
  </si>
  <si>
    <t>a3d64d8ca9730e8caa4f50ccc0ff7293843d4b64</t>
  </si>
  <si>
    <t>7401b87f9e209b479c74b0e4db5cbe6c2a22229f</t>
  </si>
  <si>
    <t>ecd49b3dfc8782bb94399f047f80f505a98a6934</t>
  </si>
  <si>
    <t>1a594c7c1ab74e1d84e38a1327393886186dd99b</t>
  </si>
  <si>
    <t>5ba60e2036e739c635a03fc470d41073e8def948</t>
  </si>
  <si>
    <t>24a1b83bc5edf6731fbe96b255ab4ca506301e46</t>
  </si>
  <si>
    <t>0e382a10acdf4b5d2b22599fc8de00f33162fcc0</t>
  </si>
  <si>
    <t>ad6b3d093e7541219f3c2465c4d3112a0c342a32</t>
  </si>
  <si>
    <t>d9f0709c5745578398656d4f6624b625e97b8b98</t>
  </si>
  <si>
    <t>690f12c32f2d8badee2e2ffadde9540402d33c62</t>
  </si>
  <si>
    <t>5bf9862fe13263924b8ac6f3d7b9f940b34b010e</t>
  </si>
  <si>
    <t>dad5e67e17a7da7659e7bb706f84e7eecd3f23f1</t>
  </si>
  <si>
    <t>ee7e5bd3662b8e81c9b2ba5f3cf2d960a45c48b8</t>
  </si>
  <si>
    <t>9e449ccaf51c0e966a3ae9be25c14fc2c39f70f6</t>
  </si>
  <si>
    <t>a7ff56e74bdd05d05586cfaea8ac53382dbfa8f9</t>
  </si>
  <si>
    <t>d652cb5b02967d7a087a575f2c972fb980a16479</t>
  </si>
  <si>
    <t>3e3b0950fae62b0f22e15cb9e6d3e332d10e6193</t>
  </si>
  <si>
    <t>fbd627c6c74beb4f74e1fa2b2843dca7e071da31</t>
  </si>
  <si>
    <t>62c51534ea8d43cba243fcb6c287a1e3ba649e48</t>
  </si>
  <si>
    <t>16fc9ea9265905ba2f718a59b99738fdb9880ff9</t>
  </si>
  <si>
    <t>dfb4e7f3e2773e7918fbd500697d0beb3d25d1f8</t>
  </si>
  <si>
    <t>4a74f2e6418ed55964c8408c979c93bcaa0b423a</t>
  </si>
  <si>
    <t>08a7788dc3005d5f4d5c373a0856d5a952323a01</t>
  </si>
  <si>
    <t>16ccefd6e57cd6a10191a551b7197188625aa1c5</t>
  </si>
  <si>
    <t>e7c506d799f375be09f87e41480b149c17ace88b</t>
  </si>
  <si>
    <t>8bcf2c7fa6daa33b74848f59538243857af59aaa</t>
  </si>
  <si>
    <t>97785254fbaf456cffa1b98990b29c543fa487f8</t>
  </si>
  <si>
    <t>a53786534b8c72e901772b617ba52160b28f9cab</t>
  </si>
  <si>
    <t>5aa7dbc34f97f754c32fe74ec607dfe600da77ba</t>
  </si>
  <si>
    <t>8a327014589a70528ad3cc9c1789118c1e1ceaef</t>
  </si>
  <si>
    <t>a2419fb351663134f6bb08178548417078ca383d</t>
  </si>
  <si>
    <t>9a1cc10351e72b93357f6ff2e167a2c07987dd3a</t>
  </si>
  <si>
    <t>931563c6c3bab07cc6aa34f2b8d0d15bbc413dc5</t>
  </si>
  <si>
    <t>989dde2288f4df17fa721b18b898108030748cd7</t>
  </si>
  <si>
    <t>a379d8bdd05187ccfaa78bb03b76cda2224d0f44</t>
  </si>
  <si>
    <t>fa32543c5a56e39465cb4df478c0bb892f0e62a6</t>
  </si>
  <si>
    <t>bebccd7c8ca87708a84a27d274bd9c9e45dca55f</t>
  </si>
  <si>
    <t>d1fc610cc2267c7f957dbfe774312dba6c913f01</t>
  </si>
  <si>
    <t>20329cbc68f11a2c7c446477beae57df6196d2c8</t>
  </si>
  <si>
    <t>c1491804a323269a0d24729abead1cfaaec4938f</t>
  </si>
  <si>
    <t>ae2be1e27c1352ea7b30fb8197349cba4250de84</t>
  </si>
  <si>
    <t>89c1648a000ab8d9e025c161278da4a0ea5aace5</t>
  </si>
  <si>
    <t>0c46f3c3945c9fa1b3ab6b7cdc20261baef045c2</t>
  </si>
  <si>
    <t>c267c1f118cca6b1d94bfa0abafa75455b0fffc4</t>
  </si>
  <si>
    <t>f0de935f2c9e58494f787bb729e805c88c297349</t>
  </si>
  <si>
    <t>2d64e87c2f3f5d8047cd00484ab982287767d9bf</t>
  </si>
  <si>
    <t>71e5368b73df1faad525c2d4cc9beac021dd09b3</t>
  </si>
  <si>
    <t>c083ab39f04e6a70b9074ad988d61781aab0efdc</t>
  </si>
  <si>
    <t>8e733a651f6875dac7caa8fa591513a8b14539cf</t>
  </si>
  <si>
    <t>a67ccca698ed7dc7bd6c98b7b23b50cbaef35a20</t>
  </si>
  <si>
    <t>4774936f0725f195c23f89a1d2cd6f626db367d2</t>
  </si>
  <si>
    <t>29b73311ebae076a7699f98cea303207bc8843c2</t>
  </si>
  <si>
    <t>1069c34ce57ca4e31f5b02126c1e79db70b4a129</t>
  </si>
  <si>
    <t>8a838e0f4b97b1b4ee8f508173fd7bc2751c90b4</t>
  </si>
  <si>
    <t>22559623f8e363dbbc0b9cc0f9b6108e7ced364a</t>
  </si>
  <si>
    <t>c7489ec8b01f5650a8eec4203b8456142e1cae75</t>
  </si>
  <si>
    <t>2448276c7d13641fe8a586baad4e5cfc4499c1bf</t>
  </si>
  <si>
    <t>1cb53a65cc78082b2fa68499aa1e66b1c8f39211</t>
  </si>
  <si>
    <t>b52631b50cddf7dc8c96ceb2026ec5b4ddc10e54</t>
  </si>
  <si>
    <t>c4e5ede58ac2a044c7a6cd4d4f42b6088816a201</t>
  </si>
  <si>
    <t>7b0ac3bd08d3d80a01e0651d1124847e021431ad</t>
  </si>
  <si>
    <t>036594532725a0da5e8bc915facdc376b74dbfba</t>
  </si>
  <si>
    <t>f381cd8e0933ccadb88a71a4e932be106cd1e951</t>
  </si>
  <si>
    <t>be47d2206aba639c1f21610e0fb815afb6d9ac35</t>
  </si>
  <si>
    <t>3a23704d477ae05ed3a41512d5c8a67aba09bdcf</t>
  </si>
  <si>
    <t>4870e3a0c33afc4d8811a6851b8de5ace5f779c3</t>
  </si>
  <si>
    <t>a409064f045344adb2b569e46c77ab83379052ea</t>
  </si>
  <si>
    <t>bf13fe9086a132655668854bc7fbd230e236cffe</t>
  </si>
  <si>
    <t>3e74fed8ffc82e298c8425d12fc0f8f763812f12</t>
  </si>
  <si>
    <t>77ec9adb636d3328c527626c8c00ebeeb1332df1</t>
  </si>
  <si>
    <t>b9ce73f8121c94ae519447968df2f8cef10e5288</t>
  </si>
  <si>
    <t>812572c4ccff5b50a789ec8994286c1056f2dfa0</t>
  </si>
  <si>
    <t>2810e8842cac2f3f164080aa67da6ec303f624db</t>
  </si>
  <si>
    <t>7374a252b3c2c31fa078f6ac6d415ddb2050df6d</t>
  </si>
  <si>
    <t>87ce1d8b51407a21c2ee12a5d428eeae9cb8c4cb</t>
  </si>
  <si>
    <t>8706f0fabac64bb90938ed683791a21e1af94474</t>
  </si>
  <si>
    <t>76be1f25f9d17cda814c0d797a7a326db8bd7e07</t>
  </si>
  <si>
    <t>660e9bdc756b8780a8e8fc116fe3a17aa0718cf1</t>
  </si>
  <si>
    <t>b0e66685adc1f1ba1b2c9d78159e9a157deb25ee</t>
  </si>
  <si>
    <t>7112c05d7868a01d1565806efe437e746999096d</t>
  </si>
  <si>
    <t>355a17c249d9ae4ad9630b4a8336a8503e47b927</t>
  </si>
  <si>
    <t>162aa783f7fee929de7d5a761b2267daf57c7d08</t>
  </si>
  <si>
    <t>5f2311b67e5cc92ecba942959416397f1595ecf5</t>
  </si>
  <si>
    <t>1823907a94c166f20af90d1c5723d75be66a539f</t>
  </si>
  <si>
    <t>ddfe78e9b80183e82f6093f61c238c9930665dc7</t>
  </si>
  <si>
    <t>427bf9013b0c6c617bd2b2b9494524259d6cb6b6</t>
  </si>
  <si>
    <t>c83892aa3f0bfd7ba1a6a5b461fa58b1c8fb7234</t>
  </si>
  <si>
    <t>50ad627194ef7049085a18c321c5f7df40692eed</t>
  </si>
  <si>
    <t>f9fcdd9cf7c0ee310d850d9e41652b7c84880f64</t>
  </si>
  <si>
    <t>43012fe866c8ad75be4c59e38401627b3f62965d</t>
  </si>
  <si>
    <t>facd0f3fc0e168776570e4831e52e6ab3fa60c97</t>
  </si>
  <si>
    <t>53f52a25b4a4acf89b2104014297ce1b2ddd85a4</t>
  </si>
  <si>
    <t>aec989f1668633b4262609b6c8b942725040c38e</t>
  </si>
  <si>
    <t>0078ce107fdcb188a826c16a8126a373eb9fc28b</t>
  </si>
  <si>
    <t>362bb4844b4130e1ad553b53394c4cf0eaec03cf</t>
  </si>
  <si>
    <t>787c42d077801181d1b6867e30621e29a2aa947c</t>
  </si>
  <si>
    <t>aeb1abc58f53ea178d8177ff9fad3a63cd1d4ec9</t>
  </si>
  <si>
    <t>59460b1bcdb7b42d08e55b350186fb82492a7766</t>
  </si>
  <si>
    <t>ed8f3208cde3e83e91dcf03bdb0022831b73a4fd</t>
  </si>
  <si>
    <t>169744b39e393f6bf72ecba6ea804e33cd844ccb</t>
  </si>
  <si>
    <t>d241cbf93865ae9d8e6fcb4581acad625cba0450</t>
  </si>
  <si>
    <t>f206a60304086ab0eb2827b5a0ebed5d07bab3f5</t>
  </si>
  <si>
    <t>e4f93118681d9adacb41fd20c50ae655bdd974a3</t>
  </si>
  <si>
    <t>87b0be88af5ce7b9e3188331521eb447c075412e</t>
  </si>
  <si>
    <t>8999bf52a3d87902aaae69d04b5d8937950b7ae6</t>
  </si>
  <si>
    <t>db6e2e3c6fd130c3e8997991855e4fdeb2b69b0f</t>
  </si>
  <si>
    <t>fde4f5943766e4dfe75cf1468a88630b419f4eea</t>
  </si>
  <si>
    <t>0e53e4c3115c8dc33a6adecda4693a12b1200011</t>
  </si>
  <si>
    <t>7f2303fc1932d23b423d7e6be99dffea4a70936c</t>
  </si>
  <si>
    <t>cd014d8813bb499f6e4df387cf188dadb0c42b54</t>
  </si>
  <si>
    <t>0e02d96125ff233b5fd88e753ab1c57f231d3374</t>
  </si>
  <si>
    <t>77401603409317d46778fa4a50954c380d616f27</t>
  </si>
  <si>
    <t>694eb11b44cee3634eaa6f812f16b210d12bea8e</t>
  </si>
  <si>
    <t>17086b34aae6cfa47d44ef40a09e23e120cef746</t>
  </si>
  <si>
    <t>cb4de3d7de7661d2729573173d36fb8c65b2fbc2</t>
  </si>
  <si>
    <t>a4eb4971503e8ddc1095df2fa6e1b1ea9c44c6bf</t>
  </si>
  <si>
    <t>3bbbf732c7582e1fda64006c5426b0d9911151c1</t>
  </si>
  <si>
    <t>1ecbd55a47a9faed3ceb89b4dc2004db5241501c</t>
  </si>
  <si>
    <t>fb2c739dae3b128bc04442a485a5b980278b9363</t>
  </si>
  <si>
    <t>6408190164a02e1a1b6ab25696a0ffd45175a0ba</t>
  </si>
  <si>
    <t>7e4ac3ac53d16dd96e629b71e4fd61a7e8588359</t>
  </si>
  <si>
    <t>86fada937a93ea0801a598d1b8b7b6bb62787158</t>
  </si>
  <si>
    <t>8b903c8fcc2c0bb664f984bf4507837a3489521f</t>
  </si>
  <si>
    <t>38931b6b2cd9da1b0f28a85d20b32dec0523abc9</t>
  </si>
  <si>
    <t>1fcb4d3edfb1412d2b0757fca106dc7a66d6ac19</t>
  </si>
  <si>
    <t>1a3d107638b9b494498ba0be5f69c38b6a859ed9</t>
  </si>
  <si>
    <t>92d18eb347d4b388e9df477d13dbec5d27b55b83</t>
  </si>
  <si>
    <t>596cf38f35c06833899e39a214f470b83a77e9c4</t>
  </si>
  <si>
    <t>30d0e6845dfa2ff3a48cb5fb346471e5453dfe34</t>
  </si>
  <si>
    <t>50ebd34024f290388b87cc707f8ee9802bf895b9</t>
  </si>
  <si>
    <t>1cc6649e7fb2897b75d4d44f501b8320b9ca0371</t>
  </si>
  <si>
    <t>787dafb3a27f09926f60be998fb90e6902a9e841</t>
  </si>
  <si>
    <t>acd7475a5dee97e2739bf89fe52044fccca3a182</t>
  </si>
  <si>
    <t>2d4f80e82f56cd3f5c425e4ead7b3ba9cf7f31ec</t>
  </si>
  <si>
    <t>da907a319ff2926a03e4ed6b748c58d230a9e316</t>
  </si>
  <si>
    <t>efbd3377245f902d82db637894d73b900b57adfa</t>
  </si>
  <si>
    <t>4143347c8240d694dfd38af0e054caf27ee53ace</t>
  </si>
  <si>
    <t>985b8a785ccc8fb09fa3e3f5e53d7f587618c1ca</t>
  </si>
  <si>
    <t>cc62df15494b8ac22d277baedf87fdcbc1354f80</t>
  </si>
  <si>
    <t>9f03245654aa7438a8a9a09ceb3966b202887adc</t>
  </si>
  <si>
    <t>cbc70b4e43821eae6322854e39340bfa0189d4ff</t>
  </si>
  <si>
    <t>981a0173a816d56fa9b624bd57e2cb81ea40855b</t>
  </si>
  <si>
    <t>aff1b2d25808808e0360b89b6cf2ed481bdeb77b</t>
  </si>
  <si>
    <t>dc61fd52e2dfd92781116214d37f27d79b68a6bd</t>
  </si>
  <si>
    <t>bd8d808097f3716a5ac2849de39ed91e2ea154b9</t>
  </si>
  <si>
    <t>fa8a9d05443bf8f22db16324e971b4ef5c38563e</t>
  </si>
  <si>
    <t>11cb82b0bd9ffc452c1035d2de2c44935f7eba4b</t>
  </si>
  <si>
    <t>9c58481d406c10778f1e7832487247e3af07bb4d</t>
  </si>
  <si>
    <t>5c17230ea710e654d640cbfa97a99bbea23d93c1</t>
  </si>
  <si>
    <t>6da371b8e1ebaf1265e534dc2d8bcf3a92631a1c</t>
  </si>
  <si>
    <t>53ca1ee0e7dcd89a8706a13b884ae700a7e58247</t>
  </si>
  <si>
    <t>00603c70b782b67d35a22747459176671c160d92</t>
  </si>
  <si>
    <t>2e574d483b2cbb5af64c08e3ec27b512a9cc9912</t>
  </si>
  <si>
    <t>3bcba054f61df461f5da4e9f0cbdd1cf238248f8</t>
  </si>
  <si>
    <t>d34360d012b4fce1f14586816a9fba17ccbbf907</t>
  </si>
  <si>
    <t>b8f921d35d54bcbca656fca86ce84890e909a176</t>
  </si>
  <si>
    <t>b4d77cb56817ea99eff0ee2f78c9297836f932cf</t>
  </si>
  <si>
    <t>c11de68b8df68e4826c41f0e9a884d11801e0549</t>
  </si>
  <si>
    <t>96ebf21106ad659cbe1b2ae3fb737aba91d332c9</t>
  </si>
  <si>
    <t>78982b6a94c05b5d781807b02ba9f86ae0a65b31</t>
  </si>
  <si>
    <t>0e9c4950fddec644b607a8e2694d7b702a0c063e</t>
  </si>
  <si>
    <t>cfb094a1d0561e44ec1cdaf7a782abd4d6c6ebe7</t>
  </si>
  <si>
    <t>13aadcfb70bdeb6a6cc7f42493f3f210aeb6dce5</t>
  </si>
  <si>
    <t>99522456117b9782a659c4882a8c46de2f86d71d</t>
  </si>
  <si>
    <t>7fc8cdcf155b87cb5174cf89c203d4f1091b01ec</t>
  </si>
  <si>
    <t>0b299f1cf2eb8bac75688ba1513ee3d0fe8121e3</t>
  </si>
  <si>
    <t>cd993a5eac7c09a4c521e95f021c3d1955d71eaf</t>
  </si>
  <si>
    <t>4b6b39a07c7eddb133330b0c902a3e4a41785921</t>
  </si>
  <si>
    <t>5f36d443be83e6322fcf1d290ee8220280568473</t>
  </si>
  <si>
    <t>3872e6c619e32858d7563bfe67fd0f7ee0dd061f</t>
  </si>
  <si>
    <t>20ec6cdfa168911ef3c13f4fa977c6c30c83d4a5</t>
  </si>
  <si>
    <t>91fbed9a925662c1e2be0391752e16c92c6f168a</t>
  </si>
  <si>
    <t>630c31bd8bf5dadb0d566837be2e28c71d97dc45</t>
  </si>
  <si>
    <t>2a853475de135fc91f04aa6e84cc516667d73952</t>
  </si>
  <si>
    <t>f7eff924eb87baafe3ee5459822e260ec30db7a0</t>
  </si>
  <si>
    <t>47d663b3e600fd66bded574121dbc604ed0522d4</t>
  </si>
  <si>
    <t>6f01df6915b8d507b146002ef1c5316f183a2cd1</t>
  </si>
  <si>
    <t>81b319805075aa0420480ea81c58cee387c0f615</t>
  </si>
  <si>
    <t>d6cf018986c42400bdba45ce8e877bb60c47ae1e</t>
  </si>
  <si>
    <t>40ed7c998ee62a8333832a9dfe6430a4951891bc</t>
  </si>
  <si>
    <t>c454a9b7ed8c821abd29f9413f850403778a15bf</t>
  </si>
  <si>
    <t>7240470aa0578ea021f78e7fda02a2a50d5643e2</t>
  </si>
  <si>
    <t>d5ccedc700bbc2a837eedf3254ebff1ecbffa41f</t>
  </si>
  <si>
    <t>1e24653aff07b539b97ea5365ebb7fb683829303</t>
  </si>
  <si>
    <t>b1eb4543531c3d9cfb59b8c0d37384c509b85f22</t>
  </si>
  <si>
    <t>c99906781278eb3a5b2e1117dd1878e37ba95e95</t>
  </si>
  <si>
    <t>4c89c12743bb55f17ca7905ed82891af4ca580ce</t>
  </si>
  <si>
    <t>9c3c7b898a9b6acf01a6eaeff00e0c2dfba9b218</t>
  </si>
  <si>
    <t>45532ba96a5696c159e9a6c4e96d0e4f78da56b5</t>
  </si>
  <si>
    <t>81c480930f9b2ddb399eb18466a9831e3fc94709</t>
  </si>
  <si>
    <t>52cc7b03b794e8e0f877db484cbca800106f0687</t>
  </si>
  <si>
    <t>b3e68a473829f5de0d0ce08846485f8ed1b93f56</t>
  </si>
  <si>
    <t>9b25bfde0570da2175edeb42eb29c44dcda489a2</t>
  </si>
  <si>
    <t>4d35aa2d4866d517fb5e4de05bab8aca5679605f</t>
  </si>
  <si>
    <t>98b071cdb9da658711101a8ad815c6c31e29c415</t>
  </si>
  <si>
    <t>728350742589aca345f8ab4d02ba334a5cbd0327</t>
  </si>
  <si>
    <t>69e9956f46dbbc01cc00c3f6e76c029549c0cb03</t>
  </si>
  <si>
    <t>58150b1147fd1d3bd4259a4b3e2a29790291514b</t>
  </si>
  <si>
    <t>bab1df924b6c828cd1698acbee94d17f3a9a8474</t>
  </si>
  <si>
    <t>2322d3708d41c78af07d0512096d8b704693b9a8</t>
  </si>
  <si>
    <t>350669d3168fc2433e7be5d6d4aef6c9ae694f0b</t>
  </si>
  <si>
    <t>dfd89f8580baf1a2bd942ab4abb95570ed938aa0</t>
  </si>
  <si>
    <t>6fbd66df8696c7a144dd4b77dfe5b0985086673d</t>
  </si>
  <si>
    <t>a516ebe98d2a59ef082dfd2c484ac0631ba5044d</t>
  </si>
  <si>
    <t>613d76431ff3f2e55fe7232e9508cd26824c25b7</t>
  </si>
  <si>
    <t>f39afb5a9e819217ba2232374d9a399a8a246dab</t>
  </si>
  <si>
    <t>e5b6caa247eeed0ee773634a99109ab7e14b9cd1</t>
  </si>
  <si>
    <t>94ee9eb9d24048840603f4c07c2a7c6fd9b7a5ab</t>
  </si>
  <si>
    <t>079ab25ef9f3a57ba0c7aeeca983c8f12f05d0ca</t>
  </si>
  <si>
    <t>a87fdb0c90693e8d5bc1de6460dc7f2374ad840d</t>
  </si>
  <si>
    <t>62b23f92fad3a35faa2c9844e7848d487b69ab2b</t>
  </si>
  <si>
    <t>23f6fea31fefdcfdf8e8635ab25f2e434e8a3904</t>
  </si>
  <si>
    <t>46eba74e52680cb52a0a7a94409c3cfb61f20b9e</t>
  </si>
  <si>
    <t>0cc2401260b9f70b33c38856639c3c2f7632eb54</t>
  </si>
  <si>
    <t>f261263effd16a532124d7354300991de92aaeba</t>
  </si>
  <si>
    <t>ec70abd5b2678b2fbcc7fd62b1a198f618159d37</t>
  </si>
  <si>
    <t>d2aca3583a4d81b75a474634b16a26ed4487dcea</t>
  </si>
  <si>
    <t>cfbc3e211958086fdbe8b8f8dde04973061d0442</t>
  </si>
  <si>
    <t>d207c2877c8453cfc97a805f4f7c9ca282024997</t>
  </si>
  <si>
    <t>68bcbf344b8e1a4c5bbf3f71e26e8e53d6d0800a</t>
  </si>
  <si>
    <t>327e36443a24451cf793ff14ea7829660af5712c</t>
  </si>
  <si>
    <t>82f4cd88f21e5297581dfeccce5232b231883457</t>
  </si>
  <si>
    <t>d133fe38c892d5890cf5ecf4c9670eb01e421bc4</t>
  </si>
  <si>
    <t>34e75de44223a32589d057476745f34d1deb2724</t>
  </si>
  <si>
    <t>429f334d98ed466f945459bb148876404315cec5</t>
  </si>
  <si>
    <t>f55c0086a322e6b72f7d6881228b3208c6295894</t>
  </si>
  <si>
    <t>88a61a057fc8c48a5639f9eb50d4267eaeb28fe6</t>
  </si>
  <si>
    <t>a16f0205129e9327073f5be74132260f05faf51e</t>
  </si>
  <si>
    <t>dfbe3bd3099b95bc7778a95189786b847e85d35e</t>
  </si>
  <si>
    <t>e55f9d1965062e900c33b6af53c4095f6ee13641</t>
  </si>
  <si>
    <t>a909cc9f514d49f64a346eb1b51c5327c8c9ff3e</t>
  </si>
  <si>
    <t>6d3c9f2715c779fe017cb53d84ceadb8e97ecb4a</t>
  </si>
  <si>
    <t>14399a59de87d47fc6caf8f91afb12ed71a4c28e</t>
  </si>
  <si>
    <t>dcc560b4d6050d677ebad53f2bc9787d30fa2822</t>
  </si>
  <si>
    <t>fa9dd9529b8f9f64b357562fd6d586d8c6c8bffc</t>
  </si>
  <si>
    <t>9c76b1d608bf73538661038fce17dca611054569</t>
  </si>
  <si>
    <t>ecb602e850ae6b195cdc426a6283fd3309cee4bc</t>
  </si>
  <si>
    <t>dd2fb243cf98c1a175ffe4f2cb6603f865b6775e</t>
  </si>
  <si>
    <t>8fabb698a7d22a2ce34a13ef6daa3c18f42887e5</t>
  </si>
  <si>
    <t>6b63ae189f0cbf1e78deb65c018873d816d2d731</t>
  </si>
  <si>
    <t>45f7386cfab4dee1a50afd55aefef603fb3258f7</t>
  </si>
  <si>
    <t>569f8bb897592007dbcb9c7ba85a9bc33f997d4c</t>
  </si>
  <si>
    <t>87edfbf8d9d19ee350d4b73569acee73171716d5</t>
  </si>
  <si>
    <t>7ddd67311026a36d39fad6e1d7689d1f0f89bf53</t>
  </si>
  <si>
    <t>bfe4acd01f4c33441b5a93a3d9a6450c67f81781</t>
  </si>
  <si>
    <t>2219cd4c911ecf8666cd0ef2303222975d2939a0</t>
  </si>
  <si>
    <t>c2954c879642faf30f9d26238c6502ebc7a04790</t>
  </si>
  <si>
    <t>a5394a079e667ad2ba121241da06ad7fa9d75a21</t>
  </si>
  <si>
    <t>3e7d96a16b0561edfa0d888e63af07ccf2b54e97</t>
  </si>
  <si>
    <t>07938f2439f4f7148b6af85cf9f3c1036f18abea</t>
  </si>
  <si>
    <t>8203dde5062f7378aab0f469099fc184d8334c24</t>
  </si>
  <si>
    <t>9b6a381a3d19ce25c4cc87793b0ef5385c35de14</t>
  </si>
  <si>
    <t>ce5599f3dc61106a98be510c8964a99ca38f6949</t>
  </si>
  <si>
    <t>6062d80bb19297f2d82467e6af9489de9651a103</t>
  </si>
  <si>
    <t>7e02390d1f2be80fd50668a764e6cd42b30c091b</t>
  </si>
  <si>
    <t>4dad4d830ff3e22206e9351d68b1cbc1bd87c452</t>
  </si>
  <si>
    <t>0c901fa790d598e8e0c84ead57e9d720c97dac82</t>
  </si>
  <si>
    <t>232f7af5a599538cd80bfc0aa545a1d037bbe519</t>
  </si>
  <si>
    <t>1c7a0422b0a329c534656a84e266a30029107a2b</t>
  </si>
  <si>
    <t>3dad132a6f1a4baff94dfeaa8b43fc5fdd26c07e</t>
  </si>
  <si>
    <t>5d16c94ff5238cf4ebeb2996ce2e766d0de03c30</t>
  </si>
  <si>
    <t>0df4ba7271651ef60d9e8d4feb2684e41e0842f6</t>
  </si>
  <si>
    <t>f23a90f2dbf0fbc3cdb5679bb30c65e0f4401b38</t>
  </si>
  <si>
    <t>6665dc8d03ece31fcfd99be18b367e65801b99eb</t>
  </si>
  <si>
    <t>397ead05d4e7d67f0dbffac5db0a333582e8e78f</t>
  </si>
  <si>
    <t>14ed6da7661d8c1ed8c0ae8b89d99b73f819df67</t>
  </si>
  <si>
    <t>52f569098e85a6382ecfc8eaabbab993488f04ef</t>
  </si>
  <si>
    <t>8937b7441ad2301996d047b6631b5e4a6fa58a36</t>
  </si>
  <si>
    <t>7108a7035f65cd5b8dadf06ab55890bfaa9d27a1</t>
  </si>
  <si>
    <t>2873b42596cdedffc300c7ef47798ab5a452e987</t>
  </si>
  <si>
    <t>643d10069fb52b6b391cb34ef3a8d40c87940822</t>
  </si>
  <si>
    <t>41282e9ba22bed4198fddf99916557a1e90ad3c6</t>
  </si>
  <si>
    <t>e7f2f218b41323e661b6adfbcccd6779246ce1cc</t>
  </si>
  <si>
    <t>a37216eb45385dd9e1857079c26ce9fd454ac092</t>
  </si>
  <si>
    <t>97b7f7267a3f31896b8a0c34b11d7c37f5f1a6be</t>
  </si>
  <si>
    <t>8d61326a426758b60102865e103ba6d2dba8b447</t>
  </si>
  <si>
    <t>7befb5cb831ae0c0ebcbebbe3f66c411327d3042</t>
  </si>
  <si>
    <t>bc0211e84b71aa79482498d4a4f276950c2b7b68</t>
  </si>
  <si>
    <t>8e639f9eed032d15475ef66d3a3c50e1c8701993</t>
  </si>
  <si>
    <t>a03bf368c843de96146809fee5dc17054765eaad</t>
  </si>
  <si>
    <t>f0e9491c9a9a92bcd5c2c991ec04a5364554e326</t>
  </si>
  <si>
    <t>c9472926b68b0c81b00606c707b862997e64775c</t>
  </si>
  <si>
    <t>a164af219eead8108546a02ab1d9688b1a61c632</t>
  </si>
  <si>
    <t>c165e5076281f4074ab9357d0a40c7bad7972296</t>
  </si>
  <si>
    <t>10f0ee9712a19fefac3638fe47d0334217db3471</t>
  </si>
  <si>
    <t>b5703f3e528d30642759dce282833189c3221f37</t>
  </si>
  <si>
    <t>ea07e0fdf1866274ee9407cb08c720f0418b9b76</t>
  </si>
  <si>
    <t>999552e1358abdcee1f5a5a1bf157e3eb9cdaf8b</t>
  </si>
  <si>
    <t>113edfc15c08db887c3bab2981cd0769fd544b7d</t>
  </si>
  <si>
    <t>72e0ab9c1c0480af91167241f98fa199b8e14349</t>
  </si>
  <si>
    <t>b03fb6a32bc040145c2af355f328bd5fc793451e</t>
  </si>
  <si>
    <t>b3db2daec42dd92644b45aba7cb1ee08640ebb81</t>
  </si>
  <si>
    <t>1fc4ccc38c5715f111f6beedfe872ec9198af12f</t>
  </si>
  <si>
    <t>8c75581bdb20d83d4c59008e4f3ba06e62097583</t>
  </si>
  <si>
    <t>cb4ba609dbe2f03f5dd04c1921d458c0ee86059e</t>
  </si>
  <si>
    <t>df144e594fd17463ddfca1bc20f98e0aa83333c0</t>
  </si>
  <si>
    <t>87b600de369b4a4c4ae7a26b89428580193c5f7d</t>
  </si>
  <si>
    <t>f8f815247599712286b5b1cd90b4d5bbf164c0b4</t>
  </si>
  <si>
    <t>4f3facd5bc39192bd14c805ef3e269fab321b775</t>
  </si>
  <si>
    <t>8325afa896322e48ac6fb31c0a7d668286326ff7</t>
  </si>
  <si>
    <t>2551d8929821840cfb4b32df97cd1f7a988287fb</t>
  </si>
  <si>
    <t>8c090fc2c76bcf4af75802f7111adad7d187616c</t>
  </si>
  <si>
    <t>e7f740e75399b11db77c229eefce04aa313f9881</t>
  </si>
  <si>
    <t>a026a7fe12b04d3e030e8e36180b98ca1a79bb14</t>
  </si>
  <si>
    <t>f933798d7a857b6133bfaafbaac811cafae013af</t>
  </si>
  <si>
    <t>87f4a11aac4008f858f9e1d3270a41281cb2b40a</t>
  </si>
  <si>
    <t>534343f917686cbf158c75c39dca915888a0394e</t>
  </si>
  <si>
    <t>b859c51d06932c173aa231d28325ff33e40f279e</t>
  </si>
  <si>
    <t>acf486ae0ad3ea46067a5d0213531a3bb61e731c</t>
  </si>
  <si>
    <t>cb060a3a2ae9d77203b89212443b7472d37c33c3</t>
  </si>
  <si>
    <t>bcc8e0e99b41d764143979e1536a13d7039694cd</t>
  </si>
  <si>
    <t>8554503849c9709a8400167fc21fec73b8cdd888</t>
  </si>
  <si>
    <t>617571447108b9920f1ba30728c01d0978394809</t>
  </si>
  <si>
    <t>62701213e398f110cd7cb4f1e85aee7d37700109</t>
  </si>
  <si>
    <t>89e5807570e9bc0d8247d301b3a8032e6fbfa971</t>
  </si>
  <si>
    <t>3f3d38334476db39ce5e66fc50a0c17427186123</t>
  </si>
  <si>
    <t>d322821801007abe0dfe089a59fb86f7a002008c</t>
  </si>
  <si>
    <t>d081e5a81c5b62b26b9bf4dee5a957e439fa738d</t>
  </si>
  <si>
    <t>8885ecd1d7abe684cfe79f5d56c868cea6c91587</t>
  </si>
  <si>
    <t>30a76499b03584aa8c2cd9340c20340ea4ed5e8c</t>
  </si>
  <si>
    <t>5240fd0c19ea5bd26f583976f3989253f014960d</t>
  </si>
  <si>
    <t>e8dd7575eeadaeddde67d26cdb6bdef64612d8e7</t>
  </si>
  <si>
    <t>55581ce3c67767f04c325df4aab8f0e078da1455</t>
  </si>
  <si>
    <t>c4ac81f4daf99914db5b71e06de61d8c88e3555e</t>
  </si>
  <si>
    <t>27eee12886ee980b56a2874f696b9bf4fe92231e</t>
  </si>
  <si>
    <t>b78c052391249072f8d46bd6ff1d808aa28cd7e9</t>
  </si>
  <si>
    <t>6de07a137ea95469dae701a0d3f085112dbe5faf</t>
  </si>
  <si>
    <t>6595fdb88e61d215f4b1da5438dc4ddb13eaf0b6</t>
  </si>
  <si>
    <t>d393ae87e45a97b955ee86e6c150d8e2bcde6652</t>
  </si>
  <si>
    <t>424357ff775b545138a81f1a511371467a20ffb5</t>
  </si>
  <si>
    <t>3630a39ee903a91a87bc2f728b832035f5c3124e</t>
  </si>
  <si>
    <t>21506c492db3071beedbda086b7f993d4cf9e3c2</t>
  </si>
  <si>
    <t>40626028c75be446f404ea20fb2fd65649d4f72b</t>
  </si>
  <si>
    <t>2d4efc8b028662ac5523df5a5bd66c0dbd568dd0</t>
  </si>
  <si>
    <t>42104b1ad39e7812c5d746a9ce06aa2258ac27e6</t>
  </si>
  <si>
    <t>5e2b6032d6b9d31058df6f6de3b5b830948f0031</t>
  </si>
  <si>
    <t>b60b47c670b74041917d5f7c4fdc4f9febe4eb75</t>
  </si>
  <si>
    <t>83f4701d4cdbcb5e6174b5b23554d4debdc261de</t>
  </si>
  <si>
    <t>eaf100644913319f5ac0214f1827bcb4e1dda246</t>
  </si>
  <si>
    <t>20efcecad2131384d09881a335464f809bd925e6</t>
  </si>
  <si>
    <t>c0a4a0060d5c630d0449cb46889690a9eb4c1688</t>
  </si>
  <si>
    <t>cba5dc9b2d334427020b73e1b2b834884fdde6e0</t>
  </si>
  <si>
    <t>15006853f366ceab0fe34bb05c6bc14a336ee330</t>
  </si>
  <si>
    <t>87d7eb5687b3f6d637438767ae1bf1a263b52a28</t>
  </si>
  <si>
    <t>6a1674c97be364e88170ef561827b47786c8509c</t>
  </si>
  <si>
    <t>9bb9b93750e9ff983f1d02adee8eb521b53872d3</t>
  </si>
  <si>
    <t>75e8c4547dd076a167bcc8fd317082fdfc179104</t>
  </si>
  <si>
    <t>32497cccb35504bfdc56ff1bc146203bb6f67d3d</t>
  </si>
  <si>
    <t>75e0833695e5eac64771ebe4133fbafe6993a1e5</t>
  </si>
  <si>
    <t>2dfe9b7f1138d8035bb4242bb5fa42c13a65da99</t>
  </si>
  <si>
    <t>a944ee9113ee3ac5658f72876e8029aef366a204</t>
  </si>
  <si>
    <t>467742279640f1a49e8e356d8e820548536aa92e</t>
  </si>
  <si>
    <t>21e2f0f4ed1d1b9656d1c78dfaece5408202c42b</t>
  </si>
  <si>
    <t>38e7d3050f7857116b3d5f42b74027dc0970cf48</t>
  </si>
  <si>
    <t>d4298ff27ead98676b0c8da3db9d55d4cc698c7a</t>
  </si>
  <si>
    <t>226d75a1dd1c22daef5d24c551b09b933effc3da</t>
  </si>
  <si>
    <t>b4a534aa65201924fc4ca0491ec0d8072c1e71ae</t>
  </si>
  <si>
    <t>648b55a0e0db8532a410e233ccf4b4e3cf199e65</t>
  </si>
  <si>
    <t>6ff9b7ce3984cb67d315656c10d304c65c449ab5</t>
  </si>
  <si>
    <t>df09522458058761b14701bf7e240cb9b868b9c6</t>
  </si>
  <si>
    <t>61801f3000c094314633d8b9a116217391a221e6</t>
  </si>
  <si>
    <t>916afa63f9490d010f626f317fb8084722b57a8b</t>
  </si>
  <si>
    <t>8ba2efd065043c14ecfe815e0f1297294226facb</t>
  </si>
  <si>
    <t>a2ff1acf0d58ee3b777e56e054915e2bf15de52a</t>
  </si>
  <si>
    <t>b32312ab98f48e606e6a81d177998f30f058168d</t>
  </si>
  <si>
    <t>7e1fc586f420852e441362d2029c626a7359c091</t>
  </si>
  <si>
    <t>75dd8021516aa57cd149f664c7cbb87e48239703</t>
  </si>
  <si>
    <t>b0a5b9d1434485ee8bb74c9632e387aff386079f</t>
  </si>
  <si>
    <t>384cdb23ee9fd037ccb885133675f7d12a0a8068</t>
  </si>
  <si>
    <t>5476bede5927d2656e256d301c5bef7e79f11a26</t>
  </si>
  <si>
    <t>876720ebe621781ce7b64281a7956bc233222abf</t>
  </si>
  <si>
    <t>d257e07c4c0c5874da1b5cc054ae430a9215c267</t>
  </si>
  <si>
    <t>8dc1fa721fa691cdcd12633ddd521c5d79c25d7b</t>
  </si>
  <si>
    <t>7e26e668579b506a3009dc6501532cf07ca6b126</t>
  </si>
  <si>
    <t>b1e0aa97ac081f342c05aad419e9653e4ed731d6</t>
  </si>
  <si>
    <t>0170bf54ecd8649297c274f98599bbedfd98b2f2</t>
  </si>
  <si>
    <t>2f76762db3f489b995cce2cc4220489329a288e3</t>
  </si>
  <si>
    <t>5625991a583c95ac0d7317b0f2cbe2358f28b128</t>
  </si>
  <si>
    <t>66be45bb0cb14cb3d8a286601dae8e0e9fe87fc1</t>
  </si>
  <si>
    <t>37818e0ad43b41fc0ab1000122d77028421d03e7</t>
  </si>
  <si>
    <t>c9a135925457c310f8353d2f607f1de781af1ce0</t>
  </si>
  <si>
    <t>9f88a65bdc325d097b65ee40b28c21acc0bdb02f</t>
  </si>
  <si>
    <t>24d4db6f3c0fb30a7507aced307dc94dd38464df</t>
  </si>
  <si>
    <t>9f0e9b61f6f07f176aa17ad51bf0562ae3e40891</t>
  </si>
  <si>
    <t>071fb95567eb2b5b408efee62404293975598dc8</t>
  </si>
  <si>
    <t>0e3ab000da19f301dbaa0762b2717439b65e105a</t>
  </si>
  <si>
    <t>b0669f49bc2c91b9317d1291f6e57c8ef42c6d15</t>
  </si>
  <si>
    <t>0fb415cc6c08a5d556f93384af8fb34ca3e7a862</t>
  </si>
  <si>
    <t>28e49d89e8fbb155d28f3c92f6388cf6df7a39ab</t>
  </si>
  <si>
    <t>4c42422a824611f30f297326310aceb4649152e9</t>
  </si>
  <si>
    <t>3bd17c643bfc88d88a9e88ddf21e3797f2ea749a</t>
  </si>
  <si>
    <t>d299d1f9a6756acddafa155b1b3870d8e759036d</t>
  </si>
  <si>
    <t>4f47c6e98ba51f4a6f2f868dda70b1c47188ab90</t>
  </si>
  <si>
    <t>ee2d84fffd05395d88237e947e9408317387957e</t>
  </si>
  <si>
    <t>f16b3b66fb5f0c761bc33cc69a3da18ab7853adc</t>
  </si>
  <si>
    <t>7d8b4a80bc49f06c3fe8173050548fbd797b1e04</t>
  </si>
  <si>
    <t>5b6e49f4eba9b55cf8d5314323f93773608ee913</t>
  </si>
  <si>
    <t>08b69a908b12da2588ea3b1a8f6e480baf7fd68e</t>
  </si>
  <si>
    <t>9b235486ff3c7379fe3397f86263c9da9a5ee426</t>
  </si>
  <si>
    <t>8d941815d80ead8bbbc6c030f532ee984d3a60ac</t>
  </si>
  <si>
    <t>c161456e75f48be5f077f4ded13a415f4b3d3d1b</t>
  </si>
  <si>
    <t>55a7c5ff6b7b9e9115c3a2a8bbbfd725775f2b92</t>
  </si>
  <si>
    <t>0d35d36041c1dceb9c614439e6da809c48321d6c</t>
  </si>
  <si>
    <t>1e8e212c6e75c7bd8a27c80613d28619fc31d1d8</t>
  </si>
  <si>
    <t>0bd551dd5c96e3815d0fa5c23ad8d7c379edf9d5</t>
  </si>
  <si>
    <t>ee1d727f73ddd9a59a2be633155180729c047749</t>
  </si>
  <si>
    <t>cfb26e228a36719b0a9078c93d6a0e7ae7073991</t>
  </si>
  <si>
    <t>38c7b7ece7adcd2bc0a2ddc6e8f4e64b4c3d8cea</t>
  </si>
  <si>
    <t>aa016de315fb38767a15e8e0a753d50637ab6790</t>
  </si>
  <si>
    <t>d8a6bdbb92b782878dac7ed8ff39cda281e624ec</t>
  </si>
  <si>
    <t>1b83907846dbf0b09d68afd5f9e2a87524d793aa</t>
  </si>
  <si>
    <t>3d204412684f54c3d7d9b844daea7637c44301eb</t>
  </si>
  <si>
    <t>88034c8504b684a7d8038dfe07ec9fc223238b51</t>
  </si>
  <si>
    <t>42e0976e292570fe5e3a09d87fd6e138e5a0e8c8</t>
  </si>
  <si>
    <t>ac54eb67249719e828fb423946030d7522e75220</t>
  </si>
  <si>
    <t>d92b6d9a2c98d91bd3140d66c06906549c12df67</t>
  </si>
  <si>
    <t>1daaa2350dbfc856d2d951c73c91b5c05ec10fa1</t>
  </si>
  <si>
    <t>60ff97a82bf1c623fc2cb4c0267aedf2d821aa7a</t>
  </si>
  <si>
    <t>ef1346a896c40aec8553ec22794c7ffe4a57df84</t>
  </si>
  <si>
    <t>bf8b6c257e25a5cdee09bcfa8328b9a678017177</t>
  </si>
  <si>
    <t>e7f9a6180a3d476d697a5f53c8b3aee60ecc53ae</t>
  </si>
  <si>
    <t>7e82003e79683274c851bcf76ea41803e63cdf15</t>
  </si>
  <si>
    <t>b13cfc87ddfee976ebcd460c4f6a8fe4839fc86c</t>
  </si>
  <si>
    <t>8de03ec3ba850c918ffe16ed320b9f7dc49141e8</t>
  </si>
  <si>
    <t>8e204aedf27fcbfdcf8efd330686d197c5e0a6bb</t>
  </si>
  <si>
    <t>478c4450fa5f7552142e8501efce3f3b30d9a4f0</t>
  </si>
  <si>
    <t>6a35eab4921a0dd09b54416d4f71ec765b9f1ac8</t>
  </si>
  <si>
    <t>acd35eb2a1372bd4f82daaff765ee01d6507ac36</t>
  </si>
  <si>
    <t>63ee1b5ad31429757498481787e07a06e3cb0800</t>
  </si>
  <si>
    <t>c86ac0d1dd960784589cca76ed20a007555610d4</t>
  </si>
  <si>
    <t>ff90ccd367fa6370a968f0da25fc8bd21bd290b9</t>
  </si>
  <si>
    <t>61daa8b21152789223a474428ab4b03d5b00fe5b</t>
  </si>
  <si>
    <t>57d8a05282c925f8914547d12ba2aa3371231bf6</t>
  </si>
  <si>
    <t>406bccac9e1fea5cdebeafc461d7f19ec2b44c36</t>
  </si>
  <si>
    <t>e1257981823625401fadd2a339165ae9891dce42</t>
  </si>
  <si>
    <t>208335fffa2e1d05408526c8e498ef466f83a99f</t>
  </si>
  <si>
    <t>6b2850ddb26d6b8d27e36a03218a12dda8a22cf9</t>
  </si>
  <si>
    <t>ecbded0ae92d200a70601f9385997908aa7ed206</t>
  </si>
  <si>
    <t>7dc4f5d67ac42f96e1e0ed1c3c2d9db6cb7cda77</t>
  </si>
  <si>
    <t>741f3c94b245b03c6f412fad0aaa485895759ce3</t>
  </si>
  <si>
    <t>cb16ac2189228af852d94e0cc65f4e68482722a5</t>
  </si>
  <si>
    <t>7df148f09dada9218a6211fb6b9c7923905cf0d5</t>
  </si>
  <si>
    <t>71ec37030b6a52e6bfa64b132db41785876be489</t>
  </si>
  <si>
    <t>19352948733c536e981b6efc2ac85cd8a90d2f34</t>
  </si>
  <si>
    <t>ed10d176d3ee2f01d66f386936f3f61033b1e5d2</t>
  </si>
  <si>
    <t>838196656af3f1995ef66c6175971870f1e4d466</t>
  </si>
  <si>
    <t>a9c6d1e537b1bce55c825e31f13a5763f8780cc8</t>
  </si>
  <si>
    <t>b26cd77641ba9a83f72f6ac4703a54b36c6187fe</t>
  </si>
  <si>
    <t>39a9bd1f96074967ad40bd095586a9678f8376ef</t>
  </si>
  <si>
    <t>0dd5b2c6ffcb906f8941c8812108402b7a2851d4</t>
  </si>
  <si>
    <t>1062e2e6ec1903e8ed9f799b3740bf8b951cb3fb</t>
  </si>
  <si>
    <t>1a7f6cafa62eafc1c19ec950c0349048139747a9</t>
  </si>
  <si>
    <t>77ad98b8fb5dc692212ecac124754b6b6e4084ec</t>
  </si>
  <si>
    <t>f317dd96bc163514c04484feb22cfeecad241be7</t>
  </si>
  <si>
    <t>67d21dfd8fef5477ce4b03dae585af50498fcf1f</t>
  </si>
  <si>
    <t>bff599fe79770c6c0718fa0063030883a445de98</t>
  </si>
  <si>
    <t>9aaa678d0dbe6e068d0eabbd6d72209d6c256593</t>
  </si>
  <si>
    <t>3c679e9b6dd9f88a790f36885d1a26e5b8d585b9</t>
  </si>
  <si>
    <t>1807f19c79911500174fa1e3e95f0e8c0c896689</t>
  </si>
  <si>
    <t>3b031e7ca8582b9f3c2dc28a6734dc701017ebf3</t>
  </si>
  <si>
    <t>fddb888445002a0ee2cf69be632775cd3c85bb69</t>
  </si>
  <si>
    <t>f013de387a455acd843b6cf5c753d834f09a9ecf</t>
  </si>
  <si>
    <t>c4087b5bc73ac552dd537a2e8e9034671984018f</t>
  </si>
  <si>
    <t>70a4a76fd1284313caa6e2bb57178f3d5ec9ca78</t>
  </si>
  <si>
    <t>7fa15994aec14bb902fb707113ae070f20d125b8</t>
  </si>
  <si>
    <t>d5084b54f0c0e5d6749e0f53d2a12e5940337771</t>
  </si>
  <si>
    <t>a1cc2e2f35850123d93e4d3f58b5ff190096125e</t>
  </si>
  <si>
    <t>f54da24a24bd5d6f1bbde451f36fe48abaefc4ab</t>
  </si>
  <si>
    <t>a825e3e6f3d4250ddbf210ba61f9bf8717876b5d</t>
  </si>
  <si>
    <t>ab7c851b29d6468ebe9b755f17e41175b0b7d27a</t>
  </si>
  <si>
    <t>efb0e2ccde58aaa16ab6645a1ee04a453eeb7c56</t>
  </si>
  <si>
    <t>ef4c7b5228577b67413dfb048ed4d390612b4bc5</t>
  </si>
  <si>
    <t>a5ac782c4cbd49256bab04d66f1d083bb5a26abc</t>
  </si>
  <si>
    <t>86e15b19914719aceafb47e10c7d308ea75e732a</t>
  </si>
  <si>
    <t>6f7ebbf1c7fff23783b78302e1e31b29b9eb95df</t>
  </si>
  <si>
    <t>b5000cbcf8b538b883c9afa1957b1db6c46f4869</t>
  </si>
  <si>
    <t>ea674d87041a094737bc2380b08fd06cbecccfcf</t>
  </si>
  <si>
    <t>6603f077559e7a37b095ded9da24e23851dedb79</t>
  </si>
  <si>
    <t>88d949b05bbd989da421045e3fc0767738c6203c</t>
  </si>
  <si>
    <t>1ee63157a0288fc37fd0f0b2047b1b4af77bbcd9</t>
  </si>
  <si>
    <t>118573334291ce991affdc32f6198d171d933888</t>
  </si>
  <si>
    <t>3db4e0e01e60d838676f5c65e333fe30dc8ef996</t>
  </si>
  <si>
    <t>a5718cdc13dac38255fcf2f5a0a4a94a4b96c48c</t>
  </si>
  <si>
    <t>edc4b6b08973bf160d39b2e3665aa362add9d39f</t>
  </si>
  <si>
    <t>dc90572f7b6eabfab7e6bd3f4de1265b949e11ed</t>
  </si>
  <si>
    <t>1459bcc3cc2297ca23445ca68daf0d696cf423ec</t>
  </si>
  <si>
    <t>9dab5a22b50196c56a5784ff1811578f16fb1177</t>
  </si>
  <si>
    <t>3294deb510da5e7b641b2d7d133e8e7b08a040ec</t>
  </si>
  <si>
    <t>c0b97d044e0e6ca07eb591b3653220c6ce133a0a</t>
  </si>
  <si>
    <t>409405396808a106fdfcdbca53b5f953943e67c3</t>
  </si>
  <si>
    <t>b5ce8b2bc0a539bbe9a9d0fdc8e1c5e5867f6971</t>
  </si>
  <si>
    <t>56e0dfe843a2a39dd562df17c2eba97e0724f655</t>
  </si>
  <si>
    <t>58339ad95389a749e6e5b3a9eb7b23c08a391b59</t>
  </si>
  <si>
    <t>bace34f3dfac54d91df88909ef355f78bf2340ae</t>
  </si>
  <si>
    <t>9d186b86aef73bcadfdc8ba4e711ebea8b20686a</t>
  </si>
  <si>
    <t>f87c69d5a53063b61093ccb902b36b1b46a26980</t>
  </si>
  <si>
    <t>576b9437245289b32d62ad397f45b9d4a4d8ee99</t>
  </si>
  <si>
    <t>e1597fb46a5bd80a02f4694cbd1d12cdb9a3f46e</t>
  </si>
  <si>
    <t>046e0fd7c92dad082a5623e7777f43b97511bd79</t>
  </si>
  <si>
    <t>f3dd581b3d3d271448c9f3033d167a77b898efdd</t>
  </si>
  <si>
    <t>667237b8c31e722f4819ab126e95ee6a6c32f94e</t>
  </si>
  <si>
    <t>4886e0473793c6f6c2b84261cb9b899c6a81a814</t>
  </si>
  <si>
    <t>0d1fe9802b023a5b473ae536bb7a184484bd0ccf</t>
  </si>
  <si>
    <t>5fa56d5b07f885be542233307cde3ff67e7c8e1b</t>
  </si>
  <si>
    <t>3e9a871978a38c05b9eae2d3cb214cc6a1dcb302</t>
  </si>
  <si>
    <t>cde9438a88b04181a76b9d0399019862cddbb821</t>
  </si>
  <si>
    <t>d47b8b0ad38f5426d5b6e1b71613870b5254d3ec</t>
  </si>
  <si>
    <t>d45f7d329ffe6ce9f5353094025b1a2dd097be04</t>
  </si>
  <si>
    <t>0aa44f4ef83a300dfe049eff6e3cd44c47205ae8</t>
  </si>
  <si>
    <t>86bf0caeef32481d93be596f3274134eba592ffc</t>
  </si>
  <si>
    <t>26c0c6c693a2238a3adc127b344d014d6cf79a8d</t>
  </si>
  <si>
    <t>010829bc6f8225019a805a1672f7ffbb1240766f</t>
  </si>
  <si>
    <t>fe22097ffeeefabc05e4729b9d82c497a8625538</t>
  </si>
  <si>
    <t>780988459925f806bda576483f895a49b7fb95e3</t>
  </si>
  <si>
    <t>c0b2ea7b9a474a56de79534a02f35d04bc8f0ac8</t>
  </si>
  <si>
    <t>e423351740c9895ca5289bbf2fa4b4bcee7e86dd</t>
  </si>
  <si>
    <t>ed50aba345240503294b5f7c53aa657aa669d1da</t>
  </si>
  <si>
    <t>49cbb2ba18599432c87d8cc3d9dc57f625c9ff18</t>
  </si>
  <si>
    <t>61c58993412d0b60526b093d6fe2634a3442fdb4</t>
  </si>
  <si>
    <t>b6cfc682e6502e7f2fd1a78f6501a495d168bd6e</t>
  </si>
  <si>
    <t>221b83f08b6345db916eba2d40dbb22eb3d012bb</t>
  </si>
  <si>
    <t>86224e21cfcedbd81057d3ea9df775b8a5f1cacf</t>
  </si>
  <si>
    <t>ca6db47b64205bd612b88a80c08156efc84306a7</t>
  </si>
  <si>
    <t>61553bdd168c6544c5aaf93eb8cfe0c966a7f5ab</t>
  </si>
  <si>
    <t>6a2deb745269e2aa9235cab10dbe0a277bb04612</t>
  </si>
  <si>
    <t>0a1b4f0dbbdb3959a844a201f27e217e85bf11b2</t>
  </si>
  <si>
    <t>468a8717ea03f46f0596ea94e73f3b4b1f0c5905</t>
  </si>
  <si>
    <t>1743d319e23ca44db13f23bc87c8b7bc090f5724</t>
  </si>
  <si>
    <t>ff4ae165b643822b7fed4c234964ef025230d2ff</t>
  </si>
  <si>
    <t>84bb669eaf2ab2bded00f7c6fb2b8e06f570f422</t>
  </si>
  <si>
    <t>3ab2a3c35c958b3eeb118a037fc2d61e96e86b2d</t>
  </si>
  <si>
    <t>86dfb57a4f192450f0661b980373dc1982a26464</t>
  </si>
  <si>
    <t>cea7d933b9ad41e2d13caf2c8bb7d303679dc94c</t>
  </si>
  <si>
    <t>d44c3908ca53f2a660de8125313d215915ca98e0</t>
  </si>
  <si>
    <t>7c5a739728a9c3cc6a72b3246ee6a84e2d7ccf12</t>
  </si>
  <si>
    <t>db0d93ff6b97fc01544465e92f2ffe0c4adb3f58</t>
  </si>
  <si>
    <t>419be15241a8e5781fbe9f12d77f1631d0b7f9ea</t>
  </si>
  <si>
    <t>739a4e9f97bba2a99b0a78ecfef477e45dbc2bec</t>
  </si>
  <si>
    <t>1183e87d84df36bc0b8e20c513940833f6c28f40</t>
  </si>
  <si>
    <t>9e032e0a2aa402a7380b5e5eee1b9a6eaa8babb3</t>
  </si>
  <si>
    <t>c23c74c02d4fd2dfc71dc873d59db96d30d945d4</t>
  </si>
  <si>
    <t>0302cfa7db3cdff637a7264236606f93ef0b5e40</t>
  </si>
  <si>
    <t>71d86c784c076572122dd88a010f5e813b8363ea</t>
  </si>
  <si>
    <t>6c2f4cd5a6803743b510d9867a25c1051bfe86b2</t>
  </si>
  <si>
    <t>20fcfa2f5f33bded805f002fcac749943e2c792a</t>
  </si>
  <si>
    <t>fe88ae5b67a7cdb1cba4febf9c098ac4d29ee9fb</t>
  </si>
  <si>
    <t>34009fca4af3f57b39e6ef38d7f20e16b248b77e</t>
  </si>
  <si>
    <t>c0beeca47eb9bb7d1a5223aef4d0f136c327f36d</t>
  </si>
  <si>
    <t>0cb1fee2852a9be1cc9ba62574f029df4130bea5</t>
  </si>
  <si>
    <t>1aee1d28e1d6c1943fffbe1190cf32c8d943b03c</t>
  </si>
  <si>
    <t>2e47cde00d0907f3544a2f306dcf7db982327a17</t>
  </si>
  <si>
    <t>193c34ebdb633acfa6f0400143eb916432dcb7bd</t>
  </si>
  <si>
    <t>a8f029f28c0f2a45300b6ce3bbc5a18e05fce532</t>
  </si>
  <si>
    <t>f86bb9a12ebebb41ebd5ee73c516eedfc02cc843</t>
  </si>
  <si>
    <t>04a62f86136753d4bab40444fba12b8face1bb68</t>
  </si>
  <si>
    <t>388fb0e509bac1e4bacc2e621d22c5c1816f809b</t>
  </si>
  <si>
    <t>b88e24cb506941297393e614595d28f054243c40</t>
  </si>
  <si>
    <t>0b24031da74022d240b79a1a1535af5cf325059a</t>
  </si>
  <si>
    <t>006bed4e93af255e72e125abff086e9148387b16</t>
  </si>
  <si>
    <t>aae836b42c70f25b6eac0d0755f84e6f30716c69</t>
  </si>
  <si>
    <t>dbb82fbe8d0007e48c1f870fcfda8e5149b527cd</t>
  </si>
  <si>
    <t>15c63d8381f5f81ca793a767d94286fa3cd06911</t>
  </si>
  <si>
    <t>e8d8f7c5b7165c2859e4f12aad1587241ae54436</t>
  </si>
  <si>
    <t>3f1d5dc3c7066ccb764d56016258905f7836b430</t>
  </si>
  <si>
    <t>645f0fb00d1de7fd5c7890533cf650316c5b543a</t>
  </si>
  <si>
    <t>26ad2e507dacb6ced2f16ee4e16f47a02f6208b5</t>
  </si>
  <si>
    <t>106b45d0ca27c0010854714cadebee88e9fa9b01</t>
  </si>
  <si>
    <t>4a7ef62e4322ce16036dd60f4843d183b0322736</t>
  </si>
  <si>
    <t>5424d8c7bb1da4db32ecde6dc4be85b7848ca1bc</t>
  </si>
  <si>
    <t>421e7b21ae26997a102eceee1066044a44e5ca8a</t>
  </si>
  <si>
    <t>5438ab74e8c629493f1571c507a8cb7e81eb562b</t>
  </si>
  <si>
    <t>7088b69f7092daa2bf1ed1bae70e2b016490adef</t>
  </si>
  <si>
    <t>bab83c99ef3713fe345d9ffd1b1f9e5608a1f6a1</t>
  </si>
  <si>
    <t>3958933159885102c4e30926166b788118551ac7</t>
  </si>
  <si>
    <t>556e97fd1dbbf159354f834ebf626c3c338278db</t>
  </si>
  <si>
    <t>1866bbe2f637a6a5fa854d242f2637222b2b4aeb</t>
  </si>
  <si>
    <t>c573fd648648f906d71704898ee4892c08fec684</t>
  </si>
  <si>
    <t>60f9fa18792b5b224bd6f7b7cd876f60c3e1a565</t>
  </si>
  <si>
    <t>fc18121ac73c831b4b559c68a214eba53896a52a</t>
  </si>
  <si>
    <t>07cc9fee4abb367d2f918f74720001de75532cb3</t>
  </si>
  <si>
    <t>2dad9214f0354eb1a18a8bba97c65d4d70a10300</t>
  </si>
  <si>
    <t>7c52043dae79ad6a794119a93ba9bde2350a217b</t>
  </si>
  <si>
    <t>a5e2ec14187e1979d5bdfdd379a42884bcaacde3</t>
  </si>
  <si>
    <t>1e3284224cf51428fe44da1deb331bb560e16167</t>
  </si>
  <si>
    <t>ce8513c5dfc80d893187eda259052d1c952bc703</t>
  </si>
  <si>
    <t>5a140ecd3603fbc1b3afd89bd1075497699181d6</t>
  </si>
  <si>
    <t>22cd10867e71486df958440e441473fd46c75c7a</t>
  </si>
  <si>
    <t>f84881d2529b518342348ed2c09ae7d3f5784642</t>
  </si>
  <si>
    <t>77cee1683b949a214dffc394a1588d1b6be56a40</t>
  </si>
  <si>
    <t>2f8c79614790d61dea517a2859d5a8bd780e6529</t>
  </si>
  <si>
    <t>6d58ebcf8ebc050568c5c68bd211c6634d39e066</t>
  </si>
  <si>
    <t>bb24a107eadbfb06689e05c5e0f283b3962c2930</t>
  </si>
  <si>
    <t>7dd150d425cb2d71bbea1c7bf87c5c0fdbd64ff9</t>
  </si>
  <si>
    <t>8b3cae32d3047f4ed1e3e19b723cb47c5cf5e0df</t>
  </si>
  <si>
    <t>f58bf74a4413aefb8248ddf2a79fbd25f7312f1e</t>
  </si>
  <si>
    <t>3036ddbcddb12fbe6856152563f2fa42aa8aa25a</t>
  </si>
  <si>
    <t>b0feaf93416802ed58e1508ad8212b7e54d86dfe</t>
  </si>
  <si>
    <t>7379611c03a5d90d6847f3a9d8c1d59611ef70e1</t>
  </si>
  <si>
    <t>d2fd567d65fc157628a74dc282823af6b3d1c0ab</t>
  </si>
  <si>
    <t>8583ba88887f66177bc37fc1b6747bc14a3ab9f4</t>
  </si>
  <si>
    <t>2b4b244eed94397d5294fdfc7d2dacb35f9baeda</t>
  </si>
  <si>
    <t>6b3c437c7e1910c10555e565117c59f519dfaf10</t>
  </si>
  <si>
    <t>652b54df21b60720a1cb2ab06efca6da6e58c84a</t>
  </si>
  <si>
    <t>25a89727ec26abc62da9835b9575591af42892e4</t>
  </si>
  <si>
    <t>9fc6d5799538fde8be80672d1d842cdfb1c99c53</t>
  </si>
  <si>
    <t>3f2066dc419833916f086b57be8b5ccce0ed6c19</t>
  </si>
  <si>
    <t>359c49728d772bb429cc7fef496c60d1c3518c39</t>
  </si>
  <si>
    <t>e5282386c19fb0307568cef42130ef7dbe78cb41</t>
  </si>
  <si>
    <t>7f7ccde8ac06f72ee414b1d9a4311d4a5cb4d2ca</t>
  </si>
  <si>
    <t>f40f99e25b42bdce95954bf4a9bfe83b8983a62e</t>
  </si>
  <si>
    <t>29207776fa02a85107c261a2451fe488662ba27f</t>
  </si>
  <si>
    <t>05064059d82a2f956794679b99e86e5e193256c8</t>
  </si>
  <si>
    <t>0ac1154eca43bf09d3761423bf89bc1800a4b55e</t>
  </si>
  <si>
    <t>dd93a89a58fe5cc01b01851eb8db50dae10fbb2a</t>
  </si>
  <si>
    <t>e4fdbbab15afbc4328ef6dec5b0283569b6c4288</t>
  </si>
  <si>
    <t>c95a733887555555f0fd394c0c5381b1a9befd6d</t>
  </si>
  <si>
    <t>f2953b3b1b674a7b79998c98b9acc55ede43b6ca</t>
  </si>
  <si>
    <t>2ffddf9b4d5f8b8cb59cff8004275943aafd0db6</t>
  </si>
  <si>
    <t>ee62e127bc02d55a601d2406eaef56a0ae77d81b</t>
  </si>
  <si>
    <t>85692461cd6e47e8583adfc689cb516a5381622c</t>
  </si>
  <si>
    <t>b81e3f5f0ce2839c85979d417b4939711184cecf</t>
  </si>
  <si>
    <t>222221cc96a3234adda71d099c6724c40a72e684</t>
  </si>
  <si>
    <t>fd0c3922f42e9d3c76a1e7ca73d3473908ab4f10</t>
  </si>
  <si>
    <t>a8f506f398ab539f29f62e4f9585fec210355d8a</t>
  </si>
  <si>
    <t>81843c1e258c6c5ae49d6fba9da0bddaedd01609</t>
  </si>
  <si>
    <t>6bef2d90b2fb9fe4d1ce7fa2ea3155bfa7b54f3e</t>
  </si>
  <si>
    <t>69d5f7fc50edbd76131567d34c7e950481cfac90</t>
  </si>
  <si>
    <t>71a7948c87bc41b0dcfc6992e700f655193a079b</t>
  </si>
  <si>
    <t>b3f34cd18170712c3291aa595e352dd07705396a</t>
  </si>
  <si>
    <t>fb3e0a23721bcb3a24950180152b41365844e4e3</t>
  </si>
  <si>
    <t>f7c9d9663123dea9627c4e894b224b641b642a62</t>
  </si>
  <si>
    <t>702774ee3f1dc514391a173e4dff36a2dcf0ed20</t>
  </si>
  <si>
    <t>f35a1e7e571624010235ab6c40ffb502ef0d87be</t>
  </si>
  <si>
    <t>ed8ecdf5bea4a0c07c9f3694825a375c6c865f29</t>
  </si>
  <si>
    <t>696a48b041320da7920b2641e8b985d78514416c</t>
  </si>
  <si>
    <t>b2a6f74d727992026b82d47b8169231876f9d45a</t>
  </si>
  <si>
    <t>967f45df4b24b3092e2fc73d376a235c381ea64f</t>
  </si>
  <si>
    <t>4c969d7bcf5e9d802f095aff665b50fd95c87a93</t>
  </si>
  <si>
    <t>22a93047aef0710b584ece157c897777552c0da4</t>
  </si>
  <si>
    <t>9a5391dae11f636cccc01bc95b9c36b63caef2d1</t>
  </si>
  <si>
    <t>f54dd041ba71335c5b1b43f9de314dc1b161fa08</t>
  </si>
  <si>
    <t>a4a06be5d4c02abbafa129ee57daf8d61bd248ec</t>
  </si>
  <si>
    <t>1df0d56250b957b4a156cd9a04e63606c1619f22</t>
  </si>
  <si>
    <t>00e2e2621e6eb8256aa8879bfc11ffd217b00522</t>
  </si>
  <si>
    <t>13fa18694aad874ccd5da8752dc781f68e0a5cbe</t>
  </si>
  <si>
    <t>b8da91ecd0b7b130df36198b24608d9ebcac0d83</t>
  </si>
  <si>
    <t>eb6ae180882c36901dc95f6cd7a7e26ff67def72</t>
  </si>
  <si>
    <t>6e03c2a6d23262c9d1881e49469de023de797716</t>
  </si>
  <si>
    <t>8839a07d5b1cbdeda25a7fe80e2eaea78013b8cb</t>
  </si>
  <si>
    <t>4c112e3b804867acdb8defca48c0ff9bfcb483ff</t>
  </si>
  <si>
    <t>4634f813f31eaadbbb00b8166e127c367e153f58</t>
  </si>
  <si>
    <t>ef8258a80a9997706687506ed527c522013eee26</t>
  </si>
  <si>
    <t>e95e0f89cf32b7adcd1284ce0366802701a38074</t>
  </si>
  <si>
    <t>369e3a2c1e0015664d1ae7b5746a5bec5f6116fa</t>
  </si>
  <si>
    <t>881b49dd2ed3a36152c6b50ba5fac8cac811321f</t>
  </si>
  <si>
    <t>c27bd2abec144c3c31405270dcb5a490d2684c68</t>
  </si>
  <si>
    <t>e928beb66f0790aac7ba49ab71eec48a0ccc5cd7</t>
  </si>
  <si>
    <t>3aa870e9be8c7b691ba369619c2b39535aedcf8b</t>
  </si>
  <si>
    <t>d08fbfce8b07ce65e4c662530761aca6650db9df</t>
  </si>
  <si>
    <t>6ec422e453f3a33ddf2bb3f581944d2fc0fd1830</t>
  </si>
  <si>
    <t>01f429fa08bb214b45ad2bb58257428cb75260b7</t>
  </si>
  <si>
    <t>860047efb8bd25aaabfd9a657bf2def7c77e7dc0</t>
  </si>
  <si>
    <t>557ca24403190e5255b2188e4c0d9115bac54113</t>
  </si>
  <si>
    <t>286f9f8b76a4f1032fe6db98f7f12a50df3be02c</t>
  </si>
  <si>
    <t>a3a7414d49e5143c95dc675e6bd94ee31b8adfc9</t>
  </si>
  <si>
    <t>b2edea127d6eeea0885739a47952544d10c2db70</t>
  </si>
  <si>
    <t>dfa7bcedc8ad4247187dbbc91ffa041616f931da</t>
  </si>
  <si>
    <t>b1f572d0481b9d239a8f532fb2798ed8adce0c92</t>
  </si>
  <si>
    <t>5a30809bb391c8850048dca2425bfa3a112dfa25</t>
  </si>
  <si>
    <t>47357fe3d07dac539263f7ec7f51fabdfc8f372e</t>
  </si>
  <si>
    <t>bdb7f3c9b22e2e73ab4008a7d59c4e1a28d32d8d</t>
  </si>
  <si>
    <t>a99d73acbf37487c0884f17d67f689211a3cc255</t>
  </si>
  <si>
    <t>66414d6bf89ede5e7c35704e927bd0ae72436239</t>
  </si>
  <si>
    <t>bba15c0c97f33019b6b57fc581765946acbe3e4e</t>
  </si>
  <si>
    <t>caf80d578f75873653007ff4ebdb85e2d3d5f84a</t>
  </si>
  <si>
    <t>a894578a06653c23ae35a12011d4c34ddb07c4b3</t>
  </si>
  <si>
    <t>bb43b53a06bc8e5e718220fc9ce5a069f08a3124</t>
  </si>
  <si>
    <t>e70667715359b4630cccd3135aa3c628b2ac7949</t>
  </si>
  <si>
    <t>209eaec169e8b0e5ba7f376a5f219bf9fe0cdbed</t>
  </si>
  <si>
    <t>45bbf1d151c9acee449813d9cf92a882e9677ee9</t>
  </si>
  <si>
    <t>2dd33aab5c8c184a009a0d4c52f3eadc414ec7d8</t>
  </si>
  <si>
    <t>7c3a481f52717d5373b3d3ec2ca84e61c89f06fa</t>
  </si>
  <si>
    <t>fb56e6f6a16c62e787ef77251d367dc264372355</t>
  </si>
  <si>
    <t>4f853bb2b6d7cc619f3361f4c17399cba4da4abb</t>
  </si>
  <si>
    <t>79b60a376b8ecb1936f4b0d2a0aaecb8b669868f</t>
  </si>
  <si>
    <t>285bdc53bcffe82017e80f4d14f72c732fbb5adc</t>
  </si>
  <si>
    <t>b630ec546ca404d83eda17cce1794c6522ff6e57</t>
  </si>
  <si>
    <t>d381e02b9e00e801104e176d633d49d7627f8a01</t>
  </si>
  <si>
    <t>5ad391f073267d140e2a49ed64619fcb1b11a5b2</t>
  </si>
  <si>
    <t>5ce0d7312ee96c559d7c2f12ed85ac65f2102668</t>
  </si>
  <si>
    <t>5bc91d6c7fa592b919174d38dc46869a69d9b512</t>
  </si>
  <si>
    <t>fd0713dab9adaa958ffcc1bcd76ecc7640548908</t>
  </si>
  <si>
    <t>eb968fa148c3b77d8d5a9897d7111ec29bdb47fe</t>
  </si>
  <si>
    <t>1d8447b5bc365f4210518206215cedbc809478e2</t>
  </si>
  <si>
    <t>828d71ecd356760a0ad11de64af625291994eaa1</t>
  </si>
  <si>
    <t>2a9b97d4355d78e95d78bdb926d8104b2a763192</t>
  </si>
  <si>
    <t>5ee5e1a5638810e17d4ae5415c4cf75b167ddf18</t>
  </si>
  <si>
    <t>bbf95ee2dc133edfe6db973ad8be52c23ddb389e</t>
  </si>
  <si>
    <t>419d00ba8e05fb9fa4da923b7c29733b23cbfd10</t>
  </si>
  <si>
    <t>61c47281932f1be06492313c0adea8b8ee4d8c19</t>
  </si>
  <si>
    <t>48e1e745466db1ff41b3738c0a924f1213fc2443</t>
  </si>
  <si>
    <t>3eaace79b287e9903c4847581dcda1b0fd278f4f</t>
  </si>
  <si>
    <t>e48a1e9ecf99f05af0ee9b25d6b9e58f57da371e</t>
  </si>
  <si>
    <t>4778d40b6590cd32158d4ff9a63e9c988a84c7fa</t>
  </si>
  <si>
    <t>f3287b55553279281bade8c6a5bc36deb5a0b205</t>
  </si>
  <si>
    <t>6ef630c9b0c73a69a77d620a0f6e7bdde5f2b3aa</t>
  </si>
  <si>
    <t>0a97f69f8ccb262e3bf0a174108d66174cba194d</t>
  </si>
  <si>
    <t>198a569caa6dff0b162d6953a4546e295982fc45</t>
  </si>
  <si>
    <t>09e75f71cd6e2c65660323ecc2007735579d6b17</t>
  </si>
  <si>
    <t>9682a0e5fae6cf32e0e601c8416b292e753e656f</t>
  </si>
  <si>
    <t>4d8f21e5d8c0f30d13d5bd138b0dda9f901668ef</t>
  </si>
  <si>
    <t>48de3bacfb95df34bc1581f33b0a10f7ff6fca2e</t>
  </si>
  <si>
    <t>66f61c7f148120c9b2e01075ddf387e3788d09d9</t>
  </si>
  <si>
    <t>067ef581a2efc1e4b0adff72bd636f673081c1d9</t>
  </si>
  <si>
    <t>20592dd02674573529c88e93070c0961edf6661a</t>
  </si>
  <si>
    <t>dbfff0147c014b911ae3805501df3cd0433c38df</t>
  </si>
  <si>
    <t>289d7b15ce68dff3cd6976cce0a9df1dc98dfb25</t>
  </si>
  <si>
    <t>4d810b3f3942c23788623b4ed2e3b23f55b48c55</t>
  </si>
  <si>
    <t>908c550c883df9a87bca2ee2138851e661a53407</t>
  </si>
  <si>
    <t>e1934713fe2c64036be51e0923bfab422a8b4dd5</t>
  </si>
  <si>
    <t>b20eda1e592fd2ebbd7e192f311d1626b7d71614</t>
  </si>
  <si>
    <t>342206ef2df93f8f5b94adc298700bedc4a8c2e0</t>
  </si>
  <si>
    <t>93ac6e42b56feff86fdb74160d0fe4a83b2ffbd1</t>
  </si>
  <si>
    <t>e588f2c112609e493a1eeb57bddab7f53eee8a8f</t>
  </si>
  <si>
    <t>c178cc4bd1408c3f8b7fbd26e0bb9e485efbcd42</t>
  </si>
  <si>
    <t>d397c4a0157bb418ad244d028c91ac7d3034d306</t>
  </si>
  <si>
    <t>2464ec3f0abc52768c62b53dfcab8c11b823073f</t>
  </si>
  <si>
    <t>4d79bfa58e71e4768e5f00657d508afb85440ed9</t>
  </si>
  <si>
    <t>6a571a4ac91c5c1f683c33234e312fb514431f95</t>
  </si>
  <si>
    <t>a1524b6a10487ad82fc530d0659dcf45791fcc06</t>
  </si>
  <si>
    <t>7a1d0ace5134db1f59e937316f3a4a29a296c27f</t>
  </si>
  <si>
    <t>8bec3bfdb7a3459e5f4e4b4727b1e7eb1d7d2bd2</t>
  </si>
  <si>
    <t>331eee98171147247158b046dedb454234daca02</t>
  </si>
  <si>
    <t>95ece9d1d54114d6645fd0bb287b5b47b621a30f</t>
  </si>
  <si>
    <t>1768b5a32073de64db1ccc7ad1a36f50505d58c4</t>
  </si>
  <si>
    <t>7afd569c743a62c6d24c291496514114e1a8c16a</t>
  </si>
  <si>
    <t>ce84fa9fc34774315619f5b52d6705509a400fc8</t>
  </si>
  <si>
    <t>2ee258d2fde10b44231e599de4a30131cb68e727</t>
  </si>
  <si>
    <t>abe1b4e4b63f3418e1cfef7815506ae3db877bb1</t>
  </si>
  <si>
    <t>536bd24d0d5fa9cfb396efa94a0e5959c98beb57</t>
  </si>
  <si>
    <t>7f24fdb91b75820e5f0b1b5d8049a4a3dfee36da</t>
  </si>
  <si>
    <t>f5e82f2555629d9db8f534bfefafda5f252ae8a0</t>
  </si>
  <si>
    <t>6a4e68105c4af3b370b9b33e7ee5989cff370460</t>
  </si>
  <si>
    <t>1f3757372f244d046092376a8e727bb7236bb34c</t>
  </si>
  <si>
    <t>e659d00ec66b7ba3c63b141093c93f370446bcde</t>
  </si>
  <si>
    <t>2d807e8764bbd94b0f2af0469bd9dea82b2667eb</t>
  </si>
  <si>
    <t>0fe8fc8785eba98c55fc34d4db857342dd651d57</t>
  </si>
  <si>
    <t>50c98bb5a63027eb9bcac6748022273fb3959ec7</t>
  </si>
  <si>
    <t>673758213afda1aa5ce4d0c7a5ffe4be6d826661</t>
  </si>
  <si>
    <t>a32baaa872ae607b6b409991bed0971de37be6d8</t>
  </si>
  <si>
    <t>2a0817aa7ab6d725061e78ad13b241220f14ceeb</t>
  </si>
  <si>
    <t>22891fd0f07edb5b607f18c29928cfdaa6134cb1</t>
  </si>
  <si>
    <t>bb5ff44476849c7fb1da9c1c2fdc887e52e6a5ec</t>
  </si>
  <si>
    <t>766a1de74dd903a86c6270056274646bbf79ce03</t>
  </si>
  <si>
    <t>ff04e33155fc602cb4b21b6b942ce593c09f62e4</t>
  </si>
  <si>
    <t>c3ffbf6e0d2b6a2258d69fc4e6a6e1e03888f829</t>
  </si>
  <si>
    <t>a125e47ee6d6ddcdb1df167a41ca546e25b6b267</t>
  </si>
  <si>
    <t>1748a6f794761ebba90fe163d413411c181baace</t>
  </si>
  <si>
    <t>c585a5136416e3cfb9f46b5673c854da839f3972</t>
  </si>
  <si>
    <t>cf889f5ff2862c87ace77deb2ed94d96d7cc1fe7</t>
  </si>
  <si>
    <t>7121b043ad4b6048449be53493e3d9c1c86b992c</t>
  </si>
  <si>
    <t>76d17472b3cecdd63392a239f7f5b8e6d3ed1fe3</t>
  </si>
  <si>
    <t>1495026fe18129df3f055c186e32617d006608c4</t>
  </si>
  <si>
    <t>8c32edfc0f4f22c386f3433c7d175339b94ee3a8</t>
  </si>
  <si>
    <t>8db392c51d8733d674e0374229fcb0164ee3c549</t>
  </si>
  <si>
    <t>1a543c13527aa98b741191eb83b6016158e52280</t>
  </si>
  <si>
    <t>e20cdf0b8d86741f04536296b4b8b067b7bc2ef9</t>
  </si>
  <si>
    <t>ea932a37907178e3775f6dd2521abce7391d9942</t>
  </si>
  <si>
    <t>fac10b8dc7bc53fb6584057c68468752bafacdbc</t>
  </si>
  <si>
    <t>212dc7434f1e191ea3424f81ba93351374574178</t>
  </si>
  <si>
    <t>96432ecf1cb7d034dceeb9138429c05a77504d08</t>
  </si>
  <si>
    <t>9f9bd1d9ab3a1baedd3de37496404d1a485161d3</t>
  </si>
  <si>
    <t>4bc05cc1c145feac028c22323a4b6bf02efa76de</t>
  </si>
  <si>
    <t>120d0d1f0e0509e6b69529640673a2099dcdc9b3</t>
  </si>
  <si>
    <t>0c8276bb325e76bc1a1c02b315977e19e7d3f8e7</t>
  </si>
  <si>
    <t>a4f9c7af5d6adc253105625a4a8872ce76a5050b</t>
  </si>
  <si>
    <t>a1366fbe1347b8e43a74b5a919095465af5af54a</t>
  </si>
  <si>
    <t>0114e59628d6b6fdf50c94bfdc65f9630962e711</t>
  </si>
  <si>
    <t>bd259b14327ede9878244314ef986861c1d337e9</t>
  </si>
  <si>
    <t>acf82ec799214ea71d64b7b2d9072216136102d2</t>
  </si>
  <si>
    <t>e9dc1e75b206ae51600df1995de723252feb14f5</t>
  </si>
  <si>
    <t>de736fc957d88689a97506c6223ab4843ef1af2e</t>
  </si>
  <si>
    <t>667ac01e237c5b306893fc5a3a641bf17f4d6498</t>
  </si>
  <si>
    <t>9faca72935b8e71db3717a10e3df2bddce2c6bf4</t>
  </si>
  <si>
    <t>a6233ffc498e62c93741dc067ae9e26213716382</t>
  </si>
  <si>
    <t>6a0056c86e3b8217d8890d53560cfff5833f3389</t>
  </si>
  <si>
    <t>a9f4406aa53eae28c45ba295d790318f41d41edd</t>
  </si>
  <si>
    <t>2afa0915c98aeb188396b89d56d114acafde7b5d</t>
  </si>
  <si>
    <t>7c3e75198934d2c6ea4cc9e5a89767c38ad7726f</t>
  </si>
  <si>
    <t>26418f33e96ede9e28191a8c1cc7419b498ea704</t>
  </si>
  <si>
    <t>a2dd803e7cbceaaea22b1b7a3a4cae2a3e7d5d0f</t>
  </si>
  <si>
    <t>472d82e040414839e78e83435fc794c0c3988f55</t>
  </si>
  <si>
    <t>90d3569e6ffa2b8dcc28a2d6f4efdd9791cc901e</t>
  </si>
  <si>
    <t>66f298f8e932c096903e45eb60c87ff95637212e</t>
  </si>
  <si>
    <t>9d03d55a35a19a7ce1efae077c52fc5cf9d8ee73</t>
  </si>
  <si>
    <t>b088ba37bec73cfaecffaede6f5dbed500f67fbf</t>
  </si>
  <si>
    <t>3642678753826b1c746b43ab6d4ea268d081eb17</t>
  </si>
  <si>
    <t>1693b878e76981a064d399bd3fdca708bbfff06b</t>
  </si>
  <si>
    <t>9ea7c029f101068b5018185cfaac9464cd483d64</t>
  </si>
  <si>
    <t>dba98478c5fcf85b9d5e78ca383ab0ed38177983</t>
  </si>
  <si>
    <t>a7cbcf53acccbc7a20a1ded91bbc4c19bdd92adc</t>
  </si>
  <si>
    <t>a8257fc702b7e2a15c8829613ad4b37c2a061dbe</t>
  </si>
  <si>
    <t>9d3d73f465127581b16631eb6f932db3a3e8b890</t>
  </si>
  <si>
    <t>4a4192bbaea4f53c6c0c5d3bac31ecd405a4c9c4</t>
  </si>
  <si>
    <t>d0c60a67d6afb64cdff70c148a244a2ccc6b3b61</t>
  </si>
  <si>
    <t>cf3cda211cf0231f6499d26a04a6f6421e6d0c39</t>
  </si>
  <si>
    <t>563c6e1174f3f69ab093e79ded583c5db1c9adcd</t>
  </si>
  <si>
    <t>660e063f7fe76f73c24c02d48bcf8b971593842d</t>
  </si>
  <si>
    <t>1a6d33410518bbbb3c2718033c33a4c1a8647e61</t>
  </si>
  <si>
    <t>724b3b146ae615e4f7ab5194a8314251709edb20</t>
  </si>
  <si>
    <t>c68afa079082e7c90e0e0e73ce5d8025f400bd1e</t>
  </si>
  <si>
    <t>4eccd47f6ddb9054c9f6d8ec8e8580ef9c6aef0d</t>
  </si>
  <si>
    <t>471c0e2683aea741b12d35817be1b39785a78286</t>
  </si>
  <si>
    <t>b43ef02c5fccce32825f00e8c4d7ee153e01a85e</t>
  </si>
  <si>
    <t>85ee6d3e7daf89fe6fab6f5434d8b7ed05af7747</t>
  </si>
  <si>
    <t>70babb68d6b3155132224739247887b152ac2b0c</t>
  </si>
  <si>
    <t>038470c3641015902e6a2a14a23a306c133417ca</t>
  </si>
  <si>
    <t>dbee2010a6a8c1cf4f2417962848f9fd823fc86e</t>
  </si>
  <si>
    <t>25dd6211e0a373c8e1dc308e1f74d45f92b10ccf</t>
  </si>
  <si>
    <t>d7b35c4136b5684881b5bfa5f2e3f2fc6b59993e</t>
  </si>
  <si>
    <t>589efe733d51197c0edc2c7dcb5fe6d13d82bfe5</t>
  </si>
  <si>
    <t>ee5f928ae6a2ff09a508808efaeab3a0c422d2be</t>
  </si>
  <si>
    <t>23820a57b346dbba817179996dd01772d1077d9f</t>
  </si>
  <si>
    <t>fecdd01092d42369b9a5d63d8d849de973854abf</t>
  </si>
  <si>
    <t>44037a25212af8f77ebcd07c579ca25fa4137f89</t>
  </si>
  <si>
    <t>dbef20f5c12f5be2ffe8947fc29b1508442edfdc</t>
  </si>
  <si>
    <t>70c44f5ba6cca2e3d8d89a995f2afbb5072568fc</t>
  </si>
  <si>
    <t>8ba774640e66d8623d3124dad95c5e6172d21441</t>
  </si>
  <si>
    <t>c42d5289e5d44a2d787a2bc845039a667fa778bd</t>
  </si>
  <si>
    <t>ecef493f774bd98b602df04ff38563b837e9321d</t>
  </si>
  <si>
    <t>d70fbe206241d2276ca3622f147624288a26a5c4</t>
  </si>
  <si>
    <t>d71dceb51e1885c5d0608a7b495246951395a023</t>
  </si>
  <si>
    <t>901fd85c762a7d25a991aec1457a90f773508715</t>
  </si>
  <si>
    <t>3d11eb6ec75f67d2d31fb9522095f1e0b59cbbff</t>
  </si>
  <si>
    <t>aad8d3da9287a9a3ea64fcf5f863e3b4b80f6c6b</t>
  </si>
  <si>
    <t>a0c5db194303c65c5f522a026b02804d0de6b638</t>
  </si>
  <si>
    <t>d1252aec2f12e3f043762e511f97c69b96afed11</t>
  </si>
  <si>
    <t>d4f20a7b8616632002689e82f11812391cab61a7</t>
  </si>
  <si>
    <t>2a2437a8bb0318bd610c1eab9a0c72816d2a2423</t>
  </si>
  <si>
    <t>c4fd43c3fdb496986a4e030e20e93ca1f15ce820</t>
  </si>
  <si>
    <t>0b3248da2ec73d517c1d269f0b60171b74a21421</t>
  </si>
  <si>
    <t>9713a450398396a78be8aa8f532186c15781c6fd</t>
  </si>
  <si>
    <t>ee0c8c11530c8f97dea9b06a520f37c9dea61823</t>
  </si>
  <si>
    <t>40764328bf301fb552b3ab6d50f477bc141a4807</t>
  </si>
  <si>
    <t>3d9876acea3129d41c417d9acb217392dee85e9b</t>
  </si>
  <si>
    <t>31b5f4461a347728a6bc549514325a9684cec0ec</t>
  </si>
  <si>
    <t>5d7d7401ca0efe6b16fad1c457f90e37d8ee646b</t>
  </si>
  <si>
    <t>1c46086d54fb8d8aa450a00b2f7c4239b5098372</t>
  </si>
  <si>
    <t>ddd1196fde1ae22d7f2d8be581ab0014454c60a0</t>
  </si>
  <si>
    <t>79a43cabc9a308952fa96a4558fc038ef7178089</t>
  </si>
  <si>
    <t>59d113ab49c5b7fb0c924f92844ecfa8ea6318a3</t>
  </si>
  <si>
    <t>1860e0ea5ecaa42fb28ba3579eb8d51156764dc1</t>
  </si>
  <si>
    <t>31bef259f74a4ed3be915d84539da1c65422b5f0</t>
  </si>
  <si>
    <t>a9c094b2abd1bad02d90a75fbc048795b5396787</t>
  </si>
  <si>
    <t>63f1db3b2266a41dd3a5274703aa805e87f6af0b</t>
  </si>
  <si>
    <t>178a0c6b466fe30a83e936eaafb590768d1b4163</t>
  </si>
  <si>
    <t>9d158e216eb191f53deda73cef528e3862f60ddf</t>
  </si>
  <si>
    <t>6e39c82a3ec50d92ee012dd275dbf34dd68302c6</t>
  </si>
  <si>
    <t>cf6963fc659f7c616d440f1281bc92b71a5e59db</t>
  </si>
  <si>
    <t>cca216ce9f8ca418fef843c71f0d9a5e72c7fd18</t>
  </si>
  <si>
    <t>04e420af9444fda6110581e5a93dc4e35ffc3f2d</t>
  </si>
  <si>
    <t>a59efedfba4fd9b1443afcfeaf027e83a480a139</t>
  </si>
  <si>
    <t>2827747ce9ee8af2aa62851b897ae8a224bd56a4</t>
  </si>
  <si>
    <t>5d32bda89799279b1f62e59559c652ce656765de</t>
  </si>
  <si>
    <t>b43d1f6831d42cedf578a45b48ecfc76e8df932b</t>
  </si>
  <si>
    <t>b8a1848884f91111c1acc829b9ad1403e8a45659</t>
  </si>
  <si>
    <t>07dcb5c3f242c95069d4bc74f11d4e307fc5d6ee</t>
  </si>
  <si>
    <t>391835a5596e9e5b545a772f153358cc11132215</t>
  </si>
  <si>
    <t>b1f638ae2425b4499c275672a49a05017ed65066</t>
  </si>
  <si>
    <t>011b66dbf8d4abeb78ae2ab09c0bca7965669602</t>
  </si>
  <si>
    <t>d70f911fff0a5b7b7cfbb1b8d05116c954116122</t>
  </si>
  <si>
    <t>380424a09c591874e29dfdd50afdd82e847dfbd9</t>
  </si>
  <si>
    <t>b4b95ac3dfe3fcfa978576737355153adbcadf12</t>
  </si>
  <si>
    <t>46b6e6d748504cd353a1ac7808798baa5a9ea55d</t>
  </si>
  <si>
    <t>ec81ca9b80957cbe82a3d666fca018012fb6ea8a</t>
  </si>
  <si>
    <t>1e241d5ad9d6593b645e7c825a0969f6be324de9</t>
  </si>
  <si>
    <t>f749936ed489edf64e943ea5f7c1b51a93748549</t>
  </si>
  <si>
    <t>829c22bf927bee4c1a7f476365f5a4e3605652d1</t>
  </si>
  <si>
    <t>ec527114d86c8cc869d4e9aa4b2ca9eef01fed5c</t>
  </si>
  <si>
    <t>6a42d7a83c6ce48437d9c5ec77c58ef207790f92</t>
  </si>
  <si>
    <t>232f47e3a1802695d597ce40e56bec9ff1c037a5</t>
  </si>
  <si>
    <t>bfcdf9788daa61b43e5c2cb44311af3123a033f7</t>
  </si>
  <si>
    <t>9fb1b9364bcb7755253680ec5326532bbf24e869</t>
  </si>
  <si>
    <t>2387be46367ca8c63385b86d23b07de9e270b09d</t>
  </si>
  <si>
    <t>cf7a96ea79bbea749bcd4bf0945b321e956ffcf4</t>
  </si>
  <si>
    <t>8ae9fa79ee3485c887e145a2aea4795784c025ce</t>
  </si>
  <si>
    <t>58e120a0b4477f4f7159784bdc6334e41170ba8a</t>
  </si>
  <si>
    <t>f9f10a62480ab2e281671a8f851cbfcac88cfdec</t>
  </si>
  <si>
    <t>62c8e00571d42336bf43b11f4ffe46f03afc0387</t>
  </si>
  <si>
    <t>e0e8565cd406418369496151ef5174f39caf8f49</t>
  </si>
  <si>
    <t>903e5df57beed710c57baca8a01986369eb24c21</t>
  </si>
  <si>
    <t>6576bd9337b7964cb6e5da8e07ca40d332a30a0f</t>
  </si>
  <si>
    <t>2288274fbc8ae49829544281fdc084db7ca6adef</t>
  </si>
  <si>
    <t>be62f6901e497ee46003fa896e56329769b8677a</t>
  </si>
  <si>
    <t>031d8b61d2520d7b8dcbe0e73db53dcd8889bf74</t>
  </si>
  <si>
    <t>18de40328e8f2056800e64ce14d630f4dc50fa86</t>
  </si>
  <si>
    <t>b76ee01a71cae253dd33bd6072666b0595526d14</t>
  </si>
  <si>
    <t>fb468eaa13e8b9c4490fec65e80b6ad6b968c988</t>
  </si>
  <si>
    <t>df594f5d3624943810de4c98eeec681242c3cce8</t>
  </si>
  <si>
    <t>56a882ff1d9217185f7d7ac7ce18ccb0c8465d1e</t>
  </si>
  <si>
    <t>76e94797193e7214e01e3aeede10e43cc3ae1585</t>
  </si>
  <si>
    <t>38804e16fa50c0666c7f10097f3f1559075bd2f3</t>
  </si>
  <si>
    <t>d488dc7b373fde6069d5615091360d5572cce48a</t>
  </si>
  <si>
    <t>0c5fa5c5ae5700869bfe4cd46d84221e83cad465</t>
  </si>
  <si>
    <t>3c7b6d27e44822b0f98d2b7bf3270d06f89af47d</t>
  </si>
  <si>
    <t>ecdb702d7862dc046334262047d1546a28df0496</t>
  </si>
  <si>
    <t>24445ff1b0d5c2c8cfab3ef3bdadf5007ea2aa14</t>
  </si>
  <si>
    <t>51e111c717646f1af819734c500c86b88442f9f7</t>
  </si>
  <si>
    <t>8e37584b55c10fba88f2cf4d49cd73ad49609f18</t>
  </si>
  <si>
    <t>f16ef3e261491e3db2c97a19378f873391cceb4a</t>
  </si>
  <si>
    <t>16cc0baf0e00248f556e3f515d650d054f039b53</t>
  </si>
  <si>
    <t>c091482609597d12a2d8540605b389e53ae77fda</t>
  </si>
  <si>
    <t>b250d06da0bac475603b42484c6b6f63b3293851</t>
  </si>
  <si>
    <t>7da3251044cedfd59ab7c6e03a3b2f5363925d35</t>
  </si>
  <si>
    <t>58fd527f9a80bdf50e8d81d2984542b8dfb2d609</t>
  </si>
  <si>
    <t>831da2a7326ec7f0453b1924e03f9fa4e14de736</t>
  </si>
  <si>
    <t>5d1f7aba0224e6019630cd3eb065ab8e5aff5e16</t>
  </si>
  <si>
    <t>720f360d9132f461943a8cb458a6761dc0a8598d</t>
  </si>
  <si>
    <t>b78950f3224836023160fda884ac24cf1cd3879c</t>
  </si>
  <si>
    <t>a5c49a201a4252861a60dae45f7a99b64dec507d</t>
  </si>
  <si>
    <t>3cab8a57a2da338deb0b9bf1708ecfc7fa18b2e2</t>
  </si>
  <si>
    <t>8f50e816551e817f3fbd834bc27394543ba09048</t>
  </si>
  <si>
    <t>a77b666c774dfb956f1760fc7ac82844c808a079</t>
  </si>
  <si>
    <t>abd6e286f26e55d20f3ffe6b22663c3c64aad0f2</t>
  </si>
  <si>
    <t>3634a7f5e64bf1d30cb0ae847167b5cbc5f92b01</t>
  </si>
  <si>
    <t>a791fcb246b41b93c744b088b2783ab122814d5b</t>
  </si>
  <si>
    <t>23e7a4e7f36773cd66ef3a3f7fbfe6ad34f93da8</t>
  </si>
  <si>
    <t>4b1510406afb8e2914e37368c13382aca4f401f7</t>
  </si>
  <si>
    <t>6574eda5b8850ab445afa06f25438b753589b17e</t>
  </si>
  <si>
    <t>c87221f9a8f21dc022a926375585a2c3bdd9587a</t>
  </si>
  <si>
    <t>f08ef0f0b596ee072b1ab35e78cbbda42576fb8e</t>
  </si>
  <si>
    <t>bfb9f9f083797cbce00e87ecc0090a2d508c8e94</t>
  </si>
  <si>
    <t>c811d956031601d64b98ae947130e90f61187036</t>
  </si>
  <si>
    <t>629eacf8c01f6b4cfeafadbe95d46e22788b68ab</t>
  </si>
  <si>
    <t>7dbe812890e5f691e769230d4c2a33207834891c</t>
  </si>
  <si>
    <t>e8727baf27f7fbb50341ae3ffcf52e2f952066c9</t>
  </si>
  <si>
    <t>7c9d9c45ed597976d98dfa527b28112f5f529017</t>
  </si>
  <si>
    <t>c24f924382e351d7e72f5bdf77d5b4afd5961c30</t>
  </si>
  <si>
    <t>01f3361a7895c68a2a940f2acdfa3d2a352be23f</t>
  </si>
  <si>
    <t>5521cabb2970aa35c681ea15befe65dc204b47e5</t>
  </si>
  <si>
    <t>b1b22113f2446cd2d277d873398955af0bd402ec</t>
  </si>
  <si>
    <t>2078e86503eb2b267e1bd86ee73b87b29efb3ce2</t>
  </si>
  <si>
    <t>1c9b13f8852550f8b073b5f8f74d2869ea046cdb</t>
  </si>
  <si>
    <t>f5049f36ef3db23d755410b9dec820c44bb5ceff</t>
  </si>
  <si>
    <t>ce54ace14cd2077d1b6a7f84427698d996c8f4bc</t>
  </si>
  <si>
    <t>7ac72e00dc75fb48f732811ab16f01dc5f3f8a4f</t>
  </si>
  <si>
    <t>6235de3dfcefe3cb391cbbac79c17a6ecb6dad19</t>
  </si>
  <si>
    <t>65ae99a76007d8b677bd3703a013ad92014f4743</t>
  </si>
  <si>
    <t>7a8805800390f1330eee87d60defd157e0c4da1a</t>
  </si>
  <si>
    <t>8f26ad712b5809708993ddb2b59f6fcc6d994694</t>
  </si>
  <si>
    <t>dae3d538101f4cda47015ff21a650451c31893eb</t>
  </si>
  <si>
    <t>145ad572ffb0edddea7e69b328c8d45562cbb4d4</t>
  </si>
  <si>
    <t>d794a3969284b09de529913042d1a9624a87f995</t>
  </si>
  <si>
    <t>c9648aee2cd07956021001f16255a785934e9946</t>
  </si>
  <si>
    <t>52facd759177f1abb919990d55e1699580c9f5cb</t>
  </si>
  <si>
    <t>08c11e23ffb329534f6bfb2fe107479dc2890ada</t>
  </si>
  <si>
    <t>2bf705d5c311b70e58e7987116f460a83fa122f3</t>
  </si>
  <si>
    <t>6d00c073fba8e0960348d30006081d063d42afc1</t>
  </si>
  <si>
    <t>0745f7eb352b17d84c3aa1f6d3ec6e47d8f79d79</t>
  </si>
  <si>
    <t>999863fedfffb355cbd5c76a57636edc4c3a7a90</t>
  </si>
  <si>
    <t>ff1c7edd8d73f2d7dba47e22239900816e3ada9f</t>
  </si>
  <si>
    <t>080782e4a71987144e4ca5e47344465c108b8803</t>
  </si>
  <si>
    <t>9e4ab1139d37889d11d9353aab946c4dca83dc18</t>
  </si>
  <si>
    <t>707c7151160d3d2353c7088352f8f6b15712856c</t>
  </si>
  <si>
    <t>56ce482f1b1be33e0a3c34b8ffec1af16ef7de3c</t>
  </si>
  <si>
    <t>5d02ee0031b7630d0e6f00efc92f42b79ebca358</t>
  </si>
  <si>
    <t>cb3050db0ee4a44e0682df72b263ea41b37acae1</t>
  </si>
  <si>
    <t>7365dc1e5e37db99bd145dcc009a32ccd6e9a21a</t>
  </si>
  <si>
    <t>ca40ac8ff626f15ebe4252403c4da3d9f422f6ed</t>
  </si>
  <si>
    <t>3ca9934a896f82fe1e5a18a440b69161e67aa6c9</t>
  </si>
  <si>
    <t>0e27d425777abb65fbffa197f23cc4145374c0e6</t>
  </si>
  <si>
    <t>75ec246a4cb79027dba9cfae55aa4fc262c02d7f</t>
  </si>
  <si>
    <t>a0f36bb411f7cbe8003ec73325cf8971fa0e3d9f</t>
  </si>
  <si>
    <t>824eb80788062f4e085c6b525508acb0b4e141f2</t>
  </si>
  <si>
    <t>eb61c1017daaa9aff5e5cbb372c19de5c1c53e26</t>
  </si>
  <si>
    <t>c799cbf91a632e2f2d462d8277e3279cbef8475b</t>
  </si>
  <si>
    <t>2d25f771c1544b289d7d26e2cbf7b39a0e7b8c80</t>
  </si>
  <si>
    <t>23be60657949515aca441227a0efdd018e2dc50d</t>
  </si>
  <si>
    <t>09917994869e5496f7a7b2a62e21365016b06c3a</t>
  </si>
  <si>
    <t>2c4ca414116b14859f54797a0bf89b905850fb7f</t>
  </si>
  <si>
    <t>54496d47429a32be763fc565e91cc1766c64c0a6</t>
  </si>
  <si>
    <t>e7edfe3aef17954d76a5c0ba5efc3aaa0658992c</t>
  </si>
  <si>
    <t>c83ab1397f33c517110d0c573c2ac1d3887778fa</t>
  </si>
  <si>
    <t>d08f29ea434b0820906d95156e5b3dfc657aebd9</t>
  </si>
  <si>
    <t>0425dac9d032703ee24d8c408294e8b3cd1ea283</t>
  </si>
  <si>
    <t>225065ce5500adeef8d15d53566e0d2a2d741536</t>
  </si>
  <si>
    <t>76c4eabaa645f4bfe2612df2e4a0218095d09192</t>
  </si>
  <si>
    <t>593b31c59a0391c486e4f128e361aae50e817992</t>
  </si>
  <si>
    <t>c2662802e256636478c8ce5d58c0580d142586eb</t>
  </si>
  <si>
    <t>2e1553cbeded7b87a77934c1a3dc2fe43d75b176</t>
  </si>
  <si>
    <t>83cc51ab421d9b6c9a78ca996e00b75714d982ec</t>
  </si>
  <si>
    <t>aea3227249cf7346c598f4630cfaf77f61485db8</t>
  </si>
  <si>
    <t>b6917dff58740139373e9598f3264fd58bb27de4</t>
  </si>
  <si>
    <t>d295b3a0ef6de42f9f8a47c41902d0fd5f8320a8</t>
  </si>
  <si>
    <t>4c84a02fffe38b108ae6811f4869a14b119afc07</t>
  </si>
  <si>
    <t>71284cb14fb942eb1d7209273785652ee9ae8e0e</t>
  </si>
  <si>
    <t>fa75430894f5b78d675f109caa8f5370f7690c56</t>
  </si>
  <si>
    <t>b59af09f56efc21fae23265137de6ccf65af11fd</t>
  </si>
  <si>
    <t>7b72179bf2e33ec7dea2c5ca52d84ec16e55c68d</t>
  </si>
  <si>
    <t>eda000a18df8eb4f5e1a0ec51d274aad9059dc6f</t>
  </si>
  <si>
    <t>1298bdad699cf63d9dd8b1e1dca2c99086542e6f</t>
  </si>
  <si>
    <t>7c7515683c39bfda517397e453d15705dc0a9c43</t>
  </si>
  <si>
    <t>c39a45c7c62aa0de9de6fb542a12300f8140b70e</t>
  </si>
  <si>
    <t>e5313b4486cfcd1c0b81ab93ee83528de333bc79</t>
  </si>
  <si>
    <t>3c52bb88bd682112d94e9666193a952bbaf74c11</t>
  </si>
  <si>
    <t>5bf9b27df63935efbf1aba0492aed902dbbc613e</t>
  </si>
  <si>
    <t>ef184be71ebbe60adf81503df703ead793e24546</t>
  </si>
  <si>
    <t>527874de313d7d8600b35a50add732f3eb4ec4f0</t>
  </si>
  <si>
    <t>e77003e0741df00c6543409bcf50fe6043b62117</t>
  </si>
  <si>
    <t>2a79d2ddd403be697b5cb81e37c0778ba3af7206</t>
  </si>
  <si>
    <t>19466eb5d877438dff2150057261dd589a22fb50</t>
  </si>
  <si>
    <t>88785261261439bc34eae6437984ac5574ccfb08</t>
  </si>
  <si>
    <t>2df398cdb53c9458ecf6b58e075385c208498f7b</t>
  </si>
  <si>
    <t>febff1f89975a07f260fa6ca236b83a6bb2d3e3f</t>
  </si>
  <si>
    <t>e03815f06eb948b8f5487475f4f96b75f5811d9e</t>
  </si>
  <si>
    <t>ca5b04228459c1780f60953c9516aa545aa4a3e9</t>
  </si>
  <si>
    <t>d82f6c9f04f514a4fb10f57ab868e1d0da422241</t>
  </si>
  <si>
    <t>94b73c862a8895be917f044fd28f4d614b0c67ea</t>
  </si>
  <si>
    <t>d4b333465d002d10abfd93045f7df945d9f47bcf</t>
  </si>
  <si>
    <t>5babdbd077755b6cfdc8029429995a44a8d6d82e</t>
  </si>
  <si>
    <t>ede2c4672110c3208e5294bb36764298c57f9835</t>
  </si>
  <si>
    <t>6763e7f13c59e1e5d186f96a38e360db193775c9</t>
  </si>
  <si>
    <t>f20aa5e7af3dd38bbb42608563aa82e0332101aa</t>
  </si>
  <si>
    <t>4afddcc8b97ac9f09f061b7c2fa5f6ca2695470c</t>
  </si>
  <si>
    <t>7392634e7b6181525c8d50d4c8c5a63de4594afc</t>
  </si>
  <si>
    <t>a9e8199104ada9a270c2c75ed1677e59e6e99f48</t>
  </si>
  <si>
    <t>550af810e2eb39b82f809f380b5b50da0fd8229b</t>
  </si>
  <si>
    <t>3ee7553d2c3c57678d8449261f35cb1110f66924</t>
  </si>
  <si>
    <t>497bbf2575f317fd69c68a770eee639a9c05728b</t>
  </si>
  <si>
    <t>acde6fe80656c015093b1d4f134284bd038bc437</t>
  </si>
  <si>
    <t>0d278c2b9a9750f2603797a788cca352be24dadc</t>
  </si>
  <si>
    <t>f93afe7d2b6213c2e10da90254161566923b43b6</t>
  </si>
  <si>
    <t>855c0c9c9ac52590b78a2a76f30fd41ff800aaa7</t>
  </si>
  <si>
    <t>6c5fa432d68ebbcc4b3941b685ed7300667980b3</t>
  </si>
  <si>
    <t>9a6ed092c4404ff81e1eca2430830ae793435edb</t>
  </si>
  <si>
    <t>7af7ed44880a687973cf4fc622478bd774cf543f</t>
  </si>
  <si>
    <t>537a083a730c0c9bf370859f26fa6f228a3f6a21</t>
  </si>
  <si>
    <t>be311a34d6971734e017e9828093acd91b7d4bd9</t>
  </si>
  <si>
    <t>6a07ee0f90e56be75dc7b82db4f65b85a9597bb4</t>
  </si>
  <si>
    <t>83cbd4ea10119e351462ce31a5831b89d63fdefb</t>
  </si>
  <si>
    <t>cb3f4e5757114c9fc6a4cd722e748994d89b0a8e</t>
  </si>
  <si>
    <t>f6f9a9657a13e136b182a10801811e8a23e34512</t>
  </si>
  <si>
    <t>3e13f6bee4241b88bd637a361b5ebd1114072f28</t>
  </si>
  <si>
    <t>5768417c736273d41ca0020372aae8998d71264a</t>
  </si>
  <si>
    <t>91723215a21259d1e2bf6071523bf1a04cc58b0d</t>
  </si>
  <si>
    <t>e78e9a645084723bbd52af65d2516a229857f91a</t>
  </si>
  <si>
    <t>b602ab955d1b45a44959ff26d70f62570e55f5cb</t>
  </si>
  <si>
    <t>38a9843d922e2a529b5f27016929df818ebceb3b</t>
  </si>
  <si>
    <t>1679a032763d4ca5ad4d9e40fbb60d16cf01f200</t>
  </si>
  <si>
    <t>31f7cf3a8ce730e16e6abe72130e5da0cdd12bcd</t>
  </si>
  <si>
    <t>40e5a9b80e9336cd648317453830ecdc7f6f2a51</t>
  </si>
  <si>
    <t>a117b80663b654ee625000d337d67aa86bf713a9</t>
  </si>
  <si>
    <t>ad353a0d6ddefb4a867bfe7b15c53580bb22ba7c</t>
  </si>
  <si>
    <t>69da6d918bedd39eaa6513ccf0138c0145bc473b</t>
  </si>
  <si>
    <t>50ffaea1316b93ccf95937f4d9121bd1e49353d7</t>
  </si>
  <si>
    <t>a185e67a80958e12cabfd2c6c5c5dfa14cfb06c1</t>
  </si>
  <si>
    <t>c09308725663c5bb900d24e8b29c1d3846ff3121</t>
  </si>
  <si>
    <t>d362de9519665966f9b8f2168b09aa68ea2f3568</t>
  </si>
  <si>
    <t>f8777e3dff4b225f84d704833e2a083d7a380d3d</t>
  </si>
  <si>
    <t>66995e96754b482c579d420658ab08def4a298b9</t>
  </si>
  <si>
    <t>0fdcded791600caf60d17b90785a8cafc0160a85</t>
  </si>
  <si>
    <t>a6d7a638dcaa729d105e09bdac5d315982f3f9f3</t>
  </si>
  <si>
    <t>7b499e1084595769ccfee939992b3eaf768226f7</t>
  </si>
  <si>
    <t>f410f69c5bf3d4180e20aec895d9f5c7767d09b4</t>
  </si>
  <si>
    <t>6d53ae66da8b3857f85c6b423544b451f0b72baf</t>
  </si>
  <si>
    <t>fa88d93a67bd8bb52d5aabf0ebf7004bf6710989</t>
  </si>
  <si>
    <t>6cd1205f3dc81b8a24dfa533210e96315457ab92</t>
  </si>
  <si>
    <t>e555972041bade8f9e1e42fbaf3bdf16d92ff0ba</t>
  </si>
  <si>
    <t>c8baa7abd7bbc2098dce0a22991093490c966596</t>
  </si>
  <si>
    <t>a80fee1ea12fff1e2fb408261e8383a889052ffb</t>
  </si>
  <si>
    <t>1870651f54e18cbf86657c0b0be0081e85faa96d</t>
  </si>
  <si>
    <t>f62d3a68c10b5fcd6d26825fd607cf405e03c656</t>
  </si>
  <si>
    <t>02b7891035285f6ac28084f180420a75f0b6250f</t>
  </si>
  <si>
    <t>e12f0f2ff88489db0026770bf05dc7fd36da2721</t>
  </si>
  <si>
    <t>3b43fcf74b5d46ea9d871a650b7182b809639b99</t>
  </si>
  <si>
    <t>4948d373d2f2e92294e40ecde35ae008ab3f26e6</t>
  </si>
  <si>
    <t>335296a86e3a01913ccf4467fecae8ee049a630b</t>
  </si>
  <si>
    <t>06cf236ba2d4343a7d06ec8fbeea48419a5ff340</t>
  </si>
  <si>
    <t>ab672c15258d49c951fa44ee9c6d61144c8886ec</t>
  </si>
  <si>
    <t>0ade6a22f1f28b004e624898b25c01128d0336c9</t>
  </si>
  <si>
    <t>cf5340af7d2fa9aa62156f8608ca4f7b394171f5</t>
  </si>
  <si>
    <t>a3c8c82c1fbd117eeeb45fc3c4320c35c562f9d5</t>
  </si>
  <si>
    <t>c4da44461cd43a29057d743022a6821707175acb</t>
  </si>
  <si>
    <t>5bb6e9f4f9dbfa1ab4dda5584d4ad6d878c6f8ff</t>
  </si>
  <si>
    <t>22e1fd30c12336b310f9e572adb6035c3efa94a7</t>
  </si>
  <si>
    <t>0931a9e8290ce7787af9f7c156fa1907a288d7ae</t>
  </si>
  <si>
    <t>cc34154a4bae28aa0e50558026f4ef98186257a0</t>
  </si>
  <si>
    <t>bd1186716f6cae8c13fbde61ba028c2321b971e7</t>
  </si>
  <si>
    <t>3d4d4dd1a53d8ada077820f2beed4f079872b679</t>
  </si>
  <si>
    <t>8006b825fbafc58a586d18a55844f2f6862a9986</t>
  </si>
  <si>
    <t>1ecf4a10a963a5cf1296d71e77f36f8ecb1c7c65</t>
  </si>
  <si>
    <t>07b66e0d2a2a860956f6f3a1fdd4eac083127662</t>
  </si>
  <si>
    <t>b882e851cca260e9346159f6faeddb5dcace6b99</t>
  </si>
  <si>
    <t>4c78a8cb110f39abf054e1cf7d32064563acb5d4</t>
  </si>
  <si>
    <t>b4c8871b5f967648cd756fecc70222aef1907ed8</t>
  </si>
  <si>
    <t>67e264a3593a03b9804042c77f6b1c364f5639a9</t>
  </si>
  <si>
    <t>7024ea0ed3ed9ef786b126edca3105c304652491</t>
  </si>
  <si>
    <t>b1f3630e42742824787e5be02cdc8b23f3b785d6</t>
  </si>
  <si>
    <t>3937a4118b272caf76c1dcaa5450dcbc9eaf7317</t>
  </si>
  <si>
    <t>e488bf443b220d40c2be0d37f1eae5b35aa1a8d2</t>
  </si>
  <si>
    <t>832a041cea62ef599f859ff159b645d2feef8ff0</t>
  </si>
  <si>
    <t>8f096afbcf76c6ef2bd795f9678e0ff1bdab139b</t>
  </si>
  <si>
    <t>577d409c07ce892a97307b9b86e6bc379a8c62fa</t>
  </si>
  <si>
    <t>4406f2e0a60e15601c1cb46741a2868454b3a9f5</t>
  </si>
  <si>
    <t>7f8c092ae09b9c3287a6d934848e658a855a8a91</t>
  </si>
  <si>
    <t>3f841f1f719af60edb6b5abab9ccb66099014e23</t>
  </si>
  <si>
    <t>2ebcf7b7ffaa0254b3525327997f4c622eadae2f</t>
  </si>
  <si>
    <t>33183d75a77686bb98003d15f10fa4a5c3c96f8c</t>
  </si>
  <si>
    <t>a1b73930dd9eb887a77b98cd0c3ec927de8c9e9e</t>
  </si>
  <si>
    <t>28431fc7fa084e3a630725c4687fbf83223f6204</t>
  </si>
  <si>
    <t>2cf1ce1cf11fb10303d91a89186723ecaef09f89</t>
  </si>
  <si>
    <t>3c579c8b773e5bbe9351ce7aa6d0038d394c7a50</t>
  </si>
  <si>
    <t>ab63aa1f1dfb5b27bb7e2c77251978a7681a6d98</t>
  </si>
  <si>
    <t>1b081488076b80c596aa549c74be5ce2a4941099</t>
  </si>
  <si>
    <t>a0b5678a37b07e21d356d756b7e4313289de34db</t>
  </si>
  <si>
    <t>e9351dbf15a8f3650d7519cdd7ff45ee0f7c4906</t>
  </si>
  <si>
    <t>6852ebedd29c37cf73cb8e2076790ccaef7bf204</t>
  </si>
  <si>
    <t>ec7b1d43eaecaa96358f6f4d70c6af39233a8384</t>
  </si>
  <si>
    <t>eccb912970f78e595c32bfc175de5215c61aebfa</t>
  </si>
  <si>
    <t>64a3a1ec9407d35693c52bbcd6f656bc366e60c6</t>
  </si>
  <si>
    <t>3246ffcb86cf18b1673de441566e88fcb2a833d6</t>
  </si>
  <si>
    <t>554605f5fa892ded13355aa55a68fd017cb83adc</t>
  </si>
  <si>
    <t>6aa4ae10ac13b148273e34da8031ecd6b44714bd</t>
  </si>
  <si>
    <t>14d411bfcf17680bd51d5ec53edf66b7ce3de60c</t>
  </si>
  <si>
    <t>aa629539e3888c8e24330d7384caf5a89f635f7e</t>
  </si>
  <si>
    <t>aa2a9c9d46b11758246dd5f6f00b6244efb1f783</t>
  </si>
  <si>
    <t>3366f0646719964514a4e4bc0d19af7e03d2aedb</t>
  </si>
  <si>
    <t>35c111d664c6031479c077631b74555878a880aa</t>
  </si>
  <si>
    <t>796011defcf6c74d3eb5739518a4a3a4821a6a88</t>
  </si>
  <si>
    <t>3fc971c8f45db556d1e08450c837380ae1d6d5cb</t>
  </si>
  <si>
    <t>6722c046dca75ddc0d10dff0214f7eda0d720d6c</t>
  </si>
  <si>
    <t>869f094220383c86f007f53085e4c26a7a7254a4</t>
  </si>
  <si>
    <t>728517d6887ddc3fa2da2f21717d1162c88ad2af</t>
  </si>
  <si>
    <t>49d223f5e02bad9732124102b2c502754e11bcf2</t>
  </si>
  <si>
    <t>43ba5591a1f4e258f050b2e00e8e6ed6115403b9</t>
  </si>
  <si>
    <t>dd1df3cd60c92a3cd83b3bbc797890ac1ed08b24</t>
  </si>
  <si>
    <t>a07e6b0795b4bacf659f47dd685fa9faefce1534</t>
  </si>
  <si>
    <t>8a4dcfa1324af745fbe656ff794b7e7da285ca0b</t>
  </si>
  <si>
    <t>bb2b1b85fed9c71bd0f0dfd49ea2dd6b9b47c3a8</t>
  </si>
  <si>
    <t>c1d6d54c587d961616a96c8ed3f5dd7123031100</t>
  </si>
  <si>
    <t>e910f0b358373315fc85f175e3e761f45bf30468</t>
  </si>
  <si>
    <t>4e7862c7b6f685b0febca621c604d01cd8e1b19f</t>
  </si>
  <si>
    <t>613b75e7a1c652cac19a209cb00ef28bcabe9c37</t>
  </si>
  <si>
    <t>1fccfb170344a63b02e58cb0af5a663b3005bf92</t>
  </si>
  <si>
    <t>5c3d9e8171b651332cd70cc29da79fa907f4e38a</t>
  </si>
  <si>
    <t>cd31bec53ed64fc3a46b0e1567f026c3d48a1c39</t>
  </si>
  <si>
    <t>4d7d4ddd076265919d3f1d63699f53d52017d6c7</t>
  </si>
  <si>
    <t>adff6ee63b3bbc4a36fa57e7311a28959fa04622</t>
  </si>
  <si>
    <t>1747237ef3b4ba1a2662dd7c8026742adb2e88c4</t>
  </si>
  <si>
    <t>92ba5b2c37a9d79b3e89744c419ecce6c8ca7bb6</t>
  </si>
  <si>
    <t>0124fe91f3cdd7edab0ccaee440c7b4457ffa228</t>
  </si>
  <si>
    <t>03f6ed7b14308b2ed839f6a8d9fb1df41213187c</t>
  </si>
  <si>
    <t>c68d5156e75f86a5843845302857904fd8b9f623</t>
  </si>
  <si>
    <t>c9dfd489f10b78e412c6a9d7a6068c21c4aae5fd</t>
  </si>
  <si>
    <t>b5c3a6d4d00ad406a89f211fa547acb6c39a550e</t>
  </si>
  <si>
    <t>07080d4b3bc9b3ba45083305401f6e269c141194</t>
  </si>
  <si>
    <t>0035ced8922cb73882e7c35219fd73c8a4aa25c4</t>
  </si>
  <si>
    <t>6930cfb6c1622c5d631cf3ca75a757a281c33e2c</t>
  </si>
  <si>
    <t>66462de733190c2da87dfcc5d2b6b9b166db083c</t>
  </si>
  <si>
    <t>2f7dc48b82b19d30ea9edf3908acb48b41701181</t>
  </si>
  <si>
    <t>46663bca5140f5e6ac4ff88f6deb08aa6120ec16</t>
  </si>
  <si>
    <t>845fc0799ce21b577afbb6123a385ad53ff9c53a</t>
  </si>
  <si>
    <t>c0fb8ed033251d6b3e038a715572ee111115b0f4</t>
  </si>
  <si>
    <t>f5d9334b1ad2e440332abec2baffd63beb96a068</t>
  </si>
  <si>
    <t>9b8c5fa025442a811c83c36b1a7fdf60aee3c26a</t>
  </si>
  <si>
    <t>5ff995c35abc833a1f64103128035734e8eb74ed</t>
  </si>
  <si>
    <t>0a1071148d58a38dd248e6c95aca38c68283b4c6</t>
  </si>
  <si>
    <t>d0c909c8bfb0608ce2fa8ad644751e552e2bae71</t>
  </si>
  <si>
    <t>155cd8e92120d11c00b5f96426a2318d86b54519</t>
  </si>
  <si>
    <t>d804d98936b0f8ef2e565facb62d50c0a1fbca85</t>
  </si>
  <si>
    <t>de1e513b2d94f94fa58f3a771d50bc7cdbf51169</t>
  </si>
  <si>
    <t>87fe04cca87977f9671fa724078ac72433b004ae</t>
  </si>
  <si>
    <t>fed69682dbdc988a9b8a920e1f6f5e9f5c7d8b7e</t>
  </si>
  <si>
    <t>e4c8b522a3cd70074de2a081881cfee9f757fc58</t>
  </si>
  <si>
    <t>93446fd21abe0ac4a915dc962078df86107dfba4</t>
  </si>
  <si>
    <t>b6684f253f9bf436d5a26e3bfa1332f1b4725cf9</t>
  </si>
  <si>
    <t>0a248b0a103820c6f18c911126838eceff10849f</t>
  </si>
  <si>
    <t>e4e6eaef285ecb14382f3f5a1946dbea344b6fcc</t>
  </si>
  <si>
    <t>4feab3911a236c7be5d6accd9a785c343327e12e</t>
  </si>
  <si>
    <t>d28dbb559ee45b9e24f8e3ca3db730f1ae7ff525</t>
  </si>
  <si>
    <t>b62cb7f47fd00921a88648cccca7fbb7b0085993</t>
  </si>
  <si>
    <t>f68e11832ec4cae7807d8888686d6df0714e9929</t>
  </si>
  <si>
    <t>ea43b1d55c0d2f9661353d5107761174f142e0e2</t>
  </si>
  <si>
    <t>a63bd1ee370a4f1b8fe06f9de3656ede5ac4c030</t>
  </si>
  <si>
    <t>a5b1bf610d97080dd396adb84ed2ecea80ec5ede</t>
  </si>
  <si>
    <t>d6ca2652092a67eafe22e24994b3e07f074f357e</t>
  </si>
  <si>
    <t>a05d3b9cad719315c9e34b515f1b7d81d87f1fed</t>
  </si>
  <si>
    <t>4028544e3752ddcbc5b5fa2f6da2cfe4997ce25b</t>
  </si>
  <si>
    <t>587afef1ffcd6afe7dcd130ec5f7db00a8eea346</t>
  </si>
  <si>
    <t>0df691aa601c49be8f206bd74bd2133fb507c9ff</t>
  </si>
  <si>
    <t>5ee4963c87690a6095af3c4dc85220bee8e80b85</t>
  </si>
  <si>
    <t>d2e5a35d8b9f7a17874ce83401c9131eb79b5ab1</t>
  </si>
  <si>
    <t>1e37e6087fb42abb402db462689f2de01d0175ca</t>
  </si>
  <si>
    <t>37ae0871a81d8e98aba855be702fce4ccfc51c38</t>
  </si>
  <si>
    <t>074584d41bf970c6a63a0f280cbe6a2c45f45477</t>
  </si>
  <si>
    <t>5ded59c3baff91a4276a6149b0d21431f27ce4c5</t>
  </si>
  <si>
    <t>e05b45cedb11ceac3a841616957df1a14bc4796b</t>
  </si>
  <si>
    <t>0f714c54fc5813b44b923473970e14ba1287b23c</t>
  </si>
  <si>
    <t>95122fb0918807efbfe7f11fcd91afdc212ce1db</t>
  </si>
  <si>
    <t>981a73765c5f75e3b1660cc91988c64a63f8b44c</t>
  </si>
  <si>
    <t>d57fcc0fed8d7519d111fc2fbf5d620bd11a36f9</t>
  </si>
  <si>
    <t>af1032344919eef257fcc4473c31ff18b44d21fc</t>
  </si>
  <si>
    <t>851039272b6ff94b5bcca0cd9fab14fa72d9540a</t>
  </si>
  <si>
    <t>298be49286a0876d36bb5d617f104ab40fe8d27a</t>
  </si>
  <si>
    <t>1b7ab9018c1309627abec6e81eb4f04ef5a91e02</t>
  </si>
  <si>
    <t>080e5ecf1b92b4ecb202cb44d4862e7bbcf72514</t>
  </si>
  <si>
    <t>27ec9a9e2a8f419952940097b20cff24da217faf</t>
  </si>
  <si>
    <t>8a071985c1adaa8fba3bc9d77b6864df8af48f5d</t>
  </si>
  <si>
    <t>aa6ed405bae869a552e2b9bbf32c33a2aa5876fc</t>
  </si>
  <si>
    <t>1e5f71052d3a48777a633f7435a0feca2677331f</t>
  </si>
  <si>
    <t>ed36b9036d435e7a39a58d5561cccdd7683b3b86</t>
  </si>
  <si>
    <t>4ddc51cdc868b98e84ce586557255e0cc3e62343</t>
  </si>
  <si>
    <t>9e629f9c9bd5dc01ed83d659f9275a1e4af388cb</t>
  </si>
  <si>
    <t>b9332d7d4c44e54f4bc27a6eda89fac99c6e0259</t>
  </si>
  <si>
    <t>24cd57d4918fdc7708e380fbb7aa747ef0ae9063</t>
  </si>
  <si>
    <t>956611d732a70758d208e2796040850db7d6eec5</t>
  </si>
  <si>
    <t>f62c76bba39cab745a4269b1c6e5b17fce733ed3</t>
  </si>
  <si>
    <t>4333f03531018aef2c5696e8a562b8199f3bfeaa</t>
  </si>
  <si>
    <t>ab100512626566f5b1b10940fb70b1b74f8d774d</t>
  </si>
  <si>
    <t>046d1d7417495827beb13eb3514e1709b2658ed2</t>
  </si>
  <si>
    <t>1f23d7b1b16718871626128433cf6f49b67e3bd6</t>
  </si>
  <si>
    <t>7ba968f5d482c9b02c77ec64eb67065c2c5645fe</t>
  </si>
  <si>
    <t>e77b8b059a652492cf5ec7925bba9d1aa95808db</t>
  </si>
  <si>
    <t>600accb9299726dd9e761de26656c1626e7b1529</t>
  </si>
  <si>
    <t>a088ccc18414b28bdebf93902e4d3f760ab5e6eb</t>
  </si>
  <si>
    <t>49ab56b23be93c09fcee5c7d2010062b5d93839c</t>
  </si>
  <si>
    <t>30150d9bf841cd2b015e2707689308e97b91f3d8</t>
  </si>
  <si>
    <t>be5ae0c4491b65c21308a5131059c21e5728a34c</t>
  </si>
  <si>
    <t>f3fdff259e98660ef04562d4dcd5f5e74aad20c1</t>
  </si>
  <si>
    <t>48cae6f300166e777e6e803cc9d19adef2566831</t>
  </si>
  <si>
    <t>2c132780aeffa74854205d14eca6e447c0ed38b0</t>
  </si>
  <si>
    <t>3fb7fe9dcaeaca6eb35f7df446988af675a8057a</t>
  </si>
  <si>
    <t>8c5ab93de7b9c1e50f54ce0b513302805024804d</t>
  </si>
  <si>
    <t>5ed34866e6c05595a403221e6fa512683c9ba007</t>
  </si>
  <si>
    <t>4bd4b3d2650ee274619c3151c307954e9e1e8f28</t>
  </si>
  <si>
    <t>075bb48bc7baf3e9594d1fb3cf7bad12da9101c8</t>
  </si>
  <si>
    <t>6981d3b1efce99af7909d585457484f1ec6472d9</t>
  </si>
  <si>
    <t>cd558b2e17c19a337a236e6ab95abc3615e96898</t>
  </si>
  <si>
    <t>4cba1c9790ee6494fd46432f24fd9883d0827517</t>
  </si>
  <si>
    <t>79b2277137f8fd6de8177c0a9b560c218ac322f1</t>
  </si>
  <si>
    <t>0f52679d9af77d81a24acfdc19d09b3f62314d29</t>
  </si>
  <si>
    <t>5788228f84388560684cdf1da961566a3be79aea</t>
  </si>
  <si>
    <t>8c7ec22905e0f59eadcf49f00934d7e959d572a3</t>
  </si>
  <si>
    <t>1e9ace29d43a1de7b7232c557fb1a9195cff7dc8</t>
  </si>
  <si>
    <t>dc6f0b6dfeae57f4303c1d6eaba32ab8713647ad</t>
  </si>
  <si>
    <t>e8b101963e5c4d36d04b74a23b7e84ea03b2636a</t>
  </si>
  <si>
    <t>56c81426783318382bb596ef7fdc031e3e42ade8</t>
  </si>
  <si>
    <t>008249745c5d33ffab438fe7a8389e7ba723ef27</t>
  </si>
  <si>
    <t>d77c491bda28ccb851e65888076d666925fb449c</t>
  </si>
  <si>
    <t>d98e69b991a28fb72b013fd6384b025782d240c6</t>
  </si>
  <si>
    <t>06aacb0943fb88b4ff140bc89e0918a13a1af4e1</t>
  </si>
  <si>
    <t>5534e13a469620670dbbc7250f4110ae5366e673</t>
  </si>
  <si>
    <t>6e6a44b14a69b7f37ab65f5308c256bc18a48b0a</t>
  </si>
  <si>
    <t>ebd8686183eaaa8ef2b48e0f684c0f59d401febe</t>
  </si>
  <si>
    <t>9900ef13fb1e26c3c3f2cc63bb3d8b8bc74dca41</t>
  </si>
  <si>
    <t>2df9300d10930a2cdf7b37450d8437e4120c85db</t>
  </si>
  <si>
    <t>7193747128964e7e9f206212fee373291b71e5d5</t>
  </si>
  <si>
    <t>c2917e96231417910228ad6c538d4454c4b342a6</t>
  </si>
  <si>
    <t>f8382ff4e828517209b23a13c98a37031f17d7a2</t>
  </si>
  <si>
    <t>f86add8d92cfcd361af521a72e357671601dbf33</t>
  </si>
  <si>
    <t>f66422225315e6a46ff4ef4d2d9f6477ebba9ecd</t>
  </si>
  <si>
    <t>aea9722c7eba93b2d2c82ca013e613775cbec68f</t>
  </si>
  <si>
    <t>dd39b0b0fe6577027deed4a042ed85e2e042c7ea</t>
  </si>
  <si>
    <t>d443cefb34415cfa6a40a386480d5d444fcff78e</t>
  </si>
  <si>
    <t>c0ae13db476a7400c5d5d2ea4fc399240649ed07</t>
  </si>
  <si>
    <t>13915ffc18b508fbc4b6e02794d8dc236b16410a</t>
  </si>
  <si>
    <t>824616676e36b0c14f4f4242208c3f876a67e751</t>
  </si>
  <si>
    <t>a7abcc42ab317fe1b41dce97a0b052120ebe7a27</t>
  </si>
  <si>
    <t>7a2b58a64c2882e8923f5b6f12b5a71fa6e44a73</t>
  </si>
  <si>
    <t>aac071ebf8653447d725b0dcdcd7d4db5d03430a</t>
  </si>
  <si>
    <t>aa16b57724becb4257035440a6db1745bbcf5752</t>
  </si>
  <si>
    <t>65b5bfdbb7fd958df870e445c560c1b1cd4ead72</t>
  </si>
  <si>
    <t>4afc11f6c4aba9fc661a096fe4b9980fb42aa478</t>
  </si>
  <si>
    <t>3a9be157d27b6f54425ceea3daa5feca7ada4825</t>
  </si>
  <si>
    <t>503bc40452e90ca055770ec0bac165e0893b9244</t>
  </si>
  <si>
    <t>b339fdf5ac5cc05751204fb11de8e512cda71fc8</t>
  </si>
  <si>
    <t>68ee2aec16c220a37f3a928b13a440b74a55605a</t>
  </si>
  <si>
    <t>f6b0b762a8852d386d5685eefbab68982e72c80b</t>
  </si>
  <si>
    <t>59b90f927c2cbe3e0737cc7ae979d4b6f7c6867b</t>
  </si>
  <si>
    <t>679912307a4690736a8818a4d7916a9f4c162bef</t>
  </si>
  <si>
    <t>b899df676696fa55c8e4ae4a75e505ac9dceddec</t>
  </si>
  <si>
    <t>2922f289b6fca313bf24e1914fc1fc1cdfbfead3</t>
  </si>
  <si>
    <t>68d42ffaa46abb404382730f865fc653326f3c05</t>
  </si>
  <si>
    <t>6c58a0ffa5189504ef660d24af0f68073ffeae8f</t>
  </si>
  <si>
    <t>418080ac883247b6ea46a964a460812cb7de2637</t>
  </si>
  <si>
    <t>2b8bd451a019244bc132f4bfea24f53211c4cae0</t>
  </si>
  <si>
    <t>0ec8b522e3001310ce9f4bf7109306bfd6d9af2d</t>
  </si>
  <si>
    <t>1005f19c6adca5dbc7d2eb8321da5d086e5a8542</t>
  </si>
  <si>
    <t>cd5c99079092fdc128c1d75a8a37fd7abf7a7f4f</t>
  </si>
  <si>
    <t>ef5f6df0814491440ebd321199258dcbcc9e1845</t>
  </si>
  <si>
    <t>9ac4aeef859df83aeab0b448027e6be3e81033c7</t>
  </si>
  <si>
    <t>e2e4c3d38cd3833615901176565681b3a1c84f34</t>
  </si>
  <si>
    <t>0a3bbda684e9489806282235b55d0fc586c50907</t>
  </si>
  <si>
    <t>a4552c0cc38e16c636e91f02cd3af502c98463c8</t>
  </si>
  <si>
    <t>172613d8ea625167bf14dc0d58a2ebae54ba9007</t>
  </si>
  <si>
    <t>02fad502b0301396a319436d4d64a64f0be3c015</t>
  </si>
  <si>
    <t>66663b2b6011079884cf9861dee5479d2db5fa12</t>
  </si>
  <si>
    <t>5c4753971f3bbc9ff150440d0505edcefafaace2</t>
  </si>
  <si>
    <t>f2f6fd1f3dadadb48777e0402e6b361738a05506</t>
  </si>
  <si>
    <t>78527d8839f9bd6a9692f60d977fa14455254d91</t>
  </si>
  <si>
    <t>489e7ab3fa676cbc44d30e057c57bd82499a606f</t>
  </si>
  <si>
    <t>6ec5779fcd3b875786b947c57d28dd0a122206df</t>
  </si>
  <si>
    <t>9c10bd1712bc8812112432a4638baad73b0e1e9f</t>
  </si>
  <si>
    <t>6836c60f2137e54c67306bd57107a4427eb9766f</t>
  </si>
  <si>
    <t>c35a340fcdcb143f16b27aaed635cbb45bf5cf52</t>
  </si>
  <si>
    <t>c31574ba76c3a8d055ba52ca320b64cfc894fbc3</t>
  </si>
  <si>
    <t>36e2d8b738085310cf474f04f891389ac1e6fa93</t>
  </si>
  <si>
    <t>d15662712169d8ca64307f8c564efbd0ac2d2b66</t>
  </si>
  <si>
    <t>271cf41d70dfda705de5fc8c2ce7b1181af64de0</t>
  </si>
  <si>
    <t>3c6a132bcc77d6750734f80a66e996881502a705</t>
  </si>
  <si>
    <t>a6c9bb7bf4b8562ae8f8da09b57ae606d97293c6</t>
  </si>
  <si>
    <t>af11cbe030ce2dbc1753c77fbe3232d08ff76e49</t>
  </si>
  <si>
    <t>f8f063d9092a466ced2d74be5de63c205714b67d</t>
  </si>
  <si>
    <t>1e426c75034f17357b0753bed34c2e82aeae2473</t>
  </si>
  <si>
    <t>aa0c9432cc17ca1c799886c61a9c64105bf4c6f4</t>
  </si>
  <si>
    <t>a6a1b3475ffc7b63911eb6f942f49bd17dfd8873</t>
  </si>
  <si>
    <t>0d95170928143ce64a88045c4ac837bdbd8f209b</t>
  </si>
  <si>
    <t>bcc74aecfadd4cb613a9f1fba74d3590c4b093f8</t>
  </si>
  <si>
    <t>229e9d4075ef153cb4549d69c4689acfcc217412</t>
  </si>
  <si>
    <t>247ad9c921b0ab70034be23d7af10456470f78e3</t>
  </si>
  <si>
    <t>a24ae7c3f5f32db88a453c559e86f56e07696b3b</t>
  </si>
  <si>
    <t>3a675ab8f5158796275e5ae7b615926b01af6382</t>
  </si>
  <si>
    <t>dffacbbcea1f9e84c097bc2b4245efc1466f67ac</t>
  </si>
  <si>
    <t>bcd5727ad21f15628ddb471ea6325fd163ed1b36</t>
  </si>
  <si>
    <t>400313b4a513a34982a32c0a8d66f99202e9d720</t>
  </si>
  <si>
    <t>8f547e9b6cf6c437909feb4f4df7b6fee283a7ab</t>
  </si>
  <si>
    <t>2116922036a2f3186825856b030960e39657c912</t>
  </si>
  <si>
    <t>4ba014c972e56df7b0d07c49fe86215d6a58c3c2</t>
  </si>
  <si>
    <t>28efa409203c975982037b47068267e430b6d444</t>
  </si>
  <si>
    <t>6adffaf696080e3b7ad6a87c0848dfa28a7616e5</t>
  </si>
  <si>
    <t>85e7ccfb3c7e1df193428e0ba01d57c9fe734f48</t>
  </si>
  <si>
    <t>db402ad76b5a39613a18bfffdf3ebc857f01edb8</t>
  </si>
  <si>
    <t>c2e7565e286fe192cd0b942f69fb047371770732</t>
  </si>
  <si>
    <t>9c72b101dadc1ba349a14751c2f833de0a2469af</t>
  </si>
  <si>
    <t>d0eece999769041b0c474e05df0d3868f7f10ff3</t>
  </si>
  <si>
    <t>a0dda4c294288f303299a8523a04312c1385b36d</t>
  </si>
  <si>
    <t>5c8e3bc7b08ef199a4ee9f1ebcedcad420f09ce4</t>
  </si>
  <si>
    <t>c4266fc335dcdd51b45b29b177a4c578285caddf</t>
  </si>
  <si>
    <t>da6d1c6cdcf1181f3601e45350f62563aab6384f</t>
  </si>
  <si>
    <t>2daabb10583bbcdcb1f38391c0dff9f9c0cbda66</t>
  </si>
  <si>
    <t>2bda2d2f1841a6eb8e6d69f441a30b44fe11b73d</t>
  </si>
  <si>
    <t>30187fbbeb1d2ebe4e4452d3e2cda043ef75c9de</t>
  </si>
  <si>
    <t>1f2828b5e94649e712105713871ad1783971833c</t>
  </si>
  <si>
    <t>e4180a3d15174b0e334ab42f7909b314855dfc9e</t>
  </si>
  <si>
    <t>9e3721388fbed14c9308924aba3565d59eddfb4a</t>
  </si>
  <si>
    <t>2835cf3a51fab08a2c1f4c407b6345b5ff0ba8d7</t>
  </si>
  <si>
    <t>84f6577b89a24c97ceb6b049c04061fb6973f36e</t>
  </si>
  <si>
    <t>4afb47434f81c9da2772ab7e43f04332b03a4f1d</t>
  </si>
  <si>
    <t>f8a15e237d364488d32abb91367674c9ab84863d</t>
  </si>
  <si>
    <t>13c529777c684e0a93a6276e14ee8e3495e28795</t>
  </si>
  <si>
    <t>08ec247873e08730c80a3fb67321335417ea06d2</t>
  </si>
  <si>
    <t>18cc7581519fda49003717b5511d879a3eb1296a</t>
  </si>
  <si>
    <t>231e4f353af9b3903f1e243578dcad5887bad5b5</t>
  </si>
  <si>
    <t>4a08365145db8d0f0fb6dfa3e684d84c0c0f5686</t>
  </si>
  <si>
    <t>97ea1a5fb74c571174d427c5705de5fc6ff43e6f</t>
  </si>
  <si>
    <t>69c137286ed727ea58b521119dde42bf17ed00c6</t>
  </si>
  <si>
    <t>4f4e9e77dacde6d80fee5b0851d14893b841c692</t>
  </si>
  <si>
    <t>2c3812ea2839f9b306ad00b2690351591176b560</t>
  </si>
  <si>
    <t>05c31a03665c86bb9f9a5ea9427543328690b357</t>
  </si>
  <si>
    <t>f1f8efab068813d41caef1ee8f514218eed90a29</t>
  </si>
  <si>
    <t>75ab70e38ef9a776845209112d2384d58a97fd6e</t>
  </si>
  <si>
    <t>429c03dc0fde4daa44123d05d177c4c0d9f7f9b2</t>
  </si>
  <si>
    <t>310ede59420417f2d0515099793f853609274408</t>
  </si>
  <si>
    <t>9d82337fb1d056d63c257d5ffe8c4c7b1b6c59e6</t>
  </si>
  <si>
    <t>6aaea8668650c549892e1fff66b9d37a003a29e7</t>
  </si>
  <si>
    <t>6c88253010b24b288c7b21938bfca2193532cf5e</t>
  </si>
  <si>
    <t>2c6e47175b2f9bb8a263272156e80e8b95c9e8fa</t>
  </si>
  <si>
    <t>41a4f3974964d304509a3a96e8eed6f9bcb0e928</t>
  </si>
  <si>
    <t>b76d7fd4934b37ca33cbb716958b3729c0ff1257</t>
  </si>
  <si>
    <t>9760208cffcc718e415f358d9b8e3b4fac0f2a3a</t>
  </si>
  <si>
    <t>b0abf174943519481449af1555188a176b12e447</t>
  </si>
  <si>
    <t>552ce93b2218cb7399746260cf5cc65ca9191388</t>
  </si>
  <si>
    <t>ad3006bad66e0f4099bf3c570674adaf31fbcbb4</t>
  </si>
  <si>
    <t>ad55ae7f6ba9716a0419f3a17f4a8d4c48d07116</t>
  </si>
  <si>
    <t>d8e00cfb534288302d5de3ff451c50483fbce742</t>
  </si>
  <si>
    <t>50e2f15a9c4c7ae005dac5ce0e9b065916bdf002</t>
  </si>
  <si>
    <t>5df905643c2fda73be0d549ce59a3b45bf9bfe23</t>
  </si>
  <si>
    <t>cac7731227cfec17a4e2457c6245401eb8766564</t>
  </si>
  <si>
    <t>4c2dbdca36029483a99afda6be1e91152ab1d640</t>
  </si>
  <si>
    <t>dfa3590b89c95f0b49b1b45f9d00c11f9b378ef0</t>
  </si>
  <si>
    <t>3f9881c893809dd418631fc28c524ad879c7156e</t>
  </si>
  <si>
    <t>45c1389ff9cbdd03bcb6ece596d1f0e9d6959070</t>
  </si>
  <si>
    <t>458ad4769ed8e5fd59c695223823247c83d9fc8f</t>
  </si>
  <si>
    <t>432694addc8b02c01c0df3155e52344be77e6bd9</t>
  </si>
  <si>
    <t>2d00da73a216dc9026f7b825caa35eff24d06fa4</t>
  </si>
  <si>
    <t>efb291c915cc41d17325bba24491f1571a38b3ab</t>
  </si>
  <si>
    <t>d781f99cee7acd6a9bfaa2677754dd1789c64bc2</t>
  </si>
  <si>
    <t>1e68fba1131d6849eb0641e7528112c6e759383f</t>
  </si>
  <si>
    <t>ba33383ca432c07be5ae528e1feb679cf72e9d9e</t>
  </si>
  <si>
    <t>ad5d33f1eec194e71fd4cf6e563ed5558bac0132</t>
  </si>
  <si>
    <t>b9fdbbfe0d917868f14c674879bd8625395cdfd0</t>
  </si>
  <si>
    <t>2f88dc1b4fa812af509cbe41431b084d607a67ef</t>
  </si>
  <si>
    <t>f338c2a43579ee740c1e8f3eff659f04024eeb0f</t>
  </si>
  <si>
    <t>050a42124a2ec50864059df3a0edb76765d5c082</t>
  </si>
  <si>
    <t>e0f8d4836d506635676eef1ecac25c2b6fbfece1</t>
  </si>
  <si>
    <t>5d06cfc84b1e98c0428e90f5aeb4b8df26154772</t>
  </si>
  <si>
    <t>b5b9ecddca9191683f792dbe9f88dde8cc1367c5</t>
  </si>
  <si>
    <t>1cafe89294f9b4093e38e2b9444601c82506d177</t>
  </si>
  <si>
    <t>bd273646eceead425954fbed251dffc3ef10da2f</t>
  </si>
  <si>
    <t>0697cd405b5cd02546551f78fa08a835ccd3e373</t>
  </si>
  <si>
    <t>4ef8a6ce0274276381ba22f7b2b3abfb3f151940</t>
  </si>
  <si>
    <t>0e8bd4b4f04ed0ee7f7abc1982c8c6f578b04479</t>
  </si>
  <si>
    <t>5d5d6c52b34f3be25a159eef4bfc47f328a30da9</t>
  </si>
  <si>
    <t>a109c919fdf18489e5d2a50f2728ea75d9b4f775</t>
  </si>
  <si>
    <t>acfc25e8f2dadb704273cf6f75410484200da86f</t>
  </si>
  <si>
    <t>d72c7b869b548cd9141c752bd1a5b1bb3b320760</t>
  </si>
  <si>
    <t>2a0d02fcaa7a84283f2c4c846c32d98893e5f3d4</t>
  </si>
  <si>
    <t>e28f3b3988651c445a9e95002fe8116239a116a1</t>
  </si>
  <si>
    <t>3d07ba7c65eb83bf1b3b5b37dfae434610b97cb1</t>
  </si>
  <si>
    <t>6b91fd5b645bc8191f19f18e20d5c711a66b8c49</t>
  </si>
  <si>
    <t>72715307d11694032659cbb06a3ee758b0feb612</t>
  </si>
  <si>
    <t>9af389fdb861a71aafcc5a553454c1537b305831</t>
  </si>
  <si>
    <t>923e3814c734062fe760fbb6a68868baa5b6467e</t>
  </si>
  <si>
    <t>bc327fd2a0a61412f30704de6c410d3f2e02f1c0</t>
  </si>
  <si>
    <t>40a1583692d1b05f9a9478ef1ca0b41537729e9b</t>
  </si>
  <si>
    <t>0d2d0f1af571a5820b9500e4816b7ce22927a1d8</t>
  </si>
  <si>
    <t>714fa6a446df9ba8e5a09a8d5a033f6e060676a8</t>
  </si>
  <si>
    <t>2c9876c6929219ce62852bcec9132182e38ab1bb</t>
  </si>
  <si>
    <t>876cf55a6f7269ec8247347bdce6b45e53b2184e</t>
  </si>
  <si>
    <t>3d84cc40b16190f82c1011a26c713ef40b04dc5f</t>
  </si>
  <si>
    <t>d08d164b54b0c7b1a7e6cffdaf2793bc738ee589</t>
  </si>
  <si>
    <t>ac15d3d735e40e5c758aa6a72b0dc595c0644d3b</t>
  </si>
  <si>
    <t>5230381db21ea33f0e919c447f070812354d1fdc</t>
  </si>
  <si>
    <t>d28db7590595d0a40cb87a637bd7703687eea3f2</t>
  </si>
  <si>
    <t>d529ecb1968887bd17f771ce1360096c4c294f2d</t>
  </si>
  <si>
    <t>9300b2393b7013cd1d2e39cabd1737a466ac3717</t>
  </si>
  <si>
    <t>aade3123258f9fc7b89d320ab2dfd5902be8b4c4</t>
  </si>
  <si>
    <t>5975a6d39970001404fb07463db8b5dbddfc714e</t>
  </si>
  <si>
    <t>232ade829c07eb8aaf845f3d5162a2d5f60cd600</t>
  </si>
  <si>
    <t>25c3b3d94c1f0e31ff332611d6c43c05b6ff12aa</t>
  </si>
  <si>
    <t>5366dc794985c953bc2138f301ddd5d468de415b</t>
  </si>
  <si>
    <t>c0748f4a130846fb18fddc66ad9766ad5785ddb1</t>
  </si>
  <si>
    <t>46a51b3cd8ae2b61f79f5e8cc700a21c4cde19a3</t>
  </si>
  <si>
    <t>175016fcc40cbe81db42fff0e30d959fdc5a0ee9</t>
  </si>
  <si>
    <t>6ffa15fae37be99b79305c2a37af8ac528b3fc06</t>
  </si>
  <si>
    <t>a2651dcf1a2a53077b134320c91daad453772db1</t>
  </si>
  <si>
    <t>e35bf76cc9ffdf7ba117fbf20eb1a0943bb0556c</t>
  </si>
  <si>
    <t>3e51c8dc2e05cdeef3a3f44504b84f0be4db8ca4</t>
  </si>
  <si>
    <t>a2c229883add04e408c27d3fa42a9f17ac6fa7c0</t>
  </si>
  <si>
    <t>61e4cb13dd452c3f995ca0327019d97c0aaa9d33</t>
  </si>
  <si>
    <t>a655fdded29bd6ff7170b963b0bcc6c655f3cab3</t>
  </si>
  <si>
    <t>2f176a17f887e36e72b667300e7a604914be9471</t>
  </si>
  <si>
    <t>10b9e51a62b0b33bb9fc115ffa21f10cabfa2dea</t>
  </si>
  <si>
    <t>7c28a53688ba59840609ade59f6cbe258fd494a4</t>
  </si>
  <si>
    <t>0cc2b7d9e0d3478bd1803f3a84c7790647151d9b</t>
  </si>
  <si>
    <t>f8c2983ce40f9e8467ecb43a72faa9e5cdbae929</t>
  </si>
  <si>
    <t>1f9acc4a4163ebc5e7ad061adb50846759fe30b1</t>
  </si>
  <si>
    <t>11f3ad7f177b85be6299a8f1fefc6ab1f43a1774</t>
  </si>
  <si>
    <t>2de6a04f3978dc3c07d34018a9b388854a13e92b</t>
  </si>
  <si>
    <t>e056e774408b3961e5039fcdcb23946414ec5480</t>
  </si>
  <si>
    <t>203661447e5f475ece0bc309e9679482fea12663</t>
  </si>
  <si>
    <t>bbad51c832f84aa63e2082d4ac8bbfe248be25bd</t>
  </si>
  <si>
    <t>c64aec45f8078937fc0d0840b43220c91315061f</t>
  </si>
  <si>
    <t>03bc8b9e60a48f0f973d833b21a9545653df6fa3</t>
  </si>
  <si>
    <t>1842ce28689362adc489f18dcc2afec655535424</t>
  </si>
  <si>
    <t>9a09f6f6cbc3c585ce1ec9a2529500fbbc07a9cf</t>
  </si>
  <si>
    <t>a3c607bd7dac30f97b85271b45dec0a27f10c054</t>
  </si>
  <si>
    <t>52774adebbf4ae92ebeadd1251ee7968268f8d42</t>
  </si>
  <si>
    <t>196dc3a601b9c99f19ebf2d7cf7db80a109ce60e</t>
  </si>
  <si>
    <t>9cad978ad505a98bfdf2d4ce63bb0bde7faf0604</t>
  </si>
  <si>
    <t>4572979271207eb952d471768a0c8b68751704bb</t>
  </si>
  <si>
    <t>e4b88027da9a2eadc69a10f0681872c954262d22</t>
  </si>
  <si>
    <t>559a80ff8028f22035c4b462cf29db45f812bc59</t>
  </si>
  <si>
    <t>5bc30783d42e3216d28f7b69a3a18c0a9ea56c1d</t>
  </si>
  <si>
    <t>76873c65f76748cfd9451cc3b347aa39bf639e3b</t>
  </si>
  <si>
    <t>b3f0f4ffecd532de90b1cfcac16e4ecd621054cb</t>
  </si>
  <si>
    <t>f3d3e4ceb2f6ace3feda50785fb71f809baffcc8</t>
  </si>
  <si>
    <t>f05d5247ed5fa92935d333b0e939295c02abd7e0</t>
  </si>
  <si>
    <t>7a0d44278fb835d58e07b7990c1a01b08751f7dd</t>
  </si>
  <si>
    <t>dc3ebf8963e79c48ffa9bca1202ad9814ff527c0</t>
  </si>
  <si>
    <t>2c6cb429297039149915528eff43b0e85cd9ef32</t>
  </si>
  <si>
    <t>d8fa129db3f14d997ece7a618c039503b995b821</t>
  </si>
  <si>
    <t>3a515148f7671109c8bad0853e4a8630f291f25c</t>
  </si>
  <si>
    <t>d16e2014d36e82cfdedc0872e9c7dea4cdf9de75</t>
  </si>
  <si>
    <t>c09438522bbbad2b66b9c317ecf9a70dd16ca3ae</t>
  </si>
  <si>
    <t>439805404293d6b38d41a1f06122823d10382dc6</t>
  </si>
  <si>
    <t>0f8fe53cf22caf79f991814421871b5813ea8694</t>
  </si>
  <si>
    <t>4e3c92c0c8bd02c9f991463907d05b506996b878</t>
  </si>
  <si>
    <t>bb4bbaf44ec02ae0ce728660027f09b7b9aa39d5</t>
  </si>
  <si>
    <t>7ae6fdfc28b3d9405f7200b37e5eb3282cfa6194</t>
  </si>
  <si>
    <t>2574d6c613e90f41867c33fedd678c6cc726c191</t>
  </si>
  <si>
    <t>0f9af1b83f88fa9ee3f8393369e07bc9a18fb587</t>
  </si>
  <si>
    <t>56f6f723900fdb9b286e5dabb5eb495a2a6bb64c</t>
  </si>
  <si>
    <t>5cd23d347f1c0fbc35414f20391e112a24b9b039</t>
  </si>
  <si>
    <t>b60a2324cde78cb086b62585be75b83b36513c5a</t>
  </si>
  <si>
    <t>d2e0162af4a0c8dee5a327522c6e360692ab5715</t>
  </si>
  <si>
    <t>5238b43992191ff39d51362942570a119a8996b4</t>
  </si>
  <si>
    <t>25524c92c684eada7658cfa244b1200c3465142c</t>
  </si>
  <si>
    <t>20b1b9756a28e9132e11e0c038d7b3ba286411c5</t>
  </si>
  <si>
    <t>cc9317ccb0a17eef636079b01f7e3546b49ed09c</t>
  </si>
  <si>
    <t>9b879576dfdd2f7bbe075aa6fd64a580c7759f53</t>
  </si>
  <si>
    <t>429a3e1f9f65956303f3bc16d2ef1e76c0e95c48</t>
  </si>
  <si>
    <t>a6a46ebda4d05b2e2ebd12195a65cfd4dce49df5</t>
  </si>
  <si>
    <t>6db3fdcb1e64f3571b20f5b885bc0de2644db4ed</t>
  </si>
  <si>
    <t>ff570e141f1d8073acfa6003e7258a569aed2359</t>
  </si>
  <si>
    <t>3f9489a20d12d3904beb6342f7a3bf4d84d80c05</t>
  </si>
  <si>
    <t>3b62a558e447828c8de9684147ee921e1a05a7b0</t>
  </si>
  <si>
    <t>abd8a9097452d01c6f042a820ad1e8851b540cb9</t>
  </si>
  <si>
    <t>0b31bbe0c300decfcae9753af74b60c72c39f75e</t>
  </si>
  <si>
    <t>5da7b6133f68322ccabc2706cc99f53dc290f426</t>
  </si>
  <si>
    <t>57e75962f5f69372ebfa6504cd820ee46145d7c4</t>
  </si>
  <si>
    <t>5890cfe7ea2b1075b486a47247029952a2d0c58d</t>
  </si>
  <si>
    <t>4293d470dd2ade4b06a9deaf015bc1583a418d01</t>
  </si>
  <si>
    <t>dbc881cc00defe8a22631e7d7016fdd077046fa8</t>
  </si>
  <si>
    <t>6e2c9861dacc2e05754a3ffdffc141c347efb514</t>
  </si>
  <si>
    <t>818e90180d6ed0579e3be4f18a6bbb691eccebcf</t>
  </si>
  <si>
    <t>4066d0ee8b91c7ad8fd9214ba2b7e52063fea10f</t>
  </si>
  <si>
    <t>6bc0cf3c2ad59836cee44aef58127b97f2b5fabd</t>
  </si>
  <si>
    <t>c453d80368a4f30d325a65895ae86032be1c3da7</t>
  </si>
  <si>
    <t>67e6340344c9d6d273eb9427ffba9da2cd54464e</t>
  </si>
  <si>
    <t>94dd8e99810e016f8fedc8f1efe1c5d5d359ab3f</t>
  </si>
  <si>
    <t>9a70b5399d56796e64acc8813c14d8f664d90f66</t>
  </si>
  <si>
    <t>96a459dbc5b8fd47a5ac1d2af0f70082b99735ce</t>
  </si>
  <si>
    <t>effdab965bf178693b239cb7ad2cab3b15b6f600</t>
  </si>
  <si>
    <t>6e5b93ba63787b70b3d11f257e8017c89a72080a</t>
  </si>
  <si>
    <t>e8bb5cdd9b56f31fd6578a37794591923227041d</t>
  </si>
  <si>
    <t>0bd158f10baba8a165df2940e79f9ba82cd810c0</t>
  </si>
  <si>
    <t>7cd2e56cc5df64d5673d968a6f0f5f6c7373f0e3</t>
  </si>
  <si>
    <t>9d3f495b85b1a23d97aecb14d282ef1c9814b617</t>
  </si>
  <si>
    <t>9a32cf443e0ae807057e73036083c19a41a5eb38</t>
  </si>
  <si>
    <t>b315b0cfad433a25ea781651b8b7033e4de1c8fb</t>
  </si>
  <si>
    <t>35e81085ef9364ec38767983bc259c4330e17c78</t>
  </si>
  <si>
    <t>d2336fdbcd5f8603c6d7f144ae540e344011d299</t>
  </si>
  <si>
    <t>06ede17d4fe1dc204408a0f74b027e33df935948</t>
  </si>
  <si>
    <t>487b7caa72708aae65b246288d83eccde82134e8</t>
  </si>
  <si>
    <t>ed245eca189331a62ed1c79e018bc7ded7eae938</t>
  </si>
  <si>
    <t>09d840309ce16c54f631734928e1883b2c20e3a0</t>
  </si>
  <si>
    <t>69217cb58bc0c852d6e578e7313dfca099810454</t>
  </si>
  <si>
    <t>3acc168a671d2b507f38fbc502992be54bda151f</t>
  </si>
  <si>
    <t>ecd5c20a3624d3f969a87ea3ae65a87a100d4142</t>
  </si>
  <si>
    <t>930abc1ece21b4d7c649657910b9706132c55fbb</t>
  </si>
  <si>
    <t>1b3db89d12a335ab38d9c158bc60a0245ae3069a</t>
  </si>
  <si>
    <t>3f495f4faf1a13d66c1abc247c8bd7b201d37cbc</t>
  </si>
  <si>
    <t>6033a5d149d1496759d911afb471136e9879b398</t>
  </si>
  <si>
    <t>f1a4f7d9ed27687dc3efa5b6a0ef2d4e2a7717a4</t>
  </si>
  <si>
    <t>18b3a7f8760bc501f5f43f06c0c76d37f491d4e5</t>
  </si>
  <si>
    <t>98936bf7596a3b6c0682fae547979a292d175abd</t>
  </si>
  <si>
    <t>08c642c94d18a0b77c3ac8f6a001440f620438c2</t>
  </si>
  <si>
    <t>584eaf04c7e66741450639b102818cafc240f680</t>
  </si>
  <si>
    <t>945d29603a34973cfe31b1f92102612e89f53145</t>
  </si>
  <si>
    <t>7a752350ee7b6fa2a41695410252c5700693cd56</t>
  </si>
  <si>
    <t>d08bd277941ac3ad4fb1f9a33ba5deb29de08737</t>
  </si>
  <si>
    <t>b030ac77e642407ce8994e9d5ed06c4a2f517d1e</t>
  </si>
  <si>
    <t>94cbf5ca76b1dec6d5fb65b43a86b5ddcf13e7ca</t>
  </si>
  <si>
    <t>d1c616015263ff56dff7b03df642812c208067c5</t>
  </si>
  <si>
    <t>e83bc391c1d2bc216c6eec25a667e207d3a3e28a</t>
  </si>
  <si>
    <t>084d608d14c57b07dc896761da4d826aacea0268</t>
  </si>
  <si>
    <t>557cc4adf3dbdd9cf90b991d341de170108122de</t>
  </si>
  <si>
    <t>958c919b72e86ec07ae2a6f16338faf88cad1ebf</t>
  </si>
  <si>
    <t>d8612256e3e180b2f2640ef3a9a3ee8e77ce3951</t>
  </si>
  <si>
    <t>4d551f9aada9599649229cbca458d73fb27a036b</t>
  </si>
  <si>
    <t>6593919ecfa7807157b8fcd5496afd1bd5bcfd43</t>
  </si>
  <si>
    <t>3e474f82e339983c7e5189aa35baa6b12bda5a3d</t>
  </si>
  <si>
    <t>7373a0e50aa91bfcbef02c52b1385929f1832eb5</t>
  </si>
  <si>
    <t>f48e7d28a2020813b95877b6af19039bc6fc65ba</t>
  </si>
  <si>
    <t>a8b475ba66dc77dda166e877ac0077d9e113aef0</t>
  </si>
  <si>
    <t>aa28cd307d9235d889b74bb211e95dda4af5a31a</t>
  </si>
  <si>
    <t>1f5488dd93d5397125296e07912134b3e2414f04</t>
  </si>
  <si>
    <t>9ab1119d54cd287704590f9df26487887357cb03</t>
  </si>
  <si>
    <t>67eff97eb0672702da43ad8a4d02a3b2e3d35d3f</t>
  </si>
  <si>
    <t>3a07a050c0c01acb269ea1b0153ef4c225e1f8f8</t>
  </si>
  <si>
    <t>92955b4f323106a5fcde435fe4b0fcd2bba4e499</t>
  </si>
  <si>
    <t>cf64a53f7a989674fcda1975f812edc264963de2</t>
  </si>
  <si>
    <t>b4b78071a1357737df48e96f0c23e3fd97b82c4b</t>
  </si>
  <si>
    <t>1ae66c7cee95a6282c515a85f9b7b97e10fd0373</t>
  </si>
  <si>
    <t>5541ab9edc8762dbf239da4cbc3833bc5e0b433f</t>
  </si>
  <si>
    <t>4ca3ceea8dd5433b1408392b64ed48ec3c7da962</t>
  </si>
  <si>
    <t>93186b10944cb57c0fc8994b728edbbd03c9fe24</t>
  </si>
  <si>
    <t>74147371cceaa529f5915cadf413ec5c6f96bf64</t>
  </si>
  <si>
    <t>caf537ff35615d43e55be1b1194f669b460e9856</t>
  </si>
  <si>
    <t>97b36180038c9a8854cb3b4e5da053308d1a9a2f</t>
  </si>
  <si>
    <t>45dca1898d21b43066db170b5168d973d6621689</t>
  </si>
  <si>
    <t>d79b6b6ee7dbf18b0dfbbc67f084a4c4eb9e26e4</t>
  </si>
  <si>
    <t>3b747ca29269ae482297499eb23425aefa6ef6b3</t>
  </si>
  <si>
    <t>de0651e48d492a9ee701beb42a8a21f8a98d3aee</t>
  </si>
  <si>
    <t>968879f43d1a23440ba5838b79d09eb06b30a1a2</t>
  </si>
  <si>
    <t>1ff3ad32089aa2272547e936a0b04dbdf106cb5e</t>
  </si>
  <si>
    <t>b9239253ecef8800122b3539f861a5c1fece6cb2</t>
  </si>
  <si>
    <t>d306b5adb9c4dcd55c9def704e54099266f18391</t>
  </si>
  <si>
    <t>b515ef4641c451fdeb3392930418314dd878d732</t>
  </si>
  <si>
    <t>41fafba3dd14736b1d7433c862109d75f124049b</t>
  </si>
  <si>
    <t>2186461b7fb272bde0b0b0330053f0b4b4a67973</t>
  </si>
  <si>
    <t>34a4a2cf9be053702efdb0bc53527f554a4f0373</t>
  </si>
  <si>
    <t>83d8bb0226d12bb22f6d06dec3098bc553e04661</t>
  </si>
  <si>
    <t>15fb4366d14adb46af673b3ec82b0d68a13a18b5</t>
  </si>
  <si>
    <t>e7f519b8e74d5482ff3f0163e8607d2e4ac5e1b3</t>
  </si>
  <si>
    <t>f955712e4bca2e16e6029aee53ca76ab31b6e374</t>
  </si>
  <si>
    <t>01b55a77ab56bc7955348106b00c71cb241156e5</t>
  </si>
  <si>
    <t>bf7330e3b87b39dfcf09b044ae87a7900991bc71</t>
  </si>
  <si>
    <t>82752256bb6c4ddf47e8408356a2e88754c92a82</t>
  </si>
  <si>
    <t>76481c0725312e95ebe9b1fdfc420c4ea97e56e0</t>
  </si>
  <si>
    <t>584ac0cc630eed3cf2a386433106a283c9fcc378</t>
  </si>
  <si>
    <t>bebef00c3e860f0779fe0c88f6da7c93a964f218</t>
  </si>
  <si>
    <t>42ca3ada0e3db0295e4067a638d67b91ef84bcdd</t>
  </si>
  <si>
    <t>870f25b9ec374cacd93051bc2c492fc65db02f37</t>
  </si>
  <si>
    <t>862767b0d5218a1e31019f4d441598398ad5509d</t>
  </si>
  <si>
    <t>21a1527002116bf27b46cd0d253c41cffa6f4417</t>
  </si>
  <si>
    <t>8012a72af5ae1ac693c994f2fe8403d2dc1955d4</t>
  </si>
  <si>
    <t>2d086e33b45b1f8be7dd0974da4e9773a2079cfe</t>
  </si>
  <si>
    <t>5aeed54d491400f31e826da14274638003e0c87f</t>
  </si>
  <si>
    <t>c99925adfd3b16264df3b5a4884453bd1315cda8</t>
  </si>
  <si>
    <t>f4136b9156aac66fb00be99e0a8d414471adff59</t>
  </si>
  <si>
    <t>990a71ae9521e7bf2086449e9608207ec4ca8204</t>
  </si>
  <si>
    <t>e4c87c5ec33a1b8766e8008896b3bb268a732123</t>
  </si>
  <si>
    <t>ac2dbf40ac4cdbf26050bddd675fdda4a3522944</t>
  </si>
  <si>
    <t>5111e3ee0397da4078a58410cf039d5643c27ef9</t>
  </si>
  <si>
    <t>8679c1d2e53a675a8b22c4937e6b90d2da0f638f</t>
  </si>
  <si>
    <t>f78457cf153d831c1b76581692b462b25bd17e1b</t>
  </si>
  <si>
    <t>5d2533347ee8fa6644631b6e9d9e7ecb82dbefbd</t>
  </si>
  <si>
    <t>09bca48b42fde8b60c22a6a6562f763e4d609c86</t>
  </si>
  <si>
    <t>e40bab85537ea68a65e6f1a53e49c84c863453ad</t>
  </si>
  <si>
    <t>6712b6328fcfde39ffab55d1f0f2454151ea1d37</t>
  </si>
  <si>
    <t>56fc6cb7007d54c84122f41ae049c7ff89c19652</t>
  </si>
  <si>
    <t>9e1ab994fab1a711e83b9ee2b634acbc0754cf67</t>
  </si>
  <si>
    <t>83a20a85c777d244a110e64d4788985f88aeafd2</t>
  </si>
  <si>
    <t>ae398081bdcd57bb38a95e0ba3f12cbb325a5d0b</t>
  </si>
  <si>
    <t>bb860eb52d3be526e0ae376153d30635fc6b05bb</t>
  </si>
  <si>
    <t>8cb356f944df9da82052b8ee1929bb3b9796155b</t>
  </si>
  <si>
    <t>36216f8b32e70509ad7ab9af8855917037cc2f0f</t>
  </si>
  <si>
    <t>49902d83aa44eabc6ce4ba25b6b8b0d675770156</t>
  </si>
  <si>
    <t>6600e1db199d21603163febb911ee3c9b6a94866</t>
  </si>
  <si>
    <t>211c7c8c0016c20a78c07ad6f7ea15c3c3377659</t>
  </si>
  <si>
    <t>641a181a3595180cd6e5b3834743a414de3bf3b4</t>
  </si>
  <si>
    <t>dd956fc1d076ae08af27b8691df29b403092fbff</t>
  </si>
  <si>
    <t>5eca49acd5c9ee097a05468a01567e6885a6715a</t>
  </si>
  <si>
    <t>1cf39477c8681933829667a13253046c12d69cd0</t>
  </si>
  <si>
    <t>0572270fdebfffe1ec8859c455d287ed866f6ef2</t>
  </si>
  <si>
    <t>36b05b1a55524095a9d87af356227f2078d9025f</t>
  </si>
  <si>
    <t>554ac264e1ed7e2a241d0367c4903d806d101f01</t>
  </si>
  <si>
    <t>dd19285b75fe98e92a5b2f95fc9e7bf33aa9c62f</t>
  </si>
  <si>
    <t>06f8470df9e71fa412dc35c10d2297e2d7f6e01c</t>
  </si>
  <si>
    <t>ac7f7924eefe785a1f45af88d196fc3bad100ac3</t>
  </si>
  <si>
    <t>9b29ac19c812d921439df2ef16a1b8588c70e34d</t>
  </si>
  <si>
    <t>fece70c3d95ad35e55f5a26b349e2adc3dd61d18</t>
  </si>
  <si>
    <t>da978049b23c1e6f5f3537792ee75ca9650bbe90</t>
  </si>
  <si>
    <t>2e276adeb31e10942188271589afbcf5573b94a1</t>
  </si>
  <si>
    <t>0dd8e3671c789be535dede6e52fdb4b0c1cf272d</t>
  </si>
  <si>
    <t>77f31eebc909f232cd0b2a07245de40060d73ce8</t>
  </si>
  <si>
    <t>998325e40c5bcf7c26acd813b39bbebff0c03371</t>
  </si>
  <si>
    <t>01cab80cb970d72d55f59b9a9914f4a1c6c5231c</t>
  </si>
  <si>
    <t>dc065b3daf734df3202e5fcac186795b530201b7</t>
  </si>
  <si>
    <t>c5840121734f2af99e43dff31e179ab5f15ab561</t>
  </si>
  <si>
    <t>35bfa0c16f81cb0927da6c4dafab32ddd1b4dd44</t>
  </si>
  <si>
    <t>54023946eef3d9763deabc57633b2c78da734c2a</t>
  </si>
  <si>
    <t>8533376ad8322a2b2c3aad8b752ea92513c59867</t>
  </si>
  <si>
    <t>af4690b1bc3cfd9b90dc9f710ca697acb7f588b4</t>
  </si>
  <si>
    <t>51b648c25d9c951bee0808239ddf5119e7f17822</t>
  </si>
  <si>
    <t>b22cc21bf04896e503b0b9ddf540dfc0313ea6f9</t>
  </si>
  <si>
    <t>6d29f45333fdfca3585badcd260870c482bf821d</t>
  </si>
  <si>
    <t>8e89b5ccfdc55fcabd2608abcb65d0643c524ad3</t>
  </si>
  <si>
    <t>311830b454a52662cdc4d5ea59070c25acc99e00</t>
  </si>
  <si>
    <t>1b9ff8673be35fee3b954246639def34886141a4</t>
  </si>
  <si>
    <t>ac5701b9227e5479803e7b371223e3f3348441f9</t>
  </si>
  <si>
    <t>bb3bc51f622b68860fc17c7790073413c5f76a3f</t>
  </si>
  <si>
    <t>1a84d4c39d8e866d4798cb3edb4180fb18fe8ff5</t>
  </si>
  <si>
    <t>06e1aef83631550cddd1dccf3e2d778e35a89aa1</t>
  </si>
  <si>
    <t>6d6f645f19fae5a88dfdd71efec6e72abc4ffdcf</t>
  </si>
  <si>
    <t>0a36d159ab027f92868e0feee22829c85354857e</t>
  </si>
  <si>
    <t>0dc0fe704e8160c3b9904553f19ffcd5f2dbb955</t>
  </si>
  <si>
    <t>893535659ac78f4489abd84f7c2cea8c3b373378</t>
  </si>
  <si>
    <t>6d2fa265138386093a1496052a44e525a8df1011</t>
  </si>
  <si>
    <t>85569ba189215d45b6a21aef3e7a1931e66c0490</t>
  </si>
  <si>
    <t>d9acd29a514180b0ba623f865db590337aa897e8</t>
  </si>
  <si>
    <t>e24e1f87cc0132a51c63fa842a1364cbdc519ab7</t>
  </si>
  <si>
    <t>c409104ba729bb04c654e43e09219a23f453f31d</t>
  </si>
  <si>
    <t>80e69f3833b064145c13700173c5c712f229e04c</t>
  </si>
  <si>
    <t>b5b25524edc8583a30dcd2ae9a00138bd58c1de8</t>
  </si>
  <si>
    <t>8588d95864e6e8fee261e167f769bca42284a402</t>
  </si>
  <si>
    <t>02bb8d3c3182973f3ebaedb3beccad08f5411d2c</t>
  </si>
  <si>
    <t>77f6a31f7e5dfa0fba8fd30e12081da3f886fb12</t>
  </si>
  <si>
    <t>4cd318a0f3ce7ffa544b083de691645c831a4a96</t>
  </si>
  <si>
    <t>d0dba470bd0ded610ed96317e4604c9d4a11bb70</t>
  </si>
  <si>
    <t>76575a48babc05f5a984f218cf280fd15f2f5f0c</t>
  </si>
  <si>
    <t>f0ebfb283cb1494fee53b44bbdb98d31fc89f597</t>
  </si>
  <si>
    <t>5ff5227b2864399530e5218fc6649912b4922f65</t>
  </si>
  <si>
    <t>59c2b8d5d4047d9fdf5e6e2049aea39ff6a66a71</t>
  </si>
  <si>
    <t>49570f35a5a0a41d39b318f9108687c70e85b297</t>
  </si>
  <si>
    <t>0cb8b2d9e7c5f7d9f7cca0c8b399fa7adb1e6dda</t>
  </si>
  <si>
    <t>6996619446ffa0dcb247f79801c192b1c26d1715</t>
  </si>
  <si>
    <t>8fef797e84dda40e1f89551eeea16ea155b9dca1</t>
  </si>
  <si>
    <t>989c59394183f795adc169d4809da7a08f947032</t>
  </si>
  <si>
    <t>6b0d2965489ca54379e4c88ba187e285bf76e91e</t>
  </si>
  <si>
    <t>4898f83ca7da1b441a76782840903c1bcca736b7</t>
  </si>
  <si>
    <t>a24d767b70a5a1d665a25358bb3a93801977641c</t>
  </si>
  <si>
    <t>9f367546669daa313d0bb4b7bf12f4a712c1aa95</t>
  </si>
  <si>
    <t>4e6c7b1504c3f389cae89a781f62a1ebabdade7f</t>
  </si>
  <si>
    <t>02286ce605ff2c2060bf708c78bd3f36d2bf6b24</t>
  </si>
  <si>
    <t>71554a093bca01c389c3389cd1e736bd214369e0</t>
  </si>
  <si>
    <t>a347e75ee302caacd6d715c003ccec1bc9413152</t>
  </si>
  <si>
    <t>6e36839181de265ade37676aee32e06e602077c7</t>
  </si>
  <si>
    <t>2163d652dc454079cae2b87828e9f68ce292045d</t>
  </si>
  <si>
    <t>368ff612240f2539dcd20d9667800c5d00b99c50</t>
  </si>
  <si>
    <t>fae0b8d9dd493daceaf487a9fc285edd89476544</t>
  </si>
  <si>
    <t>e4d049e7f1671dd9d4246fe52c0ac0754b3f2495</t>
  </si>
  <si>
    <t>47f5db2a900920c22edade6f643504bdb45feb30</t>
  </si>
  <si>
    <t>da210177aca7e08e8531865bb465393f428e9d93</t>
  </si>
  <si>
    <t>9ae6b5fff6e098d115636d6f57b0b01d1590098d</t>
  </si>
  <si>
    <t>3edf8b488e4bdd08ed29f6bed828717f4f14ef5f</t>
  </si>
  <si>
    <t>68e6fc21570215ec4d211a4208e3d4e57cca683a</t>
  </si>
  <si>
    <t>0f2f949a0509cdcfb00ad10fbfe6623122c2465f</t>
  </si>
  <si>
    <t>a4788ac9886c667a154acdd554d4c3a23d37bd92</t>
  </si>
  <si>
    <t>77bace81efb1f8938e28f03977ee1336b587da61</t>
  </si>
  <si>
    <t>db01bf34772a58f20f2fe84e06469b9d48bf4427</t>
  </si>
  <si>
    <t>f678a6b5d7d08c453c792b560e53fcf51fb4ce89</t>
  </si>
  <si>
    <t>154e57539c952391a0cf3938ce8755f429cdbc4a</t>
  </si>
  <si>
    <t>22f93d800c7bcb95609c841be0d5122a31fa5eb0</t>
  </si>
  <si>
    <t>781bee50d3efb1f935873d468bc2fc9f2cf6f6d5</t>
  </si>
  <si>
    <t>c98ef4e5c35479215d9ef804d5b74db7e289ff2c</t>
  </si>
  <si>
    <t>5015432a3e7622b14f4a20b0a2fc7e56ac2b61ab</t>
  </si>
  <si>
    <t>3906f7813ab07ccb3dca7bbceed1685f44cb56db</t>
  </si>
  <si>
    <t>2269b8978878da7785842bf47a81abbb3ace32ab</t>
  </si>
  <si>
    <t>934883bb8b2e1c723f8c59b3e20ea915475e58b9</t>
  </si>
  <si>
    <t>88f98e138bad91914d454449bdc322034e820994</t>
  </si>
  <si>
    <t>18e45e9df87bda912aa1c1b32db4b8a1e15ee0aa</t>
  </si>
  <si>
    <t>e3c2e9ba9b0ebf3bf33d4e80a084fa8fd9f3ca11</t>
  </si>
  <si>
    <t>5b5dd08afbc98fe961b951dd973b580b66dd8701</t>
  </si>
  <si>
    <t>485ea515fa6f7e3277f7637e6bbb71780499ba1b</t>
  </si>
  <si>
    <t>d673ebe925afb2c2a40f3335ebd2e448774766ee</t>
  </si>
  <si>
    <t>09a1468fbc6fbb3ccd2a25149a5aa31ad0574f2b</t>
  </si>
  <si>
    <t>b3f8cfe886bec2cf485457107101363b01cac717</t>
  </si>
  <si>
    <t>0e021a255804100598e34d42c9ab02a6713468d3</t>
  </si>
  <si>
    <t>f499b9830b00c140d887b8395b642045aee2dcf2</t>
  </si>
  <si>
    <t>db3a540d432a30441bdc797e01d339ffaf3e6cd7</t>
  </si>
  <si>
    <t>db95a8a7487517ca68a9565433d754b9e24abc15</t>
  </si>
  <si>
    <t>fb610da8a749efb207b811e4c20b3951cfe097f8</t>
  </si>
  <si>
    <t>fc570f03f7df5b47c5aa9f2a6ef2102d08e8729c</t>
  </si>
  <si>
    <t>a08850c2464d1b6766317d73c1bac0459bef5e52</t>
  </si>
  <si>
    <t>c65be603a0ff34f63169b89c6f2e1c041a10d779</t>
  </si>
  <si>
    <t>6e9a676823d06121a7442914eabfce0778d5f8b1</t>
  </si>
  <si>
    <t>337671858d537df9b64fb62f935f14ffda84a99f</t>
  </si>
  <si>
    <t>06152a5b42af59fcce03bd25740dec688f97db2c</t>
  </si>
  <si>
    <t>b12d11367a0bf157cb199e315ec8078a4f8fa346</t>
  </si>
  <si>
    <t>e66560480105314b0b5c08a3f6a1961cf15da943</t>
  </si>
  <si>
    <t>db36cd879d267de431a01c98c80f8347c6510201</t>
  </si>
  <si>
    <t>8af49e823ad79f8130f8ac80b55e38cb79f1cdf2</t>
  </si>
  <si>
    <t>a06188cd9d4a66b4409c913fd11d46d71f5d4026</t>
  </si>
  <si>
    <t>6a1c657ba97fc3bc159085077c66848bde332775</t>
  </si>
  <si>
    <t>3c1539ddb7c23e565fec1667176c4d92f3070fe8</t>
  </si>
  <si>
    <t>69c97364520ed0170e7fba932ed37620fc2d0e0c</t>
  </si>
  <si>
    <t>a7caf8ee55cb1c05cb048557e1977315504f5725</t>
  </si>
  <si>
    <t>f7cdd0e1fca1b5d375dff12e5199f10871c4a3d1</t>
  </si>
  <si>
    <t>d53079512410d77b47673c35c85b4e937bde3c01</t>
  </si>
  <si>
    <t>7e68891fe69a2e9e0b6387d7bb00d7a014eb1b56</t>
  </si>
  <si>
    <t>a541ec6955baafcb010c9d7ff568e369ef5f8905</t>
  </si>
  <si>
    <t>c5b509b562f457278cb4bf0ce489c0b83918fd28</t>
  </si>
  <si>
    <t>4befcf0853d68f346854fcf2cdc8306e5a7dc51a</t>
  </si>
  <si>
    <t>d7630ace3da9d470585d9ebd826af9b3541e0a6b</t>
  </si>
  <si>
    <t>076d0299f11c38ca64e992e7e249686b13cce8c6</t>
  </si>
  <si>
    <t>b2923d10c9a3c1c86e395dcb6d8fc79c34ae663a</t>
  </si>
  <si>
    <t>9688605f200ac4613c95f8d33e4d000e9dd4d853</t>
  </si>
  <si>
    <t>d9c97739eb937b42591281e49206b428eb229efd</t>
  </si>
  <si>
    <t>45f045cead5acd1f3186cb250bb3fb1c2de17042</t>
  </si>
  <si>
    <t>393e2349b3a52e3c275cd6ea44f92dee04a90bf8</t>
  </si>
  <si>
    <t>a3d31cc6035c2613a94003198934fe80b732c10a</t>
  </si>
  <si>
    <t>7d276f3d0ff377ecb0b462150683d6a975eb3cb7</t>
  </si>
  <si>
    <t>a2f255441991f499c533253dfaa2e35e83a67d8f</t>
  </si>
  <si>
    <t>e9259f1e96a6909d89800066a757968f5eff6a08</t>
  </si>
  <si>
    <t>7712ac99303748a307cd296db00f9e16862cb555</t>
  </si>
  <si>
    <t>8b55f6dd6bbb24334a7d053c6b3071584d6b235d</t>
  </si>
  <si>
    <t>15ee687d7822a7c81ecff8cca14eaef97d70fe27</t>
  </si>
  <si>
    <t>19493ad83ae377877332084bfd6370ff71b20181</t>
  </si>
  <si>
    <t>20219e93908c13b596e4cc7dd3210abd1fd23ea7</t>
  </si>
  <si>
    <t>b35cb8e87f404ad0e1ccfa771b23de4729562310</t>
  </si>
  <si>
    <t>d34984d8ad863633fd00e288796a87cc8b0d5fc4</t>
  </si>
  <si>
    <t>d9498998608a54ebaa9225f00a3c9a995fc0ba50</t>
  </si>
  <si>
    <t>27585c79368a3a1716f483ca451cd8383e1d95e2</t>
  </si>
  <si>
    <t>8d4bac4cbe404c1036d430c17c026d36cc1d1b63</t>
  </si>
  <si>
    <t>de29e2c0bc5ae27215fa2531f565637efc4cb364</t>
  </si>
  <si>
    <t>01910bff27c0c665fb176d2db4ba404aab740c31</t>
  </si>
  <si>
    <t>d79ae4d20b523b0f4d1e4eb7bdfc4cf141aa7591</t>
  </si>
  <si>
    <t>531d2afadcaa1b568b1d3f14cd1285a62f61e3aa</t>
  </si>
  <si>
    <t>6a820f8fb1569eeef19e2b9ae45da95d2cd68ebd</t>
  </si>
  <si>
    <t>474ab8ad20850758a63194b7ac85701de2fb8070</t>
  </si>
  <si>
    <t>cb6bfb6440f99d0e50d350897c680e5aacfaf31a</t>
  </si>
  <si>
    <t>585ba15e36057376f97a4e22d99a8d62277777f4</t>
  </si>
  <si>
    <t>ccc5979c51c4e96cd1d9799a93be4acd9514a654</t>
  </si>
  <si>
    <t>4d57f7a45c8423ba88fb42df0e6746cb96a3eb4d</t>
  </si>
  <si>
    <t>7b4d2fe7efe271e427c2af57560da402690dd060</t>
  </si>
  <si>
    <t>31bac2b3e873e63cf6dd36400452983f9c6e42b4</t>
  </si>
  <si>
    <t>01d3e4494ae84585336cae25e19bb5d8bc19075e</t>
  </si>
  <si>
    <t>d71f85cfd387ce870a0131e1826f922b31346a85</t>
  </si>
  <si>
    <t>1abb963c0b76dd73bf8e6545d6af3caf50ca091f</t>
  </si>
  <si>
    <t>87f7c6f34da4c0478344f041a041e93d193c5b98</t>
  </si>
  <si>
    <t>d0fddd3d68b258c48b100d52a3c38891d28113a8</t>
  </si>
  <si>
    <t>55bf40a3bf8de8759bc954ca392f6922a220c15c</t>
  </si>
  <si>
    <t>aee63768c6ffc76047805159b352f501aa7c15d1</t>
  </si>
  <si>
    <t>e65ded51864ba2b46cf293fe4de50f9ea9ea46e3</t>
  </si>
  <si>
    <t>5be734e3fac2576658edc6a1f006cabc08cf7c18</t>
  </si>
  <si>
    <t>f0b43ba4692912bf70913a5a0b0ea5b16a0251b4</t>
  </si>
  <si>
    <t>dc085ccaffed31e6bfe33a1bd65722534a8c2e2b</t>
  </si>
  <si>
    <t>282cbe13476577ac1bd28cbb42496aa37e292996</t>
  </si>
  <si>
    <t>a1df10bf2d60d7d95d6d1f4db37205f66293f6e6</t>
  </si>
  <si>
    <t>d74963609275c6b6e1f47131db2bb291aa496b6b</t>
  </si>
  <si>
    <t>69b642e82454213ebeb52b84c7cb147075a5c43d</t>
  </si>
  <si>
    <t>d80fa2d7c513110023269036e89503bb542131a4</t>
  </si>
  <si>
    <t>d5beb447e4e8b6910fa1fe2abe0f29c938b5aa05</t>
  </si>
  <si>
    <t>efaa6ff611c70f5e020e5dcd4fc1151895431136</t>
  </si>
  <si>
    <t>55109dcbd1585913f97c7e827ca4db81b7bb8188</t>
  </si>
  <si>
    <t>ffb2294b84ea75103a83d70a048272feb2b466be</t>
  </si>
  <si>
    <t>5f63fd545edd58ab0bc09aa461c70753c6a95710</t>
  </si>
  <si>
    <t>7c07e0c72f9c1eff092b418ec37b44ce7c9ab353</t>
  </si>
  <si>
    <t>20d05d7ec2fa471a4d5230676db488a87adbbc38</t>
  </si>
  <si>
    <t>2e2a6a1adc4e3632e6aca025825e136ed9aca2f1</t>
  </si>
  <si>
    <t>b5ab6880aac3481b48cdb7a3bb47fb5864d14241</t>
  </si>
  <si>
    <t>ee56c920fca4a3cd685d07a8a9974d006d204e41</t>
  </si>
  <si>
    <t>b98971a17e2abb84a79653e02c25bd260cce9c83</t>
  </si>
  <si>
    <t>90bf6e85020326a8183db14b94e05b873836993a</t>
  </si>
  <si>
    <t>34caa703016b0b9d04164cddea321b697b780fc7</t>
  </si>
  <si>
    <t>85dfee100d24efa3c0dfed951713137646b5b196</t>
  </si>
  <si>
    <t>34d116964df303a96b99fd0523daa5f83249a8dd</t>
  </si>
  <si>
    <t>a7e5129f0f96bce28f00d47a3d7822aa8e69edf7</t>
  </si>
  <si>
    <t>bf7f1a4e962150af70d050080fbf4d749299faa0</t>
  </si>
  <si>
    <t>63348fd27b9481c33c176e30e09be99755d9e4a6</t>
  </si>
  <si>
    <t>408a7f76cfe4f03c84f4ba15b7d9c1b3ef894d3b</t>
  </si>
  <si>
    <t>dd519f3a82e9239683a9af4c66606741895c2f43</t>
  </si>
  <si>
    <t>da90f92cf22ca9d055de618d17c57c31e843c06c</t>
  </si>
  <si>
    <t>88b200cff6dddeeea6e19a8fb3b87a1bdb5a48f5</t>
  </si>
  <si>
    <t>a42c9fcb0bd46fc152154a123d9b7198eb1ee4a5</t>
  </si>
  <si>
    <t>b61325b82009e9f9ac5002c4e4e72f221c69f46f</t>
  </si>
  <si>
    <t>5a0ba33bbee768c8db7b1265927011cf20afaa1a</t>
  </si>
  <si>
    <t>58d1a6019ffe9fa2198ac757581180e66a9d4c82</t>
  </si>
  <si>
    <t>b89402d312e4db32ff3196b6261e845ecb5ba4fd</t>
  </si>
  <si>
    <t>76d49cbe98e8a2e3f8184a949c6f7712f8fbc829</t>
  </si>
  <si>
    <t>a8f00d4ed77b4c3c145a162f6155b3c72be922d6</t>
  </si>
  <si>
    <t>a15862f81c065c32d4748ec6167dab4727346e51</t>
  </si>
  <si>
    <t>2c7ee74d6c19244a572d7e3856b1077db9a0075e</t>
  </si>
  <si>
    <t>53f6984c66811b9d4c4fd5782da0a1c74db8da6f</t>
  </si>
  <si>
    <t>0bda53249c7bdf59bd3b36d19feb76918ee5bfb2</t>
  </si>
  <si>
    <t>005277e21556858b2dd414f7049ed2ca6abab2fb</t>
  </si>
  <si>
    <t>b08a1b11b6a8437a67049932840b8e324bc5a46f</t>
  </si>
  <si>
    <t>266da25707b3b5a003d2e54353e05edf326ef1aa</t>
  </si>
  <si>
    <t>c5d0367436a47e77c655b1fe2f25c267ac39af92</t>
  </si>
  <si>
    <t>b2fef78e5805d8a3c64ff9bf2a3ad5af3daeb7a0</t>
  </si>
  <si>
    <t>6b3c06ed8f9b0470ddcf6c3bf8a5bf3082fab29d</t>
  </si>
  <si>
    <t>2b581fd38c475635c8cb1e9672b29c907d212aa9</t>
  </si>
  <si>
    <t>f1fe10f1e3f7d628e1ea04ea799574560c79883a</t>
  </si>
  <si>
    <t>73a6f1ba40057fd20b1f9c88fd8e8511666647c8</t>
  </si>
  <si>
    <t>f424cac4a036cc0177b0912378a7364ac3af255a</t>
  </si>
  <si>
    <t>44b91a68fd2b4f7599a64d852d1bb9a8a31b7e23</t>
  </si>
  <si>
    <t>96e55dd926be7dac4253e25df7042e3eae5a8bd1</t>
  </si>
  <si>
    <t>77906ca250be5436d21eb20b60231ebdb0b1d0c2</t>
  </si>
  <si>
    <t>9a295ec47f88e94e8ba799df2109c27ea4ea5765</t>
  </si>
  <si>
    <t>c5d5a9e22cca3db84015c1fee4f008f9e692f2a5</t>
  </si>
  <si>
    <t>1f3cd674e386227c9963585fbb79813711265347</t>
  </si>
  <si>
    <t>c0289ff3cca874a4cc17594cca0bd76389c663ba</t>
  </si>
  <si>
    <t>8fdca443f240c7589fdffe88bb47fdfd239715af</t>
  </si>
  <si>
    <t>ef9d34a76df58fed8b123b6e7cf20bb9e3ce6c6f</t>
  </si>
  <si>
    <t>0640eec5c596c2658d601b67a39fe9f9eba50299</t>
  </si>
  <si>
    <t>8651495431425dd8e32ecb5e4eb6a97d454f6580</t>
  </si>
  <si>
    <t>f49f130f905c36399458116ab1bfc23dff0868a7</t>
  </si>
  <si>
    <t>b246ddb93286520beb7dce600d5a3daab6657683</t>
  </si>
  <si>
    <t>49b01736a0ba7ab8c230ba457130cd8e062beb4c</t>
  </si>
  <si>
    <t>b68b817dca31474a3a01be40132590910da34b14</t>
  </si>
  <si>
    <t>ea3fba7e3fde9e4c3ab9e5f58688974633b1a89d</t>
  </si>
  <si>
    <t>50b1998f6e69650870b2d90a51039a624077a85e</t>
  </si>
  <si>
    <t>dcdb4a934cf2186fbfe9cfa774e80e7ba2444406</t>
  </si>
  <si>
    <t>f58f87049a0b59cc4dd77e1fcad3d83f10b33159</t>
  </si>
  <si>
    <t>31dd93ed622452dedad6516bca5e775de22b0b4b</t>
  </si>
  <si>
    <t>2cbe6ec2df5c323e06488ba3e588d77387e6b176</t>
  </si>
  <si>
    <t>ae442278dd8d4196e7390b106eca271bf6cca7ed</t>
  </si>
  <si>
    <t>6653d36a3e8fff084a86dd7ea0b532b555bf2c36</t>
  </si>
  <si>
    <t>964d5855f124b066ead54d9e8afc486b11a007e3</t>
  </si>
  <si>
    <t>c33191d9a88292d35e0175af45c9dee50cab122e</t>
  </si>
  <si>
    <t>cdf98bcfcecd896551a1574b99ae6be0be1b5128</t>
  </si>
  <si>
    <t>7017c9a794283c2eac0abc6c74dd1b6d2ce2c830</t>
  </si>
  <si>
    <t>701a610027f485c6c4cdfe74c42b8239a1154969</t>
  </si>
  <si>
    <t>05656eeaf3303573d1191de1618a47bfc81785f6</t>
  </si>
  <si>
    <t>ddc2fec9c0bc08b0c51aa333f69b89a608d6cdba</t>
  </si>
  <si>
    <t>adb54cb9b383419586ef0df08f5cf75415f42f22</t>
  </si>
  <si>
    <t>0844dfdbd4898c9148e662ea711236f10d9ed541</t>
  </si>
  <si>
    <t>e07f6bbea82d841fbea84fee67902fb40be6aebe</t>
  </si>
  <si>
    <t>2bf32ef6f21ab09468919d3ddf9b694a6fe954e5</t>
  </si>
  <si>
    <t>b72416531271e77aecea55e40cbafa67764a0414</t>
  </si>
  <si>
    <t>79c447a5289e038126803757ce39cb1f447ecc01</t>
  </si>
  <si>
    <t>13b8d35737f3a780f06819f464d6f1c62bc7f618</t>
  </si>
  <si>
    <t>1ef73cad1d988dae8c5ff8eb1dbed65a62835698</t>
  </si>
  <si>
    <t>b8b76baab62d67dc658d3391c1a4544702ab1b6d</t>
  </si>
  <si>
    <t>5b6e8c6446351fa98102f127c0bf0c5d67433f02</t>
  </si>
  <si>
    <t>8b8ef374b7be428a55b9d76361edc1273a83e7a4</t>
  </si>
  <si>
    <t>16f9e963fdf31fb8eb57f92062ada89871bfe380</t>
  </si>
  <si>
    <t>8b84760284cd37f1d384d9018c504fe960a9920c</t>
  </si>
  <si>
    <t>72d216562ee0fe3e54d777039b8987c243dc4640</t>
  </si>
  <si>
    <t>211de8bf6ba901f167eac0e86822a53822e9361a</t>
  </si>
  <si>
    <t>036c477fc32605b8ff7a26f5abd382396151d2f5</t>
  </si>
  <si>
    <t>3319d744f57a675539ed1c25fc8f2f4191633dce</t>
  </si>
  <si>
    <t>2b4e1407ef2d48015c8c1c6a3f5efaaeb7132944</t>
  </si>
  <si>
    <t>2a373ce19089fbf74dd719ddc2de368fd3eb6b95</t>
  </si>
  <si>
    <t>47c6e5dd1cad10aaa67ec1acbca9c68fee6a9200</t>
  </si>
  <si>
    <t>63df7e33ebc65d6f0ae8e22b522e3348c51da8aa</t>
  </si>
  <si>
    <t>ae7493d16bfecd5a8d2be11b1c891ccf906dba87</t>
  </si>
  <si>
    <t>3aedba18d210d584ca6fcd518df07cd44fa37ad1</t>
  </si>
  <si>
    <t>fdec69b0fa00798c95f80e3499b714c8d565e8b2</t>
  </si>
  <si>
    <t>06ac67364a86f6b32ee7e0c2c4c70e668701df37</t>
  </si>
  <si>
    <t>f207b4851d9af2f62ca11355e3fdc2b38cc8c6c7</t>
  </si>
  <si>
    <t>9dc320dda17d13263ff0848827c549e143bedb34</t>
  </si>
  <si>
    <t>777a482fd90f104ef436629783ca035adca7a161</t>
  </si>
  <si>
    <t>37b4c5623a0ca84c262e22cb721dc9656a33a987</t>
  </si>
  <si>
    <t>cd2e57bc4e13c918bc1f9128f42e699adce9188b</t>
  </si>
  <si>
    <t>f11e7ad185206b1ec4f6caaf03c72c267c5fdd42</t>
  </si>
  <si>
    <t>b750d7740891e09a7bcb3220c7e67657d6aad6ea</t>
  </si>
  <si>
    <t>7b427705c4a995e69c5de52f5f9f51cf182bda74</t>
  </si>
  <si>
    <t>faef44d7991fa298cebb9e93a04e8b444ac1beb0</t>
  </si>
  <si>
    <t>f35f919517ccfaa05fd165fc09363092e420f6d3</t>
  </si>
  <si>
    <t>a3e23926e23578258a0905369bc0383c65c90ab3</t>
  </si>
  <si>
    <t>a5bc8dc939991d08049251e4e8632bbf996be111</t>
  </si>
  <si>
    <t>e309841ce8b3cba646f336c6db8dbecd73f26ce4</t>
  </si>
  <si>
    <t>cb4ca7e2d82f130370a805fb7f0a82d1c1541f39</t>
  </si>
  <si>
    <t>dd49f990d98a9c456b2151a2e99f4e76e74504b6</t>
  </si>
  <si>
    <t>ce93b8409f5065d3471c8cde466d3e747e5438fa</t>
  </si>
  <si>
    <t>d73fb6ece500bd497d671e453dbdc8d9814b14e9</t>
  </si>
  <si>
    <t>76a4cb3a4348efc0469f112048c960801ad31753</t>
  </si>
  <si>
    <t>30a3a0af9af5a8ac49fe88b85deef3885d2c4d49</t>
  </si>
  <si>
    <t>33c78cdd08269bb14c612d60cc8e01197138c321</t>
  </si>
  <si>
    <t>3bf8789a351d6c92e972ccc88d22fff13901d423</t>
  </si>
  <si>
    <t>3b9c3dfb3f0c3541c124fed3b407438887eb274f</t>
  </si>
  <si>
    <t>119d6fabc43b80ed040066565fd8cfa26803aa3e</t>
  </si>
  <si>
    <t>a4d611b8cd9a9316e8b4733239e4ebb63e516b52</t>
  </si>
  <si>
    <t>d2e9118630f699dec652ea8e1fbb325543ad9e37</t>
  </si>
  <si>
    <t>01a9c9cf963f45ea23901ca5acc995dceba5cac8</t>
  </si>
  <si>
    <t>7877b5b0722d0a45731ea17729d534044a54ab59</t>
  </si>
  <si>
    <t>fef7e241b6d0aa9d242b89547e376d7dde67dbfe</t>
  </si>
  <si>
    <t>c651a4970f6ce7030eb7875206cfd4c34a863ad4</t>
  </si>
  <si>
    <t>e2650023f518175188bebe016c1c590cfbef4475</t>
  </si>
  <si>
    <t>5744b9b629f124e4a5915687294aefd362444829</t>
  </si>
  <si>
    <t>8ae5e47340875232878b682160782b5d0d1f23c7</t>
  </si>
  <si>
    <t>e2f3f1b8bf35d223a3eb34d61c11e535c0369689</t>
  </si>
  <si>
    <t>4a1b992febacf43643fc82ca8133ada08a2a9280</t>
  </si>
  <si>
    <t>dfd19ad7a70ff0720b69a33aff390a063847a91d</t>
  </si>
  <si>
    <t>0a5748f87862e1ef885e201d92da578d7ea599e3</t>
  </si>
  <si>
    <t>049b75892f2d9fefdc0caa27e426844b3adba32f</t>
  </si>
  <si>
    <t>18b4379783efc58b6b97ac35a16c33f49e652099</t>
  </si>
  <si>
    <t>122a7f6140fd5e753a549901f509aa816a4e1c1f</t>
  </si>
  <si>
    <t>2e7216c9f33f0ef399ba3c08c0f096f9d7e8ac46</t>
  </si>
  <si>
    <t>650149b2e594a29a9bcce856d2678ac8b7269c7f</t>
  </si>
  <si>
    <t>afa5b00df198f8bbbc9974c0472746d6e31e6ba1</t>
  </si>
  <si>
    <t>612fc707a8a546a9b8119e37cef7af58645eca1c</t>
  </si>
  <si>
    <t>c8a3192cd58f16b5b0d4db22adda3984fa2d95be</t>
  </si>
  <si>
    <t>dde1411a7cc72ea1aac69b3e97ea47cf612d1970</t>
  </si>
  <si>
    <t>bdc0fbeb524b4c0fe655a241cbf42a08a68cd6f9</t>
  </si>
  <si>
    <t>a18985285f0ce3b8dcc80b1bdb71cf2d88a15538</t>
  </si>
  <si>
    <t>f86102fb373a8fd4af2aade1c1576e778e0c5dc5</t>
  </si>
  <si>
    <t>d8986e4ab8bc60967abb0c31f3dffa2e797d8f96</t>
  </si>
  <si>
    <t>2eb2850be5d7c315143515f61706d17ab64dff33</t>
  </si>
  <si>
    <t>0e86bd52de7020b3e6a598e2632383f90176d63b</t>
  </si>
  <si>
    <t>aa68218450804b9e5c0bbf603103b9a4c3251ff1</t>
  </si>
  <si>
    <t>fb90b8842e9713d1cf01e97c58df7380c8c3a859</t>
  </si>
  <si>
    <t>fa33d2a23bf300ff8c12acbb6593e9b73394fb66</t>
  </si>
  <si>
    <t>561acee7d692c2748eb93254fb92f21725d8591c</t>
  </si>
  <si>
    <t>15a94d9c94b74abd5b3ea8def41abccddd4a98c1</t>
  </si>
  <si>
    <t>45d29d181396727168c179ba7d0359bb33b74bb6</t>
  </si>
  <si>
    <t>e41d5a1e398e8eff6355f8a9929f1e646811aaad</t>
  </si>
  <si>
    <t>ec2dd892776b40ca42b842855358f3d348f04c39</t>
  </si>
  <si>
    <t>0931687ad3ba3cf6d211349745d4f57cdac47534</t>
  </si>
  <si>
    <t>25cfe45caa07dd677a30a59e5d518e04885bf410</t>
  </si>
  <si>
    <t>bfa57ddc760b64fd13489768a131ab07362825bb</t>
  </si>
  <si>
    <t>e2076d0a3b360a8ab9bed07aff271b419c22800b</t>
  </si>
  <si>
    <t>d3eb327587e2dd8473bfb1978c766f300905a9b0</t>
  </si>
  <si>
    <t>2a6191e23d0320d80a2a2e51115867413566937f</t>
  </si>
  <si>
    <t>e8c93103b2c64ce73c0a6a901fee852089ec8be5</t>
  </si>
  <si>
    <t>8106acf4fc3c83efa00494e7a9d3aa62f87e8ec4</t>
  </si>
  <si>
    <t>b020c0f038a022e6f738696f9fbe1354373e55bc</t>
  </si>
  <si>
    <t>c3e727e272b6ff7802c9e2584b3a5122e1aef752</t>
  </si>
  <si>
    <t>a70c095715c5d00d47c22753ae0892ef1d845fe4</t>
  </si>
  <si>
    <t>bd15cca7e4118441b23a1b47faf451a511742080</t>
  </si>
  <si>
    <t>88b887f3ce1713067f0ee4e659f363986d7a5b02</t>
  </si>
  <si>
    <t>4dbefdc293547eae297dfb621d8758c0ec7a82e3</t>
  </si>
  <si>
    <t>223873cabacf577c7c33ca8c958eb5ab129069c1</t>
  </si>
  <si>
    <t>32dfd3d9eeac5f7a5fbdafa40e72086a11e90350</t>
  </si>
  <si>
    <t>37a8ddb873a697cabfa4a13999b784104844309a</t>
  </si>
  <si>
    <t>c0ad461b1d09d155ea00a96a7b6ad724c9a0dca4</t>
  </si>
  <si>
    <t>6c5203eaf87bb2b8f1505d91b587a89671a4c930</t>
  </si>
  <si>
    <t>adb1bdd04bab8a390768057b52632dabd018bc8c</t>
  </si>
  <si>
    <t>03244570c9bc82d8b04fb1760e448a63483d3093</t>
  </si>
  <si>
    <t>33ee94d319749abb10c7b488c853b51d590331cf</t>
  </si>
  <si>
    <t>5b67eb0e43718f57757642952f7eba670d1d1597</t>
  </si>
  <si>
    <t>b3e358e36b2898e1e56cbd890175738487b598bb</t>
  </si>
  <si>
    <t>2c60020d7801330b5646de5f70c8ad55dc66fce4</t>
  </si>
  <si>
    <t>5ff9cbfd0cebc113410cda7d42b4ca3a9785cf11</t>
  </si>
  <si>
    <t>6e57020ee05bd22898cf3ecfd531a83440cf9d01</t>
  </si>
  <si>
    <t>afcc79fc597f6f4fe97f41eb76dd2259f563fc02</t>
  </si>
  <si>
    <t>3430fdbb498b2a1d33aaf9b251bfc1f8badf9b45</t>
  </si>
  <si>
    <t>3f80e5d0b0b80981531f60fbe46e8b9d3cf9a335</t>
  </si>
  <si>
    <t>a68b43696e55b8665182ff352c5b04e93ad7c0b6</t>
  </si>
  <si>
    <t>53c5a462279888dec4575542cc2c2a67ab8924a6</t>
  </si>
  <si>
    <t>b3c1984a1dda1a1ef6b4a9cbd73622618475c440</t>
  </si>
  <si>
    <t>1ccf1ce0cc22d97f4af346461874ace325aa7ac1</t>
  </si>
  <si>
    <t>93ea8f28c56526a049fa9eb4c02357dc8c06e93a</t>
  </si>
  <si>
    <t>27ab782807e68f238d432fe2a487257055ea54cc</t>
  </si>
  <si>
    <t>316900325ffd0a8db62a99c3783e2e7203574e2c</t>
  </si>
  <si>
    <t>f68ab0290d895133a15f9ed093c3393ce745ad82</t>
  </si>
  <si>
    <t>0f99270c5eddd63d7860bbecf27c16c297cae9c4</t>
  </si>
  <si>
    <t>ac303248d6346f836da718b29082e2e2509283c3</t>
  </si>
  <si>
    <t>aeea63032e8532ebc9a0f2b9a840d156ebb3620d</t>
  </si>
  <si>
    <t>fb9e058247a71fab17fcb3019561d35df009a359</t>
  </si>
  <si>
    <t>03e9e26ed963df46ac2436a571845a50e86db210</t>
  </si>
  <si>
    <t>b25059aa3e35bae13edd977ff9b70e04f04a7d2a</t>
  </si>
  <si>
    <t>5571f365a4a838010b7ce636d3de477e02f4c0e8</t>
  </si>
  <si>
    <t>1cb22419da4e3a72785c9e73b532970da70cc340</t>
  </si>
  <si>
    <t>4f81c8ceebea4eefba6f02df6df13550f703df8f</t>
  </si>
  <si>
    <t>880ce18d00423710931ae2782b7e721510b8c93e</t>
  </si>
  <si>
    <t>908a79e1017bab084355f06a58646c6b6f0f0c73</t>
  </si>
  <si>
    <t>7f32c325e5d5af3d0714aa32a9c338d2919c6397</t>
  </si>
  <si>
    <t>2d16bd2562f458d84c70394daefdfd2d2b69d2d9</t>
  </si>
  <si>
    <t>995e422c14f80f4ecc0406530dd45c96309db598</t>
  </si>
  <si>
    <t>b16b17e380f8730f50a8d162fa2670a0d17e63be</t>
  </si>
  <si>
    <t>6f7379a5cfe850694e446bf78c9c54dc019168fb</t>
  </si>
  <si>
    <t>a61076b994fe3ef6e6a1229765f7fb772c857819</t>
  </si>
  <si>
    <t>4591649739fca55db2e7dd4009d8a1471881ab95</t>
  </si>
  <si>
    <t>8277835ae8da925ccb58ca5307eb2396ecdc1438</t>
  </si>
  <si>
    <t>84d5ecefce6bef1046f57d1b36c8048226596564</t>
  </si>
  <si>
    <t>6e933cddfa5a2e93f1de1dd4d3390e7438daf5ed</t>
  </si>
  <si>
    <t>3d5dedf4ad03d61b6f19822c5b925fc0e1acce20</t>
  </si>
  <si>
    <t>d4c4bdab0df55dd7021d755868b61115045fced4</t>
  </si>
  <si>
    <t>698de61974f55e0e00831964435c1dd7ebdf8dde</t>
  </si>
  <si>
    <t>cbb6a9fb453ff85c1b1a2763634bea20a9fe3c07</t>
  </si>
  <si>
    <t>390adbd5db0085bf045857ee94fce53b45fd660b</t>
  </si>
  <si>
    <t>9b996a5d4d4e72c8903334f777df6c5cfcc14b56</t>
  </si>
  <si>
    <t>0d8908a53d2929231e8b3c8772c24e75859e4854</t>
  </si>
  <si>
    <t>d7042deb9e423dbd3d5edd1ab6cec0b4c7feb971</t>
  </si>
  <si>
    <t>747a921a1c18f75ea5f1f3d9a04c999277a6e566</t>
  </si>
  <si>
    <t>2ca7b713d223d3de67e14a5b90051792104c64af</t>
  </si>
  <si>
    <t>067fdc70bd5d9b821b0f430c7bd4d970d443fe88</t>
  </si>
  <si>
    <t>5cb5268e8ee01bde79cdd220ad4d1c2518f4aecb</t>
  </si>
  <si>
    <t>49e391a80069ff73db953f81b716e8425aeae88a</t>
  </si>
  <si>
    <t>45a49ad5f66b9529341a13e50a5f10ddf66ad824</t>
  </si>
  <si>
    <t>0b10465e9eac8aa51ed99c0869ac5a2162db1d6a</t>
  </si>
  <si>
    <t>1b45b7320404da13547a735163cee708f167ef35</t>
  </si>
  <si>
    <t>62c0b6d058bcdf30a9611517c398c4373492254e</t>
  </si>
  <si>
    <t>f917c040f28fbbfe7b4acc585073f793ae25f6ba</t>
  </si>
  <si>
    <t>89131ec7041b1c20b722b62bd35ee0bac1bc8e92</t>
  </si>
  <si>
    <t>6dbb8b056f6012548856bbfde780678bb0ceb93b</t>
  </si>
  <si>
    <t>8c972b00c4155ce66ec06aef2df6723320be66eb</t>
  </si>
  <si>
    <t>7f8b7862f03d24a16281429e85163c87fa719f98</t>
  </si>
  <si>
    <t>3c0f0eca185d0e0b399bce9bc47ed778adcd7c63</t>
  </si>
  <si>
    <t>edf9541555418f4628bcb243b7f5795312b46665</t>
  </si>
  <si>
    <t>2f9336898b8dca24d0e8bbfffdc2fb97bce02472</t>
  </si>
  <si>
    <t>0efe127326301559f24dccc60d373c718c9d7612</t>
  </si>
  <si>
    <t>93371d70fa41a805ca7de3c6a3f621b530536abc</t>
  </si>
  <si>
    <t>e250ae263601d32d7c6c52a2608ef489a24d7045</t>
  </si>
  <si>
    <t>dc837506ab82427aa4888af9a834817717f0a1b1</t>
  </si>
  <si>
    <t>d50a5ee4d52765293c15f37468c6df62a74ddf6b</t>
  </si>
  <si>
    <t>991c59da2e2381ad3c56a181a80dea393c98f55f</t>
  </si>
  <si>
    <t>9e72b00730679e8329c772b8270ecc93ae815669</t>
  </si>
  <si>
    <t>35e958888bcdf9f7af8c6291ed20839f1140a98c</t>
  </si>
  <si>
    <t>0800896824784ab5d2daa2a4d282fad22141ba5a</t>
  </si>
  <si>
    <t>1d3602e0ca3254ce0afaab3de08150c8fb2b1040</t>
  </si>
  <si>
    <t>96ebed8c7375f22e235a584ac4df5559a5ba344e</t>
  </si>
  <si>
    <t>bf955cb4c20fc093163b52dbbbdb29573bc71cfc</t>
  </si>
  <si>
    <t>0b5519ea3f0519f250bb62dba988fe2232780f7c</t>
  </si>
  <si>
    <t>2cf7a05ecf060a6ff932d83daa31b44af5589ef0</t>
  </si>
  <si>
    <t>49b115e6afafd27fafe9b6570e0e567a560e8534</t>
  </si>
  <si>
    <t>20e6266dc8be84e2e3bd9441744521cdceb111b4</t>
  </si>
  <si>
    <t>82a0b9615c1a4ebb6803c69ce737a7d5a9ebef69</t>
  </si>
  <si>
    <t>c58bcc074fcb377f46272fa732e0c93629357c65</t>
  </si>
  <si>
    <t>1af407348fca5365268180e560e6af1b5c238d02</t>
  </si>
  <si>
    <t>62e06f2ab7dd8fb2e648f6b507054eadd2d454c0</t>
  </si>
  <si>
    <t>ae926eba97ff11bb99209674a339c9456423e16b</t>
  </si>
  <si>
    <t>3b0459ee87dc80a933599089079f6d120645dad9</t>
  </si>
  <si>
    <t>0e6b1adc70e69fbcfb3d702f0739de1083db944a</t>
  </si>
  <si>
    <t>a7ae94be055ee2e3b0aef524388abe704fd27a1c</t>
  </si>
  <si>
    <t>8555d9d6f6214e70cb7d7a1663fc111d88b976d5</t>
  </si>
  <si>
    <t>5e90f2c9fb81d6138c698c7805198aa8984de752</t>
  </si>
  <si>
    <t>1024c7974d3112e979e634da562e5a263aefa5a1</t>
  </si>
  <si>
    <t>00d19fd48e5d3cbe155bf53030861203669e6c2b</t>
  </si>
  <si>
    <t>fad017dc75ca14f36bd94c50cf7d9274a281c457</t>
  </si>
  <si>
    <t>9f949b8d435ca1402ab4f47410e78c3559ac68d1</t>
  </si>
  <si>
    <t>72459d8253b4719932ba338e1a6b065dae67b312</t>
  </si>
  <si>
    <t>21a1661fd5b4cfe894b9d30c45238f505815a38a</t>
  </si>
  <si>
    <t>e9fd5f6ef5526185084690bc74e738f4d29f6869</t>
  </si>
  <si>
    <t>5d151cd2f2a6084747ca61f16f25726a6b0bf75b</t>
  </si>
  <si>
    <t>febe146c8854399fc9d3243b00103bd138f76be7</t>
  </si>
  <si>
    <t>9865f0884c32ed7f8ab2b17f3043f32c0893e322</t>
  </si>
  <si>
    <t>b7a12dfe7c78c52df48d2c13e062df003a7a44ba</t>
  </si>
  <si>
    <t>f4c84485a856b331d6f8a3c7e3b3e9cc0f9d0961</t>
  </si>
  <si>
    <t>02f1d27093b465254ae152f3fdfa6eecebe15435</t>
  </si>
  <si>
    <t>0b68cd41b10483944c786f8f7219e58f1408f8de</t>
  </si>
  <si>
    <t>858a9da39a11cc1b64dbf57381d0e70e289f1afa</t>
  </si>
  <si>
    <t>c6f7327bd5ced26d7da0b2d029fd5f207bc8eac4</t>
  </si>
  <si>
    <t>cff2319a408661d0e6c10f7b1a9253f3cffaacd2</t>
  </si>
  <si>
    <t>cd3dc7335c5bbee691112132145155023603cb2e</t>
  </si>
  <si>
    <t>e0f9301752da9003ce0198dbc2250159afe6b919</t>
  </si>
  <si>
    <t>50dc3257870b2c0d5dc6960f2410502ed670781a</t>
  </si>
  <si>
    <t>b1bb08aae8faea7bb3af7a2d8b4bda9c1ed0d006</t>
  </si>
  <si>
    <t>aef5d45bea829084678c8d7f899715fa5be4d3c8</t>
  </si>
  <si>
    <t>4f49dee3996a14f88353e738b629aa31bebe22a1</t>
  </si>
  <si>
    <t>fff1968eab0dc9ebbc6a3d5b2deb37f480e1631f</t>
  </si>
  <si>
    <t>b91973812504a294124739e7fe7cd2d521012834</t>
  </si>
  <si>
    <t>7216e08e83ac1da6020594ec8e45b80240d0b0a0</t>
  </si>
  <si>
    <t>27fb313e00728d2a9a356ad42ccac4845d00d386</t>
  </si>
  <si>
    <t>6f24ddae11e64d5e181580fc503263a6317910a2</t>
  </si>
  <si>
    <t>a40ec6a2a67569c1cd9cb93ebda4cadec2938db9</t>
  </si>
  <si>
    <t>d98152de84c69cd9a77111856355abcb447f3fd9</t>
  </si>
  <si>
    <t>bae3f7ac7d887dd5276f9a48e6f9f501c2ae49d0</t>
  </si>
  <si>
    <t>a0d1eb379675db7fe8257fad2947cc7a13d135e9</t>
  </si>
  <si>
    <t>241cd73b2e2889d5b6818a6cbffbe91b7d586da8</t>
  </si>
  <si>
    <t>c718d7c2b601b1d61840a8655457e60aaaf9fa4d</t>
  </si>
  <si>
    <t>6058486765b6e4efd45023724b701a3581383dbf</t>
  </si>
  <si>
    <t>390c6d22cbdd34c41a421e392b105bfbc2a565c2</t>
  </si>
  <si>
    <t>cdb18e52b988f251f43464caedd60844e2da6b37</t>
  </si>
  <si>
    <t>f623a213983846fd87bf70efec397dbabf55acc6</t>
  </si>
  <si>
    <t>b5a3f8f52c3be5cd4a67112db3b6ada407b5b336</t>
  </si>
  <si>
    <t>eb819c0f92a59bef3097153a6154efe02e9ad1e9</t>
  </si>
  <si>
    <t>d31938636eb126c60f505d1468deb7248990abc8</t>
  </si>
  <si>
    <t>8fc48cb1cba73f2ba282379c3a51c4eff081e091</t>
  </si>
  <si>
    <t>07be8e32cd5756a951b3ebca0f9da996f8303654</t>
  </si>
  <si>
    <t>5e333970fd271824db00e817d79e92d887e0b899</t>
  </si>
  <si>
    <t>74d9acf6eee564a949e478a00285c957f75a427c</t>
  </si>
  <si>
    <t>6c9b0e996067ae0c1f1e81a04b1f10a22de1c549</t>
  </si>
  <si>
    <t>d53dd55375724415e7e11f357cee132877114e81</t>
  </si>
  <si>
    <t>7e5801c9f9c051de730c8478e8880d14a9daa312</t>
  </si>
  <si>
    <t>b4e6a0a14b47e4a54f28943f34e31ebcb764d5f4</t>
  </si>
  <si>
    <t>c3b07b3f209b726a5bbd86d8f86af9fca0cfe09d</t>
  </si>
  <si>
    <t>3672184a6df0c667d67b5fef279949cc22faebca</t>
  </si>
  <si>
    <t>a85d210bdc933e8acc90782671fd57448beffb36</t>
  </si>
  <si>
    <t>16c010d3d0f8c4de01b508dc9a85a35649a9e8da</t>
  </si>
  <si>
    <t>591db2aba6bc374e35bd7516c4bd69f416e95da9</t>
  </si>
  <si>
    <t>18a25d60d922795a5f3fb39b9c900e53b8dc3690</t>
  </si>
  <si>
    <t>e916b275792ab5c23060ad57a14108dc35d12288</t>
  </si>
  <si>
    <t>95664647f062cf5c75b051c514d8b76b56ee5078</t>
  </si>
  <si>
    <t>c7c266d0255f1ddd2224fe19e5f683a27e243914</t>
  </si>
  <si>
    <t>f1692e094c8a9d431770fe59c09e02914045098a</t>
  </si>
  <si>
    <t>d4b13941569af4e257e8ea91aef553fc914c720b</t>
  </si>
  <si>
    <t>cb885fded49aabeddde452a15f980761a5ba893f</t>
  </si>
  <si>
    <t>737dc16f68b8b477239d471f44915b13680450ee</t>
  </si>
  <si>
    <t>93a9248e47513a95e8ec76a15a94f4b12f7d0fab</t>
  </si>
  <si>
    <t>9095264daf8ec9cfe1ce62287ac339712a413fbe</t>
  </si>
  <si>
    <t>a08429e7419ed7ac8c807f96a9d9df248e2324f1</t>
  </si>
  <si>
    <t>27ba66a9da96d1a52ce98c29a458c06c01434a6c</t>
  </si>
  <si>
    <t>33f8eebe5cb157bd7ced6b2ced998a972a67abd9</t>
  </si>
  <si>
    <t>7d4c1c537659b76fc52da5ee7f144d177fe277da</t>
  </si>
  <si>
    <t>292eaa01a8a691ddb3bb0ae5491b400b0c5927eb</t>
  </si>
  <si>
    <t>ad8be21c9c73abed287af9726d04c170939f98cf</t>
  </si>
  <si>
    <t>a77951dfc6c3c1f93deea78a73d5a2dd88e404e5</t>
  </si>
  <si>
    <t>c10971c026ebc18c1b1217e6cfc2d11f940d4f4e</t>
  </si>
  <si>
    <t>00fd8ffa7004a16ed32fbf1774102b5809ac21f5</t>
  </si>
  <si>
    <t>a777834dd34ad27f0aba5c64e8d3aab1b9baa5b2</t>
  </si>
  <si>
    <t>f9c624251414e508806f80d595e37c4837732bed</t>
  </si>
  <si>
    <t>0d719f1e635cdead93b2c5ee3666cf1229e36748</t>
  </si>
  <si>
    <t>17d069a46c890f786274ac403da30737642ecc68</t>
  </si>
  <si>
    <t>db69b37f36e6a1ddf799811b575074d5acdae66a</t>
  </si>
  <si>
    <t>310fb3b1d71837ab87ea362e0cef28016151cbb6</t>
  </si>
  <si>
    <t>333e84524c2b0b06be7425ed8530450f298abd1a</t>
  </si>
  <si>
    <t>ddc0491a213d535243d319d05383927ad1db45cb</t>
  </si>
  <si>
    <t>c85b51d31e5d4b9d82819126dfdc0a5de6235d7b</t>
  </si>
  <si>
    <t>758fe0f048aea8349b4dfc18523a57c8a9807185</t>
  </si>
  <si>
    <t>e6e627b5813ed81fb9aad3985f407b442f936e0d</t>
  </si>
  <si>
    <t>3412b78a57f2f2bebf6ced0ff299be0205900aba</t>
  </si>
  <si>
    <t>76e858923a7fa05f4fa3fb75dd109585ce1d71a6</t>
  </si>
  <si>
    <t>b131780ae6b5df49ddc5b26ea9af441ce5ec536c</t>
  </si>
  <si>
    <t>4b0ec1119464f5226305d05eb29dd8c10c1f29cf</t>
  </si>
  <si>
    <t>8cd0c10c6bbd6f52b2b89c435806cd227e99a388</t>
  </si>
  <si>
    <t>e596136d5e1d0ffe572473af1f2f397bce6de282</t>
  </si>
  <si>
    <t>758c447a0be3a17912c62da40385fad011de68ad</t>
  </si>
  <si>
    <t>e80757dd215773b413c4116c4af2c225d5abec08</t>
  </si>
  <si>
    <t>b09d821dc3ca9d6d95ad864fd6a22ef51b0de261</t>
  </si>
  <si>
    <t>668156e765afee8b5cc75b51ff468b4a8f42a226</t>
  </si>
  <si>
    <t>5de6bb4428a7c858606dbb1485cc38ade9360086</t>
  </si>
  <si>
    <t>3b97a3381f0fb7cdd7a9bed1f0171382417423c5</t>
  </si>
  <si>
    <t>c4981ac19e80ac753e4f07cbb7ea577489f55621</t>
  </si>
  <si>
    <t>6bd0904ec16e82ba790572cfb8ce09ca72f6acf5</t>
  </si>
  <si>
    <t>3491232bcc986def8787eb66119e1dd8b6c52ecb</t>
  </si>
  <si>
    <t>2395f9a3662384742154310f344fff5dd1dd294a</t>
  </si>
  <si>
    <t>32c23062955d3b7c41a5a131ec7e9fceecabe2a7</t>
  </si>
  <si>
    <t>083872a83f20cde843137616b7d8fad5cdd5d2ef</t>
  </si>
  <si>
    <t>d79c1429c1da7aa2e8e9b221665c9caf50562323</t>
  </si>
  <si>
    <t>a233aac38bdd8b2a21a7e4e242177fbafdcc99a4</t>
  </si>
  <si>
    <t>474823ea6f1f864b9e6782affc3347f1f25b0fff</t>
  </si>
  <si>
    <t>a2a308e11a4169890167d54600d5870b23f8435d</t>
  </si>
  <si>
    <t>6a0d7700975b6cc832f3237b5f91614910a5959b</t>
  </si>
  <si>
    <t>5e59fa120173b6bc62e30318d37fdc82f0e3213b</t>
  </si>
  <si>
    <t>a5a9f2d01e5971c8ded09a2eb1967f32a57b8059</t>
  </si>
  <si>
    <t>ff5eff223367fc771f215d6bb0a777e323ce2cf9</t>
  </si>
  <si>
    <t>0264f8896662e2a81864677b4bcfa1bf3827ef3c</t>
  </si>
  <si>
    <t>c82f1261ac9c9cbe944e43fd13a71e4841577e45</t>
  </si>
  <si>
    <t>7dba1d9de95e65b2428d09924f45f01487df3b41</t>
  </si>
  <si>
    <t>1a6c1ff1343a3b62f2aec051237c12043ad5ad9a</t>
  </si>
  <si>
    <t>2f3c0dbdb03de21bd2d0b829661fd8914ee81fc0</t>
  </si>
  <si>
    <t>1a16eb9f981f99ae784845eb1c747476cf8b1a2f</t>
  </si>
  <si>
    <t>ee8dddf4c645d5f77d73227c1d5c1739f319715c</t>
  </si>
  <si>
    <t>17eccbf00063eb173560b1e0397f8e5299a8846a</t>
  </si>
  <si>
    <t>37429b177b77246a2cc70a040abc3c36e1d74954</t>
  </si>
  <si>
    <t>dac6c24708a0fe98955bce054aa6769e43c7cf98</t>
  </si>
  <si>
    <t>25464d19d4b9c4b6accb3a56ddc5df936834a297</t>
  </si>
  <si>
    <t>462a2527bf9b19f9df1a43667f90e6799424adfe</t>
  </si>
  <si>
    <t>9802ff113e1b11cb34fe88836e1d504d215d44b0</t>
  </si>
  <si>
    <t>13b0323e718fdea8c6fce8408f4174c817c1782d</t>
  </si>
  <si>
    <t>cfd5b5f44969303fc3fe27b8be895c904efefde8</t>
  </si>
  <si>
    <t>b58875415dc4b7f90d899593af873739a4254d6a</t>
  </si>
  <si>
    <t>ed04c974a24736e69f65acf3ad932065b6b0935e</t>
  </si>
  <si>
    <t>283df924402f14964283d9726cd2f69008c27a56</t>
  </si>
  <si>
    <t>130f74a5b47b5ea59a21c6169520bbed93dfe306</t>
  </si>
  <si>
    <t>4e1fc07eca17448a3ccb4b9751aa21531b7d4bfd</t>
  </si>
  <si>
    <t>f44ab9ab457af52962511abee7a9f4142fc69ec5</t>
  </si>
  <si>
    <t>fe4c1acb8dc45bee039375cafb3ea1e50d588bfa</t>
  </si>
  <si>
    <t>a060689e9b0d6fafc03e61b1a576584de437835e</t>
  </si>
  <si>
    <t>c8422ff2d47e3e963b784b95b1c6991724bc1b3a</t>
  </si>
  <si>
    <t>2436c615fa6aae1b7d585a4120a7f822d34a039f</t>
  </si>
  <si>
    <t>dfa4d0ba47693d1c5c5e3f7eaa20e8cec7a7337f</t>
  </si>
  <si>
    <t>8fba5c0e0295cd2d68e2929ceee1e20bd7a65406</t>
  </si>
  <si>
    <t>33a6d6a262d077dd7a0eb81512963a06ffcbe5bd</t>
  </si>
  <si>
    <t>301f60bb6647b40aac61ab10523b983cd1e248df</t>
  </si>
  <si>
    <t>2fb89cc8f0394c3cc3bd5b58c3b33e36f292a126</t>
  </si>
  <si>
    <t>9069a3a2af54429d3cb487b7113270ce5215738d</t>
  </si>
  <si>
    <t>249cb9f895cdbcfa1a985866ea426b609337488e</t>
  </si>
  <si>
    <t>508d229614ff79dc6e17466b19ad193099838870</t>
  </si>
  <si>
    <t>30631c8ad0dd82b240d0ec77ab24a97c33053e2d</t>
  </si>
  <si>
    <t>ff926732bd7550291902256aebca056b4568a1b1</t>
  </si>
  <si>
    <t>77c21a1ba6c607cd375c5fa2a09f2caa4925eaba</t>
  </si>
  <si>
    <t>95c9233d0ffe84c5e06eac8280a7c1898a2e6882</t>
  </si>
  <si>
    <t>cf40d72b7d31fdfce68531edc28df1440fcf3cfd</t>
  </si>
  <si>
    <t>ea3a6b007e0c944f1f08222863b964a42368ca46</t>
  </si>
  <si>
    <t>3bc34042a08c2ff2751afa5b9dadaef7923d294c</t>
  </si>
  <si>
    <t>d79d3caa1cf6147e800d6a57f42648713dd692fe</t>
  </si>
  <si>
    <t>aabba591e653bc8b9aaae27a8a6f29f9a997150d</t>
  </si>
  <si>
    <t>d09d6c7b502aa82faccd2b4209b7309f5919687e</t>
  </si>
  <si>
    <t>0da11bfebb9ad74269c5c34676514d653bc0ecde</t>
  </si>
  <si>
    <t>562d96fd1d81ff3feb059802d6a0ad8ced926f07</t>
  </si>
  <si>
    <t>02aac21c510e1ea67e21904a5288e1ae67af8f43</t>
  </si>
  <si>
    <t>5a41e0331cb2b6af0a153e891487e00bc3267759</t>
  </si>
  <si>
    <t>9651dfade1351d9e4c3b7b0d91b83663d9d75dea</t>
  </si>
  <si>
    <t>938a5b5e6ee87c07c6590f8154464df9ea7fd7b4</t>
  </si>
  <si>
    <t>b07c3b417ea141858a7fa29943ef7b0aead633a9</t>
  </si>
  <si>
    <t>c2198139e47116119c0ec439ab3e4da815ed1316</t>
  </si>
  <si>
    <t>3c7ddded076b657d29c4a6a234bba45b5b029ef3</t>
  </si>
  <si>
    <t>e50f20039a3126dc00f9d6609b1ecf66b46fb300</t>
  </si>
  <si>
    <t>ba5bf9d6ca9d653da31ea1420cd72a54b143d145</t>
  </si>
  <si>
    <t>316056effe702b934953588a4fb9a10782197076</t>
  </si>
  <si>
    <t>c01af0e0c2c61743e9f31d793f70ddb13e69d338</t>
  </si>
  <si>
    <t>3a9d64b6514120a700c467fcb03728e25253aa22</t>
  </si>
  <si>
    <t>ade2798c068fff9233d3004d8d5e65311495a838</t>
  </si>
  <si>
    <t>d295564d222a2c9d46795390f8c7e703a1e9890f</t>
  </si>
  <si>
    <t>171662d309c60d7f5fa3a060a4cd9cbd674bdbc3</t>
  </si>
  <si>
    <t>5c6493759a356fd83ae03162fe18e21a17603d0c</t>
  </si>
  <si>
    <t>ece689a0669ff5ed1c72c28eb336b1eaaa56965f</t>
  </si>
  <si>
    <t>9e4b11a4f496bae9e470475fd86313a4ff427b06</t>
  </si>
  <si>
    <t>f48c29e071d0ef17f85d321c711302d5ca796cb7</t>
  </si>
  <si>
    <t>2abb774f70be2e0eda7e7c0a527353546a2419b1</t>
  </si>
  <si>
    <t>60aa1b5b9ee12f437f5d66d9ebebf1b6f0f653a7</t>
  </si>
  <si>
    <t>5921963f72e1b3aef26377abeab64030289aea08</t>
  </si>
  <si>
    <t>387723235cc535b2a2f69950bce0e2aa2252bc67</t>
  </si>
  <si>
    <t>2109bc46dfd15cc72ce03028b35dfc77925b3787</t>
  </si>
  <si>
    <t>4d31e43cedd291af1afdc1721439f57b4bd686f4</t>
  </si>
  <si>
    <t>8bcc2924ccf25d085fc1d1e6e1f90b29ba569a5f</t>
  </si>
  <si>
    <t>ebe492eaf0677a861b0497dafaa7ae34a705db56</t>
  </si>
  <si>
    <t>5187b791dc3bba47e1704bd7d14a4d6b3d54deab</t>
  </si>
  <si>
    <t>054d1ef13c6a1cb715943113773c66847458cf8b</t>
  </si>
  <si>
    <t>5993baafd8572570ec321e97431794559d7d5e6d</t>
  </si>
  <si>
    <t>217d7585a016964ddf478090385047ed9d4c3bde</t>
  </si>
  <si>
    <t>2b6822699e584f9b117362f5b6b471afa08e2018</t>
  </si>
  <si>
    <t>adf90b31b4e58e92f844526163962aedb9210f65</t>
  </si>
  <si>
    <t>4bba2e82544035461a13f6eb7d0648957b7334f4</t>
  </si>
  <si>
    <t>ba53a48895c1fe331cb72f4210bcf931a298a5d1</t>
  </si>
  <si>
    <t>503dedb969cc97a11ba263ad2647096c8738c4e9</t>
  </si>
  <si>
    <t>de6261430d41e14306f38037dec2294df74e2abb</t>
  </si>
  <si>
    <t>1e7808ec1910da69785a5ef8805e380a9e84089c</t>
  </si>
  <si>
    <t>97db378f55ef10f856aa29ee69e73c485b07c9f1</t>
  </si>
  <si>
    <t>765603179b68044ba3d426e7a4476c026799151f</t>
  </si>
  <si>
    <t>62e4dbf5069049e496592c1b4462de5b4f315a97</t>
  </si>
  <si>
    <t>6fd392d7e32df2a397c0215458455d6e635b2686</t>
  </si>
  <si>
    <t>ca483fcbac32dc042068f31649ce3e3580be5296</t>
  </si>
  <si>
    <t>55da77afece40e611a88ec3c5a906c53b56a9ca2</t>
  </si>
  <si>
    <t>23bd3060d5138ca206f911d932b6c144cb037a5d</t>
  </si>
  <si>
    <t>ad3d6f3737747e289e058e08f41e443f33de5c26</t>
  </si>
  <si>
    <t>63fa2dd9cc421f7fdfe0cd456cc08684addd82e6</t>
  </si>
  <si>
    <t>d8d3332b1c46057abb8576c2df13cd619f63aed0</t>
  </si>
  <si>
    <t>fa7fd060b754f94e1cdacabe9c164649f843bfec</t>
  </si>
  <si>
    <t>05581423f29b5971a15ab9313faf4124b32b5aac</t>
  </si>
  <si>
    <t>38efe30e7ee7689f99bd20cba23fd8a3e1cb1ff6</t>
  </si>
  <si>
    <t>f740ecae8611559148eeb7ac925d266aee6d3e8c</t>
  </si>
  <si>
    <t>88f986dec9b5bde0bee8942f60e629a5491f2d07</t>
  </si>
  <si>
    <t>93f06f36e1611460aa1cb156516df9b732643014</t>
  </si>
  <si>
    <t>bc451a91a12d08c73596d9850795315b5cf1f0e6</t>
  </si>
  <si>
    <t>e6ab8d75cc0e232238a6cf1a56278e151c92bf46</t>
  </si>
  <si>
    <t>db3bf145a19c0f2f3ba85474116141fc32d29032</t>
  </si>
  <si>
    <t>292b36b8794039270484bd213356d169e99093ef</t>
  </si>
  <si>
    <t>df5a8fb30d2da75064009da04b842fc6fd4447bc</t>
  </si>
  <si>
    <t>2069c0fa2d7c01d2f414d033102fba06093ff1d4</t>
  </si>
  <si>
    <t>57d0b3a31972c8cc841d8a7383b1edac1c29c1e3</t>
  </si>
  <si>
    <t>2174d2bfb4d0226cc37cf4dae98a39075114594c</t>
  </si>
  <si>
    <t>4efaa144686c2069e9159945ba7a0d0f58dc669f</t>
  </si>
  <si>
    <t>2bad6fe84681d9eb9655addace53469cbf83f7ec</t>
  </si>
  <si>
    <t>927d55e97de6ba9cd96d490bb0bfeadd8ba48202</t>
  </si>
  <si>
    <t>958a754772c89bb1c8a2209d18f86d7d2eec5882</t>
  </si>
  <si>
    <t>cb8f8ceb76bc5405969624ac60785b6a1eb248a8</t>
  </si>
  <si>
    <t>48e7f02473eed0a586735fbec22843904ecd34bf</t>
  </si>
  <si>
    <t>b530f38fcc1a3342c0fb0f51cdc67a52909c65d2</t>
  </si>
  <si>
    <t>2cefbc45c80bc28bfe24109ea306e6529c1347eb</t>
  </si>
  <si>
    <t>d7211374331ac152a773dafc21003d0be5dc3969</t>
  </si>
  <si>
    <t>5d5f8a6c7bec46af7ffca1eaf222dc5f01e8fb33</t>
  </si>
  <si>
    <t>05e4588230a030f2468be3f28b5d9e42b5a9860b</t>
  </si>
  <si>
    <t>66902d2bc8b9c679471eb201180a37f19a596343</t>
  </si>
  <si>
    <t>cd0fd4e4ee5ab78384c720faf43bacbdbd9a2ebb</t>
  </si>
  <si>
    <t>da0dfb0e56d7bdf2bdb895fbb2a6a183f56ad301</t>
  </si>
  <si>
    <t>548a4ea58c582c08f1420d382d71cf74a01b07b7</t>
  </si>
  <si>
    <t>fc595686eb090bd4ec0d6e974a01f3792ad81310</t>
  </si>
  <si>
    <t>2f5c13b13701fc6e6bd5dd477886339eb7a618c9</t>
  </si>
  <si>
    <t>d47ef940c3c791832672f2d9f38631897469c9ef</t>
  </si>
  <si>
    <t>090fd8426e9fbbd7accf506abdd04a830735bd7c</t>
  </si>
  <si>
    <t>38aacb3e309909988e2de4269b9c087d9d3146df</t>
  </si>
  <si>
    <t>779583747aa0e7f0b856337086a3852f71af3102</t>
  </si>
  <si>
    <t>3c65e5f3ac1d3bf0f4a8e6f7b68ac223fe690597</t>
  </si>
  <si>
    <t>30a911762c83714fa5794fb1795fee87c19747a7</t>
  </si>
  <si>
    <t>6d66c1ca7c67d1d4171eb926339da5c26a91aa48</t>
  </si>
  <si>
    <t>c5370c656def6a1d1f05090cd1efef8d2b782953</t>
  </si>
  <si>
    <t>be408cb77e428a09307c5bfcc4989ed0a04b3f35</t>
  </si>
  <si>
    <t>8a2b1e3423e6832c6dbe8e86b43eedc43cf8dace</t>
  </si>
  <si>
    <t>3f06d33e3394c542221f0487501f61c1e495dc45</t>
  </si>
  <si>
    <t>a3f9108a38c584c5adeef4b8783a0ddca0043885</t>
  </si>
  <si>
    <t>67563be298b7948a27c05d3c85fd962c4e49105e</t>
  </si>
  <si>
    <t>9b274014d5bfc34fce0752d2bb3b8ffe64225871</t>
  </si>
  <si>
    <t>ed923400e6d925a55ef4db4b6f8629284e699b85</t>
  </si>
  <si>
    <t>4a62321311fa52f42eac7db12cb1267da8bea600</t>
  </si>
  <si>
    <t>4ebc85e86a48ff8478c89124b8c712006741912a</t>
  </si>
  <si>
    <t>2d06d20d0f5faf95461860abea4db51a032e701e</t>
  </si>
  <si>
    <t>3b6cd452a38f95783a5244b94d0bf5f2ac746214</t>
  </si>
  <si>
    <t>2a128526020b3d45f34f14122ef9531bbea44b70</t>
  </si>
  <si>
    <t>778ffd652128f1d4e7a8f76efef79f6bdc685e18</t>
  </si>
  <si>
    <t>b07afd97569133bb1fae2e74c3e6d79d4ca43692</t>
  </si>
  <si>
    <t>c0fefa3b010920a4e86ea31dec6735a8c4d12554</t>
  </si>
  <si>
    <t>797e2c53aad8fcc11557d47077ab37704411109d</t>
  </si>
  <si>
    <t>fa4aaed31fba09fab17f5afa2b69ce637470961e</t>
  </si>
  <si>
    <t>c4842ee760066b81565e203933ff06eb06f08634</t>
  </si>
  <si>
    <t>761e4646a8bea4dba2937497fff43cc880c1da9f</t>
  </si>
  <si>
    <t>b017cf15de8063619942e6e42894122545d6687d</t>
  </si>
  <si>
    <t>dba61045b701512475e40214781b0043599461fc</t>
  </si>
  <si>
    <t>48309c819ea01d1e88544d7b4df86f3577f595c5</t>
  </si>
  <si>
    <t>ec062a27b9cdb3adc2924c497abab9d2eb10e991</t>
  </si>
  <si>
    <t>23d4b5f7dc22b9fb6cd3b49102912a191745feb5</t>
  </si>
  <si>
    <t>8d77e863d95a839fd8861a86ff1489498f701363</t>
  </si>
  <si>
    <t>310df5e0bd0fd175161c986283a4cd456e24fff8</t>
  </si>
  <si>
    <t>3e3b5c02d9687b21e3212acf32d413bde577ebe3</t>
  </si>
  <si>
    <t>045716d55586b71ec94ba4e697b2e2bfd00d3db5</t>
  </si>
  <si>
    <t>848d628fa7debe92befff8c4c3fcf57462732604</t>
  </si>
  <si>
    <t>c64e3607a277f2ab4ebb1c627a4f962d0c34156e</t>
  </si>
  <si>
    <t>abc5b9cb8ffb7c834f18744da9905a51b43e7f8a</t>
  </si>
  <si>
    <t>5291a3fd652fee3b926b8781eb651e0dd075e1e6</t>
  </si>
  <si>
    <t>8b645dec559c0d10ac73249eac934a84c40009a4</t>
  </si>
  <si>
    <t>a7e9afc5a22cddbe4a98e698c4dc0dc21df340dd</t>
  </si>
  <si>
    <t>89c4df5f56ba8c8fdcc3ee14d7377c2613f6b47b</t>
  </si>
  <si>
    <t>08b10cc9b3fe18da80ea6a8c1638262c23d9bf06</t>
  </si>
  <si>
    <t>37820c3b668cac4757cdd5e1360ce294a0cf9339</t>
  </si>
  <si>
    <t>47117d98c2a1df05349d99d7b3e0e802f7d25a6a</t>
  </si>
  <si>
    <t>d5ef2d82fe406799635d3c81e78b2a0db38a397d</t>
  </si>
  <si>
    <t>0d6b6a38cb5b4003745ecc75254cfde4129c10ff</t>
  </si>
  <si>
    <t>a026314c6aee8ab51c97822987761aefc286d750</t>
  </si>
  <si>
    <t>661d221ee0e53fd8657daac039d127acf7e16347</t>
  </si>
  <si>
    <t>418c82c1d46c36df0f6ed70b0c4c529f828b2f1b</t>
  </si>
  <si>
    <t>bda971512cc2c98d2e77bb5064305ec7a3424a3d</t>
  </si>
  <si>
    <t>dd22edacd59831c9adbfa6216ef81ae16c6295a9</t>
  </si>
  <si>
    <t>70b9a16c3bfc408dbb6b731917116553ab3814d4</t>
  </si>
  <si>
    <t>94416abb7dbe755c74fcc2bea3f6c3279ec8990e</t>
  </si>
  <si>
    <t>9c4832a863a0a09c267c42c001fd5d2c8aa2ebcc</t>
  </si>
  <si>
    <t>0b9204672b831217b3237b5c6a74beed9dfc697c</t>
  </si>
  <si>
    <t>456970c270ee699adddaa51c4148bd178129fcd2</t>
  </si>
  <si>
    <t>68644fe0b19fdecb3fc5223a2d3b0f195987af41</t>
  </si>
  <si>
    <t>a2964e68e8a3c4b5b37ea17046e40a206a8d2370</t>
  </si>
  <si>
    <t>cf1c56f81dbd7e311da679e73e29f0933572d3b7</t>
  </si>
  <si>
    <t>dc81b28b9ab56129f3b9e591cc1e4f66ce3ea2ca</t>
  </si>
  <si>
    <t>d63b441288f573dfb5c9ebf8d13aff0df12eda2a</t>
  </si>
  <si>
    <t>227dccc8a4d68da4fe9dea0baff4282f7c56918a</t>
  </si>
  <si>
    <t>4b4662ba9fc6c3f453ef7a7f452334e5256cfe1c</t>
  </si>
  <si>
    <t>5642e9eeae53b154f3cf5b3cf3f1098239e08244</t>
  </si>
  <si>
    <t>fed27b6f0131686b1dea2c803a1b45ad9a871830</t>
  </si>
  <si>
    <t>be55831b0fd1fecde92b3d49f1ecf20ca2f36505</t>
  </si>
  <si>
    <t>c6655364a53f564d8dbdb427ae12e8ef9b99a78a</t>
  </si>
  <si>
    <t>8c226fb6f139440f959a4a94c9c2d54caf57a421</t>
  </si>
  <si>
    <t>c30d722adc4f99387d8bdb15f2a7b73b83c3c09d</t>
  </si>
  <si>
    <t>45df60ba3d96590dbb26f6ae292914db103be5b4</t>
  </si>
  <si>
    <t>9f478eec70b64f3a9f24503d8c763ac5a9cf8b88</t>
  </si>
  <si>
    <t>3d9e98e45d6d0c2406bbe0bf6bbc8b967a6ac528</t>
  </si>
  <si>
    <t>a078a0d040b848440b0d917d5c4c24406d230500</t>
  </si>
  <si>
    <t>101f3e4b0b8f8d2a508f09d18eef19a5b0f5c688</t>
  </si>
  <si>
    <t>9f54d1a221705259ef7d1cc903ee88a0cb289190</t>
  </si>
  <si>
    <t>9c66c4974c98a3832be4e9d2dedeb132ed5138e6</t>
  </si>
  <si>
    <t>3b67c8e826d2805c42e7049bddf8e1980d0db3d1</t>
  </si>
  <si>
    <t>d78184b944feb75f1b2bbc23d0715f57b9a2e96b</t>
  </si>
  <si>
    <t>7e19bffa843235d3b5f648427979bc676f2c45f6</t>
  </si>
  <si>
    <t>b8a08876dac76fb283de270d1fbc97cb352f5d45</t>
  </si>
  <si>
    <t>c6eb1d27ecaabf640ddc4b003d01bb60ae19efcb</t>
  </si>
  <si>
    <t>9359c8493b8ca8bc610256e00486bc1cc6086652</t>
  </si>
  <si>
    <t>a78257d196be8e175652e9718e68b3e4a9312141</t>
  </si>
  <si>
    <t>b1ccc9f8f96625d91f01c622e8c3bfa39e3f319b</t>
  </si>
  <si>
    <t>e88b79a094d197d10f61debe86259c0118e6dfa9</t>
  </si>
  <si>
    <t>c8e2cc8fc02efadefb56ca3034de95797a49ddad</t>
  </si>
  <si>
    <t>e878d8a0b1286b23b2efd1899cf19a606d16e69b</t>
  </si>
  <si>
    <t>4aa1796ecb47035560be1f8a0a99c5346f8f231b</t>
  </si>
  <si>
    <t>b75c8f69af54df07f1f91ed4086e1f6606e7fe30</t>
  </si>
  <si>
    <t>5bcebebeaf6397627eded6f873b8286750ec8450</t>
  </si>
  <si>
    <t>f11500e9f3b255776164beeb3eb6dd1c626eaed1</t>
  </si>
  <si>
    <t>6c547000a0372ab608f5886a69e405fa7891b047</t>
  </si>
  <si>
    <t>56068f34f3e12e62a82ca5e8c5f540242eeb596b</t>
  </si>
  <si>
    <t>f5f84f34cb46dd15daf6ede90dfc58e238b4e76d</t>
  </si>
  <si>
    <t>dbe29fa4065434a24529d0e3cc12eba449c85d7f</t>
  </si>
  <si>
    <t>4cbac2c9e440edb4d4f2330184784c3cc6c3fc35</t>
  </si>
  <si>
    <t>f176a4a5b27773bb48112583f956dcda66eb2c37</t>
  </si>
  <si>
    <t>0c7458f42c4aed22aeb6cd35f0ebdc3452269698</t>
  </si>
  <si>
    <t>fc3a99b3e129c1465d57bdc3d045663f57f34bed</t>
  </si>
  <si>
    <t>5f94ff14242826eac6a97c93d8ae39cbcdf0a99f</t>
  </si>
  <si>
    <t>33a03a408c4a0a1e5c842cc92d2ef694c46b9754</t>
  </si>
  <si>
    <t>7e60b6b8c3344c80f05efa8e36b24fd97ea7e497</t>
  </si>
  <si>
    <t>81360e456eea5b865b462632b328eae5f417a6cf</t>
  </si>
  <si>
    <t>647279d184a4488dad3fd32c0b780f803b652fe8</t>
  </si>
  <si>
    <t>a41c506eb8baed20e1eb218a521b3d87fed09d09</t>
  </si>
  <si>
    <t>b9a798b128bdc4234f3927e368d7e63d82505ae9</t>
  </si>
  <si>
    <t>997a417cf51da4ef0a1c16d1d067da0337a8b7f9</t>
  </si>
  <si>
    <t>22d15de1775885fd366cdd2d483f767b5da56bb6</t>
  </si>
  <si>
    <t>a6097f80df53363cc9e035603145c305af46025c</t>
  </si>
  <si>
    <t>ac614df2c516e854482d0fc99ee9ea15ff6b81d3</t>
  </si>
  <si>
    <t>df3c6955d9995dd3de966f9e9409b7807dc2d7d8</t>
  </si>
  <si>
    <t>d08071019075446bcca3ebfd390d6c99790902d6</t>
  </si>
  <si>
    <t>a4823c2450e50b0aa6c4ecf2d81635e25a9f988e</t>
  </si>
  <si>
    <t>0ddc0682564b0d3dfc743fe94c73f594480f80fd</t>
  </si>
  <si>
    <t>2c76891f5b291618488efddc0dc27eb0c25fd662</t>
  </si>
  <si>
    <t>d496db55d062141a77677744a4aec7bdf19ff9b6</t>
  </si>
  <si>
    <t>c2e47cb0e98bce3d0c960c12fd4b24c3dcd7523c</t>
  </si>
  <si>
    <t>58c4bfce780f7feef920fe04f30d8da46bc9b7e3</t>
  </si>
  <si>
    <t>11fa8303511589803b0cd882345319cef0fad099</t>
  </si>
  <si>
    <t>869438bd0bb439287f1f83541854c3744d44992f</t>
  </si>
  <si>
    <t>80c8081c2167a5de03aa87b13fc9bc3f251f0ba9</t>
  </si>
  <si>
    <t>3ab040fda8da3cb163b7e05760a4e598c168ef26</t>
  </si>
  <si>
    <t>b8c44bd0edb6a2299d1ebc343ab10d0167af5acc</t>
  </si>
  <si>
    <t>2018db00cee974dfbe0b68c50773b884aac610a6</t>
  </si>
  <si>
    <t>4bd281c073c6f294902a987d1ee8276460afc7bc</t>
  </si>
  <si>
    <t>daa2a438d33b38c68998384233fbd9dba7cfec23</t>
  </si>
  <si>
    <t>4da9ef38afe2d9ec695a5764f1e661f65157ca8c</t>
  </si>
  <si>
    <t>a0b47ce7b19e0d82c3be630143ca6644234098d8</t>
  </si>
  <si>
    <t>2d006bfdb69be198107c201e43fc5b392bca5515</t>
  </si>
  <si>
    <t>bbabb445d6ceddfb80c781a2fe7c93d5ecc8ce7b</t>
  </si>
  <si>
    <t>a9acd108c365c9192acdd119da013a23df1c1b20</t>
  </si>
  <si>
    <t>2804fd1ef38d192fd632d6fb91842e0fae49fcdd</t>
  </si>
  <si>
    <t>faf98d24c0a9f43d0b80d07bfc93ed071595b968</t>
  </si>
  <si>
    <t>0922ba1b1fabc135679a271a4af962a7107922e6</t>
  </si>
  <si>
    <t>8fa1886bbb02642060b301559714bd6b1e29ef60</t>
  </si>
  <si>
    <t>6864c62ad9f3d19fe00a7e78851744d100b3b1a3</t>
  </si>
  <si>
    <t>22a5cb0ac1cfde4aff9e8e8ead83d954a80335d2</t>
  </si>
  <si>
    <t>a4bf952dd528b3fa279438f273a94f371d9b843e</t>
  </si>
  <si>
    <t>4d1d487ba32d5bcaf658ae49fa697a8616d49190</t>
  </si>
  <si>
    <t>d5c79ec8f265916b277d6275c7fb77ed0e76d670</t>
  </si>
  <si>
    <t>fb8c995f03277f7be67f1a8bfa70613b77212aa2</t>
  </si>
  <si>
    <t>810f4fcf830fabf982318d297f2866f80eafe973</t>
  </si>
  <si>
    <t>db520739836e687b44b4628e1ff890e5fb51e355</t>
  </si>
  <si>
    <t>00102defc1ee4fd6a05208a469016acadfd15a3c</t>
  </si>
  <si>
    <t>7565374e0408246b965dd8672dbb4b7728e02466</t>
  </si>
  <si>
    <t>2f72395bc2f76ddb84f3349d1c2b1c1fdea74348</t>
  </si>
  <si>
    <t>ad13bc413e6f4964a099efb1eb39284f586d3669</t>
  </si>
  <si>
    <t>4df86e8352d200307cc92fff092d0d9e12308194</t>
  </si>
  <si>
    <t>79a72863ad0f0519e24d3236ac1704d4fe6fe5cd</t>
  </si>
  <si>
    <t>76bcab3a990a96e537d65d9eca55a9d833d98062</t>
  </si>
  <si>
    <t>c7e506f3c4ae3cf9246cab506b374225ff16553f</t>
  </si>
  <si>
    <t>9a76657fcbf1c78124f12a7978d5ac69b149d9de</t>
  </si>
  <si>
    <t>8239e0ef3d7edc95dc6d46a54e30493a961e72a2</t>
  </si>
  <si>
    <t>1bd3b7ed4819306502e5d8ab7d8a07570f03c1ea</t>
  </si>
  <si>
    <t>f5bd45a3fad90136c5c169a36563c076862807b4</t>
  </si>
  <si>
    <t>79e99a3a9b010079288faef1b537d181a77d8686</t>
  </si>
  <si>
    <t>3f66232955abf517c348bde0056f4f39b2acb1a9</t>
  </si>
  <si>
    <t>fa1b3570a84a228dbc030f55fcd8f39f9c8b8686</t>
  </si>
  <si>
    <t>4ca67c687fc467576b9b0cd2e4ba247f2ed461cb</t>
  </si>
  <si>
    <t>2feb34ec3d5add72061a64fd04342b455611559a</t>
  </si>
  <si>
    <t>e1bc16853e22e03954ea482135be65a5771e6b23</t>
  </si>
  <si>
    <t>51be71a3c96e8f60ed40b4ddde36d796e1a20fe0</t>
  </si>
  <si>
    <t>782e49b64522779bd687d6514915e14a50460cbc</t>
  </si>
  <si>
    <t>b4115006a5988b1f8380ad8f050c4b0e9c387241</t>
  </si>
  <si>
    <t>d622b94faf203ccee8d4cf22de8e565fb0225bab</t>
  </si>
  <si>
    <t>03c064252794358150960de6330f2470c1540b2f</t>
  </si>
  <si>
    <t>d9d879d9373d7e7de9b5dbd77d75e1280501be12</t>
  </si>
  <si>
    <t>17c9d4f3e6a45c96c0496770a1e7a3585593eee3</t>
  </si>
  <si>
    <t>65d362334686429fe604788980e0d6ef6d97d219</t>
  </si>
  <si>
    <t>e88194e550ab88d61d69b035db53403f215d01b7</t>
  </si>
  <si>
    <t>e35a274d5404099617d507014d51bdd00a61e887</t>
  </si>
  <si>
    <t>f02f7ca52c1fd72b812500688ff4091a4705071d</t>
  </si>
  <si>
    <t>2df7065177d05062e37248f0cf39e9ff11b219ae</t>
  </si>
  <si>
    <t>635c9d9e77c895d63e42c4d2d92d21b0cb1fa3d4</t>
  </si>
  <si>
    <t>86a26ea87a81d19187156bbc27f1d32bb2b70ae6</t>
  </si>
  <si>
    <t>afa8f93cad2afc8cebc16297fbd67311ef624dc4</t>
  </si>
  <si>
    <t>f1f454fa05c37c4ebfc6078298f046af62e6190b</t>
  </si>
  <si>
    <t>118309872c67e84feeaf5012e07412c2b1667e80</t>
  </si>
  <si>
    <t>d066614b651febdc03ec5117050f01d6b79b252f</t>
  </si>
  <si>
    <t>0c70cbd2e435265dd43fa2880a4f9a9c3f18f719</t>
  </si>
  <si>
    <t>ea13394dc2a3e412acc8fed484783b08e40cf77e</t>
  </si>
  <si>
    <t>1bf2f6049a21c87353453bce97497c5e50ecb5e6</t>
  </si>
  <si>
    <t>f0939ef7edc696dc17904e76c242d45590d582b9</t>
  </si>
  <si>
    <t>ae5409b5525933e629b6d8ccfcdc53961ad604c0</t>
  </si>
  <si>
    <t>78da2d20a802eee1fa5d5441ce5cf7602e80ed27</t>
  </si>
  <si>
    <t>3b9ec01946d39e29d77575d80198c3edd7766764</t>
  </si>
  <si>
    <t>a0dddf494cdb0c7d9e7ddd007447e84c196f5cfe</t>
  </si>
  <si>
    <t>b3c22bb3f15b09e8932d742ed4327d1eedb71086</t>
  </si>
  <si>
    <t>3118a8593f5e772830977abdf2b6b1f398b3c764</t>
  </si>
  <si>
    <t>d6b8837e11fe264f2039811f1c21087a09db82f8</t>
  </si>
  <si>
    <t>dd8c250502c7792c977c7bb15d6c070aa6b9f54f</t>
  </si>
  <si>
    <t>5435893ecc63c82e1edd9694fa5cf383308cb6be</t>
  </si>
  <si>
    <t>21e72e3de4e555bd1e4012b93f1412f4d0a912ab</t>
  </si>
  <si>
    <t>cdb098b2f7f5074ce0ab1428ac80c72fba343689</t>
  </si>
  <si>
    <t>69f0f334d61328b7fc3fd5b1c5b7a80369795495</t>
  </si>
  <si>
    <t>7af32781f33f2f9f64fae481ee96c69df939c1f3</t>
  </si>
  <si>
    <t>e6c20d39094a68284a12d6ba981511fc1166d0c6</t>
  </si>
  <si>
    <t>9fd3ced156e6c1e66267d26b9959a2caf9fc36d3</t>
  </si>
  <si>
    <t>e0f1b530c9a24a83c2963110045c32cc07b49bc0</t>
  </si>
  <si>
    <t>2dc5e880ce48999357682017b5d79390f0886075</t>
  </si>
  <si>
    <t>7bfb3579e3b6a034a6316e5e060d349f1efa3373</t>
  </si>
  <si>
    <t>ce5b6a6da024d349827d935d87e1878faab9cbf5</t>
  </si>
  <si>
    <t>22d61ab4a3df6cdeec3515fe3eba3a3ccfd0842e</t>
  </si>
  <si>
    <t>09fd5d52593e320377f1b2e6496ec86a577a4808</t>
  </si>
  <si>
    <t>b960fbd239ec1d4360da6401e9637bdb3d43a2b7</t>
  </si>
  <si>
    <t>75030f672c9a07c89ddd3953a4ec5822e63dafeb</t>
  </si>
  <si>
    <t>e62f44da6e55dd610d74c57374d31b56bc877cc5</t>
  </si>
  <si>
    <t>1f88ecaac226ed1535339ba31c5cb7b8c0545c5e</t>
  </si>
  <si>
    <t>25eee335c07531ee80d031620d238030bd83b985</t>
  </si>
  <si>
    <t>20a4e0fd8ad7d3013a17f0a8543e53ee873e8024</t>
  </si>
  <si>
    <t>2ff73c7132b618b75e58154a04b5b1b75e75be56</t>
  </si>
  <si>
    <t>b3a64a1c10819f0a54dd0680c9d417ca54388cd9</t>
  </si>
  <si>
    <t>f45a280d99371df06056f9fdd35456aa6ba96196</t>
  </si>
  <si>
    <t>f8d6acb86f4fb069384e8df121b6ab2ee10d23af</t>
  </si>
  <si>
    <t>746b7af094f8aa94c73e5ac466badfec66b80214</t>
  </si>
  <si>
    <t>fd00d89e8f3490a0c1d1b2309092c2ab7a4b98ab</t>
  </si>
  <si>
    <t>38cc676a23ae0f85aa5fe1b01d26f8e31c037ecb</t>
  </si>
  <si>
    <t>0abc6d9dd00037dc0ff0eb06efbbbbdbd5cd20cb</t>
  </si>
  <si>
    <t>7fa0a3892e4da9e905460213f6abd4115c5feef9</t>
  </si>
  <si>
    <t>9d567629ff1f7c6571a4a1e8d71435ea476c1a90</t>
  </si>
  <si>
    <t>8b564c1418535e571ed092b122990ba3ea2dd72d</t>
  </si>
  <si>
    <t>6d4188e75f7a162ab82040494a6c207448553e1f</t>
  </si>
  <si>
    <t>40f725397e9a658b7ff1f1af7923fe2edfca5304</t>
  </si>
  <si>
    <t>cbab9c0754db8ca6e46d25419aaa240efac6f58a</t>
  </si>
  <si>
    <t>5e12a6c9c58ca7180a6fa2cbe99c91c8d550c66d</t>
  </si>
  <si>
    <t>d7bf98ed3b68b031ac55f90a27cd95304dd13eee</t>
  </si>
  <si>
    <t>e452a20b7659c6bcdfc9a7c5a1b3d0a89e151b35</t>
  </si>
  <si>
    <t>7663200724121d0e565e6c9013e483ca906eef03</t>
  </si>
  <si>
    <t>668ae1abc1fb69018113d8f85b424c173a1aa11d</t>
  </si>
  <si>
    <t>1ae68e7c3f3ea0d31aaa1d4db298401312e9743e</t>
  </si>
  <si>
    <t>015cfabd45c8063490274a32f15869bef9bf1e21</t>
  </si>
  <si>
    <t>4b48490102619f8e3385a419d96900d222c0acb3</t>
  </si>
  <si>
    <t>a22f870a50973d97c57ca95f610c303e4e727e80</t>
  </si>
  <si>
    <t>0f2e19dbe9d2343e3a05e06a29b93438995a124f</t>
  </si>
  <si>
    <t>4221d2b08ef6faee349cbe9203cd63537f0286d0</t>
  </si>
  <si>
    <t>be24566ab78b48444afee443c69474401abfdc3a</t>
  </si>
  <si>
    <t>b448157f80b33b00ca70a1a1c8c69fae1c09b21a</t>
  </si>
  <si>
    <t>e7e4db03b26b85301214706c1985b9671ef7295a</t>
  </si>
  <si>
    <t>c6a22ae7d22d4a590fbb8acc0d4e248ae71fee15</t>
  </si>
  <si>
    <t>20f0eee089034c80845224b41bd6bbdac8b5ecb6</t>
  </si>
  <si>
    <t>93502964f97f281afa37cd83c5d7dc437509d1e0</t>
  </si>
  <si>
    <t>e9ae24d281069bf16681018be771ec141c77d51c</t>
  </si>
  <si>
    <t>6964b2915b33596fb6656f3d4c3cb8546f59891e</t>
  </si>
  <si>
    <t>dd000fb6c4cfe57baca3bd385b4bd783c9ab5488</t>
  </si>
  <si>
    <t>ed170f997f08dbc047f35a6c2a50bec0173c6564</t>
  </si>
  <si>
    <t>047eb6d49e3752c402c40b769836debbca8864b7</t>
  </si>
  <si>
    <t>40a23c2bc076469ca10753025360c3bf33649672</t>
  </si>
  <si>
    <t>4263bdf4d3210f0bcbc943d45cd425d35bb9adc4</t>
  </si>
  <si>
    <t>5d3add03a2932539335446cc528df2cb3a3a2188</t>
  </si>
  <si>
    <t>80e3319de7763551629ac7bb7beec1c5c0cd9391</t>
  </si>
  <si>
    <t>6a4f5cc467b77c496e88cd109fe00fd470ef651c</t>
  </si>
  <si>
    <t>db2f3c4ba017c26acfbea60f69b40e11f6a6906f</t>
  </si>
  <si>
    <t>6a38eef44533398806f95fd5c11d319d84c3390c</t>
  </si>
  <si>
    <t>e3d1a058369f1a5700aa8e394faf843b43c6421b</t>
  </si>
  <si>
    <t>ff0e4a059dcf0d467e9f8398aff9a94f711b5287</t>
  </si>
  <si>
    <t>6f105f2f348ffbf2836bb21cdbd23b7e89713119</t>
  </si>
  <si>
    <t>92c62e11aeabdfac2b7b97d2685c0d90453a5932</t>
  </si>
  <si>
    <t>2e3c598a9be12f38d1ca65f46f58dcd456ef13d4</t>
  </si>
  <si>
    <t>5eaee183bf95c64ec1f8d41781586d1280483578</t>
  </si>
  <si>
    <t>481364e2d66c7bf3bbc309496f40edeaf8f10e91</t>
  </si>
  <si>
    <t>de0c31662148256ad6e4c8e0d95ffdec5423b4b1</t>
  </si>
  <si>
    <t>0daaa0e7eff99719ce57cfe27b207b7497cdd7cb</t>
  </si>
  <si>
    <t>65b6ac05c97d1439169be5ab35fbae5c5390b476</t>
  </si>
  <si>
    <t>5ac53534eb1fbf34f1d94dabea0ca00bb4a2f2bd</t>
  </si>
  <si>
    <t>c1bac21969f27b04843a03fd2ed5755585df513c</t>
  </si>
  <si>
    <t>611450542f04a083c105b56167a44cec4cd2381f</t>
  </si>
  <si>
    <t>505ac70254432aa51e03a78a7c456920706677f4</t>
  </si>
  <si>
    <t>d0d40ef8c6e8a9f75dd0e3289e597374f42a3ef5</t>
  </si>
  <si>
    <t>8202036548c3ae2cd0abccca5a8fff63a717bf31</t>
  </si>
  <si>
    <t>6d8ac1cc6cd00bfd1573bf969c2d64d55f2fd65b</t>
  </si>
  <si>
    <t>0b954a3b7171ae3cf5d05915326b73b672b3d3e4</t>
  </si>
  <si>
    <t>ae96a153236f7aec8fa3b138eea6d7586e7cae20</t>
  </si>
  <si>
    <t>f2cc79334f30e669e9103fd5aa6dc2d323dfeddf</t>
  </si>
  <si>
    <t>5481a9242fd050a4fa97485b6cd2f4ef9fbacbd4</t>
  </si>
  <si>
    <t>5c5c7ec4f86da8246b0141efa31f6e152bbf7621</t>
  </si>
  <si>
    <t>d5192b1cc95197ba65562ada2a32db3ea5d6372a</t>
  </si>
  <si>
    <t>51642c5756e28ab3689fd0710eb932bbb3cd7c37</t>
  </si>
  <si>
    <t>1f2da03521597d34c7cea41090ffebfc7311c5a7</t>
  </si>
  <si>
    <t>26a56ad55f6311ee12b468114a83fbe6fa3dfe9d</t>
  </si>
  <si>
    <t>a483d27ed3906da35cb86fb72fedc5c8d6777660</t>
  </si>
  <si>
    <t>61cedbbcc7504e4fbdeeaca66d3aa40f8d17ea0a</t>
  </si>
  <si>
    <t>0ed41fb58c81541f07851f2b16ad3b4b20a24d81</t>
  </si>
  <si>
    <t>5e026cccac53210e4d180cad607f4feb43ce9215</t>
  </si>
  <si>
    <t>151d880c7b952806e9181b3a643f1e9a70d38311</t>
  </si>
  <si>
    <t>eb40c7a5daaf78b8d78ab14280ca6447c138ce55</t>
  </si>
  <si>
    <t>c43781946c3d6e9e535729686076acff6ed1ccb0</t>
  </si>
  <si>
    <t>b695c0aa351a06bb700488a7e17bbccc4c33e127</t>
  </si>
  <si>
    <t>a9686f8b9e322ab1b86865d0b060f11e9c456f05</t>
  </si>
  <si>
    <t>c1008fbc90470e4827586662190e83f5a19eed37</t>
  </si>
  <si>
    <t>05ffd806e611322289a833352a3e63c150873ecc</t>
  </si>
  <si>
    <t>9ddc214ae3ae05f41bc63b74dcd01e1ca4d775cb</t>
  </si>
  <si>
    <t>f9b19ae75e9fad599f57f41418c38d194d835127</t>
  </si>
  <si>
    <t>42ecce51d8266f701c9a641467eb9ec1f1e5dde2</t>
  </si>
  <si>
    <t>e877ddf8dc1564d3405a3cc8e49333843f5b6614</t>
  </si>
  <si>
    <t>6c4f4e46053030855e2316bf5b923d03d6fd58ce</t>
  </si>
  <si>
    <t>4a005166e0912e78b7f4149b4f49a0c85dab3e3e</t>
  </si>
  <si>
    <t>f9a2342b00188e984125e8b8ef1a0ab58731bf11</t>
  </si>
  <si>
    <t>75c94482720e09c1e84ce3852d6ef9f52440c331</t>
  </si>
  <si>
    <t>d5f66db8d20e1021d443732cb750590e5446bf6f</t>
  </si>
  <si>
    <t>9913dfb086b457fa5e2e9c8f5b42694598578a9d</t>
  </si>
  <si>
    <t>49825e64d7023e4edcea9b63d08be41226c607c0</t>
  </si>
  <si>
    <t>58486522dbba5346d37289781f4b3c86c0d8abe8</t>
  </si>
  <si>
    <t>194aff86e556b275601f7f7a152b49977c41bc76</t>
  </si>
  <si>
    <t>3a153198e9167dc4eb62f05a218df82662d64e3a</t>
  </si>
  <si>
    <t>f97561b7520b183448883c429193da31b7040121</t>
  </si>
  <si>
    <t>d8f4b78b0aeaabbc0eac373fac9e2424762521c5</t>
  </si>
  <si>
    <t>21462c1514720df2d201f7282578e66096b7063b</t>
  </si>
  <si>
    <t>347db9a553d1cd9ef44f133a49516d6a21c21a5b</t>
  </si>
  <si>
    <t>bfa8e986f5c2deb5798d97b9381ba02ecae8be3a</t>
  </si>
  <si>
    <t>f8b6048d5f367817af98288fa87ef21302bda39e</t>
  </si>
  <si>
    <t>a35032d335454873eb068318054fecdf77f812e8</t>
  </si>
  <si>
    <t>16ef3c70efc7fffbdb3437f270dd285175ef612f</t>
  </si>
  <si>
    <t>1c325ed130d796c660d3ab2e4bb2e51f3844a790</t>
  </si>
  <si>
    <t>fc2d8259d2480609af107db8c855f12e54375df4</t>
  </si>
  <si>
    <t>2d6a9b9ec58a26ed4d61f0b037f0c2e400459661</t>
  </si>
  <si>
    <t>df55e4c4d0fe620b5c54953ab0f2ba73f36428f1</t>
  </si>
  <si>
    <t>2c3daa7b5bbafb3b757902a9d027de0e5069cc4c</t>
  </si>
  <si>
    <t>4014aaaecdd5418e016a89dcb10035938b1b1d04</t>
  </si>
  <si>
    <t>4b03e30db3d4a1ba16e5378cf999dc7eafefb2f6</t>
  </si>
  <si>
    <t>399159bffb3c9c571a1dc5aaaec88702de8e1b9f</t>
  </si>
  <si>
    <t>73efb0f4db9316dad589f7367edcb683cfafae8d</t>
  </si>
  <si>
    <t>37aa70488af8a108a796ca8fad8b01039d804a82</t>
  </si>
  <si>
    <t>30f31a6689be6e851e4999b366c238077df13d4c</t>
  </si>
  <si>
    <t>277cb1a22aaba97261c20f2a59fb2a46299205d4</t>
  </si>
  <si>
    <t>40e1fc4718d21d8f2b4197c472cf05fc2a88268e</t>
  </si>
  <si>
    <t>7940f9d840abc962d447790a6900b7730fc16e9b</t>
  </si>
  <si>
    <t>dfb27ea092d5f7dff4ca4e842d860b0645162832</t>
  </si>
  <si>
    <t>d688f14fd927c8bcbd91cef389b2b2253ce5dbdd</t>
  </si>
  <si>
    <t>0581d2f15ed4ebd2e137b1b232047331b5b7db6b</t>
  </si>
  <si>
    <t>9d225c010b1c6adcbc1040b6229e5bfa430396ac</t>
  </si>
  <si>
    <t>39ea0022a5f3fb91809892c8dcdcf3fe11b8935a</t>
  </si>
  <si>
    <t>0c0144dde739b987a1f7bbecde2187313e21f753</t>
  </si>
  <si>
    <t>f51cd30f0a83140757069cdc4433ff604dc84a6b</t>
  </si>
  <si>
    <t>47b309594fbac495b201584084e0d51401568b76</t>
  </si>
  <si>
    <t>a103b9eb511cae768649b1c29c9da33c6728ffe7</t>
  </si>
  <si>
    <t>fb8c069e125a43c2658a78f6e336ae0eb2c46a52</t>
  </si>
  <si>
    <t>1b80caea11f5654b31f1fabea2b8365111fff70d</t>
  </si>
  <si>
    <t>d4c95c0c4e36bb81099464af831c412e7895606b</t>
  </si>
  <si>
    <t>71db4e824de238df6dbcff9cfd739625362918f9</t>
  </si>
  <si>
    <t>4c463de2769817a74bdeca8707524fad3dd3cb99</t>
  </si>
  <si>
    <t>48d68d83b8b053b5b617c20925532216221d676c</t>
  </si>
  <si>
    <t>729124e5773277c342073b336306dfed6251d791</t>
  </si>
  <si>
    <t>5d3c2c02210ca2c828b2a9a2624f6326557813e0</t>
  </si>
  <si>
    <t>36d6b44180867c75fad5370be4359f6d1b0ef55f</t>
  </si>
  <si>
    <t>d91ddd08c2fe57af2cf2d427591af16cfe27c1bb</t>
  </si>
  <si>
    <t>58249b08858020fe5972d01c66c23c08170c0e77</t>
  </si>
  <si>
    <t>429dacead1269570137e50abaf8bf58e61b7d3fe</t>
  </si>
  <si>
    <t>5fb35a81ec19513d1d02db941ddd75444e22d544</t>
  </si>
  <si>
    <t>cec3eea992a89892554d578fc292dddc98112719</t>
  </si>
  <si>
    <t>480bfb7be34d8a1b14dc461057261d70abb6fd94</t>
  </si>
  <si>
    <t>6e71f8989ff47635aa183a35e28ff1f56a957acd</t>
  </si>
  <si>
    <t>e726b635c69b519d0a2d6165452e0eaf326d7d8f</t>
  </si>
  <si>
    <t>738a061f2fbe0a81e6c88fd5274a018632432bbd</t>
  </si>
  <si>
    <t>5a69d68bb3740c07bde60ed59f69e0f96b103f13</t>
  </si>
  <si>
    <t>4acafe725d3d0e199d818b1bc64d0e9c7df9cbec</t>
  </si>
  <si>
    <t>ccdb48da9b04d19809d9fea51cd41ad8567fa7bc</t>
  </si>
  <si>
    <t>59b24847d26478cf56f68df6d77dcdcdd96d2207</t>
  </si>
  <si>
    <t>ac60017ff34859c3e07ad31bec984b1865eb0b57</t>
  </si>
  <si>
    <t>50c1dd22201272dffe357efeabaa76d970e0be17</t>
  </si>
  <si>
    <t>e7d162119168a3e2a9f39ffafcd96a1c53199b22</t>
  </si>
  <si>
    <t>a96e0fdb38026a3bb59678112bf105404ae09781</t>
  </si>
  <si>
    <t>7d89712729a485cf3a30c3ce47060c6436f56e94</t>
  </si>
  <si>
    <t>5a0916fd609346d091b75fd9d43b5c09c5aad5e0</t>
  </si>
  <si>
    <t>006e48cc13b875796722804c23fcb8bcd7b93e34</t>
  </si>
  <si>
    <t>a78ad0900b2396e11997250b09c4d2fc65834d42</t>
  </si>
  <si>
    <t>c229983c5fb8f74c804a54dffc5c74757455c25b</t>
  </si>
  <si>
    <t>0cb99abe6dd57dc7525b8b828c27975fb5181db8</t>
  </si>
  <si>
    <t>9a1fe7393388e6a08c5ef63ff655db070f4e451d</t>
  </si>
  <si>
    <t>95610813aef5b232e481736e69fde41a03c2b882</t>
  </si>
  <si>
    <t>2c62d88ad106200c9bc9b66b126ebf0e2efda1b5</t>
  </si>
  <si>
    <t>ad325a5c00fe0a77383847cfd97d5b1af9e591f0</t>
  </si>
  <si>
    <t>7943f819b76094b1602f80f0f63e40bd4e9d223c</t>
  </si>
  <si>
    <t>ffe822f54800e97d089b8547d7025d507e1b2fc8</t>
  </si>
  <si>
    <t>edf0303cd9c0126c3fcc2f9b7e80e931657ee1c9</t>
  </si>
  <si>
    <t>5f1c3c34f9923e71a7e94feaabe7ef71bd270b4b</t>
  </si>
  <si>
    <t>58d7970b6da560f5d5a3f59f16a4d006df41c4d1</t>
  </si>
  <si>
    <t>bf0d48498a014ae4d23a4e26cc207fa11ec01dbd</t>
  </si>
  <si>
    <t>b902dba86d8ff89617aef83d3dcfb71d4abd7d51</t>
  </si>
  <si>
    <t>0ff1a22c3b5af36fc9252ae4a2160a6e80d50c79</t>
  </si>
  <si>
    <t>f7b649ecfc350ffa1f9caae29a6ff9bfb810e95e</t>
  </si>
  <si>
    <t>e1c742cfca95a95f2cdc8f73df40d06a073d31bd</t>
  </si>
  <si>
    <t>ab691668a1a5e0b3abdce97e630a18130e372d5a</t>
  </si>
  <si>
    <t>5a255b90d615aaa3c5ea8762c9044b8d6e475ef7</t>
  </si>
  <si>
    <t>fb685c3d0066bd812065e75c5ea03f2f146e1794</t>
  </si>
  <si>
    <t>322c738ba32897c1bb06eaa2d2985763ac9bdd0a</t>
  </si>
  <si>
    <t>523668682616398db70381880f9301ccefe23b00</t>
  </si>
  <si>
    <t>c3a5431a8ac040410d2045349efe278505fb0a14</t>
  </si>
  <si>
    <t>5420780fc6d781de4a60c1c09eef4b822c71563c</t>
  </si>
  <si>
    <t>776b5ea109bf59db37c7c349d4ca93fd9f38544b</t>
  </si>
  <si>
    <t>67b74ddf0eb5d230d84456d9e323088a2fd91789</t>
  </si>
  <si>
    <t>6547d86482de288cbc46c2921610fcead996c6ce</t>
  </si>
  <si>
    <t>a2468d594f7b5c0c577b5ee1f08e01bf0efaa710</t>
  </si>
  <si>
    <t>6efd3ef152be047ef30ef74b37b467cc6d637b7d</t>
  </si>
  <si>
    <t>86ca7e30f92074fc11374fe66af229c1e761fa66</t>
  </si>
  <si>
    <t>798eac4d149f0630806b9403424eec05ac4c72e6</t>
  </si>
  <si>
    <t>a957201511763901d8fb80b01c6323b83c9287d0</t>
  </si>
  <si>
    <t>6207a3591357dedc6b16cf974800bf139543887a</t>
  </si>
  <si>
    <t>335ccc13fcaa3d255a6e68cded597595d72bdb35</t>
  </si>
  <si>
    <t>f7e392e308caa1e26c3c39e3cb3583b4acf8191b</t>
  </si>
  <si>
    <t>187cc4a3c899832cec88b9a81ef5bbc8701469ab</t>
  </si>
  <si>
    <t>980092b0f36b02cfeb6269bcb0487319ac6a5e9e</t>
  </si>
  <si>
    <t>d56206e1edc05e5b4efe1601265c73d1eca89c3f</t>
  </si>
  <si>
    <t>b170765c6bd7babec083e41e9cec24e1b3c1f37c</t>
  </si>
  <si>
    <t>0351fff760d551c8fded2c1a5c3a17877885801c</t>
  </si>
  <si>
    <t>ca729761f4baaa30428f7846e02eaa9b856d1163</t>
  </si>
  <si>
    <t>5d63b570149146c5bd7bbb5f7d0770fe8d81e63b</t>
  </si>
  <si>
    <t>e2c952754236379289b78d3aae1d85eab2e38dc6</t>
  </si>
  <si>
    <t>0f0fd28a832167300591d4bbce5970e7272a154d</t>
  </si>
  <si>
    <t>10ac6e05add47fe489be8ee67d8e36f6a6fd3e5c</t>
  </si>
  <si>
    <t>9d12bd95a99acd9a0cec7fdde7e9362b55ae7dda</t>
  </si>
  <si>
    <t>f1a3211d64bbaca43239649c3ebdf2605272d16e</t>
  </si>
  <si>
    <t>1b838c35875429a1ae314fa1aa7e710c8aa03283</t>
  </si>
  <si>
    <t>e46050f0efe4a86657efdee4b72b9abb97cf9d4c</t>
  </si>
  <si>
    <t>225c3d060a4e3474a743b55b4a661cc1532974fa</t>
  </si>
  <si>
    <t>7cf973235abff952171b86c9b26f7b41fe6dfbeb</t>
  </si>
  <si>
    <t>8a18a2812f2a20bb3eb212090b448c542f34b153</t>
  </si>
  <si>
    <t>e13ff5fba16943af0ecf8c0184b29d0e65ae22da</t>
  </si>
  <si>
    <t>36b3d78ee2b3ac72087c970edd6a84f88f246fbb</t>
  </si>
  <si>
    <t>22ce8c6b921b631d1c57b9eecfe9a23c9c9bf910</t>
  </si>
  <si>
    <t>58a1b6d34f8b5bb03d769cc953d245fe4f9d4ad0</t>
  </si>
  <si>
    <t>c71653bcfc9d763f63437c56f979ad480390941f</t>
  </si>
  <si>
    <t>7f8fb69dd4a4bb7590b0a58cb4314e240d6c4441</t>
  </si>
  <si>
    <t>323546818ed12df5c325c434501c8b46222a9a67</t>
  </si>
  <si>
    <t>df66dc4b6e8dbd34449696a1114b6aba0453358c</t>
  </si>
  <si>
    <t>8228c8ed7dc92fb7832bbed84c0c9a72640a5de5</t>
  </si>
  <si>
    <t>7cd8dde769105a64421dbb13a5062981e22e4616</t>
  </si>
  <si>
    <t>2512abf363d521c16bb15d5631a8be3da483fd09</t>
  </si>
  <si>
    <t>887e880cecae55011a0aa928eefd63626ce29c79</t>
  </si>
  <si>
    <t>eb9d2481200d47d6440397a5f13ea2e19f1efdee</t>
  </si>
  <si>
    <t>0b5c885a8288f430f964e0030043b4d4c3841b35</t>
  </si>
  <si>
    <t>d503e82052c8a5303f5064544c5ef7c285ed9fed</t>
  </si>
  <si>
    <t>e61c38762be68533085245d0a6f824a8869b748b</t>
  </si>
  <si>
    <t>be526a079e9690a1be4b3e6dfe1b335d404f58be</t>
  </si>
  <si>
    <t>7042752a3cc71048c6c7e8c2a0f84e510f08dd21</t>
  </si>
  <si>
    <t>01a8b9d65b2f43091ec4bff7cac33d174a8ac135</t>
  </si>
  <si>
    <t>10ada8873ed4c73cac89f7dc5dac2d2c0700fb90</t>
  </si>
  <si>
    <t>fc542b2ed8ed051bacb52d3adea75405774ce180</t>
  </si>
  <si>
    <t>7256411013581b8e827fe4c01d2fe2b9275acd80</t>
  </si>
  <si>
    <t>f2df3bc9b5c5948e15053793f6d6325491a3f401</t>
  </si>
  <si>
    <t>4315dfce09054c597820579b048ef05db04555c9</t>
  </si>
  <si>
    <t>7669a1db3a86fe6410558e8d031706d30595019e</t>
  </si>
  <si>
    <t>c28e938fc2a15c2f1f55302cb5dbb261c7b250b1</t>
  </si>
  <si>
    <t>05dc85f11fafd6f780f93b2802f48a51a3286df5</t>
  </si>
  <si>
    <t>adbcf023f0061a9da038ca264df90c24254bd842</t>
  </si>
  <si>
    <t>d94ac2530d921e36a16087139399d388cc405c92</t>
  </si>
  <si>
    <t>d22cb699af83451635b8f7d0caab6cd08e28eb27</t>
  </si>
  <si>
    <t>cb2820eca4e135d52096c113311f8f9a98adcd9e</t>
  </si>
  <si>
    <t>53ae5bcf2763de2ce968291942384a51afe09917</t>
  </si>
  <si>
    <t>ad57411d96d63dfeeefe5e53f9ed9f8f7d9421bb</t>
  </si>
  <si>
    <t>e5b44a7befd7da86a2ef805a581e1dc19b12e249</t>
  </si>
  <si>
    <t>c7b7e87e26da0e4cde662dd2f7c9af82f772bbb7</t>
  </si>
  <si>
    <t>33994e60e00c9d83a0cdba88afd35feee688d5ac</t>
  </si>
  <si>
    <t>846369b79b5fd741cac7c32992098ca5a71ff3d8</t>
  </si>
  <si>
    <t>f96257e49cc6f7b0be1389058c5de9c76218a09d</t>
  </si>
  <si>
    <t>2fcf98a9ada3e1caf6ca90d988533d1a5bc1e29a</t>
  </si>
  <si>
    <t>79931e52c3a77701b5395a63ec6805773e7f21d3</t>
  </si>
  <si>
    <t>5ba29f2e4e02a9d0da597284d59f70d22a00ff5b</t>
  </si>
  <si>
    <t>8a72c1bf4af634b5ec503d70639576fec08080fe</t>
  </si>
  <si>
    <t>b8b1db94ad72dac301946a3b719524273d3db4b3</t>
  </si>
  <si>
    <t>a676fb6a67f9628d688eca462668a49f85eee836</t>
  </si>
  <si>
    <t>33361f4027cbe96082ddd280dcecf4f110dddae2</t>
  </si>
  <si>
    <t>7cfe8a4d6c9178785072208cc36f702a8ca10b27</t>
  </si>
  <si>
    <t>3b0f15ac70bea0af47c35869ace7acf383b1db08</t>
  </si>
  <si>
    <t>b22a4eb171e2dfd4453975033483d694633f151c</t>
  </si>
  <si>
    <t>27ad8730be8c2cecb8e84092074467343184a22b</t>
  </si>
  <si>
    <t>fd689ce08e7aa5e499b1c37dc03d9113287f81fb</t>
  </si>
  <si>
    <t>e2d77625b95e7ae54865d532b76aa7139f2c316a</t>
  </si>
  <si>
    <t>f9b27595d7aea7bab4dfb464239d00f6eee95b07</t>
  </si>
  <si>
    <t>4e7ff39b1123fd3d2b414cc2b83a68fd5dd9eabd</t>
  </si>
  <si>
    <t>37aa415d0714efbb356daf29c215e60f9fe34315</t>
  </si>
  <si>
    <t>c4ab3156edc4f8698256ead0b8327878cc4a0dd2</t>
  </si>
  <si>
    <t>454a520acf0db39ad8ecedf982ca7b9e6fa8f00c</t>
  </si>
  <si>
    <t>1398784a1bab335426d0e2ae1a72d7ee0ec7fce9</t>
  </si>
  <si>
    <t>35bbea6ae22892047008a8e23d9c1616ebd42ce2</t>
  </si>
  <si>
    <t>44d230ecceac295a8109726dc9ee10d8750dd8ec</t>
  </si>
  <si>
    <t>9709774b7ace337e69a90d084d54ae9e12109ec3</t>
  </si>
  <si>
    <t>8b23ef99c506241860d48b2ff60112f65b113593</t>
  </si>
  <si>
    <t>d580d393be5697726c346b342b021db724ee8e80</t>
  </si>
  <si>
    <t>e32d3f8f0a6d5151814f04c6190a9b50eea7695e</t>
  </si>
  <si>
    <t>f4b9cc61e5c1ed895d9b637165e54a3fd368b925</t>
  </si>
  <si>
    <t>4c55a0b6c56b26809a08d93c3429eae422c8a333</t>
  </si>
  <si>
    <t>8eee427a0e5775a1a41f62b8f671670cbc765f00</t>
  </si>
  <si>
    <t>1fafbfea633af78cac8b5b91f8d5c203142f89f0</t>
  </si>
  <si>
    <t>ea8db00e88d20bc67f1081288d2d7594621c437f</t>
  </si>
  <si>
    <t>933ac576ae28ab3a45cb189ab64c7673dc87d2a4</t>
  </si>
  <si>
    <t>4737ab623843f26b5f4f107fc7625aadb29069b3</t>
  </si>
  <si>
    <t>91a49d515fb768cb8693411f53593ce32625c2f0</t>
  </si>
  <si>
    <t>79174346e683c12d3716b1e430be7f4256683ca0</t>
  </si>
  <si>
    <t>b158ad51cfc0a677d85c1bc1b0b675f41dd434e0</t>
  </si>
  <si>
    <t>32685be1b8c8c9b17d4814a959213d9bdec4178e</t>
  </si>
  <si>
    <t>61e1d1b62bcf7c176a836e31f56700126577854a</t>
  </si>
  <si>
    <t>73aadf9df99394858bf4c3a400793167d1c54bc2</t>
  </si>
  <si>
    <t>5458445b21b3ab5a4a1cacfe0b8ab0ac353f7c0e</t>
  </si>
  <si>
    <t>1bb035f100069016be161f09cb9d5bbd4ace5449</t>
  </si>
  <si>
    <t>1e3121bd69eaaf929f60ce37935a95e41bc1cf6b</t>
  </si>
  <si>
    <t>45a0302fd03f5ef8d9217991517d95721fb585cf</t>
  </si>
  <si>
    <t>e11c5d3b1660d8a0e71653519f7cab16a917b139</t>
  </si>
  <si>
    <t>dd3bacdd9eedd4d4b168d83d278c55be93675a90</t>
  </si>
  <si>
    <t>072e0f4e1a2f156a1e2a9039b75815775b2a624a</t>
  </si>
  <si>
    <t>ea041e1c528da801f39dc8b5f02ddef34d8c0680</t>
  </si>
  <si>
    <t>15e110db30ebddbcae32e81cc072b62a94ba369a</t>
  </si>
  <si>
    <t>c5b8c852d0f3466bde559945c04761ee93c9573b</t>
  </si>
  <si>
    <t>8798726df5fbc65c4789d21d6bcd722a9c38c185</t>
  </si>
  <si>
    <t>f358e1704d3a26007579ad2c32e6dc3967db6fc1</t>
  </si>
  <si>
    <t>86239571f796036be6cc76be17fde8573040d571</t>
  </si>
  <si>
    <t>7ccb28fec6acba757ba7561de150f9139ce87536</t>
  </si>
  <si>
    <t>38349f884197dfea339285646d195f20d37feb4c</t>
  </si>
  <si>
    <t>c0500ef3faad1088125865dc0758b9955e5cabcf</t>
  </si>
  <si>
    <t>671cb9958476110de5c16d515ea8d54f910a5340</t>
  </si>
  <si>
    <t>e6903d9aaf10bd76b6c2f4c76050191120d9ea8d</t>
  </si>
  <si>
    <t>a384f6785a091219a91d949603932172157ca02b</t>
  </si>
  <si>
    <t>ece8944731226c013ae4096c2e3455038b6ca42f</t>
  </si>
  <si>
    <t>1a8bb65b8f0b78f117b35f34ecc238458f0aa4d4</t>
  </si>
  <si>
    <t>3fb06775b95fc1a3ed199c58613a123bd9bf52aa</t>
  </si>
  <si>
    <t>1cbbe0fc51c5982b6b6007307677b140d1cef59e</t>
  </si>
  <si>
    <t>71f68fef2aea5516cdb41ab5e8873bf5275f9ea1</t>
  </si>
  <si>
    <t>25eda3a9ebf0e59cac8fc62435646c18a7e8573b</t>
  </si>
  <si>
    <t>a148f5d43e8c4eb6dc19764be162b7589323fb0a</t>
  </si>
  <si>
    <t>4c060b0cb5a1a5d22dcb7034095aae8a5eb4a5ad</t>
  </si>
  <si>
    <t>4f8b5c7dd0b40ef1f37fabbae7e646642558391c</t>
  </si>
  <si>
    <t>37d38eae841f634cda45b8a256ee7de420cfa482</t>
  </si>
  <si>
    <t>22ddb4aefc79495b40688e25c49181aafce809c4</t>
  </si>
  <si>
    <t>6633880ac1bbfa699b7d2cbbc3ba787329425423</t>
  </si>
  <si>
    <t>edf9e386c0fa6b7c24aa39508c8a23f1af8c42ba</t>
  </si>
  <si>
    <t>8d1148be1ac4a134a878b9f4f9cb4a1756ca5903</t>
  </si>
  <si>
    <t>8b9b66d56d2c8e83430b0443ae99e4e1bb822ba7</t>
  </si>
  <si>
    <t>bb9f483f6598e6ce5cad53db987ce59e14526a1f</t>
  </si>
  <si>
    <t>5a251b967b5452999b35bad6c6403c4d597c2861</t>
  </si>
  <si>
    <t>768310468da4e3fcf8bfd44ce7300dd2e42c06a6</t>
  </si>
  <si>
    <t>823e41764a81185a372ab3edfcfba3631e8f302b</t>
  </si>
  <si>
    <t>c49dd121cd64cb5a276d6712deb192ff833fbb15</t>
  </si>
  <si>
    <t>cd18dc6d8f7926b8994ffc9c6cfcbc6780416913</t>
  </si>
  <si>
    <t>d496c29a7687af5f7c2e714467dcf068faad9eeb</t>
  </si>
  <si>
    <t>6deb79ab50ad115fd40e0efda8803b0e075fb741</t>
  </si>
  <si>
    <t>45ff88638b1321400857a93fdc2cfe779c55dd18</t>
  </si>
  <si>
    <t>951765b42feff97cb8e0d364f8f23bba325c477b</t>
  </si>
  <si>
    <t>03f03891044b08f85e0d37b5d1d7cdabf36213a0</t>
  </si>
  <si>
    <t>23072e182dc0184262f9967de5a12be03e428001</t>
  </si>
  <si>
    <t>3e7c61ae62dab76fe028fc47d242526126277e76</t>
  </si>
  <si>
    <t>40739db5d2258f1e14434b9fff9d9bd7d45938e5</t>
  </si>
  <si>
    <t>19916cb149726609c0c6f5dc889562ee6c520449</t>
  </si>
  <si>
    <t>6757aa43db344527ccee77487878036516802032</t>
  </si>
  <si>
    <t>f29c5c83b448b9c42acb17d759229aad8189c967</t>
  </si>
  <si>
    <t>307ddefb3095f6f2bada58cf3226b1ebe7e9479e</t>
  </si>
  <si>
    <t>3e2ae73ec4f78fa8d85d5d85bfaffa298c6fb0e6</t>
  </si>
  <si>
    <t>c01bdba14d4a8e3257fd2c02b9368b9dd9d85449</t>
  </si>
  <si>
    <t>bb1335255e645c5786f649e06aa0cd396cada765</t>
  </si>
  <si>
    <t>170728e5f1e4b322259bd895dfc8367e040ff547</t>
  </si>
  <si>
    <t>9942da32ffef171d2f37171f02fa079bab10a696</t>
  </si>
  <si>
    <t>eff38d9d005a0d4b28393399b41a3be6eee874bf</t>
  </si>
  <si>
    <t>35e31b7f4a352424db59510eb059694ae0014d10</t>
  </si>
  <si>
    <t>b484e069f66ce54e64f2975c5580e57598ad3dd5</t>
  </si>
  <si>
    <t>c9a228a1a16f717abf2cccb8882a2263d2e4d8cf</t>
  </si>
  <si>
    <t>749286918142d7f01352d65a32b5a4d47c1b41c1</t>
  </si>
  <si>
    <t>de106188aae6ecd466d218726377a4dfe5aa8ec7</t>
  </si>
  <si>
    <t>ee8ecf5f797022dc6a361d58fb77e487878b65c1</t>
  </si>
  <si>
    <t>43c5fd248e555b65c6484f8063baafb52c389417</t>
  </si>
  <si>
    <t>e13ebba429ee705f2128cff4813cf293f58391d1</t>
  </si>
  <si>
    <t>cb7a15424a4d2ffc318b2523d97288115f686d74</t>
  </si>
  <si>
    <t>08a9dd79d68ba4bfeb5b2aca714f573815255814</t>
  </si>
  <si>
    <t>0a681b0fd3ab237e1d651012917895849483bc39</t>
  </si>
  <si>
    <t>8089b386e41da0fdaf5848f9bca70b429efabc46</t>
  </si>
  <si>
    <t>55a5c7d5b07d247e67afdb5a07abd72eddf6ce2d</t>
  </si>
  <si>
    <t>aa619bba470067921c9d7521ac088613fd38d224</t>
  </si>
  <si>
    <t>c085d03648de6caa85de4f19905efe1b795ad69c</t>
  </si>
  <si>
    <t>453e65019b90e2e7792958a389ad251f1a32907f</t>
  </si>
  <si>
    <t>7821700579d5770a094307bb42809aa57fcea3b5</t>
  </si>
  <si>
    <t>9e15cdf9fef621fea7efbae73373c88b224b4bda</t>
  </si>
  <si>
    <t>0041d9cccc631d1f1b52d4f7fb328dc84a65e9b9</t>
  </si>
  <si>
    <t>276e7043d965c5f0bad7e1f0e585b0548e114f6b</t>
  </si>
  <si>
    <t>31e119528a057b90ecbfc99608b45f3915aaa14c</t>
  </si>
  <si>
    <t>4a697f1e51cdaba400075dca05ce570b2f49dea4</t>
  </si>
  <si>
    <t>845e6c7d6c1baa5a51d7ad40e5176c0527b1522e</t>
  </si>
  <si>
    <t>51223913c5a00a1e08954e644fbc485b54fdf351</t>
  </si>
  <si>
    <t>cb594cffd09d1521ceec082c6b4425ffc959de6b</t>
  </si>
  <si>
    <t>7e83a3e99df91f83485d95392d3b5966012875eb</t>
  </si>
  <si>
    <t>c5456cfc76b9b985c5ab96b6b6c63c10244e5129</t>
  </si>
  <si>
    <t>6b6c43e952182a886dc91e2ddbee4f119c08f7a8</t>
  </si>
  <si>
    <t>400101cddd25808781b1277f4cfd89a3a6a5cdb4</t>
  </si>
  <si>
    <t>f828cc01101ce24add6998d5fad252e36a1bd68d</t>
  </si>
  <si>
    <t>45c61276d9aa933e008193c2427bfba762d695b7</t>
  </si>
  <si>
    <t>011db1fd783df76b1bf6a0a771aced68459f5814</t>
  </si>
  <si>
    <t>13afdce39f8afa38f44e7a78ab4f64bd8f241fe4</t>
  </si>
  <si>
    <t>5dbbde9204779745ae95e69c92ec5e25b5dd91f6</t>
  </si>
  <si>
    <t>a6ab85b6329fee1b6fbc31bd1601b5882a1c76a2</t>
  </si>
  <si>
    <t>ec0cc8e5ac6c206898ae081e62f39db42aeb799a</t>
  </si>
  <si>
    <t>068647f548bf301ad6ff19f4829af5314bac025b</t>
  </si>
  <si>
    <t>f9b619a6d2b6c21f4fc133629038f029a1bb308b</t>
  </si>
  <si>
    <t>31c5ea6fdb01677b2763856e6bb2ca8ee935506d</t>
  </si>
  <si>
    <t>cc9ce3bafdde4ae872816e73dbce78b17a5ab55f</t>
  </si>
  <si>
    <t>96145ec3cfce7f63856b7cb7b6f60de2677146b6</t>
  </si>
  <si>
    <t>695d784ae3ec399b92b357a05c8e4b222be530a7</t>
  </si>
  <si>
    <t>a0ce75f755831ee46266595c1545a8c3858914a0</t>
  </si>
  <si>
    <t>fe04108da868d45183704f8fbbc48964d5005786</t>
  </si>
  <si>
    <t>798490407dae54a9b9b65806f6b5569e74357db9</t>
  </si>
  <si>
    <t>79e70ff3d746b801ed925dbdb0fdb5ef9c422b4a</t>
  </si>
  <si>
    <t>c783f64f91e068ec21ca914fe3ebbc0867f14068</t>
  </si>
  <si>
    <t>c6644dac4e724564d60fc3b70d4c1774b8375cd7</t>
  </si>
  <si>
    <t>1bb5bd8bc84c5369e0e678b0f457bf8512b87d84</t>
  </si>
  <si>
    <t>b21ac164b4789f74d9fdb0434a4c9bd7e77b7a32</t>
  </si>
  <si>
    <t>fd28196a6e4b9e28f12dbbb3627566ed731c33fd</t>
  </si>
  <si>
    <t>06cf9575a5bfee54cd0b485878ef02f6ec0899d5</t>
  </si>
  <si>
    <t>51183310d05b423574ce678af2398929aaaf0d65</t>
  </si>
  <si>
    <t>1dac7daa098c0d31278cc9d4e1a7f1bf39d1b95f</t>
  </si>
  <si>
    <t>1311b7d6810eacc919a0654a65379830558d17ec</t>
  </si>
  <si>
    <t>73d224564f67d346b13d39281e4c95b6e22327d0</t>
  </si>
  <si>
    <t>414bdf548943bbd55331d8c8577329ceec3a148d</t>
  </si>
  <si>
    <t>14499afec0b69d9a90450b7fd19fcb80809e62c1</t>
  </si>
  <si>
    <t>354b7150951e1c41b4f25510d76c0275f9a0be2a</t>
  </si>
  <si>
    <t>e09ca2990661e6281d0dabded281fe1d4e06b1be</t>
  </si>
  <si>
    <t>adfbe006d7e6e4f067206bfbc9e6f928bc7c8fe0</t>
  </si>
  <si>
    <t>0f3d2187d926fc2488f47d1426d3ae3dea7b7ee0</t>
  </si>
  <si>
    <t>cce73ae8418b9a8b529bb1983944dfe280a9544b</t>
  </si>
  <si>
    <t>4dcfa1159820148131f1a82f4abcb16cb567f10c</t>
  </si>
  <si>
    <t>c750beeb04edcf4628338b30a1489d6f51f4b2c2</t>
  </si>
  <si>
    <t>b690ee28110c2f11102c0c5c63d0711c1c9ac2ac</t>
  </si>
  <si>
    <t>3597f8b5c3177b178fafdbc42c3c04ac27a30194</t>
  </si>
  <si>
    <t>b1289491b4722a88191009c84d0728c78f30d019</t>
  </si>
  <si>
    <t>032a4cd15a58364bfd807116802f1bbb2192495b</t>
  </si>
  <si>
    <t>9f432e3959e820b24802be40b237b1d5a7511f50</t>
  </si>
  <si>
    <t>dc3392bc43f260d2c5d408a1e8a8a59d3a73ee10</t>
  </si>
  <si>
    <t>44ec03a495bc1469faf21d77c9880e4b3967443e</t>
  </si>
  <si>
    <t>a17543b665808923877e383d17e84205b5d25adf</t>
  </si>
  <si>
    <t>fa0ae0606b376b270c2f533ffbf6995d02cc94c4</t>
  </si>
  <si>
    <t>c3e2018d63e5223cfcb5dac69f4629d227c6abb3</t>
  </si>
  <si>
    <t>b58064188724bfbccd2b437d0add50d8c74c9074</t>
  </si>
  <si>
    <t>1ee4d6789ed13c0f10dfa50b7251a9ae5233d828</t>
  </si>
  <si>
    <t>84c8a267a54e600432736b7a2529f5642c102b24</t>
  </si>
  <si>
    <t>125dc76e7ff998f5a8797e605d14b2dd172ea8fc</t>
  </si>
  <si>
    <t>5c6622bfe7a0eb2dc65b61fb438ff664c86f8800</t>
  </si>
  <si>
    <t>f76feca1b8470e69936a915dcec3b88766caef6d</t>
  </si>
  <si>
    <t>eec7b40cc05308bb13cc63d5f35f95f507ba73dd</t>
  </si>
  <si>
    <t>bc2c257885b5b1d435cdb5c818b6c8d4269d83d9</t>
  </si>
  <si>
    <t>694bb8cb67483fc211fb17111b0298f671edde39</t>
  </si>
  <si>
    <t>3ccd3606069185bae4da99d91190cd13284fe8e4</t>
  </si>
  <si>
    <t>6a633a9907607b3223e44d8f7cc12987c7d2cdd8</t>
  </si>
  <si>
    <t>4f50adfc9097f924a2ffe7a37b53ace4e575f937</t>
  </si>
  <si>
    <t>eb4cae41d0496f69630b896dcf363cd3acd494ac</t>
  </si>
  <si>
    <t>2478dcc9fc642df0987b4ef20521af39827e1b58</t>
  </si>
  <si>
    <t>8d8b0c4b31a2deb39d7d14a553ac93ef8ccab9fa</t>
  </si>
  <si>
    <t>6741df7f3ddccd35bab880ac9d6359015b61ffa6</t>
  </si>
  <si>
    <t>edfa3f63e934ca346604fbea4fe01f0eff3c954a</t>
  </si>
  <si>
    <t>01b9a612b5c92f7a3f5c12ac6fa20e02bee25696</t>
  </si>
  <si>
    <t>25f36731782d96e58e096b3977df015cb613c2f1</t>
  </si>
  <si>
    <t>76268c752fb26ea1a604d9d9db17dd0683a15eec</t>
  </si>
  <si>
    <t>20da413e6d032c3c3f64e3a1fb8606353500f2e1</t>
  </si>
  <si>
    <t>4d9a88805c9550feb8652511e208faa9aab292d7</t>
  </si>
  <si>
    <t>976e4fec96966c0b8d352dd14b38d7680998f641</t>
  </si>
  <si>
    <t>574165197bb2002d28bae0df5eb855107c80e2fe</t>
  </si>
  <si>
    <t>4c5fa9af886dc6fb975da158a2c6e16c13386c9b</t>
  </si>
  <si>
    <t>48b3fd5bf00696a151fa1055293be0079ecec4b0</t>
  </si>
  <si>
    <t>94fb1717add77ac14a7b80e98aadbf84bfe4e99a</t>
  </si>
  <si>
    <t>99c33f7a1926ea88e968f52c70b63ae67b71f538</t>
  </si>
  <si>
    <t>41f724370258fa90e3c3717d3294a6df6fdb0897</t>
  </si>
  <si>
    <t>c3b0a8172e98c1dca1c4cb9f5410e57a112247ea</t>
  </si>
  <si>
    <t>92293e632988ab4a960fdfe803d3dcc6cc652555</t>
  </si>
  <si>
    <t>e91e72798117802d87d30511d3982749c9d4e488</t>
  </si>
  <si>
    <t>e744876bad59857d7cdbe9dbd4b07c0adeaaac0e</t>
  </si>
  <si>
    <t>aa295df919dcef9dcad52a09d111c743349c7926</t>
  </si>
  <si>
    <t>e9af539dabe093a0f168de6295f417d21e33935e</t>
  </si>
  <si>
    <t>7efa2e3855bb22010a094bc93a43c4cb8ca216a4</t>
  </si>
  <si>
    <t>f3562f6444df366f7fed6c6e05b8e23637b7f3e5</t>
  </si>
  <si>
    <t>54acfb989afb44eb410ed370b833a2c7790aa2b2</t>
  </si>
  <si>
    <t>13e22a2301836ace91e9f895c69709aaf84a9494</t>
  </si>
  <si>
    <t>482102e3029f2191d655187db984d57310171894</t>
  </si>
  <si>
    <t>37e984174d26c3ca51d1637ba6e55780f5566648</t>
  </si>
  <si>
    <t>430f8236251530e94c253f230c4895aedbed1c20</t>
  </si>
  <si>
    <t>3b498226774b3d1dc1ce8ccda44dc374553800e0</t>
  </si>
  <si>
    <t>2f072291d99ff6e06708e88f1e07f9ce50ecbf5a</t>
  </si>
  <si>
    <t>1b65c39ae9cb10ca464db4382f605c424ca6042b</t>
  </si>
  <si>
    <t>b7b71256e2a519fcf0c540beebaa2e476d4809d3</t>
  </si>
  <si>
    <t>05529c76154b94af7a09d1126321496762ff08a3</t>
  </si>
  <si>
    <t>5a56c5caf3b77aa617a73031c527d27170a5a84c</t>
  </si>
  <si>
    <t>32668c09e75bee9e3145c684d92e13e526ad658f</t>
  </si>
  <si>
    <t>aba4beda1ef8f4e6e17127db2d6f2a82bf290a8d</t>
  </si>
  <si>
    <t>2fd5fcc377e6471e68acadbc117bb683a962de55</t>
  </si>
  <si>
    <t>3693a4a4e09a3b4856cb97c9a5347cae7ba5972f</t>
  </si>
  <si>
    <t>a5398ef532237d1c97df105e46fb953c30dadc29</t>
  </si>
  <si>
    <t>35e1c24832eabe8c7de24f53fb0b28a3f2b3cec1</t>
  </si>
  <si>
    <t>bc9ccfc1205931bd6640ede60cc55eb68dd66d37</t>
  </si>
  <si>
    <t>c203efe0b7d042eac562331e0a2efe3fe99d6363</t>
  </si>
  <si>
    <t>6eb14d83521d6d30dc91373e6c7b59be295b6c12</t>
  </si>
  <si>
    <t>c398150a1c0e50b2d97c8a29e54c4fd5fc3fcb84</t>
  </si>
  <si>
    <t>d1d24a085cc6428b17b5883c4d8b1467e3c158c4</t>
  </si>
  <si>
    <t>fe15d43ccbebb8d2eae38956d83c88b37af3a8c9</t>
  </si>
  <si>
    <t>7d6e6d6a79d3f8411968408c695b0623f7a7624f</t>
  </si>
  <si>
    <t>f3ee495d05b4ee477f47b5fa8c4c988bd2187d3d</t>
  </si>
  <si>
    <t>d373f215f095e6d4f220288ef0caeace0363b7a6</t>
  </si>
  <si>
    <t>7ef92c77d1a3c9063b292faa3387647584d5f54c</t>
  </si>
  <si>
    <t>f983c7e8ede85872e4e3048045afbc326135e688</t>
  </si>
  <si>
    <t>a085f055305a61b22e20aec2e015f0e56de6557b</t>
  </si>
  <si>
    <t>f6dd3fd0b705bb2a29ccde5c8338cd784189b30f</t>
  </si>
  <si>
    <t>62e544ae29213534004f1aa63b7719a05b00eca8</t>
  </si>
  <si>
    <t>03a5de1d96ad633510eee871350dd6cf3792fd6f</t>
  </si>
  <si>
    <t>f457ae021211a50d5ce6b0754245ca521d318466</t>
  </si>
  <si>
    <t>fd2817185a9ee2b189259ab96bb68abc9d7c2cb5</t>
  </si>
  <si>
    <t>07ba8c737382978236ef829d26e08f71565d5212</t>
  </si>
  <si>
    <t>ab512496dc3b1e7015c8568872481af4743b4c5d</t>
  </si>
  <si>
    <t>fb9b1baff8aeff741182603b418fdaee86e22643</t>
  </si>
  <si>
    <t>ad8e302d034961e1f16c2e7ae30b5cb5235d965c</t>
  </si>
  <si>
    <t>71b19bb53a8013dc174731ceb948e9819c5268ec</t>
  </si>
  <si>
    <t>047fe1b72b228fbbf1a33702c448553478be45f3</t>
  </si>
  <si>
    <t>52b58035955b9181e821d44259405fb73f5e6fc2</t>
  </si>
  <si>
    <t>b9c6ee5087d211ca7264fa6000e285a0e1b07e2d</t>
  </si>
  <si>
    <t>097338c3d3ebe69734408bd74d6e8015acad8c1e</t>
  </si>
  <si>
    <t>3c8b1daba6d3a49def83cb9b92900266dcb4b059</t>
  </si>
  <si>
    <t>feb808e786c363603a57b19280e72e4c979c66b3</t>
  </si>
  <si>
    <t>bb813672047dcb04f42427c4c2480bcf2975d03f</t>
  </si>
  <si>
    <t>588795a8ff52eeaafa450778c88bfe714c898d50</t>
  </si>
  <si>
    <t>00d9a5eff6cb4218f4ce5c6a42039e15004c83ca</t>
  </si>
  <si>
    <t>353e0682e76fd62ccd07079a30cb2bc6accc79e9</t>
  </si>
  <si>
    <t>6bfd819853264955d68d8893e274a1347496ff98</t>
  </si>
  <si>
    <t>dbcd73d4999b6e469744639567e7609e4430a09c</t>
  </si>
  <si>
    <t>5b6a11ca84fecc337fd60f6c2a843cc653fc09e6</t>
  </si>
  <si>
    <t>5cdd1cd8c47df3a03d1fb05d96abd0caa1dd9d24</t>
  </si>
  <si>
    <t>6a29231c4545cbb15f9da103e5e92239b2b9a7d6</t>
  </si>
  <si>
    <t>d9c22af9790078abcc672fa87cc800074440704f</t>
  </si>
  <si>
    <t>3492e728425364b23fee97ddb9e8fe5720189adb</t>
  </si>
  <si>
    <t>c835481fca8a5028362afd155a630abba3be51da</t>
  </si>
  <si>
    <t>46e89340eecfd34c83b28bea88c8694993214ebf</t>
  </si>
  <si>
    <t>85c8b9ba0be6dd5aca5824ace304424a1bc94068</t>
  </si>
  <si>
    <t>eabfb892d3415f5955d5b1c3f5ad32c220795953</t>
  </si>
  <si>
    <t>a06f83883b9c7e96adad61b8a0069f8048a83582</t>
  </si>
  <si>
    <t>17f375a8231adc58871c110470a12ada26692340</t>
  </si>
  <si>
    <t>ed609be4a3a755729820e640510bcc5d2c335e16</t>
  </si>
  <si>
    <t>b8788a9b9eb1b3694995db75d8845a85b360c374</t>
  </si>
  <si>
    <t>bede6745d2064f897b642352f3a22d07d278c089</t>
  </si>
  <si>
    <t>1940da06bff47798398cca844ca08652a5b002d5</t>
  </si>
  <si>
    <t>8cd7757f36b3eea80f8ad488619f516075757cdb</t>
  </si>
  <si>
    <t>c0dd35dfe0bad90218b9e3077c7faf81f3f2a871</t>
  </si>
  <si>
    <t>ff758e3c7fae8ab178a753cbc8c2164c7532896e</t>
  </si>
  <si>
    <t>517cf31b8491753609398c92737f6677d8bf6a6d</t>
  </si>
  <si>
    <t>c7f815f405e20460bb4b2e19fce54c4cfc0fac74</t>
  </si>
  <si>
    <t>398d4dd9c339b7423e0fbd834a50e9fb57ba8749</t>
  </si>
  <si>
    <t>07f94b886714d6113f6da1fa5ce883bda522bf52</t>
  </si>
  <si>
    <t>43d63fdd1a5236d9452a9e7225e9e8dd4cd6c894</t>
  </si>
  <si>
    <t>3c4148066e0cd2f008ee7e3584d758dcd353047b</t>
  </si>
  <si>
    <t>c2d9f6c16e19a75ff6ed37e7be37276625787be6</t>
  </si>
  <si>
    <t>b5089f52aaef6ce3d697183f9ad05a3c567cd8fd</t>
  </si>
  <si>
    <t>6e9a25e61ada5fef83723b66d36b9d30c342a847</t>
  </si>
  <si>
    <t>f76a4ab900eb13ef3ef8f0c97a1d1fb654df7136</t>
  </si>
  <si>
    <t>69d7d87a6b48a2452d11a175dadde006b0582da6</t>
  </si>
  <si>
    <t>ffdfab61ea7f4469cae126455efcbd53878a664c</t>
  </si>
  <si>
    <t>6eedcd06d387621ff6d1503eb2e54f06ab73d494</t>
  </si>
  <si>
    <t>560dd90fe2eb98e9afb074588774ab1a9468c28b</t>
  </si>
  <si>
    <t>71e6bf3446548003e9ad14947b963708ea8809fd</t>
  </si>
  <si>
    <t>188282e5917d5dcd8cc64cda6228f3ee930d91da</t>
  </si>
  <si>
    <t>43bd62d115cf8339eba466a00f3743ba7d3d77c8</t>
  </si>
  <si>
    <t>7aaf2b473b8b25ad21da4a962210e542976d72a1</t>
  </si>
  <si>
    <t>f3d551ea3eb9e4f4aafc207e8902f04150628af6</t>
  </si>
  <si>
    <t>12f2a46ac9e9a7865340ddd294e2b13f24a9a8e1</t>
  </si>
  <si>
    <t>10314f350e5882bc0b5ee12c710d293a703996d5</t>
  </si>
  <si>
    <t>e75fa8754d088c885b2a0f3985cdf185b6a52a04</t>
  </si>
  <si>
    <t>bf00289df7a51c092d8e8bcbb3c61dbd27dbc9fd</t>
  </si>
  <si>
    <t>9ae1697dad3287bd0a28c2576d87e0a0832e4401</t>
  </si>
  <si>
    <t>734418bd361835cb38b5daa810bccdba84f55594</t>
  </si>
  <si>
    <t>8e8462ce3924efcd16a3b7e6a44a0ce97f9e5cd7</t>
  </si>
  <si>
    <t>7c0aeb94313d8dd89d8768a7f5acf08620012b8d</t>
  </si>
  <si>
    <t>87fdc8bd30062bd4e7a0c0b1218c2f4165c7f4c5</t>
  </si>
  <si>
    <t>ad043491bb2cdc21f2cdcc686443d8d6255168b3</t>
  </si>
  <si>
    <t>2c5c5dbd5063f223f1eeba558a3e82e8f2898d49</t>
  </si>
  <si>
    <t>2f5c15f3d175339412e2acddb437e0a1914f3ca3</t>
  </si>
  <si>
    <t>7a931c6881becf609b510b4ee41c04528d6e6f98</t>
  </si>
  <si>
    <t>79ecf5985e2e9905bd747e4017a952236e4dbe86</t>
  </si>
  <si>
    <t>621230fbe1e53d66dde9e0dba958ace7dee909e0</t>
  </si>
  <si>
    <t>7742626b97bb2721f7e70d9a716472bb880a749b</t>
  </si>
  <si>
    <t>1dbbe2eabe7423633239e5bc0d466f5da128152e</t>
  </si>
  <si>
    <t>c4b1d9bbd6f14063fd70aa470a8a921376bc5598</t>
  </si>
  <si>
    <t>da83dfa2cc4ae962935cf69ff3098754be4f474a</t>
  </si>
  <si>
    <t>e373c65d432c6fc3d06c26cff7c887c5baae62cd</t>
  </si>
  <si>
    <t>6ed3cf8a5845aa599ba9db7409d0e27d2025bc62</t>
  </si>
  <si>
    <t>2031f6de8ce84c5114a055bf07710dd096582941</t>
  </si>
  <si>
    <t>9e783539090b7fa17cd09c4a19d716532382bf37</t>
  </si>
  <si>
    <t>ab83a66b58b42820df219c2575da6ab448201a8b</t>
  </si>
  <si>
    <t>36a32227d8ef37b83ababbcc7817bce380cd52bf</t>
  </si>
  <si>
    <t>ab0fd8da2352e3ab64b7ecff2b2ac53ec4fb1153</t>
  </si>
  <si>
    <t>f7b8a4c32d968422cd93645faeeee07ae4d31115</t>
  </si>
  <si>
    <t>ae0c96f15eb76538237ae64ca6786a818e31c1e6</t>
  </si>
  <si>
    <t>2ee8926ca5ea9a9c62ef0efddfb60fe7de232bbd</t>
  </si>
  <si>
    <t>5808794cfec8a846382a2f61141755c91ed2c1d9</t>
  </si>
  <si>
    <t>2e84ac1cedd2735a8a7bc6fccdfed587db45b805</t>
  </si>
  <si>
    <t>79e3cbabb49019d1725ca4ae3271fec733708be3</t>
  </si>
  <si>
    <t>f0b4d481cc43e154404085629c251a1e737225c4</t>
  </si>
  <si>
    <t>995a1394d4a867e36813ac5539244fbc876dfe6f</t>
  </si>
  <si>
    <t>c0f378fdee3250927d383c403b820b3fb4031568</t>
  </si>
  <si>
    <t>819f3befa2a48431d701406db8e83f659c4ae7d2</t>
  </si>
  <si>
    <t>6a6667b7a0aff2e24c76abf4be6974f83d5c3d78</t>
  </si>
  <si>
    <t>936d9e467321877dd4dffa8f2050f4883469a8e3</t>
  </si>
  <si>
    <t>fbb996c6339dead3687479f84efd1e9012183a26</t>
  </si>
  <si>
    <t>e37c67ce380bb0ba0a1684210d4e37302b704b20</t>
  </si>
  <si>
    <t>2b826e6f9e76e178147ce43d93d5e94c449c852c</t>
  </si>
  <si>
    <t>2751e34bb7bc81c1e9b9b3e6bbb5660989c39018</t>
  </si>
  <si>
    <t>9b10e8f79ecb8fbf19f06df717906db0bf9bb337</t>
  </si>
  <si>
    <t>0a92b3b9f2d3e24863acae0bf87f609e5c3d2678</t>
  </si>
  <si>
    <t>66145260692857fda2a55037b619d7b94c4b6913</t>
  </si>
  <si>
    <t>21d667ed1808b553d3deaf9065a7aadf4aab0adc</t>
  </si>
  <si>
    <t>c278ecffa941dfb2d53db419c2a821374ed497fe</t>
  </si>
  <si>
    <t>399d0d113b2b17e83258720ca1067f1f43692316</t>
  </si>
  <si>
    <t>781914cfa42bfd1b2d4b70a5ab5dd0dbbf98ab1b</t>
  </si>
  <si>
    <t>f76bbd7b325df798474e908db62cfb315be39fd2</t>
  </si>
  <si>
    <t>84e739eb0658bcb31150b34f5512a1ef84b02b1e</t>
  </si>
  <si>
    <t>a4ef9f12f6eceea76324cb569b3538952a61525d</t>
  </si>
  <si>
    <t>39902ceb5a08fccb14a88e56d18bad10fa99fc28</t>
  </si>
  <si>
    <t>bf66c556ae19bced4f05d906d7fbfcf9db32946c</t>
  </si>
  <si>
    <t>ec83484d6c2255219bfd024d4aa3913b83dd08eb</t>
  </si>
  <si>
    <t>d26b4b4f70af221392f450058d7ee8b55008b6f9</t>
  </si>
  <si>
    <t>45683dbc473e3985758f07d946c83b5e2069fb2a</t>
  </si>
  <si>
    <t>dcaa425360bb6aacd137a3c15fe52722c29283c7</t>
  </si>
  <si>
    <t>a9f9e6e876a03b815205cb546e33c101d353503a</t>
  </si>
  <si>
    <t>66dc8774dc535f83831d86f587e35b5177ccdc91</t>
  </si>
  <si>
    <t>e2c765058ae026967cc520a452a20118d4877146</t>
  </si>
  <si>
    <t>13e4b9d8efd23f63eb7c8ae4df7bdbda8dabd0d6</t>
  </si>
  <si>
    <t>a3b0aa09cadbc31d022c07c30e020b8a95974219</t>
  </si>
  <si>
    <t>c628906204a4afbd2441808ba750a734d6920406</t>
  </si>
  <si>
    <t>555db8f0573a2fbe9d25d3300471642131080a0d</t>
  </si>
  <si>
    <t>ef0087753739d16e8bf0bee05054f9f3e049602d</t>
  </si>
  <si>
    <t>df86f223e5d195a44fe751dfa6d23e9be735b31e</t>
  </si>
  <si>
    <t>41e75c6db73e0d91c9e67afd8c1e0cd07456ca3c</t>
  </si>
  <si>
    <t>924f4fd0279f66b63971e63611da9271ec5d83b0</t>
  </si>
  <si>
    <t>9628513c0ebfa3988ae97b7b40cc8e318cf3d264</t>
  </si>
  <si>
    <t>a515adb24e741a4bd72001dc5ae813ee7a721e68</t>
  </si>
  <si>
    <t>2f7dcab4ffb2e6f6f0b425664a2fb6af9b4dc3f1</t>
  </si>
  <si>
    <t>d742a5db7b1915c0fb271be7dc1fe7b1b65a0b26</t>
  </si>
  <si>
    <t>57b388d8fe135d4983fb51cf0894dc4573146a30</t>
  </si>
  <si>
    <t>4f859a22b50be7a6796e541ac69ea7d0ec276400</t>
  </si>
  <si>
    <t>e8ed50beda87e99f9b8c585dea86a8786371725a</t>
  </si>
  <si>
    <t>14e97105099ff23dee7a9238f53b9e99c680252d</t>
  </si>
  <si>
    <t>063a57ddf9349325da668aa8f2f12e200e668fa6</t>
  </si>
  <si>
    <t>c154a58b966823f15cd51e74812add6aee5156db</t>
  </si>
  <si>
    <t>09a8a1d4aaa8b74a8e18694b57e62978b4c52c53</t>
  </si>
  <si>
    <t>5bae7a446c8758add1f18b274db276656827f543</t>
  </si>
  <si>
    <t>3ece96ee346d9332b8b9fa3476277380ede16677</t>
  </si>
  <si>
    <t>5495976bfd5b2127f75408118533e90b55828f5f</t>
  </si>
  <si>
    <t>0cb1a5bd422bb8684576bf8de5d049b7a8ae8a6b</t>
  </si>
  <si>
    <t>57bd9ec90c897910cea1789509ee308e6ce74b7f</t>
  </si>
  <si>
    <t>21ec86c6121958f24106fd876f40af82b7955507</t>
  </si>
  <si>
    <t>3230cde30d0e278810280568f739d3590aee02fa</t>
  </si>
  <si>
    <t>4b8e27b10de1d745feb75922c4c2ab6db9dab405</t>
  </si>
  <si>
    <t>4e38c9c83f64bf2ad05511a304c0e9f988941460</t>
  </si>
  <si>
    <t>666d5f8da4648b1d6e17e75e35dad1c7630706b3</t>
  </si>
  <si>
    <t>efdae474c51ab6d88623a205b009051cda1bae7c</t>
  </si>
  <si>
    <t>ea9e2e8c19f0ce9f7173e9192fbbd2e716b2f280</t>
  </si>
  <si>
    <t>21054e4b221c73a78608599c090987e5d2652970</t>
  </si>
  <si>
    <t>31a3ccd23a9d7b1a245f13967baaae233d1cc83a</t>
  </si>
  <si>
    <t>6c36866fc35debaaa59724d2e3d8096fe491d5b0</t>
  </si>
  <si>
    <t>7b8ae7660c52fc5d2efba16c1daa90f5a10c0d42</t>
  </si>
  <si>
    <t>7eb1b209a9a9e56ec1d695219d71326de6b02b5e</t>
  </si>
  <si>
    <t>a3c0066523f7d3e65b05f22811a3323e14dae2d8</t>
  </si>
  <si>
    <t>685b68d488d7c3cc5440ff8bf6ee84499c9000c1</t>
  </si>
  <si>
    <t>b2b91cbe2f4a00edb47699faa6e2af39b5f82b18</t>
  </si>
  <si>
    <t>f2cb96b7f40cf6a8a94c7ab72166a08b615fe52d</t>
  </si>
  <si>
    <t>373a80f2d5d893ccda7b39920d9fc3e3bd840f0d</t>
  </si>
  <si>
    <t>5a58eb41064996d83f8acc4da73160b3a726eb41</t>
  </si>
  <si>
    <t>e11953a5446de315e2e891131f44d9e483ce1702</t>
  </si>
  <si>
    <t>57c31860b9b3baeae247a733ff6bfeaba8665951</t>
  </si>
  <si>
    <t>9ae724ea480438c775eaac7686ff6be2e3e28b3b</t>
  </si>
  <si>
    <t>32a006473dba7f594400ba48aaab8ce414f20ef3</t>
  </si>
  <si>
    <t>a74c6e7f3e6634e14d7f6b157e1b9fd611af5a7c</t>
  </si>
  <si>
    <t>8e913ca025782c8432fc95ee976e4b56dbf439f0</t>
  </si>
  <si>
    <t>6bae8432b7a1d3dbaa8ea5f2d2ba09271c20416b</t>
  </si>
  <si>
    <t>a84a3a29355b70f2bc4b8a46f30c52dbd5c7021f</t>
  </si>
  <si>
    <t>331e5f4ea1605d08eec9e4a0c9d8d3bc2bd00cbc</t>
  </si>
  <si>
    <t>570aabee78f26e20027dec1d573aa5f2a71370b8</t>
  </si>
  <si>
    <t>45dd3cb66d8fe5127aa007b3968a678ea6593259</t>
  </si>
  <si>
    <t>64d77fbef6896d888888968d4f52445039b37c08</t>
  </si>
  <si>
    <t>ba9e0fc0d77b9c2add29401a12aaa95fd6f49404</t>
  </si>
  <si>
    <t>067ed51dd61e2d30e13e59d1a3c8003464b67577</t>
  </si>
  <si>
    <t>219c253ee641560f240a1099a7c717cb9962aa8a</t>
  </si>
  <si>
    <t>6e4c8b15d1ad918992adb5e3525e9164b225ca19</t>
  </si>
  <si>
    <t>5bed174548f200df827f8853dcd823141ef5db3f</t>
  </si>
  <si>
    <t>9c08d51644ed1d70e8aab1f13897edc111821c56</t>
  </si>
  <si>
    <t>be100e4697149d4872fe7e9a59d646ef274bab70</t>
  </si>
  <si>
    <t>261ee0b321682914552b60c89dad984fcdef9ad5</t>
  </si>
  <si>
    <t>aeafba23a9d1e5798ee31bddbd3a94b58d23dca2</t>
  </si>
  <si>
    <t>b9572482e225eab43d19df52e2f130a54913ff15</t>
  </si>
  <si>
    <t>5a2d16e77c055be917ef27f29cdba8c4a2b483f0</t>
  </si>
  <si>
    <t>8aecee9d98838ce29fb6e1a32c4d0ed3896807e6</t>
  </si>
  <si>
    <t>ab020293be064f5b3098fdb32101b36d20431bae</t>
  </si>
  <si>
    <t>bd5a58493894ff77396da0621fd5c63bdf9b5246</t>
  </si>
  <si>
    <t>19f014844fe1f3d77006e92c8da4bbc579a3b437</t>
  </si>
  <si>
    <t>1d5a26aab5271cff387e0189b52f6ab1c6d089b6</t>
  </si>
  <si>
    <t>68c570b02fda17794815a43db43972015b0e63f5</t>
  </si>
  <si>
    <t>c981d94d562bf1bc420211715efc6b90a5cf173f</t>
  </si>
  <si>
    <t>673c1f86620ab47da87f30a6efee4baa3fd60f29</t>
  </si>
  <si>
    <t>0f9560f63fb84ad1147ef069326326a61e3e958d</t>
  </si>
  <si>
    <t>e5dcfdfb196c62b834f7de66fdd56dc712c95c79</t>
  </si>
  <si>
    <t>c74b2a163478e22a0b39d263e2182ca0c4f29dec</t>
  </si>
  <si>
    <t>43580f4a1943765ca073adfdbd742a29b5306c91</t>
  </si>
  <si>
    <t>f8fe14ae39d0a50741ec655025f2722fa8e14f52</t>
  </si>
  <si>
    <t>b513f792aa86a1ad1c41362b0d2b4704e1ef6b2c</t>
  </si>
  <si>
    <t>5c46524fc505766d0b56047af80ab085cc64411b</t>
  </si>
  <si>
    <t>fd97033e7f04ba66e2ec325c0c33a9feb0a1f4a2</t>
  </si>
  <si>
    <t>97c5fa3be1e01e0a766bd97a1f8fe36fb6966859</t>
  </si>
  <si>
    <t>2ea243a77d2285a5fe0015bacec2df787d18db86</t>
  </si>
  <si>
    <t>3c919f449ef9cb2f491f3cdfb65a5d11a4670455</t>
  </si>
  <si>
    <t>15f159390c2bb349e66339206f3ee13312105361</t>
  </si>
  <si>
    <t>4bb40bedd6d033e879e19e8894fb97d7036c6963</t>
  </si>
  <si>
    <t>66c64c888ae5de4e73058bae20312c1f2c61925b</t>
  </si>
  <si>
    <t>11fa27084ced58db5a1d5cab42bfec82b19d1fe7</t>
  </si>
  <si>
    <t>771af7c440aae8f83b30d7207d529bc5fa69e413</t>
  </si>
  <si>
    <t>ab32cbbf1e82598eb57c7d13eb04d4f88c832789</t>
  </si>
  <si>
    <t>59baf7c74c8cfd6e101e0c54e6287c1d6449c180</t>
  </si>
  <si>
    <t>905ad2960ddd297fe80b5341bddd8ac691a0ae07</t>
  </si>
  <si>
    <t>69714c255dee0217e2ce0e32bbe5385a97549850</t>
  </si>
  <si>
    <t>dc620b94aa4d773d4fdcd6bef541f64ae2ef2a25</t>
  </si>
  <si>
    <t>be7ad1599e7036f1b7898e4461c9b465cb4fc4ee</t>
  </si>
  <si>
    <t>326d61e2ccac5d7e03d1543645c04ce27b9b3018</t>
  </si>
  <si>
    <t>c6afb84e07364582bed3f99d4d2d5b245d9b73b0</t>
  </si>
  <si>
    <t>3c7aa74042e40313b107f8c9c2f632d54d611449</t>
  </si>
  <si>
    <t>8a568a1c13e42eb7958308122146f4bf8408419c</t>
  </si>
  <si>
    <t>57d3f2aab2117b6c15f6e4227671982eff582118</t>
  </si>
  <si>
    <t>4d37a9ae8caa048b50e129f265a7e58910b5242f</t>
  </si>
  <si>
    <t>28248e6089f5a289074e59aa8d61df4aea8d1a47</t>
  </si>
  <si>
    <t>b6c97f1e690a84bababcbc2a3185f6c943b1884e</t>
  </si>
  <si>
    <t>5d12f05c63469bfa97caae8ee7ae8b14a2ec6192</t>
  </si>
  <si>
    <t>238333e52f14ade9ec6e62c21bd6df148edebf52</t>
  </si>
  <si>
    <t>2c422fcfc4a58e92b25b275dbd6ed06129490516</t>
  </si>
  <si>
    <t>48017ef55979f8b1b56de048b32f8d881ced5340</t>
  </si>
  <si>
    <t>22958f8be9eca88625b0f599e279e74e5c2ac4e7</t>
  </si>
  <si>
    <t>eeb6f3ee8e5cf9cf234fdab5ead745b806448a6c</t>
  </si>
  <si>
    <t>bd9095be535c9ce9db5b2f82de8793df94e1c87c</t>
  </si>
  <si>
    <t>573400e4484e879643a687bd19c3f0fcf4aab45a</t>
  </si>
  <si>
    <t>e4e6218bf508ab6337977bad18cb7741f6f395c6</t>
  </si>
  <si>
    <t>3acae108c4fdf81d5261bba6c1b60c08f0a93e2d</t>
  </si>
  <si>
    <t>18e709cd300f5467ecef6c39d8f12fb34a2cb275</t>
  </si>
  <si>
    <t>289323143c75df9374d8b84e2c9f5ed7726f92c7</t>
  </si>
  <si>
    <t>0cda3836f8dcfea5e0eeef65b27f98973bf15a11</t>
  </si>
  <si>
    <t>bc9d05619014a5da98b45374c7260ab706f32f47</t>
  </si>
  <si>
    <t>edfa5f9fc5dc632cf6cf9190d738603c283a7666</t>
  </si>
  <si>
    <t>d52131a1e5b20db9505eb327ac76efeaf7c684b2</t>
  </si>
  <si>
    <t>1dc7f78731e7429c44103f8b88b0c68ead98d8cb</t>
  </si>
  <si>
    <t>9ded92a060f1e712b23015922064ea797ca06f19</t>
  </si>
  <si>
    <t>51a50b550383e46de12af8d357a251417efdee06</t>
  </si>
  <si>
    <t>6481e2d0ab36b6a3a56fd770d623925f33b1444a</t>
  </si>
  <si>
    <t>3ec08181ca5c822c7170785561db943c02f60f8d</t>
  </si>
  <si>
    <t>09c1d76b17ca53722b35a7b5ffd51553362319f6</t>
  </si>
  <si>
    <t>906479c82ec035212b8091d2365077e374a981cc</t>
  </si>
  <si>
    <t>6586d4a1a3e2697fb3597062ed69f9a6bbbfe89b</t>
  </si>
  <si>
    <t>bb5ae3a82872025db1bba21d325ab637a5f8e49e</t>
  </si>
  <si>
    <t>58b8cf917956a7f1fc34c55fbc37ca9f29b7d6f5</t>
  </si>
  <si>
    <t>edbf0b1eea0025b99818d87f25925898d94f1c23</t>
  </si>
  <si>
    <t>8432ea33abf4d5a37be2d85e6ef6bd79902b8794</t>
  </si>
  <si>
    <t>d747ba43ece51f0b2b039eba6b9c531fdd453c89</t>
  </si>
  <si>
    <t>9e9457f38cc3ff345b4c9b012e3b4cd8c660f025</t>
  </si>
  <si>
    <t>77f673cce506bbd6ed24cb9d65b39f14cf4738e1</t>
  </si>
  <si>
    <t>13d44ef3b82e3b5c0291720b013fbee5fc1f7fc9</t>
  </si>
  <si>
    <t>802b6ac1cf7da439b7be3d9442dd9fc6d1d55d97</t>
  </si>
  <si>
    <t>8a966da51eb1cfa5e0910d10499e9b933dbba642</t>
  </si>
  <si>
    <t>7948d2a4dce8e815b709e0aab0e651b44f2a3ba6</t>
  </si>
  <si>
    <t>c90486af90a25943a56bbd66ad77dedb91fc5a64</t>
  </si>
  <si>
    <t>4bbd1f02021ae88b10fe9eb7b342435b5b9703cd</t>
  </si>
  <si>
    <t>17e3d76634313fc84be286acd924c8559f8f9c2b</t>
  </si>
  <si>
    <t>5d33d08d958095fafdd433ee92dc1c9ee0294d44</t>
  </si>
  <si>
    <t>d0abcd4eead44d16e8a6203dfd3718c49eea50fa</t>
  </si>
  <si>
    <t>8bddd4f3aa87e097ec7c47ae467ea65718e92885</t>
  </si>
  <si>
    <t>21917bdd7d033f2133ab669edf9fabfac4623303</t>
  </si>
  <si>
    <t>792ce417d50befa3544e96efb61a4cd999e91702</t>
  </si>
  <si>
    <t>75ec4be36be4f5d6b9e1f90794aaee2196836feb</t>
  </si>
  <si>
    <t>8bd9e394c02c8b8eaeef53c94801e32a354635b7</t>
  </si>
  <si>
    <t>5100b12ceb1bcd67bd7db7ce4d739f61379c4c98</t>
  </si>
  <si>
    <t>66a477084eac123f16ca8b0db7a0bae73b5bd5dd</t>
  </si>
  <si>
    <t>4602ec65369a581b534b578c9b161d11dfc7b5c5</t>
  </si>
  <si>
    <t>3590261feb1821925adbb70a6adb08807972f92a</t>
  </si>
  <si>
    <t>21589ca7d34c35130daa66f379fe44658a458b75</t>
  </si>
  <si>
    <t>1608a85b4d1e06463dcd4f3464878dac9587ea5e</t>
  </si>
  <si>
    <t>0b2e8cbebf2965d5ac72a7090891d5ee76be5610</t>
  </si>
  <si>
    <t>cd531014aa2e4b8bcef35a56e1e72c7b721349f6</t>
  </si>
  <si>
    <t>d36d723eebe5feccffaeaf08e518007527587977</t>
  </si>
  <si>
    <t>2fdace338101e5bb59e0c82f0178cc6d8678b93b</t>
  </si>
  <si>
    <t>5f867092f51799cb7918d278ce96db4e1d09766e</t>
  </si>
  <si>
    <t>11a118833514ad99d85c5456a67b96a6a0e8bcbe</t>
  </si>
  <si>
    <t>596cc01ecedccae3b61b4eb1e3d9448310b77fc2</t>
  </si>
  <si>
    <t>b6725e72faf1709a6229bdd29054cf7476bda684</t>
  </si>
  <si>
    <t>5d25ec7017409ff53b0d0065cd01bb087c0d3bc9</t>
  </si>
  <si>
    <t>f363e25d0474c5b056b765c29e92092d0748e35c</t>
  </si>
  <si>
    <t>88ca979b1de6f3f2ec8f0f59dc9aa2492204f07e</t>
  </si>
  <si>
    <t>fe435071398b6e34a914590cf7469662d2174e77</t>
  </si>
  <si>
    <t>012e1d4755cc3ffdfcab24ab3c102bb5208676c8</t>
  </si>
  <si>
    <t>39b034e0dd6b068377471c82a18831aaddef8f1e</t>
  </si>
  <si>
    <t>b9a03a2dfb8c773214753ffc510001da36e41ce5</t>
  </si>
  <si>
    <t>52eab410b37e2fa7060e79afb137e49d383d0517</t>
  </si>
  <si>
    <t>37fe9cedb8298ffc84939150b408b608e4e50710</t>
  </si>
  <si>
    <t>bd2b1a30767f95bddd3e3e4e769848e41556b013</t>
  </si>
  <si>
    <t>1fead86d45b4206078c514ea043776dd07ca8f0c</t>
  </si>
  <si>
    <t>874cf1e369eab0e3f67d8534b74f24ed5ddeb333</t>
  </si>
  <si>
    <t>414bae3dc06f593d56181019e8ca40faf5038ef0</t>
  </si>
  <si>
    <t>b1a2d052008fe748700d8dbfb8023362cff2c8d3</t>
  </si>
  <si>
    <t>722e4604a32e5d27769e922152e6e55b65527f79</t>
  </si>
  <si>
    <t>053a8d6e8c5b51e8461b2a649de4ceb07c8a262d</t>
  </si>
  <si>
    <t>a50f88bf6cc76652acb75aa706edb886a8eb7222</t>
  </si>
  <si>
    <t>6c14f98b9f335f0a91529245305abc90651cdf1d</t>
  </si>
  <si>
    <t>d5e68dd04128d57cd6aad3ec74a0a638ff5fdd16</t>
  </si>
  <si>
    <t>54aff6694cc7fc091d11b57b6b0461c9cb12598a</t>
  </si>
  <si>
    <t>1bf2c53fdb7a8e1305c9e9e459b876ce1b00eb3f</t>
  </si>
  <si>
    <t>001b2ee11d281bf33b5c8ed1efcea630d062db8c</t>
  </si>
  <si>
    <t>b3a6b72ca096fb9d72e5f4ac31526e1625d83add</t>
  </si>
  <si>
    <t>6dc1b2c7925009b4b69f751bcaed73903c628cf6</t>
  </si>
  <si>
    <t>ac58b7952fe4dc2effd2c90a5be7f47aa33fdb4c</t>
  </si>
  <si>
    <t>cab04f85af0a221a0b8e86451f0e090c336e24d3</t>
  </si>
  <si>
    <t>f33f836dd7c876343f53bc63cc765ab55afbc9e5</t>
  </si>
  <si>
    <t>835a25cec4441726484a80859c1b7511b175ea11</t>
  </si>
  <si>
    <t>1ee011f093c6c92b55c0d8aa274b0c426931955d</t>
  </si>
  <si>
    <t>f872ef0797cfebc2f9f9c8aab678e8646650c84e</t>
  </si>
  <si>
    <t>91265331a62f8e2e9c890236d6d0c6fc6c83b53b</t>
  </si>
  <si>
    <t>9c7cfb5fca73e5beef9a65f78b88fa1ebfe2d89c</t>
  </si>
  <si>
    <t>5ff60beee400b6f76425c5b89f63bd304116cef7</t>
  </si>
  <si>
    <t>01fac1cc96b360be117a919e5ae8f153a86772e2</t>
  </si>
  <si>
    <t>d83d2aaa1ea69a6d2642a4e2ad8f4962c73d86ca</t>
  </si>
  <si>
    <t>0e93d42357cfc0bf5570bb49de0007b376960fa8</t>
  </si>
  <si>
    <t>cb7c29392b470bf06dab75d5fb0e25338011ef55</t>
  </si>
  <si>
    <t>a2ee9bbd334c17e558230013822407d592a10907</t>
  </si>
  <si>
    <t>4a668ba15d5f4087d79c920eca9415b2e157fc51</t>
  </si>
  <si>
    <t>068b23a262d39ae2e2e6f5530c8c1501c92ef3f3</t>
  </si>
  <si>
    <t>f81e87cbc3e8734ec74e18d1e8a79225bda52319</t>
  </si>
  <si>
    <t>a1f01f14edc3988e54f29d710bfd70dff3335b9e</t>
  </si>
  <si>
    <t>008dad579ba6a724e326ed331bb8fb8a74f512bd</t>
  </si>
  <si>
    <t>ad527efedb523b7b091e13b87e85d07606e41822</t>
  </si>
  <si>
    <t>495d865c4844bb8e257e290b0cf75863b25b305b</t>
  </si>
  <si>
    <t>e36ec79da70967efe637bc27da81c845d0a0aa57</t>
  </si>
  <si>
    <t>b4c645127d8dd3b0e755d93cccce07a8a9cc9701</t>
  </si>
  <si>
    <t>c485bc8174aa39fc8b2bece623b9825229862e58</t>
  </si>
  <si>
    <t>3b1b1c76a696e311e1e79e8b15fe7ef86a9bd65e</t>
  </si>
  <si>
    <t>7b304b6c990cb2c5ec02c312557771fd93e0381a</t>
  </si>
  <si>
    <t>73cdece37e01522dcb42191ba14f9ba7783b5bb8</t>
  </si>
  <si>
    <t>6f4da6788ddfa2288ee396b19b2942403febf1f3</t>
  </si>
  <si>
    <t>1f633bb8061ee0e425926d0fc9bc5d0414beb349</t>
  </si>
  <si>
    <t>79316378a73998d9fa56df43e03e4f7dcb944eb1</t>
  </si>
  <si>
    <t>a831c1259d20619c09913cf16077e70c73a43168</t>
  </si>
  <si>
    <t>b3afdb3691c4b3eda8a657f5fdb3563f15f2f076</t>
  </si>
  <si>
    <t>571ae6ec90a449beaa469e6937a9e84fbf138372</t>
  </si>
  <si>
    <t>9d5c0978815429be2f22b46618e4d0dc9f4c0c3d</t>
  </si>
  <si>
    <t>b9a0a4e9fa1f741ca7ab0b8789d26b1ead4b564b</t>
  </si>
  <si>
    <t>ef00b485ee10aeff9058edadb8069c36f192df8e</t>
  </si>
  <si>
    <t>b668fed6ca04a581039a927a84a51ad9a04f4bdb</t>
  </si>
  <si>
    <t>0151abe1040437b59af3f2741784d76dba1f1b4d</t>
  </si>
  <si>
    <t>4b4ce48386bc2605c2afd494c7a84329f1e5154b</t>
  </si>
  <si>
    <t>8ee1dcf3f7042c1d1c4bff3f216bc91d964131cd</t>
  </si>
  <si>
    <t>5f118dc9b5e9464b947b5707751d03ee3471d197</t>
  </si>
  <si>
    <t>1397abbdb8b7220adf3187274660a3084282a8b7</t>
  </si>
  <si>
    <t>7ab922c7a7971254922d8a943f4b7cf3c09e3df9</t>
  </si>
  <si>
    <t>75862c9328ccafc44859d39c821cd6a1f75bd784</t>
  </si>
  <si>
    <t>e1921df7e8347e2715cc6f396d35e320dc5703d2</t>
  </si>
  <si>
    <t>187a1a2aaecf4b503115d34b35f19ecca73a1aa2</t>
  </si>
  <si>
    <t>56c1ba014d1e66905bc50fe0c496251b5a5adb09</t>
  </si>
  <si>
    <t>efece950079c54093a7b46abaa9b07833babc47e</t>
  </si>
  <si>
    <t>bed5540c6a364f337d9e42d0e53b9f9212b9957e</t>
  </si>
  <si>
    <t>5f58a42a6cced5b22ec989fee9a521e9515409bd</t>
  </si>
  <si>
    <t>9d5282dfc699d9a7ee3d07149d3a7f2959a7f977</t>
  </si>
  <si>
    <t>e0fd956bd0aa8c287827307d19d8d09432559c77</t>
  </si>
  <si>
    <t>1c4e27ca4a9b1b61a5396a30f5296930a3fc91a7</t>
  </si>
  <si>
    <t>613ea06851e3ebbd165d55006faa440affa12ec4</t>
  </si>
  <si>
    <t>c63635178681e96b8e0da1042698b73a19768d25</t>
  </si>
  <si>
    <t>e05c194a5e708d44dedca429e38aa9093c8b96d2</t>
  </si>
  <si>
    <t>607008a2fa5e4848d619112ea542c2bde2d9fdc1</t>
  </si>
  <si>
    <t>e99e3d61d1267e72f8b9be7495e1a05e69278fd0</t>
  </si>
  <si>
    <t>8c5bead18dbf83aee33d6c7d111f74c44d82a53c</t>
  </si>
  <si>
    <t>dadda41de0e827ba3e388f44622bdfb47fe03b07</t>
  </si>
  <si>
    <t>3d6affede0fd0deb07cf2d448816c755cbb99708</t>
  </si>
  <si>
    <t>1b486a36f1d5f61559433baf1f01f477e155e0d3</t>
  </si>
  <si>
    <t>6e9e68398ef0110993dc6d2dad6327ee84968838</t>
  </si>
  <si>
    <t>abb430131962376e05a00866eee48774963546e4</t>
  </si>
  <si>
    <t>8a436a5fe2b97425dad63de7cb6fcb720bf05001</t>
  </si>
  <si>
    <t>fea28fb5160b5a064d2da9736c9457772f3cd8e2</t>
  </si>
  <si>
    <t>78087b90f4cff84d79c0d8388060a5bb55c5e685</t>
  </si>
  <si>
    <t>7cf2469f19835dd0085cf3c0457be03664edf983</t>
  </si>
  <si>
    <t>2e92af6690c62845f47d083ee7e8ab654c65165e</t>
  </si>
  <si>
    <t>7871e2fb4d2b9df7e43bce6d55fcdb4339db2c3d</t>
  </si>
  <si>
    <t>1d0d0ef60ef21d7c53f8ad9fc983b46e11b00769</t>
  </si>
  <si>
    <t>780f4714dcb09bf68b4c3f216bb1f3c6d2ab63fc</t>
  </si>
  <si>
    <t>94dca8882940ad9c2ca6f383b26273d9d471443a</t>
  </si>
  <si>
    <t>5ccce3c6ae74a411984cec529fee13180e7ca663</t>
  </si>
  <si>
    <t>0015dd39025d2cb48b496adc55a4bf300304d362</t>
  </si>
  <si>
    <t>f38de81c3584efe9e777f561862bbfaba7e158d6</t>
  </si>
  <si>
    <t>69b38bbc7b3d045899e92b558ee255ac33ceac4a</t>
  </si>
  <si>
    <t>2c4868468949d5bee787ebc1f84833764a059dc7</t>
  </si>
  <si>
    <t>a51a6daa869802094c5fdf4455bfc1f0fe37f497</t>
  </si>
  <si>
    <t>6cfcb9292e059f9361245d3508168629be360d95</t>
  </si>
  <si>
    <t>3d30b3e30b9c09ee95d932724c22650d8c6be91f</t>
  </si>
  <si>
    <t>cec17572ebbfbe346fd9f1df322bd27e868dd986</t>
  </si>
  <si>
    <t>1ec37c3dae16496474d631b5501a717ef7a2b5ac</t>
  </si>
  <si>
    <t>92819b1d43c476d56cd041c22cf3242a19c0f8fd</t>
  </si>
  <si>
    <t>384f24daa5c78f1a537e6a9a39d6623ac05f1295</t>
  </si>
  <si>
    <t>e9e1dc3e0c2cb548f9c29557c0f8ef457c569661</t>
  </si>
  <si>
    <t>994e8245dc412b14867111b02ebe706bb917e0ff</t>
  </si>
  <si>
    <t>ae181b29f8d3e34289b999bdf888c4b35c2f4e7c</t>
  </si>
  <si>
    <t>190c01fefc23b309a3e45d547ad1c8f7748767d6</t>
  </si>
  <si>
    <t>18e1beaa94175a0982e8e30634f7abbbdaccaa91</t>
  </si>
  <si>
    <t>875e6e3c6b360399ef3b773967a8680b21eb2c56</t>
  </si>
  <si>
    <t>01901780902e247e6e3cd11196377b3733019273</t>
  </si>
  <si>
    <t>0e88f177b9dde318bcc5fe15e767130144fbb554</t>
  </si>
  <si>
    <t>50fbc9e7a1c6be957eddb0d20c08ee64033f7f6b</t>
  </si>
  <si>
    <t>0cc412f44fb02ec87aa25a565ab1bffcecace727</t>
  </si>
  <si>
    <t>26b8948f900137a2bd2f19fa1c7d29bb1f682035</t>
  </si>
  <si>
    <t>ef7227b86ad5edfc2fb20705498d47d8474c3eb1</t>
  </si>
  <si>
    <t>4c26cd215950d7371d8adbc6d6dc592b190badb5</t>
  </si>
  <si>
    <t>a8126af4f3baaea395849e62ab37156bcb37a170</t>
  </si>
  <si>
    <t>cc464bdc6f08911af75afb2d26d2697965ad5182</t>
  </si>
  <si>
    <t>7063fba3b8317a317a40afa6505c7d163121781e</t>
  </si>
  <si>
    <t>660ecb690673a8b070e75b904488e161c60f332d</t>
  </si>
  <si>
    <t>dc611cbc239022324dcc9c1c385fdf04a7141ba6</t>
  </si>
  <si>
    <t>2b48ba416127b75c30793d5e4b373257feb708e4</t>
  </si>
  <si>
    <t>2d892a23c2e0f2698b52ab815faf145566f819be</t>
  </si>
  <si>
    <t>47ee702b5e284ebcc33b6a06852d870208fb682d</t>
  </si>
  <si>
    <t>07c4201c94748160ef97c8424f91ede3870a845c</t>
  </si>
  <si>
    <t>85021061bbf89b66e0111e2e747e5fd513922e8b</t>
  </si>
  <si>
    <t>57904066a344936395acd359d48b68705577828d</t>
  </si>
  <si>
    <t>2fc55ca6ccbe7b9ad563bbc273bfa42f06e7c0ff</t>
  </si>
  <si>
    <t>eabe0ce86ee78c1e55827ae8f0573f44a6fcf250</t>
  </si>
  <si>
    <t>d22435788ece9469206b67ea773bf3923b46965d</t>
  </si>
  <si>
    <t>e49caa8b6aedf5b25576eaa4cd65e3b839895757</t>
  </si>
  <si>
    <t>8998a0fcb92ffe9b6930f2599b54932ca95baec6</t>
  </si>
  <si>
    <t>8121e641fda1d7a1d92d0267375c18be0ee00286</t>
  </si>
  <si>
    <t>4e41fef0059fa908d12c27099f305bb99697f253</t>
  </si>
  <si>
    <t>a65515c85735500f3298c909f99c290718630f31</t>
  </si>
  <si>
    <t>9aa8fac9aef2c5edaaea20df64916ceaee4a8a63</t>
  </si>
  <si>
    <t>a763a8c19c591961af205e478eb6debb40403fce</t>
  </si>
  <si>
    <t>43ce9267206976ccaffcd452110042457ae004a2</t>
  </si>
  <si>
    <t>2c9eaec06d6ef1d007afd287c25bef37dfdca9bf</t>
  </si>
  <si>
    <t>8535d926e0d1d31be69ace3cfe38bdd8574f95be</t>
  </si>
  <si>
    <t>ded5d083eb6cba31894ecc980f7b2f5545d26fea</t>
  </si>
  <si>
    <t>2a59f9be225d0dc337010401fb61da23c71f4fa3</t>
  </si>
  <si>
    <t>64e463666e05a7a0d5d10805b01a78befe02c679</t>
  </si>
  <si>
    <t>e7e329c4605eaffa803ad802aaad14b300664f77</t>
  </si>
  <si>
    <t>fb3c9f3fb44762331472ee4d2e0826d5c9e5f980</t>
  </si>
  <si>
    <t>ed83627db479ac2f2df56ad3e94e3f37e026f8ab</t>
  </si>
  <si>
    <t>b8dcf189e3555feb81a5d49059f33aa210a16404</t>
  </si>
  <si>
    <t>9ecc12d69386dabad9993a02056967b14f70fcb3</t>
  </si>
  <si>
    <t>b6df7251bc3beefc8560a3f81810f71530bfdf46</t>
  </si>
  <si>
    <t>70ee19faf63549b77fc9a56fc1bfec5158b45fc2</t>
  </si>
  <si>
    <t>362750c7dae6513c09f1a280b6983bc1cbbab4a1</t>
  </si>
  <si>
    <t>9f66174e092d37b1cc3705ffa6b408d2f512b995</t>
  </si>
  <si>
    <t>0dee7acf069c7d7343ec84d3cf826be28ce03ed6</t>
  </si>
  <si>
    <t>20378648730dc914b55af5eed0cb12e87f1b9ea9</t>
  </si>
  <si>
    <t>b93175840cab7a4cbf0f249c5a67e334586024b8</t>
  </si>
  <si>
    <t>7a324756eb3396def9e71f80374c4d37e7f23f8c</t>
  </si>
  <si>
    <t>b305080b5bb4500921c453f5e9f6b4a21e969b2e</t>
  </si>
  <si>
    <t>a09c646b7862f08c4038eaafffe0e4eaa387ca01</t>
  </si>
  <si>
    <t>941f4ee617b9ddf9a0c0053ce5a67fd618dc45bf</t>
  </si>
  <si>
    <t>ed3f06903ffaac0dfe92d03cd014db8f7dbf1311</t>
  </si>
  <si>
    <t>63875d16f6fa179c07ec8a5199740f4fe05cec3f</t>
  </si>
  <si>
    <t>26d04eaabb3932c087141ec28244cbb2d3bc0185</t>
  </si>
  <si>
    <t>6848b5881cbd54deeb796e924a9f3a76ca187fd1</t>
  </si>
  <si>
    <t>0ad0c93a2f3a86e1e3dab7532b42903712dd3e78</t>
  </si>
  <si>
    <t>d5d42c66800f8d40d060488f972f1d44b0dc9546</t>
  </si>
  <si>
    <t>cadc3c1471fe56b855a3f71d2dab84dc88a6daec</t>
  </si>
  <si>
    <t>e9f1c7f2e2cd677b333729856179da3dcffeba8d</t>
  </si>
  <si>
    <t>e79cd2a953cb5f8fe09bf9406516883bf4b087bb</t>
  </si>
  <si>
    <t>cb47a1c7214683ef61d27c7b3fa30e44036c57e9</t>
  </si>
  <si>
    <t>ecedac598521d359f8b422e085cae3a0e1e166a0</t>
  </si>
  <si>
    <t>6ccfea94d53cb78a4668f939a217a8a7bd158077</t>
  </si>
  <si>
    <t>2f46f4cd0d04d31c014873f32ed564ecc6621976</t>
  </si>
  <si>
    <t>a1b4e2ceafa10b8a25e5918a32769c60b058ddcd</t>
  </si>
  <si>
    <t>96fa0039871aac8071b4a4c2e6534a11b33fc045</t>
  </si>
  <si>
    <t>8d401590fba95fbfd986ac0cb0dc7d9d2796a3cf</t>
  </si>
  <si>
    <t>4f488e5ebd621853bf7314c8dc1c62135b42af00</t>
  </si>
  <si>
    <t>374d141e0d65c34f14e6b7431f314e0bfb204b12</t>
  </si>
  <si>
    <t>e5eb3b57b81bba58b4acbe382e7473a8ca11ccd0</t>
  </si>
  <si>
    <t>862cd51068befd2c02348ddccc5a9cf4e774b48e</t>
  </si>
  <si>
    <t>c492daba51ca38dff15ef90decfb6933307789ee</t>
  </si>
  <si>
    <t>a6051fa92bdeecab5b6c562d26029129bd53acbc</t>
  </si>
  <si>
    <t>d70597bff9ec97351e50b341f6d5c236d998818d</t>
  </si>
  <si>
    <t>14024c5611b3eef341bc033f74087c400fe447e0</t>
  </si>
  <si>
    <t>64702b66c315ac94deaece4f0f9546abb1227589</t>
  </si>
  <si>
    <t>9e01390ae9e138e8b17034d0dc0a004fd9aa1408</t>
  </si>
  <si>
    <t>bd04b7163cd553c652cad621723519d35d7ae152</t>
  </si>
  <si>
    <t>19b2a2dcff70510c101bdcb7671945e62c48263d</t>
  </si>
  <si>
    <t>d6359d3a87f8ed3ed7a0ffe5d7a8a647213d7495</t>
  </si>
  <si>
    <t>9d68c9b6c027d24da961cc3b93fb2dbb0acaa27c</t>
  </si>
  <si>
    <t>75bd4735667803dd0f55cbf267b0a898c2bc09b9</t>
  </si>
  <si>
    <t>cd55519eba6ea4aa78bb63d06cdb728c5fa2d509</t>
  </si>
  <si>
    <t>5cdb31b95d099195fca072375945a9a39c8248dd</t>
  </si>
  <si>
    <t>554fb32dc5897875c564aed304b43d8453308675</t>
  </si>
  <si>
    <t>67c1786f3bd823c7ae8395e19712340b720efdcf</t>
  </si>
  <si>
    <t>8c97348bef0842f533774378b5550e107d829913</t>
  </si>
  <si>
    <t>03a8e127f36e6f988a3637aac0bfb136502648da</t>
  </si>
  <si>
    <t>e08b5fa2a8ae42c02c0dc6e850d3f3b2eb4b17cc</t>
  </si>
  <si>
    <t>ca9234f5cf2a8c392c83acc7cad13155c7e0f74e</t>
  </si>
  <si>
    <t>e62c20511f37bf61d0f40cfc8acb5105b4382b2a</t>
  </si>
  <si>
    <t>f7c443531e8fd920cc194fc1d93cccaa78ddcf6a</t>
  </si>
  <si>
    <t>f5467e87ee67493d5c612dfeef7c97c4f94ff775</t>
  </si>
  <si>
    <t>e339acddaa678e69251c1a5a48592bc3040908ae</t>
  </si>
  <si>
    <t>5745ce2841eeefaa4780b4eb3193927732955a48</t>
  </si>
  <si>
    <t>9310d58d5140c829b7756710cf626c8c4e1199aa</t>
  </si>
  <si>
    <t>36da53118f83b09863d3d46adfaa8a09eaf12484</t>
  </si>
  <si>
    <t>14dbaf537f5f104259e6aae72308fff7a916965a</t>
  </si>
  <si>
    <t>39764225c5e0c5e322dd16a1a60b1e2d7dcdc6f4</t>
  </si>
  <si>
    <t>b68e1fe17e2343e1359b4dca2c7c24196278b109</t>
  </si>
  <si>
    <t>2941b6ad1e417a58ccc2d227a34ebf313433d149</t>
  </si>
  <si>
    <t>ff68f9b5463855c555d3e64b914b6cfeab161e49</t>
  </si>
  <si>
    <t>2665f6c5007e4c396563eecae157c23bb5f07db3</t>
  </si>
  <si>
    <t>e45b928ac05dac91427b64105e062598fda6bb5b</t>
  </si>
  <si>
    <t>f1a46e0a3549e1fb9e768ab0c2f7410b46a2f1b6</t>
  </si>
  <si>
    <t>ac02962cf77b58617a359c44192e05dbb5547ee8</t>
  </si>
  <si>
    <t>9f34eb675dc251f4b893284000742a2d2629d4c2</t>
  </si>
  <si>
    <t>313d751e500dfe83b3389c02479a873ccaff2bb3</t>
  </si>
  <si>
    <t>9e69860c7d1080601e0e7a4a2500b52e7c20d5f7</t>
  </si>
  <si>
    <t>bac4e5cfe793650da2cd0b200a994c8583de28f0</t>
  </si>
  <si>
    <t>e31eb5ebf28f2925938f7ec405bd452dec6d94c7</t>
  </si>
  <si>
    <t>a11335a4d69c0ba9fd99dd994fff84cb32980a36</t>
  </si>
  <si>
    <t>14d2992252dfc1e0467eb22184f5ef1754b846f6</t>
  </si>
  <si>
    <t>a9757477fb05d4fe85d06b83c456644fef37d0bd</t>
  </si>
  <si>
    <t>cfe1ed90ca16fe78063893657592adff1d27c3ef</t>
  </si>
  <si>
    <t>5ede8a61468b87d89a44b9190a609c4f72d6fb5e</t>
  </si>
  <si>
    <t>91f6e85c1a1b1b79932960a0530eca1ba248c19a</t>
  </si>
  <si>
    <t>5bc937b9d4348ae2010804056afbbfa53962fc77</t>
  </si>
  <si>
    <t>279b0133b73f5ff70a889129858c865564f0297a</t>
  </si>
  <si>
    <t>5bd0683ba582756b644653309a5b3ba1f5ba151c</t>
  </si>
  <si>
    <t>4da54e5df35b4d7556f142222a9e5731a5442071</t>
  </si>
  <si>
    <t>2819891f3b779d714fab75ce2302b3825553c239</t>
  </si>
  <si>
    <t>e76a05e4299f12bffa1b7ff5e96013071d8560f9</t>
  </si>
  <si>
    <t>4f077dac75c4267cc942f862509156f4a0937a97</t>
  </si>
  <si>
    <t>96315ddbec3b0289d6fa99725a574c44fac015ca</t>
  </si>
  <si>
    <t>9316da948ced0293fdd2a514c6712fe693746d0a</t>
  </si>
  <si>
    <t>7d66b687ba47d62ca42238bf7fc58554b7120bcd</t>
  </si>
  <si>
    <t>8311007438397f5d7fb886c6e0f4cf7c3f5df7ec</t>
  </si>
  <si>
    <t>1230cc92412c71796c7202188b600da5ba7a0efe</t>
  </si>
  <si>
    <t>a4587075ea334817d08b8512ff087a6605f7f956</t>
  </si>
  <si>
    <t>ace432bbca128589d73757af42cc1882acbca28a</t>
  </si>
  <si>
    <t>50799b22a98a70a0d3e25bd1f36b51db28d1895a</t>
  </si>
  <si>
    <t>cc456400d21aefc0f03543c77734ab8644991054</t>
  </si>
  <si>
    <t>d1018b933bb8c8423d25b300465573b83b7d3993</t>
  </si>
  <si>
    <t>b48d6aa5abe96d561503175acfdff906cf6f4dc1</t>
  </si>
  <si>
    <t>94e77414c809990458ae345a766b1f4dd8e7d6bf</t>
  </si>
  <si>
    <t>61d252725ca4f49a184305505911f47d775c8f19</t>
  </si>
  <si>
    <t>0710ed744a45aed9b68eb9e626337f7b7c73a743</t>
  </si>
  <si>
    <t>25baf6bca5f9f0c5a8394a1c4d76f895f0a674ef</t>
  </si>
  <si>
    <t>61558a097ff3b73c8b5261d74737876c89842bfe</t>
  </si>
  <si>
    <t>3a84b28b221332a863f31ac514d9f0c822129ed2</t>
  </si>
  <si>
    <t>376ffe3bb36f72ba6307b949d178e7f9040ab59d</t>
  </si>
  <si>
    <t>bfaa8aec672f0226b4df8df98566d8d2cc907f69</t>
  </si>
  <si>
    <t>5b7e1890db404c9e46ff312bc0139844b61bf1ff</t>
  </si>
  <si>
    <t>32d533a0f522aef6de0a542a8d233cb97eed3d61</t>
  </si>
  <si>
    <t>1781782449f6835718526a7010323a4b04adca15</t>
  </si>
  <si>
    <t>083ea960104b7e786de2818e33b77b6390db46fc</t>
  </si>
  <si>
    <t>14ce48b78d6dfe1078f38b15ef708dd8cd90491d</t>
  </si>
  <si>
    <t>1d5c4c1f05e05474ea221b0724e09e6f6ef2ffd9</t>
  </si>
  <si>
    <t>fe6f995baaf04af33f721fcc829a972e6d7b4cf1</t>
  </si>
  <si>
    <t>cc2e522d9e9f126ce255a8fd29d121748b355166</t>
  </si>
  <si>
    <t>d7a5e194c8cb86ac427ce8075245534961295b20</t>
  </si>
  <si>
    <t>4a490f8eac527a7a440dc150111df41b9ff4ee2e</t>
  </si>
  <si>
    <t>cfb5f68e5a39babcc3c5a0cdf886e055da4cb169</t>
  </si>
  <si>
    <t>a50fd5663ebf726e92af44fa8c1bdc6766e6bddc</t>
  </si>
  <si>
    <t>c16e336ea52103c5cfaa27369fcd06ced44c5710</t>
  </si>
  <si>
    <t>2df73c371441f2bc1fcb8a1137e2b67ca8a95958</t>
  </si>
  <si>
    <t>6b2ad8b7bdc53cbd1eeb31535267c85696b326e5</t>
  </si>
  <si>
    <t>67e1c8c1a3ddcdb2fe537aebb7614aff48e39aba</t>
  </si>
  <si>
    <t>f5304aa75441bbcfb76eff5ec0a0fbdc8db93af1</t>
  </si>
  <si>
    <t>ad70020331306a03c4b689aab4bd39d940d4e241</t>
  </si>
  <si>
    <t>b1344ba881de7ab34794ce15dd6fc8ecdb0c5e04</t>
  </si>
  <si>
    <t>64597710621fc9af93c35e34709408027ec63ea4</t>
  </si>
  <si>
    <t>aed612cd9d9ef253eeca6bcf204ccc8fbcb292cf</t>
  </si>
  <si>
    <t>41f52a4b3a1182885b53c72aa797339c7aa2f10a</t>
  </si>
  <si>
    <t>5cdcf49dcb4d70bc6b257559771a0f9c6e904090</t>
  </si>
  <si>
    <t>49915a3dedb221c0112969a9e78deafe8a643ee0</t>
  </si>
  <si>
    <t>9a3b792addf3835336b4c3fdff64d72c8b457c1c</t>
  </si>
  <si>
    <t>78a9a11e5d3c643d647c56bd9de971f9edf0e578</t>
  </si>
  <si>
    <t>03e34f17556092d057062a69c271c9c4f8639d8a</t>
  </si>
  <si>
    <t>805beffd54bf0b324e3b249b685de90f6f0be170</t>
  </si>
  <si>
    <t>76b789e5045fc3f2cc98ee3f94e28ff8145608ad</t>
  </si>
  <si>
    <t>464dc378aeb140664e71d6a0c7eccd719b66c24b</t>
  </si>
  <si>
    <t>ab82dda075bf88c0b9f5dc0f83c26aa0c0e905b7</t>
  </si>
  <si>
    <t>f8362a022da2d30f075b887c9e3ad17dc8ae18d8</t>
  </si>
  <si>
    <t>4920aa35e1c4e695f166a8a3888362d3679218bb</t>
  </si>
  <si>
    <t>74d3d230b3be076bf9df88998fd4eadc29454c80</t>
  </si>
  <si>
    <t>7c9e4e07a070232083bf478fb6b09368d86b67e7</t>
  </si>
  <si>
    <t>81a2946162668b12c3fad020305819992dd000f7</t>
  </si>
  <si>
    <t>b4b884d10a09401d8436d7e19b369c51e11d3f99</t>
  </si>
  <si>
    <t>da5c9521081f689e1718fa894341c3d7915a6715</t>
  </si>
  <si>
    <t>a2f5766a63ea3faecb8438b146783b1381aa68f5</t>
  </si>
  <si>
    <t>da1bc7c998079134f6167973fe3f99aac707cf0e</t>
  </si>
  <si>
    <t>4ff6d8fffc8d44d8f6fbee119c4c5d8c88cea463</t>
  </si>
  <si>
    <t>eae0c6ab5599db682684fbfc8868c8728a3b8954</t>
  </si>
  <si>
    <t>e42219dc5698bfe59a9abdc22abafb32c616affc</t>
  </si>
  <si>
    <t>bf5dbf10a5d3f8c919979be7e0d6b459dcbdc96d</t>
  </si>
  <si>
    <t>d04b25f0d21897827b7b6d3faf8311de66dd6609</t>
  </si>
  <si>
    <t>1f7111f3f1a393cc00ef6a1cd3cb4756504ebbeb</t>
  </si>
  <si>
    <t>b28b7bb6f90bd7b561600e584826e196dd2d805a</t>
  </si>
  <si>
    <t>10feb85f96d0f36221746fad50eff9343336ebb7</t>
  </si>
  <si>
    <t>01e364ae506a46e69533d3498ea1d45a9a9af9fd</t>
  </si>
  <si>
    <t>c077d190f7cc0721513254836152bca31659311a</t>
  </si>
  <si>
    <t>b53300fc5f36644c420845d5c4bbc0fa72d6a1c3</t>
  </si>
  <si>
    <t>a53fd6d88887e2ee5f47e80cd1b6fd51a5f6a1b9</t>
  </si>
  <si>
    <t>64addf9cdc934f3b8e17e5e77e37b05c8a7558b0</t>
  </si>
  <si>
    <t>a9f1e220f54c175904a88595fcb7e01e628301c3</t>
  </si>
  <si>
    <t>cb0f6a59f28f15850e2e8a319f0b30955bd7d3e5</t>
  </si>
  <si>
    <t>f1f65a9f872803ab12b996f064c16f19c92700e7</t>
  </si>
  <si>
    <t>7c6396bbb32471c9826f5d3cf4914e49e97bb27b</t>
  </si>
  <si>
    <t>ffd3d4220b2fe5b1527acef84d0563e033c37575</t>
  </si>
  <si>
    <t>7702c83a5097fccc59e8f22889932a6506604409</t>
  </si>
  <si>
    <t>3f4dda29f3fbae236d50d9fa1f801216e1448b1f</t>
  </si>
  <si>
    <t>b3d15eabf38bf6af2fa662a51a0442b64f7063a6</t>
  </si>
  <si>
    <t>4fb3157ebd328794b57e2bcfe6b6762f486e4438</t>
  </si>
  <si>
    <t>de7300ecb364dae2675fa2cb74c09b89dc846a23</t>
  </si>
  <si>
    <t>36baa04e97400e8b698e914b5835a46b91d2e91d</t>
  </si>
  <si>
    <t>de2f96f4038fc79940cfd0233b1c60bfca5b2d1c</t>
  </si>
  <si>
    <t>fa808d516363cfcd20c794a14e504f194a8d6206</t>
  </si>
  <si>
    <t>dfb0e62214390be5d7d994e7ccd4adf37b3332a4</t>
  </si>
  <si>
    <t>9fd950e9665ce12a75306d312b2d7065b980a09c</t>
  </si>
  <si>
    <t>1fc28bd2a6503f5f7f488dceea34cd98abf88160</t>
  </si>
  <si>
    <t>c7d7b0e4db6c16e04f404e2767f59940d8ef570a</t>
  </si>
  <si>
    <t>5b3f795bb8f2a58b156981634d75afb9aae8021a</t>
  </si>
  <si>
    <t>ad3959d70db4175d96cb9e2be51bcc33e64ec618</t>
  </si>
  <si>
    <t>e6cb9ab740566b753890edfa6887eb6ed1dbaa03</t>
  </si>
  <si>
    <t>05c5394a7dc3a1f33ab964a2193d7ba11b4a8663</t>
  </si>
  <si>
    <t>30e4f6932eaba9500e2ba16a15d77330836df4b4</t>
  </si>
  <si>
    <t>1eeac192026594f7d98f05fac45ce84d83c10902</t>
  </si>
  <si>
    <t>2614b49445ad71402650aa8ab5a6ab7cd4de018e</t>
  </si>
  <si>
    <t>05c1b2343dd805195390fa3e8d017b88dd335541</t>
  </si>
  <si>
    <t>d24d7c1a11e5462a527e5ce9995d78e6c48abbf9</t>
  </si>
  <si>
    <t>d456bb3dcc6b8b0fcde29f54e62d537b0294085d</t>
  </si>
  <si>
    <t>cc12cb06a49835160421b758beb2e5096ee4c52a</t>
  </si>
  <si>
    <t>3fcdb7efbbdfd35ff40198c62193b57df7d1d033</t>
  </si>
  <si>
    <t>29c4d604419ae1991a8f14ee571d4eb12a8c4ffc</t>
  </si>
  <si>
    <t>8c1ee9d0e20330c1a5f9c964c2745f635487abe3</t>
  </si>
  <si>
    <t>53e354ae544f22db5dcc35b9623d8a23c3247f02</t>
  </si>
  <si>
    <t>a0eb47b40b0e1e95bf31b1bd89319b7ab73019d4</t>
  </si>
  <si>
    <t>3224c030f0891005a4a1f75487683e1091f60e11</t>
  </si>
  <si>
    <t>442dc54556c51aef4b4d7864f2064ef28290c687</t>
  </si>
  <si>
    <t>9c937ddc9c86a5d80088803b8ff2f330ca82633b</t>
  </si>
  <si>
    <t>7e9232bd9d4b7671ba1ee07724674fa429acd932</t>
  </si>
  <si>
    <t>9ebb667e9d765c729077e113eacdb1ff1b9bf9df</t>
  </si>
  <si>
    <t>d6e39af45d66bd39450fd4e00a1b14f156abfa4c</t>
  </si>
  <si>
    <t>45d1483a74b17b698a89d533b20ac8565b3a8271</t>
  </si>
  <si>
    <t>4787f7ea7ba5100d1f2854c61462f6af3d28a6f9</t>
  </si>
  <si>
    <t>19c80b1a96d4a6938799ab937686708641632eac</t>
  </si>
  <si>
    <t>b544bb6582f91cf0780b46d0f711d4e61ecda343</t>
  </si>
  <si>
    <t>d0c8d04ca7108dc9e8a86094d68d499e8c5e9b91</t>
  </si>
  <si>
    <t>5cb81d98ec6c7632826d2bd6c971f237db69b4f5</t>
  </si>
  <si>
    <t>3ba23ad589d933e8847c95a3e4411953ed0e2f91</t>
  </si>
  <si>
    <t>88884b6396367229d6eb205a98be0f4333097fb4</t>
  </si>
  <si>
    <t>a88ea95429388834e788680dfe3a57cf09076f37</t>
  </si>
  <si>
    <t>8e513f9ddc9c970529e58d78d9fe6afce6f03169</t>
  </si>
  <si>
    <t>220c1e1aea1e3e8dfb7766596ca080a2c3d21cc3</t>
  </si>
  <si>
    <t>7a4ee6097a48f7d0667c47890d27a342437c7b35</t>
  </si>
  <si>
    <t>40f802f6298412f7331dde14ce6308ec286ff8b5</t>
  </si>
  <si>
    <t>8dfc73af3d76f62889b074acaa1205b7f3b746ee</t>
  </si>
  <si>
    <t>0385d5ccb3277a8c0ca1c68a865d866ca5663eab</t>
  </si>
  <si>
    <t>7b1a4a56f1958fcca22baafcf0b4ba1d3be3cf50</t>
  </si>
  <si>
    <t>33be8ce49f611f235d5a9b885d5ed7fabede1a60</t>
  </si>
  <si>
    <t>1941f5e5784e01504c3759a3c3e87c768a0024a5</t>
  </si>
  <si>
    <t>6ee549a0a20869aedab535f6301fca27ffcbba2b</t>
  </si>
  <si>
    <t>528246e5779072e4a5e5f9c35cd944104415143e</t>
  </si>
  <si>
    <t>ed5474665b9c427982470d9eb132126812dccb05</t>
  </si>
  <si>
    <t>0524e6916dd45676eb4655eff32044d5247b03b3</t>
  </si>
  <si>
    <t>d003d3bd524b0b0649a5460a47b4215092a06325</t>
  </si>
  <si>
    <t>64fcc6060f9016f5aef035aaa6ebad4a35e7c4d2</t>
  </si>
  <si>
    <t>ea692a15200d1036be33cd65fecc30614bd99cf7</t>
  </si>
  <si>
    <t>0170103c9775bdd93d56d84a37bd0669c1c92031</t>
  </si>
  <si>
    <t>d25a2338ec21ad76f23e638b62bc58874ab40024</t>
  </si>
  <si>
    <t>a8f8cf9e6edbb1c13d6b9e1f14d045abb8a93c7d</t>
  </si>
  <si>
    <t>7a63cfe7d18bc78489dd56a5e37d1753c2bbd10c</t>
  </si>
  <si>
    <t>80c8a76613cb75c814ccd04c9004a6afd22575fb</t>
  </si>
  <si>
    <t>35f13d9f149aeed30079c5c3eb48bc7ba1b659c5</t>
  </si>
  <si>
    <t>ed5bc8ee0b3be4e56cbe2086651b7c00959f4b6d</t>
  </si>
  <si>
    <t>31dd11a20e1f609fa59befa91137075dbbaab4f0</t>
  </si>
  <si>
    <t>1580b261d47ace1c8cd73b4b786f9266451bc5f3</t>
  </si>
  <si>
    <t>02e2f635c093508ae091786107581e7cd49379d6</t>
  </si>
  <si>
    <t>a8158496b24f394a48d52e189789c8420989a1db</t>
  </si>
  <si>
    <t>d7f62e0925edfc8ed37284f14a85e6f7f9942f35</t>
  </si>
  <si>
    <t>7e55ace1e45411459a7536916b95524cf3f1d2a3</t>
  </si>
  <si>
    <t>c6e87d908e4ce2c02f3542379da43cb3d4fbda16</t>
  </si>
  <si>
    <t>cc88add49b8c79d9da084ca861526cefe550b6cd</t>
  </si>
  <si>
    <t>78c358c8080755398cc2d372bc0ec00b001fe097</t>
  </si>
  <si>
    <t>816ae4aa11cd2b0f12107a0e756c98c7f13d5a74</t>
  </si>
  <si>
    <t>7efa3356ab0ebc6ef5dd4d3fd3894ca7a805633a</t>
  </si>
  <si>
    <t>839b1eaafa523248afa99eac8509f5321ecce84f</t>
  </si>
  <si>
    <t>b58912108bafbb0b6f0c0f1446f25ff506482c9c</t>
  </si>
  <si>
    <t>4f4cd49295018a20f4eabb65bee1bb100c00510c</t>
  </si>
  <si>
    <t>2c98aa82b0385e5b0a849458f2ffcbad596a92d9</t>
  </si>
  <si>
    <t>7d85416db7a7fc3f1fb9734cab1279784c430b1c</t>
  </si>
  <si>
    <t>27eb3cd79698e81ab600fc59edba8157f5c8c18d</t>
  </si>
  <si>
    <t>b60cdbb89086b0b74d2b1fc6ad2906df67395282</t>
  </si>
  <si>
    <t>a2b1d307605cf9e1e650171566edbcc628c8a081</t>
  </si>
  <si>
    <t>6dc44ec8ff6e6b94592e4b3fcb6622d06a264f42</t>
  </si>
  <si>
    <t>11f0a574657d1c717ab6862e5b816c479a574ae2</t>
  </si>
  <si>
    <t>1ab288e51264efc071889f1dd117f863392834c4</t>
  </si>
  <si>
    <t>b75d99e3236a466d57a479c12679083595738a82</t>
  </si>
  <si>
    <t>7634c8fa34cc40019788904d208fb3592e83d0cd</t>
  </si>
  <si>
    <t>1ce649cca09ebce4ee56b41f64ce1eab3032d032</t>
  </si>
  <si>
    <t>b5f09a17f9d2baaed1d053cf6aa5e98983c1b14c</t>
  </si>
  <si>
    <t>a380ce573a61f4fca8e0454366ad2ab31b5a38d5</t>
  </si>
  <si>
    <t>d68d1e0c5ad172a92acd751512db61503e493456</t>
  </si>
  <si>
    <t>b846e89ca0d737832fd6ffcdca4776fd46515e92</t>
  </si>
  <si>
    <t>6603381f506e1225bababfa457c23598415a842d</t>
  </si>
  <si>
    <t>d94e755bf4564125903e3b20d0bbd8172d46dd57</t>
  </si>
  <si>
    <t>04c5ecfa51cb596432205124b03b00088065b372</t>
  </si>
  <si>
    <t>ecb2a9a2a22e0bcb6559f7bf7ac5fcee9819a77f</t>
  </si>
  <si>
    <t>fda95ffb24b9827313833ff41058978e0d129a15</t>
  </si>
  <si>
    <t>de823cbb3a7a409b745e20e28d50c9c70fed6988</t>
  </si>
  <si>
    <t>aee6dd2a772eb62dfabe2672f9a13c388cd57631</t>
  </si>
  <si>
    <t>f2a17378afc9d67075b99982087f17bf19313a98</t>
  </si>
  <si>
    <t>7d165b164348d36f9cbb324770acedb2e3599394</t>
  </si>
  <si>
    <t>6abb83826998478547cd368b7710a2f7ef8f480b</t>
  </si>
  <si>
    <t>560e33bcd60719660df4993723b95ef4568b9be9</t>
  </si>
  <si>
    <t>4caaf1f8095fe4fe7b076de19289d7d1aabbbcbe</t>
  </si>
  <si>
    <t>bf367812362a3ad8e5e40e7c3f1be3c8c853362f</t>
  </si>
  <si>
    <t>cd102b1b66d3b4288bc3e15ccf4f40404669dde8</t>
  </si>
  <si>
    <t>7eb408cc60879f7370e20c51a7db72da2b3ae27f</t>
  </si>
  <si>
    <t>8ef38a8f99a69f5dbf604a2082edb5371063be2c</t>
  </si>
  <si>
    <t>2689ec226fb58b14d46ea367e08da2e91fa60879</t>
  </si>
  <si>
    <t>842b00afdf3a27aeed9f400b7205cdaf9c25318f</t>
  </si>
  <si>
    <t>8bbad0d304019ad32cd59c5e223aef84f3817f14</t>
  </si>
  <si>
    <t>89acc54c154971ddfccf39e7eceef9594d8a85b2</t>
  </si>
  <si>
    <t>c33cd8e9095db49e5931bea86a8de32b09efa0d6</t>
  </si>
  <si>
    <t>b9c0bc76899be74aad6daa35a0a744332bf5cc77</t>
  </si>
  <si>
    <t>72494ad8189efef1c66b45c19438d298dac18c3d</t>
  </si>
  <si>
    <t>ccf6d5abe274727f3ded1edff39c30f35a6207f1</t>
  </si>
  <si>
    <t>d196b7d0bf49abb16ccc4f4fad81938058f6c525</t>
  </si>
  <si>
    <t>ad83260d96b0f3573a8d7ca46409214c153b7a7a</t>
  </si>
  <si>
    <t>5de61e62fa14e9b203584d2043556b069ea746de</t>
  </si>
  <si>
    <t>a302a4aa36fc5a2b42daf127b1efc37bea25f2ff</t>
  </si>
  <si>
    <t>1f7a3a0b0733d0bb7ca720033e9fbed0699b09dc</t>
  </si>
  <si>
    <t>cab492668751f6650aa4479bcafde4bc75629976</t>
  </si>
  <si>
    <t>900dc7f7eb59efd3d476dab62de358988efe8a6b</t>
  </si>
  <si>
    <t>5b50fe58f8f646a8e0dd999d71ec8d6338d49658</t>
  </si>
  <si>
    <t>403df16090f3320ce22c577f3aa30f76319b4233</t>
  </si>
  <si>
    <t>7b32c5ab8a1c7e005cd1e8489282f422ea3d7d0f</t>
  </si>
  <si>
    <t>45c35967391b914ca1dc6aebb47b352fddf5d7e1</t>
  </si>
  <si>
    <t>40736aeeb0be31df11ce9ac4ed9e14ace4c09981</t>
  </si>
  <si>
    <t>92c9b8f52b06930241b712443acf0bd27fbf558b</t>
  </si>
  <si>
    <t>85594b757227af26c75e3c12ba8ec6af53ff9a47</t>
  </si>
  <si>
    <t>f00ee6161b3796c248c92a9d153fa5c144e7cd5c</t>
  </si>
  <si>
    <t>607fcc27bba35f385d51b1b7231d4a324288255d</t>
  </si>
  <si>
    <t>61352ac9bc8f363a6ee05d3c234b5072fda799cf</t>
  </si>
  <si>
    <t>fb652ccba27553adfcd6dec8ee91d9f3c36a729a</t>
  </si>
  <si>
    <t>deccda679d1a8131eb832018139e27cbcc6035a5</t>
  </si>
  <si>
    <t>4d17e4c539fd0db180019db7903c6cb14ab71cab</t>
  </si>
  <si>
    <t>104e8a16f57959cb0a6553e80872243b60e39132</t>
  </si>
  <si>
    <t>16c8251928ae819314b2c009fee479d6024a17ec</t>
  </si>
  <si>
    <t>e83461391972623f7ed4453db0d3c3c8c04a8fd5</t>
  </si>
  <si>
    <t>b1cab670fc0518e2cb6246b928aacca3035bc43c</t>
  </si>
  <si>
    <t>6eb7d8c2cc69c437e703354da0425585f6728a3d</t>
  </si>
  <si>
    <t>d3fa524f458b6b3e6da54a2061f50380f9da70f9</t>
  </si>
  <si>
    <t>7f28794529941f9c1393a75622a3633083008c61</t>
  </si>
  <si>
    <t>69cb557b37a755102c9ec01ffd972cf4cb83b384</t>
  </si>
  <si>
    <t>af997df8ed40e3fc4d104958be799318df675772</t>
  </si>
  <si>
    <t>7888a4326fd9d325659d62450f3d7ec8a4beb88b</t>
  </si>
  <si>
    <t>0206f48549e5390ba5530edf98a1504f3f43de2c</t>
  </si>
  <si>
    <t>90cbd5ad5343fdf7f705a1687b172e16c3118814</t>
  </si>
  <si>
    <t>b917e6e4aa61e1d885a3bbd1d9ba88fcd95a9932</t>
  </si>
  <si>
    <t>17b4b5a56709cadb9bca1432ac70cba873f9f12f</t>
  </si>
  <si>
    <t>e08b9a2e01e56c3033e10a047c7a2167617715ec</t>
  </si>
  <si>
    <t>280cf4bc040289d6e384c4627ecab13a9e6c961f</t>
  </si>
  <si>
    <t>43ade33a61f77ea1d27956e78b7cbe10960bd167</t>
  </si>
  <si>
    <t>ea4128504e59bdc9eeaff9dc3381d7f66eaba8a0</t>
  </si>
  <si>
    <t>e7bf61bee4b6b6171fff6deb871fb0bd660fed2f</t>
  </si>
  <si>
    <t>9a8e3d267a8f22677e52570980e75557f4c75b44</t>
  </si>
  <si>
    <t>7aef7d959b64dfdacd6ba1016819b9bf5d18b1d1</t>
  </si>
  <si>
    <t>df8fba4ff03ec62ad9b02eb1701753db010fcc69</t>
  </si>
  <si>
    <t>cfe1a8ec18fe8c73c8d2b648f7e4ead287063c24</t>
  </si>
  <si>
    <t>0a5cacd398774ab7c834ebb0a0fbaa4ea93b7e3e</t>
  </si>
  <si>
    <t>18583b94850d627097f43cb8a0db2aa47e72be7c</t>
  </si>
  <si>
    <t>e6e2139264c9ad7f27f432e601ffcbaab1103a7b</t>
  </si>
  <si>
    <t>923009f7c4af1dfdeede821cf61ad9cd3d39af28</t>
  </si>
  <si>
    <t>5c3bca0e91222213546bacb36e6f12715a768a92</t>
  </si>
  <si>
    <t>faf1ca1a5baac010320d7d516de00ea8ceba64bc</t>
  </si>
  <si>
    <t>930f885a6427a4d3399224dd2093328dd2962fa2</t>
  </si>
  <si>
    <t>b74825e69839c8a09ccf0d25a5711f091224608e</t>
  </si>
  <si>
    <t>a7c2329ade54d26f77a99e0c4058c0723d285ac7</t>
  </si>
  <si>
    <t>be17ddf96d59bcc1066300acbd7f7d59e2e1bf6a</t>
  </si>
  <si>
    <t>c150ca520c53f4c0b1352fda11d26cc3e604f3a7</t>
  </si>
  <si>
    <t>343f1a4c7d591019caa15a9e5e06afee473090c5</t>
  </si>
  <si>
    <t>364cf62fb8410bf3d43397951c30446b50020a7e</t>
  </si>
  <si>
    <t>018765f9d30d9e60ddaddbc74b5d2b20548fe6e6</t>
  </si>
  <si>
    <t>3d07d5577bc5571cff05099c66542af35214310e</t>
  </si>
  <si>
    <t>3d806d39af31a42e3df1fd6dec5733796d04a024</t>
  </si>
  <si>
    <t>988365cf5d25445807382519426f45f3d93596d1</t>
  </si>
  <si>
    <t>3ea31497597733bb2c5e4d4f9a1aa54a0ed74660</t>
  </si>
  <si>
    <t>f7e45a6828c0685d548f7a869d4367782b4c699d</t>
  </si>
  <si>
    <t>6eab8a76b6df2c4cef319bb6ae9d645d961aa8ea</t>
  </si>
  <si>
    <t>da3611022677a556c64175ed2f94fc647fd4e422</t>
  </si>
  <si>
    <t>8d83d1d272d459c4e035c20261e0dc76801bf5a3</t>
  </si>
  <si>
    <t>6abaea58df324c07bd58af4ffab4d708b41c63bf</t>
  </si>
  <si>
    <t>bb7e1c19acc239faf3c630ef989dcc1703df462d</t>
  </si>
  <si>
    <t>c6ebfb1dad613a8aec0ed3b62dbbd0bb4c30cabe</t>
  </si>
  <si>
    <t>d6d8454bbe7ab8bfa86d49868cb8cc7c5bfe4090</t>
  </si>
  <si>
    <t>ed98e47f5a608539822e656f11d13754311d23ef</t>
  </si>
  <si>
    <t>3cbdf3a30cb20aada7b1fe82b29253aef0bc9d1d</t>
  </si>
  <si>
    <t>07b7c72683eec39aee9b63466e9b6d22fa215998</t>
  </si>
  <si>
    <t>75dd254f6d50f083efc76f42004eab87a9a33529</t>
  </si>
  <si>
    <t>5ab04dfcd7be44f8830dbd433075b2c7fc2f4876</t>
  </si>
  <si>
    <t>706631c5e3438c8ed01bd8854648627e69be61a8</t>
  </si>
  <si>
    <t>be6cb7460410e780c096b99ab83cc6f3ce074c89</t>
  </si>
  <si>
    <t>c3175d727650c6c9ac9cbfd7b7c9165c5ba40651</t>
  </si>
  <si>
    <t>7fc17618131835dc0e15e060573c6c3560ce4129</t>
  </si>
  <si>
    <t>0be0944d3d32aab76fb875122bef7da43684a0a6</t>
  </si>
  <si>
    <t>f68960c34ff3eaa7b899f5ef179103b489a8d913</t>
  </si>
  <si>
    <t>f4bd2c0dbce380a3d893e4dc3d37f476538bf86c</t>
  </si>
  <si>
    <t>7f72bfe5d36077517a75581800b0cef948566646</t>
  </si>
  <si>
    <t>0c65f4d5948b8a1fb19c88abdc5f5e96fb8d0137</t>
  </si>
  <si>
    <t>784d4125d9bad2a1c7e804d4c0bea24bc250d9af</t>
  </si>
  <si>
    <t>dc5080cae22b63d34b7258d8e7e3ceb0e061705f</t>
  </si>
  <si>
    <t>90452cf9b0e42b3752f96514bc14b2d49a75fc3e</t>
  </si>
  <si>
    <t>6d3fe9e5ada82b0ea7e7638ae47c581137306927</t>
  </si>
  <si>
    <t>cb5fdaa216c1a037196b189aee6283537fe73a50</t>
  </si>
  <si>
    <t>32eacabab5ac2788a506ed007dae3047686bd144</t>
  </si>
  <si>
    <t>ac54252939a56f0a36ad3882adf06afdb40ef363</t>
  </si>
  <si>
    <t>8bb59cbd22d4f702f1f6a27bc15fbe161a0ddb83</t>
  </si>
  <si>
    <t>d8d4a75401bab324d5edec0398e17166350ac35a</t>
  </si>
  <si>
    <t>9552b711658454de8a82532c4eccede740b5779b</t>
  </si>
  <si>
    <t>1de6dcd82a5655a230fb7c9c0214e3c3f3cf9b9d</t>
  </si>
  <si>
    <t>de0bfc4f8162c20483da47f138cb6f65a97b5d88</t>
  </si>
  <si>
    <t>9ba2cab7793dae8bda10e9d24c90c0290579d413</t>
  </si>
  <si>
    <t>54723760d16cbae59f7ebe2057397fa01292defb</t>
  </si>
  <si>
    <t>be499d1b2de9ebbb5bd9aeda79bef27e6eeda74a</t>
  </si>
  <si>
    <t>52816d47eb4d80dc2aa4e8aaae4ab7871ddb7f80</t>
  </si>
  <si>
    <t>bb5673de4aafe4e7799e29366ea76db0e922c36b</t>
  </si>
  <si>
    <t>e69119d99b75a0be9adc4756b0a3511704b2c0b4</t>
  </si>
  <si>
    <t>c087e09e953710d150a47cdeb05902a34287327a</t>
  </si>
  <si>
    <t>360d184fcff8be3caaceb55a687046945d457f8e</t>
  </si>
  <si>
    <t>494c4bd11e28c35ace449974e956582b59b6d7f3</t>
  </si>
  <si>
    <t>723628cc2c571a9fcd02db96104dab8ab2b2347a</t>
  </si>
  <si>
    <t>6dd1536cf98209a028f94be6b1e7a9c003d1df08</t>
  </si>
  <si>
    <t>cb4103c4c9b61061a3dff062e24d5101c206c7c5</t>
  </si>
  <si>
    <t>d8212e3c54bb4580b029d464313f07b711717319</t>
  </si>
  <si>
    <t>adf31ae874e9efb7c3fa610e8c638b07f75dae11</t>
  </si>
  <si>
    <t>94f0013b336707c12704dde6803b041c6cea6842</t>
  </si>
  <si>
    <t>5b34dca1265927c89aeefbbd736733abbfafd1e9</t>
  </si>
  <si>
    <t>1352247caac9e8eb4f581972f611bcfcfbb4a8f3</t>
  </si>
  <si>
    <t>f9ed612662ef846849e682fcad38347f51fbf43d</t>
  </si>
  <si>
    <t>39deba6cce21ede3b90133335004594b6416c9dd</t>
  </si>
  <si>
    <t>0521ead8f14998fe1a38cd3e6096efa479b36f7f</t>
  </si>
  <si>
    <t>0977a93b1195c0c5b26f7f4fd84b56ec91ed2aab</t>
  </si>
  <si>
    <t>4eaf0be2b4088672eb53d870760822867cafeb25</t>
  </si>
  <si>
    <t>641e07080b26f7d575981902fe434d3c66ef4ebb</t>
  </si>
  <si>
    <t>3067d585b017f007cf6c917085a393535adf0eda</t>
  </si>
  <si>
    <t>46698b61fa90b4c5cffe2c400005a06d3ef1fe73</t>
  </si>
  <si>
    <t>234727da1e240965094646f6bdc4cb1ba2477b61</t>
  </si>
  <si>
    <t>61ece7dd83c2cb8ae35a9f95191147a4526018a6</t>
  </si>
  <si>
    <t>3308bf467b6164d8ac848e55b47f45cb6a2632ba</t>
  </si>
  <si>
    <t>d447aab3b6fed272b5dd99eb1865f9d63d698b47</t>
  </si>
  <si>
    <t>9c04705d79fdc7915cc746df325f709341d7041b</t>
  </si>
  <si>
    <t>a9b25e0a2cdace99033f29badbff783bd4ee02ab</t>
  </si>
  <si>
    <t>1f4c31bb2865321b96bccecf54a2648683631ecb</t>
  </si>
  <si>
    <t>1efb41ecae89c6268e525da401e6daa65b1a45d7</t>
  </si>
  <si>
    <t>c14f4de00c46c863c0f7a406e76bd0d393dc02a4</t>
  </si>
  <si>
    <t>c15769c2824475cd6538ab6b1b43b6fc8718eb28</t>
  </si>
  <si>
    <t>0322cfd9c01f682e14ff942db42af5f23fa79f85</t>
  </si>
  <si>
    <t>68b7eaf910128c42b0e4bb860cf0c2bc66af90b4</t>
  </si>
  <si>
    <t>ba08cdbd97c1201ec17fa34a40b072524f2e0361</t>
  </si>
  <si>
    <t>071883908e044ecc783181524f92c36d2440512e</t>
  </si>
  <si>
    <t>4fecef3cd3c4f1a9fac04f396fdd6fbca789a504</t>
  </si>
  <si>
    <t>cb7f4bae1efce4842793155203d40070d27ea530</t>
  </si>
  <si>
    <t>eb522648aa1304734f3786846070506ebbeed98a</t>
  </si>
  <si>
    <t>db86cdd4b9ab495c87f39cfd92c10dd63ff2ae91</t>
  </si>
  <si>
    <t>edfa4cff32a5101bf4d2e38b1858c46568e1e167</t>
  </si>
  <si>
    <t>aeb7ce3dbd0837bc3a55599a299d3568850364ec</t>
  </si>
  <si>
    <t>c6cbd3807269fcf7678a8366c5c290c954cb6a85</t>
  </si>
  <si>
    <t>e0257e9bcfe47e520811150b288618bae69ac7f4</t>
  </si>
  <si>
    <t>607e98c213da1990c4adff40de851816b3df3560</t>
  </si>
  <si>
    <t>398c85ec6bc65f62c5f0f4c86643a014913e7629</t>
  </si>
  <si>
    <t>404da34edfb637c52a9304824c831bd4d8541d0c</t>
  </si>
  <si>
    <t>9fa59ad7ff99539e8c9c8eea17d2542dbf2feb65</t>
  </si>
  <si>
    <t>087409313fc9173d0b30198c48d530cb730dec13</t>
  </si>
  <si>
    <t>424d0955c410e78de964b615de705d182d1e138c</t>
  </si>
  <si>
    <t>33742c5a3d9e6bd19a9afab7be8e114321ad3d85</t>
  </si>
  <si>
    <t>dd9fa245f3cb27eba51dd2781ce232ecf3359ea4</t>
  </si>
  <si>
    <t>21aec3b60929560924d79f2f0066b2f178f09d95</t>
  </si>
  <si>
    <t>8c71dfac77db9a549e6014bece2d00c4e1d4238f</t>
  </si>
  <si>
    <t>d613aa5f9fd4e8a2e365ad95ad04503df9ccae98</t>
  </si>
  <si>
    <t>44b243087c9a7027939bd166ba6a117e287f42a7</t>
  </si>
  <si>
    <t>9692a10f60dd58c1c303f4185b221baf11ef4e61</t>
  </si>
  <si>
    <t>97febfcd80a4be60b0e08e5a15552a69e1283496</t>
  </si>
  <si>
    <t>fc31e73a7347701274e3e4daf853330aee6643d1</t>
  </si>
  <si>
    <t>42098c4caaa77a42da789e6688dd7fb6c995ef48</t>
  </si>
  <si>
    <t>c081080fa3e4315cedfda51337982743351ee059</t>
  </si>
  <si>
    <t>ece64177caadb752408b758ecb86f6ba4641f076</t>
  </si>
  <si>
    <t>1f5a59fe04f37024f0917076e1d33eaab16eed52</t>
  </si>
  <si>
    <t>9096bb4d87bd2a749eb03bcff2df07be8999681a</t>
  </si>
  <si>
    <t>3842d6034d2961cb43f6ca917f55ece9a423a4a5</t>
  </si>
  <si>
    <t>9ecd257515d1c0e89710b867bbf981604e94a87b</t>
  </si>
  <si>
    <t>db105bc31624285d5b03940c78a825155c1d2eb5</t>
  </si>
  <si>
    <t>b71d50186cd59a622c9474a40ec7a42a14e5590d</t>
  </si>
  <si>
    <t>b60528368e97256578c620d92954c39688c702fe</t>
  </si>
  <si>
    <t>44e577c19ae36f84b5b246c76f74edfe3783be6a</t>
  </si>
  <si>
    <t>cde66e5ba98f75849c0fbdf91fbc01f0f46b51e5</t>
  </si>
  <si>
    <t>b24c7a3f880317c522e25a05f2c0e2375d942231</t>
  </si>
  <si>
    <t>0d5be85141422ca2c3efda96e7223d12beb9b9a5</t>
  </si>
  <si>
    <t>22fd87b750302211d0d2115e2476d9cc42410b3a</t>
  </si>
  <si>
    <t>31dfe70efeecb16f1ee895616e08bf3a80d562aa</t>
  </si>
  <si>
    <t>ba552cbb8a75f5968e3095ec39340842907416c7</t>
  </si>
  <si>
    <t>3bb386ce7935d3549fbe407da9bb0edd9bfa103b</t>
  </si>
  <si>
    <t>43b1b244673928d90db71bc7105956bd1d358bc1</t>
  </si>
  <si>
    <t>f335fa7d0b048406631d11953e99d912094988b6</t>
  </si>
  <si>
    <t>95a0042cb6b8eb1a29152669b3de71ad0724300d</t>
  </si>
  <si>
    <t>83d087d6564a012f3fd13187ee2219821071f0da</t>
  </si>
  <si>
    <t>0b42fc1f801ddb84c8aed0b05cefcfb6f4b6693f</t>
  </si>
  <si>
    <t>b1cd615b88e1d4f2308cd16200da7bd15f9e0084</t>
  </si>
  <si>
    <t>51b39fcae2500e745c3e98b77ce1e26544ebdffb</t>
  </si>
  <si>
    <t>83228b27de05535e2fb96de8b4e3d3416bb0fe9d</t>
  </si>
  <si>
    <t>662054dd1dd011ef188c0fe54fa8e51d70dc0e8e</t>
  </si>
  <si>
    <t>eb2297d7e3e9b3315e00bcb0978ce209d9f2f5f3</t>
  </si>
  <si>
    <t>f960a1475631c91006b491eddbbd0ec763f85eda</t>
  </si>
  <si>
    <t>dfe9c509e9a24f3ddf85adc2aef7fb47a85c3ee3</t>
  </si>
  <si>
    <t>9b879d4adbc8946eec2fbc1594e8d94afffa4551</t>
  </si>
  <si>
    <t>80ee91bc7a7f72271d6fb40a0c9c2bb57ec5b63c</t>
  </si>
  <si>
    <t>8dae0486c4399448a4d624a070877c54cebf5502</t>
  </si>
  <si>
    <t>62a74c401134d89bf23467e7fb014f592bdc2a67</t>
  </si>
  <si>
    <t>0d8b71848cf5e89e95765333dfa8c7c96348da98</t>
  </si>
  <si>
    <t>4135d193a6bc43c771df7b30fb970468ac96b4c6</t>
  </si>
  <si>
    <t>31f27a9270f0797866057a2ce00798dcb408fac7</t>
  </si>
  <si>
    <t>e2e5fda028cdf7373bec22b90a21ee72616665ba</t>
  </si>
  <si>
    <t>496c81364d8a03eb31f64a3e719d6e46ea146ef4</t>
  </si>
  <si>
    <t>c15dcc9f9479d4248834dd22911ae0d2a53bb9a3</t>
  </si>
  <si>
    <t>76f1024b2b5f9a1fae9acb654742576a1d9b2ebe</t>
  </si>
  <si>
    <t>b6c96f7caeeecfbe111d416da909f2cdc0a5ae97</t>
  </si>
  <si>
    <t>e352fb9f03b56592ae8dd25e772bf9f251a50275</t>
  </si>
  <si>
    <t>d40e7ded3a2d10a4a7b643cb1ad5b02a98c8c1f9</t>
  </si>
  <si>
    <t>f48d2c3a1421be2d5b6f30776c552e1918e6aadb</t>
  </si>
  <si>
    <t>ea0081ed58aea66c48c8054490e3464147ec1ded</t>
  </si>
  <si>
    <t>7d4e636ee6495f2c267b655f9e0f847f46951c60</t>
  </si>
  <si>
    <t>9f9a4149c625f44369069906592d92fdcf118953</t>
  </si>
  <si>
    <t>9d72a528f098adba013f68b6144fa0daaee5fc87</t>
  </si>
  <si>
    <t>abacf38b98133b71cef9822b2fa24fd34aff4d0e</t>
  </si>
  <si>
    <t>c60d7eed12b053f08d04f9a0cfbb19cf2d7f4994</t>
  </si>
  <si>
    <t>66715a6a14b7294d88373acdfab856b70d42009a</t>
  </si>
  <si>
    <t>374a2cf2f1ba154716cc0986b558dfe1aee2fd40</t>
  </si>
  <si>
    <t>cf61316301edbc6d24ce043c24419680f4123231</t>
  </si>
  <si>
    <t>d56163407be6f6fa983bbaace1f515f4848d4e48</t>
  </si>
  <si>
    <t>1efb0cde68a998ca667719b054e730d7d6e16816</t>
  </si>
  <si>
    <t>51aeaf4ad4d3effff660a63797031cd3f16bafb2</t>
  </si>
  <si>
    <t>3a7a434ddc847b2d81d52566efa7cc4132743921</t>
  </si>
  <si>
    <t>d19a7b985290f43eb49ce9ebfdf8c5c838486cba</t>
  </si>
  <si>
    <t>a470fb082f9c54a2e12596cea05fc9da50ffc417</t>
  </si>
  <si>
    <t>4c4308141b32ff71ce5e174dc77cd14fe134f82d</t>
  </si>
  <si>
    <t>c87c6507e9856ff1dbed0a8a3c0440da2a9a33c0</t>
  </si>
  <si>
    <t>03f5f6f92d7304932ca522ce2cc2cf20de686323</t>
  </si>
  <si>
    <t>772079856b9050ff16eb0a29014ce202ededd48b</t>
  </si>
  <si>
    <t>c7c84aa37272093189ae7c9e68e0a2007d904f02</t>
  </si>
  <si>
    <t>f8e88135a452632ff96bce32c959b9cb572b5ad3</t>
  </si>
  <si>
    <t>6615c37dacf68600ad67141da66552326316cbb5</t>
  </si>
  <si>
    <t>56e3bf6e071fac0b6bfbf42ba546997e6c717288</t>
  </si>
  <si>
    <t>717559b49258775cd090220fa1a56e6d27b4d7b2</t>
  </si>
  <si>
    <t>a704a3541dc2ef7e10f461620ede9a55fd876f96</t>
  </si>
  <si>
    <t>35a01dd487b9d7ea06184ce0b0cd4cc24581e45b</t>
  </si>
  <si>
    <t>6d768cbd6b6e62ce39eb0d062c7a65042da99067</t>
  </si>
  <si>
    <t>a2ab4107ffc381700cc341ad9d3fa0e85a716a6e</t>
  </si>
  <si>
    <t>aafb1e365df53dd6bc12bdd02d29d18abf2767a3</t>
  </si>
  <si>
    <t>5952b8391c23d2b483b726d3d611a1ea2c4ef91f</t>
  </si>
  <si>
    <t>c08a4272018a409f955c6fd9b86e168b32cfb442</t>
  </si>
  <si>
    <t>698be0a58f8ba536c667dee9c50e74666cf2d68e</t>
  </si>
  <si>
    <t>e75eb3b2989a960f248a25810b65c425d1472876</t>
  </si>
  <si>
    <t>c233e616ed567f1da79346bcc481e2c2bc0da21f</t>
  </si>
  <si>
    <t>a06deaffa39d0f5ae6fd1f230048d02055b2efac</t>
  </si>
  <si>
    <t>22fdb5a88666e9b3756a3a4776877ad2de1a6374</t>
  </si>
  <si>
    <t>9ec3c0c39f0f6b0adb14eafed15e99ea90715af0</t>
  </si>
  <si>
    <t>d7b7565e2a7215e424affec5fe2f18232c4e3190</t>
  </si>
  <si>
    <t>f5bf16a6028ed5834d23c50c03b509cc155dc977</t>
  </si>
  <si>
    <t>607c180515792e164c0e053d545b2b4dd516544d</t>
  </si>
  <si>
    <t>8ced46d3e0c84f7784a0fd9e72873f03c3bb442c</t>
  </si>
  <si>
    <t>efeae7366dde7caa4bead1876067152085a8e467</t>
  </si>
  <si>
    <t>d4a91324dddc864d53d32c5f153a8e0d8cd0e347</t>
  </si>
  <si>
    <t>dc67050f56bd5895a1d5f511a1b1bf5669bd15e6</t>
  </si>
  <si>
    <t>3cfed02d434275d43a9d3a2361d6a5e5c86548be</t>
  </si>
  <si>
    <t>32fd19a970f18f39b2c949761ecde92ba20d7fa6</t>
  </si>
  <si>
    <t>a20dffb5266ed1b119f479d2510e4af328e7a29e</t>
  </si>
  <si>
    <t>7b4064c6f0b30dbb0fe616e578681ad6ef70a2ea</t>
  </si>
  <si>
    <t>e97deb48914e41cd0f41833da884c2bd39ef16fb</t>
  </si>
  <si>
    <t>aa03bff8355d53862f4e569cb4c35371d4b0d097</t>
  </si>
  <si>
    <t>040afbbedfa2fc1e86a16bbb68e0123153490638</t>
  </si>
  <si>
    <t>0728fca12e4657513b09961f805266c1a8d03fab</t>
  </si>
  <si>
    <t>a10b11f5c22c0c5a40fab85fe12e302318183376</t>
  </si>
  <si>
    <t>479bc95c878549646debc79267d3cfd3f0df9a08</t>
  </si>
  <si>
    <t>ec98e9e428d16cd0102edb72837b548c2a928f62</t>
  </si>
  <si>
    <t>ddbc943c01d61605525a6875c0973d3b56a8d1f2</t>
  </si>
  <si>
    <t>9767f6c5b392ba6e91d13d5daf3cc2b96d5bd39a</t>
  </si>
  <si>
    <t>d318b2c380d8b8cc70735b72e14be4cd04c71988</t>
  </si>
  <si>
    <t>4616ccaa2e1d7fd6d89ecc412826e874b075646d</t>
  </si>
  <si>
    <t>d889f973ea78e89be76b463bcb7f47ad8f7ac38c</t>
  </si>
  <si>
    <t>e3e79160f0f22c438c8d7bce716e13efc01ea116</t>
  </si>
  <si>
    <t>05fe5767a75b47f09828a5b210ac34631c17b143</t>
  </si>
  <si>
    <t>81280598bc99784754bcd7906502ec2910e5b39e</t>
  </si>
  <si>
    <t>76757d1b9d5b7b21962db10bb9533cbccffc02cd</t>
  </si>
  <si>
    <t>44c327300d197fb3698947d41b1826ea4cc762ad</t>
  </si>
  <si>
    <t>7c0580232a78fba0d044d2f0d8d1bebd12ae8d21</t>
  </si>
  <si>
    <t>ebd499ae0bb6e0c805c1789e37e72de0b440830f</t>
  </si>
  <si>
    <t>cac497099eb5f17ea3129409da62e306088609d2</t>
  </si>
  <si>
    <t>887ec17032bef4ee4cd3f96176ad5fbf5a6426cd</t>
  </si>
  <si>
    <t>46a1626316b760ec079f73c12956a289e6c7049b</t>
  </si>
  <si>
    <t>49e88fe3fc1b2be35a527c62ecf99242c1bd4a18</t>
  </si>
  <si>
    <t>4f09cf8dbe261f19fb1e07b4d5c6446a03484c0b</t>
  </si>
  <si>
    <t>376abc99455886028ee8ce0eea5ca8b91bb7d3ca</t>
  </si>
  <si>
    <t>0c617f5ca906495593328c8418301f08f201c25b</t>
  </si>
  <si>
    <t>c12295ed5feec61b7131a9be52c9e34754b8813d</t>
  </si>
  <si>
    <t>edc034bcee2b887390f60bd141127ef13a13dc2f</t>
  </si>
  <si>
    <t>50fd8ec440b2e4aa512446e6f16a059b9f573a6e</t>
  </si>
  <si>
    <t>fbff80a6bb2e249ab7e5fae6dbcb2a00b05f9f0d</t>
  </si>
  <si>
    <t>398cd7d3c3ec8a76e3139aaf24b7beb3afdcfaa1</t>
  </si>
  <si>
    <t>1e529042fdbe822439b0a69548821435401c0479</t>
  </si>
  <si>
    <t>75620c6919af8a992e3ec1813c7535e9db01116f</t>
  </si>
  <si>
    <t>ab5c6e371f857e4ce7e8855a9f5a4ae850a091e2</t>
  </si>
  <si>
    <t>64c8d307db4ed9bd1309d5604cba7677ee5c968d</t>
  </si>
  <si>
    <t>0c26137073820f7122817ad2fe1c108cb6aca47f</t>
  </si>
  <si>
    <t>01dabaf46cca4abc517e9b1eebdbba792836f619</t>
  </si>
  <si>
    <t>e9425cd3e3573d4bfbd8562462eeceaa18064e42</t>
  </si>
  <si>
    <t>9d8cae952f6acf6448b1d3bebcd616be7a1deec1</t>
  </si>
  <si>
    <t>2714cfb2e9a84e937aebf30f93582ab3e30f05ab</t>
  </si>
  <si>
    <t>975fd4cb4bbe12cf4e9150ea5326cbd0e8ddf639</t>
  </si>
  <si>
    <t>966249312d73c2f8f583498f2f32df4e66a3a87d</t>
  </si>
  <si>
    <t>b70acd38f1e0673d1faea4b4041ce48bd1a8c6d7</t>
  </si>
  <si>
    <t>a9ef2ef9627617af26743f6177908f393cf297e9</t>
  </si>
  <si>
    <t>975cb9c250026719d50adb7115389f312568b80d</t>
  </si>
  <si>
    <t>63cfdd909c30c93a8b282d9b4f343c35ca3484c2</t>
  </si>
  <si>
    <t>d978c79331a3d6fa4ee8607f2af575abe5d01202</t>
  </si>
  <si>
    <t>9d5ff4be1d0ab4c4203eb4bdb2c9802c96535028</t>
  </si>
  <si>
    <t>0de4beb21e677bb38231155baae8c0dfa828e928</t>
  </si>
  <si>
    <t>81dc505db1dda1335fc1e6af20e19db6d1dfa68a</t>
  </si>
  <si>
    <t>1b9ec1338fae0a9e7e8628646c8e5f9669052418</t>
  </si>
  <si>
    <t>bd0dcbdb7586d4fb7778f98c1672a7eb9c441a25</t>
  </si>
  <si>
    <t>b058986f6db1c7e595a01165f1d35270bd4e2c93</t>
  </si>
  <si>
    <t>141d762abc55f8d078ddb3dc1566dad31556464c</t>
  </si>
  <si>
    <t>5e94e47853753d67f42398b9d8d60d3e10e6e26d</t>
  </si>
  <si>
    <t>08e45147b0d2fc4398b101520a9c7bae2f227108</t>
  </si>
  <si>
    <t>8dd80ccc07b2706f2f864e634565cd080ba75188</t>
  </si>
  <si>
    <t>007be9ad10c9f08f00419a82e7bc0e4d954980d4</t>
  </si>
  <si>
    <t>a7ba0178c9a8b4d02bff8f59a8037013b9b596c4</t>
  </si>
  <si>
    <t>779598b51a0f62b979d1ef46eeb49dca9bfa1da9</t>
  </si>
  <si>
    <t>dc7e51c26f60f47640c881488a902d5058e170f1</t>
  </si>
  <si>
    <t>27a6431c5ffe170a63e952042ac735e3f08d8c8e</t>
  </si>
  <si>
    <t>5ff0bc6effa895bc5cfc3a5b024ee51848a7a855</t>
  </si>
  <si>
    <t>c9df465bb0ed7cf20ea98b9746e17e9bcc6826d5</t>
  </si>
  <si>
    <t>175eb7cbc8256aff5c813177243b84e33a14c8ee</t>
  </si>
  <si>
    <t>6b1db569cddce84a82b1a081c40745b330f8d967</t>
  </si>
  <si>
    <t>e176b6e216824c0170d4511033e3bee621b497ff</t>
  </si>
  <si>
    <t>23af813d1fcdddaec032c4fcb7f13307f763a119</t>
  </si>
  <si>
    <t>794ed6f1dcda99fc2f5a208fead5bcea6d80471e</t>
  </si>
  <si>
    <t>b84a2acfe88be43d794957a7561c7bf8bb31593e</t>
  </si>
  <si>
    <t>3b87f4dfbebee6bf19fb2bdae1d8e9d16b133335</t>
  </si>
  <si>
    <t>03bc39fb8c055e4e5e4cf067be6f6f18789f087e</t>
  </si>
  <si>
    <t>6d5808513952eae299ca2f5cd09cfaaa28c961a3</t>
  </si>
  <si>
    <t>de30d23a1b25527c46b53b5e64d6b8923718da36</t>
  </si>
  <si>
    <t>8460e1d4d72e4ed180bbc3f6556705c363cb2cb1</t>
  </si>
  <si>
    <t>955e7598595ad6a414ee0515cb2ee94d1143c382</t>
  </si>
  <si>
    <t>0f8cc88de7ff1b7816f759876eb1532cad0785eb</t>
  </si>
  <si>
    <t>9cd0faf6d726e52c148d6676c61e1208537b03d1</t>
  </si>
  <si>
    <t>90dde1b6dcf8cc99a1b387d358b2b620f010ab0a</t>
  </si>
  <si>
    <t>7a315a8ecea3b94af900b4be946878eb7f18f05b</t>
  </si>
  <si>
    <t>d46091e404560dd5194b20f469f93324264e7300</t>
  </si>
  <si>
    <t>5801844c386f582ebe105c4b97c6b3ee9b1a924f</t>
  </si>
  <si>
    <t>7d6c76e2d3147882a91e215776ba918f7c4a68fd</t>
  </si>
  <si>
    <t>1a8c3da8e95c31a7c838d33a5e813a7ab75e0436</t>
  </si>
  <si>
    <t>bb9d816fe946802ca64b22728a787eb1ff276839</t>
  </si>
  <si>
    <t>8fc8e4528d0276adae9507bf94a9d03ff0cc59da</t>
  </si>
  <si>
    <t>7c2956a2dff8165ceb6678052f162d25f8983a0b</t>
  </si>
  <si>
    <t>48786a0a4d3b90c575423ed83ee995975d16f6f9</t>
  </si>
  <si>
    <t>8174abff16553a3ef9efb47b88b22ab6ce094c76</t>
  </si>
  <si>
    <t>31c3ea8a1e3c6020eed26e91ed4205a92f4d91d9</t>
  </si>
  <si>
    <t>f2b4f7b9703ba02195dc39bf7158668da060248c</t>
  </si>
  <si>
    <t>37ef17e2c6981a30c3d125fe00f65595a8c94277</t>
  </si>
  <si>
    <t>7ccab3e70df21900625e5bc1f00375e4d72796e0</t>
  </si>
  <si>
    <t>3d08f64b2c48d795f1f7345b039babf0eaf23432</t>
  </si>
  <si>
    <t>db4b3adc5329e56bf841d359d7f0060ff492fdb5</t>
  </si>
  <si>
    <t>b1ad305a71710bae1b68d1eae038a1bc51b1871d</t>
  </si>
  <si>
    <t>020a59b9710815c73b4c74eafba0108bbf0fce02</t>
  </si>
  <si>
    <t>28b505c5250e7be08a40fc19113021d87eac5655</t>
  </si>
  <si>
    <t>d38012b78a29d2ef7f3ad70b7db01f9e9d6337e0</t>
  </si>
  <si>
    <t>a3122ba5b677236d826b2aa381e09f4a1234f31a</t>
  </si>
  <si>
    <t>7abf0bf1388e40a2104a57b97170024420a52e36</t>
  </si>
  <si>
    <t>b216d40872cb8c91e54b71b3f829f3f2ecf010fb</t>
  </si>
  <si>
    <t>3bdc6d7a1570601abd8ab86bfd48956efe6725b1</t>
  </si>
  <si>
    <t>8516acb4d691d3a96679f97b846f09749b32caf8</t>
  </si>
  <si>
    <t>f95849a7a10108ae8c03315b4a58e310e1797479</t>
  </si>
  <si>
    <t>b7cd90cf4d8ba1aec691eec83cb2151dd370d0c7</t>
  </si>
  <si>
    <t>b0deeca35e391c39846bc7f26d83855f3882e336</t>
  </si>
  <si>
    <t>d82d895fce2b1022b07ee89d597002960f338f82</t>
  </si>
  <si>
    <t>b18746db1efc8cf7d5d9f8c07fa2765d55f2651c</t>
  </si>
  <si>
    <t>9b880deb7e51750ac76434e35a25e8ccfb4831ae</t>
  </si>
  <si>
    <t>0102a1bc228523863826a98c836c45a8dfe654b7</t>
  </si>
  <si>
    <t>7ade452f808c08f3a381ec4d5bc59ef4a4d4f339</t>
  </si>
  <si>
    <t>4f625d744c5666e9b3507b4f4d503c76928cfdbb</t>
  </si>
  <si>
    <t>2bd9db653d54377e18cf1af569c5c2d6490aa790</t>
  </si>
  <si>
    <t>bd8a5d66a2149a5a8956d28ab3a9abff4502ae06</t>
  </si>
  <si>
    <t>36a6117af780d1fe0da0981da719d8621b344858</t>
  </si>
  <si>
    <t>a65c15e318000a4a8e008b4d63ba9c69a0f20391</t>
  </si>
  <si>
    <t>bcf6771ac947b81ab7266039838b44e479dc05e9</t>
  </si>
  <si>
    <t>8e94ee9eaac20156c4e2a9c63a613724a7bed683</t>
  </si>
  <si>
    <t>4cc7f62605adc64f06f00ac0e1cabc6176382612</t>
  </si>
  <si>
    <t>62a7716f1379efdde4c7264f0cd7c9f91bb97dc9</t>
  </si>
  <si>
    <t>5cb3544cccfb54f09fccecc3146a13ea701ceb80</t>
  </si>
  <si>
    <t>a1186cdb79832830baff0c1b3d2502e8e7996c36</t>
  </si>
  <si>
    <t>56b44c3e659cedc507433e344d8ac1a429a3f009</t>
  </si>
  <si>
    <t>5dfd082d68e8d0d56e471db2b16beecff6df0d5c</t>
  </si>
  <si>
    <t>1c4051933dae263c32db0d6c9aa522fda7d77001</t>
  </si>
  <si>
    <t>1978aa007b93999b8458de496be9f786a1aa0d37</t>
  </si>
  <si>
    <t>fed7a35959289de0dbfcb5bc17713be3d2fec0b8</t>
  </si>
  <si>
    <t>b6b96d8304703e36e4a8f4d50c65a95aefa4bfa0</t>
  </si>
  <si>
    <t>9166a272c9c58eecefe3ea4c3d3b1fdaff627559</t>
  </si>
  <si>
    <t>a42fb2afa6a886ed52a4edf576d004056065f557</t>
  </si>
  <si>
    <t>8a9eb3f488a299e39ce9431ad7dd186f859b494f</t>
  </si>
  <si>
    <t>271b3d440380d78341c296fbd1a8aebe27aac2e7</t>
  </si>
  <si>
    <t>5ae95b343147fe1ca808e0c83ad3fda3b9d0e288</t>
  </si>
  <si>
    <t>9d726c93f67bd270932fd766753f7b4728bed4c5</t>
  </si>
  <si>
    <t>c92a426244d4e0d790845eaa508fe9dbd1a51798</t>
  </si>
  <si>
    <t>2b338703c7f3af2564d0d9d3058ca9fe5c85f8c2</t>
  </si>
  <si>
    <t>fdbedc7d04cc1a0ba72cb36c8abd509bc35008fc</t>
  </si>
  <si>
    <t>ab3035191f0c81c98b4dc53f783f4b7c08a8f2a5</t>
  </si>
  <si>
    <t>f76adedc27654a319d5f704b2ef965692b367471</t>
  </si>
  <si>
    <t>4d0bfdac4373a19443905a8820d299d017c34b09</t>
  </si>
  <si>
    <t>c45ad3da101c759bb787b0dd07d041c158ce230c</t>
  </si>
  <si>
    <t>ac2c5024c22d928bf0aabc178c5d41a4a25c7f24</t>
  </si>
  <si>
    <t>79cada1717364ffa33dcccebfe2525798c46f9e9</t>
  </si>
  <si>
    <t>ac2bb1d09c4a606ee8cf7dc50a347e863add65f1</t>
  </si>
  <si>
    <t>d60a9a48a5a03519dda55f80af6e71a1a5aa02b1</t>
  </si>
  <si>
    <t>be5fdcf78e068787fa50eadfb7a353c4e4f61b66</t>
  </si>
  <si>
    <t>3d7695faecf7d8fd635440a65b7b8b95eb117d20</t>
  </si>
  <si>
    <t>ee2a2d75723c30da237a6ba82231eff34ac3ceaf</t>
  </si>
  <si>
    <t>81414387a21a1895f87d28404a311a2bd7bad853</t>
  </si>
  <si>
    <t>c981df415c154c88c74463106e64b0dfb1a8cdcf</t>
  </si>
  <si>
    <t>e64b9dd7994f3cdef573a34790baed5936cae395</t>
  </si>
  <si>
    <t>4d7a95fd368f78991c9bd3635a2611c78ff27eb9</t>
  </si>
  <si>
    <t>eda6dd7fe365b2100681cc59986f10c788177ebe</t>
  </si>
  <si>
    <t>daf9a400a7ff41b1d28a6fab287e74c6dcd8180d</t>
  </si>
  <si>
    <t>5c6ea3b24a927f18b3ab8075729078451f5e4dcf</t>
  </si>
  <si>
    <t>05203949bd571361bd8d7b6eb403331282f7834b</t>
  </si>
  <si>
    <t>91d9f7a532ff885ed7c2c7191d77e1bcc95f2851</t>
  </si>
  <si>
    <t>45af5cdb00ef8b614bfbf8ede6db74dad688ff17</t>
  </si>
  <si>
    <t>ff255a48763508af09cbc8a9fa715ac3476382fc</t>
  </si>
  <si>
    <t>bf0be6864242199ca5482b83e6326073f9730117</t>
  </si>
  <si>
    <t>2cdff7a8b304cb400a1cd2ff6329e2107661a167</t>
  </si>
  <si>
    <t>dca2822da1e4fb5db395009e2a3c16a6e58f6453</t>
  </si>
  <si>
    <t>15a1584fb8c277e307cac5e867e1a1c242c594ef</t>
  </si>
  <si>
    <t>0e51f50328c3899183df0080e1ed77290f818a99</t>
  </si>
  <si>
    <t>cda3e595edafc1627723c02dc90dd51dab75ec06</t>
  </si>
  <si>
    <t>bc4702760b6f1db06886b88a44d7cc20ee6b1d6e</t>
  </si>
  <si>
    <t>378fc89724538f25801c89e02afe23d350deee25</t>
  </si>
  <si>
    <t>41ef0cd282181d1e87a01b603cf936aabdf78a9c</t>
  </si>
  <si>
    <t>0c4b481a3008f65b29cde3f891eee819324e7116</t>
  </si>
  <si>
    <t>b45c1a174fcd7a61392d10fab550ec3aae725b8e</t>
  </si>
  <si>
    <t>299ac4f009acd7c09d948ba5e06d505fc9423fa9</t>
  </si>
  <si>
    <t>30287b503fab858f257044e13376de9e1d26f92e</t>
  </si>
  <si>
    <t>1d3d8e33c16e75e22de13f33f1d13cb210c834b2</t>
  </si>
  <si>
    <t>f0183b07da20a9d81f49a581ca793bfa5bf1075a</t>
  </si>
  <si>
    <t>e35f69fcce26fd7ec32161bf0cdd45916aebe55d</t>
  </si>
  <si>
    <t>3b9ef2645f3cf93628b5684179ed18f8057e6007</t>
  </si>
  <si>
    <t>d45b70f7c6e7175178e563d157d6e55eb53afafa</t>
  </si>
  <si>
    <t>3abe0e430900bd0f96dc97d23436220b857011eb</t>
  </si>
  <si>
    <t>7ec07e31dc6d896e0e1a85623ff26ab87beff130</t>
  </si>
  <si>
    <t>5841278a422e82e1445915e21828266ff9d47201</t>
  </si>
  <si>
    <t>b8a70f10d9a9760d8836f1ee97145d2989694af6</t>
  </si>
  <si>
    <t>9d37cd51646cd327ea65bea3f4e981cf487b7517</t>
  </si>
  <si>
    <t>7f6f4dc6b30a647a0023cc1175096c6675c83401</t>
  </si>
  <si>
    <t>553aba5991844abd2133938f05d6658fe8d2b1e4</t>
  </si>
  <si>
    <t>65cf04c06e30dd543cdb67542928703fafe4464f</t>
  </si>
  <si>
    <t>c88eff43a7586f47797e640d88e469f3d36760d4</t>
  </si>
  <si>
    <t>f6adfee1ee61ebac187f22423909fd904ea951e3</t>
  </si>
  <si>
    <t>58507fedf217efe6f646221ffdd49a86140d7e19</t>
  </si>
  <si>
    <t>65e925f15ff8dcfe2b8c5c681869db6b8cd5c247</t>
  </si>
  <si>
    <t>84a7c073881929db0747d2a07282030cc98e86ac</t>
  </si>
  <si>
    <t>3f5375a3381902ab44c153f74b8dddd637c3433d</t>
  </si>
  <si>
    <t>571878cebd51810fb546d3187648a149b9dc72c6</t>
  </si>
  <si>
    <t>cae10156cd29be77d285e979ca291d3221ecc57d</t>
  </si>
  <si>
    <t>48adb460d92400c2950fd9f610f602f7070d9532</t>
  </si>
  <si>
    <t>856bbc04afea361722ec79ceb76d8cfb9e7385a6</t>
  </si>
  <si>
    <t>fe9fd3913cb2a749b972b1cb39174bbdd3793b08</t>
  </si>
  <si>
    <t>83f14ba8f83bf09a62f2a63fea59c2817a87bfc6</t>
  </si>
  <si>
    <t>6422bb6f40ed5b04c221f7d74dc4667d9e688bf1</t>
  </si>
  <si>
    <t>05290d9f8e6e7afaefb6bf442f2b841b481f76b1</t>
  </si>
  <si>
    <t>12cfbecce904b1d72c665a0f48da0818ede9a645</t>
  </si>
  <si>
    <t>062f001f28b5d2d72ed64a3b0507789d89b67e90</t>
  </si>
  <si>
    <t>d5ac1153312ecfe8c47abc3260a91b01fccfa839</t>
  </si>
  <si>
    <t>dbb25829b34e134d68e4aac3845de7725d5ee275</t>
  </si>
  <si>
    <t>18f0bfe915c17ee314d0fb9d53870242986e1862</t>
  </si>
  <si>
    <t>7e5976eedbe15b90220c5839b5dd893ea4ffeb62</t>
  </si>
  <si>
    <t>fbaef92c84acbbd2b5b37e2e6b08ae7f9d7fb6ac</t>
  </si>
  <si>
    <t>f824b11b2966a46c65aa46aedc9c1a705a2b551a</t>
  </si>
  <si>
    <t>758f468dcda55ca7ff4e428401577630ab0d5121</t>
  </si>
  <si>
    <t>7c209344801d6d8d73aed5423d76fbdd09718160</t>
  </si>
  <si>
    <t>3f502c2052851771d22af032ce11554e255338e3</t>
  </si>
  <si>
    <t>0681830353de3fd7c6d90283a2c75aca7e9d11bf</t>
  </si>
  <si>
    <t>647fceb77dabca5d64735c14ba4605d9aab55ced</t>
  </si>
  <si>
    <t>0fb4411de55157ae773c194b32b9f4cf96b000c0</t>
  </si>
  <si>
    <t>91a02c0798360e5530d767d33b84fef552021be8</t>
  </si>
  <si>
    <t>c3fa339270a360bb4a77234afcac5b7894f6ca0c</t>
  </si>
  <si>
    <t>3a8cb354c6d4ce9ae09623bb4aa425bb3bd3f90b</t>
  </si>
  <si>
    <t>1507680d27c7f7adc105d4b9e436c7c03a777a06</t>
  </si>
  <si>
    <t>e0c086d5449f8296b08c0514743a0272240567fd</t>
  </si>
  <si>
    <t>115420e2de7eb0461479c963857500756ef0c7b9</t>
  </si>
  <si>
    <t>0e8106cec94f6232171216147999c959f343f7bb</t>
  </si>
  <si>
    <t>6cdad293fbb242450d07bafd2a31e3e9b99f0ba6</t>
  </si>
  <si>
    <t>7ffb166c155df7f0f6ab1262a5ee07602de3819c</t>
  </si>
  <si>
    <t>dc9c956649ae28417538aebdac145f03575da90b</t>
  </si>
  <si>
    <t>0c00343accb598d1406efbd33969169ccc991119</t>
  </si>
  <si>
    <t>28283d7912fee47fc46c8b1c04854ebfcd50aa57</t>
  </si>
  <si>
    <t>e53e28119c5e8bf4d84c90359c5011a022d90b39</t>
  </si>
  <si>
    <t>bbd541507ee02e199506aafc36714117ce50a95e</t>
  </si>
  <si>
    <t>9aeb38937d0cacc83cb3967af0795156b88935c8</t>
  </si>
  <si>
    <t>18029e53be7e5d1a83abd7225c792df94b34db3a</t>
  </si>
  <si>
    <t>640437e19dd7e90e73a6abd42bf44091fd0045d7</t>
  </si>
  <si>
    <t>8a781bd53908a0e9ab183800676152d1d7908519</t>
  </si>
  <si>
    <t>69858f4a3083ca36be100e8be7cff7e4b27674ec</t>
  </si>
  <si>
    <t>7c2f4cb67d89d84c46f58563706f226b39b94a30</t>
  </si>
  <si>
    <t>5a9d74693ed10adc34eb280ddc692e9d2658bc4b</t>
  </si>
  <si>
    <t>36a09225428d1bfa064ad72724c10181697dcef5</t>
  </si>
  <si>
    <t>c466cf96282409adda99a81c92e6d1d22c4af926</t>
  </si>
  <si>
    <t>b4f9766c50f38572feef1cb0e86593946c6075c8</t>
  </si>
  <si>
    <t>0b020fd6a1c1d9cb0a1b4d2010489203639b80ab</t>
  </si>
  <si>
    <t>458ecbd1a38cb4b6b389c08acf92165ba3745130</t>
  </si>
  <si>
    <t>cd962a444bd2956f0eb2997e7ea9d0d2c71a8b32</t>
  </si>
  <si>
    <t>b7f4fc8b6dc0873df80e29d20fecd8304580e18d</t>
  </si>
  <si>
    <t>a17aa8f6a886f06b27e1bfed29ba6aedb7968c23</t>
  </si>
  <si>
    <t>82dca989975cc98bc5a525d72cf43cd09efe140f</t>
  </si>
  <si>
    <t>8043c3f0a0ff651c30042c0a9440b688520a7e7f</t>
  </si>
  <si>
    <t>95a638028b857d2ebf697f290b9093a49a784cda</t>
  </si>
  <si>
    <t>2e75a4d40b02f319a5964ef990be8ecb2e13f224</t>
  </si>
  <si>
    <t>13a09c9ece36d176f4bb0e9f71e1133e80f20436</t>
  </si>
  <si>
    <t>36acd1870b737696b3040f7759b78c7185f143bd</t>
  </si>
  <si>
    <t>b94bd0918ba9596a15485889b9381e70a45cecc1</t>
  </si>
  <si>
    <t>8f4c0765f9c0516038b61ef4c630f9d2057a01bb</t>
  </si>
  <si>
    <t>cd4e323808fd8609d34d8a880619e497bff1fb27</t>
  </si>
  <si>
    <t>17f95c0ce4e4bf01b61723cd94419724a3e0b357</t>
  </si>
  <si>
    <t>4329fbe0ea06bedbe26bf554b1932c9f01bae7a1</t>
  </si>
  <si>
    <t>175a4bbf1e9eb1a930d79a7cf0fca2963cbcb60a</t>
  </si>
  <si>
    <t>194503cb38bd36dde795e5c2ca3878c1c9ef9ef6</t>
  </si>
  <si>
    <t>7eb5bee35930a43efdf0b1e652ebb3261f7aea9d</t>
  </si>
  <si>
    <t>73c020592d4cba9bb5d495b107a43fc81e3405d9</t>
  </si>
  <si>
    <t>5ebe02d403a5a1c1022a6b5a53c6f340039831e3</t>
  </si>
  <si>
    <t>0e3d7d6f4b8bf95c04df083ca73beb2bf74ed9f2</t>
  </si>
  <si>
    <t>49c8a7c9e06ee82d45b53c5ee159ee7d63393a27</t>
  </si>
  <si>
    <t>c9c8d214e3354407f107e52f1c4d7bb86c495a77</t>
  </si>
  <si>
    <t>3a27253c04bdb2da6b06febf925cab9f91691210</t>
  </si>
  <si>
    <t>25b2c2037ce2b31f5426508198ca956eb407307e</t>
  </si>
  <si>
    <t>700e9cdb57f55e334a9a6066eb35e9ed11183d96</t>
  </si>
  <si>
    <t>4888630d0c8477811b1dd7f26bc6816308b2588b</t>
  </si>
  <si>
    <t>74cc81fc3df04f4a8b893897c80b51792f1b6494</t>
  </si>
  <si>
    <t>79acd4fed174f1a5ef72266e90ce37b885443851</t>
  </si>
  <si>
    <t>802ac8136f25b766de4f21c56a310baeea0931bf</t>
  </si>
  <si>
    <t>4c0ddf5fd49b2de9bb43b85182c9049796bbf6d2</t>
  </si>
  <si>
    <t>59e8a594d2adb191b6eb911849ac694b4797e1d7</t>
  </si>
  <si>
    <t>8420373fa426fc4c1ab52637f91e7a17deefee83</t>
  </si>
  <si>
    <t>506d86299a29dd4cc70cdf2dcc6bf3e62a1227e7</t>
  </si>
  <si>
    <t>fd68e3ae348331beb73604c68b86a50e4ff73ef2</t>
  </si>
  <si>
    <t>22a98134b381dfbd213fd140bca2501a75658a99</t>
  </si>
  <si>
    <t>9aa293d286da9604d91b1df4dc29d35dd3aae62d</t>
  </si>
  <si>
    <t>7d3c9e6cc0d56e9cf40432e9dbb02b45f55dd9b0</t>
  </si>
  <si>
    <t>8231ada6042af527923d938acaecab523c473b7f</t>
  </si>
  <si>
    <t>874d3c0a4bdd8040bb0b9c1d9a158e871d28aa91</t>
  </si>
  <si>
    <t>08559cf0d6576eb84b7ffe19b5fc940e0ceff9e6</t>
  </si>
  <si>
    <t>ad9b412e8a6d234745f53262fca658f2e43d03d6</t>
  </si>
  <si>
    <t>ce4e0ed25b10848c2c5ed0f1893774a658bb2098</t>
  </si>
  <si>
    <t>ebb2ad322667dda8d39a8fa57fbd7e8fb7d28b16</t>
  </si>
  <si>
    <t>5d5329afc1bae673953897d44eb0f2f8b100d3f6</t>
  </si>
  <si>
    <t>8b9a5e1c4aeef011e83c3381b8b77f549a0f081b</t>
  </si>
  <si>
    <t>2f0cf9cb1640fce63a211150daa9b15a204f8fdf</t>
  </si>
  <si>
    <t>150b7d0f2de0e0f1212da38fe48a48b845c29a54</t>
  </si>
  <si>
    <t>375e58407b20a10bccb6a150f53932422ce85c95</t>
  </si>
  <si>
    <t>037597b0c6ed381a37fef9ee2c4bd209d4a90114</t>
  </si>
  <si>
    <t>a1a9648b7fc4b3683d454296eb1f0d0ea573b8e5</t>
  </si>
  <si>
    <t>e61adc0755ca0e44bca6248ebb75611c2bdc8f2b</t>
  </si>
  <si>
    <t>e5c01c3c658a7bebce426f0425dcd4d4ab87eeb0</t>
  </si>
  <si>
    <t>82b33f89a2ad378b550bff36b5823da88da86117</t>
  </si>
  <si>
    <t>f799f39180b27156e15e02a20794ed772b68d4ce</t>
  </si>
  <si>
    <t>ad582468e646a359ea3742de5150e46cb9145e7a</t>
  </si>
  <si>
    <t>6aab7c5d286dc9d98797ef99733d7e5176b960cd</t>
  </si>
  <si>
    <t>a46549a386229cd37aaa8c613e6e5b03a5c6b49a</t>
  </si>
  <si>
    <t>03bc518cbd7ac509187d8d6976ddc128a74873c7</t>
  </si>
  <si>
    <t>781ddd21f0ddb42fc7a0352c8517ed289b06b64e</t>
  </si>
  <si>
    <t>989072c3c679f36da4d6ed6f41e0a7b1ed6e766a</t>
  </si>
  <si>
    <t>9f5305b1c75748277648bb73c09a1b28157e3343</t>
  </si>
  <si>
    <t>bea68224833b7515fcfb7ef5ec678b296de93528</t>
  </si>
  <si>
    <t>f80e2f42e699480bd60ec8fb4c2d5f82fc96765c</t>
  </si>
  <si>
    <t>1cd944bc6cda905a5ab85d56771695709a46fe9e</t>
  </si>
  <si>
    <t>dc515f3e44f782135b25cbae85a771351048efcf</t>
  </si>
  <si>
    <t>df53a8fae5de7f431b76801b04c3f17f9cbe36a7</t>
  </si>
  <si>
    <t>14588d49dab488becd79eb685df37c490d7bd641</t>
  </si>
  <si>
    <t>6b832fa5a3d007ac5e631aaa48a6d9c843c6297c</t>
  </si>
  <si>
    <t>d798671f6ffaafb0a7c5bd13c9d8074b6a9955fb</t>
  </si>
  <si>
    <t>3a1695d784e63ad9be9502770234716cd0a7f56a</t>
  </si>
  <si>
    <t>b4538ddcb116e5768268fa78a1eae0e6194723ad</t>
  </si>
  <si>
    <t>69f4ac80e1a1c335770a5ffe50d743d801551c8c</t>
  </si>
  <si>
    <t>cf613a4257f6a846195768a56cd7cb647f695cea</t>
  </si>
  <si>
    <t>9335a7ddc79a41b7751f85379afd077cd4e7c5f4</t>
  </si>
  <si>
    <t>2893e4c053c4618bfecbaa90d6b70cc4f1b878e3</t>
  </si>
  <si>
    <t>015d2e5d47287246da4d55407355ad4c35b31995</t>
  </si>
  <si>
    <t>f49a18d1d00076240b06b1bc9cea7ce5b7bdd9dd</t>
  </si>
  <si>
    <t>c98032a3e0aed72957c56c8cb9160432e499447c</t>
  </si>
  <si>
    <t>7b35c48ba1eb2c91be03b79a5519425af54c684a</t>
  </si>
  <si>
    <t>218574445a1617300203487053d87b6d9e017d12</t>
  </si>
  <si>
    <t>34d821e189845bf4bf711692461e311e6dc31955</t>
  </si>
  <si>
    <t>3fd52fd02c48eddc94df265426953f298bfe6461</t>
  </si>
  <si>
    <t>513ec06abd5e154634a024726bfb48a6748874ea</t>
  </si>
  <si>
    <t>c78f24f068fdd930154ef7486af19fee227e5e88</t>
  </si>
  <si>
    <t>11cbd5e50601fa3e848def36751404da2b02f79a</t>
  </si>
  <si>
    <t>3123c039260880b47b1d5acbc13a7124972f85af</t>
  </si>
  <si>
    <t>7a228b9790429b6dcc950e14d180504299fdc6ce</t>
  </si>
  <si>
    <t>1d5c39a48e28240791c4b5151624d4944027706c</t>
  </si>
  <si>
    <t>5b5f526fbdfecbe31fdd694cf10c13de499c23df</t>
  </si>
  <si>
    <t>4c894c5fa51980202baac13ff14adac75d23b388</t>
  </si>
  <si>
    <t>42c0cd0a98f54f425035a89ce12a169d579e4473</t>
  </si>
  <si>
    <t>3d5b30e90934a3dd0089bb02cb1dd15469de5aee</t>
  </si>
  <si>
    <t>8acdf9c3b1bd67cd3bcf0a4761d8ba1a3f384f57</t>
  </si>
  <si>
    <t>f11cca5d498202da25c0f87a80bc99c2b6cba8b4</t>
  </si>
  <si>
    <t>fc6e1b9393c6b8e1584032b70b394c2e06252668</t>
  </si>
  <si>
    <t>c7e90470162105428bc5e15fe123f20893d366ce</t>
  </si>
  <si>
    <t>14ca1f9333e34a84390b95eb3a1531bc0ce29853</t>
  </si>
  <si>
    <t>7c94358ceafc4fddb2aad753a717ce7752bf6538</t>
  </si>
  <si>
    <t>a53f07c5de54965c8549ef4c04cc08bd64cc3a34</t>
  </si>
  <si>
    <t>da10daf1dc5b926d935a1145da0b50721c9148f6</t>
  </si>
  <si>
    <t>c9da4d4903318506996b2cd1268805c388204032</t>
  </si>
  <si>
    <t>0e10f197c62829810e6818002ac404753d20e384</t>
  </si>
  <si>
    <t>0f7aaffea81869a42b6e59274982c3df6e8a76b4</t>
  </si>
  <si>
    <t>978e6a9385057269ca7836ab1333075c709313ae</t>
  </si>
  <si>
    <t>2eff912f3f896083c42a2026acf350a7f9643f51</t>
  </si>
  <si>
    <t>fa7c115ef6c0267465f800550a55dbd1341234a9</t>
  </si>
  <si>
    <t>4857448aae59c9be78d5825086e80cc5e72300ac</t>
  </si>
  <si>
    <t>41fdd313e41a42189c0831e26583c74f6135aa4a</t>
  </si>
  <si>
    <t>f34d4f59e3643f5ee8d6384bb4053af7946107f1</t>
  </si>
  <si>
    <t>c0ff1159ace9fc42b395f258114de8acd2ee015b</t>
  </si>
  <si>
    <t>d68da235d6bae576b2e7c7235f1454f56b1743de</t>
  </si>
  <si>
    <t>c000308d748434deef68a6e7b2161f7da6ca761b</t>
  </si>
  <si>
    <t>66f939d9a185f2c2d1e163ef103fb090bb94745d</t>
  </si>
  <si>
    <t>4dedf5e8ac724b2d75513703217054272614dbe0</t>
  </si>
  <si>
    <t>c478c6b3ec049a4a4dcd31892ca61b7b36072174</t>
  </si>
  <si>
    <t>3d52e956ea9ad382f5b5737a71186fcc293efd3a</t>
  </si>
  <si>
    <t>43896310c7c05e33b19d3611f96fc8f70707a8c7</t>
  </si>
  <si>
    <t>4b876534f9096ba5492f0d68052acca4bdfab30d</t>
  </si>
  <si>
    <t>4b0c5fba5293e6f9fcbb738164f3af9e69dd22ae</t>
  </si>
  <si>
    <t>a14c9a37dc38e71368d96dcffa3b6d7968a6afae</t>
  </si>
  <si>
    <t>3416bb751d6bb7f1f06bafb129deb465df02066f</t>
  </si>
  <si>
    <t>c74d6c1b7fd81ba86803bf7997e0f5679cdde988</t>
  </si>
  <si>
    <t>126bae5305ca54faea09cf54d37be30b815fa220</t>
  </si>
  <si>
    <t>98f2eb134e53c305a019546f408c01c1ddb780ba</t>
  </si>
  <si>
    <t>63d60e9961ba750827364e740effb1b2edf728fe</t>
  </si>
  <si>
    <t>8af644a479ac601206941faf3eeb242b3c92dd33</t>
  </si>
  <si>
    <t>de8c325485a601aca2d7defd119220831797e6b8</t>
  </si>
  <si>
    <t>2fa411f1d806f284f738da14ac92f608228dd4cb</t>
  </si>
  <si>
    <t>19e3e37a144c5798bd23436f7360b4eb37c4ac41</t>
  </si>
  <si>
    <t>792eee2f4c82ac5430d93e5278a8ee1cf0758d33</t>
  </si>
  <si>
    <t>5b0137e9e578a3dfb100dac6886e6a46b0504600</t>
  </si>
  <si>
    <t>94d639549887f9c4cea6cf0bb65d9f80cd74e5fd</t>
  </si>
  <si>
    <t>a4e6eb8d64df95d0745d921992f13b1b2b3fec62</t>
  </si>
  <si>
    <t>dbd6404c2e5be2491ede7b31571405f58bfc5839</t>
  </si>
  <si>
    <t>46f6001a31f2ac480f4ef6bc8ba48c8a69787b89</t>
  </si>
  <si>
    <t>e0ebc5ff02541ec409c17faf273c65656bfc9cd5</t>
  </si>
  <si>
    <t>f659ae2a74da8c3c0134143db559df1ee923b49c</t>
  </si>
  <si>
    <t>70194b618162973e58120cd8d57a34dadac77da2</t>
  </si>
  <si>
    <t>664945fb4c863d924acd353ecd78ccb865f49150</t>
  </si>
  <si>
    <t>bcb74b881c574085469dd72e0875b2e3a24604f5</t>
  </si>
  <si>
    <t>d5088339deb6d3aed05b619ffe869d55c52bb70a</t>
  </si>
  <si>
    <t>39bd7c869cd18c51a74628372e87f2d34abca482</t>
  </si>
  <si>
    <t>c089bc35254ddad63415438c4d136ec5dd18fc43</t>
  </si>
  <si>
    <t>a2c5435029b4d258854bbd8432962a13db81c9ae</t>
  </si>
  <si>
    <t>07c493961264686d5ea01b4537bd84059782954c</t>
  </si>
  <si>
    <t>720f00a83069c86e3ae4e16abc309063c08da351</t>
  </si>
  <si>
    <t>0e4eb80ea053a232de862fb034d9c4e954fc7ee3</t>
  </si>
  <si>
    <t>86f2db6a4ecb1d416cd1f5f1344f7ee649e9df06</t>
  </si>
  <si>
    <t>cbda17e74e37980cc7a66dd24611480a21590730</t>
  </si>
  <si>
    <t>312f8e0b28fd92123ff5a9f0d12a88ab23d6e407</t>
  </si>
  <si>
    <t>911c2fbbbb579aca6041551b217f40277cdae40f</t>
  </si>
  <si>
    <t>2d03980c620e1de8950ac1076760f641e6b2c4a3</t>
  </si>
  <si>
    <t>bb515058d3e8800f085e1aa108d2ac086882eccf</t>
  </si>
  <si>
    <t>5416d051f7a2a14dcdb7094c87d839473df48315</t>
  </si>
  <si>
    <t>437c175da04a49bfec8ea531ab6dc6d31e380e02</t>
  </si>
  <si>
    <t>47d3d17099326e55852552efc864fbb957ff8769</t>
  </si>
  <si>
    <t>a04fed6371ec1a5ae0bd0316b653315f9f9a52dc</t>
  </si>
  <si>
    <t>719d9ee2729f4fe677020d28723c4c5dde127e2c</t>
  </si>
  <si>
    <t>b418a43e02c0e106ebb2a77ca0888246bc16ad18</t>
  </si>
  <si>
    <t>a27bd0354435865dea5de7d53126ef1db5ca013e</t>
  </si>
  <si>
    <t>2f3e4da79e9443096783f3cdf66e1dd4dbfbcc3a</t>
  </si>
  <si>
    <t>5b6bd6da69f8c424bca48e7ea8a500b1ed89ce7e</t>
  </si>
  <si>
    <t>e10e65e9bde4f2b59d0fc723646784a377c553e7</t>
  </si>
  <si>
    <t>8b78aa388d18d7b0d07843b3fb9c116d5c8c5f47</t>
  </si>
  <si>
    <t>5c0983dcc26ad11f840a3491f6e216ac83d1fc3c</t>
  </si>
  <si>
    <t>c008beaa10a2e57e3236b4fac71942ddaacbc561</t>
  </si>
  <si>
    <t>e8ca3513e432c02b4daa1030191356ce1e6b9d6a</t>
  </si>
  <si>
    <t>06bad9626c4d8f9e6e4c49f971f82ee5ecd44b84</t>
  </si>
  <si>
    <t>223ef44f6518df90c2cf5163a05227dee17367f2</t>
  </si>
  <si>
    <t>27a97b6d792ee1318244e3937c2def348e4bb74b</t>
  </si>
  <si>
    <t>ea2617111f8edf77fa9c80232a82fd9f697f9894</t>
  </si>
  <si>
    <t>46186b6167aa71f103e576dc2befc323899f70fb</t>
  </si>
  <si>
    <t>c1bde5dccf80cffa629b1ad19405457ca0684e4f</t>
  </si>
  <si>
    <t>270b9e4fb07609f98174e6b077a763b948296085</t>
  </si>
  <si>
    <t>bca30a017dcc2477e9fcc7339189d87080b00131</t>
  </si>
  <si>
    <t>a07a878c21919eb678060a0791f2689a5e4d45bf</t>
  </si>
  <si>
    <t>69b85dd4dd56980b0732c720e4f222627a5a85e2</t>
  </si>
  <si>
    <t>2429c125478c29f56ef2fd592fc5f2c1e97d3bbd</t>
  </si>
  <si>
    <t>7f9c51f5d20589735b960bd32963b87e1a824d65</t>
  </si>
  <si>
    <t>5314564f19999e5d281000b68c5460870f7fe253</t>
  </si>
  <si>
    <t>38b5368ac80854baac05222f2d6f9bb0b56a9351</t>
  </si>
  <si>
    <t>0f33fd8fe9b5e65a7b18d5ddfa1276a53ba8be4d</t>
  </si>
  <si>
    <t>503a9ea4a01a6facdd9942fca0e619af59f5831d</t>
  </si>
  <si>
    <t>6efeb19023ed597cadfe31066faa3188f51d31f5</t>
  </si>
  <si>
    <t>a302384d340765488238768fd39342bd59d57f7e</t>
  </si>
  <si>
    <t>01b5ee90c0247d2470020b4ed0bc5bda5e1ef275</t>
  </si>
  <si>
    <t>1a19fa4cf2a4759fe9926c0b35c466bb411d7a2b</t>
  </si>
  <si>
    <t>8d86356382d27ad590a1502ba1cdf6fab94f63b7</t>
  </si>
  <si>
    <t>b540e7d55c07b9db2abd5cc14b91432ad4767fb8</t>
  </si>
  <si>
    <t>850c77aec6939a4247bfd6769f1d163eae20c5a8</t>
  </si>
  <si>
    <t>2292887cf36b70d6ffad04a6502f9815c3fd182e</t>
  </si>
  <si>
    <t>44cbb04dafa59993efbb862e3b47199bee7bb38d</t>
  </si>
  <si>
    <t>5a3e33004e81a9a454ba9a023feaa46cb6f7d990</t>
  </si>
  <si>
    <t>659f3786470e40049fc33c14c32ed5315a6b0107</t>
  </si>
  <si>
    <t>beb2ee4b5a538664487f8f071c2518038888b1d0</t>
  </si>
  <si>
    <t>1d542405dbcc538d6d79e493732725f5ea24103d</t>
  </si>
  <si>
    <t>4ff7fcbf8f8584191eb8face014cb6840b76d91a</t>
  </si>
  <si>
    <t>645b36136816b60f4800e68184ec0cfa04aaf158</t>
  </si>
  <si>
    <t>7a9cf3f6d96f1cd9f76e230c0325926f29c6771c</t>
  </si>
  <si>
    <t>532f71e09fa318cb3658351c41ec19eb73469447</t>
  </si>
  <si>
    <t>2a97bd45de797d7b477932fc66c03e950bf4fa7b</t>
  </si>
  <si>
    <t>0dfbf2a226b3ee08415f350e204d305bac992b2f</t>
  </si>
  <si>
    <t>2b8941ddbc43bba5bb74143418c0034099f99445</t>
  </si>
  <si>
    <t>65af4dbfac033b81a4103761af30d383ab7e4f81</t>
  </si>
  <si>
    <t>efe19d4406cdb6772d9401b768379725d587cc86</t>
  </si>
  <si>
    <t>2c0a69111bfa5df3a417be89e793478cd7d45b19</t>
  </si>
  <si>
    <t>795bc4f9ec3fbd614444b64cb6275aaf61cfc2b5</t>
  </si>
  <si>
    <t>4166cb70d04f837846b0559a014c39db1cf5c975</t>
  </si>
  <si>
    <t>ea9f65ad2465acf6a338eeb31fe44522bb7aa8a2</t>
  </si>
  <si>
    <t>242dec4ddb139a4821db8af12805f898c1d1df53</t>
  </si>
  <si>
    <t>4904c90b4251d8f095a5215163b572a366d90e1c</t>
  </si>
  <si>
    <t>ef8df8171faa5ae5e3eb3d98e1724fa0c780a013</t>
  </si>
  <si>
    <t>ae8bf57b43f1b7e8f3076fb6408963386f546ced</t>
  </si>
  <si>
    <t>a18018533877cd46c98764b5c56d425db941af69</t>
  </si>
  <si>
    <t>6ee1b7eba8f70d102a69de72f384eab49a57ebc8</t>
  </si>
  <si>
    <t>513576379fba44db1e8ee8bcb893d6063a63e832</t>
  </si>
  <si>
    <t>c9e22686a1687842415f7801aa3db62ff03906a8</t>
  </si>
  <si>
    <t>0bea6e55cc57c284b197dc384a5ad0162b48eabf</t>
  </si>
  <si>
    <t>c5beeb714610f49e795afa248c37142507cd8845</t>
  </si>
  <si>
    <t>d95c2ba996c177401513b8d4b158ba05bdd89990</t>
  </si>
  <si>
    <t>2ea3c88cce30ae53148fb2949e89ec4425260a52</t>
  </si>
  <si>
    <t>f02ca0aff7391286999a38667e451b3b34d0e635</t>
  </si>
  <si>
    <t>b513ecd6e8932bd13a319e4e4b420022a0a51fa6</t>
  </si>
  <si>
    <t>40c55c764f416d4b79786b8143a28c65553e562a</t>
  </si>
  <si>
    <t>c3d7aa66a35c89079213cb693ffe42d2ec0326c6</t>
  </si>
  <si>
    <t>eb0638624082fdfcb7379d60efdde5b6a2b7465f</t>
  </si>
  <si>
    <t>9b255962e9224104ec1018ac3f38b025accb10f8</t>
  </si>
  <si>
    <t>6a198b7aee8e5143db5ead7acbb9e9f983a8eaf3</t>
  </si>
  <si>
    <t>bacb42b271ea7bff2f1f7c04aed37f4eb004bb85</t>
  </si>
  <si>
    <t>ee696a9b4a3f3ae5862d01767cdab7e624a9404a</t>
  </si>
  <si>
    <t>33be81f03f0d2168f1e89b82a36dd5b62ce8118b</t>
  </si>
  <si>
    <t>b55ae088bf98850a9b71cd437d21b9e58198a2c5</t>
  </si>
  <si>
    <t>15ba98de3d6bb72f4d78b401ac690051660b4424</t>
  </si>
  <si>
    <t>33987a8eb05e30431f4c2258940d9bb577dca852</t>
  </si>
  <si>
    <t>f853390e6d3836e413c93e45836e9a26018fac31</t>
  </si>
  <si>
    <t>e047d3af26ea15588b2b6bb5b1b569ce9c03964e</t>
  </si>
  <si>
    <t>12139f2832787ce4884187ffb37fa613f811b49c</t>
  </si>
  <si>
    <t>0405623df8486bcbd55243ed2cc4bf8eec9e9ff1</t>
  </si>
  <si>
    <t>fe941ae9f67f96c1281ea6bb03d58d81b0d215d6</t>
  </si>
  <si>
    <t>ac230194f238dacdd9310c6cdcbe17a9c9ec5c7e</t>
  </si>
  <si>
    <t>5965bc21e0bb277443e14511f820e4f9a7544347</t>
  </si>
  <si>
    <t>ad1c882d09eb8cfbca1590622d1e46299f5d09b7</t>
  </si>
  <si>
    <t>3d4164d6c188ced3cd88fd8b33f3d37d516ba5d8</t>
  </si>
  <si>
    <t>357c54b28ea59e006992456aa61b0eac79696f15</t>
  </si>
  <si>
    <t>d3c0e1a5a15934c1cc1144b4a784b7bb8cad2452</t>
  </si>
  <si>
    <t>fed28dc41d37c3b7c1672cac389829e127b8fbdb</t>
  </si>
  <si>
    <t>ceeb391acd5f1e622fe164331b0a90d4124e3b03</t>
  </si>
  <si>
    <t>1505f91e41c01b2ca7cf793a63127bf3d7274599</t>
  </si>
  <si>
    <t>2fe020b6450bedeaf8d163602eb598a189a28ae8</t>
  </si>
  <si>
    <t>586b390e8ce1a6653e5c6126f1fe888a55b87424</t>
  </si>
  <si>
    <t>96ffaa3e733bc4224b0a166f7271ea33187728d3</t>
  </si>
  <si>
    <t>49e0296d21495796e3ff59740020cf19949b5029</t>
  </si>
  <si>
    <t>d34d64ab9d3ebc1159a792cfac84b87b2cfd8367</t>
  </si>
  <si>
    <t>371dc7d0c4844067085845c7d7488285d386b4ad</t>
  </si>
  <si>
    <t>698f4ca0e76bcd97e055ab0ff6edbf11e97a4c2a</t>
  </si>
  <si>
    <t>6b543288f30d2820f67fb94eed4157abeacb0de2</t>
  </si>
  <si>
    <t>0f304eb76dd9ab16c3dc1974af63f45194b56ddb</t>
  </si>
  <si>
    <t>3021e5d0276920753e1a16d7207ec15d6d15ea61</t>
  </si>
  <si>
    <t>0dd3e019d2aecd746c2a162d70c57dc46d4827d8</t>
  </si>
  <si>
    <t>b16fc8ef81f68d3688c34798a1c450b67bb92987</t>
  </si>
  <si>
    <t>9f45fd5987d030c9c383053f4f5eb8db5e4a69a4</t>
  </si>
  <si>
    <t>23c5b7be6281e254d1d681d78fa25f953f4c62ad</t>
  </si>
  <si>
    <t>b49ca8e5fdf946796df06e67d2ca8f869532a6a6</t>
  </si>
  <si>
    <t>e8da5e53626085310aa820ef5292ccb5057419aa</t>
  </si>
  <si>
    <t>16ab446a7c3f5a67929f90e0120a23b3c9e31ca7</t>
  </si>
  <si>
    <t>dec112757adc5516ee7d1f37aa3faf39f4b1bc43</t>
  </si>
  <si>
    <t>78bab04442721e4d894eb0bfc311f4fc63c0042c</t>
  </si>
  <si>
    <t>13061bf2ef5d159f2f71b82d7363484ac153d673</t>
  </si>
  <si>
    <t>0804bee702054cb1aaa8ac64c0ba790ff0b0947c</t>
  </si>
  <si>
    <t>e3ea36503566c2955fdf7735e54b2548624e2d27</t>
  </si>
  <si>
    <t>8a3f3875c8654aa2da7b92a77a5b016ec41eb011</t>
  </si>
  <si>
    <t>7d1485872ff668904b8917abb1b554c765929908</t>
  </si>
  <si>
    <t>e5fa4e0dec08b493cc50246fdce0b98607855ac0</t>
  </si>
  <si>
    <t>bcf0a0416cba83656fc5cbf6f199fe602353c351</t>
  </si>
  <si>
    <t>fb2d1351ad51234eeb6d21e31dff3328fda65d45</t>
  </si>
  <si>
    <t>72b4897bd6e2043fbdf713e958a8a2a4dcf96537</t>
  </si>
  <si>
    <t>6685f0fb7cdceb0d632a06b7b6c4f63cd4e66af8</t>
  </si>
  <si>
    <t>b9d0d65b194f90bc3be2f094a69c75ccf573911f</t>
  </si>
  <si>
    <t>9f3cd5536888c103ba25dd68254b994a858febc5</t>
  </si>
  <si>
    <t>9465ed3de9fba89fd10b5a3cc7642827b33282a1</t>
  </si>
  <si>
    <t>df44da1c1905c6a3a8e5a5cd6120c6c9cda64e1a</t>
  </si>
  <si>
    <t>ea664e76dbf16d7eed29f2fb2e1dca34718ecc00</t>
  </si>
  <si>
    <t>72285995c16b70f65f774a7238175b373314d42e</t>
  </si>
  <si>
    <t>db3275d8535b8683d5b3a8ebb42ae6e2a872bf33</t>
  </si>
  <si>
    <t>6644a56d6e4980c8fc88ffc39df9e84700493d7c</t>
  </si>
  <si>
    <t>d9c5081672baf7c6c09477666326c04c7bfe03a0</t>
  </si>
  <si>
    <t>a8ae24c0b501fc5499a12d72a21760d8721103b2</t>
  </si>
  <si>
    <t>48c3ddc9e71325d4c6e2e6e42335708f0517e0a9</t>
  </si>
  <si>
    <t>7fdf1ff5a837609648cff5d1a5352f8c03cf8cdb</t>
  </si>
  <si>
    <t>a7104241b512b43717cf411586fcd4584936b163</t>
  </si>
  <si>
    <t>f4a11fd9386afef818624884646b97001d8d24cb</t>
  </si>
  <si>
    <t>3c9ae7f072fa814a72cef205e3d17e870cceed41</t>
  </si>
  <si>
    <t>022f1fa9f90205f02fa21f3fa7952c402816e8d3</t>
  </si>
  <si>
    <t>97a5f49e860534ed4a8f8384b0ab9c368954c4c8</t>
  </si>
  <si>
    <t>e1da228632f6771015ee5d5b2976bcb1d0461af3</t>
  </si>
  <si>
    <t>8747853afc0e7d87608edfb425c60c88dc34e2d4</t>
  </si>
  <si>
    <t>4063544834e6873befaa621b9072ed0ad1f02df3</t>
  </si>
  <si>
    <t>e72a5ade9820aeb77ad6017663925a9946a85437</t>
  </si>
  <si>
    <t>06a71089e0ed1042935b79c1c8817682e92814d1</t>
  </si>
  <si>
    <t>8fe6bd5cd40a3dd39e4b1a2ae92c6905c3993dbf</t>
  </si>
  <si>
    <t>251a6adf4baad70fac14b966eb74fa40b876d26d</t>
  </si>
  <si>
    <t>21e4702350ca1d8634028b090f77aa81db513b5c</t>
  </si>
  <si>
    <t>09856f04012b10c2363f479f2ff15a75c8dc9a14</t>
  </si>
  <si>
    <t>b2120a9a054408b278c4987b81e383083541a08b</t>
  </si>
  <si>
    <t>53165b2e92f5245c8bb0d62891b3aa0af7e2bde8</t>
  </si>
  <si>
    <t>78abaf8ba33896d19e0cab894ab43825bbb6cb8b</t>
  </si>
  <si>
    <t>292bd4a007954f2d47017ffa5e77c17e3ef73974</t>
  </si>
  <si>
    <t>f9c17912e6492c856cc9bb58cec0f3d38db7e488</t>
  </si>
  <si>
    <t>ac66289503ae8d6efcd1a686eb3ae9004058a244</t>
  </si>
  <si>
    <t>cd084a78a2131e3ab95d54029fdfbbba974a8f13</t>
  </si>
  <si>
    <t>fb259bce79f143ce5ebac1a084dc8e27d9a55a4e</t>
  </si>
  <si>
    <t>2afb93fb35ed862dbf7607c20bdf161f67e9ac07</t>
  </si>
  <si>
    <t>6d99e85556057b927b52e2f7bcb6d53d3703574a</t>
  </si>
  <si>
    <t>2cd26615b5fd7c986b5ed165c0dc8ebf00b88e60</t>
  </si>
  <si>
    <t>f09f9a0aefd121f145a1f5dc5b9eb5920bfcdf19</t>
  </si>
  <si>
    <t>bb641386210699603a2db76b1ee710a23affa20b</t>
  </si>
  <si>
    <t>a21c95037ec2e2ab25a429a9763496a953bad42b</t>
  </si>
  <si>
    <t>a959df5bab61fe10ce1a74898a48fe3dc4a8594a</t>
  </si>
  <si>
    <t>34ef97607e14a516773c206e570fd1c56565da3b</t>
  </si>
  <si>
    <t>d10ede57e226845281e340a91d8c30b4eb1c0a15</t>
  </si>
  <si>
    <t>4318e96ba43bf2c61845f3dbceab31ca8725331f</t>
  </si>
  <si>
    <t>c60e24a3714ab1516190d66cdf41836a26f6ee93</t>
  </si>
  <si>
    <t>207c22ec5e9679a36a31ba76d01085b5ddde3073</t>
  </si>
  <si>
    <t>779427fa37d3856e1d6cfafe3609705d8ea3de20</t>
  </si>
  <si>
    <t>a23dbf498d394058c5b246a35f6cc7c798199293</t>
  </si>
  <si>
    <t>740ee3f5cec2dc904a6387fb63128d441292373f</t>
  </si>
  <si>
    <t>4f6d8c88aebd1e0af817366e383e690a2faf0a74</t>
  </si>
  <si>
    <t>6ca8dcc111fc6057e5b10bc6c2b393a3005bb2d5</t>
  </si>
  <si>
    <t>c547f0e0419db29aba52faec9be58033ad9fa1ce</t>
  </si>
  <si>
    <t>b2c02082c4dbbcb047b50501c0cd4a4e6317abf8</t>
  </si>
  <si>
    <t>59d02c136197759741af176339ad2f025c281185</t>
  </si>
  <si>
    <t>ab8aa63f661256826c325806cfd39678cdd3df4f</t>
  </si>
  <si>
    <t>9b66b6fe8255d8e4e6c7ab0f457ebb7338400374</t>
  </si>
  <si>
    <t>d61e5211399471e5996ae5a2aa21bba6938f0ac0</t>
  </si>
  <si>
    <t>7885c6a77e7ea0d15767113cf2041923c859f69b</t>
  </si>
  <si>
    <t>40b304fc6e9c7bc622a572da2df1ce2162cda0be</t>
  </si>
  <si>
    <t>64e1918faedee891f8338e06cd822057e11efe6f</t>
  </si>
  <si>
    <t>ad20d903c6cbc7d4e3d5a2d8045b73a15e0d1c24</t>
  </si>
  <si>
    <t>09b1eb4317675ca0f0f0764f5942852a51beb2b3</t>
  </si>
  <si>
    <t>7009d056467cadc9942357cbb782b40d7d5de1ea</t>
  </si>
  <si>
    <t>ab8a6fdb52a5bbbc08ff37e5bec1bbf42033350d</t>
  </si>
  <si>
    <t>5ead967f5e3c1971bcacfad876079db69188d9bf</t>
  </si>
  <si>
    <t>11f41c4c719cbae8aac547353348928d210f96d7</t>
  </si>
  <si>
    <t>096d47afcdfc130e3ddc9dff6fa473cece0d8952</t>
  </si>
  <si>
    <t>9eabcebb80aea0850180b615c9fe75f17c733eff</t>
  </si>
  <si>
    <t>5496e5d7e73088f2801f72f4f59addcac0e7461c</t>
  </si>
  <si>
    <t>67952bab4081b19803faeb83dce03b76abbdfa10</t>
  </si>
  <si>
    <t>67d7cea526f8cb4a8cc71b3132821b6e75dc739d</t>
  </si>
  <si>
    <t>8487fd2bfd7212771780d039d29a2e7ee3313dcf</t>
  </si>
  <si>
    <t>bb3abf6058deda11827ad52f7434f14e0b9aebbb</t>
  </si>
  <si>
    <t>8851815cd4d00fcf1453c0ef8727ec7cd59a2299</t>
  </si>
  <si>
    <t>4af43c6d4e8f21ce03ebeea78fd8aee521ff1bec</t>
  </si>
  <si>
    <t>67f869d86296252aa7daca30e1a219cce14d4830</t>
  </si>
  <si>
    <t>5b0db71a182d8d4d45bbfb7527950d5b894e3171</t>
  </si>
  <si>
    <t>2ffed0e33fe0f721565e6aede575c52cd744c86e</t>
  </si>
  <si>
    <t>83c193d50bafd3c7d4f0e558c387db6185e4b1d3</t>
  </si>
  <si>
    <t>d08e33adb472386e2ca8552d1f868ae2a691aeea</t>
  </si>
  <si>
    <t>8056ded8d682b56e5df5258d077bdb1fc7b343fb</t>
  </si>
  <si>
    <t>dbaa283b712c1486ff2f81e259186cc57c8286d5</t>
  </si>
  <si>
    <t>b187c96ff3a2e2fa5d3d40b1924024da867beb35</t>
  </si>
  <si>
    <t>d28e159f81716752275ea36fb1964d826f177ff1</t>
  </si>
  <si>
    <t>0f79244a2f20fef307bcd4525c0bd6b0af28968f</t>
  </si>
  <si>
    <t>0f0efd9b85bf3d672442758b68b9e84f2b952f44</t>
  </si>
  <si>
    <t>d8abd768f869595491654e65d17d098606371206</t>
  </si>
  <si>
    <t>7aaf0f5279eaf2fa3ad7016ef3e31678f524aa8b</t>
  </si>
  <si>
    <t>372c67d17e9b4d2ee8eb983035413b92344a4898</t>
  </si>
  <si>
    <t>1ac4e2fbfa503f39accdfbbde263a4bb8fada7ae</t>
  </si>
  <si>
    <t>5eef7822f27233f73d182392030b327c55cbb467</t>
  </si>
  <si>
    <t>ac014e0eb64346e19c1458ce066d701343094268</t>
  </si>
  <si>
    <t>2c8343dfcd0d02ed0ab3e935f4952825c3965f88</t>
  </si>
  <si>
    <t>58d10365bafc96c149455bca780bdcc8fa8f7299</t>
  </si>
  <si>
    <t>5802e2e0ded4d1a39db15c5961776de95801176b</t>
  </si>
  <si>
    <t>56602d203c63c4ffb2d6d37beec7f36e6f0058d7</t>
  </si>
  <si>
    <t>a5812868818f0f7312f3267711d6f91767eda4e3</t>
  </si>
  <si>
    <t>0427305b1a2633d4469c34a69713bf4c1a607f36</t>
  </si>
  <si>
    <t>e935ee872e55e38aea9ef22bf1421e958614d10a</t>
  </si>
  <si>
    <t>9af7dc471bff4fa0cf8ae1b7a2a657b17a3eb76f</t>
  </si>
  <si>
    <t>36a39c87eb4bcf2856eae97ac391de111c0e7d01</t>
  </si>
  <si>
    <t>3633e5a48a7225d6aa668a45471858bd5e56e571</t>
  </si>
  <si>
    <t>e41932604159d6459f3b96b813cd59072e462910</t>
  </si>
  <si>
    <t>9d6e841e82b9d652c4d9659b3a4dec024600c099</t>
  </si>
  <si>
    <t>464c309ff5fbca780536cea604504ae6704587f1</t>
  </si>
  <si>
    <t>22fd05ed0c51137fc40d6ae1067289878218419c</t>
  </si>
  <si>
    <t>3ee4bb9b3e596512903b5ccfedd646143221053b</t>
  </si>
  <si>
    <t>25f33c4653425412a15bcdefc829a9e68eaa360c</t>
  </si>
  <si>
    <t>1190aaf3ce60006bd96025f650f73790dc46e5ec</t>
  </si>
  <si>
    <t>f66d8d06ca48893394ff56c1c0d7e9330d0b5775</t>
  </si>
  <si>
    <t>0bc3e14dc9d0151b52c22527b2d6706392ee7cc4</t>
  </si>
  <si>
    <t>603b6ac3dac7a73fdfbda9469ed3331f192d2a14</t>
  </si>
  <si>
    <t>d902d50594927e2f1285e87f759bf8876ea49b63</t>
  </si>
  <si>
    <t>5caa07d64cadc0305efdaa061fd2750e0e1a3a31</t>
  </si>
  <si>
    <t>b4bfef1463c189db36665b49c9ed323eaeffa04e</t>
  </si>
  <si>
    <t>c68a091b5de1786a1a1c9409f7875d37d771fce5</t>
  </si>
  <si>
    <t>9c772a0b03c27c8740deacda02e9a4db2c8f8d63</t>
  </si>
  <si>
    <t>0d206981181d2300f5b404523891d54ee1d2907a</t>
  </si>
  <si>
    <t>4000e7fd4771d4b57e0bf1b14c2c9d392cbc3d9f</t>
  </si>
  <si>
    <t>73dd4d5aa291bcc3772c09f32c8693025d43c5c5</t>
  </si>
  <si>
    <t>c10baf0440ebf345262c8c7df5819caae1a51d2c</t>
  </si>
  <si>
    <t>b5acd221aa359c0ba6897944f5b40795f728b506</t>
  </si>
  <si>
    <t>27aa172a4901ce55d18c47f391dcc293f03d0a0a</t>
  </si>
  <si>
    <t>28da615ca16b44ee9aabbfd2b62e4af701d20914</t>
  </si>
  <si>
    <t>a9118654c4f5b491729260d5abd84c297bdb5b02</t>
  </si>
  <si>
    <t>e1828f42c6c44fd67ce35a55c6f48c7378b513b3</t>
  </si>
  <si>
    <t>ee9bba6e830556857b07d64e6f55e9ab9af9e2e4</t>
  </si>
  <si>
    <t>0b732627642906f3136fd1f620dfe534057c857c</t>
  </si>
  <si>
    <t>8ca47ca54b4398fb92301c5c9517f67791bd7b00</t>
  </si>
  <si>
    <t>d4d6c2e668326945d66ed20c94e787b763deb11d</t>
  </si>
  <si>
    <t>0cc7a0e279f99df9dd8d919a7796b88b1e6c9523</t>
  </si>
  <si>
    <t>ade617e831db3b56c7d9a4a20711870a8a925c2f</t>
  </si>
  <si>
    <t>f6de838183256e48ea552f457e38c75f2e642d83</t>
  </si>
  <si>
    <t>7017e952ce7d75c4e03d1d7312b46b95af010aee</t>
  </si>
  <si>
    <t>6ab3066a4cb7fff729fd95c5012a042e88997086</t>
  </si>
  <si>
    <t>6e1a2798ae31d6d3211ccaa7ff2a9ee60d123e2f</t>
  </si>
  <si>
    <t>9be7cf4fa9a79f8475f9651e02aa1405dee6a04a</t>
  </si>
  <si>
    <t>15efc9fd6d1f01adabc6ebe62cd1874e69e18192</t>
  </si>
  <si>
    <t>64eb227108e796f3b5aca2503657b6a517168fb4</t>
  </si>
  <si>
    <t>448ac3f1892b0ebff3a81f59727fe1254d55c13f</t>
  </si>
  <si>
    <t>f88cb1e0009de9ad00526d1a2ec7410b90204b15</t>
  </si>
  <si>
    <t>6257895336343ed429f47a7fd936169072bec00c</t>
  </si>
  <si>
    <t>506d51e441e7b9e0f1fa3e39effe6d2568b7e06c</t>
  </si>
  <si>
    <t>2b34b92e666082ca92b9b826c3ec65025cb3b0dd</t>
  </si>
  <si>
    <t>ea2d2e9330f85c4e67cacbd0110b05ed4b31090a</t>
  </si>
  <si>
    <t>2fc51cf69d163f5b459635c4a1e5333d8c38914b</t>
  </si>
  <si>
    <t>8c28d52fcdd962205fe677c9b100831c725afa1a</t>
  </si>
  <si>
    <t>69b8f277150975ddb302888c43f3cabdc647fbc3</t>
  </si>
  <si>
    <t>1cd4871f15d8d36f2e7fc3844d22892caae0d9cf</t>
  </si>
  <si>
    <t>6ea3715ff6ce10cfecffe1d004f275203c79054a</t>
  </si>
  <si>
    <t>3becb110f817a32da4200d82f52ee85f38c4353d</t>
  </si>
  <si>
    <t>4dc90ae51ad809e84417903d6e2ecee13b8deaf1</t>
  </si>
  <si>
    <t>af2315f4965be16938a434857e19ee19da36ee64</t>
  </si>
  <si>
    <t>6c6f7c8cdaa5ed909b5bff3af420843e55d75221</t>
  </si>
  <si>
    <t>997914dcdd33b697a9c23cd10834fab331fef99a</t>
  </si>
  <si>
    <t>e13d338c7c4bc835e8f21159f8db59f763f890b0</t>
  </si>
  <si>
    <t>8d6c9795148004093076a298403f24649be2923b</t>
  </si>
  <si>
    <t>5796c5df095f53444c76d10c30be0ecfd5ca44df</t>
  </si>
  <si>
    <t>cf6b308ea25e32cadf2a11d5522159a2692384ae</t>
  </si>
  <si>
    <t>21dbd2e15a19ecbb5235a9fc9d8da393781a6bcb</t>
  </si>
  <si>
    <t>c654bd1aa80c13921329df68f339d2228ccd2c25</t>
  </si>
  <si>
    <t>8b6642fdbc5b89e8a4094e2e964e2696acf62400</t>
  </si>
  <si>
    <t>f42118d18e066b09861428098b6ff31546a4f6e1</t>
  </si>
  <si>
    <t>14dd7432a461380dea95e7c564422092762e668a</t>
  </si>
  <si>
    <t>f13ec2e0e7e5b2288c408664e723a72f07ac18ae</t>
  </si>
  <si>
    <t>1c9c71ad0b39d30a44f31a8fc0fe0212c637ef8c</t>
  </si>
  <si>
    <t>6ef78813a80a875897a3df262e3351afd97bde53</t>
  </si>
  <si>
    <t>4ce1cfe0d2410032e127622284cfe4f5823d6c3b</t>
  </si>
  <si>
    <t>b9e4262e821ab734f35d273710b0fc51755cc3b8</t>
  </si>
  <si>
    <t>e00ae935303371a6824f4320394951062ebf1ac3</t>
  </si>
  <si>
    <t>81782ab7be687eed9397f0373f1273215fba3453</t>
  </si>
  <si>
    <t>36fda61aa92652b2c349480c079ec8d13fce1409</t>
  </si>
  <si>
    <t>9b524be3b9a177e17bd912602a9a854b865c2f09</t>
  </si>
  <si>
    <t>4577805dac6aae78a394bba5ccce1819ece3acc4</t>
  </si>
  <si>
    <t>56299413bea364ad4181a9a3ff4650134858cab8</t>
  </si>
  <si>
    <t>47da1ebfd246c1a08d6812037af9ce70133f1b52</t>
  </si>
  <si>
    <t>dab795cf6a31fb6b9e17fc13f83bba14242aef3c</t>
  </si>
  <si>
    <t>e27d019fab68622e13f90305b2fcee6b0e151d72</t>
  </si>
  <si>
    <t>4054aeaca38a08337a8f09c1956e03cb1a9dfbc2</t>
  </si>
  <si>
    <t>96fde3435959ab1593d79dfcd6a52f24d2d91ec0</t>
  </si>
  <si>
    <t>333fa3a34e09d862a7f721958551c63119abc7ad</t>
  </si>
  <si>
    <t>15d8b6c30a4f3efbce893cae800afe01a1e035dc</t>
  </si>
  <si>
    <t>66a63048398d37939d528ecf53932df75157a5e9</t>
  </si>
  <si>
    <t>29415f0e6e56a5a0a049f493410e6c49fbbb062d</t>
  </si>
  <si>
    <t>fedf2cd9042613b26385b3434c7370f1e9adc02f</t>
  </si>
  <si>
    <t>d5240be713306c39c35ab9b67b6a6ad281dc4c64</t>
  </si>
  <si>
    <t>95f008f7a727dba19c5df442ab0058d4728b03a1</t>
  </si>
  <si>
    <t>56996d77b779060757a7052b1a8781d3c8bcc67e</t>
  </si>
  <si>
    <t>66599a4cbb705b208d581a48837997291d69ef83</t>
  </si>
  <si>
    <t>e76ca53b0b48203762f3d719a513d2d130957572</t>
  </si>
  <si>
    <t>9f490f390dbdcfa800b434de4ad801a46ce9c15c</t>
  </si>
  <si>
    <t>85c527bd33f9e0f81cf5a9b54f6b1d2dd695f461</t>
  </si>
  <si>
    <t>372a7583905e4fe95b8a85be05ebf50b2e9ae43e</t>
  </si>
  <si>
    <t>35bbff4b2319c71ac9de7d17ed5b7cdc9fe20672</t>
  </si>
  <si>
    <t>65f926027359047a640301d005c5ac66ac1e88c1</t>
  </si>
  <si>
    <t>1c37073ecaf1f8629973e5e117e4631765b226da</t>
  </si>
  <si>
    <t>559c5d4de5bf479847bad3ba739b84df5c79fc80</t>
  </si>
  <si>
    <t>2c4cd553c4f613f8e0c7d3e184871b5f4c23fa0f</t>
  </si>
  <si>
    <t>a147d547993b66d2b60cf34cf8c2abf1d7605bb9</t>
  </si>
  <si>
    <t>e9c463b8c69d81cafdc0ca8c1d709106ff303b0a</t>
  </si>
  <si>
    <t>aa61c90563f369564f91a4fc2a0a7f90c19ae953</t>
  </si>
  <si>
    <t>ba082d09b8b02a6f0abd6eccc9d2b93b62558bb7</t>
  </si>
  <si>
    <t>a7e764d19287b89d34b6beddc98a4add8bf06a53</t>
  </si>
  <si>
    <t>f1c4af2b6867bcc6059393822951381c2b997e89</t>
  </si>
  <si>
    <t>daf06bff6282dc520d784044859d8ffcd5220c8d</t>
  </si>
  <si>
    <t>42805d1cae51d0fd33cec5e0c7fc36bf2f85c323</t>
  </si>
  <si>
    <t>a8b412f6aea67d5ea2f498da1ce454c9b601b5d8</t>
  </si>
  <si>
    <t>5b7ab6aba44b4a0bfe88ea5d45e7051a7c57c521</t>
  </si>
  <si>
    <t>d91129dace1b6790b2170389c5d1f15f9d33eecf</t>
  </si>
  <si>
    <t>35ccc9f20fe60cc6f6b598bfbfeef239030c5805</t>
  </si>
  <si>
    <t>4ee4fce1ca01f0b1da8e69c14b7e7fb458a91c88</t>
  </si>
  <si>
    <t>51cb6fca145028200029fd4e76f82b327b81fdaa</t>
  </si>
  <si>
    <t>3e803265db22a8c6163fde9490c94caad72a600f</t>
  </si>
  <si>
    <t>763867c170c1e19df4009e20cb7f38d6cb8a894c</t>
  </si>
  <si>
    <t>72782d02dcad9d761e7413d89da7c265430b7c02</t>
  </si>
  <si>
    <t>42ac4c54c72f3d72d622d17ce71a5106d766e081</t>
  </si>
  <si>
    <t>696f3d9533c5b3060625acb268389e07cdc4c35c</t>
  </si>
  <si>
    <t>ffd4a74721e5d2bbf3fd38d3a23f07ced366a045</t>
  </si>
  <si>
    <t>45ac484a5a86a504d3d0ffa372978d49615a6756</t>
  </si>
  <si>
    <t>30eaa21db616bb33260c36b2247e6b245f69a941</t>
  </si>
  <si>
    <t>0fbed3b1b6e3071053cf2fe2f6cdecceed8259c5</t>
  </si>
  <si>
    <t>712b9f85b7bc011dba587e3a6bb6356530525b83</t>
  </si>
  <si>
    <t>8635e731b1665cf6170309f216d8167c37876732</t>
  </si>
  <si>
    <t>874bdcd70d5c0ec856bf9ec412d8377825e9d6fb</t>
  </si>
  <si>
    <t>35db118722f24ae20670bca4a03f954dabb51a7e</t>
  </si>
  <si>
    <t>da7e9bf1579d8b9a7cf9bd1e27a61129e0c45b96</t>
  </si>
  <si>
    <t>ccfa0dee8985e82fd581909453f80cc629dec540</t>
  </si>
  <si>
    <t>84ac435918e14bc4fa7d36eb160f1fd13916827c</t>
  </si>
  <si>
    <t>8b485ad346633306b5bc1c7dd9540551a75f1258</t>
  </si>
  <si>
    <t>d80f52a48346561f3693e842b4a635633b10c2c2</t>
  </si>
  <si>
    <t>a07d23c95dffacce4a52383d97c87fe94d2fe112</t>
  </si>
  <si>
    <t>0b8a7360b776d32703bb1e7ad81b1c5a7b0e7e59</t>
  </si>
  <si>
    <t>637db0a7f040e3a316420ce0106b9e2fc1860eb0</t>
  </si>
  <si>
    <t>42f0819a53f7f8d2d3f54c1d6937b76504f1da7c</t>
  </si>
  <si>
    <t>4a99d5096498986ce8793d7a27c3c7477f013224</t>
  </si>
  <si>
    <t>3a8ad04077e7451d767807a5377e5d5a754a95cb</t>
  </si>
  <si>
    <t>fd62871adbbcc5ed29fc662bbfdca0035c7d3bbb</t>
  </si>
  <si>
    <t>d50384f6b2944cadf5d4f6db7c0e878ac748c9c3</t>
  </si>
  <si>
    <t>f35636711f96c3401bfe2b2eecb482ff8b93f5d8</t>
  </si>
  <si>
    <t>6597afb60829a3f364b8d323515fdedc777fdad0</t>
  </si>
  <si>
    <t>98ed6c2782b32ed9ce9f181ae6abf6495afcf5e0</t>
  </si>
  <si>
    <t>1a5ed54a0b506f38faf36bc332a59cca919be9fe</t>
  </si>
  <si>
    <t>a082ae234cc1517bacf41cb5d6053d0e82acac0c</t>
  </si>
  <si>
    <t>4c2efedcb574a1877a7eebf9508f52975dc24884</t>
  </si>
  <si>
    <t>605e4819cf5defb1ba2f7f0c29399fdb44c7d0de</t>
  </si>
  <si>
    <t>5721d04e9611585591dda7e3ce4aa6ce39762242</t>
  </si>
  <si>
    <t>08c130eebfe1eacbc07c9b16e64613e895662462</t>
  </si>
  <si>
    <t>895fe942ba3812583185648da0d47d698f4af307</t>
  </si>
  <si>
    <t>b797a0caebb953e400c819534a0f35af7c188d5b</t>
  </si>
  <si>
    <t>b95080330792d96b143b02635b13270bd01acdad</t>
  </si>
  <si>
    <t>2ccc58ca1b5dc09c2944b73b5a014b644649d8f9</t>
  </si>
  <si>
    <t>64709d59e5fdc246a42c231f9103ce4bbe5b0a95</t>
  </si>
  <si>
    <t>fe079f1e5a767574e3520facaf06ea37c9f4bfa4</t>
  </si>
  <si>
    <t>eb5b4bf26423f2cb88d86b2141ce4dd053a05cd3</t>
  </si>
  <si>
    <t>fb193c296f8009e8f8883e1ddb702d7cbe57d619</t>
  </si>
  <si>
    <t>e77cd921931f77e0e0dcd6619d3d9f5cb55d4c81</t>
  </si>
  <si>
    <t>c638c254b72354106aea78581ac212ede290480b</t>
  </si>
  <si>
    <t>862e0d6599c06eeedf1c4536b5660336e3d1641e</t>
  </si>
  <si>
    <t>f8a6851ac0f7e71726ac572bacd47d12bee1eb8a</t>
  </si>
  <si>
    <t>b9b09288a6c6932885c74ce8486a40dfa6e90afe</t>
  </si>
  <si>
    <t>34a113ac41c4796cc5b80efb970a0c54979c6066</t>
  </si>
  <si>
    <t>407935862d9c9bcee1a175ae6a12051d86a50a45</t>
  </si>
  <si>
    <t>e935d5e6df001720313e2cd4d1ff3f5c892832f8</t>
  </si>
  <si>
    <t>bc7b08d6dc3fa8903b01d2ae4e5be762facf9057</t>
  </si>
  <si>
    <t>529aedab24349105c42789a02dd7306dc6640b49</t>
  </si>
  <si>
    <t>f94900591488ef366c779cfa0e3494b7fc284c87</t>
  </si>
  <si>
    <t>a9bcedae0f69f9dd2ac8c9e0daad70ac4b6e8068</t>
  </si>
  <si>
    <t>b0357ccc9ea5f5f5ead57516c2b749a16252d2a9</t>
  </si>
  <si>
    <t>512a3c503783cc64b7348baa25a6ef480f37e5fd</t>
  </si>
  <si>
    <t>32c0a1ea78b801d4fd325c6e5b194238c6741529</t>
  </si>
  <si>
    <t>75cb86abd03b8c2c947c9846e60d21bef129e634</t>
  </si>
  <si>
    <t>569a06b2e1060ad59c1738c0603e10ba5cec956a</t>
  </si>
  <si>
    <t>042155e574dc499124a5f7274babebf9d785c7dc</t>
  </si>
  <si>
    <t>d7456c6690ba49470816e174e6eed25b615947f5</t>
  </si>
  <si>
    <t>730d68b9d1e384402c676e1309c5d601885f73ad</t>
  </si>
  <si>
    <t>7efcdb274967817a93a3c6ed79b3c65f6819ec5c</t>
  </si>
  <si>
    <t>39f53bb68da762d54dcb78bf8b976efaad0d8bd5</t>
  </si>
  <si>
    <t>9b92b6aefb736c3395ee1b543ddb7074e754ea72</t>
  </si>
  <si>
    <t>d8a601d53a157a3056f681eded868834d0830e93</t>
  </si>
  <si>
    <t>9de1948a493fb552236974e3a8d7c415774f2876</t>
  </si>
  <si>
    <t>4bec23e16f32ebd85c80db147c12feff8f26f2a6</t>
  </si>
  <si>
    <t>fbe4e228e6cd6875c20d30f113740f077eb70670</t>
  </si>
  <si>
    <t>977df4c7e3fb944163b2cb384719d1f7fe1badec</t>
  </si>
  <si>
    <t>81d68be8b7c5affc899598876968dec4b8c39841</t>
  </si>
  <si>
    <t>a1bc050f7b83c89d08afe3b38c28c55bfc8fb557</t>
  </si>
  <si>
    <t>738b40fcb922920965fe8bb6f9e079766419d16b</t>
  </si>
  <si>
    <t>2ad7248b6a3dd98b24cd16a575067d48db65ac44</t>
  </si>
  <si>
    <t>677aecfac1116062e4b9c5c9b3c764cf5cc196ef</t>
  </si>
  <si>
    <t>77925880bf62712b09166031efdfd0871318f0b6</t>
  </si>
  <si>
    <t>0096ada002322fdb8f725bf918df3170d3816719</t>
  </si>
  <si>
    <t>c844b6b60f82f7e7a9febe2e613030f346145548</t>
  </si>
  <si>
    <t>1d8f2584a13fca12ab2acfe9c0a93bda34bcc2af</t>
  </si>
  <si>
    <t>a93cbb3b0b3abd8b971caf75fbba654684d68c4e</t>
  </si>
  <si>
    <t>803957c3f02372029bef177ced7ecc94ee10b265</t>
  </si>
  <si>
    <t>01e6a9c3fe1eda81159c048d7e7af1627ad1b024</t>
  </si>
  <si>
    <t>f355546add3b87f3a291de5cd6f2b9ba456e02c0</t>
  </si>
  <si>
    <t>1cda36cc8caf3e08c8d7a4feaeabd5b3078fda1b</t>
  </si>
  <si>
    <t>7b2022424b5c4c302f373243ebb92d9083ddbb8b</t>
  </si>
  <si>
    <t>aba6581997ba985744d66dccba0e0abbeb7198c6</t>
  </si>
  <si>
    <t>e3d06e91a0a11ccc12627a14bf7fa4400abbcf58</t>
  </si>
  <si>
    <t>146162827ec7004fe7ad7a2d1f861a87dbe0bd03</t>
  </si>
  <si>
    <t>5acf15ef1ff0ad83780d17dd40f7f2e5554392c5</t>
  </si>
  <si>
    <t>75495342d89673496b5e30f1b3eb0c9199cf3a82</t>
  </si>
  <si>
    <t>2f96c22216bf1cd9f6347ba5cb181068c50cf35b</t>
  </si>
  <si>
    <t>363162fa457cdcd1dfce32c0190e6c6c196237b3</t>
  </si>
  <si>
    <t>6e8f0b4e9610980124af4a64646f017c6891a70e</t>
  </si>
  <si>
    <t>d9c418280ec0ffeecbb54b29c4d1949367dacd5d</t>
  </si>
  <si>
    <t>2443d370490de508fd4023483d67621db9cab327</t>
  </si>
  <si>
    <t>7837a02c0466453a6196aeeb838f7f1bf58a8d46</t>
  </si>
  <si>
    <t>c70b4ff51460d88dd370ff41fae3246ca99bada5</t>
  </si>
  <si>
    <t>cdf7447d684e001809a846f95acafbc347cb1f11</t>
  </si>
  <si>
    <t>fadbb31742b177f9f8abc254d129502c5663902c</t>
  </si>
  <si>
    <t>42b7490bfc9705f17d4aab97113bffaa2d23c7dc</t>
  </si>
  <si>
    <t>4f5537f9d1013b3333ada5e7a4ae1f4bcd8b6587</t>
  </si>
  <si>
    <t>466ba62c7280ee87b7fa6f0dc2007125aa0a6dc1</t>
  </si>
  <si>
    <t>4a43473ff9cd5c353138d16d52105c66390d86d7</t>
  </si>
  <si>
    <t>42aad4a0c26a6b0b52531a8a9ef4f7a90e045dbb</t>
  </si>
  <si>
    <t>158211abc86615640318ea1d95070ea06c3b6f2f</t>
  </si>
  <si>
    <t>873e2b216b04d21160542d386513212d03fe30e9</t>
  </si>
  <si>
    <t>3ed0cfb63909f00218d517a7ecd75f5008aa08f7</t>
  </si>
  <si>
    <t>0514d558bc403a60d1049dcc6b32c75705813431</t>
  </si>
  <si>
    <t>ee63f1a40e6d0034bac0427169bbf21dbbcde5ba</t>
  </si>
  <si>
    <t>e06feeac1372a731b897f9673b46c55e60a3985e</t>
  </si>
  <si>
    <t>dda414bc1ed613038bd5378bb141ac72e600579a</t>
  </si>
  <si>
    <t>396a1b0e1897ef421c548e5d291d6706d4942116</t>
  </si>
  <si>
    <t>26b6931253cf32c59a3a93f14761c1df0bc7752a</t>
  </si>
  <si>
    <t>edfe21d0138ee35a83a68c9ea9b4302ce7984905</t>
  </si>
  <si>
    <t>8510c11ea392a513868039e415f34d1202a8b109</t>
  </si>
  <si>
    <t>7ff1999ebf9405f73a438bb0d99c1ac0d79aef66</t>
  </si>
  <si>
    <t>d64e5e80348a17d5dc81643ba9a8428dc05f5c2c</t>
  </si>
  <si>
    <t>0971e882174a66d5f2d2ccf95f37bd26a9a1f5d5</t>
  </si>
  <si>
    <t>f4666a35fbea9a3319b3f430c64c54f7d1a60406</t>
  </si>
  <si>
    <t>76c8cffc60f1a8c1042c43114da61058b9e9e4a1</t>
  </si>
  <si>
    <t>820136a704429cda4b7c47b1116c80cb01d4eede</t>
  </si>
  <si>
    <t>f848cc31c31941959f04390e0c9787044c263dbb</t>
  </si>
  <si>
    <t>71815e0cbed40facd6dd92dd185fe8a03208e1da</t>
  </si>
  <si>
    <t>fcf2993af40493029ea8bf40f09ac9222dd0cec4</t>
  </si>
  <si>
    <t>111e2add51eca81a2e51c7ae94eee22deb7d80f0</t>
  </si>
  <si>
    <t>4c5af0b6e1e02a4aed9482da2fd59d93691810e7</t>
  </si>
  <si>
    <t>80c32a707174fcab68709e32119baa65cfdca38c</t>
  </si>
  <si>
    <t>987af0303cfd906ed3ac5a646d666ccacf3cb391</t>
  </si>
  <si>
    <t>7dfa28474841424e1b44c80867fd20904adfed51</t>
  </si>
  <si>
    <t>ec7a38d2033d7fcd4dc428890336733f87c6731e</t>
  </si>
  <si>
    <t>9e4767dde08b89aebdd5441270d150ccc55f47fe</t>
  </si>
  <si>
    <t>922d2ef086dafecce08a2b408c24382ad0a71992</t>
  </si>
  <si>
    <t>e2cc28c03f88a3b4387086c8a892de1910e80b60</t>
  </si>
  <si>
    <t>dcb65f6d9fbfa9757cfb7c86b3949f2e2a8088b5</t>
  </si>
  <si>
    <t>16ec15ff981fb2b9bfd4f41bbfc70ab72334f974</t>
  </si>
  <si>
    <t>6ea23c9c49524fb21df678e0c980fe5e5832136c</t>
  </si>
  <si>
    <t>d70652675c376cf549384a527c4211fbaadacaed</t>
  </si>
  <si>
    <t>7b6728eaf18e802c54afb73ca9b018595bf49d0a</t>
  </si>
  <si>
    <t>81e570343e17a99a308b8ddd150ff3ccf6c19bfc</t>
  </si>
  <si>
    <t>ebf3d217d55c1c8b1d672af74c7ecf63916d0a61</t>
  </si>
  <si>
    <t>f1b076345996c37c1f89e3243997b80eca70ec55</t>
  </si>
  <si>
    <t>563a79f9d211618ba701d13f9d58ff1453042153</t>
  </si>
  <si>
    <t>50f590ead5f8459c4f6df176fbf454aba03ee387</t>
  </si>
  <si>
    <t>ecc93e740200e4ea4faf8039d3c6fac551918b39</t>
  </si>
  <si>
    <t>1478f355f5ffaf8c1fb1e2d14bfce65552e20fdc</t>
  </si>
  <si>
    <t>59f38ce86efd9491dde77d31140b584fb9b3d191</t>
  </si>
  <si>
    <t>0293b90cdabde76fb981964f23841310286b1b72</t>
  </si>
  <si>
    <t>3aec53e9d12c9dfe4c6dc514afda143eb66337f7</t>
  </si>
  <si>
    <t>ac68bc6cec7dba2c23fc293b0634e081a7df5b0c</t>
  </si>
  <si>
    <t>22e7011e4c437efc8ab9dc9c0ae01e18e515599c</t>
  </si>
  <si>
    <t>9f031b92da56504c2f8479f45576cd0a33559735</t>
  </si>
  <si>
    <t>f3c0caa748a160dcd7fdec3c38d754cb6fa60eef</t>
  </si>
  <si>
    <t>4a7a64fe7f2526561a5c3db4af4ac5449466b6f9</t>
  </si>
  <si>
    <t>eb245af86d3ea7e160ad8e7866641a355303c175</t>
  </si>
  <si>
    <t>d2a20a88375d5c1b968514b176d97ff6b8fb4e80</t>
  </si>
  <si>
    <t>7f708c595a656a0dfa0e68a2939ebee4b1ac74d3</t>
  </si>
  <si>
    <t>0d29cec43085c70cd675c6ed9f3a03f63129c421</t>
  </si>
  <si>
    <t>315dc045568940477561b0e5c23a161fbc63a99c</t>
  </si>
  <si>
    <t>86f4c065ae62048e5f2c481b265ff558f1bb1172</t>
  </si>
  <si>
    <t>54fc722cc259d54b714fff7054e6a3683535306d</t>
  </si>
  <si>
    <t>3b6095d60495ec5b72a5755c9e70e4b33810f8a1</t>
  </si>
  <si>
    <t>4d90337ec428bffe476841ffa85520269590051a</t>
  </si>
  <si>
    <t>fac2ed759a569188cef197273b96caf1804d490b</t>
  </si>
  <si>
    <t>47c72172ac3593fcead4e0ef511072def3645a85</t>
  </si>
  <si>
    <t>dfc265e2e8d857dc84ae9d3477d52a382661d4c6</t>
  </si>
  <si>
    <t>1e765539dd8f195e97bed8b27fe681f2439e0c52</t>
  </si>
  <si>
    <t>741687b4c1e0076d6414b37a3184dc19a00a8c29</t>
  </si>
  <si>
    <t>39240c6e138cb07d217ea432186142da897b3ef1</t>
  </si>
  <si>
    <t>f8c68544a87ca85ce78c43c4b5e05d33af6abf91</t>
  </si>
  <si>
    <t>14802b37922152ff175a7f5d414ea4d3c1b31282</t>
  </si>
  <si>
    <t>95731d4d84e8f318c5f35639791297f32ee354bc</t>
  </si>
  <si>
    <t>4859969400d983ee2dec1d616026b5c238449a9a</t>
  </si>
  <si>
    <t>a095580103d60353f20d1062d7122d66a749b208</t>
  </si>
  <si>
    <t>0141d64a5f39201a5c06805cc9ab629ff70fde8d</t>
  </si>
  <si>
    <t>fec157fcbd41d75510e158e049ee3d7e9c23a42b</t>
  </si>
  <si>
    <t>5c733aa82e00963ca6123c5ac8f2587779390a34</t>
  </si>
  <si>
    <t>aed0a8345f7cf80fc1f1d6946bb781beef8ea2e5</t>
  </si>
  <si>
    <t>d26fb53e4e2b702805d08fbb2d9fc28944dc8486</t>
  </si>
  <si>
    <t>b4e7209ea1815f11e80b974da92dc2be46f57d7e</t>
  </si>
  <si>
    <t>5ff3ae454d4c7bc5c0980a51fd967710592b3ace</t>
  </si>
  <si>
    <t>48fa8d805fd8d73f88975de6d81d467498b6de85</t>
  </si>
  <si>
    <t>509879db8889858187b9f6db9036f43664bc2cae</t>
  </si>
  <si>
    <t>6564daf53f35283a58c580be3fd932f6faa4395b</t>
  </si>
  <si>
    <t>3c141914b810df79a2d613aeb5d100b8a3d59f84</t>
  </si>
  <si>
    <t>669983bafbd148f86eba8b38b9deea2433801162</t>
  </si>
  <si>
    <t>ff3b8e5c93a84fc3597d9648c66770d3810637e3</t>
  </si>
  <si>
    <t>faba4e6a5934e1ef342f37642c391ad901113012</t>
  </si>
  <si>
    <t>e15f74f9d36f0e4da763b2dfd7dfbf32e95e290b</t>
  </si>
  <si>
    <t>d5f2080609cf260fe381b2e7d27e8930400554f2</t>
  </si>
  <si>
    <t>63e6f75731f321ff75391fc3515ff0b8ad222bdc</t>
  </si>
  <si>
    <t>6ee09617e615bb7b6028423744ebaf3cbfbc14ac</t>
  </si>
  <si>
    <t>6fd7bed9ad24d7e2f82747df952f2832052aca6f</t>
  </si>
  <si>
    <t>cef8bb2bb6dbea76681c8a600118d9ab13556468</t>
  </si>
  <si>
    <t>638ddc2ac0c9a0ab61b6db2581408c01267f9816</t>
  </si>
  <si>
    <t>682c97c9b9d696d3ead27780568c2cf0baab80d3</t>
  </si>
  <si>
    <t>f30526ca88a27a936441f457131b33203ac3b3bf</t>
  </si>
  <si>
    <t>8e9f1d3d12c45db8391d5ef4b2e00d61f18c6b28</t>
  </si>
  <si>
    <t>a8c15627416d1a0d736b0c6a7606d53c012b892a</t>
  </si>
  <si>
    <t>bfb81cf0f14cac2b81106e8d54d4949d9fb0ad0c</t>
  </si>
  <si>
    <t>581e5f704be53de9635c2627773ee9bb3be221a5</t>
  </si>
  <si>
    <t>b5b7e6a76898128b8b99ad015c1e3f7de34d98e1</t>
  </si>
  <si>
    <t>9a62109b8384cc65b37ddd947fffe0c5ac0ff8e7</t>
  </si>
  <si>
    <t>35240fb5adadd257dcd55fa744ab2aa342ca4de5</t>
  </si>
  <si>
    <t>a60ad72e1d1609d8fbd0469ec9ecda4655334c2c</t>
  </si>
  <si>
    <t>7adb921021b988bbc4871fd533e2b5407d2a532b</t>
  </si>
  <si>
    <t>9f1cefe994050ce94aede21aa27b17df8b2f5157</t>
  </si>
  <si>
    <t>51dff0b4c40779b1a744bea37731bce7b90152e5</t>
  </si>
  <si>
    <t>7d90d9b08e015239ec44c2585f86ccaf7c7b0c74</t>
  </si>
  <si>
    <t>e088d57d42475d3d6dc729e9063ce4a2672b9162</t>
  </si>
  <si>
    <t>84304a1a08d3a832102e108d5b09d42368ab42f7</t>
  </si>
  <si>
    <t>d312030e51c7f8c8318d322cbb1d22d293063add</t>
  </si>
  <si>
    <t>d89b0150421573a5747c2cb6bf44b2f3c7b0221f</t>
  </si>
  <si>
    <t>90a12c6b160681038e85a5eecf8ba34029747041</t>
  </si>
  <si>
    <t>e775301d037fa0975c1d2c19eb98bb6fa38fd53f</t>
  </si>
  <si>
    <t>4e65e6b095b45ca079c294a8ef8fa86f3ca94a66</t>
  </si>
  <si>
    <t>88e411aedd408ecc1bbc90d4eaa213d91fafc766</t>
  </si>
  <si>
    <t>174510acb8533be5cd721d059d3098142db7eb51</t>
  </si>
  <si>
    <t>9ad3f2fddd1fa301b9dada64c84e06ae93223db3</t>
  </si>
  <si>
    <t>f4cb63e4c4171cd67315d1ec40ce4eadaf7bfe3f</t>
  </si>
  <si>
    <t>99e67e258c71312fe15d683e39411d1e8ba3451f</t>
  </si>
  <si>
    <t>10ea0e55e815a13678a2af4ced09786c7d2f6822</t>
  </si>
  <si>
    <t>4c9537228812ed0e8040b629c5a028f17ffc9e4a</t>
  </si>
  <si>
    <t>ce88ae1ad7463ea8d68c8d4fa9b2eb822a19fe3b</t>
  </si>
  <si>
    <t>e963b76f978007183e7eff73e095e3997af0c6be</t>
  </si>
  <si>
    <t>233a69e724ca2a442cb12f7ed9af128fc7723ecd</t>
  </si>
  <si>
    <t>0c1c4cb0429124dc0d770808ab777eaf89b37e7a</t>
  </si>
  <si>
    <t>bebdcd5d33a4f399aeb3dc59dc7f7504f2875522</t>
  </si>
  <si>
    <t>e04281abda3357c9da3a0dfb788924819763200d</t>
  </si>
  <si>
    <t>25bc6038b32eae25f31e01f3dc613dc4f3599865</t>
  </si>
  <si>
    <t>7415063b8e0bdb6c3c838af7860cf22ba80fcd30</t>
  </si>
  <si>
    <t>43df5c6dfab77d0b2ad7c590ad9da7acd9cd1628</t>
  </si>
  <si>
    <t>a8eb3d87c5f773017fa82a1c0a2765bcb9857565</t>
  </si>
  <si>
    <t>fba1672888c8662bfc4a11e95b16046c21479f57</t>
  </si>
  <si>
    <t>4f7eee536f48a422a1ec6e8d7a75e1edd0c10b43</t>
  </si>
  <si>
    <t>107ee3c23f6d4b3bf979a2af59ce960cad8216cc</t>
  </si>
  <si>
    <t>ab840508e6da34faa1ea212a375adc165e1b2e98</t>
  </si>
  <si>
    <t>e682758de17f339f12fb5e02527115170a946bb9</t>
  </si>
  <si>
    <t>3489d81f8ec3db83764791c1000351252c884757</t>
  </si>
  <si>
    <t>08bec60e8fdc5aa9335596617e91e6f4679b85eb</t>
  </si>
  <si>
    <t>d5c7938837b0bf36c63de4c6f1e3081b027c9c73</t>
  </si>
  <si>
    <t>e9a336d04ca6a32347fbfb2cee949a656f72e0f4</t>
  </si>
  <si>
    <t>748ecddf02a26e05e057e69a1c962d91d5a42daf</t>
  </si>
  <si>
    <t>0ad9d15c526f070d72389ff8691ae41f5dd13362</t>
  </si>
  <si>
    <t>a5ad9105cf3825c3b68cee5d1794897e30cb4027</t>
  </si>
  <si>
    <t>f5dd62022922bad8c13bb413fc60f39ec0000a15</t>
  </si>
  <si>
    <t>3d01dd4a97718bf639098b6638f3dd8f239f4752</t>
  </si>
  <si>
    <t>cb4056264a88f5aa30291040d35b173449dbce98</t>
  </si>
  <si>
    <t>498c0e9b08de1450bf4a4a0945d82b0eec05620f</t>
  </si>
  <si>
    <t>519e79d7ebdbb65a92463fc213ed27fbae08d991</t>
  </si>
  <si>
    <t>f674c25b98432b93dfe08c36b99f910cd78611e4</t>
  </si>
  <si>
    <t>789ba9a11c6cf1d7242e2f0572abd19a9e9b1f3a</t>
  </si>
  <si>
    <t>0e9c12bfa61a464bd05bcce28f24138296e720d2</t>
  </si>
  <si>
    <t>5980f47427ab0d58e5a4ffa0dd68915b9cb4eba0</t>
  </si>
  <si>
    <t>1aa43bb535585cf2e3d323e055ddba46cfb10a9e</t>
  </si>
  <si>
    <t>37e900dab7e117c6438962b7af5504c7d24edc5c</t>
  </si>
  <si>
    <t>41119011ac40907ecc8ead17088110ef8deca496</t>
  </si>
  <si>
    <t>738aaed969b749f0162e30560e2eff6bda784c28</t>
  </si>
  <si>
    <t>86de29cfd32d7115504d10e645372436092acc6e</t>
  </si>
  <si>
    <t>8dbaf0ef7d7e85f843c42883dfb80b638ba5fbbe</t>
  </si>
  <si>
    <t>4bd394eb0d2062e88964cbaac75896176ea44bea</t>
  </si>
  <si>
    <t>aa07246feb872b1be36f89f98cf70fa71771152f</t>
  </si>
  <si>
    <t>a0b919544f8640410fed574d22acc175dda63ee7</t>
  </si>
  <si>
    <t>036fcb24872fa4616bad62855a3a5cc92719956f</t>
  </si>
  <si>
    <t>af73543a003c8b9a1432bf3454d2110e3ec2c651</t>
  </si>
  <si>
    <t>e80d8215c212135c6192d69b5ba42d954207ea40</t>
  </si>
  <si>
    <t>4b359407a1326979b84326707d10a002473d9f7c</t>
  </si>
  <si>
    <t>0cc52d0cd64b87399b0ba2e5e2610af961b7af9c</t>
  </si>
  <si>
    <t>23d7107dc97862ab67da2064a7827895f344a5d6</t>
  </si>
  <si>
    <t>9225b3bba75eea9118611cbd5d06f5d4ddcc92d8</t>
  </si>
  <si>
    <t>9fdc3997b5624140db7fb2ac53628df4d1dedae9</t>
  </si>
  <si>
    <t>dec3fb2bd14e3abaf83255092e885fe6a94a0d4d</t>
  </si>
  <si>
    <t>787998e5aff04c6e58e572378f7cd5a5a0c435ec</t>
  </si>
  <si>
    <t>cc04edd35b5ad86adde74856cedbf56bb1812b0b</t>
  </si>
  <si>
    <t>a529cefa593d5aa0a41938d16a5c4c9e87d2d164</t>
  </si>
  <si>
    <t>4960df99fcd1b6d7f77aa1c06d7cc66c5ac16189</t>
  </si>
  <si>
    <t>9be6b570f41aa69d3d696b927f9805929e4dafcc</t>
  </si>
  <si>
    <t>677cf24b6234fa2a58608a379611ca0062b836b5</t>
  </si>
  <si>
    <t>826540d61716f0bb041dfe36a7e3d9a8bbe7dc3e</t>
  </si>
  <si>
    <t>e4f427949e5f7ce034ecec44f95392828ef4482b</t>
  </si>
  <si>
    <t>cffa23ae9ca099c133cc3cbf8f05efcadb22b11a</t>
  </si>
  <si>
    <t>b5ffde8a55d63bd1e7e0a60abbfcf6e6d4d6f74c</t>
  </si>
  <si>
    <t>d53b8baa89b0b3ae22a5d93acc6d3cfdf3b3fc29</t>
  </si>
  <si>
    <t>91dafb7bfb6cc113b81674531dfee825cd13438d</t>
  </si>
  <si>
    <t>5fa2592b754bbc52837c605f0768251dd4a78d7b</t>
  </si>
  <si>
    <t>459eca99cc504833b9d7a3dd2db37e5002cc152d</t>
  </si>
  <si>
    <t>14e7e0851b630cb5f997ebdabb785128e85573d6</t>
  </si>
  <si>
    <t>4ec2bf7c030311793655355de8cf4515c4749771</t>
  </si>
  <si>
    <t>e12fba579dc6680ce6e18aaec86fb166482c10af</t>
  </si>
  <si>
    <t>6e4458a3a004727de791d793dda51e5bb466e1fb</t>
  </si>
  <si>
    <t>3527fb6c50226e05b2f384751305ba5089b1918f</t>
  </si>
  <si>
    <t>e405b5e7e18a18bc13cbc10f57809032539930fd</t>
  </si>
  <si>
    <t>59a07dd56edc3ee6ab1cca55e4871299db862bab</t>
  </si>
  <si>
    <t>7fb8dd61e7c7e1ed79afeaf70dac5b1acfd5b5a7</t>
  </si>
  <si>
    <t>b13e13d631b2a80d1c98ba26ad8c9b1482e43339</t>
  </si>
  <si>
    <t>5f6ce82d69f0a6efde3d0ca6b87738f1312e1447</t>
  </si>
  <si>
    <t>5aa29d3ff2350d9f87a8fc2efebbb7419abddd23</t>
  </si>
  <si>
    <t>a36fb7805caf76710cc7e0c0e75b4edb1a4aec90</t>
  </si>
  <si>
    <t>9dacb2fb738751fe80c94e9b9107b7c7ce833222</t>
  </si>
  <si>
    <t>a44520f851d40d0ebce450d53d408ba9e96fc363</t>
  </si>
  <si>
    <t>18c84afc13a189adc62241569ebae884c64a81cb</t>
  </si>
  <si>
    <t>5db85f42b128fd07fdb74aa6b5b36601f78c3783</t>
  </si>
  <si>
    <t>f679dff2ada56ab71f8db391968916ebf2fa4e99</t>
  </si>
  <si>
    <t>24d840d21a9fdbbe818ffdd91e00a7f2847ada39</t>
  </si>
  <si>
    <t>65ed7cb9a43e0275839daf9f8ba653384dc4c2a8</t>
  </si>
  <si>
    <t>0af9ccf865856f37ac011fa2816219800a3f05f3</t>
  </si>
  <si>
    <t>93e78550b977f270d811874fb831663ed025c35d</t>
  </si>
  <si>
    <t>28b5d2d0936334718735dea1f4e019dc33996aa2</t>
  </si>
  <si>
    <t>4427e86dda4cd322de8f547dace8e32dd994caa2</t>
  </si>
  <si>
    <t>3bc636709ceb5defbc3407ddfc25bea715f2350e</t>
  </si>
  <si>
    <t>28ded68ccdce124f08e61fa181489dc4bc601cd1</t>
  </si>
  <si>
    <t>77cd2935f2a631993c2f62e15c720fa7ca8eb8a1</t>
  </si>
  <si>
    <t>fd354552c87b87622651bdbd3d6e48ccb826909f</t>
  </si>
  <si>
    <t>7886517b36406996e5063d4345a4f3fca9d68d13</t>
  </si>
  <si>
    <t>82632f9f7d84d98959e9699ab6f0da24d362655d</t>
  </si>
  <si>
    <t>7759d2e509eb938310cea6d78067236210415bbf</t>
  </si>
  <si>
    <t>76f5f234b12d663be7fee56a0da7a8a3098e2717</t>
  </si>
  <si>
    <t>678f0e8b5de73762363ee34f908f90499a2ffd7d</t>
  </si>
  <si>
    <t>b893c1a80e53c4a90991198985224c3c3c678553</t>
  </si>
  <si>
    <t>7545f64ed9f8c7d1ce265356cc84240111aa71f6</t>
  </si>
  <si>
    <t>07327011fefc244880bbaef29a46cf9fc3cd6186</t>
  </si>
  <si>
    <t>01a87a6fc572b2e4d728a132cdec79b2b58a28fb</t>
  </si>
  <si>
    <t>2109fd8e80ca21db9ed9dcb0fa4c4f5e65f1444a</t>
  </si>
  <si>
    <t>19688a89b34d2993015c6294b40c44f44034dff9</t>
  </si>
  <si>
    <t>570b3fc50776285343ed57b87eb5ce2e8867b1fd</t>
  </si>
  <si>
    <t>ee63e178339b4ded47f3194f32bab101255770fe</t>
  </si>
  <si>
    <t>ff5e3e0b21a22f6fae7ba3a83f5cee7a71da0d39</t>
  </si>
  <si>
    <t>57b1d91a6e78b742c455ae09bf28f1997f2ab783</t>
  </si>
  <si>
    <t>f3416d756b512d19407ddcd90c9104e21c1bf1e5</t>
  </si>
  <si>
    <t>c2e6080f4ae3e6d860312d27e37c7e4bb944442d</t>
  </si>
  <si>
    <t>ad3de6754bfeef87b111ac6417ca4e73d62a5b57</t>
  </si>
  <si>
    <t>8cc1a6af3a48716b0b976cb0abc3cf268c818c12</t>
  </si>
  <si>
    <t>b39e275c4d4fc4f7cdbe10bc81be06fe50f8fb5b</t>
  </si>
  <si>
    <t>117fab078ef93ef70c4c38081c8dc1ab3785f67d</t>
  </si>
  <si>
    <t>9e86d9b7ec1d595d27f41b2bbb63b510c816cd1d</t>
  </si>
  <si>
    <t>e1eeb061fbccc0832a89af5e062ee8457c851342</t>
  </si>
  <si>
    <t>98651f7e3031da867790b1bd19d7c878055fbac5</t>
  </si>
  <si>
    <t>3f630433df4db0e93183c603b309f691b26d35fe</t>
  </si>
  <si>
    <t>823560a2568f95b759da7259f1921ea581b5d524</t>
  </si>
  <si>
    <t>c2e5aa487d76003d96a0b51ef201af3f7e93700f</t>
  </si>
  <si>
    <t>bc03051e9c2fd0557ed8a0d084104b807f8cbe15</t>
  </si>
  <si>
    <t>339446d5807d05810ed43fb0f7c7cf263692e4ef</t>
  </si>
  <si>
    <t>f73e00a2de93f9f944ad7765e74de87f38f3e3af</t>
  </si>
  <si>
    <t>e9207468fd43fb278b0892bf81aa8d3d95a2b50c</t>
  </si>
  <si>
    <t>677176af49537f8c6af3c97b7cc67cf7aa2385a5</t>
  </si>
  <si>
    <t>82ddcb2c6ba062877970bf7984c708d7c3c41d37</t>
  </si>
  <si>
    <t>b4679be7ce0ffbf5901b0c8bdd730f7a8d6e2de6</t>
  </si>
  <si>
    <t>bcd0bdd7c2cde22034f6cbdddc79950b7b8a2ad3</t>
  </si>
  <si>
    <t>d6d8d5a38e0ff81f1348471e13dbfee441e861a7</t>
  </si>
  <si>
    <t>38ad293e5da4b6909a77c01c66563db12b5bf8ff</t>
  </si>
  <si>
    <t>397a509c7de2f191b1647b8d458c6f86e3e0a56e</t>
  </si>
  <si>
    <t>657a0b34b39507198151f6daaa81bcd2ca836248</t>
  </si>
  <si>
    <t>8d104bbe6a36b1b48e7b333070c7c675dbe90120</t>
  </si>
  <si>
    <t>17a3aaba8d6006c31e40c864dab2dc122d6fb89c</t>
  </si>
  <si>
    <t>a6a3def9ad47b7a6e7a463a6f359dcbbc5038d69</t>
  </si>
  <si>
    <t>e79444a4c9575ca94ca28d1bd2cda6d701232a50</t>
  </si>
  <si>
    <t>02c70ae01f641da155add8db328e32b5ab87a03a</t>
  </si>
  <si>
    <t>8a0fa2544bfe8b0d57c4fa434d1453fac8b6a4e4</t>
  </si>
  <si>
    <t>3ba8647761a91340ae0a390636ce50eddc8bb3e5</t>
  </si>
  <si>
    <t>f244c86a856a4d1ba26d2a298a92f9d052c60388</t>
  </si>
  <si>
    <t>1e452ea004b6142977307e82f0bbe092ade8f25b</t>
  </si>
  <si>
    <t>0e2db3b8552bfbe82365936be3d50e3dd58543ab</t>
  </si>
  <si>
    <t>f16e69cd0136d12fc2539d67e27ad64f32593ddd</t>
  </si>
  <si>
    <t>cd30abb72b73e6ac8bf675e5a4975f646bcad77d</t>
  </si>
  <si>
    <t>ec71b99ec3440659a3e8df46b9b2d01af5eb5114</t>
  </si>
  <si>
    <r>
      <t xml:space="preserve">En la columna "Y" de la hoja "Base", cree </t>
    </r>
    <r>
      <rPr>
        <b/>
        <u/>
        <sz val="11"/>
        <color theme="1"/>
        <rFont val="Calibri Light"/>
        <family val="2"/>
        <scheme val="major"/>
      </rPr>
      <t>una fórmula</t>
    </r>
    <r>
      <rPr>
        <sz val="11"/>
        <color theme="1"/>
        <rFont val="Calibri Light"/>
        <family val="2"/>
        <scheme val="major"/>
      </rPr>
      <t xml:space="preserve"> que permita agrupar los plazos (COL K) de las obligaciones, según la siguiente estructura:</t>
    </r>
  </si>
  <si>
    <t>En la Columna "AA" se deben homolgar los LTV para que correspondan a rangos de 20% de amplitud, por ejemplo: "20%-40%", "40%-60%",…</t>
  </si>
  <si>
    <t>4.</t>
  </si>
  <si>
    <t>6.</t>
  </si>
  <si>
    <t>"Z" de la hoja "Base" donde realice este cálculo. En caso de que el LTV sea menor al 20%, se debe asegurar que la fórmula arroje el resultado de 20%.</t>
  </si>
  <si>
    <t>En la hoja "Tabla de Amortización" construya una tabla de amortización con las siguientes condiciones:</t>
  </si>
  <si>
    <t>El monto a financiar no puede ser menor a $ 15.000.000.</t>
  </si>
  <si>
    <t>Puede elegir el plazo entre las siguientes opciones"48, 60, 72 y 84"</t>
  </si>
  <si>
    <t>CONTRACT_DURATION_GROUPS</t>
  </si>
  <si>
    <t>LTV</t>
  </si>
  <si>
    <t>LTV_GROUPS</t>
  </si>
  <si>
    <t>(Todas)</t>
  </si>
  <si>
    <t>Etiquetas de fila</t>
  </si>
  <si>
    <t>25-36</t>
  </si>
  <si>
    <t>37-48</t>
  </si>
  <si>
    <t>49-60</t>
  </si>
  <si>
    <t>61-72</t>
  </si>
  <si>
    <t>Total general</t>
  </si>
  <si>
    <t>Rango LTV</t>
  </si>
  <si>
    <t>Cuenta de préstamo</t>
  </si>
  <si>
    <t>WEIGHT_BY_PAYMENT_PLAN</t>
  </si>
  <si>
    <t>CLIENT_RATE_WEIGHTED_VALUE</t>
  </si>
  <si>
    <t>WEIGHT_FACTOR_BY_PAYMENT_PLAN</t>
  </si>
  <si>
    <t>DURATION_WEIGHTED_VALUE</t>
  </si>
  <si>
    <t>WEIGHTED_AVERAGE_DURATION</t>
  </si>
  <si>
    <t>WEIGHTED_AVERAGE_CLIENT_RATE</t>
  </si>
  <si>
    <t>Monto a financiar</t>
  </si>
  <si>
    <t>Cuota</t>
  </si>
  <si>
    <t>Tasa de interés mensual</t>
  </si>
  <si>
    <t>Número de meses</t>
  </si>
  <si>
    <t>Periodo</t>
  </si>
  <si>
    <t>Abono a capital</t>
  </si>
  <si>
    <t>Pago interés</t>
  </si>
  <si>
    <t>Saldo</t>
  </si>
  <si>
    <t>Cuota (+ seguro de vida)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</si>
</sst>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8" formatCode="&quot;$&quot;\ #,##0.00;[Red]\-&quot;$&quot;\ #,##0.00"/>
    <numFmt numFmtId="164" formatCode="0.000"/>
    <numFmt numFmtId="165" formatCode="yyyy\-mm\-dd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 Light"/>
      <family val="2"/>
      <scheme val="major"/>
    </font>
    <font>
      <sz val="11"/>
      <color theme="0"/>
      <name val="Calibri Light"/>
      <family val="2"/>
      <scheme val="major"/>
    </font>
    <font>
      <b/>
      <sz val="11"/>
      <color theme="0"/>
      <name val="Calibri Light"/>
      <family val="2"/>
      <scheme val="major"/>
    </font>
    <font>
      <b/>
      <u/>
      <sz val="11"/>
      <color theme="1"/>
      <name val="Calibri Light"/>
      <family val="2"/>
      <scheme val="maj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medium">
        <color theme="0" tint="-0.34998626667073579"/>
      </right>
      <top style="thin">
        <color theme="0" tint="-0.34998626667073579"/>
      </top>
      <bottom style="medium">
        <color theme="0" tint="-0.34998626667073579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3">
    <xf numFmtId="0" fontId="0" fillId="0" borderId="0" xfId="0"/>
    <xf numFmtId="0" fontId="18" fillId="0" borderId="0" xfId="0" applyFont="1"/>
    <xf numFmtId="0" fontId="19" fillId="33" borderId="0" xfId="0" applyFont="1" applyFill="1"/>
    <xf numFmtId="0" fontId="20" fillId="33" borderId="0" xfId="0" applyFont="1" applyFill="1"/>
    <xf numFmtId="49" fontId="18" fillId="0" borderId="0" xfId="0" applyNumberFormat="1" applyFont="1"/>
    <xf numFmtId="0" fontId="18" fillId="0" borderId="0" xfId="0" applyFont="1" applyFill="1"/>
    <xf numFmtId="0" fontId="18" fillId="0" borderId="10" xfId="0" applyFont="1" applyFill="1" applyBorder="1" applyAlignment="1">
      <alignment horizontal="center"/>
    </xf>
    <xf numFmtId="0" fontId="20" fillId="34" borderId="11" xfId="0" applyFont="1" applyFill="1" applyBorder="1" applyAlignment="1">
      <alignment horizontal="center"/>
    </xf>
    <xf numFmtId="0" fontId="20" fillId="34" borderId="12" xfId="0" applyFont="1" applyFill="1" applyBorder="1" applyAlignment="1">
      <alignment horizontal="center"/>
    </xf>
    <xf numFmtId="0" fontId="20" fillId="34" borderId="13" xfId="0" applyFont="1" applyFill="1" applyBorder="1" applyAlignment="1">
      <alignment horizontal="center"/>
    </xf>
    <xf numFmtId="49" fontId="18" fillId="0" borderId="14" xfId="0" applyNumberFormat="1" applyFont="1" applyFill="1" applyBorder="1" applyAlignment="1">
      <alignment horizontal="center"/>
    </xf>
    <xf numFmtId="49" fontId="18" fillId="0" borderId="16" xfId="0" applyNumberFormat="1" applyFont="1" applyFill="1" applyBorder="1" applyAlignment="1">
      <alignment horizontal="center"/>
    </xf>
    <xf numFmtId="0" fontId="18" fillId="0" borderId="17" xfId="0" applyFont="1" applyFill="1" applyBorder="1" applyAlignment="1">
      <alignment horizontal="center"/>
    </xf>
    <xf numFmtId="164" fontId="18" fillId="35" borderId="15" xfId="0" applyNumberFormat="1" applyFont="1" applyFill="1" applyBorder="1" applyAlignment="1">
      <alignment horizontal="center"/>
    </xf>
    <xf numFmtId="164" fontId="18" fillId="35" borderId="18" xfId="0" applyNumberFormat="1" applyFont="1" applyFill="1" applyBorder="1" applyAlignment="1">
      <alignment horizontal="center"/>
    </xf>
    <xf numFmtId="49" fontId="18" fillId="0" borderId="0" xfId="0" applyNumberFormat="1" applyFont="1" applyFill="1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0" fontId="16" fillId="0" borderId="0" xfId="0" applyFont="1" applyAlignment="1">
      <alignment horizontal="center"/>
    </xf>
    <xf numFmtId="165" fontId="0" fillId="0" borderId="0" xfId="0" applyNumberFormat="1"/>
    <xf numFmtId="10" fontId="16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24" fillId="36" borderId="0" xfId="0" applyFont="1" applyFill="1" applyAlignment="1">
      <alignment horizontal="center"/>
    </xf>
    <xf numFmtId="8" fontId="0" fillId="0" borderId="0" xfId="0" applyNumberFormat="1"/>
    <xf numFmtId="0" fontId="0" fillId="34" borderId="20" xfId="0" applyFill="1" applyBorder="1"/>
    <xf numFmtId="0" fontId="0" fillId="34" borderId="22" xfId="0" applyFill="1" applyBorder="1"/>
    <xf numFmtId="10" fontId="0" fillId="34" borderId="22" xfId="0" applyNumberFormat="1" applyFill="1" applyBorder="1"/>
    <xf numFmtId="8" fontId="0" fillId="34" borderId="24" xfId="0" applyNumberFormat="1" applyFill="1" applyBorder="1"/>
    <xf numFmtId="0" fontId="25" fillId="34" borderId="19" xfId="0" applyFont="1" applyFill="1" applyBorder="1"/>
    <xf numFmtId="0" fontId="25" fillId="34" borderId="21" xfId="0" applyFont="1" applyFill="1" applyBorder="1"/>
    <xf numFmtId="0" fontId="25" fillId="34" borderId="23" xfId="0" applyFont="1" applyFill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">
    <dxf>
      <numFmt numFmtId="12" formatCode="&quot;$&quot;\ #,##0.00;[Red]\-&quot;$&quot;\ #,##0.00"/>
    </dxf>
    <dxf>
      <numFmt numFmtId="12" formatCode="&quot;$&quot;\ #,##0.00;[Red]\-&quot;$&quot;\ #,##0.00"/>
    </dxf>
    <dxf>
      <numFmt numFmtId="12" formatCode="&quot;$&quot;\ #,##0.00;[Red]\-&quot;$&quot;\ #,##0.00"/>
    </dxf>
    <dxf>
      <numFmt numFmtId="12" formatCode="&quot;$&quot;\ #,##0.00;[Red]\-&quot;$&quot;\ 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[Prueba Excel v3 - terminada - RP.xlsx]Gráfica!TablaDinámica1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Creditos por Rango Plazo</a:t>
            </a:r>
          </a:p>
          <a:p>
            <a:pPr>
              <a:defRPr/>
            </a:pPr>
            <a:r>
              <a:rPr lang="en-US" sz="1100" i="1"/>
              <a:t>Según LTV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</c:pivotFmt>
      <c:pivotFmt>
        <c:idx val="1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noFill/>
            <a:ln w="19050" cap="rnd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Gráfica!$B$3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25400" cap="flat" cmpd="sng" algn="ctr">
              <a:solidFill>
                <a:schemeClr val="accent1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Gráfica!$A$4:$A$10</c:f>
              <c:strCache>
                <c:ptCount val="6"/>
                <c:pt idx="0">
                  <c:v>&lt;=24</c:v>
                </c:pt>
                <c:pt idx="1">
                  <c:v>25-36</c:v>
                </c:pt>
                <c:pt idx="2">
                  <c:v>37-48</c:v>
                </c:pt>
                <c:pt idx="3">
                  <c:v>49-60</c:v>
                </c:pt>
                <c:pt idx="4">
                  <c:v>61-72</c:v>
                </c:pt>
                <c:pt idx="5">
                  <c:v>&gt;72</c:v>
                </c:pt>
              </c:strCache>
            </c:strRef>
          </c:cat>
          <c:val>
            <c:numRef>
              <c:f>Gráfica!$B$4:$B$10</c:f>
              <c:numCache>
                <c:formatCode>General</c:formatCode>
                <c:ptCount val="6"/>
                <c:pt idx="0">
                  <c:v>308</c:v>
                </c:pt>
                <c:pt idx="1">
                  <c:v>290</c:v>
                </c:pt>
                <c:pt idx="2">
                  <c:v>306</c:v>
                </c:pt>
                <c:pt idx="3">
                  <c:v>710</c:v>
                </c:pt>
                <c:pt idx="4">
                  <c:v>1502</c:v>
                </c:pt>
                <c:pt idx="5">
                  <c:v>2622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2A-456D-93F8-4C689ADF89D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35"/>
        <c:axId val="2034031392"/>
        <c:axId val="2034031808"/>
      </c:barChart>
      <c:catAx>
        <c:axId val="203403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34031808"/>
        <c:crosses val="autoZero"/>
        <c:auto val="1"/>
        <c:lblAlgn val="ctr"/>
        <c:lblOffset val="100"/>
        <c:noMultiLvlLbl val="0"/>
      </c:catAx>
      <c:valAx>
        <c:axId val="20340318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34031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178039</xdr:colOff>
      <xdr:row>19</xdr:row>
      <xdr:rowOff>154378</xdr:rowOff>
    </xdr:from>
    <xdr:to>
      <xdr:col>6</xdr:col>
      <xdr:colOff>427290</xdr:colOff>
      <xdr:row>29</xdr:row>
      <xdr:rowOff>160440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4D2C5DB-1173-4E8A-9965-AE446E7B3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6693" y="4056957"/>
          <a:ext cx="3567868" cy="1857650"/>
        </a:xfrm>
        <a:prstGeom prst="rect">
          <a:avLst/>
        </a:prstGeom>
      </xdr:spPr>
    </xdr:pic>
    <xdr:clientData/>
  </xdr:twoCellAnchor>
  <xdr:twoCellAnchor>
    <xdr:from>
      <xdr:col>6</xdr:col>
      <xdr:colOff>655177</xdr:colOff>
      <xdr:row>22</xdr:row>
      <xdr:rowOff>7123</xdr:rowOff>
    </xdr:from>
    <xdr:to>
      <xdr:col>9</xdr:col>
      <xdr:colOff>491383</xdr:colOff>
      <xdr:row>25</xdr:row>
      <xdr:rowOff>99702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80C3A31A-5940-4E2A-9984-A681BA5732E9}"/>
            </a:ext>
          </a:extLst>
        </xdr:cNvPr>
        <xdr:cNvSpPr txBox="1"/>
      </xdr:nvSpPr>
      <xdr:spPr>
        <a:xfrm>
          <a:off x="4422448" y="4465179"/>
          <a:ext cx="2186299" cy="64805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O" sz="1100"/>
            <a:t>Al seleccionar "Rango LTV"</a:t>
          </a:r>
          <a:r>
            <a:rPr lang="es-CO" sz="1100" baseline="0"/>
            <a:t> se pueden seleccionar los diferentes rangos a filtrar.</a:t>
          </a:r>
          <a:endParaRPr lang="es-CO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58167</xdr:colOff>
      <xdr:row>0</xdr:row>
      <xdr:rowOff>0</xdr:rowOff>
    </xdr:from>
    <xdr:to>
      <xdr:col>7</xdr:col>
      <xdr:colOff>475319</xdr:colOff>
      <xdr:row>15</xdr:row>
      <xdr:rowOff>113049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uario" refreshedDate="44629.831435069442" createdVersion="6" refreshedVersion="6" minRefreshableVersion="3" recordCount="5738">
  <cacheSource type="worksheet">
    <worksheetSource ref="A1:AA5739" sheet="Base"/>
  </cacheSource>
  <cacheFields count="27">
    <cacheField name="local_sys_customer_id" numFmtId="0">
      <sharedItems/>
    </cacheField>
    <cacheField name="contract_number" numFmtId="0">
      <sharedItems/>
    </cacheField>
    <cacheField name="contract_status" numFmtId="0">
      <sharedItems/>
    </cacheField>
    <cacheField name="product_name" numFmtId="0">
      <sharedItems/>
    </cacheField>
    <cacheField name="final_dealer_id" numFmtId="0">
      <sharedItems containsSemiMixedTypes="0" containsString="0" containsNumber="1" containsInteger="1" minValue="-1" maxValue="167192638"/>
    </cacheField>
    <cacheField name="vehicle" numFmtId="0">
      <sharedItems containsBlank="1"/>
    </cacheField>
    <cacheField name="model_year" numFmtId="0">
      <sharedItems containsSemiMixedTypes="0" containsString="0" containsNumber="1" containsInteger="1" minValue="2008" maxValue="2022"/>
    </cacheField>
    <cacheField name="model_family" numFmtId="0">
      <sharedItems/>
    </cacheField>
    <cacheField name="vehicle_type" numFmtId="0">
      <sharedItems containsBlank="1"/>
    </cacheField>
    <cacheField name="object_quality" numFmtId="0">
      <sharedItems/>
    </cacheField>
    <cacheField name="contract_duration" numFmtId="0">
      <sharedItems containsSemiMixedTypes="0" containsString="0" containsNumber="1" containsInteger="1" minValue="12" maxValue="84"/>
    </cacheField>
    <cacheField name="contract_start_date" numFmtId="165">
      <sharedItems containsSemiMixedTypes="0" containsNonDate="0" containsDate="1" containsString="0" minDate="2016-01-11T00:00:00" maxDate="2022-11-02T00:00:00"/>
    </cacheField>
    <cacheField name="contract_planned_end_date" numFmtId="165">
      <sharedItems containsSemiMixedTypes="0" containsNonDate="0" containsDate="1" containsString="0" minDate="2017-12-22T00:00:00" maxDate="2029-11-02T00:00:00"/>
    </cacheField>
    <cacheField name="contract_real_end_date" numFmtId="165">
      <sharedItems containsNonDate="0" containsDate="1" containsString="0" containsBlank="1" minDate="2016-11-23T00:00:00" maxDate="2021-12-31T00:00:00"/>
    </cacheField>
    <cacheField name="vehicle_price" numFmtId="0">
      <sharedItems containsSemiMixedTypes="0" containsString="0" containsNumber="1" containsInteger="1" minValue="11000000" maxValue="178990000"/>
    </cacheField>
    <cacheField name="financed_amount" numFmtId="0">
      <sharedItems containsSemiMixedTypes="0" containsString="0" containsNumber="1" containsInteger="1" minValue="3409000" maxValue="155000000"/>
    </cacheField>
    <cacheField name="first_payment_amount" numFmtId="0">
      <sharedItems containsSemiMixedTypes="0" containsString="0" containsNumber="1" containsInteger="1" minValue="0" maxValue="121683000"/>
    </cacheField>
    <cacheField name="payment_plan_amount" numFmtId="0">
      <sharedItems containsSemiMixedTypes="0" containsString="0" containsNumber="1" containsInteger="1" minValue="76248" maxValue="6610987"/>
    </cacheField>
    <cacheField name="salesman_name" numFmtId="0">
      <sharedItems/>
    </cacheField>
    <cacheField name="bureau_score" numFmtId="0">
      <sharedItems containsString="0" containsBlank="1" containsNumber="1" minValue="-9.8615742829260302" maxValue="2.2543831838469202"/>
    </cacheField>
    <cacheField name="ltv" numFmtId="0">
      <sharedItems containsSemiMixedTypes="0" containsString="0" containsNumber="1" minValue="-2.4946460749081951" maxValue="1.8138122594536541"/>
    </cacheField>
    <cacheField name="client_rate" numFmtId="0">
      <sharedItems containsSemiMixedTypes="0" containsString="0" containsNumber="1" minValue="-4.4146365390986242" maxValue="2.2251006194467262"/>
    </cacheField>
    <cacheField name="total_income" numFmtId="0">
      <sharedItems containsString="0" containsBlank="1" containsNumber="1" minValue="-1.060412379242887" maxValue="15.60712890751358"/>
    </cacheField>
    <cacheField name="age" numFmtId="0">
      <sharedItems containsString="0" containsBlank="1" containsNumber="1" minValue="-2.044011647568226" maxValue="2.519513118804209"/>
    </cacheField>
    <cacheField name="CONTRACT_DURATION_GROUPS" numFmtId="0">
      <sharedItems count="6">
        <s v="&gt;72"/>
        <s v="61-72"/>
        <s v="&lt;=24"/>
        <s v="49-60"/>
        <s v="25-36"/>
        <s v="37-48"/>
      </sharedItems>
    </cacheField>
    <cacheField name="LTV2" numFmtId="10">
      <sharedItems containsSemiMixedTypes="0" containsString="0" containsNumber="1" minValue="0.2" maxValue="1.1492537313432836"/>
    </cacheField>
    <cacheField name="LTV_GROUPS" numFmtId="0">
      <sharedItems count="5">
        <s v="80%-100%"/>
        <s v="20%-40%"/>
        <s v="60%-80%"/>
        <s v="20%"/>
        <s v="40%-60%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738">
  <r>
    <s v="a63d7d88c55e3434c1ccb96571a2532e24a199f2"/>
    <s v="78655f605a3c987f0f7073afe7d5fa60f09d98a3"/>
    <s v="ACTIVO"/>
    <s v="8343dc41ea422406430fb4cb25cd7b7a19286625"/>
    <n v="50"/>
    <s v="DUSTER"/>
    <n v="2022"/>
    <s v="NUEVA DUSTER"/>
    <s v="2e892f86d188d01ec5691b7918003dc271108083"/>
    <s v="NUEVO"/>
    <n v="84"/>
    <d v="2021-10-25T00:00:00"/>
    <d v="2028-10-25T00:00:00"/>
    <m/>
    <n v="83900000"/>
    <n v="73900000"/>
    <n v="10000000"/>
    <n v="1666277"/>
    <s v="2b6df99bd30f7bb1ed920f30ad5b5072040c5336"/>
    <n v="-0.89891905975765174"/>
    <n v="0.71152737676088162"/>
    <n v="0.13042163490563341"/>
    <n v="-0.32424991610166581"/>
    <n v="-0.4197062222492236"/>
    <x v="0"/>
    <n v="0.88081048867699641"/>
    <x v="0"/>
  </r>
  <r>
    <s v="4212c56d120223ea036952c6431227f76d177205"/>
    <s v="861c473705a31842a6a48e5b0ddbb3db6419a9b2"/>
    <s v="PREPAGADO"/>
    <s v="fdba6542025a461058866cfd218b5e0eb7580702"/>
    <n v="83"/>
    <s v="DUSTER"/>
    <n v="2017"/>
    <s v="DUSTER Servicio PÃºblico"/>
    <m/>
    <s v="NUEVO"/>
    <n v="72"/>
    <d v="2016-10-19T00:00:00"/>
    <d v="2022-10-19T00:00:00"/>
    <d v="2021-02-24T00:00:00"/>
    <n v="53800000"/>
    <n v="48420000"/>
    <n v="5380000"/>
    <n v="1143676"/>
    <s v="eae0f4c8e22b747f762f617aece4561bb2921918"/>
    <n v="0.82326908867253745"/>
    <n v="0.79032357974038436"/>
    <n v="1.316088984645875"/>
    <n v="-0.54100893733851985"/>
    <n v="-3.2966835268508812E-2"/>
    <x v="1"/>
    <n v="0.9"/>
    <x v="0"/>
  </r>
  <r>
    <s v="8323910b9383b74ca3b6b0c1b8b212725c6654e9"/>
    <s v="532bebeae2dae98abff7bb6ceaca264dac3224ab"/>
    <s v="ACTIVO"/>
    <s v="1ff25d27b02cec75af9b69c7b7ee096d87a6e4b7"/>
    <n v="49"/>
    <s v="DUSTER"/>
    <n v="2022"/>
    <s v="NUEVA DUSTER"/>
    <s v="2e892f86d188d01ec5691b7918003dc271108083"/>
    <s v="NUEVO"/>
    <n v="12"/>
    <d v="2021-05-13T00:00:00"/>
    <d v="2022-05-13T00:00:00"/>
    <m/>
    <n v="77650000"/>
    <n v="20000000"/>
    <n v="57650000"/>
    <n v="1712667"/>
    <s v="0e1cad2c67fa2a907683ad47c51b4214fd47327c"/>
    <n v="0.2168648110562737"/>
    <n v="-1.8476466588646441"/>
    <n v="-4.4146365390986242"/>
    <n v="1.246641123347582"/>
    <n v="1.9007300996350649"/>
    <x v="2"/>
    <n v="0.25756600128783003"/>
    <x v="1"/>
  </r>
  <r>
    <s v="260a3e04b4e06da7290c2bd69efb53a13454eff0"/>
    <s v="95b1f0b174e985e026dcacd0adf1894312653afe"/>
    <s v="PREPAGADO"/>
    <s v="c7377705b286ba1dbe11224af309f9b7c2929cdd"/>
    <n v="61"/>
    <s v="CLIO"/>
    <n v="2017"/>
    <s v="CLIO STYLE"/>
    <m/>
    <s v="NUEVO"/>
    <n v="72"/>
    <d v="2016-10-31T00:00:00"/>
    <d v="2022-10-31T00:00:00"/>
    <d v="2018-04-27T00:00:00"/>
    <n v="31050000"/>
    <n v="7050000"/>
    <n v="24000000"/>
    <n v="185070"/>
    <s v="fc7bdc755b16bdb0247d7a6271249db666c6767c"/>
    <n v="0.76262866091091108"/>
    <n v="-1.9729389377266879"/>
    <n v="0.99991102471514426"/>
    <n v="-0.33938520724450227"/>
    <n v="-0.88379348662608126"/>
    <x v="1"/>
    <n v="0.22705314009661837"/>
    <x v="1"/>
  </r>
  <r>
    <s v="fe66a03d66227b8da3be04c1423c1396dbba9680"/>
    <s v="b47a7ea71ffe0eb93f5d8d888a8de37208df3c53"/>
    <s v="PREPAGADO"/>
    <s v="d42a0e1d5792a438fbe63c928d603c193394d0b9"/>
    <n v="236"/>
    <s v="DUSTER"/>
    <n v="2018"/>
    <s v="DUSTER"/>
    <m/>
    <s v="NUEVO"/>
    <n v="60"/>
    <d v="2017-12-28T00:00:00"/>
    <d v="2022-12-28T00:00:00"/>
    <d v="2020-12-04T00:00:00"/>
    <n v="62890000"/>
    <n v="42890000"/>
    <n v="20000000"/>
    <n v="1139070"/>
    <s v="f9135bc6e62f40c8eddb937bb59cee2ddf02357c"/>
    <n v="1.441801451841126"/>
    <n v="-0.1048946372831227"/>
    <n v="0.52564408481904745"/>
    <n v="-0.38897114257260268"/>
    <n v="0.58581618390063472"/>
    <x v="3"/>
    <n v="0.68198441723644454"/>
    <x v="2"/>
  </r>
  <r>
    <s v="e7db26ec2bc3107b6f0d2f1c6da2a7897d6cc56a"/>
    <s v="60eb8ba0bd795cab46fff566008ce7e694269b5d"/>
    <s v="ACTIVO"/>
    <s v="124edca39b8159aadaf3c08b9fe65fc5e651b829"/>
    <n v="246"/>
    <s v="SANDERO"/>
    <n v="2022"/>
    <s v="NUEVO SANDERO PH2"/>
    <s v="2e892f86d188d01ec5691b7918003dc271108083"/>
    <s v="NUEVO"/>
    <n v="12"/>
    <d v="2021-07-30T00:00:00"/>
    <d v="2022-07-30T00:00:00"/>
    <m/>
    <n v="49290000"/>
    <n v="14290000"/>
    <n v="35000000"/>
    <n v="1307267"/>
    <s v="9d7bd38b98da3721b9fbc0b7b5f1a754213bcdf8"/>
    <n v="-0.207618183275111"/>
    <n v="-1.714807341464156"/>
    <n v="-1.3714236747653381"/>
    <n v="2.5475530429847879"/>
    <n v="0.97255557088134947"/>
    <x v="2"/>
    <n v="0.28991681882734832"/>
    <x v="1"/>
  </r>
  <r>
    <s v="007e7728f72a5ed12eaa27d1afccfb5003d8025d"/>
    <s v="dbb43f20658d6deb354cd4a1b5ddcd4a89eda977"/>
    <s v="PREPAGADO"/>
    <s v="b343285d50b68c86a0e87b9b7541df51d4db5495"/>
    <n v="220"/>
    <s v="USADOS"/>
    <n v="2016"/>
    <s v="USADOS MM"/>
    <m/>
    <s v="NUEVO"/>
    <n v="72"/>
    <d v="2018-03-28T00:00:00"/>
    <d v="2024-03-28T00:00:00"/>
    <d v="2018-07-30T00:00:00"/>
    <n v="26900000"/>
    <n v="21900000"/>
    <n v="5000000"/>
    <n v="483990"/>
    <s v="d5e3c217d8ea2998bad4e657513b99b45ba38544"/>
    <n v="1.1628554841376451"/>
    <n v="0.43770834264753011"/>
    <n v="0.4070773498450232"/>
    <n v="-0.61431485366930705"/>
    <n v="0.81785981608906366"/>
    <x v="1"/>
    <n v="0.81412639405204457"/>
    <x v="0"/>
  </r>
  <r>
    <s v="68f5ecdacf13e1cc79cb332b3897bd8f9adf1708"/>
    <s v="d202b85a03b5a0f611233f3af57ab36fb0b08bc2"/>
    <s v="CANCELADO"/>
    <s v="85ace3a84a80c0e854519914fde3b46a8c91f803"/>
    <n v="62"/>
    <s v="LOGAN"/>
    <n v="2020"/>
    <s v="NUEVO LOGAN PH2"/>
    <s v="2e892f86d188d01ec5691b7918003dc271108083"/>
    <s v="NUEVO"/>
    <n v="12"/>
    <d v="2019-12-17T00:00:00"/>
    <d v="2020-12-17T00:00:00"/>
    <d v="2020-12-09T00:00:00"/>
    <n v="48770000"/>
    <n v="7315500"/>
    <n v="41454500"/>
    <n v="658386"/>
    <s v="f99cba83470b6744b02cb8a0d0c03e84221970cc"/>
    <n v="0.39878609434115281"/>
    <n v="-2.289335471492659"/>
    <n v="-0.46241203996448682"/>
    <n v="1.335268711358256"/>
    <n v="1.281947080465921"/>
    <x v="2"/>
    <n v="0.2"/>
    <x v="3"/>
  </r>
  <r>
    <s v="ded1657fd89c229a115ef5db4a8dae130cd8a037"/>
    <s v="cc6b753ff28150a2c36356cbc7e79058c87db813"/>
    <s v="PREPAGADO"/>
    <s v="598102830880cd5733b5cfa010cc17b8e7107b1c"/>
    <n v="7"/>
    <s v="SANDERO"/>
    <n v="2018"/>
    <s v="NUEVO SANDERO"/>
    <m/>
    <s v="NUEVO"/>
    <n v="60"/>
    <d v="2017-04-07T00:00:00"/>
    <d v="2022-07-04T00:00:00"/>
    <d v="2018-01-22T00:00:00"/>
    <n v="45500000"/>
    <n v="22750000"/>
    <n v="22750000"/>
    <n v="622232"/>
    <s v="cb6e7d6ed0d58f271329ebc739164490e967e61e"/>
    <n v="1.5630823073643789"/>
    <n v="-0.85216124758390532"/>
    <n v="0.92086653473246149"/>
    <n v="0.101960933951611"/>
    <n v="1.281947080465921"/>
    <x v="3"/>
    <n v="0.5"/>
    <x v="4"/>
  </r>
  <r>
    <s v="51e2ba939b46d0d9955a4e5f2aab5be4d63a0629"/>
    <s v="8ec75743da07f26b7a0f561a2d31338e1adb66a0"/>
    <s v="PREPAGADO"/>
    <s v="a24a0e02d5006b1c2d757c7a4f784b846611a8d0"/>
    <n v="62"/>
    <s v="USADOS"/>
    <n v="2015"/>
    <s v="USADOS MM"/>
    <m/>
    <s v="USADO"/>
    <n v="60"/>
    <d v="2018-01-06T00:00:00"/>
    <d v="2023-06-01T00:00:00"/>
    <d v="2018-10-08T00:00:00"/>
    <n v="24000000"/>
    <n v="18000000"/>
    <n v="6000000"/>
    <n v="453467"/>
    <s v="aed5e735e39ab96a8f2be81211c4875b00573c27"/>
    <n v="0.78688483201556159"/>
    <n v="0.17439176949377561"/>
    <n v="0.68373306478441309"/>
    <n v="5.4059924481156853E-2"/>
    <n v="0.35377255171220601"/>
    <x v="3"/>
    <n v="0.75"/>
    <x v="2"/>
  </r>
  <r>
    <s v="41b2448f42afbba034db365df8b5cb5e286c1eae"/>
    <s v="0197ef90d7d6569dc212287ed9241e52cadf6f29"/>
    <s v="ACTIVO"/>
    <s v="7e0444902279ad565232444edcf9ba6203b30467"/>
    <n v="15"/>
    <s v="DUSTER"/>
    <n v="2021"/>
    <s v="DUSTER Servicio PÃºblico"/>
    <s v="2e892f86d188d01ec5691b7918003dc271108083"/>
    <s v="NUEVO"/>
    <n v="72"/>
    <d v="2020-07-29T00:00:00"/>
    <d v="2026-07-29T00:00:00"/>
    <m/>
    <n v="60694487"/>
    <n v="41702987"/>
    <n v="18991500"/>
    <n v="995945"/>
    <s v="930702ec2c3e72d456d907ad7e50a046ee285aa5"/>
    <n v="-1.214249284118109"/>
    <n v="-8.3902163289460818E-2"/>
    <n v="0.44659959483636458"/>
    <n v="-9.50607684414113E-2"/>
    <n v="0.19907679691992"/>
    <x v="1"/>
    <n v="0.68709678689598286"/>
    <x v="2"/>
  </r>
  <r>
    <s v="2d8feb2a6ecd938bc0a6f6f238ebf5da98d49e77"/>
    <s v="e51d29d9b55eb1695191b30efe0c2f31e78deafd"/>
    <s v="PREPAGADO"/>
    <s v="6effd9726a01d97fb90ac9a7f16ca5cd0d2646e1"/>
    <n v="84"/>
    <s v="STEPWAY"/>
    <n v="2018"/>
    <s v="NUEVO STEPWAY"/>
    <m/>
    <s v="NUEVO"/>
    <n v="36"/>
    <d v="2017-07-04T00:00:00"/>
    <d v="2020-03-31T00:00:00"/>
    <d v="2019-05-14T00:00:00"/>
    <n v="47350000"/>
    <n v="7102500"/>
    <n v="40247500"/>
    <n v="208300"/>
    <s v="0b9e5ef7ecdb21c3df2e91f8c180559e4790ebd3"/>
    <n v="1.068735666674399E-2"/>
    <n v="-2.289335471492659"/>
    <n v="-4.108451383591504"/>
    <n v="7.446536552440404E-2"/>
    <n v="2.1327737318234941"/>
    <x v="4"/>
    <n v="0.2"/>
    <x v="3"/>
  </r>
  <r>
    <s v="fb89396507c00a97427acb71dc1a3f951cd9c7ce"/>
    <s v="09d72f189fa2b71cc8fac6a205e2330636ee89ef"/>
    <s v="ACTIVO"/>
    <s v="c037df174ea56656e3f2727cd283ca029d539c32"/>
    <n v="51"/>
    <s v="DUSTER"/>
    <n v="2020"/>
    <s v="DUSTER"/>
    <s v="2e892f86d188d01ec5691b7918003dc271108083"/>
    <s v="NUEVO"/>
    <n v="72"/>
    <d v="2019-01-11T00:00:00"/>
    <d v="2025-01-11T00:00:00"/>
    <m/>
    <n v="53560000"/>
    <n v="41060000"/>
    <n v="12500000"/>
    <n v="957985"/>
    <s v="b53b0bf5f413cb9aab27f8e13ca1e90e2ee4fea7"/>
    <n v="-1.46893908071694"/>
    <n v="0.2426241955728746"/>
    <n v="0.16994387989697479"/>
    <n v="-0.54959263148719362"/>
    <n v="1.823382222238922"/>
    <x v="1"/>
    <n v="0.76661687826736369"/>
    <x v="2"/>
  </r>
  <r>
    <s v="b5ca3369394be135f371ffce0004756787e3a799"/>
    <s v="75a52a9e0acdc489161335cfdcd97a5b94a9f078"/>
    <s v="PREPAGADO"/>
    <s v="389c88584421a13b9542405baa4aaeda5c884d3e"/>
    <n v="50"/>
    <s v="SANDERO"/>
    <n v="2019"/>
    <s v="NUEVO SANDERO"/>
    <s v="2e892f86d188d01ec5691b7918003dc271108083"/>
    <s v="NUEVO"/>
    <n v="84"/>
    <d v="2019-02-19T00:00:00"/>
    <d v="2026-02-19T00:00:00"/>
    <d v="2020-09-28T00:00:00"/>
    <n v="33590000"/>
    <n v="15590000"/>
    <n v="18000000"/>
    <n v="295085"/>
    <s v="1d5416a29d73c5f6881c220822ee3df576447e02"/>
    <n v="0.61709163428300773"/>
    <n v="-0.99946656292520997"/>
    <n v="-0.38554716227083191"/>
    <n v="-0.85005578087077316"/>
    <n v="0.66316406129677774"/>
    <x v="0"/>
    <n v="0.46412622804406073"/>
    <x v="4"/>
  </r>
  <r>
    <s v="3222a148937e73dbb29376ff348994425373fa60"/>
    <s v="c1a88965e0f1d92f5f8abc74f897d31cb03541a0"/>
    <s v="PREPAGADO"/>
    <s v="1e37c6928f415c93f35587957257b25f2220204d"/>
    <n v="38"/>
    <s v="LOGAN"/>
    <n v="2020"/>
    <s v="NUEVO LOGAN"/>
    <s v="2e892f86d188d01ec5691b7918003dc271108083"/>
    <s v="NUEVO"/>
    <n v="84"/>
    <d v="2019-05-17T00:00:00"/>
    <d v="2026-05-17T00:00:00"/>
    <d v="2019-08-21T00:00:00"/>
    <n v="38750000"/>
    <n v="39750000"/>
    <n v="0"/>
    <n v="826201"/>
    <s v="d32b2544aa3cda758f28d956500fd6e0d7981c8d"/>
    <n v="0.33814566657952638"/>
    <n v="1.3069115496246371"/>
    <n v="0.72325530977575447"/>
    <n v="-0.14040180447714579"/>
    <n v="-0.96114136402222416"/>
    <x v="0"/>
    <n v="1.0258064516129033"/>
    <x v="0"/>
  </r>
  <r>
    <s v="a890330c4c9849d6f67c8666eff73ede72455e60"/>
    <s v="9613abd8b6c7a06f5887e8757047b32c9d446e63"/>
    <s v="PREPAGADO"/>
    <s v="a65c60e59165d9af643419b26154ffd93f642835"/>
    <n v="38"/>
    <s v="LOGAN"/>
    <n v="2019"/>
    <s v="NUEVO LOGAN"/>
    <m/>
    <s v="NUEVO"/>
    <n v="84"/>
    <d v="2018-03-04T00:00:00"/>
    <d v="2025-04-03T00:00:00"/>
    <d v="2020-01-21T00:00:00"/>
    <n v="34529999"/>
    <n v="31122000"/>
    <n v="3407999"/>
    <n v="626211"/>
    <s v="d1a8b93c71ab09ed858e70067adbb9bb41577875"/>
    <n v="-7.420924219953294E-2"/>
    <n v="0.79567496242258029"/>
    <n v="0.33364699476336063"/>
    <n v="-0.79371578727595982"/>
    <n v="-0.4197062222492236"/>
    <x v="0"/>
    <n v="0.90130324069803769"/>
    <x v="0"/>
  </r>
  <r>
    <s v="5729798c4d5d0e67de819a3e262c240c8905660c"/>
    <s v="8771ef6c0757f3a0433e164fba88f8e7f3ad8830"/>
    <s v="PREPAGADO"/>
    <s v="4a7b7e367ecae1d6fda7f0a3e66e76e4b3471929"/>
    <n v="60"/>
    <s v="CLIO"/>
    <n v="2017"/>
    <s v="CLIO STYLE"/>
    <m/>
    <s v="NUEVO"/>
    <n v="60"/>
    <d v="2017-02-27T00:00:00"/>
    <d v="2022-02-27T00:00:00"/>
    <d v="2021-11-26T00:00:00"/>
    <n v="29820000"/>
    <n v="14910000"/>
    <n v="14910000"/>
    <n v="339030"/>
    <s v="232e073f93f55bb3cb53abee5d0ddfba69a30214"/>
    <n v="0.13196821218999669"/>
    <n v="-0.85216124758390532"/>
    <n v="-0.89370486199169796"/>
    <n v="0.1246279669803606"/>
    <n v="1.978077977031208"/>
    <x v="3"/>
    <n v="0.5"/>
    <x v="4"/>
  </r>
  <r>
    <s v="698c2a45bedec2ef1e09227c21865daf691f1159"/>
    <s v="d6de1f644dbe83579a43d0401de9f1b16a371b14"/>
    <s v="PREPAGADO"/>
    <s v="1c56d859d57db1c826975039afa83c2d1dcc3a7d"/>
    <n v="15"/>
    <s v="LOGAN"/>
    <n v="2019"/>
    <s v="NUEVO LOGAN"/>
    <m/>
    <s v="NUEVO"/>
    <n v="84"/>
    <d v="2018-08-17T00:00:00"/>
    <d v="2025-08-17T00:00:00"/>
    <d v="2020-11-17T00:00:00"/>
    <n v="34990000"/>
    <n v="20990000"/>
    <n v="14000000"/>
    <n v="430592"/>
    <s v="b2b72db1a076aa89f7bd2aa8870447ac40315a98"/>
    <n v="0.62921971983533309"/>
    <n v="-0.44200945625078242"/>
    <n v="0.56516632981038883"/>
    <n v="-0.4900013089974608"/>
    <n v="0.43112042910834891"/>
    <x v="0"/>
    <n v="0.5998856816233209"/>
    <x v="4"/>
  </r>
  <r>
    <s v="8a337a61fa786c06ab6948c973b548d13d441b8a"/>
    <s v="daee9bcb9b06dd65ddf1d51da035e83accecf758"/>
    <s v="PREPAGADO"/>
    <s v="19a062e5fbe4358ac9557d4b14dbbfd53150ca9d"/>
    <n v="60"/>
    <s v="DUSTER"/>
    <n v="2021"/>
    <s v="DUSTER"/>
    <s v="2e892f86d188d01ec5691b7918003dc271108083"/>
    <s v="NUEVO"/>
    <n v="72"/>
    <d v="2020-09-12T00:00:00"/>
    <d v="2026-12-09T00:00:00"/>
    <d v="2021-07-06T00:00:00"/>
    <n v="64330000"/>
    <n v="24330000"/>
    <n v="40000000"/>
    <n v="669547"/>
    <s v="026f2dbff0f657cf8b51a37de1e13584f2ccb0a9"/>
    <n v="-0.32889903879836369"/>
    <n v="-1.35227272831163"/>
    <n v="0.4070773498450232"/>
    <n v="0.67146126037428722"/>
    <n v="-0.72909773183379534"/>
    <x v="1"/>
    <n v="0.37820612466967202"/>
    <x v="1"/>
  </r>
  <r>
    <s v="9d7c895273348eed18f4d956dbaa764ef18a14e9"/>
    <s v="bfb3f4839bd811e3ab330005e692f9a818431ba4"/>
    <s v="PREPAGADO"/>
    <s v="a77c76312e7298e8d8cbf37d37191bb75af8eded"/>
    <n v="7"/>
    <s v="DUSTER"/>
    <n v="2021"/>
    <s v="DUSTER"/>
    <s v="2e892f86d188d01ec5691b7918003dc271108083"/>
    <s v="NUEVO"/>
    <n v="84"/>
    <d v="2020-10-22T00:00:00"/>
    <d v="2027-10-22T00:00:00"/>
    <d v="2021-12-13T00:00:00"/>
    <n v="57882000"/>
    <n v="48982000"/>
    <n v="8900000"/>
    <n v="1097857"/>
    <s v="d4fe067a31477c3902f47c94ed98e66bfafeebdb"/>
    <n v="-6.2081156647207668E-2"/>
    <n v="0.5695691014195019"/>
    <n v="0.99991102471514426"/>
    <n v="0.67146126037428722"/>
    <n v="-0.4197062222492236"/>
    <x v="0"/>
    <n v="0.84623889983069001"/>
    <x v="0"/>
  </r>
  <r>
    <s v="a67fbada52af925904ef2732102930ad2c03deb7"/>
    <s v="9d4c652c16c03c18915417ca6bcecd5b008304f6"/>
    <s v="ACTIVO"/>
    <s v="66dec7756a08030ec2fadbf0a05e5123ab5ce19e"/>
    <n v="1242928"/>
    <m/>
    <n v="2022"/>
    <s v="NUEVOS OTRAS MARCAS"/>
    <m/>
    <s v="USADO"/>
    <n v="84"/>
    <d v="2021-12-28T00:00:00"/>
    <d v="2028-12-28T00:00:00"/>
    <m/>
    <n v="96990000"/>
    <n v="81990000"/>
    <n v="15000000"/>
    <n v="1881413"/>
    <s v="7ff7deeb7eff0b09f4dc8ce4bdcc24fc3c9a3b52"/>
    <n v="0.84752525977718796"/>
    <n v="0.56589807016088978"/>
    <n v="0.36755510485368181"/>
    <n v="-0.58711766669131737"/>
    <n v="0.43112042910834891"/>
    <x v="0"/>
    <n v="0.84534488091555826"/>
    <x v="0"/>
  </r>
  <r>
    <s v="8d8a2f32036cc09a3728e5dd3307de8683c2dc21"/>
    <s v="b8acdc3c38a5a35364af85e4f05d4f13952cb02b"/>
    <s v="ACTIVO"/>
    <s v="332374b2b7921de83a34fd882bfb4141e02b091c"/>
    <n v="38"/>
    <s v="DUSTER"/>
    <n v="2022"/>
    <s v="NUEVA DUSTER"/>
    <s v="2e892f86d188d01ec5691b7918003dc271108083"/>
    <s v="NUEVO"/>
    <n v="12"/>
    <d v="2021-11-30T00:00:00"/>
    <d v="2022-11-30T00:00:00"/>
    <m/>
    <n v="74205000"/>
    <n v="7420500"/>
    <n v="66784500"/>
    <n v="676769"/>
    <s v="e930ed8a49045100853f6396856eaf443e98b2ef"/>
    <n v="-1.0201999152809049"/>
    <n v="-2.4946460749081951"/>
    <n v="-1.5690348997220449"/>
    <n v="-0.81625503737039506"/>
    <n v="1.127251325673635"/>
    <x v="2"/>
    <n v="0.2"/>
    <x v="3"/>
  </r>
  <r>
    <s v="342d0cbde9fc26f57d43f069e79217906fb37236"/>
    <s v="3a6dc3fa566d3bf2af7e702cd713c7f8dad609ca"/>
    <s v="PREPAGADO"/>
    <s v="8e1d47a30cc0417d3cca54bd2f30d9b5caa2e6b1"/>
    <n v="61"/>
    <s v="LOGAN"/>
    <n v="2019"/>
    <s v="NUEVO LOGAN"/>
    <m/>
    <s v="NUEVO"/>
    <n v="84"/>
    <d v="2018-11-07T00:00:00"/>
    <d v="2025-07-11T00:00:00"/>
    <d v="2019-01-14T00:00:00"/>
    <n v="34625000"/>
    <n v="28160889"/>
    <n v="6464111"/>
    <n v="524259"/>
    <s v="f1cfc4e2d3f8e9e071d8ddbdb5aab1b3ceeb1ef1"/>
    <n v="0.70198823314928471"/>
    <n v="0.4343596429151359"/>
    <n v="-0.58826857398267374"/>
    <n v="4.1131037514908693"/>
    <n v="0.66316406129677774"/>
    <x v="0"/>
    <n v="0.81331087364620935"/>
    <x v="0"/>
  </r>
  <r>
    <s v="9faecf5ab1886fb3f73f2b4c8d6a7aff35e2230f"/>
    <s v="4419cc8ac6eb1708bd0875d74d460aec0b081b13"/>
    <s v="PREPAGADO"/>
    <s v="6effd9726a01d97fb90ac9a7f16ca5cd0d2646e1"/>
    <n v="76"/>
    <s v="LOGAN"/>
    <n v="2018"/>
    <s v="NUEVO LOGAN"/>
    <m/>
    <s v="NUEVO"/>
    <n v="60"/>
    <d v="2017-04-28T00:00:00"/>
    <d v="2022-04-28T00:00:00"/>
    <d v="2020-12-09T00:00:00"/>
    <n v="36850000"/>
    <n v="29480000"/>
    <n v="7370000"/>
    <n v="725299"/>
    <s v="8dd2e3893a694ae60c11d740aa9e097857f3681c"/>
    <n v="0.16835246884697261"/>
    <n v="0.37970237290931202"/>
    <n v="0.3134599410334184"/>
    <n v="-0.573177710220654"/>
    <n v="0.89520769348520657"/>
    <x v="3"/>
    <n v="0.8"/>
    <x v="2"/>
  </r>
  <r>
    <s v="08713fb704234e65536caf484936cad0ad67e75f"/>
    <s v="2fb2b5066b40680a17de7e7ecb1b92b63317b151"/>
    <s v="ACTIVO"/>
    <s v="d259ba4c72ea4c131f364331bd330eb89122c48a"/>
    <n v="51"/>
    <s v="SANDERO"/>
    <n v="2020"/>
    <s v="NUEVO SANDERO"/>
    <s v="2e892f86d188d01ec5691b7918003dc271108083"/>
    <s v="NUEVO"/>
    <n v="60"/>
    <d v="2019-10-25T00:00:00"/>
    <d v="2024-10-25T00:00:00"/>
    <m/>
    <n v="35500000"/>
    <n v="25000000"/>
    <n v="10500000"/>
    <n v="620353"/>
    <s v="b53b0bf5f413cb9aab27f8e13ca1e90e2ee4fea7"/>
    <n v="-2.524082523769239"/>
    <n v="-1.3568642083828131E-2"/>
    <n v="0.44659959483636458"/>
    <n v="-0.54169299091675882"/>
    <n v="-0.88379348662608126"/>
    <x v="3"/>
    <n v="0.70422535211267601"/>
    <x v="2"/>
  </r>
  <r>
    <s v="df3defce3ba21c2dea054aef4ffb25de7de97b3b"/>
    <s v="ce6aa7fdd4540effb4aad50d57f256da7feba00b"/>
    <s v="ACTIVO"/>
    <s v="5a56327f05b6ed8e8875facf6e3fe3c3e5debf50"/>
    <n v="62"/>
    <s v="DUSTER"/>
    <n v="2022"/>
    <s v="NUEVA DUSTER"/>
    <s v="2e892f86d188d01ec5691b7918003dc271108083"/>
    <s v="NUEVO"/>
    <n v="84"/>
    <d v="2021-03-05T00:00:00"/>
    <d v="2028-03-05T00:00:00"/>
    <m/>
    <n v="80291400"/>
    <n v="82291400"/>
    <n v="0"/>
    <n v="1693802"/>
    <s v="1a54234f7c81795f4271e355943d9c170a12a279"/>
    <n v="-1.9419344172576249"/>
    <n v="1.3032275234102899"/>
    <n v="-8.222930611558861E-2"/>
    <n v="0.60396266352843331"/>
    <n v="1.281947080465921"/>
    <x v="0"/>
    <n v="1.0249092679913416"/>
    <x v="0"/>
  </r>
  <r>
    <s v="456d9ecc46aa24450fcce2584b7502caa919dc02"/>
    <s v="a03e4d0831e63e9d5a11f82561bf12e3108cf8d9"/>
    <s v="PREPAGADO"/>
    <s v="2f1f55f7d5e4638dee5a1a64ea8954c3ffe4902c"/>
    <n v="40"/>
    <s v="CAPTUR"/>
    <n v="2018"/>
    <s v="CAPTUR"/>
    <m/>
    <s v="NUEVO"/>
    <n v="84"/>
    <d v="2017-08-11T00:00:00"/>
    <d v="2024-11-08T00:00:00"/>
    <d v="2019-03-06T00:00:00"/>
    <n v="68590000"/>
    <n v="32590000"/>
    <n v="36000000"/>
    <n v="717874"/>
    <s v="4d251d0521ebf48b96f0933b0dd444a04ee5a122"/>
    <n v="4.7071613323719813E-2"/>
    <n v="-0.95423285534698732"/>
    <n v="1.434655719619899"/>
    <n v="-0.11614628021819159"/>
    <n v="-0.49705409964536651"/>
    <x v="0"/>
    <n v="0.47514214900131213"/>
    <x v="4"/>
  </r>
  <r>
    <s v="fcebbeddbbe509bbb17c23739184a51284fe9573"/>
    <s v="88049e737e572f1618ed16793b036e5279e5d61f"/>
    <s v="ACTIVO"/>
    <s v="a77c76312e7298e8d8cbf37d37191bb75af8eded"/>
    <n v="38"/>
    <s v="STEPWAY"/>
    <n v="2021"/>
    <s v="NUEVO STEPWAY PH2"/>
    <s v="2e892f86d188d01ec5691b7918003dc271108083"/>
    <s v="NUEVO"/>
    <n v="84"/>
    <d v="2020-10-23T00:00:00"/>
    <d v="2027-10-23T00:00:00"/>
    <m/>
    <n v="59390000"/>
    <n v="42390000"/>
    <n v="17000000"/>
    <n v="911683"/>
    <s v="18e224569796e42fffce1d686835b9656bf0b87b"/>
    <n v="-0.25613052548441212"/>
    <n v="2.5568373685746781E-2"/>
    <n v="-0.50193428495582826"/>
    <n v="-0.40722584747466178"/>
    <n v="0.1217289195237771"/>
    <x v="0"/>
    <n v="0.71375652466745243"/>
    <x v="2"/>
  </r>
  <r>
    <s v="319a946e6b75da85c286a41557708d4659361208"/>
    <s v="f450ce5717fb9f9eef38a15748d23d8d1dc18c81"/>
    <s v="PREPAGADO"/>
    <s v="6bf12817a6164c0e4ceb7a01868ef46da7884be8"/>
    <n v="48"/>
    <s v="STEPWAY"/>
    <n v="2018"/>
    <s v="NUEVO STEPWAY"/>
    <m/>
    <s v="NUEVO"/>
    <n v="36"/>
    <d v="2018-01-24T00:00:00"/>
    <d v="2021-01-24T00:00:00"/>
    <d v="2018-10-11T00:00:00"/>
    <n v="43750000"/>
    <n v="39718989"/>
    <n v="4031011"/>
    <n v="1529539"/>
    <s v="33a4a5fc270bf1ce3ae20561056b2ba805df815d"/>
    <n v="0.73837248980626058"/>
    <n v="0.82260910621275296"/>
    <n v="-1.4005456409872079"/>
    <n v="1.2345600453873271E-2"/>
    <n v="-0.49705409964536651"/>
    <x v="4"/>
    <n v="0.90786260571428568"/>
    <x v="0"/>
  </r>
  <r>
    <s v="6ecd7217e34465a16eaa165cf897e72e3f3f814b"/>
    <s v="d45f67923563cffeb1002431bc49fc66c32c3340"/>
    <s v="PREPAGADO"/>
    <s v="8755282562f500d9f6dcb85211a47e8d88e90dcb"/>
    <n v="77"/>
    <s v="SANDERO"/>
    <n v="2020"/>
    <s v="NUEVO SANDERO"/>
    <s v="2e892f86d188d01ec5691b7918003dc271108083"/>
    <s v="NUEVO"/>
    <n v="60"/>
    <d v="2019-06-13T00:00:00"/>
    <d v="2024-06-13T00:00:00"/>
    <d v="2020-03-02T00:00:00"/>
    <n v="37400000"/>
    <n v="28000000"/>
    <n v="9400000"/>
    <n v="700083"/>
    <s v="aea3b8863079bcc72088cb985b532db5b7f010f7"/>
    <n v="0.13196821218999669"/>
    <n v="0.168902181167157"/>
    <n v="0.56516632981038883"/>
    <n v="-0.83468897028421984"/>
    <n v="0.97255557088134947"/>
    <x v="3"/>
    <n v="0.74866310160427807"/>
    <x v="2"/>
  </r>
  <r>
    <s v="ebd464ec466bb98d4ce299d8e5dc3d9104b8ab51"/>
    <s v="f0c9dd934eea96fbd21294aa4fd1c99a641577ac"/>
    <s v="PREPAGADO"/>
    <s v="277132ad8b04990f093fc5bb72d77163192dec3d"/>
    <n v="49"/>
    <s v="STEPWAY"/>
    <n v="2017"/>
    <s v="NUEVO STEPWAY"/>
    <m/>
    <s v="NUEVO"/>
    <n v="84"/>
    <d v="2016-11-29T00:00:00"/>
    <d v="2023-11-29T00:00:00"/>
    <d v="2017-10-26T00:00:00"/>
    <n v="47990000"/>
    <n v="23995000"/>
    <n v="23995000"/>
    <n v="555115"/>
    <s v="08c110d473345bd0e2f01d46604a920419084bfe"/>
    <n v="0.96880611530044081"/>
    <n v="-0.85216124758390532"/>
    <n v="0.92086653473246149"/>
    <n v="-0.57170903623535196"/>
    <n v="0.35377255171220601"/>
    <x v="0"/>
    <n v="0.5"/>
    <x v="4"/>
  </r>
  <r>
    <s v="7fa652de383aef2ae6c2fe76f7e560b9f7fb3443"/>
    <s v="d134527afe45493c720202f8f8e092ae95b29e6b"/>
    <s v="PREPAGADO"/>
    <s v="98c4155f8ba07d8af77201ba1db4c68a7214fd02"/>
    <n v="38"/>
    <s v="DUSTER"/>
    <n v="2020"/>
    <s v="DUSTER Servicio PÃºblico"/>
    <s v="2e892f86d188d01ec5691b7918003dc271108083"/>
    <s v="NUEVO"/>
    <n v="72"/>
    <d v="2019-07-10T00:00:00"/>
    <d v="2025-10-07T00:00:00"/>
    <d v="2021-05-11T00:00:00"/>
    <n v="58924683"/>
    <n v="53032214"/>
    <n v="5892469"/>
    <n v="1145700"/>
    <s v="ec864d326046a09cd623dc375f247c93a8c47de2"/>
    <m/>
    <n v="0.79032357974038436"/>
    <n v="0.80229979975843724"/>
    <m/>
    <m/>
    <x v="1"/>
    <n v="0.89999998812042825"/>
    <x v="0"/>
  </r>
  <r>
    <s v="6d89e4c3d726c2b19ecebd2ddd2fdea750006bd0"/>
    <s v="1346c32896ebd1121a52bb7c7af0f0c7549b14dd"/>
    <s v="PREPAGADO"/>
    <s v="f2cf6a193cdd3090e91192596429852031f8f002"/>
    <n v="291"/>
    <s v="SANDERO"/>
    <n v="2020"/>
    <s v="NUEVO SANDERO"/>
    <s v="2e892f86d188d01ec5691b7918003dc271108083"/>
    <s v="NUEVO"/>
    <n v="60"/>
    <d v="2019-04-30T00:00:00"/>
    <d v="2024-04-30T00:00:00"/>
    <d v="2020-08-18T00:00:00"/>
    <n v="37990000"/>
    <n v="17990000"/>
    <n v="20000000"/>
    <n v="395776"/>
    <s v="8c09b442f0230592ba2de377a04a429f73de19ee"/>
    <n v="-1.8449097328390229"/>
    <n v="-0.96078833704566591"/>
    <n v="-1.3885281119526911"/>
    <n v="-0.45369236904353971"/>
    <n v="-0.57440197704150942"/>
    <x v="3"/>
    <n v="0.47354566991313501"/>
    <x v="4"/>
  </r>
  <r>
    <s v="f90bbc8792f796f685d950f13a404d418e7ca00c"/>
    <s v="9caf96e684a9a8056f0e8c9fd3620333a7e5615a"/>
    <s v="PREPAGADO"/>
    <s v="e6fe628ed1ecb4f422ee6848d702f45410650137"/>
    <n v="291"/>
    <s v="SANDERO"/>
    <n v="2018"/>
    <s v="NUEVO SANDERO"/>
    <m/>
    <s v="NUEVO"/>
    <n v="36"/>
    <d v="2017-06-27T00:00:00"/>
    <d v="2020-06-27T00:00:00"/>
    <d v="2018-11-27T00:00:00"/>
    <n v="36850000"/>
    <n v="22400000"/>
    <n v="14450000"/>
    <n v="798258"/>
    <s v="e9a20609d5e4f2cce4f367ca3b625e5b99e50d14"/>
    <n v="0.59283546317835722"/>
    <n v="-0.40922521036449888"/>
    <n v="-0.70159315742553652"/>
    <n v="-0.54667519774011908"/>
    <n v="1.2045992030697781"/>
    <x v="4"/>
    <n v="0.60786974219810042"/>
    <x v="2"/>
  </r>
  <r>
    <s v="3860dfca0752c10ee4c813f6adcab45d40baef2f"/>
    <s v="b91f4ded56ec7bd4686e474c5d06fcb4286ea689"/>
    <s v="PREPAGADO"/>
    <s v="c1e30395230ab6747c4b28fe4256aa099225b503"/>
    <n v="59"/>
    <s v="SANDERO"/>
    <n v="2017"/>
    <s v="NUEVO SANDERO"/>
    <m/>
    <s v="NUEVO"/>
    <n v="60"/>
    <d v="2017-02-15T00:00:00"/>
    <d v="2022-02-15T00:00:00"/>
    <d v="2018-07-27T00:00:00"/>
    <n v="38350000"/>
    <n v="33350000"/>
    <n v="5000000"/>
    <n v="861459"/>
    <s v="50072f9d25aec5e53ed0d7b527d19e5f5520f71f"/>
    <n v="-0.54720457874021866"/>
    <n v="0.6655846733627574"/>
    <n v="1.078955514697826"/>
    <n v="-0.3504039296704341"/>
    <n v="-1.1931849962106531"/>
    <x v="3"/>
    <n v="0.86962190352020863"/>
    <x v="0"/>
  </r>
  <r>
    <s v="9d5636f04044e496015a3f0636e03e3f3cd44957"/>
    <s v="551e6f610861c5d2f9b1d131213fe6a6732e91c5"/>
    <s v="CANCELADO"/>
    <s v="e6976976065db65503decebbef7da36d9a20087d"/>
    <n v="62"/>
    <s v="STEPWAY"/>
    <n v="2019"/>
    <s v="NUEVO STEPWAY"/>
    <s v="2e892f86d188d01ec5691b7918003dc271108083"/>
    <s v="NUEVO"/>
    <n v="12"/>
    <d v="2019-01-24T00:00:00"/>
    <d v="2020-01-24T00:00:00"/>
    <d v="2020-01-27T00:00:00"/>
    <n v="45990000"/>
    <n v="6898500"/>
    <n v="39091500"/>
    <n v="593973"/>
    <s v="f99cba83470b6744b02cb8a0d0c03e84221970cc"/>
    <n v="1.478185708498102"/>
    <n v="-2.289335471492659"/>
    <n v="-4.4146365390986242"/>
    <n v="-0.76479668377011778"/>
    <n v="0.58581618390063472"/>
    <x v="2"/>
    <n v="0.2"/>
    <x v="3"/>
  </r>
  <r>
    <s v="aafcbc6095856476df1388f74803888acdfe30fe"/>
    <s v="3d3edf1f69938aacaa79bd6635acf93d2aca8c61"/>
    <s v="PREPAGADO"/>
    <s v="982c1f011029112fad7e16c9ba460f8ef441b476"/>
    <n v="38"/>
    <s v="USADOS"/>
    <n v="2016"/>
    <s v="USADOS MM"/>
    <m/>
    <s v="USADO"/>
    <n v="24"/>
    <d v="2020-01-14T00:00:00"/>
    <d v="2022-01-14T00:00:00"/>
    <d v="2020-09-08T00:00:00"/>
    <n v="46000000"/>
    <n v="10000000"/>
    <n v="36000000"/>
    <n v="491722"/>
    <s v="d32b2544aa3cda758f28d956500fd6e0d7981c8d"/>
    <n v="-0.1469777555134846"/>
    <n v="-2.0126124842804138"/>
    <n v="-0.93667897986058324"/>
    <n v="5.26539802999728E-2"/>
    <n v="-1.270532873606796"/>
    <x v="2"/>
    <n v="0.21739130434782608"/>
    <x v="1"/>
  </r>
  <r>
    <s v="fc4bea809218d406ab9ed959ce4c50c81a76b59a"/>
    <s v="c5167ebbaec1d5f60f0e16cffc72cacaadf18e45"/>
    <s v="ACTIVO"/>
    <s v="332374b2b7921de83a34fd882bfb4141e02b091c"/>
    <n v="50"/>
    <s v="DUSTER"/>
    <n v="2022"/>
    <s v="NUEVA DUSTER"/>
    <s v="2e892f86d188d01ec5691b7918003dc271108083"/>
    <s v="NUEVO"/>
    <n v="60"/>
    <d v="2021-11-18T00:00:00"/>
    <d v="2026-11-18T00:00:00"/>
    <m/>
    <n v="85200000"/>
    <n v="45200000"/>
    <n v="40000000"/>
    <n v="1093041"/>
    <s v="2b6df99bd30f7bb1ed920f30ad5b5072040c5336"/>
    <n v="-1.3568814437906571E-2"/>
    <n v="-0.72685430653216965"/>
    <n v="-0.69954550991253528"/>
    <n v="0.87060349566947781"/>
    <n v="1.281947080465921"/>
    <x v="3"/>
    <n v="0.53051643192488263"/>
    <x v="4"/>
  </r>
  <r>
    <s v="2796379ccfdf04bf9a1af88226dde07efcb2fd62"/>
    <s v="900a5ed904f9c915a359a4bdc35625532e0a154a"/>
    <s v="ACTIVO"/>
    <s v="5a56327f05b6ed8e8875facf6e3fe3c3e5debf50"/>
    <n v="38"/>
    <s v="DUSTER"/>
    <n v="2022"/>
    <s v="NUEVA DUSTER"/>
    <s v="2e892f86d188d01ec5691b7918003dc271108083"/>
    <s v="NUEVO"/>
    <n v="84"/>
    <d v="2021-04-30T00:00:00"/>
    <d v="2028-04-30T00:00:00"/>
    <m/>
    <n v="81850000"/>
    <n v="36850000"/>
    <n v="45000000"/>
    <n v="704188"/>
    <s v="18e224569796e42fffce1d686835b9656bf0b87b"/>
    <n v="-7.420924219953294E-2"/>
    <n v="-1.0565939192804989"/>
    <n v="-0.98874977477014558"/>
    <n v="-3.8040704113064872E-2"/>
    <n v="0.43112042910834891"/>
    <x v="0"/>
    <n v="0.45021380574221137"/>
    <x v="4"/>
  </r>
  <r>
    <s v="f20dea1bc6d20a4968e7f17b117ed93f0fed18c2"/>
    <s v="63d41d42ed2e722799c7aeba4e311a14581490df"/>
    <s v="PREPAGADO"/>
    <s v="326bc2b0b0799eff92891e858f0137cd54c140d7"/>
    <n v="59"/>
    <s v="USADOS"/>
    <n v="2017"/>
    <s v="USADOS MM"/>
    <m/>
    <s v="USADO"/>
    <n v="84"/>
    <d v="2021-04-30T00:00:00"/>
    <d v="2028-04-30T00:00:00"/>
    <d v="2021-10-19T00:00:00"/>
    <n v="29000000"/>
    <n v="29000000"/>
    <n v="0"/>
    <n v="636113"/>
    <s v="e05a7593bcbc82d3470e473adb88137dfd0ae415"/>
    <n v="-0.63210117760649565"/>
    <n v="1.2009447865714571"/>
    <n v="0.72325530977575447"/>
    <n v="-0.38671054629827678"/>
    <n v="-0.18766259006079469"/>
    <x v="0"/>
    <n v="1"/>
    <x v="0"/>
  </r>
  <r>
    <s v="ec28ffc90661f42e1d68f3be7362fa43a08ca2f7"/>
    <s v="dde4d111c84593de730d5445b195fda42902198b"/>
    <s v="PREPAGADO"/>
    <s v="124edca39b8159aadaf3c08b9fe65fc5e651b829"/>
    <n v="38"/>
    <s v="SANDERO"/>
    <n v="2022"/>
    <s v="NUEVO SANDERO PH2"/>
    <s v="2e892f86d188d01ec5691b7918003dc271108083"/>
    <s v="NUEVO"/>
    <n v="72"/>
    <d v="2021-04-08T00:00:00"/>
    <d v="2027-08-04T00:00:00"/>
    <d v="2021-12-20T00:00:00"/>
    <n v="52810000"/>
    <n v="32810000"/>
    <n v="20000000"/>
    <n v="751715"/>
    <s v="3a511fa6cc43568fab99dbdb57f653874780a34f"/>
    <n v="-0.19549009772278569"/>
    <n v="-0.35414404823661921"/>
    <n v="-0.81811224488655909"/>
    <n v="-0.27313674237590008"/>
    <n v="-0.49705409964536651"/>
    <x v="1"/>
    <n v="0.62128384775610679"/>
    <x v="2"/>
  </r>
  <r>
    <s v="d4645674036304ed38aeed5c924575b8e171df45"/>
    <s v="e64ca7e7e55a47505dd9b08438c20be2b1d0c1ae"/>
    <s v="PREPAGADO"/>
    <s v="c75e0b9163b4fbfcae66d1b3b65d84c20f6b4c9c"/>
    <n v="49"/>
    <s v="DUSTER"/>
    <n v="2018"/>
    <s v="DUSTER"/>
    <m/>
    <s v="NUEVO"/>
    <n v="72"/>
    <d v="2017-05-06T00:00:00"/>
    <d v="2023-06-05T00:00:00"/>
    <d v="2018-12-05T00:00:00"/>
    <n v="61890000"/>
    <n v="30945000"/>
    <n v="30945000"/>
    <n v="787832"/>
    <s v="3a511fa6cc43568fab99dbdb57f653874780a34f"/>
    <n v="0.87178143088183857"/>
    <n v="-0.85216124758390532"/>
    <n v="0.60468857480173022"/>
    <n v="-0.3379077544056609"/>
    <n v="1.0499034482774929"/>
    <x v="1"/>
    <n v="0.5"/>
    <x v="4"/>
  </r>
  <r>
    <s v="bbe38620547277e396a5f8f2b0e4f3f6e03291f5"/>
    <s v="f8a54d6def4a7142651eedbd9fe1ad3d4b1e9530"/>
    <s v="PREPAGADO"/>
    <s v="277132ad8b04990f093fc5bb72d77163192dec3d"/>
    <n v="76"/>
    <s v="DUSTER"/>
    <n v="2017"/>
    <s v="DUSTER"/>
    <m/>
    <s v="NUEVO"/>
    <n v="84"/>
    <d v="2016-11-21T00:00:00"/>
    <d v="2023-11-21T00:00:00"/>
    <d v="2018-07-26T00:00:00"/>
    <n v="56490000"/>
    <n v="28245000"/>
    <n v="28245000"/>
    <n v="653438"/>
    <s v="2cd1984091944d70e74ea43ee5d47bad1b59be40"/>
    <n v="0.92029377309113969"/>
    <n v="-0.85216124758390532"/>
    <n v="0.92086653473246149"/>
    <n v="-0.3504703104155325"/>
    <n v="1.436642835258207"/>
    <x v="0"/>
    <n v="0.5"/>
    <x v="4"/>
  </r>
  <r>
    <s v="1cf2ab239b31275754efc8f596b204f5f63720d8"/>
    <s v="5b9ff11cb40b89cdd31f4406baaefddd155ac28f"/>
    <s v="PREPAGADO"/>
    <s v="a28074112feb564958f2cd181cccc92c381d5ae1"/>
    <n v="76"/>
    <s v="OROCH"/>
    <n v="2021"/>
    <s v="OROCH"/>
    <s v="aa53c8567ff812605778a953828db0859dac88bf"/>
    <s v="NUEVO"/>
    <n v="72"/>
    <d v="2020-01-12T00:00:00"/>
    <d v="2026-12-01T00:00:00"/>
    <d v="2021-04-15T00:00:00"/>
    <n v="75650000"/>
    <n v="21650000"/>
    <n v="54000000"/>
    <n v="463659"/>
    <s v="cca028d5175addbf7cc3ee31799dcae7f9872a54"/>
    <n v="-0.11059349885650881"/>
    <n v="-1.7301252952365951"/>
    <n v="-0.73906775490387622"/>
    <n v="0.89981102351277242"/>
    <n v="1.978077977031208"/>
    <x v="1"/>
    <n v="0.28618638466622603"/>
    <x v="1"/>
  </r>
  <r>
    <s v="762ec35a4ae10ece59343576ea5e9d99eaaa4e8a"/>
    <s v="75b44de1d0872e34c202b0c0cf2afdfb0940b52c"/>
    <s v="PREPAGADO"/>
    <s v="3a918f12e53b4abb0f00e3c8f02e35a136d07052"/>
    <n v="-1"/>
    <s v="LOGAN"/>
    <n v="2021"/>
    <s v="NUEVO LOGAN PH2"/>
    <s v="2e892f86d188d01ec5691b7918003dc271108083"/>
    <s v="NUEVO"/>
    <n v="84"/>
    <d v="2020-10-26T00:00:00"/>
    <d v="2027-10-26T00:00:00"/>
    <d v="2021-11-03T00:00:00"/>
    <n v="46600000"/>
    <n v="20000000"/>
    <n v="26600000"/>
    <n v="405504"/>
    <s v="14fa75226b04e9ea00d4306ee47b847269c5f7a6"/>
    <n v="-2.7423880637110938"/>
    <n v="-1.1429445056402441"/>
    <n v="-0.2648008150077798"/>
    <n v="-0.30558331867627098"/>
    <n v="-0.57440197704150942"/>
    <x v="0"/>
    <n v="0.42918454935622319"/>
    <x v="4"/>
  </r>
  <r>
    <s v="3db15494043518612bc3ab52e062e18c478de72e"/>
    <s v="deda419f281eea682e6b3f5f9c442803b6fbb156"/>
    <s v="PREPAGADO"/>
    <s v="b03c331a519e3fb6e210c57f6f7646420773acf4"/>
    <n v="38"/>
    <s v="STEPWAY"/>
    <n v="2020"/>
    <s v="NUEVO STEPWAY PH2"/>
    <s v="2e892f86d188d01ec5691b7918003dc271108083"/>
    <s v="NUEVO"/>
    <n v="84"/>
    <d v="2020-02-20T00:00:00"/>
    <d v="2027-02-20T00:00:00"/>
    <d v="2020-10-27T00:00:00"/>
    <n v="48590000"/>
    <n v="30590000"/>
    <n v="18000000"/>
    <n v="629593"/>
    <s v="592329139f2181f7d59fef0f6300656be215c3f6"/>
    <n v="-1.3719143962983369"/>
    <n v="-0.32018748816805831"/>
    <n v="0.60468857480173022"/>
    <n v="-0.84782339641311411"/>
    <n v="-1.425228628399082"/>
    <x v="0"/>
    <n v="0.62955340605062771"/>
    <x v="2"/>
  </r>
  <r>
    <s v="11fc26ed99129b10b6deba84fc9ba00146893b86"/>
    <s v="67bfbc07fe90562fa3e4a3240d055d07c95541d8"/>
    <s v="PREPAGADO"/>
    <s v="8755282562f500d9f6dcb85211a47e8d88e90dcb"/>
    <n v="7"/>
    <s v="SANDERO"/>
    <n v="2020"/>
    <s v="NUEVO SANDERO"/>
    <s v="2e892f86d188d01ec5691b7918003dc271108083"/>
    <s v="NUEVO"/>
    <n v="84"/>
    <d v="2019-08-07T00:00:00"/>
    <d v="2026-07-08T00:00:00"/>
    <d v="2021-06-15T00:00:00"/>
    <n v="35800000"/>
    <n v="26800000"/>
    <n v="9000000"/>
    <n v="578787"/>
    <s v="addfb231c73938367f7381eeb262ff07154d72ad"/>
    <n v="-1.46893908071694"/>
    <n v="0.1686568364374757"/>
    <n v="0.24898836987965761"/>
    <n v="-0.19978601904217161"/>
    <n v="-1.0384892414183671"/>
    <x v="0"/>
    <n v="0.74860335195530725"/>
    <x v="2"/>
  </r>
  <r>
    <s v="0cc4ac814c5629dad5b01a9e9749498a3156cbad"/>
    <s v="21fb9677c342cd7c40f73665f0272bd4b9e69cd3"/>
    <s v="PREPAGADO"/>
    <s v="84692ffb9a41a31d85e60acfe6a8d9a056b2b99f"/>
    <n v="60"/>
    <s v="DUSTER"/>
    <n v="2019"/>
    <s v="DUSTER"/>
    <m/>
    <s v="NUEVO"/>
    <n v="84"/>
    <d v="2018-03-10T00:00:00"/>
    <d v="2025-10-03T00:00:00"/>
    <d v="2020-09-25T00:00:00"/>
    <n v="56910000"/>
    <n v="48410000"/>
    <n v="8500000"/>
    <n v="1159881"/>
    <s v="6019fe68bce0ec80749a2a513966e9cdf050114d"/>
    <n v="-0.1469777555134846"/>
    <n v="0.58764655110069297"/>
    <n v="-0.42770241874574111"/>
    <n v="7.3954233787146384E-2"/>
    <n v="-0.80644560922993824"/>
    <x v="0"/>
    <n v="0.85064136355649267"/>
    <x v="0"/>
  </r>
  <r>
    <s v="1c630d5d389dfe9267ffe7cb645dba8cfc59a521"/>
    <s v="c2febb38d63a7c0f9cc913b13b172c170acbd641"/>
    <s v="PREPAGADO"/>
    <s v="d42a0e1d5792a438fbe63c928d603c193394d0b9"/>
    <n v="83"/>
    <s v="SANDERO"/>
    <n v="2018"/>
    <s v="NUEVO SANDERO"/>
    <m/>
    <s v="NUEVO"/>
    <n v="60"/>
    <d v="2018-01-30T00:00:00"/>
    <d v="2023-01-30T00:00:00"/>
    <d v="2018-04-25T00:00:00"/>
    <n v="39350000"/>
    <n v="24350000"/>
    <n v="15000000"/>
    <n v="646696"/>
    <s v="eae0f4c8e22b747f762f617aece4561bb2921918"/>
    <n v="0.8111410031202122"/>
    <n v="-0.36432029664737098"/>
    <n v="0.52564408481904745"/>
    <n v="0.44791845889210241"/>
    <n v="1.127251325673635"/>
    <x v="3"/>
    <n v="0.61880559085133413"/>
    <x v="2"/>
  </r>
  <r>
    <s v="d28308656ca1bc298786c3ee94c977d438ded219"/>
    <s v="37e80cd5af650dec2f0e81a3c6435a722c2d9a65"/>
    <s v="PREPAGADO"/>
    <s v="8755282562f500d9f6dcb85211a47e8d88e90dcb"/>
    <n v="46"/>
    <s v="SANDERO"/>
    <n v="2020"/>
    <s v="NUEVO SANDERO"/>
    <s v="2e892f86d188d01ec5691b7918003dc271108083"/>
    <s v="NUEVO"/>
    <n v="60"/>
    <d v="2019-06-21T00:00:00"/>
    <d v="2024-06-21T00:00:00"/>
    <d v="2021-09-24T00:00:00"/>
    <n v="44622910"/>
    <n v="24622910"/>
    <n v="20000000"/>
    <n v="633976"/>
    <s v="4e5d7b0d98a26995f24bcabfb130c7187152651f"/>
    <n v="1.2962644252132229"/>
    <n v="-0.63946054257929763"/>
    <n v="1.185489993161002E-2"/>
    <n v="-0.89874771691907474"/>
    <n v="-0.72909773183379534"/>
    <x v="3"/>
    <n v="0.55179973695126561"/>
    <x v="4"/>
  </r>
  <r>
    <s v="50a1ccb4de16c3436d8d2df85aaee41590f2ae6c"/>
    <s v="5f16fac777a56ae803c736695f9481335e3ef362"/>
    <s v="PREPAGADO"/>
    <s v="b03c331a519e3fb6e210c57f6f7646420773acf4"/>
    <n v="60"/>
    <s v="SANDERO"/>
    <n v="2020"/>
    <s v="NUEVO SANDERO PH2"/>
    <s v="2e892f86d188d01ec5691b7918003dc271108083"/>
    <s v="NUEVO"/>
    <n v="84"/>
    <d v="2020-02-21T00:00:00"/>
    <d v="2027-02-21T00:00:00"/>
    <d v="2020-10-26T00:00:00"/>
    <n v="44460350"/>
    <n v="12901690"/>
    <n v="31558660"/>
    <n v="265121"/>
    <s v="13d22cf8336a259fb9d14907f84a2cc0d4061ae6"/>
    <n v="-0.29251478214138787"/>
    <n v="-1.7137095189325471"/>
    <n v="-0.38336754998180411"/>
    <n v="-0.4721203276903056"/>
    <n v="-3.2966835268508812E-2"/>
    <x v="0"/>
    <n v="0.2901841753382508"/>
    <x v="1"/>
  </r>
  <r>
    <s v="c9f71bbb369c253c2bc22e30dfca8fe7f1ffe38a"/>
    <s v="fcf38b5b92651fc7e1c200c870883a34d03abf70"/>
    <s v="ACTIVO"/>
    <s v="bb9549bdac791df8e2b53241129ff66f1480af92"/>
    <n v="87"/>
    <s v="SANDERO"/>
    <n v="2020"/>
    <s v="NUEVO SANDERO PH2"/>
    <s v="2e892f86d188d01ec5691b7918003dc271108083"/>
    <s v="NUEVO"/>
    <n v="36"/>
    <d v="2020-03-24T00:00:00"/>
    <d v="2023-03-24T00:00:00"/>
    <m/>
    <n v="43990000"/>
    <n v="23990000"/>
    <n v="20000000"/>
    <n v="889440"/>
    <s v="bcea55f18d716a78cffe6d51a537622fc3feb487"/>
    <n v="-1.2385054552227599"/>
    <n v="-0.66593953637045"/>
    <n v="-0.50193428495582826"/>
    <n v="0.54103039813789822"/>
    <n v="1.7460343448427791"/>
    <x v="4"/>
    <n v="0.54535121618549676"/>
    <x v="4"/>
  </r>
  <r>
    <s v="254d54ce0200c1403a9f3a329b2cc3d477042b22"/>
    <s v="e639334df8cb312fda416df17fa33b4d78320fe2"/>
    <s v="PREPAGADO"/>
    <s v="310778d9d7ff8bd657b127d2b19096397041abce"/>
    <n v="38"/>
    <s v="STEPWAY"/>
    <n v="2017"/>
    <s v="NUEVO STEPWAY"/>
    <m/>
    <s v="NUEVO"/>
    <n v="60"/>
    <d v="2017-12-01T00:00:00"/>
    <d v="2022-01-12T00:00:00"/>
    <d v="2019-06-06T00:00:00"/>
    <n v="41068600"/>
    <n v="21000000"/>
    <n v="20068600"/>
    <n v="530377"/>
    <s v="e1c668f39cea1351183aec93230588a49a922376"/>
    <n v="0.73837248980626058"/>
    <n v="-0.80559859484647833"/>
    <n v="0.72325530977575447"/>
    <n v="-0.4517009466905878"/>
    <n v="-0.49705409964536651"/>
    <x v="3"/>
    <n v="0.51133956355950771"/>
    <x v="4"/>
  </r>
  <r>
    <s v="298e8a285554c4629e8b495bcd038c5571a0d075"/>
    <s v="445d15547d150803de256c358c7be9582c55006a"/>
    <s v="PREPAGADO"/>
    <s v="1e37c6928f415c93f35587957257b25f2220204d"/>
    <n v="38"/>
    <s v="OROCH"/>
    <n v="2020"/>
    <s v="OROCH"/>
    <s v="aa53c8567ff812605778a953828db0859dac88bf"/>
    <s v="NUEVO"/>
    <n v="84"/>
    <d v="2019-04-06T00:00:00"/>
    <d v="2026-06-04T00:00:00"/>
    <d v="2019-06-28T00:00:00"/>
    <n v="66190000"/>
    <n v="66190000"/>
    <n v="0"/>
    <n v="1393807"/>
    <s v="3a511fa6cc43568fab99dbdb57f653874780a34f"/>
    <n v="-1.5295795084785659"/>
    <n v="1.2009447865714571"/>
    <n v="0.88134428974112011"/>
    <n v="2.750032455983727E-2"/>
    <n v="0.35377255171220601"/>
    <x v="0"/>
    <n v="1"/>
    <x v="0"/>
  </r>
  <r>
    <s v="c4ad698692b5ba6a0af6970f9f62d31f1cf93c42"/>
    <s v="21fe671079074dde2540a162e42bb5a27a7fab6e"/>
    <s v="PREPAGADO"/>
    <s v="304cec89b04ce47cc0515ae3629791bcdc4c62ea"/>
    <n v="60"/>
    <s v="USADOS"/>
    <n v="2013"/>
    <s v="USADOS MM"/>
    <m/>
    <s v="NUEVO"/>
    <n v="60"/>
    <d v="2019-09-08T00:00:00"/>
    <d v="2024-08-09T00:00:00"/>
    <d v="2021-09-27T00:00:00"/>
    <n v="15700000"/>
    <n v="15200000"/>
    <n v="500000"/>
    <n v="412355"/>
    <s v="002cf26c2c656a51db8195e4bd8bbcee3903d748"/>
    <n v="0.78688483201556159"/>
    <n v="1.0701737015934081"/>
    <n v="0.88134428974112011"/>
    <n v="-0.26849009021901238"/>
    <n v="1.0499034482774929"/>
    <x v="3"/>
    <n v="0.96815286624203822"/>
    <x v="0"/>
  </r>
  <r>
    <s v="dbd39f1d9425663c35adf9eaecdae213210fbb6d"/>
    <s v="0fb236448e3a1a9ab2e6a1b8e9aa20bc1da9a036"/>
    <s v="CANCELADO"/>
    <s v="51b223e24d57bc8c01c5001f8833c44559fa1fc7"/>
    <n v="87"/>
    <s v="OROCH"/>
    <n v="2017"/>
    <s v="OROCH"/>
    <m/>
    <s v="NUEVO"/>
    <n v="12"/>
    <d v="2017-01-09T00:00:00"/>
    <d v="2018-09-01T00:00:00"/>
    <d v="2018-09-05T00:00:00"/>
    <n v="58990000"/>
    <n v="14990000"/>
    <n v="44000000"/>
    <n v="1362584"/>
    <s v="bb6b417dfe841dd3bd485a4cfbaf44b16a742455"/>
    <n v="0.75050057535858583"/>
    <n v="-1.861834176060716"/>
    <n v="0.16994387989697479"/>
    <n v="-0.51620643573995484"/>
    <n v="-0.26501046745693763"/>
    <x v="2"/>
    <n v="0.2541108662485167"/>
    <x v="1"/>
  </r>
  <r>
    <s v="7a60ddbf9256dd23252fd07aa8a6c0bedb7be601"/>
    <s v="d2db671ed61b2a0691f80e999c89f7f07d646121"/>
    <s v="ACTIVO"/>
    <s v="332374b2b7921de83a34fd882bfb4141e02b091c"/>
    <n v="15"/>
    <s v="DUSTER"/>
    <n v="2022"/>
    <s v="NUEVA DUSTER"/>
    <m/>
    <s v="NUEVO"/>
    <n v="60"/>
    <d v="2021-09-12T00:00:00"/>
    <d v="2026-09-12T00:00:00"/>
    <m/>
    <n v="85990000"/>
    <n v="33537000"/>
    <n v="52453000"/>
    <n v="837391"/>
    <s v="3077a07682aee571c23b495e6ac573bd736bf4a0"/>
    <n v="-0.1348496699611593"/>
    <n v="-1.3038015981140001"/>
    <n v="-1.2528569397913141"/>
    <n v="-0.17223800982633691"/>
    <n v="-0.88379348662608126"/>
    <x v="3"/>
    <n v="0.39001046633329456"/>
    <x v="1"/>
  </r>
  <r>
    <s v="442a7e94e8760d046c22ced6fd144449ee047540"/>
    <s v="ceadbca99d44fcc068b498914d434614f2badc8e"/>
    <s v="ACTIVO"/>
    <s v="124edca39b8159aadaf3c08b9fe65fc5e651b829"/>
    <n v="49"/>
    <s v="SANDERO"/>
    <n v="2022"/>
    <s v="NUEVO SANDERO PH2"/>
    <s v="2e892f86d188d01ec5691b7918003dc271108083"/>
    <s v="NUEVO"/>
    <n v="24"/>
    <d v="2021-08-25T00:00:00"/>
    <d v="2023-08-25T00:00:00"/>
    <m/>
    <n v="45067225"/>
    <n v="10067225"/>
    <n v="35000000"/>
    <n v="502139"/>
    <s v="7f9e4021b093c57ae939c2999fa9b6f9d2ac5b97"/>
    <n v="-0.94743140196695275"/>
    <n v="-1.9880117642451369"/>
    <n v="-1.2528569397913141"/>
    <n v="-3.8040704113064872E-2"/>
    <n v="-0.1103147126646518"/>
    <x v="2"/>
    <n v="0.22338240262186101"/>
    <x v="1"/>
  </r>
  <r>
    <s v="b856cde11063236c5dfee00ebcb0a4ecbb5541d4"/>
    <s v="b50793b6f659bb22f664e88d8bb27e2b6439529d"/>
    <s v="PREPAGADO"/>
    <s v="a375b5eac113847c38d3cb785c3aaad6fe7a6159"/>
    <n v="62"/>
    <s v="STEPWAY"/>
    <n v="2019"/>
    <s v="NUEVO STEPWAY"/>
    <m/>
    <s v="NUEVO"/>
    <n v="84"/>
    <d v="2018-12-27T00:00:00"/>
    <d v="2025-12-27T00:00:00"/>
    <d v="2019-11-13T00:00:00"/>
    <n v="45290000"/>
    <n v="22645000"/>
    <n v="22645000"/>
    <n v="500455"/>
    <s v="f99cba83470b6744b02cb8a0d0c03e84221970cc"/>
    <n v="1.090086970823694"/>
    <n v="-0.85216124758390532"/>
    <n v="0.4070773498450232"/>
    <n v="0.33202863077324268"/>
    <n v="-0.49705409964536651"/>
    <x v="0"/>
    <n v="0.5"/>
    <x v="4"/>
  </r>
  <r>
    <s v="65107e575a06a3cb2dba09c5a1c6e0b77c507359"/>
    <s v="96532c5122943050f40cb1d617888c6bcd107b9b"/>
    <s v="ACTIVO"/>
    <s v="a77c76312e7298e8d8cbf37d37191bb75af8eded"/>
    <n v="48"/>
    <s v="OROCH"/>
    <n v="2021"/>
    <s v="OROCH"/>
    <s v="aa53c8567ff812605778a953828db0859dac88bf"/>
    <s v="NUEVO"/>
    <n v="84"/>
    <d v="2020-08-31T00:00:00"/>
    <d v="2027-08-31T00:00:00"/>
    <m/>
    <n v="71740000"/>
    <n v="41740000"/>
    <n v="30000000"/>
    <n v="921245"/>
    <s v="33a4a5fc270bf1ce3ae20561056b2ba805df815d"/>
    <n v="-6.2081156647207668E-2"/>
    <n v="-0.51617762838981618"/>
    <n v="0.80229979975843724"/>
    <n v="-4.2131749433479068E-2"/>
    <n v="-0.57440197704150942"/>
    <x v="0"/>
    <n v="0.58182325062726514"/>
    <x v="4"/>
  </r>
  <r>
    <s v="63b0311a99833d1209f9d64ffd11dee2bd37082c"/>
    <s v="f7b4ef2b64b1514609e300d13b909972150588c5"/>
    <s v="PREPAGADO"/>
    <s v="9fa9ea625e87ea80d2f7cd40bee111e27f123fcc"/>
    <n v="220"/>
    <s v="LOGAN"/>
    <n v="2019"/>
    <s v="NUEVO LOGAN"/>
    <m/>
    <s v="NUEVO"/>
    <n v="72"/>
    <d v="2019-08-01T00:00:00"/>
    <d v="2025-01-08T00:00:00"/>
    <d v="2020-02-28T00:00:00"/>
    <n v="36891000"/>
    <n v="26891000"/>
    <n v="10000000"/>
    <n v="602106"/>
    <s v="836e35949d4d7e7bd1fb1201ecaf8e1cf35ef2e0"/>
    <n v="0.88390951643416382"/>
    <n v="8.7878708582049159E-2"/>
    <n v="-0.41687767106506263"/>
    <n v="-0.59309890372840834"/>
    <n v="0.81785981608906366"/>
    <x v="1"/>
    <n v="0.72893117562549137"/>
    <x v="2"/>
  </r>
  <r>
    <s v="7b09629d82680c1d60165f8d3bad3a56b70904d9"/>
    <s v="e1396ad7da66361bd28085040f991c20087bb49f"/>
    <s v="PREPAGADO"/>
    <s v="1dba5f65a4ace50946aaf5539428c8ec727712e3"/>
    <n v="61"/>
    <s v="KWID"/>
    <n v="2020"/>
    <s v="KWID"/>
    <s v="2e892f86d188d01ec5691b7918003dc271108083"/>
    <s v="NUEVO"/>
    <n v="84"/>
    <d v="2020-01-30T00:00:00"/>
    <d v="2027-01-30T00:00:00"/>
    <d v="2021-09-20T00:00:00"/>
    <n v="37070000"/>
    <n v="30070000"/>
    <n v="7000000"/>
    <n v="665527"/>
    <s v="5ff736dd5fe05d193ce7c5ec63ce711d264e48d3"/>
    <n v="-0.69274160536812202"/>
    <n v="0.42556079741108271"/>
    <n v="0.56516632981038883"/>
    <n v="-0.54163523966852323"/>
    <n v="-0.80644560922993824"/>
    <x v="0"/>
    <n v="0.81116806042622069"/>
    <x v="0"/>
  </r>
  <r>
    <s v="052e67bd104003f3c5fb4c0de072a7c2a2713dc1"/>
    <s v="3f16584ac7b0f0cfdeb060ff4dc76da3a5fa322c"/>
    <s v="PREPAGADO"/>
    <s v="a7dd55b98ce047d2fdb9afbcfc3cfad027700d30"/>
    <n v="51"/>
    <s v="DUSTER"/>
    <n v="2020"/>
    <s v="DUSTER"/>
    <s v="2e892f86d188d01ec5691b7918003dc271108083"/>
    <s v="NUEVO"/>
    <n v="72"/>
    <d v="2020-06-26T00:00:00"/>
    <d v="2026-06-26T00:00:00"/>
    <d v="2021-04-23T00:00:00"/>
    <n v="61800000"/>
    <n v="30900000"/>
    <n v="30900000"/>
    <n v="786859"/>
    <s v="b53b0bf5f413cb9aab27f8e13ca1e90e2ee4fea7"/>
    <n v="-0.82615054644370001"/>
    <n v="-0.85216124758390532"/>
    <n v="0.13042163490563341"/>
    <n v="0.61835666429556968"/>
    <n v="-0.65174985443765243"/>
    <x v="1"/>
    <n v="0.5"/>
    <x v="4"/>
  </r>
  <r>
    <s v="8903484ee24250bda04dea4239227928893054ab"/>
    <s v="6c9c978efa30814d9843070ba4c54ed156fb0cd1"/>
    <s v="ACTIVO"/>
    <s v="0046b9f144c12c439c1e090a9f24bfbd18d4f2c8"/>
    <n v="59"/>
    <s v="KANGOO"/>
    <n v="2022"/>
    <s v="NUEVA KANGOO"/>
    <s v="aa53c8567ff812605778a953828db0859dac88bf"/>
    <s v="NUEVO"/>
    <n v="72"/>
    <d v="2021-10-27T00:00:00"/>
    <d v="2027-10-27T00:00:00"/>
    <m/>
    <n v="65678484"/>
    <n v="65678484"/>
    <n v="0"/>
    <n v="1591752"/>
    <s v="6c55b3ba21e9cb7dc2512cad991949cb9fc0980d"/>
    <m/>
    <n v="1.2009447865714571"/>
    <n v="-0.58124199309015345"/>
    <m/>
    <m/>
    <x v="1"/>
    <n v="1"/>
    <x v="0"/>
  </r>
  <r>
    <s v="e033aa79ad0814b28228fd72877413d6dbde4e3a"/>
    <s v="f82d467fd1befadac064275e580dde1798730710"/>
    <s v="PREPAGADO"/>
    <s v="06eeab863e8063bd4a1a230893738e0ad889e60a"/>
    <n v="46"/>
    <s v="DUSTER"/>
    <n v="2019"/>
    <s v="DUSTER"/>
    <m/>
    <s v="NUEVO"/>
    <n v="72"/>
    <d v="2018-09-02T00:00:00"/>
    <d v="2024-02-09T00:00:00"/>
    <d v="2021-10-20T00:00:00"/>
    <n v="56928200"/>
    <n v="37428200"/>
    <n v="19500000"/>
    <n v="868439"/>
    <s v="4e5d7b0d98a26995f24bcabfb130c7187152651f"/>
    <n v="0.2168648110562737"/>
    <n v="-0.20558370602200551"/>
    <n v="9.0899389914291959E-2"/>
    <n v="-0.82867163871698157"/>
    <n v="-0.4197062222492236"/>
    <x v="1"/>
    <n v="0.65746326073896588"/>
    <x v="2"/>
  </r>
  <r>
    <s v="37b3e429cbaa7bfe89f28b2de2de87581e4094f8"/>
    <s v="a16ceb0013b6930a71430ab4d23f41e50e2338a1"/>
    <s v="PREPAGADO"/>
    <s v="310778d9d7ff8bd657b127d2b19096397041abce"/>
    <n v="87"/>
    <s v="TRAFIC"/>
    <n v="2017"/>
    <s v="NUEVA TRAFIC"/>
    <m/>
    <s v="NUEVO"/>
    <n v="24"/>
    <d v="2016-10-27T00:00:00"/>
    <d v="2018-10-27T00:00:00"/>
    <d v="2017-12-12T00:00:00"/>
    <n v="113000000"/>
    <n v="106469000"/>
    <n v="6531000"/>
    <n v="5406995"/>
    <s v="c524f58dca9093976c84600af685d00d38a689d0"/>
    <n v="-4.9953071094882402E-2"/>
    <n v="0.96362026428705549"/>
    <n v="1.316088984645875"/>
    <n v="6.6732929236321148"/>
    <n v="0.35377255171220601"/>
    <x v="2"/>
    <n v="0.94220353982300886"/>
    <x v="0"/>
  </r>
  <r>
    <s v="b4e23eb33b7a03848a2a0bd348bd71c7d951061d"/>
    <s v="32086915809774106828b9bbe9df5923a8ca0cd9"/>
    <s v="PREPAGADO"/>
    <s v="a375b5eac113847c38d3cb785c3aaad6fe7a6159"/>
    <n v="38"/>
    <s v="DUSTER"/>
    <n v="2019"/>
    <s v="DUSTER"/>
    <m/>
    <s v="NUEVO"/>
    <n v="84"/>
    <d v="2018-12-21T00:00:00"/>
    <d v="2025-12-21T00:00:00"/>
    <d v="2021-08-24T00:00:00"/>
    <n v="49990000"/>
    <n v="24995000"/>
    <n v="24995000"/>
    <n v="552390"/>
    <s v="18e224569796e42fffce1d686835b9656bf0b87b"/>
    <n v="1.0537027141667179"/>
    <n v="-0.85216124758390532"/>
    <n v="0.4070773498450232"/>
    <n v="0.47231902507909662"/>
    <n v="0.58581618390063472"/>
    <x v="0"/>
    <n v="0.5"/>
    <x v="4"/>
  </r>
  <r>
    <s v="29fceaeca26a969e3ae50f311c6da87348109fac"/>
    <s v="58e98fb8ee1f9c1548a18344b310b37f122b3cdb"/>
    <s v="PREPAGADO"/>
    <s v="1cfc8f77eeb90420e06185d48b9a2c6de9a1780f"/>
    <n v="61"/>
    <s v="SANDERO"/>
    <n v="2019"/>
    <s v="NUEVO SANDERO"/>
    <m/>
    <s v="NUEVO"/>
    <n v="84"/>
    <d v="2018-08-11T00:00:00"/>
    <d v="2025-11-08T00:00:00"/>
    <d v="2019-06-12T00:00:00"/>
    <n v="31850000"/>
    <n v="15925000"/>
    <n v="15925000"/>
    <n v="361011"/>
    <s v="5ff736dd5fe05d193ce7c5ec63ce711d264e48d3"/>
    <n v="1.065830799719043"/>
    <n v="-0.85216124758390532"/>
    <n v="0.52564408481904745"/>
    <n v="2.785844867964312E-2"/>
    <n v="0.58581618390063472"/>
    <x v="0"/>
    <n v="0.5"/>
    <x v="4"/>
  </r>
  <r>
    <s v="a654dfa8b5e2970d37b9cb9f2242dd4d6233d442"/>
    <s v="13f0154ccf26b33e8b67d0dc7497d6f33a9f4981"/>
    <s v="PREPAGADO"/>
    <s v="8755282562f500d9f6dcb85211a47e8d88e90dcb"/>
    <n v="46"/>
    <s v="DUSTER"/>
    <n v="2020"/>
    <s v="DUSTER"/>
    <s v="2e892f86d188d01ec5691b7918003dc271108083"/>
    <s v="NUEVO"/>
    <n v="60"/>
    <d v="2019-02-07T00:00:00"/>
    <d v="2024-07-02T00:00:00"/>
    <d v="2020-11-03T00:00:00"/>
    <n v="50003000"/>
    <n v="27000000"/>
    <n v="23003000"/>
    <n v="695168"/>
    <s v="4e5d7b0d98a26995f24bcabfb130c7187152651f"/>
    <n v="1.393289109631825"/>
    <n v="-0.68804579814049227"/>
    <n v="1.185489993161002E-2"/>
    <n v="-0.1851022663226807"/>
    <n v="-3.2966835268508812E-2"/>
    <x v="3"/>
    <n v="0.53996760194388338"/>
    <x v="4"/>
  </r>
  <r>
    <s v="853ed55cb78e061f6d6b8b151d1beb36e8d01727"/>
    <s v="e790a61e44cf5f85df0dc2f821741e6e56085d44"/>
    <s v="PREPAGADO"/>
    <s v="d42a0e1d5792a438fbe63c928d603c193394d0b9"/>
    <n v="220"/>
    <s v="STEPWAY"/>
    <n v="2017"/>
    <s v="NUEVO STEPWAY"/>
    <m/>
    <s v="NUEVO"/>
    <n v="84"/>
    <d v="2017-01-12T00:00:00"/>
    <d v="2024-12-01T00:00:00"/>
    <d v="2018-02-20T00:00:00"/>
    <n v="45490000"/>
    <n v="20490000"/>
    <n v="25000000"/>
    <n v="474500"/>
    <s v="a8f19864c6b90993cde73eb96db636ce464e32e6"/>
    <n v="1.7571316762015841"/>
    <n v="-1.055711658971918"/>
    <n v="1.158000004680509"/>
    <n v="-0.36299839822351182"/>
    <n v="0.50846830650449182"/>
    <x v="0"/>
    <n v="0.4504286656408002"/>
    <x v="4"/>
  </r>
  <r>
    <s v="b5f6902ff4d5f6eb90ab7a754ea7854729465d37"/>
    <s v="3073f29efe22a75dcccf9bb48c83c9dade720f53"/>
    <s v="PREPAGADO"/>
    <s v="277132ad8b04990f093fc5bb72d77163192dec3d"/>
    <n v="49"/>
    <s v="LOGAN"/>
    <n v="2017"/>
    <s v="NUEVO LOGAN"/>
    <m/>
    <s v="NUEVO"/>
    <n v="84"/>
    <d v="2016-09-12T00:00:00"/>
    <d v="2023-12-09T00:00:00"/>
    <d v="2018-07-17T00:00:00"/>
    <n v="42490000"/>
    <n v="21245000"/>
    <n v="21245000"/>
    <n v="491495"/>
    <s v="7b4b50deac96cf6fae5ed6534c753371dda3e07d"/>
    <n v="0.88390951643416382"/>
    <n v="-0.85216124758390532"/>
    <n v="0.92086653473246149"/>
    <n v="0.1576742933126955"/>
    <n v="-0.4197062222492236"/>
    <x v="0"/>
    <n v="0.5"/>
    <x v="4"/>
  </r>
  <r>
    <s v="5197cf80a9f19ad34a4247399e10c51d22154628"/>
    <s v="e96c77d8975856c619484aff067d4eb7637b988a"/>
    <s v="ACTIVO"/>
    <s v="8d8e71735ad9c8be18767f9c23b35ffb28e69996"/>
    <n v="61"/>
    <s v="SANDERO"/>
    <n v="2021"/>
    <s v="NUEVO SANDERO PH2"/>
    <m/>
    <s v="NUEVO"/>
    <n v="72"/>
    <d v="2020-09-23T00:00:00"/>
    <d v="2026-09-23T00:00:00"/>
    <m/>
    <n v="40990000"/>
    <n v="25990000"/>
    <n v="15000000"/>
    <n v="644606"/>
    <s v="e2a340f71f5c73f21988de2198ca6d26716c2d65"/>
    <n v="-2.569689999023184E-2"/>
    <n v="-0.30169441871424402"/>
    <n v="1.185489993161002E-2"/>
    <n v="-3.8040704113064872E-2"/>
    <n v="0.43112042910834891"/>
    <x v="1"/>
    <n v="0.63405708709441322"/>
    <x v="2"/>
  </r>
  <r>
    <s v="4dcf091c59f4727d28843a2f9b51e1e99aad6398"/>
    <s v="473d80d99c4eb1628539ca1cfb9b93a0c1629013"/>
    <s v="PREPAGADO"/>
    <s v="44f5f8de4291a4a16492fe0b13036cffd8ffdb43"/>
    <n v="62"/>
    <s v="DUSTER"/>
    <n v="2020"/>
    <s v="DUSTER"/>
    <s v="2e892f86d188d01ec5691b7918003dc271108083"/>
    <s v="NUEVO"/>
    <n v="84"/>
    <d v="2020-06-23T00:00:00"/>
    <d v="2027-06-23T00:00:00"/>
    <d v="2021-05-13T00:00:00"/>
    <n v="64610350"/>
    <n v="64610350"/>
    <n v="0"/>
    <n v="1483434"/>
    <s v="e3641dd6fa4340be1e1a0c44a89e0218e2c9b4d8"/>
    <n v="-0.93530331641462749"/>
    <n v="1.2009447865714571"/>
    <n v="0.13042163490563341"/>
    <n v="-0.3901659959843739"/>
    <n v="-0.49705409964536651"/>
    <x v="0"/>
    <n v="1"/>
    <x v="0"/>
  </r>
  <r>
    <s v="e80d5fcc9e4edfca94e29a392fdaeb50d53da97e"/>
    <s v="6c886d130ef28d3c1d11d44621033a03090f8380"/>
    <s v="ACTIVO"/>
    <s v="124edca39b8159aadaf3c08b9fe65fc5e651b829"/>
    <n v="61"/>
    <s v="STEPWAY"/>
    <n v="2022"/>
    <s v="NUEVO STEPWAY PH2"/>
    <s v="2e892f86d188d01ec5691b7918003dc271108083"/>
    <s v="NUEVO"/>
    <n v="48"/>
    <d v="2021-09-30T00:00:00"/>
    <d v="2025-09-30T00:00:00"/>
    <m/>
    <n v="64470000"/>
    <n v="35000000"/>
    <n v="29470000"/>
    <n v="1048537"/>
    <s v="9659fb85b885d6b16d4aadcd72528889806a6146"/>
    <n v="-1.978318673914601"/>
    <n v="-0.67605334671715867"/>
    <n v="-0.6600232649211939"/>
    <n v="1.335268711358256"/>
    <n v="1.5913385900504931"/>
    <x v="5"/>
    <n v="0.54288816503800219"/>
    <x v="4"/>
  </r>
  <r>
    <s v="7701304b90208efa3126f1617b7af28a613a0914"/>
    <s v="423220403dc85ffe4f35c76de719b2ba9a3fe218"/>
    <s v="ACTIVO"/>
    <s v="b015fc4d0ad8050efb8f4d92b7490b29a1fa8737"/>
    <n v="49"/>
    <s v="OROCH"/>
    <n v="2022"/>
    <s v="OROCH"/>
    <s v="aa53c8567ff812605778a953828db0859dac88bf"/>
    <s v="NUEVO"/>
    <n v="84"/>
    <d v="2021-09-23T00:00:00"/>
    <d v="2028-09-23T00:00:00"/>
    <m/>
    <n v="80890000"/>
    <n v="80890000"/>
    <n v="0"/>
    <n v="1693005"/>
    <s v="0e1cad2c67fa2a907683ad47c51b4214fd47327c"/>
    <n v="0.26537715326557482"/>
    <n v="1.2009447865714571"/>
    <n v="0.13042163490563341"/>
    <n v="-0.30035284786624289"/>
    <n v="0.43112042910834891"/>
    <x v="0"/>
    <n v="1"/>
    <x v="0"/>
  </r>
  <r>
    <s v="d3abda0af8283864426d524d7906f95c07cf9df0"/>
    <s v="13e5d8f88d42b549fce8877e294fcf23be2d1bf7"/>
    <s v="ACTIVO"/>
    <s v="f747a35bf3d8e23584b9741a99ad978d61d8bb9c"/>
    <n v="61"/>
    <s v="KWID"/>
    <n v="2022"/>
    <s v="KWID"/>
    <m/>
    <s v="NUEVO"/>
    <n v="84"/>
    <d v="2022-07-01T00:00:00"/>
    <d v="2029-07-01T00:00:00"/>
    <m/>
    <n v="45130000"/>
    <n v="41130000"/>
    <n v="4000000"/>
    <n v="911173"/>
    <s v="7ff7deeb7eff0b09f4dc8ce4bdcc24fc3c9a3b52"/>
    <n v="0.1804805543992978"/>
    <n v="0.83699955561105555"/>
    <n v="-0.1067118350424142"/>
    <n v="-1.014609665124993"/>
    <n v="-0.18766259006079469"/>
    <x v="0"/>
    <n v="0.91136716153334807"/>
    <x v="0"/>
  </r>
  <r>
    <s v="d1235338bf8d505cd90fb0495a8d760c99f47cf3"/>
    <s v="610de94e19aa9616011c7fa16f46a5aa1ff2a7aa"/>
    <s v="PREPAGADO"/>
    <s v="a9dd9d4574440581485e218a3a0d9cc1d747e5e7"/>
    <n v="50"/>
    <s v="CLIO"/>
    <n v="2017"/>
    <s v="CLIO STYLE"/>
    <m/>
    <s v="NUEVO"/>
    <n v="84"/>
    <d v="2017-05-01T00:00:00"/>
    <d v="2024-01-05T00:00:00"/>
    <d v="2017-07-05T00:00:00"/>
    <n v="30590000"/>
    <n v="16246455"/>
    <n v="14343545"/>
    <n v="356816"/>
    <s v="f5faa20ec38eb79836445ff6da0fea6c765c883c"/>
    <n v="1.2234959118992721"/>
    <n v="-0.72444380468347158"/>
    <n v="0.92086653473246149"/>
    <n v="-0.71910648501516572"/>
    <n v="-0.4197062222492236"/>
    <x v="0"/>
    <n v="0.53110346518470086"/>
    <x v="4"/>
  </r>
  <r>
    <s v="8878dc93ad9ef4ce026d1390ddc2151b2beb8dd2"/>
    <s v="862d4b3c3b4d00962b8a88314a00162efda91c10"/>
    <s v="PREPAGADO"/>
    <s v="51b223e24d57bc8c01c5001f8833c44559fa1fc7"/>
    <n v="38"/>
    <s v="SANDERO"/>
    <n v="2018"/>
    <s v="NUEVO SANDERO"/>
    <m/>
    <s v="NUEVO"/>
    <n v="84"/>
    <d v="2017-08-14T00:00:00"/>
    <d v="2024-08-14T00:00:00"/>
    <d v="2019-04-08T00:00:00"/>
    <n v="32330000"/>
    <n v="23330000"/>
    <n v="9000000"/>
    <n v="505757"/>
    <s v="b8301acfe4fdafeee70d932d10ac6a382433932b"/>
    <n v="1.0537027141667179"/>
    <n v="5.7860697032436521E-2"/>
    <n v="1.237044494663192"/>
    <n v="-0.59857302506332022"/>
    <n v="1.127251325673635"/>
    <x v="0"/>
    <n v="0.72162078564800491"/>
    <x v="2"/>
  </r>
  <r>
    <s v="9b71a087722ea810720145a61328108beaac0b51"/>
    <s v="20134f7243f545708fbc2fa13dbdaa8a7dddd113"/>
    <s v="ACTIVO"/>
    <s v="4dcf3dca56083c3a0fe91be33a9bd7cd9ba0109e"/>
    <n v="38"/>
    <s v="LOGAN"/>
    <n v="2021"/>
    <s v="NUEVO LOGAN PH2"/>
    <s v="2e892f86d188d01ec5691b7918003dc271108083"/>
    <s v="NUEVO"/>
    <n v="24"/>
    <d v="2021-05-02T00:00:00"/>
    <d v="2023-05-02T00:00:00"/>
    <m/>
    <n v="53586450"/>
    <n v="17586450"/>
    <n v="36000000"/>
    <n v="831226"/>
    <s v="e930ed8a49045100853f6396856eaf443e98b2ef"/>
    <n v="-1.687244620658795"/>
    <n v="-1.5576562116134589"/>
    <n v="-3.1548294099791261"/>
    <n v="0.13850452983945499"/>
    <n v="0.74051193869292065"/>
    <x v="2"/>
    <n v="0.32818837597937539"/>
    <x v="1"/>
  </r>
  <r>
    <s v="3da9d2dc0103862a08870e22c8810b8632b48a6f"/>
    <s v="8cdb94f7838f995925762eb83ee5e22c635abc12"/>
    <s v="PREPAGADO"/>
    <s v="8d3a24744093455287e93feda3eb9991acdae36e"/>
    <n v="76"/>
    <s v="STEPWAY"/>
    <n v="2019"/>
    <s v="NUEVO STEPWAY"/>
    <m/>
    <s v="NUEVO"/>
    <n v="72"/>
    <d v="2018-12-26T00:00:00"/>
    <d v="2024-12-26T00:00:00"/>
    <d v="2019-08-30T00:00:00"/>
    <n v="45390000"/>
    <n v="26000000"/>
    <n v="19390000"/>
    <n v="571234"/>
    <s v="56842a60a949566513b77ee4b5a40eb5c35a6861"/>
    <n v="0.60496354873068248"/>
    <n v="-0.55317400621428758"/>
    <n v="0.32803285986234038"/>
    <n v="-0.74099553571136212"/>
    <n v="-3.2966835268508812E-2"/>
    <x v="1"/>
    <n v="0.57281339502092976"/>
    <x v="4"/>
  </r>
  <r>
    <s v="ebed659f0d4a93498cff15c8ca9a557a5e9d33c4"/>
    <s v="41e3da01c28071ff63d26a832211fa497d93ac0f"/>
    <s v="CANCELADO"/>
    <s v="6effd9726a01d97fb90ac9a7f16ca5cd0d2646e1"/>
    <n v="246"/>
    <s v="STEPWAY"/>
    <n v="2018"/>
    <s v="NUEVO STEPWAY"/>
    <m/>
    <s v="NUEVO"/>
    <n v="24"/>
    <d v="2017-06-27T00:00:00"/>
    <d v="2019-06-27T00:00:00"/>
    <d v="2019-06-27T00:00:00"/>
    <n v="44500000"/>
    <n v="10000000"/>
    <n v="34500000"/>
    <n v="431689"/>
    <s v="a69f010680fca3bb97470fe907d42f1759ba6938"/>
    <n v="1.3811610240795"/>
    <n v="-1.9825229967256219"/>
    <n v="-4.1480684819708253"/>
    <n v="-0.59144469556055634"/>
    <n v="2.1327737318234941"/>
    <x v="2"/>
    <n v="0.2247191011235955"/>
    <x v="1"/>
  </r>
  <r>
    <s v="d04cfe20e43596fdea3fbdb42583ec2eece9e4a2"/>
    <s v="4584afd026c472cf011b14b0ba2da7fcf5ed4989"/>
    <s v="ACTIVO"/>
    <s v="3a39f94790a03a8bba3e6ff88f670a6b7bd61bb1"/>
    <n v="291"/>
    <s v="DUSTER"/>
    <n v="2022"/>
    <s v="NUEVA DUSTER"/>
    <s v="2e892f86d188d01ec5691b7918003dc271108083"/>
    <s v="NUEVO"/>
    <n v="36"/>
    <d v="2021-06-25T00:00:00"/>
    <d v="2024-06-25T00:00:00"/>
    <m/>
    <n v="76803000"/>
    <n v="38401500"/>
    <n v="38401500"/>
    <n v="793950"/>
    <s v="2af90d6a2f5bbb3be191863ff06e138bd50b2305"/>
    <n v="0.14409629774232199"/>
    <n v="-0.85216124758390532"/>
    <n v="-0.89715673486924186"/>
    <n v="-0.1057908839828417"/>
    <n v="-3.2966835268508812E-2"/>
    <x v="4"/>
    <n v="0.5"/>
    <x v="4"/>
  </r>
  <r>
    <s v="30a959d5e7abc9a2711bd5c17b0e6e6b657b8b42"/>
    <s v="8b074fd15379719a685b08a3755d61f4efbb643f"/>
    <s v="ACTIVO"/>
    <s v="b015fc4d0ad8050efb8f4d92b7490b29a1fa8737"/>
    <n v="61"/>
    <s v="STEPWAY"/>
    <n v="2022"/>
    <s v="NUEVO STEPWAY PH2"/>
    <s v="2e892f86d188d01ec5691b7918003dc271108083"/>
    <s v="NUEVO"/>
    <n v="84"/>
    <d v="2021-08-11T00:00:00"/>
    <d v="2028-08-11T00:00:00"/>
    <m/>
    <n v="64470000"/>
    <n v="66201850"/>
    <n v="0"/>
    <n v="1394352"/>
    <s v="e2a340f71f5c73f21988de2198ca6d26716c2d65"/>
    <n v="-0.61997309205417039"/>
    <n v="1.3112494766676861"/>
    <n v="0.2094661248883162"/>
    <n v="0.1895868365187498"/>
    <n v="-0.96114136402222416"/>
    <x v="0"/>
    <n v="1.0268628819606018"/>
    <x v="0"/>
  </r>
  <r>
    <s v="0ab5416fecbc0852ba89ade5da11afc38600b1df"/>
    <s v="a483fc5e81d0ccf54f5f8b3e9b6aa3d31818e28f"/>
    <s v="PREPAGADO"/>
    <s v="f3d649ee30f873af20ed680a9e1580214cdfe47c"/>
    <n v="246"/>
    <s v="STEPWAY"/>
    <n v="2018"/>
    <s v="NUEVO STEPWAY"/>
    <m/>
    <s v="NUEVO"/>
    <n v="84"/>
    <d v="2017-06-28T00:00:00"/>
    <d v="2024-06-28T00:00:00"/>
    <d v="2020-01-03T00:00:00"/>
    <n v="42850000"/>
    <n v="21350000"/>
    <n v="21500000"/>
    <n v="452649"/>
    <s v="6e69c18c5a97c9d065ae12b467e0bb2b923ab471"/>
    <n v="0.8353971742248627"/>
    <n v="-0.85934831654827659"/>
    <n v="1.2387383138377809E-2"/>
    <n v="0.1881343594352517"/>
    <n v="1.0499034482774929"/>
    <x v="0"/>
    <n v="0.4982497082847141"/>
    <x v="4"/>
  </r>
  <r>
    <s v="4523238f364b73077dd0ad09c3d82b230397d859"/>
    <s v="4bd8b2ba686c6d625cf67663b420aa134940a7a0"/>
    <s v="PREPAGADO"/>
    <s v="b233dc23304677c71e39834057d1a2ff1e06132c"/>
    <n v="27"/>
    <s v="USADOS"/>
    <n v="2015"/>
    <s v="USADOS MM"/>
    <m/>
    <s v="NUEVO"/>
    <n v="84"/>
    <d v="2020-05-20T00:00:00"/>
    <d v="2027-05-20T00:00:00"/>
    <d v="2021-03-15T00:00:00"/>
    <n v="17850000"/>
    <n v="16850000"/>
    <n v="1000000"/>
    <n v="401250"/>
    <s v="7c620676a3142bbcb0d8a97ffebbdc12de3145fd"/>
    <n v="-0.83827863199602526"/>
    <n v="0.97090489478934316"/>
    <n v="1.790355924541972"/>
    <n v="-0.63383643509156906"/>
    <n v="-1.5025765057952249"/>
    <x v="0"/>
    <n v="0.94397759103641454"/>
    <x v="0"/>
  </r>
  <r>
    <s v="90c71d7965d29de57a8853e21a0c1d9532d03b94"/>
    <s v="be95b5322960822eacc8a3c63edbb879404bdaa4"/>
    <s v="ACTIVO"/>
    <s v="199c6dec4e012c479e3865ff88b5346ccb60b104"/>
    <n v="220"/>
    <s v="LOGAN"/>
    <n v="2022"/>
    <s v="NUEVO LOGAN PH2"/>
    <s v="2e892f86d188d01ec5691b7918003dc271108083"/>
    <s v="NUEVO"/>
    <n v="84"/>
    <d v="2021-03-30T00:00:00"/>
    <d v="2028-03-30T00:00:00"/>
    <m/>
    <n v="48256900"/>
    <n v="48256900"/>
    <n v="0"/>
    <n v="1050256"/>
    <s v="b0dba703f37b44650008cc7ee9293429cffbd118"/>
    <n v="-0.47443606542626698"/>
    <n v="1.2009447865714571"/>
    <n v="-0.34384530499046262"/>
    <n v="-0.22478799477975731"/>
    <n v="-1.0384892414183671"/>
    <x v="0"/>
    <n v="1"/>
    <x v="0"/>
  </r>
  <r>
    <s v="f843e09a551d38bd8c33fb0d820dc7469d3f1edd"/>
    <s v="912e7b46b786c31cc91a8d1e9e6a5541df02a9b1"/>
    <s v="PREPAGADO"/>
    <s v="f1660bce152bd13abf027b14ac8a826e5004e35a"/>
    <n v="38"/>
    <s v="OROCH"/>
    <n v="2017"/>
    <s v="OROCH"/>
    <m/>
    <s v="NUEVO"/>
    <n v="72"/>
    <d v="2016-07-10T00:00:00"/>
    <d v="2022-10-07T00:00:00"/>
    <d v="2017-03-29T00:00:00"/>
    <n v="64990000"/>
    <n v="44990000"/>
    <n v="20000000"/>
    <n v="948598"/>
    <s v="e1c668f39cea1351183aec93230588a49a922376"/>
    <n v="0.92029377309113969"/>
    <n v="-6.2699487412456054E-2"/>
    <n v="-0.220269678775216"/>
    <n v="6.4846131752195349E-2"/>
    <n v="1.5913385900504931"/>
    <x v="1"/>
    <n v="0.69226034774580703"/>
    <x v="2"/>
  </r>
  <r>
    <s v="1be78dbcceb000096158e8cb64d6e3614a22ed75"/>
    <s v="9d54e020bf02696a7dfc771cef70860b914bb0c2"/>
    <s v="PREPAGADO"/>
    <s v="f0f8b4ff1eaec9f691ff02ac6f300d6bbc82ee34"/>
    <n v="38"/>
    <s v="DUSTER"/>
    <n v="2018"/>
    <s v="DUSTER"/>
    <m/>
    <s v="NUEVO"/>
    <n v="72"/>
    <d v="2017-06-23T00:00:00"/>
    <d v="2023-06-23T00:00:00"/>
    <d v="2017-11-27T00:00:00"/>
    <n v="65890000"/>
    <n v="32945000"/>
    <n v="32945000"/>
    <n v="802429"/>
    <s v="21e56b31f691885fdd4e2c38d5fd98f8f5589c64"/>
    <n v="0.93242185864346494"/>
    <n v="-0.85216124758390532"/>
    <n v="0.92086653473246149"/>
    <n v="-0.36560724448181009"/>
    <n v="1.127251325673635"/>
    <x v="1"/>
    <n v="0.5"/>
    <x v="4"/>
  </r>
  <r>
    <s v="5d99dba8283230a920626490a7ed58bc68deb4a8"/>
    <s v="3de01d7dce94580f2797afb6e4ff3199ed217757"/>
    <s v="ACTIVO"/>
    <s v="3442fd2b0a938d687196a2165725a50c271c2935"/>
    <n v="236"/>
    <s v="LOGAN"/>
    <n v="2020"/>
    <s v="NUEVO LOGAN PH2"/>
    <s v="2e892f86d188d01ec5691b7918003dc271108083"/>
    <s v="NUEVO"/>
    <n v="24"/>
    <d v="2020-03-02T00:00:00"/>
    <d v="2022-03-02T00:00:00"/>
    <m/>
    <n v="45490000"/>
    <n v="22745000"/>
    <n v="22745000"/>
    <n v="973865"/>
    <s v="db655f8e1559060a272843c09fa8b5e63f6f3304"/>
    <n v="-7.420924219953294E-2"/>
    <n v="-0.85216124758390532"/>
    <n v="-4.4146365390986242"/>
    <n v="-0.80131936972325568"/>
    <n v="0.81785981608906366"/>
    <x v="2"/>
    <n v="0.5"/>
    <x v="4"/>
  </r>
  <r>
    <s v="6d8dd1791fdd7c8348b8eadb9bf656e79bc5fd2c"/>
    <s v="1eaf5178e669da422508dff89c018f44d770a421"/>
    <s v="ACTIVO"/>
    <s v="ec77d5752b8cc2793a6ea70b5f1a1032e272ebbf"/>
    <n v="60"/>
    <s v="USADOS"/>
    <n v="2014"/>
    <s v="USADOS MM"/>
    <m/>
    <s v="NUEVO"/>
    <n v="60"/>
    <d v="2021-02-22T00:00:00"/>
    <d v="2026-02-22T00:00:00"/>
    <m/>
    <n v="14500000"/>
    <n v="14500000"/>
    <n v="0"/>
    <n v="409121"/>
    <s v="002cf26c2c656a51db8195e4bd8bbcee3903d748"/>
    <n v="-1.1172245996995069"/>
    <n v="1.2009447865714571"/>
    <n v="0.84182204474977862"/>
    <n v="-0.39377777232517758"/>
    <n v="-0.72909773183379534"/>
    <x v="3"/>
    <n v="1"/>
    <x v="0"/>
  </r>
  <r>
    <s v="e8b50138f2c0f01468343ef8332c95ac4b3fc714"/>
    <s v="a6fdcd2a7bf6ae92a11733fcb6d50991c0411c66"/>
    <s v="PREPAGADO"/>
    <s v="a65c60e59165d9af643419b26154ffd93f642835"/>
    <n v="48"/>
    <s v="STEPWAY"/>
    <n v="2019"/>
    <s v="NUEVO STEPWAY"/>
    <m/>
    <s v="NUEVO"/>
    <n v="48"/>
    <d v="2018-04-25T00:00:00"/>
    <d v="2022-04-25T00:00:00"/>
    <d v="2020-01-28T00:00:00"/>
    <n v="45982250"/>
    <n v="16982250"/>
    <n v="29000000"/>
    <n v="450536"/>
    <s v="33a4a5fc270bf1ce3ae20561056b2ba805df815d"/>
    <n v="0.79901291756788695"/>
    <n v="-1.3887534117770579"/>
    <n v="-1.1093200504317611"/>
    <n v="-0.3567764811998802"/>
    <n v="-0.26501046745693763"/>
    <x v="5"/>
    <n v="0.36932185789081656"/>
    <x v="1"/>
  </r>
  <r>
    <s v="ebdc81261163869856599c10dcc6643a58c3cf09"/>
    <s v="390f1f987cbbe5d653548fff3063643146f35d48"/>
    <s v="PREPAGADO"/>
    <s v="93758adf11c46efe844e91612cf2940e4197d07c"/>
    <n v="236"/>
    <s v="DUSTER"/>
    <n v="2020"/>
    <s v="DUSTER"/>
    <s v="2e892f86d188d01ec5691b7918003dc271108083"/>
    <s v="NUEVO"/>
    <n v="84"/>
    <d v="2019-07-18T00:00:00"/>
    <d v="2026-07-18T00:00:00"/>
    <d v="2021-06-08T00:00:00"/>
    <n v="52068500"/>
    <n v="43068500"/>
    <n v="9000000"/>
    <n v="848870"/>
    <s v="845d7831129ecd1188d7a91243ae341816e8b15a"/>
    <n v="0.64134780538765834"/>
    <n v="0.49118920277709921"/>
    <n v="8.8548725348942078E-2"/>
    <n v="0.32913575790185462"/>
    <n v="-1.3478807510029389"/>
    <x v="0"/>
    <n v="0.82715077254001945"/>
    <x v="0"/>
  </r>
  <r>
    <s v="f56e20dc3d51b2272ad872a5cdff573b68e4d9b4"/>
    <s v="cb95af29958de621748fb8b26761061696c193ff"/>
    <s v="PREPAGADO"/>
    <s v="436c54f5b94298880918c6dd867e76b0c1e55269"/>
    <n v="49"/>
    <s v="LOGAN"/>
    <n v="2017"/>
    <s v="NUEVO LOGAN"/>
    <m/>
    <s v="NUEVO"/>
    <n v="48"/>
    <d v="2017-01-19T00:00:00"/>
    <d v="2021-01-19T00:00:00"/>
    <d v="2020-10-15T00:00:00"/>
    <n v="46090000"/>
    <n v="41090000"/>
    <n v="5000000"/>
    <n v="1169542"/>
    <s v="7b4b50deac96cf6fae5ed6534c753371dda3e07d"/>
    <n v="0.56857929207370672"/>
    <n v="0.75548893190550714"/>
    <n v="0.18739184443779219"/>
    <n v="0.81185524183286706"/>
    <n v="1.436642835258207"/>
    <x v="5"/>
    <n v="0.89151659796051208"/>
    <x v="0"/>
  </r>
  <r>
    <s v="2450eaf6f085f071eb207ce88070dcf77f49f9cc"/>
    <s v="1143ab97ccd598bf6e70d7bf13c90525a83f9f3b"/>
    <s v="ACTIVO"/>
    <s v="d8ba6719c0380636db59c98c13519e2866caf91f"/>
    <n v="76"/>
    <s v="STEPWAY"/>
    <n v="2021"/>
    <s v="NUEVO STEPWAY PH2"/>
    <s v="2e892f86d188d01ec5691b7918003dc271108083"/>
    <s v="NUEVO"/>
    <n v="72"/>
    <d v="2021-02-22T00:00:00"/>
    <d v="2027-02-22T00:00:00"/>
    <m/>
    <n v="55290000"/>
    <n v="29700000"/>
    <n v="25590000"/>
    <n v="643405"/>
    <s v="977d2d7691d404ed0e63704ec1471b1a8671ac9d"/>
    <n v="0.14409629774232199"/>
    <n v="-0.6995429477036641"/>
    <n v="-0.58097877493851102"/>
    <n v="1.016641134885951"/>
    <n v="1.5913385900504931"/>
    <x v="1"/>
    <n v="0.53716766142159522"/>
    <x v="4"/>
  </r>
  <r>
    <s v="4d87151cc20697e04bdcd9f75756ed280fad1e82"/>
    <s v="28aebe4ec9a9604f0a8a9f05ce1f94ac71643876"/>
    <s v="PREPAGADO"/>
    <s v="9b732f098fc8c584895c85ad257e84e1bbb6814e"/>
    <n v="1182653"/>
    <s v="USADOS"/>
    <n v="2019"/>
    <s v="USADOS MM"/>
    <m/>
    <s v="NUEVO"/>
    <n v="84"/>
    <d v="2020-09-17T00:00:00"/>
    <d v="2027-09-17T00:00:00"/>
    <d v="2021-04-14T00:00:00"/>
    <n v="47550000"/>
    <n v="30000000"/>
    <n v="17550000"/>
    <n v="631490"/>
    <s v="a51276d62888df36a1235d7ce063c77e63ffb514"/>
    <n v="-1.189993113013458"/>
    <n v="-0.31459720709527761"/>
    <n v="0.60468857480173022"/>
    <n v="3.3054389368631849"/>
    <n v="-0.57440197704150942"/>
    <x v="0"/>
    <n v="0.63091482649842268"/>
    <x v="2"/>
  </r>
  <r>
    <s v="9c6f7e69e59bacc8935d519decda02fd4bbf047e"/>
    <s v="c3faba25b43dd9bee0cadde186b8e53594d323ab"/>
    <s v="PREPAGADO"/>
    <s v="236d00d4f1760cf071da84eec797206f3746a858"/>
    <n v="27"/>
    <s v="KWID"/>
    <n v="2020"/>
    <s v="KWID"/>
    <s v="2e892f86d188d01ec5691b7918003dc271108083"/>
    <s v="NUEVO"/>
    <n v="48"/>
    <d v="2020-03-01T00:00:00"/>
    <d v="2024-01-03T00:00:00"/>
    <d v="2020-09-14T00:00:00"/>
    <n v="37990000"/>
    <n v="17990000"/>
    <n v="20000000"/>
    <n v="483967"/>
    <s v="7c620676a3142bbcb0d8a97ffebbdc12de3145fd"/>
    <n v="-0.76551011868207364"/>
    <n v="-0.96078833704566591"/>
    <n v="-0.85527619751926709"/>
    <n v="-0.82210550433964225"/>
    <n v="0.58581618390063472"/>
    <x v="5"/>
    <n v="0.47354566991313501"/>
    <x v="4"/>
  </r>
  <r>
    <s v="e0b68750f0a10dd1888b6e7e316535985308364a"/>
    <s v="7acc7ce37a62be147010046ac92f4dfec2871e46"/>
    <s v="CANCELADO"/>
    <s v="ff821bc781953e7d4475975f90a51b583157cc46"/>
    <n v="38"/>
    <s v="LOGAN"/>
    <n v="2018"/>
    <s v="NUEVO LOGAN"/>
    <m/>
    <s v="NUEVO"/>
    <n v="12"/>
    <d v="2018-02-28T00:00:00"/>
    <d v="2019-02-28T00:00:00"/>
    <d v="2019-02-15T00:00:00"/>
    <n v="45050000"/>
    <n v="25000000"/>
    <n v="20050000"/>
    <n v="2194139"/>
    <s v="b8301acfe4fdafeee70d932d10ac6a382433932b"/>
    <n v="1.1022150563760189"/>
    <n v="-0.6265702405013519"/>
    <n v="-3.2071090404312219"/>
    <n v="1.304222254328687"/>
    <n v="0.97255557088134947"/>
    <x v="2"/>
    <n v="0.55493895671476134"/>
    <x v="4"/>
  </r>
  <r>
    <s v="1a2e8223815a4aec3e5070eed35765105496d3bc"/>
    <s v="d0a79360c2e67288ae676b885a89f06d9a35ec14"/>
    <s v="PREPAGADO"/>
    <s v="eaf1d490df3ffb8175507c2c68b6f38bf2f182b7"/>
    <n v="51"/>
    <s v="DUSTER"/>
    <n v="2020"/>
    <s v="DUSTER"/>
    <s v="2e892f86d188d01ec5691b7918003dc271108083"/>
    <s v="NUEVO"/>
    <n v="72"/>
    <d v="2020-02-01T00:00:00"/>
    <d v="2026-01-02T00:00:00"/>
    <d v="2020-12-28T00:00:00"/>
    <n v="67490000"/>
    <n v="33745000"/>
    <n v="33745000"/>
    <n v="824694"/>
    <s v="b53b0bf5f413cb9aab27f8e13ca1e90e2ee4fea7"/>
    <n v="-1.784269305077397"/>
    <n v="-0.85216124758390532"/>
    <n v="0.2094661248883162"/>
    <n v="0.3682230639418691"/>
    <n v="1.127251325673635"/>
    <x v="1"/>
    <n v="0.5"/>
    <x v="4"/>
  </r>
  <r>
    <s v="181eb5ee829617b9e0a32c9467e763697146a190"/>
    <s v="c1a84146d43b74bb58dfa9318512916599d919cb"/>
    <s v="PREPAGADO"/>
    <s v="8d3a24744093455287e93feda3eb9991acdae36e"/>
    <n v="291"/>
    <s v="LOGAN"/>
    <n v="2019"/>
    <s v="NUEVO LOGAN"/>
    <m/>
    <s v="NUEVO"/>
    <n v="84"/>
    <d v="2018-10-29T00:00:00"/>
    <d v="2025-10-29T00:00:00"/>
    <d v="2019-08-05T00:00:00"/>
    <n v="33480000"/>
    <n v="25480000"/>
    <n v="8000000"/>
    <n v="519269"/>
    <s v="670b08e32eee86d990ae57c71a84998f0642009b"/>
    <n v="0.8353971742248627"/>
    <n v="0.21977105459756799"/>
    <n v="0.48612183982770601"/>
    <n v="-0.13895005758184381"/>
    <n v="0.74051193869292065"/>
    <x v="0"/>
    <n v="0.76105137395459976"/>
    <x v="2"/>
  </r>
  <r>
    <s v="5d36b61dec8487256198a4ff08e4a97b93add6fe"/>
    <s v="db639661d6776a09425e6c9bb810101f10df9bf3"/>
    <s v="ACTIVO"/>
    <s v="8d3a24744093455287e93feda3eb9991acdae36e"/>
    <n v="27"/>
    <s v="OROCH"/>
    <n v="2019"/>
    <s v="OROCH"/>
    <m/>
    <s v="NUEVO"/>
    <n v="84"/>
    <d v="2018-12-28T00:00:00"/>
    <d v="2025-12-28T00:00:00"/>
    <m/>
    <n v="65145000"/>
    <n v="65145000"/>
    <n v="0"/>
    <n v="1327622"/>
    <s v="7c3432678acd67d2308be56e34c36d19376809f3"/>
    <n v="5.9199698876045093E-2"/>
    <n v="1.2009447865714571"/>
    <n v="0.48612183982770601"/>
    <n v="-0.4835637043378182"/>
    <n v="-0.96114136402222416"/>
    <x v="0"/>
    <n v="1"/>
    <x v="0"/>
  </r>
  <r>
    <s v="ba0264d896724d7bc36d0425f14b08bd45c09d77"/>
    <s v="d359bdef064f6a94c1546e9d4b518ea23d145893"/>
    <s v="CANCELADO"/>
    <s v="37ef99ca33af13ae5b22df2f9f6a8443ba5f593f"/>
    <n v="15"/>
    <s v="MASTER"/>
    <n v="2019"/>
    <s v="MASTER"/>
    <m/>
    <s v="NUEVO"/>
    <n v="24"/>
    <d v="2018-10-26T00:00:00"/>
    <d v="2020-10-26T00:00:00"/>
    <d v="2020-10-27T00:00:00"/>
    <n v="138990000"/>
    <n v="138990000"/>
    <n v="0"/>
    <n v="6151355"/>
    <s v="b2b72db1a076aa89f7bd2aa8870447ac40315a98"/>
    <m/>
    <n v="1.2009447865714571"/>
    <n v="-2.4846491207711501"/>
    <m/>
    <m/>
    <x v="2"/>
    <n v="1"/>
    <x v="0"/>
  </r>
  <r>
    <s v="6d409c8490a2f58770765ea906c30cb152284e56"/>
    <s v="5fb6637496bf474a8d6de1c27c178a91fec3d6e0"/>
    <s v="PREPAGADO"/>
    <s v="2f1f55f7d5e4638dee5a1a64ea8954c3ffe4902c"/>
    <n v="62"/>
    <s v="SANDERO"/>
    <n v="2018"/>
    <s v="NUEVO SANDERO"/>
    <m/>
    <s v="NUEVO"/>
    <n v="48"/>
    <d v="2017-12-29T00:00:00"/>
    <d v="2021-12-29T00:00:00"/>
    <d v="2018-12-11T00:00:00"/>
    <n v="32420000"/>
    <n v="14000000"/>
    <n v="18420000"/>
    <n v="407436"/>
    <s v="a51276d62888df36a1235d7ce063c77e63ffb514"/>
    <n v="0.96880611530044081"/>
    <n v="-1.132072680988184"/>
    <n v="0.60468857480173022"/>
    <n v="-0.4138639219845015"/>
    <n v="-0.96114136402222416"/>
    <x v="5"/>
    <n v="0.43183220234423197"/>
    <x v="4"/>
  </r>
  <r>
    <s v="ef6b8d66c262e6b9d32c9a334fdd72ea5e49e953"/>
    <s v="c1a226215d4896276fe6ed6e5ff6269064f15912"/>
    <s v="PREPAGADO"/>
    <s v="b9a6a28900a379882f009172bdd2101b90af17d8"/>
    <n v="-1"/>
    <s v="CAPTUR"/>
    <n v="2020"/>
    <s v="CAPTUR"/>
    <s v="2e892f86d188d01ec5691b7918003dc271108083"/>
    <s v="NUEVO"/>
    <n v="72"/>
    <d v="2019-06-12T00:00:00"/>
    <d v="2025-12-06T00:00:00"/>
    <d v="2020-10-23T00:00:00"/>
    <n v="58686956"/>
    <n v="29343478"/>
    <n v="29343478"/>
    <n v="703476"/>
    <s v="deab82c7720b472e8823b17fb90bc42a0f570fff"/>
    <n v="-1.881293989495999"/>
    <n v="-0.85216124758390532"/>
    <n v="-0.2648008150077798"/>
    <n v="-0.20854396264672859"/>
    <n v="-0.49705409964536651"/>
    <x v="1"/>
    <n v="0.5"/>
    <x v="4"/>
  </r>
  <r>
    <s v="e0b78e7c217a83e600a260987f7f2173e4b6d6b3"/>
    <s v="d1c93a4d4a118d58949edb76118097fa720792d9"/>
    <s v="ACTIVO"/>
    <s v="d19c40609c4807762585bd10be1ea09dc899fb2b"/>
    <n v="166807721"/>
    <s v="USADOS"/>
    <n v="2018"/>
    <s v="USADOS MM"/>
    <m/>
    <s v="USADO"/>
    <n v="72"/>
    <d v="2021-12-03T00:00:00"/>
    <d v="2027-12-03T00:00:00"/>
    <m/>
    <n v="31500000"/>
    <n v="31500000"/>
    <n v="0"/>
    <n v="779277"/>
    <s v="11928d978242808b5fe8e46bf8f86913ad832abd"/>
    <n v="-1.3476582251936871"/>
    <n v="1.2009447865714571"/>
    <n v="0.32803285986234038"/>
    <n v="-0.953539379634468"/>
    <n v="-1.1931849962106531"/>
    <x v="1"/>
    <n v="1"/>
    <x v="0"/>
  </r>
  <r>
    <s v="a082e0e4d1c19397229bb40d7664cdaf02f5c237"/>
    <s v="61a480c80f20ec985b245c41657287232ba7237e"/>
    <s v="ACTIVO"/>
    <s v="5a56327f05b6ed8e8875facf6e3fe3c3e5debf50"/>
    <n v="60"/>
    <s v="DUSTER"/>
    <n v="2022"/>
    <s v="NUEVA DUSTER"/>
    <s v="2e892f86d188d01ec5691b7918003dc271108083"/>
    <s v="NUEVO"/>
    <n v="84"/>
    <d v="2021-06-30T00:00:00"/>
    <d v="2028-06-30T00:00:00"/>
    <m/>
    <n v="81580000"/>
    <n v="57138900"/>
    <n v="24441100"/>
    <n v="1394828"/>
    <s v="fc7bdc755b16bdb0247d7a6271249db666c6767c"/>
    <n v="0.38665800878882761"/>
    <n v="-2.9262859699556241E-2"/>
    <n v="-1.131180001747697"/>
    <n v="1.2463865531901299"/>
    <n v="-0.65174985443765243"/>
    <x v="0"/>
    <n v="0.70040328511890171"/>
    <x v="2"/>
  </r>
  <r>
    <s v="f317653e9c4b9740861f8efe9b3ae94a160b035e"/>
    <s v="ad9989427a0f9d705bc38d50d6a172237220e588"/>
    <s v="PREPAGADO"/>
    <s v="e6fe628ed1ecb4f422ee6848d702f45410650137"/>
    <n v="61"/>
    <s v="STEPWAY"/>
    <n v="2018"/>
    <s v="NUEVO STEPWAY"/>
    <m/>
    <s v="NUEVO"/>
    <n v="72"/>
    <d v="2017-11-07T00:00:00"/>
    <d v="2023-07-11T00:00:00"/>
    <d v="2019-03-21T00:00:00"/>
    <n v="45981600"/>
    <n v="33781600"/>
    <n v="12200000"/>
    <n v="787846"/>
    <s v="cbe6088db0dee01c759b9198d1e92b40df3e032c"/>
    <n v="0.42304226544580342"/>
    <n v="0.1114701438145532"/>
    <n v="0.16428686336013981"/>
    <n v="-0.1441489975379503"/>
    <n v="0.89520769348520657"/>
    <x v="1"/>
    <n v="0.73467647928736712"/>
    <x v="2"/>
  </r>
  <r>
    <s v="67b995ca40c9087dc6b24ca2f6671d76948a03e9"/>
    <s v="550d07e9a628d30fe28136cdb2326056fcdb94c7"/>
    <s v="ACTIVO"/>
    <s v="f9549cb27bbedcfb8966ed57bc461cd34c30c623"/>
    <n v="7"/>
    <s v="SANDERO"/>
    <n v="2022"/>
    <s v="NUEVO SANDERO PH2"/>
    <s v="2e892f86d188d01ec5691b7918003dc271108083"/>
    <s v="NUEVO"/>
    <n v="24"/>
    <d v="2021-07-07T00:00:00"/>
    <d v="2023-07-07T00:00:00"/>
    <m/>
    <n v="53447650"/>
    <n v="9447650"/>
    <n v="44000000"/>
    <n v="459088"/>
    <s v="f1d1664111e6f2f8ade0ee2a6ae1e5655406ed0c"/>
    <n v="-3.7824985542557123E-2"/>
    <n v="-2.1794345379764302"/>
    <n v="-1.015723469843266"/>
    <n v="-0.32517260845853352"/>
    <n v="-1.11583711881451"/>
    <x v="2"/>
    <n v="0.2"/>
    <x v="3"/>
  </r>
  <r>
    <s v="476259db849e71121b1bde60203f4a19de9a83b1"/>
    <s v="351375183cc520b65d5d8884bde5a02957d12e18"/>
    <s v="PREPAGADO"/>
    <s v="8d3a24744093455287e93feda3eb9991acdae36e"/>
    <n v="62"/>
    <s v="SANDERO"/>
    <n v="2019"/>
    <s v="NUEVO SANDERO"/>
    <m/>
    <s v="NUEVO"/>
    <n v="48"/>
    <d v="2018-12-20T00:00:00"/>
    <d v="2022-12-20T00:00:00"/>
    <d v="2020-11-24T00:00:00"/>
    <n v="35828800"/>
    <n v="25828800"/>
    <n v="10000000"/>
    <n v="736031"/>
    <s v="f99cba83470b6744b02cb8a0d0c03e84221970cc"/>
    <n v="0.32601758102720108"/>
    <n v="5.4880149098048787E-2"/>
    <n v="0.2094661248883162"/>
    <n v="-0.13712757422516739"/>
    <n v="-0.88379348662608126"/>
    <x v="5"/>
    <n v="0.72089492252043053"/>
    <x v="2"/>
  </r>
  <r>
    <s v="f465446be010eba49fd8ed113d8b01575d02eb7e"/>
    <s v="45da0ffe677f528035e84df91e83b51da6682592"/>
    <s v="PREPAGADO"/>
    <s v="29a49da2eea48993622765cadaa4805e82183fcf"/>
    <n v="38"/>
    <s v="USADOS"/>
    <n v="2016"/>
    <s v="USADOS MM"/>
    <m/>
    <s v="NUEVO"/>
    <n v="60"/>
    <d v="2019-12-13T00:00:00"/>
    <d v="2024-12-13T00:00:00"/>
    <d v="2020-04-29T00:00:00"/>
    <n v="39000000"/>
    <n v="20000000"/>
    <n v="19000000"/>
    <n v="521148"/>
    <s v="4945c5884e21e46d99e0d56ad1a4fbcffe8da479"/>
    <n v="-1.505323337373915"/>
    <n v="-0.79951750311838343"/>
    <n v="0.2094661248883162"/>
    <n v="-0.57729331641675463"/>
    <n v="0.35377255171220601"/>
    <x v="3"/>
    <n v="0.51282051282051277"/>
    <x v="4"/>
  </r>
  <r>
    <s v="76effc4dc036c20443f669d93cbb109873dff22a"/>
    <s v="2000b78b4bc2b136ae1446a233bd3eb1f623c4d3"/>
    <s v="ACTIVO"/>
    <s v="b7255a3ad9284e3c68c374ded0601140d59256d1"/>
    <n v="38"/>
    <s v="DUSTER"/>
    <n v="2020"/>
    <s v="DUSTER Servicio PÃºblico"/>
    <s v="2e892f86d188d01ec5691b7918003dc271108083"/>
    <s v="NUEVO"/>
    <n v="36"/>
    <d v="2019-07-11T00:00:00"/>
    <d v="2022-07-11T00:00:00"/>
    <m/>
    <n v="44498972"/>
    <n v="44498972"/>
    <n v="0"/>
    <n v="1520441"/>
    <s v="d2d2bc23d15981022aec65b1ffb2993f93c8d625"/>
    <n v="-0.15910584106580991"/>
    <n v="1.2009447865714571"/>
    <n v="-1.734423203592617"/>
    <n v="1.8049124829294141"/>
    <n v="1.127251325673635"/>
    <x v="4"/>
    <n v="1"/>
    <x v="0"/>
  </r>
  <r>
    <s v="737ef196279e25c37574e1c409b58c134c144b8d"/>
    <s v="2c276f3057d1a2764398b903af53c8f833bd4094"/>
    <s v="ACTIVO"/>
    <s v="4ed602eda8bf7f8f674b77a7266776acb1f1dd2a"/>
    <n v="38"/>
    <s v="KWID"/>
    <n v="2020"/>
    <s v="KWID"/>
    <s v="2e892f86d188d01ec5691b7918003dc271108083"/>
    <s v="NUEVO"/>
    <n v="84"/>
    <d v="2019-10-28T00:00:00"/>
    <d v="2026-10-28T00:00:00"/>
    <m/>
    <n v="36640000"/>
    <n v="34808000"/>
    <n v="1832000"/>
    <n v="701083"/>
    <s v="ec5f24e132da7b07ae31c96208e5c5ee98fc8ca1"/>
    <n v="-1.978318673914601"/>
    <n v="0.99563418315592023"/>
    <n v="0.3456460273872215"/>
    <n v="-5.8726935708078278E-2"/>
    <n v="-0.88379348662608126"/>
    <x v="0"/>
    <n v="0.95"/>
    <x v="0"/>
  </r>
  <r>
    <s v="766f7621b03bd4d704dcdd180c69cce32b20db71"/>
    <s v="db9e45c08dea66d779e96bd7babe5b9dffc5383e"/>
    <s v="ACTIVO"/>
    <s v="427b3a6f098926ab892858e763fcc2357b35a640"/>
    <n v="38"/>
    <s v="ALASKAN"/>
    <n v="2020"/>
    <s v="ALASKAN SERV. PUBLICO"/>
    <s v="aa53c8567ff812605778a953828db0859dac88bf"/>
    <s v="NUEVO"/>
    <n v="72"/>
    <d v="2019-04-12T00:00:00"/>
    <d v="2025-04-12T00:00:00"/>
    <m/>
    <n v="109240000"/>
    <n v="99240000"/>
    <n v="10000000"/>
    <n v="2258093"/>
    <s v="3a511fa6cc43568fab99dbdb57f653874780a34f"/>
    <n v="-0.87466288865300112"/>
    <n v="0.82505572868874677"/>
    <n v="0.80229979975843724"/>
    <n v="0.7072341758115388"/>
    <n v="-0.57440197704150942"/>
    <x v="1"/>
    <n v="0.90845844013181987"/>
    <x v="0"/>
  </r>
  <r>
    <s v="fc7ed885862556ac7d55478a59b121e39750801b"/>
    <s v="14ff2c5c550f003a7de4074bc3f17dd622578eb6"/>
    <s v="PREPAGADO"/>
    <s v="c037df174ea56656e3f2727cd283ca029d539c32"/>
    <n v="220"/>
    <s v="STEPWAY"/>
    <n v="2020"/>
    <s v="NUEVO STEPWAY"/>
    <s v="2e892f86d188d01ec5691b7918003dc271108083"/>
    <s v="NUEVO"/>
    <n v="84"/>
    <d v="2020-07-01T00:00:00"/>
    <d v="2027-01-07T00:00:00"/>
    <d v="2021-05-03T00:00:00"/>
    <n v="48990000"/>
    <n v="43990000"/>
    <n v="5000000"/>
    <n v="973612"/>
    <s v="b0dba703f37b44650008cc7ee9293429cffbd118"/>
    <n v="-7.420924219953294E-2"/>
    <n v="0.78185802720110298"/>
    <n v="0.56516632981038883"/>
    <n v="0.62141017857009595"/>
    <n v="0.74051193869292065"/>
    <x v="0"/>
    <n v="0.89793835476627881"/>
    <x v="0"/>
  </r>
  <r>
    <s v="2aab8827ce96ac1c4082fff6fc17cfbe68aa7231"/>
    <s v="14492eb03ca32a76a6d82dd323a1ffd68db97c4b"/>
    <s v="ACTIVO"/>
    <s v="a77c76312e7298e8d8cbf37d37191bb75af8eded"/>
    <n v="246"/>
    <s v="DUSTER"/>
    <n v="2021"/>
    <s v="DUSTER"/>
    <s v="2e892f86d188d01ec5691b7918003dc271108083"/>
    <s v="NUEVO"/>
    <n v="84"/>
    <d v="2020-10-12T00:00:00"/>
    <d v="2027-10-12T00:00:00"/>
    <m/>
    <n v="77550000"/>
    <n v="77550000"/>
    <n v="0"/>
    <n v="1628229"/>
    <s v="f0ee9810f7b40f5a341dcdc7f440d9aa604e2e89"/>
    <n v="-0.3531552099030143"/>
    <n v="1.2009447865714571"/>
    <n v="0.16994387989697479"/>
    <n v="1.608980638114834E-2"/>
    <n v="1.281947080465921"/>
    <x v="0"/>
    <n v="1"/>
    <x v="0"/>
  </r>
  <r>
    <s v="f1470ce4bec9974a4a4422b1b456a3945f922174"/>
    <s v="f5ef304cc89a6d5bf01f030ab4fc282b1c3d4c94"/>
    <s v="PREPAGADO"/>
    <s v="c4f571c84dfd1be0360bdeed5c89373e15ac07b0"/>
    <n v="38"/>
    <s v="CLIO"/>
    <n v="2017"/>
    <s v="CLIO STYLE"/>
    <m/>
    <s v="NUEVO"/>
    <n v="84"/>
    <d v="2016-11-30T00:00:00"/>
    <d v="2023-11-30T00:00:00"/>
    <d v="2018-01-19T00:00:00"/>
    <n v="30990000"/>
    <n v="27891000"/>
    <n v="3099000"/>
    <n v="539034"/>
    <s v="21e56b31f691885fdd4e2c38d5fd98f8f5589c64"/>
    <n v="-0.29251478214138787"/>
    <n v="0.79032357974038436"/>
    <n v="-0.14245950802585769"/>
    <n v="-0.28552800287304531"/>
    <n v="1.436642835258207"/>
    <x v="0"/>
    <n v="0.9"/>
    <x v="0"/>
  </r>
  <r>
    <s v="3a7db1b9f7fe2490f3ba4235b97ff5f3c745c2bf"/>
    <s v="efaf5d69103f01e44ce526d9efd879872fb071b5"/>
    <s v="PREPAGADO"/>
    <s v="b03c331a519e3fb6e210c57f6f7646420773acf4"/>
    <n v="220"/>
    <s v="OROCH"/>
    <n v="2020"/>
    <s v="OROCH"/>
    <s v="aa53c8567ff812605778a953828db0859dac88bf"/>
    <s v="NUEVO"/>
    <n v="84"/>
    <d v="2020-06-02T00:00:00"/>
    <d v="2027-02-06T00:00:00"/>
    <d v="2021-08-02T00:00:00"/>
    <n v="68390000"/>
    <n v="70749584"/>
    <n v="0"/>
    <n v="1565842"/>
    <s v="d5e3c217d8ea2998bad4e657513b99b45ba38544"/>
    <n v="0.39878609434115281"/>
    <n v="1.342616848232415"/>
    <n v="0.56516632981038883"/>
    <n v="0.30051536774895532"/>
    <n v="-0.80644560922993824"/>
    <x v="0"/>
    <n v="1.0345018862406785"/>
    <x v="0"/>
  </r>
  <r>
    <s v="c145d5c24a896d3636ced09c7aeae6913e48a50c"/>
    <s v="671e2264a022a59c784e03bd4be1061135555118"/>
    <s v="PREPAGADO"/>
    <s v="6effd9726a01d97fb90ac9a7f16ca5cd0d2646e1"/>
    <n v="62"/>
    <s v="STEPWAY"/>
    <n v="2018"/>
    <s v="NUEVO STEPWAY"/>
    <m/>
    <s v="NUEVO"/>
    <n v="84"/>
    <d v="2017-06-23T00:00:00"/>
    <d v="2024-06-23T00:00:00"/>
    <d v="2021-10-15T00:00:00"/>
    <n v="42920000"/>
    <n v="37536000"/>
    <n v="5384000"/>
    <n v="766602"/>
    <s v="a51276d62888df36a1235d7ce063c77e63ffb514"/>
    <n v="0.33814566657952638"/>
    <n v="0.68585052338914243"/>
    <n v="0.5117535965943909"/>
    <n v="-0.46497709571026707"/>
    <n v="-0.57440197704150942"/>
    <x v="0"/>
    <n v="0.87455731593662633"/>
    <x v="0"/>
  </r>
  <r>
    <s v="fc4bea809218d406ab9ed959ce4c50c81a76b59a"/>
    <s v="b5f47bb1054f7d26ad30f77c13b3909e7b7fa305"/>
    <s v="PREPAGADO"/>
    <s v="f1660bce152bd13abf027b14ac8a826e5004e35a"/>
    <n v="50"/>
    <s v="STEPWAY"/>
    <n v="2017"/>
    <s v="NUEVO STEPWAY"/>
    <m/>
    <s v="NUEVO"/>
    <n v="36"/>
    <d v="2016-10-10T00:00:00"/>
    <d v="2019-10-10T00:00:00"/>
    <d v="2019-06-07T00:00:00"/>
    <n v="47790000"/>
    <n v="22790000"/>
    <n v="25000000"/>
    <n v="728434"/>
    <s v="9adb58a4cb56c9cb2922e8487fdc9fdf00ee0d01"/>
    <n v="1.114343141928344"/>
    <n v="-0.9471050503770283"/>
    <n v="-2.155477432354616"/>
    <n v="0.62044500253636525"/>
    <n v="1.281947080465921"/>
    <x v="4"/>
    <n v="0.4768780079514543"/>
    <x v="4"/>
  </r>
  <r>
    <s v="b5478a9c631c8cefed38e4d86e7a7a379e3aa06b"/>
    <s v="283f948dcf9801714c3156007be6218627cbd0e0"/>
    <s v="PREPAGADO"/>
    <s v="3427dab90fcf345991172d5b813e3de93a6dd71c"/>
    <n v="62"/>
    <s v="ZOE"/>
    <n v="2019"/>
    <s v="ZOE"/>
    <m/>
    <s v="NUEVO"/>
    <n v="84"/>
    <d v="2018-06-20T00:00:00"/>
    <d v="2025-06-20T00:00:00"/>
    <d v="2021-05-04T00:00:00"/>
    <n v="111990000"/>
    <n v="87990000"/>
    <n v="24000000"/>
    <n v="1538395"/>
    <s v="5ff736dd5fe05d193ce7c5ec63ce711d264e48d3"/>
    <n v="0.84752525977718796"/>
    <n v="0.32096363075881812"/>
    <n v="-1.292379184782656"/>
    <n v="3.6058220974489199"/>
    <n v="-0.18766259006079469"/>
    <x v="0"/>
    <n v="0.78569515135279933"/>
    <x v="2"/>
  </r>
  <r>
    <s v="fa794c6ff931ca9cb5b0f4b0d19ff0482ceae740"/>
    <s v="f1fb821cc46affd057ac89ac1f4758faea7f971e"/>
    <s v="PREPAGADO"/>
    <s v="c7377705b286ba1dbe11224af309f9b7c2929cdd"/>
    <n v="61"/>
    <s v="LOGAN"/>
    <n v="2017"/>
    <s v="NUEVO LOGAN"/>
    <m/>
    <s v="NUEVO"/>
    <n v="72"/>
    <d v="2016-11-17T00:00:00"/>
    <d v="2022-11-17T00:00:00"/>
    <d v="2018-01-17T00:00:00"/>
    <n v="42550000"/>
    <n v="21275000"/>
    <n v="21275000"/>
    <n v="558490"/>
    <s v="c9ac93af7de54e59c26cb0895d1f827e03675192"/>
    <n v="0.84752525977718796"/>
    <n v="-0.85216124758390532"/>
    <n v="0.99991102471514426"/>
    <n v="-0.88806131309829162"/>
    <n v="4.4381042127634142E-2"/>
    <x v="1"/>
    <n v="0.5"/>
    <x v="4"/>
  </r>
  <r>
    <s v="029c277bb777b7fab48348f1e2f4805b9399a6e2"/>
    <s v="1d2dac5716b73d90cf188b9a9464b1f40d432ede"/>
    <s v="ACTIVO"/>
    <s v="cc432eef280b9b0f7eec3ec1104a5239c956a8aa"/>
    <n v="76"/>
    <s v="LOGAN"/>
    <n v="2021"/>
    <s v="NUEVO LOGAN PH2"/>
    <s v="2e892f86d188d01ec5691b7918003dc271108083"/>
    <s v="NUEVO"/>
    <n v="72"/>
    <d v="2020-06-24T00:00:00"/>
    <d v="2026-06-24T00:00:00"/>
    <m/>
    <n v="53090000"/>
    <n v="37163000"/>
    <n v="15927000"/>
    <n v="930076"/>
    <s v="e479a237a33c879450fd7f632a21723886088e64"/>
    <n v="0.27750523881790012"/>
    <n v="-3.091883392176074E-2"/>
    <n v="0.76277755476709586"/>
    <n v="7.6538093903185797E-3"/>
    <n v="1.0499034482774929"/>
    <x v="1"/>
    <n v="0.7"/>
    <x v="2"/>
  </r>
  <r>
    <s v="0160b319121a7a44bea42c3d7de293fe522b63dc"/>
    <s v="1e8e0a81da369272210a08676e8f098ec6b44ccc"/>
    <s v="PREPAGADO"/>
    <s v="0e4bd50a5f4aa6b49b21f346683750150d7d842a"/>
    <n v="241"/>
    <s v="OROCH"/>
    <n v="2020"/>
    <s v="OROCH"/>
    <s v="aa53c8567ff812605778a953828db0859dac88bf"/>
    <s v="NUEVO"/>
    <n v="72"/>
    <d v="2019-03-22T00:00:00"/>
    <d v="2025-03-22T00:00:00"/>
    <d v="2020-08-19T00:00:00"/>
    <n v="56490000"/>
    <n v="31890000"/>
    <n v="24600000"/>
    <n v="685393"/>
    <s v="1188a05533a86f26549ae6e1af7ac4164a633741"/>
    <n v="0.78688483201556159"/>
    <n v="-0.58720916776459953"/>
    <n v="-1.035262082099635"/>
    <n v="-0.49020177884765792"/>
    <n v="0.74051193869292065"/>
    <x v="1"/>
    <n v="0.56452469463621879"/>
    <x v="4"/>
  </r>
  <r>
    <s v="6a82f3bd63e744f9befd555a395b95ec8e810b28"/>
    <s v="465ccbdff11bbd0492085e3a91e9fb367ccc906c"/>
    <s v="ACTIVO"/>
    <s v="124edca39b8159aadaf3c08b9fe65fc5e651b829"/>
    <n v="74"/>
    <s v="DUSTER"/>
    <n v="2022"/>
    <s v="NUEVA DUSTER"/>
    <s v="2e892f86d188d01ec5691b7918003dc271108083"/>
    <s v="NUEVO"/>
    <n v="36"/>
    <d v="2021-12-10T00:00:00"/>
    <d v="2024-12-10T00:00:00"/>
    <m/>
    <n v="82450000"/>
    <n v="19450000"/>
    <n v="63000000"/>
    <n v="701248"/>
    <s v="cfff2798968beabd4a75557f5efa4642e73d04b9"/>
    <n v="0.3745299232365023"/>
    <n v="-1.9366096137144819"/>
    <n v="-1.213334694799973"/>
    <n v="0.4909497769021382"/>
    <n v="0.43112042910834891"/>
    <x v="4"/>
    <n v="0.23590054578532443"/>
    <x v="1"/>
  </r>
  <r>
    <s v="6219dccec230603d59604e082567ff72e1ebdc16"/>
    <s v="23b06e70ad3b7276c5934be544328a2004805d52"/>
    <s v="PREPAGADO"/>
    <s v="de5d6dd81967e9d26f161d3136bf0858066f9ffc"/>
    <n v="236"/>
    <s v="ALASKAN"/>
    <n v="2017"/>
    <s v="ALASKAN"/>
    <m/>
    <s v="NUEVO"/>
    <n v="84"/>
    <d v="2017-02-15T00:00:00"/>
    <d v="2024-02-15T00:00:00"/>
    <d v="2020-11-11T00:00:00"/>
    <n v="115190000"/>
    <n v="115190000"/>
    <n v="0"/>
    <n v="2868449"/>
    <s v="f9135bc6e62f40c8eddb937bb59cee2ddf02357c"/>
    <n v="0.98093420085276606"/>
    <n v="1.2009447865714571"/>
    <n v="1.078955514697826"/>
    <n v="0.51582159659377202"/>
    <n v="0.50846830650449182"/>
    <x v="0"/>
    <n v="1"/>
    <x v="0"/>
  </r>
  <r>
    <s v="008446efef1ab390fe86c77c62218c7d0e984e1e"/>
    <s v="99597bfc675dbee903c3c669cca07ad93a30440b"/>
    <s v="ACTIVO"/>
    <s v="7e56e2af0ef46a9f3840a5080889a18764a6b436"/>
    <n v="236"/>
    <s v="DUSTER"/>
    <n v="2022"/>
    <s v="NUEVA DUSTER"/>
    <m/>
    <s v="NUEVO"/>
    <n v="72"/>
    <d v="2022-03-01T00:00:00"/>
    <d v="2028-03-01T00:00:00"/>
    <m/>
    <n v="84800000"/>
    <n v="62800000"/>
    <n v="22000000"/>
    <n v="1485592"/>
    <s v="373e0d63cac8bf96eefec2abf3828a28fc0aa41d"/>
    <n v="0.1804805543992978"/>
    <n v="0.13565391979273109"/>
    <n v="-0.34384530499046262"/>
    <n v="0.87654955091166675"/>
    <n v="0.81785981608906366"/>
    <x v="1"/>
    <n v="0.74056603773584906"/>
    <x v="2"/>
  </r>
  <r>
    <s v="0e61b7d7afef3932d5c143ea69f853b87b189b62"/>
    <s v="24ebcd691a2f549f80070909f99e2870bcd64d40"/>
    <s v="PREPAGADO"/>
    <s v="2a3e60c914e1d8b9ca472c268ded96a8a63a2957"/>
    <n v="51"/>
    <s v="CAPTUR"/>
    <n v="2019"/>
    <s v="CAPTUR"/>
    <s v="2e892f86d188d01ec5691b7918003dc271108083"/>
    <s v="NUEVO"/>
    <n v="60"/>
    <d v="2019-02-20T00:00:00"/>
    <d v="2024-02-20T00:00:00"/>
    <d v="2020-06-25T00:00:00"/>
    <n v="65600000"/>
    <n v="25735000"/>
    <n v="39865000"/>
    <n v="619090"/>
    <s v="c7093c3b30a4a709fd8615f4457ce8502fa1b486"/>
    <n v="1.429673366288801"/>
    <n v="-1.294392775977431"/>
    <n v="-1.1941699629812219"/>
    <n v="0.66473556328091765"/>
    <n v="-0.34235834485308059"/>
    <x v="3"/>
    <n v="0.39230182926829266"/>
    <x v="1"/>
  </r>
  <r>
    <s v="b25f95633fe7c0d591cd123315494fc7738b70ed"/>
    <s v="9ad936d12e930328f682ef090a8a69266d4821a7"/>
    <s v="PREPAGADO"/>
    <s v="a375b5eac113847c38d3cb785c3aaad6fe7a6159"/>
    <n v="59"/>
    <s v="DUSTER"/>
    <n v="2019"/>
    <s v="DUSTER"/>
    <m/>
    <s v="NUEVO"/>
    <n v="84"/>
    <d v="2018-12-19T00:00:00"/>
    <d v="2025-12-19T00:00:00"/>
    <d v="2021-09-01T00:00:00"/>
    <n v="62590000"/>
    <n v="31295000"/>
    <n v="31295000"/>
    <n v="691620"/>
    <s v="dab5ce77fbc7f176a43e1ea3adb849113df8a09f"/>
    <n v="0.42304226544580342"/>
    <n v="-0.85216124758390532"/>
    <n v="0.4070773498450232"/>
    <n v="0.50338853282240126"/>
    <n v="4.4381042127634142E-2"/>
    <x v="0"/>
    <n v="0.5"/>
    <x v="4"/>
  </r>
  <r>
    <s v="173f0dea0a6df20f9c6aed7946730c7cfb5a5243"/>
    <s v="4603a79350643304d6a30e0efd22cdf43626c068"/>
    <s v="PREPAGADO"/>
    <s v="42df86fde4435d0c9f7f380c96b820b35bed1a95"/>
    <n v="76"/>
    <s v="CAPTUR"/>
    <n v="2021"/>
    <s v="CAPTUR"/>
    <s v="2e892f86d188d01ec5691b7918003dc271108083"/>
    <s v="NUEVO"/>
    <n v="84"/>
    <d v="2020-08-18T00:00:00"/>
    <d v="2027-08-18T00:00:00"/>
    <d v="2021-03-15T00:00:00"/>
    <n v="80690000"/>
    <n v="63331000"/>
    <n v="17359000"/>
    <n v="1537766"/>
    <s v="e479a237a33c879450fd7f632a21723886088e64"/>
    <n v="0.1198401266376715"/>
    <n v="0.31756722685146821"/>
    <n v="0.32803285986234038"/>
    <n v="-3.8040704113064872E-2"/>
    <n v="1.3592949578620639"/>
    <x v="0"/>
    <n v="0.78486801338455814"/>
    <x v="2"/>
  </r>
  <r>
    <s v="a4ebcc4cfc24fda0b6eedeb01969eca4b2e37b17"/>
    <s v="315dcdb5418fc1d5ff08ed27518930e5920152db"/>
    <s v="PREPAGADO"/>
    <s v="d42a0e1d5792a438fbe63c928d603c193394d0b9"/>
    <n v="60"/>
    <s v="SANDERO"/>
    <n v="2018"/>
    <s v="NUEVO SANDERO"/>
    <m/>
    <s v="NUEVO"/>
    <n v="72"/>
    <d v="2018-09-01T00:00:00"/>
    <d v="2024-01-09T00:00:00"/>
    <d v="2018-09-17T00:00:00"/>
    <n v="36990000"/>
    <n v="21990000"/>
    <n v="15000000"/>
    <n v="525848"/>
    <s v="002cf26c2c656a51db8195e4bd8bbcee3903d748"/>
    <n v="0.14409629774232199"/>
    <n v="-0.46418581696087269"/>
    <n v="0.52564408481904745"/>
    <n v="3.2493574962705289"/>
    <n v="1.281947080465921"/>
    <x v="1"/>
    <n v="0.59448499594484994"/>
    <x v="4"/>
  </r>
  <r>
    <s v="adab7522c235432bee1f2cc15b956c1b5cc9327c"/>
    <s v="9ff9abe8c474c2ef8f4671446c7c7336b92ad13e"/>
    <s v="PREPAGADO"/>
    <s v="a93bc3fa6d9125b98623940e5fa31ae97aacbac3"/>
    <n v="48"/>
    <s v="LOGAN"/>
    <n v="2019"/>
    <s v="NUEVO LOGAN"/>
    <m/>
    <s v="NUEVO"/>
    <n v="48"/>
    <d v="2018-08-31T00:00:00"/>
    <d v="2022-08-31T00:00:00"/>
    <d v="2020-02-10T00:00:00"/>
    <n v="38580000"/>
    <n v="15000000"/>
    <n v="23580000"/>
    <n v="429659"/>
    <s v="cafe2aba4c008cb02fee6101be7ab38b6a34f37b"/>
    <n v="0.62921971983533309"/>
    <n v="-1.308761811945051"/>
    <n v="-0.77116969839809335"/>
    <n v="-0.31561776400907021"/>
    <n v="-0.80644560922993824"/>
    <x v="5"/>
    <n v="0.38880248833592534"/>
    <x v="1"/>
  </r>
  <r>
    <s v="0ebef85e794410aa6c90278a5b287fca64ff7ab5"/>
    <s v="53c613afbcb14ea4649a7e8dbef4837c4c408a3a"/>
    <s v="PREPAGADO"/>
    <s v="a77c76312e7298e8d8cbf37d37191bb75af8eded"/>
    <n v="76"/>
    <s v="DUSTER"/>
    <n v="2021"/>
    <s v="DUSTER"/>
    <s v="2e892f86d188d01ec5691b7918003dc271108083"/>
    <s v="NUEVO"/>
    <n v="84"/>
    <d v="2020-11-18T00:00:00"/>
    <d v="2027-11-18T00:00:00"/>
    <d v="2021-05-14T00:00:00"/>
    <n v="57900000"/>
    <n v="40465000"/>
    <n v="17435000"/>
    <n v="815202"/>
    <s v="977d2d7691d404ed0e63704ec1471b1a8671ac9d"/>
    <n v="-1.311273968536711"/>
    <n v="-3.5528571131435982E-2"/>
    <n v="-0.34384530499046262"/>
    <n v="-0.8339504844950002"/>
    <n v="-1.11583711881451"/>
    <x v="0"/>
    <n v="0.69887737478411049"/>
    <x v="2"/>
  </r>
  <r>
    <s v="408b1f9037b6aaca57981f7aff0d770efce7adb5"/>
    <s v="1f32fa391588761790b7dcc59b61d2140b7b2ffe"/>
    <s v="PREPAGADO"/>
    <s v="459c4d96f80a45215d3b92f0108854113cfd6642"/>
    <n v="83"/>
    <s v="USADOS"/>
    <n v="2017"/>
    <s v="USADOS MM"/>
    <m/>
    <s v="NUEVO"/>
    <n v="84"/>
    <d v="2019-12-30T00:00:00"/>
    <d v="2026-12-30T00:00:00"/>
    <d v="2020-10-20T00:00:00"/>
    <n v="38900000"/>
    <n v="34000000"/>
    <n v="4900000"/>
    <n v="923898"/>
    <s v="1e97f857ff04d08f60d1d02ac426fe6cb5c11668"/>
    <n v="-0.8018943753390495"/>
    <n v="0.68370984737550422"/>
    <n v="0.6442108197930716"/>
    <n v="-0.95263295056014941"/>
    <n v="-1.3478807510029389"/>
    <x v="0"/>
    <n v="0.87403598971722363"/>
    <x v="0"/>
  </r>
  <r>
    <s v="7fe542e63fac30cfb1c4eeaecaa39e6ba6cdb79f"/>
    <s v="c23ab312120168da53324fd1ed278577462422cb"/>
    <s v="PREPAGADO"/>
    <s v="326bc2b0b0799eff92891e858f0137cd54c140d7"/>
    <n v="220"/>
    <s v="USADOS"/>
    <n v="2020"/>
    <s v="USADOS MM"/>
    <m/>
    <s v="USADO"/>
    <n v="84"/>
    <d v="2021-11-06T00:00:00"/>
    <d v="2028-06-11T00:00:00"/>
    <d v="2021-08-27T00:00:00"/>
    <n v="56000000"/>
    <n v="40000000"/>
    <n v="16000000"/>
    <n v="909860"/>
    <s v="d5e3c217d8ea2998bad4e657513b99b45ba38544"/>
    <n v="-2.1117276149901789"/>
    <n v="2.7741338482678419E-2"/>
    <n v="0.24898836987965761"/>
    <n v="-2.7791185166146901E-2"/>
    <n v="-0.96114136402222416"/>
    <x v="0"/>
    <n v="0.7142857142857143"/>
    <x v="2"/>
  </r>
  <r>
    <s v="02223e48adba2def2b4594336cfffc3a130af9f1"/>
    <s v="b344a2d8fff3683b26d6b2cc44eba88e06b51e49"/>
    <s v="PREPAGADO"/>
    <s v="f1660bce152bd13abf027b14ac8a826e5004e35a"/>
    <n v="7"/>
    <s v="LOGAN"/>
    <n v="2017"/>
    <s v="NUEVO LOGAN"/>
    <m/>
    <s v="NUEVO"/>
    <n v="24"/>
    <d v="2016-09-14T00:00:00"/>
    <d v="2018-09-14T00:00:00"/>
    <d v="2017-01-13T00:00:00"/>
    <n v="34190000"/>
    <n v="8190000"/>
    <n v="26000000"/>
    <n v="350669"/>
    <s v="cb6e7d6ed0d58f271329ebc739164490e967e61e"/>
    <n v="1.029446543062067"/>
    <n v="-1.921649942181946"/>
    <n v="-4.4146365390986242"/>
    <n v="6.5073153900431863E-2"/>
    <n v="0.97255557088134947"/>
    <x v="2"/>
    <n v="0.23954372623574144"/>
    <x v="1"/>
  </r>
  <r>
    <s v="ebd464ec466bb98d4ce299d8e5dc3d9104b8ab51"/>
    <s v="ba9a0f61d642c84f75e064e2297a10d8ea7b51f8"/>
    <s v="PREPAGADO"/>
    <s v="d7d9ddd351bde77a88ba77ab499361d20dabc903"/>
    <n v="49"/>
    <s v="KANGOO"/>
    <n v="2021"/>
    <s v="NUEVA KANGOO"/>
    <s v="aa53c8567ff812605778a953828db0859dac88bf"/>
    <s v="NUEVO"/>
    <n v="72"/>
    <d v="2020-09-07T00:00:00"/>
    <d v="2026-07-09T00:00:00"/>
    <d v="2021-12-16T00:00:00"/>
    <n v="51800000"/>
    <n v="51800000"/>
    <n v="0"/>
    <n v="1293567"/>
    <s v="87e15bf1cdf86c075c8ab551c1cd6cdf48f66158"/>
    <n v="-0.24400243993208681"/>
    <n v="1.2009447865714571"/>
    <n v="1.434655719619899"/>
    <n v="2.0986472799898199"/>
    <n v="0.35377255171220601"/>
    <x v="1"/>
    <n v="1"/>
    <x v="0"/>
  </r>
  <r>
    <s v="6901a7d0ad6f6966478913b93121954b47e387b3"/>
    <s v="e148fce1fea7c5e51359ac668e1c53e3a9c9f232"/>
    <s v="PREPAGADO"/>
    <s v="f92259594cc36db09951704e2e59eef51308995c"/>
    <n v="62"/>
    <s v="STEPWAY"/>
    <n v="2020"/>
    <s v="NUEVO STEPWAY"/>
    <s v="2e892f86d188d01ec5691b7918003dc271108083"/>
    <s v="NUEVO"/>
    <n v="72"/>
    <d v="2019-08-30T00:00:00"/>
    <d v="2025-08-30T00:00:00"/>
    <d v="2021-02-22T00:00:00"/>
    <n v="44490000"/>
    <n v="26694000"/>
    <n v="17796000"/>
    <n v="619605"/>
    <s v="f99cba83470b6744b02cb8a0d0c03e84221970cc"/>
    <n v="1.5630823073643789"/>
    <n v="-0.44154004075283299"/>
    <n v="0.48612183982770601"/>
    <n v="-0.25948852927994431"/>
    <n v="-0.1103147126646518"/>
    <x v="1"/>
    <n v="0.6"/>
    <x v="4"/>
  </r>
  <r>
    <s v="b4bdaa959648da0c49cb8c5cfd2fbb6a2c234e4b"/>
    <s v="a257dd8ff26df755c38513655b146f513ebe908c"/>
    <s v="PREPAGADO"/>
    <s v="9fa9ea625e87ea80d2f7cd40bee111e27f123fcc"/>
    <n v="236"/>
    <s v="STEPWAY"/>
    <n v="2019"/>
    <s v="NUEVO STEPWAY"/>
    <m/>
    <s v="NUEVO"/>
    <n v="24"/>
    <d v="2019-03-01T00:00:00"/>
    <d v="2021-01-03T00:00:00"/>
    <d v="2019-12-17T00:00:00"/>
    <n v="47450000"/>
    <n v="11250000"/>
    <n v="36200000"/>
    <n v="512722"/>
    <s v="2f839d4e329b7e981fba6dfc05564c7eaa27d9f7"/>
    <n v="1.5145699651550779"/>
    <n v="-1.9317185827193379"/>
    <n v="-3.5563398490706621"/>
    <n v="0.62342516608755782"/>
    <n v="-0.1103147126646518"/>
    <x v="2"/>
    <n v="0.23709167544783982"/>
    <x v="1"/>
  </r>
  <r>
    <s v="895a79a04ceb355d4c760f7967ed239a21e61ea8"/>
    <s v="f523897c503edc07795a97ca319ad676b9ff56c9"/>
    <s v="PREPAGADO"/>
    <s v="0e4bd50a5f4aa6b49b21f346683750150d7d842a"/>
    <n v="60"/>
    <s v="SANDERO"/>
    <n v="2020"/>
    <s v="NUEVO SANDERO"/>
    <s v="2e892f86d188d01ec5691b7918003dc271108083"/>
    <s v="NUEVO"/>
    <n v="48"/>
    <d v="2019-03-26T00:00:00"/>
    <d v="2023-03-26T00:00:00"/>
    <d v="2021-01-28T00:00:00"/>
    <n v="38060000"/>
    <n v="19981200"/>
    <n v="18078800"/>
    <n v="568774"/>
    <s v="d7ba29214e26fca7c43eb9f199a80e049e060e7b"/>
    <n v="4.7071613323719813E-2"/>
    <n v="-0.74953831223505696"/>
    <n v="-1.002359417921894"/>
    <n v="-0.1420347708065664"/>
    <n v="-0.26501046745693763"/>
    <x v="5"/>
    <n v="0.52499211770888077"/>
    <x v="4"/>
  </r>
  <r>
    <s v="8810bf5c7e70f331076558eebcdf9b5625b74444"/>
    <s v="f224c0c1c600e73ea9429122b3f4653d93b3fcbc"/>
    <s v="ACTIVO"/>
    <s v="332374b2b7921de83a34fd882bfb4141e02b091c"/>
    <n v="246"/>
    <s v="STEPWAY"/>
    <n v="2022"/>
    <s v="NUEVO STEPWAY PH2"/>
    <s v="2e892f86d188d01ec5691b7918003dc271108083"/>
    <s v="NUEVO"/>
    <n v="24"/>
    <d v="2021-11-29T00:00:00"/>
    <d v="2023-11-29T00:00:00"/>
    <m/>
    <n v="64058000"/>
    <n v="8858000"/>
    <n v="55200000"/>
    <n v="438893"/>
    <s v="9d7bd38b98da3721b9fbc0b7b5f1a754213bcdf8"/>
    <n v="2.2543831838469202"/>
    <n v="-2.337456446229317"/>
    <n v="-1.489990409739363"/>
    <n v="0.26950261554270982"/>
    <n v="1.5913385900504931"/>
    <x v="2"/>
    <n v="0.2"/>
    <x v="3"/>
  </r>
  <r>
    <s v="69b4b732b891d4230e8f1fdd595998c80d95cf38"/>
    <s v="bf46af1a3e2add510e3f6f2413336059de287706"/>
    <s v="PREPAGADO"/>
    <s v="ac3e16fe7cfe84595a9046cff9baf8b8884e6c47"/>
    <n v="62"/>
    <s v="SANDERO"/>
    <n v="2019"/>
    <s v="NUEVO SANDERO"/>
    <m/>
    <s v="NUEVO"/>
    <n v="84"/>
    <d v="2018-12-06T00:00:00"/>
    <d v="2025-06-12T00:00:00"/>
    <d v="2021-02-25T00:00:00"/>
    <n v="32990000"/>
    <n v="29691000"/>
    <n v="3299000"/>
    <n v="593607"/>
    <s v="2bb3ebcf6b083b546d4159b2607474422f21b69f"/>
    <n v="0.79901291756788695"/>
    <n v="0.79032357974038436"/>
    <n v="0.25749043474444022"/>
    <n v="-0.83139880865341775"/>
    <n v="-1.3478807510029389"/>
    <x v="0"/>
    <n v="0.9"/>
    <x v="0"/>
  </r>
  <r>
    <s v="51c98d07f84bb7e9452b9e808dcd86981d6a6ab7"/>
    <s v="f17a9f232756a7e3ac0148849e22ffa7374ffb34"/>
    <s v="PREPAGADO"/>
    <s v="ac4cf0c7abcdae09914607ba0408545023141170"/>
    <n v="61"/>
    <s v="KWID"/>
    <n v="2021"/>
    <s v="KWID"/>
    <s v="2e892f86d188d01ec5691b7918003dc271108083"/>
    <s v="NUEVO"/>
    <n v="84"/>
    <d v="2020-08-21T00:00:00"/>
    <d v="2027-08-21T00:00:00"/>
    <d v="2021-12-10T00:00:00"/>
    <n v="38590000"/>
    <n v="38590000"/>
    <n v="0"/>
    <n v="888085"/>
    <s v="e2a340f71f5c73f21988de2198ca6d26716c2d65"/>
    <n v="-0.18336201217046039"/>
    <n v="1.2009447865714571"/>
    <n v="0.4070773498450232"/>
    <n v="-0.49440401191611189"/>
    <n v="-0.57440197704150942"/>
    <x v="0"/>
    <n v="1"/>
    <x v="0"/>
  </r>
  <r>
    <s v="ffdc053eecb647079f55027db6e76e470802db12"/>
    <s v="357390709806bcd9ad93cd005b79adff7d10f67a"/>
    <s v="PREPAGADO"/>
    <s v="8517dd17a270cf8ac588592ed39cd87a2bb0c799"/>
    <n v="220"/>
    <s v="STEPWAY"/>
    <n v="2020"/>
    <s v="NUEVO STEPWAY"/>
    <s v="2e892f86d188d01ec5691b7918003dc271108083"/>
    <s v="NUEVO"/>
    <n v="72"/>
    <d v="2019-04-30T00:00:00"/>
    <d v="2025-04-30T00:00:00"/>
    <d v="2020-06-30T00:00:00"/>
    <n v="44390000"/>
    <n v="22195000"/>
    <n v="22195000"/>
    <n v="568725"/>
    <s v="d5e3c217d8ea2998bad4e657513b99b45ba38544"/>
    <n v="1.3447767674225239"/>
    <n v="-0.85216124758390532"/>
    <n v="-6.7189590051072792E-2"/>
    <n v="-0.59932641332981451"/>
    <n v="0.58581618390063472"/>
    <x v="1"/>
    <n v="0.5"/>
    <x v="4"/>
  </r>
  <r>
    <s v="9c3e01da5ddd7a198455afd308ffffefa93eeb88"/>
    <s v="b5a11f5c3bd84e6b73cf5bad680b6a0327484286"/>
    <s v="PREPAGADO"/>
    <s v="973687a691c8a4a16ff3007c421f29f090e5d0d9"/>
    <n v="-1"/>
    <s v="SANDERO"/>
    <n v="2018"/>
    <s v="NUEVO SANDERO"/>
    <m/>
    <s v="NUEVO"/>
    <n v="12"/>
    <d v="2018-03-26T00:00:00"/>
    <d v="2019-03-26T00:00:00"/>
    <d v="2018-05-11T00:00:00"/>
    <n v="37720721"/>
    <n v="7720721"/>
    <n v="30000000"/>
    <n v="652272"/>
    <s v="6339488c1c6a5745f3183cb6e36744fecac11d61"/>
    <n v="0.47155460765510449"/>
    <n v="-2.0648030248057889"/>
    <n v="-4.4146365390986242"/>
    <n v="-3.4829867472655422E-2"/>
    <n v="-1.270532873606796"/>
    <x v="2"/>
    <n v="0.20468116184735705"/>
    <x v="1"/>
  </r>
  <r>
    <s v="beb76482f3b86cb91c9edf8d408fd1bb870d15fc"/>
    <s v="f954a88500897a040c3d29976c42e36d0f7c4eae"/>
    <s v="PREPAGADO"/>
    <s v="1dba5f65a4ace50946aaf5539428c8ec727712e3"/>
    <n v="38"/>
    <s v="KWID"/>
    <n v="2020"/>
    <s v="KWID"/>
    <s v="2e892f86d188d01ec5691b7918003dc271108083"/>
    <s v="NUEVO"/>
    <n v="84"/>
    <d v="2019-12-18T00:00:00"/>
    <d v="2026-12-18T00:00:00"/>
    <d v="2020-08-04T00:00:00"/>
    <n v="36990000"/>
    <n v="24990000"/>
    <n v="12000000"/>
    <n v="517440"/>
    <s v="ec5f24e132da7b07ae31c96208e5c5ee98fc8ca1"/>
    <n v="0.22899289660859901"/>
    <n v="-0.13115969625440671"/>
    <n v="-0.28759289847183661"/>
    <n v="-0.1009583657396784"/>
    <n v="-0.26501046745693763"/>
    <x v="0"/>
    <n v="0.67558799675587999"/>
    <x v="2"/>
  </r>
  <r>
    <s v="643ab49869e9c0020571275fa317dc0f74abef8e"/>
    <s v="eda331d4e9acdf222eec019e74142566430ecbbd"/>
    <s v="PREPAGADO"/>
    <s v="d42a0e1d5792a438fbe63c928d603c193394d0b9"/>
    <n v="220"/>
    <s v="DUSTER"/>
    <n v="2018"/>
    <s v="DUSTER"/>
    <m/>
    <s v="NUEVO"/>
    <n v="36"/>
    <d v="2017-07-12T00:00:00"/>
    <d v="2020-12-07T00:00:00"/>
    <d v="2019-06-07T00:00:00"/>
    <n v="55490000"/>
    <n v="40490000"/>
    <n v="15000000"/>
    <n v="1501442"/>
    <s v="a8f19864c6b90993cde73eb96db636ce464e32e6"/>
    <n v="1.3811610240795"/>
    <n v="9.0957743416638384E-2"/>
    <n v="0.28851061487099899"/>
    <n v="-0.39594842268989522"/>
    <n v="-0.1103147126646518"/>
    <x v="4"/>
    <n v="0.72968102360785725"/>
    <x v="2"/>
  </r>
  <r>
    <s v="ca49cd9900178048acc7027675fb83510b666dc2"/>
    <s v="7cf674c209ab7add83f5654306d7322d0aefee45"/>
    <s v="ACTIVO"/>
    <s v="b015fc4d0ad8050efb8f4d92b7490b29a1fa8737"/>
    <n v="236"/>
    <s v="CAPTUR"/>
    <n v="2022"/>
    <s v="CAPTUR"/>
    <s v="2e892f86d188d01ec5691b7918003dc271108083"/>
    <s v="NUEVO"/>
    <n v="84"/>
    <d v="2021-05-11T00:00:00"/>
    <d v="2028-05-11T00:00:00"/>
    <m/>
    <n v="84389250"/>
    <n v="86389250"/>
    <n v="0"/>
    <n v="1902560"/>
    <s v="2a8b6c4fae0c9fc78fa226ee1e1ec2050ca4d295"/>
    <n v="-0.55933266429254402"/>
    <n v="1.298260785192388"/>
    <n v="-0.18575632502509701"/>
    <n v="-0.3123013819839543"/>
    <n v="-1.657272260587511"/>
    <x v="0"/>
    <n v="1.02369970108752"/>
    <x v="0"/>
  </r>
  <r>
    <s v="f353b3b30bd7fe29614f754c0f8f802b7d200285"/>
    <s v="8bb1491d2f8134066f78d5b63e9c9ca635ee018a"/>
    <s v="PREPAGADO"/>
    <s v="8d3a24744093455287e93feda3eb9991acdae36e"/>
    <n v="60"/>
    <s v="CAPTUR"/>
    <n v="2019"/>
    <s v="CAPTUR"/>
    <m/>
    <s v="NUEVO"/>
    <n v="84"/>
    <d v="2018-11-28T00:00:00"/>
    <d v="2025-11-28T00:00:00"/>
    <d v="2020-12-02T00:00:00"/>
    <n v="66770000"/>
    <n v="55770000"/>
    <n v="11000000"/>
    <n v="1136565"/>
    <s v="fc7bdc755b16bdb0247d7a6271249db666c6767c"/>
    <n v="1.5630823073643789"/>
    <n v="0.5244683338019801"/>
    <n v="0.48612183982770601"/>
    <n v="0.19020085841091"/>
    <n v="0.35377255171220601"/>
    <x v="0"/>
    <n v="0.83525535420098851"/>
    <x v="0"/>
  </r>
  <r>
    <s v="6b2b925744d5191eaab6dbe6f570ebe47d1d7796"/>
    <s v="1a1d84393b81cbe546c9293b42046985558fd9f6"/>
    <s v="ACTIVO"/>
    <s v="2e6fe9293948ea0dbe143daa8dc1cbc8a950793d"/>
    <n v="76"/>
    <s v="ALASKAN"/>
    <n v="2022"/>
    <s v="ALASKAN"/>
    <m/>
    <s v="NUEVO"/>
    <n v="84"/>
    <d v="2022-03-01T00:00:00"/>
    <d v="2029-03-01T00:00:00"/>
    <m/>
    <n v="166390000"/>
    <n v="81390000"/>
    <n v="85000000"/>
    <n v="1755485"/>
    <s v="247a5e5b4290c61beec86cf21d07cc8a7bfabaa6"/>
    <n v="1.0051903719574169"/>
    <n v="-0.8967054676890851"/>
    <n v="-0.46361704029224288"/>
    <n v="-0.52339215139685635"/>
    <n v="1.127251325673635"/>
    <x v="0"/>
    <n v="0.48915199230723"/>
    <x v="4"/>
  </r>
  <r>
    <s v="d0ff69b3848b1b98553b841f094975acd69777d6"/>
    <s v="22e58ea17b57c94c0c4ecdd6fafbb26b276f56ff"/>
    <s v="PREPAGADO"/>
    <s v="2f1f55f7d5e4638dee5a1a64ea8954c3ffe4902c"/>
    <n v="60"/>
    <s v="LOGAN"/>
    <n v="2018"/>
    <s v="NUEVO LOGAN"/>
    <m/>
    <s v="NUEVO"/>
    <n v="84"/>
    <d v="2018-02-14T00:00:00"/>
    <d v="2025-02-14T00:00:00"/>
    <d v="2019-03-18T00:00:00"/>
    <n v="33370000"/>
    <n v="15370000"/>
    <n v="18000000"/>
    <n v="338562"/>
    <s v="88849ad1927bac359d51ea5debbe2eb354006c53"/>
    <n v="1.0415746286143921"/>
    <n v="-1.0139733203986669"/>
    <n v="1.434655719619899"/>
    <n v="-6.2688870479276099E-2"/>
    <n v="1.2045992030697781"/>
    <x v="0"/>
    <n v="0.46059334731795026"/>
    <x v="4"/>
  </r>
  <r>
    <s v="9550e23a17e3dd54d10b641e8c062803406740ea"/>
    <s v="c4a914b6083cc944d8d45130c4ee5055e9867ee6"/>
    <s v="PREPAGADO"/>
    <s v="e6976976065db65503decebbef7da36d9a20087d"/>
    <n v="51"/>
    <s v="STEPWAY"/>
    <n v="2019"/>
    <s v="NUEVO STEPWAY"/>
    <s v="2e892f86d188d01ec5691b7918003dc271108083"/>
    <s v="NUEVO"/>
    <n v="72"/>
    <d v="2019-10-01T00:00:00"/>
    <d v="2025-01-10T00:00:00"/>
    <d v="2019-09-13T00:00:00"/>
    <n v="43290000"/>
    <n v="17290000"/>
    <n v="26000000"/>
    <n v="378724"/>
    <s v="c7093c3b30a4a709fd8615f4457ce8502fa1b486"/>
    <n v="1.235623997451597"/>
    <n v="-1.2652486478493989"/>
    <n v="-0.72647201542513595"/>
    <n v="-0.63679270157452617"/>
    <n v="1.0499034482774929"/>
    <x v="1"/>
    <n v="0.39939939939939939"/>
    <x v="1"/>
  </r>
  <r>
    <s v="ac457214fd8e5640134d6c1807a0eabe9e7412dc"/>
    <s v="81e14442d73dd3773a4dfd786a560db2e443082a"/>
    <s v="PREPAGADO"/>
    <s v="d42a0e1d5792a438fbe63c928d603c193394d0b9"/>
    <n v="61"/>
    <s v="SANDERO"/>
    <n v="2018"/>
    <s v="NUEVO SANDERO"/>
    <m/>
    <s v="NUEVO"/>
    <n v="72"/>
    <d v="2017-11-29T00:00:00"/>
    <d v="2023-11-29T00:00:00"/>
    <d v="2017-12-27T00:00:00"/>
    <n v="32600000"/>
    <n v="32990000"/>
    <n v="0"/>
    <n v="791056"/>
    <s v="f1cfc4e2d3f8e9e071d8ddbdb5aab1b3ceeb1ef1"/>
    <n v="1.3205205963178741"/>
    <n v="1.2500681824806961"/>
    <n v="0.56516632981038883"/>
    <n v="2.3207426493251342"/>
    <n v="1.668686467446636"/>
    <x v="1"/>
    <n v="1.0119631901840491"/>
    <x v="0"/>
  </r>
  <r>
    <s v="0dd7e4e53b1abcd6ee0aa8987ff17012a2e6358c"/>
    <s v="069996ca2a4769292beb8dad883a8f7b2ed0ccdb"/>
    <s v="PREPAGADO"/>
    <s v="a77c76312e7298e8d8cbf37d37191bb75af8eded"/>
    <n v="48"/>
    <s v="STEPWAY"/>
    <n v="2021"/>
    <s v="NUEVO STEPWAY PH2"/>
    <s v="2e892f86d188d01ec5691b7918003dc271108083"/>
    <s v="NUEVO"/>
    <n v="84"/>
    <d v="2020-10-16T00:00:00"/>
    <d v="2027-10-16T00:00:00"/>
    <d v="2021-10-06T00:00:00"/>
    <n v="53990000"/>
    <n v="43990000"/>
    <n v="10000000"/>
    <n v="941181"/>
    <s v="33a4a5fc270bf1ce3ae20561056b2ba805df815d"/>
    <n v="-2.2693927271704082"/>
    <n v="0.4403943016092926"/>
    <n v="0.4070773498450232"/>
    <n v="0.75855047461730551"/>
    <n v="0.19907679691992"/>
    <x v="0"/>
    <n v="0.81478051491016856"/>
    <x v="0"/>
  </r>
  <r>
    <s v="759dcaa955bae7824d72596dad73cf86fc9edd3a"/>
    <s v="b388a6a68a27f800458f37bb6866727ee01ab04e"/>
    <s v="CANCELADO"/>
    <s v="bb3c54dae8892f509087bc145c8e669875f59702"/>
    <n v="236"/>
    <s v="SANDERO"/>
    <n v="2019"/>
    <s v="NUEVO SANDERO"/>
    <m/>
    <s v="NUEVO"/>
    <n v="24"/>
    <d v="2018-08-28T00:00:00"/>
    <d v="2020-08-28T00:00:00"/>
    <d v="2020-08-31T00:00:00"/>
    <n v="34030000"/>
    <n v="14000000"/>
    <n v="20030000"/>
    <n v="653518"/>
    <s v="373e0d63cac8bf96eefec2abf3828a28fc0aa41d"/>
    <n v="1.332648681870199"/>
    <n v="-1.2159646382967131"/>
    <n v="-1.561758854419139"/>
    <n v="-0.55658252394605479"/>
    <n v="0.89520769348520657"/>
    <x v="2"/>
    <n v="0.41140170437848955"/>
    <x v="4"/>
  </r>
  <r>
    <s v="ec11d231ad082141cfc4aa00d65982f0b3d0372c"/>
    <s v="2225adf649fb626673806d32d51bedcc365be64b"/>
    <s v="PREPAGADO"/>
    <s v="a8589e7347004a92aacdd0b4349a17c465529c37"/>
    <n v="62"/>
    <s v="STEPWAY"/>
    <n v="2018"/>
    <s v="NUEVO STEPWAY"/>
    <m/>
    <s v="NUEVO"/>
    <n v="72"/>
    <d v="2017-12-21T00:00:00"/>
    <d v="2023-12-21T00:00:00"/>
    <d v="2020-01-02T00:00:00"/>
    <n v="43238000"/>
    <n v="30537080"/>
    <n v="12700920"/>
    <n v="696851"/>
    <s v="a51276d62888df36a1235d7ce063c77e63ffb514"/>
    <n v="1.077958885271368"/>
    <n v="-5.231978835107746E-3"/>
    <n v="0.84182204474977862"/>
    <n v="-0.60009111951334804"/>
    <n v="0.43112042910834891"/>
    <x v="1"/>
    <n v="0.70625560849252977"/>
    <x v="2"/>
  </r>
  <r>
    <s v="f100ebad4bcc18f8d109701f9e1dfe152ea63564"/>
    <s v="bfc1d77e62d028553ce2a6342b154ee039dfceb5"/>
    <s v="PREPAGADO"/>
    <s v="a7dd55b98ce047d2fdb9afbcfc3cfad027700d30"/>
    <n v="50"/>
    <s v="DUSTER"/>
    <n v="2021"/>
    <s v="DUSTER"/>
    <s v="2e892f86d188d01ec5691b7918003dc271108083"/>
    <s v="NUEVO"/>
    <n v="72"/>
    <d v="2020-12-18T00:00:00"/>
    <d v="2026-12-18T00:00:00"/>
    <d v="2021-09-01T00:00:00"/>
    <n v="68750000"/>
    <n v="34375000"/>
    <n v="34375000"/>
    <n v="881763"/>
    <s v="1d5416a29d73c5f6881c220822ee3df576447e02"/>
    <n v="0.16835246884697261"/>
    <n v="-0.85216124758390532"/>
    <n v="0.24898836987965761"/>
    <n v="0.48957735499722882"/>
    <n v="0.19907679691992"/>
    <x v="1"/>
    <n v="0.5"/>
    <x v="4"/>
  </r>
  <r>
    <s v="7f111e926d6cb59fca3616fe7ce962cf3e0ba43b"/>
    <s v="31369321e44f5f3b170566a64c6707c3de56cf28"/>
    <s v="PREPAGADO"/>
    <s v="310778d9d7ff8bd657b127d2b19096397041abce"/>
    <n v="38"/>
    <s v="DUSTER"/>
    <n v="2020"/>
    <s v="DUSTER"/>
    <s v="2e892f86d188d01ec5691b7918003dc271108083"/>
    <s v="NUEVO"/>
    <n v="84"/>
    <d v="2019-01-10T00:00:00"/>
    <d v="2026-10-01T00:00:00"/>
    <d v="2019-11-27T00:00:00"/>
    <n v="58950000"/>
    <n v="58950000"/>
    <n v="0"/>
    <n v="1173820"/>
    <s v="3a511fa6cc43568fab99dbdb57f653874780a34f"/>
    <n v="-1.311273968536711"/>
    <n v="1.2009447865714571"/>
    <n v="0.2094661248883162"/>
    <n v="0.75855047461730551"/>
    <n v="-0.65174985443765243"/>
    <x v="0"/>
    <n v="1"/>
    <x v="0"/>
  </r>
  <r>
    <s v="f424806b93a4702aeb934c4e6c2a8ce47df9f858"/>
    <s v="e9036993b9a3f0491bd9509050861180d2f65a12"/>
    <s v="PREPAGADO"/>
    <s v="c4f571c84dfd1be0360bdeed5c89373e15ac07b0"/>
    <n v="246"/>
    <s v="DUSTER"/>
    <n v="2017"/>
    <s v="DUSTER"/>
    <m/>
    <s v="NUEVO"/>
    <n v="60"/>
    <d v="2016-10-25T00:00:00"/>
    <d v="2021-10-25T00:00:00"/>
    <d v="2018-10-02T00:00:00"/>
    <n v="56490000"/>
    <n v="50790000"/>
    <n v="5700000"/>
    <n v="1178696"/>
    <s v="f1460623c17c08451d00fb38742b8e09eea4ea70"/>
    <n v="1.550954221812054"/>
    <n v="0.78661643129846792"/>
    <n v="-0.58473022643308914"/>
    <n v="-0.5136205406242742"/>
    <n v="0.74051193869292065"/>
    <x v="3"/>
    <n v="0.89909718534253846"/>
    <x v="0"/>
  </r>
  <r>
    <s v="00e558cb60cf725259230bd1678a40c985bb562e"/>
    <s v="3651fbee118f0e8cac9097307460fa21cf659eac"/>
    <s v="PREPAGADO"/>
    <s v="30c7c4d76d30bc37a7d13b4c95a2ac93f65f85d1"/>
    <n v="38"/>
    <s v="STEPWAY"/>
    <n v="2018"/>
    <s v="NUEVO STEPWAY"/>
    <m/>
    <s v="NUEVO"/>
    <n v="12"/>
    <d v="2017-01-09T00:00:00"/>
    <d v="2018-09-01T00:00:00"/>
    <d v="2017-10-26T00:00:00"/>
    <n v="42850000"/>
    <n v="8940000"/>
    <n v="33910000"/>
    <n v="823075"/>
    <s v="21e56b31f691885fdd4e2c38d5fd98f8f5589c64"/>
    <n v="1.5266980507074039"/>
    <n v="-2.0485686611862248"/>
    <n v="-0.1462340800337556"/>
    <n v="-0.31980705283222999"/>
    <n v="1.2045992030697781"/>
    <x v="2"/>
    <n v="0.20863477246207701"/>
    <x v="1"/>
  </r>
  <r>
    <s v="aef0cedb7ffe1b51436f70eaf6fcdefe26acb255"/>
    <s v="aad3a819fcc2cfceb66ac80394a9de35fcd64024"/>
    <s v="PREPAGADO"/>
    <s v="8e1d47a30cc0417d3cca54bd2f30d9b5caa2e6b1"/>
    <n v="61"/>
    <s v="DUSTER"/>
    <n v="2019"/>
    <s v="DUSTER"/>
    <m/>
    <s v="NUEVO"/>
    <n v="84"/>
    <d v="2018-04-07T00:00:00"/>
    <d v="2025-07-04T00:00:00"/>
    <d v="2020-10-28T00:00:00"/>
    <n v="59760000"/>
    <n v="46965363"/>
    <n v="12794637"/>
    <n v="876021"/>
    <s v="c9ac93af7de54e59c26cb0895d1f827e03675192"/>
    <n v="1.550954221812054"/>
    <n v="0.32180333980012288"/>
    <n v="-0.56547285447207796"/>
    <n v="-0.51585063494622752"/>
    <n v="1.3592949578620639"/>
    <x v="0"/>
    <n v="0.78589964859437755"/>
    <x v="2"/>
  </r>
  <r>
    <s v="670154bc01046e008e2ae3685b334719932d7275"/>
    <s v="9c207db7504ffa7e1da93c35ae259bd03827463f"/>
    <s v="PREPAGADO"/>
    <s v="d42a0e1d5792a438fbe63c928d603c193394d0b9"/>
    <n v="60"/>
    <s v="SANDERO"/>
    <n v="2018"/>
    <s v="NUEVO SANDERO"/>
    <m/>
    <s v="NUEVO"/>
    <n v="12"/>
    <d v="2017-11-23T00:00:00"/>
    <d v="2018-11-23T00:00:00"/>
    <d v="2017-12-05T00:00:00"/>
    <n v="32100000"/>
    <n v="9630000"/>
    <n v="22470000"/>
    <n v="884979"/>
    <s v="d7ba29214e26fca7c43eb9f199a80e049e060e7b"/>
    <n v="-1.9661905883622759"/>
    <n v="-1.6734036612460499"/>
    <n v="-0.2648008150077798"/>
    <n v="-0.70597826548593801"/>
    <n v="-1.1931849962106531"/>
    <x v="2"/>
    <n v="0.3"/>
    <x v="1"/>
  </r>
  <r>
    <s v="e10bce47326083648c08ac8dd258964ac0ef1bcd"/>
    <s v="445d92a2baeedcb6ed9ff5aa49c5ed834f496eaa"/>
    <s v="ACTIVO"/>
    <s v="332374b2b7921de83a34fd882bfb4141e02b091c"/>
    <n v="236"/>
    <s v="DUSTER"/>
    <n v="2022"/>
    <s v="NUEVA DUSTER"/>
    <m/>
    <s v="NUEVO"/>
    <n v="60"/>
    <d v="2021-07-12T00:00:00"/>
    <d v="2026-07-12T00:00:00"/>
    <m/>
    <n v="85100000"/>
    <n v="33000000"/>
    <n v="52100000"/>
    <n v="790113"/>
    <s v="373e0d63cac8bf96eefec2abf3828a28fc0aa41d"/>
    <n v="1.866284446172511"/>
    <n v="-1.3129641295153669"/>
    <n v="-0.85763448987790047"/>
    <n v="0.27361855364253579"/>
    <n v="1.668686467446636"/>
    <x v="3"/>
    <n v="0.38777908343125733"/>
    <x v="1"/>
  </r>
  <r>
    <s v="8f306d5a8779a562d4ac7838bae05c7ad0aaa0f0"/>
    <s v="dbb9b0fac9a6f76b5ece4eace137274d5647dcb7"/>
    <s v="PREPAGADO"/>
    <s v="f1660bce152bd13abf027b14ac8a826e5004e35a"/>
    <n v="236"/>
    <s v="SANDERO"/>
    <n v="2017"/>
    <s v="NUEVO SANDERO"/>
    <m/>
    <s v="NUEVO"/>
    <n v="72"/>
    <d v="2016-11-18T00:00:00"/>
    <d v="2022-11-18T00:00:00"/>
    <d v="2019-06-06T00:00:00"/>
    <n v="37940000"/>
    <n v="17750000"/>
    <n v="20190000"/>
    <n v="349004"/>
    <s v="2f839d4e329b7e981fba6dfc05564c7eaa27d9f7"/>
    <n v="0.3745299232365023"/>
    <n v="-0.98420075004408147"/>
    <n v="-1.1300399825909211"/>
    <n v="0.36926291831383551"/>
    <n v="-0.96114136402222416"/>
    <x v="1"/>
    <n v="0.46784396415392726"/>
    <x v="4"/>
  </r>
  <r>
    <s v="3d9e4c40bf16a832834b28b6ef52514a44a46f15"/>
    <s v="e43d1e3c6316579dce44092d7cbe43fde3732087"/>
    <s v="PREPAGADO"/>
    <s v="af75c1718d1a344d1a93cdde7cedf2c97fc61d82"/>
    <n v="-1"/>
    <s v="USADOS"/>
    <n v="2017"/>
    <s v="USADOS MM"/>
    <m/>
    <s v="NUEVO"/>
    <n v="60"/>
    <d v="2017-07-13T00:00:00"/>
    <d v="2022-07-13T00:00:00"/>
    <d v="2017-08-16T00:00:00"/>
    <n v="86600000"/>
    <n v="45000000"/>
    <n v="41600000"/>
    <n v="1189464"/>
    <s v="6339488c1c6a5745f3183cb6e36744fecac11d61"/>
    <n v="0.95667802974811544"/>
    <n v="-0.77155431321752854"/>
    <n v="0.44659959483636458"/>
    <n v="1.6909111870086031"/>
    <n v="0.89520769348520657"/>
    <x v="3"/>
    <n v="0.51963048498845266"/>
    <x v="4"/>
  </r>
  <r>
    <s v="36ffdb49e354a1c23d3b0ab257bee334e421986a"/>
    <s v="8c01442e8eb26decb9280d3dc65fb29ddd6b7c08"/>
    <s v="PREPAGADO"/>
    <s v="277132ad8b04990f093fc5bb72d77163192dec3d"/>
    <n v="59"/>
    <s v="STEPWAY"/>
    <n v="2017"/>
    <s v="NUEVO STEPWAY"/>
    <m/>
    <s v="NUEVO"/>
    <n v="84"/>
    <d v="2016-11-28T00:00:00"/>
    <d v="2023-11-28T00:00:00"/>
    <d v="2017-12-26T00:00:00"/>
    <n v="47990000"/>
    <n v="23995000"/>
    <n v="23995000"/>
    <n v="555115"/>
    <s v="d5e3c217d8ea2998bad4e657513b99b45ba38544"/>
    <n v="1.3447767674225239"/>
    <n v="-0.85216124758390532"/>
    <n v="0.92086653473246149"/>
    <n v="-0.44746187230860412"/>
    <n v="1.127251325673635"/>
    <x v="0"/>
    <n v="0.5"/>
    <x v="4"/>
  </r>
  <r>
    <s v="8d5f5c742a853d1691d527aa54a4379e6fc2af54"/>
    <s v="ed8946a84446bcfcc09b3bebb739b78f10000aec"/>
    <s v="PREPAGADO"/>
    <s v="3442fd2b0a938d687196a2165725a50c271c2935"/>
    <n v="38"/>
    <s v="LOGAN"/>
    <n v="2020"/>
    <s v="NUEVO LOGAN PH2"/>
    <s v="2e892f86d188d01ec5691b7918003dc271108083"/>
    <s v="NUEVO"/>
    <n v="24"/>
    <d v="2020-10-03T00:00:00"/>
    <d v="2022-03-10T00:00:00"/>
    <d v="2020-11-09T00:00:00"/>
    <n v="42390000"/>
    <n v="21195000"/>
    <n v="21195000"/>
    <n v="931874"/>
    <s v="3a511fa6cc43568fab99dbdb57f653874780a34f"/>
    <n v="0.1804805543992978"/>
    <n v="-0.85216124758390532"/>
    <n v="-4.4146365390986242"/>
    <n v="3.6585947898021458"/>
    <n v="1.2045992030697781"/>
    <x v="2"/>
    <n v="0.5"/>
    <x v="4"/>
  </r>
  <r>
    <s v="8022e7d6a00088af8fde23418ed7d0782897d94e"/>
    <s v="b0bb197670df40204e3dd5d16b4f7e4fb7c5f646"/>
    <s v="PREPAGADO"/>
    <s v="4ed602eda8bf7f8f674b77a7266776acb1f1dd2a"/>
    <n v="60"/>
    <s v="KWID"/>
    <n v="2020"/>
    <s v="KWID"/>
    <s v="2e892f86d188d01ec5691b7918003dc271108083"/>
    <s v="NUEVO"/>
    <n v="84"/>
    <d v="2019-04-17T00:00:00"/>
    <d v="2026-04-17T00:00:00"/>
    <d v="2021-10-21T00:00:00"/>
    <n v="33070000"/>
    <n v="24523866"/>
    <n v="8546134"/>
    <n v="621683"/>
    <s v="6019fe68bce0ec80749a2a513966e9cdf050114d"/>
    <n v="0.32601758102720108"/>
    <n v="0.1397945425980486"/>
    <n v="-0.29332757622008049"/>
    <n v="-0.75414489750790348"/>
    <n v="-1.1931849962106531"/>
    <x v="0"/>
    <n v="0.7415744179014212"/>
    <x v="2"/>
  </r>
  <r>
    <s v="e09d73590a0203d5953e503e36e29014dbea378a"/>
    <s v="6fccaf75fb96c491b252dbf704821be4e8e2c5eb"/>
    <s v="PREPAGADO"/>
    <s v="c7377705b286ba1dbe11224af309f9b7c2929cdd"/>
    <n v="51"/>
    <s v="SANDERO"/>
    <n v="2017"/>
    <s v="NUEVO SANDERO"/>
    <m/>
    <s v="NUEVO"/>
    <n v="72"/>
    <d v="2016-02-11T00:00:00"/>
    <d v="2022-11-02T00:00:00"/>
    <d v="2020-10-01T00:00:00"/>
    <n v="37940000"/>
    <n v="18970000"/>
    <n v="18970000"/>
    <n v="497982"/>
    <s v="c7093c3b30a4a709fd8615f4457ce8502fa1b486"/>
    <n v="0.95667802974811544"/>
    <n v="-0.85216124758390532"/>
    <n v="0.99991102471514426"/>
    <n v="-0.47695848829680232"/>
    <n v="-0.34235834485308059"/>
    <x v="1"/>
    <n v="0.5"/>
    <x v="4"/>
  </r>
  <r>
    <s v="bfbe88451652c2f9b6ca56887c353aa976ab1dc0"/>
    <s v="20872e988e618ccf5916c5e0f1c7a1579a309308"/>
    <s v="PREPAGADO"/>
    <s v="a375b5eac113847c38d3cb785c3aaad6fe7a6159"/>
    <n v="236"/>
    <s v="DUSTER"/>
    <n v="2019"/>
    <s v="DUSTER"/>
    <m/>
    <s v="NUEVO"/>
    <n v="84"/>
    <d v="2018-12-13T00:00:00"/>
    <d v="2025-12-13T00:00:00"/>
    <d v="2019-12-02T00:00:00"/>
    <n v="59390000"/>
    <n v="29695000"/>
    <n v="29695000"/>
    <n v="704307"/>
    <s v="845d7831129ecd1188d7a91243ae341816e8b15a"/>
    <n v="1.3690329385271749"/>
    <n v="-0.85216124758390532"/>
    <n v="0.4070773498450232"/>
    <n v="2.449745993638182"/>
    <n v="1.5139907126543499"/>
    <x v="0"/>
    <n v="0.5"/>
    <x v="4"/>
  </r>
  <r>
    <s v="e4ff4ed010a278e134aea928f8deef39841a589a"/>
    <s v="9fdc559d2bb446ff2fe716ab77c4ea815c7c23c7"/>
    <s v="PREPAGADO"/>
    <s v="a8589e7347004a92aacdd0b4349a17c465529c37"/>
    <n v="7"/>
    <s v="STEPWAY"/>
    <n v="2018"/>
    <s v="NUEVO STEPWAY"/>
    <m/>
    <s v="NUEVO"/>
    <n v="72"/>
    <d v="2017-09-22T00:00:00"/>
    <d v="2023-09-22T00:00:00"/>
    <d v="2018-11-08T00:00:00"/>
    <n v="49500000"/>
    <n v="39500000"/>
    <n v="10000000"/>
    <n v="898777"/>
    <s v="cb6e7d6ed0d58f271329ebc739164490e967e61e"/>
    <n v="-0.40166755211231542"/>
    <n v="0.3714069949935328"/>
    <n v="0.80229979975843724"/>
    <n v="-6.3922556626929805E-2"/>
    <n v="1.0499034482774929"/>
    <x v="1"/>
    <n v="0.79797979797979801"/>
    <x v="2"/>
  </r>
  <r>
    <s v="9061d6ea73d07fd0bc16397046f7e0125a7e5feb"/>
    <s v="681b0b4ef7c325158984be00c2bc270c799925b7"/>
    <s v="PREPAGADO"/>
    <s v="3a0535153a5f5fc7c8dcca47c9a725208db375aa"/>
    <n v="38"/>
    <s v="DUSTER"/>
    <n v="2022"/>
    <s v="NUEVA DUSTER"/>
    <s v="2e892f86d188d01ec5691b7918003dc271108083"/>
    <s v="NUEVO"/>
    <n v="72"/>
    <d v="2021-06-05T00:00:00"/>
    <d v="2027-05-06T00:00:00"/>
    <d v="2021-11-24T00:00:00"/>
    <n v="79650000"/>
    <n v="11650000"/>
    <n v="68000000"/>
    <n v="278923"/>
    <s v="76c9cd8386f602314b92c098d88f738459249279"/>
    <n v="0.59283546317835722"/>
    <n v="-2.304672547328471"/>
    <n v="9.0899389914291959E-2"/>
    <n v="0.43249057802005852"/>
    <n v="1.281947080465921"/>
    <x v="1"/>
    <n v="0.2"/>
    <x v="3"/>
  </r>
  <r>
    <s v="cf4ac82a6e03ff4e4831291d2fbd4947b14b4f66"/>
    <s v="8d022f54b9f8c7a345cdfa83d79edcbc3f33f761"/>
    <s v="PREPAGADO"/>
    <s v="c4f571c84dfd1be0360bdeed5c89373e15ac07b0"/>
    <n v="236"/>
    <s v="DUSTER"/>
    <n v="2017"/>
    <s v="DUSTER"/>
    <m/>
    <s v="NUEVO"/>
    <n v="60"/>
    <d v="2016-11-16T00:00:00"/>
    <d v="2021-11-16T00:00:00"/>
    <d v="2020-03-25T00:00:00"/>
    <n v="51990000"/>
    <n v="35990000"/>
    <n v="16000000"/>
    <n v="798299"/>
    <s v="7a6910423a8f37af5a7024bd938a17975b36dad2"/>
    <n v="0.39878609434115281"/>
    <n v="-6.2748098463580537E-2"/>
    <n v="-1.266078593063982"/>
    <n v="-0.14134308344264099"/>
    <n v="0.1217289195237771"/>
    <x v="3"/>
    <n v="0.69224850932871707"/>
    <x v="2"/>
  </r>
  <r>
    <s v="46f805c5c326607a751f2263f97e1daf33d8a5e8"/>
    <s v="9299696305e7c8c32a03cfa5026f9c6e57bc7d27"/>
    <s v="PREPAGADO"/>
    <s v="de8b7605ea5b3d50f0e1bd1d5b3cc3eec29439e4"/>
    <n v="15"/>
    <s v="DUSTER"/>
    <n v="2020"/>
    <s v="DUSTER Servicio PÃºblico"/>
    <s v="2e892f86d188d01ec5691b7918003dc271108083"/>
    <s v="NUEVO"/>
    <n v="60"/>
    <d v="2020-05-18T00:00:00"/>
    <d v="2025-05-18T00:00:00"/>
    <d v="2021-04-30T00:00:00"/>
    <n v="46822400"/>
    <n v="48761900"/>
    <n v="0"/>
    <n v="1308709"/>
    <s v="49e3e3431e014d9c5502f38bae86dc4337782419"/>
    <n v="-0.31677095324603838"/>
    <n v="1.3710342802003319"/>
    <n v="0.48612183982770601"/>
    <n v="-0.11183153178679579"/>
    <n v="-0.80644560922993824"/>
    <x v="3"/>
    <n v="1.0414224815472937"/>
    <x v="0"/>
  </r>
  <r>
    <s v="85b03f2eda3552fdbcb835b1b5e671403466a37d"/>
    <s v="2b12be3f2bd24bb6aca782a3358a57d2f1739f4b"/>
    <s v="PREPAGADO"/>
    <s v="c037df174ea56656e3f2727cd283ca029d539c32"/>
    <n v="61"/>
    <s v="LOGAN"/>
    <n v="2020"/>
    <s v="NUEVO LOGAN"/>
    <s v="2e892f86d188d01ec5691b7918003dc271108083"/>
    <s v="NUEVO"/>
    <n v="72"/>
    <d v="2019-12-11T00:00:00"/>
    <d v="2025-11-12T00:00:00"/>
    <d v="2020-10-26T00:00:00"/>
    <n v="37500499"/>
    <n v="37500499"/>
    <n v="0"/>
    <n v="853281"/>
    <s v="f1cfc4e2d3f8e9e071d8ddbdb5aab1b3ceeb1ef1"/>
    <n v="-0.122721584408834"/>
    <n v="1.2009447865714571"/>
    <n v="0.80229979975843724"/>
    <n v="-0.70925823767236751"/>
    <n v="1.0499034482774929"/>
    <x v="1"/>
    <n v="1"/>
    <x v="0"/>
  </r>
  <r>
    <s v="1d67b775f99a7e3447ca4a31cf40bd39a29b9d8f"/>
    <s v="4720df2b410cb67a8de1007e148c0bd16d1a2364"/>
    <s v="ACTIVO"/>
    <s v="5a56327f05b6ed8e8875facf6e3fe3c3e5debf50"/>
    <n v="46"/>
    <s v="DUSTER"/>
    <n v="2022"/>
    <s v="NUEVA DUSTER"/>
    <s v="2e892f86d188d01ec5691b7918003dc271108083"/>
    <s v="NUEVO"/>
    <n v="84"/>
    <d v="2021-04-29T00:00:00"/>
    <d v="2028-04-29T00:00:00"/>
    <m/>
    <n v="85480000"/>
    <n v="45478400"/>
    <n v="40001600"/>
    <n v="902586"/>
    <s v="7e550c4e4136820a2fa73809cb7d39457dab78e5"/>
    <n v="-0.51082032208324291"/>
    <n v="-0.72061642858692276"/>
    <n v="-0.52796786438733989"/>
    <n v="0.50458239052299592"/>
    <n v="0.43112042910834891"/>
    <x v="0"/>
    <n v="0.5320355638745905"/>
    <x v="4"/>
  </r>
  <r>
    <s v="a94ca3bf5b4d1a5de6588f84582c04608a53bf2d"/>
    <s v="0aec63a16dad349f5c43be7a59cb61ff4944e63a"/>
    <s v="PREPAGADO"/>
    <s v="277132ad8b04990f093fc5bb72d77163192dec3d"/>
    <n v="51"/>
    <s v="DUSTER"/>
    <n v="2017"/>
    <s v="DUSTER"/>
    <m/>
    <s v="NUEVO"/>
    <n v="84"/>
    <d v="2016-02-12T00:00:00"/>
    <d v="2023-12-02T00:00:00"/>
    <d v="2017-11-17T00:00:00"/>
    <n v="66990000"/>
    <n v="35345000"/>
    <n v="31645000"/>
    <n v="813978"/>
    <s v="c7093c3b30a4a709fd8615f4457ce8502fa1b486"/>
    <n v="1.550954221812054"/>
    <n v="-0.73876384011450935"/>
    <n v="0.92086653473246149"/>
    <n v="-6.1671253656917682E-2"/>
    <n v="1.5139907126543499"/>
    <x v="0"/>
    <n v="0.52761606209882073"/>
    <x v="4"/>
  </r>
  <r>
    <s v="d0cacfed9b38dc0ec28bc76ac487ae45e8e4d90c"/>
    <s v="4e42a522a81dccf64286d132d7af074053da95e0"/>
    <s v="CANCELADO"/>
    <s v="77a187d9631467b0be64469f0c5f8a6dea1b1f85"/>
    <n v="236"/>
    <s v="SANDERO"/>
    <n v="2017"/>
    <s v="NUEVO SANDERO"/>
    <m/>
    <s v="NUEVO"/>
    <n v="24"/>
    <d v="2016-11-28T00:00:00"/>
    <d v="2018-11-28T00:00:00"/>
    <d v="2018-11-29T00:00:00"/>
    <n v="37940000"/>
    <n v="12940000"/>
    <n v="25000000"/>
    <n v="554048"/>
    <s v="a764b67ab90aa873ec7d1056bb22fbc74c281944"/>
    <n v="0.35027375213185169"/>
    <n v="-1.504782722858383"/>
    <n v="-4.4146365390986242"/>
    <n v="2.5055612474429929"/>
    <n v="0.35377255171220601"/>
    <x v="2"/>
    <n v="0.34106483921982078"/>
    <x v="1"/>
  </r>
  <r>
    <s v="4a1397d7b7dda71c52fddb99542639b4a43eb34a"/>
    <s v="7a95a3921b2b0b1aa0c97d4c8e92be4957ae1509"/>
    <s v="ACTIVO"/>
    <s v="124edca39b8159aadaf3c08b9fe65fc5e651b829"/>
    <n v="220"/>
    <s v="CAPTUR"/>
    <n v="2022"/>
    <s v="CAPTUR"/>
    <s v="2e892f86d188d01ec5691b7918003dc271108083"/>
    <s v="NUEVO"/>
    <n v="48"/>
    <d v="2021-10-28T00:00:00"/>
    <d v="2025-10-28T00:00:00"/>
    <m/>
    <n v="81490000"/>
    <n v="53290000"/>
    <n v="28200000"/>
    <n v="1584030"/>
    <s v="d5dc515a8564af9c1f984f09918a2ce99eeb6f02"/>
    <n v="0.53219503541673086"/>
    <n v="-0.22002932468590539"/>
    <n v="-0.81811224488655909"/>
    <n v="2.461973212629234E-2"/>
    <n v="-0.65174985443765243"/>
    <x v="5"/>
    <n v="0.65394526935820341"/>
    <x v="2"/>
  </r>
  <r>
    <s v="dc4ef3c049e87b4563c6d28e27e67edf05a9fb6a"/>
    <s v="9add78cd395316c42b22bb3d7fc7fa115efd48b8"/>
    <s v="CANCELADO"/>
    <s v="8e5a6ec8ecf5a2a4f1b2a3647d59bf4bceeae6a9"/>
    <n v="220"/>
    <s v="SANDERO"/>
    <n v="2018"/>
    <s v="NUEVO SANDERO"/>
    <m/>
    <s v="NUEVO"/>
    <n v="36"/>
    <d v="2018-07-05T00:00:00"/>
    <d v="2021-05-07T00:00:00"/>
    <d v="2021-05-20T00:00:00"/>
    <n v="40490000"/>
    <n v="12147000"/>
    <n v="28343000"/>
    <n v="418094"/>
    <s v="e35cd06998e5b136c3a45ddcc0e768cf0a893437"/>
    <n v="-0.69274160536812202"/>
    <n v="-1.6734036612460499"/>
    <n v="-1.5557933667601469"/>
    <n v="-5.1425053747254632E-2"/>
    <n v="0.58581618390063472"/>
    <x v="4"/>
    <n v="0.3"/>
    <x v="1"/>
  </r>
  <r>
    <s v="ec2324376308fcf2593f09b607c7edbcc01c5ef8"/>
    <s v="9cd483207e0881094ff4baddaff7e9cb8ef7c062"/>
    <s v="PREPAGADO"/>
    <s v="51b223e24d57bc8c01c5001f8833c44559fa1fc7"/>
    <n v="51"/>
    <s v="DUSTER"/>
    <n v="2018"/>
    <s v="DUSTER"/>
    <m/>
    <s v="NUEVO"/>
    <n v="12"/>
    <d v="2017-04-09T00:00:00"/>
    <d v="2018-09-04T00:00:00"/>
    <d v="2017-09-14T00:00:00"/>
    <n v="62340000"/>
    <n v="23340000"/>
    <n v="39000000"/>
    <n v="2121594"/>
    <s v="c7093c3b30a4a709fd8615f4457ce8502fa1b486"/>
    <n v="1.4903137940504281"/>
    <n v="-1.3679078066931929"/>
    <n v="0.16994387989697479"/>
    <n v="0.4516470653442794"/>
    <n v="1.668686467446636"/>
    <x v="2"/>
    <n v="0.37439846005774785"/>
    <x v="1"/>
  </r>
  <r>
    <s v="f9932f8a536ea4a9ed41b6b1b22ddfd68bceca51"/>
    <s v="f25bcfcfcf616e413f1a0f09d417ce2d1c148742"/>
    <s v="ACTIVO"/>
    <s v="47fdb966e61040a42e1f5d00fd55d942f6559388"/>
    <n v="27"/>
    <s v="DUSTER"/>
    <n v="2020"/>
    <s v="DUSTER"/>
    <s v="2e892f86d188d01ec5691b7918003dc271108083"/>
    <s v="NUEVO"/>
    <n v="36"/>
    <d v="2019-07-22T00:00:00"/>
    <d v="2022-07-22T00:00:00"/>
    <m/>
    <n v="60168000"/>
    <n v="60168000"/>
    <n v="0"/>
    <n v="1973162"/>
    <s v="7c620676a3142bbcb0d8a97ffebbdc12de3145fd"/>
    <m/>
    <n v="1.2009447865714571"/>
    <n v="-0.75319537659848146"/>
    <m/>
    <m/>
    <x v="4"/>
    <n v="1"/>
    <x v="0"/>
  </r>
  <r>
    <s v="349cbb394a8f1eaf2ff04fceac6cb1666ac021dc"/>
    <s v="4d4e63d5d4b17f1c42443cdf6aa679e790ee5261"/>
    <s v="PREPAGADO"/>
    <s v="1cfc8f77eeb90420e06185d48b9a2c6de9a1780f"/>
    <n v="61"/>
    <s v="SANDERO"/>
    <n v="2019"/>
    <s v="NUEVO SANDERO"/>
    <m/>
    <s v="NUEVO"/>
    <n v="84"/>
    <d v="2018-02-11T00:00:00"/>
    <d v="2025-11-02T00:00:00"/>
    <d v="2019-11-18T00:00:00"/>
    <n v="32500000"/>
    <n v="16250000"/>
    <n v="16250000"/>
    <n v="368378"/>
    <s v="f268b19e1bfbcb40253adf266d11628fda515d56"/>
    <n v="1.393289109631825"/>
    <n v="-0.85216124758390532"/>
    <n v="0.52564408481904745"/>
    <n v="-0.27123592974000749"/>
    <n v="-0.18766259006079469"/>
    <x v="0"/>
    <n v="0.5"/>
    <x v="4"/>
  </r>
  <r>
    <s v="7ba1293a46f00f124cc3a58491cdb500639b2774"/>
    <s v="c963414e0ee46a8f10ab86cc80eb62eb5de401d4"/>
    <s v="PREPAGADO"/>
    <s v="0e4bd50a5f4aa6b49b21f346683750150d7d842a"/>
    <n v="49"/>
    <s v="STEPWAY"/>
    <n v="2019"/>
    <s v="NUEVO STEPWAY"/>
    <s v="2e892f86d188d01ec5691b7918003dc271108083"/>
    <s v="NUEVO"/>
    <n v="84"/>
    <d v="2019-03-20T00:00:00"/>
    <d v="2026-03-20T00:00:00"/>
    <d v="2020-01-24T00:00:00"/>
    <n v="46550300"/>
    <n v="44222785"/>
    <n v="2327515"/>
    <n v="961342"/>
    <s v="edec8b42d27301898d842b4436baadffcaeed7a6"/>
    <n v="0.362401837684177"/>
    <n v="0.99563418315592023"/>
    <n v="0.33306499018361768"/>
    <n v="-0.14034338942145921"/>
    <n v="-0.96114136402222416"/>
    <x v="0"/>
    <n v="0.95"/>
    <x v="0"/>
  </r>
  <r>
    <s v="575f8e566f34b41f447b1ad33f718eb22673e9af"/>
    <s v="dedb59d66ef234e015bd3d084eaa35312480eb3f"/>
    <s v="PREPAGADO"/>
    <s v="9bf12949ef2b3166a7b565733cdc1910622e7587"/>
    <n v="62"/>
    <s v="LOGAN"/>
    <n v="2019"/>
    <s v="NUEVO LOGAN"/>
    <m/>
    <s v="NUEVO"/>
    <n v="72"/>
    <d v="2018-09-28T00:00:00"/>
    <d v="2024-09-28T00:00:00"/>
    <d v="2020-12-10T00:00:00"/>
    <n v="45170000"/>
    <n v="45170000"/>
    <n v="0"/>
    <n v="993815"/>
    <s v="d087e61ba1153cd65cef59d4319bb1223fff39d1"/>
    <n v="-1.2263773696704341"/>
    <n v="1.2009447865714571"/>
    <n v="0.34705744580035269"/>
    <n v="0.81083128564935181"/>
    <n v="-0.49705409964536651"/>
    <x v="1"/>
    <n v="1"/>
    <x v="0"/>
  </r>
  <r>
    <s v="c3397c015627fe4bdd19fe00e3630fa142735dcf"/>
    <s v="f3b5d163b44effb20f57641cb0bf7273c65bcd71"/>
    <s v="PREPAGADO"/>
    <s v="8e5a6ec8ecf5a2a4f1b2a3647d59bf4bceeae6a9"/>
    <n v="49"/>
    <s v="LOGAN"/>
    <n v="2019"/>
    <s v="NUEVO LOGAN"/>
    <m/>
    <s v="NUEVO"/>
    <n v="36"/>
    <d v="2018-03-28T00:00:00"/>
    <d v="2021-03-28T00:00:00"/>
    <d v="2021-02-02T00:00:00"/>
    <n v="34590000"/>
    <n v="15423000"/>
    <n v="19167000"/>
    <n v="536658"/>
    <s v="65ce8e050551bdd5f972d0481ca61ec12607b8d3"/>
    <n v="1.187111655242296"/>
    <n v="-1.074388162642526"/>
    <n v="-1.2896442454292549"/>
    <n v="-0.2878732677877443"/>
    <n v="0.19907679691992"/>
    <x v="4"/>
    <n v="0.4458803122289679"/>
    <x v="4"/>
  </r>
  <r>
    <s v="73d5dbf05f889f228afb334be1fb213a36bbbddf"/>
    <s v="4c8aff4a07c5617a72f16160a8a4777d47a7d9e4"/>
    <s v="PREPAGADO"/>
    <s v="277132ad8b04990f093fc5bb72d77163192dec3d"/>
    <n v="220"/>
    <s v="CLIO"/>
    <n v="2017"/>
    <s v="CLIO STYLE"/>
    <m/>
    <s v="NUEVO"/>
    <n v="84"/>
    <d v="2016-12-26T00:00:00"/>
    <d v="2023-12-26T00:00:00"/>
    <d v="2018-04-10T00:00:00"/>
    <n v="30990000"/>
    <n v="15495000"/>
    <n v="15495000"/>
    <n v="358471"/>
    <s v="a97deec8944cfd22a65b5543b5e7b1fab8e8247a"/>
    <n v="1.090086970823694"/>
    <n v="-0.85216124758390532"/>
    <n v="0.92086653473246149"/>
    <n v="-5.622339629360794E-3"/>
    <n v="-0.1103147126646518"/>
    <x v="0"/>
    <n v="0.5"/>
    <x v="4"/>
  </r>
  <r>
    <s v="4961eb513904ba5075dea7ac68cbd7efbbfe16b9"/>
    <s v="fcf2560bc694b578cd0c695239770facf2a2544f"/>
    <s v="ACTIVO"/>
    <s v="b015fc4d0ad8050efb8f4d92b7490b29a1fa8737"/>
    <n v="76"/>
    <s v="STEPWAY"/>
    <n v="2022"/>
    <s v="NUEVO STEPWAY PH2"/>
    <s v="2e892f86d188d01ec5691b7918003dc271108083"/>
    <s v="NUEVO"/>
    <n v="84"/>
    <d v="2021-07-30T00:00:00"/>
    <d v="2028-07-30T00:00:00"/>
    <m/>
    <n v="59990000"/>
    <n v="60990000"/>
    <n v="0"/>
    <n v="1276504"/>
    <s v="cca028d5175addbf7cc3ee31799dcae7f9872a54"/>
    <n v="-0.61997309205417039"/>
    <n v="1.2693930624226111"/>
    <n v="0.13042163490563341"/>
    <n v="2.0389046094012619"/>
    <n v="1.668686467446636"/>
    <x v="0"/>
    <n v="1.0166694449074847"/>
    <x v="0"/>
  </r>
  <r>
    <s v="b49025b91719fe1a8a57cdf0d44cf354cd665f4e"/>
    <s v="196d47b4f58614f1b7326b2bcf3199d1edadc4a8"/>
    <s v="PREPAGADO"/>
    <s v="c7ff1159400857bcfab6e099421b79f0c2fe188d"/>
    <n v="166727192"/>
    <s v="USADOS"/>
    <n v="2016"/>
    <s v="USADOS MM"/>
    <m/>
    <s v="NUEVO"/>
    <n v="72"/>
    <d v="2020-12-24T00:00:00"/>
    <d v="2026-12-24T00:00:00"/>
    <d v="2021-11-04T00:00:00"/>
    <n v="30990000"/>
    <n v="25000000"/>
    <n v="5990000"/>
    <n v="641348"/>
    <s v="dec720a25d27bb924541202a14cc564824a3425e"/>
    <n v="0.28963332437022532"/>
    <n v="0.4072626217059761"/>
    <n v="0.88134428974112011"/>
    <n v="-0.40390681021974201"/>
    <n v="-0.26501046745693763"/>
    <x v="1"/>
    <n v="0.80671184252984829"/>
    <x v="0"/>
  </r>
  <r>
    <s v="f52c7a86561c18adb25f4284ab04e9e1ed25f6ad"/>
    <s v="916cb3e44e1c29149479651098863fb741d99be1"/>
    <s v="PREPAGADO"/>
    <s v="a65c60e59165d9af643419b26154ffd93f642835"/>
    <n v="61"/>
    <s v="STEPWAY"/>
    <n v="2019"/>
    <s v="NUEVO STEPWAY"/>
    <m/>
    <s v="NUEVO"/>
    <n v="36"/>
    <d v="2018-06-25T00:00:00"/>
    <d v="2021-06-25T00:00:00"/>
    <d v="2019-03-29T00:00:00"/>
    <n v="50720000"/>
    <n v="20720000"/>
    <n v="30000000"/>
    <n v="701602"/>
    <s v="2950d902c8b30585038c8f445df8ff3e2d2365ee"/>
    <n v="-0.52294840763556816"/>
    <n v="-1.227808408407284"/>
    <n v="-0.81095950898802616"/>
    <n v="3.9446709083968252"/>
    <n v="2.210121609219637"/>
    <x v="4"/>
    <n v="0.40851735015772872"/>
    <x v="4"/>
  </r>
  <r>
    <s v="174a528feda58bc2e3236b8a8cd362922c80b2ba"/>
    <s v="bd81e7905a152a6904fe67446cdfc5e0752516bb"/>
    <s v="PREPAGADO"/>
    <s v="f92259594cc36db09951704e2e59eef51308995c"/>
    <n v="246"/>
    <s v="SANDERO"/>
    <n v="2020"/>
    <s v="NUEVO SANDERO"/>
    <s v="2e892f86d188d01ec5691b7918003dc271108083"/>
    <s v="NUEVO"/>
    <n v="72"/>
    <d v="2019-07-29T00:00:00"/>
    <d v="2025-07-29T00:00:00"/>
    <d v="2020-04-06T00:00:00"/>
    <n v="34490000"/>
    <n v="17490000"/>
    <n v="17000000"/>
    <n v="424150"/>
    <s v="f0ee9810f7b40f5a341dcdc7f440d9aa604e2e89"/>
    <n v="0.47155460765510449"/>
    <n v="-0.82299273622594304"/>
    <n v="1.118477759689168"/>
    <n v="0.55306290389815915"/>
    <n v="0.97255557088134947"/>
    <x v="1"/>
    <n v="0.50710350826326467"/>
    <x v="4"/>
  </r>
  <r>
    <s v="3c3e93600428ed88064725627c9f484d33c96222"/>
    <s v="8590037bc60f93d492fd9bfb970970445b8582d8"/>
    <s v="ACTIVO"/>
    <s v="1ff25d27b02cec75af9b69c7b7ee096d87a6e4b7"/>
    <n v="38"/>
    <s v="STEPWAY"/>
    <n v="2021"/>
    <s v="NUEVO STEPWAY PH2"/>
    <s v="2e892f86d188d01ec5691b7918003dc271108083"/>
    <s v="NUEVO"/>
    <n v="48"/>
    <d v="2021-09-06T00:00:00"/>
    <d v="2025-09-06T00:00:00"/>
    <m/>
    <n v="57741340"/>
    <n v="20000000"/>
    <n v="37741340"/>
    <n v="549227"/>
    <s v="3a511fa6cc43568fab99dbdb57f653874780a34f"/>
    <n v="0.362401837684177"/>
    <n v="-1.482989216037736"/>
    <n v="-2.3966461235162799"/>
    <n v="-0.1207331897044908"/>
    <n v="0.43112042910834891"/>
    <x v="5"/>
    <n v="0.34637228716895035"/>
    <x v="1"/>
  </r>
  <r>
    <s v="82c3c49bb00e894c31ebf8da23d8ca447fb4438b"/>
    <s v="323e2caf4c2e89d636dd9136c6cf0c992a28b0ce"/>
    <s v="PREPAGADO"/>
    <s v="60cde7742ca4ced44924a1e39059e9d4941f3d10"/>
    <n v="60"/>
    <s v="LOGAN"/>
    <n v="2018"/>
    <s v="NUEVO LOGAN"/>
    <m/>
    <s v="NUEVO"/>
    <n v="72"/>
    <d v="2018-01-18T00:00:00"/>
    <d v="2024-01-18T00:00:00"/>
    <d v="2018-06-21T00:00:00"/>
    <n v="39380000"/>
    <n v="34380000"/>
    <n v="5000000"/>
    <n v="902903"/>
    <s v="d7ba29214e26fca7c43eb9f199a80e049e060e7b"/>
    <n v="1.235623997451597"/>
    <n v="0.67958723599873894"/>
    <n v="0.32444305434977738"/>
    <n v="-0.20014248364334999"/>
    <n v="2.4421652414080661"/>
    <x v="1"/>
    <n v="0.87303199593702385"/>
    <x v="0"/>
  </r>
  <r>
    <s v="8e25f27c82b7512c205eeef05b53d6c45a72c234"/>
    <s v="f961cbd7a8adbda8317edaa6393e3911bde741b2"/>
    <s v="PREPAGADO"/>
    <s v="d1c0dfc0ce53d56b757ad3c92ef31097fa0f2af3"/>
    <n v="59"/>
    <s v="STEPWAY"/>
    <n v="2020"/>
    <s v="NUEVO STEPWAY"/>
    <s v="2e892f86d188d01ec5691b7918003dc271108083"/>
    <s v="NUEVO"/>
    <n v="72"/>
    <d v="2019-02-12T00:00:00"/>
    <d v="2025-12-02T00:00:00"/>
    <d v="2021-01-19T00:00:00"/>
    <n v="47222360"/>
    <n v="11622360"/>
    <n v="35600000"/>
    <n v="285772"/>
    <s v="6c55b3ba21e9cb7dc2512cad991949cb9fc0980d"/>
    <n v="-0.1469777555134846"/>
    <n v="-1.8946469973178239"/>
    <n v="0.13042163490563341"/>
    <n v="-0.35457927853712329"/>
    <n v="-0.65174985443765243"/>
    <x v="1"/>
    <n v="0.24611984661503575"/>
    <x v="1"/>
  </r>
  <r>
    <s v="854eb2d5e5ae5f2452e4e463ede9dea550c7ec84"/>
    <s v="4b761ea961cefcf490aa492e23488d9d54a5991e"/>
    <s v="CANCELADO"/>
    <s v="93758adf11c46efe844e91612cf2940e4197d07c"/>
    <n v="61"/>
    <s v="STEPWAY"/>
    <n v="2020"/>
    <s v="NUEVO STEPWAY"/>
    <s v="2e892f86d188d01ec5691b7918003dc271108083"/>
    <s v="NUEVO"/>
    <n v="12"/>
    <d v="2019-09-23T00:00:00"/>
    <d v="2020-09-23T00:00:00"/>
    <d v="2020-09-14T00:00:00"/>
    <n v="53470000"/>
    <n v="8470000"/>
    <n v="45000000"/>
    <n v="729282"/>
    <s v="5ff736dd5fe05d193ce7c5ec63ce711d264e48d3"/>
    <n v="0.99306228640509131"/>
    <n v="-2.2548162583880078"/>
    <n v="-4.4146365390986242"/>
    <n v="-0.56056536865195861"/>
    <n v="1.7460343448427791"/>
    <x v="2"/>
    <n v="0.2"/>
    <x v="3"/>
  </r>
  <r>
    <s v="8f1f0331bdf25acb286828e0c8057f0c75f68256"/>
    <s v="168f298dd91b758ca69c7494bbd9140d2dc7667c"/>
    <s v="PREPAGADO"/>
    <s v="e796ad9f0cb48948949b06a98904d23b3fbe7f4b"/>
    <n v="220"/>
    <s v="SANDERO"/>
    <n v="2017"/>
    <s v="NUEVO SANDERO"/>
    <m/>
    <s v="NUEVO"/>
    <n v="84"/>
    <d v="2017-02-01T00:00:00"/>
    <d v="2024-01-02T00:00:00"/>
    <d v="2018-12-03T00:00:00"/>
    <n v="37940000"/>
    <n v="18970000"/>
    <n v="18970000"/>
    <n v="435402"/>
    <s v="978121aa0061733aad5d3e5f722e5a95a785fcdb"/>
    <n v="0.85965334532951332"/>
    <n v="-0.85216124758390532"/>
    <n v="0.92086653473246149"/>
    <n v="-0.5247755261247069"/>
    <n v="-0.18766259006079469"/>
    <x v="0"/>
    <n v="0.5"/>
    <x v="4"/>
  </r>
  <r>
    <s v="4cbe7d646a4e109daf8e32f73727ebe4111e9e6c"/>
    <s v="caa592e6ee9d94bbb76130c0ba55b82016311ea4"/>
    <s v="PREPAGADO"/>
    <s v="669a1c4d7a35437f4ec52d67ea00f7d8d2e18399"/>
    <n v="61"/>
    <s v="STEPWAY"/>
    <n v="2020"/>
    <s v="NUEVO STEPWAY PH2"/>
    <s v="2e892f86d188d01ec5691b7918003dc271108083"/>
    <s v="NUEVO"/>
    <n v="36"/>
    <d v="2019-11-22T00:00:00"/>
    <d v="2022-11-22T00:00:00"/>
    <d v="2021-10-27T00:00:00"/>
    <n v="55170000"/>
    <n v="31452850"/>
    <n v="23717150"/>
    <n v="1086272"/>
    <s v="14fa75226b04e9ea00d4306ee47b847269c5f7a6"/>
    <n v="-1.7721412195250721"/>
    <n v="-0.56428355411978304"/>
    <n v="-0.34384530499046262"/>
    <n v="-0.33311838364681162"/>
    <n v="-0.57440197704150942"/>
    <x v="4"/>
    <n v="0.57010784846837048"/>
    <x v="4"/>
  </r>
  <r>
    <s v="e59a21ec8ed5cee90020ce866059e5ece441b367"/>
    <s v="dce625de0b5f7315ce2f084affe6953cda493c7f"/>
    <s v="ACTIVO"/>
    <s v="9b732f098fc8c584895c85ad257e84e1bbb6814e"/>
    <n v="38"/>
    <s v="USADOS"/>
    <n v="2017"/>
    <s v="USADOS MM"/>
    <m/>
    <s v="USADO"/>
    <n v="84"/>
    <d v="2020-03-12T00:00:00"/>
    <d v="2027-03-12T00:00:00"/>
    <m/>
    <n v="40000000"/>
    <n v="39000000"/>
    <n v="1000000"/>
    <n v="855462"/>
    <s v="b5c4e6910594107a133dbf0cbaf1206bdb05aab1"/>
    <n v="-9.8465413304183499E-2"/>
    <n v="1.0982894848636879"/>
    <n v="0.72325530977575447"/>
    <n v="-0.84361286575152283"/>
    <n v="-1.11583711881451"/>
    <x v="0"/>
    <n v="0.97499999999999998"/>
    <x v="0"/>
  </r>
  <r>
    <s v="982aab4d2f7657b32cb8d66be7bd5708cde02203"/>
    <s v="55e8fadebb6bb8326321cc2e2de5ad3c262c2988"/>
    <s v="PREPAGADO"/>
    <s v="277132ad8b04990f093fc5bb72d77163192dec3d"/>
    <n v="77"/>
    <s v="DUSTER"/>
    <n v="2017"/>
    <s v="DUSTER"/>
    <m/>
    <s v="NUEVO"/>
    <n v="84"/>
    <d v="2016-07-12T00:00:00"/>
    <d v="2023-12-07T00:00:00"/>
    <d v="2019-10-11T00:00:00"/>
    <n v="58690000"/>
    <n v="29345000"/>
    <n v="29345000"/>
    <n v="678886"/>
    <s v="e749afdb0d86b12b525db3e562c129d1ee93ba33"/>
    <n v="0.95667802974811544"/>
    <n v="-0.85216124758390532"/>
    <n v="0.92086653473246149"/>
    <n v="-0.68038029022848645"/>
    <n v="-0.57440197704150942"/>
    <x v="0"/>
    <n v="0.5"/>
    <x v="4"/>
  </r>
  <r>
    <s v="a54edf02eecdd2ccb7a547cd14c59b893ea0c291"/>
    <s v="4c0f1de37cd572f12625c2c94732d6e0917fb640"/>
    <s v="ACTIVO"/>
    <s v="a62b3e31ebf53ee705eaed7374756745dc7b4442"/>
    <n v="46"/>
    <s v="DUSTER"/>
    <n v="2022"/>
    <s v="NUEVA DUSTER Servicio PÃºblico"/>
    <m/>
    <s v="NUEVO"/>
    <n v="72"/>
    <d v="2021-09-12T00:00:00"/>
    <d v="2027-09-12T00:00:00"/>
    <m/>
    <n v="67551944"/>
    <n v="67551944"/>
    <n v="0"/>
    <n v="1593770"/>
    <s v="7e550c4e4136820a2fa73809cb7d39457dab78e5"/>
    <n v="0.5200669498644056"/>
    <n v="1.2009447865714571"/>
    <n v="-0.38336754998180411"/>
    <n v="-1.125474585095977E-2"/>
    <n v="-0.18766259006079469"/>
    <x v="1"/>
    <n v="1"/>
    <x v="0"/>
  </r>
  <r>
    <s v="c709d07113cd404147a9c061fbabde64e207aefe"/>
    <s v="76cd73db537d6b5756a162e3ed9f08bd2d50cb5d"/>
    <s v="ACTIVO"/>
    <s v="4c286ced994c60c532d7c806586b218f8016ca8d"/>
    <n v="48"/>
    <s v="USADOS"/>
    <n v="2017"/>
    <s v="USADOS MM"/>
    <m/>
    <s v="USADO"/>
    <n v="84"/>
    <d v="2020-10-02T00:00:00"/>
    <d v="2027-10-02T00:00:00"/>
    <m/>
    <n v="41000000"/>
    <n v="25000000"/>
    <n v="16000000"/>
    <n v="511169"/>
    <s v="cafe2aba4c008cb02fee6101be7ab38b6a34f37b"/>
    <n v="-1.4325548240599639"/>
    <n v="-0.40147943520833818"/>
    <n v="0.52564408481904745"/>
    <n v="0.50742348641320734"/>
    <n v="0.89520769348520657"/>
    <x v="0"/>
    <n v="0.6097560975609756"/>
    <x v="2"/>
  </r>
  <r>
    <s v="0e784d10b8e949c433562b15c7a4f2249cc65240"/>
    <s v="226d7bc1b0c283d8cd45263dc9bb8371672bb60e"/>
    <s v="ACTIVO"/>
    <s v="93758adf11c46efe844e91612cf2940e4197d07c"/>
    <n v="61"/>
    <s v="CAPTUR"/>
    <n v="2020"/>
    <s v="CAPTUR"/>
    <s v="2e892f86d188d01ec5691b7918003dc271108083"/>
    <s v="NUEVO"/>
    <n v="84"/>
    <d v="2019-09-19T00:00:00"/>
    <d v="2026-09-19T00:00:00"/>
    <m/>
    <n v="66070000"/>
    <n v="59463000"/>
    <n v="6607000"/>
    <n v="1287050"/>
    <s v="f1cfc4e2d3f8e9e071d8ddbdb5aab1b3ceeb1ef1"/>
    <n v="1.029446543062067"/>
    <n v="0.79032357974038436"/>
    <n v="0.27728210793548907"/>
    <n v="-0.29689175581681249"/>
    <n v="1.7460343448427791"/>
    <x v="0"/>
    <n v="0.9"/>
    <x v="0"/>
  </r>
  <r>
    <s v="260c1b7000232de14e68eae0b63bea616c850a45"/>
    <s v="38b57336f6babff92a5b4b4e80089c1941cfbfc0"/>
    <s v="PREPAGADO"/>
    <s v="3a9c85964211c4ff203388bf5d92c22cf10e64ca"/>
    <n v="40"/>
    <s v="SANDERO"/>
    <n v="2018"/>
    <s v="NUEVO SANDERO"/>
    <m/>
    <s v="NUEVO"/>
    <n v="84"/>
    <d v="2017-06-07T00:00:00"/>
    <d v="2024-07-06T00:00:00"/>
    <d v="2020-07-06T00:00:00"/>
    <n v="33180000"/>
    <n v="31862000"/>
    <n v="1318000"/>
    <n v="650546"/>
    <s v="4d251d0521ebf48b96f0933b0dd444a04ee5a122"/>
    <n v="-0.47443606542626698"/>
    <n v="1.0378348557084811"/>
    <n v="0.47520081595822838"/>
    <n v="-0.52239644022038034"/>
    <n v="-0.1103147126646518"/>
    <x v="0"/>
    <n v="0.96027727546714892"/>
    <x v="0"/>
  </r>
  <r>
    <s v="434f14b42b40053992b4821a3eaa85fbc7549611"/>
    <s v="6ae1337bb67487824088443b9a5099202af33aa9"/>
    <s v="ACTIVO"/>
    <s v="332374b2b7921de83a34fd882bfb4141e02b091c"/>
    <n v="76"/>
    <s v="STEPWAY"/>
    <n v="2022"/>
    <s v="NUEVO STEPWAY PH2"/>
    <m/>
    <s v="NUEVO"/>
    <n v="84"/>
    <d v="2021-12-22T00:00:00"/>
    <d v="2028-12-22T00:00:00"/>
    <m/>
    <n v="71990000"/>
    <n v="61990000"/>
    <n v="10000000"/>
    <n v="1369250"/>
    <s v="247a5e5b4290c61beec86cf21d07cc8a7bfabaa6"/>
    <n v="2.2815442219069261E-2"/>
    <n v="0.63055833452107124"/>
    <n v="-0.1462340800337556"/>
    <n v="0.72569167388987355"/>
    <n v="1.3592949578620639"/>
    <x v="0"/>
    <n v="0.86109181830809833"/>
    <x v="0"/>
  </r>
  <r>
    <s v="d17a5533e0cfffef6b1e6c90b4c6aa13722a3a01"/>
    <s v="06de748c54625274dd02109055588a8ffebf76ef"/>
    <s v="PREPAGADO"/>
    <s v="3a9c85964211c4ff203388bf5d92c22cf10e64ca"/>
    <n v="60"/>
    <s v="DUSTER"/>
    <n v="2018"/>
    <s v="DUSTER"/>
    <m/>
    <s v="NUEVO"/>
    <n v="84"/>
    <d v="2017-06-21T00:00:00"/>
    <d v="2024-06-21T00:00:00"/>
    <d v="2019-07-24T00:00:00"/>
    <n v="57660000"/>
    <n v="27660000"/>
    <n v="30000000"/>
    <n v="557978"/>
    <s v="d7ba29214e26fca7c43eb9f199a80e049e060e7b"/>
    <n v="1.017318457509742"/>
    <n v="-0.93548188788781705"/>
    <n v="0.36417555768447257"/>
    <n v="-0.48605505667729237"/>
    <n v="-0.34235834485308059"/>
    <x v="0"/>
    <n v="0.47970863683662851"/>
    <x v="4"/>
  </r>
  <r>
    <s v="3267d1f8e0176b283912e30ddd9cdfad2eaac6bc"/>
    <s v="ade53dd9d1ba02dcb8e6303b8fdc2b9b56f59425"/>
    <s v="PREPAGADO"/>
    <s v="57c290d469ca74f029dc7c059266c8d55a054a4b"/>
    <n v="61"/>
    <s v="CAPTUR"/>
    <n v="2017"/>
    <s v="CAPTUR"/>
    <m/>
    <s v="NUEVO"/>
    <n v="84"/>
    <d v="2017-01-30T00:00:00"/>
    <d v="2023-10-27T00:00:00"/>
    <d v="2019-05-20T00:00:00"/>
    <n v="72490000"/>
    <n v="50000000"/>
    <n v="22490000"/>
    <n v="804013"/>
    <s v="2950d902c8b30585038c8f445df8ff3e2d2365ee"/>
    <n v="0.76262866091091108"/>
    <n v="-7.3006233104473586E-2"/>
    <n v="-1.301091572714301E-2"/>
    <n v="-0.2444599285896672"/>
    <n v="0.27642467431606299"/>
    <x v="0"/>
    <n v="0.68975031038763968"/>
    <x v="2"/>
  </r>
  <r>
    <s v="194d3ecca4e5ec1a56bb75f44fbfac658bf8b770"/>
    <s v="7471afe5b0d9785dd9a22e0ff32dd380cdfc2711"/>
    <s v="PREPAGADO"/>
    <s v="8e5a6ec8ecf5a2a4f1b2a3647d59bf4bceeae6a9"/>
    <n v="246"/>
    <s v="LOGAN"/>
    <n v="2018"/>
    <s v="NUEVO LOGAN"/>
    <m/>
    <s v="NUEVO"/>
    <n v="48"/>
    <d v="2018-01-06T00:00:00"/>
    <d v="2022-06-01T00:00:00"/>
    <d v="2019-11-12T00:00:00"/>
    <n v="36990000"/>
    <n v="22958989"/>
    <n v="14031011"/>
    <n v="672116"/>
    <s v="f1460623c17c08451d00fb38742b8e09eea4ea70"/>
    <n v="1.0051903719574169"/>
    <n v="-0.35661960106845991"/>
    <n v="-0.3786193474685442"/>
    <n v="-0.1695007998022045"/>
    <n v="0.27642467431606299"/>
    <x v="5"/>
    <n v="0.62068096782914306"/>
    <x v="2"/>
  </r>
  <r>
    <s v="5452ee506b5ba182815aeebf8923d202b5b15698"/>
    <s v="0efdd2a4f4f462d907254e08ae34188cb79b7b6a"/>
    <s v="PREPAGADO"/>
    <s v="9bf12949ef2b3166a7b565733cdc1910622e7587"/>
    <n v="236"/>
    <s v="SANDERO"/>
    <n v="2019"/>
    <s v="NUEVO SANDERO"/>
    <m/>
    <s v="NUEVO"/>
    <n v="60"/>
    <d v="2018-09-21T00:00:00"/>
    <d v="2023-09-21T00:00:00"/>
    <d v="2020-01-10T00:00:00"/>
    <n v="34878200"/>
    <n v="19878200"/>
    <n v="15000000"/>
    <n v="508907"/>
    <s v="836e35949d4d7e7bd1fb1201ecaf8e1cf35ef2e0"/>
    <n v="1.2234959118992721"/>
    <n v="-0.56500589392985556"/>
    <n v="-8.1510080301236076E-2"/>
    <n v="-0.41904162010217649"/>
    <n v="-0.72909773183379534"/>
    <x v="3"/>
    <n v="0.56993193456084312"/>
    <x v="4"/>
  </r>
  <r>
    <s v="ebd464ec466bb98d4ce299d8e5dc3d9104b8ab51"/>
    <s v="0154c0f7bed6836e51ca4d1e6763cc623e739133"/>
    <s v="ACTIVO"/>
    <s v="12c36713e4f8b8e0c22c25a0bcc14d180cb3210c"/>
    <n v="49"/>
    <s v="KANGOO"/>
    <n v="2021"/>
    <s v="NUEVA KANGOO"/>
    <s v="aa53c8567ff812605778a953828db0859dac88bf"/>
    <s v="NUEVO"/>
    <n v="72"/>
    <d v="2021-01-03T00:00:00"/>
    <d v="2027-01-03T00:00:00"/>
    <m/>
    <n v="57890000"/>
    <n v="45890000"/>
    <n v="12000000"/>
    <n v="1040366"/>
    <s v="87e15bf1cdf86c075c8ab551c1cd6cdf48f66158"/>
    <n v="1.068735666674399E-2"/>
    <n v="0.34976937078757858"/>
    <n v="5.1377144922950549E-2"/>
    <n v="4.4883541035321066"/>
    <n v="0.35377255171220601"/>
    <x v="1"/>
    <n v="0.79271031266194503"/>
    <x v="2"/>
  </r>
  <r>
    <s v="9f09e2cb3d9e1729b88bb0081f8152e9a5c31918"/>
    <s v="c0cfc25519807d566c730cd28ab7ffef3edfc3b1"/>
    <s v="PREPAGADO"/>
    <s v="4ed602eda8bf7f8f674b77a7266776acb1f1dd2a"/>
    <n v="74"/>
    <s v="KWID"/>
    <n v="2020"/>
    <s v="KWID"/>
    <s v="2e892f86d188d01ec5691b7918003dc271108083"/>
    <s v="NUEVO"/>
    <n v="84"/>
    <d v="2019-05-13T00:00:00"/>
    <d v="2026-05-13T00:00:00"/>
    <d v="2021-03-17T00:00:00"/>
    <n v="35490000"/>
    <n v="31941000"/>
    <n v="3549000"/>
    <n v="681363"/>
    <s v="cfff2798968beabd4a75557f5efa4642e73d04b9"/>
    <n v="-0.17123392661813511"/>
    <n v="0.79032357974038436"/>
    <n v="9.1046412665660464E-2"/>
    <n v="-0.93155407685787894"/>
    <n v="-1.3478807510029389"/>
    <x v="0"/>
    <n v="0.9"/>
    <x v="0"/>
  </r>
  <r>
    <s v="8f40741bae526dfa5e5e183976b162ab485c3e9d"/>
    <s v="fd5a9e0d8b89a5a887b05a3c6dba7f9cb9101cc5"/>
    <s v="ACTIVO"/>
    <s v="5a56327f05b6ed8e8875facf6e3fe3c3e5debf50"/>
    <n v="48"/>
    <s v="DUSTER"/>
    <n v="2022"/>
    <s v="NUEVA DUSTER"/>
    <s v="2e892f86d188d01ec5691b7918003dc271108083"/>
    <s v="NUEVO"/>
    <n v="84"/>
    <d v="2021-05-11T00:00:00"/>
    <d v="2028-05-11T00:00:00"/>
    <m/>
    <n v="87600000"/>
    <n v="87200000"/>
    <n v="400000"/>
    <n v="1800536"/>
    <s v="1aba83a2bcdc0ee0ade96b67732e7d9804307f8e"/>
    <n v="-1.4407288855812889E-3"/>
    <n v="1.182194959775517"/>
    <n v="-3.8549294629342291E-2"/>
    <n v="-0.44204553541230041"/>
    <n v="-0.4197062222492236"/>
    <x v="0"/>
    <n v="0.99543378995433784"/>
    <x v="0"/>
  </r>
  <r>
    <s v="5fbe4c39c3bc8c42429b0b2ae52bbe8719ebecde"/>
    <s v="7e2bee366f5c1a9383cd1d718f0e80a697134305"/>
    <s v="PREPAGADO"/>
    <s v="03892e58ebfd17ed5a9e70bb864cc6e631d742e7"/>
    <n v="38"/>
    <s v="LOGAN"/>
    <n v="2019"/>
    <s v="NUEVO LOGAN"/>
    <s v="2e892f86d188d01ec5691b7918003dc271108083"/>
    <s v="NUEVO"/>
    <n v="84"/>
    <d v="2019-11-03T00:00:00"/>
    <d v="2026-02-08T00:00:00"/>
    <d v="2019-05-31T00:00:00"/>
    <n v="43190000"/>
    <n v="38871000"/>
    <n v="4319000"/>
    <n v="806423"/>
    <s v="e930ed8a49045100853f6396856eaf443e98b2ef"/>
    <n v="-0.48656415097859229"/>
    <n v="0.79032357974038436"/>
    <n v="0.70066901864136744"/>
    <n v="-0.3114749417074793"/>
    <n v="-0.96114136402222416"/>
    <x v="0"/>
    <n v="0.9"/>
    <x v="0"/>
  </r>
  <r>
    <s v="e4072e78c8f08fc26b34ecef63f2cdd005ccf9e3"/>
    <s v="4168f184a6dbc069b1f20645c9222e7fb68c5784"/>
    <s v="PREPAGADO"/>
    <s v="779a5d721169ae8d9bb4b60cd9fdf1c437be1e57"/>
    <n v="50"/>
    <s v="STEPWAY"/>
    <n v="2019"/>
    <s v="NUEVO STEPWAY"/>
    <m/>
    <s v="NUEVO"/>
    <n v="72"/>
    <d v="2018-08-05T00:00:00"/>
    <d v="2024-05-08T00:00:00"/>
    <d v="2018-11-08T00:00:00"/>
    <n v="43650000"/>
    <n v="20000000"/>
    <n v="23650000"/>
    <n v="485237"/>
    <s v="b31b732fd5eab4046e568197030df61340c026fe"/>
    <n v="1.441801451841126"/>
    <n v="-1.023841362696553"/>
    <n v="0.72325530977575447"/>
    <n v="-0.1580982473129274"/>
    <n v="-0.34235834485308059"/>
    <x v="1"/>
    <n v="0.45819014891179838"/>
    <x v="4"/>
  </r>
  <r>
    <s v="b241d1ce1ed7608c1e6edd47355d56e1eb063969"/>
    <s v="ff35968d76f4be9c19c1893bb8828776b5c2a700"/>
    <s v="PREPAGADO"/>
    <s v="b03c331a519e3fb6e210c57f6f7646420773acf4"/>
    <n v="76"/>
    <s v="STEPWAY"/>
    <n v="2021"/>
    <s v="NUEVO STEPWAY PH2"/>
    <s v="2e892f86d188d01ec5691b7918003dc271108083"/>
    <s v="NUEVO"/>
    <n v="84"/>
    <d v="2020-10-03T00:00:00"/>
    <d v="2027-03-10T00:00:00"/>
    <d v="2021-06-10T00:00:00"/>
    <n v="53790000"/>
    <n v="30000000"/>
    <n v="23790000"/>
    <n v="629875"/>
    <s v="7924337d88e47fbd8bbc9b5a39ff61f133863b20"/>
    <n v="2.2815442219069261E-2"/>
    <n v="-0.61513227431555073"/>
    <n v="0.16994387989697479"/>
    <n v="7.6538093903185797E-3"/>
    <n v="0.97255557088134947"/>
    <x v="0"/>
    <n v="0.5577244841048522"/>
    <x v="4"/>
  </r>
  <r>
    <s v="7f489beeda78a049c3086b1361b64822cfca3304"/>
    <s v="94d521938660fdd823fed2dc4a10762367bb3cdd"/>
    <s v="PREPAGADO"/>
    <s v="1cfc8f77eeb90420e06185d48b9a2c6de9a1780f"/>
    <n v="51"/>
    <s v="STEPWAY"/>
    <n v="2019"/>
    <s v="NUEVO STEPWAY"/>
    <m/>
    <s v="NUEVO"/>
    <n v="84"/>
    <d v="2018-10-24T00:00:00"/>
    <d v="2025-10-18T00:00:00"/>
    <d v="2019-05-02T00:00:00"/>
    <n v="43650000"/>
    <n v="15934000"/>
    <n v="27716000"/>
    <n v="361214"/>
    <s v="c7093c3b30a4a709fd8615f4457ce8502fa1b486"/>
    <n v="1.3447767674225239"/>
    <n v="-1.4063352520379371"/>
    <n v="0.52564408481904745"/>
    <n v="-0.46454064231124509"/>
    <n v="-0.26501046745693763"/>
    <x v="0"/>
    <n v="0.36504009163802981"/>
    <x v="1"/>
  </r>
  <r>
    <s v="26bacd8098c8940274d9802e04410f2cdd9a1022"/>
    <s v="aa29ad4a166d24b3f4f9b3ecf6689ca714e98237"/>
    <s v="ACTIVO"/>
    <s v="d70c5ad6d9927086d188b2a0af85d533acdf3336"/>
    <n v="291"/>
    <s v="STEPWAY"/>
    <n v="2021"/>
    <s v="NUEVO STEPWAY PH2"/>
    <s v="2e892f86d188d01ec5691b7918003dc271108083"/>
    <s v="NUEVO"/>
    <n v="48"/>
    <d v="2020-11-27T00:00:00"/>
    <d v="2024-11-27T00:00:00"/>
    <m/>
    <n v="62990000"/>
    <n v="51342000"/>
    <n v="11648000"/>
    <n v="1391690"/>
    <s v="8dd2e3893a694ae60c11d740aa9e097857f3681c"/>
    <n v="-1.3568814437906571E-2"/>
    <n v="0.44163127376492672"/>
    <n v="5.1377144922950549E-2"/>
    <n v="1.244222872803648"/>
    <n v="1.436642835258207"/>
    <x v="5"/>
    <n v="0.81508175900936652"/>
    <x v="0"/>
  </r>
  <r>
    <s v="73e79e2e52a6e678d45e77deed829398aa8ce6be"/>
    <s v="60acd74aa2b0755f0bb3fd3cc5e6e683aeed67aa"/>
    <s v="ACTIVO"/>
    <s v="b015fc4d0ad8050efb8f4d92b7490b29a1fa8737"/>
    <n v="220"/>
    <s v="OROCH"/>
    <n v="2022"/>
    <s v="OROCH"/>
    <s v="aa53c8567ff812605778a953828db0859dac88bf"/>
    <s v="NUEVO"/>
    <n v="84"/>
    <d v="2021-02-09T00:00:00"/>
    <d v="2028-02-09T00:00:00"/>
    <m/>
    <n v="80390000"/>
    <n v="80390000"/>
    <n v="0"/>
    <n v="1770438"/>
    <s v="72be7e0b8fa040611e832ba3086abe2b5e7894bb"/>
    <n v="-0.24400243993208681"/>
    <n v="1.2009447865714571"/>
    <n v="-0.18575632502509701"/>
    <n v="0.49056045383213609"/>
    <n v="-0.80644560922993824"/>
    <x v="0"/>
    <n v="1"/>
    <x v="0"/>
  </r>
  <r>
    <s v="1b136007c5f10195ecda803560cd525e18034d08"/>
    <s v="f664882017006896f56dc0cf4e265ecbf46cc805"/>
    <s v="ACTIVO"/>
    <s v="053dde01fbb3bbdc13e0aa46ae13dd989d2674c7"/>
    <n v="38"/>
    <s v="OROCH"/>
    <n v="2020"/>
    <s v="OROCH"/>
    <s v="aa53c8567ff812605778a953828db0859dac88bf"/>
    <s v="NUEVO"/>
    <n v="84"/>
    <d v="2019-11-27T00:00:00"/>
    <d v="2026-11-27T00:00:00"/>
    <m/>
    <n v="57290000"/>
    <n v="57290000"/>
    <n v="0"/>
    <n v="1206394"/>
    <s v="edec8b42d27301898d842b4436baadffcaeed7a6"/>
    <n v="-0.28038669658906262"/>
    <n v="1.2009447865714571"/>
    <n v="0.88134428974112011"/>
    <n v="-0.86193395139868034"/>
    <n v="-0.65174985443765243"/>
    <x v="0"/>
    <n v="1"/>
    <x v="0"/>
  </r>
  <r>
    <s v="4bab84066bf5607f129ffa3e31e900188f2de8e5"/>
    <s v="b53e2632d38fa80e7c3db2d8871850c1f441970c"/>
    <s v="PREPAGADO"/>
    <s v="4dcf3dca56083c3a0fe91be33a9bd7cd9ba0109e"/>
    <n v="62"/>
    <s v="DUSTER"/>
    <n v="2021"/>
    <s v="DUSTER"/>
    <s v="2e892f86d188d01ec5691b7918003dc271108083"/>
    <s v="NUEVO"/>
    <n v="72"/>
    <d v="2021-01-27T00:00:00"/>
    <d v="2027-01-27T00:00:00"/>
    <d v="2021-11-22T00:00:00"/>
    <n v="75057700"/>
    <n v="60057000"/>
    <n v="15000700"/>
    <n v="1346348"/>
    <s v="1a54234f7c81795f4271e355943d9c170a12a279"/>
    <n v="-0.41379563766464073"/>
    <n v="0.38029540119049421"/>
    <n v="-0.1057976855157652"/>
    <n v="2.847535263870129"/>
    <n v="-0.80644560922993824"/>
    <x v="1"/>
    <n v="0.80014442222450199"/>
    <x v="0"/>
  </r>
  <r>
    <s v="dac051fc4796e297c1a246e08635388740ee6cf5"/>
    <s v="4045951d79fe239a97f6e32c7164ab574e143881"/>
    <s v="ACTIVO"/>
    <s v="b015fc4d0ad8050efb8f4d92b7490b29a1fa8737"/>
    <n v="61"/>
    <s v="STEPWAY"/>
    <n v="2022"/>
    <s v="NUEVO STEPWAY PH2"/>
    <s v="2e892f86d188d01ec5691b7918003dc271108083"/>
    <s v="NUEVO"/>
    <n v="84"/>
    <d v="2021-10-26T00:00:00"/>
    <d v="2028-10-26T00:00:00"/>
    <m/>
    <n v="61222233"/>
    <n v="21222233"/>
    <n v="40000000"/>
    <n v="437660"/>
    <s v="9659fb85b885d6b16d4aadcd72528889806a6146"/>
    <n v="0.1804805543992978"/>
    <n v="-1.4818793229710521"/>
    <n v="-1.0552457148346079"/>
    <n v="0.42623087375727969"/>
    <n v="-0.65174985443765243"/>
    <x v="0"/>
    <n v="0.34664258325892816"/>
    <x v="1"/>
  </r>
  <r>
    <s v="1cf60be32a28dc1ffe902e8af6124d8ac6fcc057"/>
    <s v="6dfaa675397235bf107dd01282030f86838c0346"/>
    <s v="ACTIVO"/>
    <s v="376abf9ef1bbb145093d0247d4562bd8802aa2f6"/>
    <n v="61"/>
    <s v="LOGAN"/>
    <n v="2022"/>
    <s v="NUEVO LOGAN PH2"/>
    <s v="2e892f86d188d01ec5691b7918003dc271108083"/>
    <s v="NUEVO"/>
    <n v="84"/>
    <d v="2021-07-15T00:00:00"/>
    <d v="2028-07-15T00:00:00"/>
    <m/>
    <n v="44180000"/>
    <n v="40000000"/>
    <n v="4180000"/>
    <n v="831912"/>
    <s v="f268b19e1bfbcb40253adf266d11628fda515d56"/>
    <n v="9.5583955533020917E-2"/>
    <n v="0.81244396163848165"/>
    <n v="5.1377144922950549E-2"/>
    <n v="-3.8040704113064872E-2"/>
    <n v="0.43112042910834891"/>
    <x v="0"/>
    <n v="0.90538705296514255"/>
    <x v="0"/>
  </r>
  <r>
    <s v="5e02a736665387ba77141a2c1663918311665c15"/>
    <s v="69d75023e9b53fe3f8992ca8dc08f4f4f2a1c462"/>
    <s v="PREPAGADO"/>
    <s v="c1e30395230ab6747c4b28fe4256aa099225b503"/>
    <n v="61"/>
    <s v="SANDERO"/>
    <n v="2018"/>
    <s v="NUEVO SANDERO"/>
    <m/>
    <s v="NUEVO"/>
    <n v="84"/>
    <d v="2017-02-16T00:00:00"/>
    <d v="2024-02-16T00:00:00"/>
    <d v="2019-01-18T00:00:00"/>
    <n v="44660000"/>
    <n v="38000000"/>
    <n v="6660000"/>
    <n v="815875"/>
    <s v="2950d902c8b30585038c8f445df8ff3e2d2365ee"/>
    <n v="0.16835246884697261"/>
    <n v="0.58859878623671824"/>
    <n v="1.118477759689168"/>
    <n v="-0.1940772749637095"/>
    <n v="-0.4197062222492236"/>
    <x v="0"/>
    <n v="0.85087326466636815"/>
    <x v="0"/>
  </r>
  <r>
    <s v="7941f15e0bbda8ba2169dc505b8a684e228121cc"/>
    <s v="254867e869f9e84e6dbe119cb6713a39c1ed654b"/>
    <s v="PREPAGADO"/>
    <s v="277132ad8b04990f093fc5bb72d77163192dec3d"/>
    <n v="48"/>
    <s v="STEPWAY"/>
    <n v="2017"/>
    <s v="NUEVO STEPWAY"/>
    <m/>
    <s v="NUEVO"/>
    <n v="84"/>
    <d v="2016-12-13T00:00:00"/>
    <d v="2023-12-13T00:00:00"/>
    <d v="2018-11-13T00:00:00"/>
    <n v="48190000"/>
    <n v="24095000"/>
    <n v="24095000"/>
    <n v="557429"/>
    <s v="33a4a5fc270bf1ce3ae20561056b2ba805df815d"/>
    <n v="0.53219503541673086"/>
    <n v="-0.85216124758390532"/>
    <n v="0.92086653473246149"/>
    <n v="-0.56244029279726282"/>
    <n v="-0.65174985443765243"/>
    <x v="0"/>
    <n v="0.5"/>
    <x v="4"/>
  </r>
  <r>
    <s v="670467802acb968b4d605b76d968d07b17851656"/>
    <s v="31ff9c537d2df2d8f7ac89c32ef832dccddf9380"/>
    <s v="PREPAGADO"/>
    <s v="8d3a24744093455287e93feda3eb9991acdae36e"/>
    <n v="27"/>
    <s v="CAPTUR"/>
    <n v="2019"/>
    <s v="CAPTUR"/>
    <m/>
    <s v="NUEVO"/>
    <n v="84"/>
    <d v="2018-11-27T00:00:00"/>
    <d v="2025-11-27T00:00:00"/>
    <d v="2021-11-05T00:00:00"/>
    <n v="71000000"/>
    <n v="41000000"/>
    <n v="30000000"/>
    <n v="835559"/>
    <s v="24f9b8051616665ebb91a64a728a398e153b9b51"/>
    <n v="1.453929537393452"/>
    <n v="-0.53407439722180705"/>
    <n v="0.48612183982770601"/>
    <n v="0.13148377033412301"/>
    <n v="2.1327737318234941"/>
    <x v="0"/>
    <n v="0.57746478873239437"/>
    <x v="4"/>
  </r>
  <r>
    <s v="be18ce8052bf5e456cc212cc38ece1292e992ad7"/>
    <s v="6298eea2b9675ab5db2260ad9a22728fb67d19f0"/>
    <s v="ACTIVO"/>
    <s v="3a0535153a5f5fc7c8dcca47c9a725208db375aa"/>
    <n v="7"/>
    <s v="OROCH"/>
    <n v="2022"/>
    <s v="OROCH"/>
    <s v="aa53c8567ff812605778a953828db0859dac88bf"/>
    <s v="NUEVO"/>
    <n v="72"/>
    <d v="2021-05-28T00:00:00"/>
    <d v="2027-05-28T00:00:00"/>
    <m/>
    <n v="79790000"/>
    <n v="39790000"/>
    <n v="40000000"/>
    <n v="967753"/>
    <s v="addfb231c73938367f7381eeb262ff07154d72ad"/>
    <n v="-0.82615054644370001"/>
    <n v="-0.8575648353414268"/>
    <n v="0.32803285986234038"/>
    <n v="-0.66279171610348975"/>
    <n v="0.66316406129677774"/>
    <x v="1"/>
    <n v="0.49868404561975183"/>
    <x v="4"/>
  </r>
  <r>
    <s v="390464fe9c504edb6d9b79d06e05b0ed3a7d1c74"/>
    <s v="f08b652216e0c1fd7bc7430d661c606224b7bde1"/>
    <s v="ACTIVO"/>
    <s v="4dcf3dca56083c3a0fe91be33a9bd7cd9ba0109e"/>
    <n v="49"/>
    <s v="SANDERO"/>
    <n v="2022"/>
    <s v="NUEVO SANDERO PH2"/>
    <s v="2e892f86d188d01ec5691b7918003dc271108083"/>
    <s v="NUEVO"/>
    <n v="24"/>
    <d v="2021-04-22T00:00:00"/>
    <d v="2023-04-22T00:00:00"/>
    <m/>
    <n v="45930000"/>
    <n v="12418000"/>
    <n v="33512000"/>
    <n v="559036"/>
    <s v="87e15bf1cdf86c075c8ab551c1cd6cdf48f66158"/>
    <n v="0.362401837684177"/>
    <n v="-1.795079137513651"/>
    <n v="-3.6228427450502418"/>
    <n v="-0.43194404552695193"/>
    <n v="0.43112042910834891"/>
    <x v="2"/>
    <n v="0.2703679512301328"/>
    <x v="1"/>
  </r>
  <r>
    <s v="90c71d7965d29de57a8853e21a0c1d9532d03b94"/>
    <s v="735ab2301865b7055f8188fd99928e4a1ce84fea"/>
    <s v="PREPAGADO"/>
    <s v="40caf97a616318873ba6061017861521a8432813"/>
    <n v="74"/>
    <s v="LOGAN"/>
    <n v="2018"/>
    <s v="NUEVO LOGAN"/>
    <m/>
    <s v="NUEVO"/>
    <n v="72"/>
    <d v="2017-05-04T00:00:00"/>
    <d v="2023-04-05T00:00:00"/>
    <d v="2020-07-16T00:00:00"/>
    <n v="38350000"/>
    <n v="25234786"/>
    <n v="13115214"/>
    <n v="598519"/>
    <s v="b1d13940ac2dc45119dc332a837f1ce58f553ab6"/>
    <n v="0.25324906771324951"/>
    <n v="-0.20332770378780701"/>
    <n v="0.4070773498450232"/>
    <n v="0.1463454234504776"/>
    <n v="-1.0384892414183671"/>
    <x v="1"/>
    <n v="0.65801267275097786"/>
    <x v="2"/>
  </r>
  <r>
    <s v="c89e2c0d6da7cb00e24c26ef742c2e7832d9b595"/>
    <s v="43d84c30bad9a859bd54e8ff9aeb08f8e158d33a"/>
    <s v="ACTIVO"/>
    <s v="5a56327f05b6ed8e8875facf6e3fe3c3e5debf50"/>
    <n v="76"/>
    <s v="DUSTER"/>
    <n v="2022"/>
    <s v="NUEVA DUSTER"/>
    <s v="2e892f86d188d01ec5691b7918003dc271108083"/>
    <s v="NUEVO"/>
    <n v="84"/>
    <d v="2021-04-22T00:00:00"/>
    <d v="2028-04-22T00:00:00"/>
    <m/>
    <n v="74850000"/>
    <n v="18850000"/>
    <n v="56000000"/>
    <n v="356406"/>
    <s v="977d2d7691d404ed0e63704ec1471b1a8671ac9d"/>
    <n v="-6.2081156647207668E-2"/>
    <n v="-1.8711711229195329"/>
    <n v="-1.1170992139134071"/>
    <n v="0.3725829512799318"/>
    <n v="1.823382222238922"/>
    <x v="0"/>
    <n v="0.25183700734802938"/>
    <x v="1"/>
  </r>
  <r>
    <s v="93f91bdf3acf3657ab248a68cc071d57bfcf7799"/>
    <s v="c19d2828b518d74f24348cb89546fd4f3f6cde1c"/>
    <s v="PREPAGADO"/>
    <s v="bdfc2c4e5213ca32db6b95c9f855416362d14198"/>
    <n v="61"/>
    <s v="CAPTUR"/>
    <n v="2019"/>
    <s v="CAPTUR"/>
    <m/>
    <s v="NUEVO"/>
    <n v="84"/>
    <d v="2018-07-13T00:00:00"/>
    <d v="2025-07-13T00:00:00"/>
    <d v="2020-10-27T00:00:00"/>
    <n v="75170000"/>
    <n v="59583359"/>
    <n v="15586641"/>
    <n v="1178475"/>
    <s v="f1cfc4e2d3f8e9e071d8ddbdb5aab1b3ceeb1ef1"/>
    <n v="0.30176140992255063"/>
    <n v="0.3495139846740678"/>
    <n v="-0.89426647309302509"/>
    <n v="-0.18701104464798521"/>
    <n v="0.97255557088134947"/>
    <x v="0"/>
    <n v="0.79264811760010645"/>
    <x v="2"/>
  </r>
  <r>
    <s v="844b3720950075ec8541d7c7cc4d4eb7d36b7271"/>
    <s v="bac9b464dc17db8b96c9a5f751b00dacadfa1fb7"/>
    <s v="PREPAGADO"/>
    <s v="1e37c6928f415c93f35587957257b25f2220204d"/>
    <n v="49"/>
    <s v="LOGAN"/>
    <n v="2020"/>
    <s v="NUEVO LOGAN"/>
    <s v="2e892f86d188d01ec5691b7918003dc271108083"/>
    <s v="NUEVO"/>
    <n v="60"/>
    <d v="2019-02-05T00:00:00"/>
    <d v="2024-05-02T00:00:00"/>
    <d v="2020-11-23T00:00:00"/>
    <n v="34927000"/>
    <n v="23895990"/>
    <n v="11031010"/>
    <n v="721815"/>
    <s v="65ce8e050551bdd5f972d0481ca61ec12607b8d3"/>
    <n v="0.44729843655045393"/>
    <n v="-9.5922003810090056E-2"/>
    <n v="0.32803285986234038"/>
    <n v="-0.42382103374926111"/>
    <n v="2.210121609219637"/>
    <x v="3"/>
    <n v="0.68416955364045007"/>
    <x v="2"/>
  </r>
  <r>
    <s v="bd60c21698ab887184b3d4a3085aa5fb05a34c7d"/>
    <s v="6101c5b093741687c5046bf466d147174b211680"/>
    <s v="ACTIVO"/>
    <s v="93758adf11c46efe844e91612cf2940e4197d07c"/>
    <n v="27"/>
    <s v="OROCH"/>
    <n v="2020"/>
    <s v="OROCH"/>
    <s v="aa53c8567ff812605778a953828db0859dac88bf"/>
    <s v="NUEVO"/>
    <n v="84"/>
    <d v="2019-02-10T00:00:00"/>
    <d v="2026-02-10T00:00:00"/>
    <m/>
    <n v="59990000"/>
    <n v="54690000"/>
    <n v="5300000"/>
    <n v="1105856"/>
    <s v="a17e64045ea62e7e0050c926a5eadd4e069e53c5"/>
    <n v="0.6777320620446341"/>
    <n v="0.83816892456034087"/>
    <n v="0.39237444235232399"/>
    <n v="0.7139061045013787"/>
    <n v="-0.34235834485308059"/>
    <x v="0"/>
    <n v="0.91165194199033173"/>
    <x v="0"/>
  </r>
  <r>
    <s v="8d7f6ab91774820d695a7ff22f0ebd5431fee7dd"/>
    <s v="2ff301da0b18adf9bab6cf5707e8647c9aa862a8"/>
    <s v="PREPAGADO"/>
    <s v="779a5d721169ae8d9bb4b60cd9fdf1c437be1e57"/>
    <n v="38"/>
    <s v="SANDERO"/>
    <n v="2018"/>
    <s v="NUEVO SANDERO"/>
    <m/>
    <s v="NUEVO"/>
    <n v="72"/>
    <d v="2018-04-26T00:00:00"/>
    <d v="2024-04-26T00:00:00"/>
    <d v="2018-12-26T00:00:00"/>
    <n v="43252300"/>
    <n v="21626150"/>
    <n v="21626150"/>
    <n v="524690"/>
    <s v="e930ed8a49045100853f6396856eaf443e98b2ef"/>
    <n v="0.44729843655045393"/>
    <n v="-0.85216124758390532"/>
    <n v="0.72325530977575447"/>
    <n v="0.1736056721363107"/>
    <n v="0.58581618390063472"/>
    <x v="1"/>
    <n v="0.5"/>
    <x v="4"/>
  </r>
  <r>
    <s v="e249152731761c3a66958800a38a38c5f8bcc25a"/>
    <s v="fc07dd60660f433042f2931a25759d42cda2da93"/>
    <s v="PREPAGADO"/>
    <s v="f92259594cc36db09951704e2e59eef51308995c"/>
    <n v="61"/>
    <s v="LOGAN"/>
    <n v="2020"/>
    <s v="NUEVO LOGAN"/>
    <s v="2e892f86d188d01ec5691b7918003dc271108083"/>
    <s v="NUEVO"/>
    <n v="72"/>
    <d v="2019-08-29T00:00:00"/>
    <d v="2025-08-29T00:00:00"/>
    <d v="2021-07-26T00:00:00"/>
    <n v="39470000"/>
    <n v="27629000"/>
    <n v="11841000"/>
    <n v="640901"/>
    <s v="f1cfc4e2d3f8e9e071d8ddbdb5aab1b3ceeb1ef1"/>
    <n v="1.3205205963178741"/>
    <n v="-3.091883392176074E-2"/>
    <n v="-0.54145652994716964"/>
    <n v="-0.2146257665126437"/>
    <n v="0.97255557088134947"/>
    <x v="1"/>
    <n v="0.7"/>
    <x v="2"/>
  </r>
  <r>
    <s v="aea2e54d1b23eb524db5702d4dfb4864d82d16c9"/>
    <s v="ac60917fc35de43cb534b98fe684347a794e6553"/>
    <s v="PREPAGADO"/>
    <s v="5f585eff6e01a3fc164fe5629887ce7f0ab88842"/>
    <n v="236"/>
    <s v="SANDERO"/>
    <n v="2018"/>
    <s v="NUEVO SANDERO"/>
    <m/>
    <s v="NUEVO"/>
    <n v="12"/>
    <d v="2017-02-28T00:00:00"/>
    <d v="2018-02-28T00:00:00"/>
    <d v="2017-10-23T00:00:00"/>
    <n v="33390000"/>
    <n v="10000000"/>
    <n v="23390000"/>
    <n v="1036208"/>
    <s v="7a6910423a8f37af5a7024bd938a17975b36dad2"/>
    <n v="1.1992397407946209"/>
    <n v="-1.6754942753569"/>
    <n v="-0.6600232649211939"/>
    <n v="-0.31132956787571381"/>
    <n v="1.668686467446636"/>
    <x v="2"/>
    <n v="0.29949086552860138"/>
    <x v="1"/>
  </r>
  <r>
    <s v="78dfa3c1b1defe9bb45d869e3f34e232c352bd30"/>
    <s v="9945571f1d3833ac7dd39da98d795093a32e34f6"/>
    <s v="PREPAGADO"/>
    <s v="40caf97a616318873ba6061017861521a8432813"/>
    <n v="51"/>
    <s v="SANDERO"/>
    <n v="2018"/>
    <s v="NUEVO SANDERO"/>
    <m/>
    <s v="NUEVO"/>
    <n v="60"/>
    <d v="2017-02-20T00:00:00"/>
    <d v="2022-02-20T00:00:00"/>
    <d v="2019-02-01T00:00:00"/>
    <n v="33390000"/>
    <n v="17390000"/>
    <n v="16000000"/>
    <n v="457481"/>
    <s v="c7093c3b30a4a709fd8615f4457ce8502fa1b486"/>
    <n v="1.17498356968997"/>
    <n v="-0.76669202364033096"/>
    <n v="0.36755510485368181"/>
    <n v="-0.75076279854514016"/>
    <n v="4.4381042127634142E-2"/>
    <x v="3"/>
    <n v="0.52081461515423777"/>
    <x v="4"/>
  </r>
  <r>
    <s v="aca936a1a432ff5bd9bbb7fa1481a96d21d897ab"/>
    <s v="d62af2151c1b98dae52b8b22b9a54a0931cfb342"/>
    <s v="PREPAGADO"/>
    <s v="77a187d9631467b0be64469f0c5f8a6dea1b1f85"/>
    <n v="60"/>
    <s v="LOGAN"/>
    <n v="2017"/>
    <s v="NUEVO LOGAN"/>
    <m/>
    <s v="NUEVO"/>
    <n v="84"/>
    <d v="2016-11-28T00:00:00"/>
    <d v="2023-11-28T00:00:00"/>
    <d v="2020-06-18T00:00:00"/>
    <n v="42550000"/>
    <n v="40350000"/>
    <n v="2200000"/>
    <n v="814257"/>
    <s v="664ad2f8f54345cf80b6e07e8a5435f45799f1c3"/>
    <n v="0.2411209821609242"/>
    <n v="0.98863769960827008"/>
    <n v="0.3683815545186962"/>
    <n v="0.70225052520697284"/>
    <n v="-0.57440197704150942"/>
    <x v="0"/>
    <n v="0.9482961222091657"/>
    <x v="0"/>
  </r>
  <r>
    <s v="9e20f9bc799b6b1f4626671104d46e45f3c67a4d"/>
    <s v="9055ff4c682a487589a154c277c6239db178ab0d"/>
    <s v="PREPAGADO"/>
    <s v="b03c331a519e3fb6e210c57f6f7646420773acf4"/>
    <n v="291"/>
    <s v="LOGAN"/>
    <n v="2020"/>
    <s v="NUEVO LOGAN PH2"/>
    <s v="2e892f86d188d01ec5691b7918003dc271108083"/>
    <s v="NUEVO"/>
    <n v="84"/>
    <d v="2020-01-06T00:00:00"/>
    <d v="2027-06-01T00:00:00"/>
    <d v="2021-09-29T00:00:00"/>
    <n v="41990000"/>
    <n v="34500000"/>
    <n v="7490000"/>
    <n v="761451"/>
    <s v="8dd2e3893a694ae60c11d740aa9e097857f3681c"/>
    <n v="1.068735666674399E-2"/>
    <n v="0.46849590846601891"/>
    <n v="0.80229979975843724"/>
    <n v="-0.46337134548633691"/>
    <n v="0.27642467431606299"/>
    <x v="0"/>
    <n v="0.82162419623719929"/>
    <x v="0"/>
  </r>
  <r>
    <s v="072bff6f1dd6e73aba8b3df5e8d37bd044480523"/>
    <s v="036596ca06b01cfc3ae8d7333b26c502180a0a6d"/>
    <s v="PREPAGADO"/>
    <s v="f98b6ed0f99f362a5e7badb5494c207af077ce8b"/>
    <n v="60"/>
    <s v="SANDERO"/>
    <n v="2018"/>
    <s v="NUEVO SANDERO"/>
    <m/>
    <s v="NUEVO"/>
    <n v="72"/>
    <d v="2017-05-25T00:00:00"/>
    <d v="2023-05-25T00:00:00"/>
    <d v="2018-06-26T00:00:00"/>
    <n v="37420000"/>
    <n v="27503700"/>
    <n v="9916300"/>
    <n v="669898"/>
    <s v="d7ba29214e26fca7c43eb9f199a80e049e060e7b"/>
    <n v="1.0537027141667179"/>
    <n v="0.1127985884691147"/>
    <n v="0.92086653473246149"/>
    <n v="0.31964331135278379"/>
    <n v="1.0499034482774929"/>
    <x v="1"/>
    <n v="0.73499999999999999"/>
    <x v="2"/>
  </r>
  <r>
    <s v="6bd2d4181fd620635ecc3715f319d58059252535"/>
    <s v="0eb12be7a95cad835a6531ede553b2b8ba1ecc27"/>
    <s v="PREPAGADO"/>
    <s v="d70c5ad6d9927086d188b2a0af85d533acdf3336"/>
    <n v="60"/>
    <s v="SANDERO"/>
    <n v="2021"/>
    <s v="NUEVO SANDERO PH2"/>
    <s v="2e892f86d188d01ec5691b7918003dc271108083"/>
    <s v="NUEVO"/>
    <n v="48"/>
    <d v="2020-07-12T00:00:00"/>
    <d v="2024-12-07T00:00:00"/>
    <d v="2021-07-06T00:00:00"/>
    <n v="42990000"/>
    <n v="13990000"/>
    <n v="29000000"/>
    <n v="402238"/>
    <s v="13d22cf8336a259fb9d14907f84a2cc0d4061ae6"/>
    <n v="-1.202121198565784"/>
    <n v="-1.5690052013562239"/>
    <n v="-0.38336754998180411"/>
    <n v="-0.15497901610075371"/>
    <n v="-1.1931849962106531"/>
    <x v="5"/>
    <n v="0.32542451732961153"/>
    <x v="1"/>
  </r>
  <r>
    <s v="b66b9cc01f35480d02e61d99b9894d5cfb2e128d"/>
    <s v="0bbf65915c1669190d4b0cabcf3a988cebf583eb"/>
    <s v="PREPAGADO"/>
    <s v="4db898134df57de25ee14fc3156c0fe345e0de51"/>
    <n v="62"/>
    <s v="STEPWAY"/>
    <n v="2019"/>
    <s v="NUEVO STEPWAY"/>
    <m/>
    <s v="NUEVO"/>
    <n v="84"/>
    <d v="2018-11-27T00:00:00"/>
    <d v="2025-11-27T00:00:00"/>
    <d v="2020-05-18T00:00:00"/>
    <n v="40690000"/>
    <n v="32040000"/>
    <n v="8650000"/>
    <n v="689825"/>
    <s v="f99cba83470b6744b02cb8a0d0c03e84221970cc"/>
    <n v="0.79901291756788695"/>
    <n v="0.32803413552973248"/>
    <n v="0.2094661248883162"/>
    <n v="-0.28769470358342958"/>
    <n v="-0.65174985443765243"/>
    <x v="0"/>
    <n v="0.78741705578766286"/>
    <x v="2"/>
  </r>
  <r>
    <s v="8bdd776ec4847555ee4c6efd3f9663c6df75c8eb"/>
    <s v="f5610caed80955444057e3ce9a1b6c17fd0dbcf1"/>
    <s v="PREPAGADO"/>
    <s v="d42a0e1d5792a438fbe63c928d603c193394d0b9"/>
    <n v="236"/>
    <s v="LOGAN"/>
    <n v="2018"/>
    <s v="NUEVO LOGAN"/>
    <m/>
    <s v="NUEVO"/>
    <n v="12"/>
    <d v="2017-12-18T00:00:00"/>
    <d v="2018-12-18T00:00:00"/>
    <d v="2018-01-31T00:00:00"/>
    <n v="32786000"/>
    <n v="22786000"/>
    <n v="10000000"/>
    <n v="2093991"/>
    <s v="2f839d4e329b7e981fba6dfc05564c7eaa27d9f7"/>
    <n v="1.4175452807364759"/>
    <n v="-5.148370983271703E-2"/>
    <n v="-0.2648008150077798"/>
    <n v="0.60473367588275129"/>
    <n v="1.2045992030697781"/>
    <x v="2"/>
    <n v="0.69499176477764901"/>
    <x v="2"/>
  </r>
  <r>
    <s v="885ec43a99946d9510bfd4c7883cf037b92421b4"/>
    <s v="e056b099f1b5e9e82812bea54eb965c443352005"/>
    <s v="PREPAGADO"/>
    <s v="4db898134df57de25ee14fc3156c0fe345e0de51"/>
    <n v="15"/>
    <s v="SANDERO"/>
    <n v="2019"/>
    <s v="NUEVO SANDERO"/>
    <s v="2e892f86d188d01ec5691b7918003dc271108083"/>
    <s v="NUEVO"/>
    <n v="84"/>
    <d v="2019-01-21T00:00:00"/>
    <d v="2026-01-21T00:00:00"/>
    <d v="2020-01-30T00:00:00"/>
    <n v="33530000"/>
    <n v="33530000"/>
    <n v="0"/>
    <n v="721919"/>
    <s v="49e3e3431e014d9c5502f38bae86dc4337782419"/>
    <n v="-0.86253480310067587"/>
    <n v="1.2009447865714571"/>
    <n v="0.2094661248883162"/>
    <n v="-0.7306328375940514"/>
    <n v="-1.270532873606796"/>
    <x v="0"/>
    <n v="1"/>
    <x v="0"/>
  </r>
  <r>
    <s v="3a2e170379d883f04d29aa0c1b5487b09d66461b"/>
    <s v="d85bbd5afbafb5809eaf867220e25f744425f1fc"/>
    <s v="PREPAGADO"/>
    <s v="e796ad9f0cb48948949b06a98904d23b3fbe7f4b"/>
    <n v="60"/>
    <s v="STEPWAY"/>
    <n v="2017"/>
    <s v="NUEVO STEPWAY"/>
    <m/>
    <s v="NUEVO"/>
    <n v="84"/>
    <d v="2016-12-28T00:00:00"/>
    <d v="2023-12-28T00:00:00"/>
    <d v="2017-12-20T00:00:00"/>
    <n v="48050000"/>
    <n v="24025000"/>
    <n v="24025000"/>
    <n v="551425"/>
    <s v="664ad2f8f54345cf80b6e07e8a5435f45799f1c3"/>
    <n v="0.93242185864346494"/>
    <n v="-0.85216124758390532"/>
    <n v="0.92086653473246149"/>
    <n v="-0.35866733672400802"/>
    <n v="0.66316406129677774"/>
    <x v="0"/>
    <n v="0.5"/>
    <x v="4"/>
  </r>
  <r>
    <s v="30984b73c86982b33973df557df793f633dbf487"/>
    <s v="4f3b079c679a6540f9f731a05602cd42bdb1efb5"/>
    <s v="ACTIVO"/>
    <s v="d8ba6719c0380636db59c98c13519e2866caf91f"/>
    <n v="27"/>
    <s v="SANDERO"/>
    <n v="2021"/>
    <s v="NUEVO SANDERO PH2"/>
    <s v="2e892f86d188d01ec5691b7918003dc271108083"/>
    <s v="NUEVO"/>
    <n v="60"/>
    <d v="2021-03-25T00:00:00"/>
    <d v="2026-03-25T00:00:00"/>
    <m/>
    <n v="48800000"/>
    <n v="26300000"/>
    <n v="22500000"/>
    <n v="637576"/>
    <s v="fb89e69e4b80e4b8276103d586c8f44bf3e0cdc6"/>
    <n v="-0.70486969092044727"/>
    <n v="-0.69228823672754536"/>
    <n v="-0.6600232649211939"/>
    <n v="-0.68573091018714272"/>
    <n v="-0.4197062222492236"/>
    <x v="3"/>
    <n v="0.53893442622950816"/>
    <x v="4"/>
  </r>
  <r>
    <s v="3a7db1b9f7fe2490f3ba4235b97ff5f3c745c2bf"/>
    <s v="2a67de9c3245f4fa88619b2e21a461e4a8bd9255"/>
    <s v="PREPAGADO"/>
    <s v="30c7c4d76d30bc37a7d13b4c95a2ac93f65f85d1"/>
    <n v="46"/>
    <s v="LOGAN"/>
    <n v="2018"/>
    <s v="NUEVO LOGAN"/>
    <m/>
    <s v="NUEVO"/>
    <n v="84"/>
    <d v="2017-07-31T00:00:00"/>
    <d v="2024-07-31T00:00:00"/>
    <d v="2020-01-21T00:00:00"/>
    <n v="33130000"/>
    <n v="29130000"/>
    <n v="4000000"/>
    <n v="662549"/>
    <s v="dc07912f5d15c97d02d6d510bd9579fe85bc5dde"/>
    <n v="0.35027375213185169"/>
    <n v="0.70517514355174948"/>
    <n v="0.92086653473246149"/>
    <n v="-0.52477554271989313"/>
    <n v="-0.80644560922993824"/>
    <x v="0"/>
    <n v="0.87926350739511017"/>
    <x v="0"/>
  </r>
  <r>
    <s v="8d9b59364ac656a7b5a72c1cd7500f59ab44e32b"/>
    <s v="a7f6558a3c68e28ed8077809ceae65293fceeac8"/>
    <s v="ACTIVO"/>
    <s v="5a56327f05b6ed8e8875facf6e3fe3c3e5debf50"/>
    <n v="236"/>
    <s v="DUSTER"/>
    <n v="2022"/>
    <s v="NUEVA DUSTER"/>
    <s v="2e892f86d188d01ec5691b7918003dc271108083"/>
    <s v="NUEVO"/>
    <n v="84"/>
    <d v="2021-04-05T00:00:00"/>
    <d v="2028-04-05T00:00:00"/>
    <m/>
    <n v="78350000"/>
    <n v="59769000"/>
    <n v="18581000"/>
    <n v="1212354"/>
    <s v="e05a7593bcbc82d3470e473adb88137dfd0ae415"/>
    <n v="0.27750523881790012"/>
    <n v="0.22714100301968171"/>
    <n v="-0.2657734179347721"/>
    <n v="7.6538093903185797E-3"/>
    <n v="0.89520769348520657"/>
    <x v="0"/>
    <n v="0.76284620293554561"/>
    <x v="2"/>
  </r>
  <r>
    <s v="0fe3c753d6ba186399ce9b3013bc0fb7ff0a690f"/>
    <s v="95231827d56e7ba4db8517ea89ab16ba5c294304"/>
    <s v="PREPAGADO"/>
    <s v="6effd9726a01d97fb90ac9a7f16ca5cd0d2646e1"/>
    <n v="76"/>
    <s v="LOGAN"/>
    <n v="2018"/>
    <s v="NUEVO LOGAN"/>
    <m/>
    <s v="NUEVO"/>
    <n v="84"/>
    <d v="2017-04-28T00:00:00"/>
    <d v="2024-04-28T00:00:00"/>
    <d v="2018-09-20T00:00:00"/>
    <n v="42300000"/>
    <n v="21000000"/>
    <n v="21300000"/>
    <n v="419983"/>
    <s v="a17e64045ea62e7e0050c926a5eadd4e069e53c5"/>
    <n v="0.85965334532951332"/>
    <n v="-0.86672228328713496"/>
    <n v="0.261292039967912"/>
    <n v="0.61205049351122198"/>
    <n v="2.0554258544273512"/>
    <x v="0"/>
    <n v="0.49645390070921985"/>
    <x v="4"/>
  </r>
  <r>
    <s v="3198492f54ddefcf6f68324e58fce63dff044763"/>
    <s v="3175a029cc643ea43e561fb92b5575288e136c8d"/>
    <s v="PREPAGADO"/>
    <s v="57c290d469ca74f029dc7c059266c8d55a054a4b"/>
    <n v="38"/>
    <s v="DUSTER"/>
    <n v="2017"/>
    <s v="DUSTER"/>
    <m/>
    <s v="NUEVO"/>
    <n v="84"/>
    <d v="2016-12-14T00:00:00"/>
    <d v="2023-12-14T00:00:00"/>
    <d v="2020-10-15T00:00:00"/>
    <n v="66590000"/>
    <n v="66590000"/>
    <n v="0"/>
    <n v="1107250"/>
    <s v="d7fd93f30f09d2f3f73418e3c060e65d41168348"/>
    <n v="0.5200669498644056"/>
    <n v="1.2009447865714571"/>
    <n v="0.42102882089370203"/>
    <n v="-9.6365481986320292E-2"/>
    <n v="-0.72909773183379534"/>
    <x v="0"/>
    <n v="1"/>
    <x v="0"/>
  </r>
  <r>
    <s v="abd998eebc5e56d27e4ccd30970798e1e6819e26"/>
    <s v="cb87070cef53f5c615045e17aa53ab93bdd8dc5c"/>
    <s v="PREPAGADO"/>
    <s v="8d3a24744093455287e93feda3eb9991acdae36e"/>
    <n v="61"/>
    <s v="SANDERO"/>
    <n v="2019"/>
    <s v="NUEVO SANDERO"/>
    <m/>
    <s v="NUEVO"/>
    <n v="84"/>
    <d v="2018-10-19T00:00:00"/>
    <d v="2025-10-19T00:00:00"/>
    <d v="2019-03-27T00:00:00"/>
    <n v="32500000"/>
    <n v="15500000"/>
    <n v="17000000"/>
    <n v="315882"/>
    <s v="5185dcdfabf57d813021b1fe6cfd3f2a575d7367"/>
    <n v="0.62921971983533309"/>
    <n v="-0.94691998762184504"/>
    <n v="0.48612183982770601"/>
    <n v="-0.71416244712023713"/>
    <n v="-0.80644560922993824"/>
    <x v="0"/>
    <n v="0.47692307692307695"/>
    <x v="4"/>
  </r>
  <r>
    <s v="e6b5f2a495614c39acbe182a77ea776835998b45"/>
    <s v="53dc74fd4837f319cb78d9d8b1cd1f256d96d98f"/>
    <s v="ACTIVO"/>
    <s v="b015fc4d0ad8050efb8f4d92b7490b29a1fa8737"/>
    <n v="49"/>
    <s v="STEPWAY"/>
    <n v="2022"/>
    <s v="NUEVO STEPWAY PH2"/>
    <s v="2e892f86d188d01ec5691b7918003dc271108083"/>
    <s v="NUEVO"/>
    <n v="84"/>
    <d v="2021-05-08T00:00:00"/>
    <d v="2028-05-08T00:00:00"/>
    <m/>
    <n v="57790000"/>
    <n v="59297000"/>
    <n v="0"/>
    <n v="1192806"/>
    <s v="7f9e4021b093c57ae939c2999fa9b6f9d2ac5b97"/>
    <n v="-0.25613052548441212"/>
    <n v="1.308023201296223"/>
    <n v="5.1377144922950549E-2"/>
    <n v="-0.89446018459316934"/>
    <n v="-0.88379348662608126"/>
    <x v="0"/>
    <n v="1.0260771759820038"/>
    <x v="0"/>
  </r>
  <r>
    <s v="91c322978d89097ecde5cf970bbe6eb37250b20e"/>
    <s v="ba8e2978d3551739c2780c07d87b5573755c131e"/>
    <s v="PREPAGADO"/>
    <s v="3a39f94790a03a8bba3e6ff88f670a6b7bd61bb1"/>
    <n v="49"/>
    <s v="DUSTER"/>
    <n v="2022"/>
    <s v="NUEVA DUSTER"/>
    <s v="2e892f86d188d01ec5691b7918003dc271108083"/>
    <s v="NUEVO"/>
    <n v="36"/>
    <d v="2021-04-27T00:00:00"/>
    <d v="2024-04-27T00:00:00"/>
    <d v="2021-12-17T00:00:00"/>
    <n v="68732000"/>
    <n v="26232000"/>
    <n v="42500000"/>
    <n v="473074"/>
    <s v="87e15bf1cdf86c075c8ab551c1cd6cdf48f66158"/>
    <n v="0.1077120410853462"/>
    <n v="-1.3381056252193511"/>
    <n v="-0.89715673486924186"/>
    <n v="0.78908163451786217"/>
    <n v="-0.34235834485308059"/>
    <x v="4"/>
    <n v="0.38165628819181752"/>
    <x v="1"/>
  </r>
  <r>
    <s v="aad9446388a5c3249e94504ad46ed7075198878f"/>
    <s v="5c03b41ef0c71669d54de09a231390e2c9327497"/>
    <s v="PREPAGADO"/>
    <s v="8e1d47a30cc0417d3cca54bd2f30d9b5caa2e6b1"/>
    <n v="38"/>
    <s v="LOGAN"/>
    <n v="2019"/>
    <s v="NUEVO LOGAN"/>
    <m/>
    <s v="NUEVO"/>
    <n v="48"/>
    <d v="2018-07-31T00:00:00"/>
    <d v="2022-07-31T00:00:00"/>
    <d v="2021-04-28T00:00:00"/>
    <n v="42510000"/>
    <n v="26045889"/>
    <n v="16464111"/>
    <n v="685584"/>
    <s v="18e224569796e42fffce1d686835b9656bf0b87b"/>
    <n v="1.126471227480669"/>
    <n v="-0.38938998835696809"/>
    <n v="-1.3715659548473069"/>
    <n v="-0.4317873869685197"/>
    <n v="-0.49705409964536651"/>
    <x v="5"/>
    <n v="0.61270028228652085"/>
    <x v="2"/>
  </r>
  <r>
    <s v="4ced86527cec396b4d1a1b1fc5002e33fdce8e3d"/>
    <s v="b902bab5c1009d7751bfd479a003361ea9e5d20d"/>
    <s v="ACTIVO"/>
    <s v="51874c46b054dace4da3cb164ab053c124732557"/>
    <n v="62"/>
    <s v="OROCH"/>
    <n v="2021"/>
    <s v="OROCH"/>
    <s v="aa53c8567ff812605778a953828db0859dac88bf"/>
    <s v="NUEVO"/>
    <n v="72"/>
    <d v="2021-01-21T00:00:00"/>
    <d v="2027-01-21T00:00:00"/>
    <m/>
    <n v="76630000"/>
    <n v="10000000"/>
    <n v="66630000"/>
    <n v="256513"/>
    <s v="1a54234f7c81795f4271e355943d9c170a12a279"/>
    <n v="0.27750523881790012"/>
    <n v="-2.369418127581532"/>
    <n v="0.24898836987965761"/>
    <n v="1.442560905371971"/>
    <n v="1.823382222238922"/>
    <x v="1"/>
    <n v="0.2"/>
    <x v="3"/>
  </r>
  <r>
    <s v="0c1ca2d0c36af25e9a2963a2975316a57b5c50d0"/>
    <s v="aceb4d9e12048f666bf2d65ff4b38047c2254164"/>
    <s v="PREPAGADO"/>
    <s v="1156ea21a9a072c977009c12fc3d7ea1dcff8b19"/>
    <n v="74"/>
    <s v="STEPWAY"/>
    <n v="2019"/>
    <s v="NUEVO STEPWAY"/>
    <s v="2e892f86d188d01ec5691b7918003dc271108083"/>
    <s v="NUEVO"/>
    <n v="84"/>
    <d v="2019-03-21T00:00:00"/>
    <d v="2026-03-21T00:00:00"/>
    <d v="2020-02-25T00:00:00"/>
    <n v="50000000"/>
    <n v="35000000"/>
    <n v="15000000"/>
    <n v="744567"/>
    <s v="cfff2798968beabd4a75557f5efa4642e73d04b9"/>
    <n v="1.1507273985853199"/>
    <n v="-3.091883392176074E-2"/>
    <n v="5.5917697561025909E-2"/>
    <n v="-0.7584198174922403"/>
    <n v="1.2045992030697781"/>
    <x v="0"/>
    <n v="0.7"/>
    <x v="2"/>
  </r>
  <r>
    <s v="a4e1baafa2cf7cc4f051f2b2e5e233a5ee4179f4"/>
    <s v="ba8b0dc45c23c5b4cb6bc3f0016ad3a06169d584"/>
    <s v="PREPAGADO"/>
    <s v="a8589e7347004a92aacdd0b4349a17c465529c37"/>
    <n v="291"/>
    <s v="STEPWAY"/>
    <n v="2018"/>
    <s v="NUEVO STEPWAY"/>
    <m/>
    <s v="NUEVO"/>
    <n v="48"/>
    <d v="2017-11-30T00:00:00"/>
    <d v="2021-11-30T00:00:00"/>
    <d v="2018-05-03T00:00:00"/>
    <n v="43690000"/>
    <n v="30690000"/>
    <n v="13000000"/>
    <n v="889420"/>
    <s v="dd10cd9585a3025cd602d94adb8e8a709c7913c5"/>
    <n v="1.017318457509742"/>
    <n v="-2.086242075377617E-2"/>
    <n v="0.52564408481904745"/>
    <n v="-0.77155656694721297"/>
    <n v="-0.18766259006079469"/>
    <x v="5"/>
    <n v="0.70244907301441972"/>
    <x v="2"/>
  </r>
  <r>
    <s v="8206821773c10b32132db5885ce4c23574b5d195"/>
    <s v="fd939d470e6def2ad5a70b9ce8bb59739d33d3e1"/>
    <s v="PREPAGADO"/>
    <s v="cb64ab9d8b00b35f0a9e053357e9974655915201"/>
    <n v="61"/>
    <s v="DUSTER"/>
    <n v="2021"/>
    <s v="DUSTER Servicio PÃºblico"/>
    <s v="2e892f86d188d01ec5691b7918003dc271108083"/>
    <s v="NUEVO"/>
    <n v="72"/>
    <d v="2021-08-01T00:00:00"/>
    <d v="2027-01-08T00:00:00"/>
    <d v="2021-06-03T00:00:00"/>
    <n v="61805300"/>
    <n v="49444240"/>
    <n v="12361060"/>
    <n v="1070502"/>
    <s v="d087e61ba1153cd65cef59d4319bb1223fff39d1"/>
    <m/>
    <n v="0.37970237290931202"/>
    <n v="0.48612183982770601"/>
    <m/>
    <m/>
    <x v="1"/>
    <n v="0.8"/>
    <x v="2"/>
  </r>
  <r>
    <s v="11a46704145b14d56ba0aee103927d3965f3983e"/>
    <s v="281ca936d6d656f2d3209f9089e9b0c7df95926f"/>
    <s v="PREPAGADO"/>
    <s v="a1568956b7a009c0968355838744514999f72b98"/>
    <n v="62"/>
    <s v="LOGAN"/>
    <n v="2020"/>
    <s v="NUEVO LOGAN PH2"/>
    <s v="2e892f86d188d01ec5691b7918003dc271108083"/>
    <s v="NUEVO"/>
    <n v="84"/>
    <d v="2020-01-13T00:00:00"/>
    <d v="2027-01-13T00:00:00"/>
    <d v="2021-05-13T00:00:00"/>
    <n v="37316550"/>
    <n v="37316550"/>
    <n v="0"/>
    <n v="785799"/>
    <s v="f99cba83470b6744b02cb8a0d0c03e84221970cc"/>
    <n v="-0.69274160536812202"/>
    <n v="1.2009447865714571"/>
    <n v="0.88134428974112011"/>
    <n v="-4.1175866704062147E-2"/>
    <n v="-0.4197062222492236"/>
    <x v="0"/>
    <n v="1"/>
    <x v="0"/>
  </r>
  <r>
    <s v="1479759a7775628977eeb6fe3d14cee89eb50077"/>
    <s v="6d79b9d0cdeba65f18083498f5ad740bc03d2679"/>
    <s v="ACTIVO"/>
    <s v="18bbc9d5148ddc8fe82a5349af96af02da4dca61"/>
    <n v="61"/>
    <s v="STEPWAY"/>
    <n v="2021"/>
    <s v="NUEVO STEPWAY PH2"/>
    <s v="2e892f86d188d01ec5691b7918003dc271108083"/>
    <s v="NUEVO"/>
    <n v="72"/>
    <d v="2020-12-08T00:00:00"/>
    <d v="2026-12-08T00:00:00"/>
    <m/>
    <n v="59932187"/>
    <n v="29932187"/>
    <n v="30000000"/>
    <n v="764253"/>
    <s v="7ff7deeb7eff0b09f4dc8ce4bdcc24fc3c9a3b52"/>
    <n v="0.2411209821609242"/>
    <n v="-0.85448432782614936"/>
    <n v="0.2094661248883162"/>
    <n v="1.6323145799841701"/>
    <n v="0.89520769348520657"/>
    <x v="1"/>
    <n v="0.49943425224912952"/>
    <x v="4"/>
  </r>
  <r>
    <s v="c1b6d8a9553984de9ba613eb4071dae3d11dbf7b"/>
    <s v="e887893d45460a203d9cb5db7f390b46ea26c3c1"/>
    <s v="PREPAGADO"/>
    <s v="f92259594cc36db09951704e2e59eef51308995c"/>
    <n v="291"/>
    <s v="SANDERO"/>
    <n v="2020"/>
    <s v="NUEVO SANDERO"/>
    <s v="2e892f86d188d01ec5691b7918003dc271108083"/>
    <s v="NUEVO"/>
    <n v="72"/>
    <d v="2019-10-09T00:00:00"/>
    <d v="2025-09-10T00:00:00"/>
    <d v="2019-12-19T00:00:00"/>
    <n v="36190000"/>
    <n v="32571000"/>
    <n v="3619000"/>
    <n v="756019"/>
    <s v="c4635272f238ecd586953b535745e7ed186b29b1"/>
    <n v="1.308392510765549"/>
    <n v="0.79032357974038436"/>
    <n v="0.48612183982770601"/>
    <n v="3.1411953825922989"/>
    <n v="2.0554258544273512"/>
    <x v="1"/>
    <n v="0.9"/>
    <x v="0"/>
  </r>
  <r>
    <s v="8b3adfe93b20f518257121affb11cabfdd5471fc"/>
    <s v="9abe81b614fa2c26bb6bd07a4eb1aa05b463509a"/>
    <s v="ACTIVO"/>
    <s v="124edca39b8159aadaf3c08b9fe65fc5e651b829"/>
    <n v="59"/>
    <s v="DUSTER"/>
    <n v="2022"/>
    <s v="NUEVA DUSTER"/>
    <s v="2e892f86d188d01ec5691b7918003dc271108083"/>
    <s v="NUEVO"/>
    <n v="48"/>
    <d v="2021-07-27T00:00:00"/>
    <d v="2025-07-27T00:00:00"/>
    <m/>
    <n v="73390000"/>
    <n v="11400000"/>
    <n v="61990000"/>
    <n v="331613"/>
    <s v="6c55b3ba21e9cb7dc2512cad991949cb9fc0980d"/>
    <n v="0.33814566657952638"/>
    <n v="-2.267430824745913"/>
    <n v="-1.2528569397913141"/>
    <n v="0.69967838750071376"/>
    <n v="0.97255557088134947"/>
    <x v="5"/>
    <n v="0.2"/>
    <x v="3"/>
  </r>
  <r>
    <s v="6d797ff2eacf93773766a136801eb2b100f1da5f"/>
    <s v="8f3d71002796f8fe214b92f40a4dbcd8190683f1"/>
    <s v="PREPAGADO"/>
    <s v="6effd9726a01d97fb90ac9a7f16ca5cd0d2646e1"/>
    <n v="38"/>
    <s v="SANDERO"/>
    <n v="2018"/>
    <s v="NUEVO SANDERO"/>
    <m/>
    <s v="NUEVO"/>
    <n v="84"/>
    <d v="2017-04-17T00:00:00"/>
    <d v="2024-04-17T00:00:00"/>
    <d v="2020-01-28T00:00:00"/>
    <n v="30690800"/>
    <n v="30690800"/>
    <n v="0"/>
    <n v="625642"/>
    <s v="2854a56309d9d7ba374b8dd1b0c978dda4e6c07e"/>
    <n v="0.2411209821609242"/>
    <n v="1.2009447865714571"/>
    <n v="0.48953743128434762"/>
    <n v="1.5012205741042479"/>
    <n v="-0.57440197704150942"/>
    <x v="0"/>
    <n v="1"/>
    <x v="0"/>
  </r>
  <r>
    <s v="a84791ed352370964e3d1c27e7d0015355da8c29"/>
    <s v="7915a898da3403ec148c042c3e0c8cfc3e61a3f0"/>
    <s v="ACTIVO"/>
    <s v="0f15b3e2afd3e66f7216b2b2924354afe04f3db2"/>
    <n v="61"/>
    <s v="DUSTER"/>
    <n v="2022"/>
    <s v="NUEVA DUSTER Servicio PÃºblico"/>
    <s v="2e892f86d188d01ec5691b7918003dc271108083"/>
    <s v="NUEVO"/>
    <n v="72"/>
    <d v="2021-12-08T00:00:00"/>
    <d v="2027-12-08T00:00:00"/>
    <m/>
    <n v="60994528"/>
    <n v="53494528"/>
    <n v="7500000"/>
    <n v="1495857"/>
    <s v="9659fb85b885d6b16d4aadcd72528889806a6146"/>
    <n v="7.1327784428370358E-2"/>
    <n v="0.69603735434523406"/>
    <n v="-0.38336754998180411"/>
    <n v="-0.78194249832530816"/>
    <n v="-0.34235834485308059"/>
    <x v="1"/>
    <n v="0.87703815004519747"/>
    <x v="0"/>
  </r>
  <r>
    <s v="6bd25e1d03f58d6d00340f148e0e30ccc5ab72dd"/>
    <s v="793d33d7094a56aac8bdfa9863f37274e76be89e"/>
    <s v="ACTIVO"/>
    <s v="1f259a0690903aee58c1a66f8528f062b1da75ca"/>
    <n v="38"/>
    <s v="STEPWAY"/>
    <n v="2022"/>
    <s v="NUEVO STEPWAY PH2"/>
    <s v="2e892f86d188d01ec5691b7918003dc271108083"/>
    <s v="NUEVO"/>
    <n v="36"/>
    <d v="2021-06-09T00:00:00"/>
    <d v="2024-06-09T00:00:00"/>
    <m/>
    <n v="67150000"/>
    <n v="46850000"/>
    <n v="20300000"/>
    <n v="1567017"/>
    <s v="0ecf7fd5e950a6114b94bf321e523b459b81e5e8"/>
    <m/>
    <n v="-4.0397059842656617E-2"/>
    <n v="-1.110809643845484"/>
    <m/>
    <m/>
    <x v="4"/>
    <n v="0.6976917349218168"/>
    <x v="2"/>
  </r>
  <r>
    <s v="0a0026ad4bfbc1309612b7b21c49b0be6d9e03cd"/>
    <s v="aceb6e452bb74f807ed89a4c66be9dc3869f1c2d"/>
    <s v="PREPAGADO"/>
    <s v="6effd9726a01d97fb90ac9a7f16ca5cd0d2646e1"/>
    <n v="48"/>
    <s v="SANDERO"/>
    <n v="2018"/>
    <s v="NUEVO SANDERO"/>
    <m/>
    <s v="NUEVO"/>
    <n v="84"/>
    <d v="2017-05-18T00:00:00"/>
    <d v="2024-05-18T00:00:00"/>
    <d v="2021-06-01T00:00:00"/>
    <n v="37550000"/>
    <n v="29550000"/>
    <n v="8000000"/>
    <n v="599445"/>
    <s v="33a4a5fc270bf1ce3ae20561056b2ba805df815d"/>
    <n v="1.1992397407946209"/>
    <n v="0.3261193126304236"/>
    <n v="0.43094127659324521"/>
    <n v="-0.69266305139776829"/>
    <n v="1.127251325673635"/>
    <x v="0"/>
    <n v="0.78695073235685753"/>
    <x v="2"/>
  </r>
  <r>
    <s v="b861e51f80990dfb6469bd7e99946f8bcfb160d6"/>
    <s v="e2b995ac64c2d7007a682e5bf1c1a63e98311453"/>
    <s v="ACTIVO"/>
    <s v="3a0535153a5f5fc7c8dcca47c9a725208db375aa"/>
    <n v="246"/>
    <s v="SANDERO"/>
    <n v="2022"/>
    <s v="NUEVO SANDERO PH2"/>
    <s v="2e892f86d188d01ec5691b7918003dc271108083"/>
    <s v="NUEVO"/>
    <n v="72"/>
    <d v="2021-06-22T00:00:00"/>
    <d v="2027-06-22T00:00:00"/>
    <m/>
    <n v="51000000"/>
    <n v="35700000"/>
    <n v="15300000"/>
    <n v="843533"/>
    <s v="2c0e41eacba9b3e4577a516f0ed4627915646918"/>
    <n v="-1.1778650274611331"/>
    <n v="-3.091883392176074E-2"/>
    <n v="-0.1067118350424142"/>
    <n v="-0.49652255339592732"/>
    <n v="2.1327737318234941"/>
    <x v="1"/>
    <n v="0.7"/>
    <x v="2"/>
  </r>
  <r>
    <s v="0441148ef1cfb635729d63e9289fb9ad3a672a2f"/>
    <s v="e599f30cf79ab6fa99ad592d3a8ab8eaafa9d601"/>
    <s v="ACTIVO"/>
    <s v="332374b2b7921de83a34fd882bfb4141e02b091c"/>
    <n v="61"/>
    <s v="STEPWAY"/>
    <n v="2022"/>
    <s v="NUEVO STEPWAY PH2"/>
    <m/>
    <s v="NUEVO"/>
    <n v="60"/>
    <d v="2021-09-12T00:00:00"/>
    <d v="2026-09-12T00:00:00"/>
    <m/>
    <n v="60141000"/>
    <n v="24141000"/>
    <n v="36000000"/>
    <n v="583786"/>
    <s v="9659fb85b885d6b16d4aadcd72528889806a6146"/>
    <n v="0.73837248980626058"/>
    <n v="-1.257006269433367"/>
    <n v="-0.69954550991253528"/>
    <n v="1.0305854061050459"/>
    <n v="0.50846830650449182"/>
    <x v="3"/>
    <n v="0.40140669426846909"/>
    <x v="4"/>
  </r>
  <r>
    <s v="a98792995cc9c48d7a947f126ed385a563c88ad5"/>
    <s v="d3d95b2e82175376cec147076eef6df765ea1387"/>
    <s v="ACTIVO"/>
    <s v="7e56e2af0ef46a9f3840a5080889a18764a6b436"/>
    <n v="246"/>
    <s v="STEPWAY"/>
    <n v="2022"/>
    <s v="NUEVO STEPWAY PH2"/>
    <m/>
    <s v="NUEVO"/>
    <n v="60"/>
    <d v="2022-04-01T00:00:00"/>
    <d v="2027-04-01T00:00:00"/>
    <m/>
    <n v="69681400"/>
    <n v="31681400"/>
    <n v="38000000"/>
    <n v="817390"/>
    <s v="9d7bd38b98da3721b9fbc0b7b5f1a754213bcdf8"/>
    <n v="0.28963332437022532"/>
    <n v="-1.0383336807929691"/>
    <n v="-0.69954550991253528"/>
    <n v="5.0697407838197553E-2"/>
    <n v="-0.1103147126646518"/>
    <x v="3"/>
    <n v="0.4546607846570247"/>
    <x v="4"/>
  </r>
  <r>
    <s v="c0d129b2132859c40a4bfc0adf00023296e07e71"/>
    <s v="bede5eaf32576de9ebb19639838897b3aa6b5e6c"/>
    <s v="ACTIVO"/>
    <s v="bdfc2c4e5213ca32db6b95c9f855416362d14198"/>
    <n v="15"/>
    <s v="STEPWAY"/>
    <n v="2019"/>
    <s v="NUEVO STEPWAY"/>
    <m/>
    <s v="NUEVO"/>
    <n v="84"/>
    <d v="2018-06-28T00:00:00"/>
    <d v="2025-06-28T00:00:00"/>
    <m/>
    <n v="53990000"/>
    <n v="55550879"/>
    <n v="0"/>
    <n v="1119412"/>
    <s v="b2b72db1a076aa89f7bd2aa8870447ac40315a98"/>
    <n v="0.8111410031202122"/>
    <n v="1.3196575146131819"/>
    <n v="-0.65318631176014152"/>
    <n v="0.59678292213859074"/>
    <n v="-0.49705409964536651"/>
    <x v="0"/>
    <n v="1.028910520466753"/>
    <x v="0"/>
  </r>
  <r>
    <s v="2b48f80d35184b782a376cc72ddc864aacea7730"/>
    <s v="a58b500ff60bf9a50005882db6566f46f6fc7327"/>
    <s v="PREPAGADO"/>
    <s v="669a1c4d7a35437f4ec52d67ea00f7d8d2e18399"/>
    <n v="246"/>
    <s v="STEPWAY"/>
    <n v="2020"/>
    <s v="NUEVO STEPWAY PH2"/>
    <s v="2e892f86d188d01ec5691b7918003dc271108083"/>
    <s v="NUEVO"/>
    <n v="48"/>
    <d v="2019-10-12T00:00:00"/>
    <d v="2023-12-10T00:00:00"/>
    <d v="2020-12-14T00:00:00"/>
    <n v="53437300"/>
    <n v="23727300"/>
    <n v="29710000"/>
    <n v="657724"/>
    <s v="f0ee9810f7b40f5a341dcdc7f440d9aa604e2e89"/>
    <n v="0.25324906771324951"/>
    <n v="-1.082021616100677"/>
    <n v="-0.30432305999912118"/>
    <n v="2.1171280113289388"/>
    <n v="0.89520769348520657"/>
    <x v="5"/>
    <n v="0.4440213109569533"/>
    <x v="4"/>
  </r>
  <r>
    <s v="233d5faa1ee2b04b741a5230f7aa71512fc76cab"/>
    <s v="5992f90cb13ec716f52d3c0657781049234a680c"/>
    <s v="ACTIVO"/>
    <s v="3a39f94790a03a8bba3e6ff88f670a6b7bd61bb1"/>
    <n v="27"/>
    <s v="DUSTER"/>
    <n v="2022"/>
    <s v="NUEVA DUSTER"/>
    <s v="2e892f86d188d01ec5691b7918003dc271108083"/>
    <s v="NUEVO"/>
    <n v="36"/>
    <d v="2021-04-26T00:00:00"/>
    <d v="2024-04-26T00:00:00"/>
    <m/>
    <n v="66445000"/>
    <n v="30000000"/>
    <n v="36445000"/>
    <n v="623001"/>
    <s v="f0ee9810f7b40f5a341dcdc7f440d9aa604e2e89"/>
    <n v="0.1077120410853462"/>
    <n v="-1.0513074345073961"/>
    <n v="-0.89715673486924186"/>
    <n v="-0.37295014974310459"/>
    <n v="0.89520769348520657"/>
    <x v="4"/>
    <n v="0.45150124162841448"/>
    <x v="4"/>
  </r>
  <r>
    <s v="f9932f8a536ea4a9ed41b6b1b22ddfd68bceca51"/>
    <s v="5471c86f20f8e09309b4076be57d71270969a09a"/>
    <s v="ACTIVO"/>
    <s v="47fdb966e61040a42e1f5d00fd55d942f6559388"/>
    <n v="27"/>
    <s v="DUSTER"/>
    <n v="2020"/>
    <s v="DUSTER"/>
    <s v="2e892f86d188d01ec5691b7918003dc271108083"/>
    <s v="NUEVO"/>
    <n v="36"/>
    <d v="2019-06-20T00:00:00"/>
    <d v="2022-06-20T00:00:00"/>
    <m/>
    <n v="60168000"/>
    <n v="60168000"/>
    <n v="0"/>
    <n v="1973162"/>
    <s v="7c620676a3142bbcb0d8a97ffebbdc12de3145fd"/>
    <m/>
    <n v="1.2009447865714571"/>
    <n v="-0.75319537659848146"/>
    <m/>
    <m/>
    <x v="4"/>
    <n v="1"/>
    <x v="0"/>
  </r>
  <r>
    <s v="e72ece0dbbac9e13089d3e60cfb7a872055e1c94"/>
    <s v="454f2b7cfdc24409c8ecfb3d2517eead5c6df3da"/>
    <s v="PREPAGADO"/>
    <s v="4db898134df57de25ee14fc3156c0fe345e0de51"/>
    <n v="38"/>
    <s v="DUSTER"/>
    <n v="2019"/>
    <s v="DUSTER"/>
    <m/>
    <s v="NUEVO"/>
    <n v="72"/>
    <d v="2018-06-11T00:00:00"/>
    <d v="2024-11-06T00:00:00"/>
    <d v="2019-02-15T00:00:00"/>
    <n v="49990000"/>
    <n v="9990000"/>
    <n v="40000000"/>
    <n v="231162"/>
    <s v="3a511fa6cc43568fab99dbdb57f653874780a34f"/>
    <n v="1.090086970823694"/>
    <n v="-2.084681993433124"/>
    <n v="5.1377144922950549E-2"/>
    <n v="-0.59675183613117311"/>
    <n v="1.7460343448427791"/>
    <x v="1"/>
    <n v="0.2"/>
    <x v="3"/>
  </r>
  <r>
    <s v="a0b2e7173fcb5f6d30114671be5b222801d975bb"/>
    <s v="685831b35f8082e5e14a2e99b96a7d4aabc0ba29"/>
    <s v="PREPAGADO"/>
    <s v="51b223e24d57bc8c01c5001f8833c44559fa1fc7"/>
    <n v="61"/>
    <s v="SANDERO"/>
    <n v="2018"/>
    <s v="NUEVO SANDERO"/>
    <m/>
    <s v="NUEVO"/>
    <n v="60"/>
    <d v="2017-08-16T00:00:00"/>
    <d v="2022-08-16T00:00:00"/>
    <d v="2019-04-10T00:00:00"/>
    <n v="32400000"/>
    <n v="22790000"/>
    <n v="9610000"/>
    <n v="578482"/>
    <s v="cbe6088db0dee01c759b9198d1e92b40df3e032c"/>
    <n v="0.89603760198648907"/>
    <n v="-1.697799047996492E-2"/>
    <n v="0.80229979975843724"/>
    <n v="-0.81058446222036451"/>
    <n v="1.9007300996350649"/>
    <x v="3"/>
    <n v="0.70339506172839505"/>
    <x v="2"/>
  </r>
  <r>
    <s v="c984494c217b71c3f8e004061b12cc9125fc655e"/>
    <s v="1d357dc535835be8d2d9f721545a36f71bb95c68"/>
    <s v="ACTIVO"/>
    <s v="7e56e2af0ef46a9f3840a5080889a18764a6b436"/>
    <n v="7"/>
    <s v="LOGAN"/>
    <n v="2022"/>
    <s v="NUEVO LOGAN PH2"/>
    <m/>
    <s v="NUEVO"/>
    <n v="84"/>
    <d v="2022-03-01T00:00:00"/>
    <d v="2029-03-01T00:00:00"/>
    <m/>
    <n v="51200000"/>
    <n v="36200000"/>
    <n v="15000000"/>
    <n v="823424"/>
    <s v="986fcbacb15e3271088bb826891fe61d934ad7da"/>
    <n v="0.82326908867253745"/>
    <n v="-2.047030316450781E-3"/>
    <n v="0.24898836987965761"/>
    <n v="0.67146126037428722"/>
    <n v="0.35377255171220601"/>
    <x v="0"/>
    <n v="0.70703125"/>
    <x v="2"/>
  </r>
  <r>
    <s v="9620773631738513ed44959b5162f4d716c1e59a"/>
    <s v="0fff3a40cd5da37f3c0d046a9bbe193dbac50dde"/>
    <s v="PREPAGADO"/>
    <s v="322fdbee931e565cdd57911e81172d5f59b26a64"/>
    <n v="38"/>
    <s v="STEPWAY"/>
    <n v="2019"/>
    <s v="NUEVO STEPWAY"/>
    <m/>
    <s v="NUEVO"/>
    <n v="72"/>
    <d v="2018-12-20T00:00:00"/>
    <d v="2024-12-20T00:00:00"/>
    <d v="2021-12-28T00:00:00"/>
    <n v="47450000"/>
    <n v="32450000"/>
    <n v="15000000"/>
    <n v="694033"/>
    <s v="311d5a34f06f568edcf7d0323146d949960aaa0c"/>
    <n v="1.2720082541085731"/>
    <n v="-9.7120145455115853E-2"/>
    <n v="-3.1162494795541451E-2"/>
    <n v="0.37474264882170821"/>
    <n v="-0.4197062222492236"/>
    <x v="1"/>
    <n v="0.68387776606954687"/>
    <x v="2"/>
  </r>
  <r>
    <s v="7e00881f1f0ef4e5cbd34be1a40e9e151eeda5b4"/>
    <s v="699c36e871b98cc804463836031b95e3879502b5"/>
    <s v="ACTIVO"/>
    <s v="09f4ca08e9c1ac0cdf9deca10727fd9a28af9054"/>
    <n v="77"/>
    <s v="SANDERO"/>
    <n v="2022"/>
    <s v="NUEVO SANDERO PH2"/>
    <s v="2e892f86d188d01ec5691b7918003dc271108083"/>
    <s v="NUEVO"/>
    <n v="72"/>
    <d v="2021-04-27T00:00:00"/>
    <d v="2027-04-27T00:00:00"/>
    <m/>
    <n v="46611800"/>
    <n v="24611800"/>
    <n v="22000000"/>
    <n v="513343"/>
    <s v="2141bd06ec949dc96e6cd2fa75a8353e56eae24c"/>
    <n v="-0.57146074984486928"/>
    <n v="-0.73711951265826459"/>
    <n v="-0.6600232649211939"/>
    <n v="-0.68194621200535765"/>
    <n v="-0.49705409964536651"/>
    <x v="1"/>
    <n v="0.52801651084060264"/>
    <x v="4"/>
  </r>
  <r>
    <s v="aacdd893249f6211f26c9f02f56c0d93330d4706"/>
    <s v="081f8945dc14291d8a98bc4d3aad9909a22d2cc1"/>
    <s v="PREPAGADO"/>
    <s v="9bf12949ef2b3166a7b565733cdc1910622e7587"/>
    <n v="60"/>
    <s v="SANDERO"/>
    <n v="2019"/>
    <s v="NUEVO SANDERO"/>
    <m/>
    <s v="NUEVO"/>
    <n v="72"/>
    <d v="2018-09-19T00:00:00"/>
    <d v="2024-09-19T00:00:00"/>
    <d v="2019-12-27T00:00:00"/>
    <n v="36460000"/>
    <n v="17032000"/>
    <n v="19428000"/>
    <n v="363860"/>
    <s v="026f2dbff0f657cf8b51a37de1e13584f2ccb0a9"/>
    <n v="-1.881293989495999"/>
    <n v="-0.98708286189647387"/>
    <n v="-7.0733154536996995E-2"/>
    <n v="-0.76501806355502089"/>
    <n v="1.978077977031208"/>
    <x v="1"/>
    <n v="0.4671420735052112"/>
    <x v="4"/>
  </r>
  <r>
    <s v="da695b5e77af98a842448d0389cf132fb9fba0c4"/>
    <s v="0062e413cf010aab69d6e347d5fe063ddf120d69"/>
    <s v="PREPAGADO"/>
    <s v="c1e30395230ab6747c4b28fe4256aa099225b503"/>
    <n v="51"/>
    <s v="STEPWAY"/>
    <n v="2018"/>
    <s v="NUEVO STEPWAY"/>
    <m/>
    <s v="NUEVO"/>
    <n v="48"/>
    <d v="2017-03-30T00:00:00"/>
    <d v="2021-03-30T00:00:00"/>
    <d v="2018-03-15T00:00:00"/>
    <n v="45164864"/>
    <n v="6774729"/>
    <n v="38390135"/>
    <n v="195925"/>
    <s v="c7093c3b30a4a709fd8615f4457ce8502fa1b486"/>
    <n v="1.5873384784690301"/>
    <n v="-2.289335471492659"/>
    <n v="0.48612183982770601"/>
    <n v="-0.11183153178679579"/>
    <n v="0.97255557088134947"/>
    <x v="5"/>
    <n v="0.2"/>
    <x v="3"/>
  </r>
  <r>
    <s v="96f3cc5af8417f965f80e4dca177f28fa2086134"/>
    <s v="c7c84edd3c38403290bba27f7c7c5191c5f3de44"/>
    <s v="ACTIVO"/>
    <s v="124edca39b8159aadaf3c08b9fe65fc5e651b829"/>
    <n v="49"/>
    <s v="SANDERO"/>
    <n v="2022"/>
    <s v="NUEVO SANDERO PH2"/>
    <s v="2e892f86d188d01ec5691b7918003dc271108083"/>
    <s v="NUEVO"/>
    <n v="60"/>
    <d v="2021-10-13T00:00:00"/>
    <d v="2026-10-13T00:00:00"/>
    <m/>
    <n v="48890000"/>
    <n v="40227000"/>
    <n v="8663000"/>
    <n v="1046989"/>
    <s v="0e1cad2c67fa2a907683ad47c51b4214fd47327c"/>
    <n v="0.20473672550394839"/>
    <n v="0.47334987661490507"/>
    <n v="0.48612183982770601"/>
    <n v="-0.58026717379716275"/>
    <n v="1.5913385900504931"/>
    <x v="3"/>
    <n v="0.82280629985682141"/>
    <x v="0"/>
  </r>
  <r>
    <s v="e204694ab5f34fa9063f14b1436daf8aec537dd0"/>
    <s v="3565e768314fab80515db43b0bf8f6e2d10daddf"/>
    <s v="PREPAGADO"/>
    <s v="eaf1d490df3ffb8175507c2c68b6f38bf2f182b7"/>
    <n v="74"/>
    <s v="OROCH"/>
    <n v="2020"/>
    <s v="OROCH"/>
    <s v="aa53c8567ff812605778a953828db0859dac88bf"/>
    <s v="NUEVO"/>
    <n v="72"/>
    <d v="2020-01-29T00:00:00"/>
    <d v="2026-01-29T00:00:00"/>
    <d v="2020-10-14T00:00:00"/>
    <n v="64490000"/>
    <n v="24000000"/>
    <n v="40490000"/>
    <n v="586536"/>
    <s v="cfff2798968beabd4a75557f5efa4642e73d04b9"/>
    <n v="-0.32889903879836369"/>
    <n v="-1.3771374997659791"/>
    <n v="0.2094661248883162"/>
    <n v="-0.49020177884765792"/>
    <n v="0.97255557088134947"/>
    <x v="1"/>
    <n v="0.37215072104202201"/>
    <x v="1"/>
  </r>
  <r>
    <s v="e7ca8b81a8be9cb45c3e864e905c34fb3e69eb01"/>
    <s v="67bcf1992bd85277d61f6300a16b057150e0bfe5"/>
    <s v="CANCELADO"/>
    <s v="e6fe628ed1ecb4f422ee6848d702f45410650137"/>
    <n v="236"/>
    <s v="LOGAN"/>
    <n v="2018"/>
    <s v="NUEVO LOGAN"/>
    <m/>
    <s v="NUEVO"/>
    <n v="12"/>
    <d v="2017-11-05T00:00:00"/>
    <d v="2018-05-11T00:00:00"/>
    <d v="2018-04-27T00:00:00"/>
    <n v="37850000"/>
    <n v="7850000"/>
    <n v="30000000"/>
    <n v="675896"/>
    <s v="7a6910423a8f37af5a7024bd938a17975b36dad2"/>
    <n v="1.3205205963178741"/>
    <n v="-2.053648662551971"/>
    <n v="-4.4146365390986242"/>
    <n v="-0.30433569257214671"/>
    <n v="-0.4197062222492236"/>
    <x v="2"/>
    <n v="0.20739762219286659"/>
    <x v="1"/>
  </r>
  <r>
    <s v="5346709b054b14ab001804b8277825c09b7ba056"/>
    <s v="c5f88d34e4e59885164bd31e0281e88c71a5e6b7"/>
    <s v="ACTIVO"/>
    <s v="18bdfa99ab9be5d7b164f29e3b07872342fe06b4"/>
    <n v="49"/>
    <s v="STEPWAY"/>
    <n v="2022"/>
    <s v="NUEVO STEPWAY PH2"/>
    <s v="2e892f86d188d01ec5691b7918003dc271108083"/>
    <s v="NUEVO"/>
    <n v="84"/>
    <d v="2021-06-12T00:00:00"/>
    <d v="2028-06-12T00:00:00"/>
    <m/>
    <n v="69990000"/>
    <n v="20000000"/>
    <n v="49990000"/>
    <n v="365581"/>
    <s v="0e1cad2c67fa2a907683ad47c51b4214fd47327c"/>
    <n v="0.98093420085276606"/>
    <n v="-1.7318962092115571"/>
    <n v="-1.522031044351037"/>
    <n v="0.1300519376623506"/>
    <n v="1.978077977031208"/>
    <x v="0"/>
    <n v="0.2857551078725532"/>
    <x v="1"/>
  </r>
  <r>
    <s v="95bfa90e52b1cd122a223e2f3d35f5af9eb3a56d"/>
    <s v="30f6cc516edb13db83c3d8a6cc5f547b23ef2e44"/>
    <s v="PREPAGADO"/>
    <s v="30c7c4d76d30bc37a7d13b4c95a2ac93f65f85d1"/>
    <n v="46"/>
    <s v="LOGAN"/>
    <n v="2018"/>
    <s v="NUEVO LOGAN"/>
    <m/>
    <s v="NUEVO"/>
    <n v="24"/>
    <d v="2017-01-09T00:00:00"/>
    <d v="2019-09-01T00:00:00"/>
    <d v="2019-07-03T00:00:00"/>
    <n v="38670000"/>
    <n v="13670000"/>
    <n v="25000000"/>
    <n v="687485"/>
    <s v="dc07912f5d15c97d02d6d510bd9579fe85bc5dde"/>
    <n v="-0.4986922365309176"/>
    <n v="-1.4537048567636379"/>
    <n v="-0.1462340800337556"/>
    <n v="0.47231902507909662"/>
    <n v="-0.80644560922993824"/>
    <x v="2"/>
    <n v="0.35350400827514872"/>
    <x v="1"/>
  </r>
  <r>
    <s v="34d4af5172c798577417cbb856ab15305dfc79df"/>
    <s v="8893c47f0d3ef67246c91c072acb8e99e3a7fba9"/>
    <s v="ACTIVO"/>
    <s v="c93985e1a5aff2af18ae43ce6da3c9e318eea67e"/>
    <n v="246"/>
    <s v="USADOS"/>
    <n v="2015"/>
    <s v="USADOS MM"/>
    <m/>
    <s v="USADO"/>
    <n v="72"/>
    <d v="2020-08-31T00:00:00"/>
    <d v="2026-08-31T00:00:00"/>
    <m/>
    <n v="22773642"/>
    <n v="22773642"/>
    <n v="0"/>
    <n v="553430"/>
    <s v="f0ee9810f7b40f5a341dcdc7f440d9aa604e2e89"/>
    <n v="-0.61997309205417039"/>
    <n v="1.2009447865714571"/>
    <n v="1.039433269706485"/>
    <n v="-0.98407452237973059"/>
    <n v="-1.1931849962106531"/>
    <x v="1"/>
    <n v="1"/>
    <x v="0"/>
  </r>
  <r>
    <s v="86b06d596a62033fdc21193c9628f7467e39c100"/>
    <s v="5010a6e39282e71601465661a5776f86a8a40178"/>
    <s v="ACTIVO"/>
    <s v="58464c00dc8337ea9400e9dbf885ffffcb81c578"/>
    <n v="60"/>
    <s v="KWID"/>
    <n v="2021"/>
    <s v="KWID"/>
    <s v="2e892f86d188d01ec5691b7918003dc271108083"/>
    <s v="NUEVO"/>
    <n v="72"/>
    <d v="2020-01-10T00:00:00"/>
    <d v="2026-01-10T00:00:00"/>
    <m/>
    <n v="40858002"/>
    <n v="27858002"/>
    <n v="13000000"/>
    <n v="845193"/>
    <s v="002cf26c2c656a51db8195e4bd8bbcee3903d748"/>
    <n v="-1.202121198565784"/>
    <n v="-0.1055497622329467"/>
    <n v="-0.1067118350424142"/>
    <n v="0.61378834141789806"/>
    <n v="0.50846830650449182"/>
    <x v="1"/>
    <n v="0.68182487239586509"/>
    <x v="2"/>
  </r>
  <r>
    <s v="037c84bbb54e1cae4b1f33b60125966c522a1a2f"/>
    <s v="926d104f57dd6d27d66223482ce1202b3e2dad7d"/>
    <s v="ACTIVO"/>
    <s v="2e6fe9293948ea0dbe143daa8dc1cbc8a950793d"/>
    <n v="241"/>
    <s v="OROCH"/>
    <n v="2022"/>
    <s v="OROCH"/>
    <m/>
    <s v="NUEVO"/>
    <n v="48"/>
    <d v="2022-01-17T00:00:00"/>
    <d v="2026-01-17T00:00:00"/>
    <m/>
    <n v="89820000"/>
    <n v="39820000"/>
    <n v="50000000"/>
    <n v="1112121"/>
    <s v="c36fae75981762fd8cd742d3ffe18d4e21879c91"/>
    <n v="-0.122721584408834"/>
    <n v="-1.0848557413236251"/>
    <n v="-0.93917818222304061"/>
    <n v="-0.6577816293671882"/>
    <n v="1.281947080465921"/>
    <x v="5"/>
    <n v="0.44333110665775999"/>
    <x v="4"/>
  </r>
  <r>
    <s v="fb383c5b42c0b5e9fabc8ab2f5abf09e9d15cb69"/>
    <s v="ab3df2a582cf0cfbb2fb3082d50b6a2bec0af21b"/>
    <s v="PREPAGADO"/>
    <s v="de5d6dd81967e9d26f161d3136bf0858066f9ffc"/>
    <n v="83"/>
    <s v="DUSTER"/>
    <n v="2017"/>
    <s v="DUSTER"/>
    <m/>
    <s v="NUEVO"/>
    <n v="48"/>
    <d v="2017-04-28T00:00:00"/>
    <d v="2021-04-28T00:00:00"/>
    <d v="2021-03-26T00:00:00"/>
    <n v="61990000"/>
    <n v="23990000"/>
    <n v="38000000"/>
    <n v="695249"/>
    <s v="1e97f857ff04d08f60d1d02ac426fe6cb5c11668"/>
    <n v="1.2477520830039219"/>
    <n v="-1.316171822491417"/>
    <n v="0.52564408481904745"/>
    <n v="1.4230638848253949"/>
    <n v="1.978077977031208"/>
    <x v="5"/>
    <n v="0.38699790288756253"/>
    <x v="1"/>
  </r>
  <r>
    <s v="1e5632aa7f606c1d3ef2a0e72ed3fa8f52badb64"/>
    <s v="ef696cde1460126e1b80bee9622c199db17efde7"/>
    <s v="PREPAGADO"/>
    <s v="e6976976065db65503decebbef7da36d9a20087d"/>
    <n v="59"/>
    <s v="SANDERO"/>
    <n v="2019"/>
    <s v="NUEVO SANDERO"/>
    <s v="2e892f86d188d01ec5691b7918003dc271108083"/>
    <s v="NUEVO"/>
    <n v="60"/>
    <d v="2019-01-31T00:00:00"/>
    <d v="2024-01-31T00:00:00"/>
    <d v="2021-03-03T00:00:00"/>
    <n v="37500000"/>
    <n v="29295000"/>
    <n v="8205000"/>
    <n v="741312"/>
    <s v="6c55b3ba21e9cb7dc2512cad991949cb9fc0980d"/>
    <n v="0.77475674646323633"/>
    <n v="0.30250558602507033"/>
    <n v="-0.31040474305838911"/>
    <n v="0.63412341887134094"/>
    <n v="-0.57440197704150942"/>
    <x v="3"/>
    <n v="0.78120000000000001"/>
    <x v="2"/>
  </r>
  <r>
    <s v="f04947f3d8a84f0a47c16a56e0548ea63b0a2852"/>
    <s v="3ec2458786a7db6207f4d23da1c7ba82388cf474"/>
    <s v="PREPAGADO"/>
    <s v="2f1f55f7d5e4638dee5a1a64ea8954c3ffe4902c"/>
    <n v="236"/>
    <s v="SANDERO"/>
    <n v="2018"/>
    <s v="NUEVO SANDERO"/>
    <m/>
    <s v="NUEVO"/>
    <n v="60"/>
    <d v="2017-12-28T00:00:00"/>
    <d v="2022-12-28T00:00:00"/>
    <d v="2018-04-13T00:00:00"/>
    <n v="30733500"/>
    <n v="12733500"/>
    <n v="18000000"/>
    <n v="324027"/>
    <s v="7d39182a25d433f671ee8eb5ca64063c45602e37"/>
    <n v="3.4943527771394541E-2"/>
    <n v="-1.2039819946149699"/>
    <n v="0.84182204474977862"/>
    <n v="-0.34409093826452758"/>
    <n v="-1.3478807510029389"/>
    <x v="3"/>
    <n v="0.41431987895944167"/>
    <x v="4"/>
  </r>
  <r>
    <s v="c4c83277ee7d8f4f872932c4067f46560328b9cc"/>
    <s v="6f615d4c83e0e9d00088c2a5ac28113a5031b4cf"/>
    <s v="ACTIVO"/>
    <s v="d19c40609c4807762585bd10be1ea09dc899fb2b"/>
    <n v="166807721"/>
    <s v="USADOS"/>
    <n v="2018"/>
    <s v="USADOS MM"/>
    <m/>
    <s v="USADO"/>
    <n v="72"/>
    <d v="2021-02-24T00:00:00"/>
    <d v="2027-02-24T00:00:00"/>
    <m/>
    <n v="68000000"/>
    <n v="60000000"/>
    <n v="8000000"/>
    <n v="1563163"/>
    <s v="11928d978242808b5fe8e46bf8f86913ad832abd"/>
    <n v="-1.2263773696704341"/>
    <n v="0.71786101382901846"/>
    <n v="1.118477759689168"/>
    <n v="-0.40269071496953929"/>
    <n v="-1.657272260587511"/>
    <x v="1"/>
    <n v="0.88235294117647056"/>
    <x v="0"/>
  </r>
  <r>
    <s v="ab33bec4d8f3251aa99d06f603457dc577506fda"/>
    <s v="e64f39f169b9b6da0aef03917c8fbb843f8b01b8"/>
    <s v="PREPAGADO"/>
    <s v="d42a5de8f4df177aed40c98366cc193eafa30db8"/>
    <n v="7"/>
    <s v="DUSTER"/>
    <n v="2020"/>
    <s v="DUSTER"/>
    <s v="2e892f86d188d01ec5691b7918003dc271108083"/>
    <s v="NUEVO"/>
    <n v="72"/>
    <d v="2019-10-24T00:00:00"/>
    <d v="2025-10-24T00:00:00"/>
    <d v="2021-03-11T00:00:00"/>
    <n v="63000000"/>
    <n v="31500000"/>
    <n v="31500000"/>
    <n v="809380"/>
    <s v="ba69bef1627113b1efd89b0a85bd7dcd597d357c"/>
    <n v="-0.86253480310067587"/>
    <n v="-0.85216124758390532"/>
    <n v="-0.38336754998180411"/>
    <n v="6.5801350674161277E-2"/>
    <n v="-0.49705409964536651"/>
    <x v="1"/>
    <n v="0.5"/>
    <x v="4"/>
  </r>
  <r>
    <s v="1eb0fc0d69b59d8ed43a64e4fb5e03ac42cc4382"/>
    <s v="b0f06158d0e8ae9ca0896f51693090dba34518de"/>
    <s v="PREPAGADO"/>
    <s v="63d7dd58ab6006c9787a122c55a183976a5f5774"/>
    <n v="62"/>
    <s v="SANDERO"/>
    <n v="2019"/>
    <s v="NUEVO SANDERO"/>
    <m/>
    <s v="NUEVO"/>
    <n v="84"/>
    <d v="2018-05-31T00:00:00"/>
    <d v="2025-05-31T00:00:00"/>
    <d v="2020-11-03T00:00:00"/>
    <n v="32330200"/>
    <n v="15230200"/>
    <n v="17100000"/>
    <n v="288866"/>
    <s v="5ff736dd5fe05d193ce7c5ec63ce711d264e48d3"/>
    <n v="1.1628554841376451"/>
    <n v="-0.97090154806654072"/>
    <n v="-2.020588800644068"/>
    <n v="-0.8698730885124486"/>
    <n v="1.127251325673635"/>
    <x v="0"/>
    <n v="0.47108276472152971"/>
    <x v="4"/>
  </r>
  <r>
    <s v="7862adc3d56636360e8879c42958de89009e14de"/>
    <s v="b2cf77d328fadd0857875d95a521db7818be8d6f"/>
    <s v="CANCELADO"/>
    <s v="436c54f5b94298880918c6dd867e76b0c1e55269"/>
    <n v="61"/>
    <s v="STEPWAY"/>
    <n v="2017"/>
    <s v="NUEVO STEPWAY"/>
    <m/>
    <s v="NUEVO"/>
    <n v="36"/>
    <d v="2016-12-29T00:00:00"/>
    <d v="2019-12-29T00:00:00"/>
    <d v="2019-12-26T00:00:00"/>
    <n v="48050000"/>
    <n v="23750000"/>
    <n v="24300000"/>
    <n v="780912"/>
    <s v="c9ac93af7de54e59c26cb0895d1f827e03675192"/>
    <n v="1.2962644252132229"/>
    <n v="-0.87566194100295724"/>
    <n v="-1.499507761555728"/>
    <n v="-0.23563162139530591"/>
    <n v="0.50846830650449182"/>
    <x v="4"/>
    <n v="0.49427679500520294"/>
    <x v="4"/>
  </r>
  <r>
    <s v="9e20f9bc799b6b1f4626671104d46e45f3c67a4d"/>
    <s v="204b9a5d5965d28f71bd99293d653a7ea83d12aa"/>
    <s v="PREPAGADO"/>
    <s v="6bf12817a6164c0e4ceb7a01868ef46da7884be8"/>
    <n v="291"/>
    <s v="LOGAN"/>
    <n v="2018"/>
    <s v="NUEVO LOGAN"/>
    <m/>
    <s v="NUEVO"/>
    <n v="48"/>
    <d v="2018-01-25T00:00:00"/>
    <d v="2022-01-25T00:00:00"/>
    <d v="2018-06-15T00:00:00"/>
    <n v="37990000"/>
    <n v="12958989"/>
    <n v="25031011"/>
    <n v="476474"/>
    <s v="dd10cd9585a3025cd602d94adb8e8a709c7913c5"/>
    <n v="0.3745299232365023"/>
    <n v="-1.504573493244771"/>
    <n v="-3.3966739315301422"/>
    <n v="-0.5499716655417054"/>
    <n v="0.27642467431606299"/>
    <x v="5"/>
    <n v="0.34111579362990263"/>
    <x v="1"/>
  </r>
  <r>
    <s v="047a9e6b20c547d4551e2c2eb98cdfb638e18446"/>
    <s v="57cd7a23b97e528185e457e968b3628ca2e20d94"/>
    <s v="ACTIVO"/>
    <s v="25cce98fbc96d5a13195e5f9b11ea35e84504c2e"/>
    <n v="38"/>
    <s v="USADOS"/>
    <n v="2020"/>
    <s v="USADOS MM"/>
    <s v="2e892f86d188d01ec5691b7918003dc271108083"/>
    <s v="USADO"/>
    <n v="84"/>
    <d v="2021-04-28T00:00:00"/>
    <d v="2028-04-28T00:00:00"/>
    <m/>
    <n v="39000000"/>
    <n v="31200000"/>
    <n v="7800000"/>
    <n v="944771"/>
    <s v="f00f1606f9686df6c4f674ed3907718435a75514"/>
    <n v="-3.6156102234785128"/>
    <n v="0.37970237290931202"/>
    <n v="1.7508336795506301"/>
    <n v="-0.60269191710630321"/>
    <n v="-0.57440197704150942"/>
    <x v="0"/>
    <n v="0.8"/>
    <x v="2"/>
  </r>
  <r>
    <s v="bd5756ad976941e7b98787836517264061429ad0"/>
    <s v="5e58a6809633e571e384bdbe4258efc1ec9535e6"/>
    <s v="PREPAGADO"/>
    <s v="b7255a3ad9284e3c68c374ded0601140d59256d1"/>
    <n v="61"/>
    <s v="DUSTER"/>
    <n v="2020"/>
    <s v="DUSTER Servicio PÃºblico"/>
    <s v="2e892f86d188d01ec5691b7918003dc271108083"/>
    <s v="NUEVO"/>
    <n v="60"/>
    <d v="2019-07-11T00:00:00"/>
    <d v="2024-11-07T00:00:00"/>
    <d v="2020-04-23T00:00:00"/>
    <n v="62562728"/>
    <n v="62562728"/>
    <n v="0"/>
    <n v="1486555"/>
    <s v="5ff736dd5fe05d193ce7c5ec63ce711d264e48d3"/>
    <n v="0.42304226544580342"/>
    <n v="1.2009447865714571"/>
    <n v="-0.22462234266060269"/>
    <n v="-6.1947729460252503E-2"/>
    <n v="-0.26501046745693763"/>
    <x v="3"/>
    <n v="1"/>
    <x v="0"/>
  </r>
  <r>
    <s v="0bf2beb2016d44861fbe4debad4887958b6f7c13"/>
    <s v="5686004b679df88187fe6a9c702d6a0f57d69f68"/>
    <s v="PREPAGADO"/>
    <s v="d42a0e1d5792a438fbe63c928d603c193394d0b9"/>
    <n v="62"/>
    <s v="DUSTER"/>
    <n v="2018"/>
    <s v="DUSTER"/>
    <m/>
    <s v="NUEVO"/>
    <n v="84"/>
    <d v="2017-12-29T00:00:00"/>
    <d v="2024-12-29T00:00:00"/>
    <d v="2019-08-27T00:00:00"/>
    <n v="64460000"/>
    <n v="34460000"/>
    <n v="30000000"/>
    <n v="798012"/>
    <s v="a51276d62888df36a1235d7ce063c77e63ffb514"/>
    <n v="1.647978906230656"/>
    <n v="-0.71010643975993848"/>
    <n v="1.158000004680509"/>
    <n v="-0.30178634005664268"/>
    <n v="1.2045992030697781"/>
    <x v="0"/>
    <n v="0.53459509773502945"/>
    <x v="4"/>
  </r>
  <r>
    <s v="925be5d03736fcb72776302a45e9d2ab7db62374"/>
    <s v="2b013c522c5fe4094597a44fdc2299ed9e3b86a9"/>
    <s v="PREPAGADO"/>
    <s v="5f585eff6e01a3fc164fe5629887ce7f0ab88842"/>
    <n v="246"/>
    <s v="STEPWAY"/>
    <n v="2018"/>
    <s v="NUEVO STEPWAY"/>
    <m/>
    <s v="NUEVO"/>
    <n v="24"/>
    <d v="2017-10-04T00:00:00"/>
    <d v="2019-04-10T00:00:00"/>
    <d v="2017-05-10T00:00:00"/>
    <n v="42290000"/>
    <n v="10000000"/>
    <n v="32290000"/>
    <n v="498415"/>
    <s v="a69f010680fca3bb97470fe907d42f1759ba6938"/>
    <n v="0.93242185864346494"/>
    <n v="-1.934302025576883"/>
    <n v="-0.46241203996448682"/>
    <n v="-0.38378440007840808"/>
    <n v="0.19907679691992"/>
    <x v="2"/>
    <n v="0.23646252069047055"/>
    <x v="1"/>
  </r>
  <r>
    <s v="953f9cddb6b3495d05a1bb27fc809b3477f6c4fa"/>
    <s v="2881312b8fe50b61cc70ac36e767cce49df20ad5"/>
    <s v="PREPAGADO"/>
    <s v="82f94b245907520655af6b894fc9eb26f3fbe403"/>
    <n v="61"/>
    <s v="CAPTUR"/>
    <n v="2020"/>
    <s v="CAPTUR"/>
    <s v="2e892f86d188d01ec5691b7918003dc271108083"/>
    <s v="NUEVO"/>
    <n v="84"/>
    <d v="2019-10-28T00:00:00"/>
    <d v="2026-10-28T00:00:00"/>
    <d v="2020-06-24T00:00:00"/>
    <n v="63325000"/>
    <n v="31325000"/>
    <n v="32000000"/>
    <n v="735515"/>
    <s v="7ff7deeb7eff0b09f4dc8ce4bdcc24fc3c9a3b52"/>
    <n v="-1.153608856356483"/>
    <n v="-0.87404591514102925"/>
    <n v="-0.54145652994716964"/>
    <n v="-0.122648606104305"/>
    <n v="-0.49705409964536651"/>
    <x v="0"/>
    <n v="0.49467035136202131"/>
    <x v="4"/>
  </r>
  <r>
    <s v="585b53c1ad68c2d377d72a19af4c5f8e765f3274"/>
    <s v="d2236fc53b6a2ae8a05ff69165ac8249f9a14e70"/>
    <s v="PREPAGADO"/>
    <s v="2f1f55f7d5e4638dee5a1a64ea8954c3ffe4902c"/>
    <n v="38"/>
    <s v="STEPWAY"/>
    <n v="2018"/>
    <s v="NUEVO STEPWAY"/>
    <m/>
    <s v="NUEVO"/>
    <n v="72"/>
    <d v="2017-12-26T00:00:00"/>
    <d v="2023-12-26T00:00:00"/>
    <d v="2018-08-10T00:00:00"/>
    <n v="46109004"/>
    <n v="27859004"/>
    <n v="18250000"/>
    <n v="637579"/>
    <s v="d1a8b93c71ab09ed858e70067adbb9bb41577875"/>
    <n v="0.75050057535858583"/>
    <n v="-0.4242989564222267"/>
    <n v="0.88134428974112011"/>
    <n v="2.0403374377842112"/>
    <n v="0.27642467431606299"/>
    <x v="1"/>
    <n v="0.60419878078476819"/>
    <x v="2"/>
  </r>
  <r>
    <s v="0ad8cc1156309810755752b90e063fe5a4afefc0"/>
    <s v="90a9a6e85ba1b0f5a40ef7bc07aa6a5144153477"/>
    <s v="PREPAGADO"/>
    <s v="56d45addff6226e7d53d09310ce0748bde5c8611"/>
    <n v="27"/>
    <s v="STEPWAY"/>
    <n v="2019"/>
    <s v="NUEVO STEPWAY"/>
    <m/>
    <s v="NUEVO"/>
    <n v="84"/>
    <d v="2018-03-10T00:00:00"/>
    <d v="2025-10-03T00:00:00"/>
    <d v="2021-04-28T00:00:00"/>
    <n v="47450000"/>
    <n v="37450000"/>
    <n v="10000000"/>
    <n v="741312"/>
    <s v="3b4f5e1c3af76293fd1839abaa76e15b66b25b5a"/>
    <n v="1.1022150563760189"/>
    <n v="0.33556816522040839"/>
    <n v="0.13939002273906931"/>
    <n v="0.28712603955888322"/>
    <n v="1.0499034482774929"/>
    <x v="0"/>
    <n v="0.78925184404636461"/>
    <x v="2"/>
  </r>
  <r>
    <s v="a437fdd6016df4a01ff3ec546847399e2665dcb2"/>
    <s v="95eb8096fdbb1050304fc5e643679ba759c70f22"/>
    <s v="PREPAGADO"/>
    <s v="2f1f55f7d5e4638dee5a1a64ea8954c3ffe4902c"/>
    <n v="38"/>
    <s v="SANDERO"/>
    <n v="2018"/>
    <s v="NUEVO SANDERO"/>
    <m/>
    <s v="NUEVO"/>
    <n v="72"/>
    <d v="2018-03-01T00:00:00"/>
    <d v="2024-01-03T00:00:00"/>
    <d v="2019-12-11T00:00:00"/>
    <n v="38370000"/>
    <n v="34533000"/>
    <n v="3837000"/>
    <n v="788037"/>
    <s v="2d376e1f61a13c812e712355a2944ea5ccff572e"/>
    <n v="-0.98381565862392861"/>
    <n v="0.79032357974038436"/>
    <n v="0.84182204474977862"/>
    <n v="-0.91716273132054649"/>
    <n v="0.19907679691992"/>
    <x v="1"/>
    <n v="0.9"/>
    <x v="0"/>
  </r>
  <r>
    <s v="3ab5e2aa34cfa0d5c09eff0f92a00473c5baac53"/>
    <s v="1ae6f6c3edf69ba36c05670869bdd62d29580e58"/>
    <s v="PREPAGADO"/>
    <s v="c1e30395230ab6747c4b28fe4256aa099225b503"/>
    <n v="74"/>
    <s v="SANDERO"/>
    <n v="2017"/>
    <s v="NUEVO SANDERO"/>
    <m/>
    <s v="NUEVO"/>
    <n v="84"/>
    <d v="2017-02-22T00:00:00"/>
    <d v="2024-02-22T00:00:00"/>
    <d v="2019-07-09T00:00:00"/>
    <n v="54850000"/>
    <n v="51850000"/>
    <n v="3000000"/>
    <n v="1113240"/>
    <s v="b1d13940ac2dc45119dc332a837f1ce58f553ab6"/>
    <n v="0.98093420085276606"/>
    <n v="0.97635707089356827"/>
    <n v="1.118477759689168"/>
    <n v="0.12555862502664011"/>
    <n v="1.281947080465921"/>
    <x v="0"/>
    <n v="0.9453053783044667"/>
    <x v="0"/>
  </r>
  <r>
    <s v="433316c612f09f034e1fb9ad321a17c2407b19cb"/>
    <s v="7d9be3e60e2930a1300f234889538cb65a8a4561"/>
    <s v="PREPAGADO"/>
    <s v="bb9549bdac791df8e2b53241129ff66f1480af92"/>
    <n v="7"/>
    <s v="SANDERO"/>
    <n v="2021"/>
    <s v="NUEVO SANDERO PH2"/>
    <s v="2e892f86d188d01ec5691b7918003dc271108083"/>
    <s v="NUEVO"/>
    <n v="36"/>
    <d v="2020-03-16T00:00:00"/>
    <d v="2023-03-16T00:00:00"/>
    <d v="2021-10-11T00:00:00"/>
    <n v="44442000"/>
    <n v="20090000"/>
    <n v="24352000"/>
    <n v="727384"/>
    <s v="d4fe067a31477c3902f47c94ed98e66bfafeebdb"/>
    <n v="-0.36528329545533961"/>
    <n v="-1.0490546798680089"/>
    <n v="1.185489993161002E-2"/>
    <n v="-0.22442987065995151"/>
    <n v="-1.270532873606796"/>
    <x v="4"/>
    <n v="0.45204986274245085"/>
    <x v="4"/>
  </r>
  <r>
    <s v="7f3631502fb699d3e4e64de867a5e7bf6b8ff143"/>
    <s v="a87865cac87fa2bb8ce7a2b2a3d228353a0f111d"/>
    <s v="PREPAGADO"/>
    <s v="c0c2b9a2a34dc09047ad448cb91dd7531c0a2459"/>
    <n v="-1"/>
    <s v="CAPTUR"/>
    <n v="2017"/>
    <s v="CAPTUR"/>
    <m/>
    <s v="NUEVO"/>
    <n v="84"/>
    <d v="2017-01-18T00:00:00"/>
    <d v="2024-01-18T00:00:00"/>
    <d v="2018-02-14T00:00:00"/>
    <n v="64723214"/>
    <n v="32361607"/>
    <n v="32361607"/>
    <n v="738029"/>
    <s v="026c506e8133eaa19701acd85a0bc6aa8e0c0a61"/>
    <n v="1.1022150563760189"/>
    <n v="-0.85216124758390532"/>
    <n v="0.72325530977575447"/>
    <n v="0.59486518241269803"/>
    <n v="0.27642467431606299"/>
    <x v="0"/>
    <n v="0.5"/>
    <x v="4"/>
  </r>
  <r>
    <s v="bd30b6b5ca22dab5bde856746a30da875a1cda36"/>
    <s v="30b13dffe8b36da3889145210bd3245131ec91ef"/>
    <s v="PREPAGADO"/>
    <s v="3163d7a6b259e8b2f3c6adb6d28a141b92f4b76d"/>
    <n v="60"/>
    <s v="CAPTUR"/>
    <n v="2019"/>
    <s v="CAPTUR"/>
    <m/>
    <s v="NUEVO"/>
    <n v="72"/>
    <d v="2018-09-10T00:00:00"/>
    <d v="2024-10-09T00:00:00"/>
    <d v="2019-03-01T00:00:00"/>
    <n v="73670000"/>
    <n v="36835000"/>
    <n v="36835000"/>
    <n v="948405"/>
    <s v="026f2dbff0f657cf8b51a37de1e13584f2ccb0a9"/>
    <n v="1.138599313032995"/>
    <n v="-0.85216124758390532"/>
    <n v="1.185489993161002E-2"/>
    <n v="1.2213703055923479"/>
    <n v="0.58581618390063472"/>
    <x v="1"/>
    <n v="0.5"/>
    <x v="4"/>
  </r>
  <r>
    <s v="1db533be6dd283a9199dae5fa3c29ad71d927494"/>
    <s v="856d14a8500748700114107a3f3eaa9719f45ea7"/>
    <s v="PREPAGADO"/>
    <s v="5d51432dbdf8626446d9a9b0371a6d6cfe70752b"/>
    <n v="62"/>
    <s v="STEPWAY"/>
    <n v="2021"/>
    <s v="NUEVO STEPWAY PH2"/>
    <s v="2e892f86d188d01ec5691b7918003dc271108083"/>
    <s v="NUEVO"/>
    <n v="36"/>
    <d v="2020-04-06T00:00:00"/>
    <d v="2023-06-04T00:00:00"/>
    <d v="2021-09-03T00:00:00"/>
    <n v="57990000"/>
    <n v="19990000"/>
    <n v="38000000"/>
    <n v="690773"/>
    <s v="e3641dd6fa4340be1e1a0c44a89e0218e2c9b4d8"/>
    <n v="0.43517035099812862"/>
    <n v="-1.4897960065964599"/>
    <n v="-2.282144251439616"/>
    <n v="0.76521377381028255"/>
    <n v="-3.2966835268508812E-2"/>
    <x v="4"/>
    <n v="0.34471460596654596"/>
    <x v="1"/>
  </r>
  <r>
    <s v="ca48e65c7f5380beb0b08abdebd14504f1d033a9"/>
    <s v="98efcad74d87db795d134dd11255ecc0d1cf64b4"/>
    <s v="ACTIVO"/>
    <s v="b015fc4d0ad8050efb8f4d92b7490b29a1fa8737"/>
    <n v="61"/>
    <s v="SANDERO"/>
    <n v="2022"/>
    <s v="NUEVO SANDERO PH2"/>
    <s v="2e892f86d188d01ec5691b7918003dc271108083"/>
    <s v="NUEVO"/>
    <n v="84"/>
    <d v="2021-07-28T00:00:00"/>
    <d v="2028-07-28T00:00:00"/>
    <m/>
    <n v="45390000"/>
    <n v="37251000"/>
    <n v="8139000"/>
    <n v="813132"/>
    <s v="7ff7deeb7eff0b09f4dc8ce4bdcc24fc3c9a3b52"/>
    <n v="-0.38953946655999011"/>
    <n v="0.46464912620615623"/>
    <n v="-0.30432305999912118"/>
    <n v="0.12979438037136881"/>
    <n v="0.43112042910834891"/>
    <x v="0"/>
    <n v="0.82068737607402509"/>
    <x v="0"/>
  </r>
  <r>
    <s v="d28308656ca1bc298786c3ee94c977d438ded219"/>
    <s v="f374ad35810429238abf65d4747924f4744f68f8"/>
    <s v="ACTIVO"/>
    <s v="326bc2b0b0799eff92891e858f0137cd54c140d7"/>
    <n v="46"/>
    <s v="USADOS"/>
    <n v="2021"/>
    <s v="USADOS MM"/>
    <m/>
    <s v="USADO"/>
    <n v="84"/>
    <d v="2021-10-28T00:00:00"/>
    <d v="2028-10-28T00:00:00"/>
    <m/>
    <n v="87500000"/>
    <n v="40000000"/>
    <n v="47500000"/>
    <n v="869266"/>
    <s v="7e550c4e4136820a2fa73809cb7d39457dab78e5"/>
    <n v="-1.214249284118109"/>
    <n v="-1.028141764797222"/>
    <n v="0.60468857480173022"/>
    <n v="-0.61401547650891319"/>
    <n v="-0.72909773183379534"/>
    <x v="0"/>
    <n v="0.45714285714285713"/>
    <x v="4"/>
  </r>
  <r>
    <s v="d0d22839f0f59a759a3abef96ae7a72dae2941af"/>
    <s v="ac610921aa5209a4c938773a874795e6f85a04ab"/>
    <s v="PREPAGADO"/>
    <s v="19872d33006e74121042b76f4d9b6f53fb327a36"/>
    <n v="60"/>
    <s v="STEPWAY"/>
    <n v="2018"/>
    <s v="NUEVO STEPWAY"/>
    <m/>
    <s v="NUEVO"/>
    <n v="84"/>
    <d v="2017-07-11T00:00:00"/>
    <d v="2024-11-07T00:00:00"/>
    <d v="2021-01-13T00:00:00"/>
    <n v="47420000"/>
    <n v="28331000"/>
    <n v="19089000"/>
    <n v="652161"/>
    <s v="664ad2f8f54345cf80b6e07e8a5435f45799f1c3"/>
    <n v="0.56857929207370672"/>
    <n v="-0.45201772232739212"/>
    <n v="1.078955514697826"/>
    <n v="0.60861031139649757"/>
    <n v="1.3592949578620639"/>
    <x v="0"/>
    <n v="0.59744833403627162"/>
    <x v="4"/>
  </r>
  <r>
    <s v="dd6c89345fb095c598a33d5f0e41d019ef76ba39"/>
    <s v="b54880b819cbd9b37278fb11467538b9552cfece"/>
    <s v="PREPAGADO"/>
    <s v="1e37c6928f415c93f35587957257b25f2220204d"/>
    <n v="62"/>
    <s v="SANDERO"/>
    <n v="2020"/>
    <s v="NUEVO SANDERO"/>
    <s v="2e892f86d188d01ec5691b7918003dc271108083"/>
    <s v="NUEVO"/>
    <n v="24"/>
    <d v="2019-05-22T00:00:00"/>
    <d v="2021-05-22T00:00:00"/>
    <d v="2020-10-23T00:00:00"/>
    <n v="37980000"/>
    <n v="7980000"/>
    <n v="30000000"/>
    <n v="386166"/>
    <s v="f99cba83470b6744b02cb8a0d0c03e84221970cc"/>
    <n v="0.6777320620446341"/>
    <n v="-2.0425086639109482"/>
    <n v="-0.34384530499046262"/>
    <n v="0.63965359874548844"/>
    <n v="4.4381042127634142E-2"/>
    <x v="2"/>
    <n v="0.21011058451816747"/>
    <x v="1"/>
  </r>
  <r>
    <s v="e0c6c44ccf6a1183d36272cca62a50328cb2afbd"/>
    <s v="b0274f10fe39bf10b03d83075520f8a1b32c867e"/>
    <s v="ACTIVO"/>
    <s v="dd2ba0eb0fa27cb0bcc65b40c64f180de4a9e260"/>
    <n v="60"/>
    <s v="CAPTUR"/>
    <n v="2021"/>
    <s v="CAPTUR"/>
    <s v="2e892f86d188d01ec5691b7918003dc271108083"/>
    <s v="NUEVO"/>
    <n v="84"/>
    <d v="2020-12-15T00:00:00"/>
    <d v="2027-12-15T00:00:00"/>
    <m/>
    <n v="81520000"/>
    <n v="81520000"/>
    <n v="0"/>
    <n v="1930821"/>
    <s v="10b38286d0ce07306e01a8d181c6bb54393382de"/>
    <n v="-0.77763820423439889"/>
    <n v="1.2009447865714571"/>
    <n v="0.60468857480173022"/>
    <n v="0.1736056721363107"/>
    <n v="0.89520769348520657"/>
    <x v="0"/>
    <n v="1"/>
    <x v="0"/>
  </r>
  <r>
    <s v="34ab7a9311207c3be1536b6c2a6365bafaa2c3f9"/>
    <s v="2535f210c0fa58ee0f4179ed1b47548a76e9db13"/>
    <s v="ACTIVO"/>
    <s v="332374b2b7921de83a34fd882bfb4141e02b091c"/>
    <n v="62"/>
    <s v="DUSTER"/>
    <n v="2022"/>
    <s v="NUEVA DUSTER"/>
    <s v="2e892f86d188d01ec5691b7918003dc271108083"/>
    <s v="NUEVO"/>
    <n v="24"/>
    <d v="2021-11-24T00:00:00"/>
    <d v="2023-11-24T00:00:00"/>
    <m/>
    <n v="84576399"/>
    <n v="21576399"/>
    <n v="63000000"/>
    <n v="1069062"/>
    <s v="edd3e3971c7682aef3b7cd52dd2cd903e176afbf"/>
    <n v="-0.32889903879836369"/>
    <n v="-1.857725993483575"/>
    <n v="-1.489990409739363"/>
    <n v="-0.64605049218967403"/>
    <n v="-0.26501046745693763"/>
    <x v="2"/>
    <n v="0.25511134613333442"/>
    <x v="1"/>
  </r>
  <r>
    <s v="8a519625a0cd335a517cee0615906ad184424430"/>
    <s v="56bb667d21d6cc89fc7c772e5beac33df5dce3e2"/>
    <s v="ACTIVO"/>
    <s v="5ce2dbf775b694e316affcb7208ac8d2c8bacc88"/>
    <n v="61"/>
    <s v="SANDERO"/>
    <n v="2019"/>
    <s v="NUEVO SANDERO"/>
    <m/>
    <s v="NUEVO"/>
    <n v="60"/>
    <d v="2018-01-10T00:00:00"/>
    <d v="2023-01-10T00:00:00"/>
    <m/>
    <n v="32500000"/>
    <n v="28500000"/>
    <n v="4000000"/>
    <n v="716534"/>
    <s v="c9ac93af7de54e59c26cb0895d1f827e03675192"/>
    <n v="0.38665800878882761"/>
    <n v="0.69556483970244443"/>
    <n v="-0.37868451965053551"/>
    <n v="-0.15278181343799679"/>
    <n v="-0.72909773183379534"/>
    <x v="3"/>
    <n v="0.87692307692307692"/>
    <x v="0"/>
  </r>
  <r>
    <s v="a3caa02c2e030ca864ed9f641210ee3498db887e"/>
    <s v="e6485668eae8b72ac269f9b93f149bb24dbc3e47"/>
    <s v="PREPAGADO"/>
    <s v="d42a0e1d5792a438fbe63c928d603c193394d0b9"/>
    <n v="62"/>
    <s v="SANDERO"/>
    <n v="2018"/>
    <s v="NUEVO SANDERO"/>
    <m/>
    <s v="NUEVO"/>
    <n v="36"/>
    <d v="2017-10-11T00:00:00"/>
    <d v="2020-11-10T00:00:00"/>
    <d v="2018-11-29T00:00:00"/>
    <n v="38440000"/>
    <n v="10520000"/>
    <n v="27920000"/>
    <n v="388872"/>
    <s v="a51276d62888df36a1235d7ce063c77e63ffb514"/>
    <n v="0.1198401266376715"/>
    <n v="-1.7815068509736891"/>
    <n v="0.2094661248883162"/>
    <n v="-2.5950779008293848E-2"/>
    <n v="-0.49705409964536651"/>
    <x v="4"/>
    <n v="0.27367325702393341"/>
    <x v="1"/>
  </r>
  <r>
    <s v="3267d1f8e0176b283912e30ddd9cdfad2eaac6bc"/>
    <s v="8af6025c1d275bcd26c04b08f8a9b02be78e63dd"/>
    <s v="PREPAGADO"/>
    <s v="1e37c6928f415c93f35587957257b25f2220204d"/>
    <n v="62"/>
    <s v="DUSTER"/>
    <n v="2020"/>
    <s v="DUSTER"/>
    <s v="2e892f86d188d01ec5691b7918003dc271108083"/>
    <s v="NUEVO"/>
    <n v="84"/>
    <d v="2019-05-31T00:00:00"/>
    <d v="2026-05-31T00:00:00"/>
    <d v="2021-07-30T00:00:00"/>
    <n v="59500000"/>
    <n v="48840000"/>
    <n v="10660000"/>
    <n v="1028456"/>
    <s v="f99cba83470b6744b02cb8a0d0c03e84221970cc"/>
    <n v="1.1022150563760189"/>
    <n v="0.4652772126522578"/>
    <n v="0.88134428974112011"/>
    <n v="-0.19980128661354429"/>
    <n v="0.27642467431606299"/>
    <x v="0"/>
    <n v="0.82084033613445373"/>
    <x v="0"/>
  </r>
  <r>
    <s v="467a70451fc378de0ca9e831844c4fa35320c680"/>
    <s v="eec56cb4eb269190fc015d75f39dc062e214f5bb"/>
    <s v="PREPAGADO"/>
    <s v="b0172f2d8be6898a8279a253de8c69dcba4d0e5d"/>
    <n v="27"/>
    <s v="LOGAN"/>
    <n v="2019"/>
    <s v="NUEVO LOGAN"/>
    <s v="2e892f86d188d01ec5691b7918003dc271108083"/>
    <s v="NUEVO"/>
    <n v="60"/>
    <d v="2019-01-31T00:00:00"/>
    <d v="2024-01-31T00:00:00"/>
    <d v="2020-05-19T00:00:00"/>
    <n v="37335300"/>
    <n v="19521300"/>
    <n v="17814000"/>
    <n v="466163"/>
    <s v="24f9b8051616665ebb91a64a728a398e153b9b51"/>
    <n v="1.35690485297485"/>
    <n v="-0.7582750880481991"/>
    <n v="-0.183161294418966"/>
    <n v="-0.53463306677181888"/>
    <n v="-0.18766259006079469"/>
    <x v="3"/>
    <n v="0.52286442053498972"/>
    <x v="4"/>
  </r>
  <r>
    <s v="7b105555520ea5f304f0ee827db7e119b82ffd15"/>
    <s v="d8dcf6ae25c4de8e97992be691000da4a633d1dd"/>
    <s v="ACTIVO"/>
    <s v="82ccd7fa351b34c3ede8e4e91b713dc3fcfdcb57"/>
    <n v="38"/>
    <s v="OROCH"/>
    <n v="2021"/>
    <s v="OROCH Servicio Publico"/>
    <s v="aa53c8567ff812605778a953828db0859dac88bf"/>
    <s v="NUEVO"/>
    <n v="72"/>
    <d v="2020-10-14T00:00:00"/>
    <d v="2026-10-14T00:00:00"/>
    <m/>
    <n v="73890000"/>
    <n v="73890000"/>
    <n v="0"/>
    <n v="1825280"/>
    <s v="3a511fa6cc43568fab99dbdb57f653874780a34f"/>
    <n v="4.7071613323719813E-2"/>
    <n v="1.2009447865714571"/>
    <n v="1.276566739654533"/>
    <n v="1.086340917239268"/>
    <n v="0.35377255171220601"/>
    <x v="1"/>
    <n v="1"/>
    <x v="0"/>
  </r>
  <r>
    <s v="c1e32445dfdb49aa45b6bd0286aba1dad0ee8232"/>
    <s v="9c43a062d937f5c1fb7fb6a679830942570b6118"/>
    <s v="PREPAGADO"/>
    <s v="30c7c4d76d30bc37a7d13b4c95a2ac93f65f85d1"/>
    <n v="220"/>
    <s v="LOGAN"/>
    <n v="2018"/>
    <s v="NUEVO LOGAN"/>
    <m/>
    <s v="NUEVO"/>
    <n v="48"/>
    <d v="2017-10-23T00:00:00"/>
    <d v="2021-10-23T00:00:00"/>
    <d v="2018-02-20T00:00:00"/>
    <n v="37896600"/>
    <n v="6000000"/>
    <n v="31896600"/>
    <n v="180687"/>
    <s v="e35cd06998e5b136c3a45ddcc0e768cf0a893437"/>
    <n v="1.3690329385271749"/>
    <n v="-2.2551490017388369"/>
    <n v="0.2094661248883162"/>
    <n v="-0.69264944334502321"/>
    <n v="0.66316406129677774"/>
    <x v="5"/>
    <n v="0.2"/>
    <x v="3"/>
  </r>
  <r>
    <s v="915fd4999cbec5c961d1570ae6302730f0f2c917"/>
    <s v="27509a1f06a62a6cd9ff0c41a60e94674bc59954"/>
    <s v="PREPAGADO"/>
    <s v="2e00f68bc2b1ba042e31d2f55e422d57dba53c56"/>
    <n v="62"/>
    <s v="USADOS"/>
    <n v="2015"/>
    <s v="USADOS MM"/>
    <m/>
    <s v="NUEVO"/>
    <n v="60"/>
    <d v="2017-08-31T00:00:00"/>
    <d v="2022-08-31T00:00:00"/>
    <d v="2018-04-05T00:00:00"/>
    <n v="65000000"/>
    <n v="37000000"/>
    <n v="28000000"/>
    <n v="945796"/>
    <s v="aed5e735e39ab96a8f2be81211c4875b00573c27"/>
    <n v="0.98093420085276606"/>
    <n v="-0.56788502747008607"/>
    <n v="-0.1067118350424142"/>
    <n v="0.26026872199579731"/>
    <n v="0.35377255171220601"/>
    <x v="3"/>
    <n v="0.56923076923076921"/>
    <x v="4"/>
  </r>
  <r>
    <s v="239337e4565febee361ba285993943d346b93cf1"/>
    <s v="7eced7dc547b7f3bf6e53ba452fd9652093a1a23"/>
    <s v="ACTIVO"/>
    <s v="1e37c6928f415c93f35587957257b25f2220204d"/>
    <n v="15"/>
    <s v="LOGAN"/>
    <n v="2020"/>
    <s v="NUEVO LOGAN"/>
    <s v="2e892f86d188d01ec5691b7918003dc271108083"/>
    <s v="NUEVO"/>
    <n v="84"/>
    <d v="2019-10-06T00:00:00"/>
    <d v="2026-10-06T00:00:00"/>
    <m/>
    <n v="36690000"/>
    <n v="38318989"/>
    <n v="0"/>
    <n v="943581"/>
    <s v="49e3e3431e014d9c5502f38bae86dc4337782419"/>
    <n v="0.362401837684177"/>
    <n v="1.383255342334482"/>
    <n v="0.88134428974112011"/>
    <n v="-0.18253100816129431"/>
    <n v="1.5913385900504931"/>
    <x v="0"/>
    <n v="1.0443987189970019"/>
    <x v="0"/>
  </r>
  <r>
    <s v="8a42b41801d1dd8ccede8ba470d88e035671d188"/>
    <s v="5b3cfc0253092d4151ac6f5ed401630603c28af2"/>
    <s v="PREPAGADO"/>
    <s v="d42a0e1d5792a438fbe63c928d603c193394d0b9"/>
    <n v="220"/>
    <s v="LOGAN"/>
    <n v="2018"/>
    <s v="NUEVO LOGAN"/>
    <m/>
    <s v="NUEVO"/>
    <n v="84"/>
    <d v="2017-12-15T00:00:00"/>
    <d v="2024-12-15T00:00:00"/>
    <d v="2019-02-28T00:00:00"/>
    <n v="39310000"/>
    <n v="35379000"/>
    <n v="3931000"/>
    <n v="819294"/>
    <s v="a8f19864c6b90993cde73eb96db636ce464e32e6"/>
    <n v="-0.54720457874021866"/>
    <n v="0.79032357974038436"/>
    <n v="1.158000004680509"/>
    <n v="-0.5567609221985067"/>
    <n v="0.74051193869292065"/>
    <x v="0"/>
    <n v="0.9"/>
    <x v="0"/>
  </r>
  <r>
    <s v="09375cd480c57ba63040db5bd65ea4835507b52a"/>
    <s v="fee588f25b61aee2881128f8b7aacd6c0115d5c7"/>
    <s v="PREPAGADO"/>
    <s v="40caf97a616318873ba6061017861521a8432813"/>
    <n v="48"/>
    <s v="LOGAN"/>
    <n v="2017"/>
    <s v="NUEVO LOGAN"/>
    <m/>
    <s v="NUEVO"/>
    <n v="60"/>
    <d v="2017-04-04T00:00:00"/>
    <d v="2022-04-04T00:00:00"/>
    <d v="2017-08-28T00:00:00"/>
    <n v="32390000"/>
    <n v="17390000"/>
    <n v="15000000"/>
    <n v="458564"/>
    <s v="cafe2aba4c008cb02fee6101be7ab38b6a34f37b"/>
    <n v="1.3205205963178741"/>
    <n v="-0.7006662361102618"/>
    <n v="0.4070773498450232"/>
    <n v="-0.4911789034155063"/>
    <n v="-3.2966835268508812E-2"/>
    <x v="3"/>
    <n v="0.53689410311824637"/>
    <x v="4"/>
  </r>
  <r>
    <s v="bb2587b64c976db9c112629ff63040c8a4ef7404"/>
    <s v="9789650279a41c00f4794fce3fb8300538da287d"/>
    <s v="PREPAGADO"/>
    <s v="8e5a6ec8ecf5a2a4f1b2a3647d59bf4bceeae6a9"/>
    <n v="291"/>
    <s v="SANDERO"/>
    <n v="2019"/>
    <s v="NUEVO SANDERO"/>
    <m/>
    <s v="NUEVO"/>
    <n v="48"/>
    <d v="2018-01-06T00:00:00"/>
    <d v="2022-05-18T00:00:00"/>
    <d v="2019-05-14T00:00:00"/>
    <n v="34250000"/>
    <n v="14000000"/>
    <n v="20250000"/>
    <n v="400155"/>
    <s v="e9a20609d5e4f2cce4f367ca3b625e5b99e50d14"/>
    <n v="1.114343141928344"/>
    <n v="-1.2268156333786799"/>
    <n v="-0.81279531726787391"/>
    <n v="0.1577210917379899"/>
    <n v="0.1217289195237771"/>
    <x v="5"/>
    <n v="0.40875912408759124"/>
    <x v="4"/>
  </r>
  <r>
    <s v="d8380d8e5e43696e9645b1f677177ce7365d4f9d"/>
    <s v="140bec0e930b2b88cd23a0eb0fa5f52b76758ec1"/>
    <s v="PREPAGADO"/>
    <s v="5ce2dbf775b694e316affcb7208ac8d2c8bacc88"/>
    <n v="46"/>
    <s v="DUSTER"/>
    <n v="2019"/>
    <s v="DUSTER"/>
    <m/>
    <s v="NUEVO"/>
    <n v="72"/>
    <d v="2018-08-31T00:00:00"/>
    <d v="2024-08-31T00:00:00"/>
    <d v="2020-01-10T00:00:00"/>
    <n v="62890000"/>
    <n v="58540000"/>
    <n v="4350000"/>
    <n v="1509356"/>
    <s v="4e5d7b0d98a26995f24bcabfb130c7187152651f"/>
    <n v="-0.60784500650184503"/>
    <n v="0.91692471188308589"/>
    <n v="-0.1494609132483187"/>
    <n v="0.2258406804542393"/>
    <n v="-0.96114136402222416"/>
    <x v="1"/>
    <n v="0.93083161074892673"/>
    <x v="0"/>
  </r>
  <r>
    <s v="4fe900d70ebb742dec043535068304186fc4dac9"/>
    <s v="3984a4f71290553216803cdf48ca9f902148ad8f"/>
    <s v="PREPAGADO"/>
    <s v="c1e30395230ab6747c4b28fe4256aa099225b503"/>
    <n v="236"/>
    <s v="STEPWAY"/>
    <n v="2017"/>
    <s v="NUEVO STEPWAY"/>
    <m/>
    <s v="NUEVO"/>
    <n v="84"/>
    <d v="2017-02-24T00:00:00"/>
    <d v="2024-02-24T00:00:00"/>
    <d v="2018-01-25T00:00:00"/>
    <n v="46650000"/>
    <n v="41650000"/>
    <n v="5000000"/>
    <n v="891365"/>
    <s v="978121aa0061733aad5d3e5f722e5a95a785fcdb"/>
    <n v="-1.3719143962983369"/>
    <n v="0.76083631194008217"/>
    <n v="1.078955514697826"/>
    <n v="-0.72751294257442667"/>
    <n v="-0.4197062222492236"/>
    <x v="0"/>
    <n v="0.89281886387995713"/>
    <x v="0"/>
  </r>
  <r>
    <s v="6a4c94551c26b0902b4e41308842064e28a9c122"/>
    <s v="8e6427dd0e2008fd26b2e4d0d98d5433176c913c"/>
    <s v="PREPAGADO"/>
    <s v="1cfc8f77eeb90420e06185d48b9a2c6de9a1780f"/>
    <n v="61"/>
    <s v="STEPWAY"/>
    <n v="2019"/>
    <s v="NUEVO STEPWAY"/>
    <m/>
    <s v="NUEVO"/>
    <n v="84"/>
    <d v="2018-10-24T00:00:00"/>
    <d v="2025-10-24T00:00:00"/>
    <d v="2020-01-23T00:00:00"/>
    <n v="42780000"/>
    <n v="21390000"/>
    <n v="21390000"/>
    <n v="484899"/>
    <s v="f1cfc4e2d3f8e9e071d8ddbdb5aab1b3ceeb1ef1"/>
    <n v="1.3690329385271749"/>
    <n v="-0.85216124758390532"/>
    <n v="0.52564408481904745"/>
    <n v="-5.1425053747254632E-2"/>
    <n v="0.1217289195237771"/>
    <x v="0"/>
    <n v="0.5"/>
    <x v="4"/>
  </r>
  <r>
    <s v="122008b3bef9e3145cf9c687bed33249805187c9"/>
    <s v="c8ce96965eb282601bcca387492f546bf881b933"/>
    <s v="ACTIVO"/>
    <s v="b015fc4d0ad8050efb8f4d92b7490b29a1fa8737"/>
    <n v="49"/>
    <s v="SANDERO"/>
    <n v="2022"/>
    <s v="NUEVO SANDERO PH2"/>
    <s v="2e892f86d188d01ec5691b7918003dc271108083"/>
    <s v="NUEVO"/>
    <n v="84"/>
    <d v="2021-02-08T00:00:00"/>
    <d v="2028-02-08T00:00:00"/>
    <m/>
    <n v="45990000"/>
    <n v="45990000"/>
    <n v="0"/>
    <n v="990141"/>
    <s v="0e1cad2c67fa2a907683ad47c51b4214fd47327c"/>
    <n v="-1.1172245996995069"/>
    <n v="1.2009447865714571"/>
    <n v="0.48612183982770601"/>
    <n v="-0.37675708547449771"/>
    <n v="1.823382222238922"/>
    <x v="0"/>
    <n v="1"/>
    <x v="0"/>
  </r>
  <r>
    <s v="2b834b8f9c076a073ab9aa2a1bf4b2415f483f44"/>
    <s v="6deef40b2120fda0313082e8b78166fa25fe5d3e"/>
    <s v="PREPAGADO"/>
    <s v="277132ad8b04990f093fc5bb72d77163192dec3d"/>
    <n v="48"/>
    <s v="STEPWAY"/>
    <n v="2017"/>
    <s v="NUEVO STEPWAY"/>
    <m/>
    <s v="NUEVO"/>
    <n v="84"/>
    <d v="2017-02-02T00:00:00"/>
    <d v="2024-02-02T00:00:00"/>
    <d v="2018-02-28T00:00:00"/>
    <n v="49390000"/>
    <n v="24695000"/>
    <n v="24695000"/>
    <n v="571310"/>
    <s v="cafe2aba4c008cb02fee6101be7ab38b6a34f37b"/>
    <n v="1.029446543062067"/>
    <n v="-0.85216124758390532"/>
    <n v="0.92086653473246149"/>
    <n v="2.8895647821805578E-2"/>
    <n v="0.89520769348520657"/>
    <x v="0"/>
    <n v="0.5"/>
    <x v="4"/>
  </r>
  <r>
    <s v="3eaf2391c4c0d5d65562bef12060aa77fae2ce56"/>
    <s v="c5fcbb5f7aaba8e7c19e6bfef310e271dcc6b30e"/>
    <s v="PREPAGADO"/>
    <s v="8517dd17a270cf8ac588592ed39cd87a2bb0c799"/>
    <n v="61"/>
    <s v="STEPWAY"/>
    <n v="2019"/>
    <s v="NUEVO STEPWAY"/>
    <s v="2e892f86d188d01ec5691b7918003dc271108083"/>
    <s v="NUEVO"/>
    <n v="72"/>
    <d v="2019-04-02T00:00:00"/>
    <d v="2025-02-04T00:00:00"/>
    <d v="2020-01-31T00:00:00"/>
    <n v="45990000"/>
    <n v="22995000"/>
    <n v="22995000"/>
    <n v="566278"/>
    <s v="5ff736dd5fe05d193ce7c5ec63ce711d264e48d3"/>
    <n v="0.95667802974811544"/>
    <n v="-0.85216124758390532"/>
    <n v="0.32803285986234038"/>
    <n v="-0.30996477975649073"/>
    <n v="-0.72909773183379534"/>
    <x v="1"/>
    <n v="0.5"/>
    <x v="4"/>
  </r>
  <r>
    <s v="063929f80ae8753023b454942c7c712375386aa3"/>
    <s v="a3db21d62058bb505c02a67aa095a9847a31d889"/>
    <s v="PREPAGADO"/>
    <s v="277132ad8b04990f093fc5bb72d77163192dec3d"/>
    <n v="50"/>
    <s v="DUSTER"/>
    <n v="2017"/>
    <s v="DUSTER"/>
    <m/>
    <s v="NUEVO"/>
    <n v="84"/>
    <d v="2016-12-21T00:00:00"/>
    <d v="2023-12-21T00:00:00"/>
    <d v="2017-11-14T00:00:00"/>
    <n v="63830500"/>
    <n v="14830500"/>
    <n v="49000000"/>
    <n v="343098"/>
    <s v="9adb58a4cb56c9cb2922e8487fdc9fdf00ee0d01"/>
    <n v="-6.2081156647207668E-2"/>
    <n v="-1.9512221453376699"/>
    <n v="0.92086653473246149"/>
    <n v="0.76735589704979401"/>
    <n v="1.7460343448427791"/>
    <x v="0"/>
    <n v="0.23234190551538841"/>
    <x v="1"/>
  </r>
  <r>
    <s v="4c403c2263d012cdcbffce09e0067240f69097a0"/>
    <s v="bc1e62734063d953c768d905b36b2a4a9a6aa781"/>
    <s v="PREPAGADO"/>
    <s v="f92259594cc36db09951704e2e59eef51308995c"/>
    <n v="62"/>
    <s v="STEPWAY"/>
    <n v="2020"/>
    <s v="NUEVO STEPWAY"/>
    <s v="2e892f86d188d01ec5691b7918003dc271108083"/>
    <s v="NUEVO"/>
    <n v="72"/>
    <d v="2019-07-29T00:00:00"/>
    <d v="2025-07-29T00:00:00"/>
    <d v="2021-10-14T00:00:00"/>
    <n v="43203050"/>
    <n v="37203050"/>
    <n v="6000000"/>
    <n v="940532"/>
    <s v="f99cba83470b6744b02cb8a0d0c03e84221970cc"/>
    <n v="-3.7824985542557123E-2"/>
    <n v="0.6306778167657523"/>
    <n v="0.76277755476709586"/>
    <n v="-0.30364898376410382"/>
    <n v="-0.65174985443765243"/>
    <x v="1"/>
    <n v="0.86112091623160869"/>
    <x v="0"/>
  </r>
  <r>
    <s v="6cf604470c95b8ef84579747ee217ce4218bb68d"/>
    <s v="f74f7df3ceb08072efe255e442d435e4b06d1ef0"/>
    <s v="PREPAGADO"/>
    <s v="30c7c4d76d30bc37a7d13b4c95a2ac93f65f85d1"/>
    <n v="60"/>
    <s v="LOGAN"/>
    <n v="2018"/>
    <s v="NUEVO LOGAN"/>
    <m/>
    <s v="NUEVO"/>
    <n v="84"/>
    <d v="2017-08-08T00:00:00"/>
    <d v="2024-08-08T00:00:00"/>
    <d v="2018-12-17T00:00:00"/>
    <n v="38740000"/>
    <n v="34866000"/>
    <n v="3874000"/>
    <n v="792998"/>
    <s v="002cf26c2c656a51db8195e4bd8bbcee3903d748"/>
    <n v="-1.8449097328390229"/>
    <n v="0.79032357974038436"/>
    <n v="0.92086653473246149"/>
    <n v="-0.70925823767236751"/>
    <n v="-1.11583711881451"/>
    <x v="0"/>
    <n v="0.9"/>
    <x v="0"/>
  </r>
  <r>
    <s v="83b5a36dbea310b47e7f4ee03fa0e49d8b7c2edb"/>
    <s v="3f318ba886ea85fcca2626c37c112a2166193f63"/>
    <s v="ACTIVO"/>
    <s v="dd7c4e251bb4251454591a52f0c2ccd78f5324f3"/>
    <n v="83"/>
    <s v="DUSTER"/>
    <n v="2021"/>
    <s v="DUSTER"/>
    <s v="2e892f86d188d01ec5691b7918003dc271108083"/>
    <s v="NUEVO"/>
    <n v="84"/>
    <d v="2021-08-02T00:00:00"/>
    <d v="2028-08-02T00:00:00"/>
    <m/>
    <n v="58989999"/>
    <n v="28989999"/>
    <n v="30000000"/>
    <n v="708727"/>
    <s v="2141bd06ec949dc96e6cd2fa75a8353e56eae24c"/>
    <n v="0.71411631870160996"/>
    <n v="-0.88731363244159867"/>
    <n v="-0.9948810187246323"/>
    <n v="0.3740755223334693"/>
    <n v="1.823382222238922"/>
    <x v="0"/>
    <n v="0.49143921836648957"/>
    <x v="4"/>
  </r>
  <r>
    <s v="442a7e94e8760d046c22ced6fd144449ee047540"/>
    <s v="3d7329ad64d611d44d9ae3677dccccbe0eafb8e1"/>
    <s v="PREPAGADO"/>
    <s v="30c7c4d76d30bc37a7d13b4c95a2ac93f65f85d1"/>
    <n v="59"/>
    <s v="SANDERO"/>
    <n v="2018"/>
    <s v="NUEVO SANDERO"/>
    <m/>
    <s v="NUEVO"/>
    <n v="72"/>
    <d v="2017-08-25T00:00:00"/>
    <d v="2023-08-25T00:00:00"/>
    <d v="2019-07-15T00:00:00"/>
    <n v="31683400"/>
    <n v="30000000"/>
    <n v="1683400"/>
    <n v="715449"/>
    <s v="7f9e4021b093c57ae939c2999fa9b6f9d2ac5b97"/>
    <n v="0.56857929207370672"/>
    <n v="0.98277383914175287"/>
    <n v="0.48612183982770601"/>
    <n v="-0.34813271247689248"/>
    <n v="-0.1103147126646518"/>
    <x v="1"/>
    <n v="0.94686807602719403"/>
    <x v="0"/>
  </r>
  <r>
    <s v="575653cbf534c7e3bd4a15852e913f1d3283e6cf"/>
    <s v="721d73f7e0b4ea7bc9f0851beb06a1498a68c8d8"/>
    <s v="PREPAGADO"/>
    <s v="4ed602eda8bf7f8f674b77a7266776acb1f1dd2a"/>
    <n v="27"/>
    <s v="KWID"/>
    <n v="2020"/>
    <s v="KWID"/>
    <s v="2e892f86d188d01ec5691b7918003dc271108083"/>
    <s v="NUEVO"/>
    <n v="72"/>
    <d v="2019-01-11T00:00:00"/>
    <d v="2025-11-01T00:00:00"/>
    <d v="2020-03-24T00:00:00"/>
    <n v="36640000"/>
    <n v="37432000"/>
    <n v="0"/>
    <n v="1008523"/>
    <s v="7c620676a3142bbcb0d8a97ffebbdc12de3145fd"/>
    <n v="-0.72912586202509788"/>
    <n v="1.2897035190524091"/>
    <n v="1.5617812877235239E-2"/>
    <n v="0.19020085841091"/>
    <n v="0.97255557088134947"/>
    <x v="1"/>
    <n v="1.0216157205240175"/>
    <x v="0"/>
  </r>
  <r>
    <s v="49090ecba2629786c9b43db8bdda3dcb646f883a"/>
    <s v="7090a1d9e37275198ee0d16c13978c83e129503a"/>
    <s v="ACTIVO"/>
    <s v="20b407ba18a4eddeb45c9654fb2ee3a53efe58e2"/>
    <n v="46"/>
    <s v="LOGAN"/>
    <n v="2022"/>
    <s v="NUEVO LOGAN PH2"/>
    <s v="2e892f86d188d01ec5691b7918003dc271108083"/>
    <s v="NUEVO"/>
    <n v="84"/>
    <d v="2021-05-27T00:00:00"/>
    <d v="2028-05-27T00:00:00"/>
    <m/>
    <n v="44500000"/>
    <n v="44500000"/>
    <n v="0"/>
    <n v="949116"/>
    <s v="7e550c4e4136820a2fa73809cb7d39457dab78e5"/>
    <n v="-0.30464286769371318"/>
    <n v="1.2009447865714571"/>
    <n v="0.36755510485368181"/>
    <n v="7.6538093903185797E-3"/>
    <n v="1.127251325673635"/>
    <x v="0"/>
    <n v="1"/>
    <x v="0"/>
  </r>
  <r>
    <s v="22dd596d6e7a5200039b365db1a725606b08b132"/>
    <s v="137f27579fb5d5250ef62d39205e7452d1766214"/>
    <s v="ACTIVO"/>
    <s v="f23ad4b0e3f43823ddef693ebb173afd3ccd52c1"/>
    <n v="50"/>
    <s v="USADOS"/>
    <n v="2015"/>
    <s v="USADOS MM"/>
    <m/>
    <s v="USADO"/>
    <n v="60"/>
    <d v="2021-03-19T00:00:00"/>
    <d v="2026-03-19T00:00:00"/>
    <m/>
    <n v="24000000"/>
    <n v="6000000"/>
    <n v="18000000"/>
    <n v="159536"/>
    <s v="2b6df99bd30f7bb1ed920f30ad5b5072040c5336"/>
    <n v="-2.569689999023184E-2"/>
    <n v="-1.878714264661586"/>
    <n v="-0.18575632502509701"/>
    <n v="-0.46497709571026707"/>
    <n v="-0.72909773183379534"/>
    <x v="3"/>
    <n v="0.25"/>
    <x v="1"/>
  </r>
  <r>
    <s v="fd53e9c13149d7cf201aa0456c1ed90c7797eff7"/>
    <s v="72a7a245e58cbb3cf51fa6b6693efa39e471d738"/>
    <s v="ACTIVO"/>
    <s v="b015fc4d0ad8050efb8f4d92b7490b29a1fa8737"/>
    <n v="60"/>
    <s v="DUSTER"/>
    <n v="2022"/>
    <s v="NUEVA DUSTER"/>
    <s v="2e892f86d188d01ec5691b7918003dc271108083"/>
    <s v="NUEVO"/>
    <n v="84"/>
    <d v="2021-08-26T00:00:00"/>
    <d v="2028-08-26T00:00:00"/>
    <m/>
    <n v="79730000"/>
    <n v="81061000"/>
    <n v="0"/>
    <n v="1520875"/>
    <s v="002cf26c2c656a51db8195e4bd8bbcee3903d748"/>
    <n v="-0.4986922365309176"/>
    <n v="1.2694932408913051"/>
    <n v="0.2094661248883162"/>
    <n v="7.0816415966345164E-2"/>
    <n v="-1.425228628399082"/>
    <x v="0"/>
    <n v="1.0166938417157907"/>
    <x v="0"/>
  </r>
  <r>
    <s v="b863717e4eb631b02d0753d2c82c6bdad323ce28"/>
    <s v="6a1a5690225671a8c2a12a2e2fdc74f25f8308c1"/>
    <s v="ACTIVO"/>
    <s v="a77c76312e7298e8d8cbf37d37191bb75af8eded"/>
    <n v="7"/>
    <s v="STEPWAY"/>
    <n v="2021"/>
    <s v="NUEVO STEPWAY PH2"/>
    <s v="2e892f86d188d01ec5691b7918003dc271108083"/>
    <s v="NUEVO"/>
    <n v="84"/>
    <d v="2020-02-12T00:00:00"/>
    <d v="2027-02-12T00:00:00"/>
    <m/>
    <n v="54640000"/>
    <n v="44640000"/>
    <n v="10000000"/>
    <n v="937255"/>
    <s v="d4fe067a31477c3902f47c94ed98e66bfafeebdb"/>
    <n v="-0.58358883539719453"/>
    <n v="0.44944184581180718"/>
    <n v="0.16994387989697479"/>
    <n v="1.120138009798666"/>
    <n v="-1.0384892414183671"/>
    <x v="0"/>
    <n v="0.81698389458272325"/>
    <x v="0"/>
  </r>
  <r>
    <s v="4533df5bd18c0ef43fdecc7ed3f4052c66fc20e6"/>
    <s v="de4472da313251bea8128624bd05f59440cb550a"/>
    <s v="ACTIVO"/>
    <s v="717ac4a931a014833e77c82ad9812385e09e88a3"/>
    <n v="49"/>
    <s v="LOGAN"/>
    <n v="2021"/>
    <s v="NUEVO LOGAN PH2"/>
    <s v="2e892f86d188d01ec5691b7918003dc271108083"/>
    <s v="NUEVO"/>
    <n v="27"/>
    <d v="2020-10-22T00:00:00"/>
    <d v="2023-01-22T00:00:00"/>
    <m/>
    <n v="57490000"/>
    <n v="28745000"/>
    <n v="28745000"/>
    <n v="1130744"/>
    <s v="0e1cad2c67fa2a907683ad47c51b4214fd47327c"/>
    <n v="0.55645120652138136"/>
    <n v="-0.85216124758390532"/>
    <n v="-4.4146365390986242"/>
    <n v="1.026151172332473"/>
    <n v="0.81785981608906366"/>
    <x v="4"/>
    <n v="0.5"/>
    <x v="4"/>
  </r>
  <r>
    <s v="54938a4130728c6187d568c0a4a8f209f5aebbe9"/>
    <s v="de8ea805b5e8edf39ce67206ae8b4feea505dba5"/>
    <s v="ACTIVO"/>
    <s v="332374b2b7921de83a34fd882bfb4141e02b091c"/>
    <n v="236"/>
    <s v="STEPWAY"/>
    <n v="2022"/>
    <s v="NUEVO STEPWAY PH2"/>
    <s v="2e892f86d188d01ec5691b7918003dc271108083"/>
    <s v="NUEVO"/>
    <n v="24"/>
    <d v="2021-10-20T00:00:00"/>
    <d v="2023-10-20T00:00:00"/>
    <m/>
    <n v="69705000"/>
    <n v="30015000"/>
    <n v="39690000"/>
    <n v="1461846"/>
    <s v="0f9b5dd1053091f7cd0591c9ce15485174f94dc7"/>
    <n v="-0.6684854342634714"/>
    <n v="-1.1371307745970769"/>
    <n v="-0.93667897986058324"/>
    <n v="0.48224526979738541"/>
    <n v="0.74051193869292065"/>
    <x v="2"/>
    <n v="0.43060038734667527"/>
    <x v="4"/>
  </r>
  <r>
    <s v="a6cb5c7427c5c02c2422f3c86fc6d61af4fa8710"/>
    <s v="e07cac56afef47ced049e19a145dd1ea8223152b"/>
    <s v="PREPAGADO"/>
    <s v="b4e4c47385be5faca1df9f419a51558ded0d1ce0"/>
    <n v="-1"/>
    <s v="USADOS"/>
    <n v="2015"/>
    <s v="USADOS MM"/>
    <m/>
    <s v="USADO"/>
    <n v="72"/>
    <d v="2019-07-02T00:00:00"/>
    <d v="2025-02-07T00:00:00"/>
    <d v="2019-06-19T00:00:00"/>
    <n v="26900000"/>
    <n v="26900000"/>
    <n v="0"/>
    <n v="632806"/>
    <s v="2950d902c8b30585038c8f445df8ff3e2d2365ee"/>
    <n v="0.1804805543992978"/>
    <n v="1.2009447865714571"/>
    <n v="0.28851061487099899"/>
    <n v="7.6624731162454884E-2"/>
    <n v="-1.0384892414183671"/>
    <x v="1"/>
    <n v="1"/>
    <x v="0"/>
  </r>
  <r>
    <s v="25c2866ee6b8ce7854c9eb3ca5f1c8588f6c11d7"/>
    <s v="b40d252b6a11892d13424a55fde584c102cb8350"/>
    <s v="PREPAGADO"/>
    <s v="3a9c85964211c4ff203388bf5d92c22cf10e64ca"/>
    <n v="48"/>
    <s v="SANDERO"/>
    <n v="2018"/>
    <s v="NUEVO SANDERO"/>
    <m/>
    <s v="NUEVO"/>
    <n v="84"/>
    <d v="2017-06-30T00:00:00"/>
    <d v="2024-06-30T00:00:00"/>
    <d v="2019-08-16T00:00:00"/>
    <n v="36261500"/>
    <n v="33261500"/>
    <n v="3000000"/>
    <n v="680303"/>
    <s v="cafe2aba4c008cb02fee6101be7ab38b6a34f37b"/>
    <n v="0.84752525977718796"/>
    <n v="0.86122811172534786"/>
    <n v="0.52941055476672216"/>
    <n v="-0.60398169498356502"/>
    <n v="-0.80644560922993824"/>
    <x v="0"/>
    <n v="0.91726762544296292"/>
    <x v="0"/>
  </r>
  <r>
    <s v="661dee5d88ca7d1b3cb285cabb8e58da3cb5add1"/>
    <s v="2152581f687b47c3aab455de9d67d4ee54ef0806"/>
    <s v="PREPAGADO"/>
    <s v="436c54f5b94298880918c6dd867e76b0c1e55269"/>
    <n v="87"/>
    <s v="LOGAN"/>
    <n v="2017"/>
    <s v="NUEVO LOGAN"/>
    <m/>
    <s v="NUEVO"/>
    <n v="84"/>
    <d v="2017-03-01T00:00:00"/>
    <d v="2024-01-03T00:00:00"/>
    <d v="2018-11-08T00:00:00"/>
    <n v="34540000"/>
    <n v="19540000"/>
    <n v="15000000"/>
    <n v="379231"/>
    <s v="c524f58dca9093976c84600af685d00d38a689d0"/>
    <n v="0.26537715326557482"/>
    <n v="-0.58229728131102332"/>
    <n v="-9.313357255318902E-2"/>
    <n v="-0.63657132178962295"/>
    <n v="-0.1103147126646518"/>
    <x v="0"/>
    <n v="0.56572090330052116"/>
    <x v="4"/>
  </r>
  <r>
    <s v="1c159104f03846ec7fff017eea81f9d0c16256d9"/>
    <s v="394098d3cc6e7e85ec62693f90e0f704e36a5adf"/>
    <s v="PREPAGADO"/>
    <s v="f98b6ed0f99f362a5e7badb5494c207af077ce8b"/>
    <n v="76"/>
    <s v="OROCH"/>
    <n v="2017"/>
    <s v="OROCH"/>
    <m/>
    <s v="NUEVO"/>
    <n v="72"/>
    <d v="2017-12-05T00:00:00"/>
    <d v="2023-05-12T00:00:00"/>
    <d v="2021-12-17T00:00:00"/>
    <n v="57990000"/>
    <n v="48090000"/>
    <n v="9900000"/>
    <n v="1171310"/>
    <s v="8dd2e3893a694ae60c11d740aa9e097857f3681c"/>
    <n v="1.1507273985853199"/>
    <n v="0.49993600098297292"/>
    <n v="0.92086653473246149"/>
    <n v="8.2595679184055693E-2"/>
    <n v="1.436642835258207"/>
    <x v="1"/>
    <n v="0.82928091050181063"/>
    <x v="0"/>
  </r>
  <r>
    <s v="96993b1204b8af528e9330c345fcd6abd9dd1ed3"/>
    <s v="fc78a548e89e26177b4f3a586e40f3cd68315e45"/>
    <s v="PREPAGADO"/>
    <s v="a77c76312e7298e8d8cbf37d37191bb75af8eded"/>
    <n v="84"/>
    <s v="SANDERO"/>
    <n v="2021"/>
    <s v="NUEVO SANDERO PH2"/>
    <s v="2e892f86d188d01ec5691b7918003dc271108083"/>
    <s v="NUEVO"/>
    <n v="84"/>
    <d v="2020-03-11T00:00:00"/>
    <d v="2027-11-03T00:00:00"/>
    <d v="2021-11-24T00:00:00"/>
    <n v="46590000"/>
    <n v="46590000"/>
    <n v="0"/>
    <n v="937087"/>
    <s v="0b9e5ef7ecdb21c3df2e91f8c180559e4790ebd3"/>
    <n v="-0.34102712435068899"/>
    <n v="1.2009447865714571"/>
    <n v="0.99991102471514426"/>
    <n v="-0.30950608880786079"/>
    <n v="-0.88379348662608126"/>
    <x v="0"/>
    <n v="1"/>
    <x v="0"/>
  </r>
  <r>
    <s v="55f2c7e30bbc317b930d204714361b186fdb2a0a"/>
    <s v="610e4c10ec8275500e451535c82dd63a48bd89de"/>
    <s v="PREPAGADO"/>
    <s v="dac4926c8971166aacc848a5374cc4b93349c086"/>
    <n v="51"/>
    <s v="USADOS"/>
    <n v="2017"/>
    <s v="USADOS MM"/>
    <m/>
    <s v="NUEVO"/>
    <n v="60"/>
    <d v="2020-06-07T00:00:00"/>
    <d v="2025-07-06T00:00:00"/>
    <d v="2021-04-12T00:00:00"/>
    <n v="53000000"/>
    <n v="10000000"/>
    <n v="43000000"/>
    <n v="258387"/>
    <s v="b53b0bf5f413cb9aab27f8e13ca1e90e2ee4fea7"/>
    <n v="-0.1348496699611593"/>
    <n v="-2.1305102877183759"/>
    <n v="0.36755510485368181"/>
    <n v="-3.8040704113064872E-2"/>
    <n v="0.50846830650449182"/>
    <x v="3"/>
    <n v="0.2"/>
    <x v="3"/>
  </r>
  <r>
    <s v="ce321c2e938e73b6341fa93306ca142498c8c447"/>
    <s v="fc65e8103ffc4e08ece39f43af2112d253d2bb06"/>
    <s v="PREPAGADO"/>
    <s v="f2cf6a193cdd3090e91192596429852031f8f002"/>
    <n v="62"/>
    <s v="STEPWAY"/>
    <n v="2020"/>
    <s v="NUEVO STEPWAY"/>
    <s v="2e892f86d188d01ec5691b7918003dc271108083"/>
    <s v="NUEVO"/>
    <n v="84"/>
    <d v="2019-05-24T00:00:00"/>
    <d v="2026-05-24T00:00:00"/>
    <d v="2020-03-10T00:00:00"/>
    <n v="43870000"/>
    <n v="43870000"/>
    <n v="0"/>
    <n v="1113979"/>
    <s v="f99cba83470b6744b02cb8a0d0c03e84221970cc"/>
    <n v="0.90816568753881444"/>
    <n v="1.2009447865714571"/>
    <n v="-0.19624533123457411"/>
    <n v="4.8869945925638682E-2"/>
    <n v="4.4381042127634142E-2"/>
    <x v="0"/>
    <n v="1"/>
    <x v="0"/>
  </r>
  <r>
    <s v="058cef0acf81efe4157e4e1a50ec139279cb28fc"/>
    <s v="63dfcca5ec68ed00704ef9aa76082c3fff8437c0"/>
    <s v="PREPAGADO"/>
    <s v="f1660bce152bd13abf027b14ac8a826e5004e35a"/>
    <n v="48"/>
    <s v="SANDERO"/>
    <n v="2017"/>
    <s v="NUEVO SANDERO"/>
    <m/>
    <s v="NUEVO"/>
    <n v="72"/>
    <d v="2017-05-01T00:00:00"/>
    <d v="2023-01-05T00:00:00"/>
    <d v="2019-07-17T00:00:00"/>
    <n v="37290000"/>
    <n v="35425500"/>
    <n v="1864500"/>
    <n v="752706"/>
    <s v="cafe2aba4c008cb02fee6101be7ab38b6a34f37b"/>
    <n v="0.90816568753881444"/>
    <n v="0.99563418315592023"/>
    <n v="-0.11842682129152329"/>
    <n v="0.10191446743004209"/>
    <n v="0.58581618390063472"/>
    <x v="1"/>
    <n v="0.95"/>
    <x v="0"/>
  </r>
  <r>
    <s v="0d86953f9b7c10480d25c69e500a8dab8800bef6"/>
    <s v="0b4f840ddb98c0f3c9002942132ca286f1df2e04"/>
    <s v="ACTIVO"/>
    <s v="7e56e2af0ef46a9f3840a5080889a18764a6b436"/>
    <n v="49"/>
    <s v="SANDERO"/>
    <n v="2022"/>
    <s v="NUEVO SANDERO PH2"/>
    <m/>
    <s v="NUEVO"/>
    <n v="84"/>
    <d v="2021-09-12T00:00:00"/>
    <d v="2028-09-12T00:00:00"/>
    <m/>
    <n v="49590000"/>
    <n v="20700000"/>
    <n v="28890000"/>
    <n v="451857"/>
    <s v="0e1cad2c67fa2a907683ad47c51b4214fd47327c"/>
    <n v="0.35027375213185169"/>
    <n v="-1.1912404655660069"/>
    <n v="-0.30432305999912118"/>
    <n v="0.45834355490980572"/>
    <n v="-0.34235834485308059"/>
    <x v="0"/>
    <n v="0.41742286751361163"/>
    <x v="4"/>
  </r>
  <r>
    <s v="f1dd4a88a1b14ea755a702501433fa7192bc802b"/>
    <s v="22cde011a9a2deb4417395c6e0e783f5ff1790a9"/>
    <s v="ACTIVO"/>
    <s v="3a0535153a5f5fc7c8dcca47c9a725208db375aa"/>
    <n v="49"/>
    <s v="DUSTER"/>
    <n v="2022"/>
    <s v="NUEVA DUSTER"/>
    <s v="2e892f86d188d01ec5691b7918003dc271108083"/>
    <s v="NUEVO"/>
    <n v="72"/>
    <d v="2021-04-27T00:00:00"/>
    <d v="2027-04-27T00:00:00"/>
    <m/>
    <n v="82539800"/>
    <n v="45289200"/>
    <n v="37250600"/>
    <n v="1081293"/>
    <s v="87e15bf1cdf86c075c8ab551c1cd6cdf48f66158"/>
    <n v="0.53219503541673086"/>
    <n v="-0.65220803511959979"/>
    <n v="9.0899389914291959E-2"/>
    <n v="1.654318801273112"/>
    <n v="1.5913385900504931"/>
    <x v="1"/>
    <n v="0.54869529608746326"/>
    <x v="4"/>
  </r>
  <r>
    <s v="9c345781e3814cc637845b95bb34b13500acba65"/>
    <s v="0f4ce3f582627ee35d97ee5de16fea9c4b1cd8c8"/>
    <s v="ACTIVO"/>
    <s v="d70c5ad6d9927086d188b2a0af85d533acdf3336"/>
    <n v="38"/>
    <s v="STEPWAY"/>
    <n v="2021"/>
    <s v="NUEVO STEPWAY PH2"/>
    <s v="2e892f86d188d01ec5691b7918003dc271108083"/>
    <s v="NUEVO"/>
    <n v="72"/>
    <d v="2020-11-13T00:00:00"/>
    <d v="2026-11-13T00:00:00"/>
    <m/>
    <n v="51482946"/>
    <n v="46482946"/>
    <n v="5000000"/>
    <n v="970806"/>
    <s v="76c9cd8386f602314b92c098d88f738459249279"/>
    <n v="-2.051087187228553"/>
    <n v="0.80215136201580639"/>
    <n v="0.36755510485368181"/>
    <n v="-6.0168061684164477E-2"/>
    <n v="-0.96114136402222416"/>
    <x v="1"/>
    <n v="0.90288046064807559"/>
    <x v="0"/>
  </r>
  <r>
    <s v="4570ab13ac6200e470d48ecb7b24b4395aec6853"/>
    <s v="32b4df8ff91029c9b6e7952d7a1643f434fb5b7d"/>
    <s v="PREPAGADO"/>
    <s v="5cec3603c7a14573a0da94232ef8fee94127cb96"/>
    <n v="51"/>
    <s v="STEPWAY"/>
    <n v="2019"/>
    <s v="NUEVO STEPWAY"/>
    <m/>
    <s v="NUEVO"/>
    <n v="84"/>
    <d v="2018-08-11T00:00:00"/>
    <d v="2025-11-08T00:00:00"/>
    <d v="2019-11-06T00:00:00"/>
    <n v="43213392"/>
    <n v="21606696"/>
    <n v="21606696"/>
    <n v="478714"/>
    <s v="c7093c3b30a4a709fd8615f4457ce8502fa1b486"/>
    <n v="1.2113678263469461"/>
    <n v="-0.85216124758390532"/>
    <n v="0.32803285986234038"/>
    <n v="1.137581873899348"/>
    <n v="0.89520769348520657"/>
    <x v="0"/>
    <n v="0.5"/>
    <x v="4"/>
  </r>
  <r>
    <s v="737ef196279e25c37574e1c409b58c134c144b8d"/>
    <s v="1d8b940f708237f8ca5cefcc3abb85941b177488"/>
    <s v="PREPAGADO"/>
    <s v="c36079448b08472bbab06f53d78e810b025a3b91"/>
    <n v="38"/>
    <s v="SANDERO"/>
    <n v="2019"/>
    <s v="NUEVO SANDERO"/>
    <m/>
    <s v="NUEVO"/>
    <n v="84"/>
    <d v="2018-04-16T00:00:00"/>
    <d v="2025-04-16T00:00:00"/>
    <d v="2019-09-06T00:00:00"/>
    <n v="33780000"/>
    <n v="26780000"/>
    <n v="7000000"/>
    <n v="564688"/>
    <s v="b5c4e6910594107a133dbf0cbaf1206bdb05aab1"/>
    <n v="0.50793886431208024"/>
    <n v="0.35004234494401237"/>
    <n v="-5.6741094142712202E-2"/>
    <n v="-0.36905691904308358"/>
    <n v="-0.88379348662608126"/>
    <x v="0"/>
    <n v="0.79277679100059206"/>
    <x v="2"/>
  </r>
  <r>
    <s v="45cb6fb4f3e112f4114920bab34b0a4701fc9e11"/>
    <s v="1a5a9b1e798b9e238830b19e83d58771a7ba21e5"/>
    <s v="ACTIVO"/>
    <s v="b015fc4d0ad8050efb8f4d92b7490b29a1fa8737"/>
    <n v="246"/>
    <s v="STEPWAY"/>
    <n v="2022"/>
    <s v="NUEVO STEPWAY PH2"/>
    <s v="2e892f86d188d01ec5691b7918003dc271108083"/>
    <s v="NUEVO"/>
    <n v="84"/>
    <d v="2021-08-31T00:00:00"/>
    <d v="2028-08-31T00:00:00"/>
    <m/>
    <n v="58391400"/>
    <n v="58391400"/>
    <n v="0"/>
    <n v="1285984"/>
    <s v="9d7bd38b98da3721b9fbc0b7b5f1a754213bcdf8"/>
    <n v="0.14409629774232199"/>
    <n v="1.2009447865714571"/>
    <n v="-0.18575632502509701"/>
    <n v="-0.68002880418319045"/>
    <n v="-0.26501046745693763"/>
    <x v="0"/>
    <n v="1"/>
    <x v="0"/>
  </r>
  <r>
    <s v="fe3547068b74981317941f85bade154842ef4495"/>
    <s v="269539e5b3322829a0df26d8510e247aecd0e5e6"/>
    <s v="PREPAGADO"/>
    <s v="b03c331a519e3fb6e210c57f6f7646420773acf4"/>
    <n v="59"/>
    <s v="SANDERO"/>
    <n v="2020"/>
    <s v="NUEVO SANDERO PH2"/>
    <s v="2e892f86d188d01ec5691b7918003dc271108083"/>
    <s v="NUEVO"/>
    <n v="84"/>
    <d v="2020-02-28T00:00:00"/>
    <d v="2027-02-28T00:00:00"/>
    <d v="2021-06-21T00:00:00"/>
    <n v="39240000"/>
    <n v="40938095"/>
    <n v="0"/>
    <n v="920385"/>
    <s v="dc07912f5d15c97d02d6d510bd9579fe85bc5dde"/>
    <n v="-2.3057769838273838"/>
    <n v="1.378639439531143"/>
    <n v="1.039433269706485"/>
    <n v="-0.31175174941453959"/>
    <n v="-1.5799243831913681"/>
    <x v="0"/>
    <n v="1.0432745922528033"/>
    <x v="0"/>
  </r>
  <r>
    <s v="d2d756dffcc649f0756b97753febcb05a0e408f9"/>
    <s v="cc9d1db1e5935d9b0ab2b8f874dc06650694713a"/>
    <s v="PREPAGADO"/>
    <s v="d42a0e1d5792a438fbe63c928d603c193394d0b9"/>
    <n v="49"/>
    <s v="SANDERO"/>
    <n v="2018"/>
    <s v="NUEVO SANDERO"/>
    <m/>
    <s v="NUEVO"/>
    <n v="60"/>
    <d v="2017-12-21T00:00:00"/>
    <d v="2022-12-21T00:00:00"/>
    <d v="2018-04-10T00:00:00"/>
    <n v="38370000"/>
    <n v="11511000"/>
    <n v="26859000"/>
    <n v="305709"/>
    <s v="7b4b50deac96cf6fae5ed6534c753371dda3e07d"/>
    <n v="0.41091417989347812"/>
    <n v="-1.6734036612460499"/>
    <n v="0.52564408481904745"/>
    <n v="-0.53992294834871013"/>
    <n v="-0.88379348662608126"/>
    <x v="3"/>
    <n v="0.3"/>
    <x v="1"/>
  </r>
  <r>
    <s v="04aabe8f84da1d02279ac536a70ec7af88b6675c"/>
    <s v="d66fdd1da4c1cb1d86df0eb1a7cebb4b7ef32cc4"/>
    <s v="PREPAGADO"/>
    <s v="51b223e24d57bc8c01c5001f8833c44559fa1fc7"/>
    <n v="50"/>
    <s v="DUSTER"/>
    <n v="2018"/>
    <s v="DUSTER"/>
    <m/>
    <s v="NUEVO"/>
    <n v="36"/>
    <d v="2017-09-13T00:00:00"/>
    <d v="2020-09-13T00:00:00"/>
    <d v="2018-06-05T00:00:00"/>
    <n v="61490000"/>
    <n v="12000000"/>
    <n v="49490000"/>
    <n v="429784"/>
    <s v="9adb58a4cb56c9cb2922e8487fdc9fdf00ee0d01"/>
    <n v="0.73837248980626058"/>
    <n v="-2.1039248712704319"/>
    <n v="0.52564408481904745"/>
    <n v="-0.5892591095281916"/>
    <n v="1.823382222238922"/>
    <x v="4"/>
    <n v="0.2"/>
    <x v="3"/>
  </r>
  <r>
    <s v="770eda3ee806d0fdfb962eb21c6806e8fe44711b"/>
    <s v="326691091ecb4ac61de5eb1c9e8ee97118682c75"/>
    <s v="PREPAGADO"/>
    <s v="dbf8e48963fc4f162fe5fdf117a94083f02b1da5"/>
    <n v="246"/>
    <s v="SANDERO"/>
    <n v="2018"/>
    <s v="NUEVO SANDERO"/>
    <m/>
    <s v="NUEVO"/>
    <n v="84"/>
    <d v="2017-02-23T00:00:00"/>
    <d v="2024-02-23T00:00:00"/>
    <d v="2018-07-27T00:00:00"/>
    <n v="32990000"/>
    <n v="31340500"/>
    <n v="1649500"/>
    <n v="627936"/>
    <s v="6e69c18c5a97c9d065ae12b467e0bb2b923ab471"/>
    <n v="0.59283546317835722"/>
    <n v="0.99563418315592023"/>
    <n v="0.28310717305802841"/>
    <n v="-0.3522512062354049"/>
    <n v="-0.96114136402222416"/>
    <x v="0"/>
    <n v="0.95"/>
    <x v="0"/>
  </r>
  <r>
    <s v="a9dcf55f237e078be9d72b50154821dc14dc7693"/>
    <s v="ba3e8d67f710f073b12af08c8ef83572d7c85479"/>
    <s v="PREPAGADO"/>
    <s v="bb9549bdac791df8e2b53241129ff66f1480af92"/>
    <n v="48"/>
    <s v="SANDERO"/>
    <n v="2020"/>
    <s v="NUEVO SANDERO"/>
    <s v="2e892f86d188d01ec5691b7918003dc271108083"/>
    <s v="NUEVO"/>
    <n v="72"/>
    <d v="2020-05-03T00:00:00"/>
    <d v="2026-03-05T00:00:00"/>
    <d v="2021-01-21T00:00:00"/>
    <n v="46390000"/>
    <n v="23900000"/>
    <n v="22490000"/>
    <n v="544891"/>
    <s v="cafe2aba4c008cb02fee6101be7ab38b6a34f37b"/>
    <n v="0.2411209821609242"/>
    <n v="-0.78975815406894379"/>
    <n v="0.13042163490563341"/>
    <n v="0.20222539848175911"/>
    <n v="1.281947080465921"/>
    <x v="1"/>
    <n v="0.5151972407846519"/>
    <x v="4"/>
  </r>
  <r>
    <s v="11d67cacdc8d50c4a3608d8e1f970a1a8b48dc64"/>
    <s v="9e41fa53274295c59c40a9a4e1f7c43cb5b43bb7"/>
    <s v="ACTIVO"/>
    <s v="3a0535153a5f5fc7c8dcca47c9a725208db375aa"/>
    <n v="62"/>
    <s v="OROCH"/>
    <n v="2022"/>
    <s v="OROCH"/>
    <s v="aa53c8567ff812605778a953828db0859dac88bf"/>
    <s v="NUEVO"/>
    <n v="72"/>
    <d v="2021-06-17T00:00:00"/>
    <d v="2027-06-17T00:00:00"/>
    <m/>
    <n v="77880600"/>
    <n v="54516420"/>
    <n v="23364180"/>
    <n v="1288135"/>
    <s v="1a54234f7c81795f4271e355943d9c170a12a279"/>
    <n v="-1.311273968536711"/>
    <n v="-3.091883392176074E-2"/>
    <n v="-0.1067118350424142"/>
    <n v="4.7339537847395148E-2"/>
    <n v="-3.2966835268508812E-2"/>
    <x v="1"/>
    <n v="0.7"/>
    <x v="2"/>
  </r>
  <r>
    <s v="2404c1605b17e3eca810fd24b9df4fb7d4cdf4c5"/>
    <s v="9d76fbfd80242ec139f439a608979d2181e0839f"/>
    <s v="PREPAGADO"/>
    <s v="9bf12949ef2b3166a7b565733cdc1910622e7587"/>
    <n v="220"/>
    <s v="LOGAN"/>
    <n v="2019"/>
    <s v="NUEVO LOGAN"/>
    <m/>
    <s v="NUEVO"/>
    <n v="48"/>
    <d v="2018-09-28T00:00:00"/>
    <d v="2022-09-28T00:00:00"/>
    <d v="2021-04-29T00:00:00"/>
    <n v="42510000"/>
    <n v="25000000"/>
    <n v="17510000"/>
    <n v="702407"/>
    <s v="dd07aea238500a985842dd94b01bec3944806b00"/>
    <n v="1.6358508206783311"/>
    <n v="-0.49041661818320759"/>
    <n v="-5.4346836541136777E-2"/>
    <n v="-0.59740668218156889"/>
    <n v="1.281947080465921"/>
    <x v="5"/>
    <n v="0.58809691837214773"/>
    <x v="4"/>
  </r>
  <r>
    <s v="db9760157079492441910e658826b130f9326a6b"/>
    <s v="1b140be03a77377f6809ba2dc04acfb81d53d5ca"/>
    <s v="PREPAGADO"/>
    <s v="ac3e16fe7cfe84595a9046cff9baf8b8884e6c47"/>
    <n v="61"/>
    <s v="SANDERO"/>
    <n v="2019"/>
    <s v="NUEVO SANDERO"/>
    <m/>
    <s v="NUEVO"/>
    <n v="84"/>
    <d v="2018-05-16T00:00:00"/>
    <d v="2025-05-16T00:00:00"/>
    <d v="2020-07-01T00:00:00"/>
    <n v="32000300"/>
    <n v="13000300"/>
    <n v="19000000"/>
    <n v="248955"/>
    <s v="f1cfc4e2d3f8e9e071d8ddbdb5aab1b3ceeb1ef1"/>
    <n v="-0.52294840763556816"/>
    <n v="-1.237095772357796"/>
    <n v="-0.24970252697618739"/>
    <n v="1.375188431941804"/>
    <n v="-0.1103147126646518"/>
    <x v="0"/>
    <n v="0.40625556635406546"/>
    <x v="4"/>
  </r>
  <r>
    <s v="a2c0e921e0d60ad52a0b74f2daeac5e866a1649e"/>
    <s v="297f42900831427255911c29fe16f8de7f44fe37"/>
    <s v="PREPAGADO"/>
    <s v="1e37c6928f415c93f35587957257b25f2220204d"/>
    <n v="220"/>
    <s v="LOGAN"/>
    <n v="2020"/>
    <s v="NUEVO LOGAN"/>
    <s v="2e892f86d188d01ec5691b7918003dc271108083"/>
    <s v="NUEVO"/>
    <n v="84"/>
    <d v="2019-05-29T00:00:00"/>
    <d v="2026-05-29T00:00:00"/>
    <d v="2021-06-11T00:00:00"/>
    <n v="38750000"/>
    <n v="31282000"/>
    <n v="7468000"/>
    <n v="688127"/>
    <s v="d5e3c217d8ea2998bad4e657513b99b45ba38544"/>
    <n v="1.077958885271368"/>
    <n v="0.4095850000903084"/>
    <n v="0.48612183982770601"/>
    <n v="-6.8361219404006689E-4"/>
    <n v="-0.18766259006079469"/>
    <x v="0"/>
    <n v="0.80727741935483865"/>
    <x v="0"/>
  </r>
  <r>
    <s v="1ecaa94d8f467eafa869f806bf6171de855aaa96"/>
    <s v="34fad77e140409bde8dfe353e94e02ff6b95e16f"/>
    <s v="PREPAGADO"/>
    <s v="e6fe628ed1ecb4f422ee6848d702f45410650137"/>
    <n v="236"/>
    <s v="SANDERO"/>
    <n v="2018"/>
    <s v="NUEVO SANDERO"/>
    <m/>
    <s v="NUEVO"/>
    <n v="72"/>
    <d v="2017-06-28T00:00:00"/>
    <d v="2023-06-28T00:00:00"/>
    <d v="2021-09-13T00:00:00"/>
    <n v="33190000"/>
    <n v="33190000"/>
    <n v="0"/>
    <n v="775761"/>
    <s v="dab5ce77fbc7f176a43e1ea3adb849113df8a09f"/>
    <n v="-0.25613052548441212"/>
    <n v="1.2009447865714571"/>
    <n v="0.19602105236471229"/>
    <n v="-2.1221814727484061E-2"/>
    <n v="-0.72909773183379534"/>
    <x v="1"/>
    <n v="1"/>
    <x v="0"/>
  </r>
  <r>
    <s v="34589b129d16f7e51e1a0db897c7805f038ef136"/>
    <s v="869750d2e5eb86321342dea7fa5da6f8b3b38d8f"/>
    <s v="ACTIVO"/>
    <s v="42df86fde4435d0c9f7f380c96b820b35bed1a95"/>
    <n v="38"/>
    <s v="CAPTUR"/>
    <n v="2022"/>
    <s v="CAPTUR"/>
    <s v="2e892f86d188d01ec5691b7918003dc271108083"/>
    <s v="NUEVO"/>
    <n v="84"/>
    <d v="2021-05-31T00:00:00"/>
    <d v="2028-05-31T00:00:00"/>
    <m/>
    <n v="86250000"/>
    <n v="50250000"/>
    <n v="36000000"/>
    <n v="1030052"/>
    <s v="f00f1606f9686df6c4f674ed3907718435a75514"/>
    <n v="-2.7909004059203948"/>
    <n v="-0.51295242454954137"/>
    <n v="-1.13429020481729"/>
    <n v="0.7016289856954302"/>
    <n v="-3.2966835268508812E-2"/>
    <x v="0"/>
    <n v="0.58260869565217388"/>
    <x v="4"/>
  </r>
  <r>
    <s v="73304229e9ff5f60fe2a4e655cedbffceb69ed33"/>
    <s v="424ba8b723cc93a276336261d32b801e6ecbcbed"/>
    <s v="PREPAGADO"/>
    <s v="273688628f3fd2e0bb997e191d12361b9b47dced"/>
    <n v="27"/>
    <s v="DUSTER"/>
    <n v="2019"/>
    <s v="DUSTER"/>
    <m/>
    <s v="NUEVO"/>
    <n v="48"/>
    <d v="2018-09-11T00:00:00"/>
    <d v="2022-11-09T00:00:00"/>
    <d v="2018-11-23T00:00:00"/>
    <n v="62290000"/>
    <n v="42290000"/>
    <n v="20000000"/>
    <n v="1215137"/>
    <s v="db38aae051445c1f320476595ec5710790c61966"/>
    <m/>
    <n v="-0.11747295891280229"/>
    <n v="-2.1533270270046372"/>
    <m/>
    <m/>
    <x v="5"/>
    <n v="0.67892117514849892"/>
    <x v="2"/>
  </r>
  <r>
    <s v="3426876f060644bcdc64018eb4433b5c1abc07f1"/>
    <s v="113e1dca592cafaa2e57f88e045c1da9106a5856"/>
    <s v="ACTIVO"/>
    <s v="c037df174ea56656e3f2727cd283ca029d539c32"/>
    <n v="220"/>
    <s v="OROCH"/>
    <n v="2020"/>
    <s v="OROCH"/>
    <s v="aa53c8567ff812605778a953828db0859dac88bf"/>
    <s v="NUEVO"/>
    <n v="72"/>
    <d v="2020-07-01T00:00:00"/>
    <d v="2026-07-01T00:00:00"/>
    <m/>
    <n v="65320850"/>
    <n v="57320850"/>
    <n v="8000000"/>
    <n v="1370739"/>
    <s v="d5e3c217d8ea2998bad4e657513b99b45ba38544"/>
    <n v="-0.52294840763556816"/>
    <n v="0.69804721946255033"/>
    <n v="0.52564408481904745"/>
    <n v="0.55869531011975804"/>
    <n v="1.823382222238922"/>
    <x v="1"/>
    <n v="0.87752761943544821"/>
    <x v="0"/>
  </r>
  <r>
    <s v="32ce8f00c6b31e0d71daafee744bea56102b68ad"/>
    <s v="8f726aa6d6ced328c890109254a0e2a963eb171e"/>
    <s v="ACTIVO"/>
    <s v="5158e0cd92cc0c43387db42c5daa80463033992b"/>
    <n v="48"/>
    <s v="USADOS"/>
    <n v="2017"/>
    <s v="USADOS MM"/>
    <m/>
    <s v="USADO"/>
    <n v="48"/>
    <d v="2021-11-10T00:00:00"/>
    <d v="2025-11-10T00:00:00"/>
    <m/>
    <n v="40500000"/>
    <n v="8000000"/>
    <n v="32500000"/>
    <n v="245332"/>
    <s v="1aba83a2bcdc0ee0ade96b67732e7d9804307f8e"/>
    <n v="-0.58358883539719453"/>
    <n v="-2.09416366330752"/>
    <n v="-0.18575632502509701"/>
    <n v="0.62920825660053015"/>
    <n v="-0.26501046745693763"/>
    <x v="5"/>
    <n v="0.2"/>
    <x v="3"/>
  </r>
  <r>
    <s v="181fa7eb61641d26b8713d32917a46e0a1268ac5"/>
    <s v="a36014bab893adef1ac44bcacb87d0840ba09c98"/>
    <s v="PREPAGADO"/>
    <s v="d1c0dfc0ce53d56b757ad3c92ef31097fa0f2af3"/>
    <n v="48"/>
    <s v="OROCH"/>
    <n v="2020"/>
    <s v="OROCH"/>
    <s v="aa53c8567ff812605778a953828db0859dac88bf"/>
    <s v="NUEVO"/>
    <n v="72"/>
    <d v="2019-05-12T00:00:00"/>
    <d v="2025-12-05T00:00:00"/>
    <d v="2020-12-17T00:00:00"/>
    <n v="69160000"/>
    <n v="34580000"/>
    <n v="34580000"/>
    <n v="850256"/>
    <s v="33a4a5fc270bf1ce3ae20561056b2ba805df815d"/>
    <n v="-1.3568814437906571E-2"/>
    <n v="-0.85216124758390532"/>
    <n v="0.13042163490563341"/>
    <n v="3.3266910643101619"/>
    <n v="-0.4197062222492236"/>
    <x v="1"/>
    <n v="0.5"/>
    <x v="4"/>
  </r>
  <r>
    <s v="133a646cb850bc0e2e6f3b1bdbfa9db96c41f01f"/>
    <s v="a20a7132091cac9cf2fe571176964a449d884bc1"/>
    <s v="PREPAGADO"/>
    <s v="f92259594cc36db09951704e2e59eef51308995c"/>
    <n v="60"/>
    <s v="STEPWAY"/>
    <n v="2020"/>
    <s v="NUEVO STEPWAY"/>
    <s v="2e892f86d188d01ec5691b7918003dc271108083"/>
    <s v="NUEVO"/>
    <n v="72"/>
    <d v="2019-01-08T00:00:00"/>
    <d v="2025-08-01T00:00:00"/>
    <d v="2019-12-05T00:00:00"/>
    <n v="46378500"/>
    <n v="16374500"/>
    <n v="30004000"/>
    <n v="399257"/>
    <s v="d7ba29214e26fca7c43eb9f199a80e049e060e7b"/>
    <n v="1.0537027141667179"/>
    <n v="-1.455518594037984"/>
    <n v="0.2094661248883162"/>
    <n v="-0.46517590604183678"/>
    <n v="0.27642467431606299"/>
    <x v="1"/>
    <n v="0.35306230257554688"/>
    <x v="1"/>
  </r>
  <r>
    <s v="6523c130b5932707ceb8979ee7fe54782428221c"/>
    <s v="4b948f93eb106828458cd67c0f6c617586df2a68"/>
    <s v="PREPAGADO"/>
    <s v="327c0fefe3461189b9b0c3beb2a5c7bbb4aa4cfd"/>
    <n v="38"/>
    <s v="CLIO"/>
    <n v="2017"/>
    <s v="CLIO STYLE"/>
    <m/>
    <s v="NUEVO"/>
    <n v="24"/>
    <d v="2018-04-27T00:00:00"/>
    <d v="2020-04-27T00:00:00"/>
    <d v="2019-02-14T00:00:00"/>
    <n v="27990000"/>
    <n v="10087561"/>
    <n v="17902439"/>
    <n v="431916"/>
    <s v="d7fd93f30f09d2f3f73418e3c060e65d41168348"/>
    <n v="-9.7281653418504526"/>
    <n v="-1.4253935869189529"/>
    <n v="-4.4146365390986242"/>
    <n v="0.53273612403785353"/>
    <n v="0.58581618390063472"/>
    <x v="2"/>
    <n v="0.36039874955341195"/>
    <x v="1"/>
  </r>
  <r>
    <s v="6752b6151fa063afbf3f38cc237f6a2e84093d41"/>
    <s v="18c16d00a383b7a7ccf3fc3fe98d348f18858a45"/>
    <s v="PREPAGADO"/>
    <s v="b4e4c47385be5faca1df9f419a51558ded0d1ce0"/>
    <n v="38"/>
    <s v="USADOS"/>
    <n v="2016"/>
    <s v="USADOS MM"/>
    <m/>
    <s v="NUEVO"/>
    <n v="72"/>
    <d v="2019-02-21T00:00:00"/>
    <d v="2025-02-21T00:00:00"/>
    <d v="2021-01-19T00:00:00"/>
    <n v="26500000"/>
    <n v="21200000"/>
    <n v="5300000"/>
    <n v="498709"/>
    <s v="4945c5884e21e46d99e0d56ad1a4fbcffe8da479"/>
    <n v="0.16835246884697261"/>
    <n v="0.37970237290931202"/>
    <n v="0.28851061487099899"/>
    <n v="9.8595430175122289E-2"/>
    <n v="-1.0384892414183671"/>
    <x v="1"/>
    <n v="0.8"/>
    <x v="2"/>
  </r>
  <r>
    <s v="5c597989e90f2e6be5bc4b2c4cbdb1019f1cb862"/>
    <s v="d77d848c3698a8ad65c07fb75bd1cccc13d19dd5"/>
    <s v="ACTIVO"/>
    <s v="8343dc41ea422406430fb4cb25cd7b7a19286625"/>
    <n v="83"/>
    <s v="STEPWAY"/>
    <n v="2022"/>
    <s v="NUEVO STEPWAY PH2"/>
    <m/>
    <s v="NUEVO"/>
    <n v="84"/>
    <d v="2021-12-20T00:00:00"/>
    <d v="2028-12-20T00:00:00"/>
    <m/>
    <n v="62800000"/>
    <n v="57800000"/>
    <n v="5000000"/>
    <n v="1303259"/>
    <s v="1e97f857ff04d08f60d1d02ac426fe6cb5c11668"/>
    <n v="-0.11059349885650881"/>
    <n v="0.87401707412633545"/>
    <n v="0.13042163490563341"/>
    <n v="7.6538093903185797E-3"/>
    <n v="0.50846830650449182"/>
    <x v="0"/>
    <n v="0.92038216560509556"/>
    <x v="0"/>
  </r>
  <r>
    <s v="5f8078685f80678e21b857700f40eb3addc6e755"/>
    <s v="55660bac8f751abddf04de48ad7bea41b59ad4d1"/>
    <s v="ACTIVO"/>
    <s v="306d0c4359793b998ee724d771a66f0fed3a6148"/>
    <n v="49"/>
    <s v="STEPWAY"/>
    <n v="2019"/>
    <s v="NUEVO STEPWAY"/>
    <m/>
    <s v="NUEVO"/>
    <n v="84"/>
    <d v="2018-11-13T00:00:00"/>
    <d v="2025-11-13T00:00:00"/>
    <m/>
    <n v="47450000"/>
    <n v="23725000"/>
    <n v="23725000"/>
    <n v="568573"/>
    <s v="65ce8e050551bdd5f972d0481ca61ec12607b8d3"/>
    <n v="-0.25613052548441212"/>
    <n v="-0.85216124758390532"/>
    <n v="0.32803285986234038"/>
    <n v="-0.55658252394605479"/>
    <n v="-0.26501046745693763"/>
    <x v="0"/>
    <n v="0.5"/>
    <x v="4"/>
  </r>
  <r>
    <s v="7858f565683b31ce269934c7efc56f35fb7af187"/>
    <s v="0fb43a580d9b3471b65805b575e6204ae42da735"/>
    <s v="PREPAGADO"/>
    <s v="f92259594cc36db09951704e2e59eef51308995c"/>
    <n v="61"/>
    <s v="CAPTUR"/>
    <n v="2020"/>
    <s v="CAPTUR"/>
    <s v="2e892f86d188d01ec5691b7918003dc271108083"/>
    <s v="NUEVO"/>
    <n v="72"/>
    <d v="2019-06-09T00:00:00"/>
    <d v="2025-09-06T00:00:00"/>
    <d v="2021-08-24T00:00:00"/>
    <n v="65570000"/>
    <n v="32785000"/>
    <n v="32785000"/>
    <n v="746470"/>
    <s v="f268b19e1bfbcb40253adf266d11628fda515d56"/>
    <n v="1.35690485297485"/>
    <n v="-0.85216124758390532"/>
    <n v="-0.81811224488655909"/>
    <n v="0.31358407694020218"/>
    <n v="0.97255557088134947"/>
    <x v="1"/>
    <n v="0.5"/>
    <x v="4"/>
  </r>
  <r>
    <s v="53a328fcd1e372ef239179e5c959a00a8e88a11a"/>
    <s v="68f30b6c4c34b9de7277f5248ad621c25cb331ec"/>
    <s v="PREPAGADO"/>
    <s v="a24a0e02d5006b1c2d757c7a4f784b846611a8d0"/>
    <n v="49"/>
    <s v="USADOS"/>
    <n v="2014"/>
    <s v="USADOS MM"/>
    <m/>
    <s v="NUEVO"/>
    <n v="60"/>
    <d v="2021-07-23T00:00:00"/>
    <d v="2026-07-23T00:00:00"/>
    <d v="2021-09-16T00:00:00"/>
    <n v="26000000"/>
    <n v="26000000"/>
    <n v="0"/>
    <n v="705765"/>
    <s v="87e15bf1cdf86c075c8ab551c1cd6cdf48f66158"/>
    <n v="-0.75338203312974839"/>
    <n v="1.2009447865714571"/>
    <n v="0.16994387989697479"/>
    <n v="-0.67813164248827829"/>
    <n v="0.50846830650449182"/>
    <x v="3"/>
    <n v="1"/>
    <x v="0"/>
  </r>
  <r>
    <s v="4f4091363f4f84e71c6ba49f1eea2e9aca7099ae"/>
    <s v="e5f313dc3ea5e262d2b3d04d9c592060c933f620"/>
    <s v="PREPAGADO"/>
    <s v="5cec3603c7a14573a0da94232ef8fee94127cb96"/>
    <n v="62"/>
    <s v="DUSTER"/>
    <n v="2019"/>
    <s v="DUSTER"/>
    <m/>
    <s v="NUEVO"/>
    <n v="84"/>
    <d v="2018-12-14T00:00:00"/>
    <d v="2025-12-14T00:00:00"/>
    <d v="2019-11-14T00:00:00"/>
    <n v="64160000"/>
    <n v="32080000"/>
    <n v="32080000"/>
    <n v="710759"/>
    <s v="f99cba83470b6744b02cb8a0d0c03e84221970cc"/>
    <n v="1.114343141928344"/>
    <n v="-0.85216124758390532"/>
    <n v="0.32803285986234038"/>
    <n v="0.52807818715429899"/>
    <n v="0.74051193869292065"/>
    <x v="0"/>
    <n v="0.5"/>
    <x v="4"/>
  </r>
  <r>
    <s v="9135497ff3318ef2bd009beb1a8d897b338b6516"/>
    <s v="86050f40599235e04a7893d05d223b7766712ac3"/>
    <s v="PREPAGADO"/>
    <s v="8d3a24744093455287e93feda3eb9991acdae36e"/>
    <n v="49"/>
    <s v="DUSTER"/>
    <n v="2019"/>
    <s v="DUSTER"/>
    <m/>
    <s v="NUEVO"/>
    <n v="72"/>
    <d v="2018-12-21T00:00:00"/>
    <d v="2024-12-21T00:00:00"/>
    <d v="2021-10-06T00:00:00"/>
    <n v="54850600"/>
    <n v="54850600"/>
    <n v="0"/>
    <n v="1205098"/>
    <s v="ec864d326046a09cd623dc375f247c93a8c47de2"/>
    <n v="1.502441879602753"/>
    <n v="1.2009447865714571"/>
    <n v="0.32803285986234038"/>
    <n v="4.6267488814056033E-2"/>
    <n v="1.0499034482774929"/>
    <x v="1"/>
    <n v="1"/>
    <x v="0"/>
  </r>
  <r>
    <s v="1d519dcd16eef5fbd15afaab9b96a3342a420064"/>
    <s v="942f53f35054f5898926e5230c01ac0f745a7e0c"/>
    <s v="CANCELADO"/>
    <s v="9cd818cbe61cb63e3941d17e43c01281f43d7880"/>
    <n v="77"/>
    <s v="STEPWAY"/>
    <n v="2018"/>
    <s v="NUEVO STEPWAY"/>
    <m/>
    <s v="NUEVO"/>
    <n v="24"/>
    <d v="2018-02-21T00:00:00"/>
    <d v="2020-02-21T00:00:00"/>
    <d v="2020-02-21T00:00:00"/>
    <n v="42990000"/>
    <n v="23590000"/>
    <n v="19400000"/>
    <n v="1165460"/>
    <s v="e749afdb0d86b12b525db3e562c129d1ee93ba33"/>
    <n v="0.70198823314928471"/>
    <n v="-0.65205623983533667"/>
    <n v="-0.7712234486512819"/>
    <n v="-0.6650356176204234"/>
    <n v="-0.26501046745693763"/>
    <x v="2"/>
    <n v="0.54873226331705049"/>
    <x v="4"/>
  </r>
  <r>
    <s v="5e00f25be9b6560d0f14f2f59021973c0b615c77"/>
    <s v="30a64c7b5fdfe608221976d31636f3563d182163"/>
    <s v="ACTIVO"/>
    <s v="3ca9a8b1c3221fa9da1bedfe128627a3bce5a7af"/>
    <n v="61"/>
    <s v="DUSTER"/>
    <n v="2022"/>
    <s v="NUEVA DUSTER Servicio PÃºblico"/>
    <s v="2e892f86d188d01ec5691b7918003dc271108083"/>
    <s v="NUEVO"/>
    <n v="72"/>
    <d v="2021-10-29T00:00:00"/>
    <d v="2027-10-29T00:00:00"/>
    <m/>
    <n v="82739800"/>
    <n v="61892663"/>
    <n v="20847137"/>
    <n v="1439134"/>
    <s v="9659fb85b885d6b16d4aadcd72528889806a6146"/>
    <n v="-1.4407288855812889E-3"/>
    <n v="0.16634275056064901"/>
    <n v="-0.59972417573790404"/>
    <n v="-0.60054914665452697"/>
    <n v="0.66316406129677774"/>
    <x v="1"/>
    <n v="0.74803979463329617"/>
    <x v="2"/>
  </r>
  <r>
    <s v="aa15bd9fc406be89e82cd93eb13c609d6f8dbd62"/>
    <s v="682cfff1fc378315bea2d7701ddfbd8affe6389b"/>
    <s v="ACTIVO"/>
    <s v="d42a5de8f4df177aed40c98366cc193eafa30db8"/>
    <n v="27"/>
    <s v="DUSTER"/>
    <n v="2020"/>
    <s v="DUSTER"/>
    <s v="2e892f86d188d01ec5691b7918003dc271108083"/>
    <s v="NUEVO"/>
    <n v="72"/>
    <d v="2019-10-22T00:00:00"/>
    <d v="2025-10-22T00:00:00"/>
    <m/>
    <n v="50900000"/>
    <n v="25450000"/>
    <n v="25450000"/>
    <n v="628273"/>
    <s v="a17e64045ea62e7e0050c926a5eadd4e069e53c5"/>
    <n v="-1.1293526852518321"/>
    <n v="-0.85216124758390532"/>
    <n v="1.185489993161002E-2"/>
    <n v="-0.75677822166595687"/>
    <n v="1.436642835258207"/>
    <x v="1"/>
    <n v="0.5"/>
    <x v="4"/>
  </r>
  <r>
    <s v="f7d3fa473fc788978fc4e33688e992acf0f5f3dd"/>
    <s v="b6a50c8cb4a0ea0fb53951baff5af556d2d3670e"/>
    <s v="PREPAGADO"/>
    <s v="dffd96c11c969ac5ad7b4642a6899796201826a7"/>
    <n v="46"/>
    <s v="USADOS"/>
    <n v="2011"/>
    <s v="USADOS MM"/>
    <m/>
    <s v="NUEVO"/>
    <n v="36"/>
    <d v="2018-05-29T00:00:00"/>
    <d v="2021-05-29T00:00:00"/>
    <d v="2019-12-03T00:00:00"/>
    <n v="44000000"/>
    <n v="22000000"/>
    <n v="22000000"/>
    <n v="813231"/>
    <s v="dc07912f5d15c97d02d6d510bd9579fe85bc5dde"/>
    <n v="0.43517035099812862"/>
    <n v="-0.85216124758390532"/>
    <n v="0.2094661248883162"/>
    <n v="0.32296234860770368"/>
    <n v="1.2045992030697781"/>
    <x v="4"/>
    <n v="0.5"/>
    <x v="4"/>
  </r>
  <r>
    <s v="e8e920f039a8bbabca156e178f3ec35feda23451"/>
    <s v="45bdbe47dfd7461f4d1518eafcee9ba79380b9b6"/>
    <s v="PREPAGADO"/>
    <s v="a375b5eac113847c38d3cb785c3aaad6fe7a6159"/>
    <n v="15"/>
    <s v="STEPWAY"/>
    <n v="2019"/>
    <s v="NUEVO STEPWAY"/>
    <s v="2e892f86d188d01ec5691b7918003dc271108083"/>
    <s v="NUEVO"/>
    <n v="84"/>
    <d v="2019-01-21T00:00:00"/>
    <d v="2026-01-21T00:00:00"/>
    <d v="2020-02-10T00:00:00"/>
    <n v="43590000"/>
    <n v="21795000"/>
    <n v="21795000"/>
    <n v="481669"/>
    <s v="49e3e3431e014d9c5502f38bae86dc4337782419"/>
    <n v="0.95667802974811544"/>
    <n v="-0.85216124758390532"/>
    <n v="0.4070773498450232"/>
    <n v="-0.12510768080647519"/>
    <n v="0.89520769348520657"/>
    <x v="0"/>
    <n v="0.5"/>
    <x v="4"/>
  </r>
  <r>
    <s v="a525987e6c5f501f9a5952089391793959dadabd"/>
    <s v="8abef2c0b60a76c58eaa6717bba286a5d63443ef"/>
    <s v="ACTIVO"/>
    <s v="6a480a943b4ae930c26d058d4f73680e302b7ecf"/>
    <n v="50"/>
    <s v="USADOS"/>
    <n v="2021"/>
    <s v="USADOS MM"/>
    <s v="2e892f86d188d01ec5691b7918003dc271108083"/>
    <s v="NUEVO"/>
    <n v="84"/>
    <d v="2021-09-13T00:00:00"/>
    <d v="2028-09-13T00:00:00"/>
    <m/>
    <n v="58800000"/>
    <n v="18800000"/>
    <n v="40000000"/>
    <n v="422656"/>
    <s v="2b6df99bd30f7bb1ed920f30ad5b5072040c5336"/>
    <n v="-0.58358883539719453"/>
    <n v="-1.5923967564970629"/>
    <n v="9.0899389914291959E-2"/>
    <n v="-0.55658252394605479"/>
    <n v="-0.80644560922993824"/>
    <x v="0"/>
    <n v="0.31972789115646261"/>
    <x v="1"/>
  </r>
  <r>
    <s v="25b8d7f0b61732a683f0c0b8de0253811fcd95ea"/>
    <s v="12af33d3434c0fcd20dd2f29f937a8da542ea0cf"/>
    <s v="PREPAGADO"/>
    <s v="c037df174ea56656e3f2727cd283ca029d539c32"/>
    <n v="59"/>
    <s v="SANDERO"/>
    <n v="2020"/>
    <s v="NUEVO SANDERO"/>
    <s v="2e892f86d188d01ec5691b7918003dc271108083"/>
    <s v="NUEVO"/>
    <n v="84"/>
    <d v="2019-10-24T00:00:00"/>
    <d v="2026-10-24T00:00:00"/>
    <d v="2020-12-22T00:00:00"/>
    <n v="38300000"/>
    <n v="38300000"/>
    <n v="0"/>
    <n v="845096"/>
    <s v="6c55b3ba21e9cb7dc2512cad991949cb9fc0980d"/>
    <n v="-1.0687122574902059"/>
    <n v="1.2009447865714571"/>
    <n v="0.52564408481904745"/>
    <n v="0.65981509055049903"/>
    <n v="-0.34235834485308059"/>
    <x v="0"/>
    <n v="1"/>
    <x v="0"/>
  </r>
  <r>
    <s v="2d0eb1ff34a3f782d40e86fdc075187ad117b204"/>
    <s v="f3663a4c9ab20fd72202f44668b2774acf86ec9b"/>
    <s v="PREPAGADO"/>
    <s v="7163565a718a2ee45266d4f2668464c4a8be677a"/>
    <n v="-1"/>
    <s v="CAPTUR"/>
    <n v="2017"/>
    <s v="CAPTUR"/>
    <m/>
    <s v="NUEVO"/>
    <n v="84"/>
    <d v="2016-12-23T00:00:00"/>
    <d v="2023-12-23T00:00:00"/>
    <d v="2017-08-14T00:00:00"/>
    <n v="70526786"/>
    <n v="45000000"/>
    <n v="25526786"/>
    <n v="689280"/>
    <s v="026c506e8133eaa19701acd85a0bc6aa8e0c0a61"/>
    <n v="0.89603760198648907"/>
    <n v="-0.28527630307787522"/>
    <n v="-0.3855608369675983"/>
    <n v="7.6444175535787251E-2"/>
    <n v="-1.11583711881451"/>
    <x v="0"/>
    <n v="0.63805544747211362"/>
    <x v="2"/>
  </r>
  <r>
    <s v="c570698ba4e2d84024fae9527b79432a5fed68ed"/>
    <s v="b1ef28fff7f31ed35a1095ede53ed59cfffa1b0d"/>
    <s v="ACTIVO"/>
    <s v="d19c40609c4807762585bd10be1ea09dc899fb2b"/>
    <n v="74"/>
    <s v="USADOS"/>
    <n v="2016"/>
    <s v="USADOS MM"/>
    <m/>
    <s v="USADO"/>
    <n v="48"/>
    <d v="2021-11-08T00:00:00"/>
    <d v="2025-11-08T00:00:00"/>
    <m/>
    <n v="28500000"/>
    <n v="28500000"/>
    <n v="0"/>
    <n v="1037685"/>
    <s v="cfff2798968beabd4a75557f5efa4642e73d04b9"/>
    <n v="-0.71699777647277252"/>
    <n v="1.2009447865714571"/>
    <n v="0.13042163490563341"/>
    <n v="-0.67261606637805249"/>
    <n v="-1.5799243831913681"/>
    <x v="5"/>
    <n v="1"/>
    <x v="0"/>
  </r>
  <r>
    <s v="d8c6cbf6b9b99fedbd43e191a241ce878893b2a7"/>
    <s v="394eb038a86d026c7ec69595f0230136c3ce109f"/>
    <s v="ACTIVO"/>
    <s v="bfed315d38cbfda67af6aaae0fb2f542415656d0"/>
    <n v="62"/>
    <s v="USADOS"/>
    <n v="2018"/>
    <s v="USADOS MM"/>
    <m/>
    <s v="USADO"/>
    <n v="84"/>
    <d v="2021-07-27T00:00:00"/>
    <d v="2028-07-27T00:00:00"/>
    <m/>
    <n v="64500000"/>
    <n v="25500000"/>
    <n v="39000000"/>
    <n v="559941"/>
    <s v="fc7bdc755b16bdb0247d7a6271249db666c6767c"/>
    <n v="3.4943527771394541E-2"/>
    <n v="-1.281881115197818"/>
    <n v="-0.22527857001643839"/>
    <n v="-0.65793231365856164"/>
    <n v="0.43112042910834891"/>
    <x v="0"/>
    <n v="0.39534883720930231"/>
    <x v="1"/>
  </r>
  <r>
    <s v="9345fa65c27495d27c053e0a245efb9738b73dcd"/>
    <s v="9fea15acbb6b25cf7d6eec4ba24633c76430cffe"/>
    <s v="ACTIVO"/>
    <s v="bc875eaf1e29f2fead6c4a0688cc1e4428f07aa5"/>
    <n v="-1"/>
    <s v="LOGAN"/>
    <n v="2020"/>
    <s v="NUEVO LOGAN"/>
    <s v="2e892f86d188d01ec5691b7918003dc271108083"/>
    <s v="NUEVO"/>
    <n v="84"/>
    <d v="2019-02-10T00:00:00"/>
    <d v="2026-02-10T00:00:00"/>
    <m/>
    <n v="31486491"/>
    <n v="31486491"/>
    <n v="0"/>
    <n v="622894"/>
    <s v="deab82c7720b472e8823b17fb90bc42a0f570fff"/>
    <n v="0.8353971742248627"/>
    <n v="1.2009447865714571"/>
    <n v="0.1323206787774677"/>
    <n v="-0.27875255341122451"/>
    <n v="-0.26501046745693763"/>
    <x v="0"/>
    <n v="1"/>
    <x v="0"/>
  </r>
  <r>
    <s v="3b549542aa30752c4ab4962502b1cf9be15d5592"/>
    <s v="f7a609f166f77d7ac33c6683b96c6b44e4610452"/>
    <s v="PREPAGADO"/>
    <s v="f92259594cc36db09951704e2e59eef51308995c"/>
    <n v="62"/>
    <s v="STEPWAY"/>
    <n v="2020"/>
    <s v="NUEVO STEPWAY"/>
    <s v="2e892f86d188d01ec5691b7918003dc271108083"/>
    <s v="NUEVO"/>
    <n v="72"/>
    <d v="2019-07-16T00:00:00"/>
    <d v="2025-07-16T00:00:00"/>
    <d v="2020-02-12T00:00:00"/>
    <n v="42992000"/>
    <n v="25792000"/>
    <n v="17200000"/>
    <n v="628882"/>
    <s v="f99cba83470b6744b02cb8a0d0c03e84221970cc"/>
    <n v="0.3745299232365023"/>
    <n v="-0.44184567618776521"/>
    <n v="0.2094661248883162"/>
    <n v="0.41613867717624492"/>
    <n v="-0.88379348662608126"/>
    <x v="1"/>
    <n v="0.59992556754745063"/>
    <x v="4"/>
  </r>
  <r>
    <s v="fc7ed885862556ac7d55478a59b121e39750801b"/>
    <s v="fe265297d28fb516de3437a1124c06e7cf5c53ff"/>
    <s v="ACTIVO"/>
    <s v="f9549cb27bbedcfb8966ed57bc461cd34c30c623"/>
    <n v="220"/>
    <s v="OROCH"/>
    <n v="2022"/>
    <s v="OROCH"/>
    <s v="aa53c8567ff812605778a953828db0859dac88bf"/>
    <s v="NUEVO"/>
    <n v="60"/>
    <d v="2021-05-13T00:00:00"/>
    <d v="2026-05-13T00:00:00"/>
    <m/>
    <n v="75771800"/>
    <n v="43771800"/>
    <n v="32000000"/>
    <n v="1103262"/>
    <s v="b0dba703f37b44650008cc7ee9293429cffbd118"/>
    <n v="4.7071613323719813E-2"/>
    <n v="-0.53319358926154681"/>
    <n v="-1.094767959825949"/>
    <n v="-0.1247147067954926"/>
    <n v="0.74051193869292065"/>
    <x v="3"/>
    <n v="0.5776792949355829"/>
    <x v="4"/>
  </r>
  <r>
    <s v="940010106f692e8e9c8d0a8dc12745bb5c48c045"/>
    <s v="8fa251908dc3146583b5af2d11c066e115acc32c"/>
    <s v="PREPAGADO"/>
    <s v="93758adf11c46efe844e91612cf2940e4197d07c"/>
    <n v="49"/>
    <s v="SANDERO"/>
    <n v="2020"/>
    <s v="NUEVO SANDERO"/>
    <s v="2e892f86d188d01ec5691b7918003dc271108083"/>
    <s v="NUEVO"/>
    <n v="72"/>
    <d v="2019-09-08T00:00:00"/>
    <d v="2025-08-09T00:00:00"/>
    <d v="2020-08-31T00:00:00"/>
    <n v="35890000"/>
    <n v="32301000"/>
    <n v="3589000"/>
    <n v="747901"/>
    <s v="87e15bf1cdf86c075c8ab551c1cd6cdf48f66158"/>
    <n v="0.1198401266376715"/>
    <n v="0.79032357974038436"/>
    <n v="6.0570453852631649E-2"/>
    <n v="0.33955753488230289"/>
    <n v="-0.34235834485308059"/>
    <x v="1"/>
    <n v="0.9"/>
    <x v="0"/>
  </r>
  <r>
    <s v="abcd4db1d366cc0baa53384abc93e26eba3fe321"/>
    <s v="9dc118d1c9a6aadef74fd535f8dae36873fe735f"/>
    <s v="ACTIVO"/>
    <s v="332374b2b7921de83a34fd882bfb4141e02b091c"/>
    <n v="74"/>
    <s v="SANDERO"/>
    <n v="2022"/>
    <s v="NUEVO SANDERO PH2"/>
    <s v="2e892f86d188d01ec5691b7918003dc271108083"/>
    <s v="NUEVO"/>
    <n v="84"/>
    <d v="2021-10-21T00:00:00"/>
    <d v="2028-10-21T00:00:00"/>
    <m/>
    <n v="49731973"/>
    <n v="50776973"/>
    <n v="0"/>
    <n v="1121575"/>
    <s v="cfff2798968beabd4a75557f5efa4642e73d04b9"/>
    <n v="1.068735666674399E-2"/>
    <n v="1.287227138799564"/>
    <n v="-0.1462340800337556"/>
    <n v="-0.55658252394605479"/>
    <n v="-0.4197062222492236"/>
    <x v="0"/>
    <n v="1.0210126390923602"/>
    <x v="0"/>
  </r>
  <r>
    <s v="174a528feda58bc2e3236b8a8cd362922c80b2ba"/>
    <s v="a4a96def328dce07486b0ee29672646aacf51340"/>
    <s v="PREPAGADO"/>
    <s v="3a0535153a5f5fc7c8dcca47c9a725208db375aa"/>
    <n v="246"/>
    <s v="KWID"/>
    <n v="2021"/>
    <s v="KWID"/>
    <s v="2e892f86d188d01ec5691b7918003dc271108083"/>
    <s v="NUEVO"/>
    <n v="72"/>
    <d v="2021-01-25T00:00:00"/>
    <d v="2027-01-25T00:00:00"/>
    <d v="2021-11-09T00:00:00"/>
    <n v="40310000"/>
    <n v="20000000"/>
    <n v="20310000"/>
    <n v="480098"/>
    <s v="a69f010680fca3bb97470fe907d42f1759ba6938"/>
    <n v="0.39878609434115281"/>
    <n v="-0.86795045300658369"/>
    <n v="0.13042163490563341"/>
    <n v="1.062235413464236"/>
    <n v="0.97255557088134947"/>
    <x v="1"/>
    <n v="0.49615480029769288"/>
    <x v="4"/>
  </r>
  <r>
    <s v="8c614de544b8f62e62da643c50618dd2b5b5d37c"/>
    <s v="dc261e405ad09e65630e3686b7086e9cb1f1a9a9"/>
    <s v="PREPAGADO"/>
    <s v="4ed602eda8bf7f8f674b77a7266776acb1f1dd2a"/>
    <n v="220"/>
    <s v="KWID"/>
    <n v="2020"/>
    <s v="KWID"/>
    <s v="2e892f86d188d01ec5691b7918003dc271108083"/>
    <s v="NUEVO"/>
    <n v="84"/>
    <d v="2019-12-11T00:00:00"/>
    <d v="2026-11-12T00:00:00"/>
    <d v="2021-08-25T00:00:00"/>
    <n v="36640000"/>
    <n v="27640000"/>
    <n v="9000000"/>
    <n v="678530"/>
    <s v="9ed459202687afab5e2703e866aa192f2b1cf3cb"/>
    <n v="-0.89891905975765174"/>
    <n v="0.19232282656063471"/>
    <n v="-0.45410762584690612"/>
    <n v="-0.40390681021974201"/>
    <n v="-0.96114136402222416"/>
    <x v="0"/>
    <n v="0.75436681222707425"/>
    <x v="2"/>
  </r>
  <r>
    <s v="e77ee578b11f08ea1579deb1b6c6fb84bf03fee7"/>
    <s v="12544ef6c75da0342b76b145b1a0c1fdeb136cbd"/>
    <s v="ACTIVO"/>
    <s v="44f5f8de4291a4a16492fe0b13036cffd8ffdb43"/>
    <n v="49"/>
    <s v="LOGAN"/>
    <n v="2021"/>
    <s v="NUEVO LOGAN PH2"/>
    <s v="2e892f86d188d01ec5691b7918003dc271108083"/>
    <s v="NUEVO"/>
    <n v="84"/>
    <d v="2020-02-06T00:00:00"/>
    <d v="2027-02-06T00:00:00"/>
    <m/>
    <n v="39490000"/>
    <n v="34911000"/>
    <n v="4579000"/>
    <n v="761191"/>
    <s v="d1a8b93c71ab09ed858e70067adbb9bb41577875"/>
    <n v="-1.3355301396413619"/>
    <n v="0.72481551179822767"/>
    <n v="0.4070773498450232"/>
    <n v="-0.11183153178679579"/>
    <n v="-0.18766259006079469"/>
    <x v="0"/>
    <n v="0.88404659407444919"/>
    <x v="0"/>
  </r>
  <r>
    <s v="e1a53a227b7ce6bbdde8680a236bca616249a40e"/>
    <s v="38b460647ec014c978bf30bad75246aee83b50af"/>
    <s v="PREPAGADO"/>
    <s v="a1568956b7a009c0968355838744514999f72b98"/>
    <n v="220"/>
    <s v="LOGAN"/>
    <n v="2020"/>
    <s v="NUEVO LOGAN PH2"/>
    <s v="2e892f86d188d01ec5691b7918003dc271108083"/>
    <s v="NUEVO"/>
    <n v="84"/>
    <d v="2020-02-01T00:00:00"/>
    <d v="2027-01-02T00:00:00"/>
    <d v="2020-07-24T00:00:00"/>
    <n v="50200711"/>
    <n v="24700711"/>
    <n v="25500000"/>
    <n v="504407"/>
    <s v="b0dba703f37b44650008cc7ee9293429cffbd118"/>
    <n v="-0.1469777555134846"/>
    <n v="-0.88485052700335431"/>
    <n v="-0.46241203996448682"/>
    <n v="-0.181966108020507"/>
    <n v="-0.26501046745693763"/>
    <x v="0"/>
    <n v="0.49203906693672128"/>
    <x v="4"/>
  </r>
  <r>
    <s v="8fb2bb9eb908061cb6789d98c3fc4084d8a56314"/>
    <s v="725c06f8f5656fd895d33565a1f95f28f87ac8e5"/>
    <s v="PREPAGADO"/>
    <s v="f0f8b4ff1eaec9f691ff02ac6f300d6bbc82ee34"/>
    <n v="51"/>
    <s v="STEPWAY"/>
    <n v="2018"/>
    <s v="NUEVO STEPWAY"/>
    <m/>
    <s v="NUEVO"/>
    <n v="48"/>
    <d v="2017-05-25T00:00:00"/>
    <d v="2021-05-25T00:00:00"/>
    <d v="2021-02-01T00:00:00"/>
    <n v="42850000"/>
    <n v="14000000"/>
    <n v="28850000"/>
    <n v="462979"/>
    <s v="c7093c3b30a4a709fd8615f4457ce8502fa1b486"/>
    <n v="1.090086970823694"/>
    <n v="-1.5636810750566501"/>
    <n v="0.92086653473246149"/>
    <n v="0.1090819283820415"/>
    <n v="1.5913385900504931"/>
    <x v="5"/>
    <n v="0.3267211201866978"/>
    <x v="1"/>
  </r>
  <r>
    <s v="e25cde6398ed36ca3534ce20615d025de2033748"/>
    <s v="5e3eaa7db2afc4d40da160f013d56c435703e292"/>
    <s v="ACTIVO"/>
    <s v="b015fc4d0ad8050efb8f4d92b7490b29a1fa8737"/>
    <n v="38"/>
    <s v="KOLEOS"/>
    <n v="2022"/>
    <s v="KOLEOS"/>
    <s v="2e892f86d188d01ec5691b7918003dc271108083"/>
    <s v="NUEVO"/>
    <n v="84"/>
    <d v="2021-09-09T00:00:00"/>
    <d v="2028-09-09T00:00:00"/>
    <m/>
    <n v="137641700"/>
    <n v="116641700"/>
    <n v="21000000"/>
    <n v="2456722"/>
    <s v="3a511fa6cc43568fab99dbdb57f653874780a34f"/>
    <n v="-1.189993113013458"/>
    <n v="0.57445983735530215"/>
    <n v="0.2094661248883162"/>
    <n v="0.64685557768493895"/>
    <n v="0.66316406129677774"/>
    <x v="0"/>
    <n v="0.84742995763638496"/>
    <x v="0"/>
  </r>
  <r>
    <s v="6b1d227e38a28a052055bd105963c63ad3a23c7f"/>
    <s v="cfde4cce78747c8fc2717465fbe4541c2dc6dcb5"/>
    <s v="ACTIVO"/>
    <s v="1156ea21a9a072c977009c12fc3d7ea1dcff8b19"/>
    <n v="241"/>
    <s v="CAPTUR"/>
    <n v="2019"/>
    <s v="CAPTUR"/>
    <s v="2e892f86d188d01ec5691b7918003dc271108083"/>
    <s v="NUEVO"/>
    <n v="84"/>
    <d v="2019-07-03T00:00:00"/>
    <d v="2026-07-03T00:00:00"/>
    <m/>
    <n v="66052000"/>
    <n v="47892000"/>
    <n v="18160000"/>
    <n v="940224"/>
    <s v="1188a05533a86f26549ae6e1af7ac4164a633741"/>
    <n v="0.72624440425393522"/>
    <n v="7.2003783111716652E-2"/>
    <n v="2.565590979360587E-2"/>
    <n v="0.38500776724372432"/>
    <n v="0.35377255171220601"/>
    <x v="0"/>
    <n v="0.72506510022406589"/>
    <x v="2"/>
  </r>
  <r>
    <s v="f7d3fa473fc788978fc4e33688e992acf0f5f3dd"/>
    <s v="7368c07afcbf8984cf053fa88197bc59ff980ad0"/>
    <s v="PREPAGADO"/>
    <s v="24116d16538c019e11d52fac7f317a4e3a878807"/>
    <n v="46"/>
    <s v="USADOS"/>
    <n v="2014"/>
    <s v="USADOS MM"/>
    <m/>
    <s v="NUEVO"/>
    <n v="24"/>
    <d v="2018-03-26T00:00:00"/>
    <d v="2020-03-26T00:00:00"/>
    <d v="2018-06-01T00:00:00"/>
    <n v="35000000"/>
    <n v="10000000"/>
    <n v="25000000"/>
    <n v="499540"/>
    <s v="dc07912f5d15c97d02d6d510bd9579fe85bc5dde"/>
    <n v="0.66560397649230885"/>
    <n v="-1.732063833650489"/>
    <n v="-0.38336754998180411"/>
    <n v="0.32296234860770368"/>
    <n v="1.2045992030697781"/>
    <x v="2"/>
    <n v="0.2857142857142857"/>
    <x v="1"/>
  </r>
  <r>
    <s v="137d2c9cfc2fde2af80fff24f7fe154fab2fc803"/>
    <s v="8f11f41cb72340e90fc627202ad4b25d969c989b"/>
    <s v="PREPAGADO"/>
    <s v="4dcf3dca56083c3a0fe91be33a9bd7cd9ba0109e"/>
    <n v="291"/>
    <s v="CAPTUR"/>
    <n v="2021"/>
    <s v="CAPTUR"/>
    <s v="2e892f86d188d01ec5691b7918003dc271108083"/>
    <s v="NUEVO"/>
    <n v="36"/>
    <d v="2021-03-19T00:00:00"/>
    <d v="2024-03-19T00:00:00"/>
    <d v="2021-04-06T00:00:00"/>
    <n v="74000000"/>
    <n v="20000000"/>
    <n v="54000000"/>
    <n v="648867"/>
    <s v="2af90d6a2f5bbb3be191863ff06e138bd50b2305"/>
    <n v="0.28963332437022532"/>
    <n v="-1.795480236249883"/>
    <n v="-2.641607764529764"/>
    <n v="0.43730318203969232"/>
    <n v="0.43112042910834891"/>
    <x v="4"/>
    <n v="0.27027027027027029"/>
    <x v="1"/>
  </r>
  <r>
    <s v="21383e09cb02398b423dee03cb94ab427903af13"/>
    <s v="638ce219901b608a93ad755700dac92ed9f8f4cf"/>
    <s v="PREPAGADO"/>
    <s v="60cde7742ca4ced44924a1e39059e9d4941f3d10"/>
    <n v="74"/>
    <s v="SANDERO"/>
    <n v="2018"/>
    <s v="NUEVO SANDERO"/>
    <m/>
    <s v="NUEVO"/>
    <n v="36"/>
    <d v="2018-07-02T00:00:00"/>
    <d v="2021-02-07T00:00:00"/>
    <d v="2019-07-08T00:00:00"/>
    <n v="32990000"/>
    <n v="12990000"/>
    <n v="20000000"/>
    <n v="586620"/>
    <s v="db655f8e1559060a272843c09fa8b5e63f6f3304"/>
    <n v="1.2720082541085731"/>
    <n v="-1.2884229420194639"/>
    <n v="-2.0091388110476269"/>
    <n v="-0.23090464853684911"/>
    <n v="0.58581618390063472"/>
    <x v="4"/>
    <n v="0.39375568354046681"/>
    <x v="1"/>
  </r>
  <r>
    <s v="5061067f88ebd925090e9bd21ebcebe7089f2a95"/>
    <s v="54c445fb67f8e6850b03da375ad081ef2311e62f"/>
    <s v="PREPAGADO"/>
    <s v="c7377705b286ba1dbe11224af309f9b7c2929cdd"/>
    <n v="48"/>
    <s v="STEPWAY"/>
    <n v="2017"/>
    <s v="NUEVO STEPWAY"/>
    <m/>
    <s v="NUEVO"/>
    <n v="72"/>
    <d v="2016-11-11T00:00:00"/>
    <d v="2022-11-11T00:00:00"/>
    <d v="2017-08-28T00:00:00"/>
    <n v="43890000"/>
    <n v="21945000"/>
    <n v="21945000"/>
    <n v="576079"/>
    <s v="cafe2aba4c008cb02fee6101be7ab38b6a34f37b"/>
    <n v="1.4903137940504281"/>
    <n v="-0.85216124758390532"/>
    <n v="0.99991102471514426"/>
    <n v="-0.37890251115607793"/>
    <n v="1.3592949578620639"/>
    <x v="1"/>
    <n v="0.5"/>
    <x v="4"/>
  </r>
  <r>
    <s v="8f306d5a8779a562d4ac7838bae05c7ad0aaa0f0"/>
    <s v="d72262ea1d5103adc804a95e53bd71f43be5cd3f"/>
    <s v="PREPAGADO"/>
    <s v="f92259594cc36db09951704e2e59eef51308995c"/>
    <n v="236"/>
    <s v="STEPWAY"/>
    <n v="2020"/>
    <s v="NUEVO STEPWAY"/>
    <s v="2e892f86d188d01ec5691b7918003dc271108083"/>
    <s v="NUEVO"/>
    <n v="72"/>
    <d v="2019-07-31T00:00:00"/>
    <d v="2025-07-31T00:00:00"/>
    <d v="2021-11-18T00:00:00"/>
    <n v="53082024"/>
    <n v="20082024"/>
    <n v="33000000"/>
    <n v="489657"/>
    <s v="21a5099f22149f87b9360215c5d9ae9acd4fe6fd"/>
    <n v="0.2411209821609242"/>
    <n v="-1.351802604037724"/>
    <n v="0.2094661248883162"/>
    <n v="0.93965540195063413"/>
    <n v="-0.96114136402222416"/>
    <x v="1"/>
    <n v="0.37832061565700659"/>
    <x v="1"/>
  </r>
  <r>
    <s v="347d250bf23d4aaa7703d299c3cefcbadcdcae1c"/>
    <s v="861d6fedce4b27cbe17be53a0858100b3215720d"/>
    <s v="ACTIVO"/>
    <s v="d6646c1f5c9cb21c0e25862393e2e4df3222e87b"/>
    <n v="60"/>
    <s v="LOGAN"/>
    <n v="2021"/>
    <s v="NUEVO LOGAN PH2 Servicio Publico"/>
    <s v="2e892f86d188d01ec5691b7918003dc271108083"/>
    <s v="NUEVO"/>
    <n v="36"/>
    <d v="2021-03-03T00:00:00"/>
    <d v="2024-03-03T00:00:00"/>
    <m/>
    <n v="40867954"/>
    <n v="20867954"/>
    <n v="20000000"/>
    <n v="748310"/>
    <s v="134f4b3f4d343743d735c4ecc9b70f5a1f7a838b"/>
    <n v="3.4943527771394541E-2"/>
    <n v="-0.80855736188976757"/>
    <n v="-0.22527857001643839"/>
    <n v="-0.65615364159365008"/>
    <n v="-0.88379348662608126"/>
    <x v="4"/>
    <n v="0.51061900480753208"/>
    <x v="4"/>
  </r>
  <r>
    <s v="bdc2672404311566d6966aabef0fd0f1728b736f"/>
    <s v="35daf90222050cd99938d9e1ed88f5e66ef1b5f1"/>
    <s v="PREPAGADO"/>
    <s v="f1660bce152bd13abf027b14ac8a826e5004e35a"/>
    <n v="48"/>
    <s v="DUSTER"/>
    <n v="2017"/>
    <s v="DUSTER"/>
    <m/>
    <s v="NUEVO"/>
    <n v="24"/>
    <d v="2016-10-24T00:00:00"/>
    <d v="2018-10-24T00:00:00"/>
    <d v="2018-08-28T00:00:00"/>
    <n v="56000000"/>
    <n v="20000000"/>
    <n v="36000000"/>
    <n v="856333"/>
    <s v="cafe2aba4c008cb02fee6101be7ab38b6a34f37b"/>
    <n v="1.308392510765549"/>
    <n v="-1.438762971628295"/>
    <n v="-4.4146365390986242"/>
    <n v="0.97294733703983316"/>
    <n v="0.97255557088134947"/>
    <x v="2"/>
    <n v="0.35714285714285715"/>
    <x v="1"/>
  </r>
  <r>
    <s v="74fcd12710021bbf9fdc1b12455db7eedebc65b7"/>
    <s v="53dbd9c1f13141e7afc4cb081d893cb917dcdfb8"/>
    <s v="ACTIVO"/>
    <s v="3a0535153a5f5fc7c8dcca47c9a725208db375aa"/>
    <n v="49"/>
    <s v="KWID"/>
    <n v="2022"/>
    <s v="KWID"/>
    <s v="2e892f86d188d01ec5691b7918003dc271108083"/>
    <s v="NUEVO"/>
    <n v="72"/>
    <d v="2021-05-31T00:00:00"/>
    <d v="2027-05-31T00:00:00"/>
    <m/>
    <n v="42110000"/>
    <n v="27110000"/>
    <n v="15000000"/>
    <n v="640565"/>
    <s v="0e1cad2c67fa2a907683ad47c51b4214fd47327c"/>
    <n v="0.43517035099812862"/>
    <n v="-0.2617287119956499"/>
    <n v="-0.1067118350424142"/>
    <n v="0.47398352226243901"/>
    <n v="1.436642835258207"/>
    <x v="1"/>
    <n v="0.64379007361671814"/>
    <x v="2"/>
  </r>
  <r>
    <s v="4ca95b2f9681b3d1c2f25210e5e7348f71b1d41d"/>
    <s v="8bd9c72ef1df99175f0d737033b060e11279b3ef"/>
    <s v="PREPAGADO"/>
    <s v="42df86fde4435d0c9f7f380c96b820b35bed1a95"/>
    <n v="46"/>
    <s v="OROCH"/>
    <n v="2020"/>
    <s v="OROCH"/>
    <s v="aa53c8567ff812605778a953828db0859dac88bf"/>
    <s v="NUEVO"/>
    <n v="84"/>
    <d v="2019-09-12T00:00:00"/>
    <d v="2026-12-09T00:00:00"/>
    <d v="2021-08-18T00:00:00"/>
    <n v="66388140"/>
    <n v="53388140"/>
    <n v="13000000"/>
    <n v="1327002"/>
    <s v="d5dc515a8564af9c1f984f09918a2ce99eeb6f02"/>
    <n v="0.1562243832946473"/>
    <n v="0.39687410635599318"/>
    <n v="0.88134428974112011"/>
    <n v="-0.81366187356312614"/>
    <n v="1.668686467446636"/>
    <x v="0"/>
    <n v="0.80418189152460062"/>
    <x v="0"/>
  </r>
  <r>
    <s v="8f007994a540aebc69d828908e42a1e500b0d32d"/>
    <s v="03b76133b54f6b79546d2aa5146d34a378e54071"/>
    <s v="PREPAGADO"/>
    <s v="1cfc8f77eeb90420e06185d48b9a2c6de9a1780f"/>
    <n v="220"/>
    <s v="DUSTER"/>
    <n v="2019"/>
    <s v="DUSTER"/>
    <m/>
    <s v="NUEVO"/>
    <n v="84"/>
    <d v="2018-08-11T00:00:00"/>
    <d v="2025-11-08T00:00:00"/>
    <d v="2020-01-08T00:00:00"/>
    <n v="54512850"/>
    <n v="27256425"/>
    <n v="27256425"/>
    <n v="617887"/>
    <s v="dd07aea238500a985842dd94b01bec3944806b00"/>
    <n v="0.94454994419579019"/>
    <n v="-0.85216124758390532"/>
    <n v="0.52564408481904745"/>
    <n v="0.73796945650327306"/>
    <n v="-0.4197062222492236"/>
    <x v="0"/>
    <n v="0.5"/>
    <x v="4"/>
  </r>
  <r>
    <s v="f9932f8a536ea4a9ed41b6b1b22ddfd68bceca51"/>
    <s v="2c52549a01c63bcfc829fb28bb8ce05483baf5fc"/>
    <s v="PREPAGADO"/>
    <s v="273688628f3fd2e0bb997e191d12361b9b47dced"/>
    <n v="27"/>
    <s v="DUSTER"/>
    <n v="2019"/>
    <s v="DUSTER"/>
    <m/>
    <s v="NUEVO"/>
    <n v="36"/>
    <d v="2018-10-23T00:00:00"/>
    <d v="2021-10-23T00:00:00"/>
    <d v="2020-04-29T00:00:00"/>
    <n v="58500000"/>
    <n v="58500000"/>
    <n v="0"/>
    <n v="1817420"/>
    <s v="3b4f5e1c3af76293fd1839abaa76e15b66b25b5a"/>
    <m/>
    <n v="1.2009447865714571"/>
    <n v="-1.9726265802348251"/>
    <m/>
    <m/>
    <x v="4"/>
    <n v="1"/>
    <x v="0"/>
  </r>
  <r>
    <s v="114617c8c44307a38ee25b43e77be7424aba02cb"/>
    <s v="1349b77e6f6e59f8d634f4a9b4b2ddcff3d4c36d"/>
    <s v="PREPAGADO"/>
    <s v="77a187d9631467b0be64469f0c5f8a6dea1b1f85"/>
    <n v="38"/>
    <s v="CLIO"/>
    <n v="2017"/>
    <s v="CLIO STYLE"/>
    <m/>
    <s v="NUEVO"/>
    <n v="84"/>
    <d v="2016-12-15T00:00:00"/>
    <d v="2023-12-15T00:00:00"/>
    <d v="2019-10-31T00:00:00"/>
    <n v="28990000"/>
    <n v="18990000"/>
    <n v="10000000"/>
    <n v="398602"/>
    <s v="afef47cbdd72b753a5414bbb0d395f4e14f48c9f"/>
    <n v="1.393289109631825"/>
    <n v="-0.2154788313349677"/>
    <n v="-9.1832500248074378E-2"/>
    <n v="0.27156143094712282"/>
    <n v="-0.49705409964536651"/>
    <x v="0"/>
    <n v="0.65505346671265952"/>
    <x v="2"/>
  </r>
  <r>
    <s v="4e31cedc526fc9a1fd6e6d72acda7b5f944960bf"/>
    <s v="6ae74db3467b856378300cb8899af4ac559aa91c"/>
    <s v="PREPAGADO"/>
    <s v="616b57a9ec0f7abccce920579bb7d482b06879ed"/>
    <n v="50"/>
    <s v="KOLEOS"/>
    <n v="2018"/>
    <s v="KOLEOS"/>
    <m/>
    <s v="NUEVO"/>
    <n v="72"/>
    <d v="2018-08-29T00:00:00"/>
    <d v="2024-08-29T00:00:00"/>
    <d v="2019-09-25T00:00:00"/>
    <n v="111400000"/>
    <n v="55700000"/>
    <n v="55700000"/>
    <n v="1354329"/>
    <s v="f5faa20ec38eb79836445ff6da0fea6c765c883c"/>
    <n v="1.077958885271368"/>
    <n v="-0.85216124758390532"/>
    <n v="0.13042163490563341"/>
    <n v="0.46686817019534183"/>
    <n v="1.5139907126543499"/>
    <x v="1"/>
    <n v="0.5"/>
    <x v="4"/>
  </r>
  <r>
    <s v="fa4eae6723d51a3db37de1c7f13c8755e1431897"/>
    <s v="62cec57397cbae30a4539931433f7d44a88f7e5e"/>
    <s v="ACTIVO"/>
    <s v="1a40330e0c1910a089543270536f2ed114a0c345"/>
    <n v="50"/>
    <s v="STEPWAY"/>
    <n v="2021"/>
    <s v="NUEVO STEPWAY PH2"/>
    <s v="2e892f86d188d01ec5691b7918003dc271108083"/>
    <s v="NUEVO"/>
    <n v="72"/>
    <d v="2020-12-14T00:00:00"/>
    <d v="2026-12-14T00:00:00"/>
    <m/>
    <n v="57070100"/>
    <n v="28535050"/>
    <n v="28535050"/>
    <n v="731961"/>
    <s v="319e579c70e3483e0fa5b80f989d90df7251e231"/>
    <n v="-1.5538356795832171"/>
    <n v="-0.85216124758390532"/>
    <n v="0.24898836987965761"/>
    <n v="-0.1420347708065664"/>
    <n v="-0.80644560922993824"/>
    <x v="1"/>
    <n v="0.5"/>
    <x v="4"/>
  </r>
  <r>
    <s v="4ee72cb078609cf5fa093a2f8d42740a1fc48b16"/>
    <s v="8e89b7d95545967f2b8688b973240e8f92abdfd5"/>
    <s v="ACTIVO"/>
    <s v="3442fd2b0a938d687196a2165725a50c271c2935"/>
    <n v="291"/>
    <s v="LOGAN"/>
    <n v="2020"/>
    <s v="NUEVO LOGAN PH2"/>
    <s v="2e892f86d188d01ec5691b7918003dc271108083"/>
    <s v="NUEVO"/>
    <n v="24"/>
    <d v="2020-06-02T00:00:00"/>
    <d v="2022-06-02T00:00:00"/>
    <m/>
    <n v="45530000"/>
    <n v="22765000"/>
    <n v="22765000"/>
    <n v="974722"/>
    <s v="8dd2e3893a694ae60c11d740aa9e097857f3681c"/>
    <n v="-0.122721584408834"/>
    <n v="-0.85216124758390532"/>
    <n v="-4.4146365390986242"/>
    <n v="-0.31976921580752388"/>
    <n v="0.43112042910834891"/>
    <x v="2"/>
    <n v="0.5"/>
    <x v="4"/>
  </r>
  <r>
    <s v="57a5f5bc09be574892d41b0f1520c212a919ba13"/>
    <s v="f838be4169ef70873517858d4439034f497a1860"/>
    <s v="ACTIVO"/>
    <s v="310778d9d7ff8bd657b127d2b19096397041abce"/>
    <n v="76"/>
    <s v="KOLEOS"/>
    <n v="2019"/>
    <s v="KOLEOS"/>
    <m/>
    <s v="NUEVO"/>
    <n v="84"/>
    <d v="2018-04-16T00:00:00"/>
    <d v="2025-04-16T00:00:00"/>
    <m/>
    <n v="114900000"/>
    <n v="65852000"/>
    <n v="49048000"/>
    <n v="1556246"/>
    <s v="e479a237a33c879450fd7f632a21723886088e64"/>
    <n v="-2.4513140104552869"/>
    <n v="-0.55189672366791998"/>
    <n v="0.6442108197930716"/>
    <n v="-0.18277329788090349"/>
    <n v="4.4381042127634142E-2"/>
    <x v="0"/>
    <n v="0.57312445604873807"/>
    <x v="4"/>
  </r>
  <r>
    <s v="b743b6fbdda945d92c92d2b327be0aa6f31eed6a"/>
    <s v="a2084826b26fabbcb599dae1d06545bc26b37eae"/>
    <s v="PREPAGADO"/>
    <s v="f1660bce152bd13abf027b14ac8a826e5004e35a"/>
    <n v="38"/>
    <s v="LOGAN"/>
    <n v="2017"/>
    <s v="NUEVO LOGAN"/>
    <m/>
    <s v="NUEVO"/>
    <n v="24"/>
    <d v="2016-06-10T00:00:00"/>
    <d v="2018-10-06T00:00:00"/>
    <d v="2018-07-18T00:00:00"/>
    <n v="42490000"/>
    <n v="16000000"/>
    <n v="26490000"/>
    <n v="685067"/>
    <s v="50d3e0f7784eb9696116519c1c665047625d8507"/>
    <n v="1.4175452807364759"/>
    <n v="-1.3590353896947489"/>
    <n v="-4.4146365390986242"/>
    <n v="-0.72901845787325836"/>
    <n v="1.668686467446636"/>
    <x v="2"/>
    <n v="0.37655919039774066"/>
    <x v="1"/>
  </r>
  <r>
    <s v="49630d334e1dd7de6419c6279603935d33e91206"/>
    <s v="5cff7c7480ee89b4393313d6784f31e167a7c3ae"/>
    <s v="ACTIVO"/>
    <s v="dd7c4e251bb4251454591a52f0c2ccd78f5324f3"/>
    <n v="246"/>
    <s v="STEPWAY"/>
    <n v="2021"/>
    <s v="NUEVO STEPWAY PH2"/>
    <s v="2e892f86d188d01ec5691b7918003dc271108083"/>
    <s v="NUEVO"/>
    <n v="84"/>
    <d v="2021-04-03T00:00:00"/>
    <d v="2028-04-03T00:00:00"/>
    <m/>
    <n v="60950000"/>
    <n v="40950000"/>
    <n v="20000000"/>
    <n v="807917"/>
    <s v="a69f010680fca3bb97470fe907d42f1759ba6938"/>
    <n v="-0.70486969092044727"/>
    <n v="-0.1464586812909629"/>
    <n v="-0.60047272705804011"/>
    <n v="0.66498249965268375"/>
    <n v="-0.57440197704150942"/>
    <x v="0"/>
    <n v="0.67186218211648896"/>
    <x v="2"/>
  </r>
  <r>
    <s v="b6bb03306fc0190a689f231eaf302f2aae046bbe"/>
    <s v="1b76df09af1c8e7fb92614f6e8ecdc1204ef1523"/>
    <s v="ACTIVO"/>
    <s v="25cce98fbc96d5a13195e5f9b11ea35e84504c2e"/>
    <n v="48"/>
    <s v="USADOS"/>
    <n v="2019"/>
    <s v="USADOS MM"/>
    <m/>
    <s v="USADO"/>
    <n v="84"/>
    <d v="2021-08-30T00:00:00"/>
    <d v="2028-08-30T00:00:00"/>
    <m/>
    <n v="165000000"/>
    <n v="140000000"/>
    <n v="25000000"/>
    <n v="3727665"/>
    <s v="1aba83a2bcdc0ee0ade96b67732e7d9804307f8e"/>
    <n v="-1.2385054552227599"/>
    <n v="0.57879144288801376"/>
    <n v="1.790355924541972"/>
    <n v="1.169316848612264"/>
    <n v="-0.57440197704150942"/>
    <x v="0"/>
    <n v="0.84848484848484851"/>
    <x v="0"/>
  </r>
  <r>
    <s v="8a337a61fa786c06ab6948c973b548d13d441b8a"/>
    <s v="eeedb562d3d298d48b3efa312e9de8c0d141cd70"/>
    <s v="ACTIVO"/>
    <s v="3a0535153a5f5fc7c8dcca47c9a725208db375aa"/>
    <n v="61"/>
    <s v="DUSTER"/>
    <n v="2022"/>
    <s v="NUEVA DUSTER"/>
    <s v="2e892f86d188d01ec5691b7918003dc271108083"/>
    <s v="NUEVO"/>
    <n v="72"/>
    <d v="2021-07-28T00:00:00"/>
    <d v="2027-07-28T00:00:00"/>
    <m/>
    <n v="72070001"/>
    <n v="52451850"/>
    <n v="19618151"/>
    <n v="1486546"/>
    <s v="e2a340f71f5c73f21988de2198ca6d26716c2d65"/>
    <n v="0.27750523881790012"/>
    <n v="8.3194205163893739E-2"/>
    <n v="-0.50193428495582826"/>
    <n v="7.6538093903185797E-3"/>
    <n v="-0.72909773183379534"/>
    <x v="1"/>
    <n v="0.72779033262397208"/>
    <x v="2"/>
  </r>
  <r>
    <s v="264a1ea9324f2e7369bfb0a3c4cfb1931b090f5e"/>
    <s v="3eb0edfb1e129bfebc8768111ddc450f5744c278"/>
    <s v="ACTIVO"/>
    <s v="b015fc4d0ad8050efb8f4d92b7490b29a1fa8737"/>
    <n v="76"/>
    <s v="CAPTUR"/>
    <n v="2022"/>
    <s v="CAPTUR"/>
    <s v="2e892f86d188d01ec5691b7918003dc271108083"/>
    <s v="NUEVO"/>
    <n v="84"/>
    <d v="2021-06-10T00:00:00"/>
    <d v="2028-06-10T00:00:00"/>
    <m/>
    <n v="87450000"/>
    <n v="82960000"/>
    <n v="4490000"/>
    <n v="1876047"/>
    <s v="cca028d5175addbf7cc3ee31799dcae7f9872a54"/>
    <n v="-0.91104714530997699"/>
    <n v="0.99011697425910494"/>
    <n v="0.16994387989697479"/>
    <n v="1.0530576116469319"/>
    <n v="-1.1931849962106531"/>
    <x v="0"/>
    <n v="0.94865637507146938"/>
    <x v="0"/>
  </r>
  <r>
    <s v="ec9eb4ba922237d74562a914ca4a69ffc133e872"/>
    <s v="83bbddc1d8748d11c50308487607dd33d6bf6c9b"/>
    <s v="PREPAGADO"/>
    <s v="f2e0a4c87ca5f1b7da28f8e7dd8b3b081a680871"/>
    <n v="49"/>
    <s v="STEPWAY"/>
    <n v="2018"/>
    <s v="NUEVO STEPWAY"/>
    <m/>
    <s v="NUEVO"/>
    <n v="84"/>
    <d v="2017-04-05T00:00:00"/>
    <d v="2024-05-04T00:00:00"/>
    <d v="2019-04-22T00:00:00"/>
    <n v="42916500"/>
    <n v="38624850"/>
    <n v="4291650"/>
    <n v="677702"/>
    <s v="f00f1606f9686df6c4f674ed3907718435a75514"/>
    <n v="0.65347589093998359"/>
    <n v="0.79032357974038436"/>
    <n v="0.34896897870160393"/>
    <n v="-0.17223800982633691"/>
    <n v="-0.34235834485308059"/>
    <x v="0"/>
    <n v="0.9"/>
    <x v="0"/>
  </r>
  <r>
    <s v="0c8a4f11815bfbe5925e37305b1ad6169a291b4b"/>
    <s v="8bd5acf824830f29bd5abfe9960118f5f80a389f"/>
    <s v="PREPAGADO"/>
    <s v="8755282562f500d9f6dcb85211a47e8d88e90dcb"/>
    <n v="61"/>
    <s v="DUSTER"/>
    <n v="2020"/>
    <s v="DUSTER"/>
    <s v="2e892f86d188d01ec5691b7918003dc271108083"/>
    <s v="NUEVO"/>
    <n v="84"/>
    <d v="2019-02-07T00:00:00"/>
    <d v="2026-07-02T00:00:00"/>
    <d v="2021-04-15T00:00:00"/>
    <n v="65470000"/>
    <n v="31850000"/>
    <n v="33620000"/>
    <n v="679416"/>
    <s v="5ff736dd5fe05d193ce7c5ec63ce711d264e48d3"/>
    <n v="0.66560397649230885"/>
    <n v="-0.90766755093589846"/>
    <n v="9.0899389914291959E-2"/>
    <n v="0.1100129183320465"/>
    <n v="1.2045992030697781"/>
    <x v="0"/>
    <n v="0.48648235833206049"/>
    <x v="4"/>
  </r>
  <r>
    <s v="b6923879002aaeec1ada9c005e8a0a000fe9135c"/>
    <s v="08b5b6e58c7a467a027633440a8528cbfbc3afe8"/>
    <s v="PREPAGADO"/>
    <s v="de5d6dd81967e9d26f161d3136bf0858066f9ffc"/>
    <n v="62"/>
    <s v="OROCH"/>
    <n v="2017"/>
    <s v="OROCH"/>
    <m/>
    <s v="NUEVO"/>
    <n v="84"/>
    <d v="2017-04-18T00:00:00"/>
    <d v="2024-04-18T00:00:00"/>
    <d v="2019-10-15T00:00:00"/>
    <n v="59990000"/>
    <n v="59990000"/>
    <n v="0"/>
    <n v="1300486"/>
    <s v="f99cba83470b6744b02cb8a0d0c03e84221970cc"/>
    <n v="0.82326908867253745"/>
    <n v="1.2009447865714571"/>
    <n v="1.237044494663192"/>
    <n v="0.1823247830049852"/>
    <n v="-0.18766259006079469"/>
    <x v="0"/>
    <n v="1"/>
    <x v="0"/>
  </r>
  <r>
    <s v="ee0685f5e9935f534803e4176fc063eb17f5995c"/>
    <s v="71e3a3a05a1c0e6700cd1d3f2f7f9f4775b4766d"/>
    <s v="PREPAGADO"/>
    <s v="9117059a91b3bc00cd3eb6f6e14cd1a476a94f07"/>
    <n v="48"/>
    <s v="STEPWAY"/>
    <n v="2018"/>
    <s v="NUEVO STEPWAY"/>
    <m/>
    <s v="NUEVO"/>
    <n v="60"/>
    <d v="2017-11-07T00:00:00"/>
    <d v="2022-07-11T00:00:00"/>
    <d v="2018-11-22T00:00:00"/>
    <n v="43050000"/>
    <n v="33150000"/>
    <n v="9900000"/>
    <n v="906681"/>
    <s v="33a4a5fc270bf1ce3ae20561056b2ba805df815d"/>
    <n v="1.2477520830039219"/>
    <n v="0.25665908445122049"/>
    <n v="0.92086653473246149"/>
    <n v="-0.24888055430949499"/>
    <n v="0.97255557088134947"/>
    <x v="3"/>
    <n v="0.77003484320557491"/>
    <x v="2"/>
  </r>
  <r>
    <s v="47fe982c8a2d7c0ca2ea0b98783ce6ef087da15c"/>
    <s v="5b6db9f8dbdcbf274c0615f9e1df1aaf152608d3"/>
    <s v="PREPAGADO"/>
    <s v="f92259594cc36db09951704e2e59eef51308995c"/>
    <n v="49"/>
    <s v="STEPWAY"/>
    <n v="2020"/>
    <s v="NUEVO STEPWAY"/>
    <s v="2e892f86d188d01ec5691b7918003dc271108083"/>
    <s v="NUEVO"/>
    <n v="72"/>
    <d v="2019-08-26T00:00:00"/>
    <d v="2025-08-26T00:00:00"/>
    <d v="2021-07-28T00:00:00"/>
    <n v="44990000"/>
    <n v="10900000"/>
    <n v="34090000"/>
    <n v="252844"/>
    <s v="edec8b42d27301898d842b4436baadffcaeed7a6"/>
    <n v="1.4660576229457769"/>
    <n v="-1.9104303947735659"/>
    <n v="-0.54145652994716964"/>
    <n v="-0.17223800982633691"/>
    <n v="0.81785981608906366"/>
    <x v="1"/>
    <n v="0.242276061346966"/>
    <x v="1"/>
  </r>
  <r>
    <s v="93f91bdf3acf3657ab248a68cc071d57bfcf7799"/>
    <s v="8f5f19fb3c240e91262450a6c0fe5f5fef772411"/>
    <s v="ACTIVO"/>
    <s v="a77c76312e7298e8d8cbf37d37191bb75af8eded"/>
    <n v="62"/>
    <s v="CAPTUR"/>
    <n v="2021"/>
    <s v="CAPTUR"/>
    <s v="2e892f86d188d01ec5691b7918003dc271108083"/>
    <s v="NUEVO"/>
    <n v="84"/>
    <d v="2020-10-16T00:00:00"/>
    <d v="2027-10-16T00:00:00"/>
    <m/>
    <n v="80580000"/>
    <n v="80580000"/>
    <n v="0"/>
    <n v="1724037"/>
    <s v="1a54234f7c81795f4271e355943d9c170a12a279"/>
    <n v="-1.1050965141471809"/>
    <n v="1.2009447865714571"/>
    <n v="0.4070773498450232"/>
    <n v="-3.8040704113064872E-2"/>
    <n v="0.97255557088134947"/>
    <x v="0"/>
    <n v="1"/>
    <x v="0"/>
  </r>
  <r>
    <s v="6b2b56998ed0d0b39a6a870b936b279661e919b4"/>
    <s v="c7ed0da11beeea55e01829d4694aaef4797936b2"/>
    <s v="PREPAGADO"/>
    <s v="04d722867ed6671884008e6746c13e93169e90e0"/>
    <n v="38"/>
    <s v="USADOS"/>
    <n v="2011"/>
    <s v="USADOS MM"/>
    <m/>
    <s v="NUEVO"/>
    <n v="60"/>
    <d v="2019-07-10T00:00:00"/>
    <d v="2024-10-07T00:00:00"/>
    <d v="2021-11-08T00:00:00"/>
    <n v="32500000"/>
    <n v="22000000"/>
    <n v="10500000"/>
    <n v="564045"/>
    <s v="ec864d326046a09cd623dc375f247c93a8c47de2"/>
    <n v="-0.98381565862392861"/>
    <n v="-0.1256775739597002"/>
    <n v="0.96038877972380288"/>
    <n v="-0.15512936848840159"/>
    <n v="-0.80644560922993824"/>
    <x v="3"/>
    <n v="0.67692307692307696"/>
    <x v="2"/>
  </r>
  <r>
    <s v="3e7881f3271f7a01f35db6d3b8ebeb58f7a31c05"/>
    <s v="7cc375421170af13d9b0ff9fc15b17709dec50ce"/>
    <s v="PREPAGADO"/>
    <s v="c68c074cfeb538be28c92667e7af1fc11090b603"/>
    <n v="61"/>
    <s v="KWID"/>
    <n v="2021"/>
    <s v="KWID"/>
    <s v="2e892f86d188d01ec5691b7918003dc271108083"/>
    <s v="NUEVO"/>
    <n v="84"/>
    <d v="2021-01-27T00:00:00"/>
    <d v="2028-01-27T00:00:00"/>
    <d v="2021-04-14T00:00:00"/>
    <n v="40990000"/>
    <n v="42463100"/>
    <n v="0"/>
    <n v="940708"/>
    <s v="d087e61ba1153cd65cef59d4319bb1223fff39d1"/>
    <n v="-0.83827863199602526"/>
    <n v="1.348513974125215"/>
    <n v="-0.1067118350424142"/>
    <n v="-0.58265389348717567"/>
    <n v="-1.5025765057952249"/>
    <x v="0"/>
    <n v="1.0359380336667481"/>
    <x v="0"/>
  </r>
  <r>
    <s v="895a79a04ceb355d4c760f7967ed239a21e61ea8"/>
    <s v="21cd0a7ff75eb3564d65bcd62b36a58ebe996afe"/>
    <s v="PREPAGADO"/>
    <s v="a77c76312e7298e8d8cbf37d37191bb75af8eded"/>
    <n v="60"/>
    <s v="STEPWAY"/>
    <n v="2021"/>
    <s v="NUEVO STEPWAY PH2"/>
    <s v="2e892f86d188d01ec5691b7918003dc271108083"/>
    <s v="NUEVO"/>
    <n v="84"/>
    <d v="2021-01-15T00:00:00"/>
    <d v="2028-01-15T00:00:00"/>
    <d v="2021-09-21T00:00:00"/>
    <n v="58731400"/>
    <n v="40180169"/>
    <n v="18551231"/>
    <n v="809464"/>
    <s v="13d22cf8336a259fb9d14907f84a2cc0d4061ae6"/>
    <n v="-1.4325548240599639"/>
    <n v="-9.6066498945660481E-2"/>
    <n v="-0.34384530499046262"/>
    <n v="-0.12680072171020981"/>
    <n v="-0.26501046745693763"/>
    <x v="0"/>
    <n v="0.68413436424127472"/>
    <x v="2"/>
  </r>
  <r>
    <s v="d8fa44777e81852cca9c4e18cc7459c695ecd116"/>
    <s v="42bd61f3a20385894ef38c2eeb070fc1e5648a98"/>
    <s v="PREPAGADO"/>
    <s v="a7dd55b98ce047d2fdb9afbcfc3cfad027700d30"/>
    <n v="59"/>
    <s v="CAPTUR"/>
    <n v="2021"/>
    <s v="CAPTUR"/>
    <s v="2e892f86d188d01ec5691b7918003dc271108083"/>
    <s v="NUEVO"/>
    <n v="72"/>
    <d v="2020-10-27T00:00:00"/>
    <d v="2026-10-27T00:00:00"/>
    <d v="2021-11-02T00:00:00"/>
    <n v="77800000"/>
    <n v="38900000"/>
    <n v="38900000"/>
    <n v="997835"/>
    <s v="6c55b3ba21e9cb7dc2512cad991949cb9fc0980d"/>
    <n v="2.2815442219069261E-2"/>
    <n v="-0.85216124758390532"/>
    <n v="0.24898836987965761"/>
    <n v="1.464008524113263"/>
    <n v="-1.0384892414183671"/>
    <x v="1"/>
    <n v="0.5"/>
    <x v="4"/>
  </r>
  <r>
    <s v="bc3770f6e9bfc6d3d76c40c3203fbe46146674f1"/>
    <s v="dd9ef183701a1169728c17c99c7b1bd7d0e91641"/>
    <s v="PREPAGADO"/>
    <s v="51b223e24d57bc8c01c5001f8833c44559fa1fc7"/>
    <n v="291"/>
    <s v="SANDERO"/>
    <n v="2018"/>
    <s v="NUEVO SANDERO"/>
    <m/>
    <s v="NUEVO"/>
    <n v="72"/>
    <d v="2017-04-08T00:00:00"/>
    <d v="2023-08-04T00:00:00"/>
    <d v="2019-04-01T00:00:00"/>
    <n v="38170000"/>
    <n v="28170000"/>
    <n v="10000000"/>
    <n v="640976"/>
    <s v="de733c21b615778999b7552e895cf1b2b800c114"/>
    <n v="0.28963332437022532"/>
    <n v="0.12517531622544581"/>
    <n v="0.80229979975843724"/>
    <n v="0.24899162911475611"/>
    <n v="1.281947080465921"/>
    <x v="1"/>
    <n v="0.7380141472360493"/>
    <x v="2"/>
  </r>
  <r>
    <s v="0a8642d5e297e7d3907d290099d3d51dae2cd97e"/>
    <s v="f9f85dbc051739d932605f2cc5e935e9496cc85f"/>
    <s v="ACTIVO"/>
    <s v="3442fd2b0a938d687196a2165725a50c271c2935"/>
    <n v="50"/>
    <s v="STEPWAY"/>
    <n v="2021"/>
    <s v="NUEVO STEPWAY PH2"/>
    <s v="2e892f86d188d01ec5691b7918003dc271108083"/>
    <s v="NUEVO"/>
    <n v="24"/>
    <d v="2020-05-18T00:00:00"/>
    <d v="2022-05-18T00:00:00"/>
    <m/>
    <n v="53890000"/>
    <n v="26945000"/>
    <n v="26945000"/>
    <n v="1228279"/>
    <s v="1d5416a29d73c5f6881c220822ee3df576447e02"/>
    <n v="-0.1469777555134846"/>
    <n v="-0.85216124758390532"/>
    <n v="-4.4146365390986242"/>
    <n v="1.754149799537768"/>
    <n v="1.0499034482774929"/>
    <x v="2"/>
    <n v="0.5"/>
    <x v="4"/>
  </r>
  <r>
    <s v="60a615a195e72878e5fdf6c2b92160ec0aca6b22"/>
    <s v="1410d86308ca19fd5a4afe9d7ef939ca1eb64c78"/>
    <s v="PREPAGADO"/>
    <s v="40caf97a616318873ba6061017861521a8432813"/>
    <n v="48"/>
    <s v="DUSTER"/>
    <n v="2017"/>
    <s v="DUSTER"/>
    <m/>
    <s v="NUEVO"/>
    <n v="60"/>
    <d v="2017-02-27T00:00:00"/>
    <d v="2022-02-27T00:00:00"/>
    <d v="2018-01-15T00:00:00"/>
    <n v="64890000"/>
    <n v="30000000"/>
    <n v="34890000"/>
    <n v="789201"/>
    <s v="cafe2aba4c008cb02fee6101be7ab38b6a34f37b"/>
    <n v="1.114343141928344"/>
    <n v="-1.006879825284934"/>
    <n v="0.36755510485368181"/>
    <n v="-0.1921937213215425"/>
    <n v="4.4381042127634142E-2"/>
    <x v="3"/>
    <n v="0.46232085067036521"/>
    <x v="4"/>
  </r>
  <r>
    <s v="cdad1a1c18682e4402f5e20ac2a9aec9c634d00c"/>
    <s v="2130057203855df60f5823aaa909a592e8208b79"/>
    <s v="ACTIVO"/>
    <s v="73f2cc33b986bd271fd390af22f8762c2c95e97b"/>
    <n v="46"/>
    <s v="KWID"/>
    <n v="2022"/>
    <s v="KWID"/>
    <s v="2e892f86d188d01ec5691b7918003dc271108083"/>
    <s v="NUEVO"/>
    <n v="36"/>
    <d v="2021-03-30T00:00:00"/>
    <d v="2024-03-30T00:00:00"/>
    <m/>
    <n v="43290000"/>
    <n v="30271610"/>
    <n v="13018390"/>
    <n v="1075076"/>
    <s v="7e550c4e4136820a2fa73809cb7d39457dab78e5"/>
    <n v="0.44729843655045393"/>
    <n v="-3.3896288225855421E-2"/>
    <n v="-0.46241203996448682"/>
    <n v="0.1675773047701998"/>
    <n v="1.2045992030697781"/>
    <x v="4"/>
    <n v="0.69927489027489032"/>
    <x v="2"/>
  </r>
  <r>
    <s v="c70e65b70d6fcca6a0b44a50aca71839f25be8be"/>
    <s v="dbe94781bb2637fb4120db321a70fbd2b707cd8a"/>
    <s v="PREPAGADO"/>
    <s v="663057227589a8cf4ecb27927e9df606d5876837"/>
    <n v="-1"/>
    <s v="KOLEOS"/>
    <n v="2021"/>
    <s v="KOLEOS"/>
    <s v="2e892f86d188d01ec5691b7918003dc271108083"/>
    <s v="NUEVO"/>
    <n v="72"/>
    <d v="2021-01-14T00:00:00"/>
    <d v="2027-01-14T00:00:00"/>
    <d v="2021-12-09T00:00:00"/>
    <n v="89606002"/>
    <n v="44803001"/>
    <n v="44803001"/>
    <n v="1143677"/>
    <s v="14fa75226b04e9ea00d4306ee47b847269c5f7a6"/>
    <n v="-1.0080718297285789"/>
    <n v="-0.85216124758390532"/>
    <n v="0.16994387989697479"/>
    <n v="0.37424246990739168"/>
    <n v="4.4381042127634142E-2"/>
    <x v="1"/>
    <n v="0.5"/>
    <x v="4"/>
  </r>
  <r>
    <s v="5f2967ef5b5d1981b082f8db6bbeed0b03399d83"/>
    <s v="728005cf2a456fa28af35b6e1f484eddac2bff59"/>
    <s v="PREPAGADO"/>
    <s v="7fde7768bd542feacd5ee7ceedad59e0926b7dbd"/>
    <n v="246"/>
    <s v="LOGAN"/>
    <n v="2020"/>
    <s v="NUEVO LOGAN PH2"/>
    <s v="2e892f86d188d01ec5691b7918003dc271108083"/>
    <s v="NUEVO"/>
    <n v="84"/>
    <d v="2020-03-19T00:00:00"/>
    <d v="2027-03-19T00:00:00"/>
    <d v="2021-09-15T00:00:00"/>
    <n v="37590000"/>
    <n v="37590000"/>
    <n v="0"/>
    <n v="850300"/>
    <s v="a69f010680fca3bb97470fe907d42f1759ba6938"/>
    <n v="-2.3906735826936609"/>
    <n v="1.2009447865714571"/>
    <n v="1.118477759689168"/>
    <n v="5.3193987661348259E-2"/>
    <n v="0.35377255171220601"/>
    <x v="0"/>
    <n v="1"/>
    <x v="0"/>
  </r>
  <r>
    <s v="0929117fee6addb5b1611e3938f3b3e38e7ef74e"/>
    <s v="95870109ad459d76dc2e8e5acc0c507997279418"/>
    <s v="ACTIVO"/>
    <s v="332374b2b7921de83a34fd882bfb4141e02b091c"/>
    <n v="236"/>
    <s v="DUSTER"/>
    <n v="2022"/>
    <s v="NUEVA DUSTER"/>
    <m/>
    <s v="NUEVO"/>
    <n v="84"/>
    <d v="2022-11-01T00:00:00"/>
    <d v="2029-11-01T00:00:00"/>
    <m/>
    <n v="79300000"/>
    <n v="16300000"/>
    <n v="63000000"/>
    <n v="341249"/>
    <s v="92f368229df6c68dca1c11f64881d0692203e95b"/>
    <n v="2.2543831838469202"/>
    <n v="-2.0612413458822081"/>
    <n v="-0.85763448987790047"/>
    <n v="-0.48277543298977482"/>
    <n v="1.5139907126543499"/>
    <x v="0"/>
    <n v="0.20554854981084489"/>
    <x v="1"/>
  </r>
  <r>
    <s v="de9ee400c6fe16923969a12321b773ab7b5e2779"/>
    <s v="5b414ab4de800e94e4474e7a00df12018ac45abd"/>
    <s v="ACTIVO"/>
    <s v="44f5f8de4291a4a16492fe0b13036cffd8ffdb43"/>
    <n v="62"/>
    <s v="SANDERO"/>
    <n v="2020"/>
    <s v="NUEVO SANDERO PH2"/>
    <s v="2e892f86d188d01ec5691b7918003dc271108083"/>
    <s v="NUEVO"/>
    <n v="84"/>
    <d v="2020-02-06T00:00:00"/>
    <d v="2027-02-06T00:00:00"/>
    <m/>
    <n v="42490000"/>
    <n v="22490000"/>
    <n v="20000000"/>
    <n v="490366"/>
    <s v="e3641dd6fa4340be1e1a0c44a89e0218e2c9b4d8"/>
    <n v="9.5583955533020917E-2"/>
    <n v="-0.73184507848419122"/>
    <n v="0.4070773498450232"/>
    <n v="1.0796713118755059"/>
    <n v="1.281947080465921"/>
    <x v="0"/>
    <n v="0.5293010120028242"/>
    <x v="4"/>
  </r>
  <r>
    <s v="ddd1a252580442c73f170c8df056acb968bf724b"/>
    <s v="d483ada49488c4622399190547db41826d5f2a14"/>
    <s v="PREPAGADO"/>
    <s v="77a187d9631467b0be64469f0c5f8a6dea1b1f85"/>
    <n v="246"/>
    <s v="SANDERO"/>
    <n v="2017"/>
    <s v="NUEVO SANDERO"/>
    <m/>
    <s v="NUEVO"/>
    <n v="60"/>
    <d v="2016-11-29T00:00:00"/>
    <d v="2021-11-29T00:00:00"/>
    <d v="2019-12-19T00:00:00"/>
    <n v="37290000"/>
    <n v="13290000"/>
    <n v="24000000"/>
    <n v="286150"/>
    <s v="a69f010680fca3bb97470fe907d42f1759ba6938"/>
    <n v="1.623722735126006"/>
    <n v="-1.4418304786325491"/>
    <n v="-1.7078303053499879"/>
    <n v="-0.67334625457413488"/>
    <n v="1.127251325673635"/>
    <x v="3"/>
    <n v="0.35639581657280772"/>
    <x v="1"/>
  </r>
  <r>
    <s v="63152c151bb1781bfc6bd83229625d37311a48cb"/>
    <s v="08fbc7a27c03d4a6e1188c1bf522791723834085"/>
    <s v="PREPAGADO"/>
    <s v="8b46e8e65194fd089878f85f072572a8f6ee1c10"/>
    <n v="38"/>
    <s v="LOGAN"/>
    <n v="2019"/>
    <s v="NUEVO LOGAN"/>
    <m/>
    <s v="NUEVO"/>
    <n v="84"/>
    <d v="2018-07-31T00:00:00"/>
    <d v="2025-07-31T00:00:00"/>
    <d v="2019-02-04T00:00:00"/>
    <n v="37530000"/>
    <n v="15230000"/>
    <n v="22300000"/>
    <n v="328921"/>
    <s v="b5c4e6910594107a133dbf0cbaf1206bdb05aab1"/>
    <n v="0.93242185864346494"/>
    <n v="-1.2389307562830369"/>
    <n v="0.24898836987965761"/>
    <n v="-0.1224026654437155"/>
    <n v="-0.57440197704150942"/>
    <x v="0"/>
    <n v="0.40580868638422596"/>
    <x v="4"/>
  </r>
  <r>
    <s v="d3260cb71cef65aaa8174151d9f6506f1f6afc0d"/>
    <s v="b440b48dc6c641bb8b35942114cb30094a9d9238"/>
    <s v="PREPAGADO"/>
    <s v="a8589e7347004a92aacdd0b4349a17c465529c37"/>
    <n v="76"/>
    <s v="STEPWAY"/>
    <n v="2018"/>
    <s v="NUEVO STEPWAY"/>
    <m/>
    <s v="NUEVO"/>
    <n v="84"/>
    <d v="2017-11-28T00:00:00"/>
    <d v="2024-11-28T00:00:00"/>
    <d v="2019-11-28T00:00:00"/>
    <n v="47550000"/>
    <n v="37400000"/>
    <n v="10150000"/>
    <n v="818590"/>
    <s v="e479a237a33c879450fd7f632a21723886088e64"/>
    <n v="-1.092968428594856"/>
    <n v="0.32443474465024003"/>
    <n v="1.355611229637216"/>
    <n v="-0.46962905832676283"/>
    <n v="0.50846830650449182"/>
    <x v="0"/>
    <n v="0.78654048370136698"/>
    <x v="2"/>
  </r>
  <r>
    <s v="de1abe90cc3178c347205846ba029a7b9a1ae358"/>
    <s v="9924fb81530b40be5628aa86e3c82cf9f9d20460"/>
    <s v="PREPAGADO"/>
    <s v="dffd96c11c969ac5ad7b4642a6899796201826a7"/>
    <n v="59"/>
    <s v="USADOS"/>
    <n v="2011"/>
    <s v="USADOS MM"/>
    <m/>
    <s v="USADO"/>
    <n v="60"/>
    <d v="2018-07-26T00:00:00"/>
    <d v="2023-07-26T00:00:00"/>
    <d v="2020-02-20T00:00:00"/>
    <n v="19000000"/>
    <n v="17100000"/>
    <n v="1900000"/>
    <n v="456298"/>
    <s v="dab5ce77fbc7f176a43e1ea3adb849113df8a09f"/>
    <n v="1.126471227480669"/>
    <n v="0.79032357974038436"/>
    <n v="0.60468857480173022"/>
    <n v="-0.90406381889027987"/>
    <n v="1.5913385900504931"/>
    <x v="3"/>
    <n v="0.9"/>
    <x v="0"/>
  </r>
  <r>
    <s v="e2aac1a7a421edc12fa73af22abb551ba43f380a"/>
    <s v="dbab11c2be0d19dde6584dba3450258e132ec075"/>
    <s v="PREPAGADO"/>
    <s v="ff16e98d14790cfb037667d79258234966ea7fb5"/>
    <n v="76"/>
    <s v="STEPWAY"/>
    <n v="2019"/>
    <s v="NUEVO STEPWAY"/>
    <m/>
    <s v="NUEVO"/>
    <n v="48"/>
    <d v="2018-09-18T00:00:00"/>
    <d v="2022-09-18T00:00:00"/>
    <d v="2020-07-07T00:00:00"/>
    <n v="46490000"/>
    <n v="25435169"/>
    <n v="21054831"/>
    <n v="840026"/>
    <s v="e479a237a33c879450fd7f632a21723886088e64"/>
    <n v="2.2815442219069261E-2"/>
    <n v="-0.6587153800975637"/>
    <n v="-0.68848441920680836"/>
    <n v="0.1736056721363107"/>
    <n v="0.89520769348520657"/>
    <x v="5"/>
    <n v="0.54711053990105396"/>
    <x v="4"/>
  </r>
  <r>
    <s v="20a77c8822e643a2f43ca233c40d0f5a59f70371"/>
    <s v="6a77f7107def801f3b98f6d497329bbfd08b3321"/>
    <s v="ACTIVO"/>
    <s v="889a7d7336a597752cc1c15ad6197dd9689467cd"/>
    <n v="38"/>
    <s v="DUSTER"/>
    <n v="2019"/>
    <s v="DUSTER"/>
    <m/>
    <s v="NUEVO"/>
    <n v="84"/>
    <d v="2018-10-29T00:00:00"/>
    <d v="2025-10-29T00:00:00"/>
    <m/>
    <n v="63790000"/>
    <n v="53790000"/>
    <n v="10000000"/>
    <n v="1057754"/>
    <s v="b5c4e6910594107a133dbf0cbaf1206bdb05aab1"/>
    <n v="0.88390951643416382"/>
    <n v="0.55723698467292659"/>
    <n v="6.1410103947472823E-2"/>
    <n v="-0.30490855840234588"/>
    <n v="0.50846830650449182"/>
    <x v="0"/>
    <n v="0.84323561686784765"/>
    <x v="0"/>
  </r>
  <r>
    <s v="49481c826642077b2341f8958eadb6efb0f4aa4c"/>
    <s v="983f3c5c4c0e7061daf3281cfa157e927dcc0ee8"/>
    <s v="PREPAGADO"/>
    <s v="8755282562f500d9f6dcb85211a47e8d88e90dcb"/>
    <n v="38"/>
    <s v="STEPWAY"/>
    <n v="2020"/>
    <s v="NUEVO STEPWAY"/>
    <s v="2e892f86d188d01ec5691b7918003dc271108083"/>
    <s v="NUEVO"/>
    <n v="36"/>
    <d v="2019-06-28T00:00:00"/>
    <d v="2022-06-28T00:00:00"/>
    <d v="2020-06-30T00:00:00"/>
    <n v="39579376"/>
    <n v="7000000"/>
    <n v="32579376"/>
    <n v="242158"/>
    <s v="e930ed8a49045100853f6396856eaf443e98b2ef"/>
    <n v="1.3811610240795"/>
    <n v="-2.1790434908898351"/>
    <n v="-0.30432305999912118"/>
    <n v="-0.25629926638169181"/>
    <n v="-0.26501046745693763"/>
    <x v="4"/>
    <n v="0.2"/>
    <x v="3"/>
  </r>
  <r>
    <s v="2672874d810197c9cd47738b17cdb67b7338af99"/>
    <s v="0fbde1fb141b4246f7bc4221559984d20dec4507"/>
    <s v="PREPAGADO"/>
    <s v="0e4bd50a5f4aa6b49b21f346683750150d7d842a"/>
    <n v="38"/>
    <s v="SANDERO"/>
    <n v="2020"/>
    <s v="NUEVO SANDERO"/>
    <s v="2e892f86d188d01ec5691b7918003dc271108083"/>
    <s v="NUEVO"/>
    <n v="48"/>
    <d v="2019-03-27T00:00:00"/>
    <d v="2023-03-27T00:00:00"/>
    <d v="2020-01-23T00:00:00"/>
    <n v="37990000"/>
    <n v="30080000"/>
    <n v="7910000"/>
    <n v="875048"/>
    <s v="ec864d326046a09cd623dc375f247c93a8c47de2"/>
    <n v="-0.3531552099030143"/>
    <n v="0.34597933618088478"/>
    <n v="-0.50946762007362789"/>
    <n v="0.27806871879393241"/>
    <n v="1.0499034482774929"/>
    <x v="5"/>
    <n v="0.79178731245064493"/>
    <x v="2"/>
  </r>
  <r>
    <s v="e19e9ebab327039dd5f655655eaa0fb98f9fbdf9"/>
    <s v="fdf16e99454f97f84b566e7920ddc67061355c43"/>
    <s v="PREPAGADO"/>
    <s v="d42a5de8f4df177aed40c98366cc193eafa30db8"/>
    <n v="87"/>
    <s v="KOLEOS"/>
    <n v="2020"/>
    <s v="KOLEOS"/>
    <s v="2e892f86d188d01ec5691b7918003dc271108083"/>
    <s v="NUEVO"/>
    <n v="72"/>
    <d v="2019-01-11T00:00:00"/>
    <d v="2025-11-01T00:00:00"/>
    <d v="2020-12-16T00:00:00"/>
    <n v="90491300"/>
    <n v="45245650"/>
    <n v="45245650"/>
    <n v="1116958"/>
    <s v="bcea55f18d716a78cffe6d51a537622fc3feb487"/>
    <n v="-0.81402246089137476"/>
    <n v="-0.85216124758390532"/>
    <n v="1.185489993161002E-2"/>
    <n v="-0.8006349842412912"/>
    <n v="1.5139907126543499"/>
    <x v="1"/>
    <n v="0.5"/>
    <x v="4"/>
  </r>
  <r>
    <s v="12deeeb387d04abbc7cb77b0696306fe6f4d88fd"/>
    <s v="1c7357114039cb9ea55f735654ef02833e517ea3"/>
    <s v="PREPAGADO"/>
    <s v="f92259594cc36db09951704e2e59eef51308995c"/>
    <n v="62"/>
    <s v="STEPWAY"/>
    <n v="2020"/>
    <s v="NUEVO STEPWAY"/>
    <s v="2e892f86d188d01ec5691b7918003dc271108083"/>
    <s v="NUEVO"/>
    <n v="72"/>
    <d v="2019-12-07T00:00:00"/>
    <d v="2025-07-12T00:00:00"/>
    <d v="2020-07-30T00:00:00"/>
    <n v="51970000"/>
    <n v="11970000"/>
    <n v="40000000"/>
    <n v="291867"/>
    <s v="f99cba83470b6744b02cb8a0d0c03e84221970cc"/>
    <n v="0.76262866091091108"/>
    <n v="-1.959503216746399"/>
    <n v="0.2094661248883162"/>
    <n v="1.933027320969319"/>
    <n v="-0.57440197704150942"/>
    <x v="1"/>
    <n v="0.23032518760823553"/>
    <x v="1"/>
  </r>
  <r>
    <s v="2d87a158821c646ea9923c02bda92371d9243a0f"/>
    <s v="a29273cbbfb7c79919294aece46e9359d5762030"/>
    <s v="ACTIVO"/>
    <s v="b015fc4d0ad8050efb8f4d92b7490b29a1fa8737"/>
    <n v="61"/>
    <s v="STEPWAY"/>
    <n v="2022"/>
    <s v="NUEVO STEPWAY PH2"/>
    <s v="2e892f86d188d01ec5691b7918003dc271108083"/>
    <s v="NUEVO"/>
    <n v="84"/>
    <d v="2021-09-20T00:00:00"/>
    <d v="2028-09-20T00:00:00"/>
    <m/>
    <n v="58146150"/>
    <n v="10482000"/>
    <n v="47664150"/>
    <n v="216172"/>
    <s v="9659fb85b885d6b16d4aadcd72528889806a6146"/>
    <n v="0.22899289660859901"/>
    <n v="-2.1650408884177321"/>
    <n v="-1.0552457148346079"/>
    <n v="-0.66657641428527481"/>
    <n v="0.66316406129677774"/>
    <x v="0"/>
    <n v="0.2"/>
    <x v="3"/>
  </r>
  <r>
    <s v="9f58fe07bd9c4cc9d10126963b8a46f5bae44306"/>
    <s v="fa2a8605797140f71157d7193a22ccf4311aeea7"/>
    <s v="ACTIVO"/>
    <s v="5cec3603c7a14573a0da94232ef8fee94127cb96"/>
    <n v="38"/>
    <s v="DUSTER"/>
    <n v="2019"/>
    <s v="DUSTER"/>
    <m/>
    <s v="NUEVO"/>
    <n v="84"/>
    <d v="2018-12-14T00:00:00"/>
    <d v="2025-12-14T00:00:00"/>
    <m/>
    <n v="62890000"/>
    <n v="31445000"/>
    <n v="31445000"/>
    <n v="696690"/>
    <s v="d2d2bc23d15981022aec65b1ffb2993f93c8d625"/>
    <n v="-7.420924219953294E-2"/>
    <n v="-0.85216124758390532"/>
    <n v="0.32803285986234038"/>
    <n v="1.488599934942415"/>
    <n v="1.436642835258207"/>
    <x v="0"/>
    <n v="0.5"/>
    <x v="4"/>
  </r>
  <r>
    <s v="f00c7e93d28b690ed00960634921dd521e4d5e01"/>
    <s v="04caaf252186c3145ce2d23b2688d48829cb434b"/>
    <s v="PREPAGADO"/>
    <s v="1e37c6928f415c93f35587957257b25f2220204d"/>
    <n v="15"/>
    <s v="DUSTER"/>
    <n v="2020"/>
    <s v="DUSTER"/>
    <s v="2e892f86d188d01ec5691b7918003dc271108083"/>
    <s v="NUEVO"/>
    <n v="48"/>
    <d v="2019-05-31T00:00:00"/>
    <d v="2023-05-31T00:00:00"/>
    <d v="2020-10-26T00:00:00"/>
    <n v="50990000"/>
    <n v="35990000"/>
    <n v="15000000"/>
    <n v="1077333"/>
    <s v="49e3e3431e014d9c5502f38bae86dc4337782419"/>
    <n v="-0.54720457874021866"/>
    <n v="-7.0014974972013493E-3"/>
    <n v="9.0899389914291959E-2"/>
    <n v="-0.63679270157452617"/>
    <n v="0.89520769348520657"/>
    <x v="5"/>
    <n v="0.70582467150421646"/>
    <x v="2"/>
  </r>
  <r>
    <s v="1693a2f8523b0a3565fe56127a5af30304d991aa"/>
    <s v="eb7339a2a4ee2076c2bdde45112ec3e4eb2aa881"/>
    <s v="PREPAGADO"/>
    <s v="669a1c4d7a35437f4ec52d67ea00f7d8d2e18399"/>
    <n v="61"/>
    <s v="STEPWAY"/>
    <n v="2020"/>
    <s v="NUEVO STEPWAY PH2"/>
    <s v="2e892f86d188d01ec5691b7918003dc271108083"/>
    <s v="NUEVO"/>
    <n v="72"/>
    <d v="2019-12-19T00:00:00"/>
    <d v="2025-12-19T00:00:00"/>
    <d v="2021-07-28T00:00:00"/>
    <n v="51970000"/>
    <n v="51970000"/>
    <n v="0"/>
    <n v="1185947"/>
    <s v="f268b19e1bfbcb40253adf266d11628fda515d56"/>
    <n v="-0.48656415097859229"/>
    <n v="1.2009447865714571"/>
    <n v="0.84182204474977862"/>
    <n v="0.68090259374963225"/>
    <n v="-3.2966835268508812E-2"/>
    <x v="1"/>
    <n v="1"/>
    <x v="0"/>
  </r>
  <r>
    <s v="6959730efc1f90ebb7d4ef312bb8823aee5380e6"/>
    <s v="92b432e58aca7acbd582bd606ce86ad7c3f89617"/>
    <s v="PREPAGADO"/>
    <s v="5ce2dbf775b694e316affcb7208ac8d2c8bacc88"/>
    <n v="220"/>
    <s v="OROCH"/>
    <n v="2019"/>
    <s v="OROCH"/>
    <m/>
    <s v="NUEVO"/>
    <n v="60"/>
    <d v="2018-09-26T00:00:00"/>
    <d v="2023-09-26T00:00:00"/>
    <d v="2021-03-17T00:00:00"/>
    <n v="64645000"/>
    <n v="34645000"/>
    <n v="30000000"/>
    <n v="854720"/>
    <s v="d5e3c217d8ea2998bad4e657513b99b45ba38544"/>
    <n v="1.623722735126006"/>
    <n v="-0.70463742472596358"/>
    <n v="-0.68635693675892451"/>
    <n v="-9.4217401074936175E-2"/>
    <n v="0.97255557088134947"/>
    <x v="3"/>
    <n v="0.53592698584577303"/>
    <x v="4"/>
  </r>
  <r>
    <s v="95254e628f884d5cb3e03f78f5a01b6a5deb53c5"/>
    <s v="d3c212dfec537c7464d2231492dbd1a3d1302267"/>
    <s v="PREPAGADO"/>
    <s v="f3d649ee30f873af20ed680a9e1580214cdfe47c"/>
    <n v="49"/>
    <s v="STEPWAY"/>
    <n v="2018"/>
    <s v="NUEVO STEPWAY"/>
    <m/>
    <s v="NUEVO"/>
    <n v="84"/>
    <d v="2017-04-08T00:00:00"/>
    <d v="2024-08-04T00:00:00"/>
    <d v="2021-04-19T00:00:00"/>
    <n v="46850000"/>
    <n v="42165000"/>
    <n v="4685000"/>
    <n v="921790"/>
    <s v="65ce8e050551bdd5f972d0481ca61ec12607b8d3"/>
    <n v="0.1804805543992978"/>
    <n v="0.79032357974038436"/>
    <n v="0.40598819581755158"/>
    <n v="-0.573177710220654"/>
    <n v="-1.0384892414183671"/>
    <x v="0"/>
    <n v="0.9"/>
    <x v="0"/>
  </r>
  <r>
    <s v="e4dd438d47d8af0d39b61cbf4afcf21657ada60d"/>
    <s v="6eb5f8cf8a98ecfc1f284f7775a7fa808f251ee0"/>
    <s v="PREPAGADO"/>
    <s v="d70c5ad6d9927086d188b2a0af85d533acdf3336"/>
    <n v="7"/>
    <s v="DUSTER"/>
    <n v="2020"/>
    <s v="DUSTER"/>
    <s v="2e892f86d188d01ec5691b7918003dc271108083"/>
    <s v="NUEVO"/>
    <n v="48"/>
    <d v="2020-07-16T00:00:00"/>
    <d v="2024-07-16T00:00:00"/>
    <d v="2020-09-02T00:00:00"/>
    <n v="68990000"/>
    <n v="53990000"/>
    <n v="15000000"/>
    <n v="1607129"/>
    <s v="986fcbacb15e3271088bb826891fe61d934ad7da"/>
    <n v="-1.881293989495999"/>
    <n v="0.30816060010007151"/>
    <n v="0.28851061487099899"/>
    <n v="0.1112077717438177"/>
    <n v="1.5913385900504931"/>
    <x v="5"/>
    <n v="0.78257718509928975"/>
    <x v="2"/>
  </r>
  <r>
    <s v="aaf2ddb1f3d52c6b22ceeb14e1c1e0501fe13efd"/>
    <s v="6b3a4a63c9f0b269cae3d54c9afce9ac0a7395a5"/>
    <s v="PREPAGADO"/>
    <s v="dffd96c11c969ac5ad7b4642a6899796201826a7"/>
    <n v="60"/>
    <s v="USADOS"/>
    <n v="2012"/>
    <s v="USADOS MM"/>
    <m/>
    <s v="NUEVO"/>
    <n v="60"/>
    <d v="2018-04-17T00:00:00"/>
    <d v="2023-04-17T00:00:00"/>
    <d v="2019-06-12T00:00:00"/>
    <n v="22000000"/>
    <n v="19800000"/>
    <n v="2200000"/>
    <n v="528346"/>
    <s v="002cf26c2c656a51db8195e4bd8bbcee3903d748"/>
    <n v="0.62921971983533309"/>
    <n v="0.79032357974038436"/>
    <n v="0.60468857480173022"/>
    <n v="0.43075604915063742"/>
    <n v="-0.4197062222492236"/>
    <x v="3"/>
    <n v="0.9"/>
    <x v="0"/>
  </r>
  <r>
    <s v="7349a3c63ebaaf62fdb8a7721a902642f7a40b39"/>
    <s v="45a98a44cb0bf6c0f932e97a3e79b319045c0f0e"/>
    <s v="PREPAGADO"/>
    <s v="3a15fface5f252c3d31976b8f88e5b8cb7592afe"/>
    <n v="76"/>
    <s v="USADOS"/>
    <n v="2016"/>
    <s v="USADOS MM"/>
    <m/>
    <s v="NUEVO"/>
    <n v="72"/>
    <d v="2017-03-31T00:00:00"/>
    <d v="2023-03-31T00:00:00"/>
    <d v="2017-11-20T00:00:00"/>
    <n v="35000000"/>
    <n v="27000000"/>
    <n v="8000000"/>
    <n v="619707"/>
    <s v="a17e64045ea62e7e0050c926a5eadd4e069e53c5"/>
    <n v="0.85965334532951332"/>
    <n v="0.26238202810043421"/>
    <n v="0.92086653473246149"/>
    <n v="-0.48371870337762302"/>
    <n v="-0.34235834485308059"/>
    <x v="1"/>
    <n v="0.77142857142857146"/>
    <x v="2"/>
  </r>
  <r>
    <s v="2791c7d68cd48a8e044b87f537ef80825f81a5fc"/>
    <s v="59ed0b95e479a42ee77a4025a487e9358bf3930c"/>
    <s v="ACTIVO"/>
    <s v="20b407ba18a4eddeb45c9654fb2ee3a53efe58e2"/>
    <n v="60"/>
    <s v="SANDERO"/>
    <n v="2022"/>
    <s v="NUEVO SANDERO PH2"/>
    <s v="2e892f86d188d01ec5691b7918003dc271108083"/>
    <s v="NUEVO"/>
    <n v="84"/>
    <d v="2021-05-25T00:00:00"/>
    <d v="2028-05-25T00:00:00"/>
    <m/>
    <n v="56897900"/>
    <n v="22897900"/>
    <n v="34000000"/>
    <n v="461297"/>
    <s v="fc7bdc755b16bdb0247d7a6271249db666c6767c"/>
    <n v="-1.9176782461529751"/>
    <n v="-1.252769855314529"/>
    <n v="-0.34384530499046262"/>
    <n v="-0.2428100351702466"/>
    <n v="-1.7346201379836541"/>
    <x v="0"/>
    <n v="0.40243840282330279"/>
    <x v="4"/>
  </r>
  <r>
    <s v="ba0264d896724d7bc36d0425f14b08bd45c09d77"/>
    <s v="7654f9705f44a8b90e91bc88a1615c07f17414a9"/>
    <s v="CANCELADO"/>
    <s v="5559b11a001805dfc4a451c3da9c547535895745"/>
    <n v="15"/>
    <s v="DUSTER"/>
    <n v="2019"/>
    <s v="DUSTER Servicio PÃºblico"/>
    <m/>
    <s v="NUEVO"/>
    <n v="24"/>
    <d v="2018-07-31T00:00:00"/>
    <d v="2020-07-31T00:00:00"/>
    <d v="2020-07-07T00:00:00"/>
    <n v="46600000"/>
    <n v="41940000"/>
    <n v="4660000"/>
    <n v="1775995"/>
    <s v="b2b72db1a076aa89f7bd2aa8870447ac40315a98"/>
    <m/>
    <n v="0.79032357974038436"/>
    <n v="-3.9016255472150658"/>
    <m/>
    <m/>
    <x v="2"/>
    <n v="0.9"/>
    <x v="0"/>
  </r>
  <r>
    <s v="4512da1c923eb939d2e4609e8fa91b6fe0cf8713"/>
    <s v="3ba5cb281d5f004b8992601694c221e476ef735a"/>
    <s v="PREPAGADO"/>
    <s v="277132ad8b04990f093fc5bb72d77163192dec3d"/>
    <n v="7"/>
    <s v="CAPTUR"/>
    <n v="2017"/>
    <s v="CAPTUR"/>
    <m/>
    <s v="NUEVO"/>
    <n v="84"/>
    <d v="2017-01-27T00:00:00"/>
    <d v="2024-01-27T00:00:00"/>
    <d v="2018-04-17T00:00:00"/>
    <n v="78990000"/>
    <n v="39495000"/>
    <n v="39495000"/>
    <n v="913703"/>
    <s v="cb6e7d6ed0d58f271329ebc739164490e967e61e"/>
    <n v="1.8056440184108851"/>
    <n v="-0.85216124758390532"/>
    <n v="0.92086653473246149"/>
    <n v="-0.4835637043378182"/>
    <n v="0.50846830650449182"/>
    <x v="0"/>
    <n v="0.5"/>
    <x v="4"/>
  </r>
  <r>
    <s v="b6567c59b17df525dc42898cf8d9fccf8c0f5a11"/>
    <s v="b0d6a18fc94a1a505167c331be06d1dcb4a2f862"/>
    <s v="PREPAGADO"/>
    <s v="dffd96c11c969ac5ad7b4642a6899796201826a7"/>
    <n v="48"/>
    <s v="USADOS"/>
    <n v="2010"/>
    <s v="USADOS MM"/>
    <m/>
    <s v="NUEVO"/>
    <n v="60"/>
    <d v="2018-05-10T00:00:00"/>
    <d v="2023-10-05T00:00:00"/>
    <d v="2020-12-04T00:00:00"/>
    <n v="13000000"/>
    <n v="11000000"/>
    <n v="2000000"/>
    <n v="365266"/>
    <s v="33a4a5fc270bf1ce3ae20561056b2ba805df815d"/>
    <n v="1.138599313032995"/>
    <n v="0.5692198529851914"/>
    <n v="0.2094661248883162"/>
    <n v="-0.54084298547577392"/>
    <n v="1.0499034482774929"/>
    <x v="3"/>
    <n v="0.84615384615384615"/>
    <x v="0"/>
  </r>
  <r>
    <s v="6742a40a5ed1578e663c14c505d8f2e6e99f802d"/>
    <s v="e2498fd4a70641b4037ec10a8fe3a51e27f8de92"/>
    <s v="PREPAGADO"/>
    <s v="d42a5de8f4df177aed40c98366cc193eafa30db8"/>
    <n v="236"/>
    <s v="OROCH"/>
    <n v="2020"/>
    <s v="OROCH"/>
    <s v="aa53c8567ff812605778a953828db0859dac88bf"/>
    <s v="NUEVO"/>
    <n v="72"/>
    <d v="2019-11-20T00:00:00"/>
    <d v="2025-11-20T00:00:00"/>
    <d v="2020-11-05T00:00:00"/>
    <n v="67730000"/>
    <n v="33865000"/>
    <n v="33865000"/>
    <n v="836009"/>
    <s v="21a5099f22149f87b9360215c5d9ae9acd4fe6fd"/>
    <n v="0.30176140992255063"/>
    <n v="-0.85216124758390532"/>
    <n v="1.185489993161002E-2"/>
    <n v="-0.11831693058290919"/>
    <n v="-0.34235834485308059"/>
    <x v="1"/>
    <n v="0.5"/>
    <x v="4"/>
  </r>
  <r>
    <s v="4d97ad8e03674b5eb09a986183b7351512e27c50"/>
    <s v="7e57833a40689f907cb37f418766b899341df9ea"/>
    <s v="ACTIVO"/>
    <s v="22e7ddcba3dd6655539862208ca15c8c7477ea7d"/>
    <n v="166846262"/>
    <s v="USADOS"/>
    <n v="2014"/>
    <s v="USADOS MM"/>
    <m/>
    <s v="USADO"/>
    <n v="60"/>
    <d v="2020-12-30T00:00:00"/>
    <d v="2025-12-30T00:00:00"/>
    <m/>
    <n v="40500000"/>
    <n v="32400000"/>
    <n v="8100000"/>
    <n v="885559"/>
    <s v="d5e3c217d8ea2998bad4e657513b99b45ba38544"/>
    <n v="1.068735666674399E-2"/>
    <n v="0.37970237290931202"/>
    <n v="0.28851061487099899"/>
    <n v="-0.56322059845589445"/>
    <n v="-3.2966835268508812E-2"/>
    <x v="3"/>
    <n v="0.8"/>
    <x v="2"/>
  </r>
  <r>
    <s v="4ca95b2f9681b3d1c2f25210e5e7348f71b1d41d"/>
    <s v="39c5d44af7d52244d41d5a5a55346130d9fd727b"/>
    <s v="PREPAGADO"/>
    <s v="bb3c54dae8892f509087bc145c8e669875f59702"/>
    <n v="46"/>
    <s v="STEPWAY"/>
    <n v="2019"/>
    <s v="NUEVO STEPWAY"/>
    <m/>
    <s v="NUEVO"/>
    <n v="72"/>
    <d v="2018-12-10T00:00:00"/>
    <d v="2024-10-12T00:00:00"/>
    <d v="2019-12-05T00:00:00"/>
    <n v="50450000"/>
    <n v="45405000"/>
    <n v="5045000"/>
    <n v="1170186"/>
    <s v="4e5d7b0d98a26995f24bcabfb130c7187152651f"/>
    <n v="1.429673366288801"/>
    <n v="0.79032357974038436"/>
    <n v="0.34839827748392921"/>
    <n v="-0.82927462481026915"/>
    <n v="1.668686467446636"/>
    <x v="1"/>
    <n v="0.9"/>
    <x v="0"/>
  </r>
  <r>
    <s v="d01cb455f6ea982f4c3ae15ac669ec35d9e9396f"/>
    <s v="cdb93caaad9b6c4e5c0e47f59091c1ef822a5777"/>
    <s v="ACTIVO"/>
    <s v="113ec86c5585f170a54da045e16c1994496819f9"/>
    <n v="48"/>
    <s v="TWIZY"/>
    <n v="2021"/>
    <s v="TWIZY"/>
    <s v="2e892f86d188d01ec5691b7918003dc271108083"/>
    <s v="NUEVO"/>
    <n v="12"/>
    <d v="2021-01-06T00:00:00"/>
    <d v="2022-01-06T00:00:00"/>
    <m/>
    <n v="36990000"/>
    <n v="36990000"/>
    <n v="0"/>
    <n v="3479704"/>
    <s v="1aba83a2bcdc0ee0ade96b67732e7d9804307f8e"/>
    <n v="0.33814566657952638"/>
    <n v="1.2009447865714571"/>
    <n v="-2.082824084609483"/>
    <n v="1.8616162430073659"/>
    <n v="0.50846830650449182"/>
    <x v="2"/>
    <n v="1"/>
    <x v="0"/>
  </r>
  <r>
    <s v="573e3cb20b330ed794d4f761c237eeaed059629a"/>
    <s v="e1e14fad138e754afa59ef637e4f1966d3040098"/>
    <s v="PREPAGADO"/>
    <s v="40caf97a616318873ba6061017861521a8432813"/>
    <n v="60"/>
    <s v="DUSTER"/>
    <n v="2017"/>
    <s v="DUSTER"/>
    <m/>
    <s v="NUEVO"/>
    <n v="72"/>
    <d v="2017-02-13T00:00:00"/>
    <d v="2023-02-13T00:00:00"/>
    <d v="2017-05-26T00:00:00"/>
    <n v="64560000"/>
    <n v="50800000"/>
    <n v="13760000"/>
    <n v="1208193"/>
    <s v="002cf26c2c656a51db8195e4bd8bbcee3903d748"/>
    <n v="0.95667802974811544"/>
    <n v="0.32576699753868787"/>
    <n v="0.44659959483636458"/>
    <n v="0.34690256432744049"/>
    <n v="-3.2966835268508812E-2"/>
    <x v="1"/>
    <n v="0.78686493184634454"/>
    <x v="2"/>
  </r>
  <r>
    <s v="fdc4e3f1686b15c1002bbf856ad8b8d2ff463690"/>
    <s v="90720eee824b126e5e7b5b13d0db352e6166ff10"/>
    <s v="ACTIVO"/>
    <s v="3a0535153a5f5fc7c8dcca47c9a725208db375aa"/>
    <n v="50"/>
    <s v="KWID"/>
    <n v="2022"/>
    <s v="KWID"/>
    <s v="2e892f86d188d01ec5691b7918003dc271108083"/>
    <s v="NUEVO"/>
    <n v="72"/>
    <d v="2021-06-29T00:00:00"/>
    <d v="2027-06-29T00:00:00"/>
    <m/>
    <n v="41720000"/>
    <n v="26720000"/>
    <n v="15000000"/>
    <n v="773257"/>
    <s v="2b6df99bd30f7bb1ed920f30ad5b5072040c5336"/>
    <n v="-0.58358883539719453"/>
    <n v="-0.27540183434563009"/>
    <n v="-0.1067118350424142"/>
    <n v="-0.2029633334063064"/>
    <n v="-0.80644560922993824"/>
    <x v="1"/>
    <n v="0.6404602109300096"/>
    <x v="2"/>
  </r>
  <r>
    <s v="153ae5699851c46decc49836226cb7613e392943"/>
    <s v="4b19e42fb8c5fbefc5f3cbf353db6028d5dbf57c"/>
    <s v="PREPAGADO"/>
    <s v="ac3e16fe7cfe84595a9046cff9baf8b8884e6c47"/>
    <n v="38"/>
    <s v="STEPWAY"/>
    <n v="2019"/>
    <s v="NUEVO STEPWAY"/>
    <m/>
    <s v="NUEVO"/>
    <n v="84"/>
    <d v="2018-11-05T00:00:00"/>
    <d v="2025-05-11T00:00:00"/>
    <d v="2021-04-20T00:00:00"/>
    <n v="47150000"/>
    <n v="21150000"/>
    <n v="26000000"/>
    <n v="404296"/>
    <s v="18e224569796e42fffce1d686835b9656bf0b87b"/>
    <n v="1.441801451841126"/>
    <n v="-1.063350309421732"/>
    <n v="-0.34218458025592652"/>
    <n v="-0.58977289649525322"/>
    <n v="0.89520769348520657"/>
    <x v="0"/>
    <n v="0.44856839872746551"/>
    <x v="4"/>
  </r>
  <r>
    <s v="55ce661b10ad65f6c0753ffb464121d71b915773"/>
    <s v="ec5893bfb0873d2487cc2d5ab355240c680ad5e1"/>
    <s v="ACTIVO"/>
    <s v="a28074112feb564958f2cd181cccc92c381d5ae1"/>
    <n v="49"/>
    <s v="OROCH"/>
    <n v="2021"/>
    <s v="OROCH"/>
    <s v="aa53c8567ff812605778a953828db0859dac88bf"/>
    <s v="NUEVO"/>
    <n v="36"/>
    <d v="2020-09-11T00:00:00"/>
    <d v="2023-09-11T00:00:00"/>
    <m/>
    <n v="63389500"/>
    <n v="25000000"/>
    <n v="38389500"/>
    <n v="908391"/>
    <s v="0e1cad2c67fa2a907683ad47c51b4214fd47327c"/>
    <n v="-0.207618183275111"/>
    <n v="-1.28583028179814"/>
    <n v="-1.015723469843266"/>
    <n v="0.48844124854486981"/>
    <n v="0.89520769348520657"/>
    <x v="4"/>
    <n v="0.39438708303425646"/>
    <x v="1"/>
  </r>
  <r>
    <s v="9de0234a5a60b87059aa37bf65eba2c5a78e8c8f"/>
    <s v="7b157de1b36d88d988664e53993ededf6d319bc3"/>
    <s v="PREPAGADO"/>
    <s v="326bc2b0b0799eff92891e858f0137cd54c140d7"/>
    <n v="38"/>
    <s v="USADOS"/>
    <n v="2019"/>
    <s v="USADOS MM"/>
    <m/>
    <s v="NUEVO"/>
    <n v="84"/>
    <d v="2021-04-29T00:00:00"/>
    <d v="2028-04-29T00:00:00"/>
    <d v="2021-05-14T00:00:00"/>
    <n v="38000000"/>
    <n v="38000000"/>
    <n v="0"/>
    <n v="833527"/>
    <s v="76c9cd8386f602314b92c098d88f738459249279"/>
    <n v="5.9199698876045093E-2"/>
    <n v="1.2009447865714571"/>
    <n v="0.72325530977575447"/>
    <n v="-0.5678805267618019"/>
    <n v="-1.1931849962106531"/>
    <x v="0"/>
    <n v="1"/>
    <x v="0"/>
  </r>
  <r>
    <s v="0de9941b9daed5a061ebdd83566cde48fafbaeb7"/>
    <s v="3da2f369b9f66bdb8bca628e41071a5e6a1e1444"/>
    <s v="ACTIVO"/>
    <s v="a77c76312e7298e8d8cbf37d37191bb75af8eded"/>
    <n v="220"/>
    <s v="DUSTER"/>
    <n v="2021"/>
    <s v="DUSTER"/>
    <s v="2e892f86d188d01ec5691b7918003dc271108083"/>
    <s v="NUEVO"/>
    <n v="84"/>
    <d v="2020-09-11T00:00:00"/>
    <d v="2027-09-11T00:00:00"/>
    <m/>
    <n v="69890000"/>
    <n v="37890000"/>
    <n v="32000000"/>
    <n v="802814"/>
    <s v="8252b38e2f61f926e585409b6b9107dc9887783e"/>
    <n v="-1.3568814437906571E-2"/>
    <n v="-0.67913514168642264"/>
    <n v="-0.69954550991253528"/>
    <n v="-0.11183153178679579"/>
    <n v="0.1217289195237771"/>
    <x v="0"/>
    <n v="0.54213764487051075"/>
    <x v="4"/>
  </r>
  <r>
    <s v="9fcc31d407123b8f5c1f7c533bd14746c2509885"/>
    <s v="17738b9ec4004bc630d3171a4fd04471ef9f879f"/>
    <s v="PREPAGADO"/>
    <s v="3a0535153a5f5fc7c8dcca47c9a725208db375aa"/>
    <n v="38"/>
    <s v="CAPTUR"/>
    <n v="2021"/>
    <s v="CAPTUR"/>
    <s v="2e892f86d188d01ec5691b7918003dc271108083"/>
    <s v="NUEVO"/>
    <n v="72"/>
    <d v="2021-02-19T00:00:00"/>
    <d v="2027-02-19T00:00:00"/>
    <d v="2021-09-07T00:00:00"/>
    <n v="83840000"/>
    <n v="53840000"/>
    <n v="30000000"/>
    <n v="1337028"/>
    <s v="e930ed8a49045100853f6396856eaf443e98b2ef"/>
    <n v="-0.74125394757742313"/>
    <n v="-0.26835819588705617"/>
    <n v="0.6442108197930716"/>
    <n v="2.1751859386068988"/>
    <n v="-1.11583711881451"/>
    <x v="1"/>
    <n v="0.64217557251908397"/>
    <x v="2"/>
  </r>
  <r>
    <s v="db8c2c33b6b2ac148a7d1d37e884cf3198955365"/>
    <s v="88324918bde07f940284a647a851c26cd27c0f93"/>
    <s v="ACTIVO"/>
    <s v="332374b2b7921de83a34fd882bfb4141e02b091c"/>
    <n v="246"/>
    <s v="SANDERO"/>
    <n v="2022"/>
    <s v="NUEVO SANDERO PH2"/>
    <s v="2e892f86d188d01ec5691b7918003dc271108083"/>
    <s v="NUEVO"/>
    <n v="24"/>
    <d v="2021-11-26T00:00:00"/>
    <d v="2023-11-26T00:00:00"/>
    <m/>
    <n v="50000000"/>
    <n v="20000000"/>
    <n v="30000000"/>
    <n v="995362"/>
    <s v="2af90d6a2f5bbb3be191863ff06e138bd50b2305"/>
    <n v="0.13196821218999669"/>
    <n v="-1.2627824544149779"/>
    <n v="-1.3319014297739971"/>
    <n v="0.25220279765889109"/>
    <n v="1.436642835258207"/>
    <x v="2"/>
    <n v="0.4"/>
    <x v="1"/>
  </r>
  <r>
    <s v="cfbf1e70fda49f013e763d539fb1dee061a3a9dc"/>
    <s v="2a0ae34d617c21e7a4cf4a04b9352024b718a664"/>
    <s v="PREPAGADO"/>
    <s v="c1e30395230ab6747c4b28fe4256aa099225b503"/>
    <n v="236"/>
    <s v="SANDERO"/>
    <n v="2018"/>
    <s v="NUEVO SANDERO"/>
    <m/>
    <s v="NUEVO"/>
    <n v="72"/>
    <d v="2017-06-03T00:00:00"/>
    <d v="2023-03-06T00:00:00"/>
    <d v="2019-06-28T00:00:00"/>
    <n v="33390000"/>
    <n v="30051000"/>
    <n v="3339000"/>
    <n v="687745"/>
    <s v="f9135bc6e62f40c8eddb937bb59cee2ddf02357c"/>
    <n v="0.78688483201556159"/>
    <n v="0.79032357974038436"/>
    <n v="0.88134428974112011"/>
    <n v="-0.28483302966223772"/>
    <n v="-0.65174985443765243"/>
    <x v="1"/>
    <n v="0.9"/>
    <x v="0"/>
  </r>
  <r>
    <s v="1f6ff8b272e1ea78a15ce08c33f5923ad82373a2"/>
    <s v="1e27dfd6487b453903abcc74655f3a6101b17c20"/>
    <s v="ACTIVO"/>
    <s v="51b223e24d57bc8c01c5001f8833c44559fa1fc7"/>
    <n v="50"/>
    <s v="DUSTER"/>
    <n v="2018"/>
    <s v="DUSTER"/>
    <m/>
    <s v="NUEVO"/>
    <n v="72"/>
    <d v="2017-08-18T00:00:00"/>
    <d v="2023-08-18T00:00:00"/>
    <m/>
    <n v="56740000"/>
    <n v="51066000"/>
    <n v="5674000"/>
    <n v="1161948"/>
    <s v="9adb58a4cb56c9cb2922e8487fdc9fdf00ee0d01"/>
    <n v="1.3690329385271749"/>
    <n v="0.79032357974038436"/>
    <n v="0.80229979975843724"/>
    <n v="-0.65519543553815474"/>
    <n v="1.2045992030697781"/>
    <x v="1"/>
    <n v="0.9"/>
    <x v="0"/>
  </r>
  <r>
    <s v="9b03e3ad0b7f9245aecd06213dd3151fda5dbe48"/>
    <s v="c43a780650e33c08469a8f9dff37201d9d5124b3"/>
    <s v="PREPAGADO"/>
    <s v="6bf12817a6164c0e4ceb7a01868ef46da7884be8"/>
    <n v="62"/>
    <s v="DUSTER"/>
    <n v="2018"/>
    <s v="DUSTER"/>
    <m/>
    <s v="NUEVO"/>
    <n v="84"/>
    <d v="2018-03-15T00:00:00"/>
    <d v="2025-03-15T00:00:00"/>
    <d v="2021-01-26T00:00:00"/>
    <n v="49990000"/>
    <n v="43248245"/>
    <n v="6741755"/>
    <n v="1012152"/>
    <s v="a51276d62888df36a1235d7ce063c77e63ffb514"/>
    <n v="9.5583955533020917E-2"/>
    <n v="0.64717251726571223"/>
    <n v="-0.99387553328980749"/>
    <n v="-0.64597747337006584"/>
    <n v="-0.80644560922993824"/>
    <x v="0"/>
    <n v="0.86513792758551711"/>
    <x v="0"/>
  </r>
  <r>
    <s v="068a282f6b3c751024463b1085d491ff7a171183"/>
    <s v="c3234ccebf24e0fc46ca5dbb5414e019bcdd39d0"/>
    <s v="PREPAGADO"/>
    <s v="77a187d9631467b0be64469f0c5f8a6dea1b1f85"/>
    <n v="220"/>
    <s v="LOGAN"/>
    <n v="2017"/>
    <s v="NUEVO LOGAN"/>
    <m/>
    <s v="NUEVO"/>
    <n v="84"/>
    <d v="2016-11-24T00:00:00"/>
    <d v="2023-11-24T00:00:00"/>
    <d v="2020-02-26T00:00:00"/>
    <n v="37940000"/>
    <n v="20000000"/>
    <n v="17940000"/>
    <n v="381545"/>
    <s v="a97deec8944cfd22a65b5543b5e7b1fab8e8247a"/>
    <n v="-1.4407288855812889E-3"/>
    <n v="-0.74068527419539598"/>
    <n v="-0.29407454665041688"/>
    <n v="-0.46033044355337932"/>
    <n v="-0.26501046745693763"/>
    <x v="0"/>
    <n v="0.5271481286241434"/>
    <x v="4"/>
  </r>
  <r>
    <s v="89e7836319526ad02bfc0d8cd75476d07f43152a"/>
    <s v="c7b056b4175f02180823ec1b1283006e5fef881d"/>
    <s v="CANCELADO"/>
    <s v="63fe1f6df9e5920e9224494a3d33f898aebb361d"/>
    <n v="74"/>
    <s v="SANDERO"/>
    <n v="2019"/>
    <s v="NUEVO SANDERO"/>
    <m/>
    <s v="NUEVO"/>
    <n v="12"/>
    <d v="2019-01-25T00:00:00"/>
    <d v="2020-01-25T00:00:00"/>
    <d v="2020-01-27T00:00:00"/>
    <n v="32990000"/>
    <n v="10000000"/>
    <n v="22990000"/>
    <n v="861013"/>
    <s v="cfff2798968beabd4a75557f5efa4642e73d04b9"/>
    <n v="0.32601758102720108"/>
    <n v="-1.660583417443807"/>
    <n v="-4.4146365390986242"/>
    <n v="-0.95610864637350146"/>
    <n v="1.436642835258207"/>
    <x v="2"/>
    <n v="0.30312215822976657"/>
    <x v="1"/>
  </r>
  <r>
    <s v="24d5ca2a5453ab8cf1a730206ca70d809cd1bb35"/>
    <s v="3256d782e821b44d4b250a76cb0acc9f4050a748"/>
    <s v="ACTIVO"/>
    <s v="30d6e8d2e46cfe91d296b564118c2b3bc01504a6"/>
    <n v="-1"/>
    <s v="DUSTER"/>
    <n v="2019"/>
    <s v="DUSTER"/>
    <m/>
    <s v="NUEVO"/>
    <n v="72"/>
    <d v="2018-12-19T00:00:00"/>
    <d v="2024-12-19T00:00:00"/>
    <m/>
    <n v="43208696"/>
    <n v="40000000"/>
    <n v="3208696"/>
    <n v="865952"/>
    <s v="deab82c7720b472e8823b17fb90bc42a0f570fff"/>
    <n v="0.62921971983533309"/>
    <n v="0.89601574546500096"/>
    <n v="0.13042163490563341"/>
    <n v="1.7919171244615"/>
    <n v="-0.26501046745693763"/>
    <x v="1"/>
    <n v="0.92573957797754414"/>
    <x v="0"/>
  </r>
  <r>
    <s v="34051f5b229e2a6fa214fefbe7973222217e4352"/>
    <s v="ef8274b7b8b39b15e2c81b61cb0885720d83c50b"/>
    <s v="ACTIVO"/>
    <s v="1ff25d27b02cec75af9b69c7b7ee096d87a6e4b7"/>
    <n v="220"/>
    <s v="DUSTER"/>
    <n v="2022"/>
    <s v="NUEVA DUSTER"/>
    <s v="2e892f86d188d01ec5691b7918003dc271108083"/>
    <s v="NUEVO"/>
    <n v="48"/>
    <d v="2021-08-27T00:00:00"/>
    <d v="2025-08-27T00:00:00"/>
    <m/>
    <n v="82073000"/>
    <n v="16073000"/>
    <n v="66000000"/>
    <n v="436091"/>
    <s v="ac92350126d152ccb4ac42b6b52f4b91a494ae4b"/>
    <n v="0.45942652210277918"/>
    <n v="-2.1011155317854668"/>
    <n v="-2.6339653480157881"/>
    <n v="0.75855047461730551"/>
    <n v="-0.72909773183379534"/>
    <x v="5"/>
    <n v="0.2"/>
    <x v="3"/>
  </r>
  <r>
    <s v="92b86f65c2682876718857a08b404179a8214f8e"/>
    <s v="c96551d67c2469fa684b98281a18bd0f6236b31e"/>
    <s v="PREPAGADO"/>
    <s v="ac4cf0c7abcdae09914607ba0408545023141170"/>
    <n v="220"/>
    <s v="KWID"/>
    <n v="2021"/>
    <s v="KWID"/>
    <s v="2e892f86d188d01ec5691b7918003dc271108083"/>
    <s v="NUEVO"/>
    <n v="84"/>
    <d v="2020-08-24T00:00:00"/>
    <d v="2027-08-24T00:00:00"/>
    <d v="2021-10-21T00:00:00"/>
    <n v="33490000"/>
    <n v="29383710"/>
    <n v="4106290"/>
    <n v="778600"/>
    <s v="81ae215d271146ec62a3c5d28d832b3a220b9116"/>
    <n v="-0.78976628978672425"/>
    <n v="0.69747218119720622"/>
    <n v="0.28851061487099899"/>
    <n v="-0.47699134676562588"/>
    <n v="-0.4197062222492236"/>
    <x v="0"/>
    <n v="0.87738757838160641"/>
    <x v="0"/>
  </r>
  <r>
    <s v="77fa2c90547565aca9dfd48f73f63a10a79fa8c7"/>
    <s v="77fd170217a0bb079d5f620484d8ee9b73ff69a3"/>
    <s v="ACTIVO"/>
    <s v="93758adf11c46efe844e91612cf2940e4197d07c"/>
    <n v="62"/>
    <s v="OROCH"/>
    <n v="2020"/>
    <s v="OROCH"/>
    <s v="aa53c8567ff812605778a953828db0859dac88bf"/>
    <s v="NUEVO"/>
    <n v="84"/>
    <d v="2019-07-23T00:00:00"/>
    <d v="2026-07-23T00:00:00"/>
    <m/>
    <n v="62230000"/>
    <n v="40296550"/>
    <n v="21933450"/>
    <n v="776995"/>
    <s v="f99cba83470b6744b02cb8a0d0c03e84221970cc"/>
    <n v="-1.3568814437906571E-2"/>
    <n v="-0.24632175833758799"/>
    <n v="-0.16945988061434761"/>
    <n v="0.62900247629072514"/>
    <n v="-3.2966835268508812E-2"/>
    <x v="0"/>
    <n v="0.6475421822272216"/>
    <x v="2"/>
  </r>
  <r>
    <s v="da8128481394e1563c32b68452551253eccab7d2"/>
    <s v="b99db197b7f7dc6bae5c7fb5749e5a2ac1077ab0"/>
    <s v="PREPAGADO"/>
    <s v="d8ba6719c0380636db59c98c13519e2866caf91f"/>
    <n v="59"/>
    <s v="SANDERO"/>
    <n v="2021"/>
    <s v="NUEVO SANDERO PH2"/>
    <s v="2e892f86d188d01ec5691b7918003dc271108083"/>
    <s v="NUEVO"/>
    <n v="72"/>
    <d v="2021-03-03T00:00:00"/>
    <d v="2027-03-03T00:00:00"/>
    <d v="2021-07-29T00:00:00"/>
    <n v="48430000"/>
    <n v="43587000"/>
    <n v="4843000"/>
    <n v="1064256"/>
    <s v="dc07912f5d15c97d02d6d510bd9579fe85bc5dde"/>
    <n v="-0.65635734871114615"/>
    <n v="0.79032357974038436"/>
    <n v="0.13042163490563341"/>
    <n v="2.7439285288242772"/>
    <n v="-0.72909773183379534"/>
    <x v="1"/>
    <n v="0.9"/>
    <x v="0"/>
  </r>
  <r>
    <s v="1399a47d0e3b26a10657b2fab0d2b6327bd6720c"/>
    <s v="057940d4a3904cfe747a31d786fd27538da02fef"/>
    <s v="PREPAGADO"/>
    <s v="1a40330e0c1910a089543270536f2ed114a0c345"/>
    <n v="60"/>
    <s v="STEPWAY"/>
    <n v="2021"/>
    <s v="NUEVO STEPWAY PH2"/>
    <s v="2e892f86d188d01ec5691b7918003dc271108083"/>
    <s v="NUEVO"/>
    <n v="72"/>
    <d v="2020-02-12T00:00:00"/>
    <d v="2026-12-02T00:00:00"/>
    <d v="2021-10-26T00:00:00"/>
    <n v="63120000"/>
    <n v="31560000"/>
    <n v="31560000"/>
    <n v="837385"/>
    <s v="002cf26c2c656a51db8195e4bd8bbcee3903d748"/>
    <n v="3.4943527771394541E-2"/>
    <n v="-0.85216124758390532"/>
    <n v="0.80229979975843724"/>
    <n v="4.2739652067989908"/>
    <n v="-0.4197062222492236"/>
    <x v="1"/>
    <n v="0.5"/>
    <x v="4"/>
  </r>
  <r>
    <s v="5fe434799118180eb35c24a94e38038d9170af6c"/>
    <s v="646b854d2573c5886d1c418112b06adf01eb92ff"/>
    <s v="PREPAGADO"/>
    <s v="e6fe628ed1ecb4f422ee6848d702f45410650137"/>
    <n v="83"/>
    <s v="LOGAN"/>
    <n v="2018"/>
    <s v="NUEVO LOGAN"/>
    <m/>
    <s v="NUEVO"/>
    <n v="72"/>
    <d v="2017-12-06T00:00:00"/>
    <d v="2023-06-12T00:00:00"/>
    <d v="2021-08-11T00:00:00"/>
    <n v="45490000"/>
    <n v="40490000"/>
    <n v="5000000"/>
    <n v="953159"/>
    <s v="eae0f4c8e22b747f762f617aece4561bb2921918"/>
    <n v="-0.88679097420532638"/>
    <n v="0.74961349746278194"/>
    <n v="0.29845259368755123"/>
    <n v="3.8477799133325772"/>
    <n v="0.89520769348520657"/>
    <x v="1"/>
    <n v="0.89008573312816008"/>
    <x v="0"/>
  </r>
  <r>
    <s v="8cfa2575295e5e8a230e945d31f9e4a8dafdef3f"/>
    <s v="dfa651b0fb2b8bee415c6822909572303062950a"/>
    <s v="PREPAGADO"/>
    <s v="18bbc9d5148ddc8fe82a5349af96af02da4dca61"/>
    <n v="46"/>
    <s v="STEPWAY"/>
    <n v="2021"/>
    <s v="NUEVO STEPWAY PH2"/>
    <s v="2e892f86d188d01ec5691b7918003dc271108083"/>
    <s v="NUEVO"/>
    <n v="72"/>
    <d v="2020-07-27T00:00:00"/>
    <d v="2026-07-27T00:00:00"/>
    <d v="2021-05-14T00:00:00"/>
    <n v="58276350"/>
    <n v="6976350"/>
    <n v="51300000"/>
    <n v="169954"/>
    <s v="d5dc515a8564af9c1f984f09918a2ce99eeb6f02"/>
    <n v="-1.978318673914601"/>
    <n v="-2.4137064245002748"/>
    <n v="0.48612183982770601"/>
    <n v="-0.52207781264390807"/>
    <n v="-1.1931849962106531"/>
    <x v="1"/>
    <n v="0.2"/>
    <x v="3"/>
  </r>
  <r>
    <s v="6f55d66c384b59ec526726efc41b040c93ccc275"/>
    <s v="a1cbbb7635914fd65fdeb161beb320c1d7d1b06e"/>
    <s v="ACTIVO"/>
    <s v="f9549cb27bbedcfb8966ed57bc461cd34c30c623"/>
    <n v="61"/>
    <s v="SANDERO"/>
    <n v="2022"/>
    <s v="NUEVO SANDERO PH2"/>
    <s v="2e892f86d188d01ec5691b7918003dc271108083"/>
    <s v="NUEVO"/>
    <n v="72"/>
    <d v="2021-06-30T00:00:00"/>
    <d v="2027-06-30T00:00:00"/>
    <m/>
    <n v="44492000"/>
    <n v="40000000"/>
    <n v="4492000"/>
    <n v="904283"/>
    <s v="9659fb85b885d6b16d4aadcd72528889806a6146"/>
    <n v="-0.6442292631588209"/>
    <n v="0.78637352407815952"/>
    <n v="1.185489993161002E-2"/>
    <n v="0.99322399943758943"/>
    <n v="1.978077977031208"/>
    <x v="1"/>
    <n v="0.89903802930863974"/>
    <x v="0"/>
  </r>
  <r>
    <s v="b1fdc3079736a94f5512fb148dd7d9f8f45b2b2a"/>
    <s v="54b7a98db4e2b95a26cc9eb8d005e98d5b28be84"/>
    <s v="PREPAGADO"/>
    <s v="199c6dec4e012c479e3865ff88b5346ccb60b104"/>
    <n v="61"/>
    <s v="STEPWAY"/>
    <n v="2021"/>
    <s v="NUEVO STEPWAY PH2"/>
    <s v="2e892f86d188d01ec5691b7918003dc271108083"/>
    <s v="NUEVO"/>
    <n v="84"/>
    <d v="2021-01-29T00:00:00"/>
    <d v="2028-01-29T00:00:00"/>
    <d v="2021-11-08T00:00:00"/>
    <n v="60529999"/>
    <n v="35529999"/>
    <n v="25000000"/>
    <n v="741606"/>
    <s v="e2a340f71f5c73f21988de2198ca6d26716c2d65"/>
    <n v="-1.3234020540890361"/>
    <n v="-0.49499612543430921"/>
    <n v="-0.89715673486924186"/>
    <n v="0.65760560744989882"/>
    <n v="-0.34235834485308059"/>
    <x v="0"/>
    <n v="0.58698165516242617"/>
    <x v="4"/>
  </r>
  <r>
    <s v="8605247918a6e525e1b74b74e57e28f0ba713abf"/>
    <s v="378bbad1c155f80ccb4388529dce3a7327f55b5f"/>
    <s v="PREPAGADO"/>
    <s v="8d3a24744093455287e93feda3eb9991acdae36e"/>
    <n v="38"/>
    <s v="STEPWAY"/>
    <n v="2019"/>
    <s v="NUEVO STEPWAY"/>
    <m/>
    <s v="NUEVO"/>
    <n v="84"/>
    <d v="2018-04-12T00:00:00"/>
    <d v="2025-12-04T00:00:00"/>
    <d v="2019-12-03T00:00:00"/>
    <n v="43090000"/>
    <n v="13000000"/>
    <n v="30090000"/>
    <n v="264933"/>
    <s v="e930ed8a49045100853f6396856eaf443e98b2ef"/>
    <n v="0.73837248980626058"/>
    <n v="-1.6664472100743939"/>
    <n v="0.48612183982770601"/>
    <n v="-0.47126169275245777"/>
    <n v="-0.34235834485308059"/>
    <x v="0"/>
    <n v="0.30169412856811323"/>
    <x v="1"/>
  </r>
  <r>
    <s v="6ceb8a307972b747212840e51667dfc4c55fec8d"/>
    <s v="dbf9a3918c21bed8aa4c942b41d82b71813897e6"/>
    <s v="CANCELADO"/>
    <s v="f1660bce152bd13abf027b14ac8a826e5004e35a"/>
    <n v="60"/>
    <s v="STEPWAY"/>
    <n v="2017"/>
    <s v="NUEVO STEPWAY"/>
    <m/>
    <s v="NUEVO"/>
    <n v="24"/>
    <d v="2016-09-26T00:00:00"/>
    <d v="2018-09-26T00:00:00"/>
    <d v="2018-09-19T00:00:00"/>
    <n v="43750000"/>
    <n v="13750000"/>
    <n v="30000000"/>
    <n v="588730"/>
    <s v="002cf26c2c656a51db8195e4bd8bbcee3903d748"/>
    <n v="1.4175452807364759"/>
    <n v="-1.614743488841611"/>
    <n v="-4.4146365390986242"/>
    <n v="-0.5144479932071121"/>
    <n v="1.436642835258207"/>
    <x v="2"/>
    <n v="0.31428571428571428"/>
    <x v="1"/>
  </r>
  <r>
    <s v="4ef0fe90772032a9c5f293b90fd8376e20a35677"/>
    <s v="1b4c34c4425b0b23bcea2829efb6f0a8e2df9503"/>
    <s v="PREPAGADO"/>
    <s v="ac3e16fe7cfe84595a9046cff9baf8b8884e6c47"/>
    <n v="38"/>
    <s v="DUSTER"/>
    <n v="2019"/>
    <s v="DUSTER"/>
    <m/>
    <s v="NUEVO"/>
    <n v="84"/>
    <d v="2018-03-05T00:00:00"/>
    <d v="2025-05-03T00:00:00"/>
    <d v="2020-07-21T00:00:00"/>
    <n v="50170350"/>
    <n v="41170350"/>
    <n v="9000000"/>
    <n v="806864"/>
    <s v="21e56b31f691885fdd4e2c38d5fd98f8f5589c64"/>
    <n v="1.308392510765549"/>
    <n v="0.46433623959507497"/>
    <n v="2.1565001736797051E-2"/>
    <n v="-0.5857747842179768"/>
    <n v="0.19907679691992"/>
    <x v="0"/>
    <n v="0.82061117771751646"/>
    <x v="0"/>
  </r>
  <r>
    <s v="7713e51dec09edc8bd40bec119d8fd9512ec4b0f"/>
    <s v="5e6a46bb71e847f6b3fd2ca370c6370b4a959dcc"/>
    <s v="PREPAGADO"/>
    <s v="5cec3603c7a14573a0da94232ef8fee94127cb96"/>
    <n v="62"/>
    <s v="CAPTUR"/>
    <n v="2019"/>
    <s v="CAPTUR"/>
    <m/>
    <s v="NUEVO"/>
    <n v="84"/>
    <d v="2018-11-23T00:00:00"/>
    <d v="2025-11-23T00:00:00"/>
    <d v="2019-10-21T00:00:00"/>
    <n v="64433050"/>
    <n v="30433050"/>
    <n v="34000000"/>
    <n v="674269"/>
    <s v="f99cba83470b6744b02cb8a0d0c03e84221970cc"/>
    <n v="0.85965334532951332"/>
    <n v="-0.96581916954368319"/>
    <n v="0.32803285986234038"/>
    <n v="-0.13921491675478651"/>
    <n v="-0.34235834485308059"/>
    <x v="0"/>
    <n v="0.47232049390801772"/>
    <x v="4"/>
  </r>
  <r>
    <s v="99f341525868e567c1d183ee2006bbb1e945a37b"/>
    <s v="78bcc78389ca54d3670ac204b8ac99e5bcfa317e"/>
    <s v="ACTIVO"/>
    <s v="717ac4a931a014833e77c82ad9812385e09e88a3"/>
    <n v="236"/>
    <s v="KOLEOS"/>
    <n v="2021"/>
    <s v="KOLEOS"/>
    <s v="2e892f86d188d01ec5691b7918003dc271108083"/>
    <s v="NUEVO"/>
    <n v="29"/>
    <d v="2020-06-08T00:00:00"/>
    <d v="2022-11-08T00:00:00"/>
    <m/>
    <n v="120000000"/>
    <n v="60000000"/>
    <n v="60000000"/>
    <n v="2206967"/>
    <s v="2a8b6c4fae0c9fc78fa226ee1e1ec2050ca4d295"/>
    <n v="8.3455869980695638E-2"/>
    <n v="-0.85216124758390532"/>
    <n v="-4.4146365390986242"/>
    <n v="2.1000665003200232"/>
    <n v="-0.1103147126646518"/>
    <x v="4"/>
    <n v="0.5"/>
    <x v="4"/>
  </r>
  <r>
    <s v="4f2194d9e3a260baf7c0c3c322f0f27cd6e3a3a2"/>
    <s v="c33c777357a42aa820aa31cbb94250ddddd37ec4"/>
    <s v="PREPAGADO"/>
    <s v="85ace3a84a80c0e854519914fde3b46a8c91f803"/>
    <n v="59"/>
    <s v="LOGAN"/>
    <n v="2020"/>
    <s v="NUEVO LOGAN PH2"/>
    <s v="2e892f86d188d01ec5691b7918003dc271108083"/>
    <s v="NUEVO"/>
    <n v="72"/>
    <d v="2020-03-02T00:00:00"/>
    <d v="2026-02-03T00:00:00"/>
    <d v="2020-09-28T00:00:00"/>
    <n v="46090000"/>
    <n v="28090000"/>
    <n v="18000000"/>
    <n v="626267"/>
    <s v="dc07912f5d15c97d02d6d510bd9579fe85bc5dde"/>
    <n v="0.14409629774232199"/>
    <n v="-0.40269629022596221"/>
    <n v="0.52564408481904745"/>
    <n v="3.918466331205709E-2"/>
    <n v="0.81785981608906366"/>
    <x v="1"/>
    <n v="0.60945975265784336"/>
    <x v="2"/>
  </r>
  <r>
    <s v="cd29d0285668e56ddf5232b316207159003371bc"/>
    <s v="35a1c9e235c22a2111f4b57495d06b48175c32eb"/>
    <s v="PREPAGADO"/>
    <s v="51b223e24d57bc8c01c5001f8833c44559fa1fc7"/>
    <n v="76"/>
    <s v="SANDERO"/>
    <n v="2018"/>
    <s v="NUEVO SANDERO"/>
    <m/>
    <s v="NUEVO"/>
    <n v="24"/>
    <d v="2017-01-09T00:00:00"/>
    <d v="2019-09-01T00:00:00"/>
    <d v="2018-01-15T00:00:00"/>
    <n v="42990000"/>
    <n v="30000000"/>
    <n v="12990000"/>
    <n v="1473753"/>
    <s v="e479a237a33c879450fd7f632a21723886088e64"/>
    <n v="-1.299145882984386"/>
    <n v="-3.9801776986494217E-2"/>
    <n v="0.16994387989697479"/>
    <n v="7.2413956034667439"/>
    <n v="1.127251325673635"/>
    <x v="2"/>
    <n v="0.69783670621074667"/>
    <x v="2"/>
  </r>
  <r>
    <s v="6547fbe881df01be8d56fa2de389a501bd99645b"/>
    <s v="47b643d43585f781994ee00e9152a6a3641c01ed"/>
    <s v="PREPAGADO"/>
    <s v="a77c76312e7298e8d8cbf37d37191bb75af8eded"/>
    <n v="246"/>
    <s v="DUSTER"/>
    <n v="2021"/>
    <s v="DUSTER"/>
    <s v="2e892f86d188d01ec5691b7918003dc271108083"/>
    <s v="NUEVO"/>
    <n v="84"/>
    <d v="2020-11-27T00:00:00"/>
    <d v="2027-11-27T00:00:00"/>
    <d v="2021-06-09T00:00:00"/>
    <n v="58900000"/>
    <n v="28900000"/>
    <n v="30000000"/>
    <n v="593476"/>
    <s v="f0ee9810f7b40f5a341dcdc7f440d9aa604e2e89"/>
    <n v="-1.3234020540890361"/>
    <n v="-0.89050448421499018"/>
    <n v="-0.1067118350424142"/>
    <n v="7.6538093903185797E-3"/>
    <n v="-0.57440197704150942"/>
    <x v="0"/>
    <n v="0.4906621392190153"/>
    <x v="4"/>
  </r>
  <r>
    <s v="6858395d1f77897cbf7f4d8996ea06ad8ed13b41"/>
    <s v="585fc618367c3b458eba9c0568c1594db636da25"/>
    <s v="PREPAGADO"/>
    <s v="30c7c4d76d30bc37a7d13b4c95a2ac93f65f85d1"/>
    <n v="48"/>
    <s v="STEPWAY"/>
    <n v="2018"/>
    <s v="NUEVO STEPWAY"/>
    <m/>
    <s v="NUEVO"/>
    <n v="24"/>
    <d v="2017-03-08T00:00:00"/>
    <d v="2019-08-03T00:00:00"/>
    <d v="2017-09-29T00:00:00"/>
    <n v="44507500"/>
    <n v="10507500"/>
    <n v="34000000"/>
    <n v="528433"/>
    <s v="33a4a5fc270bf1ce3ae20561056b2ba805df815d"/>
    <n v="1.1022150563760189"/>
    <n v="-1.935857107998326"/>
    <n v="-0.1462340800337556"/>
    <n v="-0.31038961652512048"/>
    <n v="0.43112042910834891"/>
    <x v="2"/>
    <n v="0.23608380610009549"/>
    <x v="1"/>
  </r>
  <r>
    <s v="d014a596ff0b25c80ae76e592f5d8a89608f2bbe"/>
    <s v="bff158639afd973494938536a49c07fddd00b40a"/>
    <s v="ACTIVO"/>
    <s v="8343dc41ea422406430fb4cb25cd7b7a19286625"/>
    <n v="61"/>
    <s v="LOGAN"/>
    <n v="2022"/>
    <s v="NUEVO LOGAN PH2"/>
    <m/>
    <s v="NUEVO"/>
    <n v="60"/>
    <d v="2022-03-01T00:00:00"/>
    <d v="2027-03-01T00:00:00"/>
    <m/>
    <n v="56554000"/>
    <n v="8500000"/>
    <n v="48054000"/>
    <n v="215749"/>
    <s v="9659fb85b885d6b16d4aadcd72528889806a6146"/>
    <n v="-9.8465413304183499E-2"/>
    <n v="-2.2881084144506381"/>
    <n v="-0.97620122485192473"/>
    <n v="-0.2501885868916589"/>
    <n v="1.0499034482774929"/>
    <x v="3"/>
    <n v="0.2"/>
    <x v="3"/>
  </r>
  <r>
    <s v="e4b1c14a723cea44603506ac95794033c939a485"/>
    <s v="85e3d5009d9acf9f47d375f343b336c870835f30"/>
    <s v="PREPAGADO"/>
    <s v="8d3a24744093455287e93feda3eb9991acdae36e"/>
    <n v="236"/>
    <s v="STEPWAY"/>
    <n v="2019"/>
    <s v="NUEVO STEPWAY"/>
    <m/>
    <s v="NUEVO"/>
    <n v="84"/>
    <d v="2018-11-19T00:00:00"/>
    <d v="2025-11-19T00:00:00"/>
    <d v="2019-12-09T00:00:00"/>
    <n v="41797300"/>
    <n v="32797300"/>
    <n v="9000000"/>
    <n v="721458"/>
    <s v="845d7831129ecd1188d7a91243ae341816e8b15a"/>
    <n v="-0.18336201217046039"/>
    <n v="0.3167750288407773"/>
    <n v="0.48612183982770601"/>
    <n v="-0.81189349051370485"/>
    <n v="-0.34235834485308059"/>
    <x v="0"/>
    <n v="0.78467508666827757"/>
    <x v="2"/>
  </r>
  <r>
    <s v="e408967093da2dadd5762b76336188dabd4382f8"/>
    <s v="c1533c987a833e5d26b3a1c7381abf4e3c188ca5"/>
    <s v="ACTIVO"/>
    <s v="d70c5ad6d9927086d188b2a0af85d533acdf3336"/>
    <n v="61"/>
    <s v="STEPWAY"/>
    <n v="2021"/>
    <s v="NUEVO STEPWAY PH2"/>
    <s v="2e892f86d188d01ec5691b7918003dc271108083"/>
    <s v="NUEVO"/>
    <n v="72"/>
    <d v="2020-04-09T00:00:00"/>
    <d v="2026-04-09T00:00:00"/>
    <m/>
    <n v="59490000"/>
    <n v="47490000"/>
    <n v="12000000"/>
    <n v="1091867"/>
    <s v="d087e61ba1153cd65cef59d4319bb1223fff39d1"/>
    <n v="-1.0201999152809049"/>
    <n v="0.37266196895961129"/>
    <n v="0.24898836987965761"/>
    <n v="-0.1830929211685523"/>
    <n v="0.58581618390063472"/>
    <x v="1"/>
    <n v="0.79828542612203734"/>
    <x v="2"/>
  </r>
  <r>
    <s v="7cecd356cd3e8d9765a5fa9bcc2ff681339143a9"/>
    <s v="611efa73d65d9fa71d964089b1f465bb2ec64ae1"/>
    <s v="PREPAGADO"/>
    <s v="de5d6dd81967e9d26f161d3136bf0858066f9ffc"/>
    <n v="236"/>
    <s v="SANDERO"/>
    <n v="2018"/>
    <s v="NUEVO SANDERO"/>
    <m/>
    <s v="NUEVO"/>
    <n v="72"/>
    <d v="2017-02-03T00:00:00"/>
    <d v="2023-03-02T00:00:00"/>
    <d v="2017-09-20T00:00:00"/>
    <n v="33389999"/>
    <n v="19710358"/>
    <n v="13679641"/>
    <n v="451090"/>
    <s v="f9135bc6e62f40c8eddb937bb59cee2ddf02357c"/>
    <n v="0.96880611530044081"/>
    <n v="-0.48134058769160271"/>
    <n v="0.88134428974112011"/>
    <n v="0.57637017921338274"/>
    <n v="-0.18766259006079469"/>
    <x v="1"/>
    <n v="0.59030723540902175"/>
    <x v="4"/>
  </r>
  <r>
    <s v="4ad325a1ed7c0f0e00375f6fb402cf6cc83c2496"/>
    <s v="3d1a98d22bb3da7a706dbc96036a7bf945d4f77f"/>
    <s v="PREPAGADO"/>
    <s v="a375b5eac113847c38d3cb785c3aaad6fe7a6159"/>
    <n v="236"/>
    <s v="SANDERO"/>
    <n v="2019"/>
    <s v="NUEVO SANDERO"/>
    <m/>
    <s v="NUEVO"/>
    <n v="84"/>
    <d v="2018-12-28T00:00:00"/>
    <d v="2025-12-28T00:00:00"/>
    <d v="2020-06-01T00:00:00"/>
    <n v="36177850"/>
    <n v="18088925"/>
    <n v="18088925"/>
    <n v="429033"/>
    <s v="845d7831129ecd1188d7a91243ae341816e8b15a"/>
    <n v="0.61709163428300773"/>
    <n v="-0.85216124758390532"/>
    <n v="0.4070773498450232"/>
    <n v="-0.51154318839679247"/>
    <n v="-1.1931849962106531"/>
    <x v="0"/>
    <n v="0.5"/>
    <x v="4"/>
  </r>
  <r>
    <s v="1caf0fbb5c2f33cb1a82e11ad0b8a3bc71c18511"/>
    <s v="e99b6ba18baba7fa57920009aa187fc14426b888"/>
    <s v="ACTIVO"/>
    <s v="f9549cb27bbedcfb8966ed57bc461cd34c30c623"/>
    <n v="246"/>
    <s v="CAPTUR"/>
    <n v="2022"/>
    <s v="CAPTUR"/>
    <s v="2e892f86d188d01ec5691b7918003dc271108083"/>
    <s v="NUEVO"/>
    <n v="36"/>
    <d v="2021-07-16T00:00:00"/>
    <d v="2024-07-16T00:00:00"/>
    <m/>
    <n v="84140100"/>
    <n v="20000000"/>
    <n v="64140100"/>
    <n v="716591"/>
    <s v="c36fae75981762fd8cd742d3ffe18d4e21879c91"/>
    <n v="0.28963332437022532"/>
    <n v="-1.9292256396897041"/>
    <n v="-1.3714236747653381"/>
    <n v="-0.44457862464525522"/>
    <n v="1.2045992030697781"/>
    <x v="4"/>
    <n v="0.23769879046970468"/>
    <x v="1"/>
  </r>
  <r>
    <s v="be0f66267729de57d7a2d5dd011a08a7d6b2dd1d"/>
    <s v="d3dad497cd4bb6e997310d2a1b29417a0b3774b1"/>
    <s v="ACTIVO"/>
    <s v="d1151b228cc3382186a1408b1c6d46dc4f064231"/>
    <n v="166846262"/>
    <m/>
    <n v="2022"/>
    <s v="NUEVOS OTRAS MARCAS"/>
    <m/>
    <s v="USADO"/>
    <n v="48"/>
    <d v="2021-09-12T00:00:00"/>
    <d v="2025-09-12T00:00:00"/>
    <m/>
    <n v="178990000"/>
    <n v="143192000"/>
    <n v="35798000"/>
    <n v="3915807"/>
    <s v="d5e3c217d8ea2998bad4e657513b99b45ba38544"/>
    <n v="-0.91104714530997699"/>
    <n v="0.37970237290931202"/>
    <n v="0.2094661248883162"/>
    <n v="1.232970340798293"/>
    <n v="-0.72909773183379534"/>
    <x v="5"/>
    <n v="0.8"/>
    <x v="2"/>
  </r>
  <r>
    <s v="99084ba85b7f79be4cef304e656f30f5f05f9be3"/>
    <s v="7d5e0b2f297021cfab6e046f7aaff5c8180b14b9"/>
    <s v="PREPAGADO"/>
    <s v="51b223e24d57bc8c01c5001f8833c44559fa1fc7"/>
    <n v="38"/>
    <s v="LOGAN"/>
    <n v="2018"/>
    <s v="NUEVO LOGAN"/>
    <m/>
    <s v="NUEVO"/>
    <n v="48"/>
    <d v="2017-09-25T00:00:00"/>
    <d v="2021-09-25T00:00:00"/>
    <d v="2018-06-29T00:00:00"/>
    <n v="32467401"/>
    <n v="28628401"/>
    <n v="3839000"/>
    <n v="829673"/>
    <s v="d1a8b93c71ab09ed858e70067adbb9bb41577875"/>
    <n v="1.2598801685562471"/>
    <n v="0.71541937817043078"/>
    <n v="0.52564408481904745"/>
    <n v="-0.78227705728060415"/>
    <n v="1.2045992030697781"/>
    <x v="5"/>
    <n v="0.88175832121579423"/>
    <x v="0"/>
  </r>
  <r>
    <s v="f6a72493b3b512e57a4a22b44cba215163c5b6b3"/>
    <s v="b79c6fe0313cc98c99e4868e2e7f1c7fbdfea430"/>
    <s v="PREPAGADO"/>
    <s v="18bbc9d5148ddc8fe82a5349af96af02da4dca61"/>
    <n v="60"/>
    <s v="LOGAN"/>
    <n v="2021"/>
    <s v="NUEVO LOGAN PH2"/>
    <s v="2e892f86d188d01ec5691b7918003dc271108083"/>
    <s v="NUEVO"/>
    <n v="72"/>
    <d v="2020-07-23T00:00:00"/>
    <d v="2026-07-23T00:00:00"/>
    <d v="2020-11-20T00:00:00"/>
    <n v="45534000"/>
    <n v="31534000"/>
    <n v="14000000"/>
    <n v="780410"/>
    <s v="026f2dbff0f657cf8b51a37de1e13584f2ccb0a9"/>
    <n v="-0.55933266429254402"/>
    <n v="-6.1561669183586382E-2"/>
    <n v="0.72325530977575447"/>
    <n v="0.76113368131280956"/>
    <n v="0.27642467431606299"/>
    <x v="1"/>
    <n v="0.692537444546932"/>
    <x v="2"/>
  </r>
  <r>
    <s v="2bc1b17a5eb408ebecc4dbc0b4ee04fc439cb73f"/>
    <s v="884c2806f047e6033a1a6a4b89b0cc2df922d6cf"/>
    <s v="PREPAGADO"/>
    <s v="82f94b245907520655af6b894fc9eb26f3fbe403"/>
    <n v="27"/>
    <s v="OROCH"/>
    <n v="2020"/>
    <s v="OROCH"/>
    <s v="aa53c8567ff812605778a953828db0859dac88bf"/>
    <s v="NUEVO"/>
    <n v="72"/>
    <d v="2019-10-25T00:00:00"/>
    <d v="2025-10-25T00:00:00"/>
    <d v="2020-11-09T00:00:00"/>
    <n v="65990000"/>
    <n v="24990000"/>
    <n v="41000000"/>
    <n v="525131"/>
    <s v="7c3432678acd67d2308be56e34c36d19376809f3"/>
    <n v="-0.51082032208324291"/>
    <n v="-1.350270470296852"/>
    <n v="-0.2648008150077798"/>
    <n v="-0.29055637750462149"/>
    <n v="-0.72909773183379534"/>
    <x v="1"/>
    <n v="0.37869374147598123"/>
    <x v="1"/>
  </r>
  <r>
    <s v="8c2b8682860e09a4f8f5c19a3cdbca6e270a3ba5"/>
    <s v="d31f1eaf801ac34232642011e0415d132553bd07"/>
    <s v="PREPAGADO"/>
    <s v="57c290d469ca74f029dc7c059266c8d55a054a4b"/>
    <n v="236"/>
    <s v="LOGAN"/>
    <n v="2017"/>
    <s v="NUEVO LOGAN"/>
    <m/>
    <s v="NUEVO"/>
    <n v="84"/>
    <d v="2016-11-30T00:00:00"/>
    <d v="2023-11-30T00:00:00"/>
    <d v="2018-05-25T00:00:00"/>
    <n v="34190000"/>
    <n v="30770000"/>
    <n v="3420000"/>
    <n v="524359"/>
    <s v="a8f19864c6b90993cde73eb96db636ce464e32e6"/>
    <n v="0.77475674646323633"/>
    <n v="0.79020347994312456"/>
    <n v="0.15928714127975491"/>
    <n v="-0.58214840411325131"/>
    <n v="0.89520769348520657"/>
    <x v="0"/>
    <n v="0.89997075168177831"/>
    <x v="0"/>
  </r>
  <r>
    <s v="159a5089e0597ee3f68a4db73c37887a5f2c14e6"/>
    <s v="e4d2a826d2aff7aec179e4acc9872a46a625414e"/>
    <s v="PREPAGADO"/>
    <s v="77da4af4f7a195cdfcff0120dae0f50a7bfb20f1"/>
    <n v="84"/>
    <s v="MASTER"/>
    <n v="2021"/>
    <s v="MASTER"/>
    <s v="aa53c8567ff812605778a953828db0859dac88bf"/>
    <s v="NUEVO"/>
    <n v="72"/>
    <d v="2020-11-11T00:00:00"/>
    <d v="2026-11-11T00:00:00"/>
    <d v="2021-04-13T00:00:00"/>
    <n v="152600400"/>
    <n v="137340360"/>
    <n v="15260040"/>
    <n v="3113764"/>
    <s v="0b9e5ef7ecdb21c3df2e91f8c180559e4790ebd3"/>
    <m/>
    <n v="0.79032357974038436"/>
    <n v="0.4070773498450232"/>
    <m/>
    <m/>
    <x v="1"/>
    <n v="0.9"/>
    <x v="0"/>
  </r>
  <r>
    <s v="4e11121c72bf29f85e1787141f839a96cd3a8f2c"/>
    <s v="b039dc44a3795755ca454e2c42fc2bca066af3df"/>
    <s v="ACTIVO"/>
    <s v="a77c76312e7298e8d8cbf37d37191bb75af8eded"/>
    <n v="76"/>
    <s v="STEPWAY"/>
    <n v="2021"/>
    <s v="NUEVO STEPWAY PH2"/>
    <s v="2e892f86d188d01ec5691b7918003dc271108083"/>
    <s v="NUEVO"/>
    <n v="84"/>
    <d v="2021-01-02T00:00:00"/>
    <d v="2028-01-02T00:00:00"/>
    <m/>
    <n v="58990000"/>
    <n v="15290000"/>
    <n v="43700000"/>
    <n v="299225"/>
    <s v="977d2d7691d404ed0e63704ec1471b1a8671ac9d"/>
    <n v="-1.857037818391349"/>
    <n v="-1.840951592224588"/>
    <n v="-0.69954550991253528"/>
    <n v="-0.49235085547021851"/>
    <n v="-0.57440197704150942"/>
    <x v="0"/>
    <n v="0.25919647397864043"/>
    <x v="1"/>
  </r>
  <r>
    <s v="4de6aec77656131bca984ee474ce425c8a7956e9"/>
    <s v="e85febfdc52a14493ef3d0292eed665f90f5b32f"/>
    <s v="PREPAGADO"/>
    <s v="a77c76312e7298e8d8cbf37d37191bb75af8eded"/>
    <n v="38"/>
    <s v="STEPWAY"/>
    <n v="2021"/>
    <s v="NUEVO STEPWAY PH2"/>
    <s v="2e892f86d188d01ec5691b7918003dc271108083"/>
    <s v="NUEVO"/>
    <n v="84"/>
    <d v="2020-02-09T00:00:00"/>
    <d v="2027-09-02T00:00:00"/>
    <d v="2021-08-19T00:00:00"/>
    <n v="57490000"/>
    <n v="40243000"/>
    <n v="17247000"/>
    <n v="894171"/>
    <s v="18e224569796e42fffce1d686835b9656bf0b87b"/>
    <n v="0.1804805543992978"/>
    <n v="-3.091883392176074E-2"/>
    <n v="-6.7189590051072792E-2"/>
    <n v="0.54446991644517162"/>
    <n v="0.1217289195237771"/>
    <x v="0"/>
    <n v="0.7"/>
    <x v="2"/>
  </r>
  <r>
    <s v="9ef714aedf367a4ba8d8576da6aa3b2799fef0ca"/>
    <s v="d02a3d19b5f128ca2ab8921b1f3c49ed380fd430"/>
    <s v="PREPAGADO"/>
    <s v="22e7ddcba3dd6655539862208ca15c8c7477ea7d"/>
    <n v="60"/>
    <s v="USADOS"/>
    <n v="2010"/>
    <s v="USADOS MM"/>
    <m/>
    <s v="USADO"/>
    <n v="60"/>
    <d v="2020-07-23T00:00:00"/>
    <d v="2025-07-23T00:00:00"/>
    <d v="2020-08-20T00:00:00"/>
    <n v="23000000"/>
    <n v="19000000"/>
    <n v="4000000"/>
    <n v="536089"/>
    <s v="002cf26c2c656a51db8195e4bd8bbcee3903d748"/>
    <n v="0.1562243832946473"/>
    <n v="0.4868209486043743"/>
    <n v="0.84182204474977862"/>
    <n v="-0.39468154616969231"/>
    <n v="-0.18766259006079469"/>
    <x v="3"/>
    <n v="0.82608695652173914"/>
    <x v="0"/>
  </r>
  <r>
    <s v="8c2b8682860e09a4f8f5c19a3cdbca6e270a3ba5"/>
    <s v="94250ee363ef8df47f347b5365db8c11fe7c9194"/>
    <s v="PREPAGADO"/>
    <s v="93758adf11c46efe844e91612cf2940e4197d07c"/>
    <n v="38"/>
    <s v="LOGAN"/>
    <n v="2020"/>
    <s v="NUEVO LOGAN"/>
    <s v="2e892f86d188d01ec5691b7918003dc271108083"/>
    <s v="NUEVO"/>
    <n v="84"/>
    <d v="2019-07-30T00:00:00"/>
    <d v="2026-07-30T00:00:00"/>
    <d v="2020-01-31T00:00:00"/>
    <n v="39390000"/>
    <n v="16390000"/>
    <n v="23000000"/>
    <n v="325350"/>
    <s v="ec864d326046a09cd623dc375f247c93a8c47de2"/>
    <n v="0.70198823314928471"/>
    <n v="-1.196691099977075"/>
    <n v="-0.81679813024059711"/>
    <n v="0.20507280054275481"/>
    <n v="0.89520769348520657"/>
    <x v="0"/>
    <n v="0.41609545569941608"/>
    <x v="4"/>
  </r>
  <r>
    <s v="b9445d3fd936028737a99d6561bd7463b043867b"/>
    <s v="3f8e6559736e73c4e8cc71aaf9b76b81afba689c"/>
    <s v="ACTIVO"/>
    <s v="8343dc41ea422406430fb4cb25cd7b7a19286625"/>
    <n v="59"/>
    <s v="LOGAN"/>
    <n v="2022"/>
    <s v="NUEVO LOGAN PH2"/>
    <m/>
    <s v="NUEVO"/>
    <n v="84"/>
    <d v="2021-12-14T00:00:00"/>
    <d v="2028-12-14T00:00:00"/>
    <m/>
    <n v="63500000"/>
    <n v="37938000"/>
    <n v="25562000"/>
    <n v="786532"/>
    <s v="6c55b3ba21e9cb7dc2512cad991949cb9fc0980d"/>
    <n v="-2.569689999023184E-2"/>
    <n v="-0.45201573138379891"/>
    <n v="1.185489993161002E-2"/>
    <n v="0.50550939762829505"/>
    <n v="0.1217289195237771"/>
    <x v="0"/>
    <n v="0.59744881889763779"/>
    <x v="4"/>
  </r>
  <r>
    <s v="63c7e9b6718b5599e55750b94b1bf6694610f691"/>
    <s v="e8a17fc7be5b32fdab344e11efa69477ae158459"/>
    <s v="ACTIVO"/>
    <s v="7f22d9d1b26328e8bc33183cd50a33df11a0448b"/>
    <n v="15"/>
    <s v="KWID"/>
    <n v="2022"/>
    <s v="KWID"/>
    <s v="2e892f86d188d01ec5691b7918003dc271108083"/>
    <s v="NUEVO"/>
    <n v="84"/>
    <d v="2021-08-17T00:00:00"/>
    <d v="2028-08-17T00:00:00"/>
    <m/>
    <n v="43753199"/>
    <n v="43753199"/>
    <n v="0"/>
    <n v="921536"/>
    <s v="fb8c401ab05c47aa5fec1d6775501a5739453973"/>
    <n v="-0.65635734871114615"/>
    <n v="1.2009447865714571"/>
    <n v="0.2094661248883162"/>
    <n v="-0.67088186941235683"/>
    <n v="-1.0384892414183671"/>
    <x v="0"/>
    <n v="1"/>
    <x v="0"/>
  </r>
  <r>
    <s v="9c5994ccb5b926e857bedc13582d30ac9c1e558f"/>
    <s v="be189c8f56301de70ca756b2919887c631dfadd1"/>
    <s v="PREPAGADO"/>
    <s v="4db898134df57de25ee14fc3156c0fe345e0de51"/>
    <n v="60"/>
    <s v="OROCH"/>
    <n v="2018"/>
    <s v="OROCH"/>
    <m/>
    <s v="NUEVO"/>
    <n v="84"/>
    <d v="2018-07-11T00:00:00"/>
    <d v="2025-11-07T00:00:00"/>
    <d v="2020-03-20T00:00:00"/>
    <n v="60083800"/>
    <n v="51310000"/>
    <n v="8773800"/>
    <n v="1104711"/>
    <s v="002cf26c2c656a51db8195e4bd8bbcee3903d748"/>
    <n v="0.85965334532951332"/>
    <n v="0.6013308566112241"/>
    <n v="0.2094661248883162"/>
    <n v="-0.37337166747447942"/>
    <n v="0.1217289195237771"/>
    <x v="0"/>
    <n v="0.85397394971689544"/>
    <x v="0"/>
  </r>
  <r>
    <s v="aa871326be14426637a5038ee329cc328134e7cf"/>
    <s v="68bbd263663a698cf1f814503c756ebca1825deb"/>
    <s v="CANCELADO"/>
    <s v="1303ba60e6112b834f80a807c7220066923c9271"/>
    <n v="84"/>
    <s v="STEPWAY"/>
    <n v="2019"/>
    <s v="NUEVO STEPWAY"/>
    <m/>
    <s v="NUEVO"/>
    <n v="36"/>
    <d v="2018-07-19T00:00:00"/>
    <d v="2021-07-19T00:00:00"/>
    <d v="2021-07-08T00:00:00"/>
    <n v="50650000"/>
    <n v="7597500"/>
    <n v="43052500"/>
    <n v="279518"/>
    <s v="0b9e5ef7ecdb21c3df2e91f8c180559e4790ebd3"/>
    <n v="0.47155460765510449"/>
    <n v="-2.289335471492659"/>
    <n v="9.0899389914291959E-2"/>
    <n v="2.0744199675475321"/>
    <n v="1.9007300996350649"/>
    <x v="4"/>
    <n v="0.2"/>
    <x v="3"/>
  </r>
  <r>
    <s v="6e4f2cd19bbd0aff17dcaeeeff02b8a0d0d802c0"/>
    <s v="03b698eb53dbc65100bc21a9e228f2a7e4f2e38f"/>
    <s v="PREPAGADO"/>
    <s v="30c7c4d76d30bc37a7d13b4c95a2ac93f65f85d1"/>
    <n v="49"/>
    <s v="SANDERO"/>
    <n v="2018"/>
    <s v="NUEVO SANDERO"/>
    <m/>
    <s v="NUEVO"/>
    <n v="60"/>
    <d v="2017-09-08T00:00:00"/>
    <d v="2022-08-09T00:00:00"/>
    <d v="2018-04-20T00:00:00"/>
    <n v="38170000"/>
    <n v="31170000"/>
    <n v="7000000"/>
    <n v="825849"/>
    <s v="7b4b50deac96cf6fae5ed6534c753371dda3e07d"/>
    <n v="0.33814566657952638"/>
    <n v="0.4479061573292491"/>
    <n v="0.48612183982770601"/>
    <n v="0.40421238060814152"/>
    <n v="-0.88379348662608126"/>
    <x v="3"/>
    <n v="0.81660990306523451"/>
    <x v="0"/>
  </r>
  <r>
    <s v="78876771024d5a445aa54934769fbed83cf0aa49"/>
    <s v="d7a9d61b97e8ebf0a8e7b557a42c49ac73bec450"/>
    <s v="ACTIVO"/>
    <s v="8343dc41ea422406430fb4cb25cd7b7a19286625"/>
    <n v="62"/>
    <s v="STEPWAY"/>
    <n v="2022"/>
    <s v="NUEVO STEPWAY PH2"/>
    <m/>
    <s v="NUEVO"/>
    <n v="36"/>
    <d v="2021-12-17T00:00:00"/>
    <d v="2024-12-17T00:00:00"/>
    <m/>
    <n v="72578000"/>
    <n v="34578000"/>
    <n v="38000000"/>
    <n v="1258369"/>
    <s v="edd3e3971c7682aef3b7cd52dd2cd903e176afbf"/>
    <n v="1.429673366288801"/>
    <n v="-0.94896370630252058"/>
    <n v="-0.97620122485192473"/>
    <n v="-0.46191262861279958"/>
    <n v="-1.3478807510029389"/>
    <x v="4"/>
    <n v="0.47642536305767585"/>
    <x v="4"/>
  </r>
  <r>
    <s v="ea7fcc363b9878d29255feb2cfbd56e87255ec7a"/>
    <s v="2700099b301116fb461e1d6b7f0069db15d71483"/>
    <s v="CANCELADO"/>
    <s v="b0172f2d8be6898a8279a253de8c69dcba4d0e5d"/>
    <n v="220"/>
    <s v="SANDERO"/>
    <n v="2019"/>
    <s v="NUEVO SANDERO"/>
    <s v="2e892f86d188d01ec5691b7918003dc271108083"/>
    <s v="NUEVO"/>
    <n v="12"/>
    <d v="2019-12-04T00:00:00"/>
    <d v="2020-04-12T00:00:00"/>
    <d v="2020-04-24T00:00:00"/>
    <n v="43252301"/>
    <n v="13990000"/>
    <n v="29262301"/>
    <n v="1211060"/>
    <s v="d5e3c217d8ea2998bad4e657513b99b45ba38544"/>
    <n v="0.94454994419579019"/>
    <n v="-1.5771088830527551"/>
    <n v="-4.0760636942659989"/>
    <n v="2.017957501478012"/>
    <n v="1.281947080465921"/>
    <x v="2"/>
    <n v="0.32345099975143521"/>
    <x v="1"/>
  </r>
  <r>
    <s v="e76fc4b518aa74c531599829ef102ef6df0ba110"/>
    <s v="09ee1b9e67c48e14dd3fdea80ca3a77f8c442466"/>
    <s v="ACTIVO"/>
    <s v="1ff25d27b02cec75af9b69c7b7ee096d87a6e4b7"/>
    <n v="87"/>
    <s v="DUSTER"/>
    <n v="2022"/>
    <s v="NUEVA DUSTER"/>
    <s v="2e892f86d188d01ec5691b7918003dc271108083"/>
    <s v="NUEVO"/>
    <n v="72"/>
    <d v="2021-04-20T00:00:00"/>
    <d v="2027-04-20T00:00:00"/>
    <m/>
    <n v="69500000"/>
    <n v="36500000"/>
    <n v="33000000"/>
    <n v="762253"/>
    <s v="bcea55f18d716a78cffe6d51a537622fc3feb487"/>
    <n v="-0.42592372321696592"/>
    <n v="-0.74876741852572182"/>
    <n v="-1.08339503860724"/>
    <n v="-0.62284378370327453"/>
    <n v="-0.65174985443765243"/>
    <x v="1"/>
    <n v="0.52517985611510787"/>
    <x v="4"/>
  </r>
  <r>
    <s v="89e1fccb830c49e18fbe148285208929167572a8"/>
    <s v="f37d5ade23cb99f4b7d6793b67a614fa0a2e859d"/>
    <s v="PREPAGADO"/>
    <s v="40caf97a616318873ba6061017861521a8432813"/>
    <n v="38"/>
    <s v="LOGAN"/>
    <n v="2018"/>
    <s v="NUEVO LOGAN"/>
    <m/>
    <s v="NUEVO"/>
    <n v="84"/>
    <d v="2017-03-23T00:00:00"/>
    <d v="2024-03-23T00:00:00"/>
    <d v="2021-05-31T00:00:00"/>
    <n v="33390000"/>
    <n v="24590000"/>
    <n v="8800000"/>
    <n v="552561"/>
    <s v="21e56b31f691885fdd4e2c38d5fd98f8f5589c64"/>
    <n v="-2.0753433583332028"/>
    <n v="0.1187445409549734"/>
    <n v="0.76277755476709586"/>
    <n v="-0.3700844929772068"/>
    <n v="-0.4197062222492236"/>
    <x v="0"/>
    <n v="0.73644803833483075"/>
    <x v="2"/>
  </r>
  <r>
    <s v="cb9934790d98f847788dc82db175de23a56ee557"/>
    <s v="40f7e0fe760d6b5d7ea81b825be0fa01d497fd6f"/>
    <s v="PREPAGADO"/>
    <s v="e0a7cd2690d86fdf19c6c709a2bbe5247976edac"/>
    <n v="246"/>
    <s v="LOGAN"/>
    <n v="2018"/>
    <s v="NUEVO LOGAN"/>
    <m/>
    <s v="NUEVO"/>
    <n v="24"/>
    <d v="2018-08-06T00:00:00"/>
    <d v="2020-06-08T00:00:00"/>
    <d v="2020-01-21T00:00:00"/>
    <n v="36090000"/>
    <n v="12090000"/>
    <n v="24000000"/>
    <n v="517654"/>
    <s v="a69f010680fca3bb97470fe907d42f1759ba6938"/>
    <n v="1.478185708498102"/>
    <n v="-1.5297033054057501"/>
    <n v="-4.4146365390986242"/>
    <n v="-0.1079104211738335"/>
    <n v="-0.57440197704150942"/>
    <x v="2"/>
    <n v="0.3349958437240233"/>
    <x v="1"/>
  </r>
  <r>
    <s v="35781edbbbc7943e4d14ad607b97468ed2e3bd5b"/>
    <s v="fd795d061213b813c550549cdba4374357cc5063"/>
    <s v="ACTIVO"/>
    <s v="dd7c4e251bb4251454591a52f0c2ccd78f5324f3"/>
    <n v="61"/>
    <s v="CAPTUR"/>
    <n v="2021"/>
    <s v="CAPTUR"/>
    <s v="2e892f86d188d01ec5691b7918003dc271108083"/>
    <s v="NUEVO"/>
    <n v="84"/>
    <d v="2021-01-29T00:00:00"/>
    <d v="2028-01-29T00:00:00"/>
    <m/>
    <n v="81100800"/>
    <n v="60000000"/>
    <n v="21100800"/>
    <n v="1047762"/>
    <s v="d087e61ba1153cd65cef59d4319bb1223fff39d1"/>
    <n v="-0.60784500650184503"/>
    <n v="0.13259084171504451"/>
    <n v="-0.57979958923694919"/>
    <n v="0.8831262232322904"/>
    <n v="-1.11583711881451"/>
    <x v="0"/>
    <n v="0.7398200757575758"/>
    <x v="2"/>
  </r>
  <r>
    <s v="bb27780a45975c7e89bc5aa5557e41bf03972664"/>
    <s v="33d3d3e729dd8dacb81119ddfce7da75d518f6a1"/>
    <s v="PREPAGADO"/>
    <s v="51b223e24d57bc8c01c5001f8833c44559fa1fc7"/>
    <n v="15"/>
    <s v="SANDERO"/>
    <n v="2018"/>
    <s v="NUEVO SANDERO"/>
    <m/>
    <s v="NUEVO"/>
    <n v="72"/>
    <d v="2017-03-10T00:00:00"/>
    <d v="2023-10-03T00:00:00"/>
    <d v="2020-06-30T00:00:00"/>
    <n v="48990000"/>
    <n v="44091000"/>
    <n v="4899000"/>
    <n v="1003240"/>
    <s v="49e3e3431e014d9c5502f38bae86dc4337782419"/>
    <n v="0.1804805543992978"/>
    <n v="0.79032357974038436"/>
    <n v="0.80229979975843724"/>
    <n v="-0.72253438669204695"/>
    <n v="0.66316406129677774"/>
    <x v="1"/>
    <n v="0.9"/>
    <x v="0"/>
  </r>
  <r>
    <s v="efd1c48f9d5efbcf311ddce7d728e90accc96818"/>
    <s v="bfa3cf661be268e7ef18b8d7dc7a308058ae5b45"/>
    <s v="ACTIVO"/>
    <s v="199c6dec4e012c479e3865ff88b5346ccb60b104"/>
    <n v="38"/>
    <s v="ALASKAN"/>
    <n v="2022"/>
    <s v="ALASKAN"/>
    <s v="aa53c8567ff812605778a953828db0859dac88bf"/>
    <s v="NUEVO"/>
    <n v="84"/>
    <d v="2021-03-31T00:00:00"/>
    <d v="2028-03-31T00:00:00"/>
    <m/>
    <n v="137523000"/>
    <n v="107803000"/>
    <n v="29720000"/>
    <n v="2234976"/>
    <s v="3a511fa6cc43568fab99dbdb57f653874780a34f"/>
    <n v="0.43517035099812862"/>
    <n v="0.31355414885853061"/>
    <n v="1.185489993161002E-2"/>
    <n v="-0.27840405449945788"/>
    <n v="1.2045992030697781"/>
    <x v="0"/>
    <n v="0.78389069464744077"/>
    <x v="2"/>
  </r>
  <r>
    <s v="e51de7a51a062c4b10d995cb391878dfd67d87fd"/>
    <s v="1911ff2bac5655783a00dd227c2d193c5cc87a4d"/>
    <s v="ACTIVO"/>
    <s v="0e4bd50a5f4aa6b49b21f346683750150d7d842a"/>
    <n v="291"/>
    <s v="STEPWAY"/>
    <n v="2020"/>
    <s v="NUEVO STEPWAY"/>
    <s v="2e892f86d188d01ec5691b7918003dc271108083"/>
    <s v="NUEVO"/>
    <n v="84"/>
    <d v="2019-02-04T00:00:00"/>
    <d v="2026-02-04T00:00:00"/>
    <m/>
    <n v="51245000"/>
    <n v="49445000"/>
    <n v="1800000"/>
    <n v="1023921"/>
    <s v="8c09b442f0230592ba2de377a04a429f73de19ee"/>
    <n v="0.77475674646323633"/>
    <n v="1.0567125351721149"/>
    <n v="0.65899304843146811"/>
    <n v="0.17222262931218571"/>
    <n v="-0.49705409964536651"/>
    <x v="0"/>
    <n v="0.96487462191433315"/>
    <x v="0"/>
  </r>
  <r>
    <s v="55fb33d70ac7e472867bc82c4d56c826f026ea92"/>
    <s v="c083694792c7cf7a142385e66520130740547976"/>
    <s v="PREPAGADO"/>
    <s v="8755282562f500d9f6dcb85211a47e8d88e90dcb"/>
    <n v="61"/>
    <s v="SANDERO"/>
    <n v="2020"/>
    <s v="NUEVO SANDERO"/>
    <s v="2e892f86d188d01ec5691b7918003dc271108083"/>
    <s v="NUEVO"/>
    <n v="84"/>
    <d v="2019-05-07T00:00:00"/>
    <d v="2026-07-05T00:00:00"/>
    <d v="2020-11-18T00:00:00"/>
    <n v="36890000"/>
    <n v="36890000"/>
    <n v="0"/>
    <n v="781875"/>
    <s v="5185dcdfabf57d813021b1fe6cfd3f2a575d7367"/>
    <n v="0.79901291756788695"/>
    <n v="1.2009447865714571"/>
    <n v="0.96038877972380288"/>
    <n v="-0.49182047331688228"/>
    <n v="-0.49705409964536651"/>
    <x v="0"/>
    <n v="1"/>
    <x v="0"/>
  </r>
  <r>
    <s v="f923716ca082064d9848112f58e6bfd541c7d8f2"/>
    <s v="7beb44d4cde633894ec7f564bacb7532c89f544b"/>
    <s v="PREPAGADO"/>
    <s v="4a7b7e367ecae1d6fda7f0a3e66e76e4b3471929"/>
    <n v="59"/>
    <s v="CLIO"/>
    <n v="2017"/>
    <s v="CLIO STYLE"/>
    <m/>
    <s v="NUEVO"/>
    <n v="72"/>
    <d v="2017-06-01T00:00:00"/>
    <d v="2023-01-06T00:00:00"/>
    <d v="2017-08-31T00:00:00"/>
    <n v="30490000"/>
    <n v="24392000"/>
    <n v="6098000"/>
    <n v="523602"/>
    <s v="50072f9d25aec5e53ed0d7b527d19e5f5520f71f"/>
    <n v="0.62921971983533309"/>
    <n v="0.37970237290931202"/>
    <n v="1.747429129121374E-2"/>
    <n v="0.10235490367377"/>
    <n v="0.35377255171220601"/>
    <x v="1"/>
    <n v="0.8"/>
    <x v="2"/>
  </r>
  <r>
    <s v="bbbb170dccbd966ef80ae54905b37272bec7e39c"/>
    <s v="5348accc636b813c314c402eb1b0c4038b959aa8"/>
    <s v="PREPAGADO"/>
    <s v="4b1b20b9ddf8ea43e77f77073e01a0265e5607a6"/>
    <n v="48"/>
    <s v="USADOS"/>
    <n v="2017"/>
    <s v="USADOS MM"/>
    <m/>
    <s v="USADO"/>
    <n v="60"/>
    <d v="2018-08-22T00:00:00"/>
    <d v="2023-08-22T00:00:00"/>
    <d v="2020-03-20T00:00:00"/>
    <n v="110000000"/>
    <n v="30000000"/>
    <n v="80000000"/>
    <n v="697091"/>
    <s v="33a4a5fc270bf1ce3ae20561056b2ba805df815d"/>
    <n v="1.393289109631825"/>
    <n v="-1.78539126310907"/>
    <n v="-1.6480793897047279"/>
    <n v="-0.23571791636393391"/>
    <n v="0.97255557088134947"/>
    <x v="3"/>
    <n v="0.27272727272727271"/>
    <x v="1"/>
  </r>
  <r>
    <s v="4c8a48a75dea08c61ec6e778f8d50b70161cc6d8"/>
    <s v="c8ab8c8843cabe6829aab75fab37dde606f8b9f5"/>
    <s v="PREPAGADO"/>
    <s v="a77c76312e7298e8d8cbf37d37191bb75af8eded"/>
    <n v="87"/>
    <s v="KOLEOS"/>
    <n v="2021"/>
    <s v="KOLEOS"/>
    <s v="2e892f86d188d01ec5691b7918003dc271108083"/>
    <s v="NUEVO"/>
    <n v="84"/>
    <d v="2020-07-23T00:00:00"/>
    <d v="2027-07-23T00:00:00"/>
    <d v="2021-06-22T00:00:00"/>
    <n v="95050300"/>
    <n v="29961831"/>
    <n v="65088469"/>
    <n v="642462"/>
    <s v="bcea55f18d716a78cffe6d51a537622fc3feb487"/>
    <n v="-0.58358883539719453"/>
    <n v="-1.610903854786524"/>
    <n v="-0.54145652994716964"/>
    <n v="2.517640219724822"/>
    <n v="-0.34235834485308059"/>
    <x v="0"/>
    <n v="0.31522079362190336"/>
    <x v="1"/>
  </r>
  <r>
    <s v="4092d3a14395919821bb222af88363ef9ce538bc"/>
    <s v="5629c6b356373f961d242b18e54ad9e792f57a3e"/>
    <s v="ACTIVO"/>
    <s v="d19c40609c4807762585bd10be1ea09dc899fb2b"/>
    <n v="38"/>
    <s v="USADOS"/>
    <n v="2018"/>
    <s v="USADOS MM"/>
    <m/>
    <s v="USADO"/>
    <n v="48"/>
    <d v="2021-02-26T00:00:00"/>
    <d v="2025-02-26T00:00:00"/>
    <m/>
    <n v="29900000"/>
    <n v="29900000"/>
    <n v="0"/>
    <n v="904551"/>
    <s v="ec864d326046a09cd623dc375f247c93a8c47de2"/>
    <n v="0.1077120410853462"/>
    <n v="1.2009447865714571"/>
    <n v="0.60468857480173022"/>
    <n v="0.42467623670707522"/>
    <n v="0.81785981608906366"/>
    <x v="5"/>
    <n v="1"/>
    <x v="0"/>
  </r>
  <r>
    <s v="cfd8c3b20a31d749a8940e654dea5027f58de82f"/>
    <s v="77dbdc70c972c5202afa8a86e674ebd8045075f0"/>
    <s v="PREPAGADO"/>
    <s v="8d3a24744093455287e93feda3eb9991acdae36e"/>
    <n v="59"/>
    <s v="LOGAN"/>
    <n v="2019"/>
    <s v="NUEVO LOGAN"/>
    <m/>
    <s v="NUEVO"/>
    <n v="84"/>
    <d v="2019-01-29T00:00:00"/>
    <d v="2026-01-29T00:00:00"/>
    <d v="2020-10-05T00:00:00"/>
    <n v="37530000"/>
    <n v="37530000"/>
    <n v="0"/>
    <n v="825567"/>
    <s v="dc07912f5d15c97d02d6d510bd9579fe85bc5dde"/>
    <n v="0.14409629774232199"/>
    <n v="1.2009447865714571"/>
    <n v="0.48612183982770601"/>
    <n v="-0.26284772688564872"/>
    <n v="-0.4197062222492236"/>
    <x v="0"/>
    <n v="1"/>
    <x v="0"/>
  </r>
  <r>
    <s v="cf12ad134576d179a64eb7fd6bfe7e6ca7924150"/>
    <s v="5edb2e53a388666202b36160d3239e5f80a3dd4a"/>
    <s v="ACTIVO"/>
    <s v="332374b2b7921de83a34fd882bfb4141e02b091c"/>
    <n v="27"/>
    <s v="DUSTER"/>
    <n v="2022"/>
    <s v="NUEVA DUSTER"/>
    <s v="2e892f86d188d01ec5691b7918003dc271108083"/>
    <s v="NUEVO"/>
    <n v="84"/>
    <d v="2021-02-12T00:00:00"/>
    <d v="2028-02-12T00:00:00"/>
    <m/>
    <n v="87975000"/>
    <n v="56480000"/>
    <n v="31495000"/>
    <n v="1214695"/>
    <s v="5e3c98b1bb0855a93259aebb90f7fa3ff5c1c2d8"/>
    <n v="0.1562243832946473"/>
    <n v="-0.26907680014574997"/>
    <n v="-0.50193428495582826"/>
    <n v="-0.20244124884610751"/>
    <n v="-0.65174985443765243"/>
    <x v="0"/>
    <n v="0.64200056834327934"/>
    <x v="2"/>
  </r>
  <r>
    <s v="82401a88e5755763f79172b9bee3aaf216ba578e"/>
    <s v="24cac6187fc55012a787f14359a40c61f0422404"/>
    <s v="PREPAGADO"/>
    <s v="306d0c4359793b998ee724d771a66f0fed3a6148"/>
    <n v="252"/>
    <s v="KOLEOS"/>
    <n v="2018"/>
    <s v="KOLEOS"/>
    <m/>
    <s v="NUEVO"/>
    <n v="84"/>
    <d v="2018-09-11T00:00:00"/>
    <d v="2025-11-09T00:00:00"/>
    <d v="2020-02-26T00:00:00"/>
    <n v="109000000"/>
    <n v="54500000"/>
    <n v="54500000"/>
    <n v="1306100"/>
    <s v="ba69bef1627113b1efd89b0a85bd7dcd597d357c"/>
    <n v="0.59283546317835722"/>
    <n v="-0.85216124758390532"/>
    <n v="0.32803285986234038"/>
    <n v="-1.214059689429787E-2"/>
    <n v="-0.49705409964536651"/>
    <x v="0"/>
    <n v="0.5"/>
    <x v="4"/>
  </r>
  <r>
    <s v="7c30108b5b7483bdde63b5b5fbac2ca4f6c4426d"/>
    <s v="b306263526e9e195ea4d7ac4c659d0ecd8846870"/>
    <s v="ACTIVO"/>
    <s v="332374b2b7921de83a34fd882bfb4141e02b091c"/>
    <n v="7"/>
    <s v="STEPWAY"/>
    <n v="2022"/>
    <s v="NUEVO STEPWAY PH2"/>
    <s v="2e892f86d188d01ec5691b7918003dc271108083"/>
    <s v="NUEVO"/>
    <n v="72"/>
    <d v="2021-09-11T00:00:00"/>
    <d v="2027-09-11T00:00:00"/>
    <m/>
    <n v="69990000"/>
    <n v="39990000"/>
    <n v="30000000"/>
    <n v="913764"/>
    <s v="986fcbacb15e3271088bb826891fe61d934ad7da"/>
    <n v="0.26537715326557482"/>
    <n v="-0.55911182222010969"/>
    <n v="-0.85763448987790047"/>
    <n v="5.0697407838197553E-2"/>
    <n v="-0.49705409964536651"/>
    <x v="1"/>
    <n v="0.57136733819117014"/>
    <x v="4"/>
  </r>
  <r>
    <s v="bc7c2a47035c02e41b5a0e1103ef118598f38422"/>
    <s v="2adfae51a2102e34866346b3d5ecaa60e5db1968"/>
    <s v="ACTIVO"/>
    <s v="5a56327f05b6ed8e8875facf6e3fe3c3e5debf50"/>
    <n v="60"/>
    <s v="STEPWAY"/>
    <n v="2022"/>
    <s v="NUEVO STEPWAY PH2"/>
    <s v="2e892f86d188d01ec5691b7918003dc271108083"/>
    <s v="NUEVO"/>
    <n v="84"/>
    <d v="2021-07-30T00:00:00"/>
    <d v="2028-07-30T00:00:00"/>
    <m/>
    <n v="57722000"/>
    <n v="42722000"/>
    <n v="15000000"/>
    <n v="875317"/>
    <s v="fc7bdc755b16bdb0247d7a6271249db666c6767c"/>
    <n v="-0.18336201217046039"/>
    <n v="0.1338788320885754"/>
    <n v="-1.140587718856455"/>
    <n v="-0.1886387005177978"/>
    <n v="0.27642467431606299"/>
    <x v="0"/>
    <n v="0.74013374449949754"/>
    <x v="2"/>
  </r>
  <r>
    <s v="bda18c6dfb77b1353bfcd21887ac27b5ec74479c"/>
    <s v="9f245598da4f4bc3317ec9913f95564957585a8e"/>
    <s v="PREPAGADO"/>
    <s v="c4f571c84dfd1be0360bdeed5c89373e15ac07b0"/>
    <n v="220"/>
    <s v="LOGAN"/>
    <n v="2017"/>
    <s v="NUEVO LOGAN"/>
    <m/>
    <s v="NUEVO"/>
    <n v="72"/>
    <d v="2016-11-17T00:00:00"/>
    <d v="2022-11-17T00:00:00"/>
    <d v="2020-12-21T00:00:00"/>
    <n v="37940000"/>
    <n v="34146000"/>
    <n v="3794000"/>
    <n v="717114"/>
    <s v="e35cd06998e5b136c3a45ddcc0e768cf0a893437"/>
    <n v="1.029446543062067"/>
    <n v="0.79032357974038436"/>
    <n v="-0.27245943564220232"/>
    <n v="0.35541755440493739"/>
    <n v="1.3592949578620639"/>
    <x v="1"/>
    <n v="0.9"/>
    <x v="0"/>
  </r>
  <r>
    <s v="ea99ec7a3b293095602c9c9f2eeab38666b5ac20"/>
    <s v="cfe44dbc271a1dbde47fceb1a015ea3cedfefc1b"/>
    <s v="ACTIVO"/>
    <s v="332374b2b7921de83a34fd882bfb4141e02b091c"/>
    <n v="49"/>
    <s v="STEPWAY"/>
    <n v="2022"/>
    <s v="NUEVO STEPWAY PH2"/>
    <s v="2e892f86d188d01ec5691b7918003dc271108083"/>
    <s v="NUEVO"/>
    <n v="84"/>
    <d v="2021-11-22T00:00:00"/>
    <d v="2028-11-22T00:00:00"/>
    <m/>
    <n v="71390000"/>
    <n v="65820000"/>
    <n v="5570000"/>
    <n v="1390680"/>
    <s v="87e15bf1cdf86c075c8ab551c1cd6cdf48f66158"/>
    <n v="1.963309130591113"/>
    <n v="0.88056936675788733"/>
    <n v="0.24898836987965761"/>
    <n v="1.4128255363490719E-2"/>
    <n v="-0.49705409964536651"/>
    <x v="0"/>
    <n v="0.92197786804874637"/>
    <x v="0"/>
  </r>
  <r>
    <s v="d691d03a5a9d1c3c04d65fea9d5b9bb3bbe965b4"/>
    <s v="887a35e4de1637d9e5ba54a3648357cc2fa7bc55"/>
    <s v="ACTIVO"/>
    <s v="3a0535153a5f5fc7c8dcca47c9a725208db375aa"/>
    <n v="51"/>
    <s v="DUSTER"/>
    <n v="2022"/>
    <s v="NUEVA DUSTER"/>
    <s v="2e892f86d188d01ec5691b7918003dc271108083"/>
    <s v="NUEVO"/>
    <n v="72"/>
    <d v="2021-07-23T00:00:00"/>
    <d v="2027-07-23T00:00:00"/>
    <m/>
    <n v="59000000"/>
    <n v="10000000"/>
    <n v="49000000"/>
    <n v="243215"/>
    <s v="b53b0bf5f413cb9aab27f8e13ca1e90e2ee4fea7"/>
    <n v="0.30176140992255063"/>
    <n v="-2.2092991345679578"/>
    <n v="0.32803285986234038"/>
    <n v="0.69124570954713893"/>
    <n v="-0.80644560922993824"/>
    <x v="1"/>
    <n v="0.2"/>
    <x v="3"/>
  </r>
  <r>
    <s v="8ed2105f0759b7212239e951a7a4c8f69dc137b2"/>
    <s v="a5918e55361d40802658ad84200fd6074b3b2c33"/>
    <s v="PREPAGADO"/>
    <s v="a9dd9d4574440581485e218a3a0d9cc1d747e5e7"/>
    <n v="48"/>
    <s v="CLIO"/>
    <n v="2017"/>
    <s v="CLIO STYLE"/>
    <m/>
    <s v="NUEVO"/>
    <n v="84"/>
    <d v="2017-01-31T00:00:00"/>
    <d v="2024-01-31T00:00:00"/>
    <d v="2017-12-05T00:00:00"/>
    <n v="29950000"/>
    <n v="28452500"/>
    <n v="1497500"/>
    <n v="624893"/>
    <s v="33a4a5fc270bf1ce3ae20561056b2ba805df815d"/>
    <n v="0.79901291756788695"/>
    <n v="0.99563418315592023"/>
    <n v="0.92086653473246149"/>
    <n v="-9.5523110331021635E-2"/>
    <n v="0.43112042910834891"/>
    <x v="0"/>
    <n v="0.95"/>
    <x v="0"/>
  </r>
  <r>
    <s v="33e95d5791d8b319476d9f40b104d1f874dfbbde"/>
    <s v="61ce02f117291130c1eb9f0de5d67d076e3c0bc0"/>
    <s v="PREPAGADO"/>
    <s v="a8589e7347004a92aacdd0b4349a17c465529c37"/>
    <n v="27"/>
    <s v="STEPWAY"/>
    <n v="2018"/>
    <s v="NUEVO STEPWAY"/>
    <m/>
    <s v="NUEVO"/>
    <n v="48"/>
    <d v="2017-12-20T00:00:00"/>
    <d v="2021-12-20T00:00:00"/>
    <d v="2019-12-04T00:00:00"/>
    <n v="50550000"/>
    <n v="20000000"/>
    <n v="30550000"/>
    <n v="582051"/>
    <s v="3b4f5e1c3af76293fd1839abaa76e15b66b25b5a"/>
    <n v="1.2234959118992721"/>
    <n v="-1.2806532092127689"/>
    <n v="0.60468857480173022"/>
    <n v="1.4704358397574151"/>
    <n v="1.0499034482774929"/>
    <x v="5"/>
    <n v="0.39564787339268054"/>
    <x v="1"/>
  </r>
  <r>
    <s v="6fa350d2b96becada5c7c7c72a9902370f71be51"/>
    <s v="c5bcef3f73b84bc78590d9c6873132fd77d64ce0"/>
    <s v="ACTIVO"/>
    <s v="18bbc9d5148ddc8fe82a5349af96af02da4dca61"/>
    <n v="241"/>
    <s v="KWID"/>
    <n v="2021"/>
    <s v="KWID"/>
    <s v="2e892f86d188d01ec5691b7918003dc271108083"/>
    <s v="NUEVO"/>
    <n v="72"/>
    <d v="2020-07-31T00:00:00"/>
    <d v="2026-07-31T00:00:00"/>
    <m/>
    <n v="39390000"/>
    <n v="27573000"/>
    <n v="11817000"/>
    <n v="682382"/>
    <s v="2a8b6c4fae0c9fc78fa226ee1e1ec2050ca4d295"/>
    <n v="-0.1348496699611593"/>
    <n v="-3.091883392176074E-2"/>
    <n v="0.72325530977575447"/>
    <n v="-0.51191691199169642"/>
    <n v="0.1217289195237771"/>
    <x v="1"/>
    <n v="0.7"/>
    <x v="2"/>
  </r>
  <r>
    <s v="f2ce56a04c36ec83bafe76878efe9c3ab698b5f3"/>
    <s v="e2fc3fa17a1402e45c6803b760e6257fc09d7eeb"/>
    <s v="CANCELADO"/>
    <s v="77a187d9631467b0be64469f0c5f8a6dea1b1f85"/>
    <n v="61"/>
    <s v="SANDERO"/>
    <n v="2017"/>
    <s v="NUEVO SANDERO"/>
    <m/>
    <s v="NUEVO"/>
    <n v="36"/>
    <d v="2016-12-14T00:00:00"/>
    <d v="2019-12-14T00:00:00"/>
    <d v="2019-11-19T00:00:00"/>
    <n v="40750000"/>
    <n v="10750000"/>
    <n v="30000000"/>
    <n v="312769"/>
    <s v="fc7bdc755b16bdb0247d7a6271249db666c6767c"/>
    <n v="1.453929537393452"/>
    <n v="-1.822033423227849"/>
    <n v="-4.2864872406039991"/>
    <n v="-0.36726463892542688"/>
    <n v="1.281947080465921"/>
    <x v="4"/>
    <n v="0.26380368098159507"/>
    <x v="1"/>
  </r>
  <r>
    <s v="3b58f7118aa0cce9116e1c5d0e0d79e191f7a9f9"/>
    <s v="d083798d339b460886b65ea2b4f8f2de198105ad"/>
    <s v="ACTIVO"/>
    <s v="8343dc41ea422406430fb4cb25cd7b7a19286625"/>
    <n v="77"/>
    <s v="STEPWAY"/>
    <n v="2022"/>
    <s v="NUEVO STEPWAY PH2"/>
    <s v="2e892f86d188d01ec5691b7918003dc271108083"/>
    <s v="NUEVO"/>
    <n v="84"/>
    <d v="2021-03-11T00:00:00"/>
    <d v="2028-03-11T00:00:00"/>
    <m/>
    <n v="62552300"/>
    <n v="62552300"/>
    <n v="0"/>
    <n v="1350927"/>
    <s v="2141bd06ec949dc96e6cd2fa75a8353e56eae24c"/>
    <n v="-0.3531552099030143"/>
    <n v="1.2009447865714571"/>
    <n v="0.52564408481904745"/>
    <n v="-0.64148913929023776"/>
    <n v="0.1217289195237771"/>
    <x v="0"/>
    <n v="1"/>
    <x v="0"/>
  </r>
  <r>
    <s v="7a1ce25720996c3591daedcbbb03bbde07522f2e"/>
    <s v="1258fe7489db1b37bb29f7499cad2ca4fc33e376"/>
    <s v="PREPAGADO"/>
    <s v="199c6dec4e012c479e3865ff88b5346ccb60b104"/>
    <n v="48"/>
    <s v="LOGAN"/>
    <n v="2021"/>
    <s v="NUEVO LOGAN PH2"/>
    <s v="2e892f86d188d01ec5691b7918003dc271108083"/>
    <s v="NUEVO"/>
    <n v="84"/>
    <d v="2021-02-03T00:00:00"/>
    <d v="2028-03-02T00:00:00"/>
    <d v="2021-08-11T00:00:00"/>
    <n v="53430000"/>
    <n v="53430000"/>
    <n v="0"/>
    <n v="1121809"/>
    <s v="1aba83a2bcdc0ee0ade96b67732e7d9804307f8e"/>
    <n v="-1.299145882984386"/>
    <n v="1.2009447865714571"/>
    <n v="0.16994387989697479"/>
    <n v="-3.8040704113064872E-2"/>
    <n v="0.27642467431606299"/>
    <x v="0"/>
    <n v="1"/>
    <x v="0"/>
  </r>
  <r>
    <s v="81097c6bd6ff85c68d000f2917c8fa714cec8a57"/>
    <s v="efe99e3416948c7910c16c5f10fa3b5df0ce0271"/>
    <s v="ACTIVO"/>
    <s v="c28baa502860edb7be310d075797cf62fa51e354"/>
    <n v="38"/>
    <s v="OROCH"/>
    <n v="2020"/>
    <s v="OROCH"/>
    <s v="aa53c8567ff812605778a953828db0859dac88bf"/>
    <s v="NUEVO"/>
    <n v="72"/>
    <d v="2019-02-12T00:00:00"/>
    <d v="2025-02-12T00:00:00"/>
    <m/>
    <n v="63590000"/>
    <n v="31795000"/>
    <n v="31795000"/>
    <n v="817576"/>
    <s v="3a511fa6cc43568fab99dbdb57f653874780a34f"/>
    <n v="-6.2081156647207668E-2"/>
    <n v="-0.85216124758390532"/>
    <n v="-0.18575632502509701"/>
    <n v="1.4814059216923769"/>
    <n v="4.4381042127634142E-2"/>
    <x v="1"/>
    <n v="0.5"/>
    <x v="4"/>
  </r>
  <r>
    <s v="a6c2763f49d8d3c2171956110c201bb11e2e8ba5"/>
    <s v="e5222e6a8a4c6dbb96a1bc9713602f82bdf390ce"/>
    <s v="PREPAGADO"/>
    <s v="d42a0e1d5792a438fbe63c928d603c193394d0b9"/>
    <n v="291"/>
    <s v="STEPWAY"/>
    <n v="2018"/>
    <s v="NUEVO STEPWAY"/>
    <m/>
    <s v="NUEVO"/>
    <n v="24"/>
    <d v="2017-06-10T00:00:00"/>
    <d v="2019-10-06T00:00:00"/>
    <d v="2018-09-07T00:00:00"/>
    <n v="41550000"/>
    <n v="7360000"/>
    <n v="34190000"/>
    <n v="368075"/>
    <s v="e9a20609d5e4f2cce4f367ca3b625e5b99e50d14"/>
    <n v="0.73837248980626058"/>
    <n v="-2.177909379867621"/>
    <n v="-0.34384530499046262"/>
    <n v="-0.1559106698582097"/>
    <n v="-0.34235834485308059"/>
    <x v="2"/>
    <n v="0.2"/>
    <x v="3"/>
  </r>
  <r>
    <s v="0c2472ca773a92ba408f164ef455275e221f4cbe"/>
    <s v="4a5d245e3c0ee0858d54c36f30a5d471368ce361"/>
    <s v="ACTIVO"/>
    <s v="0157a075e823b99ea1d13a7abbdbf1a41e74c070"/>
    <n v="-1"/>
    <s v="DUSTER"/>
    <n v="2022"/>
    <s v="NUEVA DUSTER"/>
    <s v="2e892f86d188d01ec5691b7918003dc271108083"/>
    <s v="NUEVO"/>
    <n v="72"/>
    <d v="2021-10-08T00:00:00"/>
    <d v="2027-10-08T00:00:00"/>
    <m/>
    <n v="69086957"/>
    <n v="48360869"/>
    <n v="20726088"/>
    <n v="1118688"/>
    <s v="14fa75226b04e9ea00d4306ee47b847269c5f7a6"/>
    <n v="-0.28038669658906262"/>
    <n v="-3.091883392176074E-2"/>
    <n v="-0.42288979497314538"/>
    <n v="-9.261131894728046E-2"/>
    <n v="-1.0384892414183671"/>
    <x v="1"/>
    <n v="0.69999998697293908"/>
    <x v="2"/>
  </r>
  <r>
    <s v="dc3df68b51a07f94ddd2536d5c9bd2b9c90c310a"/>
    <s v="f7672ed3df1a43faafc2818fe843736825c2ebe1"/>
    <s v="ACTIVO"/>
    <s v="a7dd55b98ce047d2fdb9afbcfc3cfad027700d30"/>
    <n v="60"/>
    <s v="DUSTER"/>
    <n v="2021"/>
    <s v="DUSTER"/>
    <s v="2e892f86d188d01ec5691b7918003dc271108083"/>
    <s v="NUEVO"/>
    <n v="72"/>
    <d v="2020-11-26T00:00:00"/>
    <d v="2026-11-26T00:00:00"/>
    <m/>
    <n v="62400100"/>
    <n v="31200050"/>
    <n v="31200050"/>
    <n v="800321"/>
    <s v="fc7bdc755b16bdb0247d7a6271249db666c6767c"/>
    <n v="0.26537715326557482"/>
    <n v="-0.85216124758390532"/>
    <n v="0.24898836987965761"/>
    <n v="0.34121705350976278"/>
    <n v="0.81785981608906366"/>
    <x v="1"/>
    <n v="0.5"/>
    <x v="4"/>
  </r>
  <r>
    <s v="d2155f7f71fb84ff117b46b5e1432bf9329b6229"/>
    <s v="16ae0be4da234de4ef21783ad02136c663bad55e"/>
    <s v="ACTIVO"/>
    <s v="d4bf1c4da80afeacae709e1a6fbcf06d8043b643"/>
    <n v="236"/>
    <s v="SANDERO"/>
    <n v="2021"/>
    <s v="NUEVO SANDERO PH2"/>
    <s v="2e892f86d188d01ec5691b7918003dc271108083"/>
    <s v="NUEVO"/>
    <n v="72"/>
    <d v="2020-08-24T00:00:00"/>
    <d v="2026-08-24T00:00:00"/>
    <m/>
    <n v="43290000"/>
    <n v="30303000"/>
    <n v="12987000"/>
    <n v="728011"/>
    <s v="373e0d63cac8bf96eefec2abf3828a28fc0aa41d"/>
    <n v="0.35027375213185169"/>
    <n v="-3.091883392176074E-2"/>
    <n v="0.4070773498450232"/>
    <n v="0.38591419631804291"/>
    <n v="1.3592949578620639"/>
    <x v="1"/>
    <n v="0.7"/>
    <x v="2"/>
  </r>
  <r>
    <s v="a4c0a714809ab50a4f7fc27b5eacef0523c4d1f1"/>
    <s v="11b58a11a4a4efc20799a1cf57f7af8a6a9efee1"/>
    <s v="ACTIVO"/>
    <s v="a1568956b7a009c0968355838744514999f72b98"/>
    <n v="74"/>
    <s v="LOGAN"/>
    <n v="2020"/>
    <s v="NUEVO LOGAN PH2"/>
    <s v="2e892f86d188d01ec5691b7918003dc271108083"/>
    <s v="NUEVO"/>
    <n v="84"/>
    <d v="2020-02-01T00:00:00"/>
    <d v="2027-02-01T00:00:00"/>
    <m/>
    <n v="38590000"/>
    <n v="38590000"/>
    <n v="0"/>
    <n v="854095"/>
    <s v="303f3ae3c656011fa0545f725c19a8eae40a6e00"/>
    <n v="3.4943527771394541E-2"/>
    <n v="1.2009447865714571"/>
    <n v="0.56516632981038883"/>
    <n v="-0.54977318711386125"/>
    <n v="0.66316406129677774"/>
    <x v="0"/>
    <n v="1"/>
    <x v="0"/>
  </r>
  <r>
    <s v="1961c33220bc73baf37068709caf588b24840d23"/>
    <s v="4de9cb5e28afc386bf45938f9b31e58f8e4c86cd"/>
    <s v="PREPAGADO"/>
    <s v="e61dfa0d1e540eb22a5ab3936a2a6c34f3a6bbb6"/>
    <n v="60"/>
    <s v="USADOS"/>
    <n v="2012"/>
    <s v="USADOS MM"/>
    <m/>
    <s v="NUEVO"/>
    <n v="72"/>
    <d v="2016-12-23T00:00:00"/>
    <d v="2022-12-23T00:00:00"/>
    <d v="2019-09-05T00:00:00"/>
    <n v="28800000"/>
    <n v="25920000"/>
    <n v="2880000"/>
    <n v="603539"/>
    <s v="002cf26c2c656a51db8195e4bd8bbcee3903d748"/>
    <n v="-1.3719143962983369"/>
    <n v="0.79032357974038436"/>
    <n v="1.118477759689168"/>
    <n v="0.23131510050250401"/>
    <n v="1.3592949578620639"/>
    <x v="1"/>
    <n v="0.9"/>
    <x v="0"/>
  </r>
  <r>
    <s v="53ac9d1e39db6a14fb41a2545913e0c19f15779d"/>
    <s v="cdee4bff51fb752f31a3d4b495b482f753b2e751"/>
    <s v="PREPAGADO"/>
    <s v="a24a0e02d5006b1c2d757c7a4f784b846611a8d0"/>
    <n v="166846262"/>
    <s v="USADOS"/>
    <n v="2014"/>
    <s v="USADOS MM"/>
    <m/>
    <s v="NUEVO"/>
    <n v="60"/>
    <d v="2021-04-06T00:00:00"/>
    <d v="2026-06-04T00:00:00"/>
    <d v="2021-07-15T00:00:00"/>
    <n v="36500000"/>
    <n v="25550000"/>
    <n v="10950000"/>
    <n v="687227"/>
    <s v="d5e3c217d8ea2998bad4e657513b99b45ba38544"/>
    <n v="-1.092968428594856"/>
    <n v="-3.091883392176074E-2"/>
    <n v="1.185489993161002E-2"/>
    <n v="-0.77032852316289269"/>
    <n v="-1.8893158927759399"/>
    <x v="3"/>
    <n v="0.7"/>
    <x v="2"/>
  </r>
  <r>
    <s v="62f409495e1ab28c78afec04fd0be737f1c1bc1d"/>
    <s v="47ec6dfcda08ed6e3513f1a349172f3677c9195e"/>
    <s v="PREPAGADO"/>
    <s v="f13ee45a5dc4acc1c11e131518d2b554714f8ee7"/>
    <n v="220"/>
    <s v="DUSTER"/>
    <n v="2019"/>
    <s v="DUSTER"/>
    <s v="2e892f86d188d01ec5691b7918003dc271108083"/>
    <s v="NUEVO"/>
    <n v="60"/>
    <d v="2019-07-03T00:00:00"/>
    <d v="2024-03-07T00:00:00"/>
    <d v="2020-01-27T00:00:00"/>
    <n v="61990000"/>
    <n v="37790000"/>
    <n v="24200000"/>
    <n v="945266"/>
    <s v="d5e3c217d8ea2998bad4e657513b99b45ba38544"/>
    <n v="0.84752525977718796"/>
    <n v="-0.40206105393700459"/>
    <n v="-0.46191081885350682"/>
    <n v="1.845469790569632"/>
    <n v="1.0499034482774929"/>
    <x v="3"/>
    <n v="0.60961445394418456"/>
    <x v="2"/>
  </r>
  <r>
    <s v="f9932f8a536ea4a9ed41b6b1b22ddfd68bceca51"/>
    <s v="445a91fa078edc6190a7b84dd6e4a01476d29785"/>
    <s v="CANCELADO"/>
    <s v="273688628f3fd2e0bb997e191d12361b9b47dced"/>
    <n v="27"/>
    <s v="DUSTER"/>
    <n v="2019"/>
    <s v="DUSTER"/>
    <m/>
    <s v="NUEVO"/>
    <n v="36"/>
    <d v="2018-10-23T00:00:00"/>
    <d v="2021-10-23T00:00:00"/>
    <d v="2021-10-22T00:00:00"/>
    <n v="58500000"/>
    <n v="58500000"/>
    <n v="0"/>
    <n v="1817420"/>
    <s v="3b4f5e1c3af76293fd1839abaa76e15b66b25b5a"/>
    <m/>
    <n v="1.2009447865714571"/>
    <n v="-1.9726265802348251"/>
    <m/>
    <m/>
    <x v="4"/>
    <n v="1"/>
    <x v="0"/>
  </r>
  <r>
    <s v="1e50a1ff692d249a22ac87c9fa243db65edfe321"/>
    <s v="ddd49f567cacb7d17058c44a943773158e85bd3b"/>
    <s v="PREPAGADO"/>
    <s v="de5d6dd81967e9d26f161d3136bf0858066f9ffc"/>
    <n v="59"/>
    <s v="LOGAN"/>
    <n v="2017"/>
    <s v="NUEVO LOGAN"/>
    <m/>
    <s v="NUEVO"/>
    <n v="12"/>
    <d v="2017-01-03T00:00:00"/>
    <d v="2018-03-01T00:00:00"/>
    <d v="2017-07-12T00:00:00"/>
    <n v="37940000"/>
    <n v="5700000"/>
    <n v="32240000"/>
    <n v="516198"/>
    <s v="836e35949d4d7e7bd1fb1201ecaf8e1cf35ef2e0"/>
    <n v="1.3447767674225239"/>
    <n v="-2.2883614095892639"/>
    <n v="-6.7189590051072792E-2"/>
    <n v="-0.3809404000305987"/>
    <n v="0.97255557088134947"/>
    <x v="2"/>
    <n v="0.2"/>
    <x v="3"/>
  </r>
  <r>
    <s v="4677f06ba9d0b2de5c0e2e18c3736416da70d63d"/>
    <s v="f8344022e1b463cc9844752ad1ca1c8eb921ab70"/>
    <s v="CANCELADO"/>
    <s v="9b75a6ff85bc0f3836fb37adc521d384e797cf1e"/>
    <n v="236"/>
    <s v="LOGAN"/>
    <n v="2019"/>
    <s v="NUEVO LOGAN"/>
    <s v="2e892f86d188d01ec5691b7918003dc271108083"/>
    <s v="NUEVO"/>
    <n v="24"/>
    <d v="2019-03-20T00:00:00"/>
    <d v="2021-03-20T00:00:00"/>
    <d v="2021-03-04T00:00:00"/>
    <n v="42326200"/>
    <n v="11500000"/>
    <n v="30826200"/>
    <n v="510999"/>
    <s v="303f3ae3c656011fa0545f725c19a8eae40a6e00"/>
    <n v="1.35690485297485"/>
    <n v="-1.7896122315440379"/>
    <n v="-4.4146365390986242"/>
    <n v="1.829686108903861"/>
    <n v="0.19907679691992"/>
    <x v="2"/>
    <n v="0.27169932571315164"/>
    <x v="1"/>
  </r>
  <r>
    <s v="6bbdece3fc4242bd2176f2235bb6c1f4732421b8"/>
    <s v="713789ebc601c620dbee2c11d18a2cc85155f2df"/>
    <s v="PREPAGADO"/>
    <s v="d4bf1c4da80afeacae709e1a6fbcf06d8043b643"/>
    <n v="62"/>
    <s v="LOGAN"/>
    <n v="2021"/>
    <s v="NUEVO LOGAN PH2"/>
    <s v="2e892f86d188d01ec5691b7918003dc271108083"/>
    <s v="NUEVO"/>
    <n v="72"/>
    <d v="2020-08-26T00:00:00"/>
    <d v="2026-08-26T00:00:00"/>
    <d v="2021-08-24T00:00:00"/>
    <n v="43703785"/>
    <n v="23703785"/>
    <n v="20000000"/>
    <n v="569469"/>
    <s v="1a54234f7c81795f4271e355943d9c170a12a279"/>
    <n v="-0.41379563766464073"/>
    <n v="-0.67816571532705128"/>
    <n v="0.4070773498450232"/>
    <n v="-0.18751786163681139"/>
    <n v="-1.1931849962106531"/>
    <x v="1"/>
    <n v="0.54237373261835331"/>
    <x v="4"/>
  </r>
  <r>
    <s v="13c231de5a444a1e5880c3069aaa74a6454f627d"/>
    <s v="e240426f4ed0a8022b97083bceccd211baa6ec53"/>
    <s v="PREPAGADO"/>
    <s v="b0172f2d8be6898a8279a253de8c69dcba4d0e5d"/>
    <n v="236"/>
    <s v="STEPWAY"/>
    <n v="2019"/>
    <s v="NUEVO STEPWAY"/>
    <s v="2e892f86d188d01ec5691b7918003dc271108083"/>
    <s v="NUEVO"/>
    <n v="12"/>
    <d v="2019-02-14T00:00:00"/>
    <d v="2020-02-14T00:00:00"/>
    <d v="2020-01-13T00:00:00"/>
    <n v="47690000"/>
    <n v="10000000"/>
    <n v="37690000"/>
    <n v="844833"/>
    <s v="845d7831129ecd1188d7a91243ae341816e8b15a"/>
    <n v="1.3811610240795"/>
    <n v="-2.0442456695961089"/>
    <n v="-4.4146365390986242"/>
    <n v="0.40162353154930402"/>
    <n v="2.0554258544273512"/>
    <x v="2"/>
    <n v="0.20968756552736423"/>
    <x v="1"/>
  </r>
  <r>
    <s v="87cedf363aa14d90eb327e39f1811e7f106fca25"/>
    <s v="5da350e8f084c1b78b8fbeb13c54aa792409313f"/>
    <s v="ACTIVO"/>
    <s v="31ec358ac85b967aeaf27a752a58b92bcf1a8941"/>
    <n v="60"/>
    <s v="STEPWAY"/>
    <n v="2021"/>
    <s v="NUEVO STEPWAY PH2"/>
    <s v="2e892f86d188d01ec5691b7918003dc271108083"/>
    <s v="NUEVO"/>
    <n v="84"/>
    <d v="2020-11-11T00:00:00"/>
    <d v="2027-11-11T00:00:00"/>
    <m/>
    <n v="59800500"/>
    <n v="34800500"/>
    <n v="25000000"/>
    <n v="737368"/>
    <s v="fc7bdc755b16bdb0247d7a6271249db666c6767c"/>
    <n v="0.1198401266376715"/>
    <n v="-0.51568470160620228"/>
    <n v="-0.69954550991253528"/>
    <n v="1.3472720095906729"/>
    <n v="0.66316406129677774"/>
    <x v="0"/>
    <n v="0.58194329478850515"/>
    <x v="4"/>
  </r>
  <r>
    <s v="882c17179682d1c5dd34b679e4f8341d3204b69e"/>
    <s v="d1d0c0a632af2f865587c119c1add9b27a69a1da"/>
    <s v="PREPAGADO"/>
    <s v="8ba180e29efacca627154520fb369a267a393a6c"/>
    <n v="-1"/>
    <s v="USADOS"/>
    <n v="2020"/>
    <s v="USADOS MM"/>
    <s v="aa53c8567ff812605778a953828db0859dac88bf"/>
    <s v="USADO"/>
    <n v="12"/>
    <d v="2020-06-26T00:00:00"/>
    <d v="2021-06-26T00:00:00"/>
    <d v="2020-07-07T00:00:00"/>
    <n v="50399999"/>
    <n v="50399999"/>
    <n v="0"/>
    <n v="4512001"/>
    <s v="14fa75226b04e9ea00d4306ee47b847269c5f7a6"/>
    <n v="0.1198401266376715"/>
    <n v="1.2009447865714571"/>
    <n v="1.185489993161002E-2"/>
    <n v="2.7136592409631328"/>
    <n v="-0.1103147126646518"/>
    <x v="2"/>
    <n v="1"/>
    <x v="0"/>
  </r>
  <r>
    <s v="acd35b72a65c097ac3bb7b898b92ec46595009f2"/>
    <s v="5243fa7ea45823ba2fa797d49282d42bf701352e"/>
    <s v="ACTIVO"/>
    <s v="a77c76312e7298e8d8cbf37d37191bb75af8eded"/>
    <n v="60"/>
    <s v="STEPWAY"/>
    <n v="2021"/>
    <s v="NUEVO STEPWAY PH2"/>
    <s v="2e892f86d188d01ec5691b7918003dc271108083"/>
    <s v="NUEVO"/>
    <n v="84"/>
    <d v="2021-05-01T00:00:00"/>
    <d v="2028-05-01T00:00:00"/>
    <m/>
    <n v="57832451"/>
    <n v="57832451"/>
    <n v="0"/>
    <n v="1269914"/>
    <s v="13d22cf8336a259fb9d14907f84a2cc0d4061ae6"/>
    <n v="0.33814566657952638"/>
    <n v="1.2009447865714571"/>
    <n v="-0.22527857001643839"/>
    <n v="-0.3494745992390566"/>
    <n v="-0.80644560922993824"/>
    <x v="0"/>
    <n v="1"/>
    <x v="0"/>
  </r>
  <r>
    <s v="bc7ae6ef89219bbe02fc3c03fe2e5563871c59f6"/>
    <s v="764fbdac9c566ffc52b9ad589f9e79176ba318c3"/>
    <s v="PREPAGADO"/>
    <s v="93758adf11c46efe844e91612cf2940e4197d07c"/>
    <n v="50"/>
    <s v="DUSTER"/>
    <n v="2019"/>
    <s v="DUSTER"/>
    <s v="2e892f86d188d01ec5691b7918003dc271108083"/>
    <s v="NUEVO"/>
    <n v="84"/>
    <d v="2019-07-16T00:00:00"/>
    <d v="2026-07-16T00:00:00"/>
    <d v="2020-02-26T00:00:00"/>
    <n v="61790000"/>
    <n v="41790000"/>
    <n v="20000000"/>
    <n v="822815"/>
    <s v="f5faa20ec38eb79836445ff6da0fea6c765c883c"/>
    <n v="1.0415746286143921"/>
    <n v="-0.1281414954517589"/>
    <n v="7.6266002050533035E-2"/>
    <n v="-0.63108827224449537"/>
    <n v="-3.2966835268508812E-2"/>
    <x v="0"/>
    <n v="0.67632302961644275"/>
    <x v="2"/>
  </r>
  <r>
    <s v="026c30728fed7231b149b6296ecfb14f8cfd74cd"/>
    <s v="b9c1432746f8d2af11cbe318e3419994f375d9d3"/>
    <s v="PREPAGADO"/>
    <s v="f85c943589e15423e090366f8de72cf7bd86f1fd"/>
    <n v="27"/>
    <s v="DUSTER"/>
    <n v="2020"/>
    <s v="DUSTER"/>
    <s v="2e892f86d188d01ec5691b7918003dc271108083"/>
    <s v="NUEVO"/>
    <n v="72"/>
    <d v="2019-09-19T00:00:00"/>
    <d v="2025-09-19T00:00:00"/>
    <d v="2020-08-14T00:00:00"/>
    <n v="57950000"/>
    <n v="26950000"/>
    <n v="31000000"/>
    <n v="646951"/>
    <s v="7c3432678acd67d2308be56e34c36d19376809f3"/>
    <n v="1.2113678263469461"/>
    <n v="-0.99564838198130345"/>
    <n v="-6.7189590051072792E-2"/>
    <n v="0.58407134135597327"/>
    <n v="1.2045992030697781"/>
    <x v="1"/>
    <n v="0.46505608283002586"/>
    <x v="4"/>
  </r>
  <r>
    <s v="1c6664b6dc6538afe15cecb8eb4cb90554197453"/>
    <s v="f0bca9a0e215955e7e88874c779ec9b785e97d34"/>
    <s v="PREPAGADO"/>
    <s v="bb9549bdac791df8e2b53241129ff66f1480af92"/>
    <n v="7"/>
    <s v="LOGAN"/>
    <n v="2020"/>
    <s v="NUEVO LOGAN PH2"/>
    <s v="2e892f86d188d01ec5691b7918003dc271108083"/>
    <s v="NUEVO"/>
    <n v="60"/>
    <d v="2020-05-03T00:00:00"/>
    <d v="2025-03-05T00:00:00"/>
    <d v="2021-01-18T00:00:00"/>
    <n v="43990000"/>
    <n v="11250000"/>
    <n v="32740000"/>
    <n v="295698"/>
    <s v="addfb231c73938367f7381eeb262ff07154d72ad"/>
    <n v="-0.58358883539719453"/>
    <n v="-1.855144850084445"/>
    <n v="-0.38336754998180411"/>
    <n v="-9.4815159684547234E-2"/>
    <n v="0.27642467431606299"/>
    <x v="3"/>
    <n v="0.2557399408956581"/>
    <x v="1"/>
  </r>
  <r>
    <s v="e2e6daccdaea3647b7fa3e75607093a6d9fe3637"/>
    <s v="d9a2995da297fbaa744a9242afb91840b9eee1c1"/>
    <s v="ACTIVO"/>
    <s v="42df86fde4435d0c9f7f380c96b820b35bed1a95"/>
    <n v="62"/>
    <s v="LOGAN"/>
    <n v="2022"/>
    <s v="NUEVO LOGAN PH2"/>
    <s v="2e892f86d188d01ec5691b7918003dc271108083"/>
    <s v="NUEVO"/>
    <n v="84"/>
    <d v="2021-06-30T00:00:00"/>
    <d v="2028-06-30T00:00:00"/>
    <m/>
    <n v="52780000"/>
    <n v="54189000"/>
    <n v="0"/>
    <n v="1374934"/>
    <s v="1a54234f7c81795f4271e355943d9c170a12a279"/>
    <n v="-0.71699777647277252"/>
    <n v="1.3105630663033589"/>
    <n v="-0.42288979497314538"/>
    <n v="-0.84631987253663543"/>
    <n v="-1.5025765057952249"/>
    <x v="0"/>
    <n v="1.0266957180750285"/>
    <x v="0"/>
  </r>
  <r>
    <s v="8291958deda6269072346779d8b5ab4207a06ff4"/>
    <s v="db9b3062118d6a702d4737ede4ba5dc892e3e059"/>
    <s v="PREPAGADO"/>
    <s v="c037df174ea56656e3f2727cd283ca029d539c32"/>
    <n v="49"/>
    <s v="CAPTUR"/>
    <n v="2020"/>
    <s v="CAPTUR"/>
    <s v="2e892f86d188d01ec5691b7918003dc271108083"/>
    <s v="NUEVO"/>
    <n v="72"/>
    <d v="2019-05-12T00:00:00"/>
    <d v="2025-12-05T00:00:00"/>
    <d v="2020-12-23T00:00:00"/>
    <n v="71382300"/>
    <n v="71382300"/>
    <n v="0"/>
    <n v="1706967"/>
    <s v="f00f1606f9686df6c4f674ed3907718435a75514"/>
    <n v="-1.4407288855812889E-3"/>
    <n v="1.2009447865714571"/>
    <n v="0.52564408481904745"/>
    <n v="-0.58098541345912746"/>
    <n v="0.43112042910834891"/>
    <x v="1"/>
    <n v="1"/>
    <x v="0"/>
  </r>
  <r>
    <s v="960773738b8c7a3eb7a866db1f57784caf2ff8b4"/>
    <s v="0100320c28d374aff4b35e109533132699c27a98"/>
    <s v="PREPAGADO"/>
    <s v="bc5e1ea1e814c1727680bf9983605cc7f570357e"/>
    <n v="76"/>
    <s v="LOGAN"/>
    <n v="2017"/>
    <s v="NUEVO LOGAN"/>
    <m/>
    <s v="NUEVO"/>
    <n v="60"/>
    <d v="2016-10-27T00:00:00"/>
    <d v="2021-10-27T00:00:00"/>
    <d v="2021-04-20T00:00:00"/>
    <n v="41490000"/>
    <n v="31490000"/>
    <n v="10000000"/>
    <n v="406632"/>
    <s v="2cd1984091944d70e74ea43ee5d47bad1b59be40"/>
    <n v="1.2720082541085731"/>
    <n v="0.21125761657610281"/>
    <n v="-0.64721647665419946"/>
    <n v="-0.3586341463514589"/>
    <n v="1.2045992030697781"/>
    <x v="3"/>
    <n v="0.75897806700409742"/>
    <x v="2"/>
  </r>
  <r>
    <s v="efa8b44ed29aee6f60eaabde6be4f3fe9d82673a"/>
    <s v="ba8f66f1ea999d8e136c48c9298afeb56201dc63"/>
    <s v="ACTIVO"/>
    <s v="7f22d9d1b26328e8bc33183cd50a33df11a0448b"/>
    <n v="236"/>
    <s v="KWID"/>
    <n v="2022"/>
    <s v="KWID"/>
    <s v="2e892f86d188d01ec5691b7918003dc271108083"/>
    <s v="NUEVO"/>
    <n v="84"/>
    <d v="2021-09-27T00:00:00"/>
    <d v="2028-09-27T00:00:00"/>
    <m/>
    <n v="44630000"/>
    <n v="44630000"/>
    <n v="0"/>
    <n v="940002"/>
    <s v="e05a7593bcbc82d3470e473adb88137dfd0ae415"/>
    <n v="-0.65635734871114615"/>
    <n v="1.2009447865714571"/>
    <n v="0.2094661248883162"/>
    <n v="-0.29769761806230699"/>
    <n v="1.2045992030697781"/>
    <x v="0"/>
    <n v="1"/>
    <x v="0"/>
  </r>
  <r>
    <s v="5cf6dcbab3fca54dfce0aecfc19f003b9003f5b6"/>
    <s v="b6eaa8fab7519cb911086c1ae6fdb90565ba1582"/>
    <s v="PREPAGADO"/>
    <s v="310778d9d7ff8bd657b127d2b19096397041abce"/>
    <n v="220"/>
    <s v="LOGAN"/>
    <n v="2020"/>
    <s v="NUEVO LOGAN"/>
    <s v="2e892f86d188d01ec5691b7918003dc271108083"/>
    <s v="NUEVO"/>
    <n v="84"/>
    <d v="2019-08-10T00:00:00"/>
    <d v="2026-10-08T00:00:00"/>
    <d v="2020-03-04T00:00:00"/>
    <n v="38011350"/>
    <n v="38011350"/>
    <n v="0"/>
    <n v="929171"/>
    <s v="b0dba703f37b44650008cc7ee9293429cffbd118"/>
    <n v="-0.82615054644370001"/>
    <n v="1.2009447865714571"/>
    <n v="-0.1067118350424142"/>
    <n v="-0.52947262764786951"/>
    <n v="-0.80644560922993824"/>
    <x v="0"/>
    <n v="1"/>
    <x v="0"/>
  </r>
  <r>
    <s v="56b3fdc0fc9d62dc1f54911baca76bb2c8398a55"/>
    <s v="cd2dd6292054d31f6f28270a3bb1f090ecb61aa4"/>
    <s v="ACTIVO"/>
    <s v="bfed315d38cbfda67af6aaae0fb2f542415656d0"/>
    <n v="59"/>
    <s v="USADOS"/>
    <n v="2020"/>
    <s v="USADOS MM"/>
    <s v="2e892f86d188d01ec5691b7918003dc271108083"/>
    <s v="USADO"/>
    <n v="84"/>
    <d v="2021-01-09T00:00:00"/>
    <d v="2028-01-09T00:00:00"/>
    <m/>
    <n v="55000000"/>
    <n v="21900000"/>
    <n v="33100000"/>
    <n v="465631"/>
    <s v="e05a7593bcbc82d3470e473adb88137dfd0ae415"/>
    <n v="-0.63210117760649565"/>
    <n v="-1.2702482945391791"/>
    <n v="0.32803285986234038"/>
    <n v="-0.3296330626254203"/>
    <n v="-0.72909773183379534"/>
    <x v="0"/>
    <n v="0.39818181818181819"/>
    <x v="1"/>
  </r>
  <r>
    <s v="2fff7fbd7a52330e141092071aab44e3e809b0c3"/>
    <s v="689d1d07cea347be612e4290b9176612538bc3aa"/>
    <s v="PREPAGADO"/>
    <s v="30c7c4d76d30bc37a7d13b4c95a2ac93f65f85d1"/>
    <n v="236"/>
    <s v="LOGAN"/>
    <n v="2018"/>
    <s v="NUEVO LOGAN"/>
    <m/>
    <s v="NUEVO"/>
    <n v="60"/>
    <d v="2017-03-08T00:00:00"/>
    <d v="2022-08-03T00:00:00"/>
    <d v="2018-08-01T00:00:00"/>
    <n v="37896600"/>
    <n v="16896600"/>
    <n v="21000000"/>
    <n v="447682"/>
    <s v="7a6910423a8f37af5a7024bd938a17975b36dad2"/>
    <n v="0.8353971742248627"/>
    <n v="-1.074469193430053"/>
    <n v="0.48612183982770601"/>
    <n v="-4.5654907479576477E-2"/>
    <n v="1.823382222238922"/>
    <x v="3"/>
    <n v="0.44586057852155603"/>
    <x v="4"/>
  </r>
  <r>
    <s v="1f6850bb595f9853fde935f8160e7646a902c32c"/>
    <s v="9ef1e0ebc44f33549d5d1b60e91c8d6a0e8a9933"/>
    <s v="ACTIVO"/>
    <s v="b03c331a519e3fb6e210c57f6f7646420773acf4"/>
    <n v="49"/>
    <s v="STEPWAY"/>
    <n v="2020"/>
    <s v="NUEVO STEPWAY PH2"/>
    <s v="2e892f86d188d01ec5691b7918003dc271108083"/>
    <s v="NUEVO"/>
    <n v="84"/>
    <d v="2020-09-07T00:00:00"/>
    <d v="2027-09-07T00:00:00"/>
    <m/>
    <n v="52390000"/>
    <n v="52390000"/>
    <n v="0"/>
    <n v="1159504"/>
    <s v="87e15bf1cdf86c075c8ab551c1cd6cdf48f66158"/>
    <n v="-2.0753433583332028"/>
    <n v="1.2009447865714571"/>
    <n v="0.56516632981038883"/>
    <n v="-0.84788977715821257"/>
    <n v="0.81785981608906366"/>
    <x v="0"/>
    <n v="1"/>
    <x v="0"/>
  </r>
  <r>
    <s v="d59a9220d7de60a963e4ed1ffdbff7293e329aee"/>
    <s v="f71bc3d594a82bc69b55bad6b7f32dc5611bace1"/>
    <s v="PREPAGADO"/>
    <s v="e796ad9f0cb48948949b06a98904d23b3fbe7f4b"/>
    <n v="236"/>
    <s v="STEPWAY"/>
    <n v="2017"/>
    <s v="NUEVO STEPWAY"/>
    <m/>
    <s v="NUEVO"/>
    <n v="84"/>
    <d v="2017-01-24T00:00:00"/>
    <d v="2024-01-24T00:00:00"/>
    <d v="2017-12-11T00:00:00"/>
    <n v="43690000"/>
    <n v="21845000"/>
    <n v="21845000"/>
    <n v="501389"/>
    <s v="a764b67ab90aa873ec7d1056bb22fbc74c281944"/>
    <n v="0.8111410031202122"/>
    <n v="-0.85216124758390532"/>
    <n v="0.92086653473246149"/>
    <n v="-0.73292297329994605"/>
    <n v="1.3592949578620639"/>
    <x v="0"/>
    <n v="0.5"/>
    <x v="4"/>
  </r>
  <r>
    <s v="cf097115e808fb0bf79cdfa99e9f22414116686f"/>
    <s v="0a8168869df702cd7f43837e41f13829b0f84055"/>
    <s v="PREPAGADO"/>
    <s v="f92259594cc36db09951704e2e59eef51308995c"/>
    <n v="61"/>
    <s v="SANDERO"/>
    <n v="2020"/>
    <s v="NUEVO SANDERO"/>
    <s v="2e892f86d188d01ec5691b7918003dc271108083"/>
    <s v="NUEVO"/>
    <n v="72"/>
    <d v="2019-09-27T00:00:00"/>
    <d v="2025-09-27T00:00:00"/>
    <d v="2021-04-13T00:00:00"/>
    <n v="38770000"/>
    <n v="14070000"/>
    <n v="24700000"/>
    <n v="326377"/>
    <s v="5ff736dd5fe05d193ce7c5ec63ce711d264e48d3"/>
    <n v="-1.5780918506878669"/>
    <n v="-1.4150840524090671"/>
    <n v="-0.54145652994716964"/>
    <n v="-0.2954672250270009"/>
    <n v="-0.4197062222492236"/>
    <x v="1"/>
    <n v="0.36290946608202218"/>
    <x v="1"/>
  </r>
  <r>
    <s v="ce5ab20be5ec8a82cc4c84ad9db468269b4fc67b"/>
    <s v="acc7b7b279d753865ce92e1f915a6cb391b6afc1"/>
    <s v="PREPAGADO"/>
    <s v="1156ea21a9a072c977009c12fc3d7ea1dcff8b19"/>
    <n v="51"/>
    <s v="DUSTER"/>
    <n v="2019"/>
    <s v="DUSTER"/>
    <s v="2e892f86d188d01ec5691b7918003dc271108083"/>
    <s v="NUEVO"/>
    <n v="72"/>
    <d v="2019-02-27T00:00:00"/>
    <d v="2025-02-27T00:00:00"/>
    <d v="2021-10-28T00:00:00"/>
    <n v="49000000"/>
    <n v="32220000"/>
    <n v="16780000"/>
    <n v="645578"/>
    <s v="c7093c3b30a4a709fd8615f4457ce8502fa1b486"/>
    <n v="0.84752525977718796"/>
    <n v="-0.20522334620923621"/>
    <n v="-0.20177931502275201"/>
    <n v="0.40709463256031392"/>
    <n v="1.5139907126543499"/>
    <x v="1"/>
    <n v="0.65755102040816327"/>
    <x v="2"/>
  </r>
  <r>
    <s v="29d27e2cb882dc186678be035b67e184994fa68a"/>
    <s v="1a7e372d1f675ae2c008df827e8ef2ecc81091f8"/>
    <s v="PREPAGADO"/>
    <s v="a7dd55b98ce047d2fdb9afbcfc3cfad027700d30"/>
    <n v="7"/>
    <s v="DUSTER"/>
    <n v="2021"/>
    <s v="DUSTER"/>
    <s v="2e892f86d188d01ec5691b7918003dc271108083"/>
    <s v="NUEVO"/>
    <n v="72"/>
    <d v="2020-07-07T00:00:00"/>
    <d v="2026-07-07T00:00:00"/>
    <d v="2021-04-26T00:00:00"/>
    <n v="54490000"/>
    <n v="27245000"/>
    <n v="27245000"/>
    <n v="724436"/>
    <s v="986fcbacb15e3271088bb826891fe61d934ad7da"/>
    <n v="-0.2318743543797615"/>
    <n v="-0.85216124758390532"/>
    <n v="-0.18575632502509701"/>
    <n v="-0.1582980533556736"/>
    <n v="-0.18766259006079469"/>
    <x v="1"/>
    <n v="0.5"/>
    <x v="4"/>
  </r>
  <r>
    <s v="9d5636f04044e496015a3f0636e03e3f3cd44957"/>
    <s v="0599c1be4a341f7b2def2197fc3573b7d8a8afc9"/>
    <s v="PREPAGADO"/>
    <s v="3442fd2b0a938d687196a2165725a50c271c2935"/>
    <n v="62"/>
    <s v="STEPWAY"/>
    <n v="2021"/>
    <s v="NUEVO STEPWAY PH2"/>
    <s v="2e892f86d188d01ec5691b7918003dc271108083"/>
    <s v="NUEVO"/>
    <n v="24"/>
    <d v="2020-03-17T00:00:00"/>
    <d v="2022-03-17T00:00:00"/>
    <d v="2021-06-23T00:00:00"/>
    <n v="53870000"/>
    <n v="17530000"/>
    <n v="36340000"/>
    <n v="770736"/>
    <s v="e3641dd6fa4340be1e1a0c44a89e0218e2c9b4d8"/>
    <n v="-8.633732775185822E-2"/>
    <n v="-1.5690523651347199"/>
    <n v="-4.4146365390986242"/>
    <n v="7.6538093903185797E-3"/>
    <n v="0.58581618390063472"/>
    <x v="2"/>
    <n v="0.32541303137182104"/>
    <x v="1"/>
  </r>
  <r>
    <s v="20163f5e061f779289cac7a9484937c40b1a7428"/>
    <s v="ec2c54045c492b81aa964902090a4cbdcd05b5c2"/>
    <s v="PREPAGADO"/>
    <s v="f92259594cc36db09951704e2e59eef51308995c"/>
    <n v="27"/>
    <s v="LOGAN"/>
    <n v="2020"/>
    <s v="NUEVO LOGAN"/>
    <s v="2e892f86d188d01ec5691b7918003dc271108083"/>
    <s v="NUEVO"/>
    <n v="72"/>
    <d v="2019-02-08T00:00:00"/>
    <d v="2025-08-02T00:00:00"/>
    <d v="2020-02-26T00:00:00"/>
    <n v="39990000"/>
    <n v="27993000"/>
    <n v="11997000"/>
    <n v="682548"/>
    <s v="7c620676a3142bbcb0d8a97ffebbdc12de3145fd"/>
    <n v="0.88390951643416382"/>
    <n v="-3.091883392176074E-2"/>
    <n v="0.2094661248883162"/>
    <n v="0.28152416848002942"/>
    <n v="0.43112042910834891"/>
    <x v="1"/>
    <n v="0.7"/>
    <x v="2"/>
  </r>
  <r>
    <s v="f28091b5818b24ba2a4de18d5176a0e93a0426b2"/>
    <s v="4a347adfa93bbda243fc2cb9ccf2c67a056f980c"/>
    <s v="PREPAGADO"/>
    <s v="dbf8e48963fc4f162fe5fdf117a94083f02b1da5"/>
    <n v="7"/>
    <s v="CAPTUR"/>
    <n v="2017"/>
    <s v="CAPTUR"/>
    <m/>
    <s v="NUEVO"/>
    <n v="24"/>
    <d v="2017-10-02T00:00:00"/>
    <d v="2019-02-10T00:00:00"/>
    <d v="2018-12-21T00:00:00"/>
    <n v="80990000"/>
    <n v="15000000"/>
    <n v="65990000"/>
    <n v="649882"/>
    <s v="cb6e7d6ed0d58f271329ebc739164490e967e61e"/>
    <n v="-3.154742972490153"/>
    <n v="-2.1447637501346142"/>
    <n v="-4.0299673190427994"/>
    <n v="6.6826020450686405E-2"/>
    <n v="1.9007300996350649"/>
    <x v="2"/>
    <n v="0.2"/>
    <x v="3"/>
  </r>
  <r>
    <s v="ee97102e9187b91bb15aa6e5d57a8950273616fa"/>
    <s v="25a7d0724995145bf99da9b67a8be7234ec18830"/>
    <s v="PREPAGADO"/>
    <s v="c4f571c84dfd1be0360bdeed5c89373e15ac07b0"/>
    <n v="246"/>
    <s v="SANDERO"/>
    <n v="2017"/>
    <s v="NUEVO SANDERO"/>
    <m/>
    <s v="NUEVO"/>
    <n v="84"/>
    <d v="2016-11-23T00:00:00"/>
    <d v="2023-11-23T00:00:00"/>
    <d v="2017-12-27T00:00:00"/>
    <n v="37540000"/>
    <n v="23540000"/>
    <n v="14000000"/>
    <n v="425933"/>
    <s v="a69f010680fca3bb97470fe907d42f1759ba6938"/>
    <n v="0.22899289660859901"/>
    <n v="-0.33040760970851518"/>
    <n v="-0.90386958818102137"/>
    <n v="-0.91669806610485771"/>
    <n v="-0.49705409964536651"/>
    <x v="0"/>
    <n v="0.62706446457112408"/>
    <x v="2"/>
  </r>
  <r>
    <s v="412074d9f8d0b02e708224da6238296ca295f82c"/>
    <s v="c51cff62dd5e28d454ad589f4c92ad08a68a19cc"/>
    <s v="PREPAGADO"/>
    <s v="d42a0e1d5792a438fbe63c928d603c193394d0b9"/>
    <n v="236"/>
    <s v="DUSTER"/>
    <n v="2018"/>
    <s v="DUSTER"/>
    <m/>
    <s v="NUEVO"/>
    <n v="60"/>
    <d v="2017-12-15T00:00:00"/>
    <d v="2022-12-15T00:00:00"/>
    <d v="2019-08-13T00:00:00"/>
    <n v="50430300"/>
    <n v="32000000"/>
    <n v="18430300"/>
    <n v="851884"/>
    <s v="b0dba703f37b44650008cc7ee9293429cffbd118"/>
    <n v="1.599466564021355"/>
    <n v="-0.29971494146083999"/>
    <n v="0.56516632981038883"/>
    <n v="-0.50463959090655919"/>
    <n v="0.81785981608906366"/>
    <x v="3"/>
    <n v="0.63453915602326383"/>
    <x v="2"/>
  </r>
  <r>
    <s v="db0f40f1d98ac2fc538872355a75febd44661b00"/>
    <s v="6b2da67ebe5ed50e2d9df7433372308f396efb2b"/>
    <s v="ACTIVO"/>
    <s v="888a8725d20ad2470e8977cd60b7ee3d5fffbcf8"/>
    <n v="15"/>
    <s v="DUSTER"/>
    <n v="2021"/>
    <s v="DUSTER"/>
    <s v="2e892f86d188d01ec5691b7918003dc271108083"/>
    <s v="NUEVO"/>
    <n v="84"/>
    <d v="2020-07-28T00:00:00"/>
    <d v="2027-07-28T00:00:00"/>
    <m/>
    <n v="62990000"/>
    <n v="54300000"/>
    <n v="8690000"/>
    <n v="1216542"/>
    <s v="930702ec2c3e72d456d907ad7e50a046ee285aa5"/>
    <n v="-2.4998263526645879"/>
    <n v="0.63445831453430468"/>
    <n v="0.76277755476709586"/>
    <n v="0.34287657213722272"/>
    <n v="0.50846830650449182"/>
    <x v="0"/>
    <n v="0.8620415939037942"/>
    <x v="0"/>
  </r>
  <r>
    <s v="e4ff4ed010a278e134aea928f8deef39841a589a"/>
    <s v="c8c6a5a97806229361ddb4fe0f61f29ca04c6529"/>
    <s v="ACTIVO"/>
    <s v="b015fc4d0ad8050efb8f4d92b7490b29a1fa8737"/>
    <n v="7"/>
    <s v="STEPWAY"/>
    <n v="2022"/>
    <s v="NUEVO STEPWAY PH2"/>
    <s v="2e892f86d188d01ec5691b7918003dc271108083"/>
    <s v="NUEVO"/>
    <n v="84"/>
    <d v="2021-09-15T00:00:00"/>
    <d v="2028-09-15T00:00:00"/>
    <m/>
    <n v="64781400"/>
    <n v="30791400"/>
    <n v="33990000"/>
    <n v="612399"/>
    <s v="addfb231c73938367f7381eeb262ff07154d72ad"/>
    <n v="0.16835246884697261"/>
    <n v="-0.95353394037611638"/>
    <n v="-0.50193428495582826"/>
    <n v="-3.8040704113064872E-2"/>
    <n v="1.0499034482774929"/>
    <x v="0"/>
    <n v="0.47531235817688411"/>
    <x v="4"/>
  </r>
  <r>
    <s v="50bc7af56a5b3a05b143d3f673b89143eecddd48"/>
    <s v="1a9198766d28fffe88c1cd440260ed3e2a180f01"/>
    <s v="PREPAGADO"/>
    <s v="c7377705b286ba1dbe11224af309f9b7c2929cdd"/>
    <n v="7"/>
    <s v="SANDERO"/>
    <n v="2017"/>
    <s v="NUEVO SANDERO"/>
    <m/>
    <s v="NUEVO"/>
    <n v="72"/>
    <d v="2016-11-25T00:00:00"/>
    <d v="2022-11-25T00:00:00"/>
    <d v="2017-12-22T00:00:00"/>
    <n v="37940000"/>
    <n v="18970000"/>
    <n v="18970000"/>
    <n v="497982"/>
    <s v="cb6e7d6ed0d58f271329ebc739164490e967e61e"/>
    <n v="1.0051903719574169"/>
    <n v="-0.85216124758390532"/>
    <n v="0.99991102471514426"/>
    <n v="-4.6114594139382882E-2"/>
    <n v="1.9007300996350649"/>
    <x v="1"/>
    <n v="0.5"/>
    <x v="4"/>
  </r>
  <r>
    <s v="f00c7e93d28b690ed00960634921dd521e4d5e01"/>
    <s v="0eb01eec8bb01b614edaeb006183b1ea9b22f638"/>
    <s v="PREPAGADO"/>
    <s v="b03c331a519e3fb6e210c57f6f7646420773acf4"/>
    <n v="15"/>
    <s v="SANDERO"/>
    <n v="2021"/>
    <s v="NUEVO SANDERO PH2"/>
    <s v="2e892f86d188d01ec5691b7918003dc271108083"/>
    <s v="NUEVO"/>
    <n v="84"/>
    <d v="2020-05-03T00:00:00"/>
    <d v="2027-03-05T00:00:00"/>
    <d v="2021-11-18T00:00:00"/>
    <n v="40090000"/>
    <n v="25740000"/>
    <n v="14350000"/>
    <n v="564605"/>
    <s v="49e3e3431e014d9c5502f38bae86dc4337782419"/>
    <n v="-1.1172245996995069"/>
    <n v="-0.26885175072609618"/>
    <n v="0.72325530977575447"/>
    <n v="-0.51885170843212602"/>
    <n v="0.89520769348520657"/>
    <x v="0"/>
    <n v="0.64205537540533797"/>
    <x v="2"/>
  </r>
  <r>
    <s v="aa4726c1fe7b506303e0deb73c6f521626558847"/>
    <s v="6d20d8c54608e6978485a02d1e1e4cb01863f4d8"/>
    <s v="PREPAGADO"/>
    <s v="436c54f5b94298880918c6dd867e76b0c1e55269"/>
    <n v="236"/>
    <s v="STEPWAY"/>
    <n v="2017"/>
    <s v="NUEVO STEPWAY"/>
    <m/>
    <s v="NUEVO"/>
    <n v="24"/>
    <d v="2016-12-27T00:00:00"/>
    <d v="2018-12-27T00:00:00"/>
    <d v="2017-08-29T00:00:00"/>
    <n v="47990000"/>
    <n v="17990000"/>
    <n v="30000000"/>
    <n v="785012"/>
    <s v="7a6910423a8f37af5a7024bd938a17975b36dad2"/>
    <n v="1.017318457509742"/>
    <n v="-1.365972530563816"/>
    <n v="-3.7966074330465229"/>
    <n v="-0.52499921264050231"/>
    <n v="0.74051193869292065"/>
    <x v="2"/>
    <n v="0.37486976453427795"/>
    <x v="1"/>
  </r>
  <r>
    <s v="5f00aaf3fb0db08d20eb6e838bff9767ad175ca4"/>
    <s v="7d31da00fffe25df9b19fedec787e23de9fb8d28"/>
    <s v="CANCELADO"/>
    <s v="e6fe628ed1ecb4f422ee6848d702f45410650137"/>
    <n v="59"/>
    <s v="SANDERO"/>
    <n v="2018"/>
    <s v="NUEVO SANDERO"/>
    <m/>
    <s v="NUEVO"/>
    <n v="24"/>
    <d v="2017-05-05T00:00:00"/>
    <d v="2019-05-05T00:00:00"/>
    <d v="2019-04-29T00:00:00"/>
    <n v="36850000"/>
    <n v="7350000"/>
    <n v="29500000"/>
    <n v="326595"/>
    <s v="d5e3c217d8ea2998bad4e657513b99b45ba38544"/>
    <n v="1.429673366288801"/>
    <n v="-2.086253477069421"/>
    <n v="-4.4146365390986242"/>
    <n v="1.5335499883895201"/>
    <n v="0.50846830650449182"/>
    <x v="2"/>
    <n v="0.2"/>
    <x v="3"/>
  </r>
  <r>
    <s v="94bbe1be003948355c1ddae4261601f12ba5f390"/>
    <s v="d47b27c38bfb4215ec7c2a1443701a1e214155aa"/>
    <s v="PREPAGADO"/>
    <s v="30c7c4d76d30bc37a7d13b4c95a2ac93f65f85d1"/>
    <n v="61"/>
    <s v="STEPWAY"/>
    <n v="2018"/>
    <s v="NUEVO STEPWAY"/>
    <m/>
    <s v="NUEVO"/>
    <n v="48"/>
    <d v="2017-08-15T00:00:00"/>
    <d v="2021-08-15T00:00:00"/>
    <d v="2019-03-06T00:00:00"/>
    <n v="45983000"/>
    <n v="15000000"/>
    <n v="30983000"/>
    <n v="451718"/>
    <s v="7e9fc38f652bec55c8b73bce6ec70c4faa124ee7"/>
    <n v="0.84752525977718796"/>
    <n v="-1.565790061360848"/>
    <n v="0.2094661248883162"/>
    <n v="-0.20229189216963611"/>
    <n v="-0.18766259006079469"/>
    <x v="5"/>
    <n v="0.3262075114716308"/>
    <x v="1"/>
  </r>
  <r>
    <s v="606dfe8f1e251d3b6e7c2fc041c445ace4d51dc9"/>
    <s v="f4a1a15cbdb43910cc6232b200e528c8253eb2a7"/>
    <s v="PREPAGADO"/>
    <s v="a7dd55b98ce047d2fdb9afbcfc3cfad027700d30"/>
    <n v="38"/>
    <s v="DUSTER"/>
    <n v="2021"/>
    <s v="DUSTER"/>
    <s v="2e892f86d188d01ec5691b7918003dc271108083"/>
    <s v="NUEVO"/>
    <n v="72"/>
    <d v="2020-05-11T00:00:00"/>
    <d v="2026-11-05T00:00:00"/>
    <d v="2021-09-14T00:00:00"/>
    <n v="55000000"/>
    <n v="27500000"/>
    <n v="27500000"/>
    <n v="705410"/>
    <s v="ec864d326046a09cd623dc375f247c93a8c47de2"/>
    <n v="-0.24400243993208681"/>
    <n v="-0.85216124758390532"/>
    <n v="0.24898836987965761"/>
    <n v="0.12555032743350281"/>
    <n v="-0.49705409964536651"/>
    <x v="1"/>
    <n v="0.5"/>
    <x v="4"/>
  </r>
  <r>
    <s v="ba0264d896724d7bc36d0425f14b08bd45c09d77"/>
    <s v="4329827a01dded25bc1989f7de0fc667a763bba5"/>
    <s v="PREPAGADO"/>
    <s v="d17def69bfb8d9d02e74615d9414280b3a1bbbeb"/>
    <n v="15"/>
    <s v="MASTER"/>
    <n v="2020"/>
    <s v="MASTER"/>
    <s v="aa53c8567ff812605778a953828db0859dac88bf"/>
    <s v="NUEVO"/>
    <n v="24"/>
    <d v="2020-02-25T00:00:00"/>
    <d v="2022-02-25T00:00:00"/>
    <d v="2021-06-01T00:00:00"/>
    <n v="142990000"/>
    <n v="142990000"/>
    <n v="0"/>
    <n v="6610987"/>
    <s v="49e3e3431e014d9c5502f38bae86dc4337782419"/>
    <m/>
    <n v="1.2009447865714571"/>
    <n v="-1.0576518291096799"/>
    <m/>
    <m/>
    <x v="2"/>
    <n v="1"/>
    <x v="0"/>
  </r>
  <r>
    <s v="51c98d07f84bb7e9452b9e808dcd86981d6a6ab7"/>
    <s v="c7ab14da00a4631e39ddd9a6d0a5505e36701b07"/>
    <s v="PREPAGADO"/>
    <s v="8d3a24744093455287e93feda3eb9991acdae36e"/>
    <n v="61"/>
    <s v="SANDERO"/>
    <n v="2019"/>
    <s v="NUEVO SANDERO"/>
    <m/>
    <s v="NUEVO"/>
    <n v="60"/>
    <d v="2018-10-22T00:00:00"/>
    <d v="2023-10-08T00:00:00"/>
    <d v="2019-05-03T00:00:00"/>
    <n v="32500000"/>
    <n v="26500000"/>
    <n v="6000000"/>
    <n v="652593"/>
    <s v="5185dcdfabf57d813021b1fe6cfd3f2a575d7367"/>
    <n v="1.2598801685562471"/>
    <n v="0.44287486626793832"/>
    <n v="0.32803285986234038"/>
    <n v="-0.43910553221189241"/>
    <n v="-0.57440197704150942"/>
    <x v="3"/>
    <n v="0.81538461538461537"/>
    <x v="0"/>
  </r>
  <r>
    <s v="6dcad1b63f20902389e1518c485c5551949dbec8"/>
    <s v="1284c499930b66bc8464f318ae379445e698d8a6"/>
    <s v="ACTIVO"/>
    <s v="326bc2b0b0799eff92891e858f0137cd54c140d7"/>
    <n v="62"/>
    <s v="USADOS"/>
    <n v="2017"/>
    <s v="USADOS MM"/>
    <m/>
    <s v="USADO"/>
    <n v="84"/>
    <d v="2021-08-25T00:00:00"/>
    <d v="2028-08-25T00:00:00"/>
    <m/>
    <n v="49900000"/>
    <n v="45000000"/>
    <n v="4900000"/>
    <n v="1217661"/>
    <s v="fc7bdc755b16bdb0247d7a6271249db666c6767c"/>
    <n v="-0.57146074984486928"/>
    <n v="0.79772957345076434"/>
    <n v="0.36755510485368181"/>
    <n v="-0.19812650041471169"/>
    <n v="-1.3478807510029389"/>
    <x v="0"/>
    <n v="0.90180360721442887"/>
    <x v="0"/>
  </r>
  <r>
    <s v="36f00e266308ad1fc23351f16f9e02d729bdd31a"/>
    <s v="d343ea23afde7f29ab4e430e33955896c73d65a2"/>
    <s v="PREPAGADO"/>
    <s v="d42a0e1d5792a438fbe63c928d603c193394d0b9"/>
    <n v="27"/>
    <s v="STEPWAY"/>
    <n v="2018"/>
    <s v="NUEVO STEPWAY"/>
    <m/>
    <s v="NUEVO"/>
    <n v="36"/>
    <d v="2018-02-01T00:00:00"/>
    <d v="2021-01-02T00:00:00"/>
    <d v="2018-12-20T00:00:00"/>
    <n v="42990000"/>
    <n v="12897000"/>
    <n v="30093000"/>
    <n v="478244"/>
    <s v="1ffcc7723bd095386a52784fcf83b41533e4dc57"/>
    <n v="1.138599313032995"/>
    <n v="-1.6734036612460499"/>
    <n v="0.28851061487099899"/>
    <n v="-0.25952537059347391"/>
    <n v="-0.49705409964536651"/>
    <x v="4"/>
    <n v="0.3"/>
    <x v="1"/>
  </r>
  <r>
    <s v="00fdefa12e1e3d031c1cb8623803fd4999d0acfe"/>
    <s v="fadb7687d5ff27bf4ba4ae79725b8fd16c896594"/>
    <s v="PREPAGADO"/>
    <s v="e6fe628ed1ecb4f422ee6848d702f45410650137"/>
    <n v="60"/>
    <s v="SANDERO"/>
    <n v="2018"/>
    <s v="NUEVO SANDERO"/>
    <m/>
    <s v="NUEVO"/>
    <n v="84"/>
    <d v="2017-05-18T00:00:00"/>
    <d v="2024-05-18T00:00:00"/>
    <d v="2019-10-01T00:00:00"/>
    <n v="36027500"/>
    <n v="26027500"/>
    <n v="10000000"/>
    <n v="560143"/>
    <s v="6019fe68bce0ec80749a2a513966e9cdf050114d"/>
    <n v="1.1507273985853199"/>
    <n v="6.1200960796500462E-2"/>
    <n v="0.2041248515667165"/>
    <n v="-0.153559131963099"/>
    <n v="-0.88379348662608126"/>
    <x v="0"/>
    <n v="0.72243425161335095"/>
    <x v="2"/>
  </r>
  <r>
    <s v="3e71ea0a993c47f6b4c97cf00a4174d6edb4e2f0"/>
    <s v="904b31a3c03abb79da71b5879e80b3df6d586cbe"/>
    <s v="PREPAGADO"/>
    <s v="306d0c4359793b998ee724d771a66f0fed3a6148"/>
    <n v="51"/>
    <s v="LOGAN"/>
    <n v="2019"/>
    <s v="NUEVO LOGAN"/>
    <m/>
    <s v="NUEVO"/>
    <n v="84"/>
    <d v="2018-08-11T00:00:00"/>
    <d v="2025-11-08T00:00:00"/>
    <d v="2019-08-05T00:00:00"/>
    <n v="37730000"/>
    <n v="18865000"/>
    <n v="18865000"/>
    <n v="452095"/>
    <s v="c7093c3b30a4a709fd8615f4457ce8502fa1b486"/>
    <n v="1.6601069917829809"/>
    <n v="-0.85216124758390532"/>
    <n v="0.32803285986234038"/>
    <n v="-0.64900642676890563"/>
    <n v="1.436642835258207"/>
    <x v="0"/>
    <n v="0.5"/>
    <x v="4"/>
  </r>
  <r>
    <s v="16c9a6f9a38cb24e1e488c5e81c59ada4f33288f"/>
    <s v="5e9781045b0fc5eea7d03f0a661b095a5d0890f0"/>
    <s v="CANCELADO"/>
    <s v="93758adf11c46efe844e91612cf2940e4197d07c"/>
    <n v="51"/>
    <s v="DUSTER"/>
    <n v="2019"/>
    <s v="DUSTER"/>
    <s v="2e892f86d188d01ec5691b7918003dc271108083"/>
    <s v="NUEVO"/>
    <n v="12"/>
    <d v="2019-11-07T00:00:00"/>
    <d v="2020-07-11T00:00:00"/>
    <d v="2020-07-28T00:00:00"/>
    <n v="61990000"/>
    <n v="8990000"/>
    <n v="53000000"/>
    <n v="774056"/>
    <s v="b53b0bf5f413cb9aab27f8e13ca1e90e2ee4fea7"/>
    <n v="1.3690329385271749"/>
    <n v="-2.3097704839636028"/>
    <n v="-4.4146365390986242"/>
    <n v="0.6406586032262781"/>
    <n v="4.4381042127634142E-2"/>
    <x v="2"/>
    <n v="0.2"/>
    <x v="3"/>
  </r>
  <r>
    <s v="c062a536f22a01f93e1e6c421da7485eacef6642"/>
    <s v="4498f9118bbe6658c9235a4d6101c47ec65f8603"/>
    <s v="ACTIVO"/>
    <s v="1a40330e0c1910a089543270536f2ed114a0c345"/>
    <n v="49"/>
    <s v="STEPWAY"/>
    <n v="2021"/>
    <s v="NUEVO STEPWAY PH2"/>
    <s v="2e892f86d188d01ec5691b7918003dc271108083"/>
    <s v="NUEVO"/>
    <n v="72"/>
    <d v="2020-12-30T00:00:00"/>
    <d v="2026-12-30T00:00:00"/>
    <m/>
    <n v="61788950"/>
    <n v="30894475"/>
    <n v="30894475"/>
    <n v="792484"/>
    <s v="0e1cad2c67fa2a907683ad47c51b4214fd47327c"/>
    <n v="0.31388949547487588"/>
    <n v="-0.85216124758390532"/>
    <n v="0.24898836987965761"/>
    <n v="-7.0053928404015806E-4"/>
    <n v="0.66316406129677774"/>
    <x v="1"/>
    <n v="0.5"/>
    <x v="4"/>
  </r>
  <r>
    <s v="4cbe7d646a4e109daf8e32f73727ebe4111e9e6c"/>
    <s v="ea6f4f44eb4a277d966f5d397a8843e0013d972f"/>
    <s v="ACTIVO"/>
    <s v="332374b2b7921de83a34fd882bfb4141e02b091c"/>
    <n v="61"/>
    <s v="DUSTER"/>
    <n v="2022"/>
    <s v="NUEVA DUSTER"/>
    <s v="2e892f86d188d01ec5691b7918003dc271108083"/>
    <s v="NUEVO"/>
    <n v="60"/>
    <d v="2021-10-28T00:00:00"/>
    <d v="2026-10-28T00:00:00"/>
    <m/>
    <n v="85180000"/>
    <n v="40180000"/>
    <n v="45000000"/>
    <n v="1012715"/>
    <s v="9659fb85b885d6b16d4aadcd72528889806a6146"/>
    <n v="-0.19549009772278569"/>
    <n v="-0.96833841457884373"/>
    <n v="-1.094767959825949"/>
    <n v="-0.32507801589676832"/>
    <n v="-0.57440197704150942"/>
    <x v="3"/>
    <n v="0.47170697346795021"/>
    <x v="4"/>
  </r>
  <r>
    <s v="e6ecf956fec3e47f8fe176eafa4d53f9d125c20e"/>
    <s v="99dd537b1e76c628bcafe4527ba6ed8e06a69e6c"/>
    <s v="PREPAGADO"/>
    <s v="4db898134df57de25ee14fc3156c0fe345e0de51"/>
    <n v="61"/>
    <s v="STEPWAY"/>
    <n v="2019"/>
    <s v="NUEVO STEPWAY"/>
    <m/>
    <s v="NUEVO"/>
    <n v="84"/>
    <d v="2018-08-10T00:00:00"/>
    <d v="2025-10-08T00:00:00"/>
    <d v="2018-10-10T00:00:00"/>
    <n v="46500000"/>
    <n v="30800000"/>
    <n v="15700000"/>
    <n v="663140"/>
    <s v="c9ac93af7de54e59c26cb0895d1f827e03675192"/>
    <n v="0.56857929207370672"/>
    <n v="-0.18545369670764811"/>
    <n v="0.2094661248883162"/>
    <n v="-0.953539379634468"/>
    <n v="0.97255557088134947"/>
    <x v="0"/>
    <n v="0.66236559139784945"/>
    <x v="2"/>
  </r>
  <r>
    <s v="664b12083b2be8d5393edf5a5293b2878f3f972f"/>
    <s v="2f4f243b839a50536c2211c9cdff204e1c507671"/>
    <s v="PREPAGADO"/>
    <s v="51b223e24d57bc8c01c5001f8833c44559fa1fc7"/>
    <n v="49"/>
    <s v="SANDERO"/>
    <n v="2018"/>
    <s v="NUEVO SANDERO"/>
    <m/>
    <s v="NUEVO"/>
    <n v="72"/>
    <d v="2017-12-10T00:00:00"/>
    <d v="2023-10-12T00:00:00"/>
    <d v="2018-06-01T00:00:00"/>
    <n v="32039100"/>
    <n v="30000000"/>
    <n v="2039100"/>
    <n v="682615"/>
    <s v="d2d2bc23d15981022aec65b1ffb2993f93c8d625"/>
    <n v="-8.633732775185822E-2"/>
    <n v="0.93960857461505332"/>
    <n v="0.80229979975843724"/>
    <n v="-0.19275629813625139"/>
    <n v="-0.34235834485308059"/>
    <x v="1"/>
    <n v="0.93635589014672693"/>
    <x v="0"/>
  </r>
  <r>
    <s v="ddd9940bbb1821023ebb2dad7b337dbfc3cffda3"/>
    <s v="4d618a0a61d877f94e632cd537bbd6ccf1827253"/>
    <s v="PREPAGADO"/>
    <s v="06eeab863e8063bd4a1a230893738e0ad889e60a"/>
    <n v="60"/>
    <s v="DUSTER"/>
    <n v="2019"/>
    <s v="DUSTER"/>
    <m/>
    <s v="NUEVO"/>
    <n v="72"/>
    <d v="2018-12-03T00:00:00"/>
    <d v="2024-03-12T00:00:00"/>
    <d v="2018-04-18T00:00:00"/>
    <n v="50060000"/>
    <n v="33386345"/>
    <n v="16673655"/>
    <n v="932332"/>
    <s v="002cf26c2c656a51db8195e4bd8bbcee3903d748"/>
    <n v="1.453929537393452"/>
    <n v="-0.1667252770292115"/>
    <n v="9.0899389914291959E-2"/>
    <n v="-0.38897114257260268"/>
    <n v="0.74051193869292065"/>
    <x v="1"/>
    <n v="0.66692658809428684"/>
    <x v="2"/>
  </r>
  <r>
    <s v="6f767a48007a407f9e5e42238da9d8daf23ec91e"/>
    <s v="418d05c59c2e507bc77e1a1655d6ec4579ac01f1"/>
    <s v="ACTIVO"/>
    <s v="a1568956b7a009c0968355838744514999f72b98"/>
    <n v="77"/>
    <s v="STEPWAY"/>
    <n v="2020"/>
    <s v="NUEVO STEPWAY PH2"/>
    <s v="2e892f86d188d01ec5691b7918003dc271108083"/>
    <s v="NUEVO"/>
    <n v="84"/>
    <d v="2020-02-01T00:00:00"/>
    <d v="2027-02-01T00:00:00"/>
    <m/>
    <n v="49090000"/>
    <n v="49090000"/>
    <n v="0"/>
    <n v="1033721"/>
    <s v="aea3b8863079bcc72088cb985b532db5b7f010f7"/>
    <n v="-0.51082032208324291"/>
    <n v="1.2009447865714571"/>
    <n v="0.88134428974112011"/>
    <n v="1.067822680779168"/>
    <n v="1.3592949578620639"/>
    <x v="0"/>
    <n v="1"/>
    <x v="0"/>
  </r>
  <r>
    <s v="7e256246605ea61662e253ce2fbae24af62b97dd"/>
    <s v="5786b02669149e91314cee95f49513fac9df7276"/>
    <s v="PREPAGADO"/>
    <s v="0e4bd50a5f4aa6b49b21f346683750150d7d842a"/>
    <n v="74"/>
    <s v="LOGAN"/>
    <n v="2019"/>
    <s v="NUEVO LOGAN"/>
    <s v="2e892f86d188d01ec5691b7918003dc271108083"/>
    <s v="NUEVO"/>
    <n v="84"/>
    <d v="2019-05-04T00:00:00"/>
    <d v="2026-04-05T00:00:00"/>
    <d v="2020-04-02T00:00:00"/>
    <n v="34890000"/>
    <n v="29890000"/>
    <n v="5000000"/>
    <n v="623370"/>
    <s v="7ff3e08f76e3fc5e9a6b10f880d9b79759baf051"/>
    <n v="2.2815442219069261E-2"/>
    <n v="0.61249364465246503"/>
    <n v="-0.19647199130959969"/>
    <n v="-0.33211171964739439"/>
    <n v="-0.72909773183379534"/>
    <x v="0"/>
    <n v="0.85669246202350247"/>
    <x v="0"/>
  </r>
  <r>
    <s v="860ec175714c32c1131299a802c395b23735b897"/>
    <s v="ebeb7b075e40d4e991e3bdaf51d070088b37e205"/>
    <s v="ACTIVO"/>
    <s v="f92259594cc36db09951704e2e59eef51308995c"/>
    <n v="38"/>
    <s v="DUSTER"/>
    <n v="2020"/>
    <s v="DUSTER"/>
    <s v="2e892f86d188d01ec5691b7918003dc271108083"/>
    <s v="NUEVO"/>
    <n v="72"/>
    <d v="2019-09-16T00:00:00"/>
    <d v="2025-09-16T00:00:00"/>
    <m/>
    <n v="57771000"/>
    <n v="28885500"/>
    <n v="28885500"/>
    <n v="625076"/>
    <s v="25387f16fe49de4e70fc29c7451836e03f6af6b8"/>
    <n v="0.68986014759695946"/>
    <n v="-0.85216124758390532"/>
    <n v="-0.50193428495582826"/>
    <n v="2.3739156175713032"/>
    <n v="-0.80644560922993824"/>
    <x v="1"/>
    <n v="0.5"/>
    <x v="4"/>
  </r>
  <r>
    <s v="fc5e015604195bdcfd950b17de2fbd2b8a9e5975"/>
    <s v="649165c3867a0968949371497fa83e7dfc0e9aa5"/>
    <s v="PREPAGADO"/>
    <s v="fcf36af8be5b2828dbf69407f3a279ed840358ae"/>
    <n v="60"/>
    <s v="USADOS"/>
    <n v="2018"/>
    <s v="USADOS MM"/>
    <m/>
    <s v="NUEVO"/>
    <n v="84"/>
    <d v="2018-03-22T00:00:00"/>
    <d v="2025-03-22T00:00:00"/>
    <d v="2018-11-02T00:00:00"/>
    <n v="54000000"/>
    <n v="54000000"/>
    <n v="0"/>
    <n v="1118721"/>
    <s v="026f2dbff0f657cf8b51a37de1e13584f2ccb0a9"/>
    <n v="1.1507273985853199"/>
    <n v="1.2009447865714571"/>
    <n v="0.68373306478441309"/>
    <n v="2.2115941177747418"/>
    <n v="1.5913385900504931"/>
    <x v="0"/>
    <n v="1"/>
    <x v="0"/>
  </r>
  <r>
    <s v="c126a09026c92213e2b0f4264e07cf7b5a3352e5"/>
    <s v="afe33ceb483e38b6a64cbe7d5a76ec137b8d656a"/>
    <s v="PREPAGADO"/>
    <s v="a28074112feb564958f2cd181cccc92c381d5ae1"/>
    <n v="49"/>
    <s v="KOLEOS"/>
    <n v="2021"/>
    <s v="KOLEOS"/>
    <s v="2e892f86d188d01ec5691b7918003dc271108083"/>
    <s v="NUEVO"/>
    <n v="60"/>
    <d v="2020-07-30T00:00:00"/>
    <d v="2025-07-30T00:00:00"/>
    <d v="2021-04-26T00:00:00"/>
    <n v="113286300"/>
    <n v="68000000"/>
    <n v="45286300"/>
    <n v="1752779"/>
    <s v="f248186f337874bbfd7745580f6a68009b7211aa"/>
    <n v="0.1077120410853462"/>
    <n v="-0.44051716945623548"/>
    <n v="0.32803285986234038"/>
    <n v="3.151623797647257"/>
    <n v="4.4381042127634142E-2"/>
    <x v="3"/>
    <n v="0.60024910337790183"/>
    <x v="2"/>
  </r>
  <r>
    <s v="bfa533fe7b28592ef54991a5f05fbe03717f4ab9"/>
    <s v="ad08d2fcbbba655328a38161e7f1a665b94d45e6"/>
    <s v="ACTIVO"/>
    <s v="a77c76312e7298e8d8cbf37d37191bb75af8eded"/>
    <n v="74"/>
    <s v="LOGAN"/>
    <n v="2021"/>
    <s v="NUEVO LOGAN PH2"/>
    <s v="2e892f86d188d01ec5691b7918003dc271108083"/>
    <s v="NUEVO"/>
    <n v="84"/>
    <d v="2020-04-11T00:00:00"/>
    <d v="2027-04-11T00:00:00"/>
    <m/>
    <n v="45592000"/>
    <n v="42592000"/>
    <n v="3000000"/>
    <n v="911270"/>
    <s v="28b0c6e43cc5ec67e977aa1c0cce8b1a5eb36ce2"/>
    <n v="-0.21974626882743631"/>
    <n v="0.9307518534925795"/>
    <n v="0.4070773498450232"/>
    <n v="-0.77643555171194523"/>
    <n v="0.43112042910834891"/>
    <x v="0"/>
    <n v="0.93419898227759257"/>
    <x v="0"/>
  </r>
  <r>
    <s v="5f00aaf3fb0db08d20eb6e838bff9767ad175ca4"/>
    <s v="f8070c7ce861a0146a1952bd51bafbc638fc5e19"/>
    <s v="ACTIVO"/>
    <s v="ed70a076f000238f2fdd4bb14c21b7645d6cec7b"/>
    <n v="59"/>
    <s v="USADOS"/>
    <n v="2018"/>
    <s v="USADOS MM"/>
    <m/>
    <s v="USADO"/>
    <n v="12"/>
    <d v="2021-07-16T00:00:00"/>
    <d v="2022-07-16T00:00:00"/>
    <m/>
    <n v="40000000"/>
    <n v="15000000"/>
    <n v="25000000"/>
    <n v="1390666"/>
    <s v="e05a7593bcbc82d3470e473adb88137dfd0ae415"/>
    <n v="0.28963332437022532"/>
    <n v="-1.365437756122746"/>
    <n v="-0.50193428495582826"/>
    <n v="2.555361410030712"/>
    <n v="0.50846830650449182"/>
    <x v="2"/>
    <n v="0.375"/>
    <x v="1"/>
  </r>
  <r>
    <s v="816505e6a3bff74ac8a378982697b5ea93f60f32"/>
    <s v="d7c04b30e612b549d00f56bce693fc2efd5be8f8"/>
    <s v="PREPAGADO"/>
    <s v="93758adf11c46efe844e91612cf2940e4197d07c"/>
    <n v="7"/>
    <s v="DUSTER"/>
    <n v="2020"/>
    <s v="DUSTER"/>
    <s v="2e892f86d188d01ec5691b7918003dc271108083"/>
    <s v="NUEVO"/>
    <n v="84"/>
    <d v="2019-02-10T00:00:00"/>
    <d v="2026-10-02T00:00:00"/>
    <d v="2020-01-28T00:00:00"/>
    <n v="58950000"/>
    <n v="44212500"/>
    <n v="14737500"/>
    <n v="940871"/>
    <s v="986fcbacb15e3271088bb826891fe61d934ad7da"/>
    <n v="-0.87466288865300112"/>
    <n v="0.17439176949377561"/>
    <n v="6.0042594748527821E-2"/>
    <n v="-0.54005371841655392"/>
    <n v="-0.96114136402222416"/>
    <x v="0"/>
    <n v="0.75"/>
    <x v="2"/>
  </r>
  <r>
    <s v="464aa1901a6bbe58e3a1fd89859910e8929fe0e6"/>
    <s v="bac1fc77ff79db763766fac1af20ead3e8607eb0"/>
    <s v="ACTIVO"/>
    <s v="b03c331a519e3fb6e210c57f6f7646420773acf4"/>
    <n v="61"/>
    <s v="STEPWAY"/>
    <n v="2021"/>
    <s v="NUEVO STEPWAY PH2"/>
    <s v="2e892f86d188d01ec5691b7918003dc271108083"/>
    <s v="NUEVO"/>
    <n v="84"/>
    <d v="2020-03-03T00:00:00"/>
    <d v="2027-03-03T00:00:00"/>
    <m/>
    <n v="51933840"/>
    <n v="51933840"/>
    <n v="0"/>
    <n v="1167594"/>
    <s v="5ff736dd5fe05d193ce7c5ec63ce711d264e48d3"/>
    <n v="-0.78976628978672425"/>
    <n v="1.2009447865714571"/>
    <n v="1.039433269706485"/>
    <n v="0.37261315451895161"/>
    <n v="-1.270532873606796"/>
    <x v="0"/>
    <n v="1"/>
    <x v="0"/>
  </r>
  <r>
    <s v="e757f730e6bc2c62448b97b09da710c93c712704"/>
    <s v="6b57715f96f7420bb1e7adef534af0ff884be891"/>
    <s v="ACTIVO"/>
    <s v="30c7c4d76d30bc37a7d13b4c95a2ac93f65f85d1"/>
    <n v="49"/>
    <s v="SANDERO"/>
    <n v="2018"/>
    <s v="NUEVO SANDERO"/>
    <m/>
    <s v="NUEVO"/>
    <n v="84"/>
    <d v="2017-09-25T00:00:00"/>
    <d v="2024-09-25T00:00:00"/>
    <m/>
    <n v="33030000"/>
    <n v="29727000"/>
    <n v="3303000"/>
    <n v="686349"/>
    <s v="3a511fa6cc43568fab99dbdb57f653874780a34f"/>
    <n v="0.88390951643416382"/>
    <n v="0.79032357974038436"/>
    <n v="1.118477759689168"/>
    <n v="-0.30024630677036002"/>
    <n v="0.97255557088134947"/>
    <x v="0"/>
    <n v="0.9"/>
    <x v="0"/>
  </r>
  <r>
    <s v="e956b6bb1d08327728936b9eeeb9834691f3f1be"/>
    <s v="39e313e96cf25284aaa571b981f3507b58a32033"/>
    <s v="PREPAGADO"/>
    <s v="6598c24e7cb4c845fd6caa48d8eb1e9a12579e3f"/>
    <n v="49"/>
    <s v="DUSTER"/>
    <n v="2019"/>
    <s v="DUSTER Servicio PÃºblico"/>
    <s v="2e892f86d188d01ec5691b7918003dc271108083"/>
    <s v="NUEVO"/>
    <n v="72"/>
    <d v="2019-03-19T00:00:00"/>
    <d v="2025-03-19T00:00:00"/>
    <d v="2020-12-23T00:00:00"/>
    <n v="52079834"/>
    <n v="46871850"/>
    <n v="5207984"/>
    <n v="1046113"/>
    <s v="f00f1606f9686df6c4f674ed3907718435a75514"/>
    <n v="0.88390951643416382"/>
    <n v="0.79032357974038436"/>
    <n v="0.53992643610279334"/>
    <n v="-0.56250468212000826"/>
    <n v="-0.88379348662608126"/>
    <x v="1"/>
    <n v="0.89999998847922591"/>
    <x v="0"/>
  </r>
  <r>
    <s v="51f769e301f8dd9486f3d52e73465f6c3e242043"/>
    <s v="f46c8a505e4f36fd7e6726f8c2019a3388e77fe1"/>
    <s v="PREPAGADO"/>
    <s v="cc432eef280b9b0f7eec3ec1104a5239c956a8aa"/>
    <n v="83"/>
    <s v="STEPWAY"/>
    <n v="2021"/>
    <s v="NUEVO STEPWAY PH2"/>
    <s v="2e892f86d188d01ec5691b7918003dc271108083"/>
    <s v="NUEVO"/>
    <n v="72"/>
    <d v="2020-06-25T00:00:00"/>
    <d v="2026-06-25T00:00:00"/>
    <d v="2021-08-06T00:00:00"/>
    <n v="55090000"/>
    <n v="27545000"/>
    <n v="27545000"/>
    <n v="719771"/>
    <s v="1e97f857ff04d08f60d1d02ac426fe6cb5c11668"/>
    <n v="-1.311273968536711"/>
    <n v="-0.85216124758390532"/>
    <n v="0.44659959483636458"/>
    <n v="3.6585947898021458"/>
    <n v="-1.657272260587511"/>
    <x v="1"/>
    <n v="0.5"/>
    <x v="4"/>
  </r>
  <r>
    <s v="79b4ed659827fe51a5ccf82f8de0431e77a341df"/>
    <s v="cbf22aa708725f609295779ef1a58871507ae7e8"/>
    <s v="ACTIVO"/>
    <s v="38252b8291a5c0f978b3b6dbf080b808f90d7e07"/>
    <n v="38"/>
    <s v="STEPWAY"/>
    <n v="2021"/>
    <s v="NUEVO STEPWAY PH2"/>
    <s v="2e892f86d188d01ec5691b7918003dc271108083"/>
    <s v="NUEVO"/>
    <n v="72"/>
    <d v="2020-09-24T00:00:00"/>
    <d v="2026-09-24T00:00:00"/>
    <m/>
    <n v="51749350"/>
    <n v="32749350"/>
    <n v="19000000"/>
    <n v="792850"/>
    <s v="f2b6d61f97ec8f1fe44ff1e2d5c5e1ad94b895ba"/>
    <n v="-0.93530331641462749"/>
    <n v="-0.30666891868095247"/>
    <n v="0.6442108197930716"/>
    <n v="-0.58871080457367886"/>
    <n v="-0.80644560922993824"/>
    <x v="1"/>
    <n v="0.6328456299451104"/>
    <x v="2"/>
  </r>
  <r>
    <s v="7c16dd0b1d80aae73a5a699ba78ad5fddfa06e56"/>
    <s v="2d2cf6ef1be14b9a87215c9db92943e724bee468"/>
    <s v="ACTIVO"/>
    <s v="376abf9ef1bbb145093d0247d4562bd8802aa2f6"/>
    <n v="62"/>
    <s v="LOGAN"/>
    <n v="2022"/>
    <s v="NUEVO LOGAN PH2"/>
    <s v="2e892f86d188d01ec5691b7918003dc271108083"/>
    <s v="NUEVO"/>
    <n v="84"/>
    <d v="2021-04-06T00:00:00"/>
    <d v="2028-04-06T00:00:00"/>
    <m/>
    <n v="51380000"/>
    <n v="46380000"/>
    <n v="5000000"/>
    <n v="964602"/>
    <s v="1a54234f7c81795f4271e355943d9c170a12a279"/>
    <n v="-2.2815208127227331"/>
    <n v="0.80135233150034701"/>
    <n v="5.1377144922950549E-2"/>
    <n v="-0.72452580904499886"/>
    <n v="0.81785981608906366"/>
    <x v="0"/>
    <n v="0.90268586998832234"/>
    <x v="0"/>
  </r>
  <r>
    <s v="632c4b86e786683e869ef2bfde199b27b061c3dc"/>
    <s v="acc7ae0d46826517a1ab4c08699ef6090486d299"/>
    <s v="PREPAGADO"/>
    <s v="3df823d6c6746fff1972572bb7d86905b8c5b77c"/>
    <n v="27"/>
    <s v="LOGAN"/>
    <n v="2020"/>
    <s v="NUEVO LOGAN PH2"/>
    <s v="2e892f86d188d01ec5691b7918003dc271108083"/>
    <s v="NUEVO"/>
    <n v="84"/>
    <d v="2020-02-01T00:00:00"/>
    <d v="2027-01-02T00:00:00"/>
    <d v="2021-03-02T00:00:00"/>
    <n v="53990000"/>
    <n v="48691000"/>
    <n v="5299000"/>
    <n v="1025319"/>
    <s v="7c620676a3142bbcb0d8a97ffebbdc12de3145fd"/>
    <n v="-1.505323337373915"/>
    <n v="0.79792908459000578"/>
    <n v="0.88134428974112011"/>
    <n v="-1.154251676787701E-3"/>
    <n v="1.436642835258207"/>
    <x v="0"/>
    <n v="0.90185219485089829"/>
    <x v="0"/>
  </r>
  <r>
    <s v="8f6f02cc89cd97088da5f4aead09b77fca532050"/>
    <s v="445794d36f6e17b1549b8658caa2c78c83874656"/>
    <s v="PREPAGADO"/>
    <s v="2f1f55f7d5e4638dee5a1a64ea8954c3ffe4902c"/>
    <n v="236"/>
    <s v="CAPTUR"/>
    <n v="2018"/>
    <s v="CAPTUR"/>
    <m/>
    <s v="NUEVO"/>
    <n v="60"/>
    <d v="2018-01-15T00:00:00"/>
    <d v="2023-01-15T00:00:00"/>
    <d v="2019-09-25T00:00:00"/>
    <n v="75600000"/>
    <n v="50000000"/>
    <n v="25600000"/>
    <n v="1272341"/>
    <s v="b522c57b2ad5bc12ca374e891604193e50995d23"/>
    <n v="1.138599313032995"/>
    <n v="-0.1895185593115398"/>
    <n v="0.84182204474977862"/>
    <n v="0.90374839740828383"/>
    <n v="1.668686467446636"/>
    <x v="3"/>
    <n v="0.66137566137566139"/>
    <x v="2"/>
  </r>
  <r>
    <s v="8b172a09a113e7f63764d37db577a52a16bd87f9"/>
    <s v="fba9426bbd4baf7ac0fb589592e91098723a194d"/>
    <s v="PREPAGADO"/>
    <s v="b4630e0577758b79c643a996bb67248441df3012"/>
    <n v="38"/>
    <s v="SANDERO"/>
    <n v="2019"/>
    <s v="NUEVO SANDERO"/>
    <m/>
    <s v="NUEVO"/>
    <n v="36"/>
    <d v="2018-05-12T00:00:00"/>
    <d v="2021-12-05T00:00:00"/>
    <d v="2019-06-25T00:00:00"/>
    <n v="35990000"/>
    <n v="15990000"/>
    <n v="20000000"/>
    <n v="550881"/>
    <s v="d2d2bc23d15981022aec65b1ffb2993f93c8d625"/>
    <n v="1.478185708498102"/>
    <n v="-1.0809179910393929"/>
    <n v="-1.532791420175186"/>
    <n v="-0.22467879845407041"/>
    <n v="1.823382222238922"/>
    <x v="4"/>
    <n v="0.44429008057793834"/>
    <x v="4"/>
  </r>
  <r>
    <s v="5ea8478e84f98d2a329e1ecb0a47a1f4a10301a8"/>
    <s v="ac18694c969905603389238d1884ba9868da1ba9"/>
    <s v="ACTIVO"/>
    <s v="b03c331a519e3fb6e210c57f6f7646420773acf4"/>
    <n v="236"/>
    <s v="CAPTUR"/>
    <n v="2021"/>
    <s v="CAPTUR"/>
    <s v="2e892f86d188d01ec5691b7918003dc271108083"/>
    <s v="NUEVO"/>
    <n v="84"/>
    <d v="2020-06-05T00:00:00"/>
    <d v="2027-06-05T00:00:00"/>
    <m/>
    <n v="74565022"/>
    <n v="77296022"/>
    <n v="0"/>
    <n v="1815303"/>
    <s v="21a5099f22149f87b9360215c5d9ae9acd4fe6fd"/>
    <n v="-0.36528329545533961"/>
    <n v="1.3513378912440011"/>
    <n v="0.68373306478441309"/>
    <n v="0.77103237802188251"/>
    <n v="-0.88379348662608126"/>
    <x v="0"/>
    <n v="1.0366257519510957"/>
    <x v="0"/>
  </r>
  <r>
    <s v="dd6c89345fb095c598a33d5f0e41d019ef76ba39"/>
    <s v="1f323ca7bf1e3a6de4a1a3be65cedcf80cda8981"/>
    <s v="ACTIVO"/>
    <s v="7e56e2af0ef46a9f3840a5080889a18764a6b436"/>
    <n v="61"/>
    <s v="SANDERO"/>
    <n v="2022"/>
    <s v="NUEVO SANDERO PH2"/>
    <m/>
    <s v="NUEVO"/>
    <n v="84"/>
    <d v="2021-12-21T00:00:00"/>
    <d v="2028-12-21T00:00:00"/>
    <m/>
    <n v="51550000"/>
    <n v="49706850"/>
    <n v="1843150"/>
    <n v="1160639"/>
    <s v="9659fb85b885d6b16d4aadcd72528889806a6146"/>
    <n v="0.55645120652138136"/>
    <n v="1.054128787081507"/>
    <n v="0.60468857480173022"/>
    <n v="1.2688876343561339"/>
    <n v="4.4381042127634142E-2"/>
    <x v="0"/>
    <n v="0.96424539282250243"/>
    <x v="0"/>
  </r>
  <r>
    <s v="d2155f7f71fb84ff117b46b5e1432bf9329b6229"/>
    <s v="2f87fc8968ba252a050af0a2cfc0bcb552b92446"/>
    <s v="PREPAGADO"/>
    <s v="5cec3603c7a14573a0da94232ef8fee94127cb96"/>
    <n v="236"/>
    <s v="DUSTER"/>
    <n v="2019"/>
    <s v="DUSTER"/>
    <m/>
    <s v="NUEVO"/>
    <n v="84"/>
    <d v="2018-11-15T00:00:00"/>
    <d v="2025-11-15T00:00:00"/>
    <d v="2019-01-15T00:00:00"/>
    <n v="63790000"/>
    <n v="31895000"/>
    <n v="31895000"/>
    <n v="706661"/>
    <s v="373e0d63cac8bf96eefec2abf3828a28fc0aa41d"/>
    <n v="0.64134780538765834"/>
    <n v="-0.85216124758390532"/>
    <n v="0.32803285986234038"/>
    <n v="-0.54265484791323459"/>
    <n v="1.3592949578620639"/>
    <x v="0"/>
    <n v="0.5"/>
    <x v="4"/>
  </r>
  <r>
    <s v="e7e8794734d535a5161fff19f11f1efe9a87a030"/>
    <s v="519ab47f0ef37b4676e5c38f1aabd494fc3f9309"/>
    <s v="PREPAGADO"/>
    <s v="199c6dec4e012c479e3865ff88b5346ccb60b104"/>
    <n v="62"/>
    <s v="SANDERO"/>
    <n v="2022"/>
    <s v="NUEVO SANDERO PH2"/>
    <s v="2e892f86d188d01ec5691b7918003dc271108083"/>
    <s v="NUEVO"/>
    <n v="84"/>
    <d v="2021-08-03T00:00:00"/>
    <d v="2028-03-08T00:00:00"/>
    <d v="2021-10-26T00:00:00"/>
    <n v="45194400"/>
    <n v="45394400"/>
    <n v="0"/>
    <n v="953095"/>
    <s v="1a54234f7c81795f4271e355943d9c170a12a279"/>
    <n v="-1.1172245996995069"/>
    <n v="1.219116117835112"/>
    <n v="0.16994387989697479"/>
    <n v="-0.44888773071331772"/>
    <n v="-1.425228628399082"/>
    <x v="0"/>
    <n v="1.0044253270316676"/>
    <x v="0"/>
  </r>
  <r>
    <s v="5ab50eaf56749815f7cd8958404c417f84f32e55"/>
    <s v="729b2df22eb1735c21e77f367c0d56641e5ba937"/>
    <s v="PREPAGADO"/>
    <s v="6effd9726a01d97fb90ac9a7f16ca5cd0d2646e1"/>
    <n v="220"/>
    <s v="SANDERO"/>
    <n v="2018"/>
    <s v="NUEVO SANDERO"/>
    <m/>
    <s v="NUEVO"/>
    <n v="84"/>
    <d v="2017-02-05T00:00:00"/>
    <d v="2024-05-02T00:00:00"/>
    <d v="2018-05-03T00:00:00"/>
    <n v="32640000"/>
    <n v="29376000"/>
    <n v="3264000"/>
    <n v="597685"/>
    <s v="46988c6aa53599cc5082a1e334243b503236fb2c"/>
    <n v="0.28963332437022532"/>
    <n v="0.79032357974038436"/>
    <n v="0.46641292621766878"/>
    <n v="-0.29787883749642557"/>
    <n v="-1.1931849962106531"/>
    <x v="0"/>
    <n v="0.9"/>
    <x v="0"/>
  </r>
  <r>
    <s v="c9eafdd9494bea1594b6771b5838d688a85b8693"/>
    <s v="d652b9e6e67fe1646156a78dfbd87d2559fa95ff"/>
    <s v="PREPAGADO"/>
    <s v="85ace3a84a80c0e854519914fde3b46a8c91f803"/>
    <n v="291"/>
    <s v="LOGAN"/>
    <n v="2020"/>
    <s v="NUEVO LOGAN PH2"/>
    <s v="2e892f86d188d01ec5691b7918003dc271108083"/>
    <s v="NUEVO"/>
    <n v="60"/>
    <d v="2019-04-12T00:00:00"/>
    <d v="2024-12-04T00:00:00"/>
    <d v="2020-08-19T00:00:00"/>
    <n v="39090000"/>
    <n v="22250000"/>
    <n v="16840000"/>
    <n v="527300"/>
    <s v="8dd2e3893a694ae60c11d740aa9e097857f3681c"/>
    <n v="0.47155460765510449"/>
    <n v="-0.56801431371896527"/>
    <n v="-0.2648008150077798"/>
    <n v="-0.52554852990137779"/>
    <n v="2.1327737318234941"/>
    <x v="3"/>
    <n v="0.5691992837042722"/>
    <x v="4"/>
  </r>
  <r>
    <s v="a828079c00b86ab4c010274c7e8294021e48a491"/>
    <s v="7df9b175d5bbdd7f52f5a2601294ce905b48c4d6"/>
    <s v="PREPAGADO"/>
    <s v="a7867200474c1bcd31ba833782f73235bff8f95c"/>
    <n v="241"/>
    <s v="CAPTUR"/>
    <n v="2019"/>
    <s v="CAPTUR"/>
    <s v="2e892f86d188d01ec5691b7918003dc271108083"/>
    <s v="NUEVO"/>
    <n v="84"/>
    <d v="2019-01-16T00:00:00"/>
    <d v="2026-01-16T00:00:00"/>
    <d v="2021-08-24T00:00:00"/>
    <n v="73390000"/>
    <n v="75890000"/>
    <n v="0"/>
    <n v="1503956"/>
    <s v="1188a05533a86f26549ae6e1af7ac4164a633741"/>
    <n v="-0.24400243993208681"/>
    <n v="1.3408212025787709"/>
    <n v="0.14435761323427579"/>
    <n v="1.425408784645996"/>
    <n v="1.0499034482774929"/>
    <x v="0"/>
    <n v="1.0340645864559204"/>
    <x v="0"/>
  </r>
  <r>
    <s v="cc6d7301d1ddd1e6dbd8716e59df6713720f0ba8"/>
    <s v="acc92853632830306c388c7cb863d82611c72428"/>
    <s v="PREPAGADO"/>
    <s v="4db898134df57de25ee14fc3156c0fe345e0de51"/>
    <n v="49"/>
    <s v="SANDERO"/>
    <n v="2018"/>
    <s v="NUEVO SANDERO"/>
    <m/>
    <s v="NUEVO"/>
    <n v="60"/>
    <d v="2018-11-19T00:00:00"/>
    <d v="2023-11-19T00:00:00"/>
    <d v="2019-11-13T00:00:00"/>
    <n v="38991200"/>
    <n v="23991200"/>
    <n v="15000000"/>
    <n v="619194"/>
    <s v="40aad2ee329d672720cb03e757bb8887de18efbf"/>
    <n v="0.64134780538765834"/>
    <n v="-0.37872398547610447"/>
    <n v="5.1377144922950549E-2"/>
    <n v="-0.27794934639553392"/>
    <n v="-1.3478807510029389"/>
    <x v="3"/>
    <n v="0.61529781078807522"/>
    <x v="2"/>
  </r>
  <r>
    <s v="2d0e9de5513d1691f7a9fdd7ceae804ed9850fe7"/>
    <s v="c88c928e1b43096aa66b0ef9a9b99e1e6c35f6a2"/>
    <s v="PREPAGADO"/>
    <s v="779a5d721169ae8d9bb4b60cd9fdf1c437be1e57"/>
    <n v="48"/>
    <s v="STEPWAY"/>
    <n v="2019"/>
    <s v="NUEVO STEPWAY"/>
    <m/>
    <s v="NUEVO"/>
    <n v="72"/>
    <d v="2018-04-17T00:00:00"/>
    <d v="2024-04-17T00:00:00"/>
    <d v="2018-12-12T00:00:00"/>
    <n v="48150000"/>
    <n v="23150000"/>
    <n v="25000000"/>
    <n v="561662"/>
    <s v="cafe2aba4c008cb02fee6101be7ab38b6a34f37b"/>
    <n v="1.502441879602753"/>
    <n v="-0.9310448646802173"/>
    <n v="0.72325530977575447"/>
    <n v="0.35624598610376529"/>
    <n v="0.19907679691992"/>
    <x v="1"/>
    <n v="0.48078920041536866"/>
    <x v="4"/>
  </r>
  <r>
    <s v="2a0fb4edb031650a67b61ad00bfbf2c6eefc44c5"/>
    <s v="82c97528f65c21934295a07835d498868a260976"/>
    <s v="PREPAGADO"/>
    <s v="da694fb36da15783757665fb740261c894e4047d"/>
    <n v="48"/>
    <s v="SANDERO"/>
    <n v="2019"/>
    <s v="NUEVO SANDERO"/>
    <m/>
    <s v="NUEVO"/>
    <n v="24"/>
    <d v="2018-07-25T00:00:00"/>
    <d v="2020-07-18T00:00:00"/>
    <d v="2019-05-17T00:00:00"/>
    <n v="32838000"/>
    <n v="5838000"/>
    <n v="27000000"/>
    <n v="259412"/>
    <s v="33a4a5fc270bf1ce3ae20561056b2ba805df815d"/>
    <n v="1.441801451841126"/>
    <n v="-2.175257352547538"/>
    <n v="-4.4146365390986242"/>
    <n v="-0.73599175514584492"/>
    <n v="0.43112042910834891"/>
    <x v="2"/>
    <n v="0.2"/>
    <x v="3"/>
  </r>
  <r>
    <s v="8f9fb1c8b1d3f36f118ae686ab4fde19b9cae776"/>
    <s v="51b1922091d2b9406820babf916f38329882f93e"/>
    <s v="ACTIVO"/>
    <s v="d8ba6719c0380636db59c98c13519e2866caf91f"/>
    <n v="49"/>
    <s v="LOGAN"/>
    <n v="2022"/>
    <s v="NUEVO LOGAN PH2"/>
    <s v="2e892f86d188d01ec5691b7918003dc271108083"/>
    <s v="NUEVO"/>
    <n v="12"/>
    <d v="2021-03-16T00:00:00"/>
    <d v="2022-03-16T00:00:00"/>
    <m/>
    <n v="55940000"/>
    <n v="30940000"/>
    <n v="25000000"/>
    <n v="2839052"/>
    <s v="87e15bf1cdf86c075c8ab551c1cd6cdf48f66158"/>
    <n v="-0.36528329545533961"/>
    <n v="-0.63415177595568128"/>
    <n v="-1.173812449808632"/>
    <n v="-0.65435538720893449"/>
    <n v="1.668686467446636"/>
    <x v="2"/>
    <n v="0.553092599213443"/>
    <x v="4"/>
  </r>
  <r>
    <s v="ea6306df108d4be73e94fa3e3b6a2ab9d865a02a"/>
    <s v="fb7e0adc7d49f3689ca7ab745e415d6daaf187f9"/>
    <s v="PREPAGADO"/>
    <s v="6effd9726a01d97fb90ac9a7f16ca5cd0d2646e1"/>
    <n v="291"/>
    <s v="STEPWAY"/>
    <n v="2018"/>
    <s v="NUEVO STEPWAY"/>
    <m/>
    <s v="NUEVO"/>
    <n v="48"/>
    <d v="2017-05-05T00:00:00"/>
    <d v="2021-05-05T00:00:00"/>
    <d v="2020-10-01T00:00:00"/>
    <n v="44317000"/>
    <n v="19317000"/>
    <n v="25000000"/>
    <n v="532749"/>
    <s v="de733c21b615778999b7552e895cf1b2b800c114"/>
    <n v="0.84752525977718796"/>
    <n v="-1.115441740218897"/>
    <n v="-0.39847176635014508"/>
    <n v="-0.2065253241882864"/>
    <n v="0.58581618390063472"/>
    <x v="5"/>
    <n v="0.43588239276124285"/>
    <x v="4"/>
  </r>
  <r>
    <s v="b80809079f9d22d0226650a1e5f1d9b58baeb8f4"/>
    <s v="fb826b655bed3b7be5676ffa01e625d8a6f7ad06"/>
    <s v="PREPAGADO"/>
    <s v="4db898134df57de25ee14fc3156c0fe345e0de51"/>
    <n v="83"/>
    <s v="DUSTER"/>
    <n v="2019"/>
    <s v="DUSTER"/>
    <m/>
    <s v="NUEVO"/>
    <n v="48"/>
    <d v="2018-02-11T00:00:00"/>
    <d v="2022-10-20T00:00:00"/>
    <d v="2019-05-27T00:00:00"/>
    <n v="63790000"/>
    <n v="43490000"/>
    <n v="20300000"/>
    <n v="1288836"/>
    <s v="1e97f857ff04d08f60d1d02ac426fe6cb5c11668"/>
    <n v="1.126471227480669"/>
    <n v="-0.1057820512825596"/>
    <n v="-0.1067118350424142"/>
    <n v="0.20161004897469689"/>
    <n v="0.81785981608906366"/>
    <x v="5"/>
    <n v="0.68176830224173068"/>
    <x v="2"/>
  </r>
  <r>
    <s v="bb9b4125d9895b51e475a2532b4cbe22cdb7681b"/>
    <s v="5943e9f3a37ebdefcf53a619d4fb4edb5e6afbd1"/>
    <s v="PREPAGADO"/>
    <s v="641725626c0538caa9f19fab497f2e010b20e1cd"/>
    <n v="60"/>
    <s v="USADOS"/>
    <n v="2013"/>
    <s v="USADOS MM"/>
    <m/>
    <s v="NUEVO"/>
    <n v="60"/>
    <d v="2020-08-31T00:00:00"/>
    <d v="2025-08-31T00:00:00"/>
    <d v="2020-12-16T00:00:00"/>
    <n v="21800000"/>
    <n v="21000000"/>
    <n v="800000"/>
    <n v="574731"/>
    <s v="002cf26c2c656a51db8195e4bd8bbcee3903d748"/>
    <n v="-1.420426738507639"/>
    <n v="1.0502581051655591"/>
    <n v="1.316088984645875"/>
    <n v="-4.6272912216442558E-2"/>
    <n v="2.0554258544273512"/>
    <x v="3"/>
    <n v="0.96330275229357798"/>
    <x v="0"/>
  </r>
  <r>
    <s v="6751713157a89b1e4ddfa286e070a6636d8b3f5f"/>
    <s v="09497ee64bbfd09c3310bc09408790a07c83090c"/>
    <s v="ACTIVO"/>
    <s v="332374b2b7921de83a34fd882bfb4141e02b091c"/>
    <n v="38"/>
    <s v="SANDERO"/>
    <n v="2022"/>
    <s v="NUEVO SANDERO PH2"/>
    <s v="2e892f86d188d01ec5691b7918003dc271108083"/>
    <s v="NUEVO"/>
    <n v="84"/>
    <d v="2021-11-26T00:00:00"/>
    <d v="2028-11-26T00:00:00"/>
    <m/>
    <n v="58948000"/>
    <n v="36948000"/>
    <n v="22000000"/>
    <n v="758746"/>
    <s v="e930ed8a49045100853f6396856eaf443e98b2ef"/>
    <n v="0.16835246884697261"/>
    <n v="-0.33153579805967459"/>
    <n v="-0.1067118350424142"/>
    <n v="-0.49389785873473657"/>
    <n v="2.0554258544273512"/>
    <x v="0"/>
    <n v="0.62678971296736108"/>
    <x v="2"/>
  </r>
  <r>
    <s v="38b6400845ccc2bd25ad53cb5853f2f31201f538"/>
    <s v="096a57f465721a6a984aee953cbab36ab0b380d0"/>
    <s v="ACTIVO"/>
    <s v="0e4bd50a5f4aa6b49b21f346683750150d7d842a"/>
    <n v="76"/>
    <s v="SANDERO"/>
    <n v="2019"/>
    <s v="NUEVO SANDERO"/>
    <s v="2e892f86d188d01ec5691b7918003dc271108083"/>
    <s v="NUEVO"/>
    <n v="84"/>
    <d v="2019-03-18T00:00:00"/>
    <d v="2026-03-18T00:00:00"/>
    <m/>
    <n v="37190000"/>
    <n v="38113500"/>
    <n v="0"/>
    <n v="831735"/>
    <s v="e479a237a33c879450fd7f632a21723886088e64"/>
    <n v="-0.2318743543797615"/>
    <n v="1.302910014995359"/>
    <n v="0.3620445577567844"/>
    <n v="0.49956832094198861"/>
    <n v="1.3592949578620639"/>
    <x v="0"/>
    <n v="1.0248319440709868"/>
    <x v="0"/>
  </r>
  <r>
    <s v="7dfff8d1907a09e411dae94ca582df18e14425b0"/>
    <s v="57e18ac15b9a11c10597c9cacff8b23ae62e1ac6"/>
    <s v="PREPAGADO"/>
    <s v="51b223e24d57bc8c01c5001f8833c44559fa1fc7"/>
    <n v="76"/>
    <s v="SANDERO"/>
    <n v="2018"/>
    <s v="NUEVO SANDERO"/>
    <m/>
    <s v="NUEVO"/>
    <n v="72"/>
    <d v="2017-02-10T00:00:00"/>
    <d v="2023-10-02T00:00:00"/>
    <d v="2021-03-25T00:00:00"/>
    <n v="38490000"/>
    <n v="23490000"/>
    <n v="15000000"/>
    <n v="534488"/>
    <s v="8dd2e3893a694ae60c11d740aa9e097857f3681c"/>
    <n v="1.393289109631825"/>
    <n v="-0.39929374355743041"/>
    <n v="0.80229979975843724"/>
    <n v="-0.70223847387821214"/>
    <n v="1.281947080465921"/>
    <x v="1"/>
    <n v="0.61028838659392048"/>
    <x v="2"/>
  </r>
  <r>
    <s v="b40bb9223d4e4e261c4d526e25600d944046e94a"/>
    <s v="9768fe508bf602875668515c658b474d1af5f427"/>
    <s v="PREPAGADO"/>
    <s v="4db898134df57de25ee14fc3156c0fe345e0de51"/>
    <n v="60"/>
    <s v="STEPWAY"/>
    <n v="2019"/>
    <s v="NUEVO STEPWAY"/>
    <m/>
    <s v="NUEVO"/>
    <n v="48"/>
    <d v="2018-09-11T00:00:00"/>
    <d v="2022-11-09T00:00:00"/>
    <d v="2021-09-24T00:00:00"/>
    <n v="41620000"/>
    <n v="21620000"/>
    <n v="20000000"/>
    <n v="640713"/>
    <s v="002cf26c2c656a51db8195e4bd8bbcee3903d748"/>
    <n v="1.090086970823694"/>
    <n v="-0.77224698099736788"/>
    <n v="-0.1067118350424142"/>
    <n v="-0.81015697022193078"/>
    <n v="0.89520769348520657"/>
    <x v="5"/>
    <n v="0.51946179721287844"/>
    <x v="4"/>
  </r>
  <r>
    <s v="019729b31a9d991becf91d4bab5915b57864f236"/>
    <s v="94e4792fdf01f36de8c112ff8afc869618102f30"/>
    <s v="ACTIVO"/>
    <s v="326bc2b0b0799eff92891e858f0137cd54c140d7"/>
    <n v="60"/>
    <s v="USADOS"/>
    <n v="2016"/>
    <s v="USADOS MM"/>
    <m/>
    <s v="USADO"/>
    <n v="84"/>
    <d v="2021-09-04T00:00:00"/>
    <d v="2028-09-04T00:00:00"/>
    <m/>
    <n v="24500000"/>
    <n v="14500000"/>
    <n v="10000000"/>
    <n v="337591"/>
    <s v="002cf26c2c656a51db8195e4bd8bbcee3903d748"/>
    <n v="-2.2208803849611072"/>
    <n v="-0.47506013926965518"/>
    <n v="0.56516632981038883"/>
    <n v="-0.7999595601599151"/>
    <n v="0.58581618390063472"/>
    <x v="0"/>
    <n v="0.59183673469387754"/>
    <x v="4"/>
  </r>
  <r>
    <s v="ffa524a187ff775c2796b07b9a1665815bda0979"/>
    <s v="1e2196b020e6efe76ae846ed1511ab2f5572c62d"/>
    <s v="ACTIVO"/>
    <s v="8343dc41ea422406430fb4cb25cd7b7a19286625"/>
    <n v="236"/>
    <s v="DUSTER"/>
    <n v="2022"/>
    <s v="NUEVA DUSTER"/>
    <s v="2e892f86d188d01ec5691b7918003dc271108083"/>
    <s v="NUEVO"/>
    <n v="84"/>
    <d v="2021-11-29T00:00:00"/>
    <d v="2028-11-29T00:00:00"/>
    <m/>
    <n v="83000000"/>
    <n v="58000000"/>
    <n v="25000000"/>
    <n v="1217760"/>
    <s v="92f368229df6c68dca1c11f64881d0692203e95b"/>
    <n v="1.4175452807364759"/>
    <n v="-3.5866077377556489E-2"/>
    <n v="0.16994387989697479"/>
    <n v="-0.15159924046406889"/>
    <n v="1.823382222238922"/>
    <x v="0"/>
    <n v="0.6987951807228916"/>
    <x v="2"/>
  </r>
  <r>
    <s v="6c00d3675663b516a1758f3b3466a0aa198e9ccf"/>
    <s v="4396d3884df57d46639546c1b90c8cfaa517b1f2"/>
    <s v="PREPAGADO"/>
    <s v="2f1f55f7d5e4638dee5a1a64ea8954c3ffe4902c"/>
    <n v="241"/>
    <s v="SANDERO"/>
    <n v="2018"/>
    <s v="NUEVO SANDERO"/>
    <m/>
    <s v="NUEVO"/>
    <n v="48"/>
    <d v="2017-10-17T00:00:00"/>
    <d v="2021-10-17T00:00:00"/>
    <d v="2020-10-08T00:00:00"/>
    <n v="43310500"/>
    <n v="40000500"/>
    <n v="3310000"/>
    <n v="1159245"/>
    <s v="3bd407b4fe5e1aec019d8f43916e0ac0a7af1a3b"/>
    <n v="0.73837248980626058"/>
    <n v="0.88712799973896805"/>
    <n v="0.52564408481904745"/>
    <n v="3.2536473519225129"/>
    <n v="1.9007300996350649"/>
    <x v="5"/>
    <n v="0.92357511457960539"/>
    <x v="0"/>
  </r>
  <r>
    <s v="c526cc7b10fb1a78a5c190ddae43652f1a37997e"/>
    <s v="3cf1085a28da2568782528c485af7c3148ef14ff"/>
    <s v="CANCELADO"/>
    <s v="6effd9726a01d97fb90ac9a7f16ca5cd0d2646e1"/>
    <n v="76"/>
    <s v="STEPWAY"/>
    <n v="2018"/>
    <s v="NUEVO STEPWAY"/>
    <m/>
    <s v="NUEVO"/>
    <n v="36"/>
    <d v="2017-02-06T00:00:00"/>
    <d v="2020-06-02T00:00:00"/>
    <d v="2020-06-03T00:00:00"/>
    <n v="42490000"/>
    <n v="15000000"/>
    <n v="27490000"/>
    <n v="495948"/>
    <s v="e479a237a33c879450fd7f632a21723886088e64"/>
    <n v="1.429673366288801"/>
    <n v="-1.455674882947531"/>
    <n v="-1.370265277764642"/>
    <n v="-0.16191879109706561"/>
    <n v="0.66316406129677774"/>
    <x v="4"/>
    <n v="0.35302424099788188"/>
    <x v="1"/>
  </r>
  <r>
    <s v="965af8d7aa3e5c5a0df8d49a5a4c5a10ef9ac728"/>
    <s v="50dc125b978824d0ae18b9e25f4e4e05fcc94ba0"/>
    <s v="ACTIVO"/>
    <s v="332374b2b7921de83a34fd882bfb4141e02b091c"/>
    <n v="48"/>
    <s v="LOGAN"/>
    <n v="2022"/>
    <s v="NUEVO LOGAN PH2"/>
    <s v="2e892f86d188d01ec5691b7918003dc271108083"/>
    <s v="NUEVO"/>
    <n v="84"/>
    <d v="2021-02-11T00:00:00"/>
    <d v="2028-02-11T00:00:00"/>
    <m/>
    <n v="63600000"/>
    <n v="25000000"/>
    <n v="38600000"/>
    <n v="498818"/>
    <s v="1aba83a2bcdc0ee0ade96b67732e7d9804307f8e"/>
    <n v="9.5583955533020917E-2"/>
    <n v="-1.29119021086241"/>
    <n v="-0.46241203996448682"/>
    <n v="-0.31382614769886452"/>
    <n v="1.5139907126543499"/>
    <x v="0"/>
    <n v="0.39308176100628933"/>
    <x v="1"/>
  </r>
  <r>
    <s v="cc7133d3f7d2432cdc3ea21f958ae7d99cc831bd"/>
    <s v="0f862d612064a351d4a3e269c6eb7a6d940d69bf"/>
    <s v="PREPAGADO"/>
    <s v="77a187d9631467b0be64469f0c5f8a6dea1b1f85"/>
    <n v="236"/>
    <s v="DUSTER"/>
    <n v="2017"/>
    <s v="DUSTER"/>
    <m/>
    <s v="NUEVO"/>
    <n v="60"/>
    <d v="2016-05-12T00:00:00"/>
    <d v="2021-12-05T00:00:00"/>
    <d v="2017-04-26T00:00:00"/>
    <n v="64990000"/>
    <n v="31490000"/>
    <n v="33500000"/>
    <n v="727448"/>
    <s v="a764b67ab90aa873ec7d1056bb22fbc74c281944"/>
    <n v="0.39878609434115281"/>
    <n v="-0.915659372351597"/>
    <n v="-0.6544688086101107"/>
    <n v="0.44778636120935661"/>
    <n v="1.127251325673635"/>
    <x v="3"/>
    <n v="0.4845360824742268"/>
    <x v="4"/>
  </r>
  <r>
    <s v="73433fd5396c90be4b739646f06cef49aa2bba39"/>
    <s v="5e686ee043955b53b4004d568ddb7418d9cbc04d"/>
    <s v="PREPAGADO"/>
    <s v="51b223e24d57bc8c01c5001f8833c44559fa1fc7"/>
    <n v="38"/>
    <s v="DUSTER"/>
    <n v="2018"/>
    <s v="DUSTER"/>
    <m/>
    <s v="NUEVO"/>
    <n v="60"/>
    <d v="2017-07-09T00:00:00"/>
    <d v="2022-08-25T00:00:00"/>
    <d v="2019-05-06T00:00:00"/>
    <n v="66340000"/>
    <n v="49340000"/>
    <n v="17000000"/>
    <n v="1252403"/>
    <s v="21e56b31f691885fdd4e2c38d5fd98f8f5589c64"/>
    <n v="-1.687244620658795"/>
    <n v="0.14870473288917899"/>
    <n v="0.80229979975843724"/>
    <n v="1.263872021422803"/>
    <n v="0.97255557088134947"/>
    <x v="3"/>
    <n v="0.74374434730177874"/>
    <x v="2"/>
  </r>
  <r>
    <s v="e144d4d40778480641bf9448380066c13fa301f3"/>
    <s v="f249429a8771a0c491a210521a039e06f7eaef55"/>
    <s v="PREPAGADO"/>
    <s v="e6fe628ed1ecb4f422ee6848d702f45410650137"/>
    <n v="62"/>
    <s v="STEPWAY"/>
    <n v="2018"/>
    <s v="NUEVO STEPWAY"/>
    <m/>
    <s v="NUEVO"/>
    <n v="48"/>
    <d v="2017-06-22T00:00:00"/>
    <d v="2021-06-22T00:00:00"/>
    <d v="2019-02-08T00:00:00"/>
    <n v="44577500"/>
    <n v="20000000"/>
    <n v="24577500"/>
    <n v="577421"/>
    <s v="a51276d62888df36a1235d7ce063c77e63ffb514"/>
    <n v="1.672235077335307"/>
    <n v="-1.062987177062817"/>
    <n v="-0.61763605239043007"/>
    <n v="-0.2100750345324231"/>
    <n v="0.50846830650449182"/>
    <x v="5"/>
    <n v="0.44865683360439684"/>
    <x v="4"/>
  </r>
  <r>
    <s v="43bd5a5f7cbfb4aa07339b9264d3bad6ebfacd1a"/>
    <s v="2f85693e07447d496d717f07d438dbfa6339cc55"/>
    <s v="PREPAGADO"/>
    <s v="199c6dec4e012c479e3865ff88b5346ccb60b104"/>
    <n v="38"/>
    <s v="LOGAN"/>
    <n v="2022"/>
    <s v="NUEVO LOGAN PH2"/>
    <s v="2e892f86d188d01ec5691b7918003dc271108083"/>
    <s v="NUEVO"/>
    <n v="84"/>
    <d v="2021-03-23T00:00:00"/>
    <d v="2028-03-23T00:00:00"/>
    <d v="2021-10-26T00:00:00"/>
    <n v="56360000"/>
    <n v="17831000"/>
    <n v="38529000"/>
    <n v="347823"/>
    <s v="18e224569796e42fffce1d686835b9656bf0b87b"/>
    <n v="-0.17123392661813511"/>
    <n v="-1.606156788658208"/>
    <n v="-0.73906775490387622"/>
    <n v="0.19020085841091"/>
    <n v="-0.88379348662608126"/>
    <x v="0"/>
    <n v="0.31637686302342088"/>
    <x v="1"/>
  </r>
  <r>
    <s v="8926a444fb1c67dfd89a5d99aa85298e99842b15"/>
    <s v="809b312510e7db3cc7aaa43eed715ce2cd35a3bd"/>
    <s v="PREPAGADO"/>
    <s v="4db898134df57de25ee14fc3156c0fe345e0de51"/>
    <n v="50"/>
    <s v="STEPWAY"/>
    <n v="2019"/>
    <s v="NUEVO STEPWAY"/>
    <m/>
    <s v="NUEVO"/>
    <n v="60"/>
    <d v="2018-11-14T00:00:00"/>
    <d v="2023-11-14T00:00:00"/>
    <d v="2019-10-28T00:00:00"/>
    <n v="47750000"/>
    <n v="23875000"/>
    <n v="23875000"/>
    <n v="616184"/>
    <s v="f5faa20ec38eb79836445ff6da0fea6c765c883c"/>
    <n v="0.66560397649230885"/>
    <n v="-0.85216124758390532"/>
    <n v="5.1377144922950549E-2"/>
    <n v="-0.32424991610166581"/>
    <n v="0.66316406129677774"/>
    <x v="3"/>
    <n v="0.5"/>
    <x v="4"/>
  </r>
  <r>
    <s v="6d5dcbbf677bd03248de3e3e8ceaf4953e31f037"/>
    <s v="f8362be6b57aea2ef073a9e72aa8f56e160639f6"/>
    <s v="PREPAGADO"/>
    <s v="8d3a24744093455287e93feda3eb9991acdae36e"/>
    <n v="291"/>
    <s v="LOGAN"/>
    <n v="2019"/>
    <s v="NUEVO LOGAN"/>
    <m/>
    <s v="NUEVO"/>
    <n v="84"/>
    <d v="2018-12-14T00:00:00"/>
    <d v="2025-12-14T00:00:00"/>
    <d v="2020-10-21T00:00:00"/>
    <n v="45000000"/>
    <n v="35000000"/>
    <n v="10000000"/>
    <n v="713282"/>
    <s v="c4635272f238ecd586953b535745e7ed186b29b1"/>
    <n v="1.077958885271368"/>
    <n v="0.28845321583574018"/>
    <n v="0.48612183982770601"/>
    <n v="-0.17661581996557621"/>
    <n v="0.81785981608906366"/>
    <x v="0"/>
    <n v="0.77777777777777779"/>
    <x v="2"/>
  </r>
  <r>
    <s v="7281603f35cd973dcd367c8feb1cadabbbaab906"/>
    <s v="d016e08108b375409acbc440a772c50d2e1c867b"/>
    <s v="PREPAGADO"/>
    <s v="30c7c4d76d30bc37a7d13b4c95a2ac93f65f85d1"/>
    <n v="61"/>
    <s v="STEPWAY"/>
    <n v="2018"/>
    <s v="NUEVO STEPWAY"/>
    <m/>
    <s v="NUEVO"/>
    <n v="72"/>
    <d v="2017-07-31T00:00:00"/>
    <d v="2023-07-31T00:00:00"/>
    <d v="2017-12-28T00:00:00"/>
    <n v="45990001"/>
    <n v="19070001"/>
    <n v="26920000"/>
    <n v="454780"/>
    <s v="7e9fc38f652bec55c8b73bce6ec70c4faa124ee7"/>
    <n v="-0.2318743543797615"/>
    <n v="-1.202604386626533"/>
    <n v="0.48612183982770601"/>
    <n v="0.26853013762701827"/>
    <n v="0.50846830650449182"/>
    <x v="1"/>
    <n v="0.41465537258848939"/>
    <x v="4"/>
  </r>
  <r>
    <s v="56063433314006ec2f5e0238a06a1147b9a546d4"/>
    <s v="5f71224c67f017b0a24d47e4d10c7c1db4d07859"/>
    <s v="PREPAGADO"/>
    <s v="b51c89b1ef5b8e6594b89fe86d7cb1fb2bd6f9a6"/>
    <n v="-1"/>
    <s v="SANDERO"/>
    <n v="2018"/>
    <s v="NUEVO SANDERO"/>
    <m/>
    <s v="NUEVO"/>
    <n v="84"/>
    <d v="2017-11-09T00:00:00"/>
    <d v="2024-09-11T00:00:00"/>
    <d v="2018-02-26T00:00:00"/>
    <n v="33936938"/>
    <n v="20000000"/>
    <n v="13936938"/>
    <n v="429408"/>
    <s v="6339488c1c6a5745f3183cb6e36744fecac11d61"/>
    <n v="0.87178143088183857"/>
    <n v="-0.48536005951979427"/>
    <n v="1.118477759689168"/>
    <n v="-0.21324239178479321"/>
    <n v="-0.72909773183379534"/>
    <x v="0"/>
    <n v="0.58932835955913287"/>
    <x v="4"/>
  </r>
  <r>
    <s v="0bcceb2d54b1f53fd8057ed818bda354c136e323"/>
    <s v="ee05a63be0ff73e5dde57738bee22bc179d2dccb"/>
    <s v="ACTIVO"/>
    <s v="d19c40609c4807762585bd10be1ea09dc899fb2b"/>
    <n v="236"/>
    <s v="USADOS"/>
    <n v="2018"/>
    <s v="USADOS MM"/>
    <m/>
    <s v="USADO"/>
    <n v="72"/>
    <d v="2021-10-21T00:00:00"/>
    <d v="2027-10-21T00:00:00"/>
    <m/>
    <n v="36900000"/>
    <n v="32900000"/>
    <n v="4000000"/>
    <n v="981311"/>
    <s v="0f9b5dd1053091f7cd0591c9ce15485174f94dc7"/>
    <n v="-1.0080718297285789"/>
    <n v="0.75582694718818022"/>
    <n v="0.76277755476709586"/>
    <n v="-0.42204070216572198"/>
    <n v="0.97255557088134947"/>
    <x v="1"/>
    <n v="0.89159891598915986"/>
    <x v="0"/>
  </r>
  <r>
    <s v="f2b46f3bd236190b83eef802a7275cd9df6877a0"/>
    <s v="db487df27e677e686362f268a4896a6ba0d73dea"/>
    <s v="PREPAGADO"/>
    <s v="64f4e2241f8aae015dec18f339f7da03ca7207cd"/>
    <n v="48"/>
    <s v="LOGAN"/>
    <n v="2017"/>
    <s v="NUEVO LOGAN"/>
    <m/>
    <s v="NUEVO"/>
    <n v="84"/>
    <d v="2017-01-23T00:00:00"/>
    <d v="2024-01-23T00:00:00"/>
    <d v="2018-06-29T00:00:00"/>
    <n v="38140000"/>
    <n v="19070000"/>
    <n v="19070000"/>
    <n v="461537"/>
    <s v="33a4a5fc270bf1ce3ae20561056b2ba805df815d"/>
    <n v="1.2720082541085731"/>
    <n v="-0.85216124758390532"/>
    <n v="0.72325530977575447"/>
    <n v="-0.6936587625742443"/>
    <n v="-3.2966835268508812E-2"/>
    <x v="0"/>
    <n v="0.5"/>
    <x v="4"/>
  </r>
  <r>
    <s v="d0971540d4666bf7caf12c2014f7d72d700d43ef"/>
    <s v="616e9878e44a0e807a6147c5279c14e88aa85005"/>
    <s v="PREPAGADO"/>
    <s v="45d39635e54aa144f5d9a478fbeaa79690616197"/>
    <n v="52"/>
    <s v="STEPWAY"/>
    <n v="2018"/>
    <s v="NUEVO STEPWAY"/>
    <m/>
    <s v="NUEVO"/>
    <n v="72"/>
    <d v="2017-12-04T00:00:00"/>
    <d v="2023-04-12T00:00:00"/>
    <d v="2018-10-12T00:00:00"/>
    <n v="43350000"/>
    <n v="21675000"/>
    <n v="21675000"/>
    <n v="670209"/>
    <s v="a1a8973e91fb3dd53c50b0f77fca45b4a317437d"/>
    <n v="0.89603760198648907"/>
    <n v="-0.85216124758390532"/>
    <n v="0.92086653473246149"/>
    <n v="-0.84918187836155279"/>
    <n v="1.5913385900504931"/>
    <x v="1"/>
    <n v="0.5"/>
    <x v="4"/>
  </r>
  <r>
    <s v="8aaa78c055c7e91bf758b760b685d65e3ef1225e"/>
    <s v="0e0fce1595519341fdb0318fbd60b3a8975b00db"/>
    <s v="PREPAGADO"/>
    <s v="3d7be7f440edf6a30ead4b8bb34bd0ee10eb3cc2"/>
    <n v="246"/>
    <s v="STEPWAY"/>
    <n v="2021"/>
    <s v="NUEVO STEPWAY PH2"/>
    <s v="2e892f86d188d01ec5691b7918003dc271108083"/>
    <s v="NUEVO"/>
    <n v="48"/>
    <d v="2020-07-16T00:00:00"/>
    <d v="2024-07-16T00:00:00"/>
    <d v="2021-06-02T00:00:00"/>
    <n v="46000000"/>
    <n v="10000000"/>
    <n v="36000000"/>
    <n v="232851"/>
    <s v="a69f010680fca3bb97470fe907d42f1759ba6938"/>
    <n v="-0.76551011868207364"/>
    <n v="-2.0126124842804138"/>
    <n v="-4.2974163270114554"/>
    <n v="0.5889626065585486"/>
    <n v="-1.11583711881451"/>
    <x v="5"/>
    <n v="0.21739130434782608"/>
    <x v="1"/>
  </r>
  <r>
    <s v="3ab8a54448157dec29608be5ebf441cd7cbe82d5"/>
    <s v="7a10d5887082b74104309b34fca64260c962ec0a"/>
    <s v="PREPAGADO"/>
    <s v="a24a0e02d5006b1c2d757c7a4f784b846611a8d0"/>
    <n v="51"/>
    <s v="USADOS"/>
    <n v="2015"/>
    <s v="USADOS MM"/>
    <m/>
    <s v="NUEVO"/>
    <n v="72"/>
    <d v="2017-08-18T00:00:00"/>
    <d v="2023-08-18T00:00:00"/>
    <d v="2018-04-26T00:00:00"/>
    <n v="45800000"/>
    <n v="41220000"/>
    <n v="4580000"/>
    <n v="1021009"/>
    <s v="c7093c3b30a4a709fd8615f4457ce8502fa1b486"/>
    <n v="-9.8465413304183499E-2"/>
    <n v="0.79032357974038436"/>
    <n v="1.039433269706485"/>
    <n v="-0.56755194207356485"/>
    <n v="1.668686467446636"/>
    <x v="1"/>
    <n v="0.9"/>
    <x v="0"/>
  </r>
  <r>
    <s v="a4c0a714809ab50a4f7fc27b5eacef0523c4d1f1"/>
    <s v="4c193a7fffe5eab06c79191512fc83ce16ffb278"/>
    <s v="PREPAGADO"/>
    <s v="bdfc2c4e5213ca32db6b95c9f855416362d14198"/>
    <n v="38"/>
    <s v="LOGAN"/>
    <n v="2019"/>
    <s v="NUEVO LOGAN"/>
    <m/>
    <s v="NUEVO"/>
    <n v="84"/>
    <d v="2018-07-19T00:00:00"/>
    <d v="2025-07-19T00:00:00"/>
    <d v="2019-09-03T00:00:00"/>
    <n v="34280000"/>
    <n v="34315889"/>
    <n v="0"/>
    <n v="682284"/>
    <s v="c3526f071683c463fb194b75b8f6200605fa54f5"/>
    <n v="0.79901291756788695"/>
    <n v="1.205243731872496"/>
    <n v="-0.83555404395715793"/>
    <n v="-0.57401809045359964"/>
    <n v="0.66316406129677774"/>
    <x v="0"/>
    <n v="1.0010469369894983"/>
    <x v="0"/>
  </r>
  <r>
    <s v="966969b088a35898d79b22783f9871de006d4c94"/>
    <s v="6add7ad6578a376dbb7a3188034ad4116d3bf7d7"/>
    <s v="ACTIVO"/>
    <s v="1a40330e0c1910a089543270536f2ed114a0c345"/>
    <n v="48"/>
    <s v="STEPWAY"/>
    <n v="2021"/>
    <s v="NUEVO STEPWAY PH2"/>
    <s v="2e892f86d188d01ec5691b7918003dc271108083"/>
    <s v="NUEVO"/>
    <n v="72"/>
    <d v="2020-04-12T00:00:00"/>
    <d v="2026-04-12T00:00:00"/>
    <m/>
    <n v="62740000"/>
    <n v="29240000"/>
    <n v="33500000"/>
    <n v="775829"/>
    <s v="1aba83a2bcdc0ee0ade96b67732e7d9804307f8e"/>
    <n v="-8.633732775185822E-2"/>
    <n v="-0.99156564199738717"/>
    <n v="0.80229979975843724"/>
    <n v="1.5561532959029749"/>
    <n v="0.81785981608906366"/>
    <x v="1"/>
    <n v="0.4660503665922856"/>
    <x v="4"/>
  </r>
  <r>
    <s v="e9110b1c51529ffe3aaf27d1962481937a786830"/>
    <s v="aaf29b76131a938f04b40a3458666a3b693abdb6"/>
    <s v="PREPAGADO"/>
    <s v="f92259594cc36db09951704e2e59eef51308995c"/>
    <n v="61"/>
    <s v="SANDERO"/>
    <n v="2020"/>
    <s v="NUEVO SANDERO"/>
    <s v="2e892f86d188d01ec5691b7918003dc271108083"/>
    <s v="NUEVO"/>
    <n v="72"/>
    <d v="2019-09-27T00:00:00"/>
    <d v="2025-09-27T00:00:00"/>
    <d v="2021-09-14T00:00:00"/>
    <n v="38770000"/>
    <n v="19070000"/>
    <n v="19700000"/>
    <n v="442353"/>
    <s v="f1cfc4e2d3f8e9e071d8ddbdb5aab1b3ceeb1ef1"/>
    <n v="-1.9419344172576249"/>
    <n v="-0.88552355868831301"/>
    <n v="-0.54145652994716964"/>
    <n v="-0.12245245100253931"/>
    <n v="0.81785981608906366"/>
    <x v="1"/>
    <n v="0.49187516120711888"/>
    <x v="4"/>
  </r>
  <r>
    <s v="58e324db56f90f8134e4087295d099176dc4061a"/>
    <s v="6152843fa9de8efb42d37cd0375c4afa1b155c4b"/>
    <s v="PREPAGADO"/>
    <s v="f7b438840c64ae9000aab867b7717cd5d6c7a56e"/>
    <n v="60"/>
    <s v="SANDERO"/>
    <n v="2019"/>
    <s v="NUEVO SANDERO"/>
    <m/>
    <s v="NUEVO"/>
    <n v="84"/>
    <d v="2018-09-28T00:00:00"/>
    <d v="2025-09-28T00:00:00"/>
    <d v="2019-03-28T00:00:00"/>
    <n v="36245400"/>
    <n v="30245400"/>
    <n v="6000000"/>
    <n v="626557"/>
    <s v="fc7bdc755b16bdb0247d7a6271249db666c6767c"/>
    <n v="0.68986014759695946"/>
    <n v="0.5212096364595985"/>
    <n v="-0.28178735733832372"/>
    <n v="-0.37664324249665387"/>
    <n v="-0.18766259006079469"/>
    <x v="0"/>
    <n v="0.83446175238788922"/>
    <x v="0"/>
  </r>
  <r>
    <s v="d4649539bea70fa6287a3ebb5611aa0098f6e16e"/>
    <s v="3e907a350dae9eda6155591f1a2db3968cfaaee8"/>
    <s v="PREPAGADO"/>
    <s v="6bf12817a6164c0e4ceb7a01868ef46da7884be8"/>
    <n v="246"/>
    <s v="DUSTER"/>
    <n v="2018"/>
    <s v="DUSTER"/>
    <m/>
    <s v="NUEVO"/>
    <n v="72"/>
    <d v="2018-02-13T00:00:00"/>
    <d v="2024-02-13T00:00:00"/>
    <d v="2021-07-06T00:00:00"/>
    <n v="62990000"/>
    <n v="51650245"/>
    <n v="11339755"/>
    <n v="1267546"/>
    <s v="f1460623c17c08451d00fb38742b8e09eea4ea70"/>
    <n v="0.99306228640509131"/>
    <n v="0.46172524644307328"/>
    <n v="-1.0339192347815651"/>
    <n v="-0.4736065925730587"/>
    <n v="1.5139907126543499"/>
    <x v="1"/>
    <n v="0.81997531354183206"/>
    <x v="0"/>
  </r>
  <r>
    <s v="89eac7864b40f6d380640e5fbd31a766ae67cf2e"/>
    <s v="92d999b4139bc0a9e59d141fa515d13ab7f0dec4"/>
    <s v="PREPAGADO"/>
    <s v="bb9549bdac791df8e2b53241129ff66f1480af92"/>
    <n v="246"/>
    <s v="LOGAN"/>
    <n v="2020"/>
    <s v="NUEVO LOGAN PH2"/>
    <s v="2e892f86d188d01ec5691b7918003dc271108083"/>
    <s v="NUEVO"/>
    <n v="24"/>
    <d v="2020-10-02T00:00:00"/>
    <d v="2022-02-10T00:00:00"/>
    <d v="2020-03-04T00:00:00"/>
    <n v="42390000"/>
    <n v="9000000"/>
    <n v="33390000"/>
    <n v="448073"/>
    <s v="a69f010680fca3bb97470fe907d42f1759ba6938"/>
    <n v="0.62921971983533309"/>
    <n v="-2.0334600485522771"/>
    <n v="-0.50193428495582826"/>
    <n v="0.65151019553123857"/>
    <n v="0.1217289195237771"/>
    <x v="2"/>
    <n v="0.21231422505307856"/>
    <x v="1"/>
  </r>
  <r>
    <s v="e9ccd5415714f596171c60b7f8a5b6a597d01082"/>
    <s v="227e0fb6104aa011603507e2282aa2faa7096d52"/>
    <s v="PREPAGADO"/>
    <s v="717ac4a931a014833e77c82ad9812385e09e88a3"/>
    <n v="38"/>
    <s v="ALASKAN"/>
    <n v="2020"/>
    <s v="ALASKAN"/>
    <s v="aa53c8567ff812605778a953828db0859dac88bf"/>
    <s v="NUEVO"/>
    <n v="29"/>
    <d v="2020-03-08T00:00:00"/>
    <d v="2023-01-03T00:00:00"/>
    <d v="2021-09-14T00:00:00"/>
    <n v="128700000"/>
    <n v="64350000"/>
    <n v="64350000"/>
    <n v="2366972"/>
    <s v="d2d2bc23d15981022aec65b1ffb2993f93c8d625"/>
    <n v="-0.74125394757742313"/>
    <n v="-0.85216124758390532"/>
    <n v="-4.4146365390986242"/>
    <n v="1.999076162342224"/>
    <n v="-1.425228628399082"/>
    <x v="4"/>
    <n v="0.5"/>
    <x v="4"/>
  </r>
  <r>
    <s v="038a55fb59e8462c760eac218d277523fd4f9e07"/>
    <s v="149ff56428e7fc72e92833e3f7661e57301f6473"/>
    <s v="PREPAGADO"/>
    <s v="ac3e16fe7cfe84595a9046cff9baf8b8884e6c47"/>
    <n v="51"/>
    <s v="SANDERO"/>
    <n v="2019"/>
    <s v="NUEVO SANDERO"/>
    <m/>
    <s v="NUEVO"/>
    <n v="84"/>
    <d v="2018-05-31T00:00:00"/>
    <d v="2025-05-31T00:00:00"/>
    <d v="2021-02-24T00:00:00"/>
    <n v="31599285"/>
    <n v="28439357"/>
    <n v="3159928"/>
    <n v="567841"/>
    <s v="c7093c3b30a4a709fd8615f4457ce8502fa1b486"/>
    <n v="-0.94743140196695275"/>
    <n v="0.79032364471356431"/>
    <n v="0.24197202524859021"/>
    <n v="-0.26284772688564872"/>
    <n v="-0.1103147126646518"/>
    <x v="0"/>
    <n v="0.90000001582314282"/>
    <x v="0"/>
  </r>
  <r>
    <s v="a60711be1383837c31f2dd605e5baed20f147593"/>
    <s v="5f91540c5d05cec45c906b4eff884e59cf6389fd"/>
    <s v="PREPAGADO"/>
    <s v="b0172f2d8be6898a8279a253de8c69dcba4d0e5d"/>
    <n v="220"/>
    <s v="STEPWAY"/>
    <n v="2019"/>
    <s v="NUEVO STEPWAY"/>
    <s v="2e892f86d188d01ec5691b7918003dc271108083"/>
    <s v="NUEVO"/>
    <n v="84"/>
    <d v="2019-09-04T00:00:00"/>
    <d v="2026-04-09T00:00:00"/>
    <d v="2020-08-04T00:00:00"/>
    <n v="47690000"/>
    <n v="47690000"/>
    <n v="0"/>
    <n v="986724"/>
    <s v="e35cd06998e5b136c3a45ddcc0e768cf0a893437"/>
    <n v="0.70198823314928471"/>
    <n v="1.2009447865714571"/>
    <n v="0.66818604118318858"/>
    <n v="-3.6474450432468199E-2"/>
    <n v="-1.1931849962106531"/>
    <x v="0"/>
    <n v="1"/>
    <x v="0"/>
  </r>
  <r>
    <s v="93d8e708af31af405e7971c8626de25361d300d4"/>
    <s v="9a902fb811cf1ce1c5cc96d0bf44878adecdd4b8"/>
    <s v="PREPAGADO"/>
    <s v="6effd9726a01d97fb90ac9a7f16ca5cd0d2646e1"/>
    <n v="38"/>
    <s v="STEPWAY"/>
    <n v="2018"/>
    <s v="NUEVO STEPWAY"/>
    <m/>
    <s v="NUEVO"/>
    <n v="60"/>
    <d v="2017-06-06T00:00:00"/>
    <d v="2022-06-06T00:00:00"/>
    <d v="2019-09-16T00:00:00"/>
    <n v="46850000"/>
    <n v="24850000"/>
    <n v="22000000"/>
    <n v="601729"/>
    <s v="21e56b31f691885fdd4e2c38d5fd98f8f5589c64"/>
    <n v="1.599466564021355"/>
    <n v="-0.72726578979643952"/>
    <n v="6.6492427519889527E-2"/>
    <n v="-0.62033260011620217"/>
    <n v="0.74051193869292065"/>
    <x v="3"/>
    <n v="0.53041622198505867"/>
    <x v="4"/>
  </r>
  <r>
    <s v="7e6562673780bec16594777af29afd8bebc84de3"/>
    <s v="f320a5b837336921635fca504c0f84422cf9d983"/>
    <s v="ACTIVO"/>
    <s v="1ff25d27b02cec75af9b69c7b7ee096d87a6e4b7"/>
    <n v="60"/>
    <s v="DUSTER"/>
    <n v="2022"/>
    <s v="NUEVA DUSTER"/>
    <s v="2e892f86d188d01ec5691b7918003dc271108083"/>
    <s v="NUEVO"/>
    <n v="36"/>
    <d v="2021-05-31T00:00:00"/>
    <d v="2024-05-31T00:00:00"/>
    <m/>
    <n v="73272450"/>
    <n v="16247950"/>
    <n v="57024500"/>
    <n v="541606"/>
    <s v="002cf26c2c656a51db8195e4bd8bbcee3903d748"/>
    <n v="0.53219503541673086"/>
    <n v="-1.994726848393457"/>
    <n v="-3.177378826858936"/>
    <n v="-0.3269051459056016"/>
    <n v="0.58581618390063472"/>
    <x v="4"/>
    <n v="0.22174705499816097"/>
    <x v="1"/>
  </r>
  <r>
    <s v="fb13acaaa899a9f8bd33ad41ae4234ba5bdedba6"/>
    <s v="6c5b4acfb038802e883685216e57b88945dcaa25"/>
    <s v="PREPAGADO"/>
    <s v="f1660bce152bd13abf027b14ac8a826e5004e35a"/>
    <n v="50"/>
    <s v="DUSTER"/>
    <n v="2017"/>
    <s v="DUSTER"/>
    <m/>
    <s v="NUEVO"/>
    <n v="36"/>
    <d v="2016-10-13T00:00:00"/>
    <d v="2019-10-13T00:00:00"/>
    <d v="2019-04-02T00:00:00"/>
    <n v="62090000"/>
    <n v="27090000"/>
    <n v="35000000"/>
    <n v="851001"/>
    <s v="9adb58a4cb56c9cb2922e8487fdc9fdf00ee0d01"/>
    <n v="0.75050057535858583"/>
    <n v="-1.1137181606160991"/>
    <n v="-2.5536427086300848"/>
    <n v="1.8878884143024099"/>
    <n v="1.2045992030697781"/>
    <x v="4"/>
    <n v="0.43630214205186019"/>
    <x v="4"/>
  </r>
  <r>
    <s v="029d97b26a35f658816c9e9c5a93ca985b99fa10"/>
    <s v="0ce4716d5d5434bd5b325f467a3ffa585a747636"/>
    <s v="PREPAGADO"/>
    <s v="2f1f55f7d5e4638dee5a1a64ea8954c3ffe4902c"/>
    <n v="62"/>
    <s v="SANDERO"/>
    <n v="2018"/>
    <s v="NUEVO SANDERO"/>
    <m/>
    <s v="NUEVO"/>
    <n v="72"/>
    <d v="2017-09-10T00:00:00"/>
    <d v="2023-10-09T00:00:00"/>
    <d v="2020-11-18T00:00:00"/>
    <n v="38940000"/>
    <n v="25919000"/>
    <n v="13021000"/>
    <n v="589757"/>
    <s v="a51276d62888df36a1235d7ce063c77e63ffb514"/>
    <n v="1.1992397407946209"/>
    <n v="-0.1721160080221214"/>
    <n v="0.80229979975843724"/>
    <n v="-0.15786261226301429"/>
    <n v="-3.2966835268508812E-2"/>
    <x v="1"/>
    <n v="0.66561376476630718"/>
    <x v="2"/>
  </r>
  <r>
    <s v="ef2a668746411804f45a88f84cdaf99c82218c22"/>
    <s v="4617e382c5b7a924bb0dbdac3840510df07485c1"/>
    <s v="PREPAGADO"/>
    <s v="4ed602eda8bf7f8f674b77a7266776acb1f1dd2a"/>
    <n v="38"/>
    <s v="KWID"/>
    <n v="2020"/>
    <s v="KWID"/>
    <s v="2e892f86d188d01ec5691b7918003dc271108083"/>
    <s v="NUEVO"/>
    <n v="84"/>
    <d v="2019-05-21T00:00:00"/>
    <d v="2026-05-21T00:00:00"/>
    <d v="2019-12-04T00:00:00"/>
    <n v="32990000"/>
    <n v="32990000"/>
    <n v="0"/>
    <n v="712827"/>
    <s v="40aad2ee329d672720cb03e757bb8887de18efbf"/>
    <n v="0.1077120410853462"/>
    <n v="1.2009447865714571"/>
    <n v="0.25519972542474201"/>
    <n v="-0.28622503388695109"/>
    <n v="-0.57440197704150942"/>
    <x v="0"/>
    <n v="1"/>
    <x v="0"/>
  </r>
  <r>
    <s v="19a2ad2c133318911fb43c0a31005e20fb9a44f9"/>
    <s v="e42877c13dedf1604dbe540f03c6b7b0d34ec3e7"/>
    <s v="PREPAGADO"/>
    <s v="dbf8e48963fc4f162fe5fdf117a94083f02b1da5"/>
    <n v="38"/>
    <s v="STEPWAY"/>
    <n v="2018"/>
    <s v="NUEVO STEPWAY"/>
    <m/>
    <s v="NUEVO"/>
    <n v="60"/>
    <d v="2017-07-03T00:00:00"/>
    <d v="2022-03-07T00:00:00"/>
    <d v="2019-02-05T00:00:00"/>
    <n v="46220500"/>
    <n v="30220500"/>
    <n v="16000000"/>
    <n v="777489"/>
    <s v="d1a8b93c71ab09ed858e70067adbb9bb41577875"/>
    <n v="1.5752103929167049"/>
    <n v="-0.2204892760841092"/>
    <n v="-7.8897764153067803E-4"/>
    <n v="1.0410888314019651"/>
    <n v="4.4381042127634142E-2"/>
    <x v="3"/>
    <n v="0.65383325580640628"/>
    <x v="2"/>
  </r>
  <r>
    <s v="4ef0fe90772032a9c5f293b90fd8376e20a35677"/>
    <s v="52bd512eb83e4a6b618a7304f3e96eb1881a4d3f"/>
    <s v="ACTIVO"/>
    <s v="a77c76312e7298e8d8cbf37d37191bb75af8eded"/>
    <n v="38"/>
    <s v="OROCH"/>
    <n v="2021"/>
    <s v="OROCH"/>
    <s v="aa53c8567ff812605778a953828db0859dac88bf"/>
    <s v="NUEVO"/>
    <n v="84"/>
    <d v="2021-05-01T00:00:00"/>
    <d v="2028-05-01T00:00:00"/>
    <m/>
    <n v="75370750"/>
    <n v="75370750"/>
    <n v="0"/>
    <n v="1582473"/>
    <s v="e930ed8a49045100853f6396856eaf443e98b2ef"/>
    <n v="0.54432312096905611"/>
    <n v="1.2009447865714571"/>
    <n v="0.16994387989697479"/>
    <n v="-0.1357286000222187"/>
    <n v="0.19907679691992"/>
    <x v="0"/>
    <n v="1"/>
    <x v="0"/>
  </r>
  <r>
    <s v="d82f3633af1d8f4738613f7990db1404582c969d"/>
    <s v="91df5c15506d80844ced5901f1b94d3b6f6376f6"/>
    <s v="PREPAGADO"/>
    <s v="d19c40609c4807762585bd10be1ea09dc899fb2b"/>
    <n v="59"/>
    <s v="USADOS"/>
    <n v="2018"/>
    <s v="USADOS MM"/>
    <m/>
    <s v="NUEVO"/>
    <n v="72"/>
    <d v="2021-04-03T00:00:00"/>
    <d v="2027-03-04T00:00:00"/>
    <d v="2021-09-27T00:00:00"/>
    <n v="29000000"/>
    <n v="29000000"/>
    <n v="0"/>
    <n v="801948"/>
    <s v="e05a7593bcbc82d3470e473adb88137dfd0ae415"/>
    <n v="-0.45017989432161648"/>
    <n v="1.2009447865714571"/>
    <n v="0.68373306478441309"/>
    <n v="-0.1572850831854721"/>
    <n v="0.1217289195237771"/>
    <x v="1"/>
    <n v="1"/>
    <x v="0"/>
  </r>
  <r>
    <s v="acfa087a7953918c25e9935c0030371875dec412"/>
    <s v="6469ceea80b585e9f93a83ad145c4a51c75d8131"/>
    <s v="PREPAGADO"/>
    <s v="44f5f8de4291a4a16492fe0b13036cffd8ffdb43"/>
    <n v="7"/>
    <s v="DUSTER"/>
    <n v="2021"/>
    <s v="DUSTER"/>
    <s v="2e892f86d188d01ec5691b7918003dc271108083"/>
    <s v="NUEVO"/>
    <n v="84"/>
    <d v="2020-05-29T00:00:00"/>
    <d v="2027-05-29T00:00:00"/>
    <d v="2021-07-27T00:00:00"/>
    <n v="51790000"/>
    <n v="51790000"/>
    <n v="0"/>
    <n v="1129216"/>
    <s v="e05a7593bcbc82d3470e473adb88137dfd0ae415"/>
    <n v="-0.32889903879836369"/>
    <n v="1.2009447865714571"/>
    <n v="0.4070773498450232"/>
    <n v="0.62013168541950081"/>
    <n v="-0.34235834485308059"/>
    <x v="0"/>
    <n v="1"/>
    <x v="0"/>
  </r>
  <r>
    <s v="89a67768043abc2d2f6658fc6ae404b2f3fdb2c4"/>
    <s v="d81a47681b39b1a1e744c0974a247d65508fd9c2"/>
    <s v="PREPAGADO"/>
    <s v="4ed602eda8bf7f8f674b77a7266776acb1f1dd2a"/>
    <n v="76"/>
    <s v="KWID"/>
    <n v="2020"/>
    <s v="KWID"/>
    <s v="2e892f86d188d01ec5691b7918003dc271108083"/>
    <s v="NUEVO"/>
    <n v="84"/>
    <d v="2019-06-25T00:00:00"/>
    <d v="2026-06-25T00:00:00"/>
    <d v="2021-12-03T00:00:00"/>
    <n v="32990000"/>
    <n v="20990000"/>
    <n v="12000000"/>
    <n v="562609"/>
    <s v="e479a237a33c879450fd7f632a21723886088e64"/>
    <n v="1.429673366288801"/>
    <n v="-0.29267585058309598"/>
    <n v="0.23880823001478779"/>
    <n v="-0.3458900390037431"/>
    <n v="-0.34235834485308059"/>
    <x v="0"/>
    <n v="0.63625341012428005"/>
    <x v="2"/>
  </r>
  <r>
    <s v="bbf64a8d0d4d8e37a70ffbd93a9735c7c8768132"/>
    <s v="2c8aeb7f3ed52cfc50733f0e93e8e805b294b59a"/>
    <s v="ACTIVO"/>
    <s v="7e56e2af0ef46a9f3840a5080889a18764a6b436"/>
    <n v="48"/>
    <s v="LOGAN"/>
    <n v="2022"/>
    <s v="NUEVO LOGAN PH2"/>
    <m/>
    <s v="NUEVO"/>
    <n v="48"/>
    <d v="2022-03-01T00:00:00"/>
    <d v="2026-03-01T00:00:00"/>
    <m/>
    <n v="60250000"/>
    <n v="20000000"/>
    <n v="40250000"/>
    <n v="572676"/>
    <s v="1aba83a2bcdc0ee0ade96b67732e7d9804307f8e"/>
    <n v="-0.26825861103673743"/>
    <n v="-1.5422093337523051"/>
    <n v="-0.46241203996448682"/>
    <n v="-0.35331306582437128"/>
    <n v="1.9007300996350649"/>
    <x v="5"/>
    <n v="0.33195020746887965"/>
    <x v="1"/>
  </r>
  <r>
    <s v="4a1f9920378198382a8441f60b9259268208dd39"/>
    <s v="e9948a67d21644dc0d06230e6e9a34e2bd11126f"/>
    <s v="ACTIVO"/>
    <s v="e139f243591bdbccf3b82d580afbd69b2011a818"/>
    <n v="60"/>
    <s v="STEPWAY"/>
    <n v="2020"/>
    <s v="NUEVO STEPWAY PH2"/>
    <s v="2e892f86d188d01ec5691b7918003dc271108083"/>
    <s v="NUEVO"/>
    <n v="84"/>
    <d v="2019-11-22T00:00:00"/>
    <d v="2026-11-22T00:00:00"/>
    <m/>
    <n v="55170000"/>
    <n v="35170000"/>
    <n v="20000000"/>
    <n v="719113"/>
    <s v="026f2dbff0f657cf8b51a37de1e13584f2ccb0a9"/>
    <n v="-2.6574914648448171"/>
    <n v="-0.28762221299741197"/>
    <n v="0.52564408481904745"/>
    <n v="0.37692591152799437"/>
    <n v="2.0554258544273512"/>
    <x v="0"/>
    <n v="0.63748413993112196"/>
    <x v="2"/>
  </r>
  <r>
    <s v="61520f267dca1e0c9d4c9d876baed8cc23b937ae"/>
    <s v="19e1e5f5762f420b92c27ba95810b5490248cfb1"/>
    <s v="PREPAGADO"/>
    <s v="4db898134df57de25ee14fc3156c0fe345e0de51"/>
    <n v="38"/>
    <s v="DUSTER"/>
    <n v="2019"/>
    <s v="DUSTER"/>
    <m/>
    <s v="NUEVO"/>
    <n v="12"/>
    <d v="2018-10-23T00:00:00"/>
    <d v="2019-10-10T00:00:00"/>
    <d v="2019-05-23T00:00:00"/>
    <n v="49990000"/>
    <n v="12990000"/>
    <n v="37000000"/>
    <n v="1191567"/>
    <s v="d2d2bc23d15981022aec65b1ffb2993f93c8d625"/>
    <n v="1.2113678263469461"/>
    <n v="-1.8382599849327801"/>
    <n v="-0.38336754998180411"/>
    <n v="0.65471107505988324"/>
    <n v="0.81785981608906366"/>
    <x v="2"/>
    <n v="0.25985197039407881"/>
    <x v="1"/>
  </r>
  <r>
    <s v="04bec61162a44815104474a5d81e9ed104bb7b00"/>
    <s v="512433ad17e5c23539900d0b7827a4327452fcbd"/>
    <s v="PREPAGADO"/>
    <s v="6effd9726a01d97fb90ac9a7f16ca5cd0d2646e1"/>
    <n v="60"/>
    <s v="DUSTER"/>
    <n v="2017"/>
    <s v="DUSTER"/>
    <m/>
    <s v="NUEVO"/>
    <n v="60"/>
    <d v="2017-02-06T00:00:00"/>
    <d v="2022-06-02T00:00:00"/>
    <d v="2019-08-21T00:00:00"/>
    <n v="54160000"/>
    <n v="39160000"/>
    <n v="15000000"/>
    <n v="967268"/>
    <s v="d7ba29214e26fca7c43eb9f199a80e049e060e7b"/>
    <n v="0.82326908867253745"/>
    <n v="6.3699937519372599E-2"/>
    <n v="0.37492687303395678"/>
    <n v="-0.573177710220654"/>
    <n v="0.81785981608906366"/>
    <x v="3"/>
    <n v="0.72304283604135888"/>
    <x v="2"/>
  </r>
  <r>
    <s v="254d54ce0200c1403a9f3a329b2cc3d477042b22"/>
    <s v="2d6460d10780e6acb2f9d98a46cbaf0a1a9c2223"/>
    <s v="ACTIVO"/>
    <s v="b03c331a519e3fb6e210c57f6f7646420773acf4"/>
    <n v="38"/>
    <s v="LOGAN"/>
    <n v="2020"/>
    <s v="NUEVO LOGAN PH2"/>
    <s v="2e892f86d188d01ec5691b7918003dc271108083"/>
    <s v="NUEVO"/>
    <n v="84"/>
    <d v="2020-02-03T00:00:00"/>
    <d v="2027-02-03T00:00:00"/>
    <m/>
    <n v="40906350"/>
    <n v="40906350"/>
    <n v="0"/>
    <n v="960688"/>
    <s v="e930ed8a49045100853f6396856eaf443e98b2ef"/>
    <n v="-1.5780918506878669"/>
    <n v="1.2009447865714571"/>
    <n v="0.68373306478441309"/>
    <n v="-4.1981407432746887E-3"/>
    <n v="-0.49705409964536651"/>
    <x v="0"/>
    <n v="1"/>
    <x v="0"/>
  </r>
  <r>
    <s v="380ea511196bcc28f58be09f228b534dd676a513"/>
    <s v="26a1b79a9eb2eb8746d283fba53f2caf4fe1c06f"/>
    <s v="PREPAGADO"/>
    <s v="c4f571c84dfd1be0360bdeed5c89373e15ac07b0"/>
    <n v="61"/>
    <s v="OROCH"/>
    <n v="2017"/>
    <s v="OROCH"/>
    <m/>
    <s v="NUEVO"/>
    <n v="84"/>
    <d v="2016-10-24T00:00:00"/>
    <d v="2023-10-24T00:00:00"/>
    <d v="2017-08-23T00:00:00"/>
    <n v="65050000"/>
    <n v="46050000"/>
    <n v="19000000"/>
    <n v="876746"/>
    <s v="7e9fc38f652bec55c8b73bce6ec70c4faa124ee7"/>
    <n v="-1.6023480217925179"/>
    <n v="1.5899933677092669E-3"/>
    <n v="-0.31744851612748037"/>
    <n v="-0.27471328507198711"/>
    <n v="-0.1103147126646518"/>
    <x v="0"/>
    <n v="0.70791698693312832"/>
    <x v="2"/>
  </r>
  <r>
    <s v="69f6c4ac0bc1c2e4aa1d77dd21d4f2e01ce7d5d2"/>
    <s v="4a01c0182a6fc04b5f0a227b8dfe4509c7636f77"/>
    <s v="PREPAGADO"/>
    <s v="a6e9822cd26ee6c26b8f510d4f1013d25c7436e4"/>
    <n v="27"/>
    <s v="STEPWAY"/>
    <n v="2019"/>
    <s v="NUEVO STEPWAY"/>
    <m/>
    <s v="NUEVO"/>
    <n v="24"/>
    <d v="2018-10-29T00:00:00"/>
    <d v="2020-10-29T00:00:00"/>
    <d v="2020-02-24T00:00:00"/>
    <n v="49990000"/>
    <n v="14990000"/>
    <n v="35000000"/>
    <n v="685870"/>
    <s v="db38aae051445c1f320476595ec5710790c61966"/>
    <n v="0.1562243832946473"/>
    <n v="-1.673978645932551"/>
    <n v="-2.2309601776186789"/>
    <n v="1.6671724368502401"/>
    <n v="0.43112042910834891"/>
    <x v="2"/>
    <n v="0.2998599719943989"/>
    <x v="1"/>
  </r>
  <r>
    <s v="f0f93a08180d3cd469fdc5b32c0640fc37755015"/>
    <s v="0cdb25db0b4a10012fc77f09a1305dcf7b7caf5c"/>
    <s v="CANCELADO"/>
    <s v="6bf12817a6164c0e4ceb7a01868ef46da7884be8"/>
    <n v="246"/>
    <s v="OROCH"/>
    <n v="2018"/>
    <s v="OROCH"/>
    <m/>
    <s v="NUEVO"/>
    <n v="36"/>
    <d v="2018-05-02T00:00:00"/>
    <d v="2021-02-05T00:00:00"/>
    <d v="2021-02-17T00:00:00"/>
    <n v="60990000"/>
    <n v="22560146"/>
    <n v="38429854"/>
    <n v="890441"/>
    <s v="f1460623c17c08451d00fb38742b8e09eea4ea70"/>
    <n v="0.56857929207370672"/>
    <n v="-1.3863831406005249"/>
    <n v="-4.4146365390986242"/>
    <n v="-0.46081253371465641"/>
    <n v="1.0499034482774929"/>
    <x v="4"/>
    <n v="0.3698990982128218"/>
    <x v="1"/>
  </r>
  <r>
    <s v="73929d4237100346eebb44118d23c016758c7afd"/>
    <s v="55e4ad0e62b9fdf3790edc59282477c094a57cee"/>
    <s v="ACTIVO"/>
    <s v="85ace3a84a80c0e854519914fde3b46a8c91f803"/>
    <n v="50"/>
    <s v="SANDERO"/>
    <n v="2020"/>
    <s v="NUEVO SANDERO PH2"/>
    <s v="2e892f86d188d01ec5691b7918003dc271108083"/>
    <s v="NUEVO"/>
    <n v="24"/>
    <d v="2019-12-26T00:00:00"/>
    <d v="2021-12-26T00:00:00"/>
    <m/>
    <n v="38490000"/>
    <n v="30000000"/>
    <n v="8490000"/>
    <n v="1517199"/>
    <s v="f5faa20ec38eb79836445ff6da0fea6c765c883c"/>
    <n v="0.13196821218999669"/>
    <n v="0.29520977851850672"/>
    <n v="5.1377144922950549E-2"/>
    <n v="1.026151172332473"/>
    <n v="0.74051193869292065"/>
    <x v="2"/>
    <n v="0.77942322681215903"/>
    <x v="2"/>
  </r>
  <r>
    <s v="bf920a68efba43a98a45fd5e7f4693cf5571d209"/>
    <s v="bc54934c5306cf3514c20eabada92842420911a0"/>
    <s v="PREPAGADO"/>
    <s v="a65c60e59165d9af643419b26154ffd93f642835"/>
    <n v="74"/>
    <s v="STEPWAY"/>
    <n v="2019"/>
    <s v="NUEVO STEPWAY"/>
    <m/>
    <s v="NUEVO"/>
    <n v="36"/>
    <d v="2018-11-05T00:00:00"/>
    <d v="2021-05-11T00:00:00"/>
    <d v="2020-04-30T00:00:00"/>
    <n v="43550000"/>
    <n v="28550000"/>
    <n v="15000000"/>
    <n v="1018988"/>
    <s v="f63667f7e267acb03c87c3e26f4d130769528873"/>
    <n v="1.2962644252132229"/>
    <n v="-0.21336476623361461"/>
    <n v="-0.66388695959154709"/>
    <n v="-0.30793850751236218"/>
    <n v="1.9007300996350649"/>
    <x v="4"/>
    <n v="0.65556831228473023"/>
    <x v="2"/>
  </r>
  <r>
    <s v="57e9d6156783a5945229aeae708a87a7b106ebd8"/>
    <s v="8138b3a84aac269dce6a46a355595f6313186e28"/>
    <s v="PREPAGADO"/>
    <s v="30c7c4d76d30bc37a7d13b4c95a2ac93f65f85d1"/>
    <n v="59"/>
    <s v="SANDERO"/>
    <n v="2018"/>
    <s v="NUEVO SANDERO"/>
    <m/>
    <s v="NUEVO"/>
    <n v="12"/>
    <d v="2017-08-18T00:00:00"/>
    <d v="2018-08-18T00:00:00"/>
    <d v="2017-09-19T00:00:00"/>
    <n v="31990000"/>
    <n v="5000000"/>
    <n v="26990000"/>
    <n v="460335"/>
    <s v="7f9e4021b093c57ae939c2999fa9b6f9d2ac5b97"/>
    <n v="1.6115946495736799"/>
    <n v="-2.2634710847541588"/>
    <n v="-0.1462340800337556"/>
    <n v="1.30671503385418"/>
    <n v="0.43112042910834891"/>
    <x v="2"/>
    <n v="0.2"/>
    <x v="3"/>
  </r>
  <r>
    <s v="7694b1aba8d624e4d63511c184e4e098859d480e"/>
    <s v="246150bee43126c98a81b39441d49af9bb4e1c4b"/>
    <s v="PREPAGADO"/>
    <s v="e6976976065db65503decebbef7da36d9a20087d"/>
    <n v="87"/>
    <s v="LOGAN"/>
    <n v="2019"/>
    <s v="NUEVO LOGAN"/>
    <s v="2e892f86d188d01ec5691b7918003dc271108083"/>
    <s v="NUEVO"/>
    <n v="48"/>
    <d v="2019-01-14T00:00:00"/>
    <d v="2023-01-14T00:00:00"/>
    <d v="2020-02-07T00:00:00"/>
    <n v="34590000"/>
    <n v="10590000"/>
    <n v="24000000"/>
    <n v="294537"/>
    <s v="bcea55f18d716a78cffe6d51a537622fc3feb487"/>
    <n v="0.68986014759695946"/>
    <n v="-1.6481182270005981"/>
    <n v="-1.501899647822603"/>
    <n v="-0.7317901858848419"/>
    <n v="1.0499034482774929"/>
    <x v="5"/>
    <n v="0.30615784908933219"/>
    <x v="1"/>
  </r>
  <r>
    <s v="80f5313ae751b6b99703a6013cd015ffd8fc7282"/>
    <s v="97a9eb746fc12447ce9b9b0cc88a5e3b8d5b16c7"/>
    <s v="PREPAGADO"/>
    <s v="cc432eef280b9b0f7eec3ec1104a5239c956a8aa"/>
    <n v="38"/>
    <s v="SANDERO"/>
    <n v="2020"/>
    <s v="NUEVO SANDERO PH2"/>
    <s v="2e892f86d188d01ec5691b7918003dc271108083"/>
    <s v="NUEVO"/>
    <n v="72"/>
    <d v="2020-12-06T00:00:00"/>
    <d v="2026-06-12T00:00:00"/>
    <d v="2021-04-23T00:00:00"/>
    <n v="38890000"/>
    <n v="20890000"/>
    <n v="18000000"/>
    <n v="545870"/>
    <s v="3a511fa6cc43568fab99dbdb57f653874780a34f"/>
    <n v="-0.58358883539719453"/>
    <n v="-0.69959049832422437"/>
    <n v="0.44659959483636458"/>
    <n v="-0.4653753801808575"/>
    <n v="-1.1931849962106531"/>
    <x v="1"/>
    <n v="0.53715608125482128"/>
    <x v="4"/>
  </r>
  <r>
    <s v="c372b2bec0805133ebae891babbfc400b11f38d3"/>
    <s v="a8d786c57511b7252ef41eb9fb16c85cdeafabdf"/>
    <s v="PREPAGADO"/>
    <s v="8e1d47a30cc0417d3cca54bd2f30d9b5caa2e6b1"/>
    <n v="49"/>
    <s v="DUSTER"/>
    <n v="2019"/>
    <s v="DUSTER"/>
    <m/>
    <s v="NUEVO"/>
    <n v="84"/>
    <d v="2018-06-07T00:00:00"/>
    <d v="2025-07-06T00:00:00"/>
    <d v="2021-08-03T00:00:00"/>
    <n v="57516000"/>
    <n v="50554363"/>
    <n v="6961637"/>
    <n v="951190"/>
    <s v="65ce8e050551bdd5f972d0481ca61ec12607b8d3"/>
    <n v="0.39878609434115281"/>
    <n v="0.70393599137362517"/>
    <n v="-0.44821082784970828"/>
    <n v="-0.32945416651738008"/>
    <n v="-1.1931849962106531"/>
    <x v="0"/>
    <n v="0.87896173238750952"/>
    <x v="0"/>
  </r>
  <r>
    <s v="c92a6bfd554bf32e5e824a862a91642da018191f"/>
    <s v="4d6f75d07d07614e64368f1c2aa1cef4adb28349"/>
    <s v="PREPAGADO"/>
    <s v="779a5d721169ae8d9bb4b60cd9fdf1c437be1e57"/>
    <n v="49"/>
    <s v="LOGAN"/>
    <n v="2019"/>
    <s v="NUEVO LOGAN"/>
    <m/>
    <s v="NUEVO"/>
    <n v="72"/>
    <d v="2018-08-05T00:00:00"/>
    <d v="2024-05-08T00:00:00"/>
    <d v="2018-12-20T00:00:00"/>
    <n v="37440000"/>
    <n v="18720000"/>
    <n v="18720000"/>
    <n v="454182"/>
    <s v="d2d2bc23d15981022aec65b1ffb2993f93c8d625"/>
    <n v="1.35690485297485"/>
    <n v="-0.85216124758390532"/>
    <n v="0.72325530977575447"/>
    <n v="0.6209491642953876"/>
    <n v="-0.49705409964536651"/>
    <x v="1"/>
    <n v="0.5"/>
    <x v="4"/>
  </r>
  <r>
    <s v="c0f0181bc27098417bc8d58fe70c03cb3c75a38d"/>
    <s v="3d973b6c3f262dd91fffe8daf2122f0cb95ef6de"/>
    <s v="PREPAGADO"/>
    <s v="cc432eef280b9b0f7eec3ec1104a5239c956a8aa"/>
    <n v="48"/>
    <s v="SANDERO"/>
    <n v="2021"/>
    <s v="NUEVO SANDERO PH2"/>
    <s v="2e892f86d188d01ec5691b7918003dc271108083"/>
    <s v="NUEVO"/>
    <n v="72"/>
    <d v="2020-07-14T00:00:00"/>
    <d v="2026-07-14T00:00:00"/>
    <d v="2021-03-29T00:00:00"/>
    <n v="52000000"/>
    <n v="20000000"/>
    <n v="32000000"/>
    <n v="490254"/>
    <s v="33a4a5fc270bf1ce3ae20561056b2ba805df815d"/>
    <n v="-1.4407288855812889E-3"/>
    <n v="-1.3259549477736039"/>
    <n v="0.44659959483636458"/>
    <n v="2.0242006105545172"/>
    <n v="0.50846830650449182"/>
    <x v="1"/>
    <n v="0.38461538461538464"/>
    <x v="1"/>
  </r>
  <r>
    <s v="16c9a6f9a38cb24e1e488c5e81c59ada4f33288f"/>
    <s v="250a2068e8d6e28417cf0e210c5a73af884f84eb"/>
    <s v="PREPAGADO"/>
    <s v="d42a0e1d5792a438fbe63c928d603c193394d0b9"/>
    <n v="51"/>
    <s v="DUSTER"/>
    <n v="2018"/>
    <s v="DUSTER"/>
    <m/>
    <s v="NUEVO"/>
    <n v="72"/>
    <d v="2017-10-17T00:00:00"/>
    <d v="2023-10-17T00:00:00"/>
    <d v="2018-02-15T00:00:00"/>
    <n v="57990000"/>
    <n v="33990000"/>
    <n v="24000000"/>
    <n v="810605"/>
    <s v="c7093c3b30a4a709fd8615f4457ce8502fa1b486"/>
    <n v="1.3205205963178741"/>
    <n v="-0.49847045121880701"/>
    <n v="0.48612183982770601"/>
    <n v="0.27772453463059721"/>
    <n v="4.4381042127634142E-2"/>
    <x v="1"/>
    <n v="0.58613554061045003"/>
    <x v="4"/>
  </r>
  <r>
    <s v="a37f7ffab6857035fa116d7c656aec075d80b762"/>
    <s v="8a0f7ebeed5c5737d7c016bf07c0db86bb277d6a"/>
    <s v="PREPAGADO"/>
    <s v="1e37c6928f415c93f35587957257b25f2220204d"/>
    <n v="76"/>
    <s v="SANDERO"/>
    <n v="2020"/>
    <s v="NUEVO SANDERO"/>
    <s v="2e892f86d188d01ec5691b7918003dc271108083"/>
    <s v="NUEVO"/>
    <n v="84"/>
    <d v="2019-05-27T00:00:00"/>
    <d v="2026-05-27T00:00:00"/>
    <d v="2019-12-19T00:00:00"/>
    <n v="36990000"/>
    <n v="24990000"/>
    <n v="12000000"/>
    <n v="538038"/>
    <s v="e479a237a33c879450fd7f632a21723886088e64"/>
    <n v="1.090086970823694"/>
    <n v="-0.13115969625440671"/>
    <n v="0.2094661248883162"/>
    <n v="-7.9722180058440419E-3"/>
    <n v="0.58581618390063472"/>
    <x v="0"/>
    <n v="0.67558799675587999"/>
    <x v="2"/>
  </r>
  <r>
    <s v="1202d90542b5ea64a668087eb615becf7d5637b1"/>
    <s v="ce3851a7aba7090eb256be7d499b064181609c41"/>
    <s v="ACTIVO"/>
    <s v="d70c5ad6d9927086d188b2a0af85d533acdf3336"/>
    <n v="74"/>
    <s v="DUSTER"/>
    <n v="2021"/>
    <s v="DUSTER"/>
    <s v="2e892f86d188d01ec5691b7918003dc271108083"/>
    <s v="NUEVO"/>
    <n v="24"/>
    <d v="2020-02-10T00:00:00"/>
    <d v="2022-02-10T00:00:00"/>
    <m/>
    <n v="54990000"/>
    <n v="12000000"/>
    <n v="42990000"/>
    <n v="603862"/>
    <s v="28b0c6e43cc5ec67e977aa1c0cce8b1a5eb36ce2"/>
    <n v="-0.52294840763556816"/>
    <n v="-2.0092035461559119"/>
    <n v="-0.93667897986058324"/>
    <n v="2.7369821157534551"/>
    <n v="-0.57440197704150942"/>
    <x v="2"/>
    <n v="0.21822149481723949"/>
    <x v="1"/>
  </r>
  <r>
    <s v="680098b036dcbea26e483bc815ff3c39dc9efcf4"/>
    <s v="f9b7af862c3a3154be0e35f153cc3f17b5ddbf85"/>
    <s v="ACTIVO"/>
    <s v="f92259594cc36db09951704e2e59eef51308995c"/>
    <n v="38"/>
    <s v="DUSTER"/>
    <n v="2019"/>
    <s v="DUSTER"/>
    <s v="2e892f86d188d01ec5691b7918003dc271108083"/>
    <s v="NUEVO"/>
    <n v="72"/>
    <d v="2019-03-10T00:00:00"/>
    <d v="2025-03-10T00:00:00"/>
    <m/>
    <n v="54435000"/>
    <n v="19435000"/>
    <n v="35000000"/>
    <n v="420568"/>
    <s v="f2b6d61f97ec8f1fe44ff1e2d5c5e1ad94b895ba"/>
    <n v="0.38665800878882761"/>
    <n v="-1.439220959563849"/>
    <n v="-0.50193428495582826"/>
    <n v="0.90678929934124142"/>
    <n v="1.281947080465921"/>
    <x v="1"/>
    <n v="0.3570313217598971"/>
    <x v="1"/>
  </r>
  <r>
    <s v="eb2e0637dbf1cdc5517ae7722c8a20cde018d756"/>
    <s v="666ab849636c273de548a0a2dbffd39725cd3f88"/>
    <s v="PREPAGADO"/>
    <s v="77a187d9631467b0be64469f0c5f8a6dea1b1f85"/>
    <n v="220"/>
    <s v="SANDERO"/>
    <n v="2017"/>
    <s v="NUEVO SANDERO"/>
    <m/>
    <s v="NUEVO"/>
    <n v="72"/>
    <d v="2016-09-12T00:00:00"/>
    <d v="2022-12-09T00:00:00"/>
    <d v="2021-09-29T00:00:00"/>
    <n v="37940000"/>
    <n v="36043000"/>
    <n v="1897000"/>
    <n v="782520"/>
    <s v="e35cd06998e5b136c3a45ddcc0e768cf0a893437"/>
    <n v="0.82326908867253745"/>
    <n v="0.99563418315592023"/>
    <n v="0.16859028252826641"/>
    <n v="-0.42382103374926111"/>
    <n v="-0.26501046745693763"/>
    <x v="1"/>
    <n v="0.95"/>
    <x v="0"/>
  </r>
  <r>
    <s v="ab1fb855ba8105b07b76f6dd27b982c3c6636d49"/>
    <s v="f37ced7c09295c77eca66db59d5e2c7e61779f10"/>
    <s v="PREPAGADO"/>
    <s v="8e5a6ec8ecf5a2a4f1b2a3647d59bf4bceeae6a9"/>
    <n v="241"/>
    <s v="SANDERO"/>
    <n v="2019"/>
    <s v="NUEVO SANDERO"/>
    <m/>
    <s v="NUEVO"/>
    <n v="84"/>
    <d v="2018-03-16T00:00:00"/>
    <d v="2025-03-16T00:00:00"/>
    <d v="2018-06-15T00:00:00"/>
    <n v="33280000"/>
    <n v="29952000"/>
    <n v="3328000"/>
    <n v="631894"/>
    <s v="1188a05533a86f26549ae6e1af7ac4164a633741"/>
    <n v="0.66560397649230885"/>
    <n v="0.79032357974038436"/>
    <n v="-5.02971501858544E-2"/>
    <n v="-0.42382103374926111"/>
    <n v="-0.72909773183379534"/>
    <x v="0"/>
    <n v="0.9"/>
    <x v="0"/>
  </r>
  <r>
    <s v="c7926ec33cf7f387d3a5d8961df692cb6294c07c"/>
    <s v="e062d5c5129ebf952235c2b49b343c60496ae8f5"/>
    <s v="PREPAGADO"/>
    <s v="9109d5c0288204d4def287dc44facc8b9c4664a1"/>
    <n v="38"/>
    <s v="SANDERO"/>
    <n v="2020"/>
    <s v="NUEVO SANDERO PH2"/>
    <s v="2e892f86d188d01ec5691b7918003dc271108083"/>
    <s v="NUEVO"/>
    <n v="84"/>
    <d v="2019-02-12T00:00:00"/>
    <d v="2026-12-02T00:00:00"/>
    <d v="2020-11-03T00:00:00"/>
    <n v="43210000"/>
    <n v="44110000"/>
    <n v="0"/>
    <n v="925838"/>
    <s v="3f2c647e5fbdfc904d2d50b0a2763b0ede40008b"/>
    <n v="4.7071613323719813E-2"/>
    <n v="1.286471073576309"/>
    <n v="0.84182204474977862"/>
    <n v="-0.1059369216220581"/>
    <n v="1.668686467446636"/>
    <x v="0"/>
    <n v="1.0208285119185374"/>
    <x v="0"/>
  </r>
  <r>
    <s v="6b178541f07fe92fc354d0b6b83805a8a9bb2f5b"/>
    <s v="4b1fbe6e05be313e6c593b3c9ea84cea04e9b53d"/>
    <s v="PREPAGADO"/>
    <s v="42df86fde4435d0c9f7f380c96b820b35bed1a95"/>
    <n v="220"/>
    <s v="CAPTUR"/>
    <n v="2021"/>
    <s v="CAPTUR"/>
    <s v="2e892f86d188d01ec5691b7918003dc271108083"/>
    <s v="NUEVO"/>
    <n v="84"/>
    <d v="2020-06-07T00:00:00"/>
    <d v="2027-07-06T00:00:00"/>
    <d v="2020-10-26T00:00:00"/>
    <n v="79890000"/>
    <n v="30000000"/>
    <n v="49890000"/>
    <n v="653979"/>
    <s v="d5e3c217d8ea2998bad4e657513b99b45ba38544"/>
    <n v="0.1198401266376715"/>
    <n v="-1.3633175752763591"/>
    <n v="0.6442108197930716"/>
    <n v="-0.13387657723397339"/>
    <n v="0.66316406129677774"/>
    <x v="0"/>
    <n v="0.3755163349605708"/>
    <x v="1"/>
  </r>
  <r>
    <s v="a0076b657db6a1d01ed31866f23c1134f9b99a82"/>
    <s v="69aa827c06b5f01ce1691e7df527791bd097dab1"/>
    <s v="ACTIVO"/>
    <s v="4d5ec67e84268931caf8a5e30a3d75e3f8b93368"/>
    <n v="62"/>
    <s v="DUSTER"/>
    <n v="2022"/>
    <s v="NUEVA DUSTER"/>
    <s v="2e892f86d188d01ec5691b7918003dc271108083"/>
    <s v="NUEVO"/>
    <n v="84"/>
    <d v="2021-05-20T00:00:00"/>
    <d v="2028-05-20T00:00:00"/>
    <m/>
    <n v="74411400"/>
    <n v="61411400"/>
    <n v="13000000"/>
    <n v="1221389"/>
    <s v="1a54234f7c81795f4271e355943d9c170a12a279"/>
    <n v="-0.53507649318789341"/>
    <n v="0.48357141517890923"/>
    <n v="-0.50193428495582826"/>
    <n v="2.6535362087051619"/>
    <n v="-0.34235834485308059"/>
    <x v="0"/>
    <n v="0.82529558642896117"/>
    <x v="0"/>
  </r>
  <r>
    <s v="18df334b6c2888c6d8b24d390fbe086b48bb314e"/>
    <s v="07916d4fe4e77c8b5853f68e92f6648f69b8f9e1"/>
    <s v="PREPAGADO"/>
    <s v="ac4cf0c7abcdae09914607ba0408545023141170"/>
    <n v="60"/>
    <s v="KWID"/>
    <n v="2021"/>
    <s v="KWID"/>
    <s v="2e892f86d188d01ec5691b7918003dc271108083"/>
    <s v="NUEVO"/>
    <n v="84"/>
    <d v="2020-11-25T00:00:00"/>
    <d v="2027-11-25T00:00:00"/>
    <d v="2021-08-23T00:00:00"/>
    <n v="43990000"/>
    <n v="43990000"/>
    <n v="0"/>
    <n v="974532"/>
    <s v="10b38286d0ce07306e01a8d181c6bb54393382de"/>
    <n v="0.14409629774232199"/>
    <n v="1.2009447865714571"/>
    <n v="-0.1067118350424142"/>
    <n v="8.9814242922865162E-3"/>
    <n v="4.4381042127634142E-2"/>
    <x v="0"/>
    <n v="1"/>
    <x v="0"/>
  </r>
  <r>
    <s v="59fe41aecec3783a55b59325a1869b2af2e544c5"/>
    <s v="f55c8901878e03e22981e40b1698b3a4b4c55b26"/>
    <s v="PREPAGADO"/>
    <s v="a7dd55b98ce047d2fdb9afbcfc3cfad027700d30"/>
    <n v="62"/>
    <s v="DUSTER"/>
    <n v="2021"/>
    <s v="DUSTER"/>
    <s v="2e892f86d188d01ec5691b7918003dc271108083"/>
    <s v="NUEVO"/>
    <n v="72"/>
    <d v="2020-06-18T00:00:00"/>
    <d v="2026-06-18T00:00:00"/>
    <d v="2020-09-02T00:00:00"/>
    <n v="61944300"/>
    <n v="30972150"/>
    <n v="30972150"/>
    <n v="788696"/>
    <s v="e3641dd6fa4340be1e1a0c44a89e0218e2c9b4d8"/>
    <n v="-0.122721584408834"/>
    <n v="-0.85216124758390532"/>
    <n v="0.13042163490563341"/>
    <n v="1.016641134885951"/>
    <n v="1.823382222238922"/>
    <x v="1"/>
    <n v="0.5"/>
    <x v="4"/>
  </r>
  <r>
    <s v="6b467ee0eff754d1ef141ab1f384d18cc525c23d"/>
    <s v="a9b357fbbffdd5756ffb57c5765b8c6870614c3c"/>
    <s v="PREPAGADO"/>
    <s v="30c7c4d76d30bc37a7d13b4c95a2ac93f65f85d1"/>
    <n v="49"/>
    <s v="LOGAN"/>
    <n v="2018"/>
    <s v="NUEVO LOGAN"/>
    <m/>
    <s v="NUEVO"/>
    <n v="84"/>
    <d v="2017-08-08T00:00:00"/>
    <d v="2024-08-08T00:00:00"/>
    <d v="2019-08-02T00:00:00"/>
    <n v="36736503"/>
    <n v="31736503"/>
    <n v="5000000"/>
    <n v="721820"/>
    <s v="ec864d326046a09cd623dc375f247c93a8c47de2"/>
    <n v="0.92029377309113969"/>
    <n v="0.64207122308737608"/>
    <n v="0.92086653473246149"/>
    <n v="-0.74398532447059385"/>
    <n v="-0.49705409964536651"/>
    <x v="0"/>
    <n v="0.86389559180415187"/>
    <x v="0"/>
  </r>
  <r>
    <s v="6610117eee9571baa38f7a93e8d80c1e830ce998"/>
    <s v="bc1b86947c1a91dc31a18613fc56900f8829ba28"/>
    <s v="PREPAGADO"/>
    <s v="45d39635e54aa144f5d9a478fbeaa79690616197"/>
    <n v="60"/>
    <s v="SANDERO"/>
    <n v="2018"/>
    <s v="NUEVO SANDERO"/>
    <m/>
    <s v="NUEVO"/>
    <n v="72"/>
    <d v="2017-05-23T00:00:00"/>
    <d v="2023-05-23T00:00:00"/>
    <d v="2018-05-07T00:00:00"/>
    <n v="37420000"/>
    <n v="18710000"/>
    <n v="18710000"/>
    <n v="459969"/>
    <s v="d7ba29214e26fca7c43eb9f199a80e049e060e7b"/>
    <n v="0.90816568753881444"/>
    <n v="-0.85216124758390532"/>
    <n v="0.92086653473246149"/>
    <n v="0.27196102643742892"/>
    <n v="1.5139907126543499"/>
    <x v="1"/>
    <n v="0.5"/>
    <x v="4"/>
  </r>
  <r>
    <s v="aa871326be14426637a5038ee329cc328134e7cf"/>
    <s v="ecd6ace4bd95f59330f05613b66ec3786592a649"/>
    <s v="PREPAGADO"/>
    <s v="e6fe628ed1ecb4f422ee6848d702f45410650137"/>
    <n v="87"/>
    <s v="SANDERO"/>
    <n v="2018"/>
    <s v="NUEVO SANDERO"/>
    <m/>
    <s v="NUEVO"/>
    <n v="24"/>
    <d v="2017-05-07T00:00:00"/>
    <d v="2019-07-05T00:00:00"/>
    <d v="2018-06-26T00:00:00"/>
    <n v="44590000"/>
    <n v="6688500"/>
    <n v="37901500"/>
    <n v="297202"/>
    <s v="bb6b417dfe841dd3bd485a4cfbaf44b16a742455"/>
    <n v="1.114343141928344"/>
    <n v="-2.289335471492659"/>
    <n v="-4.4146365390986242"/>
    <n v="1.9410623782597549"/>
    <n v="1.9007300996350649"/>
    <x v="2"/>
    <n v="0.2"/>
    <x v="3"/>
  </r>
  <r>
    <s v="969c8b1c85d001465fdc08a86e268a09095d1cfc"/>
    <s v="f37d0030f7a2ad6ede5984903b1ca264aff83656"/>
    <s v="CANCELADO"/>
    <s v="77a187d9631467b0be64469f0c5f8a6dea1b1f85"/>
    <n v="38"/>
    <s v="LOGAN"/>
    <n v="2017"/>
    <s v="NUEVO LOGAN"/>
    <m/>
    <s v="NUEVO"/>
    <n v="24"/>
    <d v="2016-11-30T00:00:00"/>
    <d v="2018-11-30T00:00:00"/>
    <d v="2018-12-05T00:00:00"/>
    <n v="34540000"/>
    <n v="12540000"/>
    <n v="22000000"/>
    <n v="536921"/>
    <s v="b8301acfe4fdafeee70d932d10ac6a382433932b"/>
    <n v="0.45942652210277918"/>
    <n v="-1.4144769129895141"/>
    <n v="-4.4146365390986242"/>
    <n v="0.3600760057392664"/>
    <n v="0.43112042910834891"/>
    <x v="2"/>
    <n v="0.36305732484076431"/>
    <x v="1"/>
  </r>
  <r>
    <s v="3a95c71fb7c66248a6e91f9cbaadc4df42e02360"/>
    <s v="edbdbdd77c69cb669e10eadbbd7342b9f93aef9e"/>
    <s v="PREPAGADO"/>
    <s v="c88d41f30b4247621f9c5bc1088dd87ce35120d0"/>
    <n v="38"/>
    <s v="DUSTER"/>
    <n v="2020"/>
    <s v="DUSTER Servicio PÃºblico"/>
    <s v="2e892f86d188d01ec5691b7918003dc271108083"/>
    <s v="NUEVO"/>
    <n v="72"/>
    <d v="2019-10-31T00:00:00"/>
    <d v="2025-10-31T00:00:00"/>
    <d v="2020-08-06T00:00:00"/>
    <n v="60709116"/>
    <n v="25541501"/>
    <n v="35167615"/>
    <n v="566125"/>
    <s v="f2b6d61f97ec8f1fe44ff1e2d5c5e1ad94b895ba"/>
    <n v="-0.4986922365309176"/>
    <n v="-1.1777043297606811"/>
    <n v="0.44659959483636458"/>
    <n v="-0.90050813427908427"/>
    <n v="1.668686467446636"/>
    <x v="1"/>
    <n v="0.4207193693942109"/>
    <x v="4"/>
  </r>
  <r>
    <s v="75bea0488f453f01b7bf635b48c464c359e11822"/>
    <s v="386812bba748959cc9b5f86b03e1c3ad9ebf29db"/>
    <s v="PREPAGADO"/>
    <s v="a28074112feb564958f2cd181cccc92c381d5ae1"/>
    <n v="236"/>
    <s v="CAPTUR"/>
    <n v="2022"/>
    <s v="CAPTUR"/>
    <s v="2e892f86d188d01ec5691b7918003dc271108083"/>
    <s v="NUEVO"/>
    <n v="72"/>
    <d v="2021-06-15T00:00:00"/>
    <d v="2027-06-15T00:00:00"/>
    <d v="2021-08-30T00:00:00"/>
    <n v="78174302"/>
    <n v="41624102"/>
    <n v="36550200"/>
    <n v="933366"/>
    <s v="0f9b5dd1053091f7cd0591c9ce15485174f94dc7"/>
    <n v="-0.29251478214138787"/>
    <n v="-0.7189044285730628"/>
    <n v="-1.13429020481729"/>
    <n v="-2.135424431395536E-2"/>
    <n v="0.81785981608906366"/>
    <x v="1"/>
    <n v="0.53245249314794008"/>
    <x v="4"/>
  </r>
  <r>
    <s v="60d9a2462b32f09716ba0b8a3f91bb489c7dbed3"/>
    <s v="239e9ef46504e68cbab38226b74a8ace018f1e51"/>
    <s v="ACTIVO"/>
    <s v="3442fd2b0a938d687196a2165725a50c271c2935"/>
    <n v="49"/>
    <s v="LOGAN"/>
    <n v="2021"/>
    <s v="NUEVO LOGAN PH2"/>
    <s v="2e892f86d188d01ec5691b7918003dc271108083"/>
    <s v="NUEVO"/>
    <n v="24"/>
    <d v="2020-04-03T00:00:00"/>
    <d v="2022-04-03T00:00:00"/>
    <m/>
    <n v="42740000"/>
    <n v="21370000"/>
    <n v="21370000"/>
    <n v="974153"/>
    <s v="87e15bf1cdf86c075c8ab551c1cd6cdf48f66158"/>
    <n v="0.1562243832946473"/>
    <n v="-0.85216124758390532"/>
    <n v="-4.4146365390986242"/>
    <n v="1.368459083907454"/>
    <n v="0.19907679691992"/>
    <x v="2"/>
    <n v="0.5"/>
    <x v="4"/>
  </r>
  <r>
    <s v="378b98e143fc1ac65cc30b39818d420b1cf91103"/>
    <s v="7860a431818a50f027437ec42839f644829ac6c5"/>
    <s v="ACTIVO"/>
    <s v="a28074112feb564958f2cd181cccc92c381d5ae1"/>
    <n v="59"/>
    <s v="DUSTER"/>
    <n v="2021"/>
    <s v="DUSTER"/>
    <s v="2e892f86d188d01ec5691b7918003dc271108083"/>
    <s v="NUEVO"/>
    <n v="60"/>
    <d v="2020-10-23T00:00:00"/>
    <d v="2025-10-23T00:00:00"/>
    <m/>
    <n v="58183771"/>
    <n v="46413771"/>
    <n v="11770000"/>
    <n v="1159010"/>
    <s v="6c55b3ba21e9cb7dc2512cad991949cb9fc0980d"/>
    <n v="-0.29251478214138787"/>
    <n v="0.37029879691882261"/>
    <n v="-0.18575632502509701"/>
    <n v="-0.4961763778102391"/>
    <n v="-0.1103147126646518"/>
    <x v="3"/>
    <n v="0.79770991467706687"/>
    <x v="2"/>
  </r>
  <r>
    <s v="4ec743eb3a1b31f59d363aedfcc1ba61714a2231"/>
    <s v="45877c7d920bd7d906325808310c6f431ea6af7b"/>
    <s v="PREPAGADO"/>
    <s v="4b1b20b9ddf8ea43e77f77073e01a0265e5607a6"/>
    <n v="59"/>
    <s v="USADOS"/>
    <n v="2016"/>
    <s v="USADOS MM"/>
    <m/>
    <s v="NUEVO"/>
    <n v="24"/>
    <d v="2018-08-22T00:00:00"/>
    <d v="2020-08-22T00:00:00"/>
    <d v="2019-06-25T00:00:00"/>
    <n v="65000000"/>
    <n v="30000000"/>
    <n v="35000000"/>
    <n v="1573159"/>
    <s v="bada637fdb1235e4ce7fea4d4cee73127b35ed35"/>
    <n v="0.90816568753881444"/>
    <n v="-1.0100924809804721"/>
    <n v="-2.4385242895315549"/>
    <n v="0.19020085841091"/>
    <n v="0.19907679691992"/>
    <x v="2"/>
    <n v="0.46153846153846156"/>
    <x v="4"/>
  </r>
  <r>
    <s v="f731c6eb4d17f1a95068f0a32068e3e6e7d6d74d"/>
    <s v="514bb6fa45d6b066d8ece79254f35062bf32f43f"/>
    <s v="ACTIVO"/>
    <s v="09f4ca08e9c1ac0cdf9deca10727fd9a28af9054"/>
    <n v="49"/>
    <s v="LOGAN"/>
    <n v="2022"/>
    <s v="NUEVO LOGAN PH2"/>
    <s v="2e892f86d188d01ec5691b7918003dc271108083"/>
    <s v="NUEVO"/>
    <n v="24"/>
    <d v="2021-07-07T00:00:00"/>
    <d v="2023-07-07T00:00:00"/>
    <m/>
    <n v="57300000"/>
    <n v="27300000"/>
    <n v="30000000"/>
    <n v="1379863"/>
    <s v="7f9e4021b093c57ae939c2999fa9b6f9d2ac5b97"/>
    <n v="-1.4931952518215901"/>
    <n v="-0.9489044638530062"/>
    <n v="-0.7785899998952176"/>
    <n v="-0.39155999163144017"/>
    <n v="-0.65174985443765243"/>
    <x v="2"/>
    <n v="0.47643979057591623"/>
    <x v="4"/>
  </r>
  <r>
    <s v="4c44672e881991cff1b40d31e000133e941028ba"/>
    <s v="9aaa913955af0a942ea7674097327e50a21fe45f"/>
    <s v="PREPAGADO"/>
    <s v="277132ad8b04990f093fc5bb72d77163192dec3d"/>
    <n v="48"/>
    <s v="CLIO"/>
    <n v="2017"/>
    <s v="CLIO STYLE"/>
    <m/>
    <s v="NUEVO"/>
    <n v="84"/>
    <d v="2016-10-11T00:00:00"/>
    <d v="2023-11-10T00:00:00"/>
    <d v="2018-12-06T00:00:00"/>
    <n v="29990000"/>
    <n v="14995000"/>
    <n v="14995000"/>
    <n v="346903"/>
    <s v="cafe2aba4c008cb02fee6101be7ab38b6a34f37b"/>
    <n v="0.362401837684177"/>
    <n v="-0.85216124758390532"/>
    <n v="0.92086653473246149"/>
    <n v="-0.42789647959457711"/>
    <n v="-0.80644560922993824"/>
    <x v="0"/>
    <n v="0.5"/>
    <x v="4"/>
  </r>
  <r>
    <s v="1558c1244ac850e5a39050265b7d41d8aafd1942"/>
    <s v="69f02d937b1dfd662f8d48ba2565c243e7f7ce6f"/>
    <s v="PREPAGADO"/>
    <s v="9cd818cbe61cb63e3941d17e43c01281f43d7880"/>
    <n v="62"/>
    <s v="SANDERO"/>
    <n v="2018"/>
    <s v="NUEVO SANDERO"/>
    <m/>
    <s v="NUEVO"/>
    <n v="84"/>
    <d v="2018-02-28T00:00:00"/>
    <d v="2025-02-28T00:00:00"/>
    <d v="2020-08-20T00:00:00"/>
    <n v="35990000"/>
    <n v="30392000"/>
    <n v="5598000"/>
    <n v="653226"/>
    <s v="a51276d62888df36a1235d7ce063c77e63ffb514"/>
    <n v="4.7071613323719813E-2"/>
    <n v="0.56225139511817968"/>
    <n v="0.16858154811212381"/>
    <n v="-9.8226466175153848E-2"/>
    <n v="-0.65174985443765243"/>
    <x v="0"/>
    <n v="0.84445679355376491"/>
    <x v="0"/>
  </r>
  <r>
    <s v="d74e2dd9f7771c5f257ef261c97e5d6793c68421"/>
    <s v="78953cd66b7626631e0a65fa8e4c2de921e53dd3"/>
    <s v="ACTIVO"/>
    <s v="124edca39b8159aadaf3c08b9fe65fc5e651b829"/>
    <n v="291"/>
    <s v="STEPWAY"/>
    <n v="2022"/>
    <s v="NUEVO STEPWAY PH2"/>
    <s v="2e892f86d188d01ec5691b7918003dc271108083"/>
    <s v="NUEVO"/>
    <n v="60"/>
    <d v="2021-10-08T00:00:00"/>
    <d v="2026-10-08T00:00:00"/>
    <m/>
    <n v="62392300"/>
    <n v="17192300"/>
    <n v="45200000"/>
    <n v="430287"/>
    <s v="2af90d6a2f5bbb3be191863ff06e138bd50b2305"/>
    <n v="-0.26825861103673743"/>
    <n v="-1.7737938508508651"/>
    <n v="-1.213334694799973"/>
    <n v="8.3327858802491009E-2"/>
    <n v="1.5913385900504931"/>
    <x v="3"/>
    <n v="0.27555163056979787"/>
    <x v="1"/>
  </r>
  <r>
    <s v="e4e0f995218bdf1bcf14bc225ca0a53110fb8672"/>
    <s v="3972da4d66968bf6685f872110868b5645b4f84f"/>
    <s v="PREPAGADO"/>
    <s v="e6fe628ed1ecb4f422ee6848d702f45410650137"/>
    <n v="220"/>
    <s v="LOGAN"/>
    <n v="2018"/>
    <s v="NUEVO LOGAN"/>
    <m/>
    <s v="NUEVO"/>
    <n v="60"/>
    <d v="2017-07-18T00:00:00"/>
    <d v="2022-07-18T00:00:00"/>
    <d v="2020-10-01T00:00:00"/>
    <n v="38670000"/>
    <n v="30536000"/>
    <n v="8134000"/>
    <n v="788807"/>
    <s v="72e878f6cfde3745264c248cf45004a0c2be87ce"/>
    <n v="0.98093420085276606"/>
    <n v="0.3372279786159505"/>
    <n v="6.6206405032887022E-2"/>
    <n v="-0.55658252394605479"/>
    <n v="-0.80644560922993824"/>
    <x v="3"/>
    <n v="0.78965606413240241"/>
    <x v="2"/>
  </r>
  <r>
    <s v="1fe7ff468db69b7dfa39e4ee4c98004ed8785859"/>
    <s v="291c971f7b6df4183f3edf700ed0da897b6f8796"/>
    <s v="PREPAGADO"/>
    <s v="b03c331a519e3fb6e210c57f6f7646420773acf4"/>
    <n v="51"/>
    <s v="SANDERO"/>
    <n v="2020"/>
    <s v="NUEVO SANDERO PH2"/>
    <s v="2e892f86d188d01ec5691b7918003dc271108083"/>
    <s v="NUEVO"/>
    <n v="84"/>
    <d v="2020-11-05T00:00:00"/>
    <d v="2027-05-11T00:00:00"/>
    <d v="2021-12-02T00:00:00"/>
    <n v="43190000"/>
    <n v="23582000"/>
    <n v="19608000"/>
    <n v="488903"/>
    <s v="b53b0bf5f413cb9aab27f8e13ca1e90e2ee4fea7"/>
    <n v="-0.83827863199602526"/>
    <n v="-0.66325077340623895"/>
    <n v="1.185489993161002E-2"/>
    <n v="-0.1498806429734714"/>
    <n v="-0.18766259006079469"/>
    <x v="0"/>
    <n v="0.54600601991201669"/>
    <x v="4"/>
  </r>
  <r>
    <s v="c95cacf54889abc08082826e9158da35dcba3614"/>
    <s v="c9b4073123a6c24e13ff98c73b59a4fb63210578"/>
    <s v="PREPAGADO"/>
    <s v="a8589e7347004a92aacdd0b4349a17c465529c37"/>
    <n v="62"/>
    <s v="STEPWAY"/>
    <n v="2018"/>
    <s v="NUEVO STEPWAY"/>
    <m/>
    <s v="NUEVO"/>
    <n v="84"/>
    <d v="2017-08-11T00:00:00"/>
    <d v="2024-11-08T00:00:00"/>
    <d v="2019-11-27T00:00:00"/>
    <n v="46920000"/>
    <n v="26920000"/>
    <n v="20000000"/>
    <n v="632767"/>
    <s v="a51276d62888df36a1235d7ce063c77e63ffb514"/>
    <n v="0.64134780538765834"/>
    <n v="-0.5493587378576672"/>
    <n v="1.355611229637216"/>
    <n v="-0.28999014974893211"/>
    <n v="-0.4197062222492236"/>
    <x v="0"/>
    <n v="0.57374254049445861"/>
    <x v="4"/>
  </r>
  <r>
    <s v="3d4ac8c59a997ee01c5925227bc5c550281bc72d"/>
    <s v="f8e721eb2804dbcb32ff4d02afbe569fc8298c65"/>
    <s v="PREPAGADO"/>
    <s v="8d3a24744093455287e93feda3eb9991acdae36e"/>
    <n v="236"/>
    <s v="STEPWAY"/>
    <n v="2019"/>
    <s v="NUEVO STEPWAY"/>
    <m/>
    <s v="NUEVO"/>
    <n v="84"/>
    <d v="2018-12-27T00:00:00"/>
    <d v="2025-12-27T00:00:00"/>
    <d v="2021-04-21T00:00:00"/>
    <n v="42189000"/>
    <n v="40079550"/>
    <n v="2109450"/>
    <n v="816801"/>
    <s v="0427cd44c82c5238024cf08da1185656b869a7fb"/>
    <n v="0.55645120652138136"/>
    <n v="0.99563418315592023"/>
    <n v="0.48612183982770601"/>
    <n v="0.16498480477038191"/>
    <n v="-0.57440197704150942"/>
    <x v="0"/>
    <n v="0.95"/>
    <x v="0"/>
  </r>
  <r>
    <s v="a3684125f58dcc90a24d674115b4864f654fe30e"/>
    <s v="d5dee7bb55848282994a2d0f9cf415d39aebb8dc"/>
    <s v="PREPAGADO"/>
    <s v="f92259594cc36db09951704e2e59eef51308995c"/>
    <n v="61"/>
    <s v="STEPWAY"/>
    <n v="2020"/>
    <s v="NUEVO STEPWAY"/>
    <s v="2e892f86d188d01ec5691b7918003dc271108083"/>
    <s v="NUEVO"/>
    <n v="72"/>
    <d v="2019-08-29T00:00:00"/>
    <d v="2025-08-29T00:00:00"/>
    <d v="2020-12-03T00:00:00"/>
    <n v="44490000"/>
    <n v="40041000"/>
    <n v="4449000"/>
    <n v="973791"/>
    <s v="f1cfc4e2d3f8e9e071d8ddbdb5aab1b3ceeb1ef1"/>
    <n v="1.126471227480669"/>
    <n v="0.79032357974038436"/>
    <n v="0.16994387989697479"/>
    <n v="0.1706055943615887"/>
    <n v="-0.1103147126646518"/>
    <x v="1"/>
    <n v="0.9"/>
    <x v="0"/>
  </r>
  <r>
    <s v="2900da693c665809c0f5b9a21f6480f1a1234a1f"/>
    <s v="90905ecb703dd644e4b6ca15b17fedf376c18d09"/>
    <s v="PREPAGADO"/>
    <s v="a7867200474c1bcd31ba833782f73235bff8f95c"/>
    <n v="50"/>
    <s v="SANDERO"/>
    <n v="2019"/>
    <s v="NUEVO SANDERO"/>
    <s v="2e892f86d188d01ec5691b7918003dc271108083"/>
    <s v="NUEVO"/>
    <n v="84"/>
    <d v="2019-01-25T00:00:00"/>
    <d v="2026-01-25T00:00:00"/>
    <d v="2019-04-12T00:00:00"/>
    <n v="32630000"/>
    <n v="22630000"/>
    <n v="10000000"/>
    <n v="441539"/>
    <s v="f5faa20ec38eb79836445ff6da0fea6c765c883c"/>
    <n v="0.90816568753881444"/>
    <n v="-5.7471415791621523E-2"/>
    <n v="-3.0779168541370139E-2"/>
    <n v="-0.60036361247197689"/>
    <n v="0.81785981608906366"/>
    <x v="0"/>
    <n v="0.69353355807539074"/>
    <x v="2"/>
  </r>
  <r>
    <s v="462aacf50b1bc6d8d1105591bf77ab4bcf334552"/>
    <s v="6b9bf171f0f62091186c17ab49153650056bc30f"/>
    <s v="ACTIVO"/>
    <s v="a77c76312e7298e8d8cbf37d37191bb75af8eded"/>
    <n v="51"/>
    <s v="KOLEOS"/>
    <n v="2021"/>
    <s v="KOLEOS"/>
    <s v="2e892f86d188d01ec5691b7918003dc271108083"/>
    <s v="NUEVO"/>
    <n v="84"/>
    <d v="2020-10-26T00:00:00"/>
    <d v="2027-10-26T00:00:00"/>
    <m/>
    <n v="102873500"/>
    <n v="62873500"/>
    <n v="40000000"/>
    <n v="1353635"/>
    <s v="b53b0bf5f413cb9aab27f8e13ca1e90e2ee4fea7"/>
    <n v="-0.3531552099030143"/>
    <n v="-0.39566155745717052"/>
    <n v="0.48612183982770601"/>
    <n v="0.48990826301154428"/>
    <n v="4.4381042127634142E-2"/>
    <x v="0"/>
    <n v="0.61117294541354183"/>
    <x v="2"/>
  </r>
  <r>
    <s v="9e354c033dc5822ff2ab9057425f3fd51e8ccfe6"/>
    <s v="fed52ad1e203635f36bcf2ae13b9843cfd5dcbb8"/>
    <s v="PREPAGADO"/>
    <s v="58464c00dc8337ea9400e9dbf885ffffcb81c578"/>
    <n v="246"/>
    <s v="KWID"/>
    <n v="2021"/>
    <s v="KWID"/>
    <s v="2e892f86d188d01ec5691b7918003dc271108083"/>
    <s v="NUEVO"/>
    <n v="60"/>
    <d v="2021-07-01T00:00:00"/>
    <d v="2026-01-07T00:00:00"/>
    <d v="2021-11-11T00:00:00"/>
    <n v="36990000"/>
    <n v="14430000"/>
    <n v="22560000"/>
    <n v="363706"/>
    <s v="f1460623c17c08451d00fb38742b8e09eea4ea70"/>
    <n v="-0.48656415097859229"/>
    <n v="-1.3034116411411669"/>
    <n v="-1.094767959825949"/>
    <n v="0.60533276210726428"/>
    <n v="-3.2966835268508812E-2"/>
    <x v="3"/>
    <n v="0.39010543390105434"/>
    <x v="1"/>
  </r>
  <r>
    <s v="928396f5bbcfba85bd0791afd13fbc1081078866"/>
    <s v="0478bdf186521e80f306ace52024ae86eec35331"/>
    <s v="ACTIVO"/>
    <s v="332374b2b7921de83a34fd882bfb4141e02b091c"/>
    <n v="220"/>
    <s v="STEPWAY"/>
    <n v="2022"/>
    <s v="NUEVO STEPWAY PH2"/>
    <s v="2e892f86d188d01ec5691b7918003dc271108083"/>
    <s v="NUEVO"/>
    <n v="60"/>
    <d v="2021-03-11T00:00:00"/>
    <d v="2026-03-11T00:00:00"/>
    <m/>
    <n v="69990000"/>
    <n v="27930000"/>
    <n v="42060000"/>
    <n v="668723"/>
    <s v="d5dc515a8564af9c1f984f09918a2ce99eeb6f02"/>
    <n v="0.1804805543992978"/>
    <n v="-1.2666545789543191"/>
    <n v="-0.85763448987790047"/>
    <n v="-0.14661338269972829"/>
    <n v="1.127251325673635"/>
    <x v="3"/>
    <n v="0.39905700814402056"/>
    <x v="1"/>
  </r>
  <r>
    <s v="60cd1b2eec7f156c139b020f6d4678eecf48f72c"/>
    <s v="d63bd662701f00b338dac28327d7ed4e1574c98e"/>
    <s v="ACTIVO"/>
    <s v="332374b2b7921de83a34fd882bfb4141e02b091c"/>
    <n v="48"/>
    <s v="DUSTER"/>
    <n v="2022"/>
    <s v="NUEVA DUSTER"/>
    <m/>
    <s v="NUEVO"/>
    <n v="84"/>
    <d v="2021-12-13T00:00:00"/>
    <d v="2028-12-13T00:00:00"/>
    <m/>
    <n v="85100000"/>
    <n v="42100000"/>
    <n v="43000000"/>
    <n v="853586"/>
    <s v="1aba83a2bcdc0ee0ade96b67732e7d9804307f8e"/>
    <n v="0.14409629774232199"/>
    <n v="-0.87387447238695859"/>
    <n v="-0.2648008150077798"/>
    <n v="8.5715231913039164E-3"/>
    <n v="-0.1103147126646518"/>
    <x v="0"/>
    <n v="0.49471210340775557"/>
    <x v="4"/>
  </r>
  <r>
    <s v="43bd5a5f7cbfb4aa07339b9264d3bad6ebfacd1a"/>
    <s v="5d7b8f2c9814413186d2fd3ac18726163e07c268"/>
    <s v="PREPAGADO"/>
    <s v="22e7ddcba3dd6655539862208ca15c8c7477ea7d"/>
    <n v="38"/>
    <s v="USADOS"/>
    <n v="2011"/>
    <s v="USADOS MM"/>
    <m/>
    <s v="NUEVO"/>
    <n v="60"/>
    <d v="2020-09-23T00:00:00"/>
    <d v="2025-09-23T00:00:00"/>
    <d v="2020-12-03T00:00:00"/>
    <n v="28000000"/>
    <n v="12000000"/>
    <n v="16000000"/>
    <n v="327231"/>
    <s v="4945c5884e21e46d99e0d56ad1a4fbcffe8da479"/>
    <n v="-0.2318743543797615"/>
    <n v="-1.1454621096061"/>
    <n v="0.24898836987965761"/>
    <n v="0.27226173121272462"/>
    <n v="-0.88379348662608126"/>
    <x v="3"/>
    <n v="0.42857142857142855"/>
    <x v="4"/>
  </r>
  <r>
    <s v="c0f4af1605abf7e17e81f595bc66f0da20855e2d"/>
    <s v="4315769afa2dcca105313ecb07780add01256866"/>
    <s v="ACTIVO"/>
    <s v="20b407ba18a4eddeb45c9654fb2ee3a53efe58e2"/>
    <n v="38"/>
    <s v="KOLEOS"/>
    <n v="2022"/>
    <s v="KOLEOS"/>
    <s v="2e892f86d188d01ec5691b7918003dc271108083"/>
    <s v="NUEVO"/>
    <n v="84"/>
    <d v="2021-04-05T00:00:00"/>
    <d v="2028-04-05T00:00:00"/>
    <m/>
    <n v="128624850"/>
    <n v="73624850"/>
    <n v="55000000"/>
    <n v="1497537"/>
    <s v="f2b6d61f97ec8f1fe44ff1e2d5c5e1ad94b895ba"/>
    <n v="-1.092968428594856"/>
    <n v="-0.55487194524272865"/>
    <n v="-0.22527857001643839"/>
    <n v="1.2682706253304441"/>
    <n v="0.50846830650449182"/>
    <x v="0"/>
    <n v="0.57239989006789904"/>
    <x v="4"/>
  </r>
  <r>
    <s v="36ff722f0936cd19b6b629e6c9cb33c45ecd0b14"/>
    <s v="314ed2139cff3de8ebb3b6f240f5c2603d8abba4"/>
    <s v="PREPAGADO"/>
    <s v="376abf9ef1bbb145093d0247d4562bd8802aa2f6"/>
    <n v="38"/>
    <s v="LOGAN"/>
    <n v="2022"/>
    <s v="NUEVO LOGAN PH2"/>
    <s v="2e892f86d188d01ec5691b7918003dc271108083"/>
    <s v="NUEVO"/>
    <n v="84"/>
    <d v="2021-06-30T00:00:00"/>
    <d v="2028-06-30T00:00:00"/>
    <d v="2021-12-07T00:00:00"/>
    <n v="58200000"/>
    <n v="31700000"/>
    <n v="26500000"/>
    <n v="622381"/>
    <s v="e930ed8a49045100853f6396856eaf443e98b2ef"/>
    <n v="-0.57146074984486928"/>
    <n v="-0.66872222047724095"/>
    <n v="-0.6600232649211939"/>
    <n v="9.0414003341744875E-2"/>
    <n v="0.27642467431606299"/>
    <x v="0"/>
    <n v="0.5446735395189003"/>
    <x v="4"/>
  </r>
  <r>
    <s v="b7c0238adddba17526457144bf1102aa3ea558cd"/>
    <s v="92ca1a6223c7d74146840d2ccfe79e79f4c73ff5"/>
    <s v="ACTIVO"/>
    <s v="78ad8efca583f29498149bb3d8b77c2482a01822"/>
    <n v="61"/>
    <s v="LOGAN"/>
    <n v="2021"/>
    <s v="NUEVO LOGAN PH2"/>
    <s v="2e892f86d188d01ec5691b7918003dc271108083"/>
    <s v="NUEVO"/>
    <n v="60"/>
    <d v="2021-12-01T00:00:00"/>
    <d v="2026-12-01T00:00:00"/>
    <m/>
    <n v="52577000"/>
    <n v="29339643"/>
    <n v="23237357"/>
    <n v="777496"/>
    <s v="d087e61ba1153cd65cef59d4319bb1223fff39d1"/>
    <n v="0.1198401266376715"/>
    <n v="-0.61386997556873169"/>
    <n v="0.24898836987965761"/>
    <n v="1.0435276599768799"/>
    <n v="0.58581618390063472"/>
    <x v="3"/>
    <n v="0.55803189607623105"/>
    <x v="4"/>
  </r>
  <r>
    <s v="2b4e14107904d436ec1d52236090e39af90ba189"/>
    <s v="756343e4f1cd55a2e162ba01ca87540da13c8ab5"/>
    <s v="PREPAGADO"/>
    <s v="c28baa502860edb7be310d075797cf62fa51e354"/>
    <n v="50"/>
    <s v="KOLEOS"/>
    <n v="2020"/>
    <s v="KOLEOS"/>
    <s v="2e892f86d188d01ec5691b7918003dc271108083"/>
    <s v="NUEVO"/>
    <n v="72"/>
    <d v="2019-12-23T00:00:00"/>
    <d v="2025-12-23T00:00:00"/>
    <d v="2020-11-09T00:00:00"/>
    <n v="84208673"/>
    <n v="42104336"/>
    <n v="42104337"/>
    <n v="1035265"/>
    <s v="f5faa20ec38eb79836445ff6da0fea6c765c883c"/>
    <n v="-1.3568814437906571E-2"/>
    <n v="-0.85216124758390532"/>
    <n v="0.13042163490563341"/>
    <n v="1.9170279018819789"/>
    <n v="-0.34235834485308059"/>
    <x v="1"/>
    <n v="0.49999999406236934"/>
    <x v="4"/>
  </r>
  <r>
    <s v="5f2967ef5b5d1981b082f8db6bbeed0b03399d83"/>
    <s v="1d1714bbff5f4b0aaa810ce28825263a3bcf6cb2"/>
    <s v="ACTIVO"/>
    <s v="b015fc4d0ad8050efb8f4d92b7490b29a1fa8737"/>
    <n v="246"/>
    <s v="DUSTER"/>
    <n v="2022"/>
    <s v="NUEVA DUSTER"/>
    <s v="2e892f86d188d01ec5691b7918003dc271108083"/>
    <s v="NUEVO"/>
    <n v="84"/>
    <d v="2021-09-15T00:00:00"/>
    <d v="2028-09-15T00:00:00"/>
    <m/>
    <n v="65100000"/>
    <n v="66860438"/>
    <n v="0"/>
    <n v="1448475"/>
    <s v="c36fae75981762fd8cd742d3ffe18d4e21879c91"/>
    <n v="-0.99594374417625386"/>
    <n v="1.311985213009442"/>
    <n v="0.56516632981038883"/>
    <n v="-2.8802163913995489E-2"/>
    <n v="0.35377255171220601"/>
    <x v="0"/>
    <n v="1.0270420583717359"/>
    <x v="0"/>
  </r>
  <r>
    <s v="9a6114eb9d35d441ab0a8154aaefcbcee719f8ca"/>
    <s v="8018f7ec4b82ea6d776357bcd8a5c3c61973e59e"/>
    <s v="PREPAGADO"/>
    <s v="921cff94fba6e1ea58e7ac9b7ee0b921f4ca9575"/>
    <n v="62"/>
    <s v="SANDERO"/>
    <n v="2019"/>
    <s v="NUEVO SANDERO"/>
    <m/>
    <s v="NUEVO"/>
    <n v="84"/>
    <d v="2018-12-28T00:00:00"/>
    <d v="2025-12-28T00:00:00"/>
    <d v="2020-08-28T00:00:00"/>
    <n v="33780000"/>
    <n v="29976000"/>
    <n v="3804000"/>
    <n v="581062"/>
    <s v="f99cba83470b6744b02cb8a0d0c03e84221970cc"/>
    <n v="0.20473672550394839"/>
    <n v="0.73854008829277118"/>
    <n v="-0.1074726382584977"/>
    <n v="-0.21902714181639291"/>
    <n v="-0.57440197704150942"/>
    <x v="0"/>
    <n v="0.88738898756660745"/>
    <x v="0"/>
  </r>
  <r>
    <s v="e327fa70f6d05d7a8812b3308b2c19947cd7c38d"/>
    <s v="fae3552fac2348bb8e3ac19b7dad4975193111c2"/>
    <s v="PREPAGADO"/>
    <s v="779a5d721169ae8d9bb4b60cd9fdf1c437be1e57"/>
    <n v="49"/>
    <s v="OROCH"/>
    <n v="2018"/>
    <s v="OROCH"/>
    <m/>
    <s v="NUEVO"/>
    <n v="72"/>
    <d v="2018-09-05T00:00:00"/>
    <d v="2024-05-09T00:00:00"/>
    <d v="2020-09-09T00:00:00"/>
    <n v="59709000"/>
    <n v="27200000"/>
    <n v="32509000"/>
    <n v="659922"/>
    <s v="d2d2bc23d15981022aec65b1ffb2993f93c8d625"/>
    <n v="1.065830799719043"/>
    <n v="-1.0347122857076529"/>
    <n v="0.72325530977575447"/>
    <n v="2.42489956649178E-2"/>
    <n v="-0.4197062222492236"/>
    <x v="1"/>
    <n v="0.45554271550352543"/>
    <x v="4"/>
  </r>
  <r>
    <s v="7b11e425dbb9a0292c37ab941359f169c5a0b90b"/>
    <s v="d58ef0b76df67625a63fce9fbc9e4eca651ac49d"/>
    <s v="ACTIVO"/>
    <s v="4d5ec67e84268931caf8a5e30a3d75e3f8b93368"/>
    <n v="48"/>
    <s v="DUSTER"/>
    <n v="2022"/>
    <s v="NUEVA DUSTER"/>
    <s v="2e892f86d188d01ec5691b7918003dc271108083"/>
    <s v="NUEVO"/>
    <n v="84"/>
    <d v="2021-05-27T00:00:00"/>
    <d v="2028-05-27T00:00:00"/>
    <m/>
    <n v="75850000"/>
    <n v="60000000"/>
    <n v="15850000"/>
    <n v="1424533"/>
    <s v="1aba83a2bcdc0ee0ade96b67732e7d9804307f8e"/>
    <n v="-0.51082032208324291"/>
    <n v="0.34288992457112721"/>
    <n v="-0.1462340800337556"/>
    <n v="-0.48210897030898692"/>
    <n v="-0.57440197704150942"/>
    <x v="0"/>
    <n v="0.79103493737640074"/>
    <x v="2"/>
  </r>
  <r>
    <s v="c806f152cd253bfb0513011d1e1c3ebae0754094"/>
    <s v="c289c93c44a46488c12dc38658eb321ea22e2a5a"/>
    <s v="PREPAGADO"/>
    <s v="4db898134df57de25ee14fc3156c0fe345e0de51"/>
    <n v="49"/>
    <s v="STEPWAY"/>
    <n v="2019"/>
    <s v="NUEVO STEPWAY"/>
    <m/>
    <s v="NUEVO"/>
    <n v="48"/>
    <d v="2018-12-28T00:00:00"/>
    <d v="2022-12-28T00:00:00"/>
    <d v="2021-04-14T00:00:00"/>
    <n v="43090000"/>
    <n v="23090000"/>
    <n v="20000000"/>
    <n v="684278"/>
    <s v="ec864d326046a09cd623dc375f247c93a8c47de2"/>
    <n v="0.88390951643416382"/>
    <n v="-0.7049322467591187"/>
    <n v="-0.1067118350424142"/>
    <n v="-0.1851022663226807"/>
    <n v="0.97255557088134947"/>
    <x v="5"/>
    <n v="0.53585518681828725"/>
    <x v="4"/>
  </r>
  <r>
    <s v="69f8ca344f69ffee25fe4ac3410c35f083cdb09c"/>
    <s v="5eaed4e4b04e9016a26ae0c3c4e3c282c29e4505"/>
    <s v="PREPAGADO"/>
    <s v="40caf97a616318873ba6061017861521a8432813"/>
    <n v="38"/>
    <s v="LOGAN"/>
    <n v="2018"/>
    <s v="NUEVO LOGAN"/>
    <m/>
    <s v="NUEVO"/>
    <n v="72"/>
    <d v="2017-06-03T00:00:00"/>
    <d v="2023-03-06T00:00:00"/>
    <d v="2018-02-16T00:00:00"/>
    <n v="38850000"/>
    <n v="34965000"/>
    <n v="3885000"/>
    <n v="827036"/>
    <s v="18e224569796e42fffce1d686835b9656bf0b87b"/>
    <n v="-1.0808403430425311"/>
    <n v="0.79032357974038436"/>
    <n v="0.36755510485368181"/>
    <n v="-0.94380364765461167"/>
    <n v="-1.425228628399082"/>
    <x v="1"/>
    <n v="0.9"/>
    <x v="0"/>
  </r>
  <r>
    <s v="33ceeff4e16d04e67c273915494d2900bf287255"/>
    <s v="a2dcb974d0c695d2cd0a1c08db80d6b62c9810f6"/>
    <s v="PREPAGADO"/>
    <s v="b0172f2d8be6898a8279a253de8c69dcba4d0e5d"/>
    <n v="40"/>
    <s v="SANDERO"/>
    <n v="2019"/>
    <s v="NUEVO SANDERO"/>
    <s v="2e892f86d188d01ec5691b7918003dc271108083"/>
    <s v="NUEVO"/>
    <n v="24"/>
    <d v="2019-06-02T00:00:00"/>
    <d v="2021-02-06T00:00:00"/>
    <d v="2020-01-17T00:00:00"/>
    <n v="37590000"/>
    <n v="17590000"/>
    <n v="20000000"/>
    <n v="859387"/>
    <s v="6e6ab8d26eb45e4692f58acb34c3521235ffa21e"/>
    <n v="0.71411631870160996"/>
    <n v="-0.98379161582850305"/>
    <n v="-1.1613925843201029"/>
    <n v="-0.43004456050596118"/>
    <n v="-1.0384892414183671"/>
    <x v="2"/>
    <n v="0.46794360202181429"/>
    <x v="4"/>
  </r>
  <r>
    <s v="8a40e092be6b08225b80aa07fe161058b51207bf"/>
    <s v="127c49ea6b8b8ff0ab2cb10944933b3207ea02e2"/>
    <s v="PREPAGADO"/>
    <s v="885f5f2b82430aee03a30684599d670c39879a48"/>
    <n v="48"/>
    <s v="DUSTER"/>
    <n v="2018"/>
    <s v="DUSTER"/>
    <m/>
    <s v="NUEVO"/>
    <n v="72"/>
    <d v="2017-03-13T00:00:00"/>
    <d v="2023-03-13T00:00:00"/>
    <d v="2017-12-13T00:00:00"/>
    <n v="61890000"/>
    <n v="30945000"/>
    <n v="30945000"/>
    <n v="768031"/>
    <s v="33a4a5fc270bf1ce3ae20561056b2ba805df815d"/>
    <n v="0.31388949547487588"/>
    <n v="-0.85216124758390532"/>
    <n v="0.92086653473246149"/>
    <n v="0.97891430221672804"/>
    <n v="1.3592949578620639"/>
    <x v="1"/>
    <n v="0.5"/>
    <x v="4"/>
  </r>
  <r>
    <s v="dc2f78ab3dbf94225d6c113fe6c280129cc10fe9"/>
    <s v="8f69a31d18ef9fd105c8a2dbd6edcf9c6523c15a"/>
    <s v="ACTIVO"/>
    <s v="a77c76312e7298e8d8cbf37d37191bb75af8eded"/>
    <n v="60"/>
    <s v="STEPWAY"/>
    <n v="2021"/>
    <s v="NUEVO STEPWAY PH2"/>
    <s v="2e892f86d188d01ec5691b7918003dc271108083"/>
    <s v="NUEVO"/>
    <n v="84"/>
    <d v="2020-02-12T00:00:00"/>
    <d v="2027-02-12T00:00:00"/>
    <m/>
    <n v="56426350"/>
    <n v="56426350"/>
    <n v="0"/>
    <n v="1184719"/>
    <s v="36727a42f7d9d9b5c86e6b682480899823376709"/>
    <n v="-2.0389591016762281"/>
    <n v="1.2009447865714571"/>
    <n v="0.16994387989697479"/>
    <n v="-0.31244874723807281"/>
    <n v="-0.80644560922993824"/>
    <x v="0"/>
    <n v="1"/>
    <x v="0"/>
  </r>
  <r>
    <s v="c92e5870f393e94b0b1f4d935e851a4d59c44f72"/>
    <s v="11cd9e1274c8147bbc713e8fff2d1bc55ffa1a59"/>
    <s v="PREPAGADO"/>
    <s v="a8589e7347004a92aacdd0b4349a17c465529c37"/>
    <n v="291"/>
    <s v="STEPWAY"/>
    <n v="2018"/>
    <s v="NUEVO STEPWAY"/>
    <m/>
    <s v="NUEVO"/>
    <n v="60"/>
    <d v="2017-12-15T00:00:00"/>
    <d v="2022-12-15T00:00:00"/>
    <d v="2021-04-26T00:00:00"/>
    <n v="49518000"/>
    <n v="29518000"/>
    <n v="20000000"/>
    <n v="749259"/>
    <s v="e9a20609d5e4f2cce4f367ca3b625e5b99e50d14"/>
    <n v="-0.3531552099030143"/>
    <n v="-0.45752771567448403"/>
    <n v="0.80229979975843724"/>
    <n v="2.0426737081079489"/>
    <n v="2.1327737318234941"/>
    <x v="3"/>
    <n v="0.59610646633547393"/>
    <x v="4"/>
  </r>
  <r>
    <s v="9b2cc579f424263e5eca9beee8ffaad0d446adf3"/>
    <s v="1c20ca9c104df79c77d5c85661cb3f3fb09c0354"/>
    <s v="PREPAGADO"/>
    <s v="77a187d9631467b0be64469f0c5f8a6dea1b1f85"/>
    <n v="236"/>
    <s v="DUSTER"/>
    <n v="2017"/>
    <s v="DUSTER"/>
    <m/>
    <s v="NUEVO"/>
    <n v="84"/>
    <d v="2017-04-01T00:00:00"/>
    <d v="2024-01-04T00:00:00"/>
    <d v="2018-12-18T00:00:00"/>
    <n v="56490000"/>
    <n v="41990000"/>
    <n v="14500000"/>
    <n v="825742"/>
    <s v="7d39182a25d433f671ee8eb5ca64063c45602e37"/>
    <n v="1.065830799719043"/>
    <n v="0.1469516021050821"/>
    <n v="6.1822992840897893E-2"/>
    <n v="0.88200480351978439"/>
    <n v="1.823382222238922"/>
    <x v="0"/>
    <n v="0.74331740130996637"/>
    <x v="2"/>
  </r>
  <r>
    <s v="137d2c9cfc2fde2af80fff24f7fe154fab2fc803"/>
    <s v="aa07d580853ece0e2673d5cbe526379925ec1b04"/>
    <s v="PREPAGADO"/>
    <s v="19872d33006e74121042b76f4d9b6f53fb327a36"/>
    <n v="246"/>
    <s v="STEPWAY"/>
    <n v="2018"/>
    <s v="NUEVO STEPWAY"/>
    <m/>
    <s v="NUEVO"/>
    <n v="12"/>
    <d v="2017-01-12T00:00:00"/>
    <d v="2018-12-01T00:00:00"/>
    <d v="2017-12-20T00:00:00"/>
    <n v="42920000"/>
    <n v="12876000"/>
    <n v="30044000"/>
    <n v="1181834"/>
    <s v="a69f010680fca3bb97470fe907d42f1759ba6938"/>
    <n v="1.647978906230656"/>
    <n v="-1.6734036612460499"/>
    <n v="-0.34384530499046262"/>
    <n v="4.7320951238767603E-2"/>
    <n v="0.43112042910834891"/>
    <x v="2"/>
    <n v="0.3"/>
    <x v="1"/>
  </r>
  <r>
    <s v="668587a7be52180cdc54a903c07b3ffa5bf66b3e"/>
    <s v="ab5b05ca7a41870c82435be68f7aa292660ce97a"/>
    <s v="PREPAGADO"/>
    <s v="d42a0e1d5792a438fbe63c928d603c193394d0b9"/>
    <n v="60"/>
    <s v="LOGAN"/>
    <n v="2018"/>
    <s v="NUEVO LOGAN"/>
    <m/>
    <s v="NUEVO"/>
    <n v="48"/>
    <d v="2017-10-24T00:00:00"/>
    <d v="2021-10-24T00:00:00"/>
    <d v="2020-06-23T00:00:00"/>
    <n v="39380000"/>
    <n v="39380000"/>
    <n v="0"/>
    <n v="1185911"/>
    <s v="664ad2f8f54345cf80b6e07e8a5435f45799f1c3"/>
    <n v="1.393289109631825"/>
    <n v="1.2009447865714571"/>
    <n v="0.2094661248883162"/>
    <n v="8.8901507677762205E-3"/>
    <n v="0.81785981608906366"/>
    <x v="5"/>
    <n v="1"/>
    <x v="0"/>
  </r>
  <r>
    <s v="f19a9c8dbe13a829afbc50a4f5d5ea1631546bbe"/>
    <s v="36f493c61c66f88b347ee44a588a5d4ce116f5da"/>
    <s v="ACTIVO"/>
    <s v="2d59421e5abfba9ef4f865d6b4e5d0a782e5cc51"/>
    <n v="38"/>
    <s v="USADOS"/>
    <n v="2020"/>
    <s v="USADOS MM"/>
    <m/>
    <s v="USADO"/>
    <n v="84"/>
    <d v="2022-03-01T00:00:00"/>
    <d v="2029-03-01T00:00:00"/>
    <m/>
    <n v="119000000"/>
    <n v="119000000"/>
    <n v="0"/>
    <n v="2691827"/>
    <s v="4945c5884e21e46d99e0d56ad1a4fbcffe8da479"/>
    <n v="-0.52294840763556816"/>
    <n v="1.2009447865714571"/>
    <n v="1.118477759689168"/>
    <n v="7.8021382039325154E-2"/>
    <n v="0.74051193869292065"/>
    <x v="0"/>
    <n v="1"/>
    <x v="0"/>
  </r>
  <r>
    <s v="95edca2a496627734d572db43fb4d28ec10251d2"/>
    <s v="c9c76a1d7e0bb9be359cc74d5f157d6201873e54"/>
    <s v="ACTIVO"/>
    <s v="124edca39b8159aadaf3c08b9fe65fc5e651b829"/>
    <n v="38"/>
    <s v="OROCH"/>
    <n v="2022"/>
    <s v="OROCH"/>
    <s v="aa53c8567ff812605778a953828db0859dac88bf"/>
    <s v="NUEVO"/>
    <n v="72"/>
    <d v="2021-08-10T00:00:00"/>
    <d v="2027-08-10T00:00:00"/>
    <m/>
    <n v="80090000"/>
    <n v="60090000"/>
    <n v="20000000"/>
    <n v="1358460"/>
    <s v="ec5f24e132da7b07ae31c96208e5c5ee98fc8ca1"/>
    <n v="-0.6442292631588209"/>
    <n v="0.1755453438668185"/>
    <n v="1.185489993161002E-2"/>
    <n v="-0.2100750345324231"/>
    <n v="1.978077977031208"/>
    <x v="1"/>
    <n v="0.75028093394930706"/>
    <x v="2"/>
  </r>
  <r>
    <s v="a7d821c31c3f55a2516487a3376671e15357f0df"/>
    <s v="04d9c2124349da45aae3e3b9f09401199321a8e2"/>
    <s v="CANCELADO"/>
    <s v="77a187d9631467b0be64469f0c5f8a6dea1b1f85"/>
    <n v="83"/>
    <s v="DUSTER"/>
    <n v="2017"/>
    <s v="DUSTER"/>
    <m/>
    <s v="NUEVO"/>
    <n v="24"/>
    <d v="2016-12-27T00:00:00"/>
    <d v="2018-12-27T00:00:00"/>
    <d v="2018-12-19T00:00:00"/>
    <n v="56490000"/>
    <n v="16490000"/>
    <n v="40000000"/>
    <n v="706047"/>
    <s v="1e97f857ff04d08f60d1d02ac426fe6cb5c11668"/>
    <n v="0.87178143088183857"/>
    <n v="-1.7066226188530249"/>
    <n v="-4.4146365390986242"/>
    <n v="-0.27114532002294828"/>
    <n v="1.823382222238922"/>
    <x v="2"/>
    <n v="0.29191007257921758"/>
    <x v="1"/>
  </r>
  <r>
    <s v="fa3b4278cd673d6b1596a372853a8f542c2adc14"/>
    <s v="74008bdaa540494ccb6b51e108f233c2075ec28d"/>
    <s v="ACTIVO"/>
    <s v="335eddb7c0c05ca5c297f3ca712acf6b3a0a8058"/>
    <n v="241"/>
    <s v="CAPTUR"/>
    <n v="2022"/>
    <s v="CAPTUR"/>
    <s v="2e892f86d188d01ec5691b7918003dc271108083"/>
    <s v="NUEVO"/>
    <n v="48"/>
    <d v="2021-05-11T00:00:00"/>
    <d v="2025-05-11T00:00:00"/>
    <m/>
    <n v="87980000"/>
    <n v="43980000"/>
    <n v="44000000"/>
    <n v="1190615"/>
    <s v="c36fae75981762fd8cd742d3ffe18d4e21879c91"/>
    <n v="0.27750523881790012"/>
    <n v="-0.85262796866464075"/>
    <n v="-1.52916907141374"/>
    <n v="0.75713888807278806"/>
    <n v="0.19907679691992"/>
    <x v="5"/>
    <n v="0.4998863378040464"/>
    <x v="4"/>
  </r>
  <r>
    <s v="d06bc74de195a37a51b90c4d374a1007aebe4f31"/>
    <s v="d5c3b19bdd0cf4e40311a67feb7f2f70908f0ba6"/>
    <s v="PREPAGADO"/>
    <s v="a375b5eac113847c38d3cb785c3aaad6fe7a6159"/>
    <n v="76"/>
    <s v="LOGAN"/>
    <n v="2019"/>
    <s v="NUEVO LOGAN"/>
    <s v="2e892f86d188d01ec5691b7918003dc271108083"/>
    <s v="NUEVO"/>
    <n v="84"/>
    <d v="2019-11-01T00:00:00"/>
    <d v="2026-01-11T00:00:00"/>
    <d v="2020-04-30T00:00:00"/>
    <n v="38490000"/>
    <n v="19245000"/>
    <n v="19245000"/>
    <n v="425315"/>
    <s v="56842a60a949566513b77ee4b5a40eb5c35a6861"/>
    <n v="0.73837248980626058"/>
    <n v="-0.85216124758390532"/>
    <n v="0.4070773498450232"/>
    <n v="-0.32619254860697028"/>
    <n v="0.66316406129677774"/>
    <x v="0"/>
    <n v="0.5"/>
    <x v="4"/>
  </r>
  <r>
    <s v="7ae92a4925bc30885cfecd87b3e19d4fa4f4eef3"/>
    <s v="ccf6f2c9739c119d9d5334c2d27d0ba86c989b28"/>
    <s v="PREPAGADO"/>
    <s v="6bf12817a6164c0e4ceb7a01868ef46da7884be8"/>
    <n v="76"/>
    <s v="LOGAN"/>
    <n v="2018"/>
    <s v="NUEVO LOGAN"/>
    <m/>
    <s v="NUEVO"/>
    <n v="84"/>
    <d v="2018-06-02T00:00:00"/>
    <d v="2025-02-06T00:00:00"/>
    <d v="2018-12-03T00:00:00"/>
    <n v="36990000"/>
    <n v="27958989"/>
    <n v="9031011"/>
    <n v="699071"/>
    <s v="e479a237a33c879450fd7f632a21723886088e64"/>
    <n v="0.76262866091091108"/>
    <n v="0.1984239334423164"/>
    <n v="-0.95307636408504093"/>
    <n v="-0.42732660089790742"/>
    <n v="0.27642467431606299"/>
    <x v="0"/>
    <n v="0.75585263584752638"/>
    <x v="2"/>
  </r>
  <r>
    <s v="c98863f6d39980716b2188e1f2b3924636c2a3a1"/>
    <s v="21d958d21839554da150b36af089fa14442bc404"/>
    <s v="ACTIVO"/>
    <s v="d19c40609c4807762585bd10be1ea09dc899fb2b"/>
    <n v="38"/>
    <s v="USADOS"/>
    <n v="2017"/>
    <s v="USADOS MM"/>
    <m/>
    <s v="USADO"/>
    <n v="72"/>
    <d v="2021-05-14T00:00:00"/>
    <d v="2027-05-14T00:00:00"/>
    <m/>
    <n v="48500000"/>
    <n v="29500000"/>
    <n v="19000000"/>
    <n v="722795"/>
    <s v="e930ed8a49045100853f6396856eaf443e98b2ef"/>
    <n v="-0.32889903879836369"/>
    <n v="-0.40767437421006431"/>
    <n v="1.158000004680509"/>
    <n v="0.1736056721363107"/>
    <n v="-0.4197062222492236"/>
    <x v="1"/>
    <n v="0.60824742268041232"/>
    <x v="2"/>
  </r>
  <r>
    <s v="485716cc4e1c2339bf497020423ad5b8dd2912e8"/>
    <s v="7e2867a79be355e8d6c695de4e958c3234366413"/>
    <s v="ACTIVO"/>
    <s v="3a0535153a5f5fc7c8dcca47c9a725208db375aa"/>
    <n v="62"/>
    <s v="DUSTER"/>
    <n v="2022"/>
    <s v="NUEVA DUSTER"/>
    <s v="2e892f86d188d01ec5691b7918003dc271108083"/>
    <s v="NUEVO"/>
    <n v="72"/>
    <d v="2021-06-25T00:00:00"/>
    <d v="2027-06-25T00:00:00"/>
    <m/>
    <n v="75311400"/>
    <n v="52717980"/>
    <n v="22593420"/>
    <n v="1298290"/>
    <s v="1a54234f7c81795f4271e355943d9c170a12a279"/>
    <n v="5.9199698876045093E-2"/>
    <n v="-3.091883392176074E-2"/>
    <n v="-0.50193428495582826"/>
    <n v="1.2867353110346671E-2"/>
    <n v="0.66316406129677774"/>
    <x v="1"/>
    <n v="0.7"/>
    <x v="2"/>
  </r>
  <r>
    <s v="3cc436533e995c66ba241380ae36bdd3ab8b7bdf"/>
    <s v="9e1bde51e0ab831ee1d4d07270111caf6144c23d"/>
    <s v="ACTIVO"/>
    <s v="8d3a24744093455287e93feda3eb9991acdae36e"/>
    <n v="76"/>
    <s v="STEPWAY"/>
    <n v="2019"/>
    <s v="NUEVO STEPWAY"/>
    <m/>
    <s v="NUEVO"/>
    <n v="60"/>
    <d v="2018-10-18T00:00:00"/>
    <d v="2023-10-18T00:00:00"/>
    <m/>
    <n v="41990000"/>
    <n v="20000000"/>
    <n v="21990000"/>
    <n v="492523"/>
    <s v="e479a237a33c879450fd7f632a21723886088e64"/>
    <n v="1.029446543062067"/>
    <n v="-0.94946253379417378"/>
    <n v="0.32803285986234038"/>
    <n v="-0.25786917100326889"/>
    <n v="1.0499034482774929"/>
    <x v="3"/>
    <n v="0.4763038818766373"/>
    <x v="4"/>
  </r>
  <r>
    <s v="b85564dc03dc0d4f8f7783c2a5757856b2c4d8db"/>
    <s v="9a78305e7f6e106c5c96a85c959c3f0ecf278361"/>
    <s v="ACTIVO"/>
    <s v="7e56e2af0ef46a9f3840a5080889a18764a6b436"/>
    <n v="38"/>
    <s v="LOGAN"/>
    <n v="2022"/>
    <s v="NUEVO LOGAN PH2"/>
    <m/>
    <s v="NUEVO"/>
    <n v="84"/>
    <d v="2022-06-01T00:00:00"/>
    <d v="2029-06-01T00:00:00"/>
    <m/>
    <n v="58798000"/>
    <n v="40298000"/>
    <n v="18500000"/>
    <n v="890112"/>
    <s v="ec5f24e132da7b07ae31c96208e5c5ee98fc8ca1"/>
    <n v="7.1327784428370358E-2"/>
    <n v="-9.1019621465354195E-2"/>
    <n v="-0.1462340800337556"/>
    <n v="0.62562469207639315"/>
    <n v="-0.1103147126646518"/>
    <x v="0"/>
    <n v="0.68536344773631752"/>
    <x v="2"/>
  </r>
  <r>
    <s v="4fbdcaba64ff9f0fe6dafc5086704aa3a0087ef4"/>
    <s v="3d753f5df7296af38d386f94340b0d7f8baf0fe5"/>
    <s v="ACTIVO"/>
    <s v="376abf9ef1bbb145093d0247d4562bd8802aa2f6"/>
    <n v="62"/>
    <s v="SANDERO"/>
    <n v="2022"/>
    <s v="NUEVO SANDERO PH2"/>
    <s v="2e892f86d188d01ec5691b7918003dc271108083"/>
    <s v="NUEVO"/>
    <n v="84"/>
    <d v="2021-08-07T00:00:00"/>
    <d v="2028-08-07T00:00:00"/>
    <m/>
    <n v="43888200"/>
    <n v="38888200"/>
    <n v="5000000"/>
    <n v="808789"/>
    <s v="fc7bdc755b16bdb0247d7a6271249db666c6767c"/>
    <n v="-0.15910584106580991"/>
    <n v="0.73314113225085087"/>
    <n v="5.1377144922950549E-2"/>
    <n v="-0.46497709571026707"/>
    <n v="-1.811968015379797"/>
    <x v="0"/>
    <n v="0.88607416116404869"/>
    <x v="0"/>
  </r>
  <r>
    <s v="c2c7d5b7a6238e047c53b5a9caf8648ea2054910"/>
    <s v="530d236eae2a267773a4fa554653f241441e876a"/>
    <s v="ACTIVO"/>
    <s v="15e7200da9d077d02e398bb6ca7bcc657bb1fbf3"/>
    <n v="166990391"/>
    <s v="USADOS"/>
    <n v="2017"/>
    <s v="USADOS MM"/>
    <m/>
    <s v="USADO"/>
    <n v="84"/>
    <d v="2021-05-26T00:00:00"/>
    <d v="2028-05-26T00:00:00"/>
    <m/>
    <n v="29000000"/>
    <n v="29000000"/>
    <n v="0"/>
    <n v="888691"/>
    <s v="dec720a25d27bb924541202a14cc564824a3425e"/>
    <n v="-1.6993727062111199"/>
    <n v="1.2009447865714571"/>
    <n v="0.76277755476709586"/>
    <n v="-0.68317558340457996"/>
    <n v="-1.425228628399082"/>
    <x v="0"/>
    <n v="1"/>
    <x v="0"/>
  </r>
  <r>
    <s v="68c805dcd6fed3b99beeae4aa757e64ebed4d0c7"/>
    <s v="9420fc7f2d244382508c7ed1e804e13d0818b671"/>
    <s v="ACTIVO"/>
    <s v="fed819d4667a1c6e3ab785520ef39c078c324362"/>
    <n v="38"/>
    <s v="OROCH"/>
    <n v="2020"/>
    <s v="OROCH"/>
    <s v="aa53c8567ff812605778a953828db0859dac88bf"/>
    <s v="NUEVO"/>
    <n v="84"/>
    <d v="2019-10-16T00:00:00"/>
    <d v="2026-10-16T00:00:00"/>
    <m/>
    <n v="57290000"/>
    <n v="58384318"/>
    <n v="0"/>
    <n v="1162557"/>
    <s v="d2d2bc23d15981022aec65b1ffb2993f93c8d625"/>
    <n v="-2.3057769838273838"/>
    <n v="1.2793790993340619"/>
    <n v="0.2094661248883162"/>
    <n v="5.0028048780446834"/>
    <n v="0.89520769348520657"/>
    <x v="0"/>
    <n v="1.0191013789492058"/>
    <x v="0"/>
  </r>
  <r>
    <s v="b89a1cd18a3bb644b5910849b1cdeb3cf208e8c3"/>
    <s v="7f8c33b46d21fbe0e906c45e29c8cb2bd3a0739f"/>
    <s v="ACTIVO"/>
    <s v="b03c331a519e3fb6e210c57f6f7646420773acf4"/>
    <n v="46"/>
    <s v="STEPWAY"/>
    <n v="2020"/>
    <s v="NUEVO STEPWAY"/>
    <s v="2e892f86d188d01ec5691b7918003dc271108083"/>
    <s v="NUEVO"/>
    <n v="84"/>
    <d v="2020-03-03T00:00:00"/>
    <d v="2027-03-03T00:00:00"/>
    <m/>
    <n v="47726910"/>
    <n v="33226910"/>
    <n v="14500000"/>
    <n v="724228"/>
    <s v="7e550c4e4136820a2fa73809cb7d39457dab78e5"/>
    <n v="-0.74125394757742313"/>
    <n v="-4.6571027683132447E-2"/>
    <n v="0.36755510485368181"/>
    <n v="-0.44726671291801479"/>
    <n v="-1.3478807510029389"/>
    <x v="0"/>
    <n v="0.6961881672205471"/>
    <x v="2"/>
  </r>
  <r>
    <s v="c1e3627b0f219485220055f6a1a24f61beb0cd50"/>
    <s v="47f04e96358d6c3bc99ceb7b16c731818ca1e597"/>
    <s v="ACTIVO"/>
    <s v="a7dd55b98ce047d2fdb9afbcfc3cfad027700d30"/>
    <n v="77"/>
    <s v="CAPTUR"/>
    <n v="2021"/>
    <s v="CAPTUR"/>
    <s v="2e892f86d188d01ec5691b7918003dc271108083"/>
    <s v="NUEVO"/>
    <n v="72"/>
    <d v="2020-11-17T00:00:00"/>
    <d v="2026-11-17T00:00:00"/>
    <m/>
    <n v="79000000"/>
    <n v="39500000"/>
    <n v="39500000"/>
    <n v="929779"/>
    <s v="2141bd06ec949dc96e6cd2fa75a8353e56eae24c"/>
    <n v="-3.0941025447285271"/>
    <n v="-0.85216124758390532"/>
    <n v="0.36755510485368181"/>
    <n v="0.8483314280740637"/>
    <n v="1.3592949578620639"/>
    <x v="1"/>
    <n v="0.5"/>
    <x v="4"/>
  </r>
  <r>
    <s v="ea5660770a0d599ccbccb831fd1fbce5b321cf89"/>
    <s v="d80794e2602bd4772ccca08e657670d9de9f4c7c"/>
    <s v="ACTIVO"/>
    <s v="a77c76312e7298e8d8cbf37d37191bb75af8eded"/>
    <n v="61"/>
    <s v="OROCH"/>
    <n v="2021"/>
    <s v="OROCH"/>
    <s v="aa53c8567ff812605778a953828db0859dac88bf"/>
    <s v="NUEVO"/>
    <n v="84"/>
    <d v="2020-03-11T00:00:00"/>
    <d v="2027-03-11T00:00:00"/>
    <m/>
    <n v="73830000"/>
    <n v="69830000"/>
    <n v="4000000"/>
    <n v="1560732"/>
    <s v="5ff736dd5fe05d193ce7c5ec63ce711d264e48d3"/>
    <n v="-3.7824985542557123E-2"/>
    <n v="0.97847630122345597"/>
    <n v="1.185489993161002E-2"/>
    <n v="-0.67261606637805249"/>
    <n v="-1.5799243831913681"/>
    <x v="0"/>
    <n v="0.94582148178247327"/>
    <x v="0"/>
  </r>
  <r>
    <s v="42caf6f9d9bc06159c4781f22317cce2b3085d13"/>
    <s v="e0e38ebe346b03110b770a61dd9587ac8b00a57f"/>
    <s v="ACTIVO"/>
    <s v="326bc2b0b0799eff92891e858f0137cd54c140d7"/>
    <n v="1406773"/>
    <s v="USADOS"/>
    <n v="2017"/>
    <s v="USADOS MM"/>
    <m/>
    <s v="USADO"/>
    <n v="84"/>
    <d v="2021-12-10T00:00:00"/>
    <d v="2028-12-10T00:00:00"/>
    <m/>
    <n v="53000000"/>
    <n v="24000000"/>
    <n v="29000000"/>
    <n v="534825"/>
    <s v="006074e6f813ced42b58addf5f91036b6d45440d"/>
    <n v="-0.1348496699611593"/>
    <n v="-1.0458504960891279"/>
    <n v="-2.7667345059731379E-2"/>
    <n v="-0.73176595691288093"/>
    <n v="0.74051193869292065"/>
    <x v="0"/>
    <n v="0.45283018867924529"/>
    <x v="4"/>
  </r>
  <r>
    <s v="b989da025f30ed94c08ec241ea0b4b02cbdbae83"/>
    <s v="f35f60dbd70a656c4696e5e23e4eeaafcf46800f"/>
    <s v="ACTIVO"/>
    <s v="d70c5ad6d9927086d188b2a0af85d533acdf3336"/>
    <n v="236"/>
    <s v="LOGAN"/>
    <n v="2021"/>
    <s v="NUEVO LOGAN PH2"/>
    <s v="2e892f86d188d01ec5691b7918003dc271108083"/>
    <s v="NUEVO"/>
    <n v="72"/>
    <d v="2020-12-21T00:00:00"/>
    <d v="2026-12-21T00:00:00"/>
    <m/>
    <n v="47560000"/>
    <n v="47560000"/>
    <n v="0"/>
    <n v="1118147"/>
    <s v="373e0d63cac8bf96eefec2abf3828a28fc0aa41d"/>
    <n v="-0.41379563766464073"/>
    <n v="1.2009447865714571"/>
    <n v="0.56516632981038883"/>
    <n v="0.33955753488230289"/>
    <n v="4.4381042127634142E-2"/>
    <x v="1"/>
    <n v="1"/>
    <x v="0"/>
  </r>
  <r>
    <s v="709f863086dff8495c75ac89f27052ac7dce50f2"/>
    <s v="075873784ee2083d5ee612a0eccf163235848cfc"/>
    <s v="ACTIVO"/>
    <s v="d8ba6719c0380636db59c98c13519e2866caf91f"/>
    <n v="62"/>
    <s v="LOGAN"/>
    <n v="2022"/>
    <s v="NUEVO LOGAN PH2"/>
    <s v="2e892f86d188d01ec5691b7918003dc271108083"/>
    <s v="NUEVO"/>
    <n v="60"/>
    <d v="2021-02-22T00:00:00"/>
    <d v="2026-02-22T00:00:00"/>
    <m/>
    <n v="43020000"/>
    <n v="33020000"/>
    <n v="10000000"/>
    <n v="845991"/>
    <s v="1a54234f7c81795f4271e355943d9c170a12a279"/>
    <n v="-1.153608856356483"/>
    <n v="0.2464556958437199"/>
    <n v="-0.81811224488655909"/>
    <n v="-0.74515395748805113"/>
    <n v="0.27642467431606299"/>
    <x v="3"/>
    <n v="0.7675499767549977"/>
    <x v="2"/>
  </r>
  <r>
    <s v="65d94e5dcd8309c12d891cc0be1360dad760bfad"/>
    <s v="c703cbef099f6180259932ac9c780a77b7289991"/>
    <s v="ACTIVO"/>
    <s v="a77c76312e7298e8d8cbf37d37191bb75af8eded"/>
    <n v="76"/>
    <s v="STEPWAY"/>
    <n v="2021"/>
    <s v="NUEVO STEPWAY PH2"/>
    <s v="2e892f86d188d01ec5691b7918003dc271108083"/>
    <s v="NUEVO"/>
    <n v="84"/>
    <d v="2020-09-28T00:00:00"/>
    <d v="2027-09-28T00:00:00"/>
    <m/>
    <n v="55690000"/>
    <n v="55690000"/>
    <n v="0"/>
    <n v="1158762"/>
    <s v="e479a237a33c879450fd7f632a21723886088e64"/>
    <n v="-0.81402246089137476"/>
    <n v="1.2009447865714571"/>
    <n v="1.395133474628558"/>
    <n v="-0.86612755497027161"/>
    <n v="-1.425228628399082"/>
    <x v="0"/>
    <n v="1"/>
    <x v="0"/>
  </r>
  <r>
    <s v="aeb0cb9f2ad63342766580c22c33b7b02757bffc"/>
    <s v="e761728392f379504b049157467fd0a76a5f64f6"/>
    <s v="ACTIVO"/>
    <s v="c68c074cfeb538be28c92667e7af1fc11090b603"/>
    <n v="59"/>
    <s v="KWID"/>
    <n v="2021"/>
    <s v="KWID"/>
    <s v="2e892f86d188d01ec5691b7918003dc271108083"/>
    <s v="NUEVO"/>
    <n v="84"/>
    <d v="2021-02-22T00:00:00"/>
    <d v="2028-02-22T00:00:00"/>
    <m/>
    <n v="42539000"/>
    <n v="42539000"/>
    <n v="0"/>
    <n v="939612"/>
    <s v="dc07912f5d15c97d02d6d510bd9579fe85bc5dde"/>
    <n v="-1.614476107344843"/>
    <n v="1.2009447865714571"/>
    <n v="-0.1462340800337556"/>
    <n v="-0.58711766669131737"/>
    <n v="-0.88379348662608126"/>
    <x v="0"/>
    <n v="1"/>
    <x v="0"/>
  </r>
  <r>
    <s v="86c78c276e31d2890dd786bd289a3e69be13e024"/>
    <s v="790f744c23279e203572c932f44a8da5a03233a1"/>
    <s v="ACTIVO"/>
    <s v="8755282562f500d9f6dcb85211a47e8d88e90dcb"/>
    <n v="40"/>
    <s v="DUSTER"/>
    <n v="2020"/>
    <s v="DUSTER"/>
    <s v="2e892f86d188d01ec5691b7918003dc271108083"/>
    <s v="NUEVO"/>
    <n v="84"/>
    <d v="2019-06-28T00:00:00"/>
    <d v="2026-06-28T00:00:00"/>
    <m/>
    <n v="56760000"/>
    <n v="50760000"/>
    <n v="6000000"/>
    <n v="1123429"/>
    <s v="6e6ab8d26eb45e4692f58acb34c3521235ffa21e"/>
    <n v="0.5200669498644056"/>
    <n v="0.76688431423417092"/>
    <n v="0.56516632981038883"/>
    <n v="-0.50221934894027165"/>
    <n v="-0.72909773183379534"/>
    <x v="0"/>
    <n v="0.89429175475687106"/>
    <x v="0"/>
  </r>
  <r>
    <s v="6dc38d2efdca376d681501d9a574a6aae4524842"/>
    <s v="8fd72bd2a737e25d203c98e079d8f811fc93600a"/>
    <s v="ACTIVO"/>
    <s v="332374b2b7921de83a34fd882bfb4141e02b091c"/>
    <n v="60"/>
    <s v="DUSTER"/>
    <n v="2022"/>
    <s v="NUEVA DUSTER"/>
    <s v="2e892f86d188d01ec5691b7918003dc271108083"/>
    <s v="NUEVO"/>
    <n v="84"/>
    <d v="2021-06-12T00:00:00"/>
    <d v="2028-06-12T00:00:00"/>
    <m/>
    <n v="71287500"/>
    <n v="71287500"/>
    <n v="0"/>
    <n v="1574616"/>
    <s v="026f2dbff0f657cf8b51a37de1e13584f2ccb0a9"/>
    <n v="0.1804805543992978"/>
    <n v="1.2009447865714571"/>
    <n v="-0.1462340800337556"/>
    <n v="-0.34283652472921688"/>
    <n v="0.35377255171220601"/>
    <x v="0"/>
    <n v="1"/>
    <x v="0"/>
  </r>
  <r>
    <s v="95f9cef065d9fe8d9da2e3728bde769a4c17eb5e"/>
    <s v="b33c527c8624ef1358c22f894bd3acbda065cb9e"/>
    <s v="ACTIVO"/>
    <s v="9f06796ad416fdcb9e9ee76712adda8a4fe5f111"/>
    <n v="60"/>
    <s v="USADOS"/>
    <n v="2021"/>
    <s v="USADOS MM"/>
    <s v="2e892f86d188d01ec5691b7918003dc271108083"/>
    <s v="USADO"/>
    <n v="84"/>
    <d v="2020-10-30T00:00:00"/>
    <d v="2027-10-30T00:00:00"/>
    <m/>
    <n v="33000000"/>
    <n v="33000000"/>
    <n v="0"/>
    <n v="788507"/>
    <s v="002cf26c2c656a51db8195e4bd8bbcee3903d748"/>
    <n v="-0.40166755211231542"/>
    <n v="1.2009447865714571"/>
    <n v="0.92086653473246149"/>
    <n v="-0.1606150732633331"/>
    <n v="-0.18766259006079469"/>
    <x v="0"/>
    <n v="1"/>
    <x v="0"/>
  </r>
  <r>
    <s v="82af63223102b41334b66e39d9745a1c1f206bf6"/>
    <s v="3a8f819bf36ee82a24d37cdf7c9d9329c0d94b31"/>
    <s v="ACTIVO"/>
    <s v="459c4d96f80a45215d3b92f0108854113cfd6642"/>
    <n v="49"/>
    <s v="USADOS"/>
    <n v="2018"/>
    <s v="USADOS MM"/>
    <m/>
    <s v="USADO"/>
    <n v="72"/>
    <d v="2019-09-09T00:00:00"/>
    <d v="2025-09-09T00:00:00"/>
    <m/>
    <n v="38779000"/>
    <n v="34901100"/>
    <n v="3877900"/>
    <n v="880846"/>
    <s v="87e15bf1cdf86c075c8ab551c1cd6cdf48f66158"/>
    <n v="0.362401837684177"/>
    <n v="0.79032357974038436"/>
    <n v="1.316088984645875"/>
    <n v="-0.17668153690322361"/>
    <n v="-0.34235834485308059"/>
    <x v="1"/>
    <n v="0.9"/>
    <x v="0"/>
  </r>
  <r>
    <s v="5ad35bbfd6bfe2f91cd1e787512106d7ed65adb8"/>
    <s v="23b72c7d4f6dc80472168bda5abb4e69b6cc81aa"/>
    <s v="ACTIVO"/>
    <s v="236d00d4f1760cf071da84eec797206f3746a858"/>
    <n v="7"/>
    <s v="KWID"/>
    <n v="2022"/>
    <s v="KWID"/>
    <s v="2e892f86d188d01ec5691b7918003dc271108083"/>
    <s v="NUEVO"/>
    <n v="60"/>
    <d v="2021-04-14T00:00:00"/>
    <d v="2026-04-14T00:00:00"/>
    <m/>
    <n v="42010000"/>
    <n v="22010000"/>
    <n v="20000000"/>
    <n v="570513"/>
    <s v="d4fe067a31477c3902f47c94ed98e66bfafeebdb"/>
    <n v="-0.30464286769371318"/>
    <n v="-0.75392884747316324"/>
    <n v="-0.62050101992985252"/>
    <n v="1.0033649858662721"/>
    <n v="-1.5799243831913681"/>
    <x v="3"/>
    <n v="0.52392287550583194"/>
    <x v="4"/>
  </r>
  <r>
    <s v="15dbedc1bc43cd45bfef68e990ce6da61f7d41ca"/>
    <s v="430566462640cab077b7fa974662de1c7a7a2f0c"/>
    <s v="ACTIVO"/>
    <s v="18bdfa99ab9be5d7b164f29e3b07872342fe06b4"/>
    <n v="48"/>
    <s v="SANDERO"/>
    <n v="2022"/>
    <s v="NUEVO SANDERO PH2"/>
    <s v="2e892f86d188d01ec5691b7918003dc271108083"/>
    <s v="NUEVO"/>
    <n v="84"/>
    <d v="2021-11-24T00:00:00"/>
    <d v="2028-11-24T00:00:00"/>
    <m/>
    <n v="48890000"/>
    <n v="32890000"/>
    <n v="16000000"/>
    <n v="644316"/>
    <s v="1aba83a2bcdc0ee0ade96b67732e7d9804307f8e"/>
    <n v="1.332648681870199"/>
    <n v="-0.14287589440566731"/>
    <n v="-0.68708035193124617"/>
    <n v="-0.13838382982615449"/>
    <n v="0.58581618390063472"/>
    <x v="0"/>
    <n v="0.67273471057475964"/>
    <x v="2"/>
  </r>
  <r>
    <s v="7584742606573c31d96951f7e01e6a14ca6ec65e"/>
    <s v="06622a9170a378e4474f116e265c22ec05e776db"/>
    <s v="ACTIVO"/>
    <s v="2e605260aed96e02f34e2a400c1781f6062fbe8f"/>
    <n v="38"/>
    <s v="LOGAN"/>
    <n v="2019"/>
    <s v="NUEVO LOGAN"/>
    <s v="2e892f86d188d01ec5691b7918003dc271108083"/>
    <s v="NUEVO"/>
    <n v="84"/>
    <d v="2019-01-28T00:00:00"/>
    <d v="2026-01-28T00:00:00"/>
    <m/>
    <n v="34190000"/>
    <n v="34190000"/>
    <n v="0"/>
    <n v="710985"/>
    <s v="d2d2bc23d15981022aec65b1ffb2993f93c8d625"/>
    <n v="0.60496354873068248"/>
    <n v="1.2009447865714571"/>
    <n v="-0.23318448133777131"/>
    <n v="-0.3264511016091286"/>
    <n v="1.3592949578620639"/>
    <x v="0"/>
    <n v="1"/>
    <x v="0"/>
  </r>
  <r>
    <s v="dd2891e2fdb835e4597be205b60accca5c0a74b6"/>
    <s v="a0cdda025022f98b727ff9d3bf0c2924ab1c14bc"/>
    <s v="ACTIVO"/>
    <s v="b3cc960809ac18b1b28507ca7118c133e077c8d1"/>
    <n v="62"/>
    <s v="DUSTER"/>
    <n v="2020"/>
    <s v="DUSTER Servicio PÃºblico"/>
    <s v="2e892f86d188d01ec5691b7918003dc271108083"/>
    <s v="NUEVO"/>
    <n v="24"/>
    <d v="2020-01-29T00:00:00"/>
    <d v="2022-01-29T00:00:00"/>
    <m/>
    <n v="58639461"/>
    <n v="22018245"/>
    <n v="36621216"/>
    <n v="989295"/>
    <s v="f99cba83470b6744b02cb8a0d0c03e84221970cc"/>
    <n v="-1.4407288855812889E-3"/>
    <n v="-1.363445754047834"/>
    <n v="-4.4146365390986242"/>
    <n v="2.330979887834209"/>
    <n v="-0.65174985443765243"/>
    <x v="2"/>
    <n v="0.37548511914186933"/>
    <x v="1"/>
  </r>
  <r>
    <s v="73a756e31901ad0bff11db39f265b541e7f2cd34"/>
    <s v="af0d842e7c206f7229bb7eab04df72c8bbc9d919"/>
    <s v="ACTIVO"/>
    <s v="326bc2b0b0799eff92891e858f0137cd54c140d7"/>
    <n v="60"/>
    <s v="USADOS"/>
    <n v="2019"/>
    <s v="USADOS MM"/>
    <s v="2e892f86d188d01ec5691b7918003dc271108083"/>
    <s v="USADO"/>
    <n v="84"/>
    <d v="2021-04-08T00:00:00"/>
    <d v="2028-04-08T00:00:00"/>
    <m/>
    <n v="40490000"/>
    <n v="40490000"/>
    <n v="0"/>
    <n v="877181"/>
    <s v="026f2dbff0f657cf8b51a37de1e13584f2ccb0a9"/>
    <n v="-8.633732775185822E-2"/>
    <n v="1.2009447865714571"/>
    <n v="0.56516632981038883"/>
    <n v="-0.64523234950633634"/>
    <n v="-0.88379348662608126"/>
    <x v="0"/>
    <n v="1"/>
    <x v="0"/>
  </r>
  <r>
    <s v="6a046d318f2b542210da0fc18dd966fcfad4d11a"/>
    <s v="90cec07e24b93ca4007e50c88f5f59f07e8e570f"/>
    <s v="ACTIVO"/>
    <s v="93758adf11c46efe844e91612cf2940e4197d07c"/>
    <n v="83"/>
    <s v="STEPWAY"/>
    <n v="2020"/>
    <s v="NUEVO STEPWAY"/>
    <s v="2e892f86d188d01ec5691b7918003dc271108083"/>
    <s v="NUEVO"/>
    <n v="84"/>
    <d v="2019-09-24T00:00:00"/>
    <d v="2026-09-24T00:00:00"/>
    <m/>
    <n v="52190000"/>
    <n v="52190000"/>
    <n v="0"/>
    <n v="1135283"/>
    <s v="1e97f857ff04d08f60d1d02ac426fe6cb5c11668"/>
    <n v="0.13196821218999669"/>
    <n v="1.2009447865714571"/>
    <n v="0.34176814423091673"/>
    <n v="0.1230819594270189"/>
    <n v="0.35377255171220601"/>
    <x v="0"/>
    <n v="1"/>
    <x v="0"/>
  </r>
  <r>
    <s v="dcfbdb5eaafddd630d45a09747de293967abee20"/>
    <s v="0a3581101459ac84d87f49b0a7f01ddfe69fb6d2"/>
    <s v="ACTIVO"/>
    <s v="a77c76312e7298e8d8cbf37d37191bb75af8eded"/>
    <n v="38"/>
    <s v="LOGAN"/>
    <n v="2020"/>
    <s v="NUEVO LOGAN PH2"/>
    <s v="2e892f86d188d01ec5691b7918003dc271108083"/>
    <s v="NUEVO"/>
    <n v="84"/>
    <d v="2020-08-10T00:00:00"/>
    <d v="2027-08-10T00:00:00"/>
    <m/>
    <n v="41368300"/>
    <n v="34368300"/>
    <n v="7000000"/>
    <n v="794161"/>
    <s v="3a511fa6cc43568fab99dbdb57f653874780a34f"/>
    <n v="-0.61997309205417039"/>
    <n v="0.50612569856989365"/>
    <n v="1.395133474628558"/>
    <n v="-0.59595659480489438"/>
    <n v="-0.80644560922993824"/>
    <x v="0"/>
    <n v="0.83078830892253253"/>
    <x v="0"/>
  </r>
  <r>
    <s v="cdc886d2ccf0da2723812e3fdb93207c5002a3e1"/>
    <s v="a39830c4b58eb9664aa5ce5c3021b3232ec9a58a"/>
    <s v="ACTIVO"/>
    <s v="3a0535153a5f5fc7c8dcca47c9a725208db375aa"/>
    <n v="7"/>
    <s v="STEPWAY"/>
    <n v="2022"/>
    <s v="NUEVO STEPWAY PH2"/>
    <s v="2e892f86d188d01ec5691b7918003dc271108083"/>
    <s v="NUEVO"/>
    <n v="72"/>
    <d v="2021-04-06T00:00:00"/>
    <d v="2027-04-06T00:00:00"/>
    <m/>
    <n v="59640000"/>
    <n v="29640000"/>
    <n v="30000000"/>
    <n v="894967"/>
    <s v="addfb231c73938367f7381eeb262ff07154d72ad"/>
    <n v="-0.97168757307160336"/>
    <n v="-0.86455424175385731"/>
    <n v="-0.50193428495582826"/>
    <n v="-0.46497709571026707"/>
    <n v="-1.7346201379836541"/>
    <x v="1"/>
    <n v="0.49698189134808851"/>
    <x v="4"/>
  </r>
  <r>
    <s v="86486aa8abe58d3c7628277707cf8d88560963ea"/>
    <s v="625391e696cdb1724118a6ee0e484c6bf17529c7"/>
    <s v="ACTIVO"/>
    <s v="310778d9d7ff8bd657b127d2b19096397041abce"/>
    <n v="-1"/>
    <s v="LOGAN"/>
    <n v="2020"/>
    <s v="NUEVO LOGAN"/>
    <s v="2e892f86d188d01ec5691b7918003dc271108083"/>
    <s v="NUEVO"/>
    <n v="60"/>
    <d v="2019-04-24T00:00:00"/>
    <d v="2024-04-24T00:00:00"/>
    <m/>
    <n v="38677589"/>
    <n v="18077589"/>
    <n v="20600000"/>
    <n v="574891"/>
    <s v="deab82c7720b472e8823b17fb90bc42a0f570fff"/>
    <n v="1.126471227480669"/>
    <n v="-0.98605731966636789"/>
    <n v="0.2094661248883162"/>
    <n v="-0.61334901382812534"/>
    <n v="-0.34235834485308059"/>
    <x v="3"/>
    <n v="0.46739182734477064"/>
    <x v="4"/>
  </r>
  <r>
    <s v="45a015be5852f7f27573c98f64af377f98cfe996"/>
    <s v="fdf48872b76d38e8ce6aedbc7eaf3b2bf01845a3"/>
    <s v="ACTIVO"/>
    <s v="ac4cf0c7abcdae09914607ba0408545023141170"/>
    <n v="76"/>
    <s v="KWID"/>
    <n v="2021"/>
    <s v="KWID"/>
    <s v="2e892f86d188d01ec5691b7918003dc271108083"/>
    <s v="NUEVO"/>
    <n v="84"/>
    <d v="2020-04-11T00:00:00"/>
    <d v="2027-04-11T00:00:00"/>
    <m/>
    <n v="36190000"/>
    <n v="33190000"/>
    <n v="3000000"/>
    <n v="714564"/>
    <s v="977d2d7691d404ed0e63704ec1471b1a8671ac9d"/>
    <n v="-0.45017989432161648"/>
    <n v="0.86055693896349372"/>
    <n v="0.48612183982770601"/>
    <n v="-0.77420183963938416"/>
    <n v="-1.3478807510029389"/>
    <x v="0"/>
    <n v="0.91710417242332132"/>
    <x v="0"/>
  </r>
  <r>
    <s v="296775af49c09490d2694f0d48d25d2740e2aca4"/>
    <s v="3fe300e33db495facec48567072baef090bdb0c2"/>
    <s v="ACTIVO"/>
    <s v="308502dca8144a167b2e33cfd16f433e109c67a4"/>
    <n v="7"/>
    <s v="LOGAN"/>
    <n v="2022"/>
    <s v="NUEVO LOGAN PH2 Servicio Publico"/>
    <s v="2e892f86d188d01ec5691b7918003dc271108083"/>
    <s v="NUEVO"/>
    <n v="72"/>
    <d v="2021-05-11T00:00:00"/>
    <d v="2027-05-11T00:00:00"/>
    <m/>
    <n v="36125984"/>
    <n v="20990976"/>
    <n v="15135008"/>
    <n v="467884"/>
    <s v="b05601ff99ceedbb3c50eb549eb141f5dc9903b0"/>
    <n v="-2.569689999023184E-2"/>
    <n v="-0.519355828730243"/>
    <n v="-0.18575632502509701"/>
    <n v="-0.96236071685059399"/>
    <n v="-0.57440197704150942"/>
    <x v="1"/>
    <n v="0.58104925252693462"/>
    <x v="4"/>
  </r>
  <r>
    <s v="c63d247b8aacf876c164430b06486cd6f735fd13"/>
    <s v="0df99baba4eff96b72dde510b3c63504f52c142c"/>
    <s v="ACTIVO"/>
    <s v="ac4cf0c7abcdae09914607ba0408545023141170"/>
    <n v="51"/>
    <s v="KWID"/>
    <n v="2021"/>
    <s v="KWID"/>
    <s v="2e892f86d188d01ec5691b7918003dc271108083"/>
    <s v="NUEVO"/>
    <n v="84"/>
    <d v="2020-12-15T00:00:00"/>
    <d v="2027-12-15T00:00:00"/>
    <m/>
    <n v="42240000"/>
    <n v="34240000"/>
    <n v="8000000"/>
    <n v="723440"/>
    <s v="b53b0bf5f413cb9aab27f8e13ca1e90e2ee4fea7"/>
    <n v="-0.3531552099030143"/>
    <n v="0.42325310696715263"/>
    <n v="0.24898836987965761"/>
    <n v="-3.2294123009896647E-2"/>
    <n v="0.1217289195237771"/>
    <x v="0"/>
    <n v="0.81060606060606055"/>
    <x v="0"/>
  </r>
  <r>
    <s v="dc645b123ec3f2b64e8d33d84b2713b1d66d468a"/>
    <s v="b445db0160108ff03a4491f3bac2f09493f3ee33"/>
    <s v="ACTIVO"/>
    <s v="3ca9a8b1c3221fa9da1bedfe128627a3bce5a7af"/>
    <n v="61"/>
    <s v="OROCH"/>
    <n v="2022"/>
    <s v="OROCH Servicio Publico"/>
    <s v="aa53c8567ff812605778a953828db0859dac88bf"/>
    <s v="NUEVO"/>
    <n v="72"/>
    <d v="2021-09-30T00:00:00"/>
    <d v="2027-09-30T00:00:00"/>
    <m/>
    <n v="75347700"/>
    <n v="45088620"/>
    <n v="30259080"/>
    <n v="994144"/>
    <s v="f268b19e1bfbcb40253adf266d11628fda515d56"/>
    <n v="-1.3961705674029881"/>
    <n v="-0.44807966237628388"/>
    <n v="-0.33707629056855037"/>
    <n v="-0.54330637492637535"/>
    <n v="-0.26501046745693763"/>
    <x v="1"/>
    <n v="0.59840738337069344"/>
    <x v="4"/>
  </r>
  <r>
    <s v="1aab1f54082eebf2deff5931361a2c2b1b56cde2"/>
    <s v="46850d107febe382716049b2f49ee7bf4fe54252"/>
    <s v="ACTIVO"/>
    <s v="44f5f8de4291a4a16492fe0b13036cffd8ffdb43"/>
    <n v="220"/>
    <s v="LOGAN"/>
    <n v="2020"/>
    <s v="NUEVO LOGAN PH2"/>
    <s v="2e892f86d188d01ec5691b7918003dc271108083"/>
    <s v="NUEVO"/>
    <n v="84"/>
    <d v="2020-02-07T00:00:00"/>
    <d v="2027-02-07T00:00:00"/>
    <m/>
    <n v="48490000"/>
    <n v="48490000"/>
    <n v="0"/>
    <n v="1057263"/>
    <s v="9ed459202687afab5e2703e866aa192f2b1cf3cb"/>
    <n v="-1.092968428594856"/>
    <n v="1.2009447865714571"/>
    <n v="0.4070773498450232"/>
    <n v="-6.5334806978898208E-2"/>
    <n v="-0.26501046745693763"/>
    <x v="0"/>
    <n v="1"/>
    <x v="0"/>
  </r>
  <r>
    <s v="dcbe5d3d5f52d666a36566821971831f3f5722f7"/>
    <s v="ee38637378b0111e9932ce356ee0596420ea4a3e"/>
    <s v="ACTIVO"/>
    <s v="2f1f55f7d5e4638dee5a1a64ea8954c3ffe4902c"/>
    <n v="84"/>
    <s v="LOGAN"/>
    <n v="2018"/>
    <s v="NUEVO LOGAN"/>
    <m/>
    <s v="NUEVO"/>
    <n v="84"/>
    <d v="2018-05-01T00:00:00"/>
    <d v="2025-05-01T00:00:00"/>
    <m/>
    <n v="33000000"/>
    <n v="23000000"/>
    <n v="10000000"/>
    <n v="506630"/>
    <s v="0b9e5ef7ecdb21c3df2e91f8c180559e4790ebd3"/>
    <n v="-0.4986922365309176"/>
    <n v="-4.3361900795429217E-2"/>
    <n v="1.434655719619899"/>
    <n v="-0.4105415656923268"/>
    <n v="-0.96114136402222416"/>
    <x v="0"/>
    <n v="0.69696969696969702"/>
    <x v="2"/>
  </r>
  <r>
    <s v="cdfa7191f3485fa68e219bf5ac08e6b0a84f6429"/>
    <s v="c8e57d475bc45809a5a277ef65bb7558359e821c"/>
    <s v="ACTIVO"/>
    <s v="a1ace907d33fb283274861a8ba48e0a5a2cf8163"/>
    <n v="49"/>
    <s v="USADOS"/>
    <n v="2019"/>
    <s v="USADOS MM"/>
    <m/>
    <s v="USADO"/>
    <n v="36"/>
    <d v="2021-11-18T00:00:00"/>
    <d v="2024-11-18T00:00:00"/>
    <m/>
    <n v="48100000"/>
    <n v="28000000"/>
    <n v="20100000"/>
    <n v="1042918"/>
    <s v="87e15bf1cdf86c075c8ab551c1cd6cdf48f66158"/>
    <n v="-0.3531552099030143"/>
    <n v="-0.51495672222366906"/>
    <n v="-0.38336754998180411"/>
    <n v="-5.8726935708078278E-2"/>
    <n v="-0.4197062222492236"/>
    <x v="4"/>
    <n v="0.58212058212058215"/>
    <x v="4"/>
  </r>
  <r>
    <s v="3efab211aa80ef9f0c025b2fa1272e35720ceea1"/>
    <s v="1f899be8901cbe8c70f4fbd3f05dcdabdbea6ff7"/>
    <s v="ACTIVO"/>
    <s v="a65c60e59165d9af643419b26154ffd93f642835"/>
    <n v="38"/>
    <s v="SANDERO"/>
    <n v="2019"/>
    <s v="NUEVO SANDERO"/>
    <m/>
    <s v="NUEVO"/>
    <n v="72"/>
    <d v="2018-04-30T00:00:00"/>
    <d v="2024-04-30T00:00:00"/>
    <m/>
    <n v="33780000"/>
    <n v="30402000"/>
    <n v="3378000"/>
    <n v="666298"/>
    <s v="b5c4e6910594107a133dbf0cbaf1206bdb05aab1"/>
    <n v="-1.7963973906297219"/>
    <n v="0.79032357974038436"/>
    <n v="0.2947867868978693"/>
    <n v="2.0807244788132531"/>
    <n v="-0.57440197704150942"/>
    <x v="1"/>
    <n v="0.9"/>
    <x v="0"/>
  </r>
  <r>
    <s v="b0e70d940232d2f3504171ec02cbdb7545cead7c"/>
    <s v="527fac3bdaa5b9a8c193c40c560da93350ad9732"/>
    <s v="ACTIVO"/>
    <s v="332374b2b7921de83a34fd882bfb4141e02b091c"/>
    <n v="38"/>
    <s v="STEPWAY"/>
    <n v="2022"/>
    <s v="NUEVO STEPWAY PH2"/>
    <m/>
    <s v="NUEVO"/>
    <n v="84"/>
    <d v="2021-12-23T00:00:00"/>
    <d v="2028-12-23T00:00:00"/>
    <m/>
    <n v="60916000"/>
    <n v="60916000"/>
    <n v="0"/>
    <n v="1287065"/>
    <s v="3a511fa6cc43568fab99dbdb57f653874780a34f"/>
    <n v="-0.86253480310067587"/>
    <n v="1.2009447865714571"/>
    <n v="0.24898836987965761"/>
    <n v="-0.1027705600808646"/>
    <n v="0.35377255171220601"/>
    <x v="0"/>
    <n v="1"/>
    <x v="0"/>
  </r>
  <r>
    <s v="dda17c9e2d6eadeffca0f77da023b82ad34a8ff3"/>
    <s v="155b181542fd7a6eddd32ede49f4b2a6cd94d642"/>
    <s v="ACTIVO"/>
    <s v="bdfc2c4e5213ca32db6b95c9f855416362d14198"/>
    <n v="220"/>
    <s v="SANDERO"/>
    <n v="2018"/>
    <s v="NUEVO SANDERO"/>
    <m/>
    <s v="NUEVO"/>
    <n v="84"/>
    <d v="2018-10-07T00:00:00"/>
    <d v="2025-10-07T00:00:00"/>
    <m/>
    <n v="39990000"/>
    <n v="37383518"/>
    <n v="2606482"/>
    <n v="747375"/>
    <s v="e35cd06998e5b136c3a45ddcc0e768cf0a893437"/>
    <n v="-0.86253480310067587"/>
    <n v="0.93330868143930668"/>
    <n v="-0.77337729243657494"/>
    <n v="-0.54505285232991418"/>
    <n v="0.1217289195237771"/>
    <x v="0"/>
    <n v="0.93482165541385343"/>
    <x v="0"/>
  </r>
  <r>
    <s v="54780930638c8cc8478925b83992ff3a57d94df3"/>
    <s v="40cf6d29bce637cdfbcfa5e6cfe2fe121d256219"/>
    <s v="ACTIVO"/>
    <s v="d259ba4c72ea4c131f364331bd330eb89122c48a"/>
    <n v="7"/>
    <s v="CAPTUR"/>
    <n v="2020"/>
    <s v="CAPTUR"/>
    <s v="2e892f86d188d01ec5691b7918003dc271108083"/>
    <s v="NUEVO"/>
    <n v="60"/>
    <d v="2020-07-01T00:00:00"/>
    <d v="2025-07-01T00:00:00"/>
    <m/>
    <n v="69750000"/>
    <n v="54750000"/>
    <n v="15000000"/>
    <n v="1423216"/>
    <s v="986fcbacb15e3271088bb826891fe61d934ad7da"/>
    <n v="-0.51082032208324291"/>
    <n v="0.31788842779495669"/>
    <n v="0.16994387989697479"/>
    <n v="-0.1582980533556736"/>
    <n v="0.1217289195237771"/>
    <x v="3"/>
    <n v="0.78494623655913975"/>
    <x v="2"/>
  </r>
  <r>
    <s v="37cb4e87577a0271bd3f2e45d652780dd109fc89"/>
    <s v="fe2f486065dcf627abe7462acad3f8f2deafa381"/>
    <s v="ACTIVO"/>
    <s v="57a3f152f9469923fbc360ba7d7ede7e0bc06746"/>
    <n v="76"/>
    <s v="DUSTER"/>
    <n v="2022"/>
    <s v="NUEVA DUSTER"/>
    <s v="2e892f86d188d01ec5691b7918003dc271108083"/>
    <s v="NUEVO"/>
    <n v="12"/>
    <d v="2021-06-10T00:00:00"/>
    <d v="2022-06-10T00:00:00"/>
    <m/>
    <n v="86600000"/>
    <n v="12990000"/>
    <n v="73610000"/>
    <n v="1357144"/>
    <s v="247a5e5b4290c61beec86cf21d07cc8a7bfabaa6"/>
    <m/>
    <n v="-2.289335471492659"/>
    <n v="-4.4146365390986242"/>
    <m/>
    <m/>
    <x v="2"/>
    <n v="0.2"/>
    <x v="3"/>
  </r>
  <r>
    <s v="a7846eaec9bab6ae4301dbc7b14d7167f46912a0"/>
    <s v="4f53fae3b52e0f943a8c46dc8f026df3973fe038"/>
    <s v="ACTIVO"/>
    <s v="18bbc9d5148ddc8fe82a5349af96af02da4dca61"/>
    <n v="60"/>
    <s v="KWID"/>
    <n v="2021"/>
    <s v="KWID"/>
    <s v="2e892f86d188d01ec5691b7918003dc271108083"/>
    <s v="NUEVO"/>
    <n v="72"/>
    <d v="2020-08-28T00:00:00"/>
    <d v="2026-08-28T00:00:00"/>
    <m/>
    <n v="38590000"/>
    <n v="27013000"/>
    <n v="11577000"/>
    <n v="658074"/>
    <s v="36727a42f7d9d9b5c86e6b682480899823376709"/>
    <n v="-1.3961705674029881"/>
    <n v="-3.091883392176074E-2"/>
    <n v="0.48612183982770601"/>
    <n v="-0.30028281618016411"/>
    <n v="-1.0384892414183671"/>
    <x v="1"/>
    <n v="0.7"/>
    <x v="2"/>
  </r>
  <r>
    <s v="fc357c987733bba76e5a834d2cd262040c750be3"/>
    <s v="3f4e8c0db756f17631ce46edeffefa28b8952519"/>
    <s v="ACTIVO"/>
    <s v="65c4cbbe04a109d865d56547b4032a01381e3c5e"/>
    <n v="49"/>
    <s v="KOLEOS"/>
    <n v="2020"/>
    <s v="KOLEOS"/>
    <s v="2e892f86d188d01ec5691b7918003dc271108083"/>
    <s v="NUEVO"/>
    <n v="72"/>
    <d v="2020-06-03T00:00:00"/>
    <d v="2026-06-03T00:00:00"/>
    <m/>
    <n v="116150000"/>
    <n v="90000000"/>
    <n v="26150000"/>
    <n v="1866418"/>
    <s v="809929aa942e2a9bc9a8483e7177795e32bedd95"/>
    <m/>
    <n v="0.27647259039129818"/>
    <n v="-0.43850218836758492"/>
    <m/>
    <m/>
    <x v="1"/>
    <n v="0.77486009470512274"/>
    <x v="2"/>
  </r>
  <r>
    <s v="e56b9236190f02c1e88e2556686fe6d45116c422"/>
    <s v="61ea0a2cc0d3d466d250ccf17247eac15450df7c"/>
    <s v="ACTIVO"/>
    <s v="3a0535153a5f5fc7c8dcca47c9a725208db375aa"/>
    <n v="38"/>
    <s v="LOGAN"/>
    <n v="2022"/>
    <s v="NUEVO LOGAN PH2"/>
    <s v="2e892f86d188d01ec5691b7918003dc271108083"/>
    <s v="NUEVO"/>
    <n v="72"/>
    <d v="2021-10-08T00:00:00"/>
    <d v="2027-10-08T00:00:00"/>
    <m/>
    <n v="54640000"/>
    <n v="34640000"/>
    <n v="20000000"/>
    <n v="818487"/>
    <s v="d32b2544aa3cda758f28d956500fd6e0d7981c8d"/>
    <n v="-0.78976628978672425"/>
    <n v="-0.30206109494784178"/>
    <n v="-0.1067118350424142"/>
    <n v="5.4588315212140082E-2"/>
    <n v="0.66316406129677774"/>
    <x v="1"/>
    <n v="0.6339677891654466"/>
    <x v="2"/>
  </r>
  <r>
    <s v="582805ee3f0fa4c52e993ee7fd3ca8f7e6e78b45"/>
    <s v="9bc089e1f3d4c45f136546b2c14100b7281badd2"/>
    <s v="ACTIVO"/>
    <s v="bd9f7b705f02905ed8956333887b94e76066fcb7"/>
    <n v="166823650"/>
    <s v="USADOS"/>
    <n v="2015"/>
    <s v="USADOS MM"/>
    <m/>
    <s v="USADO"/>
    <n v="60"/>
    <d v="2021-03-31T00:00:00"/>
    <d v="2026-03-31T00:00:00"/>
    <m/>
    <n v="26000000"/>
    <n v="26000000"/>
    <n v="0"/>
    <n v="710623"/>
    <s v="e9a20609d5e4f2cce4f367ca3b625e5b99e50d14"/>
    <n v="-1.1050965141471809"/>
    <n v="1.2009447865714571"/>
    <n v="0.28851061487099899"/>
    <n v="-0.70925823767236751"/>
    <n v="-0.80644560922993824"/>
    <x v="3"/>
    <n v="1"/>
    <x v="0"/>
  </r>
  <r>
    <s v="63c7ae23689d10bec85f7f4fbb3fa37331e783f1"/>
    <s v="cdcaeb38a406642a520af45f987f6d2170f729a1"/>
    <s v="ACTIVO"/>
    <s v="b015fc4d0ad8050efb8f4d92b7490b29a1fa8737"/>
    <n v="15"/>
    <s v="LOGAN"/>
    <n v="2022"/>
    <s v="NUEVO LOGAN PH2"/>
    <s v="2e892f86d188d01ec5691b7918003dc271108083"/>
    <s v="NUEVO"/>
    <n v="84"/>
    <d v="2021-08-26T00:00:00"/>
    <d v="2028-08-26T00:00:00"/>
    <m/>
    <n v="46961800"/>
    <n v="33296350"/>
    <n v="13665450"/>
    <n v="688115"/>
    <s v="fb8c401ab05c47aa5fec1d6775501a5739453973"/>
    <n v="-0.17123392661813511"/>
    <n v="6.0750049852147147E-3"/>
    <n v="-2.7667345059731379E-2"/>
    <n v="-0.4689599404161709"/>
    <n v="-0.34235834485308059"/>
    <x v="0"/>
    <n v="0.70900923729499299"/>
    <x v="2"/>
  </r>
  <r>
    <s v="f649dc1057ad92f3d1b7dc2f7cd82f8e857573be"/>
    <s v="99b6bcb14af4f75d9e5c9ddda679c1652a443f0c"/>
    <s v="ACTIVO"/>
    <s v="5a56327f05b6ed8e8875facf6e3fe3c3e5debf50"/>
    <n v="7"/>
    <s v="DUSTER"/>
    <n v="2022"/>
    <s v="NUEVA DUSTER"/>
    <s v="2e892f86d188d01ec5691b7918003dc271108083"/>
    <s v="NUEVO"/>
    <n v="84"/>
    <d v="2021-05-13T00:00:00"/>
    <d v="2028-05-13T00:00:00"/>
    <m/>
    <n v="70741000"/>
    <n v="70741000"/>
    <n v="0"/>
    <n v="1621883"/>
    <s v="addfb231c73938367f7381eeb262ff07154d72ad"/>
    <n v="-0.41379563766464073"/>
    <n v="1.2009447865714571"/>
    <n v="-0.10571508402373329"/>
    <n v="-0.54769381027365394"/>
    <n v="-3.2966835268508812E-2"/>
    <x v="0"/>
    <n v="1"/>
    <x v="0"/>
  </r>
  <r>
    <s v="fda12f00ffd9e8b7ec60aa5b583b33222bb40a10"/>
    <s v="c9e674cec19a35874d2d8190d6c0eac596385f32"/>
    <s v="ACTIVO"/>
    <s v="a77c76312e7298e8d8cbf37d37191bb75af8eded"/>
    <n v="220"/>
    <s v="LOGAN"/>
    <n v="2021"/>
    <s v="NUEVO LOGAN PH2"/>
    <s v="2e892f86d188d01ec5691b7918003dc271108083"/>
    <s v="NUEVO"/>
    <n v="84"/>
    <d v="2021-01-26T00:00:00"/>
    <d v="2028-01-26T00:00:00"/>
    <m/>
    <n v="42760000"/>
    <n v="42760000"/>
    <n v="0"/>
    <n v="938928"/>
    <s v="72be7e0b8fa040611e832ba3086abe2b5e7894bb"/>
    <n v="-0.95955948751927811"/>
    <n v="1.2009447865714571"/>
    <n v="-0.22527857001643839"/>
    <n v="-4.5450786688398907E-2"/>
    <n v="-0.96114136402222416"/>
    <x v="0"/>
    <n v="1"/>
    <x v="0"/>
  </r>
  <r>
    <s v="67b45a622c5d1eabecc09b88bd73125ba6da7424"/>
    <s v="cc2d415f4c8e7831d3fd2eb35b6a1fa7cb426273"/>
    <s v="ACTIVO"/>
    <s v="d134295aa308132952922ea41c885a33d4580c23"/>
    <n v="236"/>
    <s v="LOGAN"/>
    <n v="2021"/>
    <s v="NUEVO LOGAN PH2"/>
    <s v="2e892f86d188d01ec5691b7918003dc271108083"/>
    <s v="NUEVO"/>
    <n v="60"/>
    <d v="2021-05-01T00:00:00"/>
    <d v="2026-05-01T00:00:00"/>
    <m/>
    <n v="43260000"/>
    <n v="28260000"/>
    <n v="15000000"/>
    <n v="661883"/>
    <s v="373e0d63cac8bf96eefec2abf3828a28fc0aa41d"/>
    <n v="-0.59571692094951978"/>
    <n v="-0.2228458057692935"/>
    <n v="-1.205491110058992"/>
    <n v="-0.55352900967152852"/>
    <n v="-0.1103147126646518"/>
    <x v="3"/>
    <n v="0.65325936199722612"/>
    <x v="2"/>
  </r>
  <r>
    <s v="9bfe0bee23d95b1048cbdbc3286b27539a4e31b9"/>
    <s v="a01b734c9a9df19c6964c016611644e354aeea22"/>
    <s v="ACTIVO"/>
    <s v="73f2cc33b986bd271fd390af22f8762c2c95e97b"/>
    <n v="48"/>
    <s v="KWID"/>
    <n v="2021"/>
    <s v="KWID"/>
    <s v="2e892f86d188d01ec5691b7918003dc271108083"/>
    <s v="NUEVO"/>
    <n v="60"/>
    <d v="2021-01-28T00:00:00"/>
    <d v="2026-01-28T00:00:00"/>
    <m/>
    <n v="43410000"/>
    <n v="43410000"/>
    <n v="0"/>
    <n v="1110818"/>
    <s v="1aba83a2bcdc0ee0ade96b67732e7d9804307f8e"/>
    <n v="-2.8030284914727202"/>
    <n v="1.2009447865714571"/>
    <n v="0.2094661248883162"/>
    <n v="-0.2467613490222286"/>
    <n v="-0.4197062222492236"/>
    <x v="3"/>
    <n v="1"/>
    <x v="0"/>
  </r>
  <r>
    <s v="3f197ec7941cebd55a23cb29d765f609551fe8eb"/>
    <s v="2f8d7d1d492aca2212093e343070a4a2b7685fe9"/>
    <s v="ACTIVO"/>
    <s v="d19c40609c4807762585bd10be1ea09dc899fb2b"/>
    <n v="46"/>
    <s v="USADOS"/>
    <n v="2016"/>
    <s v="USADOS MM"/>
    <m/>
    <s v="USADO"/>
    <n v="60"/>
    <d v="2021-06-10T00:00:00"/>
    <d v="2026-06-10T00:00:00"/>
    <m/>
    <n v="36500000"/>
    <n v="21500000"/>
    <n v="15000000"/>
    <n v="727073"/>
    <s v="7e550c4e4136820a2fa73809cb7d39457dab78e5"/>
    <n v="-0.63210117760649565"/>
    <n v="-0.4865396250630874"/>
    <n v="0.52564408481904745"/>
    <n v="-0.5134350396320968"/>
    <n v="-1.425228628399082"/>
    <x v="3"/>
    <n v="0.58904109589041098"/>
    <x v="4"/>
  </r>
  <r>
    <s v="d6e762fe1faa3345d46b0a7283ea8c4cc207bcd0"/>
    <s v="95d8279c664839c999e648748facc4bacc809e74"/>
    <s v="ACTIVO"/>
    <s v="1e37c6928f415c93f35587957257b25f2220204d"/>
    <n v="38"/>
    <s v="SANDERO"/>
    <n v="2019"/>
    <s v="NUEVO SANDERO"/>
    <s v="2e892f86d188d01ec5691b7918003dc271108083"/>
    <s v="NUEVO"/>
    <n v="84"/>
    <d v="2019-06-08T00:00:00"/>
    <d v="2026-06-08T00:00:00"/>
    <m/>
    <n v="32200000"/>
    <n v="28980000"/>
    <n v="3220000"/>
    <n v="641402"/>
    <s v="f2b6d61f97ec8f1fe44ff1e2d5c5e1ad94b895ba"/>
    <n v="-1.6993727062111199"/>
    <n v="0.79032357974038436"/>
    <n v="0.56516632981038883"/>
    <n v="-0.77032852316289269"/>
    <n v="-1.1931849962106531"/>
    <x v="0"/>
    <n v="0.9"/>
    <x v="0"/>
  </r>
  <r>
    <s v="e7b8cde58cb83dea302d3e6ae83047b58bb506b9"/>
    <s v="6630d604e3d40eb56142053c3a19a32cbd030db2"/>
    <s v="ACTIVO"/>
    <s v="dd7c4e251bb4251454591a52f0c2ccd78f5324f3"/>
    <n v="220"/>
    <s v="DUSTER"/>
    <n v="2021"/>
    <s v="DUSTER"/>
    <s v="2e892f86d188d01ec5691b7918003dc271108083"/>
    <s v="NUEVO"/>
    <n v="84"/>
    <d v="2021-03-30T00:00:00"/>
    <d v="2028-03-30T00:00:00"/>
    <m/>
    <n v="79438000"/>
    <n v="79438000"/>
    <n v="0"/>
    <n v="1756652"/>
    <s v="b0dba703f37b44650008cc7ee9293429cffbd118"/>
    <n v="-0.21974626882743631"/>
    <n v="1.2009447865714571"/>
    <n v="-0.1311741285798052"/>
    <n v="1.999076162342224"/>
    <n v="0.1217289195237771"/>
    <x v="0"/>
    <n v="1"/>
    <x v="0"/>
  </r>
  <r>
    <s v="ea91eba269c2312abb73274db65578e601424cc1"/>
    <s v="b072c0e471189d7e4c2fbceac33b7088be3f5e95"/>
    <s v="ACTIVO"/>
    <s v="a77c76312e7298e8d8cbf37d37191bb75af8eded"/>
    <n v="62"/>
    <s v="LOGAN"/>
    <n v="2021"/>
    <s v="NUEVO LOGAN PH2"/>
    <s v="2e892f86d188d01ec5691b7918003dc271108083"/>
    <s v="NUEVO"/>
    <n v="84"/>
    <d v="2020-11-17T00:00:00"/>
    <d v="2027-11-17T00:00:00"/>
    <m/>
    <n v="44464000"/>
    <n v="44464000"/>
    <n v="0"/>
    <n v="951323"/>
    <s v="1a54234f7c81795f4271e355943d9c170a12a279"/>
    <n v="-0.38953946655999011"/>
    <n v="1.2009447865714571"/>
    <n v="0.4070773498450232"/>
    <n v="-0.11183153178679579"/>
    <n v="-0.96114136402222416"/>
    <x v="0"/>
    <n v="1"/>
    <x v="0"/>
  </r>
  <r>
    <s v="c3cb3d6e9d97ca1e764c2270e71bbdd21df73181"/>
    <s v="4af1e969c02beb775e88782d2b60dfbb94c2f944"/>
    <s v="ACTIVO"/>
    <s v="4db898134df57de25ee14fc3156c0fe345e0de51"/>
    <n v="83"/>
    <s v="STEPWAY"/>
    <n v="2019"/>
    <s v="NUEVO STEPWAY"/>
    <m/>
    <s v="NUEVO"/>
    <n v="84"/>
    <d v="2018-11-16T00:00:00"/>
    <d v="2025-11-16T00:00:00"/>
    <m/>
    <n v="52955000"/>
    <n v="42955000"/>
    <n v="10000000"/>
    <n v="924828"/>
    <s v="2d7a182e8b5fd5e1e55a138fd5fb197a2fee7158"/>
    <n v="1.126471227480669"/>
    <n v="0.42552942101377089"/>
    <n v="0.2094661248883162"/>
    <n v="0.17278985277905151"/>
    <n v="0.74051193869292065"/>
    <x v="0"/>
    <n v="0.81116041922386928"/>
    <x v="0"/>
  </r>
  <r>
    <s v="a22f09bb900a31e705f72857b781cd48cc3716d9"/>
    <s v="46e32d6da81f5095894ffcf4b8fd05f96fcc3380"/>
    <s v="ACTIVO"/>
    <s v="60cde7742ca4ced44924a1e39059e9d4941f3d10"/>
    <n v="76"/>
    <s v="DUSTER"/>
    <n v="2018"/>
    <s v="DUSTER"/>
    <m/>
    <s v="NUEVO"/>
    <n v="60"/>
    <d v="2018-01-29T00:00:00"/>
    <d v="2023-01-29T00:00:00"/>
    <m/>
    <n v="55490000"/>
    <n v="44490000"/>
    <n v="11000000"/>
    <n v="1216219"/>
    <s v="6e69c18c5a97c9d065ae12b467e0bb2b923ab471"/>
    <n v="0.77475674646323633"/>
    <n v="0.38695428825792327"/>
    <n v="-0.2040823157606424"/>
    <n v="-3.4910851981675463E-2"/>
    <n v="0.43112042910834891"/>
    <x v="3"/>
    <n v="0.80176608397909532"/>
    <x v="0"/>
  </r>
  <r>
    <s v="6e00c97ad75d06472c75c7ba96811542a5885192"/>
    <s v="1b5cf44fbbe527c96752618121680476d05a1adc"/>
    <s v="ACTIVO"/>
    <s v="ac3e16fe7cfe84595a9046cff9baf8b8884e6c47"/>
    <n v="7"/>
    <s v="STEPWAY"/>
    <n v="2019"/>
    <s v="NUEVO STEPWAY"/>
    <m/>
    <s v="NUEVO"/>
    <n v="84"/>
    <d v="2018-04-05T00:00:00"/>
    <d v="2025-04-05T00:00:00"/>
    <m/>
    <n v="43550000"/>
    <n v="34550000"/>
    <n v="9000000"/>
    <n v="680996"/>
    <s v="2cd1984091944d70e74ea43ee5d47bad1b59be40"/>
    <n v="0.75050057535858583"/>
    <n v="0.3523590548884139"/>
    <n v="8.8956673961742547E-2"/>
    <n v="-0.75240572198632549"/>
    <n v="-3.2966835268508812E-2"/>
    <x v="0"/>
    <n v="0.79334098737083814"/>
    <x v="2"/>
  </r>
  <r>
    <s v="217cfa91fc4703bc82b4a508641f894d1148bc5f"/>
    <s v="498ee38a9d97165b91938396417d12319d293e50"/>
    <s v="ACTIVO"/>
    <s v="5a56327f05b6ed8e8875facf6e3fe3c3e5debf50"/>
    <n v="60"/>
    <s v="DUSTER"/>
    <n v="2022"/>
    <s v="NUEVA DUSTER"/>
    <s v="2e892f86d188d01ec5691b7918003dc271108083"/>
    <s v="NUEVO"/>
    <n v="84"/>
    <d v="2021-07-23T00:00:00"/>
    <d v="2028-07-23T00:00:00"/>
    <m/>
    <n v="79530000"/>
    <n v="51000000"/>
    <n v="28530000"/>
    <n v="875133"/>
    <s v="002cf26c2c656a51db8195e4bd8bbcee3903d748"/>
    <n v="0.22899289660859901"/>
    <n v="-0.27208715494627178"/>
    <n v="-0.76858628733198942"/>
    <n v="0.72437799894437627"/>
    <n v="1.0499034482774929"/>
    <x v="0"/>
    <n v="0.6412674462466994"/>
    <x v="2"/>
  </r>
  <r>
    <s v="2bdfb989d7af4f93f940d340df56d635ce651049"/>
    <s v="d72002f5e03831afeea9ddbf96c4776c748387b3"/>
    <s v="ACTIVO"/>
    <s v="059a05de6fd68bf98514f87410a4810a466c2a02"/>
    <n v="220"/>
    <s v="LOGAN"/>
    <n v="2017"/>
    <s v="NUEVO LOGAN"/>
    <m/>
    <s v="NUEVO"/>
    <n v="72"/>
    <d v="2016-12-10T00:00:00"/>
    <d v="2022-12-10T00:00:00"/>
    <m/>
    <n v="40690000"/>
    <n v="40690000"/>
    <n v="0"/>
    <n v="843621"/>
    <s v="978121aa0061733aad5d3e5f722e5a95a785fcdb"/>
    <n v="-1.8085254761820471"/>
    <n v="1.2009447865714571"/>
    <n v="1.316088984645875"/>
    <n v="-7.7112078774255771E-2"/>
    <n v="-1.5025765057952249"/>
    <x v="1"/>
    <n v="1"/>
    <x v="0"/>
  </r>
  <r>
    <s v="b5a83a80642406bd6d9d0c764a09da20ee149c4b"/>
    <s v="343dc80ed32a1e0b879814c8fd8f2cc3ac02bde2"/>
    <s v="ACTIVO"/>
    <s v="7e56e2af0ef46a9f3840a5080889a18764a6b436"/>
    <n v="7"/>
    <s v="SANDERO"/>
    <n v="2022"/>
    <s v="NUEVO SANDERO PH2"/>
    <m/>
    <s v="NUEVO"/>
    <n v="84"/>
    <d v="2021-12-22T00:00:00"/>
    <d v="2028-12-22T00:00:00"/>
    <m/>
    <n v="57330999"/>
    <n v="57330999"/>
    <n v="0"/>
    <n v="1300274"/>
    <s v="c36fae75981762fd8cd742d3ffe18d4e21879c91"/>
    <n v="0.65347589093998359"/>
    <n v="1.2009447865714571"/>
    <n v="0.2094661248883162"/>
    <n v="-0.11183153178679579"/>
    <n v="-1.11583711881451"/>
    <x v="0"/>
    <n v="1"/>
    <x v="0"/>
  </r>
  <r>
    <s v="9e47d1f200d380718e53222ac69d50988da0a66c"/>
    <s v="3ef94b6f7c8fc5e6ef8114d75e1fb11d8a001019"/>
    <s v="ACTIVO"/>
    <s v="a1568956b7a009c0968355838744514999f72b98"/>
    <n v="236"/>
    <s v="SANDERO"/>
    <n v="2020"/>
    <s v="NUEVO SANDERO PH2"/>
    <s v="2e892f86d188d01ec5691b7918003dc271108083"/>
    <s v="NUEVO"/>
    <n v="84"/>
    <d v="2020-02-01T00:00:00"/>
    <d v="2027-02-01T00:00:00"/>
    <m/>
    <n v="38890000"/>
    <n v="38890000"/>
    <n v="0"/>
    <n v="818933"/>
    <s v="845d7831129ecd1188d7a91243ae341816e8b15a"/>
    <n v="-0.58358883539719453"/>
    <n v="1.2009447865714571"/>
    <n v="0.88134428974112011"/>
    <n v="-0.37337166747447942"/>
    <n v="-0.80644560922993824"/>
    <x v="0"/>
    <n v="1"/>
    <x v="0"/>
  </r>
  <r>
    <s v="ff40a5a339c23faa964c9cf8fced2218b780f662"/>
    <s v="8329e66cb7d138db0d38f0295ae0736c9fe2318d"/>
    <s v="ACTIVO"/>
    <s v="18c222e17729bc142554cfbc8e182a40c046ab84"/>
    <n v="62"/>
    <s v="DUSTER"/>
    <n v="2022"/>
    <s v="NUEVA DUSTER Servicio PÃºblico"/>
    <m/>
    <s v="NUEVO"/>
    <n v="72"/>
    <d v="2021-12-13T00:00:00"/>
    <d v="2027-12-13T00:00:00"/>
    <m/>
    <n v="78053794"/>
    <n v="78053794"/>
    <n v="0"/>
    <n v="2155972"/>
    <s v="edd3e3971c7682aef3b7cd52dd2cd903e176afbf"/>
    <n v="-0.31677095324603838"/>
    <n v="1.2009447865714571"/>
    <n v="-0.30432305999912118"/>
    <n v="0.2083891825678707"/>
    <n v="0.58581618390063472"/>
    <x v="1"/>
    <n v="1"/>
    <x v="0"/>
  </r>
  <r>
    <s v="6f52e14558d023e9c688f064cfc8f3fdda44f1e5"/>
    <s v="cb829718ac53ebfff70f7d2935ebaa0af8388d37"/>
    <s v="ACTIVO"/>
    <s v="376abf9ef1bbb145093d0247d4562bd8802aa2f6"/>
    <n v="236"/>
    <s v="SANDERO"/>
    <n v="2022"/>
    <s v="NUEVO SANDERO PH2"/>
    <s v="2e892f86d188d01ec5691b7918003dc271108083"/>
    <s v="NUEVO"/>
    <n v="84"/>
    <d v="2021-07-21T00:00:00"/>
    <d v="2028-07-21T00:00:00"/>
    <m/>
    <n v="49970150"/>
    <n v="49970150"/>
    <n v="0"/>
    <n v="1084320"/>
    <s v="0f9b5dd1053091f7cd0591c9ce15485174f94dc7"/>
    <n v="-6.2081156647207668E-2"/>
    <n v="1.2009447865714571"/>
    <n v="-0.38336754998180411"/>
    <n v="-0.2592233382032762"/>
    <n v="-0.49705409964536651"/>
    <x v="0"/>
    <n v="1"/>
    <x v="0"/>
  </r>
  <r>
    <s v="abc9b1b8982e9ccff412ad415f38aa5006cd3ccc"/>
    <s v="de2c89cb08428b5c79ada16575f4c649fc048486"/>
    <s v="ACTIVO"/>
    <s v="1a40330e0c1910a089543270536f2ed114a0c345"/>
    <n v="38"/>
    <s v="STEPWAY"/>
    <n v="2021"/>
    <s v="NUEVO STEPWAY PH2"/>
    <s v="2e892f86d188d01ec5691b7918003dc271108083"/>
    <s v="NUEVO"/>
    <n v="72"/>
    <d v="2020-06-11T00:00:00"/>
    <d v="2026-06-11T00:00:00"/>
    <m/>
    <n v="56490000"/>
    <n v="28245000"/>
    <n v="28245000"/>
    <n v="724521"/>
    <s v="76c9cd8386f602314b92c098d88f738459249279"/>
    <n v="-4.9953071094882402E-2"/>
    <n v="-0.85216124758390532"/>
    <n v="0.24898836987965761"/>
    <n v="1.026151172332473"/>
    <n v="-0.88379348662608126"/>
    <x v="1"/>
    <n v="0.5"/>
    <x v="4"/>
  </r>
  <r>
    <s v="feb1b6d18147e048f7b585ffc3c7058359b14953"/>
    <s v="941fe0bab756fd4f4dcffde5e48d665c21e6273d"/>
    <s v="ACTIVO"/>
    <s v="4ed602eda8bf7f8f674b77a7266776acb1f1dd2a"/>
    <n v="246"/>
    <s v="KWID"/>
    <n v="2020"/>
    <s v="KWID"/>
    <s v="2e892f86d188d01ec5691b7918003dc271108083"/>
    <s v="NUEVO"/>
    <n v="72"/>
    <d v="2019-09-20T00:00:00"/>
    <d v="2025-09-20T00:00:00"/>
    <m/>
    <n v="36390000"/>
    <n v="37216000"/>
    <n v="0"/>
    <n v="825123"/>
    <s v="1fbc4410b1d708c108467267454059d1f785d193"/>
    <n v="-0.59571692094951978"/>
    <n v="1.2941498200538599"/>
    <n v="0.44509537819199441"/>
    <n v="-0.68204213218202481"/>
    <n v="-1.425228628399082"/>
    <x v="1"/>
    <n v="1.0226985435559219"/>
    <x v="0"/>
  </r>
  <r>
    <s v="b1abc074226cf64b65b3a86f706a2d4705c8bd8d"/>
    <s v="1247f8ca478cbd9a2b7f45de6e7594845bb9ba64"/>
    <s v="ACTIVO"/>
    <s v="c68c074cfeb538be28c92667e7af1fc11090b603"/>
    <n v="59"/>
    <s v="KWID"/>
    <n v="2021"/>
    <s v="KWID"/>
    <s v="2e892f86d188d01ec5691b7918003dc271108083"/>
    <s v="NUEVO"/>
    <n v="84"/>
    <d v="2021-01-28T00:00:00"/>
    <d v="2028-01-28T00:00:00"/>
    <m/>
    <n v="38899150"/>
    <n v="40584150"/>
    <n v="0"/>
    <n v="899082"/>
    <s v="dc07912f5d15c97d02d6d510bd9579fe85bc5dde"/>
    <n v="-1.978318673914601"/>
    <n v="1.3788141573701389"/>
    <n v="-0.1067118350424142"/>
    <n v="-0.52735806901276006"/>
    <n v="-1.5025765057952249"/>
    <x v="0"/>
    <n v="1.0433171418912752"/>
    <x v="0"/>
  </r>
  <r>
    <s v="7f665fda93236b061e3e81048c2663405509596d"/>
    <s v="f79eb11a03bc2c02aecb433ddc1526ad899db7c7"/>
    <s v="ACTIVO"/>
    <s v="58464c00dc8337ea9400e9dbf885ffffcb81c578"/>
    <n v="77"/>
    <s v="KWID"/>
    <n v="2021"/>
    <s v="KWID"/>
    <s v="2e892f86d188d01ec5691b7918003dc271108083"/>
    <s v="NUEVO"/>
    <n v="60"/>
    <d v="2020-12-16T00:00:00"/>
    <d v="2025-12-16T00:00:00"/>
    <m/>
    <n v="42657500"/>
    <n v="42657500"/>
    <n v="0"/>
    <n v="1088910"/>
    <s v="2141bd06ec949dc96e6cd2fa75a8353e56eae24c"/>
    <n v="-1.2385054552227599"/>
    <n v="1.2009447865714571"/>
    <n v="0.16994387989697479"/>
    <n v="-0.39394969845498251"/>
    <n v="1.3592949578620639"/>
    <x v="3"/>
    <n v="1"/>
    <x v="0"/>
  </r>
  <r>
    <s v="99cbe31eefd9f7ca333446fcfa9356957783a09e"/>
    <s v="41ac117d6f7d3f5e7402d67c94dd308029b57d5c"/>
    <s v="ACTIVO"/>
    <s v="65a7f35fba9b769ea98b6d6d1d1cceebdbe5133d"/>
    <n v="291"/>
    <s v="KWID"/>
    <n v="2022"/>
    <s v="KWID"/>
    <s v="2e892f86d188d01ec5691b7918003dc271108083"/>
    <s v="NUEVO"/>
    <n v="60"/>
    <d v="2021-03-03T00:00:00"/>
    <d v="2026-03-03T00:00:00"/>
    <m/>
    <n v="41890000"/>
    <n v="19890000"/>
    <n v="22000000"/>
    <n v="517963"/>
    <s v="c4635272f238ecd586953b535745e7ed186b29b1"/>
    <n v="-0.94743140196695275"/>
    <n v="-0.95557623283259985"/>
    <n v="-0.54145652994716964"/>
    <n v="-0.65615364159365008"/>
    <n v="-0.57440197704150942"/>
    <x v="3"/>
    <n v="0.47481499164478397"/>
    <x v="4"/>
  </r>
  <r>
    <s v="344d170231e430ffe6584bace79fe811ba02923c"/>
    <s v="aeec75c4b83b0ffb89df44e2b4e52daa44815e09"/>
    <s v="ACTIVO"/>
    <s v="ac4cf0c7abcdae09914607ba0408545023141170"/>
    <n v="62"/>
    <s v="KWID"/>
    <n v="2021"/>
    <s v="KWID"/>
    <s v="2e892f86d188d01ec5691b7918003dc271108083"/>
    <s v="NUEVO"/>
    <n v="84"/>
    <d v="2020-09-28T00:00:00"/>
    <d v="2027-09-28T00:00:00"/>
    <m/>
    <n v="38990000"/>
    <n v="39610000"/>
    <n v="0"/>
    <n v="1025730"/>
    <s v="1a54234f7c81795f4271e355943d9c170a12a279"/>
    <n v="-1.8085254761820471"/>
    <n v="1.266239772012663"/>
    <n v="0.56516632981038883"/>
    <n v="-0.86496224099006924"/>
    <n v="-1.5799243831913681"/>
    <x v="0"/>
    <n v="1.015901513208515"/>
    <x v="0"/>
  </r>
  <r>
    <s v="87fc524e764be811fe7d1a3a053d1c61a9ed990f"/>
    <s v="f4c42618bad8aaac268c5d4933727bc6e1a79725"/>
    <s v="ACTIVO"/>
    <s v="a77c76312e7298e8d8cbf37d37191bb75af8eded"/>
    <n v="7"/>
    <s v="SANDERO"/>
    <n v="2021"/>
    <s v="NUEVO SANDERO PH2"/>
    <s v="2e892f86d188d01ec5691b7918003dc271108083"/>
    <s v="NUEVO"/>
    <n v="84"/>
    <d v="2020-08-28T00:00:00"/>
    <d v="2027-08-28T00:00:00"/>
    <m/>
    <n v="47500000"/>
    <n v="47500000"/>
    <n v="0"/>
    <n v="1104259"/>
    <s v="ba69bef1627113b1efd89b0a85bd7dcd597d357c"/>
    <n v="-1.153608856356483"/>
    <n v="1.2009447865714571"/>
    <n v="1.4741779646112401"/>
    <n v="-0.88740490710038622"/>
    <n v="1.0499034482774929"/>
    <x v="0"/>
    <n v="1"/>
    <x v="0"/>
  </r>
  <r>
    <s v="20ab3e08aa5905770c8d3ba33f27c6d6ec196426"/>
    <s v="076e9d706661b530d82d3cfa346139f4815776dd"/>
    <s v="ACTIVO"/>
    <s v="f85c943589e15423e090366f8de72cf7bd86f1fd"/>
    <n v="236"/>
    <s v="STEPWAY"/>
    <n v="2020"/>
    <s v="NUEVO STEPWAY"/>
    <s v="2e892f86d188d01ec5691b7918003dc271108083"/>
    <s v="NUEVO"/>
    <n v="72"/>
    <d v="2019-10-10T00:00:00"/>
    <d v="2025-10-10T00:00:00"/>
    <m/>
    <n v="49390000"/>
    <n v="24695000"/>
    <n v="24695000"/>
    <n v="620693"/>
    <s v="db336ba2a4faa8a0734dbe707cbcee7ade2871bf"/>
    <n v="-0.46230797987394179"/>
    <n v="-0.85216124758390532"/>
    <n v="-0.38336754998180411"/>
    <n v="0.19020085841091"/>
    <n v="-1.0384892414183671"/>
    <x v="1"/>
    <n v="0.5"/>
    <x v="4"/>
  </r>
  <r>
    <s v="69599719640fa6fdcf332e922db7605e23095f2c"/>
    <s v="93053497e63ce7788f8380a69e9326508df61076"/>
    <s v="ACTIVO"/>
    <s v="8e5a6ec8ecf5a2a4f1b2a3647d59bf4bceeae6a9"/>
    <n v="27"/>
    <s v="LOGAN"/>
    <n v="2019"/>
    <s v="NUEVO LOGAN"/>
    <m/>
    <s v="NUEVO"/>
    <n v="72"/>
    <d v="2018-08-06T00:00:00"/>
    <d v="2024-08-06T00:00:00"/>
    <m/>
    <n v="38280000"/>
    <n v="36441000"/>
    <n v="1839000"/>
    <n v="843152"/>
    <s v="7924337d88e47fbd8bbc9b5a39ff61f133863b20"/>
    <n v="-0.207618183275111"/>
    <n v="1.003679269496655"/>
    <n v="3.2025591452125197E-2"/>
    <n v="-0.48997608431432338"/>
    <n v="-1.3478807510029389"/>
    <x v="1"/>
    <n v="0.95195924764890283"/>
    <x v="0"/>
  </r>
  <r>
    <s v="21cf75c325ffab5d1eada09ddd4866581fd5d616"/>
    <s v="53d83c2a4bd116b9b188f3b747a229b7d1f4ff5d"/>
    <s v="ACTIVO"/>
    <s v="c4f571c84dfd1be0360bdeed5c89373e15ac07b0"/>
    <n v="220"/>
    <s v="LOGAN"/>
    <n v="2017"/>
    <s v="NUEVO LOGAN"/>
    <m/>
    <s v="NUEVO"/>
    <n v="84"/>
    <d v="2016-08-11T00:00:00"/>
    <d v="2023-08-11T00:00:00"/>
    <m/>
    <n v="34190000"/>
    <n v="30771000"/>
    <n v="3419000"/>
    <n v="589066"/>
    <s v="978121aa0061733aad5d3e5f722e5a95a785fcdb"/>
    <n v="1.1507273985853199"/>
    <n v="0.79032357974038436"/>
    <n v="-0.25362945723852759"/>
    <n v="-0.83139880865341775"/>
    <n v="0.50846830650449182"/>
    <x v="0"/>
    <n v="0.9"/>
    <x v="0"/>
  </r>
  <r>
    <s v="7de9d17064b4a58a3011fa08ccb96f2c1e80a730"/>
    <s v="08115eb45eda3b754691db22cb5146b19c64e69f"/>
    <s v="ACTIVO"/>
    <s v="a77c76312e7298e8d8cbf37d37191bb75af8eded"/>
    <n v="236"/>
    <s v="CAPTUR"/>
    <n v="2021"/>
    <s v="CAPTUR"/>
    <s v="2e892f86d188d01ec5691b7918003dc271108083"/>
    <s v="NUEVO"/>
    <n v="84"/>
    <d v="2020-11-23T00:00:00"/>
    <d v="2027-11-23T00:00:00"/>
    <m/>
    <n v="83440000"/>
    <n v="68440000"/>
    <n v="15000000"/>
    <n v="1552229"/>
    <s v="373e0d63cac8bf96eefec2abf3828a28fc0aa41d"/>
    <n v="-2.2087522994087809"/>
    <n v="0.46277147611291308"/>
    <n v="0.2094661248883162"/>
    <n v="0.48809374534427968"/>
    <n v="-3.2966835268508812E-2"/>
    <x v="0"/>
    <n v="0.82023010546500474"/>
    <x v="0"/>
  </r>
  <r>
    <s v="b8f6f8a6cb9a3616fb7570cd528862e4af32ea7f"/>
    <s v="1335177ae71facb442088d3127b96933ac865b30"/>
    <s v="ACTIVO"/>
    <s v="9bf12949ef2b3166a7b565733cdc1910622e7587"/>
    <n v="220"/>
    <s v="LOGAN"/>
    <n v="2019"/>
    <s v="NUEVO LOGAN"/>
    <m/>
    <s v="NUEVO"/>
    <n v="60"/>
    <d v="2018-10-18T00:00:00"/>
    <d v="2023-10-18T00:00:00"/>
    <m/>
    <n v="41990000"/>
    <n v="30340000"/>
    <n v="11650000"/>
    <n v="738981"/>
    <s v="7f9e4021b093c57ae939c2999fa9b6f9d2ac5b97"/>
    <n v="-0.1348496699611593"/>
    <n v="6.1688520893439763E-2"/>
    <n v="0.15713080759302681"/>
    <n v="0.28146110677218589"/>
    <n v="-0.49705409964536651"/>
    <x v="3"/>
    <n v="0.72255298880685881"/>
    <x v="2"/>
  </r>
  <r>
    <s v="027837adea8e020f5b9196c13fecbc5ae72f3142"/>
    <s v="f59635880ed879b8f70a209c3f3ecfd771b05e1b"/>
    <s v="ACTIVO"/>
    <s v="326bc2b0b0799eff92891e858f0137cd54c140d7"/>
    <n v="38"/>
    <s v="USADOS"/>
    <n v="2021"/>
    <s v="USADOS MM"/>
    <s v="2e892f86d188d01ec5691b7918003dc271108083"/>
    <s v="USADO"/>
    <n v="84"/>
    <d v="2021-05-26T00:00:00"/>
    <d v="2028-05-26T00:00:00"/>
    <m/>
    <n v="48000000"/>
    <n v="24611186"/>
    <n v="23388814"/>
    <n v="548446"/>
    <s v="4945c5884e21e46d99e0d56ad1a4fbcffe8da479"/>
    <n v="-1.8206535617343731"/>
    <n v="-0.79987667822593544"/>
    <n v="-2.7667345059731379E-2"/>
    <n v="-0.98496004151934324"/>
    <n v="-1.1931849962106531"/>
    <x v="0"/>
    <n v="0.51273304166666667"/>
    <x v="4"/>
  </r>
  <r>
    <s v="29ab7872206f666b7e6c7823770c89857a0cec5f"/>
    <s v="56aefbf1373efd4ab672e103d76438395d952ed4"/>
    <s v="ACTIVO"/>
    <s v="199c6dec4e012c479e3865ff88b5346ccb60b104"/>
    <n v="60"/>
    <s v="STEPWAY"/>
    <n v="2022"/>
    <s v="NUEVO STEPWAY PH2"/>
    <s v="2e892f86d188d01ec5691b7918003dc271108083"/>
    <s v="NUEVO"/>
    <n v="84"/>
    <d v="2021-03-26T00:00:00"/>
    <d v="2028-03-26T00:00:00"/>
    <m/>
    <n v="60990000"/>
    <n v="60990000"/>
    <n v="0"/>
    <n v="1276504"/>
    <s v="13d22cf8336a259fb9d14907f84a2cc0d4061ae6"/>
    <n v="-1.7115007917634451"/>
    <n v="1.2009447865714571"/>
    <n v="0.13042163490563341"/>
    <n v="-0.30752893831510508"/>
    <n v="-0.72909773183379534"/>
    <x v="0"/>
    <n v="1"/>
    <x v="0"/>
  </r>
  <r>
    <s v="717fdf1991e13a05f70b1c0d5b0846517b4d97f6"/>
    <s v="9fe4121c78fb413bcfd8502ea4011a5d545f24b4"/>
    <s v="ACTIVO"/>
    <s v="3442fd2b0a938d687196a2165725a50c271c2935"/>
    <n v="38"/>
    <s v="DUSTER"/>
    <n v="2020"/>
    <s v="DUSTER"/>
    <s v="2e892f86d188d01ec5691b7918003dc271108083"/>
    <s v="NUEVO"/>
    <n v="24"/>
    <d v="2020-05-03T00:00:00"/>
    <d v="2022-05-03T00:00:00"/>
    <m/>
    <n v="66630200"/>
    <n v="33315100"/>
    <n v="33315100"/>
    <n v="1464754"/>
    <s v="e930ed8a49045100853f6396856eaf443e98b2ef"/>
    <n v="0.13196821218999669"/>
    <n v="-0.85216124758390532"/>
    <n v="-4.4146365390986242"/>
    <n v="0.74150622260211563"/>
    <n v="-3.2966835268508812E-2"/>
    <x v="2"/>
    <n v="0.5"/>
    <x v="4"/>
  </r>
  <r>
    <s v="13d8061d5b966507b552d4a3f8f20d9065cb40b8"/>
    <s v="fd6eaf909678531cabe8fe0a13011170290b28df"/>
    <s v="ACTIVO"/>
    <s v="40caf97a616318873ba6061017861521a8432813"/>
    <n v="60"/>
    <s v="LOGAN"/>
    <n v="2018"/>
    <s v="NUEVO LOGAN"/>
    <m/>
    <s v="NUEVO"/>
    <n v="84"/>
    <d v="2017-03-17T00:00:00"/>
    <d v="2024-03-17T00:00:00"/>
    <m/>
    <n v="33960000"/>
    <n v="27168000"/>
    <n v="6792000"/>
    <n v="604969"/>
    <s v="002cf26c2c656a51db8195e4bd8bbcee3903d748"/>
    <n v="0.2168648110562737"/>
    <n v="0.37970237290931202"/>
    <n v="0.6442108197930716"/>
    <n v="-0.9543299743085899"/>
    <n v="-0.26501046745693763"/>
    <x v="0"/>
    <n v="0.8"/>
    <x v="2"/>
  </r>
  <r>
    <s v="9ec886902f502c30518e93bf59188e7cc419759d"/>
    <s v="915f33318fda0dd90cd06c269fa6293ea4f0d039"/>
    <s v="ACTIVO"/>
    <s v="d70c5ad6d9927086d188b2a0af85d533acdf3336"/>
    <n v="7"/>
    <s v="STEPWAY"/>
    <n v="2021"/>
    <s v="NUEVO STEPWAY PH2"/>
    <s v="2e892f86d188d01ec5691b7918003dc271108083"/>
    <s v="NUEVO"/>
    <n v="60"/>
    <d v="2020-11-20T00:00:00"/>
    <d v="2025-11-20T00:00:00"/>
    <m/>
    <n v="56640000"/>
    <n v="40640000"/>
    <n v="16000000"/>
    <n v="1095605"/>
    <s v="986fcbacb15e3271088bb826891fe61d934ad7da"/>
    <n v="0.3745299232365023"/>
    <n v="4.0997874619274927E-2"/>
    <n v="5.1377144922950549E-2"/>
    <n v="0.33955753488230289"/>
    <n v="0.43112042910834891"/>
    <x v="3"/>
    <n v="0.71751412429378536"/>
    <x v="2"/>
  </r>
  <r>
    <s v="b025a773097b14794ff064ac0e73c4f5cd32e14f"/>
    <s v="d068e1d454d8afd8a9a7630c523b05c25cde3e60"/>
    <s v="ACTIVO"/>
    <s v="1dba5f65a4ace50946aaf5539428c8ec727712e3"/>
    <n v="220"/>
    <s v="KWID"/>
    <n v="2021"/>
    <s v="KWID"/>
    <s v="2e892f86d188d01ec5691b7918003dc271108083"/>
    <s v="NUEVO"/>
    <n v="84"/>
    <d v="2021-07-05T00:00:00"/>
    <d v="2028-07-05T00:00:00"/>
    <m/>
    <n v="41410000"/>
    <n v="40990000"/>
    <n v="420000"/>
    <n v="989564"/>
    <s v="9ed459202687afab5e2703e866aa192f2b1cf3cb"/>
    <n v="-0.93530331641462749"/>
    <n v="1.1592976223915361"/>
    <n v="0.16994387989697479"/>
    <n v="-0.90598985620930983"/>
    <n v="-1.11583711881451"/>
    <x v="0"/>
    <n v="0.9898575223375996"/>
    <x v="0"/>
  </r>
  <r>
    <s v="0e6182b9f2a9721ebc02c625163e220f0de289dd"/>
    <s v="4d3fd5511f68e0eeae7cf1d5f3a7f6302315402b"/>
    <s v="ACTIVO"/>
    <s v="f92259594cc36db09951704e2e59eef51308995c"/>
    <n v="7"/>
    <s v="SANDERO"/>
    <n v="2020"/>
    <s v="NUEVO SANDERO"/>
    <s v="2e892f86d188d01ec5691b7918003dc271108083"/>
    <s v="NUEVO"/>
    <n v="72"/>
    <d v="2019-08-16T00:00:00"/>
    <d v="2025-08-16T00:00:00"/>
    <m/>
    <n v="38200000"/>
    <n v="34380000"/>
    <n v="3820000"/>
    <n v="798008"/>
    <s v="addfb231c73938367f7381eeb262ff07154d72ad"/>
    <n v="0.70198823314928471"/>
    <n v="0.79032357974038436"/>
    <n v="0.48612183982770601"/>
    <n v="-0.5260473812007922"/>
    <n v="-1.270532873606796"/>
    <x v="1"/>
    <n v="0.9"/>
    <x v="0"/>
  </r>
  <r>
    <s v="f0e4d05579ce5f1b073dec23d7eaf1554e0bb265"/>
    <s v="d03ec7f8543d9579077f2ccd8abd959fc6e3d1e7"/>
    <s v="ACTIVO"/>
    <s v="b0172f2d8be6898a8279a253de8c69dcba4d0e5d"/>
    <n v="83"/>
    <s v="SANDERO"/>
    <n v="2020"/>
    <s v="NUEVO SANDERO"/>
    <s v="2e892f86d188d01ec5691b7918003dc271108083"/>
    <s v="NUEVO"/>
    <n v="72"/>
    <d v="2019-11-04T00:00:00"/>
    <d v="2025-11-04T00:00:00"/>
    <m/>
    <n v="34790000"/>
    <n v="30790000"/>
    <n v="4000000"/>
    <n v="698552"/>
    <s v="1e97f857ff04d08f60d1d02ac426fe6cb5c11668"/>
    <n v="8.3455869980695638E-2"/>
    <n v="0.72883072295424212"/>
    <n v="-0.2296912286697215"/>
    <n v="-0.70422856861626204"/>
    <n v="-0.80644560922993824"/>
    <x v="1"/>
    <n v="0.88502443230813455"/>
    <x v="0"/>
  </r>
  <r>
    <s v="307ea0317a2a195a6b684d131310b48757b04229"/>
    <s v="a024969af4a7db287f8a0e21a147d15f4114a5b9"/>
    <s v="ACTIVO"/>
    <s v="04d722867ed6671884008e6746c13e93169e90e0"/>
    <n v="38"/>
    <s v="USADOS"/>
    <n v="2012"/>
    <s v="USADOS MM"/>
    <m/>
    <s v="USADO"/>
    <n v="60"/>
    <d v="2019-09-19T00:00:00"/>
    <d v="2024-09-19T00:00:00"/>
    <m/>
    <n v="20000000"/>
    <n v="13000000"/>
    <n v="7000000"/>
    <n v="346073"/>
    <s v="4945c5884e21e46d99e0d56ad1a4fbcffe8da479"/>
    <n v="1.017318457509742"/>
    <n v="-0.2362294373372967"/>
    <n v="0.56516632981038883"/>
    <n v="-0.85675625328100535"/>
    <n v="1.2045992030697781"/>
    <x v="3"/>
    <n v="0.65"/>
    <x v="2"/>
  </r>
  <r>
    <s v="1822d8b8dbae483f21409a378f67315f077f23fc"/>
    <s v="8467f1e2a9201360b9f38481af7624a65b9b0d45"/>
    <s v="ACTIVO"/>
    <s v="9403668f0a500a0ac13994dcf147a39daf7992e1"/>
    <n v="27"/>
    <s v="USADOS"/>
    <n v="2014"/>
    <s v="USADOS MM"/>
    <m/>
    <s v="USADO"/>
    <n v="72"/>
    <d v="2021-06-12T00:00:00"/>
    <d v="2027-06-12T00:00:00"/>
    <m/>
    <n v="18490000"/>
    <n v="18200000"/>
    <n v="290000"/>
    <n v="480267"/>
    <s v="f0ee9810f7b40f5a341dcdc7f440d9aa604e2e89"/>
    <n v="0.92029377309113969"/>
    <n v="1.136542325792111"/>
    <n v="1.316088984645875"/>
    <n v="-0.96150506904627564"/>
    <n v="0.35377255171220601"/>
    <x v="1"/>
    <n v="0.98431584640346137"/>
    <x v="0"/>
  </r>
  <r>
    <s v="0c1bdc3a92f4a02cb2abfa9e950bf1c65863e6eb"/>
    <s v="683539fd5709b35ac3824b9c7bb6e80c0b53a49f"/>
    <s v="ACTIVO"/>
    <s v="4ed602eda8bf7f8f674b77a7266776acb1f1dd2a"/>
    <n v="7"/>
    <s v="KWID"/>
    <n v="2020"/>
    <s v="KWID"/>
    <s v="2e892f86d188d01ec5691b7918003dc271108083"/>
    <s v="NUEVO"/>
    <n v="84"/>
    <d v="2019-12-07T00:00:00"/>
    <d v="2026-12-07T00:00:00"/>
    <m/>
    <n v="32990000"/>
    <n v="29690000"/>
    <n v="3300000"/>
    <n v="611864"/>
    <s v="addfb231c73938367f7381eeb262ff07154d72ad"/>
    <n v="-0.17123392661813511"/>
    <n v="0.79019911135395493"/>
    <n v="0.62033203268073278"/>
    <n v="-0.87959919528426567"/>
    <n v="-0.72909773183379534"/>
    <x v="0"/>
    <n v="0.89996968778417707"/>
    <x v="0"/>
  </r>
  <r>
    <s v="9e891a53c42e5b76f7ef7ad559228d075e6ae78c"/>
    <s v="45e1887489518dc1394a4987cfec2527fa44e7f0"/>
    <s v="ACTIVO"/>
    <s v="199c6dec4e012c479e3865ff88b5346ccb60b104"/>
    <n v="49"/>
    <s v="LOGAN"/>
    <n v="2022"/>
    <s v="NUEVO LOGAN PH2"/>
    <s v="2e892f86d188d01ec5691b7918003dc271108083"/>
    <s v="NUEVO"/>
    <n v="84"/>
    <d v="2021-04-27T00:00:00"/>
    <d v="2028-04-27T00:00:00"/>
    <m/>
    <n v="47200200"/>
    <n v="13660000"/>
    <n v="33540200"/>
    <n v="278321"/>
    <s v="7f9e4021b093c57ae939c2999fa9b6f9d2ac5b97"/>
    <n v="0.19260863995162311"/>
    <n v="-1.7169067058704259"/>
    <n v="-1.213334694799973"/>
    <n v="-0.1420347708065664"/>
    <n v="0.43112042910834891"/>
    <x v="0"/>
    <n v="0.28940555336629931"/>
    <x v="1"/>
  </r>
  <r>
    <s v="6fa33babae5963c90da8c77ac593fcda0c1d2ea7"/>
    <s v="b5bf4fbcc19ca8ebd10543936a4859a4d80f24a8"/>
    <s v="ACTIVO"/>
    <s v="f7b438840c64ae9000aab867b7717cd5d6c7a56e"/>
    <n v="60"/>
    <s v="SANDERO"/>
    <n v="2019"/>
    <s v="NUEVO SANDERO"/>
    <m/>
    <s v="NUEVO"/>
    <n v="84"/>
    <d v="2018-08-30T00:00:00"/>
    <d v="2025-08-30T00:00:00"/>
    <m/>
    <n v="36370000"/>
    <n v="34183000"/>
    <n v="2187000"/>
    <n v="723502"/>
    <s v="d7ba29214e26fca7c43eb9f199a80e049e060e7b"/>
    <n v="0.35027375213185169"/>
    <n v="0.95403013731669839"/>
    <n v="-2.2170591226336401E-2"/>
    <n v="-0.72883690653541422"/>
    <n v="-0.49705409964536651"/>
    <x v="0"/>
    <n v="0.93986802309595818"/>
    <x v="0"/>
  </r>
  <r>
    <s v="dacd9863ce7444230d7587abb53616195c04718e"/>
    <s v="a5da37eb2b33b34fc6382aa610085aab0cf92bc3"/>
    <s v="ACTIVO"/>
    <s v="eaf1d490df3ffb8175507c2c68b6f38bf2f182b7"/>
    <n v="38"/>
    <s v="DUSTER"/>
    <n v="2020"/>
    <s v="DUSTER"/>
    <s v="2e892f86d188d01ec5691b7918003dc271108083"/>
    <s v="NUEVO"/>
    <n v="72"/>
    <d v="2020-01-13T00:00:00"/>
    <d v="2026-01-13T00:00:00"/>
    <m/>
    <n v="56886750"/>
    <n v="28443375"/>
    <n v="28443375"/>
    <n v="727072"/>
    <s v="f2b6d61f97ec8f1fe44ff1e2d5c5e1ad94b895ba"/>
    <n v="0.20473672550394839"/>
    <n v="-0.85216124758390532"/>
    <n v="-0.1067118350424142"/>
    <n v="0.52011316154994236"/>
    <n v="0.27642467431606299"/>
    <x v="1"/>
    <n v="0.5"/>
    <x v="4"/>
  </r>
  <r>
    <s v="607f6ca6bba98067cae5f6331d67909c8969312c"/>
    <s v="2473e76b10366a253622ac11ca09da5b880a1428"/>
    <s v="ACTIVO"/>
    <s v="b015fc4d0ad8050efb8f4d92b7490b29a1fa8737"/>
    <n v="236"/>
    <s v="SANDERO"/>
    <n v="2022"/>
    <s v="NUEVO SANDERO PH2"/>
    <s v="2e892f86d188d01ec5691b7918003dc271108083"/>
    <s v="NUEVO"/>
    <n v="84"/>
    <d v="2021-10-13T00:00:00"/>
    <d v="2028-10-13T00:00:00"/>
    <m/>
    <n v="53700000"/>
    <n v="51100000"/>
    <n v="2600000"/>
    <n v="1125402"/>
    <s v="0f9b5dd1053091f7cd0591c9ce15485174f94dc7"/>
    <n v="-1.6023480217925179"/>
    <n v="1.0021337739530609"/>
    <n v="-0.18575632502509701"/>
    <n v="-0.27491541444081169"/>
    <n v="-1.5799243831913681"/>
    <x v="0"/>
    <n v="0.95158286778398515"/>
    <x v="0"/>
  </r>
  <r>
    <s v="5a3ee689fbfc1fc7e513b378597fa7230189162e"/>
    <s v="7e9e992c3fbbe1cb7d97e684921732b9f4c49632"/>
    <s v="ACTIVO"/>
    <s v="9b732f098fc8c584895c85ad257e84e1bbb6814e"/>
    <n v="-1"/>
    <s v="USADOS"/>
    <n v="2015"/>
    <s v="USADOS MM"/>
    <m/>
    <s v="NUEVO"/>
    <n v="84"/>
    <d v="2020-10-23T00:00:00"/>
    <d v="2027-10-23T00:00:00"/>
    <m/>
    <n v="22000000"/>
    <n v="22000000"/>
    <n v="0"/>
    <n v="513692"/>
    <s v="25387f16fe49de4e70fc29c7451836e03f6af6b8"/>
    <n v="-0.75338203312974839"/>
    <n v="1.2009447865714571"/>
    <n v="0.60468857480173022"/>
    <n v="-0.99402300464762727"/>
    <n v="-1.657272260587511"/>
    <x v="0"/>
    <n v="1"/>
    <x v="0"/>
  </r>
  <r>
    <s v="622b5ed7698e206f807e0c6edceac52c69a24447"/>
    <s v="f3ef3574078ed5797796689df01915743ef47882"/>
    <s v="ACTIVO"/>
    <s v="b015fc4d0ad8050efb8f4d92b7490b29a1fa8737"/>
    <n v="38"/>
    <s v="LOGAN"/>
    <n v="2022"/>
    <s v="NUEVO LOGAN PH2"/>
    <s v="2e892f86d188d01ec5691b7918003dc271108083"/>
    <s v="NUEVO"/>
    <n v="84"/>
    <d v="2021-08-20T00:00:00"/>
    <d v="2028-08-20T00:00:00"/>
    <m/>
    <n v="51380000"/>
    <n v="46362000"/>
    <n v="5018000"/>
    <n v="1021054"/>
    <s v="0ecf7fd5e950a6114b94bf321e523b459b81e5e8"/>
    <n v="-1.1050965141471809"/>
    <n v="0.79991379866209111"/>
    <n v="-0.18575632502509701"/>
    <n v="1.1351825418677659"/>
    <n v="-0.1103147126646518"/>
    <x v="0"/>
    <n v="0.90233553912028031"/>
    <x v="0"/>
  </r>
  <r>
    <s v="47cad961f313a2ec65c46599a7206ae7c6eee630"/>
    <s v="314566bc956ba0077a70b6b24c090485f50f8d33"/>
    <s v="ACTIVO"/>
    <s v="f9549cb27bbedcfb8966ed57bc461cd34c30c623"/>
    <n v="49"/>
    <s v="SANDERO"/>
    <n v="2022"/>
    <s v="NUEVO SANDERO PH2"/>
    <s v="2e892f86d188d01ec5691b7918003dc271108083"/>
    <s v="NUEVO"/>
    <n v="24"/>
    <d v="2021-12-07T00:00:00"/>
    <d v="2023-12-07T00:00:00"/>
    <m/>
    <n v="45700000"/>
    <n v="20700000"/>
    <n v="25000000"/>
    <n v="1010471"/>
    <s v="0e1cad2c67fa2a907683ad47c51b4214fd47327c"/>
    <n v="0.2411209821609242"/>
    <n v="-1.045341902876423"/>
    <n v="-0.85763448987790047"/>
    <n v="6.3413635272971947E-2"/>
    <n v="1.978077977031208"/>
    <x v="2"/>
    <n v="0.45295404814004375"/>
    <x v="4"/>
  </r>
  <r>
    <s v="7b1e4f3266fcadbb0557806ba5dc4f7833acaead"/>
    <s v="ad976d9b8a6adfbe8cbe465c0c1bcb2e0883be18"/>
    <s v="ACTIVO"/>
    <s v="4a7b7e367ecae1d6fda7f0a3e66e76e4b3471929"/>
    <n v="62"/>
    <s v="CLIO"/>
    <n v="2017"/>
    <s v="CLIO STYLE"/>
    <m/>
    <s v="NUEVO"/>
    <n v="84"/>
    <d v="2017-05-01T00:00:00"/>
    <d v="2024-05-01T00:00:00"/>
    <m/>
    <n v="30550000"/>
    <n v="25050000"/>
    <n v="5500000"/>
    <n v="496446"/>
    <s v="10b38286d0ce07306e01a8d181c6bb54393382de"/>
    <n v="0.22899289660859901"/>
    <n v="0.46169220471518863"/>
    <n v="0.15343385727429229"/>
    <n v="-0.89246909414394293"/>
    <n v="0.27642467431606299"/>
    <x v="0"/>
    <n v="0.81996726677577736"/>
    <x v="0"/>
  </r>
  <r>
    <s v="661680d068cd837c5a9b1bd9ed66cd3718569463"/>
    <s v="e9a587ca9f65625a605abc2ba9c5856e7fea8a23"/>
    <s v="ACTIVO"/>
    <s v="1dba5f65a4ace50946aaf5539428c8ec727712e3"/>
    <n v="236"/>
    <s v="KWID"/>
    <n v="2021"/>
    <s v="KWID"/>
    <s v="2e892f86d188d01ec5691b7918003dc271108083"/>
    <s v="NUEVO"/>
    <n v="84"/>
    <d v="2020-10-06T00:00:00"/>
    <d v="2027-10-06T00:00:00"/>
    <m/>
    <n v="35790000"/>
    <n v="33990000"/>
    <n v="1800000"/>
    <n v="777680"/>
    <s v="373e0d63cac8bf96eefec2abf3828a28fc0aa41d"/>
    <n v="-0.18336201217046039"/>
    <n v="0.99442951071341512"/>
    <n v="0.32803285986234038"/>
    <n v="-0.77032852316289269"/>
    <n v="0.43112042910834891"/>
    <x v="0"/>
    <n v="0.94970662196144173"/>
    <x v="0"/>
  </r>
  <r>
    <s v="545c9d3aa184eef83012ec662c0cf9038cd6a28f"/>
    <s v="91976a9b1411a19d0760c1089e1e8b0a450d98d3"/>
    <s v="ACTIVO"/>
    <s v="93758adf11c46efe844e91612cf2940e4197d07c"/>
    <n v="291"/>
    <s v="SANDERO"/>
    <n v="2020"/>
    <s v="NUEVO SANDERO"/>
    <s v="2e892f86d188d01ec5691b7918003dc271108083"/>
    <s v="NUEVO"/>
    <n v="84"/>
    <d v="2019-07-19T00:00:00"/>
    <d v="2026-07-19T00:00:00"/>
    <m/>
    <n v="38390000"/>
    <n v="38390000"/>
    <n v="0"/>
    <n v="780851"/>
    <s v="c4635272f238ecd586953b535745e7ed186b29b1"/>
    <n v="-0.21974626882743631"/>
    <n v="1.2009447865714571"/>
    <n v="0.46285588464620292"/>
    <n v="-0.10204667805556659"/>
    <n v="-0.96114136402222416"/>
    <x v="0"/>
    <n v="1"/>
    <x v="0"/>
  </r>
  <r>
    <s v="74d10b76c11baf477fea823f65cdd09c816b7f1a"/>
    <s v="b8bb74b6df3d72f5c927160bd25b88910b64db9a"/>
    <s v="ACTIVO"/>
    <s v="335eddb7c0c05ca5c297f3ca712acf6b3a0a8058"/>
    <n v="60"/>
    <s v="DUSTER"/>
    <n v="2022"/>
    <s v="NUEVA DUSTER"/>
    <s v="2e892f86d188d01ec5691b7918003dc271108083"/>
    <s v="NUEVO"/>
    <n v="84"/>
    <d v="2021-10-21T00:00:00"/>
    <d v="2028-10-21T00:00:00"/>
    <m/>
    <n v="86055000"/>
    <n v="46055000"/>
    <n v="40000000"/>
    <n v="952409"/>
    <s v="026f2dbff0f657cf8b51a37de1e13584f2ccb0a9"/>
    <n v="-0.29251478214138787"/>
    <n v="-0.70770064637757535"/>
    <n v="-1.019016522579312"/>
    <n v="-0.54754047075247669"/>
    <n v="0.81785981608906366"/>
    <x v="0"/>
    <n v="0.53518098890244614"/>
    <x v="4"/>
  </r>
  <r>
    <s v="0ac27d9f98daad85c36bb03c4131701effff9196"/>
    <s v="b10c194a9a9a3ecfb4152f001082c9fedfdd6575"/>
    <s v="ACTIVO"/>
    <s v="1332ad01a14bbad279191bf00d9d673e0b21f0e3"/>
    <n v="15"/>
    <s v="DUSTER"/>
    <n v="2020"/>
    <s v="DUSTER Servicio PÃºblico"/>
    <s v="2e892f86d188d01ec5691b7918003dc271108083"/>
    <s v="NUEVO"/>
    <n v="72"/>
    <d v="2019-06-11T00:00:00"/>
    <d v="2025-06-11T00:00:00"/>
    <m/>
    <n v="47442000"/>
    <n v="47442000"/>
    <n v="0"/>
    <n v="1131394"/>
    <s v="18eceeb5197751c2e147ee8da1b88e8ee3917f26"/>
    <n v="-0.1348496699611593"/>
    <n v="1.2009447865714571"/>
    <n v="0.48612183982770601"/>
    <n v="-0.55873326008724278"/>
    <n v="-0.80644560922993824"/>
    <x v="1"/>
    <n v="1"/>
    <x v="0"/>
  </r>
  <r>
    <s v="660c8f1456f63ff7c632d888a7651f0b2c76ee40"/>
    <s v="ed069c83b8ae8c5d9156d83e40af6a7c089ed8e3"/>
    <s v="ACTIVO"/>
    <s v="8d3a24744093455287e93feda3eb9991acdae36e"/>
    <n v="27"/>
    <s v="LOGAN"/>
    <n v="2019"/>
    <s v="NUEVO LOGAN"/>
    <m/>
    <s v="NUEVO"/>
    <n v="84"/>
    <d v="2018-10-31T00:00:00"/>
    <d v="2025-10-31T00:00:00"/>
    <m/>
    <n v="33480000"/>
    <n v="29480000"/>
    <n v="4000000"/>
    <n v="600787"/>
    <s v="3b4f5e1c3af76293fd1839abaa76e15b66b25b5a"/>
    <n v="0.2168648110562737"/>
    <n v="0.71035792058451208"/>
    <n v="0.48612183982770601"/>
    <n v="-0.45497484503884073"/>
    <n v="1.978077977031208"/>
    <x v="0"/>
    <n v="0.88052568697729983"/>
    <x v="0"/>
  </r>
  <r>
    <s v="b71aefc97133701fd9449892ca61d98f5d7c0daa"/>
    <s v="c67524a1c3af5a67569e4bf18ed74325d5b80b42"/>
    <s v="ACTIVO"/>
    <s v="9b73c2b648f019fae020a9be3006e81291c0fbe5"/>
    <n v="27"/>
    <s v="KWID"/>
    <n v="2021"/>
    <s v="KWID"/>
    <s v="2e892f86d188d01ec5691b7918003dc271108083"/>
    <s v="NUEVO"/>
    <n v="84"/>
    <d v="2020-02-12T00:00:00"/>
    <d v="2027-02-12T00:00:00"/>
    <m/>
    <n v="40990000"/>
    <n v="40990000"/>
    <n v="0"/>
    <n v="896330"/>
    <s v="a17e64045ea62e7e0050c926a5eadd4e069e53c5"/>
    <n v="-0.58358883539719453"/>
    <n v="1.2009447865714571"/>
    <n v="0.68373306478441309"/>
    <n v="-0.90843698237736226"/>
    <n v="0.27642467431606299"/>
    <x v="0"/>
    <n v="1"/>
    <x v="0"/>
  </r>
  <r>
    <s v="2894fc29bdc2e28308df13f68821346cb639b15c"/>
    <s v="7173f6b606744157cdbf54905b96743fbbce8394"/>
    <s v="ACTIVO"/>
    <s v="8755282562f500d9f6dcb85211a47e8d88e90dcb"/>
    <n v="49"/>
    <s v="SANDERO"/>
    <n v="2020"/>
    <s v="NUEVO SANDERO"/>
    <s v="2e892f86d188d01ec5691b7918003dc271108083"/>
    <s v="NUEVO"/>
    <n v="84"/>
    <d v="2019-06-20T00:00:00"/>
    <d v="2026-06-20T00:00:00"/>
    <m/>
    <n v="37990000"/>
    <n v="28840000"/>
    <n v="9150000"/>
    <n v="622843"/>
    <s v="809929aa942e2a9bc9a8483e7177795e32bedd95"/>
    <n v="1.068735666674399E-2"/>
    <n v="0.2119518825166232"/>
    <n v="0.24898836987965761"/>
    <n v="0.56689631927293949"/>
    <n v="1.668686467446636"/>
    <x v="0"/>
    <n v="0.75914714398525929"/>
    <x v="2"/>
  </r>
  <r>
    <s v="783f848bc6daa70473c4c54a313ac001396cf91a"/>
    <s v="7bff5d3877058ca3d85b4134e51719ac80eb2df1"/>
    <s v="ACTIVO"/>
    <s v="332374b2b7921de83a34fd882bfb4141e02b091c"/>
    <n v="38"/>
    <s v="STEPWAY"/>
    <n v="2022"/>
    <s v="NUEVO STEPWAY PH2"/>
    <s v="2e892f86d188d01ec5691b7918003dc271108083"/>
    <s v="NUEVO"/>
    <n v="84"/>
    <d v="2021-10-27T00:00:00"/>
    <d v="2028-10-27T00:00:00"/>
    <m/>
    <n v="66690000"/>
    <n v="66690000"/>
    <n v="0"/>
    <n v="1409061"/>
    <s v="e930ed8a49045100853f6396856eaf443e98b2ef"/>
    <n v="0.31388949547487588"/>
    <n v="1.2009447865714571"/>
    <n v="0.24898836987965761"/>
    <n v="-9.0686609243152444E-2"/>
    <n v="0.43112042910834891"/>
    <x v="0"/>
    <n v="1"/>
    <x v="0"/>
  </r>
  <r>
    <s v="2f5a49a8f6bfbf96599e332d1abc3db6eec5179e"/>
    <s v="a156b83cdc41bc02b54c459b53abbe7a2e858df4"/>
    <s v="ACTIVO"/>
    <s v="b015fc4d0ad8050efb8f4d92b7490b29a1fa8737"/>
    <n v="61"/>
    <s v="LOGAN"/>
    <n v="2022"/>
    <s v="NUEVO LOGAN PH2"/>
    <s v="2e892f86d188d01ec5691b7918003dc271108083"/>
    <s v="NUEVO"/>
    <n v="84"/>
    <d v="2021-04-08T00:00:00"/>
    <d v="2028-04-08T00:00:00"/>
    <m/>
    <n v="43849600"/>
    <n v="45382450"/>
    <n v="0"/>
    <n v="990629"/>
    <s v="e2a340f71f5c73f21988de2198ca6d26716c2d65"/>
    <n v="-0.97168757307160336"/>
    <n v="1.344485598093343"/>
    <n v="-0.30432305999912118"/>
    <n v="-0.12824350720492339"/>
    <n v="-0.72909773183379534"/>
    <x v="0"/>
    <n v="1.0349569893453989"/>
    <x v="0"/>
  </r>
  <r>
    <s v="0f94e37b1ab84469a9dbd7516ff22be066bb6b6c"/>
    <s v="e208aad5711fac46bb9ebc65f6ee04a17ec39a9a"/>
    <s v="ACTIVO"/>
    <s v="3a9c85964211c4ff203388bf5d92c22cf10e64ca"/>
    <n v="49"/>
    <s v="DUSTER"/>
    <n v="2018"/>
    <s v="DUSTER"/>
    <m/>
    <s v="NUEVO"/>
    <n v="84"/>
    <d v="2017-07-25T00:00:00"/>
    <d v="2024-07-25T00:00:00"/>
    <m/>
    <n v="61890000"/>
    <n v="55701000"/>
    <n v="6189000"/>
    <n v="1154228"/>
    <s v="f00f1606f9686df6c4f674ed3907718435a75514"/>
    <n v="1.5388261362597291"/>
    <n v="0.79032357974038436"/>
    <n v="0.68652515330407116"/>
    <n v="-0.37783227099804267"/>
    <n v="0.81785981608906366"/>
    <x v="0"/>
    <n v="0.9"/>
    <x v="0"/>
  </r>
  <r>
    <s v="612ab2284ae7afe8443e646ff3c50b3e1c1d9486"/>
    <s v="320c1fbb4d6f6c5cc2a2dba5bfd00fae8113ed05"/>
    <s v="ACTIVO"/>
    <s v="a28074112feb564958f2cd181cccc92c381d5ae1"/>
    <n v="38"/>
    <s v="CAPTUR"/>
    <n v="2022"/>
    <s v="CAPTUR"/>
    <s v="2e892f86d188d01ec5691b7918003dc271108083"/>
    <s v="NUEVO"/>
    <n v="72"/>
    <d v="2021-07-22T00:00:00"/>
    <d v="2027-07-22T00:00:00"/>
    <m/>
    <n v="83900000"/>
    <n v="60900000"/>
    <n v="23000000"/>
    <n v="1387826"/>
    <s v="f2b6d61f97ec8f1fe44ff1e2d5c5e1ad94b895ba"/>
    <n v="-1.299145882984386"/>
    <n v="7.5284744007134169E-2"/>
    <n v="-0.89715673486924186"/>
    <n v="1.3217957434293599"/>
    <n v="-0.4197062222492236"/>
    <x v="1"/>
    <n v="0.72586412395709177"/>
    <x v="2"/>
  </r>
  <r>
    <s v="63d45059c1bb40a00581907419669e52146fcb30"/>
    <s v="d30e694554a4d40aa1f6dec2d570dcf6b2e4c292"/>
    <s v="ACTIVO"/>
    <s v="6effd9726a01d97fb90ac9a7f16ca5cd0d2646e1"/>
    <n v="83"/>
    <s v="DUSTER"/>
    <n v="2017"/>
    <s v="DUSTER"/>
    <m/>
    <s v="NUEVO"/>
    <n v="72"/>
    <d v="2017-05-18T00:00:00"/>
    <d v="2023-05-18T00:00:00"/>
    <m/>
    <n v="65390000"/>
    <n v="45390000"/>
    <n v="20000000"/>
    <n v="1012003"/>
    <s v="2d7a182e8b5fd5e1e55a138fd5fb197a2fee7158"/>
    <n v="1.332648681870199"/>
    <n v="-5.4969594315750589E-2"/>
    <n v="0.52607448206700347"/>
    <n v="-0.11296697443170391"/>
    <n v="0.27642467431606299"/>
    <x v="1"/>
    <n v="0.6941428352959168"/>
    <x v="2"/>
  </r>
  <r>
    <s v="f63b44dff83abee9aee5936c759915c904ab3ca9"/>
    <s v="b58ce81c342db8ddc2201c83ac5ad045967d9546"/>
    <s v="ACTIVO"/>
    <s v="124edca39b8159aadaf3c08b9fe65fc5e651b829"/>
    <n v="61"/>
    <s v="DUSTER"/>
    <n v="2022"/>
    <s v="NUEVA DUSTER"/>
    <s v="2e892f86d188d01ec5691b7918003dc271108083"/>
    <s v="NUEVO"/>
    <n v="48"/>
    <d v="2021-01-09T00:00:00"/>
    <d v="2025-01-09T00:00:00"/>
    <m/>
    <n v="84505400"/>
    <n v="42252700"/>
    <n v="42252700"/>
    <n v="1222346"/>
    <s v="9659fb85b885d6b16d4aadcd72528889806a6146"/>
    <n v="-0.45017989432161648"/>
    <n v="-0.85216124758390532"/>
    <n v="-0.2648008150077798"/>
    <n v="0.33955753488230289"/>
    <n v="1.0499034482774929"/>
    <x v="5"/>
    <n v="0.5"/>
    <x v="4"/>
  </r>
  <r>
    <s v="9d789029052420dd0ca8ed5761281c31b3c85bca"/>
    <s v="434ed1b051d7fc40eaf52e6601f03edbb3029933"/>
    <s v="ACTIVO"/>
    <s v="a24a0e02d5006b1c2d757c7a4f784b846611a8d0"/>
    <n v="1406792"/>
    <s v="USADOS"/>
    <n v="2014"/>
    <s v="USADOS MM"/>
    <m/>
    <s v="USADO"/>
    <n v="60"/>
    <d v="2021-07-26T00:00:00"/>
    <d v="2026-07-26T00:00:00"/>
    <m/>
    <n v="44000000"/>
    <n v="44000000"/>
    <n v="0"/>
    <n v="1191657"/>
    <s v="989d6c980acc6eb365b5c3cc39b81f5cbb4c4020"/>
    <n v="-0.95955948751927811"/>
    <n v="1.2009447865714571"/>
    <n v="0.13042163490563341"/>
    <n v="3.918466331205709E-2"/>
    <n v="0.35377255171220601"/>
    <x v="3"/>
    <n v="1"/>
    <x v="0"/>
  </r>
  <r>
    <s v="6cf5215a804d94f253a11adf7c76ba4c1cae95a2"/>
    <s v="4d1b15ce3871f42551302690b6e230b0bb450e66"/>
    <s v="ACTIVO"/>
    <s v="b015fc4d0ad8050efb8f4d92b7490b29a1fa8737"/>
    <n v="246"/>
    <s v="LOGAN"/>
    <n v="2022"/>
    <s v="NUEVO LOGAN PH2"/>
    <s v="2e892f86d188d01ec5691b7918003dc271108083"/>
    <s v="NUEVO"/>
    <n v="84"/>
    <d v="2021-08-24T00:00:00"/>
    <d v="2028-08-24T00:00:00"/>
    <m/>
    <n v="48990000"/>
    <n v="33990000"/>
    <n v="15000000"/>
    <n v="739753"/>
    <s v="9d7bd38b98da3721b9fbc0b7b5f1a754213bcdf8"/>
    <n v="-0.68061351981579676"/>
    <n v="-5.6315491539603767E-2"/>
    <n v="-0.34384530499046262"/>
    <n v="-0.87883150196720272"/>
    <n v="1.0499034482774929"/>
    <x v="0"/>
    <n v="0.69381506429883655"/>
    <x v="2"/>
  </r>
  <r>
    <s v="bd4c6199cd6d44f39f7450ad2d7caa2481e18072"/>
    <s v="24a6e230ec7847729b8d5768eae638f861345451"/>
    <s v="ACTIVO"/>
    <s v="124edca39b8159aadaf3c08b9fe65fc5e651b829"/>
    <n v="49"/>
    <s v="STEPWAY"/>
    <n v="2022"/>
    <s v="NUEVO STEPWAY PH2"/>
    <s v="2e892f86d188d01ec5691b7918003dc271108083"/>
    <s v="NUEVO"/>
    <n v="12"/>
    <d v="2021-08-09T00:00:00"/>
    <d v="2022-08-09T00:00:00"/>
    <m/>
    <n v="68240000"/>
    <n v="9992000"/>
    <n v="58248000"/>
    <n v="915190"/>
    <s v="d5e3c217d8ea2998bad4e657513b99b45ba38544"/>
    <n v="0.42304226544580342"/>
    <n v="-2.3040177069069001"/>
    <n v="-1.292379184782656"/>
    <n v="0.19020085841091"/>
    <n v="0.74051193869292065"/>
    <x v="2"/>
    <n v="0.2"/>
    <x v="3"/>
  </r>
  <r>
    <s v="3d92a800689ccab81402fc133df231e0dde06466"/>
    <s v="150d8cc70b78ec20414f59ad68da1d8f744cb7b6"/>
    <s v="ACTIVO"/>
    <s v="a7dd55b98ce047d2fdb9afbcfc3cfad027700d30"/>
    <n v="46"/>
    <s v="DUSTER"/>
    <n v="2021"/>
    <s v="DUSTER"/>
    <s v="2e892f86d188d01ec5691b7918003dc271108083"/>
    <s v="NUEVO"/>
    <n v="72"/>
    <d v="2020-09-18T00:00:00"/>
    <d v="2026-09-18T00:00:00"/>
    <m/>
    <n v="53534200"/>
    <n v="28262660"/>
    <n v="25271540"/>
    <n v="756183"/>
    <s v="d5dc515a8564af9c1f984f09918a2ce99eeb6f02"/>
    <n v="0.25324906771324951"/>
    <n v="-0.73744791440842539"/>
    <n v="1.185489993161002E-2"/>
    <n v="1.6671724368502401"/>
    <n v="1.0499034482774929"/>
    <x v="1"/>
    <n v="0.52793653402871432"/>
    <x v="4"/>
  </r>
  <r>
    <s v="8381d0dbab24bebb1df867f0e34d8fcd8a8b261b"/>
    <s v="22b56747b0681630f9315b5d6824e9320efad333"/>
    <s v="ACTIVO"/>
    <s v="326bc2b0b0799eff92891e858f0137cd54c140d7"/>
    <n v="246"/>
    <s v="USADOS"/>
    <n v="2016"/>
    <s v="USADOS MM"/>
    <m/>
    <s v="USADO"/>
    <n v="84"/>
    <d v="2021-07-22T00:00:00"/>
    <d v="2028-07-22T00:00:00"/>
    <m/>
    <n v="22000000"/>
    <n v="22000000"/>
    <n v="0"/>
    <n v="500432"/>
    <s v="2c0e41eacba9b3e4577a516f0ed4627915646918"/>
    <n v="0.20473672550394839"/>
    <n v="1.2009447865714571"/>
    <n v="0.24898836987965761"/>
    <n v="-0.70925823767236751"/>
    <n v="-1.270532873606796"/>
    <x v="0"/>
    <n v="1"/>
    <x v="0"/>
  </r>
  <r>
    <s v="4d845320ec685f60b57b142c73288dfc44931820"/>
    <s v="dc756cf82ebe2acc61d190772d5e61755d73650f"/>
    <s v="ACTIVO"/>
    <s v="ac4cf0c7abcdae09914607ba0408545023141170"/>
    <n v="87"/>
    <s v="KWID"/>
    <n v="2021"/>
    <s v="KWID"/>
    <s v="2e892f86d188d01ec5691b7918003dc271108083"/>
    <s v="NUEVO"/>
    <n v="84"/>
    <d v="2021-06-01T00:00:00"/>
    <d v="2028-06-01T00:00:00"/>
    <m/>
    <n v="39790000"/>
    <n v="37790000"/>
    <n v="2000000"/>
    <n v="798446"/>
    <s v="bcea55f18d716a78cffe6d51a537622fc3feb487"/>
    <n v="-1.456810995164614"/>
    <n v="0.99455061374860065"/>
    <n v="0.24898836987965761"/>
    <n v="-0.84995986069410601"/>
    <n v="-1.811968015379797"/>
    <x v="0"/>
    <n v="0.94973611460165874"/>
    <x v="0"/>
  </r>
  <r>
    <s v="e79bf78261d1f6c8cd1e175d39f8e9d02810e4cb"/>
    <s v="7fe91bf7d280670871d0c70c095ac558a6367b16"/>
    <s v="ACTIVO"/>
    <s v="199c6dec4e012c479e3865ff88b5346ccb60b104"/>
    <n v="61"/>
    <s v="LOGAN"/>
    <n v="2022"/>
    <s v="NUEVO LOGAN PH2"/>
    <s v="2e892f86d188d01ec5691b7918003dc271108083"/>
    <s v="NUEVO"/>
    <n v="84"/>
    <d v="2021-03-23T00:00:00"/>
    <d v="2028-03-23T00:00:00"/>
    <m/>
    <n v="44215000"/>
    <n v="44713450"/>
    <n v="0"/>
    <n v="938797"/>
    <s v="7ff7deeb7eff0b09f4dc8ce4bdcc24fc3c9a3b52"/>
    <n v="-0.83827863199602526"/>
    <n v="1.247235443711556"/>
    <n v="0.16994387989697479"/>
    <n v="-0.92637704254765496"/>
    <n v="-1.7346201379836541"/>
    <x v="0"/>
    <n v="1.0112733235327378"/>
    <x v="0"/>
  </r>
  <r>
    <s v="2a253847c9148736fd8fdbea6a7b27c26e7dbc96"/>
    <s v="459eb61c16e3cfc67daefe99e763a935789f5d9d"/>
    <s v="ACTIVO"/>
    <s v="40caf97a616318873ba6061017861521a8432813"/>
    <n v="84"/>
    <s v="STEPWAY"/>
    <n v="2018"/>
    <s v="NUEVO STEPWAY"/>
    <m/>
    <s v="NUEVO"/>
    <n v="60"/>
    <d v="2017-03-04T00:00:00"/>
    <d v="2022-03-04T00:00:00"/>
    <m/>
    <n v="47650000"/>
    <n v="38120000"/>
    <n v="9530000"/>
    <n v="1005202"/>
    <s v="0b9e5ef7ecdb21c3df2e91f8c180559e4790ebd3"/>
    <n v="1.2720082541085731"/>
    <n v="0.37970237290931202"/>
    <n v="0.4070773498450232"/>
    <n v="-0.54131495257342344"/>
    <n v="0.1217289195237771"/>
    <x v="3"/>
    <n v="0.8"/>
    <x v="2"/>
  </r>
  <r>
    <s v="392dd3d11d0be2e51d53787eef40851a632e76c1"/>
    <s v="d2913493782dc45e81264c12d9fd8aa98d489c82"/>
    <s v="ACTIVO"/>
    <s v="3a0535153a5f5fc7c8dcca47c9a725208db375aa"/>
    <n v="38"/>
    <s v="LOGAN"/>
    <n v="2022"/>
    <s v="NUEVO LOGAN PH2"/>
    <s v="2e892f86d188d01ec5691b7918003dc271108083"/>
    <s v="NUEVO"/>
    <n v="72"/>
    <d v="2021-07-26T00:00:00"/>
    <d v="2027-07-26T00:00:00"/>
    <m/>
    <n v="49740000"/>
    <n v="30740000"/>
    <n v="19000000"/>
    <n v="734040"/>
    <s v="d32b2544aa3cda758f28d956500fd6e0d7981c8d"/>
    <n v="-0.77763820423439889"/>
    <n v="-0.36757208712986522"/>
    <n v="5.1377144922950549E-2"/>
    <n v="2.42489956649178E-2"/>
    <n v="-0.88379348662608126"/>
    <x v="1"/>
    <n v="0.61801367108966632"/>
    <x v="2"/>
  </r>
  <r>
    <s v="db9f5df84092d3b7f15b0f8c00255782a7d02e30"/>
    <s v="11fad040bdb9584a87db8addffcb4894f58c9b7c"/>
    <s v="ACTIVO"/>
    <s v="5a56327f05b6ed8e8875facf6e3fe3c3e5debf50"/>
    <n v="236"/>
    <s v="DUSTER"/>
    <n v="2022"/>
    <s v="NUEVA DUSTER"/>
    <s v="2e892f86d188d01ec5691b7918003dc271108083"/>
    <s v="NUEVO"/>
    <n v="84"/>
    <d v="2021-05-25T00:00:00"/>
    <d v="2028-05-25T00:00:00"/>
    <m/>
    <n v="80380000"/>
    <n v="69180000"/>
    <n v="11200000"/>
    <n v="1420250"/>
    <s v="2a8b6c4fae0c9fc78fa226ee1e1ec2050ca4d295"/>
    <n v="-9.8465413304183499E-2"/>
    <n v="0.62879281885461047"/>
    <n v="-0.11017339086998131"/>
    <n v="0.4909497769021382"/>
    <n v="-0.72909773183379534"/>
    <x v="0"/>
    <n v="0.86066185618313018"/>
    <x v="0"/>
  </r>
  <r>
    <s v="8d48c9e41b493be6862566aab8c68d5467c9596b"/>
    <s v="06a3f35c623c713583f6133e7034eacd0afd93e3"/>
    <s v="ACTIVO"/>
    <s v="bb9549bdac791df8e2b53241129ff66f1480af92"/>
    <n v="49"/>
    <s v="SANDERO"/>
    <n v="2021"/>
    <s v="NUEVO SANDERO PH2"/>
    <s v="2e892f86d188d01ec5691b7918003dc271108083"/>
    <s v="NUEVO"/>
    <n v="60"/>
    <d v="2020-04-06T00:00:00"/>
    <d v="2025-04-06T00:00:00"/>
    <m/>
    <n v="38990000"/>
    <n v="40631000"/>
    <n v="0"/>
    <n v="1128380"/>
    <s v="87e15bf1cdf86c075c8ab551c1cd6cdf48f66158"/>
    <n v="-0.82615054644370001"/>
    <n v="1.37376586900536"/>
    <n v="0.56516632981038883"/>
    <n v="-0.36651619602444252"/>
    <n v="-1.0384892414183671"/>
    <x v="3"/>
    <n v="1.0420877147986662"/>
    <x v="0"/>
  </r>
  <r>
    <s v="6a2c215ef5a68a84c628a7ec8ae414075e12dd00"/>
    <s v="9435c033bd9a0a1fab3ebeec16aab365492c9be0"/>
    <s v="ACTIVO"/>
    <s v="4ed602eda8bf7f8f674b77a7266776acb1f1dd2a"/>
    <n v="61"/>
    <s v="KWID"/>
    <n v="2020"/>
    <s v="KWID"/>
    <s v="2e892f86d188d01ec5691b7918003dc271108083"/>
    <s v="NUEVO"/>
    <n v="84"/>
    <d v="2019-05-20T00:00:00"/>
    <d v="2026-05-20T00:00:00"/>
    <m/>
    <n v="32990000"/>
    <n v="34490000"/>
    <n v="0"/>
    <n v="861208"/>
    <s v="f268b19e1bfbcb40253adf266d11628fda515d56"/>
    <n v="-0.31677095324603838"/>
    <n v="1.387647366215776"/>
    <n v="0.64658136404765243"/>
    <n v="0.1104629797838137"/>
    <n v="-0.57440197704150942"/>
    <x v="0"/>
    <n v="1.0454683237344651"/>
    <x v="0"/>
  </r>
  <r>
    <s v="be35e243a129aa3420a4438b29092cc45d82eefc"/>
    <s v="b34dd9d29fd987d97745d633eacec0ecfe499e6b"/>
    <s v="ACTIVO"/>
    <s v="8e1d47a30cc0417d3cca54bd2f30d9b5caa2e6b1"/>
    <n v="76"/>
    <s v="LOGAN"/>
    <n v="2019"/>
    <s v="NUEVO LOGAN"/>
    <m/>
    <s v="NUEVO"/>
    <n v="60"/>
    <d v="2018-05-07T00:00:00"/>
    <d v="2023-05-07T00:00:00"/>
    <m/>
    <n v="44990000"/>
    <n v="43527500"/>
    <n v="1462500"/>
    <n v="1022761"/>
    <s v="e479a237a33c879450fd7f632a21723886088e64"/>
    <n v="0.70198823314928471"/>
    <n v="1.0674632317836279"/>
    <n v="-0.38636452181949738"/>
    <n v="1.486948713908093"/>
    <n v="-1.0384892414183671"/>
    <x v="3"/>
    <n v="0.96749277617248275"/>
    <x v="0"/>
  </r>
  <r>
    <s v="42128f442db4e097813e7e6dc11eedc45671cc45"/>
    <s v="f6c27ec0ab2852dc06a8d05e8bfcda3ec66b0bb9"/>
    <s v="ACTIVO"/>
    <s v="a77c76312e7298e8d8cbf37d37191bb75af8eded"/>
    <n v="7"/>
    <s v="CAPTUR"/>
    <n v="2021"/>
    <s v="CAPTUR"/>
    <s v="2e892f86d188d01ec5691b7918003dc271108083"/>
    <s v="NUEVO"/>
    <n v="84"/>
    <d v="2021-04-01T00:00:00"/>
    <d v="2028-04-01T00:00:00"/>
    <m/>
    <n v="84390000"/>
    <n v="74390000"/>
    <n v="10000000"/>
    <n v="1687206"/>
    <s v="986fcbacb15e3271088bb826891fe61d934ad7da"/>
    <n v="-1.2385054552227599"/>
    <n v="0.71436911785351309"/>
    <n v="0.2094661248883162"/>
    <n v="-0.32424991610166581"/>
    <n v="1.127251325673635"/>
    <x v="0"/>
    <n v="0.88150254769522451"/>
    <x v="0"/>
  </r>
  <r>
    <s v="74a731f06f541ad10ed9975ef6bd2c06d2dd9b16"/>
    <s v="760b0046e3842d915c1bbf375aa3fcba4ab54fcc"/>
    <s v="ACTIVO"/>
    <s v="a24a0e02d5006b1c2d757c7a4f784b846611a8d0"/>
    <n v="76"/>
    <s v="USADOS"/>
    <n v="2014"/>
    <s v="USADOS MM"/>
    <m/>
    <s v="USADO"/>
    <n v="60"/>
    <d v="2021-08-17T00:00:00"/>
    <d v="2026-08-17T00:00:00"/>
    <m/>
    <n v="26000000"/>
    <n v="24500000"/>
    <n v="1500000"/>
    <n v="686589"/>
    <s v="cca028d5175addbf7cc3ee31799dcae7f9872a54"/>
    <n v="-0.47443606542626698"/>
    <n v="0.96404793647660714"/>
    <n v="0.72325530977575447"/>
    <n v="-0.49020177884765792"/>
    <n v="-0.18766259006079469"/>
    <x v="3"/>
    <n v="0.94230769230769229"/>
    <x v="0"/>
  </r>
  <r>
    <s v="877bd8b2ef6ab046032eb697d1bb84703623640d"/>
    <s v="7c73f5b1e4d765c55401ea164f8edb28184e8bfc"/>
    <s v="ACTIVO"/>
    <s v="18bbc9d5148ddc8fe82a5349af96af02da4dca61"/>
    <n v="50"/>
    <s v="KWID"/>
    <n v="2021"/>
    <s v="KWID"/>
    <s v="2e892f86d188d01ec5691b7918003dc271108083"/>
    <s v="NUEVO"/>
    <n v="72"/>
    <d v="2020-05-08T00:00:00"/>
    <d v="2026-05-08T00:00:00"/>
    <m/>
    <n v="36290000"/>
    <n v="25403000"/>
    <n v="10887000"/>
    <n v="648610"/>
    <s v="1d5416a29d73c5f6881c220822ee3df576447e02"/>
    <n v="0.3745299232365023"/>
    <n v="-3.091883392176074E-2"/>
    <n v="0.2094661248883162"/>
    <n v="-3.8040704113064872E-2"/>
    <n v="0.81785981608906366"/>
    <x v="1"/>
    <n v="0.7"/>
    <x v="2"/>
  </r>
  <r>
    <s v="f691d5eed51202f49e0ab27387aa7459415133f0"/>
    <s v="423860ef215cd3dfb2385dc0e3ef653590467a44"/>
    <s v="ACTIVO"/>
    <s v="d19c40609c4807762585bd10be1ea09dc899fb2b"/>
    <n v="291"/>
    <s v="USADOS"/>
    <n v="2016"/>
    <s v="USADOS MM"/>
    <m/>
    <s v="USADO"/>
    <n v="72"/>
    <d v="2021-04-03T00:00:00"/>
    <d v="2027-04-03T00:00:00"/>
    <m/>
    <n v="30900000"/>
    <n v="20900000"/>
    <n v="10000000"/>
    <n v="533415"/>
    <s v="576bd4c5a130d788d38af8f168ae959e9c771ebe"/>
    <n v="-1.044456086385555"/>
    <n v="-0.12792643294657721"/>
    <n v="0.80229979975843724"/>
    <n v="0.33955753488230289"/>
    <n v="0.89520769348520657"/>
    <x v="1"/>
    <n v="0.6763754045307443"/>
    <x v="2"/>
  </r>
  <r>
    <s v="b0cce1d3680791c7023b56b971e43b8ead6f8637"/>
    <s v="3feb7d3b4f906cd6d38210be6d9e2519e076d05a"/>
    <s v="ACTIVO"/>
    <s v="bdfc2c4e5213ca32db6b95c9f855416362d14198"/>
    <n v="46"/>
    <s v="SANDERO"/>
    <n v="2019"/>
    <s v="NUEVO SANDERO"/>
    <m/>
    <s v="NUEVO"/>
    <n v="84"/>
    <d v="2018-06-29T00:00:00"/>
    <d v="2025-06-29T00:00:00"/>
    <m/>
    <n v="34582400"/>
    <n v="34418289"/>
    <n v="164111"/>
    <n v="686046"/>
    <s v="dc07912f5d15c97d02d6d510bd9579fe85bc5dde"/>
    <n v="0.68986014759695946"/>
    <n v="1.181458730984148"/>
    <n v="-0.80065685016368326"/>
    <n v="-0.73117948302993663"/>
    <n v="0.27642467431606299"/>
    <x v="0"/>
    <n v="0.99525449361524942"/>
    <x v="0"/>
  </r>
  <r>
    <s v="0f8bcbf547f8de610a8742107fe6c5306ecbab56"/>
    <s v="05d89ec1dff1f9471290ba52db5ab3245782d2f3"/>
    <s v="ACTIVO"/>
    <s v="51b223e24d57bc8c01c5001f8833c44559fa1fc7"/>
    <n v="61"/>
    <s v="DUSTER"/>
    <n v="2017"/>
    <s v="DUSTER"/>
    <m/>
    <s v="NUEVO"/>
    <n v="84"/>
    <d v="2017-01-09T00:00:00"/>
    <d v="2024-01-09T00:00:00"/>
    <m/>
    <n v="58010000"/>
    <n v="50010000"/>
    <n v="8000000"/>
    <n v="1084136"/>
    <s v="cbe6088db0dee01c759b9198d1e92b40df3e032c"/>
    <n v="0.70198823314928471"/>
    <n v="0.63466834205351486"/>
    <n v="1.237044494663192"/>
    <n v="1.416612557856938E-2"/>
    <n v="1.2045992030697781"/>
    <x v="0"/>
    <n v="0.86209274263058089"/>
    <x v="0"/>
  </r>
  <r>
    <s v="bc66194d293008c94b60da22fd48e837e7e4cab6"/>
    <s v="c43c2b6a5d6f291971580997f7ffaa1a01c33db9"/>
    <s v="ACTIVO"/>
    <s v="18bbc9d5148ddc8fe82a5349af96af02da4dca61"/>
    <n v="27"/>
    <s v="KWID"/>
    <n v="2021"/>
    <s v="KWID"/>
    <s v="2e892f86d188d01ec5691b7918003dc271108083"/>
    <s v="NUEVO"/>
    <n v="72"/>
    <d v="2020-07-30T00:00:00"/>
    <d v="2026-07-30T00:00:00"/>
    <m/>
    <n v="40590000"/>
    <n v="14590000"/>
    <n v="26000000"/>
    <n v="361076"/>
    <s v="a17e64045ea62e7e0050c926a5eadd4e069e53c5"/>
    <n v="-0.29251478214138787"/>
    <n v="-1.4292969916024489"/>
    <n v="0.72325530977575447"/>
    <n v="-0.49020177884765792"/>
    <n v="0.27642467431606299"/>
    <x v="1"/>
    <n v="0.35944813993594482"/>
    <x v="1"/>
  </r>
  <r>
    <s v="326b9a3cdc79ca01747b9623efddb8a3f1a73646"/>
    <s v="f362e2601abdec9f4565a8ee2cd7debc4ef86ae2"/>
    <s v="ACTIVO"/>
    <s v="9f06796ad416fdcb9e9ee76712adda8a4fe5f111"/>
    <n v="166727192"/>
    <s v="USADOS"/>
    <n v="2016"/>
    <s v="USADOS MM"/>
    <m/>
    <s v="NUEVO"/>
    <n v="84"/>
    <d v="2020-12-14T00:00:00"/>
    <d v="2027-12-14T00:00:00"/>
    <m/>
    <n v="18490000"/>
    <n v="10000000"/>
    <n v="8490000"/>
    <n v="230133"/>
    <s v="dec720a25d27bb924541202a14cc564824a3425e"/>
    <n v="-0.28038669658906262"/>
    <n v="-0.68449277210664228"/>
    <n v="0.4070773498450232"/>
    <n v="-0.6051483365786694"/>
    <n v="-3.2966835268508812E-2"/>
    <x v="0"/>
    <n v="0.54083288263926443"/>
    <x v="4"/>
  </r>
  <r>
    <s v="8022fd5cbf36e26f310c65bb8f15ffe35655d1bd"/>
    <s v="ed0cd9d27e2322827a1389fb9f8ccc6e710c1caf"/>
    <s v="ACTIVO"/>
    <s v="8e1d47a30cc0417d3cca54bd2f30d9b5caa2e6b1"/>
    <n v="74"/>
    <s v="CAPTUR"/>
    <n v="2019"/>
    <s v="CAPTUR"/>
    <m/>
    <s v="NUEVO"/>
    <n v="84"/>
    <d v="2018-07-25T00:00:00"/>
    <d v="2025-07-25T00:00:00"/>
    <m/>
    <n v="66700000"/>
    <n v="48267859"/>
    <n v="18432141"/>
    <n v="889101"/>
    <s v="f63667f7e267acb03c87c3e26f4d130769528873"/>
    <n v="0.98093420085276606"/>
    <n v="6.621795270331729E-2"/>
    <n v="-0.73076148324078127"/>
    <n v="-0.68243676571163481"/>
    <n v="0.1217289195237771"/>
    <x v="0"/>
    <n v="0.72365605697151425"/>
    <x v="2"/>
  </r>
  <r>
    <s v="2895644c170fb898207258beb904713314b097c0"/>
    <s v="deddfbdcb8df40b05f2483f062820d1b05c2ed2d"/>
    <s v="ACTIVO"/>
    <s v="9367f8dfc8577a8785216d55f5dccaee06fce68d"/>
    <n v="76"/>
    <s v="OROCH"/>
    <n v="2020"/>
    <s v="OROCH Servicio Publico"/>
    <s v="aa53c8567ff812605778a953828db0859dac88bf"/>
    <s v="NUEVO"/>
    <n v="72"/>
    <d v="2020-10-21T00:00:00"/>
    <d v="2026-10-21T00:00:00"/>
    <m/>
    <n v="65884700"/>
    <n v="55884700"/>
    <n v="10000000"/>
    <n v="1352947"/>
    <s v="7924337d88e47fbd8bbc9b5a39ff61f133863b20"/>
    <n v="-0.38953946655999011"/>
    <n v="0.57770265777513152"/>
    <n v="0.6442108197930716"/>
    <n v="4.9781364655512164"/>
    <n v="-0.18766259006079469"/>
    <x v="1"/>
    <n v="0.84821969288772658"/>
    <x v="0"/>
  </r>
  <r>
    <s v="cc522f97a203cc940ea4ffff08ff65d7f90a4afd"/>
    <s v="fecd5d4175e8105d8a6b14ca660c24dd2b37b3b0"/>
    <s v="ACTIVO"/>
    <s v="a65c60e59165d9af643419b26154ffd93f642835"/>
    <n v="74"/>
    <s v="OROCH"/>
    <n v="2018"/>
    <s v="OROCH"/>
    <m/>
    <s v="NUEVO"/>
    <n v="72"/>
    <d v="2018-04-20T00:00:00"/>
    <d v="2024-04-20T00:00:00"/>
    <m/>
    <n v="62990000"/>
    <n v="30000000"/>
    <n v="32990000"/>
    <n v="627631"/>
    <s v="f63667f7e267acb03c87c3e26f4d130769528873"/>
    <n v="0.19260863995162311"/>
    <n v="-0.94961778103563632"/>
    <n v="-0.3229842784166827"/>
    <n v="-0.86572362813634784"/>
    <n v="2.3648173640119232"/>
    <x v="1"/>
    <n v="0.47626607397999682"/>
    <x v="4"/>
  </r>
  <r>
    <s v="7470486e7a26bc766adef514e93e1260560f15ab"/>
    <s v="56d1c333ff07d5aafd4664e7287f1010c9964c8c"/>
    <s v="ACTIVO"/>
    <s v="332374b2b7921de83a34fd882bfb4141e02b091c"/>
    <n v="84"/>
    <s v="OROCH"/>
    <n v="2022"/>
    <s v="OROCH"/>
    <s v="aa53c8567ff812605778a953828db0859dac88bf"/>
    <s v="NUEVO"/>
    <n v="84"/>
    <d v="2021-10-28T00:00:00"/>
    <d v="2028-10-28T00:00:00"/>
    <m/>
    <n v="72690000"/>
    <n v="24000000"/>
    <n v="48690000"/>
    <n v="502451"/>
    <s v="0b9e5ef7ecdb21c3df2e91f8c180559e4790ebd3"/>
    <n v="-1.3568814437906571E-2"/>
    <n v="-1.54952247998583"/>
    <n v="-0.85763448987790047"/>
    <n v="-0.40715979863328888"/>
    <n v="0.43112042910834891"/>
    <x v="0"/>
    <n v="0.33016921172100699"/>
    <x v="1"/>
  </r>
  <r>
    <s v="a8c04afc566b5abd8f678553b55bf2ee609fcfba"/>
    <s v="dde951bf373dd510363f2a91211204ad34773b32"/>
    <s v="ACTIVO"/>
    <s v="b015fc4d0ad8050efb8f4d92b7490b29a1fa8737"/>
    <n v="15"/>
    <s v="LOGAN"/>
    <n v="2022"/>
    <s v="NUEVO LOGAN PH2"/>
    <s v="2e892f86d188d01ec5691b7918003dc271108083"/>
    <s v="NUEVO"/>
    <n v="84"/>
    <d v="2021-07-10T00:00:00"/>
    <d v="2028-07-10T00:00:00"/>
    <m/>
    <n v="56552300"/>
    <n v="58181350"/>
    <n v="0"/>
    <n v="1225423"/>
    <s v="18eceeb5197751c2e147ee8da1b88e8ee3917f26"/>
    <n v="-1.044456086385555"/>
    <n v="1.319228654245832"/>
    <n v="0.2094661248883162"/>
    <n v="-0.40390681021974201"/>
    <n v="-0.72909773183379534"/>
    <x v="0"/>
    <n v="1.0288060786210287"/>
    <x v="0"/>
  </r>
  <r>
    <s v="cc513e24ff25cf2aa94af59de4cc0af4a8bfc06e"/>
    <s v="65dd68a48cc74ea1c39c011f1c994c399a33a5ba"/>
    <s v="ACTIVO"/>
    <s v="d42a5de8f4df177aed40c98366cc193eafa30db8"/>
    <n v="38"/>
    <s v="SANDERO"/>
    <n v="2020"/>
    <s v="NUEVO SANDERO"/>
    <s v="2e892f86d188d01ec5691b7918003dc271108083"/>
    <s v="NUEVO"/>
    <n v="72"/>
    <d v="2019-10-24T00:00:00"/>
    <d v="2025-10-24T00:00:00"/>
    <m/>
    <n v="38690000"/>
    <n v="18690000"/>
    <n v="20000000"/>
    <n v="461392"/>
    <s v="25387f16fe49de4e70fc29c7451836e03f6af6b8"/>
    <n v="0.1562243832946473"/>
    <n v="-0.92167711485564285"/>
    <n v="1.185489993161002E-2"/>
    <n v="0.1138630015477536"/>
    <n v="0.66316406129677774"/>
    <x v="1"/>
    <n v="0.48307056086844147"/>
    <x v="4"/>
  </r>
  <r>
    <s v="aa6d19fd6e6a7a02b79befb257b314644cdc12f8"/>
    <s v="1ff4d9978cdf4a2abcdd60a7b52670d83dc69c4b"/>
    <s v="ACTIVO"/>
    <s v="d70c5ad6d9927086d188b2a0af85d533acdf3336"/>
    <n v="246"/>
    <s v="SANDERO"/>
    <n v="2021"/>
    <s v="NUEVO SANDERO PH2"/>
    <s v="2e892f86d188d01ec5691b7918003dc271108083"/>
    <s v="NUEVO"/>
    <n v="24"/>
    <d v="2020-02-09T00:00:00"/>
    <d v="2022-02-09T00:00:00"/>
    <m/>
    <n v="45090000"/>
    <n v="25090000"/>
    <n v="20000000"/>
    <n v="1275173"/>
    <s v="f1460623c17c08451d00fb38742b8e09eea4ea70"/>
    <n v="0.61709163428300773"/>
    <n v="-0.62039567397887574"/>
    <n v="-0.58097877493851102"/>
    <n v="-0.25380700130697248"/>
    <n v="0.66316406129677774"/>
    <x v="2"/>
    <n v="0.55644267021512528"/>
    <x v="4"/>
  </r>
  <r>
    <s v="1efeb8dad5e3de21a641d6dddbeb237930bfa60e"/>
    <s v="c908f1d7bc2742917557cd179e965f9b983b3d6a"/>
    <s v="ACTIVO"/>
    <s v="a77c76312e7298e8d8cbf37d37191bb75af8eded"/>
    <n v="49"/>
    <s v="SANDERO"/>
    <n v="2021"/>
    <s v="NUEVO SANDERO PH2"/>
    <s v="2e892f86d188d01ec5691b7918003dc271108083"/>
    <s v="NUEVO"/>
    <n v="84"/>
    <d v="2020-12-28T00:00:00"/>
    <d v="2027-12-28T00:00:00"/>
    <m/>
    <n v="51700000"/>
    <n v="51700000"/>
    <n v="0"/>
    <n v="1085486"/>
    <s v="0e1cad2c67fa2a907683ad47c51b4214fd47327c"/>
    <n v="-0.29251478214138787"/>
    <n v="1.2009447865714571"/>
    <n v="0.16994387989697479"/>
    <n v="-0.69074166073089527"/>
    <n v="-1.270532873606796"/>
    <x v="0"/>
    <n v="1"/>
    <x v="0"/>
  </r>
  <r>
    <s v="51eeba3c235a49e7eaa3f583bc473828d7e94881"/>
    <s v="6e77b38e8eb450a5d48bb7648d45004406db59db"/>
    <s v="ACTIVO"/>
    <s v="306d0c4359793b998ee724d771a66f0fed3a6148"/>
    <n v="59"/>
    <s v="DUSTER"/>
    <n v="2019"/>
    <s v="DUSTER"/>
    <m/>
    <s v="NUEVO"/>
    <n v="84"/>
    <d v="2018-10-26T00:00:00"/>
    <d v="2025-10-26T00:00:00"/>
    <m/>
    <n v="63790000"/>
    <n v="31895000"/>
    <n v="31895000"/>
    <n v="764355"/>
    <s v="db655f8e1559060a272843c09fa8b5e63f6f3304"/>
    <n v="1.187111655242296"/>
    <n v="-0.85216124758390532"/>
    <n v="0.32803285986234038"/>
    <n v="-0.87091360669186602"/>
    <n v="1.0499034482774929"/>
    <x v="0"/>
    <n v="0.5"/>
    <x v="4"/>
  </r>
  <r>
    <s v="a5a3dced7ea126e21c98899e8d27a31bb336676c"/>
    <s v="bdd4a56e391615e47a6f90b3150c812a603f095c"/>
    <s v="ACTIVO"/>
    <s v="29a49da2eea48993622765cadaa4805e82183fcf"/>
    <n v="50"/>
    <s v="USADOS"/>
    <n v="2015"/>
    <s v="USADOS MM"/>
    <m/>
    <s v="USADO"/>
    <n v="72"/>
    <d v="2019-12-26T00:00:00"/>
    <d v="2025-12-26T00:00:00"/>
    <m/>
    <n v="25500000"/>
    <n v="22950000"/>
    <n v="2550000"/>
    <n v="557646"/>
    <s v="1d5416a29d73c5f6881c220822ee3df576447e02"/>
    <n v="-0.98381565862392861"/>
    <n v="0.79032357974038436"/>
    <n v="1.711311434559289"/>
    <n v="0.41257635449053948"/>
    <n v="-0.34235834485308059"/>
    <x v="1"/>
    <n v="0.9"/>
    <x v="0"/>
  </r>
  <r>
    <s v="9d39e2fe5861c2f82b42af4b6f04d4050754aeb8"/>
    <s v="59c671b3f79cca8c633c1713f6fd2b6b56d0f642"/>
    <s v="ACTIVO"/>
    <s v="31ec358ac85b967aeaf27a752a58b92bcf1a8941"/>
    <n v="38"/>
    <s v="LOGAN"/>
    <n v="2021"/>
    <s v="NUEVO LOGAN PH2"/>
    <s v="2e892f86d188d01ec5691b7918003dc271108083"/>
    <s v="NUEVO"/>
    <n v="84"/>
    <d v="2020-04-12T00:00:00"/>
    <d v="2027-04-12T00:00:00"/>
    <m/>
    <n v="44355000"/>
    <n v="41355000"/>
    <n v="3000000"/>
    <n v="773167"/>
    <s v="540ebfd0d883f4b53b8b759ad20663d46d56d251"/>
    <n v="-0.60784500650184503"/>
    <n v="0.92321654387205032"/>
    <n v="0.16994387989697479"/>
    <n v="-0.45866992921474292"/>
    <n v="-0.26501046745693763"/>
    <x v="0"/>
    <n v="0.93236388231315526"/>
    <x v="0"/>
  </r>
  <r>
    <s v="215fa7746ac0d2d77d97c18d9ace0c9152510acc"/>
    <s v="9b603a36c3b58cddced3598a23bbf0789e885e9b"/>
    <s v="ACTIVO"/>
    <s v="9b732f098fc8c584895c85ad257e84e1bbb6814e"/>
    <n v="76"/>
    <s v="USADOS"/>
    <n v="2016"/>
    <s v="USADOS MM"/>
    <m/>
    <s v="USADO"/>
    <n v="84"/>
    <d v="2020-12-30T00:00:00"/>
    <d v="2027-12-30T00:00:00"/>
    <m/>
    <n v="38500000"/>
    <n v="34000000"/>
    <n v="4500000"/>
    <n v="792806"/>
    <s v="cca028d5175addbf7cc3ee31799dcae7f9872a54"/>
    <n v="-0.76551011868207364"/>
    <n v="0.72099792144422903"/>
    <n v="1.513700209602582"/>
    <n v="-0.84429160887015398"/>
    <n v="-1.270532873606796"/>
    <x v="0"/>
    <n v="0.88311688311688308"/>
    <x v="0"/>
  </r>
  <r>
    <s v="1e65abc4b6457504bd8fec2cc1630f6c44989517"/>
    <s v="774ee3276e4bcce9f689078160bc04ef7d73e543"/>
    <s v="ACTIVO"/>
    <s v="d8ba6719c0380636db59c98c13519e2866caf91f"/>
    <n v="61"/>
    <s v="STEPWAY"/>
    <n v="2021"/>
    <s v="NUEVO STEPWAY PH2"/>
    <s v="2e892f86d188d01ec5691b7918003dc271108083"/>
    <s v="NUEVO"/>
    <n v="72"/>
    <d v="2021-05-03T00:00:00"/>
    <d v="2027-05-03T00:00:00"/>
    <m/>
    <n v="62990000"/>
    <n v="45321150"/>
    <n v="17668850"/>
    <n v="1030367"/>
    <s v="e2a340f71f5c73f21988de2198ca6d26716c2d65"/>
    <n v="-1.3234020540890361"/>
    <n v="4.9142197221211777E-2"/>
    <n v="9.0899389914291959E-2"/>
    <n v="-0.76664671513601013"/>
    <n v="-1.1931849962106531"/>
    <x v="1"/>
    <n v="0.71949753929195115"/>
    <x v="2"/>
  </r>
  <r>
    <s v="413c4a67df1d6bd662e58f3eb18662bbbbe20e48"/>
    <s v="e1d2752917b4dcf2d07757e534ad826db620a4ff"/>
    <s v="ACTIVO"/>
    <s v="c68c074cfeb538be28c92667e7af1fc11090b603"/>
    <n v="38"/>
    <s v="KWID"/>
    <n v="2022"/>
    <s v="KWID"/>
    <s v="2e892f86d188d01ec5691b7918003dc271108083"/>
    <s v="NUEVO"/>
    <n v="84"/>
    <d v="2021-04-30T00:00:00"/>
    <d v="2028-04-30T00:00:00"/>
    <m/>
    <n v="43010000"/>
    <n v="43010000"/>
    <n v="0"/>
    <n v="806959"/>
    <s v="e930ed8a49045100853f6396856eaf443e98b2ef"/>
    <n v="-0.26825861103673743"/>
    <n v="1.2009447865714571"/>
    <n v="0.2094661248883162"/>
    <n v="-0.68721153270656254"/>
    <n v="-0.80644560922993824"/>
    <x v="0"/>
    <n v="1"/>
    <x v="0"/>
  </r>
  <r>
    <s v="75a6041e1afd24486daa35c28b928ef9cce9dcc5"/>
    <s v="6016b7fdfa06432e55adfc2e16d4198e2c91b16a"/>
    <s v="ACTIVO"/>
    <s v="bb9549bdac791df8e2b53241129ff66f1480af92"/>
    <n v="49"/>
    <s v="LOGAN"/>
    <n v="2021"/>
    <s v="NUEVO LOGAN PH2"/>
    <s v="2e892f86d188d01ec5691b7918003dc271108083"/>
    <s v="NUEVO"/>
    <n v="48"/>
    <d v="2020-06-03T00:00:00"/>
    <d v="2024-06-03T00:00:00"/>
    <m/>
    <n v="46490000"/>
    <n v="21490000"/>
    <n v="25000000"/>
    <n v="653927"/>
    <s v="d1a8b93c71ab09ed858e70067adbb9bb41577875"/>
    <n v="-1.359786310746012"/>
    <n v="-1.007170973974211"/>
    <n v="-0.34384530499046262"/>
    <n v="-0.2054615727480846"/>
    <n v="-3.2966835268508812E-2"/>
    <x v="5"/>
    <n v="0.4622499462249946"/>
    <x v="4"/>
  </r>
  <r>
    <s v="bf092d466bc472265c6f2fdc30bd07424e7fb2fb"/>
    <s v="f5f3c5c4e4e2704090409cc64e08188230768a76"/>
    <s v="ACTIVO"/>
    <s v="199c6dec4e012c479e3865ff88b5346ccb60b104"/>
    <n v="15"/>
    <s v="STEPWAY"/>
    <n v="2021"/>
    <s v="NUEVO STEPWAY PH2"/>
    <s v="2e892f86d188d01ec5691b7918003dc271108083"/>
    <s v="NUEVO"/>
    <n v="84"/>
    <d v="2021-09-02T00:00:00"/>
    <d v="2028-09-02T00:00:00"/>
    <m/>
    <n v="64372000"/>
    <n v="65340989"/>
    <n v="0"/>
    <n v="1376220"/>
    <s v="930702ec2c3e72d456d907ad7e50a046ee285aa5"/>
    <n v="-0.29251478214138787"/>
    <n v="1.2627554235853811"/>
    <n v="0.2094661248883162"/>
    <n v="-0.30143784114487621"/>
    <n v="-1.11583711881451"/>
    <x v="0"/>
    <n v="1.0150529578077425"/>
    <x v="0"/>
  </r>
  <r>
    <s v="b4107dd2c9ef192251dd0096c15c26f5b12460f0"/>
    <s v="6cbb44e4c6a0cf3672306c611aecfddcee40de21"/>
    <s v="ACTIVO"/>
    <s v="459c4d96f80a45215d3b92f0108854113cfd6642"/>
    <n v="59"/>
    <s v="USADOS"/>
    <n v="2014"/>
    <s v="USADOS MM"/>
    <m/>
    <s v="USADO"/>
    <n v="60"/>
    <d v="2019-06-21T00:00:00"/>
    <d v="2024-06-21T00:00:00"/>
    <m/>
    <n v="34000000"/>
    <n v="34000000"/>
    <n v="0"/>
    <n v="953070"/>
    <s v="6c55b3ba21e9cb7dc2512cad991949cb9fc0980d"/>
    <n v="0.41091417989347812"/>
    <n v="1.2009447865714571"/>
    <n v="1.434655719619899"/>
    <n v="-0.2410771658194529"/>
    <n v="-1.270532873606796"/>
    <x v="3"/>
    <n v="1"/>
    <x v="0"/>
  </r>
  <r>
    <s v="a9f9336a1920d1bcf24cb2de50c4549a1310ff10"/>
    <s v="c5107c00f9716a005ff1df29ec207960e92ad2f6"/>
    <s v="ACTIVO"/>
    <s v="4ed602eda8bf7f8f674b77a7266776acb1f1dd2a"/>
    <n v="7"/>
    <s v="KWID"/>
    <n v="2020"/>
    <s v="KWID"/>
    <s v="2e892f86d188d01ec5691b7918003dc271108083"/>
    <s v="NUEVO"/>
    <n v="36"/>
    <d v="2019-06-11T00:00:00"/>
    <d v="2022-06-11T00:00:00"/>
    <m/>
    <n v="36640000"/>
    <n v="16640000"/>
    <n v="20000000"/>
    <n v="662031"/>
    <s v="986fcbacb15e3271088bb826891fe61d934ad7da"/>
    <n v="0.19260863995162311"/>
    <n v="-1.0404373467859249"/>
    <n v="-1.35699133656185"/>
    <n v="-0.64088607022101873"/>
    <n v="2.0554258544273512"/>
    <x v="4"/>
    <n v="0.45414847161572053"/>
    <x v="4"/>
  </r>
  <r>
    <s v="e87a72e727c88ab81fd202ca8052d191021153c1"/>
    <s v="86cb7d7e397ab73ecac5eeaaa9642e5353b15b96"/>
    <s v="ACTIVO"/>
    <s v="f19974e3f863b4c8464e279dba91b3e4e127eb79"/>
    <n v="38"/>
    <s v="KWID"/>
    <n v="2022"/>
    <s v="KWID"/>
    <s v="2e892f86d188d01ec5691b7918003dc271108083"/>
    <s v="NUEVO"/>
    <n v="60"/>
    <d v="2021-07-04T00:00:00"/>
    <d v="2026-07-04T00:00:00"/>
    <m/>
    <n v="38990000"/>
    <n v="30000000"/>
    <n v="8990000"/>
    <n v="722141"/>
    <s v="f2b6d61f97ec8f1fe44ff1e2d5c5e1ad94b895ba"/>
    <n v="-2.4391859249029619"/>
    <n v="0.25416749767395941"/>
    <n v="-0.7726620583689664"/>
    <n v="-0.3118035263957164"/>
    <n v="-1.11583711881451"/>
    <x v="3"/>
    <n v="0.76942805847653239"/>
    <x v="2"/>
  </r>
  <r>
    <s v="a939d0fd9162fedf4f0acb3aec51dc072cb84dd9"/>
    <s v="efb037d7d6bae4aa934fd34cb48777e22f2e7d73"/>
    <s v="ACTIVO"/>
    <s v="199c6dec4e012c479e3865ff88b5346ccb60b104"/>
    <n v="60"/>
    <s v="LOGAN"/>
    <n v="2022"/>
    <s v="NUEVO LOGAN PH2"/>
    <s v="2e892f86d188d01ec5691b7918003dc271108083"/>
    <s v="NUEVO"/>
    <n v="84"/>
    <d v="2021-03-31T00:00:00"/>
    <d v="2028-03-31T00:00:00"/>
    <m/>
    <n v="61765000"/>
    <n v="63234808"/>
    <n v="0"/>
    <n v="1376234"/>
    <s v="026f2dbff0f657cf8b51a37de1e13584f2ccb0a9"/>
    <n v="0.2411209821609242"/>
    <n v="1.298659404036034"/>
    <n v="-0.34384530499046262"/>
    <n v="0.25060733645045108"/>
    <n v="0.58581618390063472"/>
    <x v="0"/>
    <n v="1.0237967781105803"/>
    <x v="0"/>
  </r>
  <r>
    <s v="c3ac75eae7e2dd8bc75d46ef4508ee8e26c4ff9e"/>
    <s v="16df6f3230bb9923fbb64a80f4b90e224090b1c8"/>
    <s v="ACTIVO"/>
    <s v="4dcf3dca56083c3a0fe91be33a9bd7cd9ba0109e"/>
    <n v="236"/>
    <s v="DUSTER"/>
    <n v="2021"/>
    <s v="DUSTER"/>
    <s v="2e892f86d188d01ec5691b7918003dc271108083"/>
    <s v="NUEVO"/>
    <n v="60"/>
    <d v="2021-08-02T00:00:00"/>
    <d v="2026-08-02T00:00:00"/>
    <m/>
    <n v="68650000"/>
    <n v="58650000"/>
    <n v="10000000"/>
    <n v="1463391"/>
    <s v="0f9b5dd1053091f7cd0591c9ce15485174f94dc7"/>
    <n v="-0.2318743543797615"/>
    <n v="0.60280755884957404"/>
    <n v="-0.1986612865486504"/>
    <n v="0.67827026530275525"/>
    <n v="-0.88379348662608126"/>
    <x v="3"/>
    <n v="0.85433357611070648"/>
    <x v="0"/>
  </r>
  <r>
    <s v="3acfd94917be72734deb5928e24cff9b1d682e1c"/>
    <s v="0abe7ed5f3e79db8c012a5d7c4c0878afc0d4a7d"/>
    <s v="ACTIVO"/>
    <s v="a77c76312e7298e8d8cbf37d37191bb75af8eded"/>
    <n v="15"/>
    <s v="OROCH"/>
    <n v="2021"/>
    <s v="OROCH"/>
    <s v="aa53c8567ff812605778a953828db0859dac88bf"/>
    <s v="NUEVO"/>
    <n v="84"/>
    <d v="2020-11-12T00:00:00"/>
    <d v="2027-11-12T00:00:00"/>
    <m/>
    <n v="76720000"/>
    <n v="76720000"/>
    <n v="0"/>
    <n v="1667253"/>
    <s v="930702ec2c3e72d456d907ad7e50a046ee285aa5"/>
    <n v="-1.0080718297285789"/>
    <n v="1.2009447865714571"/>
    <n v="0.60468857480173022"/>
    <n v="0.28447910734808463"/>
    <n v="-1.5799243831913681"/>
    <x v="0"/>
    <n v="1"/>
    <x v="0"/>
  </r>
  <r>
    <s v="3271c303d8deb1e0b0436e670ecafc76471915ff"/>
    <s v="b7b57b9121dd7946479bf56d434beedd4ed968f8"/>
    <s v="ACTIVO"/>
    <s v="310778d9d7ff8bd657b127d2b19096397041abce"/>
    <n v="59"/>
    <s v="DUSTER"/>
    <n v="2019"/>
    <s v="DUSTER"/>
    <m/>
    <s v="NUEVO"/>
    <n v="60"/>
    <d v="2018-07-16T00:00:00"/>
    <d v="2023-07-16T00:00:00"/>
    <m/>
    <n v="56690000"/>
    <n v="42690000"/>
    <n v="14000000"/>
    <n v="1064686"/>
    <s v="bada637fdb1235e4ce7fea4d4cee73127b35ed35"/>
    <n v="0.73837248980626058"/>
    <n v="0.18688641725852451"/>
    <n v="0.52564408481904745"/>
    <n v="3.2607842777317679"/>
    <n v="0.19907679691992"/>
    <x v="3"/>
    <n v="0.75304286470276949"/>
    <x v="2"/>
  </r>
  <r>
    <s v="ba8eff32a5e9430cc9585fe16e1fd567fb103972"/>
    <s v="1420de89d039ae06be078c06495606fc60d8d912"/>
    <s v="ACTIVO"/>
    <s v="199c6dec4e012c479e3865ff88b5346ccb60b104"/>
    <n v="76"/>
    <s v="STEPWAY"/>
    <n v="2021"/>
    <s v="NUEVO STEPWAY PH2"/>
    <s v="2e892f86d188d01ec5691b7918003dc271108083"/>
    <s v="NUEVO"/>
    <n v="84"/>
    <d v="2021-03-29T00:00:00"/>
    <d v="2028-03-29T00:00:00"/>
    <m/>
    <n v="59990000"/>
    <n v="44990000"/>
    <n v="15000000"/>
    <n v="903459"/>
    <s v="977d2d7691d404ed0e63704ec1471b1a8671ac9d"/>
    <n v="0.1077120410853462"/>
    <n v="0.17422064880414781"/>
    <n v="-0.38336754998180411"/>
    <n v="0.40806246382384848"/>
    <n v="2.210121609219637"/>
    <x v="0"/>
    <n v="0.7499583263877313"/>
    <x v="2"/>
  </r>
  <r>
    <s v="9bcecf4db7618bec15416b053bb929ffa925e57c"/>
    <s v="94f95de1b9ca732f85a411860f72c43879780a49"/>
    <s v="ACTIVO"/>
    <s v="1ff25d27b02cec75af9b69c7b7ee096d87a6e4b7"/>
    <n v="59"/>
    <s v="STEPWAY"/>
    <n v="2022"/>
    <s v="NUEVO STEPWAY PH2"/>
    <s v="2e892f86d188d01ec5691b7918003dc271108083"/>
    <s v="NUEVO"/>
    <n v="24"/>
    <d v="2021-07-19T00:00:00"/>
    <d v="2023-07-19T00:00:00"/>
    <m/>
    <n v="61820000"/>
    <n v="19320000"/>
    <n v="42500000"/>
    <n v="903061"/>
    <s v="6c55b3ba21e9cb7dc2512cad991949cb9fc0980d"/>
    <n v="-0.68061351981579676"/>
    <n v="-1.621992982810714"/>
    <n v="-3.543564283377211"/>
    <n v="0.17721346563240861"/>
    <n v="-0.26501046745693763"/>
    <x v="2"/>
    <n v="0.31252021999352958"/>
    <x v="1"/>
  </r>
  <r>
    <s v="09bc3fc946ab160c02d3fb3814dfb70cf5192abd"/>
    <s v="31c149d9cec204daba4a672697fcc6a395c0292d"/>
    <s v="ACTIVO"/>
    <s v="a1568956b7a009c0968355838744514999f72b98"/>
    <n v="50"/>
    <s v="LOGAN"/>
    <n v="2020"/>
    <s v="NUEVO LOGAN PH2"/>
    <s v="2e892f86d188d01ec5691b7918003dc271108083"/>
    <s v="NUEVO"/>
    <n v="84"/>
    <d v="2019-05-12T00:00:00"/>
    <d v="2026-05-12T00:00:00"/>
    <m/>
    <n v="38190000"/>
    <n v="34371000"/>
    <n v="3819000"/>
    <n v="721423"/>
    <s v="1d5416a29d73c5f6881c220822ee3df576447e02"/>
    <n v="0.39878609434115281"/>
    <n v="0.79032357974038436"/>
    <n v="0.84182204474977862"/>
    <n v="-0.82343311924161011"/>
    <n v="1.436642835258207"/>
    <x v="0"/>
    <n v="0.9"/>
    <x v="0"/>
  </r>
  <r>
    <s v="78014f011f5ec789fe3a7817c91871d5fe589898"/>
    <s v="ef5826139e8d146b4bacc4313ea6570c41ec6594"/>
    <s v="ACTIVO"/>
    <s v="b03c331a519e3fb6e210c57f6f7646420773acf4"/>
    <n v="87"/>
    <s v="SANDERO"/>
    <n v="2020"/>
    <s v="NUEVO SANDERO PH2"/>
    <s v="2e892f86d188d01ec5691b7918003dc271108083"/>
    <s v="NUEVO"/>
    <n v="84"/>
    <d v="2020-02-13T00:00:00"/>
    <d v="2027-02-13T00:00:00"/>
    <m/>
    <n v="37723300"/>
    <n v="37723300"/>
    <n v="0"/>
    <n v="804726"/>
    <s v="bcea55f18d716a78cffe6d51a537622fc3feb487"/>
    <n v="0.16835246884697261"/>
    <n v="1.2009447865714571"/>
    <n v="1.039433269706485"/>
    <n v="-0.1516599788458339"/>
    <n v="2.0554258544273512"/>
    <x v="0"/>
    <n v="1"/>
    <x v="0"/>
  </r>
  <r>
    <s v="3d3dc7797a0e6f3eac66fbb20e575b0c4d33ca23"/>
    <s v="05d8f94af6d717799089d1e16fdf2eac4b4a56f7"/>
    <s v="ACTIVO"/>
    <s v="09f4ca08e9c1ac0cdf9deca10727fd9a28af9054"/>
    <n v="246"/>
    <s v="STEPWAY"/>
    <n v="2022"/>
    <s v="NUEVO STEPWAY PH2"/>
    <s v="2e892f86d188d01ec5691b7918003dc271108083"/>
    <s v="NUEVO"/>
    <n v="48"/>
    <d v="2021-04-22T00:00:00"/>
    <d v="2025-04-22T00:00:00"/>
    <m/>
    <n v="56990000"/>
    <n v="31990000"/>
    <n v="25000000"/>
    <n v="921662"/>
    <s v="2c0e41eacba9b3e4577a516f0ed4627915646918"/>
    <n v="-0.97168757307160336"/>
    <n v="-0.60034143395439188"/>
    <n v="-0.34384530499046262"/>
    <n v="0.67146126037428722"/>
    <n v="4.4381042127634142E-2"/>
    <x v="5"/>
    <n v="0.5613265485172837"/>
    <x v="4"/>
  </r>
  <r>
    <s v="3d1acd8a8cb1212dd7c8a9d1342be0cecbe1866a"/>
    <s v="31658df43cf300d7ec1e2f9857434c1f65930328"/>
    <s v="ACTIVO"/>
    <s v="ac4cf0c7abcdae09914607ba0408545023141170"/>
    <n v="220"/>
    <s v="KWID"/>
    <n v="2021"/>
    <s v="KWID"/>
    <s v="2e892f86d188d01ec5691b7918003dc271108083"/>
    <s v="NUEVO"/>
    <n v="84"/>
    <d v="2020-03-09T00:00:00"/>
    <d v="2027-03-09T00:00:00"/>
    <m/>
    <n v="35690000"/>
    <n v="35690000"/>
    <n v="0"/>
    <n v="896877"/>
    <s v="d5dc515a8564af9c1f984f09918a2ce99eeb6f02"/>
    <n v="-2.2693927271704082"/>
    <n v="1.2009447865714571"/>
    <n v="0.68373306478441309"/>
    <n v="-0.81400572582273589"/>
    <n v="-1.425228628399082"/>
    <x v="0"/>
    <n v="1"/>
    <x v="0"/>
  </r>
  <r>
    <s v="215b85f2efd7e3237a2e4fdc7986c5fe24d8a5f0"/>
    <s v="c59742619632ee6d8e1c3293639823552bf9940d"/>
    <s v="ACTIVO"/>
    <s v="51b223e24d57bc8c01c5001f8833c44559fa1fc7"/>
    <n v="236"/>
    <s v="DUSTER"/>
    <n v="2018"/>
    <s v="DUSTER"/>
    <m/>
    <s v="NUEVO"/>
    <n v="72"/>
    <d v="2017-09-27T00:00:00"/>
    <d v="2023-09-27T00:00:00"/>
    <m/>
    <n v="56640000"/>
    <n v="34640000"/>
    <n v="22000000"/>
    <n v="788193"/>
    <s v="7d39182a25d433f671ee8eb5ca64063c45602e37"/>
    <n v="1.138599313032995"/>
    <n v="-0.39398221736279349"/>
    <n v="0.80229979975843724"/>
    <n v="-0.27343545572884292"/>
    <n v="4.4381042127634142E-2"/>
    <x v="1"/>
    <n v="0.6115819209039548"/>
    <x v="2"/>
  </r>
  <r>
    <s v="3a3d53684aa2d22a13e3743d497a917dbb5b42b8"/>
    <s v="79ff99c833678565c292681b366e6e8cc51122df"/>
    <s v="ACTIVO"/>
    <s v="d42a0e1d5792a438fbe63c928d603c193394d0b9"/>
    <n v="15"/>
    <s v="LOGAN"/>
    <n v="2018"/>
    <s v="NUEVO LOGAN"/>
    <m/>
    <s v="NUEVO"/>
    <n v="72"/>
    <d v="2017-10-24T00:00:00"/>
    <d v="2023-10-24T00:00:00"/>
    <m/>
    <n v="42000000"/>
    <n v="33600000"/>
    <n v="8400000"/>
    <n v="801290"/>
    <s v="b2b72db1a076aa89f7bd2aa8870447ac40315a98"/>
    <n v="-9.8465413304183499E-2"/>
    <n v="0.37970237290931202"/>
    <n v="0.48612183982770601"/>
    <n v="-0.72253438669204695"/>
    <n v="-1.11583711881451"/>
    <x v="1"/>
    <n v="0.8"/>
    <x v="2"/>
  </r>
  <r>
    <s v="5cb8d7705f124817957b9deffa3e071c29a8b0c7"/>
    <s v="5c6c650db3881a7ca8d5bd8935343dcac8a4efb5"/>
    <s v="ACTIVO"/>
    <s v="06a4818f0bcf63e251da9f238c04e8150146565f"/>
    <n v="166727192"/>
    <m/>
    <n v="2022"/>
    <s v="NUEVOS OTRAS MARCAS"/>
    <m/>
    <s v="USADO"/>
    <n v="84"/>
    <d v="2021-10-09T00:00:00"/>
    <d v="2028-10-09T00:00:00"/>
    <m/>
    <n v="65500000"/>
    <n v="40000000"/>
    <n v="25500000"/>
    <n v="816204"/>
    <s v="dec720a25d27bb924541202a14cc564824a3425e"/>
    <n v="4.7071613323719813E-2"/>
    <n v="-0.39765685834340531"/>
    <n v="-0.18575632502509701"/>
    <n v="0.68379812185082434"/>
    <n v="-0.49705409964536651"/>
    <x v="0"/>
    <n v="0.61068702290076338"/>
    <x v="2"/>
  </r>
  <r>
    <s v="4fb6db0ddf66538271226cd40f056c2fe0194c37"/>
    <s v="3e29fd4d1cca6af054c2e2cdfb0288178a8c73cb"/>
    <s v="ACTIVO"/>
    <s v="82f94b245907520655af6b894fc9eb26f3fbe403"/>
    <n v="38"/>
    <s v="CAPTUR"/>
    <n v="2020"/>
    <s v="CAPTUR"/>
    <s v="2e892f86d188d01ec5691b7918003dc271108083"/>
    <s v="NUEVO"/>
    <n v="72"/>
    <d v="2019-03-10T00:00:00"/>
    <d v="2025-03-10T00:00:00"/>
    <m/>
    <n v="78055000"/>
    <n v="44055000"/>
    <n v="34000000"/>
    <n v="985081"/>
    <s v="d2d2bc23d15981022aec65b1ffb2993f93c8d625"/>
    <n v="1.3205205963178741"/>
    <n v="-0.58768131454396966"/>
    <n v="0.56516632981038883"/>
    <n v="-0.69444205536640535"/>
    <n v="2.210121609219637"/>
    <x v="1"/>
    <n v="0.56440971110114668"/>
    <x v="4"/>
  </r>
  <r>
    <s v="4201ccb3bb2aafc01fc646e2c2f4c1b1f6e226b4"/>
    <s v="bf67e534ee6d334bc7c7649805133a2ea4f7a2ba"/>
    <s v="ACTIVO"/>
    <s v="199c6dec4e012c479e3865ff88b5346ccb60b104"/>
    <n v="15"/>
    <s v="LOGAN"/>
    <n v="2022"/>
    <s v="NUEVO LOGAN PH2"/>
    <s v="2e892f86d188d01ec5691b7918003dc271108083"/>
    <s v="NUEVO"/>
    <n v="84"/>
    <d v="2021-08-04T00:00:00"/>
    <d v="2028-08-04T00:00:00"/>
    <m/>
    <n v="45421000"/>
    <n v="47121000"/>
    <n v="0"/>
    <n v="986229"/>
    <s v="930702ec2c3e72d456d907ad7e50a046ee285aa5"/>
    <n v="-0.83827863199602526"/>
    <n v="1.3546305380108401"/>
    <n v="0.13042163490563341"/>
    <n v="-0.23928256237571779"/>
    <n v="-1.0384892414183671"/>
    <x v="0"/>
    <n v="1.0374276215847296"/>
    <x v="0"/>
  </r>
  <r>
    <s v="99a74defeff6e7389dcef57c3e23e152fda54e4f"/>
    <s v="f3ad605d5e2fc6ea42a49bd267f3f1d7e3ef40c1"/>
    <s v="ACTIVO"/>
    <s v="ac4cf0c7abcdae09914607ba0408545023141170"/>
    <n v="246"/>
    <s v="KWID"/>
    <n v="2021"/>
    <s v="KWID"/>
    <s v="2e892f86d188d01ec5691b7918003dc271108083"/>
    <s v="NUEVO"/>
    <n v="84"/>
    <d v="2020-01-09T00:00:00"/>
    <d v="2027-01-09T00:00:00"/>
    <m/>
    <n v="36690000"/>
    <n v="36690000"/>
    <n v="0"/>
    <n v="860701"/>
    <s v="a69f010680fca3bb97470fe907d42f1759ba6938"/>
    <n v="7.1327784428370358E-2"/>
    <n v="1.2009447865714571"/>
    <n v="1.592744699585265"/>
    <n v="-0.37893470581745059"/>
    <n v="0.35377255171220601"/>
    <x v="0"/>
    <n v="1"/>
    <x v="0"/>
  </r>
  <r>
    <s v="fc8ab69cb4f37f57de15548286a3535cb9f63263"/>
    <s v="0a9456ab2000f7ddff87232638fba2590e29c715"/>
    <s v="ACTIVO"/>
    <s v="124edca39b8159aadaf3c08b9fe65fc5e651b829"/>
    <n v="76"/>
    <s v="LOGAN"/>
    <n v="2022"/>
    <s v="NUEVO LOGAN PH2"/>
    <s v="2e892f86d188d01ec5691b7918003dc271108083"/>
    <s v="NUEVO"/>
    <n v="72"/>
    <d v="2021-07-26T00:00:00"/>
    <d v="2027-07-26T00:00:00"/>
    <m/>
    <n v="57990000"/>
    <n v="41990000"/>
    <n v="16000000"/>
    <n v="920112"/>
    <s v="247a5e5b4290c61beec86cf21d07cc8a7bfabaa6"/>
    <n v="-0.24400243993208681"/>
    <n v="6.8001294711281066E-2"/>
    <n v="-0.42288979497314538"/>
    <n v="1.8344519144982001"/>
    <n v="1.9007300996350649"/>
    <x v="1"/>
    <n v="0.72409036040696673"/>
    <x v="2"/>
  </r>
  <r>
    <s v="4381f5174c88be79e43f7e7f8bde4f16478bb5de"/>
    <s v="1c9b31cf1cb4ec2278e4a3df6a900860b6f22c17"/>
    <s v="ACTIVO"/>
    <s v="717ac4a931a014833e77c82ad9812385e09e88a3"/>
    <n v="220"/>
    <s v="STEPWAY"/>
    <n v="2021"/>
    <s v="NUEVO STEPWAY PH2"/>
    <s v="2e892f86d188d01ec5691b7918003dc271108083"/>
    <s v="NUEVO"/>
    <n v="29"/>
    <d v="2020-08-24T00:00:00"/>
    <d v="2023-01-24T00:00:00"/>
    <m/>
    <n v="50171000"/>
    <n v="25085500"/>
    <n v="25085500"/>
    <n v="963303"/>
    <s v="8252b38e2f61f926e585409b6b9107dc9887783e"/>
    <n v="-1.0201999152809049"/>
    <n v="-0.85216124758390532"/>
    <n v="-4.4146365390986242"/>
    <n v="-0.78402287087669198"/>
    <n v="-0.1103147126646518"/>
    <x v="4"/>
    <n v="0.5"/>
    <x v="4"/>
  </r>
  <r>
    <s v="79d3c2e0d931dc83e5b174ed7bc95fedac0b9f14"/>
    <s v="cf401e311bc39e62b0d8a5656aec96fa05adae68"/>
    <s v="ACTIVO"/>
    <s v="1ff25d27b02cec75af9b69c7b7ee096d87a6e4b7"/>
    <n v="38"/>
    <s v="KWID"/>
    <n v="2022"/>
    <s v="KWID"/>
    <s v="2e892f86d188d01ec5691b7918003dc271108083"/>
    <s v="NUEVO"/>
    <n v="60"/>
    <d v="2021-11-08T00:00:00"/>
    <d v="2026-11-08T00:00:00"/>
    <m/>
    <n v="40490000"/>
    <n v="40490000"/>
    <n v="0"/>
    <n v="1005058"/>
    <s v="d2d2bc23d15981022aec65b1ffb2993f93c8d625"/>
    <n v="-1.0687122574902059"/>
    <n v="1.2009447865714571"/>
    <n v="-0.28192343242782858"/>
    <n v="-0.40390681021974201"/>
    <n v="-1.425228628399082"/>
    <x v="3"/>
    <n v="1"/>
    <x v="0"/>
  </r>
  <r>
    <s v="b13542fc0fd9def899e02a0ab58474c246f775f2"/>
    <s v="766ed96f90a164d9b3c566502555f99be0963faf"/>
    <s v="ACTIVO"/>
    <s v="9f47aab7623d5581ab411d05c98e440cf4a77142"/>
    <n v="15"/>
    <s v="SANDERO"/>
    <n v="2019"/>
    <s v="NUEVO SANDERO"/>
    <m/>
    <s v="NUEVO"/>
    <n v="84"/>
    <d v="2018-08-08T00:00:00"/>
    <d v="2025-08-08T00:00:00"/>
    <m/>
    <n v="34530000"/>
    <n v="32847720"/>
    <n v="1682280"/>
    <n v="708602"/>
    <s v="b2b72db1a076aa89f7bd2aa8870447ac40315a98"/>
    <n v="-0.26825861103673743"/>
    <n v="1.000892703215599"/>
    <n v="0.21764541157825479"/>
    <n v="-0.58408340283286964"/>
    <n v="1.668686467446636"/>
    <x v="0"/>
    <n v="0.95128062554300608"/>
    <x v="0"/>
  </r>
  <r>
    <s v="917190786dfb6a6ad5198321c790180039a67c0a"/>
    <s v="9d95821af49af6eac2ba177116e204a3de254009"/>
    <s v="ACTIVO"/>
    <s v="c037df174ea56656e3f2727cd283ca029d539c32"/>
    <n v="220"/>
    <s v="STEPWAY"/>
    <n v="2020"/>
    <s v="NUEVO STEPWAY"/>
    <s v="2e892f86d188d01ec5691b7918003dc271108083"/>
    <s v="NUEVO"/>
    <n v="84"/>
    <d v="2020-07-01T00:00:00"/>
    <d v="2027-07-01T00:00:00"/>
    <m/>
    <n v="48873000"/>
    <n v="36335284"/>
    <n v="12537716"/>
    <n v="784716"/>
    <s v="28b0c6e43cc5ec67e977aa1c0cce8b1a5eb36ce2"/>
    <n v="-0.48656415097859229"/>
    <n v="0.14755087278976819"/>
    <n v="0.24898836987965761"/>
    <n v="0.27054711656683311"/>
    <n v="-3.2966835268508812E-2"/>
    <x v="0"/>
    <n v="0.74346334376854295"/>
    <x v="2"/>
  </r>
  <r>
    <s v="9614b9320a3b2915b56e7f7670acc02898300d69"/>
    <s v="9f1627f580d78e53eb8b874b379dfb9b5d1c8e17"/>
    <s v="ACTIVO"/>
    <s v="3df823d6c6746fff1972572bb7d86905b8c5b77c"/>
    <n v="236"/>
    <s v="LOGAN"/>
    <n v="2020"/>
    <s v="NUEVO LOGAN PH2"/>
    <s v="2e892f86d188d01ec5691b7918003dc271108083"/>
    <s v="NUEVO"/>
    <n v="84"/>
    <d v="2020-01-13T00:00:00"/>
    <d v="2027-01-13T00:00:00"/>
    <m/>
    <n v="52990000"/>
    <n v="52990000"/>
    <n v="0"/>
    <n v="1172783"/>
    <s v="f63c6c6e342363625ca56e8191808747636b4a3e"/>
    <n v="-1.7963973906297219"/>
    <n v="1.2009447865714571"/>
    <n v="0.56516632981038883"/>
    <n v="-0.265772462514684"/>
    <n v="-0.4197062222492236"/>
    <x v="0"/>
    <n v="1"/>
    <x v="0"/>
  </r>
  <r>
    <s v="8f6c6a743c823f15a636af57b6f52803dad35322"/>
    <s v="ef799c9aa0059fd5aa10884f3d440f9fc0fca392"/>
    <s v="ACTIVO"/>
    <s v="1cfc8f77eeb90420e06185d48b9a2c6de9a1780f"/>
    <n v="83"/>
    <s v="DUSTER"/>
    <n v="2019"/>
    <s v="DUSTER"/>
    <m/>
    <s v="NUEVO"/>
    <n v="84"/>
    <d v="2018-10-31T00:00:00"/>
    <d v="2025-10-31T00:00:00"/>
    <m/>
    <n v="63990000"/>
    <n v="31995000"/>
    <n v="31995000"/>
    <n v="725309"/>
    <s v="1e97f857ff04d08f60d1d02ac426fe6cb5c11668"/>
    <n v="0.31388949547487588"/>
    <n v="-0.85216124758390532"/>
    <n v="0.52564408481904745"/>
    <n v="0.74307878245349657"/>
    <n v="1.0499034482774929"/>
    <x v="0"/>
    <n v="0.5"/>
    <x v="4"/>
  </r>
  <r>
    <s v="e4197dfcfaafbaafae8ca297add1301c778f9ac4"/>
    <s v="e10db0d85c3b84190647b28e4b5ff798cca119c3"/>
    <s v="ACTIVO"/>
    <s v="d1c0dfc0ce53d56b757ad3c92ef31097fa0f2af3"/>
    <n v="46"/>
    <s v="STEPWAY"/>
    <n v="2020"/>
    <s v="NUEVO STEPWAY"/>
    <s v="2e892f86d188d01ec5691b7918003dc271108083"/>
    <s v="NUEVO"/>
    <n v="72"/>
    <d v="2019-02-12T00:00:00"/>
    <d v="2025-02-12T00:00:00"/>
    <m/>
    <n v="50636910"/>
    <n v="25318455"/>
    <n v="25318455"/>
    <n v="651048"/>
    <s v="d5dc515a8564af9c1f984f09918a2ce99eeb6f02"/>
    <n v="-0.40166755211231542"/>
    <n v="-0.85216124758390532"/>
    <n v="-0.18575632502509701"/>
    <n v="0.75855047461730551"/>
    <n v="0.66316406129677774"/>
    <x v="1"/>
    <n v="0.5"/>
    <x v="4"/>
  </r>
  <r>
    <s v="8c1684c8d8ebd8336ef747d0399ea4bc8f7788a5"/>
    <s v="c031cf93211f0a65c412e8a333b76cf57ec75fbf"/>
    <s v="ACTIVO"/>
    <s v="8343dc41ea422406430fb4cb25cd7b7a19286625"/>
    <n v="61"/>
    <s v="DUSTER"/>
    <n v="2022"/>
    <s v="NUEVA DUSTER"/>
    <m/>
    <s v="NUEVO"/>
    <n v="60"/>
    <d v="2022-01-14T00:00:00"/>
    <d v="2027-01-14T00:00:00"/>
    <m/>
    <n v="85000000"/>
    <n v="51000000"/>
    <n v="34000000"/>
    <n v="1325031"/>
    <s v="f268b19e1bfbcb40253adf266d11628fda515d56"/>
    <n v="-0.58358883539719453"/>
    <n v="-0.44154004075283299"/>
    <n v="-0.58097877493851102"/>
    <n v="0.59512473112603281"/>
    <n v="-1.5025765057952249"/>
    <x v="3"/>
    <n v="0.6"/>
    <x v="4"/>
  </r>
  <r>
    <s v="8926a444fb1c67dfd89a5d99aa85298e99842b15"/>
    <s v="dbcf599cf140f3ef81be87d781456eb5060d093a"/>
    <s v="ACTIVO"/>
    <s v="c037df174ea56656e3f2727cd283ca029d539c32"/>
    <n v="50"/>
    <s v="CAPTUR"/>
    <n v="2020"/>
    <s v="CAPTUR"/>
    <s v="2e892f86d188d01ec5691b7918003dc271108083"/>
    <s v="NUEVO"/>
    <n v="84"/>
    <d v="2020-09-01T00:00:00"/>
    <d v="2027-09-01T00:00:00"/>
    <m/>
    <n v="64891425"/>
    <n v="64891425"/>
    <n v="0"/>
    <n v="1366462"/>
    <s v="f5faa20ec38eb79836445ff6da0fea6c765c883c"/>
    <n v="0.50793886431208024"/>
    <n v="1.2009447865714571"/>
    <n v="0.88134428974112011"/>
    <n v="-0.1582980533556736"/>
    <n v="0.66316406129677774"/>
    <x v="0"/>
    <n v="1"/>
    <x v="0"/>
  </r>
  <r>
    <s v="2412586a81c08884b27bd1e879518414891f2c02"/>
    <s v="340d911a9ff876028ac2e044e4f530945a4a12f4"/>
    <s v="ACTIVO"/>
    <s v="a77c76312e7298e8d8cbf37d37191bb75af8eded"/>
    <n v="61"/>
    <s v="SANDERO"/>
    <n v="2021"/>
    <s v="NUEVO SANDERO PH2"/>
    <s v="2e892f86d188d01ec5691b7918003dc271108083"/>
    <s v="NUEVO"/>
    <n v="84"/>
    <d v="2020-11-17T00:00:00"/>
    <d v="2027-11-17T00:00:00"/>
    <m/>
    <n v="41903100"/>
    <n v="32682750"/>
    <n v="9220350"/>
    <n v="688369"/>
    <s v="e2a340f71f5c73f21988de2198ca6d26716c2d65"/>
    <n v="-1.0201999152809049"/>
    <n v="0.29741467915580527"/>
    <n v="0.2094661248883162"/>
    <n v="-0.43309575145440898"/>
    <n v="-0.88379348662608126"/>
    <x v="0"/>
    <n v="0.77996019387587079"/>
    <x v="2"/>
  </r>
  <r>
    <s v="4f08d2c717d814066b11bafc14f411c39362bcd1"/>
    <s v="6b096d956149db08597123383322837d46682b21"/>
    <s v="ACTIVO"/>
    <s v="888a8725d20ad2470e8977cd60b7ee3d5fffbcf8"/>
    <n v="61"/>
    <s v="STEPWAY"/>
    <n v="2021"/>
    <s v="NUEVO STEPWAY PH2"/>
    <s v="2e892f86d188d01ec5691b7918003dc271108083"/>
    <s v="NUEVO"/>
    <n v="84"/>
    <d v="2020-07-15T00:00:00"/>
    <d v="2027-07-15T00:00:00"/>
    <m/>
    <n v="52070000"/>
    <n v="43570000"/>
    <n v="8500000"/>
    <n v="976249"/>
    <s v="e2a340f71f5c73f21988de2198ca6d26716c2d65"/>
    <n v="-0.45017989432161648"/>
    <n v="0.530639378838767"/>
    <n v="0.76277755476709586"/>
    <n v="0.1736056721363107"/>
    <n v="-0.88379348662608126"/>
    <x v="0"/>
    <n v="0.83675821010178608"/>
    <x v="0"/>
  </r>
  <r>
    <s v="d74b07bcf77ad10a355c8fc2672f4e390804d9fb"/>
    <s v="68e772e4de4e32788d10b8c8b56253f8fe98b472"/>
    <s v="ACTIVO"/>
    <s v="2f1f55f7d5e4638dee5a1a64ea8954c3ffe4902c"/>
    <n v="15"/>
    <s v="SANDERO"/>
    <n v="2018"/>
    <s v="NUEVO SANDERO"/>
    <m/>
    <s v="NUEVO"/>
    <n v="84"/>
    <d v="2017-09-11T00:00:00"/>
    <d v="2024-09-11T00:00:00"/>
    <m/>
    <n v="42750000"/>
    <n v="38475000"/>
    <n v="4275000"/>
    <n v="842120"/>
    <s v="291d183b920ba87d4bf1ca5dff74f5c34da535f3"/>
    <n v="0.53219503541673086"/>
    <n v="0.79032357974038436"/>
    <n v="1.355611229637216"/>
    <n v="-0.58512624433836546"/>
    <n v="-0.1103147126646518"/>
    <x v="0"/>
    <n v="0.9"/>
    <x v="0"/>
  </r>
  <r>
    <s v="5fa94c7b7151b33aeb62f345766184438f6f9536"/>
    <s v="4468b4e3aa420d7153328a9128080dc2727ee7a9"/>
    <s v="ACTIVO"/>
    <s v="d4bf1c4da80afeacae709e1a6fbcf06d8043b643"/>
    <n v="236"/>
    <s v="SANDERO"/>
    <n v="2021"/>
    <s v="NUEVO SANDERO PH2"/>
    <s v="2e892f86d188d01ec5691b7918003dc271108083"/>
    <s v="NUEVO"/>
    <n v="72"/>
    <d v="2020-08-31T00:00:00"/>
    <d v="2026-08-31T00:00:00"/>
    <m/>
    <n v="45090000"/>
    <n v="18090000"/>
    <n v="27000000"/>
    <n v="443942"/>
    <s v="e05a7593bcbc82d3470e473adb88137dfd0ae415"/>
    <n v="-0.3531552099030143"/>
    <n v="-1.2578648351714921"/>
    <n v="0.72325530977575447"/>
    <n v="-0.26284772688564872"/>
    <n v="-1.0384892414183671"/>
    <x v="1"/>
    <n v="0.40119760479041916"/>
    <x v="4"/>
  </r>
  <r>
    <s v="15d3dc369317b7dab16492270e7ecc042e576768"/>
    <s v="0b67d92ac28c89032780a9d2e5cac9c3a23c6dda"/>
    <s v="ACTIVO"/>
    <s v="4ed602eda8bf7f8f674b77a7266776acb1f1dd2a"/>
    <n v="7"/>
    <s v="KWID"/>
    <n v="2020"/>
    <s v="KWID"/>
    <s v="2e892f86d188d01ec5691b7918003dc271108083"/>
    <s v="NUEVO"/>
    <n v="84"/>
    <d v="2019-09-23T00:00:00"/>
    <d v="2026-09-23T00:00:00"/>
    <m/>
    <n v="33640000"/>
    <n v="33640000"/>
    <n v="0"/>
    <n v="795201"/>
    <s v="986fcbacb15e3271088bb826891fe61d934ad7da"/>
    <n v="0.44729843655045393"/>
    <n v="1.2009447865714571"/>
    <n v="0.61199959729145326"/>
    <n v="-0.47394646198796248"/>
    <n v="-0.57440197704150942"/>
    <x v="0"/>
    <n v="1"/>
    <x v="0"/>
  </r>
  <r>
    <s v="6e7afd876f5a8c224a13c70577fe26d4fbbeb1a7"/>
    <s v="df850ba182003ba2be90ae32fe346ea3b0517589"/>
    <s v="ACTIVO"/>
    <s v="124edca39b8159aadaf3c08b9fe65fc5e651b829"/>
    <n v="60"/>
    <s v="LOGAN"/>
    <n v="2022"/>
    <s v="NUEVO LOGAN PH2"/>
    <s v="2e892f86d188d01ec5691b7918003dc271108083"/>
    <s v="NUEVO"/>
    <n v="60"/>
    <d v="2021-07-16T00:00:00"/>
    <d v="2026-07-16T00:00:00"/>
    <m/>
    <n v="50678000"/>
    <n v="51938000"/>
    <n v="0"/>
    <n v="1368318"/>
    <s v="026f2dbff0f657cf8b51a37de1e13584f2ccb0a9"/>
    <n v="-0.86253480310067587"/>
    <n v="1.303036960810209"/>
    <n v="-0.34384530499046262"/>
    <n v="-0.70129254826055998"/>
    <n v="-1.5799243831913681"/>
    <x v="3"/>
    <n v="1.0248628596235052"/>
    <x v="0"/>
  </r>
  <r>
    <s v="a5322fa36e7b9222e3e133e704306a70a7a56531"/>
    <s v="92791ecadf0995a02ea4fc642376093f723abf57"/>
    <s v="ACTIVO"/>
    <s v="124edca39b8159aadaf3c08b9fe65fc5e651b829"/>
    <n v="291"/>
    <s v="STEPWAY"/>
    <n v="2022"/>
    <s v="NUEVO STEPWAY PH2"/>
    <s v="2e892f86d188d01ec5691b7918003dc271108083"/>
    <s v="NUEVO"/>
    <n v="72"/>
    <d v="2021-08-19T00:00:00"/>
    <d v="2027-08-19T00:00:00"/>
    <m/>
    <n v="63248000"/>
    <n v="57018000"/>
    <n v="6230000"/>
    <n v="1303599"/>
    <s v="c4635272f238ecd586953b535745e7ed186b29b1"/>
    <n v="-0.11059349885650881"/>
    <n v="0.79647822342992169"/>
    <n v="0.16994387989697479"/>
    <n v="7.6538093903185797E-3"/>
    <n v="-0.96114136402222416"/>
    <x v="1"/>
    <n v="0.90149886162408299"/>
    <x v="0"/>
  </r>
  <r>
    <s v="7ea1be7ee905f18d8b22d6b5198e7b60922ed152"/>
    <s v="960c937dfa2223786e3d7f1a2eebedaf5776c3ba"/>
    <s v="ACTIVO"/>
    <s v="a77c76312e7298e8d8cbf37d37191bb75af8eded"/>
    <n v="220"/>
    <s v="DUSTER"/>
    <n v="2021"/>
    <s v="DUSTER"/>
    <s v="2e892f86d188d01ec5691b7918003dc271108083"/>
    <s v="NUEVO"/>
    <n v="84"/>
    <d v="2020-11-20T00:00:00"/>
    <d v="2027-11-20T00:00:00"/>
    <m/>
    <n v="52978500"/>
    <n v="48578500"/>
    <n v="4400000"/>
    <n v="1039354"/>
    <s v="81ae215d271146ec62a3c5d28d832b3a220b9116"/>
    <n v="-1.250633540775085"/>
    <n v="0.85991336626761294"/>
    <n v="0.4070773498450232"/>
    <n v="-0.60879031615849288"/>
    <n v="-1.7346201379836541"/>
    <x v="0"/>
    <n v="0.91694744094302405"/>
    <x v="0"/>
  </r>
  <r>
    <s v="d7bdab050b5408ac35eb60fb3ad1e98542f5c90c"/>
    <s v="a8086cfa61d0dd0111696d8bf7f872879dc2ac05"/>
    <s v="ACTIVO"/>
    <s v="bdfc2c4e5213ca32db6b95c9f855416362d14198"/>
    <n v="236"/>
    <s v="CAPTUR"/>
    <n v="2019"/>
    <s v="CAPTUR"/>
    <m/>
    <s v="NUEVO"/>
    <n v="84"/>
    <d v="2018-09-08T00:00:00"/>
    <d v="2025-09-08T00:00:00"/>
    <m/>
    <n v="67900000"/>
    <n v="57813359"/>
    <n v="10086641"/>
    <n v="1141069"/>
    <s v="836e35949d4d7e7bd1fb1201ecaf8e1cf35ef2e0"/>
    <n v="5.9199698876045093E-2"/>
    <n v="0.59096117828106287"/>
    <n v="-0.92366272369513491"/>
    <n v="1.394629692662497"/>
    <n v="1.281947080465921"/>
    <x v="0"/>
    <n v="0.85144858615611196"/>
    <x v="0"/>
  </r>
  <r>
    <s v="c166fcd9a4eca51b7ab9f32949d68475c8339fec"/>
    <s v="e733c84abae334aea3a74fe043daf5b22e4a60ad"/>
    <s v="ACTIVO"/>
    <s v="a77c76312e7298e8d8cbf37d37191bb75af8eded"/>
    <n v="50"/>
    <s v="SANDERO"/>
    <n v="2021"/>
    <s v="NUEVO SANDERO PH2"/>
    <s v="2e892f86d188d01ec5691b7918003dc271108083"/>
    <s v="NUEVO"/>
    <n v="84"/>
    <d v="2020-12-16T00:00:00"/>
    <d v="2027-12-16T00:00:00"/>
    <m/>
    <n v="51240000"/>
    <n v="51240000"/>
    <n v="0"/>
    <n v="957975"/>
    <s v="1d5416a29d73c5f6881c220822ee3df576447e02"/>
    <n v="-0.41379563766464073"/>
    <n v="1.2009447865714571"/>
    <n v="0.16994387989697479"/>
    <n v="-0.26284772688564872"/>
    <n v="-1.5799243831913681"/>
    <x v="0"/>
    <n v="1"/>
    <x v="0"/>
  </r>
  <r>
    <s v="057ea4d5174f47573ed21794caf901b4a001c581"/>
    <s v="351971a0a7355e8823151b12ad072230c508ceab"/>
    <s v="ACTIVO"/>
    <s v="1e37c6928f415c93f35587957257b25f2220204d"/>
    <n v="60"/>
    <s v="LOGAN"/>
    <n v="2020"/>
    <s v="NUEVO LOGAN"/>
    <s v="2e892f86d188d01ec5691b7918003dc271108083"/>
    <s v="NUEVO"/>
    <n v="36"/>
    <d v="2019-10-06T00:00:00"/>
    <d v="2022-10-06T00:00:00"/>
    <m/>
    <n v="34990000"/>
    <n v="12620100"/>
    <n v="22369900"/>
    <n v="449773"/>
    <s v="002cf26c2c656a51db8195e4bd8bbcee3903d748"/>
    <n v="1.0537027141667179"/>
    <n v="-1.4242496503220581"/>
    <n v="-0.69954550991253528"/>
    <n v="1.0114201320474969E-3"/>
    <n v="1.7460343448427791"/>
    <x v="4"/>
    <n v="0.36067733638182337"/>
    <x v="1"/>
  </r>
  <r>
    <s v="5e5c445ac09d995aa6057200b54faad0282198fd"/>
    <s v="81b0dcc7c84e04230d08542daa0e048791667d81"/>
    <s v="ACTIVO"/>
    <s v="a7dd55b98ce047d2fdb9afbcfc3cfad027700d30"/>
    <n v="50"/>
    <s v="DUSTER"/>
    <n v="2021"/>
    <s v="DUSTER"/>
    <s v="2e892f86d188d01ec5691b7918003dc271108083"/>
    <s v="NUEVO"/>
    <n v="72"/>
    <d v="2021-07-01T00:00:00"/>
    <d v="2027-07-01T00:00:00"/>
    <m/>
    <n v="70500000"/>
    <n v="35250000"/>
    <n v="35250000"/>
    <n v="904208"/>
    <s v="1d5416a29d73c5f6881c220822ee3df576447e02"/>
    <n v="-1.359786310746012"/>
    <n v="-0.85216124758390532"/>
    <n v="0.24898836987965761"/>
    <n v="1.155380543082581"/>
    <n v="0.19907679691992"/>
    <x v="1"/>
    <n v="0.5"/>
    <x v="4"/>
  </r>
  <r>
    <s v="ed57d0df7f735febdc2201ee167d141902ea6e15"/>
    <s v="395ad990b525dee9da2c2dd1945705aa963ff717"/>
    <s v="ACTIVO"/>
    <s v="2e9ae2e26ce3f173faf3b26ea07e7337fb634af0"/>
    <n v="76"/>
    <s v="USADOS"/>
    <n v="2017"/>
    <s v="USADOS MM"/>
    <m/>
    <s v="USADO"/>
    <n v="84"/>
    <d v="2020-01-31T00:00:00"/>
    <d v="2027-01-31T00:00:00"/>
    <m/>
    <n v="26500000"/>
    <n v="22500000"/>
    <n v="4000000"/>
    <n v="535190"/>
    <s v="977d2d7691d404ed0e63704ec1471b1a8671ac9d"/>
    <n v="-0.89891905975765174"/>
    <n v="0.58113919135474368"/>
    <n v="1.513700209602582"/>
    <n v="-0.74431955152216434"/>
    <n v="0.74051193869292065"/>
    <x v="0"/>
    <n v="0.84905660377358494"/>
    <x v="0"/>
  </r>
  <r>
    <s v="7330711467faeae99fe10eea81c6a1b193a1e173"/>
    <s v="e86c26a2f6264ec74bb337836005e635793e4d66"/>
    <s v="ACTIVO"/>
    <s v="1dba5f65a4ace50946aaf5539428c8ec727712e3"/>
    <n v="220"/>
    <s v="KWID"/>
    <n v="2020"/>
    <s v="KWID"/>
    <s v="2e892f86d188d01ec5691b7918003dc271108083"/>
    <s v="NUEVO"/>
    <n v="84"/>
    <d v="2020-09-07T00:00:00"/>
    <d v="2027-09-07T00:00:00"/>
    <m/>
    <n v="35490000"/>
    <n v="35490800"/>
    <n v="0"/>
    <n v="933873"/>
    <s v="9ed459202687afab5e2703e866aa192f2b1cf3cb"/>
    <n v="-1.784269305077397"/>
    <n v="1.2010373470012861"/>
    <n v="0.44659959483636458"/>
    <n v="-0.1402059812791055"/>
    <n v="-0.65174985443765243"/>
    <x v="0"/>
    <n v="1.0000225415610031"/>
    <x v="0"/>
  </r>
  <r>
    <s v="f051e78ac5c2056b0c40613fd9ff4fd6943c8b0b"/>
    <s v="4e1a086758634e1ad86fbef3d7d571b34ff9ca5f"/>
    <s v="ACTIVO"/>
    <s v="1dba5f65a4ace50946aaf5539428c8ec727712e3"/>
    <n v="38"/>
    <s v="KWID"/>
    <n v="2020"/>
    <s v="KWID"/>
    <s v="2e892f86d188d01ec5691b7918003dc271108083"/>
    <s v="NUEVO"/>
    <n v="84"/>
    <d v="2020-07-01T00:00:00"/>
    <d v="2027-07-01T00:00:00"/>
    <m/>
    <n v="37990000"/>
    <n v="32990000"/>
    <n v="5000000"/>
    <n v="712827"/>
    <s v="3a511fa6cc43568fab99dbdb57f653874780a34f"/>
    <n v="-0.65635734871114615"/>
    <n v="0.66051150566717587"/>
    <n v="0.25519972542474201"/>
    <n v="0.33955753488230289"/>
    <n v="-0.96114136402222416"/>
    <x v="0"/>
    <n v="0.86838641747828371"/>
    <x v="0"/>
  </r>
  <r>
    <s v="655d3378f6d61ff792bf2426bcd25f1c908be986"/>
    <s v="c2097a765fb25249556d5c242f0c6603b364574f"/>
    <s v="ACTIVO"/>
    <s v="b0172f2d8be6898a8279a253de8c69dcba4d0e5d"/>
    <n v="74"/>
    <s v="LOGAN"/>
    <n v="2019"/>
    <s v="NUEVO LOGAN"/>
    <s v="2e892f86d188d01ec5691b7918003dc271108083"/>
    <s v="NUEVO"/>
    <n v="84"/>
    <d v="2019-04-30T00:00:00"/>
    <d v="2026-04-30T00:00:00"/>
    <m/>
    <n v="34890000"/>
    <n v="31390000"/>
    <n v="3500000"/>
    <n v="655467"/>
    <s v="cfff2798968beabd4a75557f5efa4642e73d04b9"/>
    <n v="0.82326908867253745"/>
    <n v="0.78902898722816228"/>
    <n v="-0.18073146679689769"/>
    <n v="-0.85173123087705671"/>
    <n v="-0.88379348662608126"/>
    <x v="0"/>
    <n v="0.89968472341645167"/>
    <x v="0"/>
  </r>
  <r>
    <s v="5dd5349c950c95249a130c7e89cb4e8aaea625e9"/>
    <s v="0babed7ac52e56bac0429eebca9148d9c794df53"/>
    <s v="ACTIVO"/>
    <s v="1ff25d27b02cec75af9b69c7b7ee096d87a6e4b7"/>
    <n v="236"/>
    <s v="SANDERO"/>
    <n v="2022"/>
    <s v="NUEVO SANDERO PH2"/>
    <s v="2e892f86d188d01ec5691b7918003dc271108083"/>
    <s v="NUEVO"/>
    <n v="60"/>
    <d v="2021-10-22T00:00:00"/>
    <d v="2026-10-22T00:00:00"/>
    <m/>
    <n v="53390000"/>
    <n v="16390000"/>
    <n v="37000000"/>
    <n v="386770"/>
    <s v="0f9b5dd1053091f7cd0591c9ce15485174f94dc7"/>
    <n v="0.14409629774232199"/>
    <n v="-1.644716320892428"/>
    <n v="-2.1939985788803269"/>
    <n v="-0.11183153178679579"/>
    <n v="0.19907679691992"/>
    <x v="3"/>
    <n v="0.30698632702753326"/>
    <x v="1"/>
  </r>
  <r>
    <s v="a4ba26c8883a6427317a99f6685678f61c35889d"/>
    <s v="7987a86c56ac4398b7a346a22f13a0f8a0e38729"/>
    <s v="ACTIVO"/>
    <s v="b3cc960809ac18b1b28507ca7118c133e077c8d1"/>
    <n v="61"/>
    <s v="OROCH"/>
    <n v="2020"/>
    <s v="OROCH Servicio Publico"/>
    <s v="aa53c8567ff812605778a953828db0859dac88bf"/>
    <s v="NUEVO"/>
    <n v="72"/>
    <d v="2020-01-13T00:00:00"/>
    <d v="2026-01-13T00:00:00"/>
    <m/>
    <n v="64423499"/>
    <n v="66753645"/>
    <n v="0"/>
    <n v="1507240"/>
    <s v="d087e61ba1153cd65cef59d4319bb1223fff39d1"/>
    <n v="-0.26825861103673743"/>
    <n v="1.349463165340762"/>
    <n v="-0.3192632590507482"/>
    <n v="0.1138630015477536"/>
    <n v="0.97255557088134947"/>
    <x v="1"/>
    <n v="1.0361691934801616"/>
    <x v="0"/>
  </r>
  <r>
    <s v="e037940892c8830338bbcdb77cc4e1ba60e352e1"/>
    <s v="fa7ca3004d73f44227290303c1427062cba63a54"/>
    <s v="ACTIVO"/>
    <s v="b03c331a519e3fb6e210c57f6f7646420773acf4"/>
    <n v="246"/>
    <s v="STEPWAY"/>
    <n v="2020"/>
    <s v="NUEVO STEPWAY PH2"/>
    <s v="2e892f86d188d01ec5691b7918003dc271108083"/>
    <s v="NUEVO"/>
    <n v="84"/>
    <d v="2020-01-20T00:00:00"/>
    <d v="2027-01-20T00:00:00"/>
    <m/>
    <n v="49000000"/>
    <n v="44100000"/>
    <n v="4900000"/>
    <n v="976046"/>
    <s v="f1460623c17c08451d00fb38742b8e09eea4ea70"/>
    <n v="-1.1050965141471809"/>
    <n v="0.79032357974038436"/>
    <n v="0.56516632981038883"/>
    <n v="-4.6492964386443743E-2"/>
    <n v="-1.3478807510029389"/>
    <x v="0"/>
    <n v="0.9"/>
    <x v="0"/>
  </r>
  <r>
    <s v="b998cb1166e30c98e188924bd305218f3b0c60f3"/>
    <s v="f146e9f48c0a4fdbb9c6b814cc15cc311a056854"/>
    <s v="ACTIVO"/>
    <s v="bf7b44c0aed310df33c78caec1d38657059094b1"/>
    <n v="167043424"/>
    <s v="USADOS"/>
    <n v="2019"/>
    <s v="USADOS MM"/>
    <m/>
    <s v="USADO"/>
    <n v="72"/>
    <d v="2021-10-09T00:00:00"/>
    <d v="2027-10-09T00:00:00"/>
    <m/>
    <n v="35400000"/>
    <n v="35400000"/>
    <n v="0"/>
    <n v="908149"/>
    <s v="cdec272635d95bc86de83f4a87793418e7be7415"/>
    <n v="-0.55933266429254402"/>
    <n v="1.2009447865714571"/>
    <n v="0.88134428974112011"/>
    <n v="-0.77032852316289269"/>
    <n v="-1.5025765057952249"/>
    <x v="1"/>
    <n v="1"/>
    <x v="0"/>
  </r>
  <r>
    <s v="9503fecf3c39b9484148b8668dd1eaa74e90b8ca"/>
    <s v="e98e87f51ac3f066c255827cf14d3f8caab15b76"/>
    <s v="ACTIVO"/>
    <s v="3a0535153a5f5fc7c8dcca47c9a725208db375aa"/>
    <n v="49"/>
    <s v="CAPTUR"/>
    <n v="2022"/>
    <s v="CAPTUR"/>
    <s v="2e892f86d188d01ec5691b7918003dc271108083"/>
    <s v="NUEVO"/>
    <n v="72"/>
    <d v="2021-06-23T00:00:00"/>
    <d v="2027-06-23T00:00:00"/>
    <m/>
    <n v="80503900"/>
    <n v="46503900"/>
    <n v="34000000"/>
    <n v="1131045"/>
    <s v="0e1cad2c67fa2a907683ad47c51b4214fd47327c"/>
    <n v="-0.207618183275111"/>
    <n v="-0.53327194482372564"/>
    <n v="0.32803285986234038"/>
    <n v="2.330979887834209"/>
    <n v="0.97255557088134947"/>
    <x v="1"/>
    <n v="0.57766021273503521"/>
    <x v="4"/>
  </r>
  <r>
    <s v="c756dcef35e607f2ad8e5d0c2e8c608da25a627b"/>
    <s v="31a9e4c261028da3445fd99aa381bfc3a2c3b42f"/>
    <s v="ACTIVO"/>
    <s v="310778d9d7ff8bd657b127d2b19096397041abce"/>
    <n v="74"/>
    <s v="LOGAN"/>
    <n v="2020"/>
    <s v="NUEVO LOGAN"/>
    <s v="2e892f86d188d01ec5691b7918003dc271108083"/>
    <s v="NUEVO"/>
    <n v="84"/>
    <d v="2019-03-21T00:00:00"/>
    <d v="2026-03-21T00:00:00"/>
    <m/>
    <n v="44640500"/>
    <n v="28640500"/>
    <n v="16000000"/>
    <n v="583679"/>
    <s v="cfff2798968beabd4a75557f5efa4642e73d04b9"/>
    <n v="0.92029377309113969"/>
    <n v="-0.27079932680029301"/>
    <n v="0.48612183982770601"/>
    <n v="1.4919176445824329"/>
    <n v="1.127251325673635"/>
    <x v="0"/>
    <n v="0.64158107548078536"/>
    <x v="2"/>
  </r>
  <r>
    <s v="7c0240b68d3fc06657c6fe2a3a12de2e3922dbf1"/>
    <s v="5e12a770e2d733ea79eb29a2254e8669c83e6316"/>
    <s v="ACTIVO"/>
    <s v="3a9c85964211c4ff203388bf5d92c22cf10e64ca"/>
    <n v="76"/>
    <s v="SANDERO"/>
    <n v="2018"/>
    <s v="NUEVO SANDERO"/>
    <m/>
    <s v="NUEVO"/>
    <n v="84"/>
    <d v="2017-10-07T00:00:00"/>
    <d v="2024-10-07T00:00:00"/>
    <m/>
    <n v="38170000"/>
    <n v="36261500"/>
    <n v="1908500"/>
    <n v="744094"/>
    <s v="e479a237a33c879450fd7f632a21723886088e64"/>
    <n v="0.88390951643416382"/>
    <n v="0.99563418315592023"/>
    <n v="0.56872155335858487"/>
    <n v="-0.31372956371474631"/>
    <n v="0.50846830650449182"/>
    <x v="0"/>
    <n v="0.95"/>
    <x v="0"/>
  </r>
  <r>
    <s v="a06821a968f6ae975cfff9a76a6ebd972d4f342c"/>
    <s v="9c427cfb05e442887da0daf22acb22c7f943ab12"/>
    <s v="ACTIVO"/>
    <s v="8343dc41ea422406430fb4cb25cd7b7a19286625"/>
    <n v="49"/>
    <s v="KOLEOS"/>
    <n v="2022"/>
    <s v="KOLEOS"/>
    <s v="2e892f86d188d01ec5691b7918003dc271108083"/>
    <s v="NUEVO"/>
    <n v="84"/>
    <d v="2021-01-12T00:00:00"/>
    <d v="2028-01-12T00:00:00"/>
    <m/>
    <n v="138500000"/>
    <n v="103700000"/>
    <n v="34800000"/>
    <n v="2277097"/>
    <s v="d5e3c217d8ea2998bad4e657513b99b45ba38544"/>
    <n v="0.64134780538765834"/>
    <n v="0.16920341489482699"/>
    <n v="-0.22527857001643839"/>
    <n v="4.7737913074552134"/>
    <n v="-0.88379348662608126"/>
    <x v="0"/>
    <n v="0.7487364620938628"/>
    <x v="2"/>
  </r>
  <r>
    <s v="7d75cc14629c04583b8e5e5c2bd5029aa7a31603"/>
    <s v="4d0c97bd9439ac5f1664be6998b149fbe8745431"/>
    <s v="ACTIVO"/>
    <s v="3442fd2b0a938d687196a2165725a50c271c2935"/>
    <n v="38"/>
    <s v="STEPWAY"/>
    <n v="2020"/>
    <s v="NUEVO STEPWAY PH2"/>
    <s v="2e892f86d188d01ec5691b7918003dc271108083"/>
    <s v="NUEVO"/>
    <n v="24"/>
    <d v="2020-02-24T00:00:00"/>
    <d v="2022-02-24T00:00:00"/>
    <m/>
    <n v="56590000"/>
    <n v="28295000"/>
    <n v="28295000"/>
    <n v="1257291"/>
    <s v="d2d2bc23d15981022aec65b1ffb2993f93c8d625"/>
    <n v="0.2168648110562737"/>
    <n v="-0.85216124758390532"/>
    <n v="-4.4146365390986242"/>
    <n v="2.7690928054836279"/>
    <n v="1.823382222238922"/>
    <x v="2"/>
    <n v="0.5"/>
    <x v="4"/>
  </r>
  <r>
    <s v="3cc4ee7d0a326d091509104342735239fd65afc6"/>
    <s v="dc8b531b3f6009484a1f678e06f36a69b3a98412"/>
    <s v="ACTIVO"/>
    <s v="ac4cf0c7abcdae09914607ba0408545023141170"/>
    <n v="60"/>
    <s v="KWID"/>
    <n v="2021"/>
    <s v="KWID"/>
    <s v="2e892f86d188d01ec5691b7918003dc271108083"/>
    <s v="NUEVO"/>
    <n v="84"/>
    <d v="2021-05-01T00:00:00"/>
    <d v="2028-05-01T00:00:00"/>
    <m/>
    <n v="41057500"/>
    <n v="42014052"/>
    <n v="0"/>
    <n v="887695"/>
    <s v="026f2dbff0f657cf8b51a37de1e13584f2ccb0a9"/>
    <n v="-0.19549009772278569"/>
    <n v="1.296610751775543"/>
    <n v="0.24898836987965761"/>
    <n v="-0.53727568423418604"/>
    <n v="0.74051193869292065"/>
    <x v="0"/>
    <n v="1.0232978627534555"/>
    <x v="0"/>
  </r>
  <r>
    <s v="a4310380370a6613ab33ad97acbc25bb3a09155f"/>
    <s v="c3ff50a3682b06485c9b389247c1c2d48f53dff8"/>
    <s v="ACTIVO"/>
    <s v="c68c074cfeb538be28c92667e7af1fc11090b603"/>
    <n v="38"/>
    <s v="KWID"/>
    <n v="2022"/>
    <s v="KWID"/>
    <s v="2e892f86d188d01ec5691b7918003dc271108083"/>
    <s v="NUEVO"/>
    <n v="84"/>
    <d v="2021-05-05T00:00:00"/>
    <d v="2028-05-05T00:00:00"/>
    <m/>
    <n v="43320000"/>
    <n v="44320000"/>
    <n v="0"/>
    <n v="973200"/>
    <s v="f00f1606f9686df6c4f674ed3907718435a75514"/>
    <n v="-0.58358883539719453"/>
    <n v="1.2957326921187959"/>
    <n v="-0.22527857001643839"/>
    <n v="-0.47406993017384552"/>
    <n v="-1.3478807510029389"/>
    <x v="0"/>
    <n v="1.023084025854109"/>
    <x v="0"/>
  </r>
  <r>
    <s v="b6bb03306fc0190a689f231eaf302f2aae046bbe"/>
    <s v="689678fb64a07142e7ce1133182cbfcde027c455"/>
    <s v="ACTIVO"/>
    <s v="25cce98fbc96d5a13195e5f9b11ea35e84504c2e"/>
    <n v="48"/>
    <s v="USADOS"/>
    <n v="2019"/>
    <s v="USADOS MM"/>
    <m/>
    <s v="NUEVO"/>
    <n v="84"/>
    <d v="2021-01-26T00:00:00"/>
    <d v="2028-01-26T00:00:00"/>
    <m/>
    <n v="35000000"/>
    <n v="25000000"/>
    <n v="10000000"/>
    <n v="593549"/>
    <s v="1aba83a2bcdc0ee0ade96b67732e7d9804307f8e"/>
    <n v="-1.202121198565784"/>
    <n v="2.7741338482678419E-2"/>
    <n v="1.7508336795506301"/>
    <n v="0.27317678978390603"/>
    <n v="-0.57440197704150942"/>
    <x v="0"/>
    <n v="0.7142857142857143"/>
    <x v="2"/>
  </r>
  <r>
    <s v="20f78eb1d6ffbc2d1fd54ca2dcd8a1d180a89e4b"/>
    <s v="ec14c77ea9abfa0bb2ae0e817a76e61ea04f1b8f"/>
    <s v="ACTIVO"/>
    <s v="888a8725d20ad2470e8977cd60b7ee3d5fffbcf8"/>
    <n v="15"/>
    <s v="LOGAN"/>
    <n v="2020"/>
    <s v="NUEVO LOGAN PH2"/>
    <s v="2e892f86d188d01ec5691b7918003dc271108083"/>
    <s v="NUEVO"/>
    <n v="84"/>
    <d v="2020-08-07T00:00:00"/>
    <d v="2027-08-07T00:00:00"/>
    <m/>
    <n v="42000000"/>
    <n v="41470000"/>
    <n v="530000"/>
    <n v="929042"/>
    <s v="930702ec2c3e72d456d907ad7e50a046ee285aa5"/>
    <n v="-1.214249284118109"/>
    <n v="1.1491283009475359"/>
    <n v="0.76277755476709586"/>
    <n v="-0.82210550433964225"/>
    <n v="0.19907679691992"/>
    <x v="0"/>
    <n v="0.98738095238095236"/>
    <x v="0"/>
  </r>
  <r>
    <s v="396c2cf873aa49e0ebe3747950bc472127e2aa97"/>
    <s v="bd1bf230a7c7167966a5f380810ca4ec38b29831"/>
    <s v="ACTIVO"/>
    <s v="8343dc41ea422406430fb4cb25cd7b7a19286625"/>
    <n v="241"/>
    <s v="OROCH"/>
    <n v="2022"/>
    <s v="OROCH"/>
    <s v="aa53c8567ff812605778a953828db0859dac88bf"/>
    <s v="NUEVO"/>
    <n v="84"/>
    <d v="2021-04-11T00:00:00"/>
    <d v="2028-04-11T00:00:00"/>
    <m/>
    <n v="74690000"/>
    <n v="30290000"/>
    <n v="44400000"/>
    <n v="647564"/>
    <s v="c36fae75981762fd8cd742d3ffe18d4e21879c91"/>
    <n v="-2.569689999023184E-2"/>
    <n v="-1.24002208761513"/>
    <n v="-0.58097877493851102"/>
    <n v="0.1736056721363107"/>
    <n v="0.66316406129677774"/>
    <x v="0"/>
    <n v="0.40554291069754989"/>
    <x v="4"/>
  </r>
  <r>
    <s v="5d1cdde979a215ccd6a029e1c20eeba74906b2fc"/>
    <s v="74b8af338f9321aa6eaf28fe1acbcbf98fff0aa1"/>
    <s v="ACTIVO"/>
    <s v="58464c00dc8337ea9400e9dbf885ffffcb81c578"/>
    <n v="46"/>
    <s v="KWID"/>
    <n v="2021"/>
    <s v="KWID"/>
    <s v="2e892f86d188d01ec5691b7918003dc271108083"/>
    <s v="NUEVO"/>
    <n v="72"/>
    <d v="2020-12-21T00:00:00"/>
    <d v="2026-12-21T00:00:00"/>
    <m/>
    <n v="40990000"/>
    <n v="30990000"/>
    <n v="10000000"/>
    <n v="715739"/>
    <s v="d5dc515a8564af9c1f984f09918a2ce99eeb6f02"/>
    <n v="-0.52294840763556816"/>
    <n v="0.19918531638098991"/>
    <n v="-0.69954550991253528"/>
    <n v="-0.41054488472958173"/>
    <n v="-1.5025765057952249"/>
    <x v="1"/>
    <n v="0.75603805806294222"/>
    <x v="2"/>
  </r>
  <r>
    <s v="dce3f2941c7771bcaeaad31af76f1aaddac0fff3"/>
    <s v="123d9e6cb187f463722128424959517f8e659d5f"/>
    <s v="ACTIVO"/>
    <s v="f92259594cc36db09951704e2e59eef51308995c"/>
    <n v="49"/>
    <s v="SANDERO"/>
    <n v="2020"/>
    <s v="NUEVO SANDERO"/>
    <s v="2e892f86d188d01ec5691b7918003dc271108083"/>
    <s v="NUEVO"/>
    <n v="72"/>
    <d v="2019-07-29T00:00:00"/>
    <d v="2025-07-29T00:00:00"/>
    <m/>
    <n v="38012200"/>
    <n v="28840540"/>
    <n v="9171660"/>
    <n v="727772"/>
    <s v="d1a8b93c71ab09ed858e70067adbb9bb41577875"/>
    <n v="1.1507273985853199"/>
    <n v="0.21018968746004679"/>
    <n v="0.76277755476709586"/>
    <n v="1.141665285434075"/>
    <n v="-0.34235834485308059"/>
    <x v="1"/>
    <n v="0.75871799053987932"/>
    <x v="2"/>
  </r>
  <r>
    <s v="f915d94685f20d3df850e037ba36c7fe8c020cbc"/>
    <s v="9a94aebd8772971e95f813071b85c13b39f48760"/>
    <s v="ACTIVO"/>
    <s v="335eddb7c0c05ca5c297f3ca712acf6b3a0a8058"/>
    <n v="50"/>
    <s v="LOGAN"/>
    <n v="2022"/>
    <s v="NUEVO LOGAN PH2"/>
    <s v="2e892f86d188d01ec5691b7918003dc271108083"/>
    <s v="NUEVO"/>
    <n v="84"/>
    <d v="2021-11-22T00:00:00"/>
    <d v="2028-11-22T00:00:00"/>
    <m/>
    <n v="52500000"/>
    <n v="39999999"/>
    <n v="12500001"/>
    <n v="803282"/>
    <s v="2b6df99bd30f7bb1ed920f30ad5b5072040c5336"/>
    <n v="-0.38953946655999011"/>
    <n v="0.22327524571533941"/>
    <n v="-0.38293489340519082"/>
    <n v="2.6628836133261928"/>
    <n v="0.19907679691992"/>
    <x v="0"/>
    <n v="0.76190474285714282"/>
    <x v="2"/>
  </r>
  <r>
    <s v="c2673201266190c22ed3cc189181e8c8f5d6a53e"/>
    <s v="55680a8d10a274d8168963e344d5650a6a7cdbf1"/>
    <s v="ACTIVO"/>
    <s v="a77c76312e7298e8d8cbf37d37191bb75af8eded"/>
    <n v="84"/>
    <s v="STEPWAY"/>
    <n v="2021"/>
    <s v="NUEVO STEPWAY PH2"/>
    <s v="2e892f86d188d01ec5691b7918003dc271108083"/>
    <s v="NUEVO"/>
    <n v="84"/>
    <d v="2021-12-01T00:00:00"/>
    <d v="2028-12-01T00:00:00"/>
    <m/>
    <n v="53689500"/>
    <n v="53689500"/>
    <n v="0"/>
    <n v="1178919"/>
    <s v="0b9e5ef7ecdb21c3df2e91f8c180559e4790ebd3"/>
    <n v="-0.40166755211231542"/>
    <n v="1.2009447865714571"/>
    <n v="-0.22527857001643839"/>
    <n v="-0.40085329594521568"/>
    <n v="-0.72909773183379534"/>
    <x v="0"/>
    <n v="1"/>
    <x v="0"/>
  </r>
  <r>
    <s v="22350a1a6abcbad41fe4ec85e7453f64a84f2591"/>
    <s v="4a0df05162b3c9b558c2b9ad7ef0478777c76e2b"/>
    <s v="ACTIVO"/>
    <s v="1e37c6928f415c93f35587957257b25f2220204d"/>
    <n v="38"/>
    <s v="LOGAN"/>
    <n v="2020"/>
    <s v="NUEVO LOGAN"/>
    <s v="2e892f86d188d01ec5691b7918003dc271108083"/>
    <s v="NUEVO"/>
    <n v="84"/>
    <d v="2019-02-05T00:00:00"/>
    <d v="2026-02-05T00:00:00"/>
    <m/>
    <n v="37588000"/>
    <n v="37588000"/>
    <n v="0"/>
    <n v="816776"/>
    <s v="f2b6d61f97ec8f1fe44ff1e2d5c5e1ad94b895ba"/>
    <n v="1.077958885271368"/>
    <n v="1.2009447865714571"/>
    <n v="0.32803285986234038"/>
    <n v="-0.2938067106883645"/>
    <n v="-0.88379348662608126"/>
    <x v="0"/>
    <n v="1"/>
    <x v="0"/>
  </r>
  <r>
    <s v="0ea2515b4b1527e7e4591630607c71516e3edc50"/>
    <s v="069fbc1db49877414f64cafb9ce98d55d8a52a15"/>
    <s v="ACTIVO"/>
    <s v="332374b2b7921de83a34fd882bfb4141e02b091c"/>
    <n v="291"/>
    <s v="STEPWAY"/>
    <n v="2022"/>
    <s v="NUEVO STEPWAY PH2"/>
    <s v="2e892f86d188d01ec5691b7918003dc271108083"/>
    <s v="NUEVO"/>
    <n v="84"/>
    <d v="2021-11-17T00:00:00"/>
    <d v="2028-11-17T00:00:00"/>
    <m/>
    <n v="63200000"/>
    <n v="64600000"/>
    <n v="0"/>
    <n v="1426900"/>
    <s v="a69f010680fca3bb97470fe907d42f1759ba6938"/>
    <n v="0.2411209821609242"/>
    <n v="1.2919051804897319"/>
    <n v="-0.1462340800337556"/>
    <n v="-0.4191743815923733"/>
    <n v="-0.26501046745693763"/>
    <x v="0"/>
    <n v="1.0221518987341771"/>
    <x v="0"/>
  </r>
  <r>
    <s v="38df32143d6d8141a3b4eb228e0e43c60e9ee928"/>
    <s v="6f00146c8f37b197e82321c2e996e2afe22f1532"/>
    <s v="ACTIVO"/>
    <s v="c68c074cfeb538be28c92667e7af1fc11090b603"/>
    <n v="84"/>
    <s v="KWID"/>
    <n v="2021"/>
    <s v="KWID"/>
    <s v="2e892f86d188d01ec5691b7918003dc271108083"/>
    <s v="NUEVO"/>
    <n v="84"/>
    <d v="2021-05-02T00:00:00"/>
    <d v="2028-05-02T00:00:00"/>
    <m/>
    <n v="35210000"/>
    <n v="35210000"/>
    <n v="0"/>
    <n v="746277"/>
    <s v="0b9e5ef7ecdb21c3df2e91f8c180559e4790ebd3"/>
    <n v="-1.4931952518215901"/>
    <n v="1.2009447865714571"/>
    <n v="0.28851061487099899"/>
    <n v="-0.67261606637805249"/>
    <n v="-1.11583711881451"/>
    <x v="0"/>
    <n v="1"/>
    <x v="0"/>
  </r>
  <r>
    <s v="7ee3fa07a9f50614c48977143c0660a242f82d4f"/>
    <s v="a401dee9f10d7677c2a0ae08c59ef0f3149b2878"/>
    <s v="ACTIVO"/>
    <s v="c5192b6b1af861748d2172558f496a72e9856712"/>
    <n v="60"/>
    <s v="KOLEOS"/>
    <n v="2017"/>
    <s v="KOLEOS"/>
    <m/>
    <s v="NUEVO"/>
    <n v="60"/>
    <d v="2017-07-17T00:00:00"/>
    <d v="2022-07-17T00:00:00"/>
    <m/>
    <n v="75070000"/>
    <n v="15070000"/>
    <n v="60000000"/>
    <n v="268498"/>
    <s v="d7ba29214e26fca7c43eb9f199a80e049e060e7b"/>
    <n v="0.71411631870160996"/>
    <n v="-2.0809617553047048"/>
    <n v="-4.4146365390986242"/>
    <n v="0.37253150620248049"/>
    <n v="1.7460343448427791"/>
    <x v="3"/>
    <n v="0.20074597042760089"/>
    <x v="1"/>
  </r>
  <r>
    <s v="a2fafbc0097de909f311c0b25b5df5dd90e966f6"/>
    <s v="470d5bff41992e435fa011f4c5310282c142ab04"/>
    <s v="ACTIVO"/>
    <s v="b015fc4d0ad8050efb8f4d92b7490b29a1fa8737"/>
    <n v="246"/>
    <s v="STEPWAY"/>
    <n v="2022"/>
    <s v="NUEVO STEPWAY PH2"/>
    <s v="2e892f86d188d01ec5691b7918003dc271108083"/>
    <s v="NUEVO"/>
    <n v="84"/>
    <d v="2021-02-08T00:00:00"/>
    <d v="2028-02-08T00:00:00"/>
    <m/>
    <n v="56761000"/>
    <n v="14761000"/>
    <n v="42000000"/>
    <n v="301665"/>
    <s v="2c0e41eacba9b3e4577a516f0ed4627915646918"/>
    <n v="-0.19549009772278569"/>
    <n v="-1.837424989666637"/>
    <n v="-1.173812449808632"/>
    <n v="-0.319603263944778"/>
    <n v="0.66316406129677774"/>
    <x v="0"/>
    <n v="0.26005531967371964"/>
    <x v="1"/>
  </r>
  <r>
    <s v="1c68d69e6b288cbb88a26b56851a987ab813a03a"/>
    <s v="c116a369ebfab33436d5a40c9eb92615874a36ed"/>
    <s v="ACTIVO"/>
    <s v="b0172f2d8be6898a8279a253de8c69dcba4d0e5d"/>
    <n v="291"/>
    <s v="SANDERO"/>
    <n v="2020"/>
    <s v="NUEVO SANDERO"/>
    <s v="2e892f86d188d01ec5691b7918003dc271108083"/>
    <s v="NUEVO"/>
    <n v="60"/>
    <d v="2019-03-28T00:00:00"/>
    <d v="2024-03-28T00:00:00"/>
    <m/>
    <n v="37990000"/>
    <n v="20990000"/>
    <n v="17000000"/>
    <n v="517964"/>
    <s v="c4635272f238ecd586953b535745e7ed186b29b1"/>
    <n v="1.187111655242296"/>
    <n v="-0.63652836850309757"/>
    <n v="-0.71366325104589223"/>
    <n v="-0.44471769230623642"/>
    <n v="-0.26501046745693763"/>
    <x v="3"/>
    <n v="0.55251381942616473"/>
    <x v="4"/>
  </r>
  <r>
    <s v="ec2a9dcbe573ebfd693f0f469bf2d2cbdc45a9ed"/>
    <s v="e5086609e6c85a8f465641f775178e45dcbfb5fc"/>
    <s v="ACTIVO"/>
    <s v="d70c5ad6d9927086d188b2a0af85d533acdf3336"/>
    <n v="38"/>
    <s v="LOGAN"/>
    <n v="2021"/>
    <s v="NUEVO LOGAN PH2"/>
    <s v="2e892f86d188d01ec5691b7918003dc271108083"/>
    <s v="NUEVO"/>
    <n v="60"/>
    <d v="2020-12-24T00:00:00"/>
    <d v="2025-12-24T00:00:00"/>
    <m/>
    <n v="46608800"/>
    <n v="25608800"/>
    <n v="21000000"/>
    <n v="631665"/>
    <s v="76c9cd8386f602314b92c098d88f738459249279"/>
    <n v="8.3455869980695638E-2"/>
    <n v="-0.64914475520016601"/>
    <n v="-0.38336754998180411"/>
    <n v="-0.56382964179217221"/>
    <n v="-0.4197062222492236"/>
    <x v="3"/>
    <n v="0.54944130722095397"/>
    <x v="4"/>
  </r>
  <r>
    <s v="0c248fbd6412d2e7dfbbb45d9b085cf62b1b1322"/>
    <s v="3dc38320c2c63707108a8a37daf8ca2a7a0965ee"/>
    <s v="ACTIVO"/>
    <s v="a7df1b7e5f810ed11c8fc1da2e630fa07d64df4b"/>
    <n v="38"/>
    <s v="CAPTUR"/>
    <n v="2019"/>
    <s v="CAPTUR"/>
    <m/>
    <s v="NUEVO"/>
    <n v="72"/>
    <d v="2018-09-21T00:00:00"/>
    <d v="2024-09-21T00:00:00"/>
    <m/>
    <n v="72618000"/>
    <n v="36309000"/>
    <n v="36309000"/>
    <n v="841335"/>
    <s v="c3526f071683c463fb194b75b8f6200605fa54f5"/>
    <n v="-2.569689999023184E-2"/>
    <n v="-0.85216124758390532"/>
    <n v="0.32803285986234038"/>
    <n v="2.392160697265322"/>
    <n v="1.0499034482774929"/>
    <x v="1"/>
    <n v="0.5"/>
    <x v="4"/>
  </r>
  <r>
    <s v="0aed25673dd1fff36458813eea23a0ff5d097fbc"/>
    <s v="4bd68e9abe9b58805ec8b040d294d507ba133056"/>
    <s v="ACTIVO"/>
    <s v="6bf12817a6164c0e4ceb7a01868ef46da7884be8"/>
    <n v="83"/>
    <s v="SANDERO"/>
    <n v="2018"/>
    <s v="NUEVO SANDERO"/>
    <m/>
    <s v="NUEVO"/>
    <n v="84"/>
    <d v="2018-02-20T00:00:00"/>
    <d v="2025-02-20T00:00:00"/>
    <m/>
    <n v="42620000"/>
    <n v="39218989"/>
    <n v="3401011"/>
    <n v="934742"/>
    <s v="1e97f857ff04d08f60d1d02ac426fe6cb5c11668"/>
    <n v="1.068735666674399E-2"/>
    <n v="0.87327532592721646"/>
    <n v="-0.7136569274866934"/>
    <n v="-0.47625878545790629"/>
    <n v="-1.425228628399082"/>
    <x v="0"/>
    <n v="0.92020152510558428"/>
    <x v="0"/>
  </r>
  <r>
    <s v="89865fb4e1cdaf933dc4e7309143ac4a3f821835"/>
    <s v="0dd93650ea8b75d4b48743067a3fdff01254b80d"/>
    <s v="ACTIVO"/>
    <s v="1e37c6928f415c93f35587957257b25f2220204d"/>
    <n v="61"/>
    <s v="DUSTER"/>
    <n v="2019"/>
    <s v="DUSTER"/>
    <s v="2e892f86d188d01ec5691b7918003dc271108083"/>
    <s v="NUEVO"/>
    <n v="48"/>
    <d v="2019-04-30T00:00:00"/>
    <d v="2023-04-30T00:00:00"/>
    <m/>
    <n v="54500000"/>
    <n v="17758245"/>
    <n v="36741755"/>
    <n v="680365"/>
    <s v="5ff736dd5fe05d193ce7c5ec63ce711d264e48d3"/>
    <n v="1.7328755050969331"/>
    <n v="-1.567301778417826"/>
    <n v="-1.015723469843266"/>
    <n v="-0.61115181116536843"/>
    <n v="1.0499034482774929"/>
    <x v="5"/>
    <n v="0.32583935779816514"/>
    <x v="1"/>
  </r>
  <r>
    <s v="5accb1666f1cebb6920cecdc43601f02ad1bbffc"/>
    <s v="38abc792ee265d0cb12f08c1c458c3155a862aa9"/>
    <s v="ACTIVO"/>
    <s v="0e4bd50a5f4aa6b49b21f346683750150d7d842a"/>
    <n v="74"/>
    <s v="STEPWAY"/>
    <n v="2019"/>
    <s v="NUEVO STEPWAY"/>
    <s v="2e892f86d188d01ec5691b7918003dc271108083"/>
    <s v="NUEVO"/>
    <n v="60"/>
    <d v="2019-03-14T00:00:00"/>
    <d v="2024-03-14T00:00:00"/>
    <m/>
    <n v="43490000"/>
    <n v="16490000"/>
    <n v="27000000"/>
    <n v="376959"/>
    <s v="cfff2798968beabd4a75557f5efa4642e73d04b9"/>
    <n v="1.502441879602753"/>
    <n v="-1.3483246051137481"/>
    <n v="-0.81330238767111274"/>
    <n v="-0.44234524447641971"/>
    <n v="1.5913385900504931"/>
    <x v="3"/>
    <n v="0.37916762474131982"/>
    <x v="1"/>
  </r>
  <r>
    <s v="1c8dbd402cdfa9da0e27a9eeeedfe22c122d5cea"/>
    <s v="fb681b6e69f0f414601f0e53f246dd7398167d84"/>
    <s v="ACTIVO"/>
    <s v="124edca39b8159aadaf3c08b9fe65fc5e651b829"/>
    <n v="59"/>
    <s v="STEPWAY"/>
    <n v="2022"/>
    <s v="NUEVO STEPWAY PH2"/>
    <s v="2e892f86d188d01ec5691b7918003dc271108083"/>
    <s v="NUEVO"/>
    <n v="60"/>
    <d v="2021-09-29T00:00:00"/>
    <d v="2026-09-29T00:00:00"/>
    <m/>
    <n v="60951850"/>
    <n v="20951850"/>
    <n v="40000000"/>
    <n v="526842"/>
    <s v="6c55b3ba21e9cb7dc2512cad991949cb9fc0980d"/>
    <n v="0.16835246884697261"/>
    <n v="-1.4937803568397601"/>
    <n v="-1.13429020481729"/>
    <n v="0.55595876390307664"/>
    <n v="-0.49705409964536651"/>
    <x v="3"/>
    <n v="0.34374428339746865"/>
    <x v="1"/>
  </r>
  <r>
    <s v="89ad606bfc1d33f722dfb6d2d933eb694d2aee41"/>
    <s v="37eab31105693d879fee80601967793d91c9bdd6"/>
    <s v="ACTIVO"/>
    <s v="1ff25d27b02cec75af9b69c7b7ee096d87a6e4b7"/>
    <n v="38"/>
    <s v="KWID"/>
    <n v="2022"/>
    <s v="KWID"/>
    <s v="2e892f86d188d01ec5691b7918003dc271108083"/>
    <s v="NUEVO"/>
    <n v="72"/>
    <d v="2021-06-07T00:00:00"/>
    <d v="2027-06-07T00:00:00"/>
    <m/>
    <n v="41720000"/>
    <n v="35720000"/>
    <n v="6000000"/>
    <n v="813470"/>
    <s v="ec864d326046a09cd623dc375f247c93a8c47de2"/>
    <n v="-0.86253480310067587"/>
    <n v="0.6104061382046222"/>
    <n v="0.1148286074112395"/>
    <n v="-0.37289040707251597"/>
    <n v="-0.34235834485308059"/>
    <x v="1"/>
    <n v="0.85618408437200388"/>
    <x v="0"/>
  </r>
  <r>
    <s v="8815f3e6a21a74fd3d8a654fbb770e2c563d870c"/>
    <s v="191077e72d1b269cf77f7275d5e973cc4217f5ae"/>
    <s v="ACTIVO"/>
    <s v="1dba5f65a4ace50946aaf5539428c8ec727712e3"/>
    <n v="48"/>
    <s v="KWID"/>
    <n v="2020"/>
    <s v="KWID"/>
    <s v="2e892f86d188d01ec5691b7918003dc271108083"/>
    <s v="NUEVO"/>
    <n v="84"/>
    <d v="2019-12-17T00:00:00"/>
    <d v="2026-12-17T00:00:00"/>
    <m/>
    <n v="37540000"/>
    <n v="18540000"/>
    <n v="19000000"/>
    <n v="348358"/>
    <s v="33a4a5fc270bf1ce3ae20561056b2ba805df815d"/>
    <n v="-0.85040671754835062"/>
    <n v="-0.87731917980850482"/>
    <n v="-0.47055480810005301"/>
    <n v="-0.2114026494343911"/>
    <n v="-0.65174985443765243"/>
    <x v="0"/>
    <n v="0.4938732019179542"/>
    <x v="4"/>
  </r>
  <r>
    <s v="9d303b982e41439eac41c129a9f59dedf4b4ce74"/>
    <s v="75a40dc41d5a40ea7b95933369eae54c2dee8033"/>
    <s v="ACTIVO"/>
    <s v="236d00d4f1760cf071da84eec797206f3746a858"/>
    <n v="38"/>
    <s v="KWID"/>
    <n v="2022"/>
    <s v="KWID"/>
    <s v="2e892f86d188d01ec5691b7918003dc271108083"/>
    <s v="NUEVO"/>
    <n v="36"/>
    <d v="2021-05-27T00:00:00"/>
    <d v="2024-05-27T00:00:00"/>
    <m/>
    <n v="43420000"/>
    <n v="33420000"/>
    <n v="10000000"/>
    <n v="1184974"/>
    <s v="540ebfd0d883f4b53b8b759ad20663d46d56d251"/>
    <n v="-1.784269305077397"/>
    <n v="0.25524877820878411"/>
    <n v="-0.50193428495582826"/>
    <n v="-0.1754515016965503"/>
    <n v="-1.5799243831913681"/>
    <x v="4"/>
    <n v="0.76969138645785351"/>
    <x v="2"/>
  </r>
  <r>
    <s v="d1088858e6f77c3713a4e3a004b8512d652ad5d9"/>
    <s v="64de6cdc13821f3c71717180af2374bcb212ad27"/>
    <s v="ACTIVO"/>
    <s v="9b732f098fc8c584895c85ad257e84e1bbb6814e"/>
    <n v="60"/>
    <s v="USADOS"/>
    <n v="2021"/>
    <s v="USADOS MM"/>
    <s v="2e892f86d188d01ec5691b7918003dc271108083"/>
    <s v="USADO"/>
    <n v="84"/>
    <d v="2020-10-30T00:00:00"/>
    <d v="2027-10-30T00:00:00"/>
    <m/>
    <n v="39000001"/>
    <n v="39000001"/>
    <n v="0"/>
    <n v="910652"/>
    <s v="020c0af0c6b1f49dd2abd22ccee1f537b59bc1bc"/>
    <n v="-0.51082032208324291"/>
    <n v="1.2009447865714571"/>
    <n v="0.60468857480173022"/>
    <n v="-0.78347191069237521"/>
    <n v="-0.80644560922993824"/>
    <x v="0"/>
    <n v="1"/>
    <x v="0"/>
  </r>
  <r>
    <s v="bb24b4ceabff6f4851f324e0a7e4fec37bc8acf5"/>
    <s v="543dd26265ae4c112fe04c6d45ef638946ba4c69"/>
    <s v="ACTIVO"/>
    <s v="fdba6542025a461058866cfd218b5e0eb7580702"/>
    <n v="50"/>
    <s v="DUSTER"/>
    <n v="2021"/>
    <s v="DUSTER Servicio PÃºblico"/>
    <s v="2e892f86d188d01ec5691b7918003dc271108083"/>
    <s v="NUEVO"/>
    <n v="72"/>
    <d v="2020-09-03T00:00:00"/>
    <d v="2026-09-03T00:00:00"/>
    <m/>
    <n v="53186909"/>
    <n v="53186909"/>
    <n v="0"/>
    <n v="1274881"/>
    <s v="1d5416a29d73c5f6881c220822ee3df576447e02"/>
    <n v="0.1077120410853462"/>
    <n v="1.2009447865714571"/>
    <n v="0.84182204474977862"/>
    <n v="-0.43605434126344461"/>
    <n v="-0.96114136402222416"/>
    <x v="1"/>
    <n v="1"/>
    <x v="0"/>
  </r>
  <r>
    <s v="e87a0bb036a8c5f705d976c1ecfe8199fb087c0b"/>
    <s v="29d9b93d7cac68c8feed51d39e368f9ee51c629d"/>
    <s v="ACTIVO"/>
    <s v="c1e30395230ab6747c4b28fe4256aa099225b503"/>
    <n v="236"/>
    <s v="LOGAN"/>
    <n v="2017"/>
    <s v="NUEVO LOGAN"/>
    <m/>
    <s v="NUEVO"/>
    <n v="72"/>
    <d v="2017-02-13T00:00:00"/>
    <d v="2023-02-13T00:00:00"/>
    <m/>
    <n v="46090000"/>
    <n v="40090000"/>
    <n v="6000000"/>
    <n v="917497"/>
    <s v="2f839d4e329b7e981fba6dfc05564c7eaa27d9f7"/>
    <n v="0.72624440425393522"/>
    <n v="0.66639776097231707"/>
    <n v="0.88134428974112011"/>
    <n v="-0.1017682108298788"/>
    <n v="0.58581618390063472"/>
    <x v="1"/>
    <n v="0.86981991755261445"/>
    <x v="0"/>
  </r>
  <r>
    <s v="26c78178f552b3c54980419c6dcca1976b30468d"/>
    <s v="8a87a5d459c5fd83daa350764a8769c897b0123f"/>
    <s v="ACTIVO"/>
    <s v="22e7ddcba3dd6655539862208ca15c8c7477ea7d"/>
    <n v="38"/>
    <s v="USADOS"/>
    <n v="2010"/>
    <s v="USADOS MM"/>
    <m/>
    <s v="USADO"/>
    <n v="60"/>
    <d v="2020-02-27T00:00:00"/>
    <d v="2025-02-27T00:00:00"/>
    <m/>
    <n v="23300000"/>
    <n v="23300000"/>
    <n v="0"/>
    <n v="652970"/>
    <s v="4945c5884e21e46d99e0d56ad1a4fbcffe8da479"/>
    <n v="-1.202121198565784"/>
    <n v="1.2009447865714571"/>
    <n v="0.72325530977575447"/>
    <n v="-0.82529178010436532"/>
    <n v="1.281947080465921"/>
    <x v="3"/>
    <n v="1"/>
    <x v="0"/>
  </r>
  <r>
    <s v="13935feceaa7e4bf855755c5d5439211978da052"/>
    <s v="8f929dd34bbe82e6c7f515a85e0b26546fd45614"/>
    <s v="ACTIVO"/>
    <s v="af679d31140b656992f7cc41dd65553cf5b33e96"/>
    <n v="38"/>
    <s v="USADOS"/>
    <n v="2020"/>
    <s v="USADOS MM"/>
    <s v="2e892f86d188d01ec5691b7918003dc271108083"/>
    <s v="USADO"/>
    <n v="84"/>
    <d v="2021-01-06T00:00:00"/>
    <d v="2028-01-06T00:00:00"/>
    <m/>
    <n v="35000000"/>
    <n v="25000000"/>
    <n v="10000000"/>
    <n v="567240"/>
    <s v="d32b2544aa3cda758f28d956500fd6e0d7981c8d"/>
    <n v="-1.990446759466926"/>
    <n v="2.7741338482678419E-2"/>
    <n v="1.158000004680509"/>
    <n v="-0.90911074694011096"/>
    <n v="-1.5025765057952249"/>
    <x v="0"/>
    <n v="0.7142857142857143"/>
    <x v="2"/>
  </r>
  <r>
    <s v="82c328b660eb817dad618f3e3b70fe15e4668e01"/>
    <s v="bdc5dbe477605986a62e1e103e81efddf8043d97"/>
    <s v="ACTIVO"/>
    <s v="f3d649ee30f873af20ed680a9e1580214cdfe47c"/>
    <n v="61"/>
    <s v="STEPWAY"/>
    <n v="2018"/>
    <s v="NUEVO STEPWAY"/>
    <m/>
    <s v="NUEVO"/>
    <n v="84"/>
    <d v="2017-07-17T00:00:00"/>
    <d v="2024-07-17T00:00:00"/>
    <m/>
    <n v="46000000"/>
    <n v="23000000"/>
    <n v="23000000"/>
    <n v="489838"/>
    <s v="7e9fc38f652bec55c8b73bce6ec70c4faa124ee7"/>
    <n v="-0.26825861103673743"/>
    <n v="-0.85216124758390532"/>
    <n v="7.0049824791560009E-2"/>
    <n v="-0.55124776898547689"/>
    <n v="-0.49705409964536651"/>
    <x v="0"/>
    <n v="0.5"/>
    <x v="4"/>
  </r>
  <r>
    <s v="7b4415ef10e332a665e853c6801d460a1e146852"/>
    <s v="e248329ced7a796edc97a1a0d21f2ce113d766a7"/>
    <s v="ACTIVO"/>
    <s v="f8a4cb92822d2b5678dd7e9fbe7d83d9a1b46cb8"/>
    <n v="77"/>
    <s v="STEPWAY"/>
    <n v="2021"/>
    <s v="NUEVO STEPWAY PH2"/>
    <s v="2e892f86d188d01ec5691b7918003dc271108083"/>
    <s v="NUEVO"/>
    <n v="72"/>
    <d v="2020-06-07T00:00:00"/>
    <d v="2026-06-07T00:00:00"/>
    <m/>
    <n v="52290000"/>
    <n v="50290000"/>
    <n v="2000000"/>
    <n v="1111655"/>
    <s v="2141bd06ec949dc96e6cd2fa75a8353e56eae24c"/>
    <n v="-1.5902199362401921"/>
    <n v="1.043889438768407"/>
    <n v="0.76277755476709586"/>
    <n v="4.8080188791465739"/>
    <n v="0.89520769348520657"/>
    <x v="1"/>
    <n v="0.9617517689806846"/>
    <x v="0"/>
  </r>
  <r>
    <s v="058266ba2666e9288e69ff8ebd78ff89705437b2"/>
    <s v="d2a836cf40ede0ca149c61b51f3057efbc59253d"/>
    <s v="ACTIVO"/>
    <s v="ec77d5752b8cc2793a6ea70b5f1a1032e272ebbf"/>
    <n v="50"/>
    <s v="USADOS"/>
    <n v="2013"/>
    <s v="USADOS MM"/>
    <m/>
    <s v="USADO"/>
    <n v="60"/>
    <d v="2021-12-02T00:00:00"/>
    <d v="2026-12-02T00:00:00"/>
    <m/>
    <n v="22500000"/>
    <n v="21000000"/>
    <n v="1500000"/>
    <n v="570656"/>
    <s v="319e579c70e3483e0fa5b80f989d90df7251e231"/>
    <n v="9.5583955533020917E-2"/>
    <n v="0.92719731535074179"/>
    <n v="1.1975222496718509"/>
    <n v="-0.64818795218184244"/>
    <n v="0.19907679691992"/>
    <x v="3"/>
    <n v="0.93333333333333335"/>
    <x v="0"/>
  </r>
  <r>
    <s v="e49a9b0b44af2652abe3642851c4f52f23ff5896"/>
    <s v="1a976cb663019317c8a12d058ce91620c252105c"/>
    <s v="ACTIVO"/>
    <s v="c93985e1a5aff2af18ae43ce6da3c9e318eea67e"/>
    <n v="38"/>
    <s v="USADOS"/>
    <n v="2017"/>
    <s v="USADOS MM"/>
    <m/>
    <s v="USADO"/>
    <n v="72"/>
    <d v="2020-10-26T00:00:00"/>
    <d v="2026-10-26T00:00:00"/>
    <m/>
    <n v="32000000"/>
    <n v="30000000"/>
    <n v="2000000"/>
    <n v="753847"/>
    <s v="4945c5884e21e46d99e0d56ad1a4fbcffe8da479"/>
    <n v="-0.58358883539719453"/>
    <n v="0.94430653230203643"/>
    <n v="0.56516632981038883"/>
    <n v="-0.93216477971278422"/>
    <n v="-0.65174985443765243"/>
    <x v="1"/>
    <n v="0.9375"/>
    <x v="0"/>
  </r>
  <r>
    <s v="09e05fca5eb5a08bd1f1ff1422081a05d6edc155"/>
    <s v="47f418ce48445a6096a6343ebd7abf85e467632f"/>
    <s v="ACTIVO"/>
    <s v="85ace3a84a80c0e854519914fde3b46a8c91f803"/>
    <n v="77"/>
    <s v="SANDERO"/>
    <n v="2020"/>
    <s v="NUEVO SANDERO PH2"/>
    <s v="2e892f86d188d01ec5691b7918003dc271108083"/>
    <s v="NUEVO"/>
    <n v="72"/>
    <d v="2020-01-13T00:00:00"/>
    <d v="2026-01-13T00:00:00"/>
    <m/>
    <n v="44190000"/>
    <n v="41190000"/>
    <n v="3000000"/>
    <n v="939949"/>
    <s v="aea3b8863079bcc72088cb985b532db5b7f010f7"/>
    <n v="-0.76551011868207364"/>
    <n v="0.92217954092918075"/>
    <n v="0.84182204474977862"/>
    <n v="0.16889496256040301"/>
    <n v="-0.18766259006079469"/>
    <x v="1"/>
    <n v="0.93211133740665308"/>
    <x v="0"/>
  </r>
  <r>
    <s v="be87b4488b8d08bb1888461c66744761fec72659"/>
    <s v="d642c4d9bbb1ddb1fad4b693e40677ee1dffcfab"/>
    <s v="ACTIVO"/>
    <s v="f92259594cc36db09951704e2e59eef51308995c"/>
    <n v="62"/>
    <s v="DUSTER"/>
    <n v="2020"/>
    <s v="DUSTER"/>
    <s v="2e892f86d188d01ec5691b7918003dc271108083"/>
    <s v="NUEVO"/>
    <n v="72"/>
    <d v="2019-08-14T00:00:00"/>
    <d v="2025-08-14T00:00:00"/>
    <m/>
    <n v="57849400"/>
    <n v="28924700"/>
    <n v="28924700"/>
    <n v="625924"/>
    <s v="f99cba83470b6744b02cb8a0d0c03e84221970cc"/>
    <n v="0.1077120410853462"/>
    <n v="-0.85216124758390532"/>
    <n v="-0.50193428495582826"/>
    <n v="-0.53162004475180258"/>
    <n v="-1.425228628399082"/>
    <x v="1"/>
    <n v="0.5"/>
    <x v="4"/>
  </r>
  <r>
    <s v="24ac71af99e266c1c0910a9aab8f88927054af7a"/>
    <s v="e65a912fa40ba314d72f6c2571e88fbaed3d725b"/>
    <s v="ACTIVO"/>
    <s v="199c6dec4e012c479e3865ff88b5346ccb60b104"/>
    <n v="15"/>
    <s v="LOGAN"/>
    <n v="2021"/>
    <s v="NUEVO LOGAN PH2"/>
    <s v="2e892f86d188d01ec5691b7918003dc271108083"/>
    <s v="NUEVO"/>
    <n v="84"/>
    <d v="2021-09-02T00:00:00"/>
    <d v="2028-09-02T00:00:00"/>
    <m/>
    <n v="44180000"/>
    <n v="46448990"/>
    <n v="0"/>
    <n v="975236"/>
    <s v="930702ec2c3e72d456d907ad7e50a046ee285aa5"/>
    <n v="-2.7666442348157441"/>
    <n v="1.4118310274242489"/>
    <n v="0.16994387989697479"/>
    <n v="-0.51994035265173966"/>
    <n v="-0.80644560922993824"/>
    <x v="0"/>
    <n v="1.0513578542326845"/>
    <x v="0"/>
  </r>
  <r>
    <s v="47f1c21daba392ac970d3f1df0853fdbb0e37be9"/>
    <s v="e74cd7fd264bdc3d770eb86b335d996e64be7346"/>
    <s v="ACTIVO"/>
    <s v="d4bf1c4da80afeacae709e1a6fbcf06d8043b643"/>
    <n v="236"/>
    <s v="DUSTER"/>
    <n v="2021"/>
    <s v="DUSTER"/>
    <s v="2e892f86d188d01ec5691b7918003dc271108083"/>
    <s v="NUEVO"/>
    <n v="72"/>
    <d v="2020-10-19T00:00:00"/>
    <d v="2026-10-19T00:00:00"/>
    <m/>
    <n v="53990000"/>
    <n v="33990000"/>
    <n v="20000000"/>
    <n v="834140"/>
    <s v="e05a7593bcbc82d3470e473adb88137dfd0ae415"/>
    <n v="-1.4407288855812889E-3"/>
    <n v="-0.32015618335287149"/>
    <n v="0.72325530977575447"/>
    <n v="7.6538093903185797E-3"/>
    <n v="1.823382222238922"/>
    <x v="1"/>
    <n v="0.62956102982033713"/>
    <x v="2"/>
  </r>
  <r>
    <s v="59280fa18987eba14c084c98ab00a3f60c2fb7f4"/>
    <s v="b747712d2df3e8bf8fe080bb24edc709970dcf44"/>
    <s v="ACTIVO"/>
    <s v="a77c76312e7298e8d8cbf37d37191bb75af8eded"/>
    <n v="15"/>
    <s v="LOGAN"/>
    <n v="2021"/>
    <s v="NUEVO LOGAN PH2"/>
    <s v="2e892f86d188d01ec5691b7918003dc271108083"/>
    <s v="NUEVO"/>
    <n v="84"/>
    <d v="2020-01-10T00:00:00"/>
    <d v="2027-01-10T00:00:00"/>
    <m/>
    <n v="42561000"/>
    <n v="42561000"/>
    <n v="0"/>
    <n v="913460"/>
    <s v="930702ec2c3e72d456d907ad7e50a046ee285aa5"/>
    <n v="-0.26825861103673743"/>
    <n v="1.2009447865714571"/>
    <n v="0.44659959483636458"/>
    <n v="-0.14334645432971069"/>
    <n v="-1.1931849962106531"/>
    <x v="0"/>
    <n v="1"/>
    <x v="0"/>
  </r>
  <r>
    <s v="80fc4eae43e6783083e3b341f998df21e295e176"/>
    <s v="466ca27092aa99559b63e0b884eb93774e990f91"/>
    <s v="ACTIVO"/>
    <s v="3a0535153a5f5fc7c8dcca47c9a725208db375aa"/>
    <n v="60"/>
    <s v="CAPTUR"/>
    <n v="2022"/>
    <s v="CAPTUR"/>
    <s v="2e892f86d188d01ec5691b7918003dc271108083"/>
    <s v="NUEVO"/>
    <n v="72"/>
    <d v="2021-05-31T00:00:00"/>
    <d v="2027-05-31T00:00:00"/>
    <m/>
    <n v="85583400"/>
    <n v="33083400"/>
    <n v="52500000"/>
    <n v="781707"/>
    <s v="13d22cf8336a259fb9d14907f84a2cc0d4061ae6"/>
    <n v="0.66560397649230885"/>
    <n v="-1.317956467483804"/>
    <n v="-0.1067118350424142"/>
    <n v="1.143974339652323"/>
    <n v="-0.88379348662608126"/>
    <x v="1"/>
    <n v="0.38656328213181529"/>
    <x v="1"/>
  </r>
  <r>
    <s v="21cebc60e34068339f4b6f34519af73d209c30e1"/>
    <s v="b7dff49030e22d178225cc2e3b25fa38a6143160"/>
    <s v="ACTIVO"/>
    <s v="f747a35bf3d8e23584b9741a99ad978d61d8bb9c"/>
    <n v="60"/>
    <s v="KWID"/>
    <n v="2022"/>
    <s v="KWID"/>
    <s v="2e892f86d188d01ec5691b7918003dc271108083"/>
    <s v="NUEVO"/>
    <n v="84"/>
    <d v="2021-09-11T00:00:00"/>
    <d v="2028-09-11T00:00:00"/>
    <m/>
    <n v="46030000"/>
    <n v="42265400"/>
    <n v="3764600"/>
    <n v="936327"/>
    <s v="1a54234f7c81795f4271e355943d9c170a12a279"/>
    <n v="-1.141480770804157"/>
    <n v="0.86511498095854"/>
    <n v="-0.1067118350424142"/>
    <n v="-0.76116798033931388"/>
    <n v="-1.425228628399082"/>
    <x v="0"/>
    <n v="0.91821420812513577"/>
    <x v="0"/>
  </r>
  <r>
    <s v="8c5e0f507e98d68bce2e65ccbfb700b2c315cb9b"/>
    <s v="1d4598b75922d8ee5cd51897b6cf9a9346dbbad3"/>
    <s v="ACTIVO"/>
    <s v="3442fd2b0a938d687196a2165725a50c271c2935"/>
    <n v="50"/>
    <s v="CAPTUR"/>
    <n v="2020"/>
    <s v="CAPTUR"/>
    <s v="2e892f86d188d01ec5691b7918003dc271108083"/>
    <s v="NUEVO"/>
    <n v="24"/>
    <d v="2020-06-02T00:00:00"/>
    <d v="2022-06-02T00:00:00"/>
    <m/>
    <n v="68270000"/>
    <n v="34135000"/>
    <n v="34135000"/>
    <n v="1569193"/>
    <s v="f5faa20ec38eb79836445ff6da0fea6c765c883c"/>
    <n v="0.28963332437022532"/>
    <n v="-0.85216124758390532"/>
    <n v="-4.4146365390986242"/>
    <n v="-0.3272632700254075"/>
    <n v="1.3592949578620639"/>
    <x v="2"/>
    <n v="0.5"/>
    <x v="4"/>
  </r>
  <r>
    <s v="580509a1812c59cd87d72dcd66c4df2f5f38e069"/>
    <s v="bf882f865649ad461707baffab495c8df1b5048b"/>
    <s v="ACTIVO"/>
    <s v="04ec110ea5663487e77f43d842f0dccdd12882b5"/>
    <n v="236"/>
    <s v="DUSTER"/>
    <n v="2020"/>
    <s v="DUSTER"/>
    <s v="2e892f86d188d01ec5691b7918003dc271108083"/>
    <s v="NUEVO"/>
    <n v="72"/>
    <d v="2019-05-07T00:00:00"/>
    <d v="2025-05-07T00:00:00"/>
    <m/>
    <n v="49490000"/>
    <n v="40500000"/>
    <n v="8990000"/>
    <n v="845503"/>
    <s v="373e0d63cac8bf96eefec2abf3828a28fc0aa41d"/>
    <n v="0.95667802974811544"/>
    <n v="0.45503962403127851"/>
    <n v="-0.3616168381510243"/>
    <n v="1.8134447320006359"/>
    <n v="-0.34235834485308059"/>
    <x v="1"/>
    <n v="0.81834714083653259"/>
    <x v="0"/>
  </r>
  <r>
    <s v="d375a7e2b4f9eb725322d7524c3aaf1f5fac7fbe"/>
    <s v="f76921b40a4584a0a6b9b604b5d9311e14699fbc"/>
    <s v="ACTIVO"/>
    <s v="ec77d5752b8cc2793a6ea70b5f1a1032e272ebbf"/>
    <n v="-1"/>
    <s v="USADOS"/>
    <n v="2014"/>
    <s v="USADOS MM"/>
    <m/>
    <s v="USADO"/>
    <n v="60"/>
    <d v="2021-03-29T00:00:00"/>
    <d v="2026-03-29T00:00:00"/>
    <m/>
    <n v="29500000"/>
    <n v="29300000"/>
    <n v="200000"/>
    <n v="826706"/>
    <s v="38b76f83f56a6d4ef19a8a39a7839d83344d0221"/>
    <n v="-1.687244620658795"/>
    <n v="1.173106060684604"/>
    <n v="0.84182204474977862"/>
    <n v="-0.46497709571026707"/>
    <n v="-0.88379348662608126"/>
    <x v="3"/>
    <n v="0.99322033898305084"/>
    <x v="0"/>
  </r>
  <r>
    <s v="8409114cc25bf029e2f5bf49696367727666ec46"/>
    <s v="ffb0e793ac80541f88c66325d0ab4547806f4e85"/>
    <s v="ACTIVO"/>
    <s v="c1e30395230ab6747c4b28fe4256aa099225b503"/>
    <n v="76"/>
    <s v="LOGAN"/>
    <n v="2018"/>
    <s v="NUEVO LOGAN"/>
    <m/>
    <s v="NUEVO"/>
    <n v="48"/>
    <d v="2017-04-17T00:00:00"/>
    <d v="2021-04-17T00:00:00"/>
    <m/>
    <n v="32700000"/>
    <n v="26160000"/>
    <n v="6540000"/>
    <n v="758136"/>
    <s v="a17e64045ea62e7e0050c926a5eadd4e069e53c5"/>
    <n v="0.98093420085276606"/>
    <n v="0.37970237290931202"/>
    <n v="0.52564408481904745"/>
    <n v="-0.4835637043378182"/>
    <n v="0.19907679691992"/>
    <x v="5"/>
    <n v="0.8"/>
    <x v="2"/>
  </r>
  <r>
    <s v="360dc2830393930966e3b2297fe036d661c741cd"/>
    <s v="f85bb8dcd3112ea7167c95d3c1e32a2dabc2cca1"/>
    <s v="ACTIVO"/>
    <s v="20b407ba18a4eddeb45c9654fb2ee3a53efe58e2"/>
    <n v="38"/>
    <s v="STEPWAY"/>
    <n v="2022"/>
    <s v="NUEVO STEPWAY PH2"/>
    <s v="2e892f86d188d01ec5691b7918003dc271108083"/>
    <s v="NUEVO"/>
    <n v="84"/>
    <d v="2021-05-19T00:00:00"/>
    <d v="2028-05-19T00:00:00"/>
    <m/>
    <n v="57410000"/>
    <n v="47410000"/>
    <n v="10000000"/>
    <n v="1020713"/>
    <s v="e930ed8a49045100853f6396856eaf443e98b2ef"/>
    <n v="-0.60784500650184503"/>
    <n v="0.4857014372750405"/>
    <n v="0.48612183982770601"/>
    <n v="-0.22608109169427409"/>
    <n v="-1.270532873606796"/>
    <x v="0"/>
    <n v="0.82581431806305516"/>
    <x v="0"/>
  </r>
  <r>
    <s v="e5eba3770e02c47c5c2aae0bc2265728c4165dba"/>
    <s v="cda7994b35200a17c37efab8351c0319e5697cfa"/>
    <s v="ACTIVO"/>
    <s v="d70c5ad6d9927086d188b2a0af85d533acdf3336"/>
    <n v="7"/>
    <s v="LOGAN"/>
    <n v="2021"/>
    <s v="NUEVO LOGAN PH2"/>
    <s v="2e892f86d188d01ec5691b7918003dc271108083"/>
    <s v="NUEVO"/>
    <n v="72"/>
    <d v="2020-04-11T00:00:00"/>
    <d v="2026-04-11T00:00:00"/>
    <m/>
    <n v="39500000"/>
    <n v="25000000"/>
    <n v="14500000"/>
    <n v="558825"/>
    <s v="addfb231c73938367f7381eeb262ff07154d72ad"/>
    <n v="-2.2815208127227331"/>
    <n v="-0.30639888407425198"/>
    <n v="-0.1462340800337556"/>
    <n v="-0.79771024861225592"/>
    <n v="1.3592949578620639"/>
    <x v="1"/>
    <n v="0.63291139240506333"/>
    <x v="2"/>
  </r>
  <r>
    <s v="21ee31482a9ed2857c98bda6020e14b0e3583157"/>
    <s v="24d0c370e737e829e242ebe24915abcf127b7f25"/>
    <s v="ACTIVO"/>
    <s v="e4aef5deb7d9c8642546b1f1c0c49768b2ac9a64"/>
    <n v="60"/>
    <s v="DUSTER"/>
    <n v="2021"/>
    <s v="DUSTER"/>
    <s v="2e892f86d188d01ec5691b7918003dc271108083"/>
    <s v="NUEVO"/>
    <n v="60"/>
    <d v="2020-03-16T00:00:00"/>
    <d v="2025-03-16T00:00:00"/>
    <m/>
    <n v="51070000"/>
    <n v="27234852"/>
    <n v="23835148"/>
    <n v="594257"/>
    <s v="026f2dbff0f657cf8b51a37de1e13584f2ccb0a9"/>
    <n v="-0.63210117760649565"/>
    <n v="-0.71548702011685761"/>
    <n v="-2.478046534522897"/>
    <n v="-6.7676719665969637E-2"/>
    <n v="0.89520769348520657"/>
    <x v="3"/>
    <n v="0.5332847464264735"/>
    <x v="4"/>
  </r>
  <r>
    <s v="bff9bb13b34b3dd8c5e0a1286e3dfa3d2a2f0468"/>
    <s v="c5684e2ee4d07c3447ec0b333a5b6dee8643759d"/>
    <s v="ACTIVO"/>
    <s v="eb8e29c758b450987412623cd886cd8b1ee72430"/>
    <n v="49"/>
    <s v="MASTER"/>
    <n v="2021"/>
    <s v="Master Serv. Particular"/>
    <s v="aa53c8567ff812605778a953828db0859dac88bf"/>
    <s v="NUEVO"/>
    <n v="24"/>
    <d v="2021-11-29T00:00:00"/>
    <d v="2023-11-29T00:00:00"/>
    <m/>
    <n v="143980000"/>
    <n v="22297000"/>
    <n v="121683000"/>
    <n v="1089670"/>
    <s v="87e15bf1cdf86c075c8ab551c1cd6cdf48f66158"/>
    <n v="-2.4391859249029619"/>
    <n v="-2.269371945670895"/>
    <n v="-0.81811224488655909"/>
    <n v="-0.63442290897451337"/>
    <n v="1.2045992030697781"/>
    <x v="2"/>
    <n v="0.2"/>
    <x v="3"/>
  </r>
  <r>
    <s v="14f009249d0ea078b21ee1c75c348cf67b1c80bb"/>
    <s v="57187b14548637d549a425a6b85d886a1d7dcaf7"/>
    <s v="ACTIVO"/>
    <s v="b015fc4d0ad8050efb8f4d92b7490b29a1fa8737"/>
    <n v="59"/>
    <s v="LOGAN"/>
    <n v="2022"/>
    <s v="NUEVO LOGAN PH2"/>
    <s v="2e892f86d188d01ec5691b7918003dc271108083"/>
    <s v="NUEVO"/>
    <n v="84"/>
    <d v="2021-03-09T00:00:00"/>
    <d v="2028-03-09T00:00:00"/>
    <m/>
    <n v="49780000"/>
    <n v="51320000"/>
    <n v="0"/>
    <n v="1130226"/>
    <s v="6c55b3ba21e9cb7dc2512cad991949cb9fc0980d"/>
    <n v="-9.8465413304183499E-2"/>
    <n v="1.327975051440853"/>
    <n v="-0.18575632502509701"/>
    <n v="-0.82835093674222493"/>
    <n v="0.50846830650449182"/>
    <x v="0"/>
    <n v="1.0309361189232624"/>
    <x v="0"/>
  </r>
  <r>
    <s v="73b7cc78ca28c235ada189c9332f319c9ba0b069"/>
    <s v="60d602eabff26197ec46e48a42b886183ac52a8c"/>
    <s v="ACTIVO"/>
    <s v="c037df174ea56656e3f2727cd283ca029d539c32"/>
    <n v="77"/>
    <s v="KOLEOS"/>
    <n v="2020"/>
    <s v="KOLEOS"/>
    <s v="2e892f86d188d01ec5691b7918003dc271108083"/>
    <s v="NUEVO"/>
    <n v="84"/>
    <d v="2019-12-18T00:00:00"/>
    <d v="2026-12-18T00:00:00"/>
    <m/>
    <n v="115850000"/>
    <n v="115850000"/>
    <n v="0"/>
    <n v="2439531"/>
    <s v="aea3b8863079bcc72088cb985b532db5b7f010f7"/>
    <n v="-0.11059349885650881"/>
    <n v="1.2009447865714571"/>
    <n v="0.88134428974112011"/>
    <n v="2.6230551662671551"/>
    <n v="4.4381042127634142E-2"/>
    <x v="0"/>
    <n v="1"/>
    <x v="0"/>
  </r>
  <r>
    <s v="58bd6e5d763a7475a2b321900bfd484d1c4b79f1"/>
    <s v="e61d719fe2d485d8595fa428f8daf874323d02d4"/>
    <s v="ACTIVO"/>
    <s v="4db898134df57de25ee14fc3156c0fe345e0de51"/>
    <n v="15"/>
    <s v="SANDERO"/>
    <n v="2019"/>
    <s v="NUEVO SANDERO"/>
    <m/>
    <s v="NUEVO"/>
    <n v="84"/>
    <d v="2018-11-23T00:00:00"/>
    <d v="2025-11-23T00:00:00"/>
    <m/>
    <n v="37290000"/>
    <n v="33530000"/>
    <n v="3760000"/>
    <n v="721906"/>
    <s v="49e3e3431e014d9c5502f38bae86dc4337782419"/>
    <n v="-0.6442292631588209"/>
    <n v="0.7869099950228291"/>
    <n v="0.2094661248883162"/>
    <n v="-0.70925823767236751"/>
    <n v="-1.3478807510029389"/>
    <x v="0"/>
    <n v="0.89916867792973987"/>
    <x v="0"/>
  </r>
  <r>
    <s v="335dd787009ff0bb1a45259da8624a75ad5fdd74"/>
    <s v="51eded201a9180186902264efb2838a3852661e5"/>
    <s v="ACTIVO"/>
    <s v="4ed602eda8bf7f8f674b77a7266776acb1f1dd2a"/>
    <n v="62"/>
    <s v="KWID"/>
    <n v="2020"/>
    <s v="KWID"/>
    <s v="2e892f86d188d01ec5691b7918003dc271108083"/>
    <s v="NUEVO"/>
    <n v="84"/>
    <d v="2019-04-17T00:00:00"/>
    <d v="2026-04-17T00:00:00"/>
    <m/>
    <n v="35490000"/>
    <n v="35490000"/>
    <n v="0"/>
    <n v="724502"/>
    <s v="f99cba83470b6744b02cb8a0d0c03e84221970cc"/>
    <n v="1.017318457509742"/>
    <n v="1.2009447865714571"/>
    <n v="0.50654954450740086"/>
    <n v="0.55289894345776602"/>
    <n v="-0.57440197704150942"/>
    <x v="0"/>
    <n v="1"/>
    <x v="0"/>
  </r>
  <r>
    <s v="e539497f9725e8c8d7d330cd2fcb130c6e92ef1f"/>
    <s v="77b867292b3365adb9320e619588ad8a7b32d6e7"/>
    <s v="ACTIVO"/>
    <s v="3df823d6c6746fff1972572bb7d86905b8c5b77c"/>
    <n v="84"/>
    <s v="STEPWAY"/>
    <n v="2020"/>
    <s v="NUEVO STEPWAY PH2"/>
    <s v="2e892f86d188d01ec5691b7918003dc271108083"/>
    <s v="NUEVO"/>
    <n v="84"/>
    <d v="2020-02-01T00:00:00"/>
    <d v="2027-02-01T00:00:00"/>
    <m/>
    <n v="51890000"/>
    <n v="46690000"/>
    <n v="5200000"/>
    <n v="983182"/>
    <s v="0b9e5ef7ecdb21c3df2e91f8c180559e4790ebd3"/>
    <n v="-0.87466288865300112"/>
    <n v="0.7894531165923514"/>
    <n v="0.88134428974112011"/>
    <n v="-0.57490825624536923"/>
    <n v="1.436642835258207"/>
    <x v="0"/>
    <n v="0.8997880131046444"/>
    <x v="0"/>
  </r>
  <r>
    <s v="56e2135c6b2d2e1ec180ee95faeaae7c82fd9c26"/>
    <s v="93d8d4be9c994b3b49aeed6bb7bff4c3987eba75"/>
    <s v="ACTIVO"/>
    <s v="7f22d9d1b26328e8bc33183cd50a33df11a0448b"/>
    <n v="87"/>
    <s v="KWID"/>
    <n v="2022"/>
    <s v="KWID"/>
    <s v="2e892f86d188d01ec5691b7918003dc271108083"/>
    <s v="NUEVO"/>
    <n v="84"/>
    <d v="2021-06-08T00:00:00"/>
    <d v="2028-06-08T00:00:00"/>
    <m/>
    <n v="43190000"/>
    <n v="44049900"/>
    <n v="0"/>
    <n v="964394"/>
    <s v="bcea55f18d716a78cffe6d51a537622fc3feb487"/>
    <n v="-0.34102712435068899"/>
    <n v="1.2826982424070761"/>
    <n v="-0.2648008150077798"/>
    <n v="0.19020085841091"/>
    <n v="-0.49705409964536651"/>
    <x v="0"/>
    <n v="1.01990970131975"/>
    <x v="0"/>
  </r>
  <r>
    <s v="517d01fd192214d125bfc530248203fe7db9cb22"/>
    <s v="acb4252b58505b8094a5a4e5d45cb73b782dc7e2"/>
    <s v="ACTIVO"/>
    <s v="b015fc4d0ad8050efb8f4d92b7490b29a1fa8737"/>
    <n v="61"/>
    <s v="SANDERO"/>
    <n v="2022"/>
    <s v="NUEVO SANDERO PH2"/>
    <s v="2e892f86d188d01ec5691b7918003dc271108083"/>
    <s v="NUEVO"/>
    <n v="84"/>
    <d v="2021-07-29T00:00:00"/>
    <d v="2028-07-29T00:00:00"/>
    <m/>
    <n v="47941500"/>
    <n v="48518500"/>
    <n v="0"/>
    <n v="1059084"/>
    <s v="5ff736dd5fe05d193ce7c5ec63ce711d264e48d3"/>
    <n v="-2.0753433583332028"/>
    <n v="1.2503651084932841"/>
    <n v="-0.30432305999912118"/>
    <n v="-0.53676720772673236"/>
    <n v="0.97255557088134947"/>
    <x v="0"/>
    <n v="1.0120355016009095"/>
    <x v="0"/>
  </r>
  <r>
    <s v="ea2a8f282e905b218a77f70a72eb4d0bc34d4207"/>
    <s v="06dc978a6eac623d1aceb403882c7d77136b5610"/>
    <s v="ACTIVO"/>
    <s v="1c5a577a2c2ed59bf18f299d7c9ae94a37220d31"/>
    <n v="38"/>
    <s v="LOGAN"/>
    <n v="2021"/>
    <s v="NUEVO LOGAN PH2"/>
    <s v="2e892f86d188d01ec5691b7918003dc271108083"/>
    <s v="NUEVO"/>
    <n v="72"/>
    <d v="2020-03-12T00:00:00"/>
    <d v="2026-03-12T00:00:00"/>
    <m/>
    <n v="43900000"/>
    <n v="28900000"/>
    <n v="15000000"/>
    <n v="617376"/>
    <s v="ec864d326046a09cd623dc375f247c93a8c47de2"/>
    <n v="-0.91104714530997699"/>
    <n v="-0.20208894975339209"/>
    <n v="-0.77349597773828394"/>
    <n v="-0.85949113997905935"/>
    <n v="-1.5799243831913681"/>
    <x v="1"/>
    <n v="0.65831435079726652"/>
    <x v="2"/>
  </r>
  <r>
    <s v="7f1c1d565c05278eb141bd1f1f89a646e86f3887"/>
    <s v="965d9beb913d5bf2fc5141bb2fb5c0764ec718cb"/>
    <s v="ACTIVO"/>
    <s v="332374b2b7921de83a34fd882bfb4141e02b091c"/>
    <n v="7"/>
    <s v="OROCH"/>
    <n v="2022"/>
    <s v="OROCH"/>
    <s v="aa53c8567ff812605778a953828db0859dac88bf"/>
    <s v="NUEVO"/>
    <n v="84"/>
    <d v="2021-10-21T00:00:00"/>
    <d v="2028-10-21T00:00:00"/>
    <m/>
    <n v="85000000"/>
    <n v="65000000"/>
    <n v="20000000"/>
    <n v="1334808"/>
    <s v="addfb231c73938367f7381eeb262ff07154d72ad"/>
    <n v="0.39878609434115281"/>
    <n v="0.23477724108658021"/>
    <n v="-0.1067118350424142"/>
    <n v="2.597489503747611E-2"/>
    <n v="1.9007300996350649"/>
    <x v="0"/>
    <n v="0.76470588235294112"/>
    <x v="2"/>
  </r>
  <r>
    <s v="fcbf4d374717d6ec852fde4e5b5d6f40fb9bb686"/>
    <s v="cd0d61f73471865160e95c516c577649f90cc44c"/>
    <s v="ACTIVO"/>
    <s v="b3a39e4905958eae9bb3d086a023ed2b34babacc"/>
    <n v="62"/>
    <s v="KWID"/>
    <n v="2022"/>
    <s v="KWID"/>
    <s v="2e892f86d188d01ec5691b7918003dc271108083"/>
    <s v="NUEVO"/>
    <n v="36"/>
    <d v="2021-06-08T00:00:00"/>
    <d v="2024-06-08T00:00:00"/>
    <m/>
    <n v="42170000"/>
    <n v="34170000"/>
    <n v="8000000"/>
    <n v="1290474"/>
    <s v="1a54234f7c81795f4271e355943d9c170a12a279"/>
    <n v="-0.1348496699611593"/>
    <n v="0.42196217935102043"/>
    <n v="-2.7667345059731379E-2"/>
    <n v="1.999076162342224"/>
    <n v="-0.88379348662608126"/>
    <x v="4"/>
    <n v="0.81029167654730849"/>
    <x v="0"/>
  </r>
  <r>
    <s v="caf9b4953fb1825356931e74b4af4f807f2abc7e"/>
    <s v="4475dffcd1b26526e5f3ef3f264058de7c88f101"/>
    <s v="ACTIVO"/>
    <s v="a24a0e02d5006b1c2d757c7a4f784b846611a8d0"/>
    <n v="15"/>
    <s v="USADOS"/>
    <n v="2014"/>
    <s v="USADOS MM"/>
    <m/>
    <s v="USADO"/>
    <n v="60"/>
    <d v="2021-07-23T00:00:00"/>
    <d v="2026-07-23T00:00:00"/>
    <m/>
    <n v="38500000"/>
    <n v="38500000"/>
    <n v="0"/>
    <n v="1069198"/>
    <s v="e3a455d641b0a94ed45e3694071e55e14bbf1094"/>
    <n v="-0.74125394757742313"/>
    <n v="1.2009447865714571"/>
    <n v="0.56516632981038883"/>
    <n v="-0.91689720834015298"/>
    <n v="-1.657272260587511"/>
    <x v="3"/>
    <n v="1"/>
    <x v="0"/>
  </r>
  <r>
    <s v="e5bb661937ad50624524627041a09958fa8c0daa"/>
    <s v="d5fce2de31a6b21d9ec2e5bf08bfc6cb606c9481"/>
    <s v="ACTIVO"/>
    <s v="dac4926c8971166aacc848a5374cc4b93349c086"/>
    <n v="62"/>
    <s v="USADOS"/>
    <n v="2021"/>
    <s v="USADOS MM"/>
    <s v="2e892f86d188d01ec5691b7918003dc271108083"/>
    <s v="USADO"/>
    <n v="36"/>
    <d v="2021-01-19T00:00:00"/>
    <d v="2024-01-19T00:00:00"/>
    <m/>
    <n v="107500000"/>
    <n v="42500000"/>
    <n v="65000000"/>
    <n v="1578530"/>
    <s v="fc7bdc755b16bdb0247d7a6271249db666c6767c"/>
    <n v="5.9199698876045093E-2"/>
    <n v="-1.281881115197818"/>
    <n v="0.6442108197930716"/>
    <n v="4.7206867113764961"/>
    <n v="1.823382222238922"/>
    <x v="4"/>
    <n v="0.39534883720930231"/>
    <x v="1"/>
  </r>
  <r>
    <s v="96ff75e288d8172bd6db873b8d392c253350f01c"/>
    <s v="e19c035c4eb1ce048a1a2b459f61a52b373bf48c"/>
    <s v="ACTIVO"/>
    <s v="4db898134df57de25ee14fc3156c0fe345e0de51"/>
    <n v="61"/>
    <s v="DUSTER"/>
    <n v="2019"/>
    <s v="DUSTER"/>
    <m/>
    <s v="NUEVO"/>
    <n v="84"/>
    <d v="2018-11-30T00:00:00"/>
    <d v="2025-11-30T00:00:00"/>
    <m/>
    <n v="63860000"/>
    <n v="63860000"/>
    <n v="0"/>
    <n v="1374915"/>
    <s v="f1cfc4e2d3f8e9e071d8ddbdb5aab1b3ceeb1ef1"/>
    <n v="0.90816568753881444"/>
    <n v="1.2009447865714571"/>
    <n v="0.2094661248883162"/>
    <n v="0.68246917933395435"/>
    <n v="0.58581618390063472"/>
    <x v="0"/>
    <n v="1"/>
    <x v="0"/>
  </r>
  <r>
    <s v="435426aecd2640a2b4c707a227dcc4d90fc2ec65"/>
    <s v="db3cb67cd2b40c8d284e590a5498beb74da62c63"/>
    <s v="ACTIVO"/>
    <s v="5a56327f05b6ed8e8875facf6e3fe3c3e5debf50"/>
    <n v="220"/>
    <s v="SANDERO"/>
    <n v="2022"/>
    <s v="NUEVO SANDERO PH2"/>
    <s v="2e892f86d188d01ec5691b7918003dc271108083"/>
    <s v="NUEVO"/>
    <n v="84"/>
    <d v="2021-06-08T00:00:00"/>
    <d v="2028-06-08T00:00:00"/>
    <m/>
    <n v="45923600"/>
    <n v="43923600"/>
    <n v="2000000"/>
    <n v="938922"/>
    <s v="b0dba703f37b44650008cc7ee9293429cffbd118"/>
    <n v="1.068735666674399E-2"/>
    <n v="1.022116817147861"/>
    <n v="-0.58280882285115121"/>
    <n v="-0.2326444878658781"/>
    <n v="-0.72909773183379534"/>
    <x v="0"/>
    <n v="0.95644940727643302"/>
    <x v="0"/>
  </r>
  <r>
    <s v="4abe21f4f09d12d0c17c47a77610f89820f4267f"/>
    <s v="8746d8f26bfa6baa18a331159b961308c7cc41fe"/>
    <s v="ACTIVO"/>
    <s v="be729d35863ee3b963c31ca015d14cd6ec77e426"/>
    <n v="61"/>
    <s v="OROCH"/>
    <n v="2020"/>
    <s v="OROCH Servicio Publico"/>
    <s v="aa53c8567ff812605778a953828db0859dac88bf"/>
    <s v="NUEVO"/>
    <n v="72"/>
    <d v="2020-01-24T00:00:00"/>
    <d v="2026-01-24T00:00:00"/>
    <m/>
    <n v="68470000"/>
    <n v="65470000"/>
    <n v="3000000"/>
    <n v="1565586"/>
    <s v="7ff7deeb7eff0b09f4dc8ce4bdcc24fc3c9a3b52"/>
    <n v="1.068735666674399E-2"/>
    <n v="1.021031887419533"/>
    <n v="0.52564408481904745"/>
    <n v="-0.67453115087414128"/>
    <n v="-1.270532873606796"/>
    <x v="1"/>
    <n v="0.95618519059442086"/>
    <x v="0"/>
  </r>
  <r>
    <s v="46a50ccf54102fe0d149378672d5be4eecd2ef47"/>
    <s v="d8d53c20273884081b0e42aa34be550891df1e14"/>
    <s v="ACTIVO"/>
    <s v="0e4bd50a5f4aa6b49b21f346683750150d7d842a"/>
    <n v="51"/>
    <s v="STEPWAY"/>
    <n v="2019"/>
    <s v="NUEVO STEPWAY"/>
    <s v="2e892f86d188d01ec5691b7918003dc271108083"/>
    <s v="NUEVO"/>
    <n v="60"/>
    <d v="2019-03-22T00:00:00"/>
    <d v="2024-03-22T00:00:00"/>
    <m/>
    <n v="41990000"/>
    <n v="26990000"/>
    <n v="15000000"/>
    <n v="672137"/>
    <s v="c7093c3b30a4a709fd8615f4457ce8502fa1b486"/>
    <n v="0.94454994419579019"/>
    <n v="-0.26590877438736371"/>
    <n v="-0.53399623193811419"/>
    <n v="0.33200506560873277"/>
    <n v="-0.18766259006079469"/>
    <x v="3"/>
    <n v="0.642772088592522"/>
    <x v="2"/>
  </r>
  <r>
    <s v="dcbca5870a0e12e779c328d9e51278bf4966e080"/>
    <s v="87b2fa53128359bace754bd09d26a0450d5521be"/>
    <s v="ACTIVO"/>
    <s v="326bc2b0b0799eff92891e858f0137cd54c140d7"/>
    <n v="166872296"/>
    <s v="USADOS"/>
    <n v="2018"/>
    <s v="USADOS MM"/>
    <m/>
    <s v="USADO"/>
    <n v="84"/>
    <d v="2021-10-27T00:00:00"/>
    <d v="2028-10-27T00:00:00"/>
    <m/>
    <n v="26820000"/>
    <n v="20115000"/>
    <n v="6705000"/>
    <n v="457546"/>
    <s v="a69f010680fca3bb97470fe907d42f1759ba6938"/>
    <n v="-1.26276162632741"/>
    <n v="0.17439176949377561"/>
    <n v="0.24898836987965761"/>
    <n v="-0.83804982740855172"/>
    <n v="-1.8893158927759399"/>
    <x v="0"/>
    <n v="0.75"/>
    <x v="2"/>
  </r>
  <r>
    <s v="bb7b33fa1b9ad83bff9431c9c4b99c2ddd3b597d"/>
    <s v="7cfe844163f8ded85f308e23db1918e8ff3da7ee"/>
    <s v="ACTIVO"/>
    <s v="6effd9726a01d97fb90ac9a7f16ca5cd0d2646e1"/>
    <n v="61"/>
    <s v="STEPWAY"/>
    <n v="2018"/>
    <s v="NUEVO STEPWAY"/>
    <m/>
    <s v="NUEVO"/>
    <n v="60"/>
    <d v="2017-05-15T00:00:00"/>
    <d v="2022-05-15T00:00:00"/>
    <m/>
    <n v="47420000"/>
    <n v="31000000"/>
    <n v="16420000"/>
    <n v="759405"/>
    <s v="7e9fc38f652bec55c8b73bce6ec70c4faa124ee7"/>
    <n v="1.235623997451597"/>
    <n v="-0.2209025808191398"/>
    <n v="0.246230902846612"/>
    <n v="-0.15482302134977249"/>
    <n v="0.97255557088134947"/>
    <x v="3"/>
    <n v="0.65373260227752006"/>
    <x v="2"/>
  </r>
  <r>
    <s v="d99f118bfba82ffacb5062667509146a8a23ad22"/>
    <s v="c05973a9641647a43aa709132c3876704bcec438"/>
    <s v="ACTIVO"/>
    <s v="d70c5ad6d9927086d188b2a0af85d533acdf3336"/>
    <n v="74"/>
    <s v="SANDERO"/>
    <n v="2021"/>
    <s v="NUEVO SANDERO PH2"/>
    <s v="2e892f86d188d01ec5691b7918003dc271108083"/>
    <s v="NUEVO"/>
    <n v="60"/>
    <d v="2021-04-01T00:00:00"/>
    <d v="2026-04-01T00:00:00"/>
    <m/>
    <n v="50640000"/>
    <n v="35640000"/>
    <n v="15000000"/>
    <n v="913131"/>
    <s v="cfff2798968beabd4a75557f5efa4642e73d04b9"/>
    <n v="-0.1469777555134846"/>
    <n v="-1.5350257359445041E-2"/>
    <n v="-0.81811224488655909"/>
    <n v="1.026151172332473"/>
    <n v="-1.657272260587511"/>
    <x v="3"/>
    <n v="0.70379146919431279"/>
    <x v="2"/>
  </r>
  <r>
    <s v="6df2f3a913801f93c2d94418dd7fb820b32e2615"/>
    <s v="bd569a189c01eeb03612178ba053deeb3c01c149"/>
    <s v="ACTIVO"/>
    <s v="332374b2b7921de83a34fd882bfb4141e02b091c"/>
    <n v="15"/>
    <s v="SANDERO"/>
    <n v="2022"/>
    <s v="NUEVO SANDERO PH2"/>
    <s v="2e892f86d188d01ec5691b7918003dc271108083"/>
    <s v="NUEVO"/>
    <n v="84"/>
    <d v="2021-11-29T00:00:00"/>
    <d v="2028-11-29T00:00:00"/>
    <m/>
    <n v="54847999"/>
    <n v="28248049"/>
    <n v="26599950"/>
    <n v="572735"/>
    <s v="3077a07682aee571c23b495e6ac573bd736bf4a0"/>
    <n v="-0.19549009772278569"/>
    <n v="-0.79046853201582368"/>
    <n v="-0.2648008150077798"/>
    <n v="-2.1221814727484061E-2"/>
    <n v="-0.80644560922993824"/>
    <x v="0"/>
    <n v="0.51502423999096125"/>
    <x v="4"/>
  </r>
  <r>
    <s v="55a28dfd492a16972f6c181768eb4bb6e9153ccb"/>
    <s v="88f7fe0af0e1369502b9c23ac51c2a339abb76a1"/>
    <s v="ACTIVO"/>
    <s v="85ace3a84a80c0e854519914fde3b46a8c91f803"/>
    <n v="76"/>
    <s v="LOGAN"/>
    <n v="2020"/>
    <s v="NUEVO LOGAN PH2"/>
    <s v="2e892f86d188d01ec5691b7918003dc271108083"/>
    <s v="NUEVO"/>
    <n v="60"/>
    <d v="2019-04-12T00:00:00"/>
    <d v="2024-04-12T00:00:00"/>
    <m/>
    <n v="38090000"/>
    <n v="16090000"/>
    <n v="22000000"/>
    <n v="381315"/>
    <s v="e479a237a33c879450fd7f632a21723886088e64"/>
    <n v="-0.28038669658906262"/>
    <n v="-1.1707187866193001"/>
    <n v="-0.2648008150077798"/>
    <n v="-0.32424991610166581"/>
    <n v="1.0499034482774929"/>
    <x v="3"/>
    <n v="0.42242058283013917"/>
    <x v="4"/>
  </r>
  <r>
    <s v="dbc6a06f4edead5d29e58b833cefc19078c3e635"/>
    <s v="74a935f3485b0ebfbd56ea83e16f32556dc0914f"/>
    <s v="ACTIVO"/>
    <s v="1cfc8f77eeb90420e06185d48b9a2c6de9a1780f"/>
    <n v="61"/>
    <s v="SANDERO"/>
    <n v="2019"/>
    <s v="NUEVO SANDERO"/>
    <m/>
    <s v="NUEVO"/>
    <n v="84"/>
    <d v="2018-09-11T00:00:00"/>
    <d v="2025-09-11T00:00:00"/>
    <m/>
    <n v="32500000"/>
    <n v="13222000"/>
    <n v="19278000"/>
    <n v="295907"/>
    <s v="5ff736dd5fe05d193ce7c5ec63ce711d264e48d3"/>
    <n v="0.62921971983533309"/>
    <n v="-1.234733867363748"/>
    <n v="0.52564408481904745"/>
    <n v="2.9162156126459949E-3"/>
    <n v="-0.96114136402222416"/>
    <x v="0"/>
    <n v="0.40683076923076922"/>
    <x v="4"/>
  </r>
  <r>
    <s v="87232ff0972cf540286739c1c985a1e3188f0cbe"/>
    <s v="2af060a5edb97d3be47cfb19ac1b582e9c17ccd0"/>
    <s v="ACTIVO"/>
    <s v="c7ff1159400857bcfab6e099421b79f0c2fe188d"/>
    <n v="49"/>
    <s v="USADOS"/>
    <n v="2016"/>
    <s v="USADOS MM"/>
    <m/>
    <s v="USADO"/>
    <n v="36"/>
    <d v="2020-11-18T00:00:00"/>
    <d v="2023-11-18T00:00:00"/>
    <m/>
    <n v="27350000"/>
    <n v="19500000"/>
    <n v="7850000"/>
    <n v="773183"/>
    <s v="87e15bf1cdf86c075c8ab551c1cd6cdf48f66158"/>
    <n v="-2.2208803849611072"/>
    <n v="2.237934831773886E-2"/>
    <n v="1.237044494663192"/>
    <n v="-0.85516975347315372"/>
    <n v="1.127251325673635"/>
    <x v="4"/>
    <n v="0.71297989031078612"/>
    <x v="2"/>
  </r>
  <r>
    <s v="e6c808dd16838e957cc3a65a689a5a27f282da5c"/>
    <s v="f41b81a858bf5885c5b4d9c05584026b50214b80"/>
    <s v="ACTIVO"/>
    <s v="9b732f098fc8c584895c85ad257e84e1bbb6814e"/>
    <n v="60"/>
    <s v="USADOS"/>
    <n v="2015"/>
    <s v="USADOS MM"/>
    <m/>
    <s v="USADO"/>
    <n v="84"/>
    <d v="2021-01-21T00:00:00"/>
    <d v="2028-01-21T00:00:00"/>
    <m/>
    <n v="26500000"/>
    <n v="27430000"/>
    <n v="0"/>
    <n v="629421"/>
    <s v="020c0af0c6b1f49dd2abd22ccee1f537b59bc1bc"/>
    <n v="-1.0201999152809049"/>
    <n v="1.345049587459342"/>
    <n v="0.36755510485368181"/>
    <n v="-0.98452557954267417"/>
    <n v="-1.0384892414183671"/>
    <x v="0"/>
    <n v="1.0350943396226415"/>
    <x v="0"/>
  </r>
  <r>
    <s v="3a96c2d441d7a96c50f4ecd2070d59a3b4019882"/>
    <s v="f13836c1e092d453afe0caa4f309b7950b713bec"/>
    <s v="ACTIVO"/>
    <s v="b015fc4d0ad8050efb8f4d92b7490b29a1fa8737"/>
    <n v="59"/>
    <s v="DUSTER"/>
    <n v="2022"/>
    <s v="NUEVA DUSTER"/>
    <s v="2e892f86d188d01ec5691b7918003dc271108083"/>
    <s v="NUEVO"/>
    <n v="84"/>
    <d v="2021-09-24T00:00:00"/>
    <d v="2028-09-24T00:00:00"/>
    <m/>
    <n v="73550000"/>
    <n v="53550000"/>
    <n v="20000000"/>
    <n v="1113723"/>
    <s v="dc07912f5d15c97d02d6d510bd9579fe85bc5dde"/>
    <n v="0.54432312096905611"/>
    <n v="8.4367745562422242E-2"/>
    <n v="5.1377144922950549E-2"/>
    <n v="0.28645293880358541"/>
    <n v="0.35377255171220601"/>
    <x v="0"/>
    <n v="0.72807613868116927"/>
    <x v="2"/>
  </r>
  <r>
    <s v="d761b1979dfbecbbd78b2fd06e91758287029df2"/>
    <s v="d884d6c0a447a51635f2b8c20bfd6b0da5f3f577"/>
    <s v="ACTIVO"/>
    <s v="fdba6542025a461058866cfd218b5e0eb7580702"/>
    <n v="83"/>
    <s v="DUSTER"/>
    <n v="2020"/>
    <s v="DUSTER Servicio PÃºblico"/>
    <s v="2e892f86d188d01ec5691b7918003dc271108083"/>
    <s v="NUEVO"/>
    <n v="72"/>
    <d v="2019-08-03T00:00:00"/>
    <d v="2025-08-03T00:00:00"/>
    <m/>
    <n v="64936192"/>
    <n v="54849366"/>
    <n v="10086826"/>
    <n v="1248034"/>
    <s v="1e97f857ff04d08f60d1d02ac426fe6cb5c11668"/>
    <n v="0.16835246884697261"/>
    <n v="0.56310869892174664"/>
    <n v="0.80229979975843724"/>
    <n v="-0.57352322199889116"/>
    <n v="-1.0384892414183671"/>
    <x v="1"/>
    <n v="0.84466557570853551"/>
    <x v="0"/>
  </r>
  <r>
    <s v="ea6a0e017203696afa67b31837a61e592d13ad1c"/>
    <s v="c9d6e3de30321ecffac587bbe162a3f46ec10ea2"/>
    <s v="ACTIVO"/>
    <s v="a77c76312e7298e8d8cbf37d37191bb75af8eded"/>
    <n v="38"/>
    <s v="DUSTER"/>
    <n v="2021"/>
    <s v="DUSTER"/>
    <s v="2e892f86d188d01ec5691b7918003dc271108083"/>
    <s v="NUEVO"/>
    <n v="84"/>
    <d v="2021-06-01T00:00:00"/>
    <d v="2028-06-01T00:00:00"/>
    <m/>
    <n v="68650000"/>
    <n v="38650000"/>
    <n v="30000000"/>
    <n v="766222"/>
    <s v="ec864d326046a09cd623dc375f247c93a8c47de2"/>
    <n v="-0.207618183275111"/>
    <n v="-0.59346689659419116"/>
    <n v="-0.54145652994716964"/>
    <n v="-0.92762002199962246"/>
    <n v="1.2045992030697781"/>
    <x v="0"/>
    <n v="0.56300072833211945"/>
    <x v="4"/>
  </r>
  <r>
    <s v="4151f5227bda8491e3c17b501a165544bcab3a1d"/>
    <s v="bbe48c841381413779d15807e2cb692684b8df6e"/>
    <s v="ACTIVO"/>
    <s v="a77c76312e7298e8d8cbf37d37191bb75af8eded"/>
    <n v="76"/>
    <s v="STEPWAY"/>
    <n v="2021"/>
    <s v="NUEVO STEPWAY PH2"/>
    <s v="2e892f86d188d01ec5691b7918003dc271108083"/>
    <s v="NUEVO"/>
    <n v="84"/>
    <d v="2020-12-21T00:00:00"/>
    <d v="2027-12-21T00:00:00"/>
    <m/>
    <n v="58990000"/>
    <n v="58990000"/>
    <n v="0"/>
    <n v="1238546"/>
    <s v="cca028d5175addbf7cc3ee31799dcae7f9872a54"/>
    <n v="0.3745299232365023"/>
    <n v="1.2009447865714571"/>
    <n v="0.16994387989697479"/>
    <n v="0.13825128729690461"/>
    <n v="-0.4197062222492236"/>
    <x v="0"/>
    <n v="1"/>
    <x v="0"/>
  </r>
  <r>
    <s v="ec9fbc4b4d696d668f85833d018f73abbbc9c37d"/>
    <s v="ae37857c65f795294444c8af65cd48b3ab84f005"/>
    <s v="ACTIVO"/>
    <s v="a77c76312e7298e8d8cbf37d37191bb75af8eded"/>
    <n v="87"/>
    <s v="SANDERO"/>
    <n v="2021"/>
    <s v="NUEVO SANDERO PH2"/>
    <s v="2e892f86d188d01ec5691b7918003dc271108083"/>
    <s v="NUEVO"/>
    <n v="84"/>
    <d v="2020-01-12T00:00:00"/>
    <d v="2027-01-12T00:00:00"/>
    <m/>
    <n v="40790000"/>
    <n v="31790000"/>
    <n v="9000000"/>
    <n v="671554"/>
    <s v="bcea55f18d716a78cffe6d51a537622fc3feb487"/>
    <n v="-1.4810671662692649"/>
    <n v="0.29494065284268672"/>
    <n v="-0.73906775490387622"/>
    <n v="-0.91222002104051991"/>
    <n v="-1.1931849962106531"/>
    <x v="0"/>
    <n v="0.77935768570728114"/>
    <x v="2"/>
  </r>
  <r>
    <s v="a0bbe2d2874180cc283a339aaa75c1df16389ab5"/>
    <s v="ea25fec7757a33aa57acd50f06021605a27ef4be"/>
    <s v="ACTIVO"/>
    <s v="5a56327f05b6ed8e8875facf6e3fe3c3e5debf50"/>
    <n v="220"/>
    <s v="DUSTER"/>
    <n v="2022"/>
    <s v="NUEVA DUSTER"/>
    <s v="2e892f86d188d01ec5691b7918003dc271108083"/>
    <s v="NUEVO"/>
    <n v="84"/>
    <d v="2021-04-29T00:00:00"/>
    <d v="2028-04-29T00:00:00"/>
    <m/>
    <n v="66102500"/>
    <n v="56102500"/>
    <n v="10000000"/>
    <n v="1147404"/>
    <s v="72be7e0b8fa040611e832ba3086abe2b5e7894bb"/>
    <n v="0.31388949547487588"/>
    <n v="0.57975616763711602"/>
    <n v="-0.15732912034793001"/>
    <n v="-0.3783946984560751"/>
    <n v="-0.49705409964536651"/>
    <x v="0"/>
    <n v="0.84871979123331187"/>
    <x v="0"/>
  </r>
  <r>
    <s v="c5ed902f0c7b11daffa6eb1a2c0acf051d24df94"/>
    <s v="1897a083edc81e00ee9a72e8084f1fa70109c23f"/>
    <s v="ACTIVO"/>
    <s v="8b46e8e65194fd089878f85f072572a8f6ee1c10"/>
    <n v="15"/>
    <s v="LOGAN"/>
    <n v="2019"/>
    <s v="NUEVO LOGAN"/>
    <m/>
    <s v="NUEVO"/>
    <n v="84"/>
    <d v="2018-08-08T00:00:00"/>
    <d v="2025-08-08T00:00:00"/>
    <m/>
    <n v="39600000"/>
    <n v="35640000"/>
    <n v="3960000"/>
    <n v="769700"/>
    <s v="2d7a182e8b5fd5e1e55a138fd5fb197a2fee7158"/>
    <n v="0.55645120652138136"/>
    <n v="0.79032357974038436"/>
    <n v="0.24898836987965761"/>
    <n v="-0.64626257867026349"/>
    <n v="-1.0384892414183671"/>
    <x v="0"/>
    <n v="0.9"/>
    <x v="0"/>
  </r>
  <r>
    <s v="809c3611775fd897f2972c77e81604b550726512"/>
    <s v="1610bbd78afb1d4bd101818e0615c7c74ca0593e"/>
    <s v="ACTIVO"/>
    <s v="ac4cf0c7abcdae09914607ba0408545023141170"/>
    <n v="62"/>
    <s v="KWID"/>
    <n v="2021"/>
    <s v="KWID"/>
    <s v="2e892f86d188d01ec5691b7918003dc271108083"/>
    <s v="NUEVO"/>
    <n v="84"/>
    <d v="2021-01-21T00:00:00"/>
    <d v="2028-01-21T00:00:00"/>
    <m/>
    <n v="39490000"/>
    <n v="40990000"/>
    <n v="0"/>
    <n v="866058"/>
    <s v="1a54234f7c81795f4271e355943d9c170a12a279"/>
    <n v="-4.9953071094882402E-2"/>
    <n v="1.3569163769099239"/>
    <n v="0.24898836987965761"/>
    <n v="-0.31097376708198637"/>
    <n v="-1.657272260587511"/>
    <x v="0"/>
    <n v="1.03798429982274"/>
    <x v="0"/>
  </r>
  <r>
    <s v="c773cb2cec62132740242201a1edba5ec01473fe"/>
    <s v="4d53a89053ea90d5db3dbc589a6faeb8d721f23c"/>
    <s v="ACTIVO"/>
    <s v="b015fc4d0ad8050efb8f4d92b7490b29a1fa8737"/>
    <n v="236"/>
    <s v="STEPWAY"/>
    <n v="2022"/>
    <s v="NUEVO STEPWAY PH2"/>
    <s v="2e892f86d188d01ec5691b7918003dc271108083"/>
    <s v="NUEVO"/>
    <n v="84"/>
    <d v="2021-10-14T00:00:00"/>
    <d v="2028-10-14T00:00:00"/>
    <m/>
    <n v="67044100"/>
    <n v="61044100"/>
    <n v="6000000"/>
    <n v="1285718"/>
    <s v="2a8b6c4fae0c9fc78fa226ee1e1ec2050ca4d295"/>
    <n v="-0.18336201217046039"/>
    <n v="0.83346618055147359"/>
    <n v="0.2094661248883162"/>
    <n v="-0.47028755531813887"/>
    <n v="0.97255557088134947"/>
    <x v="0"/>
    <n v="0.9105066665075674"/>
    <x v="0"/>
  </r>
  <r>
    <s v="8ded557815a6122a8293caaaa281ef2cb7f29d00"/>
    <s v="2a3ec47d13e12e5377f2aa6a00167ef85f4dcb42"/>
    <s v="ACTIVO"/>
    <s v="a1568956b7a009c0968355838744514999f72b98"/>
    <n v="15"/>
    <s v="SANDERO"/>
    <n v="2020"/>
    <s v="NUEVO SANDERO PH2"/>
    <s v="2e892f86d188d01ec5691b7918003dc271108083"/>
    <s v="NUEVO"/>
    <n v="84"/>
    <d v="2020-01-20T00:00:00"/>
    <d v="2027-01-20T00:00:00"/>
    <m/>
    <n v="43750000"/>
    <n v="44968990"/>
    <n v="0"/>
    <n v="946942"/>
    <s v="18eceeb5197751c2e147ee8da1b88e8ee3917f26"/>
    <n v="-0.75338203312974839"/>
    <n v="1.3153546482663161"/>
    <n v="0.88134428974112011"/>
    <n v="-9.3244923159244653E-2"/>
    <n v="1.9007300996350649"/>
    <x v="0"/>
    <n v="1.0278626285714285"/>
    <x v="0"/>
  </r>
  <r>
    <s v="653ad817eb7fcda07c94de4ff849d70ce65889f5"/>
    <s v="0927a40a5d0aeaf3078d2667175f2c447771e38b"/>
    <s v="ACTIVO"/>
    <s v="a77c76312e7298e8d8cbf37d37191bb75af8eded"/>
    <n v="61"/>
    <s v="SANDERO"/>
    <n v="2021"/>
    <s v="NUEVO SANDERO PH2"/>
    <s v="2e892f86d188d01ec5691b7918003dc271108083"/>
    <s v="NUEVO"/>
    <n v="84"/>
    <d v="2020-07-24T00:00:00"/>
    <d v="2027-07-24T00:00:00"/>
    <m/>
    <n v="44074350"/>
    <n v="41074350"/>
    <n v="3000000"/>
    <n v="937031"/>
    <s v="e2a340f71f5c73f21988de2198ca6d26716c2d65"/>
    <n v="-0.207618183275111"/>
    <n v="0.92144806784657063"/>
    <n v="0.28851061487099899"/>
    <n v="-0.41332690175665548"/>
    <n v="-0.57440197704150942"/>
    <x v="0"/>
    <n v="0.93193319924173579"/>
    <x v="0"/>
  </r>
  <r>
    <s v="5eaf36db9d3fb91d891d189f8a0dbc9142322d39"/>
    <s v="e634c5a207af1b9ef13ac6793a1d56993074e5a0"/>
    <s v="ACTIVO"/>
    <s v="6034679304a053490b658600287c46099c2ebfc3"/>
    <n v="84"/>
    <s v="DUSTER"/>
    <n v="2022"/>
    <s v="NUEVA DUSTER Servicio PÃºblico"/>
    <s v="2e892f86d188d01ec5691b7918003dc271108083"/>
    <s v="NUEVO"/>
    <n v="72"/>
    <d v="2021-11-10T00:00:00"/>
    <d v="2027-11-10T00:00:00"/>
    <m/>
    <n v="74875000"/>
    <n v="64875000"/>
    <n v="10000000"/>
    <n v="1546921"/>
    <s v="0b9e5ef7ecdb21c3df2e91f8c180559e4790ebd3"/>
    <n v="-0.24400243993208681"/>
    <n v="0.65253582920107611"/>
    <n v="-0.22527857001643839"/>
    <n v="-8.1628292767025198E-2"/>
    <n v="-1.11583711881451"/>
    <x v="1"/>
    <n v="0.86644407345575958"/>
    <x v="0"/>
  </r>
  <r>
    <s v="25b77d71f49a383f55bb8a1b85cd9ac9060d6dd3"/>
    <s v="e8ae3742718a3e0c5afa46ad089c5b1c52247497"/>
    <s v="ACTIVO"/>
    <s v="f747a35bf3d8e23584b9741a99ad978d61d8bb9c"/>
    <n v="236"/>
    <s v="KWID"/>
    <n v="2022"/>
    <s v="KWID"/>
    <s v="2e892f86d188d01ec5691b7918003dc271108083"/>
    <s v="NUEVO"/>
    <n v="84"/>
    <d v="2021-03-12T00:00:00"/>
    <d v="2028-03-12T00:00:00"/>
    <m/>
    <n v="47950000"/>
    <n v="47950000"/>
    <n v="0"/>
    <n v="1062279"/>
    <s v="0f9b5dd1053091f7cd0591c9ce15485174f94dc7"/>
    <n v="-1.2870177974320609"/>
    <n v="1.2009447865714571"/>
    <n v="-0.1067118350424142"/>
    <n v="-0.48548940975312271"/>
    <n v="-1.5025765057952249"/>
    <x v="0"/>
    <n v="1"/>
    <x v="0"/>
  </r>
  <r>
    <s v="9d5ec596afd9ffd31c31322bd07f0fbe5e870533"/>
    <s v="1fca37e9446eb1d5905ad239b4664916f3c837b2"/>
    <s v="ACTIVO"/>
    <s v="124edca39b8159aadaf3c08b9fe65fc5e651b829"/>
    <n v="59"/>
    <s v="DUSTER"/>
    <n v="2022"/>
    <s v="NUEVA DUSTER"/>
    <s v="2e892f86d188d01ec5691b7918003dc271108083"/>
    <s v="NUEVO"/>
    <n v="60"/>
    <d v="2021-09-20T00:00:00"/>
    <d v="2026-09-20T00:00:00"/>
    <m/>
    <n v="79600000"/>
    <n v="30000000"/>
    <n v="49600000"/>
    <n v="770411"/>
    <s v="6c55b3ba21e9cb7dc2512cad991949cb9fc0980d"/>
    <n v="-8.633732775185822E-2"/>
    <n v="-1.357699919310603"/>
    <n v="-0.7785899998952176"/>
    <n v="-0.34554353151432948"/>
    <n v="0.19907679691992"/>
    <x v="3"/>
    <n v="0.37688442211055279"/>
    <x v="1"/>
  </r>
  <r>
    <s v="02e1f808c36a903b092d3bbc797adb6b346eae4d"/>
    <s v="9c083f2fb90a8eaef136134c4f7b92fe6256c57c"/>
    <s v="ACTIVO"/>
    <s v="b015fc4d0ad8050efb8f4d92b7490b29a1fa8737"/>
    <n v="7"/>
    <s v="SANDERO"/>
    <n v="2022"/>
    <s v="NUEVO SANDERO PH2"/>
    <s v="2e892f86d188d01ec5691b7918003dc271108083"/>
    <s v="NUEVO"/>
    <n v="84"/>
    <d v="2021-04-08T00:00:00"/>
    <d v="2028-04-08T00:00:00"/>
    <m/>
    <n v="48993000"/>
    <n v="37993000"/>
    <n v="11000000"/>
    <n v="797793"/>
    <s v="986fcbacb15e3271088bb826891fe61d934ad7da"/>
    <n v="-1.044456086385555"/>
    <n v="0.27901037244254112"/>
    <n v="-0.81811224488655909"/>
    <n v="-0.76979714529838006"/>
    <n v="0.50846830650449182"/>
    <x v="0"/>
    <n v="0.7754781295287082"/>
    <x v="2"/>
  </r>
  <r>
    <s v="0dd25b3372a9a09aded915398292af831c91ade6"/>
    <s v="e2e5bf37a0b600e7f17b33bf94f17306f86c56b7"/>
    <s v="ACTIVO"/>
    <s v="b015fc4d0ad8050efb8f4d92b7490b29a1fa8737"/>
    <n v="236"/>
    <s v="STEPWAY"/>
    <n v="2022"/>
    <s v="NUEVO STEPWAY PH2"/>
    <s v="2e892f86d188d01ec5691b7918003dc271108083"/>
    <s v="NUEVO"/>
    <n v="84"/>
    <d v="2021-10-22T00:00:00"/>
    <d v="2028-10-22T00:00:00"/>
    <m/>
    <n v="61781400"/>
    <n v="36781400"/>
    <n v="25000000"/>
    <n v="767727"/>
    <s v="e05a7593bcbc82d3470e473adb88137dfd0ae415"/>
    <n v="-1.0080718297285789"/>
    <n v="-0.46064432775369768"/>
    <n v="-0.89715673486924186"/>
    <n v="0.19020085841091"/>
    <n v="0.1217289195237771"/>
    <x v="0"/>
    <n v="0.5953474670370047"/>
    <x v="4"/>
  </r>
  <r>
    <s v="7f1cb5e7955bb39dba4082648073f5d4870c6f31"/>
    <s v="2dc8e58afeeb0fd8f3cbea30d95c6770b65bdde7"/>
    <s v="ACTIVO"/>
    <s v="ac4cf0c7abcdae09914607ba0408545023141170"/>
    <n v="291"/>
    <s v="KWID"/>
    <n v="2021"/>
    <s v="KWID"/>
    <s v="2e892f86d188d01ec5691b7918003dc271108083"/>
    <s v="NUEVO"/>
    <n v="84"/>
    <d v="2020-03-11T00:00:00"/>
    <d v="2027-03-11T00:00:00"/>
    <m/>
    <n v="38450000"/>
    <n v="38450000"/>
    <n v="0"/>
    <n v="739374"/>
    <s v="8dd2e3893a694ae60c11d740aa9e097857f3681c"/>
    <n v="-0.61997309205417039"/>
    <n v="1.2009447865714571"/>
    <n v="0.48612183982770601"/>
    <n v="-0.93724622575006655"/>
    <n v="-0.4197062222492236"/>
    <x v="0"/>
    <n v="1"/>
    <x v="0"/>
  </r>
  <r>
    <s v="a0335ffad49ad7de0bcaae4ec90b7105955e0831"/>
    <s v="69f4930a9b14cc32a7a11305c4f0956bf3ba89f9"/>
    <s v="ACTIVO"/>
    <s v="199c6dec4e012c479e3865ff88b5346ccb60b104"/>
    <n v="49"/>
    <s v="STEPWAY"/>
    <n v="2021"/>
    <s v="NUEVO STEPWAY PH2"/>
    <s v="2e892f86d188d01ec5691b7918003dc271108083"/>
    <s v="NUEVO"/>
    <n v="84"/>
    <d v="2021-02-03T00:00:00"/>
    <d v="2028-02-03T00:00:00"/>
    <m/>
    <n v="61306450"/>
    <n v="63421450"/>
    <n v="0"/>
    <n v="1185718"/>
    <s v="f248186f337874bbfd7745580f6a68009b7211aa"/>
    <n v="-1.0565841719378799"/>
    <n v="1.3426042453148219"/>
    <n v="0.16994387989697479"/>
    <n v="0.32965352771362211"/>
    <n v="-1.11583711881451"/>
    <x v="0"/>
    <n v="1.0344988170086509"/>
    <x v="0"/>
  </r>
  <r>
    <s v="484ab2ed711a9a686084594a9854195cb7ad8fee"/>
    <s v="87bc052320bb703b952459b21f8031e6014a6a6c"/>
    <s v="ACTIVO"/>
    <s v="a375b5eac113847c38d3cb785c3aaad6fe7a6159"/>
    <n v="61"/>
    <s v="DUSTER"/>
    <n v="2019"/>
    <s v="DUSTER"/>
    <s v="2e892f86d188d01ec5691b7918003dc271108083"/>
    <s v="NUEVO"/>
    <n v="84"/>
    <d v="2019-01-18T00:00:00"/>
    <d v="2026-01-18T00:00:00"/>
    <m/>
    <n v="62960000"/>
    <n v="31480000"/>
    <n v="31480000"/>
    <n v="695708"/>
    <s v="c9ac93af7de54e59c26cb0895d1f827e03675192"/>
    <n v="1.114343141928344"/>
    <n v="-0.85216124758390532"/>
    <n v="0.4070773498450232"/>
    <n v="-0.85994352475690494"/>
    <n v="0.35377255171220601"/>
    <x v="0"/>
    <n v="0.5"/>
    <x v="4"/>
  </r>
  <r>
    <s v="94c7c612b74655d403446d9e899a5fea6e51fe41"/>
    <s v="87f56a53e27f12b8c00aeae1849e9b10d693c9e6"/>
    <s v="ACTIVO"/>
    <s v="b015fc4d0ad8050efb8f4d92b7490b29a1fa8737"/>
    <n v="60"/>
    <s v="STEPWAY"/>
    <n v="2022"/>
    <s v="NUEVO STEPWAY PH2"/>
    <s v="2e892f86d188d01ec5691b7918003dc271108083"/>
    <s v="NUEVO"/>
    <n v="84"/>
    <d v="2021-09-30T00:00:00"/>
    <d v="2028-09-30T00:00:00"/>
    <m/>
    <n v="59970000"/>
    <n v="47630950"/>
    <n v="12339050"/>
    <n v="1009206"/>
    <s v="13d22cf8336a259fb9d14907f84a2cc0d4061ae6"/>
    <n v="-0.76551011868207364"/>
    <n v="0.35607641869602807"/>
    <n v="-0.69954550991253528"/>
    <n v="-0.42846768590614881"/>
    <n v="-1.5799243831913681"/>
    <x v="0"/>
    <n v="0.79424628981157241"/>
    <x v="2"/>
  </r>
  <r>
    <s v="6970e8546cd2937baecb191cbb527a07e2739c83"/>
    <s v="5d6cc170559f4bd07210ff9c8a9cb070d6f15fa0"/>
    <s v="ACTIVO"/>
    <s v="af75c1718d1a344d1a93cdde7cedf2c97fc61d82"/>
    <n v="60"/>
    <s v="USADOS"/>
    <n v="2016"/>
    <s v="USADOS MM"/>
    <m/>
    <s v="USADO"/>
    <n v="72"/>
    <d v="2017-12-27T00:00:00"/>
    <d v="2023-12-27T00:00:00"/>
    <m/>
    <n v="29000000"/>
    <n v="20000000"/>
    <n v="9000000"/>
    <n v="474360"/>
    <s v="002cf26c2c656a51db8195e4bd8bbcee3903d748"/>
    <n v="0.22899289660859901"/>
    <n v="-7.339688980083682E-2"/>
    <n v="0.4070773498450232"/>
    <n v="-0.70734979125078867"/>
    <n v="-0.72909773183379534"/>
    <x v="1"/>
    <n v="0.68965517241379315"/>
    <x v="2"/>
  </r>
  <r>
    <s v="92993e287768961e0e6f1d36105c088753f831c7"/>
    <s v="c20c68c94e9afc2f114ea234810d80bcee5ddcdb"/>
    <s v="ACTIVO"/>
    <s v="4dd6263644da53b568359f021ffc3c188774a476"/>
    <n v="60"/>
    <s v="USADOS"/>
    <n v="2020"/>
    <s v="USADOS MM"/>
    <s v="2e892f86d188d01ec5691b7918003dc271108083"/>
    <s v="USADO"/>
    <n v="48"/>
    <d v="2020-01-31T00:00:00"/>
    <d v="2024-01-31T00:00:00"/>
    <m/>
    <n v="35990000"/>
    <n v="26990000"/>
    <n v="9000000"/>
    <n v="806307"/>
    <s v="020c0af0c6b1f49dd2abd22ccee1f537b59bc1bc"/>
    <n v="-0.38953946655999011"/>
    <n v="0.17410653664657419"/>
    <n v="5.1377144922950549E-2"/>
    <n v="0.67146126037428722"/>
    <n v="-1.3478807510029389"/>
    <x v="5"/>
    <n v="0.74993053626007222"/>
    <x v="2"/>
  </r>
  <r>
    <s v="16765a73c229ffd9375dd69645f88f72e1052c8f"/>
    <s v="52d4e8748bef607fb1574235fa8f1254d86be47e"/>
    <s v="ACTIVO"/>
    <s v="d70c5ad6d9927086d188b2a0af85d533acdf3336"/>
    <n v="49"/>
    <s v="SANDERO"/>
    <n v="2021"/>
    <s v="NUEVO SANDERO PH2"/>
    <s v="2e892f86d188d01ec5691b7918003dc271108083"/>
    <s v="NUEVO"/>
    <n v="48"/>
    <d v="2020-12-28T00:00:00"/>
    <d v="2024-12-28T00:00:00"/>
    <m/>
    <n v="47640000"/>
    <n v="22640000"/>
    <n v="25000000"/>
    <n v="656305"/>
    <s v="87e15bf1cdf86c075c8ab551c1cd6cdf48f66158"/>
    <n v="5.9199698876045093E-2"/>
    <n v="-0.95386843147573264"/>
    <n v="-0.22527857001643839"/>
    <n v="-0.39912739657265739"/>
    <n v="1.3592949578620639"/>
    <x v="5"/>
    <n v="0.47523089840470195"/>
    <x v="4"/>
  </r>
  <r>
    <s v="3b080ce91b182d0beedeb83851a0c6f356a4db17"/>
    <s v="b55e6e85960eaf9b4b2b70a648e55322f18e5b4e"/>
    <s v="ACTIVO"/>
    <s v="d42a0e1d5792a438fbe63c928d603c193394d0b9"/>
    <n v="51"/>
    <s v="SANDERO"/>
    <n v="2018"/>
    <s v="NUEVO SANDERO"/>
    <m/>
    <s v="NUEVO"/>
    <n v="60"/>
    <d v="2018-04-01T00:00:00"/>
    <d v="2023-04-01T00:00:00"/>
    <m/>
    <n v="31650000"/>
    <n v="16180000"/>
    <n v="15470000"/>
    <n v="429714"/>
    <s v="c7093c3b30a4a709fd8615f4457ce8502fa1b486"/>
    <n v="0.89603760198648907"/>
    <n v="-0.80610420858705512"/>
    <n v="0.52564408481904745"/>
    <n v="-5.9184597755159149E-2"/>
    <n v="-0.72909773183379534"/>
    <x v="3"/>
    <n v="0.51121642969984205"/>
    <x v="4"/>
  </r>
  <r>
    <s v="591135e8d3f11475eb46e27d11b0a215d839f8b6"/>
    <s v="8a855a459cb44b586fb3ecba25bec0c4f6cc361e"/>
    <s v="ACTIVO"/>
    <s v="93758adf11c46efe844e91612cf2940e4197d07c"/>
    <n v="49"/>
    <s v="SANDERO"/>
    <n v="2020"/>
    <s v="NUEVO SANDERO"/>
    <s v="2e892f86d188d01ec5691b7918003dc271108083"/>
    <s v="NUEVO"/>
    <n v="72"/>
    <d v="2019-02-08T00:00:00"/>
    <d v="2025-02-08T00:00:00"/>
    <m/>
    <n v="38390000"/>
    <n v="29890000"/>
    <n v="8500000"/>
    <n v="679472"/>
    <s v="edec8b42d27301898d842b4436baadffcaeed7a6"/>
    <n v="0.53219503541673086"/>
    <n v="0.29178087459851693"/>
    <n v="-0.20161857805237229"/>
    <n v="0.23923897004489969"/>
    <n v="0.19907679691992"/>
    <x v="1"/>
    <n v="0.77858817400364677"/>
    <x v="2"/>
  </r>
  <r>
    <s v="d8fa0616533212fcdf18e8573b90dbc6b8b96e88"/>
    <s v="4d41c95685d5063aa127f22fee18042c1521b8b6"/>
    <s v="ACTIVO"/>
    <s v="b3a39e4905958eae9bb3d086a023ed2b34babacc"/>
    <n v="38"/>
    <s v="KWID"/>
    <n v="2022"/>
    <s v="KWID"/>
    <s v="2e892f86d188d01ec5691b7918003dc271108083"/>
    <s v="NUEVO"/>
    <n v="36"/>
    <d v="2021-06-08T00:00:00"/>
    <d v="2024-06-08T00:00:00"/>
    <m/>
    <n v="43590000"/>
    <n v="19590000"/>
    <n v="24000000"/>
    <n v="699099"/>
    <s v="18e224569796e42fffce1d686835b9656bf0b87b"/>
    <n v="-2.051087187228553"/>
    <n v="-1.0598739709292859"/>
    <n v="-0.34384530499046262"/>
    <n v="-0.32424991610166581"/>
    <n v="1.668686467446636"/>
    <x v="4"/>
    <n v="0.4494150034411562"/>
    <x v="4"/>
  </r>
  <r>
    <s v="b4faf9c37d8078853d20ae6c210afa43f709ae1a"/>
    <s v="5241e6854e0691c62e03cd87df666463ad6f61cd"/>
    <s v="ACTIVO"/>
    <s v="b015fc4d0ad8050efb8f4d92b7490b29a1fa8737"/>
    <n v="49"/>
    <s v="STEPWAY"/>
    <n v="2022"/>
    <s v="NUEVO STEPWAY PH2"/>
    <s v="2e892f86d188d01ec5691b7918003dc271108083"/>
    <s v="NUEVO"/>
    <n v="84"/>
    <d v="2021-09-29T00:00:00"/>
    <d v="2028-09-29T00:00:00"/>
    <m/>
    <n v="70600000"/>
    <n v="70600000"/>
    <n v="0"/>
    <n v="1554860"/>
    <s v="7f9e4021b093c57ae939c2999fa9b6f9d2ac5b97"/>
    <n v="0.62921971983533309"/>
    <n v="1.2009447865714571"/>
    <n v="-0.18575632502509701"/>
    <n v="3.918466331205709E-2"/>
    <n v="-0.49705409964536651"/>
    <x v="0"/>
    <n v="1"/>
    <x v="0"/>
  </r>
  <r>
    <s v="7c9435444c8a072fae5583e29d37eab803dd9fe0"/>
    <s v="9a021a4830e87fb2c10bb31f2340891d1e73daa0"/>
    <s v="ACTIVO"/>
    <s v="669a1c4d7a35437f4ec52d67ea00f7d8d2e18399"/>
    <n v="60"/>
    <s v="STEPWAY"/>
    <n v="2020"/>
    <s v="NUEVO STEPWAY PH2"/>
    <s v="2e892f86d188d01ec5691b7918003dc271108083"/>
    <s v="NUEVO"/>
    <n v="72"/>
    <d v="2020-02-01T00:00:00"/>
    <d v="2026-02-01T00:00:00"/>
    <m/>
    <n v="56170000"/>
    <n v="47034711"/>
    <n v="9135289"/>
    <n v="1121680"/>
    <s v="6019fe68bce0ec80749a2a513966e9cdf050114d"/>
    <n v="-1.978318673914601"/>
    <n v="0.53312506181969954"/>
    <n v="0.48612183982770601"/>
    <n v="-0.13599744203986719"/>
    <n v="0.97255557088134947"/>
    <x v="1"/>
    <n v="0.83736355705892829"/>
    <x v="0"/>
  </r>
  <r>
    <s v="4a7da8074f16e65e9157177e1ac17eae9d54bf21"/>
    <s v="ddebec0a068c4c9dd7bb5fa925061be275bfcc42"/>
    <s v="ACTIVO"/>
    <s v="4ed602eda8bf7f8f674b77a7266776acb1f1dd2a"/>
    <n v="46"/>
    <s v="KWID"/>
    <n v="2020"/>
    <s v="KWID"/>
    <s v="2e892f86d188d01ec5691b7918003dc271108083"/>
    <s v="NUEVO"/>
    <n v="84"/>
    <d v="2019-01-10T00:00:00"/>
    <d v="2026-01-10T00:00:00"/>
    <m/>
    <n v="36653000"/>
    <n v="36653000"/>
    <n v="0"/>
    <n v="899849"/>
    <s v="d5dc515a8564af9c1f984f09918a2ce99eeb6f02"/>
    <n v="-1.3476582251936871"/>
    <n v="1.2009447865714571"/>
    <n v="8.248000558603158E-2"/>
    <n v="-0.45727692927885311"/>
    <n v="1.668686467446636"/>
    <x v="0"/>
    <n v="1"/>
    <x v="0"/>
  </r>
  <r>
    <s v="2cf678f1bd9dbd71345f83a97c86065d71e175cf"/>
    <s v="414a9014aa03271d5bc7fe22262523a35165e8bc"/>
    <s v="ACTIVO"/>
    <s v="8d3a24744093455287e93feda3eb9991acdae36e"/>
    <n v="38"/>
    <s v="LOGAN"/>
    <n v="2019"/>
    <s v="NUEVO LOGAN"/>
    <m/>
    <s v="NUEVO"/>
    <n v="84"/>
    <d v="2018-11-27T00:00:00"/>
    <d v="2025-11-27T00:00:00"/>
    <m/>
    <n v="37730000"/>
    <n v="27730000"/>
    <n v="10000000"/>
    <n v="565124"/>
    <s v="21e56b31f691885fdd4e2c38d5fd98f8f5589c64"/>
    <n v="0.25324906771324951"/>
    <n v="0.1126298996616439"/>
    <n v="0.48612183982770601"/>
    <n v="-0.49358852446257812"/>
    <n v="-3.2966835268508812E-2"/>
    <x v="0"/>
    <n v="0.73495891863238805"/>
    <x v="2"/>
  </r>
  <r>
    <s v="a81c28cdba6aca230beed826fc4bf6eef27bb985"/>
    <s v="c6dfb054d7721327cfe3b63b216e59fbb27d2ad1"/>
    <s v="ACTIVO"/>
    <s v="7e56e2af0ef46a9f3840a5080889a18764a6b436"/>
    <n v="84"/>
    <s v="STEPWAY"/>
    <n v="2022"/>
    <s v="NUEVO STEPWAY PH2"/>
    <m/>
    <s v="NUEVO"/>
    <n v="84"/>
    <d v="2021-12-13T00:00:00"/>
    <d v="2028-12-13T00:00:00"/>
    <m/>
    <n v="67196077"/>
    <n v="67196077"/>
    <n v="0"/>
    <n v="1524043"/>
    <s v="0b9e5ef7ecdb21c3df2e91f8c180559e4790ebd3"/>
    <n v="-0.21974626882743631"/>
    <n v="1.2009447865714571"/>
    <n v="0.2094661248883162"/>
    <n v="-0.22267741898935381"/>
    <n v="-1.5025765057952249"/>
    <x v="0"/>
    <n v="1"/>
    <x v="0"/>
  </r>
  <r>
    <s v="1696965b222909f93c22619dc05437c1a0ad9407"/>
    <s v="aaa6eb8ffc1ea4c778467a64e12f41e7e2c6d278"/>
    <s v="ACTIVO"/>
    <s v="20b407ba18a4eddeb45c9654fb2ee3a53efe58e2"/>
    <n v="62"/>
    <s v="OROCH"/>
    <n v="2022"/>
    <s v="OROCH"/>
    <s v="aa53c8567ff812605778a953828db0859dac88bf"/>
    <s v="NUEVO"/>
    <n v="84"/>
    <d v="2021-05-19T00:00:00"/>
    <d v="2028-05-19T00:00:00"/>
    <m/>
    <n v="71465000"/>
    <n v="54465000"/>
    <n v="17000000"/>
    <n v="1174851"/>
    <s v="1a54234f7c81795f4271e355943d9c170a12a279"/>
    <n v="-0.72912586202509788"/>
    <n v="0.22416447227379621"/>
    <n v="-0.46241203996448682"/>
    <n v="0.1138630015477536"/>
    <n v="-0.96114136402222416"/>
    <x v="0"/>
    <n v="0.76212131812775485"/>
    <x v="2"/>
  </r>
  <r>
    <s v="8d2d78da3b163d656d0885491dd3153b4ab2a91d"/>
    <s v="b348ccc7dbb570bfa95aaaaf1b8cef3b0a3c773d"/>
    <s v="ACTIVO"/>
    <s v="d70c5ad6d9927086d188b2a0af85d533acdf3336"/>
    <n v="246"/>
    <s v="STEPWAY"/>
    <n v="2021"/>
    <s v="NUEVO STEPWAY PH2"/>
    <s v="2e892f86d188d01ec5691b7918003dc271108083"/>
    <s v="NUEVO"/>
    <n v="60"/>
    <d v="2020-10-08T00:00:00"/>
    <d v="2025-10-08T00:00:00"/>
    <m/>
    <n v="50000000"/>
    <n v="23000000"/>
    <n v="27000000"/>
    <n v="577163"/>
    <s v="f1460623c17c08451d00fb38742b8e09eea4ea70"/>
    <n v="0.75050057535858583"/>
    <n v="-1.016409730316334"/>
    <n v="-0.1067118350424142"/>
    <n v="0.1167976942885537"/>
    <n v="1.978077977031208"/>
    <x v="3"/>
    <n v="0.46"/>
    <x v="4"/>
  </r>
  <r>
    <s v="ecd79b08df8678b1051d999bf95ef016e283d5c4"/>
    <s v="1827bce04a465bd8c37681da14a06dafd0f3c8cb"/>
    <s v="ACTIVO"/>
    <s v="1e37c6928f415c93f35587957257b25f2220204d"/>
    <n v="87"/>
    <s v="DUSTER"/>
    <n v="2020"/>
    <s v="DUSTER"/>
    <s v="2e892f86d188d01ec5691b7918003dc271108083"/>
    <s v="NUEVO"/>
    <n v="84"/>
    <d v="2019-05-31T00:00:00"/>
    <d v="2026-05-31T00:00:00"/>
    <m/>
    <n v="49990000"/>
    <n v="49990000"/>
    <n v="0"/>
    <n v="1052673"/>
    <s v="bcea55f18d716a78cffe6d51a537622fc3feb487"/>
    <n v="1.3447767674225239"/>
    <n v="1.2009447865714571"/>
    <n v="0.88134428974112011"/>
    <n v="3.1607392015641689"/>
    <n v="1.0499034482774929"/>
    <x v="0"/>
    <n v="1"/>
    <x v="0"/>
  </r>
  <r>
    <s v="3a61e7f99905ac74bddd9f0317d16f96031f1c4c"/>
    <s v="82fb4b420394c2bdf46a31c178850966ee6697ad"/>
    <s v="ACTIVO"/>
    <s v="30c7c4d76d30bc37a7d13b4c95a2ac93f65f85d1"/>
    <n v="220"/>
    <s v="LOGAN"/>
    <n v="2018"/>
    <s v="NUEVO LOGAN"/>
    <m/>
    <s v="NUEVO"/>
    <n v="84"/>
    <d v="2017-08-18T00:00:00"/>
    <d v="2024-08-18T00:00:00"/>
    <m/>
    <n v="38670000"/>
    <n v="38670000"/>
    <n v="0"/>
    <n v="879516"/>
    <s v="0b05402a91a2f5b2e96fd4bfcedfa8ef2b9b5761"/>
    <n v="0.85965334532951332"/>
    <n v="1.2009447865714571"/>
    <n v="0.92086653473246149"/>
    <n v="1.6671724368502401"/>
    <n v="0.66316406129677774"/>
    <x v="0"/>
    <n v="1"/>
    <x v="0"/>
  </r>
  <r>
    <s v="448249d4b191e6dd7bd241dfcd1945740b1ebb3d"/>
    <s v="0d91b7b873c027bd839a0de50868e864f56dc31c"/>
    <s v="ACTIVO"/>
    <s v="93758adf11c46efe844e91612cf2940e4197d07c"/>
    <n v="38"/>
    <s v="CAPTUR"/>
    <n v="2020"/>
    <s v="CAPTUR"/>
    <s v="2e892f86d188d01ec5691b7918003dc271108083"/>
    <s v="NUEVO"/>
    <n v="84"/>
    <d v="2019-09-13T00:00:00"/>
    <d v="2026-09-13T00:00:00"/>
    <m/>
    <n v="74365000"/>
    <n v="74365000"/>
    <n v="0"/>
    <n v="1532110"/>
    <s v="d32b2544aa3cda758f28d956500fd6e0d7981c8d"/>
    <n v="0.65347589093998359"/>
    <n v="1.2009447865714571"/>
    <n v="0.61691446511184134"/>
    <n v="-0.1811034902379533"/>
    <n v="-0.34235834485308059"/>
    <x v="0"/>
    <n v="1"/>
    <x v="0"/>
  </r>
  <r>
    <s v="8b7aafe69b0a4fa5e91efbb71537c538c55760a5"/>
    <s v="93e9cce4464481d164c3cad9bd460f7f3fdf0b16"/>
    <s v="ACTIVO"/>
    <s v="739aaf9ca6cd95d31dd2ae79364c48d4e1510189"/>
    <n v="59"/>
    <s v="DUSTER"/>
    <n v="2022"/>
    <s v="NUEVA DUSTER"/>
    <s v="2e892f86d188d01ec5691b7918003dc271108083"/>
    <s v="NUEVO"/>
    <n v="48"/>
    <d v="2021-05-24T00:00:00"/>
    <d v="2025-05-24T00:00:00"/>
    <m/>
    <n v="79556000"/>
    <n v="41956000"/>
    <n v="37600000"/>
    <n v="1409879"/>
    <s v="6c55b3ba21e9cb7dc2512cad991949cb9fc0980d"/>
    <n v="-2.0753433583332028"/>
    <n v="-0.7397457178340342"/>
    <n v="-1.4134286281425461"/>
    <n v="-0.49020177884765792"/>
    <n v="-0.4197062222492236"/>
    <x v="5"/>
    <n v="0.5273769420282568"/>
    <x v="4"/>
  </r>
  <r>
    <s v="7a2731a35d878e569c9c0d7d0ecb2ca2236e37ad"/>
    <s v="1757eecfd2a73085c3118450eef998006f92aa4a"/>
    <s v="ACTIVO"/>
    <s v="a77c76312e7298e8d8cbf37d37191bb75af8eded"/>
    <n v="7"/>
    <s v="STEPWAY"/>
    <n v="2020"/>
    <s v="NUEVO STEPWAY PH2"/>
    <s v="2e892f86d188d01ec5691b7918003dc271108083"/>
    <s v="NUEVO"/>
    <n v="84"/>
    <d v="2020-11-08T00:00:00"/>
    <d v="2027-11-08T00:00:00"/>
    <m/>
    <n v="51890000"/>
    <n v="46890000"/>
    <n v="5000000"/>
    <n v="1090078"/>
    <s v="d4fe067a31477c3902f47c94ed98e66bfafeebdb"/>
    <n v="-0.29251478214138787"/>
    <n v="0.80527971928385556"/>
    <n v="1.4741779646112401"/>
    <n v="-0.59534887908351852"/>
    <n v="-1.7346201379836541"/>
    <x v="0"/>
    <n v="0.90364232029292735"/>
    <x v="0"/>
  </r>
  <r>
    <s v="1b691df7ee049919a6101eaba33929e55044b2c6"/>
    <s v="ef0df979c4163f52cedf1a0b9c422b74e0143230"/>
    <s v="ACTIVO"/>
    <s v="ac4cf0c7abcdae09914607ba0408545023141170"/>
    <n v="62"/>
    <s v="KWID"/>
    <n v="2021"/>
    <s v="KWID"/>
    <s v="2e892f86d188d01ec5691b7918003dc271108083"/>
    <s v="NUEVO"/>
    <n v="84"/>
    <d v="2020-11-12T00:00:00"/>
    <d v="2027-11-12T00:00:00"/>
    <m/>
    <n v="39990000"/>
    <n v="39990000"/>
    <n v="0"/>
    <n v="844929"/>
    <s v="1a54234f7c81795f4271e355943d9c170a12a279"/>
    <n v="-1.2748897118797351"/>
    <n v="1.2009447865714571"/>
    <n v="0.24898836987965761"/>
    <n v="-0.58657732742621638"/>
    <n v="-0.88379348662608126"/>
    <x v="0"/>
    <n v="1"/>
    <x v="0"/>
  </r>
  <r>
    <s v="b42e2e5b29f958ecbcb2b6ab81ee03823b1b8d58"/>
    <s v="7c224bc97a6b006362d2727efdc07b0740643d7b"/>
    <s v="ACTIVO"/>
    <s v="ac4cf0c7abcdae09914607ba0408545023141170"/>
    <n v="61"/>
    <s v="KWID"/>
    <n v="2021"/>
    <s v="KWID"/>
    <s v="2e892f86d188d01ec5691b7918003dc271108083"/>
    <s v="NUEVO"/>
    <n v="84"/>
    <d v="2020-12-23T00:00:00"/>
    <d v="2027-12-23T00:00:00"/>
    <m/>
    <n v="40490000"/>
    <n v="40490000"/>
    <n v="0"/>
    <n v="896995"/>
    <s v="5ff736dd5fe05d193ce7c5ec63ce711d264e48d3"/>
    <n v="-0.2318743543797615"/>
    <n v="1.2009447865714571"/>
    <n v="-0.1067118350424142"/>
    <n v="-0.29305096590541918"/>
    <n v="-0.72909773183379534"/>
    <x v="0"/>
    <n v="1"/>
    <x v="0"/>
  </r>
  <r>
    <s v="c73c273cee0fcaa69e61b7c993fd8998348ed830"/>
    <s v="014ab44e4c9defe2e8737280919f1cbbb258ccba"/>
    <s v="ACTIVO"/>
    <s v="326bc2b0b0799eff92891e858f0137cd54c140d7"/>
    <n v="1242909"/>
    <s v="USADOS"/>
    <n v="2019"/>
    <s v="USADOS MM"/>
    <m/>
    <s v="USADO"/>
    <n v="84"/>
    <d v="2021-10-20T00:00:00"/>
    <d v="2028-10-20T00:00:00"/>
    <m/>
    <n v="34990000"/>
    <n v="15990000"/>
    <n v="19000000"/>
    <n v="373361"/>
    <s v="5a6c182d6041dc624b8f67b4fb96570a8bc021d5"/>
    <n v="-1.189993113013458"/>
    <n v="-1.0287788286872961"/>
    <n v="0.60468857480173022"/>
    <n v="-0.85441168536413004"/>
    <n v="0.89520769348520657"/>
    <x v="0"/>
    <n v="0.45698771077450701"/>
    <x v="4"/>
  </r>
  <r>
    <s v="81a28ef3cca13f656d622201c66586ae28167043"/>
    <s v="b2f64f8c469170ec52f6468a16eddeae6d8b71f2"/>
    <s v="ACTIVO"/>
    <s v="4ed602eda8bf7f8f674b77a7266776acb1f1dd2a"/>
    <n v="27"/>
    <s v="KWID"/>
    <n v="2020"/>
    <s v="KWID"/>
    <s v="2e892f86d188d01ec5691b7918003dc271108083"/>
    <s v="NUEVO"/>
    <n v="84"/>
    <d v="2019-01-11T00:00:00"/>
    <d v="2026-01-11T00:00:00"/>
    <m/>
    <n v="37640000"/>
    <n v="37640000"/>
    <n v="0"/>
    <n v="950923"/>
    <s v="a17e64045ea62e7e0050c926a5eadd4e069e53c5"/>
    <n v="-0.4986922365309176"/>
    <n v="1.2009447865714571"/>
    <n v="8.7908583546817493E-2"/>
    <n v="-0.70992801939041039"/>
    <n v="-0.72909773183379534"/>
    <x v="0"/>
    <n v="1"/>
    <x v="0"/>
  </r>
  <r>
    <s v="4823b32578804ded67208c2c3e948054d9fec647"/>
    <s v="eebb8045f63c1f66715c79b7f0bf1998bca91d54"/>
    <s v="ACTIVO"/>
    <s v="a77c76312e7298e8d8cbf37d37191bb75af8eded"/>
    <n v="15"/>
    <s v="CAPTUR"/>
    <n v="2021"/>
    <s v="CAPTUR"/>
    <s v="2e892f86d188d01ec5691b7918003dc271108083"/>
    <s v="NUEVO"/>
    <n v="84"/>
    <d v="2021-01-18T00:00:00"/>
    <d v="2028-01-18T00:00:00"/>
    <m/>
    <n v="77660000"/>
    <n v="79192000"/>
    <n v="0"/>
    <n v="1720973"/>
    <s v="930702ec2c3e72d456d907ad7e50a046ee285aa5"/>
    <n v="0.1077120410853462"/>
    <n v="1.281948094434604"/>
    <n v="0.60468857480173022"/>
    <n v="-0.62420359326661523"/>
    <n v="1.127251325673635"/>
    <x v="0"/>
    <n v="1.0197270151944373"/>
    <x v="0"/>
  </r>
  <r>
    <s v="f1e0458c339ee90b2c177b3fd6ed091367d1c041"/>
    <s v="03b4803eedec6b8e6ce54a6b18b60d96bf62930e"/>
    <s v="ACTIVO"/>
    <s v="199c6dec4e012c479e3865ff88b5346ccb60b104"/>
    <n v="62"/>
    <s v="SANDERO"/>
    <n v="2021"/>
    <s v="NUEVO SANDERO PH2"/>
    <s v="2e892f86d188d01ec5691b7918003dc271108083"/>
    <s v="NUEVO"/>
    <n v="84"/>
    <d v="2021-02-19T00:00:00"/>
    <d v="2028-02-19T00:00:00"/>
    <m/>
    <n v="43179308"/>
    <n v="43990000"/>
    <n v="0"/>
    <n v="967127"/>
    <s v="1a54234f7c81795f4271e355943d9c170a12a279"/>
    <n v="-0.6442292631588209"/>
    <n v="1.2780389649701229"/>
    <n v="-0.20881096796306109"/>
    <n v="-0.83139880865341775"/>
    <n v="0.35377255171220601"/>
    <x v="0"/>
    <n v="1.0187750114012943"/>
    <x v="0"/>
  </r>
  <r>
    <s v="2b9885c297e2cbb5950e1ffac79af22db43dd5fc"/>
    <s v="119c9ce78740ec5c135b199c9456ad0d7a53d9e9"/>
    <s v="ACTIVO"/>
    <s v="2f1f55f7d5e4638dee5a1a64ea8954c3ffe4902c"/>
    <n v="60"/>
    <s v="SANDERO"/>
    <n v="2018"/>
    <s v="NUEVO SANDERO"/>
    <m/>
    <s v="NUEVO"/>
    <n v="72"/>
    <d v="2017-07-11T00:00:00"/>
    <d v="2023-07-11T00:00:00"/>
    <m/>
    <n v="31600000"/>
    <n v="26600000"/>
    <n v="5000000"/>
    <n v="605252"/>
    <s v="d7ba29214e26fca7c43eb9f199a80e049e060e7b"/>
    <n v="1.0537027141667179"/>
    <n v="0.55122768715520309"/>
    <n v="0.80229979975843724"/>
    <n v="-0.50620883172068531"/>
    <n v="-0.57440197704150942"/>
    <x v="1"/>
    <n v="0.84177215189873422"/>
    <x v="0"/>
  </r>
  <r>
    <s v="0a3f9ca871b1561a4af762587bffbfc5c364a8fb"/>
    <s v="c3e26b83bb77c747963e982153abf83946f212eb"/>
    <s v="ACTIVO"/>
    <s v="326bc2b0b0799eff92891e858f0137cd54c140d7"/>
    <n v="62"/>
    <s v="USADOS"/>
    <n v="2019"/>
    <s v="USADOS MM"/>
    <m/>
    <s v="USADO"/>
    <n v="84"/>
    <d v="2021-06-22T00:00:00"/>
    <d v="2028-06-22T00:00:00"/>
    <m/>
    <n v="36500000"/>
    <n v="31500000"/>
    <n v="5000000"/>
    <n v="888539"/>
    <s v="fc7bdc755b16bdb0247d7a6271249db666c6767c"/>
    <n v="-0.87466288865300112"/>
    <n v="0.63844998269327535"/>
    <n v="0.2094661248883162"/>
    <n v="-0.8069706944572077"/>
    <n v="-1.5799243831913681"/>
    <x v="0"/>
    <n v="0.86301369863013699"/>
    <x v="0"/>
  </r>
  <r>
    <s v="71effad72a8547b4b4a0c2a39be2a481cd075c35"/>
    <s v="486a184da0c184c848bcea4ce1219efd611998ce"/>
    <s v="ACTIVO"/>
    <s v="7e56e2af0ef46a9f3840a5080889a18764a6b436"/>
    <n v="236"/>
    <s v="DUSTER"/>
    <n v="2022"/>
    <s v="NUEVA DUSTER"/>
    <m/>
    <s v="NUEVO"/>
    <n v="84"/>
    <d v="2021-12-21T00:00:00"/>
    <d v="2028-12-21T00:00:00"/>
    <m/>
    <n v="84800000"/>
    <n v="59800000"/>
    <n v="25000000"/>
    <n v="1303598"/>
    <s v="e05a7593bcbc82d3470e473adb88137dfd0ae415"/>
    <n v="-1.3355301396413619"/>
    <n v="-9.6130165861858935E-3"/>
    <n v="0.6442108197930716"/>
    <n v="0.29964577998816633"/>
    <n v="0.27642467431606299"/>
    <x v="0"/>
    <n v="0.70518867924528306"/>
    <x v="2"/>
  </r>
  <r>
    <s v="ceeb3fe269444ce89a37cb1689d085689a7057f0"/>
    <s v="74373af9a951394f0af08702f785efe8aceb1a56"/>
    <s v="ACTIVO"/>
    <s v="e5ae4e0d26770ed8bd3be893c54d33e979be4357"/>
    <n v="166727192"/>
    <s v="USADOS"/>
    <n v="2017"/>
    <s v="USADOS MM"/>
    <m/>
    <s v="USADO"/>
    <n v="72"/>
    <d v="2021-10-15T00:00:00"/>
    <d v="2027-10-15T00:00:00"/>
    <m/>
    <n v="83990000"/>
    <n v="54990000"/>
    <n v="29000000"/>
    <n v="1421647"/>
    <s v="dec720a25d27bb924541202a14cc564824a3425e"/>
    <n v="-0.81402246089137476"/>
    <n v="-0.21684483101410101"/>
    <n v="0.99991102471514426"/>
    <n v="1.335268711358256"/>
    <n v="-1.5025765057952249"/>
    <x v="1"/>
    <n v="0.65472080009524947"/>
    <x v="2"/>
  </r>
  <r>
    <s v="2f7132b073c8574a023af9d241a96f7d2ef8bb93"/>
    <s v="579ce274b6c74c8c8d6a5d64cdae1f2bf8d7cbd2"/>
    <s v="ACTIVO"/>
    <s v="a7867200474c1bcd31ba833782f73235bff8f95c"/>
    <n v="61"/>
    <s v="SANDERO"/>
    <n v="2019"/>
    <s v="NUEVO SANDERO"/>
    <s v="2e892f86d188d01ec5691b7918003dc271108083"/>
    <s v="NUEVO"/>
    <n v="84"/>
    <d v="2019-02-15T00:00:00"/>
    <d v="2026-02-15T00:00:00"/>
    <m/>
    <n v="37290000"/>
    <n v="33561000"/>
    <n v="3729000"/>
    <n v="662841"/>
    <s v="f268b19e1bfbcb40253adf266d11628fda515d56"/>
    <n v="-0.30464286769371318"/>
    <n v="0.79032357974038436"/>
    <n v="0.11284494641287959"/>
    <n v="-0.43880150839934168"/>
    <n v="-0.1103147126646518"/>
    <x v="0"/>
    <n v="0.9"/>
    <x v="0"/>
  </r>
  <r>
    <s v="8baa1650d202a54b8e1c614056502add34784e5a"/>
    <s v="06fe5aaa1f8b9b776219ac3f9938972f88bb4463"/>
    <s v="ACTIVO"/>
    <s v="4b10e30d8c1ffba85604025ea04fa9f7bd4d9d84"/>
    <n v="76"/>
    <s v="USADOS"/>
    <n v="2015"/>
    <s v="USADOS MM"/>
    <m/>
    <s v="USADO"/>
    <n v="72"/>
    <d v="2021-04-11T00:00:00"/>
    <d v="2027-04-11T00:00:00"/>
    <m/>
    <n v="27000000"/>
    <n v="27000000"/>
    <n v="0"/>
    <n v="703433"/>
    <s v="cca028d5175addbf7cc3ee31799dcae7f9872a54"/>
    <n v="-0.51082032208324291"/>
    <n v="1.2009447865714571"/>
    <n v="1.118477759689168"/>
    <n v="-0.66279171610348975"/>
    <n v="-1.7346201379836541"/>
    <x v="1"/>
    <n v="1"/>
    <x v="0"/>
  </r>
  <r>
    <s v="b5261f0579320ef30315a6ce46f78f0599a81651"/>
    <s v="b4cc9c21eeb8b27fd8c6c30adaa4cb7706913477"/>
    <s v="ACTIVO"/>
    <s v="bd9f7b705f02905ed8956333887b94e76066fcb7"/>
    <n v="236"/>
    <s v="USADOS"/>
    <n v="2012"/>
    <s v="USADOS MM"/>
    <m/>
    <s v="USADO"/>
    <n v="60"/>
    <d v="2021-08-03T00:00:00"/>
    <d v="2026-08-03T00:00:00"/>
    <m/>
    <n v="26500000"/>
    <n v="26500000"/>
    <n v="0"/>
    <n v="724289"/>
    <s v="0f9b5dd1053091f7cd0591c9ce15485174f94dc7"/>
    <n v="-0.86253480310067587"/>
    <n v="1.2009447865714571"/>
    <n v="0.28851061487099899"/>
    <n v="-0.99789698493156975"/>
    <n v="-1.3478807510029389"/>
    <x v="3"/>
    <n v="1"/>
    <x v="0"/>
  </r>
  <r>
    <s v="8e07a10f5e13d77f79619c6db0a9c3ab913325ee"/>
    <s v="592846482c7a53886b30bcc8af1128af73ab86ab"/>
    <s v="ACTIVO"/>
    <s v="7f22d9d1b26328e8bc33183cd50a33df11a0448b"/>
    <n v="220"/>
    <s v="KWID"/>
    <n v="2022"/>
    <s v="KWID"/>
    <s v="2e892f86d188d01ec5691b7918003dc271108083"/>
    <s v="NUEVO"/>
    <n v="84"/>
    <d v="2021-04-08T00:00:00"/>
    <d v="2028-04-08T00:00:00"/>
    <m/>
    <n v="42326900"/>
    <n v="42326900"/>
    <n v="0"/>
    <n v="888689"/>
    <s v="d5dc515a8564af9c1f984f09918a2ce99eeb6f02"/>
    <n v="0.66560397649230885"/>
    <n v="1.2009447865714571"/>
    <n v="0.16994387989697479"/>
    <n v="1.556927295390822"/>
    <n v="0.35377255171220601"/>
    <x v="0"/>
    <n v="1"/>
    <x v="0"/>
  </r>
  <r>
    <s v="a65780e5a13d26afdbec2de3a2ee4da80c583df9"/>
    <s v="1e0f32376a49076c1b2f2272d9b9cf5b8b755deb"/>
    <s v="ACTIVO"/>
    <s v="b0beaa55edc82f682338f0726eb2ffbc0981a33d"/>
    <n v="166727192"/>
    <s v="USADOS"/>
    <n v="2021"/>
    <s v="USADOS MM"/>
    <m/>
    <s v="USADO"/>
    <n v="84"/>
    <d v="2021-10-28T00:00:00"/>
    <d v="2028-10-28T00:00:00"/>
    <m/>
    <n v="39990000"/>
    <n v="34990000"/>
    <n v="5000000"/>
    <n v="836056"/>
    <s v="dec720a25d27bb924541202a14cc564824a3425e"/>
    <n v="-1.189993113013458"/>
    <n v="0.68753992681767795"/>
    <n v="0.92086653473246149"/>
    <n v="-0.85006673369371444"/>
    <n v="-1.11583711881451"/>
    <x v="0"/>
    <n v="0.87496874218554643"/>
    <x v="0"/>
  </r>
  <r>
    <s v="e6f726717585b11e1eebf82da816920eb7ea6a83"/>
    <s v="b419af8c3cff4bc36e55a7a36a9e45d88246318c"/>
    <s v="ACTIVO"/>
    <s v="1e37c6928f415c93f35587957257b25f2220204d"/>
    <n v="76"/>
    <s v="STEPWAY"/>
    <n v="2019"/>
    <s v="NUEVO STEPWAY"/>
    <s v="2e892f86d188d01ec5691b7918003dc271108083"/>
    <s v="NUEVO"/>
    <n v="60"/>
    <d v="2019-05-27T00:00:00"/>
    <d v="2024-05-27T00:00:00"/>
    <m/>
    <n v="48990000"/>
    <n v="23990000"/>
    <n v="25000000"/>
    <n v="592283"/>
    <s v="e479a237a33c879450fd7f632a21723886088e64"/>
    <n v="-0.1469777555134846"/>
    <n v="-0.89448901028031103"/>
    <n v="0.36755510485368181"/>
    <n v="-0.69399066629973627"/>
    <n v="-0.26501046745693763"/>
    <x v="3"/>
    <n v="0.48969177383139417"/>
    <x v="4"/>
  </r>
  <r>
    <s v="440d83eb571ba4c29d12e23d003b0129127ab793"/>
    <s v="d9182fd0a365c009eae6a462a31c46e8374495ff"/>
    <s v="ACTIVO"/>
    <s v="51b223e24d57bc8c01c5001f8833c44559fa1fc7"/>
    <n v="38"/>
    <s v="STEPWAY"/>
    <n v="2018"/>
    <s v="NUEVO STEPWAY"/>
    <m/>
    <s v="NUEVO"/>
    <n v="60"/>
    <d v="2017-08-17T00:00:00"/>
    <d v="2022-08-17T00:00:00"/>
    <m/>
    <n v="41993000"/>
    <n v="41993000"/>
    <n v="0"/>
    <n v="1065914"/>
    <s v="c3526f071683c463fb194b75b8f6200605fa54f5"/>
    <n v="1.2962644252132229"/>
    <n v="1.2009447865714571"/>
    <n v="0.80229979975843724"/>
    <n v="0.57973269585634202"/>
    <n v="0.97255557088134947"/>
    <x v="3"/>
    <n v="1"/>
    <x v="0"/>
  </r>
  <r>
    <s v="8976fddea998f28077bdf4b203c5cbca2496ce1a"/>
    <s v="c97d849ddd28eee3d05a557a21f8873a6f8cfdb7"/>
    <s v="ACTIVO"/>
    <s v="84692ffb9a41a31d85e60acfe6a8d9a056b2b99f"/>
    <n v="60"/>
    <s v="DUSTER"/>
    <n v="2019"/>
    <s v="DUSTER"/>
    <m/>
    <s v="NUEVO"/>
    <n v="84"/>
    <d v="2018-08-31T00:00:00"/>
    <d v="2025-08-31T00:00:00"/>
    <m/>
    <n v="59210000"/>
    <n v="47368000"/>
    <n v="11842000"/>
    <n v="988346"/>
    <s v="026f2dbff0f657cf8b51a37de1e13584f2ccb0a9"/>
    <n v="-3.00920594586225"/>
    <n v="0.37970237290931202"/>
    <n v="-0.19053037508658119"/>
    <n v="1.447208885143761"/>
    <n v="0.27642467431606299"/>
    <x v="0"/>
    <n v="0.8"/>
    <x v="2"/>
  </r>
  <r>
    <s v="9802900dfd37b7158a6d54f9ddbc31f594c6fb30"/>
    <s v="85ed4742a187f7c8bc958dc5790c0974d1161711"/>
    <s v="ACTIVO"/>
    <s v="dac4926c8971166aacc848a5374cc4b93349c086"/>
    <n v="46"/>
    <s v="USADOS"/>
    <n v="2020"/>
    <s v="USADOS MM"/>
    <s v="2e892f86d188d01ec5691b7918003dc271108083"/>
    <s v="USADO"/>
    <n v="24"/>
    <d v="2020-11-25T00:00:00"/>
    <d v="2022-11-25T00:00:00"/>
    <m/>
    <n v="46000000"/>
    <n v="18390000"/>
    <n v="27610000"/>
    <n v="941869"/>
    <s v="7e550c4e4136820a2fa73809cb7d39457dab78e5"/>
    <n v="0.1562243832946473"/>
    <n v="-1.263675109212437"/>
    <n v="-0.30432305999912118"/>
    <n v="8.598308860642688E-2"/>
    <n v="1.3592949578620639"/>
    <x v="2"/>
    <n v="0.39978260869565219"/>
    <x v="1"/>
  </r>
  <r>
    <s v="a1f8cc6f7eb535a14de0a23b48bbf7c292e49d4c"/>
    <s v="91464f7ef15ca824cfbf00bdff4c4507140fc606"/>
    <s v="ACTIVO"/>
    <s v="a77c76312e7298e8d8cbf37d37191bb75af8eded"/>
    <n v="48"/>
    <s v="DUSTER"/>
    <n v="2021"/>
    <s v="DUSTER"/>
    <s v="2e892f86d188d01ec5691b7918003dc271108083"/>
    <s v="NUEVO"/>
    <n v="84"/>
    <d v="2020-09-28T00:00:00"/>
    <d v="2027-09-28T00:00:00"/>
    <m/>
    <n v="67690000"/>
    <n v="59690000"/>
    <n v="8000000"/>
    <n v="1379279"/>
    <s v="33a4a5fc270bf1ce3ae20561056b2ba805df815d"/>
    <n v="2.2815442219069261E-2"/>
    <n v="0.71564863431136228"/>
    <n v="1.395133474628558"/>
    <n v="0.37274790743150132"/>
    <n v="-0.34235834485308059"/>
    <x v="0"/>
    <n v="0.88181415275520758"/>
    <x v="0"/>
  </r>
  <r>
    <s v="06b020743089e5c786f38888cc64556392a8fb28"/>
    <s v="1a6ea9cc9cf66f40b6ddbb3097465b1d7dac5f39"/>
    <s v="ACTIVO"/>
    <s v="ec77d5752b8cc2793a6ea70b5f1a1032e272ebbf"/>
    <n v="48"/>
    <s v="USADOS"/>
    <n v="2015"/>
    <s v="USADOS MM"/>
    <m/>
    <s v="NUEVO"/>
    <n v="60"/>
    <d v="2021-09-03T00:00:00"/>
    <d v="2026-09-03T00:00:00"/>
    <m/>
    <n v="24000000"/>
    <n v="20000000"/>
    <n v="4000000"/>
    <n v="497482"/>
    <s v="1aba83a2bcdc0ee0ade96b67732e7d9804307f8e"/>
    <n v="-1.214249284118109"/>
    <n v="0.51657610851966951"/>
    <n v="1.1975222496718509"/>
    <n v="-0.9320887737596466"/>
    <n v="-1.425228628399082"/>
    <x v="3"/>
    <n v="0.83333333333333337"/>
    <x v="0"/>
  </r>
  <r>
    <s v="532b20bebfdeac6ddf85da679e56a783558e95f7"/>
    <s v="1a6a4bf7e28107df57901a2cf2e2d66bf2a2e32d"/>
    <s v="ACTIVO"/>
    <s v="20b407ba18a4eddeb45c9654fb2ee3a53efe58e2"/>
    <n v="60"/>
    <s v="STEPWAY"/>
    <n v="2022"/>
    <s v="NUEVO STEPWAY PH2"/>
    <s v="2e892f86d188d01ec5691b7918003dc271108083"/>
    <s v="NUEVO"/>
    <n v="84"/>
    <d v="2021-06-29T00:00:00"/>
    <d v="2028-06-29T00:00:00"/>
    <m/>
    <n v="58410000"/>
    <n v="58410000"/>
    <n v="0"/>
    <n v="1245795"/>
    <s v="026f2dbff0f657cf8b51a37de1e13584f2ccb0a9"/>
    <n v="-0.60784500650184503"/>
    <n v="1.2009447865714571"/>
    <n v="0.36755510485368181"/>
    <n v="0.1057645506457492"/>
    <n v="0.35377255171220601"/>
    <x v="0"/>
    <n v="1"/>
    <x v="0"/>
  </r>
  <r>
    <s v="70b959a4b7d2bbb6e722f74f19210f6f20117835"/>
    <s v="65b1cb68f183ad59bff14a551d62213ddcd80dcf"/>
    <s v="ACTIVO"/>
    <s v="93758adf11c46efe844e91612cf2940e4197d07c"/>
    <n v="74"/>
    <s v="LOGAN"/>
    <n v="2020"/>
    <s v="NUEVO LOGAN"/>
    <s v="2e892f86d188d01ec5691b7918003dc271108083"/>
    <s v="NUEVO"/>
    <n v="84"/>
    <d v="2019-08-22T00:00:00"/>
    <d v="2026-08-22T00:00:00"/>
    <m/>
    <n v="39390000"/>
    <n v="32540000"/>
    <n v="6850000"/>
    <n v="682181"/>
    <s v="cfff2798968beabd4a75557f5efa4642e73d04b9"/>
    <n v="0.8353971742248627"/>
    <n v="0.4868662725341768"/>
    <n v="-0.13062196329503109"/>
    <n v="-0.39315744426223309"/>
    <n v="0.66316406129677774"/>
    <x v="0"/>
    <n v="0.82609799441482612"/>
    <x v="0"/>
  </r>
  <r>
    <s v="15312d97cfc042ef398d659e8c18131c945c474d"/>
    <s v="404e7637bb478b81851905ab672e13d335d9c3b3"/>
    <s v="ACTIVO"/>
    <s v="f9549cb27bbedcfb8966ed57bc461cd34c30c623"/>
    <n v="220"/>
    <s v="SANDERO"/>
    <n v="2021"/>
    <s v="NUEVO SANDERO PH2"/>
    <s v="2e892f86d188d01ec5691b7918003dc271108083"/>
    <s v="NUEVO"/>
    <n v="24"/>
    <d v="2021-04-05T00:00:00"/>
    <d v="2023-04-05T00:00:00"/>
    <m/>
    <n v="50990000"/>
    <n v="24000000"/>
    <n v="26990000"/>
    <n v="1172897"/>
    <s v="d5dc515a8564af9c1f984f09918a2ce99eeb6f02"/>
    <n v="0.16835246884697261"/>
    <n v="-0.97255322722941495"/>
    <n v="-0.81811224488655909"/>
    <n v="0.75855047461730551"/>
    <n v="1.281947080465921"/>
    <x v="2"/>
    <n v="0.47068052559325357"/>
    <x v="4"/>
  </r>
  <r>
    <s v="21510ac69e1e8f146b1874fddc6fdafef83f8129"/>
    <s v="49f83b6779bd6f74cfe7f537cb2902a794fd87f5"/>
    <s v="ACTIVO"/>
    <s v="a77c76312e7298e8d8cbf37d37191bb75af8eded"/>
    <n v="49"/>
    <s v="SANDERO"/>
    <n v="2021"/>
    <s v="NUEVO SANDERO PH2"/>
    <s v="2e892f86d188d01ec5691b7918003dc271108083"/>
    <s v="NUEVO"/>
    <n v="84"/>
    <d v="2020-09-21T00:00:00"/>
    <d v="2027-09-21T00:00:00"/>
    <m/>
    <n v="44959350"/>
    <n v="44959350"/>
    <n v="0"/>
    <n v="964934"/>
    <s v="87e15bf1cdf86c075c8ab551c1cd6cdf48f66158"/>
    <n v="-0.48656415097859229"/>
    <n v="1.2009447865714571"/>
    <n v="0.44659959483636458"/>
    <n v="-0.40696032449426822"/>
    <n v="-1.5025765057952249"/>
    <x v="0"/>
    <n v="1"/>
    <x v="0"/>
  </r>
  <r>
    <s v="a5d12db3b6ee8bb414d4cf8206651cc883a60559"/>
    <s v="3ed219e39f6fef25cbc87c7f925184a72e909da5"/>
    <s v="ACTIVO"/>
    <s v="e126e89451259d885ec2ab55b4369e479485f888"/>
    <n v="-1"/>
    <s v="USADOS"/>
    <n v="2015"/>
    <s v="USADOS MM"/>
    <m/>
    <s v="USADO"/>
    <n v="60"/>
    <d v="2021-07-16T00:00:00"/>
    <d v="2026-07-16T00:00:00"/>
    <m/>
    <n v="37000000"/>
    <n v="36700000"/>
    <n v="300000"/>
    <n v="1023832"/>
    <s v="781cf5ecb6fbc43f3e781d22c77fdd7e6de8b0dd"/>
    <n v="-1.299145882984386"/>
    <n v="1.1676511752067751"/>
    <n v="0.6442108197930716"/>
    <n v="-0.80331079207620759"/>
    <n v="-1.3478807510029389"/>
    <x v="3"/>
    <n v="0.99189189189189186"/>
    <x v="0"/>
  </r>
  <r>
    <s v="8860da303e89150a91809b522fd0434bcbaab739"/>
    <s v="b62d794b75a3d52ffb1b0c9d0a87952ebe0d3739"/>
    <s v="ACTIVO"/>
    <s v="44f5f8de4291a4a16492fe0b13036cffd8ffdb43"/>
    <n v="15"/>
    <s v="STEPWAY"/>
    <n v="2021"/>
    <s v="NUEVO STEPWAY PH2"/>
    <s v="2e892f86d188d01ec5691b7918003dc271108083"/>
    <s v="NUEVO"/>
    <n v="84"/>
    <d v="2020-06-24T00:00:00"/>
    <d v="2027-06-24T00:00:00"/>
    <m/>
    <n v="60390000"/>
    <n v="60390000"/>
    <n v="0"/>
    <n v="1386538"/>
    <s v="930702ec2c3e72d456d907ad7e50a046ee285aa5"/>
    <n v="-0.8018943753390495"/>
    <n v="1.2009447865714571"/>
    <n v="0.13042163490563341"/>
    <n v="2.9252203179550569"/>
    <n v="4.4381042127634142E-2"/>
    <x v="0"/>
    <n v="1"/>
    <x v="0"/>
  </r>
  <r>
    <s v="f6064b75755cc64f29c63282987e845c95d4460f"/>
    <s v="d3b98810af2f4f06d7d1785b5202139c622be654"/>
    <s v="ACTIVO"/>
    <s v="a24a0e02d5006b1c2d757c7a4f784b846611a8d0"/>
    <n v="167019560"/>
    <s v="USADOS"/>
    <n v="2013"/>
    <s v="USADOS MM"/>
    <m/>
    <s v="USADO"/>
    <n v="60"/>
    <d v="2021-09-08T00:00:00"/>
    <d v="2026-09-08T00:00:00"/>
    <m/>
    <n v="25800000"/>
    <n v="21400000"/>
    <n v="4400000"/>
    <n v="580898"/>
    <s v="725eb288293320bc08ad0fe71349f9acc1c65ea0"/>
    <n v="-0.37741138100766491"/>
    <n v="0.50066055786730235"/>
    <n v="0.16994387989697479"/>
    <n v="-0.98407452237973059"/>
    <n v="0.66316406129677774"/>
    <x v="3"/>
    <n v="0.8294573643410853"/>
    <x v="0"/>
  </r>
  <r>
    <s v="80b9df3c69dea14f7e2726c7106e4145197f58d5"/>
    <s v="0cd98d7a1399789f61ebcf8074ce23570e367541"/>
    <s v="ACTIVO"/>
    <s v="5aabe03120f86f013cb2b84ae933de97d71c16df"/>
    <n v="236"/>
    <s v="USADOS"/>
    <n v="2012"/>
    <s v="USADOS MM"/>
    <m/>
    <s v="USADO"/>
    <n v="60"/>
    <d v="2019-12-17T00:00:00"/>
    <d v="2024-12-17T00:00:00"/>
    <m/>
    <n v="17600000"/>
    <n v="16800000"/>
    <n v="800000"/>
    <n v="469835"/>
    <s v="21a5099f22149f87b9360215c5d9ae9acd4fe6fd"/>
    <n v="-0.93530331641462749"/>
    <n v="1.0142987834664241"/>
    <n v="1.395133474628558"/>
    <n v="-0.99638615917313023"/>
    <n v="-0.1103147126646518"/>
    <x v="3"/>
    <n v="0.95454545454545459"/>
    <x v="0"/>
  </r>
  <r>
    <s v="883862aecdea4ab415bd869fdef82cf8f1c0c600"/>
    <s v="35acff044cd06d5e7cbc917e4315911ae2cc5b35"/>
    <s v="ACTIVO"/>
    <s v="22e7ddcba3dd6655539862208ca15c8c7477ea7d"/>
    <n v="220"/>
    <s v="USADOS"/>
    <n v="2011"/>
    <s v="USADOS MM"/>
    <m/>
    <s v="NUEVO"/>
    <n v="60"/>
    <d v="2020-03-18T00:00:00"/>
    <d v="2025-03-18T00:00:00"/>
    <m/>
    <n v="28900000"/>
    <n v="28900000"/>
    <n v="0"/>
    <n v="809906"/>
    <s v="5dabf078a5502b05bb2f18b38d793559b1684589"/>
    <n v="-1.517451422926241"/>
    <n v="1.2009447865714571"/>
    <n v="0.72325530977575447"/>
    <n v="-0.953539379634468"/>
    <n v="-1.5799243831913681"/>
    <x v="3"/>
    <n v="1"/>
    <x v="0"/>
  </r>
  <r>
    <s v="6a9ae3d332fa647a1b72f26fc4ae007ae2900b13"/>
    <s v="7e6549725a54b951e5112c299edd44220e6a3622"/>
    <s v="ACTIVO"/>
    <s v="b4e4c47385be5faca1df9f419a51558ded0d1ce0"/>
    <n v="246"/>
    <s v="USADOS"/>
    <n v="2015"/>
    <s v="USADOS MM"/>
    <m/>
    <s v="USADO"/>
    <n v="72"/>
    <d v="2019-07-02T00:00:00"/>
    <d v="2025-07-02T00:00:00"/>
    <m/>
    <n v="21112000"/>
    <n v="19000800"/>
    <n v="2111200"/>
    <n v="446982"/>
    <s v="a69f010680fca3bb97470fe907d42f1759ba6938"/>
    <n v="0.79901291756788695"/>
    <n v="0.79032357974038436"/>
    <n v="0.28851061487099899"/>
    <n v="-0.84285446573877365"/>
    <n v="-0.88379348662608126"/>
    <x v="1"/>
    <n v="0.9"/>
    <x v="0"/>
  </r>
  <r>
    <s v="5722ab40dfc7fa3c039ab21c229c99284552df5e"/>
    <s v="658666d2f3e534b6d048fda32a17603012aa10bd"/>
    <s v="ACTIVO"/>
    <s v="e6fe628ed1ecb4f422ee6848d702f45410650137"/>
    <n v="77"/>
    <s v="SANDERO"/>
    <n v="2018"/>
    <s v="NUEVO SANDERO"/>
    <m/>
    <s v="NUEVO"/>
    <n v="72"/>
    <d v="2017-06-28T00:00:00"/>
    <d v="2023-06-28T00:00:00"/>
    <m/>
    <n v="33780000"/>
    <n v="23780000"/>
    <n v="10000000"/>
    <n v="547669"/>
    <s v="e749afdb0d86b12b525db3e562c129d1ee93ba33"/>
    <n v="-0.19549009772278569"/>
    <n v="-1.4630130039178081E-2"/>
    <n v="-1.595520441226279E-2"/>
    <n v="-0.81991759498119909"/>
    <n v="-0.4197062222492236"/>
    <x v="1"/>
    <n v="0.70396684428656009"/>
    <x v="2"/>
  </r>
  <r>
    <s v="ce610e3a377e010ea0c17459bf8468762656ce5a"/>
    <s v="a9f3f67fe2719f823603e3145d47f8b95e9198ad"/>
    <s v="ACTIVO"/>
    <s v="921cff94fba6e1ea58e7ac9b7ee0b921f4ca9575"/>
    <n v="40"/>
    <s v="STEPWAY"/>
    <n v="2019"/>
    <s v="NUEVO STEPWAY"/>
    <m/>
    <s v="NUEVO"/>
    <n v="84"/>
    <d v="2018-12-28T00:00:00"/>
    <d v="2025-12-28T00:00:00"/>
    <m/>
    <n v="45789250"/>
    <n v="43789250"/>
    <n v="2000000"/>
    <n v="928772"/>
    <s v="6e6ab8d26eb45e4692f58acb34c3521235ffa21e"/>
    <n v="-0.53507649318789341"/>
    <n v="1.0215921189339341"/>
    <n v="1.7882477037484471E-2"/>
    <n v="-6.9297737461272491E-2"/>
    <n v="-1.3478807510029389"/>
    <x v="0"/>
    <n v="0.95632162570909107"/>
    <x v="0"/>
  </r>
  <r>
    <s v="bbfa0ce5bc52dfdf241bace66df3d828c920908c"/>
    <s v="ab7cd12c29f93ec01149348581330cabd012785b"/>
    <s v="ACTIVO"/>
    <s v="bdfc2c4e5213ca32db6b95c9f855416362d14198"/>
    <n v="61"/>
    <s v="LOGAN"/>
    <n v="2018"/>
    <s v="NUEVO LOGAN"/>
    <m/>
    <s v="NUEVO"/>
    <n v="60"/>
    <d v="2018-06-29T00:00:00"/>
    <d v="2023-06-29T00:00:00"/>
    <m/>
    <n v="31990000"/>
    <n v="10525889"/>
    <n v="21464111"/>
    <n v="224290"/>
    <s v="2950d902c8b30585038c8f445df8ff3e2d2365ee"/>
    <n v="1.7086193339922831"/>
    <n v="-1.5541721757217899"/>
    <n v="-4.4146365390986242"/>
    <n v="-0.1166215663530961"/>
    <n v="1.7460343448427791"/>
    <x v="3"/>
    <n v="0.329036855267271"/>
    <x v="1"/>
  </r>
  <r>
    <s v="e436f0c0e533e127671a2480e9f9001139e05b9d"/>
    <s v="9f9f85d11b719e5d7e72d03fab2e4aa775092b1b"/>
    <s v="ACTIVO"/>
    <s v="a77c76312e7298e8d8cbf37d37191bb75af8eded"/>
    <n v="62"/>
    <s v="SANDERO"/>
    <n v="2021"/>
    <s v="NUEVO SANDERO PH2"/>
    <s v="2e892f86d188d01ec5691b7918003dc271108083"/>
    <s v="NUEVO"/>
    <n v="84"/>
    <d v="2020-07-09T00:00:00"/>
    <d v="2027-07-09T00:00:00"/>
    <m/>
    <n v="41200000"/>
    <n v="31200000"/>
    <n v="10000000"/>
    <n v="693229"/>
    <s v="1a54234f7c81795f4271e355943d9c170a12a279"/>
    <n v="-0.63210117760649565"/>
    <n v="0.2042913719329314"/>
    <n v="-6.7189590051072792E-2"/>
    <n v="-0.39956816472011081"/>
    <n v="-1.0384892414183671"/>
    <x v="0"/>
    <n v="0.75728155339805825"/>
    <x v="2"/>
  </r>
  <r>
    <s v="0eab22f9f715da8e7174fb2b4fc54dec5bd4de0a"/>
    <s v="ba3249ab3933f0704bed7dfaa4be4d733afd61f6"/>
    <s v="ACTIVO"/>
    <s v="72c0a7be2b03b1026b3006c185ed05b211d53f49"/>
    <n v="61"/>
    <s v="DUSTER"/>
    <n v="2019"/>
    <s v="DUSTER Servicio PÃºblico"/>
    <m/>
    <s v="NUEVO"/>
    <n v="72"/>
    <d v="2018-05-25T00:00:00"/>
    <d v="2024-05-25T00:00:00"/>
    <m/>
    <n v="57388000"/>
    <n v="57388000"/>
    <n v="0"/>
    <n v="1307493"/>
    <s v="011149a655d96118ce3befe73b5569e7b8cc5f2d"/>
    <n v="-0.11059349885650881"/>
    <n v="1.2009447865714571"/>
    <n v="-0.16974289941073059"/>
    <n v="0.88885820057153697"/>
    <n v="1.823382222238922"/>
    <x v="1"/>
    <n v="1"/>
    <x v="0"/>
  </r>
  <r>
    <s v="a5cebe7437843630e36f235a7d4df7ce2418d456"/>
    <s v="cafe529de1781ac417ac65b9ca1def15846e98a4"/>
    <s v="ACTIVO"/>
    <s v="eaf1d490df3ffb8175507c2c68b6f38bf2f182b7"/>
    <n v="38"/>
    <s v="SANDERO"/>
    <n v="2020"/>
    <s v="NUEVO SANDERO"/>
    <s v="2e892f86d188d01ec5691b7918003dc271108083"/>
    <s v="NUEVO"/>
    <n v="72"/>
    <d v="2020-01-21T00:00:00"/>
    <d v="2026-01-21T00:00:00"/>
    <m/>
    <n v="46990000"/>
    <n v="23495000"/>
    <n v="23495000"/>
    <n v="574194"/>
    <s v="edec8b42d27301898d842b4436baadffcaeed7a6"/>
    <n v="-2.1602399571994799"/>
    <n v="-0.85216124758390532"/>
    <n v="0.2094661248883162"/>
    <n v="-0.33420702786642531"/>
    <n v="0.50846830650449182"/>
    <x v="1"/>
    <n v="0.5"/>
    <x v="4"/>
  </r>
  <r>
    <s v="fb2cc361c062674eb0f00d199ca78822fb8b4e40"/>
    <s v="f7cd75f88bba505951e746b0a9035c2de98ed26b"/>
    <s v="ACTIVO"/>
    <s v="a7dd55b98ce047d2fdb9afbcfc3cfad027700d30"/>
    <n v="62"/>
    <s v="DUSTER"/>
    <n v="2021"/>
    <s v="DUSTER"/>
    <s v="2e892f86d188d01ec5691b7918003dc271108083"/>
    <s v="NUEVO"/>
    <n v="72"/>
    <d v="2020-12-22T00:00:00"/>
    <d v="2026-12-22T00:00:00"/>
    <m/>
    <n v="63686700"/>
    <n v="31843350"/>
    <n v="31843350"/>
    <n v="816823"/>
    <s v="1a54234f7c81795f4271e355943d9c170a12a279"/>
    <n v="8.3455869980695638E-2"/>
    <n v="-0.85216124758390532"/>
    <n v="0.24898836987965761"/>
    <n v="2.1505321298773539"/>
    <n v="1.127251325673635"/>
    <x v="1"/>
    <n v="0.5"/>
    <x v="4"/>
  </r>
  <r>
    <s v="a04f20e738385953e009ad6968bfd0d775d8acd9"/>
    <s v="1511518a0f80439d94f144236a2e540d359325f8"/>
    <s v="ACTIVO"/>
    <s v="033fb915c706afe7d7275883e02a430f328b31db"/>
    <n v="38"/>
    <s v="OROCH"/>
    <n v="2020"/>
    <s v="OROCH"/>
    <s v="aa53c8567ff812605778a953828db0859dac88bf"/>
    <s v="NUEVO"/>
    <n v="36"/>
    <d v="2019-06-05T00:00:00"/>
    <d v="2022-06-05T00:00:00"/>
    <m/>
    <n v="53665500"/>
    <n v="48298950"/>
    <n v="5366550"/>
    <n v="1449856"/>
    <s v="e930ed8a49045100853f6396856eaf443e98b2ef"/>
    <m/>
    <n v="0.79032357974038436"/>
    <n v="-2.7330723571344451"/>
    <m/>
    <m/>
    <x v="4"/>
    <n v="0.9"/>
    <x v="0"/>
  </r>
  <r>
    <s v="ef5ac71c89fdf86b9744bd61811644e3164e2430"/>
    <s v="933dd7c792b1ba2ca143f6a610601db5208fc839"/>
    <s v="ACTIVO"/>
    <s v="3a0535153a5f5fc7c8dcca47c9a725208db375aa"/>
    <n v="236"/>
    <s v="DUSTER"/>
    <n v="2022"/>
    <s v="NUEVA DUSTER"/>
    <s v="2e892f86d188d01ec5691b7918003dc271108083"/>
    <s v="NUEVO"/>
    <n v="72"/>
    <d v="2021-05-31T00:00:00"/>
    <d v="2027-05-31T00:00:00"/>
    <m/>
    <n v="63900000"/>
    <n v="44730000"/>
    <n v="19170000"/>
    <n v="1259988"/>
    <s v="0f9b5dd1053091f7cd0591c9ce15485174f94dc7"/>
    <n v="-0.42592372321696592"/>
    <n v="-3.091883392176074E-2"/>
    <n v="-0.50193428495582826"/>
    <n v="-0.34283652472921688"/>
    <n v="-1.7346201379836541"/>
    <x v="1"/>
    <n v="0.7"/>
    <x v="2"/>
  </r>
  <r>
    <s v="98f8a291bc05e930cc59add39e26494ed4abf7f8"/>
    <s v="d0f399ea58acb85cf36dd893fda0190006adb212"/>
    <s v="ACTIVO"/>
    <s v="1ff25d27b02cec75af9b69c7b7ee096d87a6e4b7"/>
    <n v="61"/>
    <s v="OROCH"/>
    <n v="2022"/>
    <s v="OROCH"/>
    <s v="aa53c8567ff812605778a953828db0859dac88bf"/>
    <s v="NUEVO"/>
    <n v="36"/>
    <d v="2021-06-08T00:00:00"/>
    <d v="2024-06-08T00:00:00"/>
    <m/>
    <n v="74171300"/>
    <n v="34171300"/>
    <n v="40000000"/>
    <n v="1209361"/>
    <s v="5ff736dd5fe05d193ce7c5ec63ce711d264e48d3"/>
    <n v="-1.299145882984386"/>
    <n v="-1.0135031566684349"/>
    <n v="-1.6823301576591241"/>
    <n v="1.5012205741042479"/>
    <n v="0.43112042910834891"/>
    <x v="4"/>
    <n v="0.4607078479142202"/>
    <x v="4"/>
  </r>
  <r>
    <s v="a0c3cdea88f8fb23fb5f14347a49cc9030d55f10"/>
    <s v="1b29e6caeb5159e9f99b492dcffd9daae1c57037"/>
    <s v="ACTIVO"/>
    <s v="7e0444902279ad565232444edcf9ba6203b30467"/>
    <n v="87"/>
    <s v="DUSTER"/>
    <n v="2021"/>
    <s v="DUSTER Servicio PÃºblico"/>
    <s v="2e892f86d188d01ec5691b7918003dc271108083"/>
    <s v="NUEVO"/>
    <n v="72"/>
    <d v="2020-04-08T00:00:00"/>
    <d v="2026-04-08T00:00:00"/>
    <m/>
    <n v="48616934"/>
    <n v="38616934"/>
    <n v="10000000"/>
    <n v="922413"/>
    <s v="bcea55f18d716a78cffe6d51a537622fc3feb487"/>
    <n v="-0.63210117760649565"/>
    <n v="0.35633947511542707"/>
    <n v="0.44659959483636458"/>
    <n v="-0.43224309078362022"/>
    <n v="2.1327737318234941"/>
    <x v="1"/>
    <n v="0.79431035284948248"/>
    <x v="2"/>
  </r>
  <r>
    <s v="e96cd6c40628d82ad7263e18c86c0539ac9e5b8f"/>
    <s v="730808868e2485be2c48e340fbd114623f545fa7"/>
    <s v="ACTIVO"/>
    <s v="42df86fde4435d0c9f7f380c96b820b35bed1a95"/>
    <n v="38"/>
    <s v="CAPTUR"/>
    <n v="2021"/>
    <s v="CAPTUR"/>
    <s v="2e892f86d188d01ec5691b7918003dc271108083"/>
    <s v="NUEVO"/>
    <n v="84"/>
    <d v="2020-02-12T00:00:00"/>
    <d v="2027-02-12T00:00:00"/>
    <m/>
    <n v="79209600"/>
    <n v="31209600"/>
    <n v="48000000"/>
    <n v="641686"/>
    <s v="e930ed8a49045100853f6396856eaf443e98b2ef"/>
    <n v="7.1327784428370358E-2"/>
    <n v="-1.287366974615505"/>
    <n v="-1.094767959825949"/>
    <n v="0.54460168222419192"/>
    <n v="-1.1931849962106531"/>
    <x v="0"/>
    <n v="0.39401284692764516"/>
    <x v="1"/>
  </r>
  <r>
    <s v="2ff1db8d9ba6178a2c671a52a96a094c89c72a11"/>
    <s v="7ddbea18af4b1cbd2bb85143f6978b61ef918632"/>
    <s v="ACTIVO"/>
    <s v="6bf12817a6164c0e4ceb7a01868ef46da7884be8"/>
    <n v="49"/>
    <s v="LOGAN"/>
    <n v="2018"/>
    <s v="NUEVO LOGAN"/>
    <m/>
    <s v="NUEVO"/>
    <n v="72"/>
    <d v="2018-02-16T00:00:00"/>
    <d v="2024-02-16T00:00:00"/>
    <m/>
    <n v="37890000"/>
    <n v="35058989"/>
    <n v="2831011"/>
    <n v="910532"/>
    <s v="d2d2bc23d15981022aec65b1ffb2993f93c8d625"/>
    <n v="-2.0874714438855291"/>
    <n v="0.89414268750256198"/>
    <n v="-0.86063225216049366"/>
    <n v="-6.5365010217917976E-2"/>
    <n v="-0.49705409964536651"/>
    <x v="1"/>
    <n v="0.92528342570599098"/>
    <x v="0"/>
  </r>
  <r>
    <s v="71bfb9d7356b04111a66ade8bd65a508151b0409"/>
    <s v="c36a8f7fe76fd479d3264f6bef91c1c93770a3e7"/>
    <s v="ACTIVO"/>
    <s v="c50272d7a363d94bdb08ca1ceda1110a992201cf"/>
    <n v="38"/>
    <s v="USADOS"/>
    <n v="2021"/>
    <s v="USADOS MM"/>
    <s v="2e892f86d188d01ec5691b7918003dc271108083"/>
    <s v="USADO"/>
    <n v="84"/>
    <d v="2021-12-29T00:00:00"/>
    <d v="2028-12-29T00:00:00"/>
    <m/>
    <n v="41880000"/>
    <n v="41880000"/>
    <n v="0"/>
    <n v="1116358"/>
    <s v="ec5f24e132da7b07ae31c96208e5c5ee98fc8ca1"/>
    <n v="-0.18336201217046039"/>
    <n v="1.2009447865714571"/>
    <n v="0.84182204474977862"/>
    <n v="-0.32424991610166581"/>
    <n v="-0.72909773183379534"/>
    <x v="0"/>
    <n v="1"/>
    <x v="0"/>
  </r>
  <r>
    <s v="0629b134be64d4c13bded9aae1010c1c06b089c7"/>
    <s v="d4ccd06527712f7486a8265d0d0f5dea197c48ee"/>
    <s v="ACTIVO"/>
    <s v="8e5a6ec8ecf5a2a4f1b2a3647d59bf4bceeae6a9"/>
    <n v="291"/>
    <s v="SANDERO"/>
    <n v="2019"/>
    <s v="NUEVO SANDERO"/>
    <m/>
    <s v="NUEVO"/>
    <n v="48"/>
    <d v="2018-04-17T00:00:00"/>
    <d v="2022-04-17T00:00:00"/>
    <m/>
    <n v="32115200"/>
    <n v="26075200"/>
    <n v="6040000"/>
    <n v="762446"/>
    <s v="e9a20609d5e4f2cce4f367ca3b625e5b99e50d14"/>
    <n v="-1.517451422926241"/>
    <n v="0.42867742119316948"/>
    <n v="-0.39667627076018802"/>
    <n v="-0.47432450033129792"/>
    <n v="-1.5799243831913681"/>
    <x v="5"/>
    <n v="0.81192706257473102"/>
    <x v="0"/>
  </r>
  <r>
    <s v="2c717f7fda6561b210f7f0503a512d2819e59331"/>
    <s v="f1cb39df10dd4788c4ce6d708487422a7701e440"/>
    <s v="ACTIVO"/>
    <s v="1f259a0690903aee58c1a66f8528f062b1da75ca"/>
    <n v="59"/>
    <s v="CAPTUR"/>
    <n v="2022"/>
    <s v="CAPTUR"/>
    <s v="2e892f86d188d01ec5691b7918003dc271108083"/>
    <s v="NUEVO"/>
    <n v="24"/>
    <d v="2021-11-23T00:00:00"/>
    <d v="2023-11-23T00:00:00"/>
    <m/>
    <n v="81600000"/>
    <n v="81600000"/>
    <n v="0"/>
    <n v="3763054"/>
    <s v="6c55b3ba21e9cb7dc2512cad991949cb9fc0980d"/>
    <m/>
    <n v="1.2009447865714571"/>
    <n v="-1.1418630226578359"/>
    <m/>
    <m/>
    <x v="2"/>
    <n v="1"/>
    <x v="0"/>
  </r>
  <r>
    <s v="12da80cc1cb0fa5c5ae0eeb1e02944574e929e29"/>
    <s v="9ddf7c35437ed50c155b39846cb11a78ce4c3154"/>
    <s v="ACTIVO"/>
    <s v="669a1c4d7a35437f4ec52d67ea00f7d8d2e18399"/>
    <n v="38"/>
    <s v="STEPWAY"/>
    <n v="2020"/>
    <s v="NUEVO STEPWAY PH2"/>
    <s v="2e892f86d188d01ec5691b7918003dc271108083"/>
    <s v="NUEVO"/>
    <n v="36"/>
    <d v="2019-12-19T00:00:00"/>
    <d v="2022-12-19T00:00:00"/>
    <m/>
    <n v="56090000"/>
    <n v="26090000"/>
    <n v="30000000"/>
    <n v="931332"/>
    <s v="d2d2bc23d15981022aec65b1ffb2993f93c8d625"/>
    <n v="-0.59571692094951978"/>
    <n v="-0.99528202835672508"/>
    <n v="-0.6600232649211939"/>
    <n v="1.335268711358256"/>
    <n v="1.823382222238922"/>
    <x v="4"/>
    <n v="0.46514530219290429"/>
    <x v="4"/>
  </r>
  <r>
    <s v="1b00b9b4781dfc938fe37bfc09b74c3fb86c415e"/>
    <s v="3e0b8da23d1880a1192aa4ccceaa549b522fd229"/>
    <s v="ACTIVO"/>
    <s v="4ed602eda8bf7f8f674b77a7266776acb1f1dd2a"/>
    <n v="61"/>
    <s v="KWID"/>
    <n v="2020"/>
    <s v="KWID"/>
    <s v="2e892f86d188d01ec5691b7918003dc271108083"/>
    <s v="NUEVO"/>
    <n v="84"/>
    <d v="2019-06-05T00:00:00"/>
    <d v="2026-06-05T00:00:00"/>
    <m/>
    <n v="35490000"/>
    <n v="35490000"/>
    <n v="0"/>
    <n v="740040"/>
    <s v="5ff736dd5fe05d193ce7c5ec63ce711d264e48d3"/>
    <n v="-9.8465413304183499E-2"/>
    <n v="1.2009447865714571"/>
    <n v="-0.1985368309991726"/>
    <n v="0.25348826078772152"/>
    <n v="-1.270532873606796"/>
    <x v="0"/>
    <n v="1"/>
    <x v="0"/>
  </r>
  <r>
    <s v="724c491b0023b3c3c535a51e409fefbc9283739c"/>
    <s v="28959c9702ad0a0efb5cf8775635a0af2710cd3e"/>
    <s v="ACTIVO"/>
    <s v="a77c76312e7298e8d8cbf37d37191bb75af8eded"/>
    <n v="49"/>
    <s v="STEPWAY"/>
    <n v="2021"/>
    <s v="NUEVO STEPWAY PH2"/>
    <s v="2e892f86d188d01ec5691b7918003dc271108083"/>
    <s v="NUEVO"/>
    <n v="84"/>
    <d v="2020-03-12T00:00:00"/>
    <d v="2027-03-12T00:00:00"/>
    <m/>
    <n v="53000800"/>
    <n v="51132800"/>
    <n v="1868000"/>
    <n v="1111201"/>
    <s v="87e15bf1cdf86c075c8ab551c1cd6cdf48f66158"/>
    <n v="-1.044456086385555"/>
    <n v="1.0562223645777431"/>
    <n v="0.60468857480173022"/>
    <n v="-0.41208027136370762"/>
    <n v="-0.18766259006079469"/>
    <x v="0"/>
    <n v="0.96475524897737397"/>
    <x v="0"/>
  </r>
  <r>
    <s v="5baff67b3745031d836aee937a6c44afee003f68"/>
    <s v="63f41607355971d480326a0b1af26ee2b84ede7d"/>
    <s v="ACTIVO"/>
    <s v="a77c76312e7298e8d8cbf37d37191bb75af8eded"/>
    <n v="220"/>
    <s v="STEPWAY"/>
    <n v="2020"/>
    <s v="NUEVO STEPWAY PH2"/>
    <s v="2e892f86d188d01ec5691b7918003dc271108083"/>
    <s v="NUEVO"/>
    <n v="84"/>
    <d v="2020-03-09T00:00:00"/>
    <d v="2027-03-09T00:00:00"/>
    <m/>
    <n v="52365000"/>
    <n v="23522000"/>
    <n v="28843000"/>
    <n v="511930"/>
    <s v="9ed459202687afab5e2703e866aa192f2b1cf3cb"/>
    <n v="-0.65635734871114615"/>
    <n v="-1.0607848932965129"/>
    <n v="-0.34384530499046262"/>
    <n v="-0.11183153178679579"/>
    <n v="-0.65174985443765243"/>
    <x v="0"/>
    <n v="0.44919316337248161"/>
    <x v="4"/>
  </r>
  <r>
    <s v="fcf83c753beb2fc2f728c27e5e2d5650596c785a"/>
    <s v="cbf6d3926b6d42e60e25fdbc9277a8de4beebbb7"/>
    <s v="ACTIVO"/>
    <s v="1e37c6928f415c93f35587957257b25f2220204d"/>
    <n v="84"/>
    <s v="LOGAN"/>
    <n v="2020"/>
    <s v="NUEVO LOGAN"/>
    <s v="2e892f86d188d01ec5691b7918003dc271108083"/>
    <s v="NUEVO"/>
    <n v="36"/>
    <d v="2019-05-27T00:00:00"/>
    <d v="2022-05-27T00:00:00"/>
    <m/>
    <n v="37393750"/>
    <n v="17393750"/>
    <n v="20000000"/>
    <n v="753681"/>
    <s v="0b9e5ef7ecdb21c3df2e91f8c180559e4790ebd3"/>
    <n v="0.8353971742248627"/>
    <n v="-0.99525755649963088"/>
    <n v="0.28851061487099899"/>
    <n v="-0.51548653655936272"/>
    <n v="2.287469486615779"/>
    <x v="4"/>
    <n v="0.46515126190874145"/>
    <x v="4"/>
  </r>
  <r>
    <s v="a7cf938ea6851c2a32e0e06bf0784db8c9fa2701"/>
    <s v="8a2bf1b588b6935d3473c937515f38f15abb9d78"/>
    <s v="ACTIVO"/>
    <s v="a1568956b7a009c0968355838744514999f72b98"/>
    <n v="291"/>
    <s v="STEPWAY"/>
    <n v="2020"/>
    <s v="NUEVO STEPWAY PH2"/>
    <s v="2e892f86d188d01ec5691b7918003dc271108083"/>
    <s v="NUEVO"/>
    <n v="84"/>
    <d v="2019-12-13T00:00:00"/>
    <d v="2026-12-13T00:00:00"/>
    <m/>
    <n v="47090000"/>
    <n v="23405000"/>
    <n v="23685000"/>
    <n v="450666"/>
    <s v="c4635272f238ecd586953b535745e7ed186b29b1"/>
    <n v="-0.207618183275111"/>
    <n v="-0.86436914075790205"/>
    <n v="-0.18575632502509701"/>
    <n v="-0.66279171610348975"/>
    <n v="-1.3478807510029389"/>
    <x v="0"/>
    <n v="0.49702696963261839"/>
    <x v="4"/>
  </r>
  <r>
    <s v="9ae2e8b7fc64429f352f2a1656fb6eee51b743ea"/>
    <s v="8ec7a4ee67bd2bcbe318c34a0dcc1d8232d8ffd2"/>
    <s v="ACTIVO"/>
    <s v="6f6a0117c08d0f008a5954750a4e5d924fb1151b"/>
    <n v="38"/>
    <s v="KWID"/>
    <n v="2021"/>
    <s v="KWID"/>
    <s v="2e892f86d188d01ec5691b7918003dc271108083"/>
    <s v="NUEVO"/>
    <n v="84"/>
    <d v="2021-03-02T00:00:00"/>
    <d v="2028-03-02T00:00:00"/>
    <m/>
    <n v="39500000"/>
    <n v="39500000"/>
    <n v="0"/>
    <n v="866429"/>
    <s v="18e224569796e42fffce1d686835b9656bf0b87b"/>
    <n v="-8.633732775185822E-2"/>
    <n v="1.2009447865714571"/>
    <n v="0.72325530977575447"/>
    <n v="-0.58026717379716275"/>
    <n v="1.0499034482774929"/>
    <x v="0"/>
    <n v="1"/>
    <x v="0"/>
  </r>
  <r>
    <s v="047a5e52a83ecd7d6a047afbf325386865940949"/>
    <s v="cac490ea9b8125d4940ede241f32ce478d475dd4"/>
    <s v="ACTIVO"/>
    <s v="b03c331a519e3fb6e210c57f6f7646420773acf4"/>
    <n v="74"/>
    <s v="SANDERO"/>
    <n v="2020"/>
    <s v="NUEVO SANDERO PH2"/>
    <s v="2e892f86d188d01ec5691b7918003dc271108083"/>
    <s v="NUEVO"/>
    <n v="84"/>
    <d v="2020-03-03T00:00:00"/>
    <d v="2027-03-03T00:00:00"/>
    <m/>
    <n v="37790000"/>
    <n v="29790000"/>
    <n v="8000000"/>
    <n v="683586"/>
    <s v="28b0c6e43cc5ec67e977aa1c0cce8b1a5eb36ce2"/>
    <n v="-0.28038669658906262"/>
    <n v="0.33167522990340198"/>
    <n v="0.36755510485368181"/>
    <n v="-0.70925823767236751"/>
    <n v="-1.1931849962106531"/>
    <x v="0"/>
    <n v="0.78830378406985979"/>
    <x v="2"/>
  </r>
  <r>
    <s v="075ec219028cac844fef07c9f945926cf9a29961"/>
    <s v="a126171ffafe802dc2959ea713610dc6a1651563"/>
    <s v="ACTIVO"/>
    <s v="8755282562f500d9f6dcb85211a47e8d88e90dcb"/>
    <n v="61"/>
    <s v="LOGAN"/>
    <n v="2020"/>
    <s v="NUEVO LOGAN"/>
    <s v="2e892f86d188d01ec5691b7918003dc271108083"/>
    <s v="NUEVO"/>
    <n v="48"/>
    <d v="2019-06-27T00:00:00"/>
    <d v="2023-06-27T00:00:00"/>
    <m/>
    <n v="47470000"/>
    <n v="47470000"/>
    <n v="0"/>
    <n v="1398932"/>
    <s v="f268b19e1bfbcb40253adf266d11628fda515d56"/>
    <n v="0.88390951643416382"/>
    <n v="1.2009447865714571"/>
    <n v="0.84182204474977862"/>
    <n v="-0.12245245100253931"/>
    <n v="2.0554258544273512"/>
    <x v="5"/>
    <n v="1"/>
    <x v="0"/>
  </r>
  <r>
    <s v="f20da4d2120c8fb9b6e6e390caf95c7291aae169"/>
    <s v="bbc15d83833311624c071c99f67067ecc8d6d928"/>
    <s v="ACTIVO"/>
    <s v="eaf1d490df3ffb8175507c2c68b6f38bf2f182b7"/>
    <n v="291"/>
    <s v="DUSTER"/>
    <n v="2020"/>
    <s v="DUSTER"/>
    <s v="2e892f86d188d01ec5691b7918003dc271108083"/>
    <s v="NUEVO"/>
    <n v="72"/>
    <d v="2020-06-02T00:00:00"/>
    <d v="2026-06-02T00:00:00"/>
    <m/>
    <n v="61800000"/>
    <n v="30900000"/>
    <n v="30900000"/>
    <n v="755165"/>
    <s v="c4635272f238ecd586953b535745e7ed186b29b1"/>
    <n v="-0.60784500650184503"/>
    <n v="-0.85216124758390532"/>
    <n v="0.2094661248883162"/>
    <n v="-0.81352745255430192"/>
    <n v="-1.5025765057952249"/>
    <x v="1"/>
    <n v="0.5"/>
    <x v="4"/>
  </r>
  <r>
    <s v="889496907071efe805d0b6ff3ed0b76e1f1d572d"/>
    <s v="e49e785baff8aac04dec59932ca34b0a638dd7f3"/>
    <s v="ACTIVO"/>
    <s v="8343dc41ea422406430fb4cb25cd7b7a19286625"/>
    <n v="61"/>
    <s v="DUSTER"/>
    <n v="2022"/>
    <s v="NUEVA DUSTER"/>
    <s v="2e892f86d188d01ec5691b7918003dc271108083"/>
    <s v="NUEVO"/>
    <n v="84"/>
    <d v="2021-11-18T00:00:00"/>
    <d v="2028-11-18T00:00:00"/>
    <m/>
    <n v="82547000"/>
    <n v="82547000"/>
    <n v="0"/>
    <n v="1861247"/>
    <s v="5ff736dd5fe05d193ce7c5ec63ce711d264e48d3"/>
    <n v="0.2411209821609242"/>
    <n v="1.2009447865714571"/>
    <n v="0.13042163490563341"/>
    <n v="1.839762374106072"/>
    <n v="4.4381042127634142E-2"/>
    <x v="0"/>
    <n v="1"/>
    <x v="0"/>
  </r>
  <r>
    <s v="2d9c804f3626dd940792d34d28fc0d4c83a2ca86"/>
    <s v="085058c05fd0f40934c6fd60e6ec0518ccbb7eb1"/>
    <s v="ACTIVO"/>
    <s v="d1c0dfc0ce53d56b757ad3c92ef31097fa0f2af3"/>
    <n v="83"/>
    <s v="SANDERO"/>
    <n v="2020"/>
    <s v="NUEVO SANDERO"/>
    <s v="2e892f86d188d01ec5691b7918003dc271108083"/>
    <s v="NUEVO"/>
    <n v="72"/>
    <d v="2019-12-17T00:00:00"/>
    <d v="2025-12-17T00:00:00"/>
    <m/>
    <n v="38690000"/>
    <n v="16690000"/>
    <n v="22000000"/>
    <n v="429167"/>
    <s v="1e97f857ff04d08f60d1d02ac426fe6cb5c11668"/>
    <n v="-0.63210117760649565"/>
    <n v="-1.133939304998353"/>
    <n v="-0.18575632502509701"/>
    <n v="0.1988303552737016"/>
    <n v="-3.2966835268508812E-2"/>
    <x v="1"/>
    <n v="0.43137761695528559"/>
    <x v="4"/>
  </r>
  <r>
    <s v="0aed3abd2c406d51a4b65aac9c223625371258d1"/>
    <s v="c36779751930407ac657d07a18468d18452eabca"/>
    <s v="ACTIVO"/>
    <s v="4cecfc1757b4ef00cc4f6e0c6e78bcfa6dd84445"/>
    <n v="50"/>
    <s v="CAPTUR"/>
    <n v="2021"/>
    <s v="CAPTUR"/>
    <s v="2e892f86d188d01ec5691b7918003dc271108083"/>
    <s v="NUEVO"/>
    <n v="60"/>
    <d v="2021-02-17T00:00:00"/>
    <d v="2026-02-17T00:00:00"/>
    <m/>
    <n v="84440000"/>
    <n v="17440000"/>
    <n v="67000000"/>
    <n v="449958"/>
    <s v="1d5416a29d73c5f6881c220822ee3df576447e02"/>
    <n v="-1.214249284118109"/>
    <n v="-2.0571817953425482"/>
    <n v="-0.69954550991253528"/>
    <n v="-0.11183153178679579"/>
    <n v="-0.65174985443765243"/>
    <x v="3"/>
    <n v="0.20653718616769304"/>
    <x v="1"/>
  </r>
  <r>
    <s v="c5efb23c9d2de57614c81bdfb1903b7ecbe46e24"/>
    <s v="be69980e536a531da60933d93a1db682a09be1c9"/>
    <s v="ACTIVO"/>
    <s v="8e1002378b28435f11e5018d9226651f8e0f1042"/>
    <n v="15"/>
    <s v="STEPWAY"/>
    <n v="2019"/>
    <s v="NUEVO STEPWAY"/>
    <m/>
    <s v="NUEVO"/>
    <n v="84"/>
    <d v="2018-11-09T00:00:00"/>
    <d v="2025-11-09T00:00:00"/>
    <m/>
    <n v="57500000"/>
    <n v="51750000"/>
    <n v="5750000"/>
    <n v="1268788"/>
    <s v="b2b72db1a076aa89f7bd2aa8870447ac40315a98"/>
    <n v="-2.1723680427518062"/>
    <n v="0.79032357974038436"/>
    <n v="-0.2610865144234934"/>
    <n v="-0.39574197857263921"/>
    <n v="-1.11583711881451"/>
    <x v="0"/>
    <n v="0.9"/>
    <x v="0"/>
  </r>
  <r>
    <s v="6b6512e3fd29f47ab707d8d8f0912f5d51988dae"/>
    <s v="9317ce4aa4118aac3c6f9f1bfed6a7817619c291"/>
    <s v="ACTIVO"/>
    <s v="ee14274cd5c46dbe2c8329194c53cc26a88fe49e"/>
    <n v="27"/>
    <s v="STEPWAY"/>
    <n v="2022"/>
    <s v="NUEVO STEPWAY PH2"/>
    <s v="2e892f86d188d01ec5691b7918003dc271108083"/>
    <s v="NUEVO"/>
    <n v="84"/>
    <d v="2021-06-07T00:00:00"/>
    <d v="2028-06-07T00:00:00"/>
    <m/>
    <n v="60490000"/>
    <n v="48392000"/>
    <n v="12098000"/>
    <n v="1045111"/>
    <s v="f0ee9810f7b40f5a341dcdc7f440d9aa604e2e89"/>
    <n v="-2.4028016682459858"/>
    <n v="0.37970237290931202"/>
    <n v="0.52564408481904745"/>
    <n v="-0.1280075236560986"/>
    <n v="1.0499034482774929"/>
    <x v="0"/>
    <n v="0.8"/>
    <x v="2"/>
  </r>
  <r>
    <s v="fa2c3ac340183ee2760995ac471c94b34857ceaa"/>
    <s v="ccd628547566e93d6da8e191f70af8a5dc73c7c7"/>
    <s v="ACTIVO"/>
    <s v="20b407ba18a4eddeb45c9654fb2ee3a53efe58e2"/>
    <n v="84"/>
    <s v="STEPWAY"/>
    <n v="2021"/>
    <s v="NUEVO STEPWAY PH2"/>
    <s v="2e892f86d188d01ec5691b7918003dc271108083"/>
    <s v="NUEVO"/>
    <n v="84"/>
    <d v="2021-04-30T00:00:00"/>
    <d v="2028-04-30T00:00:00"/>
    <m/>
    <n v="62441327"/>
    <n v="62441327"/>
    <n v="0"/>
    <n v="1399674"/>
    <s v="0b9e5ef7ecdb21c3df2e91f8c180559e4790ebd3"/>
    <n v="-0.207618183275111"/>
    <n v="1.2009447865714571"/>
    <n v="5.1377144922950549E-2"/>
    <n v="0.60508051527589035"/>
    <n v="1.2045992030697781"/>
    <x v="0"/>
    <n v="1"/>
    <x v="0"/>
  </r>
  <r>
    <s v="d5e659cb62d16355e097d04da6174ddd028762a0"/>
    <s v="fd15f416d7342aa1fb90c47e89c18f026a81e34c"/>
    <s v="ACTIVO"/>
    <s v="44f5f8de4291a4a16492fe0b13036cffd8ffdb43"/>
    <n v="241"/>
    <s v="LOGAN"/>
    <n v="2020"/>
    <s v="NUEVO LOGAN PH2"/>
    <s v="2e892f86d188d01ec5691b7918003dc271108083"/>
    <s v="NUEVO"/>
    <n v="84"/>
    <d v="2020-08-07T00:00:00"/>
    <d v="2027-08-07T00:00:00"/>
    <m/>
    <n v="41890000"/>
    <n v="41890000"/>
    <n v="0"/>
    <n v="916144"/>
    <s v="2a8b6c4fae0c9fc78fa226ee1e1ec2050ca4d295"/>
    <n v="-1.3355301396413619"/>
    <n v="1.2009447865714571"/>
    <n v="0.44659959483636458"/>
    <n v="-0.50215031296536938"/>
    <n v="1.3592949578620639"/>
    <x v="0"/>
    <n v="1"/>
    <x v="0"/>
  </r>
  <r>
    <s v="cc4e6a21b0c451d8dcbee08098a912ee930f9224"/>
    <s v="ca034035df871990aa37e023742dfc6a82623b7d"/>
    <s v="ACTIVO"/>
    <s v="3a0535153a5f5fc7c8dcca47c9a725208db375aa"/>
    <n v="46"/>
    <s v="CAPTUR"/>
    <n v="2022"/>
    <s v="CAPTUR"/>
    <s v="2e892f86d188d01ec5691b7918003dc271108083"/>
    <s v="NUEVO"/>
    <n v="72"/>
    <d v="2021-04-13T00:00:00"/>
    <d v="2027-04-13T00:00:00"/>
    <m/>
    <n v="84692000"/>
    <n v="57192000"/>
    <n v="27500000"/>
    <n v="1420269"/>
    <s v="7e550c4e4136820a2fa73809cb7d39457dab78e5"/>
    <n v="0.44729843655045393"/>
    <n v="-0.1323668825182438"/>
    <n v="0.6442108197930716"/>
    <n v="7.5412940273767966E-3"/>
    <n v="1.3592949578620639"/>
    <x v="1"/>
    <n v="0.67529400651773486"/>
    <x v="2"/>
  </r>
  <r>
    <s v="49a4468f7f6b61ae65f5fcc51d918c05dd5fea17"/>
    <s v="13995727f85f7721cd44975d09d71033cf1188cd"/>
    <s v="ACTIVO"/>
    <s v="124edca39b8159aadaf3c08b9fe65fc5e651b829"/>
    <n v="49"/>
    <s v="STEPWAY"/>
    <n v="2022"/>
    <s v="NUEVO STEPWAY PH2"/>
    <s v="2e892f86d188d01ec5691b7918003dc271108083"/>
    <s v="NUEVO"/>
    <n v="72"/>
    <d v="2021-05-10T00:00:00"/>
    <d v="2027-05-10T00:00:00"/>
    <m/>
    <n v="63602000"/>
    <n v="34602000"/>
    <n v="29000000"/>
    <n v="751750"/>
    <s v="87e15bf1cdf86c075c8ab551c1cd6cdf48f66158"/>
    <n v="-0.75338203312974839"/>
    <n v="-0.6713257392140688"/>
    <n v="-0.54145652994716964"/>
    <n v="-0.4145941101805839"/>
    <n v="-1.270532873606796"/>
    <x v="1"/>
    <n v="0.54403949561334553"/>
    <x v="4"/>
  </r>
  <r>
    <s v="2119f1c3884bdcbdaa02a2e38df159668b4c5f96"/>
    <s v="65e92ed8d0157e2319370804f167620a3a25040a"/>
    <s v="ACTIVO"/>
    <s v="9bf12949ef2b3166a7b565733cdc1910622e7587"/>
    <n v="61"/>
    <s v="SANDERO"/>
    <n v="2019"/>
    <s v="NUEVO SANDERO"/>
    <m/>
    <s v="NUEVO"/>
    <n v="72"/>
    <d v="2018-08-31T00:00:00"/>
    <d v="2024-08-31T00:00:00"/>
    <m/>
    <n v="36370000"/>
    <n v="24370000"/>
    <n v="12000000"/>
    <n v="528899"/>
    <s v="f1cfc4e2d3f8e9e071d8ddbdb5aab1b3ceeb1ef1"/>
    <n v="-1.3568814437906571E-2"/>
    <n v="-0.15386810371528201"/>
    <n v="0.1637495584394825"/>
    <n v="1.519966496520035"/>
    <n v="0.43112042910834891"/>
    <x v="1"/>
    <n v="0.67005773989551831"/>
    <x v="2"/>
  </r>
  <r>
    <s v="63963ae8292991e26b06be29ddb61e307f0a1486"/>
    <s v="6eb2858266174e996b0af4b248c23e14c5822721"/>
    <s v="ACTIVO"/>
    <s v="eaf1d490df3ffb8175507c2c68b6f38bf2f182b7"/>
    <n v="38"/>
    <s v="DUSTER"/>
    <n v="2020"/>
    <s v="DUSTER"/>
    <s v="2e892f86d188d01ec5691b7918003dc271108083"/>
    <s v="NUEVO"/>
    <n v="72"/>
    <d v="2020-09-01T00:00:00"/>
    <d v="2026-09-01T00:00:00"/>
    <m/>
    <n v="68490000"/>
    <n v="34245000"/>
    <n v="34245000"/>
    <n v="836914"/>
    <s v="18e224569796e42fffce1d686835b9656bf0b87b"/>
    <n v="0.20473672550394839"/>
    <n v="-0.85216124758390532"/>
    <n v="0.2094661248883162"/>
    <n v="1.7492923885151921"/>
    <n v="4.4381042127634142E-2"/>
    <x v="1"/>
    <n v="0.5"/>
    <x v="4"/>
  </r>
  <r>
    <s v="59e31d5c182baa24bd82ddc1ab293c1e79ce9555"/>
    <s v="2b30c14926bea9c29cf6e7efc9722020e37a33ff"/>
    <s v="ACTIVO"/>
    <s v="a24a0e02d5006b1c2d757c7a4f784b846611a8d0"/>
    <n v="167084683"/>
    <s v="USADOS"/>
    <n v="2014"/>
    <s v="USADOS MM"/>
    <m/>
    <s v="USADO"/>
    <n v="60"/>
    <d v="2021-09-23T00:00:00"/>
    <d v="2026-09-23T00:00:00"/>
    <m/>
    <n v="24500000"/>
    <n v="24500000"/>
    <n v="0"/>
    <n v="793535"/>
    <s v="9d7bd38b98da3721b9fbc0b7b5f1a754213bcdf8"/>
    <n v="-0.76551011868207364"/>
    <n v="1.2009447865714571"/>
    <n v="0.28851061487099899"/>
    <n v="-0.80240237157953609"/>
    <n v="-0.80644560922993824"/>
    <x v="3"/>
    <n v="1"/>
    <x v="0"/>
  </r>
  <r>
    <s v="55260ca812b6ed2eee8c3a543711ad22b92b3d6c"/>
    <s v="f01626b5e602035753236c30594c04ea6b998aec"/>
    <s v="ACTIVO"/>
    <s v="eaf1d490df3ffb8175507c2c68b6f38bf2f182b7"/>
    <n v="38"/>
    <s v="DUSTER"/>
    <n v="2020"/>
    <s v="DUSTER"/>
    <s v="2e892f86d188d01ec5691b7918003dc271108083"/>
    <s v="NUEVO"/>
    <n v="72"/>
    <d v="2020-03-01T00:00:00"/>
    <d v="2026-03-01T00:00:00"/>
    <m/>
    <n v="67490000"/>
    <n v="33745000"/>
    <n v="33745000"/>
    <n v="824694"/>
    <s v="b5c4e6910594107a133dbf0cbaf1206bdb05aab1"/>
    <n v="-0.55933266429254402"/>
    <n v="-0.85216124758390532"/>
    <n v="0.2094661248883162"/>
    <n v="0.39471993405907069"/>
    <n v="0.81785981608906366"/>
    <x v="1"/>
    <n v="0.5"/>
    <x v="4"/>
  </r>
  <r>
    <s v="a375053c8af888a7bcdfb3a6fb7a598c181f5236"/>
    <s v="67d827cde79cad3a8fb89ed20b56b6a7f0e8882c"/>
    <s v="ACTIVO"/>
    <s v="2f1f55f7d5e4638dee5a1a64ea8954c3ffe4902c"/>
    <n v="15"/>
    <s v="SANDERO"/>
    <n v="2018"/>
    <s v="NUEVO SANDERO"/>
    <m/>
    <s v="NUEVO"/>
    <n v="84"/>
    <d v="2018-12-01T00:00:00"/>
    <d v="2025-12-01T00:00:00"/>
    <m/>
    <n v="45290000"/>
    <n v="41590000"/>
    <n v="3700000"/>
    <n v="916120"/>
    <s v="b2b72db1a076aa89f7bd2aa8870447ac40315a98"/>
    <n v="0.38665800878882761"/>
    <n v="0.86548475891083232"/>
    <n v="1.434655719619899"/>
    <n v="-0.43444195296500449"/>
    <n v="-0.88379348662608126"/>
    <x v="0"/>
    <n v="0.91830426142636346"/>
    <x v="0"/>
  </r>
  <r>
    <s v="3a8cdb1cec9b0a3a48cee61d2380312f392dfb04"/>
    <s v="10abd63e548a24379b7e6dd979f8ad73ab68b8a1"/>
    <s v="ACTIVO"/>
    <s v="ac4cf0c7abcdae09914607ba0408545023141170"/>
    <n v="51"/>
    <s v="KWID"/>
    <n v="2021"/>
    <s v="KWID"/>
    <s v="2e892f86d188d01ec5691b7918003dc271108083"/>
    <s v="NUEVO"/>
    <n v="84"/>
    <d v="2021-04-01T00:00:00"/>
    <d v="2028-04-01T00:00:00"/>
    <m/>
    <n v="40090000"/>
    <n v="40090000"/>
    <n v="0"/>
    <n v="847042"/>
    <s v="b53b0bf5f413cb9aab27f8e13ca1e90e2ee4fea7"/>
    <n v="0.1804805543992978"/>
    <n v="1.2009447865714571"/>
    <n v="0.24898836987965761"/>
    <n v="-0.55658252394605479"/>
    <n v="0.43112042910834891"/>
    <x v="0"/>
    <n v="1"/>
    <x v="0"/>
  </r>
  <r>
    <s v="9f1593e5ff283112e77b94c304dfa7a99b9a748c"/>
    <s v="3d31f09b3cb03a94b7276a0d7f467ab4c586c2fe"/>
    <s v="ACTIVO"/>
    <s v="199c6dec4e012c479e3865ff88b5346ccb60b104"/>
    <n v="84"/>
    <s v="LOGAN"/>
    <n v="2021"/>
    <s v="NUEVO LOGAN PH2"/>
    <s v="2e892f86d188d01ec5691b7918003dc271108083"/>
    <s v="NUEVO"/>
    <n v="84"/>
    <d v="2021-01-18T00:00:00"/>
    <d v="2028-01-18T00:00:00"/>
    <m/>
    <n v="42007450"/>
    <n v="42007450"/>
    <n v="0"/>
    <n v="884767"/>
    <s v="0b9e5ef7ecdb21c3df2e91f8c180559e4790ebd3"/>
    <n v="-0.43805180876929117"/>
    <n v="1.2009447865714571"/>
    <n v="0.2094661248883162"/>
    <n v="-0.52458600909745101"/>
    <n v="-1.270532873606796"/>
    <x v="0"/>
    <n v="1"/>
    <x v="0"/>
  </r>
  <r>
    <s v="52b4601ed10b4af7fef5607f03717587de264cb5"/>
    <s v="3476ba813d495488e64fa40bd011c855a022bb68"/>
    <s v="ACTIVO"/>
    <s v="f92259594cc36db09951704e2e59eef51308995c"/>
    <n v="76"/>
    <s v="CAPTUR"/>
    <n v="2020"/>
    <s v="CAPTUR"/>
    <s v="2e892f86d188d01ec5691b7918003dc271108083"/>
    <s v="NUEVO"/>
    <n v="72"/>
    <d v="2019-03-09T00:00:00"/>
    <d v="2025-03-09T00:00:00"/>
    <m/>
    <n v="72990000"/>
    <n v="36495000"/>
    <n v="36495000"/>
    <n v="789743"/>
    <s v="e479a237a33c879450fd7f632a21723886088e64"/>
    <n v="0.5200669498644056"/>
    <n v="-0.85216124758390532"/>
    <n v="-0.50193428495582826"/>
    <n v="0.64035889416215885"/>
    <n v="1.436642835258207"/>
    <x v="1"/>
    <n v="0.5"/>
    <x v="4"/>
  </r>
  <r>
    <s v="1f6e0851e451fabfbe223514560ab2d7c90142aa"/>
    <s v="f084a84c5e77bf18ba1005c01d42c7e1b4679e9b"/>
    <s v="ACTIVO"/>
    <s v="1dba5f65a4ace50946aaf5539428c8ec727712e3"/>
    <n v="291"/>
    <s v="KWID"/>
    <n v="2022"/>
    <s v="KWID"/>
    <s v="2e892f86d188d01ec5691b7918003dc271108083"/>
    <s v="NUEVO"/>
    <n v="84"/>
    <d v="2021-09-07T00:00:00"/>
    <d v="2028-09-07T00:00:00"/>
    <m/>
    <n v="41430000"/>
    <n v="29730000"/>
    <n v="11700000"/>
    <n v="597018"/>
    <s v="2af90d6a2f5bbb3be191863ff06e138bd50b2305"/>
    <n v="0.44729843655045393"/>
    <n v="4.1333847656770131E-2"/>
    <n v="-0.38336754998180411"/>
    <n v="0.4909497769021382"/>
    <n v="0.1217289195237771"/>
    <x v="0"/>
    <n v="0.71759594496741497"/>
    <x v="2"/>
  </r>
  <r>
    <s v="45ed909c84d7e6fa8c88f3826f861186c65843df"/>
    <s v="104e752e90f307b56e2db43f9de8d60338fbdb57"/>
    <s v="ACTIVO"/>
    <s v="13be1295dd7aef89150dea4918c052b05e10de48"/>
    <n v="49"/>
    <s v="USADOS"/>
    <n v="2016"/>
    <s v="USADOS MM"/>
    <m/>
    <s v="USADO"/>
    <n v="60"/>
    <d v="2018-12-28T00:00:00"/>
    <d v="2023-12-28T00:00:00"/>
    <m/>
    <n v="41634500"/>
    <n v="32000000"/>
    <n v="9634500"/>
    <n v="821927"/>
    <s v="40aad2ee329d672720cb03e757bb8887de18efbf"/>
    <n v="-0.18336201217046039"/>
    <n v="0.25074002436367998"/>
    <n v="-2.7667345059731379E-2"/>
    <n v="-0.58711766669131737"/>
    <n v="-1.1931849962106531"/>
    <x v="3"/>
    <n v="0.76859335406934148"/>
    <x v="2"/>
  </r>
  <r>
    <s v="4f075b07744d7f4091142971b1c4d5d8aa48c5f6"/>
    <s v="5276ccbae5c56712da020745ea466b946d87d673"/>
    <s v="ACTIVO"/>
    <s v="b015fc4d0ad8050efb8f4d92b7490b29a1fa8737"/>
    <n v="7"/>
    <s v="SANDERO"/>
    <n v="2022"/>
    <s v="NUEVO SANDERO PH2"/>
    <s v="2e892f86d188d01ec5691b7918003dc271108083"/>
    <s v="NUEVO"/>
    <n v="84"/>
    <d v="2021-10-22T00:00:00"/>
    <d v="2028-10-22T00:00:00"/>
    <m/>
    <n v="56890000"/>
    <n v="29890000"/>
    <n v="27000000"/>
    <n v="594471"/>
    <s v="f1d1664111e6f2f8ade0ee2a6ae1e5655406ed0c"/>
    <n v="-0.1348496699611593"/>
    <n v="-0.7478638941174085"/>
    <n v="-0.50193428495582826"/>
    <n v="-3.8040704113064872E-2"/>
    <n v="0.58581618390063472"/>
    <x v="0"/>
    <n v="0.52539989453330993"/>
    <x v="4"/>
  </r>
  <r>
    <s v="4931cffb039cc7292bf63757fae810ec89cd0580"/>
    <s v="246146ff0e5bee321283fb42aedc9419818027ac"/>
    <s v="ACTIVO"/>
    <s v="f92259594cc36db09951704e2e59eef51308995c"/>
    <n v="49"/>
    <s v="CAPTUR"/>
    <n v="2020"/>
    <s v="CAPTUR"/>
    <s v="2e892f86d188d01ec5691b7918003dc271108083"/>
    <s v="NUEVO"/>
    <n v="72"/>
    <d v="2019-08-08T00:00:00"/>
    <d v="2025-08-08T00:00:00"/>
    <m/>
    <n v="70800300"/>
    <n v="10800300"/>
    <n v="60000000"/>
    <n v="254533"/>
    <s v="809929aa942e2a9bc9a8483e7177795e32bedd95"/>
    <n v="1.0537027141667179"/>
    <n v="-2.278881204259704"/>
    <n v="-0.30432305999912118"/>
    <n v="4.5691967754052931E-2"/>
    <n v="0.66316406129677774"/>
    <x v="1"/>
    <n v="0.2"/>
    <x v="3"/>
  </r>
  <r>
    <s v="fb1af271d79d95f63c5f6f9c1f6b884ce328dc27"/>
    <s v="0cc9f6cbd786aef11fe97c9f4acb1e4de165500c"/>
    <s v="ACTIVO"/>
    <s v="8343dc41ea422406430fb4cb25cd7b7a19286625"/>
    <n v="236"/>
    <s v="STEPWAY"/>
    <n v="2022"/>
    <s v="NUEVO STEPWAY PH2"/>
    <s v="2e892f86d188d01ec5691b7918003dc271108083"/>
    <s v="NUEVO"/>
    <n v="84"/>
    <d v="2021-10-28T00:00:00"/>
    <d v="2028-10-28T00:00:00"/>
    <m/>
    <n v="69548000"/>
    <n v="69548000"/>
    <n v="0"/>
    <n v="1568149"/>
    <s v="2a8b6c4fae0c9fc78fa226ee1e1ec2050ca4d295"/>
    <n v="-0.25613052548441212"/>
    <n v="1.2009447865714571"/>
    <n v="0.13042163490563341"/>
    <n v="1.159951521190056"/>
    <n v="-0.49705409964536651"/>
    <x v="0"/>
    <n v="1"/>
    <x v="0"/>
  </r>
  <r>
    <s v="8024ce14a4040cd5a0732feb6afe941282817891"/>
    <s v="ec7b91c12883c0a1a989f459caafa869b7405c9b"/>
    <s v="ACTIVO"/>
    <s v="c93985e1a5aff2af18ae43ce6da3c9e318eea67e"/>
    <n v="59"/>
    <s v="USADOS"/>
    <n v="2020"/>
    <s v="USADOS MM"/>
    <s v="aa53c8567ff812605778a953828db0859dac88bf"/>
    <s v="USADO"/>
    <n v="72"/>
    <d v="2020-05-29T00:00:00"/>
    <d v="2026-05-29T00:00:00"/>
    <m/>
    <n v="65500000"/>
    <n v="45000000"/>
    <n v="20500000"/>
    <n v="1113252"/>
    <s v="e05a7593bcbc82d3470e473adb88137dfd0ae415"/>
    <n v="-0.29251478214138787"/>
    <n v="-8.4205555418922495E-2"/>
    <n v="0.32803285986234038"/>
    <n v="-0.1045439216861683"/>
    <n v="-0.65174985443765243"/>
    <x v="1"/>
    <n v="0.68702290076335881"/>
    <x v="2"/>
  </r>
  <r>
    <s v="e89bfa35a625e780aeed75617014c2320ef93b70"/>
    <s v="b78abb900b521790b0be8220889185734fe6c63d"/>
    <s v="ACTIVO"/>
    <s v="376abf9ef1bbb145093d0247d4562bd8802aa2f6"/>
    <n v="49"/>
    <s v="OROCH"/>
    <n v="2022"/>
    <s v="OROCH"/>
    <s v="aa53c8567ff812605778a953828db0859dac88bf"/>
    <s v="NUEVO"/>
    <n v="84"/>
    <d v="2021-11-08T00:00:00"/>
    <d v="2028-11-08T00:00:00"/>
    <m/>
    <n v="80185100"/>
    <n v="82265100"/>
    <n v="0"/>
    <n v="1785100"/>
    <s v="7f9e4021b093c57ae939c2999fa9b6f9d2ac5b97"/>
    <n v="3.4943527771394541E-2"/>
    <n v="1.307459851116944"/>
    <n v="-0.38336754998180411"/>
    <n v="0.6189892727963574"/>
    <n v="-0.18766259006079469"/>
    <x v="0"/>
    <n v="1.0259399813681096"/>
    <x v="0"/>
  </r>
  <r>
    <s v="cc9104795c7eb41ce2164cd5f56337766a7320fc"/>
    <s v="1e19e09076a2fff411b375663be439b5912aead8"/>
    <s v="ACTIVO"/>
    <s v="c4f571c84dfd1be0360bdeed5c89373e15ac07b0"/>
    <n v="76"/>
    <s v="DUSTER"/>
    <n v="2017"/>
    <s v="DUSTER"/>
    <m/>
    <s v="NUEVO"/>
    <n v="84"/>
    <d v="2016-11-29T00:00:00"/>
    <d v="2023-11-29T00:00:00"/>
    <m/>
    <n v="63490000"/>
    <n v="43490000"/>
    <n v="20000000"/>
    <n v="820929"/>
    <s v="e479a237a33c879450fd7f632a21723886088e64"/>
    <n v="1.0537027141667179"/>
    <n v="-9.2554053658728735E-2"/>
    <n v="-0.41718096477312577"/>
    <n v="-0.73032051618836336"/>
    <n v="2.0554258544273512"/>
    <x v="0"/>
    <n v="0.68498976216727048"/>
    <x v="2"/>
  </r>
  <r>
    <s v="9d74bf8c8f3c35082ff55f69c3a1a95b0f77c071"/>
    <s v="2c021d77132a762b575edb0c5f71c3de62709d67"/>
    <s v="ACTIVO"/>
    <s v="58464c00dc8337ea9400e9dbf885ffffcb81c578"/>
    <n v="236"/>
    <s v="KWID"/>
    <n v="2021"/>
    <s v="KWID"/>
    <s v="2e892f86d188d01ec5691b7918003dc271108083"/>
    <s v="NUEVO"/>
    <n v="72"/>
    <d v="2021-04-01T00:00:00"/>
    <d v="2027-04-01T00:00:00"/>
    <m/>
    <n v="39746436"/>
    <n v="21000000"/>
    <n v="18746436"/>
    <n v="457545"/>
    <s v="2a8b6c4fae0c9fc78fa226ee1e1ec2050ca4d295"/>
    <n v="-0.98381565862392861"/>
    <n v="-0.73575317902763782"/>
    <n v="-0.50193428495582826"/>
    <n v="-0.26194162971505552"/>
    <n v="-1.1931849962106531"/>
    <x v="1"/>
    <n v="0.52834925878637273"/>
    <x v="4"/>
  </r>
  <r>
    <s v="5d2ffb539f4e0f0f94dbaebcce7a62241e2c2973"/>
    <s v="36dca6486de461d0e305af603d9a2d2d38d23662"/>
    <s v="ACTIVO"/>
    <s v="124edca39b8159aadaf3c08b9fe65fc5e651b829"/>
    <n v="7"/>
    <s v="DUSTER"/>
    <n v="2022"/>
    <s v="NUEVA DUSTER"/>
    <s v="2e892f86d188d01ec5691b7918003dc271108083"/>
    <s v="NUEVO"/>
    <n v="36"/>
    <d v="2021-07-30T00:00:00"/>
    <d v="2024-07-30T00:00:00"/>
    <m/>
    <n v="83230000"/>
    <n v="38230000"/>
    <n v="45000000"/>
    <n v="1342429"/>
    <s v="addfb231c73938367f7381eeb262ff07154d72ad"/>
    <n v="-0.54720457874021866"/>
    <n v="-1.0191626635544899"/>
    <n v="-0.73906775490387622"/>
    <n v="0.68564649369808917"/>
    <n v="1.978077977031208"/>
    <x v="4"/>
    <n v="0.45932956866514479"/>
    <x v="4"/>
  </r>
  <r>
    <s v="29428f219c3eb27f6b9aa9cabe38fae84863641d"/>
    <s v="e03d57096a13d3dbf3eabacb656e9a5943737c9d"/>
    <s v="ACTIVO"/>
    <s v="9b732f098fc8c584895c85ad257e84e1bbb6814e"/>
    <n v="-1"/>
    <s v="USADOS"/>
    <n v="2019"/>
    <s v="USADOS MM"/>
    <m/>
    <s v="USADO"/>
    <n v="84"/>
    <d v="2021-07-01T00:00:00"/>
    <d v="2028-07-01T00:00:00"/>
    <m/>
    <n v="44400000"/>
    <n v="40900000"/>
    <n v="3500000"/>
    <n v="938510"/>
    <s v="25387f16fe49de4e70fc29c7451836e03f6af6b8"/>
    <n v="3.4943527771394541E-2"/>
    <n v="0.87725689830371956"/>
    <n v="0.36755510485368181"/>
    <n v="-0.70925823767236751"/>
    <n v="-0.18766259006079469"/>
    <x v="0"/>
    <n v="0.9211711711711712"/>
    <x v="0"/>
  </r>
  <r>
    <s v="0ca12e915a75793c3ccef5971967fcd87724f89c"/>
    <s v="de8da8cb69a97dcb8dbbb1a3b394db6206f36271"/>
    <s v="ACTIVO"/>
    <s v="7f22d9d1b26328e8bc33183cd50a33df11a0448b"/>
    <n v="236"/>
    <s v="KWID"/>
    <n v="2022"/>
    <s v="KWID"/>
    <s v="2e892f86d188d01ec5691b7918003dc271108083"/>
    <s v="NUEVO"/>
    <n v="84"/>
    <d v="2021-04-08T00:00:00"/>
    <d v="2028-04-08T00:00:00"/>
    <m/>
    <n v="45190000"/>
    <n v="45190000"/>
    <n v="0"/>
    <n v="948802"/>
    <s v="373e0d63cac8bf96eefec2abf3828a28fc0aa41d"/>
    <n v="-1.881293989495999"/>
    <n v="1.2009447865714571"/>
    <n v="0.16994387989697479"/>
    <n v="-0.76042318837930989"/>
    <n v="-1.811968015379797"/>
    <x v="0"/>
    <n v="1"/>
    <x v="0"/>
  </r>
  <r>
    <s v="f42a5f0ce2cc3bda38b0839edbac7bcefa040a21"/>
    <s v="b4642451955f28870c5c8dd849c340283387a1cd"/>
    <s v="ACTIVO"/>
    <s v="b015fc4d0ad8050efb8f4d92b7490b29a1fa8737"/>
    <n v="220"/>
    <s v="CAPTUR"/>
    <n v="2022"/>
    <s v="CAPTUR"/>
    <s v="2e892f86d188d01ec5691b7918003dc271108083"/>
    <s v="NUEVO"/>
    <n v="84"/>
    <d v="2021-09-29T00:00:00"/>
    <d v="2028-09-29T00:00:00"/>
    <m/>
    <n v="94782100"/>
    <n v="96782100"/>
    <n v="0"/>
    <n v="2131443"/>
    <s v="72be7e0b8fa040611e832ba3086abe2b5e7894bb"/>
    <n v="-1.3840424818506629"/>
    <n v="1.287590093402825"/>
    <n v="-0.18575632502509701"/>
    <n v="7.2078313930665688E-2"/>
    <n v="-1.657272260587511"/>
    <x v="0"/>
    <n v="1.0211010306798436"/>
    <x v="0"/>
  </r>
  <r>
    <s v="db184b91f421a0e6ce30a6d1fdbecd364933a0dc"/>
    <s v="023dc098239e790ad9dba141ba9d91d0b15f6f49"/>
    <s v="ACTIVO"/>
    <s v="717ac4a931a014833e77c82ad9812385e09e88a3"/>
    <n v="77"/>
    <s v="STEPWAY"/>
    <n v="2021"/>
    <s v="NUEVO STEPWAY PH2"/>
    <s v="2e892f86d188d01ec5691b7918003dc271108083"/>
    <s v="NUEVO"/>
    <n v="27"/>
    <d v="2020-09-28T00:00:00"/>
    <d v="2022-12-28T00:00:00"/>
    <m/>
    <n v="60223000"/>
    <n v="28223000"/>
    <n v="32000000"/>
    <n v="1301914"/>
    <s v="2141bd06ec949dc96e6cd2fa75a8353e56eae24c"/>
    <n v="-8.633732775185822E-2"/>
    <n v="-0.98092569789366757"/>
    <n v="-4.4146365390986242"/>
    <n v="-0.58977289649525322"/>
    <n v="1.436642835258207"/>
    <x v="4"/>
    <n v="0.46864154890988491"/>
    <x v="4"/>
  </r>
  <r>
    <s v="adb78a5a5fc846e6c065ab6c4e8cf1628158d0e2"/>
    <s v="383cf8e0ca9121de3d6ba844a70670f24a43de48"/>
    <s v="ACTIVO"/>
    <s v="199c6dec4e012c479e3865ff88b5346ccb60b104"/>
    <n v="49"/>
    <s v="SANDERO"/>
    <n v="2021"/>
    <s v="NUEVO SANDERO PH2"/>
    <s v="2e892f86d188d01ec5691b7918003dc271108083"/>
    <s v="NUEVO"/>
    <n v="84"/>
    <d v="2021-02-26T00:00:00"/>
    <d v="2028-02-26T00:00:00"/>
    <m/>
    <n v="47300000"/>
    <n v="42300000"/>
    <n v="5000000"/>
    <n v="916393"/>
    <s v="87e15bf1cdf86c075c8ab551c1cd6cdf48f66158"/>
    <n v="-0.11059349885650881"/>
    <n v="0.76688431423417092"/>
    <n v="0.56516632981038883"/>
    <n v="-0.84658041696114661"/>
    <n v="4.4381042127634142E-2"/>
    <x v="0"/>
    <n v="0.89429175475687106"/>
    <x v="0"/>
  </r>
  <r>
    <s v="12dc4c0a71dbf45b8c1e41747d3c30ff4d08515f"/>
    <s v="fb7e9f5e6ad49ef573967a0e914352da927f540a"/>
    <s v="ACTIVO"/>
    <s v="5a56327f05b6ed8e8875facf6e3fe3c3e5debf50"/>
    <n v="49"/>
    <s v="SANDERO"/>
    <n v="2022"/>
    <s v="NUEVO SANDERO PH2"/>
    <s v="2e892f86d188d01ec5691b7918003dc271108083"/>
    <s v="NUEVO"/>
    <n v="84"/>
    <d v="2021-10-14T00:00:00"/>
    <d v="2028-10-14T00:00:00"/>
    <m/>
    <n v="47300000"/>
    <n v="37800000"/>
    <n v="9500000"/>
    <n v="652397"/>
    <s v="87e15bf1cdf86c075c8ab551c1cd6cdf48f66158"/>
    <n v="-2.9849497747575988"/>
    <n v="0.37622988913061328"/>
    <n v="-0.70629501354585122"/>
    <n v="-0.59652016733077973"/>
    <n v="-0.88379348662608126"/>
    <x v="0"/>
    <n v="0.79915433403805491"/>
    <x v="2"/>
  </r>
  <r>
    <s v="4640561af92d8679b6dbc90872b688bbcc317a1e"/>
    <s v="20b5f49a4c669ba3a1c873136b83ec34bd92e3d4"/>
    <s v="ACTIVO"/>
    <s v="ac4cf0c7abcdae09914607ba0408545023141170"/>
    <n v="236"/>
    <s v="KWID"/>
    <n v="2021"/>
    <s v="KWID"/>
    <s v="2e892f86d188d01ec5691b7918003dc271108083"/>
    <s v="NUEVO"/>
    <n v="84"/>
    <d v="2020-12-23T00:00:00"/>
    <d v="2027-12-23T00:00:00"/>
    <m/>
    <n v="34520000"/>
    <n v="35720000"/>
    <n v="0"/>
    <n v="754710"/>
    <s v="0f9b5dd1053091f7cd0591c9ce15485174f94dc7"/>
    <n v="-0.25613052548441212"/>
    <n v="1.3436868051685851"/>
    <n v="0.24898836987965761"/>
    <n v="-0.44299179293367807"/>
    <n v="-1.3478807510029389"/>
    <x v="0"/>
    <n v="1.0347624565469293"/>
    <x v="0"/>
  </r>
  <r>
    <s v="3c208788cb58ce1a8fa2e89bd6f19a4ede6c2a3c"/>
    <s v="a864ac9f874452544a93596545f5cf42f88df5e4"/>
    <s v="ACTIVO"/>
    <s v="c037df174ea56656e3f2727cd283ca029d539c32"/>
    <n v="291"/>
    <s v="SANDERO"/>
    <n v="2020"/>
    <s v="NUEVO SANDERO"/>
    <s v="2e892f86d188d01ec5691b7918003dc271108083"/>
    <s v="NUEVO"/>
    <n v="72"/>
    <d v="2019-10-23T00:00:00"/>
    <d v="2025-10-23T00:00:00"/>
    <m/>
    <n v="46307800"/>
    <n v="36307800"/>
    <n v="10000000"/>
    <n v="807119"/>
    <s v="8dd2e3893a694ae60c11d740aa9e097857f3681c"/>
    <n v="0.30176140992255063"/>
    <n v="0.31422331236825018"/>
    <n v="0.48612183982770601"/>
    <n v="-0.1433915932363776"/>
    <n v="1.2045992030697781"/>
    <x v="1"/>
    <n v="0.78405365834697394"/>
    <x v="2"/>
  </r>
  <r>
    <s v="33d7afda4a28cc290bad8795910e1fa148044c47"/>
    <s v="9903098ad91d8bd3dbb5ab692dd77b1b0c53b41f"/>
    <s v="ACTIVO"/>
    <s v="15e7200da9d077d02e398bb6ca7bcc657bb1fbf3"/>
    <n v="-1"/>
    <s v="USADOS"/>
    <n v="2016"/>
    <s v="USADOS MM"/>
    <m/>
    <s v="USADO"/>
    <n v="84"/>
    <d v="2021-07-21T00:00:00"/>
    <d v="2028-07-21T00:00:00"/>
    <m/>
    <n v="38000000"/>
    <n v="38000000"/>
    <n v="0"/>
    <n v="897595"/>
    <s v="38b76f83f56a6d4ef19a8a39a7839d83344d0221"/>
    <n v="-1.2263773696704341"/>
    <n v="1.2009447865714571"/>
    <n v="0.76277755476709586"/>
    <n v="-0.96395252711805357"/>
    <n v="-0.65174985443765243"/>
    <x v="0"/>
    <n v="1"/>
    <x v="0"/>
  </r>
  <r>
    <s v="286bc8d58eb0e2358594e3f7ae2eedd79dbbdc29"/>
    <s v="ad3bef19119d8361da68309f43374fdac0117859"/>
    <s v="ACTIVO"/>
    <s v="ac3e16fe7cfe84595a9046cff9baf8b8884e6c47"/>
    <n v="291"/>
    <s v="SANDERO"/>
    <n v="2019"/>
    <s v="NUEVO SANDERO"/>
    <m/>
    <s v="NUEVO"/>
    <n v="84"/>
    <d v="2018-07-05T00:00:00"/>
    <d v="2025-07-05T00:00:00"/>
    <m/>
    <n v="34000000"/>
    <n v="35185000"/>
    <n v="0"/>
    <n v="707054"/>
    <s v="e9a20609d5e4f2cce4f367ca3b625e5b99e50d14"/>
    <n v="-0.207618183275111"/>
    <n v="1.344058354246404"/>
    <n v="0.30689130439361251"/>
    <n v="1.585604109177055"/>
    <n v="0.74051193869292065"/>
    <x v="0"/>
    <n v="1.0348529411764706"/>
    <x v="0"/>
  </r>
  <r>
    <s v="d5e9c54b417a0427cbb1a47c303267212af36669"/>
    <s v="c135b36ed7038476f0a6932976e8e2b95b74fb30"/>
    <s v="ACTIVO"/>
    <s v="888a8725d20ad2470e8977cd60b7ee3d5fffbcf8"/>
    <n v="7"/>
    <s v="SANDERO"/>
    <n v="2021"/>
    <s v="NUEVO SANDERO PH2"/>
    <s v="2e892f86d188d01ec5691b7918003dc271108083"/>
    <s v="NUEVO"/>
    <n v="84"/>
    <d v="2020-06-24T00:00:00"/>
    <d v="2027-06-24T00:00:00"/>
    <m/>
    <n v="42590000"/>
    <n v="42590000"/>
    <n v="0"/>
    <n v="1000364"/>
    <s v="986fcbacb15e3271088bb826891fe61d934ad7da"/>
    <n v="-1.0687122574902059"/>
    <n v="1.2009447865714571"/>
    <n v="0.44659959483636458"/>
    <n v="-0.4835637043378182"/>
    <n v="-1.5025765057952249"/>
    <x v="0"/>
    <n v="1"/>
    <x v="0"/>
  </r>
  <r>
    <s v="e9997763343f4d54a59df0aa6da67dea999fd32c"/>
    <s v="5ba79ac4830b3cb3bc47c3b1aba5b15263569b8d"/>
    <s v="ACTIVO"/>
    <s v="758c5bf80d1692e2f073ea5b674014dc0d522a6b"/>
    <n v="60"/>
    <s v="TRAFIC"/>
    <n v="2020"/>
    <s v="NUEVA TRAFIC"/>
    <s v="aa53c8567ff812605778a953828db0859dac88bf"/>
    <s v="NUEVO"/>
    <n v="36"/>
    <d v="2019-09-19T00:00:00"/>
    <d v="2022-09-19T00:00:00"/>
    <m/>
    <n v="102840000"/>
    <n v="17000000"/>
    <n v="85840000"/>
    <n v="519278"/>
    <s v="d7ba29214e26fca7c43eb9f199a80e049e060e7b"/>
    <n v="0.50793886431208024"/>
    <n v="-2.2264885462153239"/>
    <n v="-4.4146365390986242"/>
    <n v="-0.83262286959303222"/>
    <n v="0.50846830650449182"/>
    <x v="4"/>
    <n v="0.2"/>
    <x v="3"/>
  </r>
  <r>
    <s v="8091aca5a8faa25b83f606f58fa675331a225433"/>
    <s v="27a0ba24166da013ef0cda6055f44a54f9265d25"/>
    <s v="ACTIVO"/>
    <s v="b4c91caae861d6f22c0ba19f4ec8b17b2bedc01c"/>
    <n v="-1"/>
    <s v="DUSTER"/>
    <n v="2022"/>
    <s v="NUEVA DUSTER"/>
    <s v="2e892f86d188d01ec5691b7918003dc271108083"/>
    <s v="NUEVO"/>
    <n v="84"/>
    <d v="2021-09-13T00:00:00"/>
    <d v="2028-09-13T00:00:00"/>
    <m/>
    <n v="53026000"/>
    <n v="15000000"/>
    <n v="38026000"/>
    <n v="279506"/>
    <s v="14fa75226b04e9ea00d4306ee47b847269c5f7a6"/>
    <n v="0.49581077875975499"/>
    <n v="-1.7437016153744489"/>
    <n v="-1.292379184782656"/>
    <n v="3.544841268727813E-3"/>
    <n v="0.74051193869292065"/>
    <x v="0"/>
    <n v="0.28288009655640628"/>
    <x v="1"/>
  </r>
  <r>
    <s v="384e9de5453bc778c4fd2943e0128997963989e6"/>
    <s v="b291f50de06941aa95c566f933a57a4380a6c680"/>
    <s v="ACTIVO"/>
    <s v="b6a494ba9e14f7b984adead0c3e1c20aece37e79"/>
    <n v="74"/>
    <s v="STEPWAY"/>
    <n v="2021"/>
    <s v="NUEVO STEPWAY PH2"/>
    <s v="2e892f86d188d01ec5691b7918003dc271108083"/>
    <s v="NUEVO"/>
    <n v="36"/>
    <d v="2020-10-11T00:00:00"/>
    <d v="2023-10-11T00:00:00"/>
    <m/>
    <n v="54340000"/>
    <n v="28340000"/>
    <n v="26000000"/>
    <n v="1006476"/>
    <s v="cfff2798968beabd4a75557f5efa4642e73d04b9"/>
    <n v="0.19260863995162311"/>
    <n v="-0.7637499829552058"/>
    <n v="-0.46241203996448682"/>
    <n v="0.57122998621668841"/>
    <n v="-0.96114136402222416"/>
    <x v="4"/>
    <n v="0.52153110047846885"/>
    <x v="4"/>
  </r>
  <r>
    <s v="28e0c0fdfd8715f03c27112bd2ab6aa0879a2b5c"/>
    <s v="73b848e9cf6573f8387d8ef2c1f7725cb4517aef"/>
    <s v="ACTIVO"/>
    <s v="a7dd55b98ce047d2fdb9afbcfc3cfad027700d30"/>
    <n v="59"/>
    <s v="CAPTUR"/>
    <n v="2021"/>
    <s v="CAPTUR"/>
    <s v="2e892f86d188d01ec5691b7918003dc271108083"/>
    <s v="NUEVO"/>
    <n v="72"/>
    <d v="2020-12-14T00:00:00"/>
    <d v="2026-12-14T00:00:00"/>
    <m/>
    <n v="78966400"/>
    <n v="40483200"/>
    <n v="38483200"/>
    <n v="1035787"/>
    <s v="6c55b3ba21e9cb7dc2512cad991949cb9fc0980d"/>
    <n v="-1.250633540775085"/>
    <n v="-0.80016176339429168"/>
    <n v="0.24898836987965761"/>
    <n v="3.918466331205709E-2"/>
    <n v="-1.425228628399082"/>
    <x v="1"/>
    <n v="0.51266361389147785"/>
    <x v="4"/>
  </r>
  <r>
    <s v="27456edc6361154b8e728b1a68c0cc733bda2086"/>
    <s v="c7b30bfb651c6cddeac2441120bda8111e317ff8"/>
    <s v="ACTIVO"/>
    <s v="51b223e24d57bc8c01c5001f8833c44559fa1fc7"/>
    <n v="246"/>
    <s v="SANDERO"/>
    <n v="2018"/>
    <s v="NUEVO SANDERO"/>
    <m/>
    <s v="NUEVO"/>
    <n v="84"/>
    <d v="2017-07-21T00:00:00"/>
    <d v="2024-07-21T00:00:00"/>
    <m/>
    <n v="31990000"/>
    <n v="28791000"/>
    <n v="3199000"/>
    <n v="624143"/>
    <s v="6e69c18c5a97c9d065ae12b467e0bb2b923ab471"/>
    <n v="0.78688483201556159"/>
    <n v="0.79032357974038436"/>
    <n v="1.237044494663192"/>
    <n v="-0.36075932590578402"/>
    <n v="0.97255557088134947"/>
    <x v="0"/>
    <n v="0.9"/>
    <x v="0"/>
  </r>
  <r>
    <s v="21bf8c0f05ff63aad5db9d72f6498086e6618a9b"/>
    <s v="0a80b6bca4e8eb0d5a95ffbbfa8e240c648329c5"/>
    <s v="ACTIVO"/>
    <s v="6bf12817a6164c0e4ceb7a01868ef46da7884be8"/>
    <n v="38"/>
    <s v="STEPWAY"/>
    <n v="2018"/>
    <s v="NUEVO STEPWAY"/>
    <m/>
    <s v="NUEVO"/>
    <n v="84"/>
    <d v="2018-09-02T00:00:00"/>
    <d v="2025-09-02T00:00:00"/>
    <m/>
    <n v="43550000"/>
    <n v="40163989"/>
    <n v="3386011"/>
    <n v="957911"/>
    <s v="21e56b31f691885fdd4e2c38d5fd98f8f5589c64"/>
    <n v="-2.4149297537983112"/>
    <n v="0.88168693969125311"/>
    <n v="-0.69781791353947353"/>
    <n v="-0.42955633012576261"/>
    <n v="-0.65174985443765243"/>
    <x v="0"/>
    <n v="0.92225003444316878"/>
    <x v="0"/>
  </r>
  <r>
    <s v="f698c65a8f7a084e314ba6761a094500e5fd0207"/>
    <s v="479d415b06775a4c05d7f9f8f0fe52508e6b2116"/>
    <s v="ACTIVO"/>
    <s v="b015fc4d0ad8050efb8f4d92b7490b29a1fa8737"/>
    <n v="61"/>
    <s v="SANDERO"/>
    <n v="2022"/>
    <s v="NUEVO SANDERO PH2"/>
    <s v="2e892f86d188d01ec5691b7918003dc271108083"/>
    <s v="NUEVO"/>
    <n v="84"/>
    <d v="2021-08-23T00:00:00"/>
    <d v="2028-08-23T00:00:00"/>
    <m/>
    <n v="51882000"/>
    <n v="35882000"/>
    <n v="16000000"/>
    <n v="760269"/>
    <s v="9659fb85b885d6b16d4aadcd72528889806a6146"/>
    <n v="-0.1469777555134846"/>
    <n v="-6.5378660731492066E-2"/>
    <n v="-0.69954550991253528"/>
    <n v="-0.56088631955450929"/>
    <n v="-3.2966835268508812E-2"/>
    <x v="0"/>
    <n v="0.69160787941868085"/>
    <x v="2"/>
  </r>
  <r>
    <s v="ab941e0f04f29de685f1292e741d99ebcb98e56a"/>
    <s v="d367efdc6ae9031d8e4b4544cbf0b565ee22d0b3"/>
    <s v="ACTIVO"/>
    <s v="779a5d721169ae8d9bb4b60cd9fdf1c437be1e57"/>
    <n v="236"/>
    <s v="DUSTER"/>
    <n v="2018"/>
    <s v="DUSTER"/>
    <m/>
    <s v="NUEVO"/>
    <n v="72"/>
    <d v="2018-04-13T00:00:00"/>
    <d v="2024-04-13T00:00:00"/>
    <m/>
    <n v="62244000"/>
    <n v="31122000"/>
    <n v="31122000"/>
    <n v="755077"/>
    <s v="f9135bc6e62f40c8eddb937bb59cee2ddf02357c"/>
    <n v="1.090086970823694"/>
    <n v="-0.85216124758390532"/>
    <n v="0.72325530977575447"/>
    <n v="-0.38366864865414269"/>
    <n v="-0.49705409964536651"/>
    <x v="1"/>
    <n v="0.5"/>
    <x v="4"/>
  </r>
  <r>
    <s v="6416c19f786b030e2f14893b461ca2d394b4302c"/>
    <s v="fda363e4b4a6860182289153a52eec77b8b54418"/>
    <s v="ACTIVO"/>
    <s v="a77c76312e7298e8d8cbf37d37191bb75af8eded"/>
    <n v="27"/>
    <s v="STEPWAY"/>
    <n v="2021"/>
    <s v="NUEVO STEPWAY PH2"/>
    <s v="2e892f86d188d01ec5691b7918003dc271108083"/>
    <s v="NUEVO"/>
    <n v="84"/>
    <d v="2020-11-26T00:00:00"/>
    <d v="2027-11-26T00:00:00"/>
    <m/>
    <n v="59990000"/>
    <n v="48100000"/>
    <n v="11890000"/>
    <n v="1009900"/>
    <s v="7c620676a3142bbcb0d8a97ffebbdc12de3145fd"/>
    <n v="0.31388949547487588"/>
    <n v="0.38709478670123648"/>
    <n v="0.16994387989697479"/>
    <n v="4.3499411743452877E-2"/>
    <n v="1.5913385900504931"/>
    <x v="0"/>
    <n v="0.80180030005000835"/>
    <x v="0"/>
  </r>
  <r>
    <s v="ac3e98cc6fa6136ad70921c134a18f545b9769da"/>
    <s v="a9de3d53d51875fc21d9a4b283e58463409ae6bd"/>
    <s v="ACTIVO"/>
    <s v="d1c0dfc0ce53d56b757ad3c92ef31097fa0f2af3"/>
    <n v="38"/>
    <s v="SANDERO"/>
    <n v="2020"/>
    <s v="NUEVO SANDERO"/>
    <s v="2e892f86d188d01ec5691b7918003dc271108083"/>
    <s v="NUEVO"/>
    <n v="72"/>
    <d v="2019-12-12T00:00:00"/>
    <d v="2025-12-12T00:00:00"/>
    <m/>
    <n v="37240000"/>
    <n v="19720000"/>
    <n v="17520000"/>
    <n v="481644"/>
    <s v="d2d2bc23d15981022aec65b1ffb2993f93c8d625"/>
    <n v="-0.83827863199602526"/>
    <n v="-0.73087141742435136"/>
    <n v="0.13042163490563341"/>
    <n v="-0.54479994169108936"/>
    <n v="-0.57440197704150942"/>
    <x v="1"/>
    <n v="0.5295381310418904"/>
    <x v="4"/>
  </r>
  <r>
    <s v="31bf171dea1f14f7c236e0844c037a1dc816505d"/>
    <s v="d699f1b1e4fd67ba7cb9cd4c83d02401b4fe11d1"/>
    <s v="ACTIVO"/>
    <s v="3a0535153a5f5fc7c8dcca47c9a725208db375aa"/>
    <n v="38"/>
    <s v="LOGAN"/>
    <n v="2022"/>
    <s v="NUEVO LOGAN PH2"/>
    <s v="2e892f86d188d01ec5691b7918003dc271108083"/>
    <s v="NUEVO"/>
    <n v="72"/>
    <d v="2021-07-30T00:00:00"/>
    <d v="2027-07-30T00:00:00"/>
    <m/>
    <n v="57440000"/>
    <n v="21440000"/>
    <n v="36000000"/>
    <n v="511966"/>
    <s v="d2d2bc23d15981022aec65b1ffb2993f93c8d625"/>
    <n v="0.25324906771324951"/>
    <n v="-1.3725864540132591"/>
    <n v="5.1377144922950549E-2"/>
    <n v="7.6538093903185797E-3"/>
    <n v="0.1217289195237771"/>
    <x v="1"/>
    <n v="0.37325905292479111"/>
    <x v="1"/>
  </r>
  <r>
    <s v="9946e382bd65aca92afc2c80725adf685437fe93"/>
    <s v="9ede281521e13baafec1182c62c56c0fb37528b0"/>
    <s v="ACTIVO"/>
    <s v="a77c76312e7298e8d8cbf37d37191bb75af8eded"/>
    <n v="15"/>
    <s v="LOGAN"/>
    <n v="2021"/>
    <s v="NUEVO LOGAN PH2"/>
    <s v="2e892f86d188d01ec5691b7918003dc271108083"/>
    <s v="NUEVO"/>
    <n v="84"/>
    <d v="2020-03-11T00:00:00"/>
    <d v="2027-03-11T00:00:00"/>
    <m/>
    <n v="45446550"/>
    <n v="46415540"/>
    <n v="0"/>
    <n v="996187"/>
    <s v="18eceeb5197751c2e147ee8da1b88e8ee3917f26"/>
    <n v="-1.6508603640018189"/>
    <n v="1.2884955122496959"/>
    <n v="0.44659959483636458"/>
    <n v="-0.40013538818697658"/>
    <n v="-0.49705409964536651"/>
    <x v="0"/>
    <n v="1.0213215304572074"/>
    <x v="0"/>
  </r>
  <r>
    <s v="9fea288555e3b4c746f9d49f68a508b36115c534"/>
    <s v="4b2ee3eb2e5522ee7bae07caab896ffb6a0e6ff4"/>
    <s v="ACTIVO"/>
    <s v="b015fc4d0ad8050efb8f4d92b7490b29a1fa8737"/>
    <n v="59"/>
    <s v="CAPTUR"/>
    <n v="2022"/>
    <s v="CAPTUR"/>
    <s v="2e892f86d188d01ec5691b7918003dc271108083"/>
    <s v="NUEVO"/>
    <n v="84"/>
    <d v="2021-07-29T00:00:00"/>
    <d v="2028-07-29T00:00:00"/>
    <m/>
    <n v="78787500"/>
    <n v="81168500"/>
    <n v="0"/>
    <n v="1819457"/>
    <s v="dc07912f5d15c97d02d6d510bd9579fe85bc5dde"/>
    <n v="-0.29251478214138787"/>
    <n v="1.325036691183836"/>
    <n v="5.1377144922950549E-2"/>
    <n v="-0.32424991610166581"/>
    <n v="0.1217289195237771"/>
    <x v="0"/>
    <n v="1.0302205299063938"/>
    <x v="0"/>
  </r>
  <r>
    <s v="83f523a4caab751fe5c900662499c952f7ae3857"/>
    <s v="90ac89cde622f4eb42b3fa985505638e24692c20"/>
    <s v="ACTIVO"/>
    <s v="8d3a24744093455287e93feda3eb9991acdae36e"/>
    <n v="76"/>
    <s v="DUSTER"/>
    <n v="2019"/>
    <s v="DUSTER"/>
    <m/>
    <s v="NUEVO"/>
    <n v="72"/>
    <d v="2018-12-27T00:00:00"/>
    <d v="2024-12-27T00:00:00"/>
    <m/>
    <n v="61290000"/>
    <n v="39290000"/>
    <n v="22000000"/>
    <n v="863223"/>
    <s v="e479a237a33c879450fd7f632a21723886088e64"/>
    <n v="1.3690329385271749"/>
    <n v="-0.27297698701046408"/>
    <n v="0.32803285986234038"/>
    <n v="-0.27446435727786811"/>
    <n v="-0.1103147126646518"/>
    <x v="1"/>
    <n v="0.64105074237232829"/>
    <x v="2"/>
  </r>
  <r>
    <s v="815618b29721995705c3d0ce2b9d006d0e618ae7"/>
    <s v="bdaaca3148d1d35c372d7b7eaf7255642101c53d"/>
    <s v="ACTIVO"/>
    <s v="7e56e2af0ef46a9f3840a5080889a18764a6b436"/>
    <n v="236"/>
    <s v="STEPWAY"/>
    <n v="2022"/>
    <s v="NUEVO STEPWAY PH2"/>
    <m/>
    <s v="NUEVO"/>
    <n v="84"/>
    <d v="2022-03-01T00:00:00"/>
    <d v="2029-03-01T00:00:00"/>
    <m/>
    <n v="65271300"/>
    <n v="65271300"/>
    <n v="0"/>
    <n v="1418453"/>
    <s v="e05a7593bcbc82d3470e473adb88137dfd0ae415"/>
    <n v="0.2411209821609242"/>
    <n v="1.2009447865714571"/>
    <n v="0.60468857480173022"/>
    <n v="0.45723400075548593"/>
    <n v="-0.80644560922993824"/>
    <x v="0"/>
    <n v="1"/>
    <x v="0"/>
  </r>
  <r>
    <s v="b8d4bd93828efb1a2bc3a5e137b933b3c7146b10"/>
    <s v="f63683b345e0c95f64da50e0329181e693deda1c"/>
    <s v="ACTIVO"/>
    <s v="b03c331a519e3fb6e210c57f6f7646420773acf4"/>
    <n v="59"/>
    <s v="STEPWAY"/>
    <n v="2020"/>
    <s v="NUEVO STEPWAY PH2"/>
    <s v="2e892f86d188d01ec5691b7918003dc271108083"/>
    <s v="NUEVO"/>
    <n v="84"/>
    <d v="2020-02-27T00:00:00"/>
    <d v="2027-02-27T00:00:00"/>
    <m/>
    <n v="52790000"/>
    <n v="37790000"/>
    <n v="15000000"/>
    <n v="828921"/>
    <s v="dc07912f5d15c97d02d6d510bd9579fe85bc5dde"/>
    <n v="0.28963332437022532"/>
    <n v="3.4186290177047468E-2"/>
    <n v="0.72325530977575447"/>
    <n v="-0.88934156533863196"/>
    <n v="-0.34235834485308059"/>
    <x v="0"/>
    <n v="0.71585527562038265"/>
    <x v="2"/>
  </r>
  <r>
    <s v="fd71cc2e8b1ad4b69476c33395d17c7547b0dad7"/>
    <s v="c9e4de0b6e54f5812d957246ecfd6cbd1e201702"/>
    <s v="ACTIVO"/>
    <s v="6f6a0117c08d0f008a5954750a4e5d924fb1151b"/>
    <n v="61"/>
    <s v="KWID"/>
    <n v="2021"/>
    <s v="KWID"/>
    <s v="2e892f86d188d01ec5691b7918003dc271108083"/>
    <s v="NUEVO"/>
    <n v="84"/>
    <d v="2021-01-27T00:00:00"/>
    <d v="2028-01-27T00:00:00"/>
    <m/>
    <n v="37990000"/>
    <n v="25990000"/>
    <n v="12000000"/>
    <n v="572380"/>
    <s v="e2a340f71f5c73f21988de2198ca6d26716c2d65"/>
    <n v="0.1198401266376715"/>
    <n v="-9.6095087598816811E-2"/>
    <n v="-0.18575632502509701"/>
    <n v="9.3948778018234508E-2"/>
    <n v="0.89520769348520657"/>
    <x v="0"/>
    <n v="0.68412740194788102"/>
    <x v="2"/>
  </r>
  <r>
    <s v="3569a0f3f36074317b55b0143fcf73375758b187"/>
    <s v="9da385e5d20da1e92e76f902048a99aa768ff70f"/>
    <s v="ACTIVO"/>
    <s v="1e37c6928f415c93f35587957257b25f2220204d"/>
    <n v="49"/>
    <s v="STEPWAY"/>
    <n v="2020"/>
    <s v="NUEVO STEPWAY"/>
    <s v="2e892f86d188d01ec5691b7918003dc271108083"/>
    <s v="NUEVO"/>
    <n v="84"/>
    <d v="2019-12-06T00:00:00"/>
    <d v="2026-12-06T00:00:00"/>
    <m/>
    <n v="48245000"/>
    <n v="43420500"/>
    <n v="4824500"/>
    <n v="955160"/>
    <s v="f00f1606f9686df6c4f674ed3907718435a75514"/>
    <n v="-0.70486969092044727"/>
    <n v="0.79032357974038436"/>
    <n v="0.48612183982770601"/>
    <n v="-0.50847407464716809"/>
    <n v="-0.96114136402222416"/>
    <x v="0"/>
    <n v="0.9"/>
    <x v="0"/>
  </r>
  <r>
    <s v="75a5341a722542107bb3751b1fed875fc816722a"/>
    <s v="c98821ba8f568b774af690c02b5b63feff018df3"/>
    <s v="ACTIVO"/>
    <s v="7e56e2af0ef46a9f3840a5080889a18764a6b436"/>
    <n v="83"/>
    <s v="DUSTER"/>
    <n v="2022"/>
    <s v="NUEVA DUSTER"/>
    <m/>
    <s v="NUEVO"/>
    <n v="84"/>
    <d v="2022-01-14T00:00:00"/>
    <d v="2029-01-14T00:00:00"/>
    <m/>
    <n v="78300000"/>
    <n v="78300000"/>
    <n v="0"/>
    <n v="1775885"/>
    <s v="1e97f857ff04d08f60d1d02ac426fe6cb5c11668"/>
    <n v="-0.57146074984486928"/>
    <n v="1.2009447865714571"/>
    <n v="0.2094661248883162"/>
    <n v="-0.40628755564269597"/>
    <n v="-0.34235834485308059"/>
    <x v="0"/>
    <n v="1"/>
    <x v="0"/>
  </r>
  <r>
    <s v="7e0a984269c08bd57e369c697c655ebc35a321f6"/>
    <s v="956e9ee74164e6b95108a58a57fd1c314e76dc3f"/>
    <s v="ACTIVO"/>
    <s v="4db898134df57de25ee14fc3156c0fe345e0de51"/>
    <n v="236"/>
    <s v="DUSTER"/>
    <n v="2019"/>
    <s v="DUSTER"/>
    <m/>
    <s v="NUEVO"/>
    <n v="84"/>
    <d v="2018-10-18T00:00:00"/>
    <d v="2025-10-18T00:00:00"/>
    <m/>
    <n v="49990000"/>
    <n v="33990000"/>
    <n v="16000000"/>
    <n v="731809"/>
    <s v="7a6910423a8f37af5a7024bd938a17975b36dad2"/>
    <n v="1.599466564021355"/>
    <n v="-0.1133059254303752"/>
    <n v="0.2094661248883162"/>
    <n v="-0.38338885381355298"/>
    <n v="-0.26501046745693763"/>
    <x v="0"/>
    <n v="0.67993598719743953"/>
    <x v="2"/>
  </r>
  <r>
    <s v="f5e46af169818168d51681995197b3580b8124d6"/>
    <s v="b38e1a652446eb001c71533f15d48d0f01451aec"/>
    <s v="ACTIVO"/>
    <s v="abde050800e885d89ad6b0b06c0753e750b43f7e"/>
    <n v="46"/>
    <s v="USADOS"/>
    <n v="2013"/>
    <s v="USADOS MM"/>
    <m/>
    <s v="USADO"/>
    <n v="72"/>
    <d v="2018-04-17T00:00:00"/>
    <d v="2024-04-17T00:00:00"/>
    <m/>
    <n v="18700000"/>
    <n v="12000000"/>
    <n v="6700000"/>
    <n v="291672"/>
    <s v="dc07912f5d15c97d02d6d510bd9579fe85bc5dde"/>
    <n v="-2.8030284914727202"/>
    <n v="-0.27026488496233209"/>
    <n v="0.76277755476709586"/>
    <n v="-0.83047113774066772"/>
    <n v="-0.34235834485308059"/>
    <x v="1"/>
    <n v="0.64171122994652408"/>
    <x v="2"/>
  </r>
  <r>
    <s v="ad48c0da9322ddc19bc2aa4c1a7d322ae9a25e4a"/>
    <s v="dda277fcf35399c8ac63a560b7b9329aee0e37bb"/>
    <s v="ACTIVO"/>
    <s v="5a56327f05b6ed8e8875facf6e3fe3c3e5debf50"/>
    <n v="49"/>
    <s v="LOGAN"/>
    <n v="2022"/>
    <s v="NUEVO LOGAN PH2"/>
    <s v="2e892f86d188d01ec5691b7918003dc271108083"/>
    <s v="NUEVO"/>
    <n v="84"/>
    <d v="2021-01-10T00:00:00"/>
    <d v="2028-01-10T00:00:00"/>
    <m/>
    <n v="46157000"/>
    <n v="31157000"/>
    <n v="15000000"/>
    <n v="609870"/>
    <s v="7f9e4021b093c57ae939c2999fa9b6f9d2ac5b97"/>
    <n v="0.60496354873068248"/>
    <n v="-0.1334829497342146"/>
    <n v="-0.69699638771382977"/>
    <n v="-0.37868212708235122"/>
    <n v="1.9007300996350649"/>
    <x v="0"/>
    <n v="0.67502220681586755"/>
    <x v="2"/>
  </r>
  <r>
    <s v="217d0dad44d30824148185b593f2af1f8c6f6f0a"/>
    <s v="08c8c4d536e997b55a261e79db1b21749de312a8"/>
    <s v="ACTIVO"/>
    <s v="b015fc4d0ad8050efb8f4d92b7490b29a1fa8737"/>
    <n v="15"/>
    <s v="DUSTER"/>
    <n v="2022"/>
    <s v="NUEVA DUSTER"/>
    <s v="2e892f86d188d01ec5691b7918003dc271108083"/>
    <s v="NUEVO"/>
    <n v="84"/>
    <d v="2021-07-26T00:00:00"/>
    <d v="2028-07-26T00:00:00"/>
    <m/>
    <n v="79775000"/>
    <n v="55075000"/>
    <n v="24700000"/>
    <n v="1105980"/>
    <s v="fb8c401ab05c47aa5fec1d6775501a5739453973"/>
    <n v="-0.8018943753390495"/>
    <n v="-7.0423913989807921E-2"/>
    <n v="-0.38336754998180411"/>
    <n v="-0.5260473812007922"/>
    <n v="-0.80644560922993824"/>
    <x v="0"/>
    <n v="0.69037919147602633"/>
    <x v="2"/>
  </r>
  <r>
    <s v="0c761dfd99a5e44532ceee0a959f79a83f7e942d"/>
    <s v="0953f733f5187d7b13e9fb88035b550877d2ffc1"/>
    <s v="ACTIVO"/>
    <s v="1502741b01e37197f6d539d6980b33f95cc20df4"/>
    <n v="38"/>
    <s v="USADOS"/>
    <n v="2014"/>
    <s v="USADOS MM"/>
    <m/>
    <s v="USADO"/>
    <n v="72"/>
    <d v="2018-09-18T00:00:00"/>
    <d v="2024-09-18T00:00:00"/>
    <m/>
    <n v="23000000"/>
    <n v="15000000"/>
    <n v="8000000"/>
    <n v="349970"/>
    <s v="4945c5884e21e46d99e0d56ad1a4fbcffe8da479"/>
    <n v="-0.29251478214138787"/>
    <n v="-0.2273028893627082"/>
    <n v="0.16994387989697479"/>
    <n v="-0.86193395139868034"/>
    <n v="0.74051193869292065"/>
    <x v="1"/>
    <n v="0.65217391304347827"/>
    <x v="2"/>
  </r>
  <r>
    <s v="8120d8f0fc13e41e5f7f1bb7dc1d435f6087d768"/>
    <s v="70b95eea821ce5d9ee75a7687f533e7e76ecdf95"/>
    <s v="ACTIVO"/>
    <s v="b015fc4d0ad8050efb8f4d92b7490b29a1fa8737"/>
    <n v="59"/>
    <s v="DUSTER"/>
    <n v="2022"/>
    <s v="NUEVA DUSTER"/>
    <s v="2e892f86d188d01ec5691b7918003dc271108083"/>
    <s v="NUEVO"/>
    <n v="84"/>
    <d v="2021-09-29T00:00:00"/>
    <d v="2028-09-29T00:00:00"/>
    <m/>
    <n v="68900000"/>
    <n v="70850000"/>
    <n v="0"/>
    <n v="1492252"/>
    <s v="6c55b3ba21e9cb7dc2512cad991949cb9fc0980d"/>
    <n v="-0.1348496699611593"/>
    <n v="1.3171583356745911"/>
    <n v="0.2094661248883162"/>
    <n v="-8.5943041198421E-2"/>
    <n v="1.7460343448427791"/>
    <x v="0"/>
    <n v="1.0283018867924529"/>
    <x v="0"/>
  </r>
  <r>
    <s v="17c686eab0daf76c2ff194c39b435b151da756d5"/>
    <s v="990c39074060fc9e7141afd506c12cb7014ac852"/>
    <s v="ACTIVO"/>
    <s v="6c453125dd54429a8808d3b8db3133f15d159394"/>
    <n v="59"/>
    <s v="DUSTER"/>
    <n v="2021"/>
    <s v="DUSTER Servicio PÃºblico"/>
    <s v="2e892f86d188d01ec5691b7918003dc271108083"/>
    <s v="NUEVO"/>
    <n v="72"/>
    <d v="2021-02-19T00:00:00"/>
    <d v="2027-02-19T00:00:00"/>
    <m/>
    <n v="58305313"/>
    <n v="58305313"/>
    <n v="0"/>
    <n v="1386596"/>
    <s v="dc07912f5d15c97d02d6d510bd9579fe85bc5dde"/>
    <n v="-1.3568814437906571E-2"/>
    <n v="1.2009447865714571"/>
    <n v="-0.2648008150077798"/>
    <n v="1.234038075083201"/>
    <n v="-1.11583711881451"/>
    <x v="1"/>
    <n v="1"/>
    <x v="0"/>
  </r>
  <r>
    <s v="4cff77c3c24fe8724066da6432f94e8febce2cae"/>
    <s v="3303eb6090da193ddcd57796d8c191ec30725e53"/>
    <s v="ACTIVO"/>
    <s v="1dba5f65a4ace50946aaf5539428c8ec727712e3"/>
    <n v="241"/>
    <s v="KWID"/>
    <n v="2020"/>
    <s v="KWID"/>
    <s v="2e892f86d188d01ec5691b7918003dc271108083"/>
    <s v="NUEVO"/>
    <n v="84"/>
    <d v="2020-02-27T00:00:00"/>
    <d v="2027-02-27T00:00:00"/>
    <m/>
    <n v="36990000"/>
    <n v="36990000"/>
    <n v="0"/>
    <n v="938809"/>
    <s v="2a8b6c4fae0c9fc78fa226ee1e1ec2050ca4d295"/>
    <n v="-1.2385054552227599"/>
    <n v="1.2009447865714571"/>
    <n v="0.92086653473246149"/>
    <n v="-0.59545608398685246"/>
    <n v="-1.5025765057952249"/>
    <x v="0"/>
    <n v="1"/>
    <x v="0"/>
  </r>
  <r>
    <s v="def7fce8de8f36d3e65117b1e88d3c0852e17d15"/>
    <s v="a3fe59b12f020d40407d4bd5ddeb2ec1df90ba32"/>
    <s v="ACTIVO"/>
    <s v="1e37c6928f415c93f35587957257b25f2220204d"/>
    <n v="61"/>
    <s v="DUSTER"/>
    <n v="2019"/>
    <s v="DUSTER"/>
    <s v="2e892f86d188d01ec5691b7918003dc271108083"/>
    <s v="NUEVO"/>
    <n v="84"/>
    <d v="2019-04-06T00:00:00"/>
    <d v="2026-04-06T00:00:00"/>
    <m/>
    <n v="59890000"/>
    <n v="61890000"/>
    <n v="0"/>
    <n v="1361450"/>
    <s v="f268b19e1bfbcb40253adf266d11628fda515d56"/>
    <n v="0.59283546317835722"/>
    <n v="1.3380699182565701"/>
    <n v="0.48612183982770601"/>
    <n v="0.66212016192404077"/>
    <n v="1.0499034482774929"/>
    <x v="0"/>
    <n v="1.03339455668726"/>
    <x v="0"/>
  </r>
  <r>
    <s v="5b074060052df99d68aec43a1a5586cba189d56e"/>
    <s v="7814ef24f06a4288f1824299792c81713d9d2da8"/>
    <s v="ACTIVO"/>
    <s v="af75c1718d1a344d1a93cdde7cedf2c97fc61d82"/>
    <n v="236"/>
    <s v="USADOS"/>
    <n v="2016"/>
    <s v="USADOS MM"/>
    <m/>
    <s v="USADO"/>
    <n v="72"/>
    <d v="2017-12-21T00:00:00"/>
    <d v="2023-12-21T00:00:00"/>
    <m/>
    <n v="43900000"/>
    <n v="34400000"/>
    <n v="9500000"/>
    <n v="815913"/>
    <s v="f9135bc6e62f40c8eddb937bb59cee2ddf02357c"/>
    <n v="1.0537027141667179"/>
    <n v="0.31235675356571913"/>
    <n v="0.4070773498450232"/>
    <n v="-0.42382103374926111"/>
    <n v="1.127251325673635"/>
    <x v="1"/>
    <n v="0.78359908883826879"/>
    <x v="2"/>
  </r>
  <r>
    <s v="30c456a116c9f4c40b8c069558b2114b61b8b40f"/>
    <s v="4e1e34569035adac09d903c588da69cf84f12fde"/>
    <s v="ACTIVO"/>
    <s v="b015fc4d0ad8050efb8f4d92b7490b29a1fa8737"/>
    <n v="62"/>
    <s v="SANDERO"/>
    <n v="2022"/>
    <s v="NUEVO SANDERO PH2"/>
    <s v="2e892f86d188d01ec5691b7918003dc271108083"/>
    <s v="NUEVO"/>
    <n v="84"/>
    <d v="2021-11-08T00:00:00"/>
    <d v="2028-11-08T00:00:00"/>
    <m/>
    <n v="48920200"/>
    <n v="50262379"/>
    <n v="0"/>
    <n v="1097151"/>
    <s v="1a54234f7c81795f4271e355943d9c170a12a279"/>
    <n v="-0.97168757307160336"/>
    <n v="1.313603189595836"/>
    <n v="-0.30432305999912118"/>
    <n v="-0.64818795218184244"/>
    <n v="-1.811968015379797"/>
    <x v="0"/>
    <n v="1.0274360897952175"/>
    <x v="0"/>
  </r>
  <r>
    <s v="0d56f6f224afc36dd59faa6eb8665265c57a5659"/>
    <s v="a760c73eb7e407a3a75bbddc225c0f90d7af1924"/>
    <s v="ACTIVO"/>
    <s v="a77c76312e7298e8d8cbf37d37191bb75af8eded"/>
    <n v="59"/>
    <s v="SANDERO"/>
    <n v="2021"/>
    <s v="NUEVO SANDERO PH2"/>
    <s v="2e892f86d188d01ec5691b7918003dc271108083"/>
    <s v="NUEVO"/>
    <n v="84"/>
    <d v="2020-11-13T00:00:00"/>
    <d v="2027-11-13T00:00:00"/>
    <m/>
    <n v="44040000"/>
    <n v="44040000"/>
    <n v="0"/>
    <n v="924657"/>
    <s v="dc07912f5d15c97d02d6d510bd9579fe85bc5dde"/>
    <n v="-0.69274160536812202"/>
    <n v="1.2009447865714571"/>
    <n v="0.16994387989697479"/>
    <n v="-0.79157036159437966"/>
    <n v="1.436642835258207"/>
    <x v="0"/>
    <n v="1"/>
    <x v="0"/>
  </r>
  <r>
    <s v="78f63143069eefc66db403defa137e24b0eeed5f"/>
    <s v="5a6ccbc632f4ee64b1f6f6f27c125b1014924dd0"/>
    <s v="ACTIVO"/>
    <s v="c4f571c84dfd1be0360bdeed5c89373e15ac07b0"/>
    <n v="38"/>
    <s v="LOGAN"/>
    <n v="2017"/>
    <s v="NUEVO LOGAN"/>
    <m/>
    <s v="NUEVO"/>
    <n v="84"/>
    <d v="2017-06-01T00:00:00"/>
    <d v="2024-06-01T00:00:00"/>
    <m/>
    <n v="37940000"/>
    <n v="36043000"/>
    <n v="1897000"/>
    <n v="701167"/>
    <s v="afef47cbdd72b753a5414bbb0d395f4e14f48c9f"/>
    <n v="-9.8465413304183499E-2"/>
    <n v="0.99563418315592023"/>
    <n v="-6.5532185185115971E-2"/>
    <n v="-0.38611469613508731"/>
    <n v="-1.1931849962106531"/>
    <x v="0"/>
    <n v="0.95"/>
    <x v="0"/>
  </r>
  <r>
    <s v="8cc55e0344cc6ffc312f7db52ca7467bf8df5fb9"/>
    <s v="c52ca5be4d813b65b1a694253bc3697ab23f853b"/>
    <s v="ACTIVO"/>
    <s v="f2cf6a193cdd3090e91192596429852031f8f002"/>
    <n v="38"/>
    <s v="DUSTER"/>
    <n v="2020"/>
    <s v="DUSTER"/>
    <s v="2e892f86d188d01ec5691b7918003dc271108083"/>
    <s v="NUEVO"/>
    <n v="84"/>
    <d v="2019-05-17T00:00:00"/>
    <d v="2026-05-17T00:00:00"/>
    <m/>
    <n v="60650000"/>
    <n v="45650000"/>
    <n v="15000000"/>
    <n v="880328"/>
    <s v="d2d2bc23d15981022aec65b1ffb2993f93c8d625"/>
    <n v="0.8353971742248627"/>
    <n v="0.1853935742934541"/>
    <n v="-0.1680390559069086"/>
    <n v="-0.3167349519490763"/>
    <n v="0.81785981608906366"/>
    <x v="0"/>
    <n v="0.75267930750206102"/>
    <x v="2"/>
  </r>
  <r>
    <s v="0d66140873bcf0d48de99081b0824ff20e6acbba"/>
    <s v="2c57e000322099af10085c0c273d7abbd7e088d9"/>
    <s v="ACTIVO"/>
    <s v="199c6dec4e012c479e3865ff88b5346ccb60b104"/>
    <n v="59"/>
    <s v="SANDERO"/>
    <n v="2021"/>
    <s v="NUEVO SANDERO PH2"/>
    <s v="2e892f86d188d01ec5691b7918003dc271108083"/>
    <s v="NUEVO"/>
    <n v="84"/>
    <d v="2021-03-16T00:00:00"/>
    <d v="2028-03-16T00:00:00"/>
    <m/>
    <n v="45850000"/>
    <n v="39850000"/>
    <n v="6000000"/>
    <n v="867289"/>
    <s v="6c55b3ba21e9cb7dc2512cad991949cb9fc0980d"/>
    <n v="-1.1657369419088079"/>
    <n v="0.66359969584377199"/>
    <n v="-0.34384530499046262"/>
    <n v="-0.27328311191884208"/>
    <n v="-1.425228628399082"/>
    <x v="0"/>
    <n v="0.86913849509269359"/>
    <x v="0"/>
  </r>
  <r>
    <s v="6c208ecef7ff99350149ec9262ec46eff8cabc9c"/>
    <s v="d414a537668a5aa38021ea3a9bab731c3917e990"/>
    <s v="ACTIVO"/>
    <s v="bb9549bdac791df8e2b53241129ff66f1480af92"/>
    <n v="50"/>
    <s v="SANDERO"/>
    <n v="2020"/>
    <s v="NUEVO SANDERO PH2"/>
    <s v="2e892f86d188d01ec5691b7918003dc271108083"/>
    <s v="NUEVO"/>
    <n v="72"/>
    <d v="2020-01-22T00:00:00"/>
    <d v="2026-01-22T00:00:00"/>
    <m/>
    <n v="40256000"/>
    <n v="36357000"/>
    <n v="3899000"/>
    <n v="827262"/>
    <s v="1d5416a29d73c5f6881c220822ee3df576447e02"/>
    <n v="-1.1050965141471809"/>
    <n v="0.80323709444249425"/>
    <n v="0.80229979975843724"/>
    <n v="-0.39063066120006262"/>
    <n v="0.27642467431606299"/>
    <x v="1"/>
    <n v="0.90314487281399047"/>
    <x v="0"/>
  </r>
  <r>
    <s v="31bfa0758b9ed4bdb6f2685f369a61567e78aed3"/>
    <s v="ca9b56a2ca79d4316e251cba42eded537c84c822"/>
    <s v="ACTIVO"/>
    <s v="8c3ec6157c5dae5dd18e67478d777bf181e5ec5c"/>
    <n v="1406792"/>
    <m/>
    <n v="2022"/>
    <s v="NUEVOS OTRAS MARCAS"/>
    <m/>
    <s v="USADO"/>
    <n v="72"/>
    <d v="2021-07-10T00:00:00"/>
    <d v="2027-07-10T00:00:00"/>
    <m/>
    <n v="97000000"/>
    <n v="62000000"/>
    <n v="35000000"/>
    <n v="1470562"/>
    <s v="006074e6f813ced42b58addf5f91036b6d45440d"/>
    <n v="-0.28038669658906262"/>
    <n v="-0.28067812467468112"/>
    <n v="-0.30432305999912118"/>
    <n v="1.0033649858662721"/>
    <n v="-1.3478807510029389"/>
    <x v="1"/>
    <n v="0.63917525773195871"/>
    <x v="2"/>
  </r>
  <r>
    <s v="01e5592a5c4a6e2ace2a9eb1e8bcd45b27274e3e"/>
    <s v="46b56f69a216f65190b789a796747e615791ae6b"/>
    <s v="ACTIVO"/>
    <s v="ac4cf0c7abcdae09914607ba0408545023141170"/>
    <n v="38"/>
    <s v="KWID"/>
    <n v="2021"/>
    <s v="KWID"/>
    <s v="2e892f86d188d01ec5691b7918003dc271108083"/>
    <s v="NUEVO"/>
    <n v="84"/>
    <d v="2020-10-15T00:00:00"/>
    <d v="2027-10-15T00:00:00"/>
    <m/>
    <n v="35890000"/>
    <n v="35890000"/>
    <n v="0"/>
    <n v="777526"/>
    <s v="18e224569796e42fffce1d686835b9656bf0b87b"/>
    <n v="-0.2318743543797615"/>
    <n v="1.2009447865714571"/>
    <n v="0.56516632981038883"/>
    <n v="0.2472882991955313"/>
    <n v="0.97255557088134947"/>
    <x v="0"/>
    <n v="1"/>
    <x v="0"/>
  </r>
  <r>
    <s v="b808d9193c897885e39da6ca78c5ba093e5cacb1"/>
    <s v="3f73e727251aaeee14fd0688750de4f7d6528d06"/>
    <s v="ACTIVO"/>
    <s v="376abf9ef1bbb145093d0247d4562bd8802aa2f6"/>
    <n v="60"/>
    <s v="LOGAN"/>
    <n v="2022"/>
    <s v="NUEVO LOGAN PH2"/>
    <s v="2e892f86d188d01ec5691b7918003dc271108083"/>
    <s v="NUEVO"/>
    <n v="84"/>
    <d v="2021-02-07T00:00:00"/>
    <d v="2028-02-07T00:00:00"/>
    <m/>
    <n v="61838000"/>
    <n v="61838000"/>
    <n v="0"/>
    <n v="1286094"/>
    <s v="026f2dbff0f657cf8b51a37de1e13584f2ccb0a9"/>
    <n v="-0.58358883539719453"/>
    <n v="1.2009447865714571"/>
    <n v="5.1377144922950549E-2"/>
    <n v="0.19006809692071319"/>
    <n v="1.9007300996350649"/>
    <x v="0"/>
    <n v="1"/>
    <x v="0"/>
  </r>
  <r>
    <s v="239e15283f183562dd9343da5c80c4994b3ddda0"/>
    <s v="3d1d100317b0f8e313beea7c2b26437b52ddfb6f"/>
    <s v="ACTIVO"/>
    <s v="236d00d4f1760cf071da84eec797206f3746a858"/>
    <n v="74"/>
    <s v="KWID"/>
    <n v="2020"/>
    <s v="KWID"/>
    <s v="2e892f86d188d01ec5691b7918003dc271108083"/>
    <s v="NUEVO"/>
    <n v="48"/>
    <d v="2019-03-12T00:00:00"/>
    <d v="2023-03-12T00:00:00"/>
    <m/>
    <n v="33640000"/>
    <n v="33640000"/>
    <n v="0"/>
    <n v="1101134"/>
    <s v="cfff2798968beabd4a75557f5efa4642e73d04b9"/>
    <n v="-2.8030284914727202"/>
    <n v="1.2009447865714571"/>
    <n v="-0.1108682314591741"/>
    <n v="-1.060412379242887"/>
    <n v="-1.270532873606796"/>
    <x v="5"/>
    <n v="1"/>
    <x v="0"/>
  </r>
  <r>
    <s v="27768b5f58bc0d2e606bf848a0b9cf35bc0fc055"/>
    <s v="6a65cae3a026e729029a4a0908e247673b0a5088"/>
    <s v="ACTIVO"/>
    <s v="b015fc4d0ad8050efb8f4d92b7490b29a1fa8737"/>
    <n v="60"/>
    <s v="SANDERO"/>
    <n v="2022"/>
    <s v="NUEVO SANDERO PH2"/>
    <s v="2e892f86d188d01ec5691b7918003dc271108083"/>
    <s v="NUEVO"/>
    <n v="84"/>
    <d v="2021-03-08T00:00:00"/>
    <d v="2028-03-08T00:00:00"/>
    <m/>
    <n v="53780000"/>
    <n v="55177100"/>
    <n v="0"/>
    <n v="1204432"/>
    <s v="10b38286d0ce07306e01a8d181c6bb54393382de"/>
    <n v="-0.95955948751927811"/>
    <n v="1.307616204954442"/>
    <n v="-0.30432305999912118"/>
    <n v="-0.49290878563277052"/>
    <n v="-0.96114136402222416"/>
    <x v="0"/>
    <n v="1.0259780587579026"/>
    <x v="0"/>
  </r>
  <r>
    <s v="97a53f116145222968ee9b66fd442bc2b2c6ac79"/>
    <s v="41c2276e4fd478f7bdf088ba4578512084cdb7ab"/>
    <s v="ACTIVO"/>
    <s v="1e37c6928f415c93f35587957257b25f2220204d"/>
    <n v="246"/>
    <s v="LOGAN"/>
    <n v="2020"/>
    <s v="NUEVO LOGAN"/>
    <s v="2e892f86d188d01ec5691b7918003dc271108083"/>
    <s v="NUEVO"/>
    <n v="60"/>
    <d v="2019-05-28T00:00:00"/>
    <d v="2024-05-28T00:00:00"/>
    <m/>
    <n v="34290000"/>
    <n v="34290000"/>
    <n v="0"/>
    <n v="870388"/>
    <s v="a69f010680fca3bb97470fe907d42f1759ba6938"/>
    <n v="0.68986014759695946"/>
    <n v="1.2009447865714571"/>
    <n v="0.80229979975843724"/>
    <n v="-0.67261606637805249"/>
    <n v="0.66316406129677774"/>
    <x v="3"/>
    <n v="1"/>
    <x v="0"/>
  </r>
  <r>
    <s v="7515e96a5fb9bbb88009c852af58a7f826fbf2db"/>
    <s v="b1c27579ec3be202101bf60efd3de1a743faeca0"/>
    <s v="ACTIVO"/>
    <s v="04d722867ed6671884008e6746c13e93169e90e0"/>
    <n v="48"/>
    <s v="USADOS"/>
    <n v="2013"/>
    <s v="USADOS MM"/>
    <m/>
    <s v="USADO"/>
    <n v="60"/>
    <d v="2020-02-25T00:00:00"/>
    <d v="2025-02-25T00:00:00"/>
    <m/>
    <n v="25000000"/>
    <n v="25000000"/>
    <n v="0"/>
    <n v="642562"/>
    <s v="cafe2aba4c008cb02fee6101be7ab38b6a34f37b"/>
    <n v="-2.2572646416180819"/>
    <n v="1.2009447865714571"/>
    <n v="0.99991102471514426"/>
    <n v="-0.26647211556802108"/>
    <n v="-1.5025765057952249"/>
    <x v="3"/>
    <n v="1"/>
    <x v="0"/>
  </r>
  <r>
    <s v="d574a314a3901e257b23c2207348f74922d789df"/>
    <s v="9641123b156c3e01d670ce1092ddb46ec19a6749"/>
    <s v="ACTIVO"/>
    <s v="d19c40609c4807762585bd10be1ea09dc899fb2b"/>
    <n v="1242909"/>
    <s v="USADOS"/>
    <n v="2019"/>
    <s v="USADOS MM"/>
    <m/>
    <s v="USADO"/>
    <n v="72"/>
    <d v="2021-01-02T00:00:00"/>
    <d v="2027-01-02T00:00:00"/>
    <m/>
    <n v="72900000"/>
    <n v="50000000"/>
    <n v="22900000"/>
    <n v="1225077"/>
    <s v="fcf722aea3c22b52a122e035c1f7a1b70c8dd6d4"/>
    <n v="-0.37741138100766491"/>
    <n v="-8.8935273295697989E-2"/>
    <n v="1.158000004680509"/>
    <n v="1.999076162342224"/>
    <n v="-0.80644560922993824"/>
    <x v="1"/>
    <n v="0.68587105624142664"/>
    <x v="2"/>
  </r>
  <r>
    <s v="5f1d8c7aadf2ccf36f55bd9ed5c00fe6586a442c"/>
    <s v="204f13a13116958ae537a9289cf10c1fbfccd4ee"/>
    <s v="ACTIVO"/>
    <s v="326bc2b0b0799eff92891e858f0137cd54c140d7"/>
    <n v="15"/>
    <s v="USADOS"/>
    <n v="2016"/>
    <s v="USADOS MM"/>
    <m/>
    <s v="USADO"/>
    <n v="84"/>
    <d v="2021-09-22T00:00:00"/>
    <d v="2028-09-22T00:00:00"/>
    <m/>
    <n v="33000000"/>
    <n v="33000000"/>
    <n v="0"/>
    <n v="879775"/>
    <s v="e3a455d641b0a94ed45e3694071e55e14bbf1094"/>
    <n v="-0.83827863199602526"/>
    <n v="1.2009447865714571"/>
    <n v="0.36755510485368181"/>
    <n v="-0.70925823767236751"/>
    <n v="-1.811968015379797"/>
    <x v="0"/>
    <n v="1"/>
    <x v="0"/>
  </r>
  <r>
    <s v="e3336b83cf78e960f3d2f4ea9d8180a76b6c4b0a"/>
    <s v="a5186d45c0883d332c4579a524f1c0e8f249a03e"/>
    <s v="ACTIVO"/>
    <s v="ac4cf0c7abcdae09914607ba0408545023141170"/>
    <n v="7"/>
    <s v="KWID"/>
    <n v="2021"/>
    <s v="KWID"/>
    <s v="2e892f86d188d01ec5691b7918003dc271108083"/>
    <s v="NUEVO"/>
    <n v="84"/>
    <d v="2021-04-01T00:00:00"/>
    <d v="2028-04-01T00:00:00"/>
    <m/>
    <n v="39390000"/>
    <n v="39390000"/>
    <n v="0"/>
    <n v="832252"/>
    <s v="1c558dfc6f0472177b87e79208ac77419205cbeb"/>
    <n v="-1.8085254761820471"/>
    <n v="1.2009447865714571"/>
    <n v="0.24898836987965761"/>
    <n v="-0.31811135669869151"/>
    <n v="-1.5799243831913681"/>
    <x v="0"/>
    <n v="1"/>
    <x v="0"/>
  </r>
  <r>
    <s v="2974f1435b972ab16a5c011dfb09ec195638a37f"/>
    <s v="d89ecee94fc5228a0afc7dc1283ea4f300418077"/>
    <s v="ACTIVO"/>
    <s v="e126e89451259d885ec2ab55b4369e479485f888"/>
    <n v="166872296"/>
    <s v="USADOS"/>
    <n v="2014"/>
    <s v="USADOS MM"/>
    <m/>
    <s v="USADO"/>
    <n v="60"/>
    <d v="2021-09-13T00:00:00"/>
    <d v="2026-09-13T00:00:00"/>
    <m/>
    <n v="29000000"/>
    <n v="29000000"/>
    <n v="0"/>
    <n v="974414"/>
    <s v="a69f010680fca3bb97470fe907d42f1759ba6938"/>
    <n v="-0.71699777647277252"/>
    <n v="1.2009447865714571"/>
    <n v="0.84182204474977862"/>
    <n v="-0.55658252394605479"/>
    <n v="-0.34235834485308059"/>
    <x v="3"/>
    <n v="1"/>
    <x v="0"/>
  </r>
  <r>
    <s v="dc26d21ed8434f6824fb12c524d60e82ec79137d"/>
    <s v="6806f4f2770fa105afa3e1d6d57afcab87a49002"/>
    <s v="ACTIVO"/>
    <s v="1e37c6928f415c93f35587957257b25f2220204d"/>
    <n v="76"/>
    <s v="DUSTER"/>
    <n v="2020"/>
    <s v="DUSTER"/>
    <s v="2e892f86d188d01ec5691b7918003dc271108083"/>
    <s v="NUEVO"/>
    <n v="84"/>
    <d v="2019-05-31T00:00:00"/>
    <d v="2026-05-31T00:00:00"/>
    <m/>
    <n v="55990000"/>
    <n v="55990000"/>
    <n v="0"/>
    <n v="1450680"/>
    <s v="7924337d88e47fbd8bbc9b5a39ff61f133863b20"/>
    <n v="0.60496354873068248"/>
    <n v="1.2009447865714571"/>
    <n v="0.48612183982770601"/>
    <n v="0.20230771060568109"/>
    <n v="-0.80644560922993824"/>
    <x v="0"/>
    <n v="1"/>
    <x v="0"/>
  </r>
  <r>
    <s v="6241f8409f9c8f178e1aa6944fcec3fdf0f1de91"/>
    <s v="051e74bd465a815cab1c752acea1b3b29f391bba"/>
    <s v="ACTIVO"/>
    <s v="c037df174ea56656e3f2727cd283ca029d539c32"/>
    <n v="15"/>
    <s v="LOGAN"/>
    <n v="2020"/>
    <s v="NUEVO LOGAN"/>
    <s v="2e892f86d188d01ec5691b7918003dc271108083"/>
    <s v="NUEVO"/>
    <n v="84"/>
    <d v="2019-10-28T00:00:00"/>
    <d v="2026-10-28T00:00:00"/>
    <m/>
    <n v="40990000"/>
    <n v="42183990"/>
    <n v="0"/>
    <n v="885412"/>
    <s v="18eceeb5197751c2e147ee8da1b88e8ee3917f26"/>
    <n v="-0.31677095324603838"/>
    <n v="1.320553865552728"/>
    <n v="0.84182204474977862"/>
    <n v="-0.46497709571026707"/>
    <n v="1.127251325673635"/>
    <x v="0"/>
    <n v="1.0291288119053428"/>
    <x v="0"/>
  </r>
  <r>
    <s v="f45702cdca1bafdd342529f80184fd10c96f6bce"/>
    <s v="0c8d28d6a9af461a495a92d517c1a619a8af5ff1"/>
    <s v="ACTIVO"/>
    <s v="a7dd55b98ce047d2fdb9afbcfc3cfad027700d30"/>
    <n v="220"/>
    <s v="CAPTUR"/>
    <n v="2021"/>
    <s v="CAPTUR"/>
    <s v="2e892f86d188d01ec5691b7918003dc271108083"/>
    <s v="NUEVO"/>
    <n v="72"/>
    <d v="2021-07-01T00:00:00"/>
    <d v="2027-07-01T00:00:00"/>
    <m/>
    <n v="84977000"/>
    <n v="41988500"/>
    <n v="42988500"/>
    <n v="1077059"/>
    <s v="d5dc515a8564af9c1f984f09918a2ce99eeb6f02"/>
    <n v="-0.1469777555134846"/>
    <n v="-0.87632197382930543"/>
    <n v="0.24898836987965761"/>
    <n v="0.89235082347488914"/>
    <n v="0.81785981608906366"/>
    <x v="1"/>
    <n v="0.49411605493251115"/>
    <x v="4"/>
  </r>
  <r>
    <s v="4843a5d2d6e3c3de48553760132d3b4a2a7bb097"/>
    <s v="39763a55b3af7138b642116aeb47280ae07990a2"/>
    <s v="ACTIVO"/>
    <s v="536ebd275daf461851342a1705094d7ecfc9a10b"/>
    <n v="62"/>
    <s v="USADOS"/>
    <n v="2012"/>
    <s v="USADOS MM"/>
    <m/>
    <s v="USADO"/>
    <n v="60"/>
    <d v="2018-03-28T00:00:00"/>
    <d v="2023-03-28T00:00:00"/>
    <m/>
    <n v="22500000"/>
    <n v="18400000"/>
    <n v="4100000"/>
    <n v="463544"/>
    <s v="aed5e735e39ab96a8f2be81211c4875b00573c27"/>
    <n v="0.27750523881790012"/>
    <n v="0.45270169856816939"/>
    <n v="0.68373306478441309"/>
    <n v="-0.41226945648723801"/>
    <n v="-0.57440197704150942"/>
    <x v="3"/>
    <n v="0.81777777777777783"/>
    <x v="0"/>
  </r>
  <r>
    <s v="944e9ef5b0ed4da3bb380643b50f6ebc27e0b3fc"/>
    <s v="6b9e6b38443290d74ae48fbc91d26a0dc277c095"/>
    <s v="ACTIVO"/>
    <s v="1dba5f65a4ace50946aaf5539428c8ec727712e3"/>
    <n v="38"/>
    <s v="KWID"/>
    <n v="2020"/>
    <s v="KWID"/>
    <s v="2e892f86d188d01ec5691b7918003dc271108083"/>
    <s v="NUEVO"/>
    <n v="84"/>
    <d v="2019-12-16T00:00:00"/>
    <d v="2026-12-16T00:00:00"/>
    <m/>
    <n v="36640000"/>
    <n v="36640000"/>
    <n v="0"/>
    <n v="743525"/>
    <s v="ec5f24e132da7b07ae31c96208e5c5ee98fc8ca1"/>
    <n v="-1.3568814437906571E-2"/>
    <n v="1.2009447865714571"/>
    <n v="0.43503163133862399"/>
    <n v="-0.54131495257342344"/>
    <n v="-0.26501046745693763"/>
    <x v="0"/>
    <n v="1"/>
    <x v="0"/>
  </r>
  <r>
    <s v="c7c566ba1ae3dc4b6f6f4b534b1d35254d1c95ad"/>
    <s v="491387fa5ca80131f73de1bdfc7a8846e69903d4"/>
    <s v="ACTIVO"/>
    <s v="19a062e5fbe4358ac9557d4b14dbbfd53150ca9d"/>
    <n v="241"/>
    <s v="DUSTER"/>
    <n v="2021"/>
    <s v="DUSTER"/>
    <s v="2e892f86d188d01ec5691b7918003dc271108083"/>
    <s v="NUEVO"/>
    <n v="72"/>
    <d v="2020-10-12T00:00:00"/>
    <d v="2026-10-12T00:00:00"/>
    <m/>
    <n v="69650000"/>
    <n v="19650000"/>
    <n v="50000000"/>
    <n v="521376"/>
    <s v="c36fae75981762fd8cd742d3ffe18d4e21879c91"/>
    <n v="-0.53507649318789341"/>
    <n v="-1.7468025704355239"/>
    <n v="0.80229979975843724"/>
    <n v="0.33955753488230289"/>
    <n v="-1.1931849962106531"/>
    <x v="1"/>
    <n v="0.28212491026561376"/>
    <x v="1"/>
  </r>
  <r>
    <s v="21855d93f42af00534d5c1c62b339a54709e0573"/>
    <s v="19b14ef43db887b2dc3b210fd9ffd32293047c70"/>
    <s v="ACTIVO"/>
    <s v="5ce2dbf775b694e316affcb7208ac8d2c8bacc88"/>
    <n v="220"/>
    <s v="DUSTER"/>
    <n v="2018"/>
    <s v="DUSTER"/>
    <m/>
    <s v="NUEVO"/>
    <n v="60"/>
    <d v="2018-08-23T00:00:00"/>
    <d v="2023-08-23T00:00:00"/>
    <m/>
    <n v="47990000"/>
    <n v="38000000"/>
    <n v="9990000"/>
    <n v="950325"/>
    <s v="d5e3c217d8ea2998bad4e657513b99b45ba38544"/>
    <n v="1.017318457509742"/>
    <n v="0.34616131996541089"/>
    <n v="-0.58470769875344408"/>
    <n v="-0.61765280943657985"/>
    <n v="-0.65174985443765243"/>
    <x v="3"/>
    <n v="0.79183163158991454"/>
    <x v="2"/>
  </r>
  <r>
    <s v="b5bd441334856805aa85ec632ca2135dad483364"/>
    <s v="2a285a400b916b1aa2b429c388bc90b719158d15"/>
    <s v="ACTIVO"/>
    <s v="a77c76312e7298e8d8cbf37d37191bb75af8eded"/>
    <n v="38"/>
    <s v="SANDERO"/>
    <n v="2021"/>
    <s v="NUEVO SANDERO PH2"/>
    <s v="2e892f86d188d01ec5691b7918003dc271108083"/>
    <s v="NUEVO"/>
    <n v="84"/>
    <d v="2021-06-01T00:00:00"/>
    <d v="2028-06-01T00:00:00"/>
    <m/>
    <n v="49450000"/>
    <n v="43200000"/>
    <n v="6250000"/>
    <n v="948590"/>
    <s v="f00f1606f9686df6c4f674ed3907718435a75514"/>
    <n v="-0.4986922365309176"/>
    <n v="0.68195943921165858"/>
    <n v="-0.22527857001643839"/>
    <n v="-0.59242812629918906"/>
    <n v="-1.7346201379836541"/>
    <x v="0"/>
    <n v="0.87360970677451977"/>
    <x v="0"/>
  </r>
  <r>
    <s v="c72253faab85f443b0c5ad358c75a1c41824583b"/>
    <s v="0fc9675f8f4d7e9c222a802f194d4396846f0d1d"/>
    <s v="ACTIVO"/>
    <s v="b03c331a519e3fb6e210c57f6f7646420773acf4"/>
    <n v="61"/>
    <s v="SANDERO"/>
    <n v="2020"/>
    <s v="NUEVO SANDERO PH2"/>
    <s v="2e892f86d188d01ec5691b7918003dc271108083"/>
    <s v="NUEVO"/>
    <n v="84"/>
    <d v="2020-02-18T00:00:00"/>
    <d v="2027-02-18T00:00:00"/>
    <m/>
    <n v="46070000"/>
    <n v="36070000"/>
    <n v="10000000"/>
    <n v="791193"/>
    <s v="f268b19e1bfbcb40253adf266d11628fda515d56"/>
    <n v="0.26537715326557482"/>
    <n v="0.30964631287692118"/>
    <n v="0.72325530977575447"/>
    <n v="1.556927295390822"/>
    <n v="-0.72909773183379534"/>
    <x v="0"/>
    <n v="0.7829390058606468"/>
    <x v="2"/>
  </r>
  <r>
    <s v="83a93ab26f46eea13fc25f8ef142c67019ef7a8f"/>
    <s v="133497e9397c250cd572ee917329e596716838b0"/>
    <s v="ACTIVO"/>
    <s v="8e1d47a30cc0417d3cca54bd2f30d9b5caa2e6b1"/>
    <n v="27"/>
    <s v="LOGAN"/>
    <n v="2019"/>
    <s v="NUEVO LOGAN"/>
    <m/>
    <s v="NUEVO"/>
    <n v="60"/>
    <d v="2018-06-28T00:00:00"/>
    <d v="2023-06-28T00:00:00"/>
    <m/>
    <n v="34280000"/>
    <n v="22815889"/>
    <n v="11464111"/>
    <n v="508820"/>
    <s v="24f9b8051616665ebb91a64a728a398e153b9b51"/>
    <n v="1.187111655242296"/>
    <n v="-0.17227781963197769"/>
    <n v="-1.3128517076881709"/>
    <n v="-0.26018984185190891"/>
    <n v="1.2045992030697781"/>
    <x v="3"/>
    <n v="0.66557435822637101"/>
    <x v="2"/>
  </r>
  <r>
    <s v="e0862fdaae6191294f624f27c2aec96220feeca5"/>
    <s v="7cecaa61f7c5ea58d8a8f4eaf44a7b50c7fcfec8"/>
    <s v="ACTIVO"/>
    <s v="a77c76312e7298e8d8cbf37d37191bb75af8eded"/>
    <n v="38"/>
    <s v="SANDERO"/>
    <n v="2021"/>
    <s v="NUEVO SANDERO PH2"/>
    <s v="2e892f86d188d01ec5691b7918003dc271108083"/>
    <s v="NUEVO"/>
    <n v="84"/>
    <d v="2021-06-01T00:00:00"/>
    <d v="2028-06-01T00:00:00"/>
    <m/>
    <n v="42363500"/>
    <n v="42363500"/>
    <n v="0"/>
    <n v="920629"/>
    <s v="18e224569796e42fffce1d686835b9656bf0b87b"/>
    <n v="-0.88679097420532638"/>
    <n v="1.2009447865714571"/>
    <n v="0.60468857480173022"/>
    <n v="-0.86594102507654502"/>
    <n v="0.58581618390063472"/>
    <x v="0"/>
    <n v="1"/>
    <x v="0"/>
  </r>
  <r>
    <s v="3c057d38c59acc3c9465bcec9794c07a9bd83895"/>
    <s v="23859a4b5cfd51c690092f065315bd745bf5a230"/>
    <s v="ACTIVO"/>
    <s v="459c4d96f80a45215d3b92f0108854113cfd6642"/>
    <n v="38"/>
    <s v="USADOS"/>
    <n v="2016"/>
    <s v="USADOS MM"/>
    <m/>
    <s v="USADO"/>
    <n v="84"/>
    <d v="2019-09-25T00:00:00"/>
    <d v="2026-09-25T00:00:00"/>
    <m/>
    <n v="28000000"/>
    <n v="28000000"/>
    <n v="0"/>
    <n v="658152"/>
    <s v="76c9cd8386f602314b92c098d88f738459249279"/>
    <n v="-9.8465413304183499E-2"/>
    <n v="1.2009447865714571"/>
    <n v="1.355611229637216"/>
    <n v="-0.72378699135205371"/>
    <n v="-1.270532873606796"/>
    <x v="0"/>
    <n v="1"/>
    <x v="0"/>
  </r>
  <r>
    <s v="4e3f28701f5eb86443ea22e80324d7887370d638"/>
    <s v="815e029405d2980c19f490ad5757ca6b6fe9b2c6"/>
    <s v="ACTIVO"/>
    <s v="a77c76312e7298e8d8cbf37d37191bb75af8eded"/>
    <n v="49"/>
    <s v="OROCH"/>
    <n v="2021"/>
    <s v="OROCH"/>
    <s v="aa53c8567ff812605778a953828db0859dac88bf"/>
    <s v="NUEVO"/>
    <n v="84"/>
    <d v="2021-06-01T00:00:00"/>
    <d v="2028-06-01T00:00:00"/>
    <m/>
    <n v="75990000"/>
    <n v="75990000"/>
    <n v="0"/>
    <n v="1723464"/>
    <s v="d1a8b93c71ab09ed858e70067adbb9bb41577875"/>
    <n v="-0.68061351981579676"/>
    <n v="1.2009447865714571"/>
    <n v="0.2094661248883162"/>
    <n v="-0.13025849472238529"/>
    <n v="-1.3478807510029389"/>
    <x v="0"/>
    <n v="1"/>
    <x v="0"/>
  </r>
  <r>
    <s v="7e2d420387f8fa2047f84778ca07863a158a09c2"/>
    <s v="4c51a04f188431db1c99f3175c3e309e465b6c7a"/>
    <s v="ACTIVO"/>
    <s v="d8ba6719c0380636db59c98c13519e2866caf91f"/>
    <n v="38"/>
    <s v="SANDERO"/>
    <n v="2021"/>
    <s v="NUEVO SANDERO PH2"/>
    <s v="2e892f86d188d01ec5691b7918003dc271108083"/>
    <s v="NUEVO"/>
    <n v="60"/>
    <d v="2021-01-02T00:00:00"/>
    <d v="2026-01-02T00:00:00"/>
    <m/>
    <n v="42460000"/>
    <n v="42460000"/>
    <n v="0"/>
    <n v="1081231"/>
    <s v="d2d2bc23d15981022aec65b1ffb2993f93c8d625"/>
    <n v="-0.70486969092044727"/>
    <n v="1.2009447865714571"/>
    <n v="0.13042163490563341"/>
    <n v="-0.37337166747447942"/>
    <n v="-0.34235834485308059"/>
    <x v="3"/>
    <n v="1"/>
    <x v="0"/>
  </r>
  <r>
    <s v="8e41ec63def16f284be46223e9e2bfcfdf973b64"/>
    <s v="e073fe64eb497336a4e0aca0e8cdbd9fc50add51"/>
    <s v="ACTIVO"/>
    <s v="f2e0a4c87ca5f1b7da28f8e7dd8b3b081a680871"/>
    <n v="61"/>
    <s v="LOGAN"/>
    <n v="2018"/>
    <s v="NUEVO LOGAN"/>
    <m/>
    <s v="NUEVO"/>
    <n v="84"/>
    <d v="2017-04-25T00:00:00"/>
    <d v="2024-04-25T00:00:00"/>
    <m/>
    <n v="38420000"/>
    <n v="34578000"/>
    <n v="3842000"/>
    <n v="592485"/>
    <s v="61500dd3b3e62df59a143975cf9b5e6ea3b6a0c9"/>
    <n v="-1.4407288855812889E-3"/>
    <n v="0.79032357974038436"/>
    <n v="0.37533229222307818"/>
    <n v="0.10629758802888931"/>
    <n v="1.0499034482774929"/>
    <x v="0"/>
    <n v="0.9"/>
    <x v="0"/>
  </r>
  <r>
    <s v="1a1e83fe020e3c77621484f6d6ff2cd5742e925f"/>
    <s v="84f6f4a8a96a7704bd61d8d77e91c2b305622579"/>
    <s v="ACTIVO"/>
    <s v="4db898134df57de25ee14fc3156c0fe345e0de51"/>
    <n v="60"/>
    <s v="LOGAN"/>
    <n v="2019"/>
    <s v="NUEVO LOGAN"/>
    <m/>
    <s v="NUEVO"/>
    <n v="72"/>
    <d v="2018-10-25T00:00:00"/>
    <d v="2024-10-25T00:00:00"/>
    <m/>
    <n v="36200000"/>
    <n v="33548989"/>
    <n v="2651011"/>
    <n v="776287"/>
    <s v="002cf26c2c656a51db8195e4bd8bbcee3903d748"/>
    <n v="-2.4028016682459858"/>
    <n v="0.90023723515089105"/>
    <n v="5.1377144922950549E-2"/>
    <n v="-0.37719553029587261"/>
    <n v="-0.65174985443765243"/>
    <x v="1"/>
    <n v="0.9267676519337017"/>
    <x v="0"/>
  </r>
  <r>
    <s v="5061957390207f49a6c58bffa45134e7d46fe6b5"/>
    <s v="31442fe5465d645e96076d4ccc4d0cbcde58242e"/>
    <s v="ACTIVO"/>
    <s v="7f22d9d1b26328e8bc33183cd50a33df11a0448b"/>
    <n v="220"/>
    <s v="KWID"/>
    <n v="2022"/>
    <s v="KWID"/>
    <s v="2e892f86d188d01ec5691b7918003dc271108083"/>
    <s v="NUEVO"/>
    <n v="84"/>
    <d v="2021-07-29T00:00:00"/>
    <d v="2028-07-29T00:00:00"/>
    <m/>
    <n v="36950000"/>
    <n v="36950000"/>
    <n v="0"/>
    <n v="808969"/>
    <s v="d5dc515a8564af9c1f984f09918a2ce99eeb6f02"/>
    <n v="-0.83827863199602526"/>
    <n v="1.2009447865714571"/>
    <n v="-0.2648008150077798"/>
    <n v="-0.96784642162552548"/>
    <n v="-1.425228628399082"/>
    <x v="0"/>
    <n v="1"/>
    <x v="0"/>
  </r>
  <r>
    <s v="cb621bd7078c50625b9be80404415af4f92609d0"/>
    <s v="46e50ea83d43bba79eb383a42a0df6d60714a110"/>
    <s v="ACTIVO"/>
    <s v="51b223e24d57bc8c01c5001f8833c44559fa1fc7"/>
    <n v="15"/>
    <s v="LOGAN"/>
    <n v="2018"/>
    <s v="NUEVO LOGAN"/>
    <m/>
    <s v="NUEVO"/>
    <n v="72"/>
    <d v="2017-11-08T00:00:00"/>
    <d v="2023-11-08T00:00:00"/>
    <m/>
    <n v="37144000"/>
    <n v="33429600"/>
    <n v="3714400"/>
    <n v="760652"/>
    <s v="49e3e3431e014d9c5502f38bae86dc4337782419"/>
    <n v="-0.89891905975765174"/>
    <n v="0.79032357974038436"/>
    <n v="0.80229979975843724"/>
    <n v="-7.2091288142807158E-2"/>
    <n v="0.97255557088134947"/>
    <x v="1"/>
    <n v="0.9"/>
    <x v="0"/>
  </r>
  <r>
    <s v="ea0806d7f719193016f4808a0bc8861eabe1477a"/>
    <s v="8a871ba3ea35347acd08250067f6fe4b88963fd1"/>
    <s v="ACTIVO"/>
    <s v="eaf1d490df3ffb8175507c2c68b6f38bf2f182b7"/>
    <n v="38"/>
    <s v="DUSTER"/>
    <n v="2020"/>
    <s v="DUSTER"/>
    <s v="2e892f86d188d01ec5691b7918003dc271108083"/>
    <s v="NUEVO"/>
    <n v="72"/>
    <d v="2020-07-01T00:00:00"/>
    <d v="2026-07-01T00:00:00"/>
    <m/>
    <n v="61270000"/>
    <n v="30635000"/>
    <n v="30635000"/>
    <n v="783107"/>
    <s v="e930ed8a49045100853f6396856eaf443e98b2ef"/>
    <n v="-0.76551011868207364"/>
    <n v="-0.85216124758390532"/>
    <n v="-0.1067118350424142"/>
    <n v="4.3224022407861149"/>
    <n v="-0.88379348662608126"/>
    <x v="1"/>
    <n v="0.5"/>
    <x v="4"/>
  </r>
  <r>
    <s v="7b0057c1d0f43e794ac7c5e8d924f5df3ec2429c"/>
    <s v="6b08974bd11fda144efd4b7a5e883c61c9c52a04"/>
    <s v="ACTIVO"/>
    <s v="4ed602eda8bf7f8f674b77a7266776acb1f1dd2a"/>
    <n v="61"/>
    <s v="KWID"/>
    <n v="2020"/>
    <s v="KWID"/>
    <s v="2e892f86d188d01ec5691b7918003dc271108083"/>
    <s v="NUEVO"/>
    <n v="84"/>
    <d v="2019-08-04T00:00:00"/>
    <d v="2026-08-04T00:00:00"/>
    <m/>
    <n v="35490000"/>
    <n v="31941000"/>
    <n v="3549000"/>
    <n v="664801"/>
    <s v="f268b19e1bfbcb40253adf266d11628fda515d56"/>
    <n v="-1.1778650274611331"/>
    <n v="0.79032357974038436"/>
    <n v="-0.22204881215574621"/>
    <n v="-0.70970763531668368"/>
    <n v="-0.80644560922993824"/>
    <x v="0"/>
    <n v="0.9"/>
    <x v="0"/>
  </r>
  <r>
    <s v="b1777475cdc49b06682a8af091961b0c6b6e027a"/>
    <s v="63006ea89b853743313f497e50601dd506aaac59"/>
    <s v="ACTIVO"/>
    <s v="1dba5f65a4ace50946aaf5539428c8ec727712e3"/>
    <n v="62"/>
    <s v="KWID"/>
    <n v="2020"/>
    <s v="KWID"/>
    <s v="2e892f86d188d01ec5691b7918003dc271108083"/>
    <s v="NUEVO"/>
    <n v="84"/>
    <d v="2020-06-02T00:00:00"/>
    <d v="2027-06-02T00:00:00"/>
    <m/>
    <n v="36990000"/>
    <n v="36990000"/>
    <n v="0"/>
    <n v="781457"/>
    <s v="f99cba83470b6744b02cb8a0d0c03e84221970cc"/>
    <n v="-1.420426738507639"/>
    <n v="1.2009447865714571"/>
    <n v="0.92086653473246149"/>
    <n v="-0.85896374495925254"/>
    <n v="-1.425228628399082"/>
    <x v="0"/>
    <n v="1"/>
    <x v="0"/>
  </r>
  <r>
    <s v="81d6b76b3d7a788d7a5cb0a2ce4e6914aa1b110f"/>
    <s v="71ada32843490b58050f03d3d48ceca691e524a2"/>
    <s v="ACTIVO"/>
    <s v="728a54913299976711b7de0125164a665bf8c29c"/>
    <n v="61"/>
    <s v="STEPWAY"/>
    <n v="2017"/>
    <s v="NUEVO STEPWAY"/>
    <m/>
    <s v="NUEVO"/>
    <n v="84"/>
    <d v="2017-06-01T00:00:00"/>
    <d v="2024-06-01T00:00:00"/>
    <m/>
    <n v="48050000"/>
    <n v="38050000"/>
    <n v="10000000"/>
    <n v="647131"/>
    <s v="fc7bdc755b16bdb0247d7a6271249db666c6767c"/>
    <n v="0.71411631870160996"/>
    <n v="0.3463741167877471"/>
    <n v="0.24918479543726521"/>
    <n v="2.5514328832797192E-2"/>
    <n v="-0.34235834485308059"/>
    <x v="0"/>
    <n v="0.79188345473465138"/>
    <x v="2"/>
  </r>
  <r>
    <s v="70e6b4634fa2593311fb13d07de600ad29b78617"/>
    <s v="c54373e203f5bbe8de7ee054091e50c6b3ddd7f9"/>
    <s v="ACTIVO"/>
    <s v="a1568956b7a009c0968355838744514999f72b98"/>
    <n v="51"/>
    <s v="STEPWAY"/>
    <n v="2020"/>
    <s v="NUEVO STEPWAY PH2"/>
    <s v="2e892f86d188d01ec5691b7918003dc271108083"/>
    <s v="NUEVO"/>
    <n v="84"/>
    <d v="2019-03-12T00:00:00"/>
    <d v="2026-03-12T00:00:00"/>
    <m/>
    <n v="51750000"/>
    <n v="37570000"/>
    <n v="14180000"/>
    <n v="808903"/>
    <s v="b53b0bf5f413cb9aab27f8e13ca1e90e2ee4fea7"/>
    <n v="-1.6993727062111199"/>
    <n v="7.5803006307764431E-2"/>
    <n v="0.2094661248883162"/>
    <n v="-0.50717367585069051"/>
    <n v="-1.5799243831913681"/>
    <x v="0"/>
    <n v="0.72599033816425118"/>
    <x v="2"/>
  </r>
  <r>
    <s v="a09edeb27f93c0369690d8f0609ade62cfc516b5"/>
    <s v="1cba3471ad303a35889026d7f4a51ea6d32996c8"/>
    <s v="ACTIVO"/>
    <s v="4ed602eda8bf7f8f674b77a7266776acb1f1dd2a"/>
    <n v="220"/>
    <s v="KWID"/>
    <n v="2020"/>
    <s v="KWID"/>
    <s v="2e892f86d188d01ec5691b7918003dc271108083"/>
    <s v="NUEVO"/>
    <n v="84"/>
    <d v="2019-10-17T00:00:00"/>
    <d v="2026-10-17T00:00:00"/>
    <m/>
    <n v="36640000"/>
    <n v="33476000"/>
    <n v="3164000"/>
    <n v="830984"/>
    <s v="28b0c6e43cc5ec67e977aa1c0cce8b1a5eb36ce2"/>
    <n v="-0.99594374417625386"/>
    <n v="0.84635813307431895"/>
    <n v="6.2820534304479064E-2"/>
    <n v="-0.84799399492801697"/>
    <n v="-1.0384892414183671"/>
    <x v="0"/>
    <n v="0.91364628820960703"/>
    <x v="0"/>
  </r>
  <r>
    <s v="8397ca27fdb86f877a5d7dfcff7d4dabb63d4c62"/>
    <s v="d2f310fd80d45197b865e931437f3591ca292908"/>
    <s v="ACTIVO"/>
    <s v="9b732f098fc8c584895c85ad257e84e1bbb6814e"/>
    <n v="76"/>
    <s v="USADOS"/>
    <n v="2016"/>
    <s v="USADOS MM"/>
    <m/>
    <s v="USADO"/>
    <n v="84"/>
    <d v="2021-01-27T00:00:00"/>
    <d v="2028-01-27T00:00:00"/>
    <m/>
    <n v="26000000"/>
    <n v="17500000"/>
    <n v="8500000"/>
    <n v="380304"/>
    <s v="cca028d5175addbf7cc3ee31799dcae7f9872a54"/>
    <n v="0.1198401266376715"/>
    <n v="-0.1414706972993568"/>
    <n v="0.60468857480173022"/>
    <n v="-0.74444003257451785"/>
    <n v="0.50846830650449182"/>
    <x v="0"/>
    <n v="0.67307692307692313"/>
    <x v="2"/>
  </r>
  <r>
    <s v="dbbd0596e6793bb3c0a92ea827093efe8a428156"/>
    <s v="9c0959257385f1862735d635224866a5e55d2b83"/>
    <s v="ACTIVO"/>
    <s v="124edca39b8159aadaf3c08b9fe65fc5e651b829"/>
    <n v="61"/>
    <s v="STEPWAY"/>
    <n v="2022"/>
    <s v="NUEVO STEPWAY PH2"/>
    <s v="2e892f86d188d01ec5691b7918003dc271108083"/>
    <s v="NUEVO"/>
    <n v="72"/>
    <d v="2021-05-10T00:00:00"/>
    <d v="2027-05-10T00:00:00"/>
    <m/>
    <n v="59970000"/>
    <n v="49970000"/>
    <n v="10000000"/>
    <n v="1171548"/>
    <s v="7ff7deeb7eff0b09f4dc8ce4bdcc24fc3c9a3b52"/>
    <n v="-0.30464286769371318"/>
    <n v="0.5162337530028851"/>
    <n v="0.52564408481904745"/>
    <n v="0.14074720331260429"/>
    <n v="-0.34235834485308059"/>
    <x v="1"/>
    <n v="0.8332499583124896"/>
    <x v="0"/>
  </r>
  <r>
    <s v="0cdcf3f0e7cd911f48f9997e938877aff2e2b0d8"/>
    <s v="849b088c58f71297135e764359e23816dee475ae"/>
    <s v="ACTIVO"/>
    <s v="8e1d47a30cc0417d3cca54bd2f30d9b5caa2e6b1"/>
    <n v="40"/>
    <s v="OROCH"/>
    <n v="2018"/>
    <s v="OROCH"/>
    <m/>
    <s v="NUEVO"/>
    <n v="84"/>
    <d v="2018-01-08T00:00:00"/>
    <d v="2025-01-08T00:00:00"/>
    <m/>
    <n v="53825300"/>
    <n v="55641021"/>
    <n v="0"/>
    <n v="1057871"/>
    <s v="6e6ab8d26eb45e4692f58acb34c3521235ffa21e"/>
    <n v="1.284136339660898"/>
    <n v="1.3394620913126329"/>
    <n v="-0.31893889998610447"/>
    <n v="-0.1167012232472142"/>
    <n v="0.81785981608906366"/>
    <x v="0"/>
    <n v="1.0337335973975064"/>
    <x v="0"/>
  </r>
  <r>
    <s v="41a34a96588c1faa1137c39cf9a0f9055ab52959"/>
    <s v="aacffe4552150527bf28cdf557c5a8a8cbeb02e8"/>
    <s v="ACTIVO"/>
    <s v="bd9f7b705f02905ed8956333887b94e76066fcb7"/>
    <n v="38"/>
    <s v="USADOS"/>
    <n v="2012"/>
    <s v="USADOS MM"/>
    <m/>
    <s v="USADO"/>
    <n v="60"/>
    <d v="2021-08-02T00:00:00"/>
    <d v="2026-08-02T00:00:00"/>
    <m/>
    <n v="25000000"/>
    <n v="25000000"/>
    <n v="0"/>
    <n v="683292"/>
    <s v="4945c5884e21e46d99e0d56ad1a4fbcffe8da479"/>
    <n v="-2.2451365560657579"/>
    <n v="1.2009447865714571"/>
    <n v="0.28851061487099899"/>
    <n v="-0.8164365887082391"/>
    <n v="-3.2966835268508812E-2"/>
    <x v="3"/>
    <n v="1"/>
    <x v="0"/>
  </r>
  <r>
    <s v="0677b5acd77c11b8c38ae37d130f4163d0e03f6b"/>
    <s v="60dc343c9c44f941e4786b9cdda20285eab45a62"/>
    <s v="ACTIVO"/>
    <s v="e6976976065db65503decebbef7da36d9a20087d"/>
    <n v="50"/>
    <s v="STEPWAY"/>
    <n v="2019"/>
    <s v="NUEVO STEPWAY"/>
    <s v="2e892f86d188d01ec5691b7918003dc271108083"/>
    <s v="NUEVO"/>
    <n v="36"/>
    <d v="2019-04-02T00:00:00"/>
    <d v="2022-04-02T00:00:00"/>
    <m/>
    <n v="43350000"/>
    <n v="6502500"/>
    <n v="36847500"/>
    <n v="199020"/>
    <s v="f5faa20ec38eb79836445ff6da0fea6c765c883c"/>
    <n v="0.88390951643416382"/>
    <n v="-2.289335471492659"/>
    <n v="-4.367841410583976"/>
    <n v="-0.46497709571026707"/>
    <n v="-0.80644560922993824"/>
    <x v="4"/>
    <n v="0.2"/>
    <x v="3"/>
  </r>
  <r>
    <s v="0a99acb08cf380ac7719925ee43576eda8a19711"/>
    <s v="a52f068ffbf5356a090d0f644aff25fdd69beda3"/>
    <s v="ACTIVO"/>
    <s v="376abf9ef1bbb145093d0247d4562bd8802aa2f6"/>
    <n v="246"/>
    <s v="STEPWAY"/>
    <n v="2022"/>
    <s v="NUEVO STEPWAY PH2"/>
    <s v="2e892f86d188d01ec5691b7918003dc271108083"/>
    <s v="NUEVO"/>
    <n v="84"/>
    <d v="2021-10-06T00:00:00"/>
    <d v="2028-10-06T00:00:00"/>
    <m/>
    <n v="57288000"/>
    <n v="58894000"/>
    <n v="0"/>
    <n v="1277962"/>
    <s v="c36fae75981762fd8cd742d3ffe18d4e21879c91"/>
    <n v="-1.6993727062111199"/>
    <n v="1.316057490483393"/>
    <n v="-0.38336754998180411"/>
    <n v="-0.52501184157725722"/>
    <n v="-1.7346201379836541"/>
    <x v="0"/>
    <n v="1.0280337941628264"/>
    <x v="0"/>
  </r>
  <r>
    <s v="59fc2d1e7d64447dfa2933816d5c7ff2a5c43d0d"/>
    <s v="ff2fd3ee4f92658ca7e9464398a75624ded709d8"/>
    <s v="ACTIVO"/>
    <s v="a62b3e31ebf53ee705eaed7374756745dc7b4442"/>
    <n v="62"/>
    <s v="DUSTER"/>
    <n v="2022"/>
    <s v="NUEVA DUSTER Servicio PÃºblico"/>
    <m/>
    <s v="NUEVO"/>
    <n v="72"/>
    <d v="2021-12-22T00:00:00"/>
    <d v="2027-12-22T00:00:00"/>
    <m/>
    <n v="80555083"/>
    <n v="80555083"/>
    <n v="0"/>
    <n v="1900556"/>
    <s v="edd3e3971c7682aef3b7cd52dd2cd903e176afbf"/>
    <n v="-0.19549009772278569"/>
    <n v="1.2009447865714571"/>
    <n v="-0.38336754998180411"/>
    <n v="-0.51476265453406478"/>
    <n v="0.74051193869292065"/>
    <x v="1"/>
    <n v="1"/>
    <x v="0"/>
  </r>
  <r>
    <s v="1a8f926cdd4acbd9f69cce40c3c100300711d336"/>
    <s v="68f897322aa59df17e33c7199f67fd767d16fec1"/>
    <s v="ACTIVO"/>
    <s v="199c6dec4e012c479e3865ff88b5346ccb60b104"/>
    <n v="220"/>
    <s v="STEPWAY"/>
    <n v="2021"/>
    <s v="NUEVO STEPWAY PH2"/>
    <s v="2e892f86d188d01ec5691b7918003dc271108083"/>
    <s v="NUEVO"/>
    <n v="84"/>
    <d v="2021-09-02T00:00:00"/>
    <d v="2028-09-02T00:00:00"/>
    <m/>
    <n v="63530000"/>
    <n v="63530000"/>
    <n v="0"/>
    <n v="1191957"/>
    <s v="72be7e0b8fa040611e832ba3086abe2b5e7894bb"/>
    <n v="0.30176140992255063"/>
    <n v="1.2009447865714571"/>
    <n v="0.2094661248883162"/>
    <n v="-0.62960134355429132"/>
    <n v="-1.425228628399082"/>
    <x v="0"/>
    <n v="1"/>
    <x v="0"/>
  </r>
  <r>
    <s v="df23d575e88fb3c1ae38cf67994c0f9fd0862eba"/>
    <s v="0e114bc57dca8602a504b89fdbce991267f9b976"/>
    <s v="ACTIVO"/>
    <s v="a7a10e2c745cc42b7af899be12ff21f4e6617476"/>
    <n v="49"/>
    <s v="USADOS"/>
    <n v="2011"/>
    <s v="USADOS MM"/>
    <m/>
    <s v="USADO"/>
    <n v="60"/>
    <d v="2020-02-21T00:00:00"/>
    <d v="2025-02-21T00:00:00"/>
    <m/>
    <n v="19000000"/>
    <n v="16000000"/>
    <n v="3000000"/>
    <n v="432041"/>
    <s v="87e15bf1cdf86c075c8ab551c1cd6cdf48f66158"/>
    <n v="0.30176140992255063"/>
    <n v="0.55259551262765794"/>
    <n v="1.790355924541972"/>
    <n v="-0.2313168729639101"/>
    <n v="1.0499034482774929"/>
    <x v="3"/>
    <n v="0.84210526315789469"/>
    <x v="0"/>
  </r>
  <r>
    <s v="000ed783068c359552a6b2ea937a85d46a2ee2c0"/>
    <s v="78a5c52460b1f06c613a83e8b6aa73830e437326"/>
    <s v="ACTIVO"/>
    <s v="5ce2dbf775b694e316affcb7208ac8d2c8bacc88"/>
    <n v="77"/>
    <s v="STEPWAY"/>
    <n v="2019"/>
    <s v="NUEVO STEPWAY"/>
    <m/>
    <s v="NUEVO"/>
    <n v="48"/>
    <d v="2018-08-23T00:00:00"/>
    <d v="2022-08-23T00:00:00"/>
    <m/>
    <n v="42590000"/>
    <n v="34000000"/>
    <n v="8590000"/>
    <n v="1134091"/>
    <s v="e749afdb0d86b12b525db3e562c129d1ee93ba33"/>
    <n v="0.2168648110562737"/>
    <n v="0.37276066666563101"/>
    <n v="-0.15205365156424111"/>
    <n v="-0.17157420237535301"/>
    <n v="-1.270532873606796"/>
    <x v="5"/>
    <n v="0.79830946231509747"/>
    <x v="2"/>
  </r>
  <r>
    <s v="f269facfda72621036546857cec0d4bf210ed671"/>
    <s v="8b5a6c6d5991edfd9649034a812c9e5c96ea0ab7"/>
    <s v="ACTIVO"/>
    <s v="221f55eedcf26c2674e25ad8c50b2bb0cc7f1339"/>
    <n v="62"/>
    <s v="ALASKAN"/>
    <n v="2022"/>
    <s v="ALASKAN SERV. PUBLICO"/>
    <s v="aa53c8567ff812605778a953828db0859dac88bf"/>
    <s v="NUEVO"/>
    <n v="72"/>
    <d v="2021-06-21T00:00:00"/>
    <d v="2027-06-21T00:00:00"/>
    <m/>
    <n v="111014098"/>
    <n v="111014098"/>
    <n v="0"/>
    <n v="2760410"/>
    <s v="1a54234f7c81795f4271e355943d9c170a12a279"/>
    <n v="-0.45017989432161648"/>
    <n v="1.2009447865714571"/>
    <n v="5.1377144922950549E-2"/>
    <n v="0.67146126037428722"/>
    <n v="0.1217289195237771"/>
    <x v="1"/>
    <n v="1"/>
    <x v="0"/>
  </r>
  <r>
    <s v="97bc10866f794b27927a44a99da5aeeebe095c59"/>
    <s v="0c13cb0f6e2152effd32e77556e4e420aa8fef0d"/>
    <s v="ACTIVO"/>
    <s v="bdfc2c4e5213ca32db6b95c9f855416362d14198"/>
    <n v="61"/>
    <s v="DUSTER"/>
    <n v="2019"/>
    <s v="DUSTER"/>
    <m/>
    <s v="NUEVO"/>
    <n v="84"/>
    <d v="2018-08-13T00:00:00"/>
    <d v="2025-08-13T00:00:00"/>
    <m/>
    <n v="63560000"/>
    <n v="60924363"/>
    <n v="2635637"/>
    <n v="1221595"/>
    <s v="f268b19e1bfbcb40253adf266d11628fda515d56"/>
    <n v="0.84752525977718796"/>
    <n v="1.0306728473473179"/>
    <n v="-0.70706271995437819"/>
    <n v="-0.56347085386491547"/>
    <n v="-3.2966835268508812E-2"/>
    <x v="0"/>
    <n v="0.95853308684707361"/>
    <x v="0"/>
  </r>
  <r>
    <s v="f6dc208910e2dca3524729d45fd9b688138bcb1d"/>
    <s v="e937cd014b7dc6af295c62e42da4d1f7ac4ccc2b"/>
    <s v="ACTIVO"/>
    <s v="e6fe628ed1ecb4f422ee6848d702f45410650137"/>
    <n v="60"/>
    <s v="KOLEOS"/>
    <n v="2017"/>
    <s v="KOLEOS"/>
    <m/>
    <s v="NUEVO"/>
    <n v="84"/>
    <d v="2017-04-21T00:00:00"/>
    <d v="2024-04-21T00:00:00"/>
    <m/>
    <n v="117970000"/>
    <n v="106110000"/>
    <n v="11860000"/>
    <n v="2351132"/>
    <s v="002cf26c2c656a51db8195e4bd8bbcee3903d748"/>
    <n v="-1.420426738507639"/>
    <n v="0.78813072257073458"/>
    <n v="0.57977185449142887"/>
    <n v="0.92772246730802088"/>
    <n v="-0.34235834485308059"/>
    <x v="0"/>
    <n v="0.89946596592353989"/>
    <x v="0"/>
  </r>
  <r>
    <s v="6791defeee42b2e64cfda5ca7117a647c19fc8ec"/>
    <s v="31273c3e1a2271ca6814a126a3123e3ddd622f3a"/>
    <s v="ACTIVO"/>
    <s v="f92259594cc36db09951704e2e59eef51308995c"/>
    <n v="49"/>
    <s v="SANDERO"/>
    <n v="2020"/>
    <s v="NUEVO SANDERO"/>
    <s v="2e892f86d188d01ec5691b7918003dc271108083"/>
    <s v="NUEVO"/>
    <n v="72"/>
    <d v="2019-01-11T00:00:00"/>
    <d v="2025-01-11T00:00:00"/>
    <m/>
    <n v="35104300"/>
    <n v="31190000"/>
    <n v="3914300"/>
    <n v="758524"/>
    <s v="809929aa942e2a9bc9a8483e7177795e32bedd95"/>
    <n v="-0.88679097420532638"/>
    <n v="0.74308219141961873"/>
    <n v="0.16994387989697479"/>
    <n v="-0.90336881248909962"/>
    <n v="1.2045992030697781"/>
    <x v="1"/>
    <n v="0.8884951416208271"/>
    <x v="0"/>
  </r>
  <r>
    <s v="f291c599d0ce6a30fc3b1271db0aee7027dd66d8"/>
    <s v="16f5dc8ae21eaa58f88e157e7a734d324f6ee15e"/>
    <s v="ACTIVO"/>
    <s v="3a0535153a5f5fc7c8dcca47c9a725208db375aa"/>
    <n v="7"/>
    <s v="OROCH"/>
    <n v="2022"/>
    <s v="OROCH"/>
    <s v="aa53c8567ff812605778a953828db0859dac88bf"/>
    <s v="NUEVO"/>
    <n v="72"/>
    <d v="2021-02-07T00:00:00"/>
    <d v="2027-02-07T00:00:00"/>
    <m/>
    <n v="82000000"/>
    <n v="57400000"/>
    <n v="24600000"/>
    <n v="1642223"/>
    <s v="addfb231c73938367f7381eeb262ff07154d72ad"/>
    <n v="5.9199698876045093E-2"/>
    <n v="-3.091883392176074E-2"/>
    <n v="-6.7189590051072792E-2"/>
    <n v="0.43912865252989819"/>
    <n v="-0.57440197704150942"/>
    <x v="1"/>
    <n v="0.7"/>
    <x v="2"/>
  </r>
  <r>
    <s v="169a9ca7ada1c17759f1156e5611b18a59b276e0"/>
    <s v="6f35340ccded3c9b7a856ab672e822608d0b9e16"/>
    <s v="ACTIVO"/>
    <s v="e0a7cd2690d86fdf19c6c709a2bbe5247976edac"/>
    <n v="84"/>
    <s v="STEPWAY"/>
    <n v="2018"/>
    <s v="NUEVO STEPWAY"/>
    <m/>
    <s v="NUEVO"/>
    <n v="84"/>
    <d v="2018-03-14T00:00:00"/>
    <d v="2025-03-14T00:00:00"/>
    <m/>
    <n v="43050000"/>
    <n v="41193720"/>
    <n v="1856280"/>
    <n v="796351"/>
    <s v="0b9e5ef7ecdb21c3df2e91f8c180559e4790ebd3"/>
    <n v="-7.420924219953294E-2"/>
    <n v="1.0238883559520879"/>
    <n v="-0.14556137190175861"/>
    <n v="0.1862578421520652"/>
    <n v="-0.80644560922993824"/>
    <x v="0"/>
    <n v="0.95688083623693376"/>
    <x v="0"/>
  </r>
  <r>
    <s v="c694c927508c198dcd4a9be125e6dd2d22255710"/>
    <s v="d5549b14d713a5dc774e574e58daac4fe34859e0"/>
    <s v="ACTIVO"/>
    <s v="6bf12817a6164c0e4ceb7a01868ef46da7884be8"/>
    <n v="38"/>
    <s v="STEPWAY"/>
    <n v="2018"/>
    <s v="NUEVO STEPWAY"/>
    <m/>
    <s v="NUEVO"/>
    <n v="84"/>
    <d v="2018-02-19T00:00:00"/>
    <d v="2025-02-19T00:00:00"/>
    <m/>
    <n v="42679000"/>
    <n v="33647989"/>
    <n v="9031011"/>
    <n v="677605"/>
    <s v="e930ed8a49045100853f6396856eaf443e98b2ef"/>
    <n v="0.88390951643416382"/>
    <n v="0.3320573628444034"/>
    <n v="-0.67283187121145738"/>
    <n v="-0.23358815653819701"/>
    <n v="-0.18766259006079469"/>
    <x v="0"/>
    <n v="0.7883968462241383"/>
    <x v="2"/>
  </r>
  <r>
    <s v="5e6b1360d06b8f6841dfbd7c832157ec63e883a4"/>
    <s v="90100575db7ae73c2e151ecd14b27bfe391bb72e"/>
    <s v="ACTIVO"/>
    <s v="d73af4f9a91c83ec69f6775d007d0b9a5a0829f2"/>
    <n v="60"/>
    <s v="USADOS"/>
    <n v="2011"/>
    <s v="USADOS MM"/>
    <m/>
    <s v="USADO"/>
    <n v="60"/>
    <d v="2017-11-16T00:00:00"/>
    <d v="2022-11-16T00:00:00"/>
    <m/>
    <n v="19480000"/>
    <n v="7000000"/>
    <n v="12480000"/>
    <n v="188563"/>
    <s v="002cf26c2c656a51db8195e4bd8bbcee3903d748"/>
    <n v="-0.26825861103673743"/>
    <n v="-1.4297290641738121"/>
    <n v="0.76277755476709586"/>
    <n v="-0.63126086218175126"/>
    <n v="-1.0384892414183671"/>
    <x v="3"/>
    <n v="0.35934291581108829"/>
    <x v="1"/>
  </r>
  <r>
    <s v="53c0b6f0e569d2453ce37ebcfdf1e73c47e00ed4"/>
    <s v="8c964172ee996b2fc76a5de085814fdcc939a502"/>
    <s v="ACTIVO"/>
    <s v="1dba5f65a4ace50946aaf5539428c8ec727712e3"/>
    <n v="59"/>
    <s v="KWID"/>
    <n v="2020"/>
    <s v="KWID"/>
    <s v="2e892f86d188d01ec5691b7918003dc271108083"/>
    <s v="NUEVO"/>
    <n v="84"/>
    <d v="2020-01-29T00:00:00"/>
    <d v="2027-01-29T00:00:00"/>
    <m/>
    <n v="36420000"/>
    <n v="36420000"/>
    <n v="0"/>
    <n v="919098"/>
    <s v="4ad98a5962ecc122ebac8bf722a72154a2140e61"/>
    <n v="-0.78976628978672425"/>
    <n v="1.2009447865714571"/>
    <n v="0.56516632981038883"/>
    <n v="-0.76422149461384015"/>
    <n v="-0.49705409964536651"/>
    <x v="0"/>
    <n v="1"/>
    <x v="0"/>
  </r>
  <r>
    <s v="2fdd7eb0ecf92ae2427990b337ac8f301b4cade8"/>
    <s v="164f8a1cfd1ea5ca5b695dc3ff30a7854d9d56b0"/>
    <s v="ACTIVO"/>
    <s v="a77c76312e7298e8d8cbf37d37191bb75af8eded"/>
    <n v="246"/>
    <s v="LOGAN"/>
    <n v="2021"/>
    <s v="NUEVO LOGAN PH2"/>
    <s v="2e892f86d188d01ec5691b7918003dc271108083"/>
    <s v="NUEVO"/>
    <n v="84"/>
    <d v="2020-09-17T00:00:00"/>
    <d v="2027-09-17T00:00:00"/>
    <m/>
    <n v="39758200"/>
    <n v="35758200"/>
    <n v="4000000"/>
    <n v="767455"/>
    <s v="f0ee9810f7b40f5a341dcdc7f440d9aa604e2e89"/>
    <n v="-0.41379563766464073"/>
    <n v="0.78782627835823515"/>
    <n v="0.44659959483636458"/>
    <n v="-0.76683656406699152"/>
    <n v="0.74051193869292065"/>
    <x v="0"/>
    <n v="0.89939182357350178"/>
    <x v="0"/>
  </r>
  <r>
    <s v="88bb5b5cac4e6376bc13ad9ebb731f131072d60c"/>
    <s v="0bf4b0eb1c7e45f89b21476066771a6c70f95653"/>
    <s v="ACTIVO"/>
    <s v="a7867200474c1bcd31ba833782f73235bff8f95c"/>
    <n v="76"/>
    <s v="LOGAN"/>
    <n v="2019"/>
    <s v="NUEVO LOGAN"/>
    <s v="2e892f86d188d01ec5691b7918003dc271108083"/>
    <s v="NUEVO"/>
    <n v="84"/>
    <d v="2019-01-24T00:00:00"/>
    <d v="2026-01-24T00:00:00"/>
    <m/>
    <n v="33990000"/>
    <n v="23990000"/>
    <n v="10000000"/>
    <n v="469073"/>
    <s v="977d2d7691d404ed0e63704ec1471b1a8671ac9d"/>
    <n v="1.1992397407946209"/>
    <n v="-7.1199584449373743E-3"/>
    <n v="-5.7086276535626536E-3"/>
    <n v="-0.80156597419129627"/>
    <n v="-0.49705409964536651"/>
    <x v="0"/>
    <n v="0.70579582230067672"/>
    <x v="2"/>
  </r>
  <r>
    <s v="03d5676f7713b50a53c7b6dd62237be5710f5bfe"/>
    <s v="22deca62e1e467d68bb53522fcd87e1d9b14a4b1"/>
    <s v="ACTIVO"/>
    <s v="4ed602eda8bf7f8f674b77a7266776acb1f1dd2a"/>
    <n v="27"/>
    <s v="KWID"/>
    <n v="2020"/>
    <s v="KWID"/>
    <s v="2e892f86d188d01ec5691b7918003dc271108083"/>
    <s v="NUEVO"/>
    <n v="84"/>
    <d v="2019-05-28T00:00:00"/>
    <d v="2026-05-28T00:00:00"/>
    <m/>
    <n v="32990000"/>
    <n v="10990000"/>
    <n v="22000000"/>
    <n v="211275"/>
    <s v="7c620676a3142bbcb0d8a97ffebbdc12de3145fd"/>
    <n v="0.92029377309113969"/>
    <n v="-1.5373597148785569"/>
    <n v="-1.213723198468238"/>
    <n v="-0.35833012253890822"/>
    <n v="-0.72909773183379534"/>
    <x v="0"/>
    <n v="0.33313125189451348"/>
    <x v="1"/>
  </r>
  <r>
    <s v="304ce75c62fc32177c3f15147e5640c3c025f2f9"/>
    <s v="e4247636a6e5a9e0f4af0a5c416ae0891cefe11b"/>
    <s v="ACTIVO"/>
    <s v="b015fc4d0ad8050efb8f4d92b7490b29a1fa8737"/>
    <n v="84"/>
    <s v="DUSTER"/>
    <n v="2022"/>
    <s v="NUEVA DUSTER"/>
    <s v="2e892f86d188d01ec5691b7918003dc271108083"/>
    <s v="NUEVO"/>
    <n v="84"/>
    <d v="2021-07-27T00:00:00"/>
    <d v="2028-07-27T00:00:00"/>
    <m/>
    <n v="83253515"/>
    <n v="83253515"/>
    <n v="0"/>
    <n v="1866195"/>
    <s v="0b9e5ef7ecdb21c3df2e91f8c180559e4790ebd3"/>
    <n v="-0.72912586202509788"/>
    <n v="1.2009447865714571"/>
    <n v="5.1377144922950549E-2"/>
    <n v="-0.211943652506943"/>
    <n v="-0.18766259006079469"/>
    <x v="0"/>
    <n v="1"/>
    <x v="0"/>
  </r>
  <r>
    <s v="4fc39b62750578f8e92f994fbb011c5823cce2f3"/>
    <s v="2ad87b88e22876bdd1c58988224f2723fd84212a"/>
    <s v="ACTIVO"/>
    <s v="77a187d9631467b0be64469f0c5f8a6dea1b1f85"/>
    <n v="236"/>
    <s v="LOGAN"/>
    <n v="2017"/>
    <s v="NUEVO LOGAN"/>
    <m/>
    <s v="NUEVO"/>
    <n v="72"/>
    <d v="2016-12-21T00:00:00"/>
    <d v="2022-12-21T00:00:00"/>
    <m/>
    <n v="42490000"/>
    <n v="42490000"/>
    <n v="0"/>
    <n v="933190"/>
    <s v="dab5ce77fbc7f176a43e1ea3adb849113df8a09f"/>
    <n v="-0.43805180876929117"/>
    <n v="1.2009447865714571"/>
    <n v="0.32315751428694378"/>
    <n v="-0.1053248413666921"/>
    <n v="-0.65174985443765243"/>
    <x v="1"/>
    <n v="1"/>
    <x v="0"/>
  </r>
  <r>
    <s v="ea7ee65f9427b7d6d94f57c46f5bb2946a646c32"/>
    <s v="b8f3e525858d55037e8bd8a115af786f23fd32af"/>
    <s v="ACTIVO"/>
    <s v="a77c76312e7298e8d8cbf37d37191bb75af8eded"/>
    <n v="236"/>
    <s v="SANDERO"/>
    <n v="2021"/>
    <s v="NUEVO SANDERO PH2"/>
    <s v="2e892f86d188d01ec5691b7918003dc271108083"/>
    <s v="NUEVO"/>
    <n v="84"/>
    <d v="2020-12-16T00:00:00"/>
    <d v="2027-12-16T00:00:00"/>
    <m/>
    <n v="44340000"/>
    <n v="44340000"/>
    <n v="0"/>
    <n v="973639"/>
    <s v="0f9b5dd1053091f7cd0591c9ce15485174f94dc7"/>
    <n v="-1.3355301396413619"/>
    <n v="1.2009447865714571"/>
    <n v="-0.22527857001643839"/>
    <n v="-0.75189558596024431"/>
    <n v="-1.425228628399082"/>
    <x v="0"/>
    <n v="1"/>
    <x v="0"/>
  </r>
  <r>
    <s v="8f28c4c9ab43d25dcfe7d5c0351999f61b9461cf"/>
    <s v="8af9d950a51830cf880690c1edca8a913964f385"/>
    <s v="ACTIVO"/>
    <s v="3ca9a8b1c3221fa9da1bedfe128627a3bce5a7af"/>
    <n v="38"/>
    <s v="ALASKAN"/>
    <n v="2022"/>
    <s v="ALASKAN SERV. PUBLICO"/>
    <s v="aa53c8567ff812605778a953828db0859dac88bf"/>
    <s v="NUEVO"/>
    <n v="72"/>
    <d v="2021-12-11T00:00:00"/>
    <d v="2027-12-11T00:00:00"/>
    <m/>
    <n v="141990400"/>
    <n v="141990400"/>
    <n v="0"/>
    <n v="3197239"/>
    <s v="d2d2bc23d15981022aec65b1ffb2993f93c8d625"/>
    <n v="-0.34102712435068899"/>
    <n v="1.2009447865714571"/>
    <n v="-4.3890357139287323E-2"/>
    <n v="0.33955753488230289"/>
    <n v="-0.26501046745693763"/>
    <x v="1"/>
    <n v="1"/>
    <x v="0"/>
  </r>
  <r>
    <s v="dd102a729393c5973373df110a53171164b88efb"/>
    <s v="ae6a28074656f59b635ac58744f3844dd9ec6575"/>
    <s v="ACTIVO"/>
    <s v="a77c76312e7298e8d8cbf37d37191bb75af8eded"/>
    <n v="59"/>
    <s v="SANDERO"/>
    <n v="2021"/>
    <s v="NUEVO SANDERO PH2"/>
    <s v="2e892f86d188d01ec5691b7918003dc271108083"/>
    <s v="NUEVO"/>
    <n v="84"/>
    <d v="2020-01-09T00:00:00"/>
    <d v="2027-01-09T00:00:00"/>
    <m/>
    <n v="41320000"/>
    <n v="41320000"/>
    <n v="0"/>
    <n v="934421"/>
    <s v="6c55b3ba21e9cb7dc2512cad991949cb9fc0980d"/>
    <n v="-1.250633540775085"/>
    <n v="1.2009447865714571"/>
    <n v="0.16994387989697479"/>
    <n v="-0.44287429901485392"/>
    <n v="0.43112042910834891"/>
    <x v="0"/>
    <n v="1"/>
    <x v="0"/>
  </r>
  <r>
    <s v="41b02b0f0026c6463600e5dff993b12ab871d6d6"/>
    <s v="794bb7ab3a08876dc766144742aa70f48ef809a6"/>
    <s v="ACTIVO"/>
    <s v="d42a0e1d5792a438fbe63c928d603c193394d0b9"/>
    <n v="27"/>
    <s v="LOGAN"/>
    <n v="2018"/>
    <s v="NUEVO LOGAN"/>
    <m/>
    <s v="NUEVO"/>
    <n v="72"/>
    <d v="2017-10-31T00:00:00"/>
    <d v="2023-10-31T00:00:00"/>
    <m/>
    <n v="32990000"/>
    <n v="20990000"/>
    <n v="12000000"/>
    <n v="500568"/>
    <s v="3b4f5e1c3af76293fd1839abaa76e15b66b25b5a"/>
    <n v="0.39878609434115281"/>
    <n v="-0.29267585058309598"/>
    <n v="0.48612183982770601"/>
    <n v="-0.57118993880868252"/>
    <n v="-0.34235834485308059"/>
    <x v="1"/>
    <n v="0.63625341012428005"/>
    <x v="2"/>
  </r>
  <r>
    <s v="c1977c803ac318f89268f37c727eba2dd0ba117e"/>
    <s v="b0985a983d58f0223584c2e2e4ef27e31490fd5c"/>
    <s v="ACTIVO"/>
    <s v="bcbcc2ee7dbd4a56cbdad1915e5be0e3125aa7a8"/>
    <n v="61"/>
    <s v="CLIO"/>
    <n v="2017"/>
    <s v="CLIO STYLE"/>
    <m/>
    <s v="NUEVO"/>
    <n v="84"/>
    <d v="2017-02-23T00:00:00"/>
    <d v="2024-02-23T00:00:00"/>
    <m/>
    <n v="29820000"/>
    <n v="22820000"/>
    <n v="7000000"/>
    <n v="516843"/>
    <s v="c9ac93af7de54e59c26cb0895d1f827e03675192"/>
    <n v="-0.30464286769371318"/>
    <n v="0.23704524001964369"/>
    <n v="0.36755510485368181"/>
    <n v="0.43061616832552868"/>
    <n v="-0.49705409964536651"/>
    <x v="0"/>
    <n v="0.76525821596244137"/>
    <x v="2"/>
  </r>
  <r>
    <s v="61b2b03727197eace580f170ad044404e9665f03"/>
    <s v="ee9e529156907559ce03dc33bdb0d908f64295dc"/>
    <s v="ACTIVO"/>
    <s v="310778d9d7ff8bd657b127d2b19096397041abce"/>
    <n v="38"/>
    <s v="LOGAN"/>
    <n v="2020"/>
    <s v="NUEVO LOGAN"/>
    <s v="2e892f86d188d01ec5691b7918003dc271108083"/>
    <s v="NUEVO"/>
    <n v="72"/>
    <d v="2019-05-04T00:00:00"/>
    <d v="2025-05-04T00:00:00"/>
    <m/>
    <n v="44390000"/>
    <n v="24390000"/>
    <n v="20000000"/>
    <n v="534287"/>
    <s v="b5c4e6910594107a133dbf0cbaf1206bdb05aab1"/>
    <n v="-0.97168757307160336"/>
    <n v="-0.64911696981994871"/>
    <n v="0.28851061487099899"/>
    <n v="-0.79378216802105828"/>
    <n v="-0.18766259006079469"/>
    <x v="1"/>
    <n v="0.54944807389051586"/>
    <x v="4"/>
  </r>
  <r>
    <s v="481c3d96cd123c56439d4e2c53c8a6bbc6d4a524"/>
    <s v="624a295168a3229c2519c8bd18a5877446184123"/>
    <s v="ACTIVO"/>
    <s v="e126e89451259d885ec2ab55b4369e479485f888"/>
    <n v="166990391"/>
    <s v="USADOS"/>
    <n v="2013"/>
    <s v="USADOS MM"/>
    <m/>
    <s v="USADO"/>
    <n v="60"/>
    <d v="2021-12-10T00:00:00"/>
    <d v="2026-12-10T00:00:00"/>
    <m/>
    <n v="24000000"/>
    <n v="23400000"/>
    <n v="600000"/>
    <n v="660226"/>
    <s v="dec720a25d27bb924541202a14cc564824a3425e"/>
    <n v="7.1327784428370358E-2"/>
    <n v="1.0982894848636879"/>
    <n v="0.84182204474977862"/>
    <n v="-0.89246909414394293"/>
    <n v="1.2045992030697781"/>
    <x v="3"/>
    <n v="0.97499999999999998"/>
    <x v="0"/>
  </r>
  <r>
    <s v="fc2ad3d29d1df24f5500d94c84cf6322958c2edb"/>
    <s v="5e55992d075e004c634ff9462ceb07be8284b0da"/>
    <s v="ACTIVO"/>
    <s v="6effd9726a01d97fb90ac9a7f16ca5cd0d2646e1"/>
    <n v="46"/>
    <s v="LOGAN"/>
    <n v="2018"/>
    <s v="NUEVO LOGAN"/>
    <m/>
    <s v="NUEVO"/>
    <n v="60"/>
    <d v="2017-05-15T00:00:00"/>
    <d v="2022-05-15T00:00:00"/>
    <m/>
    <n v="37850000"/>
    <n v="20000000"/>
    <n v="17850000"/>
    <n v="480444"/>
    <s v="dc07912f5d15c97d02d6d510bd9579fe85bc5dde"/>
    <n v="0.38665800878882761"/>
    <n v="-0.73553831565698236"/>
    <n v="-5.6545459030004921E-2"/>
    <n v="-0.45468808022001561"/>
    <n v="0.19907679691992"/>
    <x v="3"/>
    <n v="0.52840158520475566"/>
    <x v="4"/>
  </r>
  <r>
    <s v="6f8168db0cda426fe09831cca17daa27557914d0"/>
    <s v="8aca88b55ad28f69114a5373b68dd5ce242ebe68"/>
    <s v="ACTIVO"/>
    <s v="b0172f2d8be6898a8279a253de8c69dcba4d0e5d"/>
    <n v="62"/>
    <s v="CAPTUR"/>
    <n v="2019"/>
    <s v="CAPTUR"/>
    <s v="2e892f86d188d01ec5691b7918003dc271108083"/>
    <s v="NUEVO"/>
    <n v="84"/>
    <d v="2019-09-04T00:00:00"/>
    <d v="2026-09-04T00:00:00"/>
    <m/>
    <n v="67470000"/>
    <n v="34470000"/>
    <n v="33000000"/>
    <n v="658831"/>
    <s v="f99cba83470b6744b02cb8a0d0c03e84221970cc"/>
    <n v="0.75050057535858583"/>
    <n v="-0.80742927974325918"/>
    <n v="-0.27214800035167042"/>
    <n v="-0.73342082888818405"/>
    <n v="2.0554258544273512"/>
    <x v="0"/>
    <n v="0.51089373054690979"/>
    <x v="4"/>
  </r>
  <r>
    <s v="c61a077e4c51541c46147cfffa06e16dcfe0ff3e"/>
    <s v="3e52c6297b922bec785f4e61407980f6d51e7ba6"/>
    <s v="ACTIVO"/>
    <s v="113ec86c5585f170a54da045e16c1994496819f9"/>
    <n v="38"/>
    <s v="TWIZY"/>
    <n v="2020"/>
    <s v="TWIZY"/>
    <s v="2e892f86d188d01ec5691b7918003dc271108083"/>
    <s v="NUEVO"/>
    <n v="84"/>
    <d v="2019-04-09T00:00:00"/>
    <d v="2026-04-09T00:00:00"/>
    <m/>
    <n v="39990000"/>
    <n v="29990000"/>
    <n v="10000000"/>
    <n v="572862"/>
    <s v="f2b6d61f97ec8f1fe44ff1e2d5c5e1ad94b895ba"/>
    <n v="0.48368269320742968"/>
    <n v="0.1741350670638987"/>
    <n v="-1.292379184782656"/>
    <n v="2.0346793177392851E-3"/>
    <n v="-1.657272260587511"/>
    <x v="0"/>
    <n v="0.74993748437109276"/>
    <x v="2"/>
  </r>
  <r>
    <s v="8e80942a62498cc29b1316cbe983c06edb7f38bd"/>
    <s v="5dbebd0599694054a7860bd16329fc75a6e9eb04"/>
    <s v="ACTIVO"/>
    <s v="84692ffb9a41a31d85e60acfe6a8d9a056b2b99f"/>
    <n v="38"/>
    <s v="SANDERO"/>
    <n v="2019"/>
    <s v="NUEVO SANDERO"/>
    <m/>
    <s v="NUEVO"/>
    <n v="84"/>
    <d v="2018-09-20T00:00:00"/>
    <d v="2025-09-20T00:00:00"/>
    <m/>
    <n v="33630000"/>
    <n v="32205600"/>
    <n v="1424400"/>
    <n v="680666"/>
    <s v="d1a8b93c71ab09ed858e70067adbb9bb41577875"/>
    <n v="0.59283546317835722"/>
    <n v="1.027026009583595"/>
    <n v="-2.9858458322052049E-2"/>
    <n v="-0.32113997819380591"/>
    <n v="-0.1103147126646518"/>
    <x v="0"/>
    <n v="0.95764495985727027"/>
    <x v="0"/>
  </r>
  <r>
    <s v="375abd6eaa71a9ec7d4e3ac2e7c19d2e1d3f8abf"/>
    <s v="5f5d8a6a456008677b11950434abfe8dad04fb6f"/>
    <s v="ACTIVO"/>
    <s v="ac4cf0c7abcdae09914607ba0408545023141170"/>
    <n v="49"/>
    <s v="KWID"/>
    <n v="2021"/>
    <s v="KWID"/>
    <s v="2e892f86d188d01ec5691b7918003dc271108083"/>
    <s v="NUEVO"/>
    <n v="84"/>
    <d v="2020-02-10T00:00:00"/>
    <d v="2027-02-10T00:00:00"/>
    <m/>
    <n v="39990000"/>
    <n v="39990000"/>
    <n v="0"/>
    <n v="932480"/>
    <s v="d1a8b93c71ab09ed858e70067adbb9bb41577875"/>
    <n v="-0.89891905975765174"/>
    <n v="1.2009447865714571"/>
    <n v="1.513700209602582"/>
    <n v="-0.41461103727058402"/>
    <n v="-1.0384892414183671"/>
    <x v="0"/>
    <n v="1"/>
    <x v="0"/>
  </r>
  <r>
    <s v="7e7ef3ef81368d882d128834e67b766b98245bd2"/>
    <s v="004bf702d07022e1a3fb5b6a7c3c33f5e4e24dbe"/>
    <s v="ACTIVO"/>
    <s v="1dba5f65a4ace50946aaf5539428c8ec727712e3"/>
    <n v="76"/>
    <s v="KWID"/>
    <n v="2021"/>
    <s v="KWID"/>
    <s v="2e892f86d188d01ec5691b7918003dc271108083"/>
    <s v="NUEVO"/>
    <n v="84"/>
    <d v="2020-02-07T00:00:00"/>
    <d v="2027-02-07T00:00:00"/>
    <m/>
    <n v="39390000"/>
    <n v="36390000"/>
    <n v="3000000"/>
    <n v="803165"/>
    <s v="977d2d7691d404ed0e63704ec1471b1a8671ac9d"/>
    <n v="-0.8018943753390495"/>
    <n v="0.88820967093469172"/>
    <n v="0.80229979975843724"/>
    <n v="-0.64048778575042842"/>
    <n v="-0.4197062222492236"/>
    <x v="0"/>
    <n v="0.92383853769992386"/>
    <x v="0"/>
  </r>
  <r>
    <s v="5877c953487c8a9ef72c4cc465b2b66530223ccd"/>
    <s v="e1920f872ff167ce620c62acecaa0a9d8d2e9295"/>
    <s v="ACTIVO"/>
    <s v="c93985e1a5aff2af18ae43ce6da3c9e318eea67e"/>
    <n v="166807721"/>
    <s v="USADOS"/>
    <n v="2015"/>
    <s v="USADOS MM"/>
    <m/>
    <s v="NUEVO"/>
    <n v="72"/>
    <d v="2020-12-15T00:00:00"/>
    <d v="2026-12-15T00:00:00"/>
    <m/>
    <n v="28000000"/>
    <n v="24000000"/>
    <n v="4000000"/>
    <n v="593735"/>
    <s v="11928d978242808b5fe8e46bf8f86913ad832abd"/>
    <n v="-1.3234020540890361"/>
    <n v="0.61434306252706727"/>
    <n v="0.32803285986234038"/>
    <n v="-0.26990864674176512"/>
    <n v="-0.1103147126646518"/>
    <x v="1"/>
    <n v="0.8571428571428571"/>
    <x v="0"/>
  </r>
  <r>
    <s v="916b98fe0f999173accbfe6e0d35670a995c7fae"/>
    <s v="938cede2bcf63579ea059c215dbad86b7f5f9fd0"/>
    <s v="ACTIVO"/>
    <s v="938163f645127d08aab2c6e9667bd0e504cad49f"/>
    <n v="60"/>
    <s v="STEPWAY"/>
    <n v="2019"/>
    <s v="NUEVO STEPWAY"/>
    <m/>
    <s v="NUEVO"/>
    <n v="72"/>
    <d v="2018-09-04T00:00:00"/>
    <d v="2024-09-04T00:00:00"/>
    <m/>
    <n v="47720000"/>
    <n v="24890609"/>
    <n v="22829391"/>
    <n v="777632"/>
    <s v="6019fe68bce0ec80749a2a513966e9cdf050114d"/>
    <n v="0.98093420085276606"/>
    <n v="-0.76347937177691372"/>
    <n v="0.32803285986234038"/>
    <n v="-0.69266305139776829"/>
    <n v="1.127251325673635"/>
    <x v="1"/>
    <n v="0.52159700335289183"/>
    <x v="4"/>
  </r>
  <r>
    <s v="efb7f24d091e989f7cf572765f333d33c9993a0f"/>
    <s v="e2fca38395cf8a8c0951f946717f5e7f4380f196"/>
    <s v="ACTIVO"/>
    <s v="b015fc4d0ad8050efb8f4d92b7490b29a1fa8737"/>
    <n v="246"/>
    <s v="SANDERO"/>
    <n v="2022"/>
    <s v="NUEVO SANDERO PH2"/>
    <s v="2e892f86d188d01ec5691b7918003dc271108083"/>
    <s v="NUEVO"/>
    <n v="84"/>
    <d v="2021-11-08T00:00:00"/>
    <d v="2028-11-08T00:00:00"/>
    <m/>
    <n v="44721800"/>
    <n v="43721800"/>
    <n v="1000000"/>
    <n v="915085"/>
    <s v="9d7bd38b98da3721b9fbc0b7b5f1a754213bcdf8"/>
    <n v="-0.88679097420532638"/>
    <n v="1.1091279977053841"/>
    <n v="0.13042163490563341"/>
    <n v="-0.47569526271757973"/>
    <n v="1.3592949578620639"/>
    <x v="0"/>
    <n v="0.9776395404478353"/>
    <x v="0"/>
  </r>
  <r>
    <s v="4c60b3ec1ce4dfa5984dcaa06bbca264a81bcef7"/>
    <s v="67cd8e92a62c9ded1d464319e88cdbf14d86bb12"/>
    <s v="ACTIVO"/>
    <s v="0a5a29cb376504a5f3b05d3aae1c99ab8adf317f"/>
    <n v="61"/>
    <s v="SANDERO"/>
    <n v="2019"/>
    <s v="NUEVO SANDERO"/>
    <m/>
    <s v="NUEVO"/>
    <n v="84"/>
    <d v="2018-08-29T00:00:00"/>
    <d v="2025-08-29T00:00:00"/>
    <m/>
    <n v="33900000"/>
    <n v="28900000"/>
    <n v="5000000"/>
    <n v="742047"/>
    <s v="f268b19e1bfbcb40253adf266d11628fda515d56"/>
    <n v="-1.6993727062111199"/>
    <n v="0.59530878829553879"/>
    <n v="0.2478023073074673"/>
    <n v="-0.10851249453187591"/>
    <n v="-0.57440197704150942"/>
    <x v="0"/>
    <n v="0.85250737463126847"/>
    <x v="0"/>
  </r>
  <r>
    <s v="fc8995a0400a1df46b1c7481529e6f5a9cd8cd53"/>
    <s v="49d542afb39a842a2471c87af93518680b6c93e6"/>
    <s v="ACTIVO"/>
    <s v="326bc2b0b0799eff92891e858f0137cd54c140d7"/>
    <n v="38"/>
    <s v="USADOS"/>
    <n v="2019"/>
    <s v="USADOS MM"/>
    <m/>
    <s v="USADO"/>
    <n v="84"/>
    <d v="2021-04-06T00:00:00"/>
    <d v="2028-04-06T00:00:00"/>
    <m/>
    <n v="36500000"/>
    <n v="36500000"/>
    <n v="0"/>
    <n v="887242"/>
    <s v="18e224569796e42fffce1d686835b9656bf0b87b"/>
    <n v="-0.25613052548441212"/>
    <n v="1.2009447865714571"/>
    <n v="1.158000004680509"/>
    <n v="-0.1582980533556736"/>
    <n v="-1.8893158927759399"/>
    <x v="0"/>
    <n v="1"/>
    <x v="0"/>
  </r>
  <r>
    <s v="1c8f83b48b9302044fae8afb9c3d7d7bfff0b562"/>
    <s v="a4f9b828e69ebb8b7c4df178293722731c762641"/>
    <s v="ACTIVO"/>
    <s v="1dba5f65a4ace50946aaf5539428c8ec727712e3"/>
    <n v="38"/>
    <s v="KWID"/>
    <n v="2020"/>
    <s v="KWID"/>
    <s v="2e892f86d188d01ec5691b7918003dc271108083"/>
    <s v="NUEVO"/>
    <n v="84"/>
    <d v="2019-05-12T00:00:00"/>
    <d v="2026-05-12T00:00:00"/>
    <m/>
    <n v="33990000"/>
    <n v="33990000"/>
    <n v="0"/>
    <n v="728113"/>
    <s v="18e224569796e42fffce1d686835b9656bf0b87b"/>
    <n v="-1.6993727062111199"/>
    <n v="1.2009447865714571"/>
    <n v="0.14456546072068491"/>
    <n v="-0.74811420681571417"/>
    <n v="-1.5799243831913681"/>
    <x v="0"/>
    <n v="1"/>
    <x v="0"/>
  </r>
  <r>
    <s v="1cb37117b16ea67d604792f0f4bb5632cc46e464"/>
    <s v="cb744c050167680c420f96bdd4ed14e4b546fa72"/>
    <s v="ACTIVO"/>
    <s v="459c4d96f80a45215d3b92f0108854113cfd6642"/>
    <n v="60"/>
    <s v="USADOS"/>
    <n v="2018"/>
    <s v="USADOS MM"/>
    <m/>
    <s v="USADO"/>
    <n v="84"/>
    <d v="2019-12-07T00:00:00"/>
    <d v="2026-12-07T00:00:00"/>
    <m/>
    <n v="29000000"/>
    <n v="29000000"/>
    <n v="0"/>
    <n v="689789"/>
    <s v="d7ba29214e26fca7c43eb9f199a80e049e060e7b"/>
    <n v="-0.37741138100766491"/>
    <n v="1.2009447865714571"/>
    <n v="1.513700209602582"/>
    <n v="-0.39149892134594971"/>
    <n v="-0.49705409964536651"/>
    <x v="0"/>
    <n v="1"/>
    <x v="0"/>
  </r>
  <r>
    <s v="4cde45fb9ea7db472ff388bda67e1c17bb1579f5"/>
    <s v="2f6922c76ae6c01639363d621b1c35964fb45b7e"/>
    <s v="ACTIVO"/>
    <s v="a28074112feb564958f2cd181cccc92c381d5ae1"/>
    <n v="38"/>
    <s v="KOLEOS"/>
    <n v="2022"/>
    <s v="KOLEOS"/>
    <s v="2e892f86d188d01ec5691b7918003dc271108083"/>
    <s v="NUEVO"/>
    <n v="24"/>
    <d v="2021-05-25T00:00:00"/>
    <d v="2023-05-25T00:00:00"/>
    <m/>
    <n v="133290000"/>
    <n v="20290000"/>
    <n v="113000000"/>
    <n v="984822"/>
    <s v="ec864d326046a09cd623dc375f247c93a8c47de2"/>
    <n v="0.2411209821609242"/>
    <n v="-2.2802013138045041"/>
    <n v="-1.0552457148346079"/>
    <n v="7.6538093903185797E-3"/>
    <n v="-0.1103147126646518"/>
    <x v="2"/>
    <n v="0.2"/>
    <x v="3"/>
  </r>
  <r>
    <s v="7ff1f5c0afe82f40979aabbdddf3e552fa7954ed"/>
    <s v="4e5d769c5286d0af10a14264fc24c5ed934549b6"/>
    <s v="ACTIVO"/>
    <s v="3ca9a8b1c3221fa9da1bedfe128627a3bce5a7af"/>
    <n v="61"/>
    <s v="DUSTER"/>
    <n v="2022"/>
    <s v="NUEVA DUSTER Servicio PÃºblico"/>
    <s v="2e892f86d188d01ec5691b7918003dc271108083"/>
    <s v="NUEVO"/>
    <n v="72"/>
    <d v="2021-09-22T00:00:00"/>
    <d v="2027-09-22T00:00:00"/>
    <m/>
    <n v="79837000"/>
    <n v="79837000"/>
    <n v="0"/>
    <n v="1865879"/>
    <s v="9659fb85b885d6b16d4aadcd72528889806a6146"/>
    <n v="0.27750523881790012"/>
    <n v="1.2009447865714571"/>
    <n v="-0.52399975194571924"/>
    <n v="-0.18766356737230239"/>
    <n v="1.5913385900504931"/>
    <x v="1"/>
    <n v="1"/>
    <x v="0"/>
  </r>
  <r>
    <s v="341d1ea7e08b0012e45d8f353036ad46c0444bcb"/>
    <s v="f0003954308fa54a8f30006399b5cd02df5e685a"/>
    <s v="ACTIVO"/>
    <s v="93758adf11c46efe844e91612cf2940e4197d07c"/>
    <n v="7"/>
    <s v="SANDERO"/>
    <n v="2019"/>
    <s v="NUEVO SANDERO"/>
    <s v="2e892f86d188d01ec5691b7918003dc271108083"/>
    <s v="NUEVO"/>
    <n v="84"/>
    <d v="2019-08-23T00:00:00"/>
    <d v="2026-08-23T00:00:00"/>
    <m/>
    <n v="35300000"/>
    <n v="35300000"/>
    <n v="0"/>
    <n v="766757"/>
    <s v="ba69bef1627113b1efd89b0a85bd7dcd597d357c"/>
    <n v="0.78688483201556159"/>
    <n v="1.2009447865714571"/>
    <n v="0.32274130552493951"/>
    <n v="-0.80656709952700945"/>
    <n v="0.19907679691992"/>
    <x v="0"/>
    <n v="1"/>
    <x v="0"/>
  </r>
  <r>
    <s v="0082699f07715d38021e4b2e2086735eca024df2"/>
    <s v="b45b3d82e5c38fd5a9fbca3024fd5c5d11a9f830"/>
    <s v="ACTIVO"/>
    <s v="13be1295dd7aef89150dea4918c052b05e10de48"/>
    <n v="46"/>
    <s v="USADOS"/>
    <n v="2016"/>
    <s v="USADOS MM"/>
    <m/>
    <s v="USADO"/>
    <n v="48"/>
    <d v="2018-09-17T00:00:00"/>
    <d v="2022-09-17T00:00:00"/>
    <m/>
    <n v="43400000"/>
    <n v="13400000"/>
    <n v="30000000"/>
    <n v="389175"/>
    <s v="b0dba703f37b44650008cc7ee9293429cffbd118"/>
    <n v="0.85965334532951332"/>
    <n v="-1.637450652353007"/>
    <n v="-0.50193428495582826"/>
    <n v="-0.4107466821946808"/>
    <n v="0.97255557088134947"/>
    <x v="5"/>
    <n v="0.30875576036866359"/>
    <x v="1"/>
  </r>
  <r>
    <s v="0a3b30524e0660beb51d165b09895b354c2d4bdd"/>
    <s v="c1b5bff6f6d2cbebd33f6016c801be60b64ac89e"/>
    <s v="ACTIVO"/>
    <s v="d943e6d3f46ba48d12960b5edc259c16d8da2374"/>
    <n v="38"/>
    <s v="DUSTER"/>
    <n v="2021"/>
    <s v="DUSTER Servicio PÃºblico"/>
    <s v="2e892f86d188d01ec5691b7918003dc271108083"/>
    <s v="NUEVO"/>
    <n v="60"/>
    <d v="2020-05-20T00:00:00"/>
    <d v="2025-05-20T00:00:00"/>
    <m/>
    <n v="47778031"/>
    <n v="39778031"/>
    <n v="8000000"/>
    <n v="997101"/>
    <s v="ec5f24e132da7b07ae31c96208e5c5ee98fc8ca1"/>
    <n v="-0.122721584408834"/>
    <n v="0.51339664239436"/>
    <n v="-0.12435752937492379"/>
    <n v="-0.62465630994818622"/>
    <n v="1.9007300996350649"/>
    <x v="3"/>
    <n v="0.83255902697204076"/>
    <x v="0"/>
  </r>
  <r>
    <s v="da0e5f389c1f4b3744cbab25c47720c0f1d254de"/>
    <s v="101ea3d80378872073e11940f9ea820abf5e0bfe"/>
    <s v="ACTIVO"/>
    <s v="332374b2b7921de83a34fd882bfb4141e02b091c"/>
    <n v="61"/>
    <s v="LOGAN"/>
    <n v="2022"/>
    <s v="NUEVO LOGAN PH2"/>
    <m/>
    <s v="NUEVO"/>
    <n v="36"/>
    <d v="2021-09-12T00:00:00"/>
    <d v="2024-09-12T00:00:00"/>
    <m/>
    <n v="56580000"/>
    <n v="12880000"/>
    <n v="43700000"/>
    <n v="460764"/>
    <s v="5ff736dd5fe05d193ce7c5ec63ce711d264e48d3"/>
    <n v="-0.37741138100766491"/>
    <n v="-1.9705198190343871"/>
    <n v="-1.41094591975668"/>
    <n v="0.14374396205007139"/>
    <n v="-0.80644560922993824"/>
    <x v="4"/>
    <n v="0.22764227642276422"/>
    <x v="1"/>
  </r>
  <r>
    <s v="0e6831972dcaf679b5053b019e641ae0a3808b41"/>
    <s v="3735365d1a5d15fceb46b47351d17e33b2d7e202"/>
    <s v="ACTIVO"/>
    <s v="59e8ccfcc92c7fdd0626a73fd9870f0e7fbad80c"/>
    <n v="77"/>
    <s v="LOGAN"/>
    <n v="2022"/>
    <s v="NUEVO LOGAN PH2 Servicio Publico"/>
    <s v="2e892f86d188d01ec5691b7918003dc271108083"/>
    <s v="NUEVO"/>
    <n v="72"/>
    <d v="2021-07-04T00:00:00"/>
    <d v="2027-07-04T00:00:00"/>
    <m/>
    <n v="45936803"/>
    <n v="45936803"/>
    <n v="0"/>
    <n v="1089562"/>
    <s v="2141bd06ec949dc96e6cd2fa75a8353e56eae24c"/>
    <n v="-0.54720457874021866"/>
    <n v="1.2009447865714571"/>
    <n v="-0.30432305999912118"/>
    <n v="-0.74545499416707239"/>
    <n v="-1.5799243831913681"/>
    <x v="1"/>
    <n v="1"/>
    <x v="0"/>
  </r>
  <r>
    <s v="bcea973a28aa780b2ef6f0ba943109268f77ca61"/>
    <s v="c967cc121a93372e5568cda9c064998fd80163ed"/>
    <s v="ACTIVO"/>
    <s v="5a56327f05b6ed8e8875facf6e3fe3c3e5debf50"/>
    <n v="76"/>
    <s v="KWID"/>
    <n v="2022"/>
    <s v="KWID"/>
    <s v="2e892f86d188d01ec5691b7918003dc271108083"/>
    <s v="NUEVO"/>
    <n v="84"/>
    <d v="2021-06-17T00:00:00"/>
    <d v="2028-06-17T00:00:00"/>
    <m/>
    <n v="42610000"/>
    <n v="38000000"/>
    <n v="4610000"/>
    <n v="768878"/>
    <s v="977d2d7691d404ed0e63704ec1471b1a8671ac9d"/>
    <n v="-0.92317523086230224"/>
    <n v="0.75669138044818884"/>
    <n v="-0.29016714037710301"/>
    <n v="-0.87125646324029915"/>
    <n v="-3.2966835268508812E-2"/>
    <x v="0"/>
    <n v="0.89180943440506921"/>
    <x v="0"/>
  </r>
  <r>
    <s v="0db5104c7a7ad68b7469e2097650e0d31917768b"/>
    <s v="26c5691ab91982fa754cb9b27aa666494ee6409d"/>
    <s v="ACTIVO"/>
    <s v="85ace3a84a80c0e854519914fde3b46a8c91f803"/>
    <n v="74"/>
    <s v="LOGAN"/>
    <n v="2020"/>
    <s v="NUEVO LOGAN PH2"/>
    <s v="2e892f86d188d01ec5691b7918003dc271108083"/>
    <s v="NUEVO"/>
    <n v="72"/>
    <d v="2020-02-01T00:00:00"/>
    <d v="2026-02-01T00:00:00"/>
    <m/>
    <n v="47490000"/>
    <n v="47490000"/>
    <n v="0"/>
    <n v="1135630"/>
    <s v="303f3ae3c656011fa0545f725c19a8eae40a6e00"/>
    <n v="-0.91104714530997699"/>
    <n v="1.2009447865714571"/>
    <n v="0.52564408481904745"/>
    <n v="-0.77032852316289269"/>
    <n v="-1.270532873606796"/>
    <x v="1"/>
    <n v="1"/>
    <x v="0"/>
  </r>
  <r>
    <s v="1bd0cec31bd5730918bc6d5018f0decbc3e3458e"/>
    <s v="ecc02bb952f4d2bbae73902b774b5fa1eb83b48c"/>
    <s v="ACTIVO"/>
    <s v="9b732f098fc8c584895c85ad257e84e1bbb6814e"/>
    <n v="166872296"/>
    <s v="USADOS"/>
    <n v="2018"/>
    <s v="USADOS MM"/>
    <m/>
    <s v="USADO"/>
    <n v="84"/>
    <d v="2021-01-21T00:00:00"/>
    <d v="2028-01-21T00:00:00"/>
    <m/>
    <n v="42500000"/>
    <n v="34500000"/>
    <n v="8000000"/>
    <n v="804465"/>
    <s v="2cd1984091944d70e74ea43ee5d47bad1b59be40"/>
    <n v="-0.40166755211231542"/>
    <n v="0.42801075018355572"/>
    <n v="1.513700209602582"/>
    <n v="-0.72388523485479928"/>
    <n v="-1.0384892414183671"/>
    <x v="0"/>
    <n v="0.81176470588235294"/>
    <x v="0"/>
  </r>
  <r>
    <s v="aa4ed913ebeb1c6088797d5a530eb22c636a2e8c"/>
    <s v="2083210d29bef0eff1b12f4f5547c7aaaa4935c7"/>
    <s v="ACTIVO"/>
    <s v="f31c351a977af41ba851c06f3d09084b7072d4f2"/>
    <n v="59"/>
    <s v="KWID"/>
    <n v="2022"/>
    <s v="KWID"/>
    <s v="2e892f86d188d01ec5691b7918003dc271108083"/>
    <s v="NUEVO"/>
    <n v="84"/>
    <d v="2021-06-25T00:00:00"/>
    <d v="2028-06-25T00:00:00"/>
    <m/>
    <n v="44020000"/>
    <n v="45620000"/>
    <n v="0"/>
    <n v="1171738"/>
    <s v="6c55b3ba21e9cb7dc2512cad991949cb9fc0980d"/>
    <n v="-4.9953071094882402E-2"/>
    <n v="1.350193748618189"/>
    <n v="0.2094661248883162"/>
    <n v="-0.82210550433964225"/>
    <n v="-0.18766259006079469"/>
    <x v="0"/>
    <n v="1.036347114947751"/>
    <x v="0"/>
  </r>
  <r>
    <s v="c7d29a8893632baedc762bc922177dd93fab7a7f"/>
    <s v="5de99ad206763689d8e2033118c3e36da436f514"/>
    <s v="ACTIVO"/>
    <s v="3442fd2b0a938d687196a2165725a50c271c2935"/>
    <n v="60"/>
    <s v="SANDERO"/>
    <n v="2020"/>
    <s v="NUEVO SANDERO PH2"/>
    <s v="2e892f86d188d01ec5691b7918003dc271108083"/>
    <s v="NUEVO"/>
    <n v="24"/>
    <d v="2020-01-23T00:00:00"/>
    <d v="2022-01-23T00:00:00"/>
    <m/>
    <n v="37970000"/>
    <n v="18985000"/>
    <n v="18985000"/>
    <n v="812875"/>
    <s v="10b38286d0ce07306e01a8d181c6bb54393382de"/>
    <n v="0.35027375213185169"/>
    <n v="-0.85216124758390532"/>
    <n v="-4.4146365390986242"/>
    <n v="8.9814242922865162E-3"/>
    <n v="1.0499034482774929"/>
    <x v="2"/>
    <n v="0.5"/>
    <x v="4"/>
  </r>
  <r>
    <s v="d3d6716ab8bccb89af20b8867dbf0777c77fcd65"/>
    <s v="6b265a4d1ad2c103a820f66a1fa8385a77082d93"/>
    <s v="ACTIVO"/>
    <s v="332374b2b7921de83a34fd882bfb4141e02b091c"/>
    <n v="38"/>
    <s v="DUSTER"/>
    <n v="2022"/>
    <s v="NUEVA DUSTER"/>
    <s v="2e892f86d188d01ec5691b7918003dc271108083"/>
    <s v="NUEVO"/>
    <n v="36"/>
    <d v="2021-05-11T00:00:00"/>
    <d v="2024-05-11T00:00:00"/>
    <m/>
    <n v="85100000"/>
    <n v="25100000"/>
    <n v="60000000"/>
    <n v="871413"/>
    <s v="e930ed8a49045100853f6396856eaf443e98b2ef"/>
    <n v="0.45942652210277918"/>
    <n v="-1.6941518538356339"/>
    <n v="-1.015723469843266"/>
    <n v="3.2603103192117651"/>
    <n v="1.823382222238922"/>
    <x v="4"/>
    <n v="0.29494712103407755"/>
    <x v="1"/>
  </r>
  <r>
    <s v="76cd27cadf389b23eec0fd51459a396faeaa221e"/>
    <s v="240db454fff2becc9d5318d1a723a6736b473e0c"/>
    <s v="ACTIVO"/>
    <s v="3442fd2b0a938d687196a2165725a50c271c2935"/>
    <n v="236"/>
    <s v="STEPWAY"/>
    <n v="2021"/>
    <s v="NUEVO STEPWAY PH2"/>
    <s v="2e892f86d188d01ec5691b7918003dc271108083"/>
    <s v="NUEVO"/>
    <n v="24"/>
    <d v="2020-11-03T00:00:00"/>
    <d v="2022-11-03T00:00:00"/>
    <m/>
    <n v="51890000"/>
    <n v="25945000"/>
    <n v="25945000"/>
    <n v="1182695"/>
    <s v="21a5099f22149f87b9360215c5d9ae9acd4fe6fd"/>
    <n v="0.19260863995162311"/>
    <n v="-0.85216124758390532"/>
    <n v="-4.4146365390986242"/>
    <n v="0.1736056721363107"/>
    <n v="0.89520769348520657"/>
    <x v="2"/>
    <n v="0.5"/>
    <x v="4"/>
  </r>
  <r>
    <s v="5300959cd70cfc61c9e757861885ee14bfc43bc3"/>
    <s v="ad7562f4a27984d08843d85c112298a68d223332"/>
    <s v="ACTIVO"/>
    <s v="d42a5de8f4df177aed40c98366cc193eafa30db8"/>
    <n v="87"/>
    <s v="CAPTUR"/>
    <n v="2020"/>
    <s v="CAPTUR"/>
    <s v="2e892f86d188d01ec5691b7918003dc271108083"/>
    <s v="NUEVO"/>
    <n v="72"/>
    <d v="2019-11-14T00:00:00"/>
    <d v="2025-11-14T00:00:00"/>
    <m/>
    <n v="65227650"/>
    <n v="32613825"/>
    <n v="32613825"/>
    <n v="805122"/>
    <s v="bcea55f18d716a78cffe6d51a537622fc3feb487"/>
    <n v="-1.202121198565784"/>
    <n v="-0.85216124758390532"/>
    <n v="1.185489993161002E-2"/>
    <n v="-0.87827489941955272"/>
    <n v="1.9007300996350649"/>
    <x v="1"/>
    <n v="0.5"/>
    <x v="4"/>
  </r>
  <r>
    <s v="b94e0c967ce514a680808fabc1d3849c13e7070f"/>
    <s v="0f67a197a9b60429a74ba7fb07412f709d8c8ea9"/>
    <s v="ACTIVO"/>
    <s v="1e37c6928f415c93f35587957257b25f2220204d"/>
    <n v="291"/>
    <s v="CAPTUR"/>
    <n v="2019"/>
    <s v="CAPTUR"/>
    <s v="2e892f86d188d01ec5691b7918003dc271108083"/>
    <s v="NUEVO"/>
    <n v="60"/>
    <d v="2019-09-05T00:00:00"/>
    <d v="2024-09-05T00:00:00"/>
    <m/>
    <n v="64300000"/>
    <n v="42861972"/>
    <n v="21438028"/>
    <n v="1152448"/>
    <s v="c4635272f238ecd586953b535745e7ed186b29b1"/>
    <n v="0.76262866091091108"/>
    <n v="-0.16809237197260571"/>
    <n v="0.32803285986234038"/>
    <n v="-0.21150222055203871"/>
    <n v="0.1217289195237771"/>
    <x v="3"/>
    <n v="0.66659365474339038"/>
    <x v="2"/>
  </r>
  <r>
    <s v="8158ffb4982f3599429a718322a63f598cb1225e"/>
    <s v="f2d637ae07dc3b842856a6565cfc5c25c0fa43f3"/>
    <s v="ACTIVO"/>
    <s v="2f1f55f7d5e4638dee5a1a64ea8954c3ffe4902c"/>
    <n v="38"/>
    <s v="STEPWAY"/>
    <n v="2018"/>
    <s v="NUEVO STEPWAY"/>
    <m/>
    <s v="NUEVO"/>
    <n v="72"/>
    <d v="2017-12-20T00:00:00"/>
    <d v="2023-12-20T00:00:00"/>
    <m/>
    <n v="46109000"/>
    <n v="26109000"/>
    <n v="20000000"/>
    <n v="595803"/>
    <s v="d7fd93f30f09d2f3f73418e3c060e65d41168348"/>
    <n v="1.1992397407946209"/>
    <n v="-0.58014440135746148"/>
    <n v="0.84182204474977862"/>
    <n v="0.30559965156309049"/>
    <n v="-3.2966835268508812E-2"/>
    <x v="1"/>
    <n v="0.56624520158754255"/>
    <x v="4"/>
  </r>
  <r>
    <s v="a487c19ee4369f141287b0dc2d7556f73d4ed932"/>
    <s v="8929cdf424c1b60eaa17635829658c70dda0dcb0"/>
    <s v="ACTIVO"/>
    <s v="93758adf11c46efe844e91612cf2940e4197d07c"/>
    <n v="7"/>
    <s v="CAPTUR"/>
    <n v="2020"/>
    <s v="CAPTUR"/>
    <s v="2e892f86d188d01ec5691b7918003dc271108083"/>
    <s v="NUEVO"/>
    <n v="84"/>
    <d v="2019-09-17T00:00:00"/>
    <d v="2026-09-17T00:00:00"/>
    <m/>
    <n v="74500000"/>
    <n v="74500000"/>
    <n v="0"/>
    <n v="1534953"/>
    <s v="addfb231c73938367f7381eeb262ff07154d72ad"/>
    <n v="0.362401837684177"/>
    <n v="1.2009447865714571"/>
    <n v="0.61739659697849081"/>
    <n v="0.50550939762829505"/>
    <n v="4.4381042127634142E-2"/>
    <x v="0"/>
    <n v="1"/>
    <x v="0"/>
  </r>
  <r>
    <s v="c0281de961e48c38e14f63720163c9bbedaaebfd"/>
    <s v="ac51c6d1d7bd4d0a7efcff97c7d5b172152e5a1a"/>
    <s v="ACTIVO"/>
    <s v="8755282562f500d9f6dcb85211a47e8d88e90dcb"/>
    <n v="236"/>
    <s v="SANDERO"/>
    <n v="2020"/>
    <s v="NUEVO SANDERO"/>
    <s v="2e892f86d188d01ec5691b7918003dc271108083"/>
    <s v="NUEVO"/>
    <n v="84"/>
    <d v="2019-06-27T00:00:00"/>
    <d v="2026-06-27T00:00:00"/>
    <m/>
    <n v="37990000"/>
    <n v="29990000"/>
    <n v="8000000"/>
    <n v="647680"/>
    <s v="db655f8e1559060a272843c09fa8b5e63f6f3304"/>
    <n v="0.3745299232365023"/>
    <n v="0.33625153712460781"/>
    <n v="0.24898836987965761"/>
    <n v="-0.41074037602389651"/>
    <n v="-0.72909773183379534"/>
    <x v="0"/>
    <n v="0.78941826796525405"/>
    <x v="2"/>
  </r>
  <r>
    <s v="5e6272b3be6d16b08a9768faa8593daee7d850dd"/>
    <s v="7541a565696e5cdebf9253420d3e717bdb1bb61a"/>
    <s v="ACTIVO"/>
    <s v="a77c76312e7298e8d8cbf37d37191bb75af8eded"/>
    <n v="61"/>
    <s v="SANDERO"/>
    <n v="2021"/>
    <s v="NUEVO SANDERO PH2"/>
    <s v="2e892f86d188d01ec5691b7918003dc271108083"/>
    <s v="NUEVO"/>
    <n v="84"/>
    <d v="2020-01-12T00:00:00"/>
    <d v="2027-01-12T00:00:00"/>
    <m/>
    <n v="48680000"/>
    <n v="28680000"/>
    <n v="20000000"/>
    <n v="568571"/>
    <s v="d087e61ba1153cd65cef59d4319bb1223fff39d1"/>
    <n v="-0.207618183275111"/>
    <n v="-0.4860774271963017"/>
    <n v="-0.54145652994716964"/>
    <n v="-0.61765280943657985"/>
    <n v="1.823382222238922"/>
    <x v="0"/>
    <n v="0.58915365653245688"/>
    <x v="4"/>
  </r>
  <r>
    <s v="36bf7db01459f0761f9e7034b4c6ffd59a00f6c7"/>
    <s v="0a6c709903985dc5038bab6768d9e60b298f0468"/>
    <s v="ACTIVO"/>
    <s v="326bc2b0b0799eff92891e858f0137cd54c140d7"/>
    <n v="-1"/>
    <s v="USADOS"/>
    <n v="2016"/>
    <s v="USADOS MM"/>
    <m/>
    <s v="USADO"/>
    <n v="84"/>
    <d v="2021-05-08T00:00:00"/>
    <d v="2028-05-08T00:00:00"/>
    <m/>
    <n v="25700000"/>
    <n v="15700000"/>
    <n v="10000000"/>
    <n v="533231"/>
    <s v="25387f16fe49de4e70fc29c7451836e03f6af6b8"/>
    <n v="-0.26825861103673743"/>
    <n v="-0.3968030999307704"/>
    <n v="0.24898836987965761"/>
    <n v="-0.45717636245002902"/>
    <n v="0.89520769348520657"/>
    <x v="0"/>
    <n v="0.6108949416342413"/>
    <x v="2"/>
  </r>
  <r>
    <s v="21c53e4d6142a03d209d20be09c30419d62405b2"/>
    <s v="6b3785bf191e04d49da0af5dfeec7161423f17b3"/>
    <s v="ACTIVO"/>
    <s v="3a9c85964211c4ff203388bf5d92c22cf10e64ca"/>
    <n v="246"/>
    <s v="SANDERO"/>
    <n v="2018"/>
    <s v="NUEVO SANDERO"/>
    <m/>
    <s v="NUEVO"/>
    <n v="84"/>
    <d v="2017-08-06T00:00:00"/>
    <d v="2024-08-06T00:00:00"/>
    <m/>
    <n v="36990000"/>
    <n v="35140500"/>
    <n v="1849500"/>
    <n v="720258"/>
    <s v="6e69c18c5a97c9d065ae12b467e0bb2b923ab471"/>
    <n v="1.077958885271368"/>
    <n v="0.99563418315592023"/>
    <n v="0.55482592724207902"/>
    <n v="-0.81107202879311224"/>
    <n v="1.5139907126543499"/>
    <x v="0"/>
    <n v="0.95"/>
    <x v="0"/>
  </r>
  <r>
    <s v="80730fd6f26079be8fb2efdf6101a5719063c390"/>
    <s v="7d82505943e12f5748f18b9c3b920a4394c012b7"/>
    <s v="ACTIVO"/>
    <s v="2c291cdaeb38d6418bab565813b1628137fa515b"/>
    <n v="38"/>
    <s v="DUSTER"/>
    <n v="2018"/>
    <s v="DUSTER"/>
    <m/>
    <s v="NUEVO"/>
    <n v="84"/>
    <d v="2017-09-28T00:00:00"/>
    <d v="2024-09-28T00:00:00"/>
    <m/>
    <n v="52990000"/>
    <n v="42392000"/>
    <n v="10598000"/>
    <n v="930817"/>
    <s v="2854a56309d9d7ba374b8dd1b0c978dda4e6c07e"/>
    <n v="0.6777320620446341"/>
    <n v="0.37970237290931202"/>
    <n v="1.395133474628558"/>
    <n v="-0.12510768080647519"/>
    <n v="-0.96114136402222416"/>
    <x v="0"/>
    <n v="0.8"/>
    <x v="2"/>
  </r>
  <r>
    <s v="15aae5d014653d889e2f046a378987658a31499e"/>
    <s v="08823b02135aa56c0e8f850c7f576dcb19b9c509"/>
    <s v="ACTIVO"/>
    <s v="8755282562f500d9f6dcb85211a47e8d88e90dcb"/>
    <n v="83"/>
    <s v="STEPWAY"/>
    <n v="2020"/>
    <s v="NUEVO STEPWAY"/>
    <s v="2e892f86d188d01ec5691b7918003dc271108083"/>
    <s v="NUEVO"/>
    <n v="84"/>
    <d v="2019-06-25T00:00:00"/>
    <d v="2026-06-25T00:00:00"/>
    <m/>
    <n v="44190000"/>
    <n v="44190000"/>
    <n v="0"/>
    <n v="936597"/>
    <s v="1e97f857ff04d08f60d1d02ac426fe6cb5c11668"/>
    <n v="1.126471227480669"/>
    <n v="1.2009447865714571"/>
    <n v="0.96038877972380288"/>
    <n v="-0.27434487193669099"/>
    <n v="-0.26501046745693763"/>
    <x v="0"/>
    <n v="1"/>
    <x v="0"/>
  </r>
  <r>
    <s v="6c2630d57a6159c6d34fce2a4f429b9a95df0404"/>
    <s v="d703c0f9364ef622fda6988ce39e9135d03997ce"/>
    <s v="ACTIVO"/>
    <s v="3442fd2b0a938d687196a2165725a50c271c2935"/>
    <n v="7"/>
    <s v="LOGAN"/>
    <n v="2020"/>
    <s v="NUEVO LOGAN PH2"/>
    <s v="2e892f86d188d01ec5691b7918003dc271108083"/>
    <s v="NUEVO"/>
    <n v="24"/>
    <d v="2020-05-21T00:00:00"/>
    <d v="2022-05-21T00:00:00"/>
    <m/>
    <n v="42990000"/>
    <n v="21495000"/>
    <n v="21495000"/>
    <n v="1092996"/>
    <s v="addfb231c73938367f7381eeb262ff07154d72ad"/>
    <n v="-0.3531552099030143"/>
    <n v="-0.85216124758390532"/>
    <n v="-4.4146365390986242"/>
    <n v="-0.70925823767236751"/>
    <n v="-0.72909773183379534"/>
    <x v="2"/>
    <n v="0.5"/>
    <x v="4"/>
  </r>
  <r>
    <s v="36562c9cccf39a123a32bdcbc039b7d9a8b85011"/>
    <s v="9d24023c9bde1844fd77640f938a1764bcb540d2"/>
    <s v="ACTIVO"/>
    <s v="199c6dec4e012c479e3865ff88b5346ccb60b104"/>
    <n v="62"/>
    <s v="SANDERO"/>
    <n v="2021"/>
    <s v="NUEVO SANDERO PH2"/>
    <s v="2e892f86d188d01ec5691b7918003dc271108083"/>
    <s v="NUEVO"/>
    <n v="84"/>
    <d v="2021-05-02T00:00:00"/>
    <d v="2028-05-02T00:00:00"/>
    <m/>
    <n v="42990000"/>
    <n v="39490000"/>
    <n v="3500000"/>
    <n v="831743"/>
    <s v="1a54234f7c81795f4271e355943d9c170a12a279"/>
    <n v="-0.4986922365309176"/>
    <n v="0.86664047768363295"/>
    <n v="0.2094661248883162"/>
    <n v="-0.88102936843741064"/>
    <n v="1.9007300996350649"/>
    <x v="0"/>
    <n v="0.91858571760874619"/>
    <x v="0"/>
  </r>
  <r>
    <s v="5dd5b28fee9fddfe309a9d76ff80699b35c52fdb"/>
    <s v="8aa4a8e7ca4c80f74b55ea5631e000d92796bb1a"/>
    <s v="ACTIVO"/>
    <s v="d70c5ad6d9927086d188b2a0af85d533acdf3336"/>
    <n v="7"/>
    <s v="LOGAN"/>
    <n v="2021"/>
    <s v="NUEVO LOGAN PH2"/>
    <s v="2e892f86d188d01ec5691b7918003dc271108083"/>
    <s v="NUEVO"/>
    <n v="48"/>
    <d v="2020-03-11T00:00:00"/>
    <d v="2024-03-11T00:00:00"/>
    <m/>
    <n v="46550000"/>
    <n v="26550000"/>
    <n v="20000000"/>
    <n v="761794"/>
    <s v="e05a7593bcbc82d3470e473adb88137dfd0ae415"/>
    <n v="-0.60784500650184503"/>
    <n v="-0.56327092484023999"/>
    <n v="-0.42288979497314538"/>
    <n v="0.25060733645045108"/>
    <n v="-0.1103147126646518"/>
    <x v="5"/>
    <n v="0.57035445757250269"/>
    <x v="4"/>
  </r>
  <r>
    <s v="c39b3e35c68ea5f4fa5c1e00ea318addc7beb8eb"/>
    <s v="ad7bdeb916a8c97463a2d4134d99b79935c51482"/>
    <s v="ACTIVO"/>
    <s v="d4bf1c4da80afeacae709e1a6fbcf06d8043b643"/>
    <n v="48"/>
    <s v="DUSTER"/>
    <n v="2021"/>
    <s v="DUSTER"/>
    <s v="2e892f86d188d01ec5691b7918003dc271108083"/>
    <s v="NUEVO"/>
    <n v="72"/>
    <d v="2020-08-18T00:00:00"/>
    <d v="2026-08-18T00:00:00"/>
    <m/>
    <n v="70220000"/>
    <n v="35220000"/>
    <n v="35000000"/>
    <n v="846139"/>
    <s v="33a4a5fc270bf1ce3ae20561056b2ba805df815d"/>
    <n v="0.27750523881790012"/>
    <n v="-0.84572884474263232"/>
    <n v="0.4070773498450232"/>
    <n v="1.505573491464075"/>
    <n v="1.5913385900504931"/>
    <x v="1"/>
    <n v="0.50156650526915414"/>
    <x v="4"/>
  </r>
  <r>
    <s v="c780c3f088fff07cec8dde98b4720aac386a944b"/>
    <s v="07652c69579162fc9aeb422cf6300d5e4898dcfc"/>
    <s v="ACTIVO"/>
    <s v="d70c5ad6d9927086d188b2a0af85d533acdf3336"/>
    <n v="51"/>
    <s v="SANDERO"/>
    <n v="2021"/>
    <s v="NUEVO SANDERO PH2"/>
    <s v="2e892f86d188d01ec5691b7918003dc271108083"/>
    <s v="NUEVO"/>
    <n v="72"/>
    <d v="2020-12-18T00:00:00"/>
    <d v="2026-12-18T00:00:00"/>
    <m/>
    <n v="43900000"/>
    <n v="28900000"/>
    <n v="15000000"/>
    <n v="635084"/>
    <s v="b53b0bf5f413cb9aab27f8e13ca1e90e2ee4fea7"/>
    <n v="-0.72912586202509788"/>
    <n v="-0.20208894975339209"/>
    <n v="-0.38336754998180411"/>
    <n v="-0.46497709571026707"/>
    <n v="-0.65174985443765243"/>
    <x v="1"/>
    <n v="0.65831435079726652"/>
    <x v="2"/>
  </r>
  <r>
    <s v="4a8489860af147ac013f1646c787afad544bc236"/>
    <s v="5ef620e407e1134f28921016e55fa516446cfffe"/>
    <s v="ACTIVO"/>
    <s v="8343dc41ea422406430fb4cb25cd7b7a19286625"/>
    <n v="46"/>
    <s v="ALASKAN"/>
    <n v="2022"/>
    <s v="ALASKAN"/>
    <m/>
    <s v="NUEVO"/>
    <n v="84"/>
    <d v="2021-12-23T00:00:00"/>
    <d v="2028-12-23T00:00:00"/>
    <m/>
    <n v="165590000"/>
    <n v="155000000"/>
    <n v="10590000"/>
    <n v="3494898"/>
    <s v="66798a3ae540ae45a2c28fa71bce76dc68149f3c"/>
    <n v="-1.1657369419088079"/>
    <n v="0.93833964252042379"/>
    <n v="0.13042163490563341"/>
    <n v="2.2964755084357868"/>
    <n v="-0.96114136402222416"/>
    <x v="0"/>
    <n v="0.93604686273325688"/>
    <x v="0"/>
  </r>
  <r>
    <s v="ef7eb35b10c52d0c26c42e09958169f3b3fd0ec2"/>
    <s v="e0ab928dbcc3a8f7bbff9c551939017320054e3d"/>
    <s v="ACTIVO"/>
    <s v="77a187d9631467b0be64469f0c5f8a6dea1b1f85"/>
    <n v="61"/>
    <s v="SANDERO"/>
    <n v="2017"/>
    <s v="NUEVO SANDERO"/>
    <m/>
    <s v="NUEVO"/>
    <n v="84"/>
    <d v="2016-11-18T00:00:00"/>
    <d v="2023-11-18T00:00:00"/>
    <m/>
    <n v="33600000"/>
    <n v="24600000"/>
    <n v="9000000"/>
    <n v="477668"/>
    <s v="c9ac93af7de54e59c26cb0895d1f827e03675192"/>
    <n v="0.75050057535858583"/>
    <n v="0.1010665539882268"/>
    <n v="-8.7418260704991563E-2"/>
    <n v="-0.38366068296473088"/>
    <n v="0.19907679691992"/>
    <x v="0"/>
    <n v="0.7321428571428571"/>
    <x v="2"/>
  </r>
  <r>
    <s v="88aa44572a5e52e7bb7ed950a60a1415b475955b"/>
    <s v="fbd09ee5b248ba45143d1e781cd9e18074f9d89e"/>
    <s v="ACTIVO"/>
    <s v="b015fc4d0ad8050efb8f4d92b7490b29a1fa8737"/>
    <n v="220"/>
    <s v="LOGAN"/>
    <n v="2022"/>
    <s v="NUEVO LOGAN PH2"/>
    <s v="2e892f86d188d01ec5691b7918003dc271108083"/>
    <s v="NUEVO"/>
    <n v="84"/>
    <d v="2021-08-31T00:00:00"/>
    <d v="2028-08-31T00:00:00"/>
    <m/>
    <n v="45880000"/>
    <n v="45880000"/>
    <n v="0"/>
    <n v="1010439"/>
    <s v="72be7e0b8fa040611e832ba3086abe2b5e7894bb"/>
    <n v="-0.78976628978672425"/>
    <n v="1.2009447865714571"/>
    <n v="-0.18575632502509701"/>
    <n v="-0.5260473812007922"/>
    <n v="-0.96114136402222416"/>
    <x v="0"/>
    <n v="1"/>
    <x v="0"/>
  </r>
  <r>
    <s v="89b1fc01d8ebb3d8ca428c2594ce1bada7662358"/>
    <s v="9c68dd0227d9bfe00f0e45083d3684e2bab31511"/>
    <s v="ACTIVO"/>
    <s v="d8ba6719c0380636db59c98c13519e2866caf91f"/>
    <n v="50"/>
    <s v="DUSTER"/>
    <n v="2021"/>
    <s v="DUSTER"/>
    <s v="2e892f86d188d01ec5691b7918003dc271108083"/>
    <s v="NUEVO"/>
    <n v="60"/>
    <d v="2021-02-25T00:00:00"/>
    <d v="2026-02-25T00:00:00"/>
    <m/>
    <n v="80400000"/>
    <n v="40400000"/>
    <n v="40000000"/>
    <n v="1047195"/>
    <s v="2b6df99bd30f7bb1ed920f30ad5b5072040c5336"/>
    <n v="8.3455869980695638E-2"/>
    <n v="-0.84194678970253523"/>
    <n v="-0.62050101992985252"/>
    <n v="0.1736056721363107"/>
    <n v="0.1217289195237771"/>
    <x v="3"/>
    <n v="0.50248756218905477"/>
    <x v="4"/>
  </r>
  <r>
    <s v="f00a14faa0d7dd4a61236e16731625405669ae2d"/>
    <s v="469ea6addbbd114b9880bab90d80425cefbe6274"/>
    <s v="ACTIVO"/>
    <s v="0e4bd50a5f4aa6b49b21f346683750150d7d842a"/>
    <n v="246"/>
    <s v="DUSTER"/>
    <n v="2020"/>
    <s v="DUSTER"/>
    <s v="2e892f86d188d01ec5691b7918003dc271108083"/>
    <s v="NUEVO"/>
    <n v="72"/>
    <d v="2019-03-29T00:00:00"/>
    <d v="2025-03-29T00:00:00"/>
    <m/>
    <n v="49490000"/>
    <n v="31808000"/>
    <n v="17682000"/>
    <n v="665652"/>
    <s v="1fbc4410b1d708c108467267454059d1f785d193"/>
    <n v="1.332648681870199"/>
    <n v="-0.26614031732569871"/>
    <n v="-0.36759619811800931"/>
    <n v="1.2795692919536421"/>
    <n v="0.81785981608906366"/>
    <x v="1"/>
    <n v="0.64271570014144275"/>
    <x v="2"/>
  </r>
  <r>
    <s v="b4027b8d4a91eaeca53df9dc69830001c492b857"/>
    <s v="d30bc5ca61ce0a948ab7b76b1c7664acd95da5f1"/>
    <s v="ACTIVO"/>
    <s v="ac4cf0c7abcdae09914607ba0408545023141170"/>
    <n v="236"/>
    <s v="KWID"/>
    <n v="2021"/>
    <s v="KWID"/>
    <s v="2e892f86d188d01ec5691b7918003dc271108083"/>
    <s v="NUEVO"/>
    <n v="84"/>
    <d v="2020-07-28T00:00:00"/>
    <d v="2027-07-28T00:00:00"/>
    <m/>
    <n v="40390000"/>
    <n v="40390000"/>
    <n v="0"/>
    <n v="888698"/>
    <s v="845d7831129ecd1188d7a91243ae341816e8b15a"/>
    <n v="-0.21974626882743631"/>
    <n v="1.2009447865714571"/>
    <n v="0.76277755476709586"/>
    <n v="-0.13599412300261221"/>
    <n v="-0.96114136402222416"/>
    <x v="0"/>
    <n v="1"/>
    <x v="0"/>
  </r>
  <r>
    <s v="4fef414c80afc457c4a7939a093dbccb31a57309"/>
    <s v="ca80d040f1641b18c2fffe1774dbac61d776b75e"/>
    <s v="ACTIVO"/>
    <s v="199c6dec4e012c479e3865ff88b5346ccb60b104"/>
    <n v="49"/>
    <s v="LOGAN"/>
    <n v="2021"/>
    <s v="NUEVO LOGAN PH2"/>
    <s v="2e892f86d188d01ec5691b7918003dc271108083"/>
    <s v="NUEVO"/>
    <n v="84"/>
    <d v="2021-09-02T00:00:00"/>
    <d v="2028-09-02T00:00:00"/>
    <m/>
    <n v="43930000"/>
    <n v="44487000"/>
    <n v="0"/>
    <n v="980949"/>
    <s v="f248186f337874bbfd7745580f6a68009b7211aa"/>
    <n v="-0.81402246089137476"/>
    <n v="1.253008527114345"/>
    <n v="-0.16928872297171971"/>
    <n v="-0.40390681021974201"/>
    <n v="-2.044011647568226"/>
    <x v="0"/>
    <n v="1.0126792624630094"/>
    <x v="0"/>
  </r>
  <r>
    <s v="05ab594dd12c66e4dbe668361516c73f33a9182b"/>
    <s v="19cb5870f57f2815672b60612e6b27fcd0883b1d"/>
    <s v="ACTIVO"/>
    <s v="c037df174ea56656e3f2727cd283ca029d539c32"/>
    <n v="60"/>
    <s v="CAPTUR"/>
    <n v="2020"/>
    <s v="CAPTUR"/>
    <s v="2e892f86d188d01ec5691b7918003dc271108083"/>
    <s v="NUEVO"/>
    <n v="84"/>
    <d v="2019-11-20T00:00:00"/>
    <d v="2026-11-20T00:00:00"/>
    <m/>
    <n v="75091350"/>
    <n v="46068350"/>
    <n v="29023000"/>
    <n v="941949"/>
    <s v="026f2dbff0f657cf8b51a37de1e13584f2ccb0a9"/>
    <n v="-1.0687122574902059"/>
    <n v="-0.38611674393215167"/>
    <n v="0.52564408481904745"/>
    <n v="-0.59983953648942512"/>
    <n v="-0.88379348662608126"/>
    <x v="0"/>
    <n v="0.61349742680082331"/>
    <x v="2"/>
  </r>
  <r>
    <s v="cad2ba9c180209bb3d54b1b2174e963a58f6197c"/>
    <s v="c26073ebe55fbb2e0e0ebfa9e4695c7be652dea6"/>
    <s v="ACTIVO"/>
    <s v="8e1d47a30cc0417d3cca54bd2f30d9b5caa2e6b1"/>
    <n v="27"/>
    <s v="KOLEOS"/>
    <n v="2019"/>
    <s v="KOLEOS"/>
    <m/>
    <s v="NUEVO"/>
    <n v="84"/>
    <d v="2018-06-08T00:00:00"/>
    <d v="2025-06-08T00:00:00"/>
    <m/>
    <n v="114900000"/>
    <n v="119441924"/>
    <n v="0"/>
    <n v="2298299"/>
    <s v="db38aae051445c1f320476595ec5710790c61966"/>
    <n v="-9.8465413304183499E-2"/>
    <n v="1.3632607408112309"/>
    <n v="-0.1816371190408744"/>
    <n v="0.49223324860861573"/>
    <n v="-1.3478807510029389"/>
    <x v="0"/>
    <n v="1.039529364664926"/>
    <x v="0"/>
  </r>
  <r>
    <s v="b4536d7425131b2b4079ea9737ee888fbfce4b56"/>
    <s v="6f5cf661ae13fcb72b1378621ec70ec8bc03dc64"/>
    <s v="ACTIVO"/>
    <s v="f2e0a4c87ca5f1b7da28f8e7dd8b3b081a680871"/>
    <n v="49"/>
    <s v="SANDERO"/>
    <n v="2018"/>
    <s v="NUEVO SANDERO"/>
    <m/>
    <s v="NUEVO"/>
    <n v="84"/>
    <d v="2017-07-04T00:00:00"/>
    <d v="2024-07-04T00:00:00"/>
    <m/>
    <n v="31590000"/>
    <n v="28431000"/>
    <n v="3159000"/>
    <n v="482801"/>
    <s v="ec864d326046a09cd623dc375f247c93a8c47de2"/>
    <n v="0.47155460765510449"/>
    <n v="0.79032357974038436"/>
    <n v="0.21661115394907601"/>
    <n v="-0.92538962896431631"/>
    <n v="-0.88379348662608126"/>
    <x v="0"/>
    <n v="0.9"/>
    <x v="0"/>
  </r>
  <r>
    <s v="20c459998de8ed5629d1ac4e8a4c33c960a7833c"/>
    <s v="45d19af86f304895a08b08e47425f3ed50bc0130"/>
    <s v="ACTIVO"/>
    <s v="a8802202afd94808714218ed62a4fee3468dac07"/>
    <n v="60"/>
    <s v="SANDERO"/>
    <n v="2020"/>
    <s v="NUEVO SANDERO"/>
    <s v="2e892f86d188d01ec5691b7918003dc271108083"/>
    <s v="NUEVO"/>
    <n v="84"/>
    <d v="2019-11-14T00:00:00"/>
    <d v="2026-11-14T00:00:00"/>
    <m/>
    <n v="35003350"/>
    <n v="35003350"/>
    <n v="0"/>
    <n v="774714"/>
    <s v="6019fe68bce0ec80749a2a513966e9cdf050114d"/>
    <n v="-2.4513140104552869"/>
    <n v="1.2009447865714571"/>
    <n v="0.56516632981038883"/>
    <n v="-0.64342911656573842"/>
    <n v="-1.5799243831913681"/>
    <x v="0"/>
    <n v="1"/>
    <x v="0"/>
  </r>
  <r>
    <s v="40463866c1f61695dab6f5db37a73d2308d4b6d9"/>
    <s v="a9b7fd6ef96b1999c07fecfa3474b571cfac2101"/>
    <s v="ACTIVO"/>
    <s v="236d00d4f1760cf071da84eec797206f3746a858"/>
    <n v="236"/>
    <s v="KWID"/>
    <n v="2020"/>
    <s v="KWID"/>
    <s v="2e892f86d188d01ec5691b7918003dc271108083"/>
    <s v="NUEVO"/>
    <n v="72"/>
    <d v="2020-07-01T00:00:00"/>
    <d v="2026-07-01T00:00:00"/>
    <m/>
    <n v="36990000"/>
    <n v="36990000"/>
    <n v="0"/>
    <n v="858591"/>
    <s v="21a5099f22149f87b9360215c5d9ae9acd4fe6fd"/>
    <n v="-0.68061351981579676"/>
    <n v="1.2009447865714571"/>
    <n v="9.6233509709548706E-2"/>
    <n v="-0.72253438669204695"/>
    <n v="-1.425228628399082"/>
    <x v="1"/>
    <n v="1"/>
    <x v="0"/>
  </r>
  <r>
    <s v="4c05ba7045583d6f6c37cf44181bf98289f7b378"/>
    <s v="ab878a4d1f3732a44cfe0aa4af6e7da7f69276a2"/>
    <s v="ACTIVO"/>
    <s v="4ed602eda8bf7f8f674b77a7266776acb1f1dd2a"/>
    <n v="87"/>
    <s v="KWID"/>
    <n v="2020"/>
    <s v="KWID"/>
    <s v="2e892f86d188d01ec5691b7918003dc271108083"/>
    <s v="NUEVO"/>
    <n v="84"/>
    <d v="2019-02-07T00:00:00"/>
    <d v="2026-02-07T00:00:00"/>
    <m/>
    <n v="32990000"/>
    <n v="11300000"/>
    <n v="21690000"/>
    <n v="332450"/>
    <s v="bcea55f18d716a78cffe6d51a537622fc3feb487"/>
    <n v="0.1804805543992978"/>
    <n v="-1.4987745150853971"/>
    <n v="-1.2131011183320739"/>
    <n v="-0.6718274631262835"/>
    <n v="-3.2966835268508812E-2"/>
    <x v="0"/>
    <n v="0.34252803879963628"/>
    <x v="1"/>
  </r>
  <r>
    <s v="98f6ea4e2dfbcece8c89ccb6806c62804a629a12"/>
    <s v="9011cd2f18b69fb3cb8c8ee287cbcaca30438eae"/>
    <s v="ACTIVO"/>
    <s v="888a8725d20ad2470e8977cd60b7ee3d5fffbcf8"/>
    <n v="49"/>
    <s v="DUSTER"/>
    <n v="2021"/>
    <s v="DUSTER"/>
    <s v="2e892f86d188d01ec5691b7918003dc271108083"/>
    <s v="NUEVO"/>
    <n v="84"/>
    <d v="2020-10-08T00:00:00"/>
    <d v="2027-10-08T00:00:00"/>
    <m/>
    <n v="64010000"/>
    <n v="38094000"/>
    <n v="25916000"/>
    <n v="894761"/>
    <s v="87e15bf1cdf86c075c8ab551c1cd6cdf48f66158"/>
    <n v="-2.2936488982750589"/>
    <n v="-0.46155469729576282"/>
    <n v="0.44659959483636458"/>
    <n v="-2.5536563158879848E-2"/>
    <n v="-1.0384892414183671"/>
    <x v="0"/>
    <n v="0.59512576159975006"/>
    <x v="4"/>
  </r>
  <r>
    <s v="643c0fefc2cbd6d71cf0b5211e024c89782a7b00"/>
    <s v="38d542050b9c6e8c7475654b91199dc6d527cda7"/>
    <s v="ACTIVO"/>
    <s v="8343dc41ea422406430fb4cb25cd7b7a19286625"/>
    <n v="38"/>
    <s v="LOGAN"/>
    <n v="2022"/>
    <s v="NUEVO LOGAN PH2"/>
    <s v="2e892f86d188d01ec5691b7918003dc271108083"/>
    <s v="NUEVO"/>
    <n v="84"/>
    <d v="2021-06-12T00:00:00"/>
    <d v="2028-06-12T00:00:00"/>
    <m/>
    <n v="60558000"/>
    <n v="40558000"/>
    <n v="20000000"/>
    <n v="890577"/>
    <s v="18e224569796e42fffce1d686835b9656bf0b87b"/>
    <n v="-1.0565841719378799"/>
    <n v="-0.15518060340533399"/>
    <n v="-0.22527857001643839"/>
    <n v="3.6585947898021458"/>
    <n v="0.35377255171220601"/>
    <x v="0"/>
    <n v="0.66973810231513586"/>
    <x v="2"/>
  </r>
  <r>
    <s v="f8fbac19b56b923f49e3f6445c07320a4540f8cd"/>
    <s v="1c0aa46c3f6d70832e49a463b7e551929ca2d24a"/>
    <s v="ACTIVO"/>
    <s v="b68c894f35c6c76ef0c4c3bb0b9d0227bd092b07"/>
    <n v="38"/>
    <s v="DUSTER"/>
    <n v="2019"/>
    <s v="DUSTER Servicio PÃºblico"/>
    <m/>
    <s v="NUEVO"/>
    <n v="72"/>
    <d v="2018-06-25T00:00:00"/>
    <d v="2024-06-25T00:00:00"/>
    <m/>
    <n v="53342000"/>
    <n v="43342000"/>
    <n v="10000000"/>
    <n v="940185"/>
    <s v="d1a8b93c71ab09ed858e70067adbb9bb41577875"/>
    <n v="1.065830799719043"/>
    <n v="0.43115511458489381"/>
    <n v="0.15719665165318239"/>
    <n v="-0.38029750251432071"/>
    <n v="1.978077977031208"/>
    <x v="1"/>
    <n v="0.81253046379963256"/>
    <x v="0"/>
  </r>
  <r>
    <s v="adf14993a392d7fc45447e21fee1f0e05f9ac87a"/>
    <s v="ac3d5627d7df6d9acc06bd41959b281693f6c24d"/>
    <s v="ACTIVO"/>
    <s v="d19c40609c4807762585bd10be1ea09dc899fb2b"/>
    <n v="1406792"/>
    <s v="USADOS"/>
    <n v="2018"/>
    <s v="USADOS MM"/>
    <m/>
    <s v="USADO"/>
    <n v="72"/>
    <d v="2021-03-31T00:00:00"/>
    <d v="2027-03-31T00:00:00"/>
    <m/>
    <n v="74000000"/>
    <n v="20000000"/>
    <n v="54000000"/>
    <n v="449596"/>
    <s v="989d6c980acc6eb365b5c3cc39b81f5cbb4c4020"/>
    <n v="-2.633235293740166"/>
    <n v="-1.795480236249883"/>
    <n v="-6.7189590051072792E-2"/>
    <n v="-0.80219128081012314"/>
    <n v="-0.96114136402222416"/>
    <x v="1"/>
    <n v="0.27027027027027029"/>
    <x v="1"/>
  </r>
  <r>
    <s v="b5cbd96046a345d6e36eb222d25b35c4dadb642b"/>
    <s v="9cb4c53dfadde7f4f7f02912ff87fcea048fdd65"/>
    <s v="ACTIVO"/>
    <s v="f92259594cc36db09951704e2e59eef51308995c"/>
    <n v="38"/>
    <s v="LOGAN"/>
    <n v="2020"/>
    <s v="NUEVO LOGAN"/>
    <s v="2e892f86d188d01ec5691b7918003dc271108083"/>
    <s v="NUEVO"/>
    <n v="72"/>
    <d v="2019-07-23T00:00:00"/>
    <d v="2025-07-23T00:00:00"/>
    <m/>
    <n v="35290000"/>
    <n v="31761000"/>
    <n v="3529000"/>
    <n v="770234"/>
    <s v="25387f16fe49de4e70fc29c7451836e03f6af6b8"/>
    <n v="0.68986014759695946"/>
    <n v="0.79032357974038436"/>
    <n v="1.118477759689168"/>
    <n v="-0.44849475670233507"/>
    <n v="0.58581618390063472"/>
    <x v="1"/>
    <n v="0.9"/>
    <x v="0"/>
  </r>
  <r>
    <s v="f27e340175c3b0525852ce6497d5736ec6ddbe6a"/>
    <s v="6a1a929fb28a36eca205bb9e2663b5d5922c53ec"/>
    <s v="ACTIVO"/>
    <s v="9f06796ad416fdcb9e9ee76712adda8a4fe5f111"/>
    <n v="74"/>
    <s v="USADOS"/>
    <n v="2016"/>
    <s v="USADOS MM"/>
    <m/>
    <s v="USADO"/>
    <n v="84"/>
    <d v="2020-10-06T00:00:00"/>
    <d v="2027-10-06T00:00:00"/>
    <m/>
    <n v="28000000"/>
    <n v="28000000"/>
    <n v="0"/>
    <n v="778305"/>
    <s v="28b0c6e43cc5ec67e977aa1c0cce8b1a5eb36ce2"/>
    <n v="-1.0323280008332301"/>
    <n v="1.2009447865714571"/>
    <n v="1.1975222496718509"/>
    <n v="-0.54342187742284664"/>
    <n v="0.19907679691992"/>
    <x v="0"/>
    <n v="1"/>
    <x v="0"/>
  </r>
  <r>
    <s v="315b178b893c3518acb9d7730b380db04a792796"/>
    <s v="0243f7abc71c398d428e1a317b27a746f388d8f6"/>
    <s v="ACTIVO"/>
    <s v="5a56327f05b6ed8e8875facf6e3fe3c3e5debf50"/>
    <n v="291"/>
    <s v="DUSTER"/>
    <n v="2022"/>
    <s v="NUEVA DUSTER"/>
    <s v="2e892f86d188d01ec5691b7918003dc271108083"/>
    <s v="NUEVO"/>
    <n v="84"/>
    <d v="2021-10-06T00:00:00"/>
    <d v="2028-10-06T00:00:00"/>
    <m/>
    <n v="66102500"/>
    <n v="29002500"/>
    <n v="37100000"/>
    <n v="542576"/>
    <s v="2af90d6a2f5bbb3be191863ff06e138bd50b2305"/>
    <n v="-2.0389591016762281"/>
    <n v="-1.103664989674946"/>
    <n v="-1.2972415670616959"/>
    <n v="4.7482256449356698E-2"/>
    <n v="-3.2966835268508812E-2"/>
    <x v="0"/>
    <n v="0.43875042547558718"/>
    <x v="4"/>
  </r>
  <r>
    <s v="e4a0774311d7e2c71b47d7057da18c91061a4c8d"/>
    <s v="33209870bb77a76117b1b85d764e1685dbf94007"/>
    <s v="ACTIVO"/>
    <s v="4723bb1344eb148915d08f9a8d6e049b456d05e5"/>
    <n v="38"/>
    <s v="DUSTER"/>
    <n v="2020"/>
    <s v="DUSTER Servicio PÃºblico"/>
    <s v="2e892f86d188d01ec5691b7918003dc271108083"/>
    <s v="NUEVO"/>
    <n v="72"/>
    <d v="2019-12-09T00:00:00"/>
    <d v="2025-12-09T00:00:00"/>
    <m/>
    <n v="63238661"/>
    <n v="50590928"/>
    <n v="12647733"/>
    <n v="1121972"/>
    <s v="3a511fa6cc43568fab99dbdb57f653874780a34f"/>
    <n v="1.393289109631825"/>
    <n v="0.37970237290931158"/>
    <n v="0.45416023982545323"/>
    <n v="-0.70153782511369855"/>
    <n v="1.281947080465921"/>
    <x v="1"/>
    <n v="0.79999998734951072"/>
    <x v="2"/>
  </r>
  <r>
    <s v="50173c9dc0b06ba892bf7edaf0fec454e9b37ed0"/>
    <s v="56aed0999a3c5fa3444bb04bbe22f77a831cbfd1"/>
    <s v="ACTIVO"/>
    <s v="b015fc4d0ad8050efb8f4d92b7490b29a1fa8737"/>
    <n v="84"/>
    <s v="SANDERO"/>
    <n v="2022"/>
    <s v="NUEVO SANDERO PH2"/>
    <s v="2e892f86d188d01ec5691b7918003dc271108083"/>
    <s v="NUEVO"/>
    <n v="84"/>
    <d v="2021-08-31T00:00:00"/>
    <d v="2028-08-31T00:00:00"/>
    <m/>
    <n v="44850000"/>
    <n v="44850000"/>
    <n v="0"/>
    <n v="987754"/>
    <s v="0b9e5ef7ecdb21c3df2e91f8c180559e4790ebd3"/>
    <n v="-0.29251478214138787"/>
    <n v="1.2009447865714571"/>
    <n v="-0.18575632502509701"/>
    <n v="-0.67495797906512389"/>
    <n v="-0.88379348662608126"/>
    <x v="0"/>
    <n v="1"/>
    <x v="0"/>
  </r>
  <r>
    <s v="4371ab80de2c8344f4bdf4c3e4c0518be0fdcdb9"/>
    <s v="c6e26e9dd35b3e50ec977a0b97926069a885757c"/>
    <s v="ACTIVO"/>
    <s v="376abf9ef1bbb145093d0247d4562bd8802aa2f6"/>
    <n v="246"/>
    <s v="SANDERO"/>
    <n v="2022"/>
    <s v="NUEVO SANDERO PH2"/>
    <s v="2e892f86d188d01ec5691b7918003dc271108083"/>
    <s v="NUEVO"/>
    <n v="84"/>
    <d v="2021-06-16T00:00:00"/>
    <d v="2028-06-16T00:00:00"/>
    <m/>
    <n v="41890000"/>
    <n v="33990000"/>
    <n v="7900000"/>
    <n v="704682"/>
    <s v="f1460623c17c08451d00fb38742b8e09eea4ea70"/>
    <n v="-1.0201999152809049"/>
    <n v="0.42655769323999981"/>
    <n v="1.185489993161002E-2"/>
    <n v="0.244566688646497"/>
    <n v="0.19907679691992"/>
    <x v="0"/>
    <n v="0.81141083790880875"/>
    <x v="0"/>
  </r>
  <r>
    <s v="5d028481d800c8928059bc0b0de47296040db625"/>
    <s v="96f73c2a10b4c9ac323302d42fc67ef96ffdf7b9"/>
    <s v="ACTIVO"/>
    <s v="c88d41f30b4247621f9c5bc1088dd87ce35120d0"/>
    <n v="62"/>
    <s v="OROCH"/>
    <n v="2020"/>
    <s v="OROCH Servicio Publico"/>
    <s v="aa53c8567ff812605778a953828db0859dac88bf"/>
    <s v="NUEVO"/>
    <n v="48"/>
    <d v="2019-01-11T00:00:00"/>
    <d v="2023-01-11T00:00:00"/>
    <m/>
    <n v="64419500"/>
    <n v="49419500"/>
    <n v="15000000"/>
    <n v="1423213"/>
    <s v="f99cba83470b6744b02cb8a0d0c03e84221970cc"/>
    <n v="0.362401837684177"/>
    <n v="0.2448184424573164"/>
    <n v="0.4070773498450232"/>
    <n v="13.963508468504729"/>
    <n v="2.1327737318234941"/>
    <x v="5"/>
    <n v="0.76715125078586455"/>
    <x v="2"/>
  </r>
  <r>
    <s v="8e3768aad24e650ded6fe13c4a5f263587d20e46"/>
    <s v="060be273005d161152533ba492e2be803743e428"/>
    <s v="ACTIVO"/>
    <s v="7f22d9d1b26328e8bc33183cd50a33df11a0448b"/>
    <n v="62"/>
    <s v="KWID"/>
    <n v="2022"/>
    <s v="KWID"/>
    <s v="2e892f86d188d01ec5691b7918003dc271108083"/>
    <s v="NUEVO"/>
    <n v="84"/>
    <d v="2021-04-10T00:00:00"/>
    <d v="2028-04-10T00:00:00"/>
    <m/>
    <n v="42889998"/>
    <n v="34089998"/>
    <n v="8800000"/>
    <n v="722300"/>
    <s v="1a54234f7c81795f4271e355943d9c170a12a279"/>
    <n v="-0.55933266429254402"/>
    <n v="0.35844844975338619"/>
    <n v="-0.69954550991253528"/>
    <n v="-0.64479423658868695"/>
    <n v="-1.7346201379836541"/>
    <x v="0"/>
    <n v="0.79482395872343015"/>
    <x v="2"/>
  </r>
  <r>
    <s v="e21f1eeea587a8b452b7d98320ea9f00e7323b27"/>
    <s v="1e2b0a3a592ef05a512bdf8807170b4dfca34b25"/>
    <s v="ACTIVO"/>
    <s v="2f1f55f7d5e4638dee5a1a64ea8954c3ffe4902c"/>
    <n v="15"/>
    <s v="LOGAN"/>
    <n v="2018"/>
    <s v="NUEVO LOGAN"/>
    <m/>
    <s v="NUEVO"/>
    <n v="72"/>
    <d v="2018-10-01T00:00:00"/>
    <d v="2024-10-01T00:00:00"/>
    <m/>
    <n v="41400000"/>
    <n v="37190000"/>
    <n v="4210000"/>
    <n v="848670"/>
    <s v="b2b72db1a076aa89f7bd2aa8870447ac40315a98"/>
    <n v="0.71411631870160996"/>
    <n v="0.7833807090934819"/>
    <n v="0.84182204474977862"/>
    <n v="-0.55488384067898677"/>
    <n v="-0.49705409964536651"/>
    <x v="1"/>
    <n v="0.89830917874396132"/>
    <x v="0"/>
  </r>
  <r>
    <s v="e135d6ed9f7bdde3a95b4ecc5a3d4c9624698657"/>
    <s v="bb133844caff805cc92fb4b1ff8efab4d502d682"/>
    <s v="ACTIVO"/>
    <s v="f92259594cc36db09951704e2e59eef51308995c"/>
    <n v="46"/>
    <s v="STEPWAY"/>
    <n v="2020"/>
    <s v="NUEVO STEPWAY"/>
    <s v="2e892f86d188d01ec5691b7918003dc271108083"/>
    <s v="NUEVO"/>
    <n v="72"/>
    <d v="2019-09-26T00:00:00"/>
    <d v="2025-09-26T00:00:00"/>
    <m/>
    <n v="44102940"/>
    <n v="25602940"/>
    <n v="18500000"/>
    <n v="593903"/>
    <s v="d5dc515a8564af9c1f984f09918a2ce99eeb6f02"/>
    <n v="0.77475674646323633"/>
    <n v="-0.5215010019348969"/>
    <n v="-0.54145652994716964"/>
    <n v="0.32869864069538163"/>
    <n v="-0.34235834485308059"/>
    <x v="1"/>
    <n v="0.58052683109107917"/>
    <x v="4"/>
  </r>
  <r>
    <s v="b70165779aa134ead977cb08e9cc5e8d5417456a"/>
    <s v="e1eb1a1b4f34a9f86226e915589c8ebea0524a57"/>
    <s v="ACTIVO"/>
    <s v="f92259594cc36db09951704e2e59eef51308995c"/>
    <n v="59"/>
    <s v="LOGAN"/>
    <n v="2020"/>
    <s v="NUEVO LOGAN"/>
    <s v="2e892f86d188d01ec5691b7918003dc271108083"/>
    <s v="NUEVO"/>
    <n v="72"/>
    <d v="2019-03-10T00:00:00"/>
    <d v="2025-03-10T00:00:00"/>
    <m/>
    <n v="38011350"/>
    <n v="21511350"/>
    <n v="16500000"/>
    <n v="474825"/>
    <s v="dc07912f5d15c97d02d6d510bd9579fe85bc5dde"/>
    <n v="-0.207618183275111"/>
    <n v="-0.5814833336380848"/>
    <n v="-0.22527857001643839"/>
    <n v="-0.64951656279498682"/>
    <n v="2.1327737318234941"/>
    <x v="1"/>
    <n v="0.56591912678713063"/>
    <x v="4"/>
  </r>
  <r>
    <s v="9c2cf2fdd8865a545055bc89a2a8060df5b29303"/>
    <s v="461624ed2acb15418b16a402ebcc1e25ef1badda"/>
    <s v="ACTIVO"/>
    <s v="332374b2b7921de83a34fd882bfb4141e02b091c"/>
    <n v="60"/>
    <s v="DUSTER"/>
    <n v="2022"/>
    <s v="NUEVA DUSTER"/>
    <m/>
    <s v="NUEVO"/>
    <n v="72"/>
    <d v="2021-06-12T00:00:00"/>
    <d v="2027-06-12T00:00:00"/>
    <m/>
    <n v="87680000"/>
    <n v="30680000"/>
    <n v="57000000"/>
    <n v="691677"/>
    <s v="02f34ce4b9c362dd87cfda080f4d21d6eef5f28d"/>
    <n v="-1.0323280008332301"/>
    <n v="-1.468467712216309"/>
    <n v="-1.0552457148346079"/>
    <n v="-0.69249776334247337"/>
    <n v="-1.8893158927759399"/>
    <x v="1"/>
    <n v="0.34990875912408759"/>
    <x v="1"/>
  </r>
  <r>
    <s v="0b0d8bd45f050423054b88193c869342d7548ce9"/>
    <s v="859ad79818cf9606bc0bcb5653a36f7e9029b58d"/>
    <s v="ACTIVO"/>
    <s v="b015fc4d0ad8050efb8f4d92b7490b29a1fa8737"/>
    <n v="236"/>
    <s v="SANDERO"/>
    <n v="2022"/>
    <s v="NUEVO SANDERO PH2"/>
    <s v="2e892f86d188d01ec5691b7918003dc271108083"/>
    <s v="NUEVO"/>
    <n v="84"/>
    <d v="2021-07-14T00:00:00"/>
    <d v="2028-07-14T00:00:00"/>
    <m/>
    <n v="47890000"/>
    <n v="47890000"/>
    <n v="0"/>
    <n v="1031047"/>
    <s v="e05a7593bcbc82d3470e473adb88137dfd0ae415"/>
    <n v="-0.37741138100766491"/>
    <n v="1.2009447865714571"/>
    <n v="0.48612183982770601"/>
    <n v="0.19020085841091"/>
    <n v="-1.3478807510029389"/>
    <x v="0"/>
    <n v="1"/>
    <x v="0"/>
  </r>
  <r>
    <s v="4542c6f4cec7a4fc2ed8fd31d64eef06568207d3"/>
    <s v="be9d8bf18a151117ca8bcef51dd5f2baf7eb3396"/>
    <s v="ACTIVO"/>
    <s v="31ec358ac85b967aeaf27a752a58b92bcf1a8941"/>
    <n v="38"/>
    <s v="SANDERO"/>
    <n v="2021"/>
    <s v="NUEVO SANDERO PH2"/>
    <s v="2e892f86d188d01ec5691b7918003dc271108083"/>
    <s v="NUEVO"/>
    <n v="84"/>
    <d v="2020-06-11T00:00:00"/>
    <d v="2027-06-11T00:00:00"/>
    <m/>
    <n v="39990000"/>
    <n v="39990000"/>
    <n v="0"/>
    <n v="896315"/>
    <s v="e930ed8a49045100853f6396856eaf443e98b2ef"/>
    <n v="-1.784269305077397"/>
    <n v="1.2009447865714571"/>
    <n v="0.99991102471514426"/>
    <n v="-0.66443264812232217"/>
    <n v="0.19907679691992"/>
    <x v="0"/>
    <n v="1"/>
    <x v="0"/>
  </r>
  <r>
    <s v="ea065bcb0166f08bef3b3b5be543da302f0e3a57"/>
    <s v="0ccd8514226cd350fb5e7be0e4d54361ef15bd99"/>
    <s v="ACTIVO"/>
    <s v="199c6dec4e012c479e3865ff88b5346ccb60b104"/>
    <n v="7"/>
    <s v="LOGAN"/>
    <n v="2021"/>
    <s v="NUEVO LOGAN PH2"/>
    <s v="2e892f86d188d01ec5691b7918003dc271108083"/>
    <s v="NUEVO"/>
    <n v="84"/>
    <d v="2021-01-27T00:00:00"/>
    <d v="2028-01-27T00:00:00"/>
    <m/>
    <n v="42006450"/>
    <n v="43337631"/>
    <n v="0"/>
    <n v="912783"/>
    <s v="986fcbacb15e3271088bb826891fe61d934ad7da"/>
    <n v="-0.87466288865300112"/>
    <n v="1.3310703146107441"/>
    <n v="0.2094661248883162"/>
    <n v="-0.82189142643669988"/>
    <n v="-0.72909773183379534"/>
    <x v="0"/>
    <n v="1.0316899190481461"/>
    <x v="0"/>
  </r>
  <r>
    <s v="0be25b868c6fbde343dd5d8b30f5e4675160304d"/>
    <s v="5fbd2d38e1aa6ad7988fa38f91e9d5981b7ca8c3"/>
    <s v="ACTIVO"/>
    <s v="8d3a24744093455287e93feda3eb9991acdae36e"/>
    <n v="76"/>
    <s v="LOGAN"/>
    <n v="2019"/>
    <s v="NUEVO LOGAN"/>
    <m/>
    <s v="NUEVO"/>
    <n v="84"/>
    <d v="2018-12-28T00:00:00"/>
    <d v="2025-12-28T00:00:00"/>
    <m/>
    <n v="33990000"/>
    <n v="35290000"/>
    <n v="0"/>
    <n v="719192"/>
    <s v="56842a60a949566513b77ee4b5a40eb5c35a6861"/>
    <n v="1.4903137940504281"/>
    <n v="1.357993203423588"/>
    <n v="0.48612183982770601"/>
    <n v="-0.48451958706723508"/>
    <n v="1.7460343448427791"/>
    <x v="0"/>
    <n v="1.038246543100912"/>
    <x v="0"/>
  </r>
  <r>
    <s v="df1b7ebe7bef236128b434801847a9af523d33e4"/>
    <s v="fe3382bcb62f727191250dc4514ca9d3653d388d"/>
    <s v="ACTIVO"/>
    <s v="ac4cf0c7abcdae09914607ba0408545023141170"/>
    <n v="236"/>
    <s v="KWID"/>
    <n v="2021"/>
    <s v="KWID"/>
    <s v="2e892f86d188d01ec5691b7918003dc271108083"/>
    <s v="NUEVO"/>
    <n v="84"/>
    <d v="2020-08-21T00:00:00"/>
    <d v="2027-08-21T00:00:00"/>
    <m/>
    <n v="36490000"/>
    <n v="36490000"/>
    <n v="0"/>
    <n v="832463"/>
    <s v="4ad98a5962ecc122ebac8bf722a72154a2140e61"/>
    <n v="-2.6089791226355161"/>
    <n v="1.2009447865714571"/>
    <n v="0.28851061487099899"/>
    <n v="-0.78056642547941846"/>
    <n v="0.35377255171220601"/>
    <x v="0"/>
    <n v="1"/>
    <x v="0"/>
  </r>
  <r>
    <s v="e783b66e5965b932cde9bb8e3b792fd4c198fb75"/>
    <s v="81e83b38d4e606d4267282a476cd898ebb082cea"/>
    <s v="ACTIVO"/>
    <s v="ec77d5752b8cc2793a6ea70b5f1a1032e272ebbf"/>
    <n v="166727192"/>
    <s v="USADOS"/>
    <n v="2012"/>
    <s v="USADOS MM"/>
    <m/>
    <s v="USADO"/>
    <n v="60"/>
    <d v="2021-02-26T00:00:00"/>
    <d v="2026-02-26T00:00:00"/>
    <m/>
    <n v="29490000"/>
    <n v="24000000"/>
    <n v="5490000"/>
    <n v="677155"/>
    <s v="dec720a25d27bb924541202a14cc564824a3425e"/>
    <n v="-1.214249284118109"/>
    <n v="0.43651263143324481"/>
    <n v="0.84182204474977862"/>
    <n v="-0.40390681021974201"/>
    <n v="-1.270532873606796"/>
    <x v="3"/>
    <n v="0.81383519837232965"/>
    <x v="0"/>
  </r>
  <r>
    <s v="46589d1635b74a2097b9bedcf075de6359c2a3de"/>
    <s v="41f17f24ceface24151eb481d68f6e816652ab0a"/>
    <s v="ACTIVO"/>
    <s v="3a0535153a5f5fc7c8dcca47c9a725208db375aa"/>
    <n v="61"/>
    <s v="STEPWAY"/>
    <n v="2022"/>
    <s v="NUEVO STEPWAY PH2"/>
    <s v="2e892f86d188d01ec5691b7918003dc271108083"/>
    <s v="NUEVO"/>
    <n v="72"/>
    <d v="2021-04-10T00:00:00"/>
    <d v="2027-04-10T00:00:00"/>
    <m/>
    <n v="57965750"/>
    <n v="20465750"/>
    <n v="37500000"/>
    <n v="504011"/>
    <s v="9659fb85b885d6b16d4aadcd72528889806a6146"/>
    <n v="-0.86253480310067587"/>
    <n v="-1.455502383725696"/>
    <n v="-0.50193428495582826"/>
    <n v="-0.36529711364071038"/>
    <n v="-0.18766259006079469"/>
    <x v="1"/>
    <n v="0.35306625032885797"/>
    <x v="1"/>
  </r>
  <r>
    <s v="802ebd06a62de2649d70af10e87e10e3ca49cd47"/>
    <s v="5aec83b2586b82650675dbafa3a9d13c6cb12c4c"/>
    <s v="ACTIVO"/>
    <s v="e6fe628ed1ecb4f422ee6848d702f45410650137"/>
    <n v="87"/>
    <s v="LOGAN"/>
    <n v="2018"/>
    <s v="NUEVO LOGAN"/>
    <m/>
    <s v="NUEVO"/>
    <n v="84"/>
    <d v="2017-06-07T00:00:00"/>
    <d v="2024-06-07T00:00:00"/>
    <m/>
    <n v="33980000"/>
    <n v="31582000"/>
    <n v="2398000"/>
    <n v="681612"/>
    <s v="bcea55f18d716a78cffe6d51a537622fc3feb487"/>
    <n v="1.065830799719043"/>
    <n v="0.91116560647112932"/>
    <n v="0.2245414900178134"/>
    <n v="-0.4835637043378182"/>
    <n v="-0.57440197704150942"/>
    <x v="0"/>
    <n v="0.92942907592701585"/>
    <x v="0"/>
  </r>
  <r>
    <s v="f6691c47ac723702d0019bd5ea746982ebb92a49"/>
    <s v="a800732b086dd07f2adfb8b8db500bbb27b613e1"/>
    <s v="ACTIVO"/>
    <s v="376abf9ef1bbb145093d0247d4562bd8802aa2f6"/>
    <n v="49"/>
    <s v="SANDERO"/>
    <n v="2022"/>
    <s v="NUEVO SANDERO PH2"/>
    <s v="2e892f86d188d01ec5691b7918003dc271108083"/>
    <s v="NUEVO"/>
    <n v="84"/>
    <d v="2021-05-31T00:00:00"/>
    <d v="2028-05-31T00:00:00"/>
    <m/>
    <n v="48845800"/>
    <n v="50512800"/>
    <n v="0"/>
    <n v="1092844"/>
    <s v="f248186f337874bbfd7745580f6a68009b7211aa"/>
    <n v="-0.91104714530997699"/>
    <n v="1.3410807965840681"/>
    <n v="-0.42288979497314538"/>
    <n v="-0.46497709571026707"/>
    <n v="-0.72909773183379534"/>
    <x v="0"/>
    <n v="1.0341278062801715"/>
    <x v="0"/>
  </r>
  <r>
    <s v="d47db043ee525fc4c9e84a85507e6eba76862027"/>
    <s v="c37a7d66a75bb610a91c6ac760d64f6bfe14e2ff"/>
    <s v="ACTIVO"/>
    <s v="58464c00dc8337ea9400e9dbf885ffffcb81c578"/>
    <n v="61"/>
    <s v="KWID"/>
    <n v="2021"/>
    <s v="KWID"/>
    <s v="2e892f86d188d01ec5691b7918003dc271108083"/>
    <s v="NUEVO"/>
    <n v="36"/>
    <d v="2020-12-14T00:00:00"/>
    <d v="2023-12-14T00:00:00"/>
    <m/>
    <n v="40000000"/>
    <n v="36000000"/>
    <n v="4000000"/>
    <n v="1347121"/>
    <s v="5ff736dd5fe05d193ce7c5ec63ce711d264e48d3"/>
    <n v="-0.74125394757742313"/>
    <n v="0.79032357974038436"/>
    <n v="-0.2648008150077798"/>
    <n v="-0.55658252394605479"/>
    <n v="-1.3478807510029389"/>
    <x v="4"/>
    <n v="0.9"/>
    <x v="0"/>
  </r>
  <r>
    <s v="5d9cd45d45e807565c1854bb45021e68a5a14772"/>
    <s v="5c293559c42429dd87590b9ac9c0ac273662cf87"/>
    <s v="ACTIVO"/>
    <s v="b015fc4d0ad8050efb8f4d92b7490b29a1fa8737"/>
    <n v="220"/>
    <s v="DUSTER"/>
    <n v="2022"/>
    <s v="NUEVA DUSTER"/>
    <s v="2e892f86d188d01ec5691b7918003dc271108083"/>
    <s v="NUEVO"/>
    <n v="84"/>
    <d v="2021-09-22T00:00:00"/>
    <d v="2028-09-22T00:00:00"/>
    <m/>
    <n v="80500000"/>
    <n v="68202000"/>
    <n v="12298000"/>
    <n v="1477538"/>
    <s v="9ed459202687afab5e2703e866aa192f2b1cf3cb"/>
    <n v="-0.18336201217046039"/>
    <n v="0.57363800376294383"/>
    <n v="0.56516632981038883"/>
    <n v="0.43912865252989819"/>
    <n v="-1.1931849962106531"/>
    <x v="0"/>
    <n v="0.84722981366459627"/>
    <x v="0"/>
  </r>
  <r>
    <s v="e642d19d0e64576ab328701223d651014eab382e"/>
    <s v="051bfa02074724e1603b2ac1ad2ebc3ac7054d10"/>
    <s v="ACTIVO"/>
    <s v="d70c5ad6d9927086d188b2a0af85d533acdf3336"/>
    <n v="76"/>
    <s v="SANDERO"/>
    <n v="2021"/>
    <s v="NUEVO SANDERO PH2"/>
    <s v="2e892f86d188d01ec5691b7918003dc271108083"/>
    <s v="NUEVO"/>
    <n v="72"/>
    <d v="2020-09-29T00:00:00"/>
    <d v="2026-09-29T00:00:00"/>
    <m/>
    <n v="46990000"/>
    <n v="29990000"/>
    <n v="17000000"/>
    <n v="683736"/>
    <s v="977d2d7691d404ed0e63704ec1471b1a8671ac9d"/>
    <n v="7.1327784428370358E-2"/>
    <n v="-0.28459692786315299"/>
    <n v="0.13042163490563341"/>
    <n v="0.1623899814444856"/>
    <n v="-3.2966835268508812E-2"/>
    <x v="1"/>
    <n v="0.63822089806341775"/>
    <x v="2"/>
  </r>
  <r>
    <s v="4b394dea68130276ff79b9cfc4f2920a8d94ca71"/>
    <s v="d68ac6f47e360355d9dd8e532fee3733b6ae2f9b"/>
    <s v="ACTIVO"/>
    <s v="84692ffb9a41a31d85e60acfe6a8d9a056b2b99f"/>
    <n v="236"/>
    <s v="LOGAN"/>
    <n v="2019"/>
    <s v="NUEVO LOGAN"/>
    <m/>
    <s v="NUEVO"/>
    <n v="84"/>
    <d v="2018-09-28T00:00:00"/>
    <d v="2025-09-28T00:00:00"/>
    <m/>
    <n v="34280000"/>
    <n v="32566000"/>
    <n v="1714000"/>
    <n v="675894"/>
    <s v="836e35949d4d7e7bd1fb1201ecaf8e1cf35ef2e0"/>
    <n v="0.92029377309113969"/>
    <n v="0.99563418315592023"/>
    <n v="-0.25786446340057501"/>
    <n v="-0.4886192618845121"/>
    <n v="0.19907679691992"/>
    <x v="0"/>
    <n v="0.95"/>
    <x v="0"/>
  </r>
  <r>
    <s v="d969af362aece5378d9204f7971e239d52ccec10"/>
    <s v="33fb7985775185b4da75abd535f478301be7e169"/>
    <s v="ACTIVO"/>
    <s v="199c6dec4e012c479e3865ff88b5346ccb60b104"/>
    <n v="38"/>
    <s v="SANDERO"/>
    <n v="2021"/>
    <s v="NUEVO SANDERO PH2"/>
    <s v="2e892f86d188d01ec5691b7918003dc271108083"/>
    <s v="NUEVO"/>
    <n v="84"/>
    <d v="2021-09-04T00:00:00"/>
    <d v="2028-09-04T00:00:00"/>
    <m/>
    <n v="43660000"/>
    <n v="36660000"/>
    <n v="7000000"/>
    <n v="767283"/>
    <s v="76c9cd8386f602314b92c098d88f738459249279"/>
    <n v="-1.044456086385555"/>
    <n v="0.54259653924724516"/>
    <n v="0.13042163490563341"/>
    <n v="-0.82967423689576147"/>
    <n v="-1.811968015379797"/>
    <x v="0"/>
    <n v="0.83967017865322946"/>
    <x v="0"/>
  </r>
  <r>
    <s v="2d54a7ab609a38feb8a10a1d5785477aa01742b2"/>
    <s v="1c0cae7175dbe3b6ded9085ccac302be8b03ba42"/>
    <s v="ACTIVO"/>
    <s v="93758adf11c46efe844e91612cf2940e4197d07c"/>
    <n v="15"/>
    <s v="LOGAN"/>
    <n v="2020"/>
    <s v="NUEVO LOGAN"/>
    <s v="2e892f86d188d01ec5691b7918003dc271108083"/>
    <s v="NUEVO"/>
    <n v="84"/>
    <d v="2019-08-08T00:00:00"/>
    <d v="2026-08-08T00:00:00"/>
    <m/>
    <n v="39890000"/>
    <n v="39890000"/>
    <n v="0"/>
    <n v="855516"/>
    <s v="18eceeb5197751c2e147ee8da1b88e8ee3917f26"/>
    <n v="1.017318457509742"/>
    <n v="1.2009447865714571"/>
    <n v="0.1598044479444462"/>
    <n v="-8.1628292767025198E-2"/>
    <n v="0.58581618390063472"/>
    <x v="0"/>
    <n v="1"/>
    <x v="0"/>
  </r>
  <r>
    <s v="234ac1357b47154d5cd9fee7b0e3924bf90a9ac7"/>
    <s v="84b48e56cd5c907e13eba921605cc3cf88bbfb2c"/>
    <s v="ACTIVO"/>
    <s v="1dba5f65a4ace50946aaf5539428c8ec727712e3"/>
    <n v="236"/>
    <s v="KWID"/>
    <n v="2020"/>
    <s v="KWID"/>
    <s v="2e892f86d188d01ec5691b7918003dc271108083"/>
    <s v="NUEVO"/>
    <n v="84"/>
    <d v="2019-12-27T00:00:00"/>
    <d v="2026-12-27T00:00:00"/>
    <m/>
    <n v="36990000"/>
    <n v="33291000"/>
    <n v="3699000"/>
    <n v="681014"/>
    <s v="21a5099f22149f87b9360215c5d9ae9acd4fe6fd"/>
    <n v="-2.3664174115890102"/>
    <n v="0.79032357974038436"/>
    <n v="0.53129932285485804"/>
    <n v="-0.73728949871251859"/>
    <n v="-1.657272260587511"/>
    <x v="0"/>
    <n v="0.9"/>
    <x v="0"/>
  </r>
  <r>
    <s v="bd41df9af3460248716a34dc3159a3301e6bfdd0"/>
    <s v="e553ccdbac48c15ea971b741e936e10cb4adba4e"/>
    <s v="ACTIVO"/>
    <s v="9394dd0a7b6ed8919e973bc351a6b135020e880c"/>
    <n v="59"/>
    <s v="DUSTER"/>
    <n v="2019"/>
    <s v="DUSTER"/>
    <m/>
    <s v="NUEVO"/>
    <n v="84"/>
    <d v="2018-11-30T00:00:00"/>
    <d v="2025-11-30T00:00:00"/>
    <m/>
    <n v="62890000"/>
    <n v="50312000"/>
    <n v="12578000"/>
    <n v="977161"/>
    <s v="db655f8e1559060a272843c09fa8b5e63f6f3304"/>
    <n v="0.42304226544580342"/>
    <n v="0.37970237290931202"/>
    <n v="-8.4616647324290459E-2"/>
    <n v="1.069745730964669"/>
    <n v="-1.0384892414183671"/>
    <x v="0"/>
    <n v="0.8"/>
    <x v="2"/>
  </r>
  <r>
    <s v="d7f30e62edd79ce02738efce6d9f7d31522b6244"/>
    <s v="bb063be4ea942230154096675d01f54530438514"/>
    <s v="ACTIVO"/>
    <s v="a1568956b7a009c0968355838744514999f72b98"/>
    <n v="59"/>
    <s v="STEPWAY"/>
    <n v="2020"/>
    <s v="NUEVO STEPWAY PH2"/>
    <s v="2e892f86d188d01ec5691b7918003dc271108083"/>
    <s v="NUEVO"/>
    <n v="84"/>
    <d v="2020-01-13T00:00:00"/>
    <d v="2027-01-13T00:00:00"/>
    <m/>
    <n v="50721300"/>
    <n v="50721300"/>
    <n v="0"/>
    <n v="1068072"/>
    <s v="dc07912f5d15c97d02d6d510bd9579fe85bc5dde"/>
    <n v="-0.40166755211231542"/>
    <n v="1.2009447865714571"/>
    <n v="0.88134428974112011"/>
    <n v="-0.21034055751281669"/>
    <n v="0.97255557088134947"/>
    <x v="0"/>
    <n v="1"/>
    <x v="0"/>
  </r>
  <r>
    <s v="e07ba20365891c1365b542ecdb67ead03f482fa1"/>
    <s v="b6e7eafd6f33d361b04cd9135c6af7877d3d7871"/>
    <s v="ACTIVO"/>
    <s v="376abf9ef1bbb145093d0247d4562bd8802aa2f6"/>
    <n v="74"/>
    <s v="LOGAN"/>
    <n v="2022"/>
    <s v="NUEVO LOGAN PH2"/>
    <s v="2e892f86d188d01ec5691b7918003dc271108083"/>
    <s v="NUEVO"/>
    <n v="84"/>
    <d v="2021-06-07T00:00:00"/>
    <d v="2028-06-07T00:00:00"/>
    <m/>
    <n v="61900000"/>
    <n v="57900000"/>
    <n v="4000000"/>
    <n v="1256393"/>
    <s v="ac92350126d152ccb4ac42b6b52f4b91a494ae4b"/>
    <n v="-0.38953946655999011"/>
    <n v="0.9355999033203598"/>
    <n v="-0.38336754998180411"/>
    <n v="-0.26284772688564872"/>
    <n v="-0.18766259006079469"/>
    <x v="0"/>
    <n v="0.93537964458804523"/>
    <x v="0"/>
  </r>
  <r>
    <s v="13bfe62a9e9b91b7fb7ab334695b15ab9a3ce060"/>
    <s v="869d7ae58c8eca9ee7af4b05f6be8d98bb5be719"/>
    <s v="ACTIVO"/>
    <s v="a1246e6e598ed225449ce2ae71d300e34d2aec32"/>
    <n v="74"/>
    <s v="LOGAN"/>
    <n v="2020"/>
    <s v="NUEVO LOGAN PH2"/>
    <s v="2e892f86d188d01ec5691b7918003dc271108083"/>
    <s v="NUEVO"/>
    <n v="84"/>
    <d v="2020-07-29T00:00:00"/>
    <d v="2027-07-29T00:00:00"/>
    <m/>
    <n v="38590000"/>
    <n v="33590000"/>
    <n v="5000000"/>
    <n v="728047"/>
    <s v="d4fe067a31477c3902f47c94ed98e66bfafeebdb"/>
    <n v="-0.87466288865300112"/>
    <n v="0.66891419985070977"/>
    <n v="-0.39859705186676803"/>
    <n v="-0.43052714852282659"/>
    <n v="-0.49705409964536651"/>
    <x v="0"/>
    <n v="0.8704327545996372"/>
    <x v="0"/>
  </r>
  <r>
    <s v="b880061843631c23d184368aa6f9fb9194ca98c7"/>
    <s v="f92d8cb77364edca907e9a26ee9c3c56a6889867"/>
    <s v="ACTIVO"/>
    <s v="93758adf11c46efe844e91612cf2940e4197d07c"/>
    <n v="15"/>
    <s v="LOGAN"/>
    <n v="2020"/>
    <s v="NUEVO LOGAN"/>
    <s v="2e892f86d188d01ec5691b7918003dc271108083"/>
    <s v="NUEVO"/>
    <n v="84"/>
    <d v="2019-08-30T00:00:00"/>
    <d v="2026-08-30T00:00:00"/>
    <m/>
    <n v="42100000"/>
    <n v="43293990"/>
    <n v="0"/>
    <n v="894351"/>
    <s v="18eceeb5197751c2e147ee8da1b88e8ee3917f26"/>
    <n v="-4.9953071094882402E-2"/>
    <n v="1.3174002770095159"/>
    <n v="0.64244496588685862"/>
    <n v="-0.76035913096028995"/>
    <n v="-0.88379348662608126"/>
    <x v="0"/>
    <n v="1.0283608076009501"/>
    <x v="0"/>
  </r>
  <r>
    <s v="96ebafcbccb0be27bbc2018f2a84f2485d46b0d5"/>
    <s v="d2761509e0b21fba069f90a5b3be163f3a754987"/>
    <s v="ACTIVO"/>
    <s v="b015fc4d0ad8050efb8f4d92b7490b29a1fa8737"/>
    <n v="48"/>
    <s v="DUSTER"/>
    <n v="2022"/>
    <s v="NUEVA DUSTER"/>
    <s v="2e892f86d188d01ec5691b7918003dc271108083"/>
    <s v="NUEVO"/>
    <n v="84"/>
    <d v="2021-07-28T00:00:00"/>
    <d v="2028-07-28T00:00:00"/>
    <m/>
    <n v="77900000"/>
    <n v="40900000"/>
    <n v="37000000"/>
    <n v="831909"/>
    <s v="1aba83a2bcdc0ee0ade96b67732e7d9804307f8e"/>
    <n v="-0.72912586202509788"/>
    <n v="-0.74937416756842512"/>
    <n v="-0.22527857001643839"/>
    <n v="-0.49849937198495747"/>
    <n v="-0.72909773183379534"/>
    <x v="0"/>
    <n v="0.52503209242618742"/>
    <x v="4"/>
  </r>
  <r>
    <s v="67c74aab11ca41661b99a9dc8ec6f969ae4d753d"/>
    <s v="96ba51d530d850967d2a83153907609e4063b017"/>
    <s v="ACTIVO"/>
    <s v="07888950ea88060ba39f7de3a9786c1392b51eb8"/>
    <n v="62"/>
    <s v="ALASKAN"/>
    <n v="2017"/>
    <s v="ALASKAN"/>
    <m/>
    <s v="NUEVO"/>
    <n v="72"/>
    <d v="2018-12-12T00:00:00"/>
    <d v="2024-12-12T00:00:00"/>
    <m/>
    <n v="115990000"/>
    <n v="57995000"/>
    <n v="57995000"/>
    <n v="1477346"/>
    <s v="d087e61ba1153cd65cef59d4319bb1223fff39d1"/>
    <n v="1.029446543062067"/>
    <n v="-0.85216124758390532"/>
    <n v="0.32803285986234038"/>
    <n v="0.2258406804542393"/>
    <n v="-0.1103147126646518"/>
    <x v="1"/>
    <n v="0.5"/>
    <x v="4"/>
  </r>
  <r>
    <s v="bc9b0805e949ae088e6adceb44dc74891c852579"/>
    <s v="f6d99d46a9fac05ce15a4032c658c45a77c9acfd"/>
    <s v="ACTIVO"/>
    <s v="a0070797cb6f7ac4239fa9d93f2eeb777027bdfb"/>
    <n v="48"/>
    <s v="ALASKAN"/>
    <n v="2020"/>
    <s v="ALASKAN"/>
    <s v="aa53c8567ff812605778a953828db0859dac88bf"/>
    <s v="NUEVO"/>
    <n v="72"/>
    <d v="2020-08-25T00:00:00"/>
    <d v="2026-08-25T00:00:00"/>
    <m/>
    <n v="132490000"/>
    <n v="117490000"/>
    <n v="15000000"/>
    <n v="2879159"/>
    <s v="33a4a5fc270bf1ce3ae20561056b2ba805df815d"/>
    <m/>
    <n v="0.73605550417534482"/>
    <n v="0.60468857480173022"/>
    <m/>
    <m/>
    <x v="1"/>
    <n v="0.88678390821948827"/>
    <x v="0"/>
  </r>
  <r>
    <s v="1164dc2c3cf0c195f99f9291c4e9d872192a9bce"/>
    <s v="54aed1aec519b6b7f2ed36706ccd83c1aa2a17e3"/>
    <s v="ACTIVO"/>
    <s v="332374b2b7921de83a34fd882bfb4141e02b091c"/>
    <n v="291"/>
    <s v="DUSTER"/>
    <n v="2022"/>
    <s v="NUEVA DUSTER"/>
    <s v="2e892f86d188d01ec5691b7918003dc271108083"/>
    <s v="NUEVO"/>
    <n v="36"/>
    <d v="2021-02-12T00:00:00"/>
    <d v="2024-02-12T00:00:00"/>
    <m/>
    <n v="86375000"/>
    <n v="24135000"/>
    <n v="62240000"/>
    <n v="863397"/>
    <s v="a69f010680fca3bb97470fe907d42f1759ba6938"/>
    <n v="-0.47443606542626698"/>
    <n v="-1.757904870524456"/>
    <n v="-1.41094591975668"/>
    <n v="-0.34283652472921688"/>
    <n v="0.1217289195237771"/>
    <x v="4"/>
    <n v="0.27942112879884223"/>
    <x v="1"/>
  </r>
  <r>
    <s v="01f9c2d228b6daa9f9b008e660b7882fdfeb1e96"/>
    <s v="1aedd00cd1b791aa2947d196a305bf8a47c245d2"/>
    <s v="ACTIVO"/>
    <s v="84692ffb9a41a31d85e60acfe6a8d9a056b2b99f"/>
    <n v="15"/>
    <s v="CAPTUR"/>
    <n v="2019"/>
    <s v="CAPTUR"/>
    <m/>
    <s v="NUEVO"/>
    <n v="84"/>
    <d v="2018-08-23T00:00:00"/>
    <d v="2025-08-23T00:00:00"/>
    <m/>
    <n v="82330000"/>
    <n v="74097000"/>
    <n v="8233000"/>
    <n v="1771067"/>
    <s v="b2b72db1a076aa89f7bd2aa8870447ac40315a98"/>
    <n v="-2.569689999023184E-2"/>
    <n v="0.79032357974038436"/>
    <n v="-0.13969192329809441"/>
    <n v="0.35915479035397713"/>
    <n v="0.43112042910834891"/>
    <x v="0"/>
    <n v="0.9"/>
    <x v="0"/>
  </r>
  <r>
    <s v="89274b9ecbaca5bb999f611ad839079402172aaf"/>
    <s v="7ab54e871c4b87bb5a96ba671e6af3d5598e77bf"/>
    <s v="ACTIVO"/>
    <s v="3a15fface5f252c3d31976b8f88e5b8cb7592afe"/>
    <n v="252"/>
    <s v="USADOS"/>
    <n v="2016"/>
    <s v="USADOS MM"/>
    <m/>
    <s v="USADO"/>
    <n v="72"/>
    <d v="2017-03-28T00:00:00"/>
    <d v="2023-03-28T00:00:00"/>
    <m/>
    <n v="33000000"/>
    <n v="29500000"/>
    <n v="3500000"/>
    <n v="677087"/>
    <s v="ba69bef1627113b1efd89b0a85bd7dcd597d357c"/>
    <n v="0.53219503541673086"/>
    <n v="0.76543744599304642"/>
    <n v="0.92086653473246149"/>
    <n v="5.4800733596454952E-2"/>
    <n v="-0.49705409964536651"/>
    <x v="1"/>
    <n v="0.89393939393939392"/>
    <x v="0"/>
  </r>
  <r>
    <s v="ae86770d1a4c60caa0ef53ca5f95d7a1c3a44935"/>
    <s v="e779545c9be30a943227db777f897a389df328e7"/>
    <s v="ACTIVO"/>
    <s v="1dba5f65a4ace50946aaf5539428c8ec727712e3"/>
    <n v="236"/>
    <s v="KWID"/>
    <n v="2020"/>
    <s v="KWID"/>
    <s v="2e892f86d188d01ec5691b7918003dc271108083"/>
    <s v="NUEVO"/>
    <n v="84"/>
    <d v="2019-06-12T00:00:00"/>
    <d v="2026-06-12T00:00:00"/>
    <m/>
    <n v="36640000"/>
    <n v="37640000"/>
    <n v="0"/>
    <n v="882262"/>
    <s v="845d7831129ecd1188d7a91243ae341816e8b15a"/>
    <n v="-2.4149297537983112"/>
    <n v="1.313013893239326"/>
    <n v="0.43503163133862399"/>
    <n v="-0.39472801269126118"/>
    <n v="-0.57440197704150942"/>
    <x v="0"/>
    <n v="1.027292576419214"/>
    <x v="0"/>
  </r>
  <r>
    <s v="7b103eb9caeba4157a6d5410d237f0dafbfde5e6"/>
    <s v="0537a9eae111b3a6e19f5e924b5472a033616007"/>
    <s v="ACTIVO"/>
    <s v="d8ba6719c0380636db59c98c13519e2866caf91f"/>
    <n v="60"/>
    <s v="STEPWAY"/>
    <n v="2022"/>
    <s v="NUEVO STEPWAY PH2"/>
    <s v="2e892f86d188d01ec5691b7918003dc271108083"/>
    <s v="NUEVO"/>
    <n v="48"/>
    <d v="2021-03-31T00:00:00"/>
    <d v="2025-03-31T00:00:00"/>
    <m/>
    <n v="65323000"/>
    <n v="35323000"/>
    <n v="30000000"/>
    <n v="1056148"/>
    <s v="002cf26c2c656a51db8195e4bd8bbcee3903d748"/>
    <n v="-1.299145882984386"/>
    <n v="-0.68485901988755038"/>
    <n v="-0.69954550991253528"/>
    <n v="0.1736056721363107"/>
    <n v="0.66316406129677774"/>
    <x v="5"/>
    <n v="0.54074368905286041"/>
    <x v="4"/>
  </r>
  <r>
    <s v="173736c4a0bcc4b0bfdf8a7c117c60642738ed90"/>
    <s v="5b3b7dd59775420a28195e887da37bdbb16b01aa"/>
    <s v="ACTIVO"/>
    <s v="4ed602eda8bf7f8f674b77a7266776acb1f1dd2a"/>
    <n v="61"/>
    <s v="KWID"/>
    <n v="2020"/>
    <s v="KWID"/>
    <s v="2e892f86d188d01ec5691b7918003dc271108083"/>
    <s v="NUEVO"/>
    <n v="84"/>
    <d v="2019-06-21T00:00:00"/>
    <d v="2026-06-21T00:00:00"/>
    <m/>
    <n v="35990000"/>
    <n v="37097245"/>
    <n v="0"/>
    <n v="957881"/>
    <s v="f1cfc4e2d3f8e9e071d8ddbdb5aab1b3ceeb1ef1"/>
    <n v="-1.3840424818506629"/>
    <n v="1.3272738441312431"/>
    <n v="0.27454511342534837"/>
    <n v="-0.79294046017321063"/>
    <n v="1.127251325673635"/>
    <x v="0"/>
    <n v="1.030765351486524"/>
    <x v="0"/>
  </r>
  <r>
    <s v="0c9958f268fdf19a66c4f8921140ba6a006487b2"/>
    <s v="a7c0926ee12ba24ee6783d8194c753c0e7a2b088"/>
    <s v="ACTIVO"/>
    <s v="2582a098e6b15df10dd1c604ed457e1bd186ecb3"/>
    <n v="60"/>
    <s v="OROCH"/>
    <n v="2020"/>
    <s v="OROCH"/>
    <s v="aa53c8567ff812605778a953828db0859dac88bf"/>
    <s v="NUEVO"/>
    <n v="48"/>
    <d v="2019-04-10T00:00:00"/>
    <d v="2023-04-10T00:00:00"/>
    <m/>
    <n v="67810000"/>
    <n v="32000000"/>
    <n v="35810000"/>
    <n v="799507"/>
    <s v="d7ba29214e26fca7c43eb9f199a80e049e060e7b"/>
    <m/>
    <n v="-0.9675178910012765"/>
    <n v="-2.1885353003884389"/>
    <m/>
    <m/>
    <x v="5"/>
    <n v="0.47190679840731453"/>
    <x v="4"/>
  </r>
  <r>
    <s v="960f9dcd0f8af75754e3917e32b7efb31b677a79"/>
    <s v="82b74b3f0797a3c7eae384402c81c367c450f8f1"/>
    <s v="ACTIVO"/>
    <s v="d70c5ad6d9927086d188b2a0af85d533acdf3336"/>
    <n v="61"/>
    <s v="DUSTER"/>
    <n v="2021"/>
    <s v="DUSTER"/>
    <s v="2e892f86d188d01ec5691b7918003dc271108083"/>
    <s v="NUEVO"/>
    <n v="72"/>
    <d v="2020-07-30T00:00:00"/>
    <d v="2026-07-30T00:00:00"/>
    <m/>
    <n v="51697850"/>
    <n v="51697850"/>
    <n v="0"/>
    <n v="1218807"/>
    <s v="7ff7deeb7eff0b09f4dc8ce4bdcc24fc3c9a3b52"/>
    <n v="-1.4407288855812889E-3"/>
    <n v="1.2009447865714571"/>
    <n v="0.60468857480173022"/>
    <n v="-0.34283652472921688"/>
    <n v="-0.4197062222492236"/>
    <x v="1"/>
    <n v="1"/>
    <x v="0"/>
  </r>
  <r>
    <s v="11a46704145b14d56ba0aee103927d3965f3983e"/>
    <s v="1dead71f4f4171e858a46f73f80614b6d2f8e688"/>
    <s v="ACTIVO"/>
    <s v="376abf9ef1bbb145093d0247d4562bd8802aa2f6"/>
    <n v="62"/>
    <s v="LOGAN"/>
    <n v="2022"/>
    <s v="NUEVO LOGAN PH2"/>
    <s v="2e892f86d188d01ec5691b7918003dc271108083"/>
    <s v="NUEVO"/>
    <n v="84"/>
    <d v="2021-06-28T00:00:00"/>
    <d v="2028-06-28T00:00:00"/>
    <m/>
    <n v="47651700"/>
    <n v="49037166"/>
    <n v="0"/>
    <n v="1064075"/>
    <s v="1a54234f7c81795f4271e355943d9c170a12a279"/>
    <n v="3.4943527771394541E-2"/>
    <n v="1.3203322839626139"/>
    <n v="-0.38336754998180411"/>
    <n v="-0.2705638246958863"/>
    <n v="-0.4197062222492236"/>
    <x v="0"/>
    <n v="1.0290748493757831"/>
    <x v="0"/>
  </r>
  <r>
    <s v="5c323579d691e2792b396e030a1740f2d831aa80"/>
    <s v="20386671de25130683b01a4bb80342f6126742af"/>
    <s v="ACTIVO"/>
    <s v="326bc2b0b0799eff92891e858f0137cd54c140d7"/>
    <n v="59"/>
    <s v="USADOS"/>
    <n v="2019"/>
    <s v="USADOS MM"/>
    <m/>
    <s v="USADO"/>
    <n v="84"/>
    <d v="2021-09-14T00:00:00"/>
    <d v="2028-09-14T00:00:00"/>
    <m/>
    <n v="38000000"/>
    <n v="34200000"/>
    <n v="3800000"/>
    <n v="923821"/>
    <s v="dc07912f5d15c97d02d6d510bd9579fe85bc5dde"/>
    <n v="-0.72912586202509788"/>
    <n v="0.79032357974038436"/>
    <n v="0.36755510485368181"/>
    <n v="-0.40390681021974201"/>
    <n v="-1.425228628399082"/>
    <x v="0"/>
    <n v="0.9"/>
    <x v="0"/>
  </r>
  <r>
    <s v="495477ccff379bc55d0afbc468c1f2ede5474676"/>
    <s v="a8bb9efedd7b3a5831fadcfd37f94f1fe94528c9"/>
    <s v="ACTIVO"/>
    <s v="199c6dec4e012c479e3865ff88b5346ccb60b104"/>
    <n v="87"/>
    <s v="LOGAN"/>
    <n v="2021"/>
    <s v="NUEVO LOGAN PH2"/>
    <s v="2e892f86d188d01ec5691b7918003dc271108083"/>
    <s v="NUEVO"/>
    <n v="84"/>
    <d v="2021-12-03T00:00:00"/>
    <d v="2028-12-03T00:00:00"/>
    <m/>
    <n v="57052800"/>
    <n v="59118800"/>
    <n v="0"/>
    <n v="1237340"/>
    <s v="bcea55f18d716a78cffe6d51a537622fc3feb487"/>
    <n v="-1.1050965141471809"/>
    <n v="1.3496392263383039"/>
    <n v="0.13042163490563341"/>
    <n v="0.16558820574332639"/>
    <n v="0.35377255171220601"/>
    <x v="0"/>
    <n v="1.0362120702226709"/>
    <x v="0"/>
  </r>
  <r>
    <s v="5f4ab2f31a654d1f82bbcf30e262fc0f5bc8f147"/>
    <s v="c8fc7b0493822fe7be8a5c8b03abbed04aa7fd24"/>
    <s v="ACTIVO"/>
    <s v="cb44da0f70046463684291b13a62bd78a8addb44"/>
    <n v="87"/>
    <s v="DUSTER"/>
    <n v="2021"/>
    <s v="DUSTER Servicio PÃºblico"/>
    <s v="2e892f86d188d01ec5691b7918003dc271108083"/>
    <s v="NUEVO"/>
    <n v="72"/>
    <d v="2020-11-30T00:00:00"/>
    <d v="2026-11-30T00:00:00"/>
    <m/>
    <n v="52378740"/>
    <n v="52378740"/>
    <n v="0"/>
    <n v="1205946"/>
    <s v="bcea55f18d716a78cffe6d51a537622fc3feb487"/>
    <n v="9.5583955533020917E-2"/>
    <n v="1.2009447865714571"/>
    <n v="-0.74611295077378792"/>
    <n v="-0.48940520990647712"/>
    <n v="1.0499034482774929"/>
    <x v="1"/>
    <n v="1"/>
    <x v="0"/>
  </r>
  <r>
    <s v="1e1aa93c3383e7597da80fee9f4b83aec118ccd8"/>
    <s v="752e470747209e214b1826ad3f1cac9261339475"/>
    <s v="ACTIVO"/>
    <s v="3d7be7f440edf6a30ead4b8bb34bd0ee10eb3cc2"/>
    <n v="49"/>
    <s v="KWID"/>
    <n v="2021"/>
    <s v="KWID"/>
    <s v="2e892f86d188d01ec5691b7918003dc271108083"/>
    <s v="NUEVO"/>
    <n v="72"/>
    <d v="2020-07-22T00:00:00"/>
    <d v="2026-07-22T00:00:00"/>
    <m/>
    <n v="35490000"/>
    <n v="32490000"/>
    <n v="3000000"/>
    <n v="790946"/>
    <s v="87e15bf1cdf86c075c8ab551c1cd6cdf48f66158"/>
    <n v="-1.1172245996995069"/>
    <n v="0.85384317471087157"/>
    <n v="1.0649218208987901"/>
    <n v="-0.84920345210370984"/>
    <n v="-1.657272260587511"/>
    <x v="1"/>
    <n v="0.91546914623837705"/>
    <x v="0"/>
  </r>
  <r>
    <s v="61eb423b0b92fb8fcae534a1ec0d5f0d19da83db"/>
    <s v="85eacf6e66872898f2b49b5a7876bda57c1f1400"/>
    <s v="ACTIVO"/>
    <s v="113ec86c5585f170a54da045e16c1994496819f9"/>
    <n v="74"/>
    <s v="TWIZY"/>
    <n v="2021"/>
    <s v="TWIZY"/>
    <s v="2e892f86d188d01ec5691b7918003dc271108083"/>
    <s v="NUEVO"/>
    <n v="84"/>
    <d v="2021-06-30T00:00:00"/>
    <d v="2028-06-30T00:00:00"/>
    <m/>
    <n v="36990000"/>
    <n v="20000000"/>
    <n v="16990000"/>
    <n v="348636"/>
    <s v="cfff2798968beabd4a75557f5efa4642e73d04b9"/>
    <n v="-0.18336201217046039"/>
    <n v="-0.6850931436961617"/>
    <n v="-2.082824084609483"/>
    <n v="9.3009581231658807"/>
    <n v="4.4381042127634142E-2"/>
    <x v="0"/>
    <n v="0.54068667207353338"/>
    <x v="4"/>
  </r>
  <r>
    <s v="b923d38a36eb1a7f18c6af33d07362d8b18de5e1"/>
    <s v="33f7aa78254d6faa5869cbd5ffe1452e3955a93e"/>
    <s v="ACTIVO"/>
    <s v="c037df174ea56656e3f2727cd283ca029d539c32"/>
    <n v="38"/>
    <s v="SANDERO"/>
    <n v="2020"/>
    <s v="NUEVO SANDERO"/>
    <s v="2e892f86d188d01ec5691b7918003dc271108083"/>
    <s v="NUEVO"/>
    <n v="84"/>
    <d v="2019-10-28T00:00:00"/>
    <d v="2026-10-28T00:00:00"/>
    <m/>
    <n v="38690000"/>
    <n v="28690000"/>
    <n v="10000000"/>
    <n v="586618"/>
    <s v="b5c4e6910594107a133dbf0cbaf1206bdb05aab1"/>
    <n v="-2.4634420960076122"/>
    <n v="0.1396338358579067"/>
    <n v="0.52564408481904745"/>
    <n v="-1.01150736100282"/>
    <n v="-1.811968015379797"/>
    <x v="0"/>
    <n v="0.74153528043422068"/>
    <x v="2"/>
  </r>
  <r>
    <s v="e0d94824133cd03907c1a3216ae9a034c372eb68"/>
    <s v="2e772bb996267545caf2299856847f3eca01014f"/>
    <s v="ACTIVO"/>
    <s v="93758adf11c46efe844e91612cf2940e4197d07c"/>
    <n v="50"/>
    <s v="LOGAN"/>
    <n v="2020"/>
    <s v="NUEVO LOGAN"/>
    <s v="2e892f86d188d01ec5691b7918003dc271108083"/>
    <s v="NUEVO"/>
    <n v="84"/>
    <d v="2019-08-26T00:00:00"/>
    <d v="2026-08-26T00:00:00"/>
    <m/>
    <n v="39490000"/>
    <n v="13000000"/>
    <n v="26490000"/>
    <n v="236940"/>
    <s v="f5faa20ec38eb79836445ff6da0fea6c765c883c"/>
    <n v="1.126471227480669"/>
    <n v="-1.553513498805881"/>
    <n v="-0.82079778143372095"/>
    <n v="-0.92300423688920541"/>
    <n v="0.89520769348520657"/>
    <x v="0"/>
    <n v="0.32919726513041275"/>
    <x v="1"/>
  </r>
  <r>
    <s v="d998a38364ede2ebb918fc08180b9be8f63b9d3a"/>
    <s v="f8390563dbc4a49bf9f49ede7c5dd34b54e2f93f"/>
    <s v="ACTIVO"/>
    <s v="ac4cf0c7abcdae09914607ba0408545023141170"/>
    <n v="7"/>
    <s v="KWID"/>
    <n v="2021"/>
    <s v="KWID"/>
    <s v="2e892f86d188d01ec5691b7918003dc271108083"/>
    <s v="NUEVO"/>
    <n v="84"/>
    <d v="2020-09-24T00:00:00"/>
    <d v="2027-09-24T00:00:00"/>
    <m/>
    <n v="39476000"/>
    <n v="39476000"/>
    <n v="0"/>
    <n v="855214"/>
    <s v="986fcbacb15e3271088bb826891fe61d934ad7da"/>
    <n v="-0.3531552099030143"/>
    <n v="1.2009447865714571"/>
    <n v="0.56516632981038883"/>
    <n v="-0.87104138962618038"/>
    <n v="1.668686467446636"/>
    <x v="0"/>
    <n v="1"/>
    <x v="0"/>
  </r>
  <r>
    <s v="7e9b91074e03e933fe33d9b6bdbc0cfa0f9b574c"/>
    <s v="49a7976ec070499ffca1cc39518ac55db009aa17"/>
    <s v="ACTIVO"/>
    <s v="ec77d5752b8cc2793a6ea70b5f1a1032e272ebbf"/>
    <n v="166990391"/>
    <s v="USADOS"/>
    <n v="2013"/>
    <s v="USADOS MM"/>
    <m/>
    <s v="USADO"/>
    <n v="60"/>
    <d v="2021-03-31T00:00:00"/>
    <d v="2026-03-31T00:00:00"/>
    <m/>
    <n v="25500000"/>
    <n v="25500000"/>
    <n v="0"/>
    <n v="906960"/>
    <s v="dec720a25d27bb924541202a14cc564824a3425e"/>
    <n v="-0.91104714530997699"/>
    <n v="1.2009447865714571"/>
    <n v="0.84182204474977862"/>
    <n v="-0.89487406853885787"/>
    <n v="-0.96114136402222416"/>
    <x v="3"/>
    <n v="1"/>
    <x v="0"/>
  </r>
  <r>
    <s v="15a87337b0d0ddee27bf89a0154a5c0e0b0d7a90"/>
    <s v="ce8c1bf3542d7f7e704175c3bb89a0ffa2bbe881"/>
    <s v="ACTIVO"/>
    <s v="20b407ba18a4eddeb45c9654fb2ee3a53efe58e2"/>
    <n v="236"/>
    <s v="SANDERO"/>
    <n v="2021"/>
    <s v="NUEVO SANDERO PH2"/>
    <s v="2e892f86d188d01ec5691b7918003dc271108083"/>
    <s v="NUEVO"/>
    <n v="84"/>
    <d v="2021-04-28T00:00:00"/>
    <d v="2028-04-28T00:00:00"/>
    <m/>
    <n v="44000000"/>
    <n v="44000000"/>
    <n v="0"/>
    <n v="986313"/>
    <s v="0f9b5dd1053091f7cd0591c9ce15485174f94dc7"/>
    <n v="-0.76551011868207364"/>
    <n v="1.2009447865714571"/>
    <n v="5.1377144922950549E-2"/>
    <n v="-0.8495486319782215"/>
    <n v="-0.57440197704150942"/>
    <x v="0"/>
    <n v="1"/>
    <x v="0"/>
  </r>
  <r>
    <s v="9bf06c08f5c18fb968b2322acafdcd2e860f213d"/>
    <s v="21db72c76653c9cef4fe74f4eb44547929e2ddfc"/>
    <s v="ACTIVO"/>
    <s v="4b10e30d8c1ffba85604025ea04fa9f7bd4d9d84"/>
    <n v="-1"/>
    <s v="USADOS"/>
    <n v="2017"/>
    <s v="USADOS MM"/>
    <m/>
    <s v="USADO"/>
    <n v="72"/>
    <d v="2021-10-27T00:00:00"/>
    <d v="2027-10-27T00:00:00"/>
    <m/>
    <n v="38200000"/>
    <n v="13500000"/>
    <n v="24700000"/>
    <n v="544213"/>
    <s v="d99d4a74ec487233a9f1c2af75fd71049446ba22"/>
    <n v="0.45942652210277918"/>
    <n v="-1.4541190377027551"/>
    <n v="0.32803285986234038"/>
    <n v="-0.49020177884765792"/>
    <n v="-0.26501046745693763"/>
    <x v="1"/>
    <n v="0.35340314136125656"/>
    <x v="1"/>
  </r>
  <r>
    <s v="d6d63322a94e340e5357afd306270dd96a5fb2be"/>
    <s v="e3f30869f8c67cbc3b695d53f9b6bd6475cb4ee8"/>
    <s v="ACTIVO"/>
    <s v="a77c76312e7298e8d8cbf37d37191bb75af8eded"/>
    <n v="76"/>
    <s v="LOGAN"/>
    <n v="2021"/>
    <s v="NUEVO LOGAN PH2"/>
    <s v="2e892f86d188d01ec5691b7918003dc271108083"/>
    <s v="NUEVO"/>
    <n v="84"/>
    <d v="2020-01-12T00:00:00"/>
    <d v="2027-01-12T00:00:00"/>
    <m/>
    <n v="48000000"/>
    <n v="48000000"/>
    <n v="0"/>
    <n v="1007801"/>
    <s v="cca028d5175addbf7cc3ee31799dcae7f9872a54"/>
    <n v="-2.3542893260366848"/>
    <n v="1.2009447865714571"/>
    <n v="0.16994387989697479"/>
    <n v="-0.62436987703308666"/>
    <n v="1.2045992030697781"/>
    <x v="0"/>
    <n v="1"/>
    <x v="0"/>
  </r>
  <r>
    <s v="cf47027759f417bd8a22b4821a1bd17151da16e2"/>
    <s v="6ce8bb2b023f5ac44de634c9c2bc33d79d4f0901"/>
    <s v="ACTIVO"/>
    <s v="7f22d9d1b26328e8bc33183cd50a33df11a0448b"/>
    <n v="27"/>
    <s v="KWID"/>
    <n v="2022"/>
    <s v="KWID"/>
    <s v="2e892f86d188d01ec5691b7918003dc271108083"/>
    <s v="NUEVO"/>
    <n v="84"/>
    <d v="2021-07-23T00:00:00"/>
    <d v="2028-07-23T00:00:00"/>
    <m/>
    <n v="40720000"/>
    <n v="42036000"/>
    <n v="0"/>
    <n v="882582"/>
    <s v="fb89e69e4b80e4b8276103d586c8f44bf3e0cdc6"/>
    <n v="0.38665800878882761"/>
    <n v="1.333650461470693"/>
    <n v="0.16994387989697479"/>
    <n v="0.11479233197913109"/>
    <n v="-0.49705409964536651"/>
    <x v="0"/>
    <n v="1.0323182711198429"/>
    <x v="0"/>
  </r>
  <r>
    <s v="bcb85fafc94b788e4edfdcc0d4f22b566a51934b"/>
    <s v="6d8cf65cbb2a5d1da406392ac80f0b0d3118682d"/>
    <s v="ACTIVO"/>
    <s v="e6976976065db65503decebbef7da36d9a20087d"/>
    <n v="51"/>
    <s v="SANDERO"/>
    <n v="2019"/>
    <s v="NUEVO SANDERO"/>
    <s v="2e892f86d188d01ec5691b7918003dc271108083"/>
    <s v="NUEVO"/>
    <n v="72"/>
    <d v="2019-01-31T00:00:00"/>
    <d v="2025-01-31T00:00:00"/>
    <m/>
    <n v="36838200"/>
    <n v="29838200"/>
    <n v="7000000"/>
    <n v="678264"/>
    <s v="c7093c3b30a4a709fd8615f4457ce8502fa1b486"/>
    <n v="0.16835246884697261"/>
    <n v="0.42068178571432813"/>
    <n v="-0.2022691142049296"/>
    <n v="-0.74208318421979935"/>
    <n v="-1.3478807510029389"/>
    <x v="1"/>
    <n v="0.80997985786493365"/>
    <x v="0"/>
  </r>
  <r>
    <s v="caf6412427e54d60e08288b81f55b194a774d0f5"/>
    <s v="b6a5c62565a653807b5963ccc9d5b34fc0dcd495"/>
    <s v="ACTIVO"/>
    <s v="4c286ced994c60c532d7c806586b218f8016ca8d"/>
    <n v="38"/>
    <s v="USADOS"/>
    <n v="2017"/>
    <s v="USADOS MM"/>
    <m/>
    <s v="USADO"/>
    <n v="84"/>
    <d v="2020-01-27T00:00:00"/>
    <d v="2027-01-27T00:00:00"/>
    <m/>
    <n v="27500000"/>
    <n v="27500000"/>
    <n v="0"/>
    <n v="616091"/>
    <s v="4945c5884e21e46d99e0d56ad1a4fbcffe8da479"/>
    <n v="-0.93530331641462749"/>
    <n v="1.2009447865714571"/>
    <n v="0.72325530977575447"/>
    <n v="-0.53786448144320886"/>
    <n v="-0.65174985443765243"/>
    <x v="0"/>
    <n v="1"/>
    <x v="0"/>
  </r>
  <r>
    <s v="c12aeb53a19ddc407241cbb971019e4f932ab8fb"/>
    <s v="9d48a98fbb6f776101a8e472dda4878e8e55f368"/>
    <s v="ACTIVO"/>
    <s v="dd7c4e251bb4251454591a52f0c2ccd78f5324f3"/>
    <n v="38"/>
    <s v="LOGAN"/>
    <n v="2022"/>
    <s v="NUEVO LOGAN PH2"/>
    <s v="2e892f86d188d01ec5691b7918003dc271108083"/>
    <s v="NUEVO"/>
    <n v="84"/>
    <d v="2021-03-17T00:00:00"/>
    <d v="2028-03-17T00:00:00"/>
    <m/>
    <n v="44360000"/>
    <n v="44360000"/>
    <n v="0"/>
    <n v="947616"/>
    <s v="f2b6d61f97ec8f1fe44ff1e2d5c5e1ad94b895ba"/>
    <n v="-0.41379563766464073"/>
    <n v="1.2009447865714571"/>
    <n v="-0.59167211115459339"/>
    <n v="0.15243851204305939"/>
    <n v="-1.425228628399082"/>
    <x v="0"/>
    <n v="1"/>
    <x v="0"/>
  </r>
  <r>
    <s v="1063f0ed76bb7baa8375c0f35e47b8deeb8e3697"/>
    <s v="ca415c25c5dd7c45b66d55c2a637b35a960981a5"/>
    <s v="ACTIVO"/>
    <s v="ed70a076f000238f2fdd4bb14c21b7645d6cec7b"/>
    <n v="62"/>
    <s v="USADOS"/>
    <n v="2020"/>
    <s v="USADOS MM"/>
    <s v="2e892f86d188d01ec5691b7918003dc271108083"/>
    <s v="USADO"/>
    <n v="36"/>
    <d v="2021-05-31T00:00:00"/>
    <d v="2024-05-31T00:00:00"/>
    <m/>
    <n v="59000000"/>
    <n v="6000000"/>
    <n v="53000000"/>
    <n v="216890"/>
    <s v="fc7bdc755b16bdb0247d7a6271249db666c6767c"/>
    <n v="-0.69274160536812202"/>
    <n v="-2.4876863934364821"/>
    <n v="-2.7667345059731379E-2"/>
    <n v="-1.0100353679802629"/>
    <n v="0.58581618390063472"/>
    <x v="4"/>
    <n v="0.2"/>
    <x v="3"/>
  </r>
  <r>
    <s v="150fd3a96333b6978ad0cd1371065a1855a01d17"/>
    <s v="ef9271cd099a6ee2e8a5f176bae9fe326334d4b3"/>
    <s v="ACTIVO"/>
    <s v="a1568956b7a009c0968355838744514999f72b98"/>
    <n v="15"/>
    <s v="LOGAN"/>
    <n v="2020"/>
    <s v="NUEVO LOGAN PH2"/>
    <s v="2e892f86d188d01ec5691b7918003dc271108083"/>
    <s v="NUEVO"/>
    <n v="84"/>
    <d v="2019-10-12T00:00:00"/>
    <d v="2026-10-12T00:00:00"/>
    <m/>
    <n v="42390000"/>
    <n v="42615000"/>
    <n v="0"/>
    <n v="894459"/>
    <s v="18eceeb5197751c2e147ee8da1b88e8ee3917f26"/>
    <n v="-0.6684854342634714"/>
    <n v="1.2227399674011321"/>
    <n v="0.84182204474977862"/>
    <n v="-0.29332013982679322"/>
    <n v="-0.34235834485308059"/>
    <x v="0"/>
    <n v="1.0053078556263271"/>
    <x v="0"/>
  </r>
  <r>
    <s v="10e4f4d0187e2347149c19de00926915d0bd8f5c"/>
    <s v="23e50840657f4270dc2d1ee96debedaa8e171d75"/>
    <s v="ACTIVO"/>
    <s v="1e37c6928f415c93f35587957257b25f2220204d"/>
    <n v="59"/>
    <s v="SANDERO"/>
    <n v="2020"/>
    <s v="NUEVO SANDERO"/>
    <s v="2e892f86d188d01ec5691b7918003dc271108083"/>
    <s v="NUEVO"/>
    <n v="84"/>
    <d v="2019-05-27T00:00:00"/>
    <d v="2026-05-27T00:00:00"/>
    <m/>
    <n v="34230000"/>
    <n v="30807000"/>
    <n v="3423000"/>
    <n v="677677"/>
    <s v="dc07912f5d15c97d02d6d510bd9579fe85bc5dde"/>
    <n v="1.065830799719043"/>
    <n v="0.79032357974038436"/>
    <n v="0.48612183982770601"/>
    <n v="-0.70204464210252482"/>
    <n v="0.58581618390063472"/>
    <x v="0"/>
    <n v="0.9"/>
    <x v="0"/>
  </r>
  <r>
    <s v="cff0c1f700f46316593d195a5e1f9d98395ddeb3"/>
    <s v="5e13dce308d2e2053e8780278d4fbba1be106c52"/>
    <s v="ACTIVO"/>
    <s v="ac4cf0c7abcdae09914607ba0408545023141170"/>
    <n v="291"/>
    <s v="KWID"/>
    <n v="2021"/>
    <s v="KWID"/>
    <s v="2e892f86d188d01ec5691b7918003dc271108083"/>
    <s v="NUEVO"/>
    <n v="84"/>
    <d v="2020-10-23T00:00:00"/>
    <d v="2027-10-23T00:00:00"/>
    <m/>
    <n v="39450000"/>
    <n v="39450000"/>
    <n v="0"/>
    <n v="889649"/>
    <s v="8dd2e3893a694ae60c11d740aa9e097857f3681c"/>
    <n v="-2.5362106093215639"/>
    <n v="1.2009447865714571"/>
    <n v="1.078955514697826"/>
    <n v="-0.67696997944905635"/>
    <n v="-0.96114136402222416"/>
    <x v="0"/>
    <n v="1"/>
    <x v="0"/>
  </r>
  <r>
    <s v="fe4f14f014054e831c270d9958722f2a7554c94c"/>
    <s v="31110a694fd414c265441e844ff95ec279705d1f"/>
    <s v="ACTIVO"/>
    <s v="c037df174ea56656e3f2727cd283ca029d539c32"/>
    <n v="7"/>
    <s v="OROCH"/>
    <n v="2020"/>
    <s v="OROCH"/>
    <s v="aa53c8567ff812605778a953828db0859dac88bf"/>
    <s v="NUEVO"/>
    <n v="84"/>
    <d v="2019-10-10T00:00:00"/>
    <d v="2026-10-10T00:00:00"/>
    <m/>
    <n v="57290000"/>
    <n v="57290000"/>
    <n v="0"/>
    <n v="1264114"/>
    <s v="986fcbacb15e3271088bb826891fe61d934ad7da"/>
    <n v="-2.3542893260366848"/>
    <n v="1.2009447865714571"/>
    <n v="0.52564408481904745"/>
    <n v="0.34868654685195988"/>
    <n v="1.7460343448427791"/>
    <x v="0"/>
    <n v="1"/>
    <x v="0"/>
  </r>
  <r>
    <s v="2011448156bf8bef54ccc405a04f21c01d19ebb4"/>
    <s v="db731329aa716f30cb51a886ae08e4b4b42dc758"/>
    <s v="ACTIVO"/>
    <s v="199c6dec4e012c479e3865ff88b5346ccb60b104"/>
    <n v="236"/>
    <s v="SANDERO"/>
    <n v="2021"/>
    <s v="NUEVO SANDERO PH2"/>
    <s v="2e892f86d188d01ec5691b7918003dc271108083"/>
    <s v="NUEVO"/>
    <n v="84"/>
    <d v="2021-02-19T00:00:00"/>
    <d v="2028-02-19T00:00:00"/>
    <m/>
    <n v="48750000"/>
    <n v="48750000"/>
    <n v="0"/>
    <n v="1023548"/>
    <s v="e05a7593bcbc82d3470e473adb88137dfd0ae415"/>
    <n v="-0.95955948751927811"/>
    <n v="1.2009447865714571"/>
    <n v="0.16994387989697479"/>
    <n v="-0.11183153178679579"/>
    <n v="-1.5025765057952249"/>
    <x v="0"/>
    <n v="1"/>
    <x v="0"/>
  </r>
  <r>
    <s v="f10535c703aa2968889e1d1f61e7488f6b3e4e14"/>
    <s v="409b97febe4929581ae779a38cd00a511d5094ba"/>
    <s v="ACTIVO"/>
    <s v="a65c60e59165d9af643419b26154ffd93f642835"/>
    <n v="38"/>
    <s v="DUSTER"/>
    <n v="2019"/>
    <s v="DUSTER"/>
    <m/>
    <s v="NUEVO"/>
    <n v="72"/>
    <d v="2018-06-06T00:00:00"/>
    <d v="2024-06-06T00:00:00"/>
    <m/>
    <n v="57390000"/>
    <n v="42390000"/>
    <n v="15000000"/>
    <n v="918711"/>
    <s v="3a511fa6cc43568fab99dbdb57f653874780a34f"/>
    <n v="9.5583955533020917E-2"/>
    <n v="0.1277058769241165"/>
    <n v="0.1452340190169584"/>
    <n v="0.47231902507909662"/>
    <n v="-1.0384892414183671"/>
    <x v="1"/>
    <n v="0.7386304234187141"/>
    <x v="2"/>
  </r>
  <r>
    <s v="d03f5a408749c73244bc7dc883c3e97dae59910a"/>
    <s v="9d4469e5588f921d4fd899e346ef399e65e74805"/>
    <s v="ACTIVO"/>
    <s v="29a49da2eea48993622765cadaa4805e82183fcf"/>
    <n v="49"/>
    <s v="USADOS"/>
    <n v="2015"/>
    <s v="USADOS MM"/>
    <m/>
    <s v="USADO"/>
    <n v="72"/>
    <d v="2019-12-27T00:00:00"/>
    <d v="2025-12-27T00:00:00"/>
    <m/>
    <n v="44670000"/>
    <n v="30000000"/>
    <n v="14670000"/>
    <n v="725237"/>
    <s v="87e15bf1cdf86c075c8ab551c1cd6cdf48f66158"/>
    <n v="1.068735666674399E-2"/>
    <n v="-0.14756945211487271"/>
    <n v="0.68373306478441309"/>
    <n v="-0.5706897598943661"/>
    <n v="0.97255557088134947"/>
    <x v="1"/>
    <n v="0.67159167226326388"/>
    <x v="2"/>
  </r>
  <r>
    <s v="51765beeb6e98fcfab42f1312c4ec0ab9d86cd36"/>
    <s v="990658ad8c469025413fd54a5201a3e60c3f12bd"/>
    <s v="ACTIVO"/>
    <s v="326bc2b0b0799eff92891e858f0137cd54c140d7"/>
    <n v="27"/>
    <s v="USADOS"/>
    <n v="2018"/>
    <s v="USADOS MM"/>
    <m/>
    <s v="USADO"/>
    <n v="84"/>
    <d v="2021-05-20T00:00:00"/>
    <d v="2028-05-20T00:00:00"/>
    <m/>
    <n v="28500000"/>
    <n v="28500000"/>
    <n v="0"/>
    <n v="653986"/>
    <s v="fb89e69e4b80e4b8276103d586c8f44bf3e0cdc6"/>
    <n v="-1.3476582251936871"/>
    <n v="1.2009447865714571"/>
    <n v="0.36755510485368181"/>
    <n v="-0.92911126543825795"/>
    <n v="-1.5799243831913681"/>
    <x v="0"/>
    <n v="1"/>
    <x v="0"/>
  </r>
  <r>
    <s v="939cdb3e87d6f2a80bb2637edde3558e034d55a3"/>
    <s v="17294d138e69c3097e2e724de21ddbfa416a7410"/>
    <s v="ACTIVO"/>
    <s v="a1568956b7a009c0968355838744514999f72b98"/>
    <n v="236"/>
    <s v="SANDERO"/>
    <n v="2020"/>
    <s v="NUEVO SANDERO PH2"/>
    <s v="2e892f86d188d01ec5691b7918003dc271108083"/>
    <s v="NUEVO"/>
    <n v="84"/>
    <d v="2019-03-12T00:00:00"/>
    <d v="2026-03-12T00:00:00"/>
    <m/>
    <n v="43690000"/>
    <n v="39321000"/>
    <n v="4369000"/>
    <n v="825321"/>
    <s v="b522c57b2ad5bc12ca374e891604193e50995d23"/>
    <n v="-0.6684854342634714"/>
    <n v="0.79032357974038436"/>
    <n v="0.84182204474977862"/>
    <n v="-0.20244124884610751"/>
    <n v="-1.11583711881451"/>
    <x v="0"/>
    <n v="0.9"/>
    <x v="0"/>
  </r>
  <r>
    <s v="8162b8d10510abf586a9a74aec9b43d7397a0651"/>
    <s v="cf349d681661da32f327e572c0ca3522114f1c1f"/>
    <s v="ACTIVO"/>
    <s v="c75e0b9163b4fbfcae66d1b3b65d84c20f6b4c9c"/>
    <n v="50"/>
    <s v="STEPWAY"/>
    <n v="2018"/>
    <s v="NUEVO STEPWAY"/>
    <m/>
    <s v="NUEVO"/>
    <n v="72"/>
    <d v="2017-07-17T00:00:00"/>
    <d v="2023-07-17T00:00:00"/>
    <m/>
    <n v="43450000"/>
    <n v="21725000"/>
    <n v="21725000"/>
    <n v="553090"/>
    <s v="f5faa20ec38eb79836445ff6da0fea6c765c883c"/>
    <n v="-2.6938757215017919"/>
    <n v="-0.85216124758390532"/>
    <n v="0.60468857480173022"/>
    <n v="1.458921435712647"/>
    <n v="1.978077977031208"/>
    <x v="1"/>
    <n v="0.5"/>
    <x v="4"/>
  </r>
  <r>
    <s v="7150372a8006ff72d917d661ee62e1093d03dd66"/>
    <s v="8b174c89ea5fba53377e20d402e45a0eab871950"/>
    <s v="ACTIVO"/>
    <s v="93758adf11c46efe844e91612cf2940e4197d07c"/>
    <n v="46"/>
    <s v="CAPTUR"/>
    <n v="2020"/>
    <s v="CAPTUR"/>
    <s v="2e892f86d188d01ec5691b7918003dc271108083"/>
    <s v="NUEVO"/>
    <n v="60"/>
    <d v="2019-07-30T00:00:00"/>
    <d v="2024-07-30T00:00:00"/>
    <m/>
    <n v="73003000"/>
    <n v="41003000"/>
    <n v="32000000"/>
    <n v="1002138"/>
    <s v="4e5d7b0d98a26995f24bcabfb130c7187152651f"/>
    <n v="0.44729843655045393"/>
    <n v="-0.59896461695912684"/>
    <n v="-0.83793446877298672"/>
    <n v="2.6628836133261928"/>
    <n v="0.89520769348520657"/>
    <x v="3"/>
    <n v="0.56166184951303366"/>
    <x v="4"/>
  </r>
  <r>
    <s v="4a7434a23315ce15b5b0346559b000a4e6cc51e5"/>
    <s v="0230d8f33660e03f3728d4a5309f3810449c53dd"/>
    <s v="ACTIVO"/>
    <s v="3442fd2b0a938d687196a2165725a50c271c2935"/>
    <n v="241"/>
    <s v="STEPWAY"/>
    <n v="2020"/>
    <s v="NUEVO STEPWAY PH2"/>
    <s v="2e892f86d188d01ec5691b7918003dc271108083"/>
    <s v="NUEVO"/>
    <n v="24"/>
    <d v="2020-05-28T00:00:00"/>
    <d v="2022-05-28T00:00:00"/>
    <m/>
    <n v="49590000"/>
    <n v="14590000"/>
    <n v="35000000"/>
    <n v="641474"/>
    <s v="2a8b6c4fae0c9fc78fa226ee1e1ec2050ca4d295"/>
    <n v="-0.2318743543797615"/>
    <n v="-1.6971681876345399"/>
    <n v="-4.4146365390986242"/>
    <n v="0.33955753488230289"/>
    <n v="-0.4197062222492236"/>
    <x v="2"/>
    <n v="0.29421254285138132"/>
    <x v="1"/>
  </r>
  <r>
    <s v="3a5e0ab5251f8370fc669a76e7218bc27a4e24b6"/>
    <s v="da02a098b611530cc501aa847c2e344e6a257fbe"/>
    <s v="ACTIVO"/>
    <s v="5a56327f05b6ed8e8875facf6e3fe3c3e5debf50"/>
    <n v="236"/>
    <s v="DUSTER"/>
    <n v="2022"/>
    <s v="NUEVA DUSTER"/>
    <s v="2e892f86d188d01ec5691b7918003dc271108083"/>
    <s v="NUEVO"/>
    <n v="84"/>
    <d v="2021-02-06T00:00:00"/>
    <d v="2028-02-06T00:00:00"/>
    <m/>
    <n v="76642750"/>
    <n v="39321375"/>
    <n v="37321375"/>
    <n v="752868"/>
    <s v="2a8b6c4fae0c9fc78fa226ee1e1ec2050ca4d295"/>
    <n v="0.16835246884697261"/>
    <n v="-0.79858524635338168"/>
    <n v="-0.96539410409251236"/>
    <n v="3.8985521076761898E-2"/>
    <n v="4.4381042127634142E-2"/>
    <x v="0"/>
    <n v="0.51304754852872581"/>
    <x v="4"/>
  </r>
  <r>
    <s v="3d0df1846d8af399a6389f835f4068c0888a5237"/>
    <s v="266ede71edbe031629c7035443f008b7ef972cf3"/>
    <s v="ACTIVO"/>
    <s v="a1568956b7a009c0968355838744514999f72b98"/>
    <n v="61"/>
    <s v="STEPWAY"/>
    <n v="2020"/>
    <s v="NUEVO STEPWAY PH2"/>
    <s v="2e892f86d188d01ec5691b7918003dc271108083"/>
    <s v="NUEVO"/>
    <n v="84"/>
    <d v="2019-11-25T00:00:00"/>
    <d v="2026-11-25T00:00:00"/>
    <m/>
    <n v="49574850"/>
    <n v="23711020"/>
    <n v="25863830"/>
    <n v="456558"/>
    <s v="5ff736dd5fe05d193ce7c5ec63ce711d264e48d3"/>
    <n v="-0.41379563766464073"/>
    <n v="-0.94131829397718758"/>
    <n v="-0.18575632502509701"/>
    <n v="-0.35611267374889621"/>
    <n v="-0.1103147126646518"/>
    <x v="0"/>
    <n v="0.47828727671389826"/>
    <x v="4"/>
  </r>
  <r>
    <s v="55d385e0e58dd562fb7ec9de3be42bacb2a68258"/>
    <s v="d42d9577b2830766fbd3e588a4a3cb2dc3d9779e"/>
    <s v="ACTIVO"/>
    <s v="09f4ca08e9c1ac0cdf9deca10727fd9a28af9054"/>
    <n v="62"/>
    <s v="OROCH"/>
    <n v="2022"/>
    <s v="OROCH"/>
    <s v="aa53c8567ff812605778a953828db0859dac88bf"/>
    <s v="NUEVO"/>
    <n v="72"/>
    <d v="2021-05-31T00:00:00"/>
    <d v="2027-05-31T00:00:00"/>
    <m/>
    <n v="79470000"/>
    <n v="55629000"/>
    <n v="23841000"/>
    <n v="1239957"/>
    <s v="1a54234f7c81795f4271e355943d9c170a12a279"/>
    <n v="-0.26825861103673743"/>
    <n v="-3.091883392176074E-2"/>
    <n v="-0.18575632502509701"/>
    <n v="-0.5985779704288301"/>
    <n v="-0.96114136402222416"/>
    <x v="1"/>
    <n v="0.7"/>
    <x v="2"/>
  </r>
  <r>
    <s v="48893a7adb2568fcbdc96707ab7d626f30e7fbf0"/>
    <s v="100eb6a930e79a0c8ee075bc63831238470c6e68"/>
    <s v="ACTIVO"/>
    <s v="a77c76312e7298e8d8cbf37d37191bb75af8eded"/>
    <n v="220"/>
    <s v="SANDERO"/>
    <n v="2021"/>
    <s v="NUEVO SANDERO PH2"/>
    <s v="2e892f86d188d01ec5691b7918003dc271108083"/>
    <s v="NUEVO"/>
    <n v="84"/>
    <d v="2020-11-19T00:00:00"/>
    <d v="2027-11-19T00:00:00"/>
    <m/>
    <n v="45615000"/>
    <n v="35615000"/>
    <n v="10000000"/>
    <n v="800701"/>
    <s v="b0dba703f37b44650008cc7ee9293429cffbd118"/>
    <n v="-0.58358883539719453"/>
    <n v="0.30075579867038787"/>
    <n v="9.0899389914291959E-2"/>
    <n v="-0.68923780495069109"/>
    <n v="1.0499034482774929"/>
    <x v="0"/>
    <n v="0.78077386824509476"/>
    <x v="2"/>
  </r>
  <r>
    <s v="38e0e5b813ed8cb7b78d32f130287e36f4f56008"/>
    <s v="3ca9543ec903fa4ea5b715d6cb381566bacdd365"/>
    <s v="ACTIVO"/>
    <s v="a28074112feb564958f2cd181cccc92c381d5ae1"/>
    <n v="49"/>
    <s v="CAPTUR"/>
    <n v="2021"/>
    <s v="CAPTUR"/>
    <s v="2e892f86d188d01ec5691b7918003dc271108083"/>
    <s v="NUEVO"/>
    <n v="72"/>
    <d v="2020-06-08T00:00:00"/>
    <d v="2026-06-08T00:00:00"/>
    <m/>
    <n v="68890000"/>
    <n v="58890000"/>
    <n v="10000000"/>
    <n v="1445490"/>
    <s v="87e15bf1cdf86c075c8ab551c1cd6cdf48f66158"/>
    <n v="-1.4810671662692649"/>
    <n v="0.60489135816229356"/>
    <n v="0.2094661248883162"/>
    <n v="0.44237301144658242"/>
    <n v="-0.88379348662608126"/>
    <x v="1"/>
    <n v="0.8548410509507911"/>
    <x v="0"/>
  </r>
  <r>
    <s v="7487f957d77af15abb942e0999e2c338b40a4c57"/>
    <s v="00102d1a88e7652c4b7818490c544dad2016874e"/>
    <s v="ACTIVO"/>
    <s v="326bc2b0b0799eff92891e858f0137cd54c140d7"/>
    <n v="38"/>
    <s v="USADOS"/>
    <n v="2016"/>
    <s v="USADOS MM"/>
    <m/>
    <s v="USADO"/>
    <n v="84"/>
    <d v="2021-01-10T00:00:00"/>
    <d v="2028-01-10T00:00:00"/>
    <m/>
    <n v="35000000"/>
    <n v="35000000"/>
    <n v="0"/>
    <n v="770102"/>
    <s v="edec8b42d27301898d842b4436baadffcaeed7a6"/>
    <n v="0.5200669498644056"/>
    <n v="1.2009447865714571"/>
    <n v="0.76277755476709586"/>
    <n v="-0.26728196065822157"/>
    <n v="-0.49705409964536651"/>
    <x v="0"/>
    <n v="1"/>
    <x v="0"/>
  </r>
  <r>
    <s v="ccf2c28a40c7c9a1f24de524db4e8d1ddc22941c"/>
    <s v="63705fd3ff4c81c18467185e420703e9e34e138a"/>
    <s v="ACTIVO"/>
    <s v="1e37c6928f415c93f35587957257b25f2220204d"/>
    <n v="15"/>
    <s v="SANDERO"/>
    <n v="2020"/>
    <s v="NUEVO SANDERO"/>
    <s v="2e892f86d188d01ec5691b7918003dc271108083"/>
    <s v="NUEVO"/>
    <n v="84"/>
    <d v="2019-05-27T00:00:00"/>
    <d v="2026-05-27T00:00:00"/>
    <m/>
    <n v="39990000"/>
    <n v="31992000"/>
    <n v="7998000"/>
    <n v="703744"/>
    <s v="49e3e3431e014d9c5502f38bae86dc4337782419"/>
    <n v="2.2815442219069261E-2"/>
    <n v="0.37970237290931202"/>
    <n v="0.48612183982770601"/>
    <n v="-0.12510768080647519"/>
    <n v="-1.5025765057952249"/>
    <x v="0"/>
    <n v="0.8"/>
    <x v="2"/>
  </r>
  <r>
    <s v="3b53283e85e5298fe063c4d85e4f9f99df1b7267"/>
    <s v="f9407820f64a48d51eb4dfa37f5b5ae85185b57f"/>
    <s v="ACTIVO"/>
    <s v="4ed602eda8bf7f8f674b77a7266776acb1f1dd2a"/>
    <n v="15"/>
    <s v="KWID"/>
    <n v="2020"/>
    <s v="KWID"/>
    <s v="2e892f86d188d01ec5691b7918003dc271108083"/>
    <s v="NUEVO"/>
    <n v="84"/>
    <d v="2019-09-09T00:00:00"/>
    <d v="2026-09-09T00:00:00"/>
    <m/>
    <n v="37140000"/>
    <n v="37370000"/>
    <n v="0"/>
    <n v="899248"/>
    <s v="49e3e3431e014d9c5502f38bae86dc4337782419"/>
    <n v="0.1804805543992978"/>
    <n v="1.226373671216354"/>
    <n v="0.63376074299491136"/>
    <n v="-0.89246909414394293"/>
    <n v="-1.5025765057952249"/>
    <x v="0"/>
    <n v="1.0061927840603124"/>
    <x v="0"/>
  </r>
  <r>
    <s v="301089114e6a47dc0a9d7a484227dc1858d1da41"/>
    <s v="a27609f50173f15e5ad39a36ceb115a4117aa6b5"/>
    <s v="ACTIVO"/>
    <s v="a77c76312e7298e8d8cbf37d37191bb75af8eded"/>
    <n v="246"/>
    <s v="OROCH"/>
    <n v="2021"/>
    <s v="OROCH"/>
    <s v="aa53c8567ff812605778a953828db0859dac88bf"/>
    <s v="NUEVO"/>
    <n v="84"/>
    <d v="2021-07-01T00:00:00"/>
    <d v="2028-07-01T00:00:00"/>
    <m/>
    <n v="65550000"/>
    <n v="59050000"/>
    <n v="6500000"/>
    <n v="1239806"/>
    <s v="f1460623c17c08451d00fb38742b8e09eea4ea70"/>
    <n v="-2.569689999023184E-2"/>
    <n v="0.79376891404636574"/>
    <n v="0.16994387989697479"/>
    <n v="-0.1447530623183457"/>
    <n v="-0.26501046745693763"/>
    <x v="0"/>
    <n v="0.90083905415713195"/>
    <x v="0"/>
  </r>
  <r>
    <s v="ed0631a82e8738e684ca0f8998b8bb8422275122"/>
    <s v="b9fdfc17efa6c476b7e8e52de3ec8fb5f449269f"/>
    <s v="ACTIVO"/>
    <s v="51b223e24d57bc8c01c5001f8833c44559fa1fc7"/>
    <n v="241"/>
    <s v="LOGAN"/>
    <n v="2018"/>
    <s v="NUEVO LOGAN"/>
    <m/>
    <s v="NUEVO"/>
    <n v="72"/>
    <d v="2017-10-26T00:00:00"/>
    <d v="2023-10-26T00:00:00"/>
    <m/>
    <n v="37344500"/>
    <n v="33344500"/>
    <n v="4000000"/>
    <n v="758716"/>
    <s v="3bd407b4fe5e1aec019d8f43916e0ac0a7af1a3b"/>
    <n v="-0.97168757307160336"/>
    <n v="0.76112504676391091"/>
    <n v="0.80229979975843724"/>
    <n v="-0.12863448979355299"/>
    <n v="-0.72909773183379534"/>
    <x v="1"/>
    <n v="0.89288918046834209"/>
    <x v="0"/>
  </r>
  <r>
    <s v="455a67f8a99fa9d91b5c3f8a5657e87c566e6242"/>
    <s v="901189fd2b7f40968fb2e58804bad1400a176cb2"/>
    <s v="ACTIVO"/>
    <s v="93758adf11c46efe844e91612cf2940e4197d07c"/>
    <n v="76"/>
    <s v="OROCH"/>
    <n v="2020"/>
    <s v="OROCH"/>
    <s v="aa53c8567ff812605778a953828db0859dac88bf"/>
    <s v="NUEVO"/>
    <n v="84"/>
    <d v="2019-08-30T00:00:00"/>
    <d v="2026-08-30T00:00:00"/>
    <m/>
    <n v="63990000"/>
    <n v="52851345"/>
    <n v="11138655"/>
    <n v="1067139"/>
    <s v="7924337d88e47fbd8bbc9b5a39ff61f133863b20"/>
    <n v="0.16835246884697261"/>
    <n v="0.48618186133705138"/>
    <n v="0.37516289988104551"/>
    <n v="1.1083126119631119"/>
    <n v="0.50846830650449182"/>
    <x v="0"/>
    <n v="0.82593131739334269"/>
    <x v="0"/>
  </r>
  <r>
    <s v="4d31b606e710a78e291de6d6d7ff628d7a2cc355"/>
    <s v="a6facec18c9b895d853b5dd00787416ac41e7049"/>
    <s v="ACTIVO"/>
    <s v="f92259594cc36db09951704e2e59eef51308995c"/>
    <n v="61"/>
    <s v="SANDERO"/>
    <n v="2020"/>
    <s v="NUEVO SANDERO"/>
    <s v="2e892f86d188d01ec5691b7918003dc271108083"/>
    <s v="NUEVO"/>
    <n v="72"/>
    <d v="2019-09-30T00:00:00"/>
    <d v="2025-09-30T00:00:00"/>
    <m/>
    <n v="36335000"/>
    <n v="32701500"/>
    <n v="3633500"/>
    <n v="795282"/>
    <s v="5ff736dd5fe05d193ce7c5ec63ce711d264e48d3"/>
    <n v="1.090086970823694"/>
    <n v="0.79032357974038436"/>
    <n v="0.16994387989697479"/>
    <n v="-0.65826454928777911"/>
    <n v="0.58581618390063472"/>
    <x v="1"/>
    <n v="0.9"/>
    <x v="0"/>
  </r>
  <r>
    <s v="a64a51a50199af5dfabdc87a52f122130c4f0689"/>
    <s v="997f34a71375c0ade65da6e3758015e84d8f32ce"/>
    <s v="ACTIVO"/>
    <s v="0e4bd50a5f4aa6b49b21f346683750150d7d842a"/>
    <n v="84"/>
    <s v="SANDERO"/>
    <n v="2020"/>
    <s v="NUEVO SANDERO"/>
    <s v="2e892f86d188d01ec5691b7918003dc271108083"/>
    <s v="NUEVO"/>
    <n v="84"/>
    <d v="2019-03-21T00:00:00"/>
    <d v="2026-03-21T00:00:00"/>
    <m/>
    <n v="37990000"/>
    <n v="25990000"/>
    <n v="12000000"/>
    <n v="512934"/>
    <s v="0b9e5ef7ecdb21c3df2e91f8c180559e4790ebd3"/>
    <n v="0.45942652210277918"/>
    <n v="-9.6095087598816811E-2"/>
    <n v="0.10414455892273081"/>
    <n v="-0.1040427470606754"/>
    <n v="0.35377255171220601"/>
    <x v="0"/>
    <n v="0.68412740194788102"/>
    <x v="2"/>
  </r>
  <r>
    <s v="99a54889728d710fc5a840c4c30ecd46dfff1802"/>
    <s v="dcbbab63844444b3a7991324d6cace3db2c62b06"/>
    <s v="ACTIVO"/>
    <s v="8755282562f500d9f6dcb85211a47e8d88e90dcb"/>
    <n v="76"/>
    <s v="DUSTER"/>
    <n v="2019"/>
    <s v="DUSTER"/>
    <s v="2e892f86d188d01ec5691b7918003dc271108083"/>
    <s v="NUEVO"/>
    <n v="84"/>
    <d v="2019-06-28T00:00:00"/>
    <d v="2026-06-28T00:00:00"/>
    <m/>
    <n v="56990000"/>
    <n v="8000000"/>
    <n v="48990000"/>
    <n v="162341"/>
    <s v="977d2d7691d404ed0e63704ec1471b1a8671ac9d"/>
    <n v="-3.7824985542557123E-2"/>
    <n v="-2.3288556911709959"/>
    <n v="-0.54145652994716964"/>
    <n v="-0.6631501721270211"/>
    <n v="-1.11583711881451"/>
    <x v="0"/>
    <n v="0.2"/>
    <x v="3"/>
  </r>
  <r>
    <s v="a20400ebc91ca551e8b2e20ab3ce814fc50af30e"/>
    <s v="7fc77fa73a4dd4cd9f6722294d26cf44045d4c11"/>
    <s v="ACTIVO"/>
    <s v="310778d9d7ff8bd657b127d2b19096397041abce"/>
    <n v="236"/>
    <s v="STEPWAY"/>
    <n v="2020"/>
    <s v="NUEVO STEPWAY"/>
    <s v="2e892f86d188d01ec5691b7918003dc271108083"/>
    <s v="NUEVO"/>
    <n v="72"/>
    <d v="2019-09-27T00:00:00"/>
    <d v="2025-09-27T00:00:00"/>
    <m/>
    <n v="42740500"/>
    <n v="38440500"/>
    <n v="4300000"/>
    <n v="834656"/>
    <s v="373e0d63cac8bf96eefec2abf3828a28fc0aa41d"/>
    <n v="-1.7721412195250721"/>
    <n v="0.78783048295460356"/>
    <n v="0.16994387989697479"/>
    <n v="-0.45188614896941232"/>
    <n v="-0.4197062222492236"/>
    <x v="1"/>
    <n v="0.89939284753337001"/>
    <x v="0"/>
  </r>
  <r>
    <s v="c35853bb581d331ff9e06ec745bfef496978c599"/>
    <s v="06449842786e1b891b758ef66f51ff7ee0fc34c6"/>
    <s v="ACTIVO"/>
    <s v="72818f593abef36e7d4f2867b3e4178f3e924e5d"/>
    <n v="60"/>
    <s v="SANDERO"/>
    <n v="2019"/>
    <s v="NUEVO SANDERO"/>
    <m/>
    <s v="NUEVO"/>
    <n v="84"/>
    <d v="2019-02-01T00:00:00"/>
    <d v="2026-02-01T00:00:00"/>
    <m/>
    <n v="33600000"/>
    <n v="31850000"/>
    <n v="1750000"/>
    <n v="618751"/>
    <s v="d7ba29214e26fca7c43eb9f199a80e049e060e7b"/>
    <n v="-1.2870177974320609"/>
    <n v="0.98707957468027296"/>
    <n v="-0.1036306413006445"/>
    <n v="-0.8069706944572077"/>
    <n v="-1.425228628399082"/>
    <x v="0"/>
    <n v="0.94791666666666663"/>
    <x v="0"/>
  </r>
  <r>
    <s v="d1c229f44966778ccb396c25f926a166fffe8cad"/>
    <s v="f9794f0d299518c58a32ebd7e229f9b72b1a1dc0"/>
    <s v="ACTIVO"/>
    <s v="1a40330e0c1910a089543270536f2ed114a0c345"/>
    <n v="50"/>
    <s v="STEPWAY"/>
    <n v="2021"/>
    <s v="NUEVO STEPWAY PH2"/>
    <s v="2e892f86d188d01ec5691b7918003dc271108083"/>
    <s v="NUEVO"/>
    <n v="72"/>
    <d v="2021-05-01T00:00:00"/>
    <d v="2027-05-01T00:00:00"/>
    <m/>
    <n v="55450000"/>
    <n v="20450000"/>
    <n v="35000000"/>
    <n v="524569"/>
    <s v="1d5416a29d73c5f6881c220822ee3df576447e02"/>
    <n v="-1.638732278449494"/>
    <n v="-1.3908933088455919"/>
    <n v="0.24898836987965761"/>
    <n v="-0.45103713923960381"/>
    <n v="-0.96114136402222416"/>
    <x v="1"/>
    <n v="0.36880072137060416"/>
    <x v="1"/>
  </r>
  <r>
    <s v="05c201cf3f427bc634896084d73cbf7e25ed52c0"/>
    <s v="5dbeea73eef6ba5966571cbbbf958b865c0e31d3"/>
    <s v="ACTIVO"/>
    <s v="d42a5de8f4df177aed40c98366cc193eafa30db8"/>
    <n v="38"/>
    <s v="STEPWAY"/>
    <n v="2020"/>
    <s v="NUEVO STEPWAY"/>
    <s v="2e892f86d188d01ec5691b7918003dc271108083"/>
    <s v="NUEVO"/>
    <n v="72"/>
    <d v="2019-10-23T00:00:00"/>
    <d v="2025-10-23T00:00:00"/>
    <m/>
    <n v="44490000"/>
    <n v="22245000"/>
    <n v="22245000"/>
    <n v="571586"/>
    <s v="e930ed8a49045100853f6396856eaf443e98b2ef"/>
    <n v="8.3455869980695638E-2"/>
    <n v="-0.85216124758390532"/>
    <n v="-0.38336754998180411"/>
    <n v="-0.6495135756614574"/>
    <n v="-0.18766259006079469"/>
    <x v="1"/>
    <n v="0.5"/>
    <x v="4"/>
  </r>
  <r>
    <s v="7f052d2c83391dd8834d48c2e10bf79ae673aaf8"/>
    <s v="398c81c0323f6401a7c5d571f7483c257850d6ff"/>
    <s v="ACTIVO"/>
    <s v="a77c76312e7298e8d8cbf37d37191bb75af8eded"/>
    <n v="62"/>
    <s v="LOGAN"/>
    <n v="2021"/>
    <s v="NUEVO LOGAN PH2"/>
    <s v="2e892f86d188d01ec5691b7918003dc271108083"/>
    <s v="NUEVO"/>
    <n v="84"/>
    <d v="2020-08-10T00:00:00"/>
    <d v="2027-08-10T00:00:00"/>
    <m/>
    <n v="45420000"/>
    <n v="41173000"/>
    <n v="4247000"/>
    <n v="883669"/>
    <s v="1a54234f7c81795f4271e355943d9c170a12a279"/>
    <n v="-1.1657369419088079"/>
    <n v="0.81699316494847907"/>
    <n v="0.44659959483636458"/>
    <n v="-0.57773906312009038"/>
    <n v="0.35377255171220601"/>
    <x v="0"/>
    <n v="0.90649493615147514"/>
    <x v="0"/>
  </r>
  <r>
    <s v="04acfb50a7b70902b80527b49cbcf1df727ac3b2"/>
    <s v="27b1565cf2bd37a809af0915c470ca168dde680f"/>
    <s v="ACTIVO"/>
    <s v="c68c074cfeb538be28c92667e7af1fc11090b603"/>
    <n v="83"/>
    <s v="KWID"/>
    <n v="2021"/>
    <s v="KWID"/>
    <s v="2e892f86d188d01ec5691b7918003dc271108083"/>
    <s v="NUEVO"/>
    <n v="84"/>
    <d v="2021-04-23T00:00:00"/>
    <d v="2028-04-23T00:00:00"/>
    <m/>
    <n v="40310000"/>
    <n v="42310000"/>
    <n v="0"/>
    <n v="929047"/>
    <s v="1e97f857ff04d08f60d1d02ac426fe6cb5c11668"/>
    <n v="-1.456810995164614"/>
    <n v="1.4046764694447249"/>
    <n v="-0.22527857001643839"/>
    <n v="-0.65636605997796493"/>
    <n v="-0.72909773183379534"/>
    <x v="0"/>
    <n v="1.0496154800297692"/>
    <x v="0"/>
  </r>
  <r>
    <s v="b73be1f657e5087b62d5c6d6d15b8cfe88f7fdf7"/>
    <s v="394be8540bc1de339cb83e944cd83b9c32720195"/>
    <s v="ACTIVO"/>
    <s v="4db898134df57de25ee14fc3156c0fe345e0de51"/>
    <n v="38"/>
    <s v="STEPWAY"/>
    <n v="2019"/>
    <s v="NUEVO STEPWAY"/>
    <m/>
    <s v="NUEVO"/>
    <n v="84"/>
    <d v="2018-11-30T00:00:00"/>
    <d v="2025-11-30T00:00:00"/>
    <m/>
    <n v="41141907"/>
    <n v="27141907"/>
    <n v="14000000"/>
    <n v="584380"/>
    <s v="a1a8973e91fb3dd53c50b0f77fca45b4a317437d"/>
    <n v="1.453929537393452"/>
    <n v="-0.19634019966776031"/>
    <n v="0.2094661248883162"/>
    <n v="-0.63818536960669048"/>
    <n v="1.127251325673635"/>
    <x v="0"/>
    <n v="0.65971436375081005"/>
    <x v="2"/>
  </r>
  <r>
    <s v="3a97f2c85fb948077a2468e243ed48bd57d40f24"/>
    <s v="30c608aea6ad1ec3bdd8b6c059750bf7a5e68599"/>
    <s v="ACTIVO"/>
    <s v="d134295aa308132952922ea41c885a33d4580c23"/>
    <n v="48"/>
    <s v="SANDERO"/>
    <n v="2021"/>
    <s v="NUEVO SANDERO PH2"/>
    <s v="2e892f86d188d01ec5691b7918003dc271108083"/>
    <s v="NUEVO"/>
    <n v="60"/>
    <d v="2021-03-29T00:00:00"/>
    <d v="2026-03-29T00:00:00"/>
    <m/>
    <n v="44200000"/>
    <n v="30200000"/>
    <n v="14000000"/>
    <n v="696753"/>
    <s v="1aba83a2bcdc0ee0ade96b67732e7d9804307f8e"/>
    <n v="-2.569689999023184E-2"/>
    <n v="-9.9665370812030543E-2"/>
    <n v="-1.441681460674811"/>
    <n v="-8.1628292767025198E-2"/>
    <n v="0.74051193869292065"/>
    <x v="3"/>
    <n v="0.68325791855203621"/>
    <x v="2"/>
  </r>
  <r>
    <s v="44b78c95f8f0922bfd9fa53e466bffcb04452b48"/>
    <s v="cc5d67a8751c77d411afb1957c3c105920fe258a"/>
    <s v="ACTIVO"/>
    <s v="58464c00dc8337ea9400e9dbf885ffffcb81c578"/>
    <n v="62"/>
    <s v="KWID"/>
    <n v="2021"/>
    <s v="KWID"/>
    <s v="2e892f86d188d01ec5691b7918003dc271108083"/>
    <s v="NUEVO"/>
    <n v="60"/>
    <d v="2020-07-17T00:00:00"/>
    <d v="2025-07-17T00:00:00"/>
    <m/>
    <n v="38590000"/>
    <n v="28590000"/>
    <n v="10000000"/>
    <n v="772522"/>
    <s v="e3641dd6fa4340be1e1a0c44a89e0218e2c9b4d8"/>
    <n v="-1.505323337373915"/>
    <n v="0.13688361312996289"/>
    <n v="9.0899389914291959E-2"/>
    <n v="-0.3192736835453644"/>
    <n v="-1.425228628399082"/>
    <x v="3"/>
    <n v="0.74086550919927441"/>
    <x v="2"/>
  </r>
  <r>
    <s v="56dd9e655ed3e03f833954c5080351904eac9bb1"/>
    <s v="2edf93da112ae2542f3b52993734358ad1fac880"/>
    <s v="ACTIVO"/>
    <s v="326bc2b0b0799eff92891e858f0137cd54c140d7"/>
    <n v="38"/>
    <s v="USADOS"/>
    <n v="2018"/>
    <s v="USADOS MM"/>
    <m/>
    <s v="USADO"/>
    <n v="84"/>
    <d v="2021-09-03T00:00:00"/>
    <d v="2028-09-03T00:00:00"/>
    <m/>
    <n v="42000000"/>
    <n v="42000000"/>
    <n v="0"/>
    <n v="979349"/>
    <s v="76c9cd8386f602314b92c098d88f738459249279"/>
    <n v="-0.63210117760649565"/>
    <n v="1.2009447865714571"/>
    <n v="1.513700209602582"/>
    <n v="-0.42382103374926111"/>
    <n v="-1.657272260587511"/>
    <x v="0"/>
    <n v="1"/>
    <x v="0"/>
  </r>
  <r>
    <s v="181130b0829b48cd616b59de1de055e8327b9446"/>
    <s v="bfce25775ffbb0be7702573cc92fe43362103163"/>
    <s v="ACTIVO"/>
    <s v="236d00d4f1760cf071da84eec797206f3746a858"/>
    <n v="61"/>
    <s v="KWID"/>
    <n v="2022"/>
    <s v="KWID"/>
    <s v="2e892f86d188d01ec5691b7918003dc271108083"/>
    <s v="NUEVO"/>
    <n v="48"/>
    <d v="2021-05-19T00:00:00"/>
    <d v="2025-05-19T00:00:00"/>
    <m/>
    <n v="42690000"/>
    <n v="43730800"/>
    <n v="0"/>
    <n v="1325516"/>
    <s v="7ff7deeb7eff0b09f4dc8ce4bdcc24fc3c9a3b52"/>
    <n v="-0.17123392661813511"/>
    <n v="1.301055948920901"/>
    <n v="-0.42288979497314538"/>
    <n v="0.30371193252916862"/>
    <n v="-3.2966835268508812E-2"/>
    <x v="5"/>
    <n v="1.0243804169594752"/>
    <x v="0"/>
  </r>
  <r>
    <s v="eecfe791f4dd05f8f9e2f5930f5c848849b1b91e"/>
    <s v="47869a76e497d3ea70dd14b987264b6c66b518bb"/>
    <s v="ACTIVO"/>
    <s v="b015fc4d0ad8050efb8f4d92b7490b29a1fa8737"/>
    <n v="76"/>
    <s v="STEPWAY"/>
    <n v="2022"/>
    <s v="NUEVO STEPWAY PH2"/>
    <s v="2e892f86d188d01ec5691b7918003dc271108083"/>
    <s v="NUEVO"/>
    <n v="84"/>
    <d v="2021-07-26T00:00:00"/>
    <d v="2028-07-26T00:00:00"/>
    <m/>
    <n v="55990000"/>
    <n v="55990000"/>
    <n v="0"/>
    <n v="1171855"/>
    <s v="cca028d5175addbf7cc3ee31799dcae7f9872a54"/>
    <n v="-1.8206535617343731"/>
    <n v="1.2009447865714571"/>
    <n v="0.13042163490563341"/>
    <n v="0.25060733645045108"/>
    <n v="-1.425228628399082"/>
    <x v="0"/>
    <n v="1"/>
    <x v="0"/>
  </r>
  <r>
    <s v="8d7688831fe366e4cc39013e9097e8dab90043e4"/>
    <s v="de50beedd254fe1694321e528c490767b68e0c3b"/>
    <s v="ACTIVO"/>
    <s v="d19c40609c4807762585bd10be1ea09dc899fb2b"/>
    <n v="1406792"/>
    <s v="USADOS"/>
    <n v="2022"/>
    <s v="USADOS MM"/>
    <m/>
    <s v="USADO"/>
    <n v="72"/>
    <d v="2021-04-28T00:00:00"/>
    <d v="2027-04-28T00:00:00"/>
    <m/>
    <n v="91500000"/>
    <n v="62500000"/>
    <n v="29000000"/>
    <n v="1469391"/>
    <s v="989d6c980acc6eb365b5c3cc39b81f5cbb4c4020"/>
    <n v="-0.4986922365309176"/>
    <n v="-0.1004776175925981"/>
    <n v="0.56516632981038883"/>
    <n v="-0.26284772688564872"/>
    <n v="0.97255557088134947"/>
    <x v="1"/>
    <n v="0.68306010928961747"/>
    <x v="2"/>
  </r>
  <r>
    <s v="22a5e4a7a1daef0ad134c7c5d4df7586db739acf"/>
    <s v="eb62dffb79810fe1da29f202934768adbaa0b6e9"/>
    <s v="ACTIVO"/>
    <s v="5a56327f05b6ed8e8875facf6e3fe3c3e5debf50"/>
    <n v="220"/>
    <s v="DUSTER"/>
    <n v="2022"/>
    <s v="NUEVA DUSTER"/>
    <s v="2e892f86d188d01ec5691b7918003dc271108083"/>
    <s v="NUEVO"/>
    <n v="84"/>
    <d v="2021-05-19T00:00:00"/>
    <d v="2028-05-19T00:00:00"/>
    <m/>
    <n v="77350000"/>
    <n v="63480000"/>
    <n v="13870000"/>
    <n v="1359362"/>
    <s v="d5e3c217d8ea2998bad4e657513b99b45ba38544"/>
    <n v="-0.60784500650184503"/>
    <n v="0.46464017910578442"/>
    <n v="-0.55917526138842255"/>
    <n v="2.1000509008449249"/>
    <n v="-0.80644560922993824"/>
    <x v="0"/>
    <n v="0.82068519715578536"/>
    <x v="0"/>
  </r>
  <r>
    <s v="ca7533d0b818e6a203fdd09d47f3d9ceebbae286"/>
    <s v="397598bf28453383d943b7f98e8620c683a6131a"/>
    <s v="ACTIVO"/>
    <s v="1dba5f65a4ace50946aaf5539428c8ec727712e3"/>
    <n v="38"/>
    <s v="KWID"/>
    <n v="2022"/>
    <s v="KWID"/>
    <s v="2e892f86d188d01ec5691b7918003dc271108083"/>
    <s v="NUEVO"/>
    <n v="84"/>
    <d v="2021-05-05T00:00:00"/>
    <d v="2028-05-05T00:00:00"/>
    <m/>
    <n v="39120000"/>
    <n v="39120000"/>
    <n v="0"/>
    <n v="964508"/>
    <s v="f00f1606f9686df6c4f674ed3907718435a75514"/>
    <n v="-0.88679097420532638"/>
    <n v="1.2009447865714571"/>
    <n v="0.16994387989697479"/>
    <n v="-0.5406511451224395"/>
    <n v="0.89520769348520657"/>
    <x v="0"/>
    <n v="1"/>
    <x v="0"/>
  </r>
  <r>
    <s v="453a0b04607a8309897da1f3a3eb5b1ef1748681"/>
    <s v="c6a9c678b54815b1c65f40a1a054ad9260b694b3"/>
    <s v="ACTIVO"/>
    <s v="c68c074cfeb538be28c92667e7af1fc11090b603"/>
    <n v="38"/>
    <s v="KWID"/>
    <n v="2021"/>
    <s v="KWID"/>
    <s v="2e892f86d188d01ec5691b7918003dc271108083"/>
    <s v="NUEVO"/>
    <n v="84"/>
    <d v="2021-03-03T00:00:00"/>
    <d v="2028-03-03T00:00:00"/>
    <m/>
    <n v="42410000"/>
    <n v="38410000"/>
    <n v="4000000"/>
    <n v="848409"/>
    <s v="f00f1606f9686df6c4f674ed3907718435a75514"/>
    <n v="-7.420924219953294E-2"/>
    <n v="0.81365763087131771"/>
    <n v="-0.1462340800337556"/>
    <n v="-0.5678805267618019"/>
    <n v="-1.1931849962106531"/>
    <x v="0"/>
    <n v="0.90568262202310779"/>
    <x v="0"/>
  </r>
  <r>
    <s v="8b8d9fceec7baa7a2fe67b4ff333370706040598"/>
    <s v="5fdc3e569c97f380153ee84de41d5adede4f432a"/>
    <s v="ACTIVO"/>
    <s v="4ed602eda8bf7f8f674b77a7266776acb1f1dd2a"/>
    <n v="62"/>
    <s v="KWID"/>
    <n v="2020"/>
    <s v="KWID"/>
    <s v="2e892f86d188d01ec5691b7918003dc271108083"/>
    <s v="NUEVO"/>
    <n v="60"/>
    <d v="2019-09-20T00:00:00"/>
    <d v="2024-09-20T00:00:00"/>
    <m/>
    <n v="33720000"/>
    <n v="30348000"/>
    <n v="3372000"/>
    <n v="775188"/>
    <s v="f99cba83470b6744b02cb8a0d0c03e84221970cc"/>
    <n v="-0.1348496699611593"/>
    <n v="0.79032357974038436"/>
    <n v="-0.11906095571240891"/>
    <n v="-0.41331528512626331"/>
    <n v="-0.4197062222492236"/>
    <x v="3"/>
    <n v="0.9"/>
    <x v="0"/>
  </r>
  <r>
    <s v="51497ec44a85026ef750bc58e5f555f853cd51e0"/>
    <s v="3357a41201f77d04b568abd156d8adbad4e204e5"/>
    <s v="ACTIVO"/>
    <s v="85ace3a84a80c0e854519914fde3b46a8c91f803"/>
    <n v="61"/>
    <s v="STEPWAY"/>
    <n v="2020"/>
    <s v="NUEVO STEPWAY PH2"/>
    <s v="2e892f86d188d01ec5691b7918003dc271108083"/>
    <s v="NUEVO"/>
    <n v="60"/>
    <d v="2020-07-01T00:00:00"/>
    <d v="2025-07-01T00:00:00"/>
    <m/>
    <n v="48170000"/>
    <n v="28170000"/>
    <n v="20000000"/>
    <n v="699500"/>
    <s v="5ff736dd5fe05d193ce7c5ec63ce711d264e48d3"/>
    <n v="8.3455869980695638E-2"/>
    <n v="-0.50393877926235009"/>
    <n v="-0.58097877493851102"/>
    <n v="6.9776320447219904"/>
    <n v="1.281947080465921"/>
    <x v="3"/>
    <n v="0.58480381980485785"/>
    <x v="4"/>
  </r>
  <r>
    <s v="11eca3ebfd86dde9c5ab1ab89ee8d907fa1c6b89"/>
    <s v="41cd442d0439348704cc4c1899239432c61d8e33"/>
    <s v="ACTIVO"/>
    <s v="326bc2b0b0799eff92891e858f0137cd54c140d7"/>
    <n v="1242909"/>
    <s v="USADOS"/>
    <n v="2017"/>
    <s v="USADOS MM"/>
    <m/>
    <s v="USADO"/>
    <n v="84"/>
    <d v="2021-06-07T00:00:00"/>
    <d v="2028-06-07T00:00:00"/>
    <m/>
    <n v="63900000"/>
    <n v="35000000"/>
    <n v="28900000"/>
    <n v="770808"/>
    <s v="5a6c182d6041dc624b8f67b4fb96570a8bc021d5"/>
    <n v="-0.28038669658906262"/>
    <n v="-0.65616833978503664"/>
    <n v="-0.18575632502509701"/>
    <n v="-0.17223800982633691"/>
    <n v="0.89520769348520657"/>
    <x v="0"/>
    <n v="0.54773082942097029"/>
    <x v="4"/>
  </r>
  <r>
    <s v="0b1fb6d65a82e661c37d23e529d927c56f32b6ad"/>
    <s v="fda8c74ecff0b535b15ab20d55399a75edaeb3fb"/>
    <s v="ACTIVO"/>
    <s v="5a56327f05b6ed8e8875facf6e3fe3c3e5debf50"/>
    <n v="60"/>
    <s v="DUSTER"/>
    <n v="2022"/>
    <s v="NUEVA DUSTER"/>
    <s v="2e892f86d188d01ec5691b7918003dc271108083"/>
    <s v="NUEVO"/>
    <n v="84"/>
    <d v="2021-11-05T00:00:00"/>
    <d v="2028-11-05T00:00:00"/>
    <m/>
    <n v="57883500"/>
    <n v="31411613"/>
    <n v="26471887"/>
    <n v="524821"/>
    <s v="f1d1664111e6f2f8ade0ee2a6ae1e5655406ed0c"/>
    <n v="-1.3568814437906571E-2"/>
    <n v="-0.67695101914792388"/>
    <n v="-1.0532374314776181"/>
    <n v="-0.1181552934685946"/>
    <n v="-0.4197062222492236"/>
    <x v="0"/>
    <n v="0.54266955177209397"/>
    <x v="4"/>
  </r>
  <r>
    <s v="4881e008ae3e1b6f835e9e9326fc7e272ccf68e2"/>
    <s v="f2be724045863a4bbed5daa1ba9c49a9a639ba89"/>
    <s v="ACTIVO"/>
    <s v="a77c76312e7298e8d8cbf37d37191bb75af8eded"/>
    <n v="76"/>
    <s v="LOGAN"/>
    <n v="2020"/>
    <s v="NUEVO LOGAN PH2"/>
    <s v="2e892f86d188d01ec5691b7918003dc271108083"/>
    <s v="NUEVO"/>
    <n v="84"/>
    <d v="2020-07-27T00:00:00"/>
    <d v="2027-07-27T00:00:00"/>
    <m/>
    <n v="39890000"/>
    <n v="30390000"/>
    <n v="9500000"/>
    <n v="650204"/>
    <s v="e479a237a33c879450fd7f632a21723886088e64"/>
    <n v="-1.044456086385555"/>
    <n v="0.2230301551111438"/>
    <n v="0.4070773498450232"/>
    <n v="-0.93894258569105604"/>
    <n v="-1.811968015379797"/>
    <x v="0"/>
    <n v="0.76184507395337175"/>
    <x v="2"/>
  </r>
  <r>
    <s v="cfc924718078c0350edd07d8693cb6c974013002"/>
    <s v="a41ae0a810831a6b556044495321cfab005105a9"/>
    <s v="ACTIVO"/>
    <s v="5ca70ef2d2ca6a4f7b1ebf8f88a939b20a831910"/>
    <n v="60"/>
    <s v="USADOS"/>
    <n v="2017"/>
    <s v="USADOS MM"/>
    <m/>
    <s v="USADO"/>
    <n v="72"/>
    <d v="2018-04-27T00:00:00"/>
    <d v="2024-04-27T00:00:00"/>
    <m/>
    <n v="39000000"/>
    <n v="35100000"/>
    <n v="3900000"/>
    <n v="827972"/>
    <s v="002cf26c2c656a51db8195e4bd8bbcee3903d748"/>
    <n v="-0.122721584408834"/>
    <n v="0.79032357974038436"/>
    <n v="0.32803285986234038"/>
    <n v="-0.32906384773620151"/>
    <n v="-0.88379348662608126"/>
    <x v="1"/>
    <n v="0.9"/>
    <x v="0"/>
  </r>
  <r>
    <s v="3bac4d9057751ced8f548a5e64edf2f1368ef4f2"/>
    <s v="f51f00cf9f0cb64a2b5c2c049608139a3566612f"/>
    <s v="ACTIVO"/>
    <s v="b3a39e4905958eae9bb3d086a023ed2b34babacc"/>
    <n v="291"/>
    <s v="KWID"/>
    <n v="2022"/>
    <s v="KWID"/>
    <s v="2e892f86d188d01ec5691b7918003dc271108083"/>
    <s v="NUEVO"/>
    <n v="48"/>
    <d v="2021-01-10T00:00:00"/>
    <d v="2025-01-10T00:00:00"/>
    <m/>
    <n v="42870000"/>
    <n v="22870000"/>
    <n v="20000000"/>
    <n v="661615"/>
    <s v="2af90d6a2f5bbb3be191863ff06e138bd50b2305"/>
    <n v="-1.1778650274611331"/>
    <n v="-0.71471281469316839"/>
    <n v="-0.2648008150077798"/>
    <n v="-0.32424991610166581"/>
    <n v="-0.65174985443765243"/>
    <x v="5"/>
    <n v="0.53347329134592958"/>
    <x v="4"/>
  </r>
  <r>
    <s v="fb3c88dfc573ab0423baf1afb38b993304764fb9"/>
    <s v="7d9ed5d27690e2b1d76f7a97e9bba78e9e142bf8"/>
    <s v="ACTIVO"/>
    <s v="af679d31140b656992f7cc41dd65553cf5b33e96"/>
    <n v="236"/>
    <s v="USADOS"/>
    <n v="2018"/>
    <s v="USADOS MM"/>
    <m/>
    <s v="USADO"/>
    <n v="84"/>
    <d v="2021-08-11T00:00:00"/>
    <d v="2028-08-11T00:00:00"/>
    <m/>
    <n v="37500000"/>
    <n v="34500000"/>
    <n v="3000000"/>
    <n v="970495"/>
    <s v="0f9b5dd1053091f7cd0591c9ce15485174f94dc7"/>
    <n v="-0.31677095324603838"/>
    <n v="0.87244782110659891"/>
    <n v="0.92086653473246149"/>
    <n v="-0.86193395139868034"/>
    <n v="-0.4197062222492236"/>
    <x v="0"/>
    <n v="0.92"/>
    <x v="0"/>
  </r>
  <r>
    <s v="c56d8059b785e8b95345b010b37c7cf7d8bbb2a7"/>
    <s v="0e4b5bc25111adde05397948af58665182516f56"/>
    <s v="ACTIVO"/>
    <s v="2cafd11f90ed099e28a35c47f0a1cb0005209f30"/>
    <n v="50"/>
    <s v="DUSTER"/>
    <n v="2022"/>
    <s v="NUEVA DUSTER"/>
    <s v="2e892f86d188d01ec5691b7918003dc271108083"/>
    <s v="NUEVO"/>
    <n v="36"/>
    <d v="2021-08-30T00:00:00"/>
    <d v="2024-08-30T00:00:00"/>
    <m/>
    <n v="83990000"/>
    <n v="37490000"/>
    <n v="46500000"/>
    <n v="803936"/>
    <s v="2b6df99bd30f7bb1ed920f30ad5b5072040c5336"/>
    <n v="-0.97168757307160336"/>
    <n v="-1.072407531281248"/>
    <n v="-0.50193428495582826"/>
    <n v="1.343234400770063"/>
    <n v="0.66316406129677774"/>
    <x v="4"/>
    <n v="0.44636266222169307"/>
    <x v="4"/>
  </r>
  <r>
    <s v="081743f849e1dac6c16765cfb2d65a118e065ba8"/>
    <s v="3672ac72a018ecd3eb16ef69787db084643e178b"/>
    <s v="ACTIVO"/>
    <s v="a1568956b7a009c0968355838744514999f72b98"/>
    <n v="220"/>
    <s v="LOGAN"/>
    <n v="2020"/>
    <s v="NUEVO LOGAN PH2"/>
    <s v="2e892f86d188d01ec5691b7918003dc271108083"/>
    <s v="NUEVO"/>
    <n v="84"/>
    <d v="2019-09-12T00:00:00"/>
    <d v="2026-09-12T00:00:00"/>
    <m/>
    <n v="38090000"/>
    <n v="34281000"/>
    <n v="3809000"/>
    <n v="756402"/>
    <s v="4e5d7b0d98a26995f24bcabfb130c7187152651f"/>
    <n v="-0.53507649318789341"/>
    <n v="0.79032357974038436"/>
    <n v="0.52564408481904745"/>
    <n v="-0.91916709791879259"/>
    <n v="-1.0384892414183671"/>
    <x v="0"/>
    <n v="0.9"/>
    <x v="0"/>
  </r>
  <r>
    <s v="f09e6694f55842d419174be0c72ce76027aaf59b"/>
    <s v="e58f670fe279b2ae7183da5495354fd2a7ab758b"/>
    <s v="ACTIVO"/>
    <s v="91577c9773253682c077074c2482e5e114908e7e"/>
    <n v="49"/>
    <s v="SANDERO"/>
    <n v="2022"/>
    <s v="NUEVO SANDERO PH2"/>
    <s v="2e892f86d188d01ec5691b7918003dc271108083"/>
    <s v="NUEVO"/>
    <n v="84"/>
    <d v="2021-09-04T00:00:00"/>
    <d v="2028-09-04T00:00:00"/>
    <m/>
    <n v="44360000"/>
    <n v="34360000"/>
    <n v="10000000"/>
    <n v="654432"/>
    <s v="7f9e4021b093c57ae939c2999fa9b6f9d2ac5b97"/>
    <n v="0.45942652210277918"/>
    <n v="0.27528832392251101"/>
    <n v="-1.028822327500746"/>
    <n v="-0.34283652472921688"/>
    <n v="0.27642467431606299"/>
    <x v="0"/>
    <n v="0.77457168620378725"/>
    <x v="2"/>
  </r>
  <r>
    <s v="3cbc63df1722926c687f4e22eebab6dd075917cd"/>
    <s v="d41f18233acf4313134d62ebd091b2bee58e52a2"/>
    <s v="ACTIVO"/>
    <s v="199c6dec4e012c479e3865ff88b5346ccb60b104"/>
    <n v="220"/>
    <s v="SANDERO"/>
    <n v="2021"/>
    <s v="NUEVO SANDERO PH2"/>
    <s v="2e892f86d188d01ec5691b7918003dc271108083"/>
    <s v="NUEVO"/>
    <n v="84"/>
    <d v="2021-03-31T00:00:00"/>
    <d v="2028-03-31T00:00:00"/>
    <m/>
    <n v="51979500"/>
    <n v="53556180"/>
    <n v="0"/>
    <n v="1124458"/>
    <s v="d5dc515a8564af9c1f984f09918a2ce99eeb6f02"/>
    <n v="-0.95955948751927811"/>
    <n v="1.325497397578953"/>
    <n v="0.16994387989697479"/>
    <n v="-3.9148266845031622E-2"/>
    <n v="0.1217289195237771"/>
    <x v="0"/>
    <n v="1.0303327273251954"/>
    <x v="0"/>
  </r>
  <r>
    <s v="8444bcd760e1d7557383a8bc86ec6e1887e4ad42"/>
    <s v="1693f570679d15ef7620466ffcad6193eeda9eac"/>
    <s v="ACTIVO"/>
    <s v="b015fc4d0ad8050efb8f4d92b7490b29a1fa8737"/>
    <n v="38"/>
    <s v="LOGAN"/>
    <n v="2022"/>
    <s v="NUEVO LOGAN PH2"/>
    <s v="2e892f86d188d01ec5691b7918003dc271108083"/>
    <s v="NUEVO"/>
    <n v="84"/>
    <d v="2021-05-11T00:00:00"/>
    <d v="2028-05-11T00:00:00"/>
    <m/>
    <n v="64010000"/>
    <n v="64010000"/>
    <n v="0"/>
    <n v="1348187"/>
    <s v="f00f1606f9686df6c4f674ed3907718435a75514"/>
    <n v="-0.4986922365309176"/>
    <n v="1.2009447865714571"/>
    <n v="0.2094661248883162"/>
    <n v="0.1857088733901015"/>
    <n v="-1.1931849962106531"/>
    <x v="0"/>
    <n v="1"/>
    <x v="0"/>
  </r>
  <r>
    <s v="93592b1094a2715adf609988e5ed968962e0e3bf"/>
    <s v="33f55a6c13777092d7d9b57260d216f2257ac840"/>
    <s v="ACTIVO"/>
    <s v="a24a0e02d5006b1c2d757c7a4f784b846611a8d0"/>
    <n v="60"/>
    <s v="USADOS"/>
    <n v="2013"/>
    <s v="USADOS MM"/>
    <m/>
    <s v="USADO"/>
    <n v="60"/>
    <d v="2021-10-25T00:00:00"/>
    <d v="2026-10-25T00:00:00"/>
    <m/>
    <n v="33000000"/>
    <n v="20000000"/>
    <n v="13000000"/>
    <n v="542896"/>
    <s v="020c0af0c6b1f49dd2abd22ccee1f537b59bc1bc"/>
    <n v="0.43517035099812862"/>
    <n v="-0.41665390700549521"/>
    <n v="0.16994387989697479"/>
    <n v="-4.2370056308382323E-2"/>
    <n v="-1.0384892414183671"/>
    <x v="3"/>
    <n v="0.60606060606060608"/>
    <x v="2"/>
  </r>
  <r>
    <s v="8b7d2a494ebecc70fca45bb85d99cac274a0e8f8"/>
    <s v="db33c0c06d6b12d09f3213defd6cac90289a2005"/>
    <s v="ACTIVO"/>
    <s v="9b732f098fc8c584895c85ad257e84e1bbb6814e"/>
    <n v="60"/>
    <s v="USADOS"/>
    <n v="2019"/>
    <s v="USADOS MM"/>
    <m/>
    <s v="USADO"/>
    <n v="84"/>
    <d v="2020-12-21T00:00:00"/>
    <d v="2027-12-21T00:00:00"/>
    <m/>
    <n v="34000000"/>
    <n v="31500000"/>
    <n v="2500000"/>
    <n v="765689"/>
    <s v="020c0af0c6b1f49dd2abd22ccee1f537b59bc1bc"/>
    <n v="-1.0323280008332301"/>
    <n v="0.89901742860743294"/>
    <n v="1.158000004680509"/>
    <n v="0.53368835582629004"/>
    <n v="-0.34235834485308059"/>
    <x v="0"/>
    <n v="0.92647058823529416"/>
    <x v="0"/>
  </r>
  <r>
    <s v="526af2b13567d45bf867fead7d656d7d159ef6da"/>
    <s v="4b4db0f7743a555a6cd37af121c322a32f69513c"/>
    <s v="ACTIVO"/>
    <s v="46f496ca1a6745a35fec8b42f7f2bb901a742286"/>
    <n v="38"/>
    <s v="USADOS"/>
    <n v="2011"/>
    <s v="USADOS MM"/>
    <m/>
    <s v="USADO"/>
    <n v="48"/>
    <d v="2019-01-30T00:00:00"/>
    <d v="2023-01-30T00:00:00"/>
    <m/>
    <n v="20000000"/>
    <n v="16000000"/>
    <n v="4000000"/>
    <n v="478948"/>
    <s v="b8301acfe4fdafeee70d932d10ac6a382433932b"/>
    <n v="0.47155460765510449"/>
    <n v="0.37970237290931202"/>
    <n v="9.0899389914291959E-2"/>
    <n v="-0.66279171610348975"/>
    <n v="0.89520769348520657"/>
    <x v="5"/>
    <n v="0.8"/>
    <x v="2"/>
  </r>
  <r>
    <s v="8ba300df87a01019c0e5ba81e5ffdee530bb7bbc"/>
    <s v="d7d6053c2f24a0006b4689d1ca5a4b987a04a18f"/>
    <s v="ACTIVO"/>
    <s v="332374b2b7921de83a34fd882bfb4141e02b091c"/>
    <n v="236"/>
    <s v="SANDERO"/>
    <n v="2022"/>
    <s v="NUEVO SANDERO PH2"/>
    <s v="2e892f86d188d01ec5691b7918003dc271108083"/>
    <s v="NUEVO"/>
    <n v="84"/>
    <d v="2021-11-24T00:00:00"/>
    <d v="2028-11-24T00:00:00"/>
    <m/>
    <n v="53390000"/>
    <n v="53390000"/>
    <n v="0"/>
    <n v="1179313"/>
    <s v="0f9b5dd1053091f7cd0591c9ce15485174f94dc7"/>
    <n v="-0.95955948751927811"/>
    <n v="1.2009447865714571"/>
    <n v="-0.1462340800337556"/>
    <n v="-0.5260473812007922"/>
    <n v="-1.5025765057952249"/>
    <x v="0"/>
    <n v="1"/>
    <x v="0"/>
  </r>
  <r>
    <s v="fc2997210a3550760644f080b4b3df38858c19dd"/>
    <s v="f3eb6aa53d04ec1abf6542495c7a0b3af64059f0"/>
    <s v="ACTIVO"/>
    <s v="8343dc41ea422406430fb4cb25cd7b7a19286625"/>
    <n v="220"/>
    <s v="SANDERO"/>
    <n v="2022"/>
    <s v="NUEVO SANDERO PH2"/>
    <m/>
    <s v="NUEVO"/>
    <n v="84"/>
    <d v="2021-12-20T00:00:00"/>
    <d v="2028-12-20T00:00:00"/>
    <m/>
    <n v="50890000"/>
    <n v="38840000"/>
    <n v="12050000"/>
    <n v="815479"/>
    <s v="9ed459202687afab5e2703e866aa192f2b1cf3cb"/>
    <n v="1.2720082541085731"/>
    <n v="0.2286544461677579"/>
    <n v="0.16994387989697479"/>
    <n v="2.4637413780310018"/>
    <n v="0.66316406129677774"/>
    <x v="0"/>
    <n v="0.76321477696993512"/>
    <x v="2"/>
  </r>
  <r>
    <s v="2120ecf8849ff7a6d8469ef7f429f3c4cf450403"/>
    <s v="5f092035fc6cf8b635daa63ca8ae19b83c0ae258"/>
    <s v="ACTIVO"/>
    <s v="4ed602eda8bf7f8f674b77a7266776acb1f1dd2a"/>
    <n v="62"/>
    <s v="KWID"/>
    <n v="2020"/>
    <s v="KWID"/>
    <s v="2e892f86d188d01ec5691b7918003dc271108083"/>
    <s v="NUEVO"/>
    <n v="84"/>
    <d v="2019-09-16T00:00:00"/>
    <d v="2026-09-16T00:00:00"/>
    <m/>
    <n v="36720000"/>
    <n v="36720000"/>
    <n v="0"/>
    <n v="782822"/>
    <s v="f99cba83470b6744b02cb8a0d0c03e84221970cc"/>
    <n v="0.95667802974811544"/>
    <n v="1.2009447865714571"/>
    <n v="8.2857798725904389E-2"/>
    <n v="0.2364864924493946"/>
    <n v="1.2045992030697781"/>
    <x v="0"/>
    <n v="1"/>
    <x v="0"/>
  </r>
  <r>
    <s v="ee41f235f6ecef2f0be4df799ac4871aa5a8e4c8"/>
    <s v="6a8868bbc8500529cb119f29e98b19f99de54611"/>
    <s v="ACTIVO"/>
    <s v="0e4bd50a5f4aa6b49b21f346683750150d7d842a"/>
    <n v="241"/>
    <s v="OROCH"/>
    <n v="2020"/>
    <s v="OROCH"/>
    <s v="aa53c8567ff812605778a953828db0859dac88bf"/>
    <s v="NUEVO"/>
    <n v="84"/>
    <d v="2019-03-19T00:00:00"/>
    <d v="2026-03-19T00:00:00"/>
    <m/>
    <n v="54795300"/>
    <n v="56295300"/>
    <n v="0"/>
    <n v="1208719"/>
    <s v="1188a05533a86f26549ae6e1af7ac4164a633741"/>
    <n v="-0.25613052548441212"/>
    <n v="1.313350742966733"/>
    <n v="0.1609694056378112"/>
    <n v="-0.4647540564067365"/>
    <n v="-1.3478807510029389"/>
    <x v="0"/>
    <n v="1.0273746105961643"/>
    <x v="0"/>
  </r>
  <r>
    <s v="feef1f0575e5926d9d0fa90dfa67beba5b6212d9"/>
    <s v="180e6ffca5dde3f63b9e4ef97d7c08fefd29d6b4"/>
    <s v="ACTIVO"/>
    <s v="310778d9d7ff8bd657b127d2b19096397041abce"/>
    <n v="220"/>
    <s v="SANDERO"/>
    <n v="2020"/>
    <s v="NUEVO SANDERO"/>
    <s v="2e892f86d188d01ec5691b7918003dc271108083"/>
    <s v="NUEVO"/>
    <n v="84"/>
    <d v="2019-07-10T00:00:00"/>
    <d v="2026-07-10T00:00:00"/>
    <m/>
    <n v="44490000"/>
    <n v="44490000"/>
    <n v="0"/>
    <n v="1029720"/>
    <s v="9ed459202687afab5e2703e866aa192f2b1cf3cb"/>
    <n v="-0.95955948751927811"/>
    <n v="1.2009447865714571"/>
    <n v="0.2094661248883162"/>
    <n v="-2.910452820791868E-2"/>
    <n v="-0.49705409964536651"/>
    <x v="0"/>
    <n v="1"/>
    <x v="0"/>
  </r>
  <r>
    <s v="c616cff03f3f9e1bc3f03560996569ce95108dc7"/>
    <s v="2f9f72352b8a8433b17960774fda3dddb6cbd75b"/>
    <s v="ACTIVO"/>
    <s v="332374b2b7921de83a34fd882bfb4141e02b091c"/>
    <n v="15"/>
    <s v="LOGAN"/>
    <n v="2022"/>
    <s v="NUEVO LOGAN PH2"/>
    <s v="2e892f86d188d01ec5691b7918003dc271108083"/>
    <s v="NUEVO"/>
    <n v="84"/>
    <d v="2021-11-22T00:00:00"/>
    <d v="2028-11-22T00:00:00"/>
    <m/>
    <n v="54092300"/>
    <n v="55555300"/>
    <n v="0"/>
    <n v="1173801"/>
    <s v="3077a07682aee571c23b495e6ac573bd736bf4a0"/>
    <n v="0.73837248980626058"/>
    <n v="1.312002890145137"/>
    <n v="0.24898836987965761"/>
    <n v="-0.26284772688564872"/>
    <n v="-0.80644560922993824"/>
    <x v="0"/>
    <n v="1.0270463633456148"/>
    <x v="0"/>
  </r>
  <r>
    <s v="db7add4313430c0c70e463c64e38956c60726966"/>
    <s v="d6f43871871b2615c86e78c39eeb492c7560023e"/>
    <s v="ACTIVO"/>
    <s v="199c6dec4e012c479e3865ff88b5346ccb60b104"/>
    <n v="291"/>
    <s v="SANDERO"/>
    <n v="2021"/>
    <s v="NUEVO SANDERO PH2"/>
    <s v="2e892f86d188d01ec5691b7918003dc271108083"/>
    <s v="NUEVO"/>
    <n v="84"/>
    <d v="2021-03-23T00:00:00"/>
    <d v="2028-03-23T00:00:00"/>
    <m/>
    <n v="46300000"/>
    <n v="42300000"/>
    <n v="4000000"/>
    <n v="885326"/>
    <s v="2af90d6a2f5bbb3be191863ff06e138bd50b2305"/>
    <n v="-1.978318673914601"/>
    <n v="0.84619644373683711"/>
    <n v="0.13042163490563341"/>
    <n v="-7.2325695148935873E-2"/>
    <n v="-1.1931849962106531"/>
    <x v="0"/>
    <n v="0.91360691144708428"/>
    <x v="0"/>
  </r>
  <r>
    <s v="574278133767d38ddaae03f788cc02d681529229"/>
    <s v="34c0159cb15c3f57a0a9d8c96117d972704c53a5"/>
    <s v="ACTIVO"/>
    <s v="04d722867ed6671884008e6746c13e93169e90e0"/>
    <n v="38"/>
    <s v="USADOS"/>
    <n v="2012"/>
    <s v="USADOS MM"/>
    <m/>
    <s v="USADO"/>
    <n v="60"/>
    <d v="2020-01-29T00:00:00"/>
    <d v="2025-01-29T00:00:00"/>
    <m/>
    <n v="23000000"/>
    <n v="20000000"/>
    <n v="3000000"/>
    <n v="533690"/>
    <s v="4945c5884e21e46d99e0d56ad1a4fbcffe8da479"/>
    <n v="-0.36528329545533961"/>
    <n v="0.66535190809614475"/>
    <n v="0.60468857480173022"/>
    <n v="0.40162353154930402"/>
    <n v="-1.425228628399082"/>
    <x v="3"/>
    <n v="0.86956521739130432"/>
    <x v="0"/>
  </r>
  <r>
    <s v="9ce38e4286d4f29e8251441a73aff92d6ade86ad"/>
    <s v="462e71e91ad463d787f4443f5308475a1463d380"/>
    <s v="ACTIVO"/>
    <s v="19872d33006e74121042b76f4d9b6f53fb327a36"/>
    <n v="61"/>
    <s v="STEPWAY"/>
    <n v="2018"/>
    <s v="NUEVO STEPWAY"/>
    <m/>
    <s v="NUEVO"/>
    <n v="72"/>
    <d v="2017-11-24T00:00:00"/>
    <d v="2023-11-24T00:00:00"/>
    <m/>
    <n v="44120000"/>
    <n v="39708000"/>
    <n v="4412000"/>
    <n v="946970"/>
    <s v="c9ac93af7de54e59c26cb0895d1f827e03675192"/>
    <n v="0.47155460765510449"/>
    <n v="0.79032357974038436"/>
    <n v="0.48612183982770601"/>
    <n v="-5.858030064215599E-2"/>
    <n v="-0.57440197704150942"/>
    <x v="1"/>
    <n v="0.9"/>
    <x v="0"/>
  </r>
  <r>
    <s v="7f89aa02b15a7d4d0951a3e09d42ec82c00b79f6"/>
    <s v="818db4fc07eb1a8445ea80f1e98cdebfb46e6c4f"/>
    <s v="ACTIVO"/>
    <s v="8b482202feba0327ce8d8af3e46b804fd45cc8f1"/>
    <n v="46"/>
    <s v="USADOS"/>
    <n v="2014"/>
    <s v="USADOS MM"/>
    <m/>
    <s v="USADO"/>
    <n v="60"/>
    <d v="2021-05-11T00:00:00"/>
    <d v="2026-05-11T00:00:00"/>
    <m/>
    <n v="39000000"/>
    <n v="6000000"/>
    <n v="33000000"/>
    <n v="161753"/>
    <s v="7e550c4e4136820a2fa73809cb7d39457dab78e5"/>
    <n v="0.14409629774232199"/>
    <n v="-2.2735423481530019"/>
    <n v="5.1377144922950549E-2"/>
    <n v="-5.7399320806110349E-2"/>
    <n v="0.43112042910834891"/>
    <x v="3"/>
    <n v="0.2"/>
    <x v="3"/>
  </r>
  <r>
    <s v="b86ad7a6bfdb85517e2115ef2d3c5a5dd9e18362"/>
    <s v="58ed5600973aac6707e24e6ce668259b0286211d"/>
    <s v="ACTIVO"/>
    <s v="717ac4a931a014833e77c82ad9812385e09e88a3"/>
    <n v="60"/>
    <s v="KWID"/>
    <n v="2021"/>
    <s v="KWID"/>
    <s v="2e892f86d188d01ec5691b7918003dc271108083"/>
    <s v="NUEVO"/>
    <n v="29"/>
    <d v="2020-05-08T00:00:00"/>
    <d v="2022-10-08T00:00:00"/>
    <m/>
    <n v="35590000"/>
    <n v="15590000"/>
    <n v="20000000"/>
    <n v="696264"/>
    <s v="2ca438a873db984dc052508a1ece88a326c23886"/>
    <n v="0.1077120410853462"/>
    <n v="-1.106564102616924"/>
    <n v="-4.4146365390986242"/>
    <n v="0.64955561449181631"/>
    <n v="1.0499034482774929"/>
    <x v="4"/>
    <n v="0.43804439449283505"/>
    <x v="4"/>
  </r>
  <r>
    <s v="dff1779d7c13e70a3dbdb4b58d1843e9708fae4e"/>
    <s v="097a8e8f4f210013d6518d3b3c0a7568872965fa"/>
    <s v="ACTIVO"/>
    <s v="b03c331a519e3fb6e210c57f6f7646420773acf4"/>
    <n v="48"/>
    <s v="LOGAN"/>
    <n v="2020"/>
    <s v="NUEVO LOGAN PH2"/>
    <s v="2e892f86d188d01ec5691b7918003dc271108083"/>
    <s v="NUEVO"/>
    <n v="84"/>
    <d v="2020-01-15T00:00:00"/>
    <d v="2027-01-15T00:00:00"/>
    <m/>
    <n v="38690254"/>
    <n v="5190254"/>
    <n v="33500000"/>
    <n v="101295"/>
    <s v="33a4a5fc270bf1ce3ae20561056b2ba805df815d"/>
    <n v="-1.0323280008332301"/>
    <n v="-2.3544235573119741"/>
    <n v="-2.7667345059731379E-2"/>
    <n v="-0.40390681021974201"/>
    <n v="1.0499034482774929"/>
    <x v="0"/>
    <n v="0.2"/>
    <x v="3"/>
  </r>
  <r>
    <s v="bdf8ca72cb62770c03672f8593b122669e390cd7"/>
    <s v="07d4cf71376c32f712cc0e63d4b853e0bcbe9179"/>
    <s v="ACTIVO"/>
    <s v="199c6dec4e012c479e3865ff88b5346ccb60b104"/>
    <n v="59"/>
    <s v="LOGAN"/>
    <n v="2022"/>
    <s v="NUEVO LOGAN PH2"/>
    <s v="2e892f86d188d01ec5691b7918003dc271108083"/>
    <s v="NUEVO"/>
    <n v="84"/>
    <d v="2021-03-23T00:00:00"/>
    <d v="2028-03-23T00:00:00"/>
    <m/>
    <n v="46211000"/>
    <n v="41811000"/>
    <n v="4400000"/>
    <n v="875093"/>
    <s v="6c55b3ba21e9cb7dc2512cad991949cb9fc0980d"/>
    <n v="-0.19549009772278569"/>
    <n v="0.80997005976253267"/>
    <n v="0.13042163490563341"/>
    <n v="0.2068126398717838"/>
    <n v="0.74051193869292065"/>
    <x v="0"/>
    <n v="0.90478457510116639"/>
    <x v="0"/>
  </r>
  <r>
    <s v="e643d6d702034b236e364c49459ff13961e09c61"/>
    <s v="257b99eac5ee46426e84d7f3468ffc391c66d392"/>
    <s v="ACTIVO"/>
    <s v="1944f36cfa35b51833df56e72c9cb95ad049c346"/>
    <n v="83"/>
    <s v="USADOS"/>
    <n v="2012"/>
    <s v="USADOS MM"/>
    <m/>
    <s v="USADO"/>
    <n v="60"/>
    <d v="2017-11-10T00:00:00"/>
    <d v="2022-11-10T00:00:00"/>
    <m/>
    <n v="33000000"/>
    <n v="27450000"/>
    <n v="5550000"/>
    <n v="753482"/>
    <s v="1e97f857ff04d08f60d1d02ac426fe6cb5c11668"/>
    <n v="0.14409629774232199"/>
    <n v="0.51035457508283477"/>
    <n v="1.078955514697826"/>
    <n v="-0.2835644936234073"/>
    <n v="0.19907679691992"/>
    <x v="3"/>
    <n v="0.83181818181818179"/>
    <x v="0"/>
  </r>
  <r>
    <s v="1c23de2230d4ef84f7a8e9eb91843cb6aa3e6603"/>
    <s v="023a259903bd9f7c59e00532bab64ff87c59f399"/>
    <s v="ACTIVO"/>
    <s v="1e37c6928f415c93f35587957257b25f2220204d"/>
    <n v="61"/>
    <s v="STEPWAY"/>
    <n v="2020"/>
    <s v="NUEVO STEPWAY"/>
    <s v="2e892f86d188d01ec5691b7918003dc271108083"/>
    <s v="NUEVO"/>
    <n v="60"/>
    <d v="2019-04-22T00:00:00"/>
    <d v="2024-04-22T00:00:00"/>
    <m/>
    <n v="43970000"/>
    <n v="26870000"/>
    <n v="17100000"/>
    <n v="685202"/>
    <s v="5ff736dd5fe05d193ce7c5ec63ce711d264e48d3"/>
    <n v="1.478185708498102"/>
    <n v="-0.39596734370176112"/>
    <n v="-0.1462340800337556"/>
    <n v="-8.2484604378794527E-2"/>
    <n v="-0.18766259006079469"/>
    <x v="3"/>
    <n v="0.61109847623379576"/>
    <x v="2"/>
  </r>
  <r>
    <s v="3e021dd9968257ac5230c06e07b05073223639cd"/>
    <s v="770d068e335a9dae5f1887414682f93f4744d274"/>
    <s v="ACTIVO"/>
    <s v="2c291cdaeb38d6418bab565813b1628137fa515b"/>
    <n v="220"/>
    <s v="STEPWAY"/>
    <n v="2018"/>
    <s v="NUEVO STEPWAY"/>
    <m/>
    <s v="NUEVO"/>
    <n v="72"/>
    <d v="2017-09-27T00:00:00"/>
    <d v="2023-09-27T00:00:00"/>
    <m/>
    <n v="42461250"/>
    <n v="38215125"/>
    <n v="4246125"/>
    <n v="869542"/>
    <s v="a97deec8944cfd22a65b5543b5e7b1fab8e8247a"/>
    <n v="0.54432312096905611"/>
    <n v="0.79032357974038436"/>
    <n v="0.80229979975843724"/>
    <n v="-3.6007461890700983E-2"/>
    <n v="-0.4197062222492236"/>
    <x v="1"/>
    <n v="0.9"/>
    <x v="0"/>
  </r>
  <r>
    <s v="cd1e3a841d05a43a789e3237dc50c3891184dd64"/>
    <s v="850885016dd8954f03ddb358efcc48c185f2077d"/>
    <s v="ACTIVO"/>
    <s v="f1660bce152bd13abf027b14ac8a826e5004e35a"/>
    <n v="60"/>
    <s v="LOGAN"/>
    <n v="2017"/>
    <s v="NUEVO LOGAN"/>
    <m/>
    <s v="NUEVO"/>
    <n v="72"/>
    <d v="2016-10-21T00:00:00"/>
    <d v="2022-10-21T00:00:00"/>
    <m/>
    <n v="42550000"/>
    <n v="42550000"/>
    <n v="0"/>
    <n v="916228"/>
    <s v="d087e61ba1153cd65cef59d4319bb1223fff39d1"/>
    <n v="-4.9953071094882402E-2"/>
    <n v="1.2009447865714571"/>
    <n v="5.8861867679411442E-2"/>
    <n v="0.30265085291395688"/>
    <n v="2.0554258544273512"/>
    <x v="1"/>
    <n v="1"/>
    <x v="0"/>
  </r>
  <r>
    <s v="ddccc108d739009de8355b6b6927290d818a0058"/>
    <s v="a51e9747f7b5aee203afd50f3c246ed78633f6c5"/>
    <s v="ACTIVO"/>
    <s v="1e37c6928f415c93f35587957257b25f2220204d"/>
    <n v="291"/>
    <s v="SANDERO"/>
    <n v="2020"/>
    <s v="NUEVO SANDERO"/>
    <s v="2e892f86d188d01ec5691b7918003dc271108083"/>
    <s v="NUEVO"/>
    <n v="60"/>
    <d v="2019-05-16T00:00:00"/>
    <d v="2024-05-16T00:00:00"/>
    <m/>
    <n v="37100000"/>
    <n v="14100000"/>
    <n v="23000000"/>
    <n v="335016"/>
    <s v="8c09b442f0230592ba2de377a04a429f73de19ee"/>
    <n v="1.1022150563760189"/>
    <n v="-1.3446853366400431"/>
    <n v="-0.22527857001643839"/>
    <n v="-0.58711766669131737"/>
    <n v="0.1217289195237771"/>
    <x v="3"/>
    <n v="0.38005390835579517"/>
    <x v="1"/>
  </r>
  <r>
    <s v="e343139ca2afd7c4c9a8a4d4da54bc3dd41517a3"/>
    <s v="790296f8defbea58572fcf08f23265d50ac0f3a5"/>
    <s v="ACTIVO"/>
    <s v="7f22d9d1b26328e8bc33183cd50a33df11a0448b"/>
    <n v="27"/>
    <s v="KWID"/>
    <n v="2022"/>
    <s v="KWID"/>
    <s v="2e892f86d188d01ec5691b7918003dc271108083"/>
    <s v="NUEVO"/>
    <n v="84"/>
    <d v="2021-07-29T00:00:00"/>
    <d v="2028-07-29T00:00:00"/>
    <m/>
    <n v="42520000"/>
    <n v="42520000"/>
    <n v="0"/>
    <n v="955939"/>
    <s v="f0ee9810f7b40f5a341dcdc7f440d9aa604e2e89"/>
    <n v="-1.0687122574902059"/>
    <n v="1.2009447865714571"/>
    <n v="9.0899389914291959E-2"/>
    <n v="-0.93770226146889246"/>
    <n v="-1.657272260587511"/>
    <x v="0"/>
    <n v="1"/>
    <x v="0"/>
  </r>
  <r>
    <s v="86db5c0681926ab0809b6c5de9cbc3e738484dd6"/>
    <s v="7ae3ea3af1c6a51f48dd15eead99e1b7a3bd8085"/>
    <s v="ACTIVO"/>
    <s v="c037df174ea56656e3f2727cd283ca029d539c32"/>
    <n v="7"/>
    <s v="DUSTER"/>
    <n v="2020"/>
    <s v="DUSTER"/>
    <s v="2e892f86d188d01ec5691b7918003dc271108083"/>
    <s v="NUEVO"/>
    <n v="84"/>
    <d v="2019-02-12T00:00:00"/>
    <d v="2026-02-12T00:00:00"/>
    <m/>
    <n v="62870000"/>
    <n v="39870000"/>
    <n v="23000000"/>
    <n v="817899"/>
    <s v="986fcbacb15e3271088bb826891fe61d934ad7da"/>
    <n v="-0.29251478214138787"/>
    <n v="-0.30124827166214668"/>
    <n v="0.56516632981038883"/>
    <n v="-0.2299892580619422"/>
    <n v="1.9007300996350649"/>
    <x v="0"/>
    <n v="0.63416573882614924"/>
    <x v="2"/>
  </r>
  <r>
    <s v="6d81c24e399c4f06aac9642858aa5f7e7b682f3e"/>
    <s v="57a53f1eb5fc70902537e3328a6c44b76b5b2d4f"/>
    <s v="ACTIVO"/>
    <s v="ee14274cd5c46dbe2c8329194c53cc26a88fe49e"/>
    <n v="15"/>
    <s v="SANDERO"/>
    <n v="2022"/>
    <s v="NUEVO SANDERO PH2"/>
    <s v="2e892f86d188d01ec5691b7918003dc271108083"/>
    <s v="NUEVO"/>
    <n v="84"/>
    <d v="2021-06-22T00:00:00"/>
    <d v="2028-06-22T00:00:00"/>
    <m/>
    <n v="51512000"/>
    <n v="52262000"/>
    <n v="0"/>
    <n v="1128690"/>
    <s v="930702ec2c3e72d456d907ad7e50a046ee285aa5"/>
    <n v="-0.75338203312974839"/>
    <n v="1.26073006090041"/>
    <n v="0.52564408481904745"/>
    <n v="-0.91221404677346107"/>
    <n v="-0.49705409964536651"/>
    <x v="0"/>
    <n v="1.0145597142413418"/>
    <x v="0"/>
  </r>
  <r>
    <s v="c16cd9144ebb311b88acef23920ead5e17de7858"/>
    <s v="9409e99f2582e8936c3b4af95baf80dfdaf6facb"/>
    <s v="ACTIVO"/>
    <s v="d791af0d394cc196fb7db98574e46f2999dae761"/>
    <n v="49"/>
    <s v="USADOS"/>
    <n v="2016"/>
    <s v="USADOS MM"/>
    <m/>
    <s v="NUEVO"/>
    <n v="84"/>
    <d v="2019-11-29T00:00:00"/>
    <d v="2026-11-29T00:00:00"/>
    <m/>
    <n v="46390000"/>
    <n v="42300000"/>
    <n v="4090000"/>
    <n v="1103771"/>
    <s v="65ce8e050551bdd5f972d0481ca61ec12607b8d3"/>
    <n v="-0.74125394757742313"/>
    <n v="0.83891832915841802"/>
    <n v="1.7508336795506301"/>
    <n v="-0.34606262894099887"/>
    <n v="1.127251325673635"/>
    <x v="0"/>
    <n v="0.91183444707911188"/>
    <x v="0"/>
  </r>
  <r>
    <s v="962314e377396e139b2c70a8943afd0f244d2c80"/>
    <s v="e2a91a4714baa32e9d475de59cd4612ef93ec7fc"/>
    <s v="ACTIVO"/>
    <s v="b03c331a519e3fb6e210c57f6f7646420773acf4"/>
    <n v="60"/>
    <s v="STEPWAY"/>
    <n v="2020"/>
    <s v="NUEVO STEPWAY PH2"/>
    <s v="2e892f86d188d01ec5691b7918003dc271108083"/>
    <s v="NUEVO"/>
    <n v="84"/>
    <d v="2020-02-28T00:00:00"/>
    <d v="2027-02-28T00:00:00"/>
    <m/>
    <n v="48670000"/>
    <n v="38670000"/>
    <n v="10000000"/>
    <n v="848223"/>
    <s v="026f2dbff0f657cf8b51a37de1e13584f2ccb0a9"/>
    <n v="-3.0334621169668998"/>
    <n v="0.3572603673582404"/>
    <n v="0.72325530977575447"/>
    <n v="-0.39531315895930352"/>
    <n v="0.74051193869292065"/>
    <x v="0"/>
    <n v="0.79453462091637561"/>
    <x v="2"/>
  </r>
  <r>
    <s v="5bc84a14dac33fccb396d3bb707d7c64c3f75ac3"/>
    <s v="e2a3ca7f652c87ee3ea58640e20b4769bb4a32d1"/>
    <s v="ACTIVO"/>
    <s v="58464c00dc8337ea9400e9dbf885ffffcb81c578"/>
    <n v="15"/>
    <s v="KWID"/>
    <n v="2021"/>
    <s v="KWID"/>
    <s v="2e892f86d188d01ec5691b7918003dc271108083"/>
    <s v="NUEVO"/>
    <n v="60"/>
    <d v="2021-05-01T00:00:00"/>
    <d v="2026-05-01T00:00:00"/>
    <m/>
    <n v="38857500"/>
    <n v="38857500"/>
    <n v="0"/>
    <n v="1059633"/>
    <s v="930702ec2c3e72d456d907ad7e50a046ee285aa5"/>
    <n v="0.1804805543992978"/>
    <n v="1.2009447865714571"/>
    <n v="0.24898836987965761"/>
    <n v="1.0388939520652869"/>
    <n v="0.27642467431606299"/>
    <x v="3"/>
    <n v="1"/>
    <x v="0"/>
  </r>
  <r>
    <s v="ea5b9a67736383f306e929ec35d89489c4a67f81"/>
    <s v="321c0e959451304e5707ee33a51472cb10559315"/>
    <s v="ACTIVO"/>
    <s v="0f15b3e2afd3e66f7216b2b2924354afe04f3db2"/>
    <n v="61"/>
    <s v="ALASKAN"/>
    <n v="2022"/>
    <s v="ALASKAN SERV. PUBLICO"/>
    <s v="aa53c8567ff812605778a953828db0859dac88bf"/>
    <s v="NUEVO"/>
    <n v="72"/>
    <d v="2021-03-31T00:00:00"/>
    <d v="2027-03-31T00:00:00"/>
    <m/>
    <n v="113834000"/>
    <n v="113834000"/>
    <n v="0"/>
    <n v="3040709"/>
    <s v="d087e61ba1153cd65cef59d4319bb1223fff39d1"/>
    <n v="-0.6684854342634714"/>
    <n v="1.2009447865714571"/>
    <n v="-0.1462340800337556"/>
    <n v="-0.11183153178679579"/>
    <n v="-0.4197062222492236"/>
    <x v="1"/>
    <n v="1"/>
    <x v="0"/>
  </r>
  <r>
    <s v="b1c74377152f98aaf0d3bbea354f1ff6fe026f0d"/>
    <s v="727c8d7e9d087e2337089d94ec97469d0e5c6d18"/>
    <s v="ACTIVO"/>
    <s v="f92259594cc36db09951704e2e59eef51308995c"/>
    <n v="220"/>
    <s v="SANDERO"/>
    <n v="2020"/>
    <s v="NUEVO SANDERO"/>
    <s v="2e892f86d188d01ec5691b7918003dc271108083"/>
    <s v="NUEVO"/>
    <n v="72"/>
    <d v="2019-10-18T00:00:00"/>
    <d v="2025-10-18T00:00:00"/>
    <m/>
    <n v="38690000"/>
    <n v="24600000"/>
    <n v="14090000"/>
    <n v="570638"/>
    <s v="72e878f6cfde3745264c248cf45004a0c2be87ce"/>
    <n v="1.3447767674225239"/>
    <n v="-0.29444234298393512"/>
    <n v="-0.54145652994716964"/>
    <n v="-0.33864192544644922"/>
    <n v="1.127251325673635"/>
    <x v="1"/>
    <n v="0.63582321013181697"/>
    <x v="2"/>
  </r>
  <r>
    <s v="eaca0f6897c4ef48a21f7d03c3aa923952cad7f5"/>
    <s v="d482b2a14f4b55fbcef2ec496f5a3fb4dab3b1a9"/>
    <s v="ACTIVO"/>
    <s v="44f5f8de4291a4a16492fe0b13036cffd8ffdb43"/>
    <n v="84"/>
    <s v="LOGAN"/>
    <n v="2021"/>
    <s v="NUEVO LOGAN PH2"/>
    <s v="2e892f86d188d01ec5691b7918003dc271108083"/>
    <s v="NUEVO"/>
    <n v="84"/>
    <d v="2020-05-21T00:00:00"/>
    <d v="2027-05-21T00:00:00"/>
    <m/>
    <n v="38790000"/>
    <n v="33790000"/>
    <n v="5000000"/>
    <n v="736748"/>
    <s v="0b9e5ef7ecdb21c3df2e91f8c180559e4790ebd3"/>
    <n v="-1.614476107344843"/>
    <n v="0.67165733254841931"/>
    <n v="0.4070773498450232"/>
    <n v="-0.44219290066641892"/>
    <n v="0.27642467431606299"/>
    <x v="0"/>
    <n v="0.87110079917504513"/>
    <x v="0"/>
  </r>
  <r>
    <s v="3f24909816e36e13630e76a16bd647ad6cf377eb"/>
    <s v="c1008cf0db8c5ced8eb127a451292f3ea4f24231"/>
    <s v="ACTIVO"/>
    <s v="a7dd55b98ce047d2fdb9afbcfc3cfad027700d30"/>
    <n v="61"/>
    <s v="CAPTUR"/>
    <n v="2021"/>
    <s v="CAPTUR"/>
    <s v="2e892f86d188d01ec5691b7918003dc271108083"/>
    <s v="NUEVO"/>
    <n v="72"/>
    <d v="2021-06-01T00:00:00"/>
    <d v="2027-06-01T00:00:00"/>
    <m/>
    <n v="81440600"/>
    <n v="40720300"/>
    <n v="40720300"/>
    <n v="1085221"/>
    <s v="5ff736dd5fe05d193ce7c5ec63ce711d264e48d3"/>
    <n v="-1.1172245996995069"/>
    <n v="-0.85216124758390532"/>
    <n v="-0.1462340800337556"/>
    <n v="6.0326930625896488E-2"/>
    <n v="0.74051193869292065"/>
    <x v="1"/>
    <n v="0.5"/>
    <x v="4"/>
  </r>
  <r>
    <s v="1942e97a808b178aa436ef557aeacf5b0b8ba6fe"/>
    <s v="a18f70a41d64909d1dac45e4a2b794d75efeeb0c"/>
    <s v="ACTIVO"/>
    <s v="199c6dec4e012c479e3865ff88b5346ccb60b104"/>
    <n v="220"/>
    <s v="STEPWAY"/>
    <n v="2021"/>
    <s v="NUEVO STEPWAY PH2"/>
    <s v="2e892f86d188d01ec5691b7918003dc271108083"/>
    <s v="NUEVO"/>
    <n v="84"/>
    <d v="2021-07-04T00:00:00"/>
    <d v="2028-07-04T00:00:00"/>
    <m/>
    <n v="59490000"/>
    <n v="59490000"/>
    <n v="0"/>
    <n v="1333517"/>
    <s v="9ed459202687afab5e2703e866aa192f2b1cf3cb"/>
    <n v="0.31388949547487588"/>
    <n v="1.2009447865714571"/>
    <n v="5.1377144922950549E-2"/>
    <n v="0.24214412335413099"/>
    <n v="-0.18766259006079469"/>
    <x v="0"/>
    <n v="1"/>
    <x v="0"/>
  </r>
  <r>
    <s v="322246b0001962db451d162a4520bbd8156d72d5"/>
    <s v="84a403cafc8d30a38d3f5368dcf38cfffc57d443"/>
    <s v="ACTIVO"/>
    <s v="7f22d9d1b26328e8bc33183cd50a33df11a0448b"/>
    <n v="38"/>
    <s v="KWID"/>
    <n v="2022"/>
    <s v="KWID"/>
    <s v="2e892f86d188d01ec5691b7918003dc271108083"/>
    <s v="NUEVO"/>
    <n v="84"/>
    <d v="2021-05-10T00:00:00"/>
    <d v="2028-05-10T00:00:00"/>
    <m/>
    <n v="43970000"/>
    <n v="28970000"/>
    <n v="15000000"/>
    <n v="602512"/>
    <s v="e930ed8a49045100853f6396856eaf443e98b2ef"/>
    <n v="9.5583955533020917E-2"/>
    <n v="-0.19985532770329581"/>
    <n v="5.1377144922950549E-2"/>
    <n v="1.2688879662598589"/>
    <n v="0.89520769348520657"/>
    <x v="0"/>
    <n v="0.65885831248578575"/>
    <x v="2"/>
  </r>
  <r>
    <s v="4cac6e5379f42a599a8922474e09f1aa4adff208"/>
    <s v="7167239eb5dbe2f9c1b8a7a79c06c1d674c8db6b"/>
    <s v="ACTIVO"/>
    <s v="a77c76312e7298e8d8cbf37d37191bb75af8eded"/>
    <n v="236"/>
    <s v="SANDERO"/>
    <n v="2021"/>
    <s v="NUEVO SANDERO PH2"/>
    <s v="2e892f86d188d01ec5691b7918003dc271108083"/>
    <s v="NUEVO"/>
    <n v="84"/>
    <d v="2020-12-23T00:00:00"/>
    <d v="2027-12-23T00:00:00"/>
    <m/>
    <n v="43027000"/>
    <n v="43027000"/>
    <n v="0"/>
    <n v="903389"/>
    <s v="0f9b5dd1053091f7cd0591c9ce15485174f94dc7"/>
    <n v="-1.311273968536711"/>
    <n v="1.2009447865714571"/>
    <n v="0.16994387989697479"/>
    <n v="-0.58306213506953075"/>
    <n v="0.43112042910834891"/>
    <x v="0"/>
    <n v="1"/>
    <x v="0"/>
  </r>
  <r>
    <s v="57ac5a176d906be4e969a66f30ce138eee896438"/>
    <s v="7e01bc82b51cfc0f4a28c3257c9ee1a558eae2c4"/>
    <s v="ACTIVO"/>
    <s v="5a56327f05b6ed8e8875facf6e3fe3c3e5debf50"/>
    <n v="74"/>
    <s v="KWID"/>
    <n v="2022"/>
    <s v="KWID"/>
    <s v="2e892f86d188d01ec5691b7918003dc271108083"/>
    <s v="NUEVO"/>
    <n v="84"/>
    <d v="2021-06-23T00:00:00"/>
    <d v="2028-06-23T00:00:00"/>
    <m/>
    <n v="40920000"/>
    <n v="40920000"/>
    <n v="0"/>
    <n v="863912"/>
    <s v="3bc327bf44a9c66806e06de4d1fd51ae1dfefb50"/>
    <n v="-1.0323280008332301"/>
    <n v="1.2009447865714571"/>
    <n v="0.23929514407308111"/>
    <n v="-0.63342255114588053"/>
    <n v="-1.1931849962106531"/>
    <x v="0"/>
    <n v="1"/>
    <x v="0"/>
  </r>
  <r>
    <s v="e658484fdc6aab2ae43a8d8ab5a9efa712dda6a1"/>
    <s v="c6ec5486988dd98a990b75266205efb858b0c2df"/>
    <s v="ACTIVO"/>
    <s v="a1568956b7a009c0968355838744514999f72b98"/>
    <n v="236"/>
    <s v="SANDERO"/>
    <n v="2020"/>
    <s v="NUEVO SANDERO PH2"/>
    <s v="2e892f86d188d01ec5691b7918003dc271108083"/>
    <s v="NUEVO"/>
    <n v="84"/>
    <d v="2020-02-01T00:00:00"/>
    <d v="2027-02-01T00:00:00"/>
    <m/>
    <n v="43190000"/>
    <n v="31190000"/>
    <n v="12000000"/>
    <n v="639837"/>
    <s v="373e0d63cac8bf96eefec2abf3828a28fc0aa41d"/>
    <n v="-1.092968428594856"/>
    <n v="6.0066230893552362E-2"/>
    <n v="0.56516632981038883"/>
    <n v="-0.25736832828150152"/>
    <n v="-0.72909773183379534"/>
    <x v="0"/>
    <n v="0.72215790692289883"/>
    <x v="2"/>
  </r>
  <r>
    <s v="7ea4c8900fdb4df0d0ca61fddc618c1699c19331"/>
    <s v="65658019660325537d25f44f8633d7a2eed87d2c"/>
    <s v="ACTIVO"/>
    <s v="51b223e24d57bc8c01c5001f8833c44559fa1fc7"/>
    <n v="15"/>
    <s v="SANDERO"/>
    <n v="2018"/>
    <s v="NUEVO SANDERO"/>
    <m/>
    <s v="NUEVO"/>
    <n v="72"/>
    <d v="2017-09-13T00:00:00"/>
    <d v="2023-09-13T00:00:00"/>
    <m/>
    <n v="42750000"/>
    <n v="38475000"/>
    <n v="4275000"/>
    <n v="875455"/>
    <s v="cd5ee85432abb8b5dc6d84901199378cd1ee4605"/>
    <n v="-1.299145882984386"/>
    <n v="0.79032357974038436"/>
    <n v="0.80229979975843724"/>
    <n v="-0.72876488342698242"/>
    <n v="-1.1931849962106531"/>
    <x v="1"/>
    <n v="0.9"/>
    <x v="0"/>
  </r>
  <r>
    <s v="c0cd6bcb2b1b72322c2542600fb488c253325278"/>
    <s v="fa8731053c1ee2a491a3ebbc800da24ac1f7f826"/>
    <s v="ACTIVO"/>
    <s v="310778d9d7ff8bd657b127d2b19096397041abce"/>
    <n v="51"/>
    <s v="DUSTER"/>
    <n v="2019"/>
    <s v="DUSTER"/>
    <m/>
    <s v="NUEVO"/>
    <n v="84"/>
    <d v="2018-03-22T00:00:00"/>
    <d v="2025-03-22T00:00:00"/>
    <m/>
    <n v="51990000"/>
    <n v="46791000"/>
    <n v="5199000"/>
    <n v="1123876"/>
    <s v="c7093c3b30a4a709fd8615f4457ce8502fa1b486"/>
    <n v="1.068735666674399E-2"/>
    <n v="0.79032357974038436"/>
    <n v="0.6442108197930716"/>
    <n v="-0.2122987894932194"/>
    <n v="-0.1103147126646518"/>
    <x v="0"/>
    <n v="0.9"/>
    <x v="0"/>
  </r>
  <r>
    <s v="25f81cd07eb2f0016e0af03ab0cf6f88702451c2"/>
    <s v="3b34e7be408dfff3318f235b4d2532a82d92d575"/>
    <s v="ACTIVO"/>
    <s v="c93985e1a5aff2af18ae43ce6da3c9e318eea67e"/>
    <n v="62"/>
    <s v="USADOS"/>
    <n v="2019"/>
    <s v="USADOS MM"/>
    <m/>
    <s v="USADO"/>
    <n v="72"/>
    <d v="2020-10-27T00:00:00"/>
    <d v="2026-10-27T00:00:00"/>
    <m/>
    <n v="36000000"/>
    <n v="32000000"/>
    <n v="4000000"/>
    <n v="771267"/>
    <s v="fc7bdc755b16bdb0247d7a6271249db666c6767c"/>
    <n v="-0.55933266429254402"/>
    <n v="0.74469900120359822"/>
    <n v="0.92086653473246149"/>
    <n v="1.4574942496930321"/>
    <n v="-1.5025765057952249"/>
    <x v="1"/>
    <n v="0.88888888888888884"/>
    <x v="0"/>
  </r>
  <r>
    <s v="4c69da68473cd55ae9ed0d7a72932b5c3b562042"/>
    <s v="8b883ef43c8a5a6e28e2cddf0212c809733918e6"/>
    <s v="ACTIVO"/>
    <s v="5a56327f05b6ed8e8875facf6e3fe3c3e5debf50"/>
    <n v="7"/>
    <s v="DUSTER"/>
    <n v="2022"/>
    <s v="NUEVA DUSTER"/>
    <s v="2e892f86d188d01ec5691b7918003dc271108083"/>
    <s v="NUEVO"/>
    <n v="84"/>
    <d v="2021-04-19T00:00:00"/>
    <d v="2028-04-19T00:00:00"/>
    <m/>
    <n v="67130000"/>
    <n v="64910000"/>
    <n v="2220000"/>
    <n v="1568254"/>
    <s v="d4fe067a31477c3902f47c94ed98e66bfafeebdb"/>
    <n v="-0.59571692094951978"/>
    <n v="1.065151686740534"/>
    <n v="-0.55440595399633752"/>
    <n v="0.93366520351295479"/>
    <n v="-1.270532873606796"/>
    <x v="0"/>
    <n v="0.96692983762848206"/>
    <x v="0"/>
  </r>
  <r>
    <s v="dc44d5faa312a948f1917d3f7641566969a3e659"/>
    <s v="76f5155d0fba71e4182b0af124b31a70c137b31a"/>
    <s v="ACTIVO"/>
    <s v="d42a0e1d5792a438fbe63c928d603c193394d0b9"/>
    <n v="236"/>
    <s v="DUSTER"/>
    <n v="2017"/>
    <s v="DUSTER"/>
    <m/>
    <s v="NUEVO"/>
    <n v="72"/>
    <d v="2017-11-29T00:00:00"/>
    <d v="2023-11-29T00:00:00"/>
    <m/>
    <n v="59469000"/>
    <n v="52000000"/>
    <n v="7469000"/>
    <n v="1246870"/>
    <s v="836e35949d4d7e7bd1fb1201ecaf8e1cf35ef2e0"/>
    <n v="0.66560397649230885"/>
    <n v="0.68522570708108699"/>
    <n v="0.56516632981038883"/>
    <n v="0.34791502004686758"/>
    <n v="-0.49705409964536651"/>
    <x v="1"/>
    <n v="0.8744051522642049"/>
    <x v="0"/>
  </r>
  <r>
    <s v="258cf28f5d5a336f70c87486ab945d7ffa9f70b6"/>
    <s v="1f2aaf90c183f2dbcc0130927233e30ba08446e1"/>
    <s v="ACTIVO"/>
    <s v="1ff25d27b02cec75af9b69c7b7ee096d87a6e4b7"/>
    <n v="220"/>
    <s v="STEPWAY"/>
    <n v="2022"/>
    <s v="NUEVO STEPWAY PH2"/>
    <s v="2e892f86d188d01ec5691b7918003dc271108083"/>
    <s v="NUEVO"/>
    <n v="72"/>
    <d v="2021-11-10T00:00:00"/>
    <d v="2027-11-10T00:00:00"/>
    <m/>
    <n v="66551385"/>
    <n v="36551385"/>
    <n v="30000000"/>
    <n v="764955"/>
    <s v="9ed459202687afab5e2703e866aa192f2b1cf3cb"/>
    <n v="0.35027375213185169"/>
    <n v="-0.65005143310634139"/>
    <n v="-1.0543697437966191"/>
    <n v="0.1404152995871123"/>
    <n v="1.978077977031208"/>
    <x v="1"/>
    <n v="0.54922050082053142"/>
    <x v="4"/>
  </r>
  <r>
    <s v="5b2acbc4d79ba004bf3223a7ab2f213d9ba82e2f"/>
    <s v="bbd74927f59eb2de80955dc3d681cbea60704a06"/>
    <s v="ACTIVO"/>
    <s v="8755282562f500d9f6dcb85211a47e8d88e90dcb"/>
    <n v="48"/>
    <s v="OROCH"/>
    <n v="2020"/>
    <s v="OROCH"/>
    <s v="aa53c8567ff812605778a953828db0859dac88bf"/>
    <s v="NUEVO"/>
    <n v="36"/>
    <d v="2019-06-14T00:00:00"/>
    <d v="2022-06-14T00:00:00"/>
    <m/>
    <n v="66400000"/>
    <n v="36400000"/>
    <n v="30000000"/>
    <n v="1293009"/>
    <s v="cafe2aba4c008cb02fee6101be7ab38b6a34f37b"/>
    <n v="0.8353971742248627"/>
    <n v="-0.65427150935206302"/>
    <n v="0.32803285986234038"/>
    <n v="1.395908517716818"/>
    <n v="1.281947080465921"/>
    <x v="4"/>
    <n v="0.54819277108433739"/>
    <x v="4"/>
  </r>
  <r>
    <s v="2f37bc8e88e0fb79d2a22c20ccba88ac1f0e5c66"/>
    <s v="28f994270a0a52b7c0ca44e92bf2864db247bdd1"/>
    <s v="ACTIVO"/>
    <s v="124edca39b8159aadaf3c08b9fe65fc5e651b829"/>
    <n v="74"/>
    <s v="SANDERO"/>
    <n v="2022"/>
    <s v="NUEVO SANDERO PH2"/>
    <s v="2e892f86d188d01ec5691b7918003dc271108083"/>
    <s v="NUEVO"/>
    <n v="72"/>
    <d v="2021-08-24T00:00:00"/>
    <d v="2027-08-24T00:00:00"/>
    <m/>
    <n v="47440000"/>
    <n v="35440000"/>
    <n v="12000000"/>
    <n v="816330"/>
    <s v="cfff2798968beabd4a75557f5efa4642e73d04b9"/>
    <n v="-1.517451422926241"/>
    <n v="0.16227394298527009"/>
    <n v="-0.73906775490387622"/>
    <n v="-0.58457096940561737"/>
    <n v="-1.657272260587511"/>
    <x v="1"/>
    <n v="0.74704890387858347"/>
    <x v="2"/>
  </r>
  <r>
    <s v="d4d5ef2b4cf16deb9790571c5aeb2fe435720785"/>
    <s v="0a2af76cc8509d21cc2979354df1abc6c13294bd"/>
    <s v="ACTIVO"/>
    <s v="199c6dec4e012c479e3865ff88b5346ccb60b104"/>
    <n v="220"/>
    <s v="CAPTUR"/>
    <n v="2022"/>
    <s v="CAPTUR"/>
    <s v="2e892f86d188d01ec5691b7918003dc271108083"/>
    <s v="NUEVO"/>
    <n v="84"/>
    <d v="2021-03-29T00:00:00"/>
    <d v="2028-03-29T00:00:00"/>
    <m/>
    <n v="76546250"/>
    <n v="59512250"/>
    <n v="17034000"/>
    <n v="1245918"/>
    <s v="d5dc515a8564af9c1f984f09918a2ce99eeb6f02"/>
    <n v="-0.30464286769371318"/>
    <n v="0.28718067178327478"/>
    <n v="-0.85763448987790047"/>
    <n v="-0.64442914249064576"/>
    <n v="-1.1931849962106531"/>
    <x v="0"/>
    <n v="0.77746787073174717"/>
    <x v="2"/>
  </r>
  <r>
    <s v="cc963d0a2d07c169cbc1a7a081c34aba98c64586"/>
    <s v="5cdd324964d203c7f1877594212a7fb3d006076a"/>
    <s v="ACTIVO"/>
    <s v="6f6a0117c08d0f008a5954750a4e5d924fb1151b"/>
    <n v="76"/>
    <s v="KWID"/>
    <n v="2021"/>
    <s v="KWID"/>
    <s v="2e892f86d188d01ec5691b7918003dc271108083"/>
    <s v="NUEVO"/>
    <n v="84"/>
    <d v="2021-09-03T00:00:00"/>
    <d v="2028-09-03T00:00:00"/>
    <m/>
    <n v="41310000"/>
    <n v="23310000"/>
    <n v="18000000"/>
    <n v="478682"/>
    <s v="977d2d7691d404ed0e63704ec1471b1a8671ac9d"/>
    <n v="-0.59571692094951978"/>
    <n v="-0.58825437173386963"/>
    <n v="-0.1067118350424142"/>
    <n v="2.0929958409997951E-2"/>
    <n v="-1.0384892414183671"/>
    <x v="0"/>
    <n v="0.56427015250544665"/>
    <x v="4"/>
  </r>
  <r>
    <s v="31e63d1e58556ac4aa359c354a5abdef3f9aa23c"/>
    <s v="ded77da7f696134c5903db54ba30addc6d3f8b6f"/>
    <s v="ACTIVO"/>
    <s v="4ed602eda8bf7f8f674b77a7266776acb1f1dd2a"/>
    <n v="46"/>
    <s v="KWID"/>
    <n v="2020"/>
    <s v="KWID"/>
    <s v="2e892f86d188d01ec5691b7918003dc271108083"/>
    <s v="NUEVO"/>
    <n v="72"/>
    <d v="2019-09-16T00:00:00"/>
    <d v="2025-09-16T00:00:00"/>
    <m/>
    <n v="36653000"/>
    <n v="36653000"/>
    <n v="0"/>
    <n v="803012"/>
    <s v="7e550c4e4136820a2fa73809cb7d39457dab78e5"/>
    <n v="1.1992397407946209"/>
    <n v="1.2009447865714571"/>
    <n v="0.290056013694651"/>
    <n v="-0.18713915948602511"/>
    <n v="0.58581618390063472"/>
    <x v="1"/>
    <n v="1"/>
    <x v="0"/>
  </r>
  <r>
    <s v="cc8bf2332d7b2e71175f9bfb6aa1a164ea937e50"/>
    <s v="9e96ab7dd6ac7589a706b24417ddbeaa70cfaf1e"/>
    <s v="ACTIVO"/>
    <s v="a77c76312e7298e8d8cbf37d37191bb75af8eded"/>
    <n v="62"/>
    <s v="SANDERO"/>
    <n v="2021"/>
    <s v="NUEVO SANDERO PH2"/>
    <s v="2e892f86d188d01ec5691b7918003dc271108083"/>
    <s v="NUEVO"/>
    <n v="84"/>
    <d v="2020-12-21T00:00:00"/>
    <d v="2027-12-21T00:00:00"/>
    <m/>
    <n v="44990000"/>
    <n v="44990000"/>
    <n v="0"/>
    <n v="944603"/>
    <s v="1a54234f7c81795f4271e355943d9c170a12a279"/>
    <n v="-1.420426738507639"/>
    <n v="1.2009447865714571"/>
    <n v="0.16994387989697479"/>
    <n v="-0.78236102892315362"/>
    <n v="1.823382222238922"/>
    <x v="0"/>
    <n v="1"/>
    <x v="0"/>
  </r>
  <r>
    <s v="56b5d5dafc5402071d90a177a4a8e3aedf0ba47a"/>
    <s v="1e6bfb54a249fb51dcb88774510c8192185028ec"/>
    <s v="ACTIVO"/>
    <s v="a24a0e02d5006b1c2d757c7a4f784b846611a8d0"/>
    <n v="252"/>
    <s v="USADOS"/>
    <n v="2013"/>
    <s v="USADOS MM"/>
    <m/>
    <s v="USADO"/>
    <n v="72"/>
    <d v="2018-12-28T00:00:00"/>
    <d v="2024-12-28T00:00:00"/>
    <m/>
    <n v="24000000"/>
    <n v="17000000"/>
    <n v="7000000"/>
    <n v="379015"/>
    <s v="ba69bef1627113b1efd89b0a85bd7dcd597d357c"/>
    <n v="0.53219503541673086"/>
    <n v="3.29959998082896E-3"/>
    <n v="0.52564408481904745"/>
    <n v="-0.65415126641775689"/>
    <n v="-0.72909773183379534"/>
    <x v="1"/>
    <n v="0.70833333333333337"/>
    <x v="2"/>
  </r>
  <r>
    <s v="b96895105c7fcc95795d6d0f862f4735a9dd2063"/>
    <s v="c1cef924ad956b8eae958f06a3dbe3acfb25f2c5"/>
    <s v="ACTIVO"/>
    <s v="b3a39e4905958eae9bb3d086a023ed2b34babacc"/>
    <n v="60"/>
    <s v="KWID"/>
    <n v="2022"/>
    <s v="KWID"/>
    <s v="2e892f86d188d01ec5691b7918003dc271108083"/>
    <s v="NUEVO"/>
    <n v="72"/>
    <d v="2021-07-28T00:00:00"/>
    <d v="2027-07-28T00:00:00"/>
    <m/>
    <n v="41800000"/>
    <n v="41800000"/>
    <n v="0"/>
    <n v="952990"/>
    <s v="10b38286d0ce07306e01a8d181c6bb54393382de"/>
    <n v="-1.4446829096122891"/>
    <n v="1.2009447865714571"/>
    <n v="0.13042163490563341"/>
    <n v="0.49771530244256679"/>
    <n v="-0.96114136402222416"/>
    <x v="1"/>
    <n v="1"/>
    <x v="0"/>
  </r>
  <r>
    <s v="4267d46b6d44cd3c54c19475309d44116d9bf8f9"/>
    <s v="f88f866d538cf12778da6088e3c53556c4b4628a"/>
    <s v="ACTIVO"/>
    <s v="722e494b06868c7b1d93bf29df69d36119d2d852"/>
    <n v="49"/>
    <s v="USADOS"/>
    <n v="2015"/>
    <s v="USADOS MM"/>
    <m/>
    <s v="USADO"/>
    <n v="60"/>
    <d v="2021-10-19T00:00:00"/>
    <d v="2026-10-19T00:00:00"/>
    <m/>
    <n v="29880000"/>
    <n v="25000000"/>
    <n v="4880000"/>
    <n v="724654"/>
    <s v="87e15bf1cdf86c075c8ab551c1cd6cdf48f66158"/>
    <n v="-1.044456086385555"/>
    <n v="0.53031845145243595"/>
    <n v="1.316088984645875"/>
    <n v="-0.80855619855388294"/>
    <n v="0.81785981608906366"/>
    <x v="3"/>
    <n v="0.83668005354752339"/>
    <x v="0"/>
  </r>
  <r>
    <s v="97daa84434f661a0a40d3b5ef4f680a36c38c5c7"/>
    <s v="13892e62d034687f19cbe1205c8c129694ca133b"/>
    <s v="ACTIVO"/>
    <s v="93758adf11c46efe844e91612cf2940e4197d07c"/>
    <n v="246"/>
    <s v="CAPTUR"/>
    <n v="2020"/>
    <s v="CAPTUR"/>
    <s v="2e892f86d188d01ec5691b7918003dc271108083"/>
    <s v="NUEVO"/>
    <n v="84"/>
    <d v="2019-12-09T00:00:00"/>
    <d v="2026-12-09T00:00:00"/>
    <m/>
    <n v="72990000"/>
    <n v="64990000"/>
    <n v="8000000"/>
    <n v="1409748"/>
    <s v="a69f010680fca3bb97470fe907d42f1759ba6938"/>
    <n v="0.54432312096905611"/>
    <n v="0.7508872917572933"/>
    <n v="0.30532246887868097"/>
    <n v="1.0168273328759521"/>
    <n v="0.35377255171220601"/>
    <x v="0"/>
    <n v="0.89039594464995209"/>
    <x v="0"/>
  </r>
  <r>
    <s v="441a77e7026221e5698a8c2b409300d46c6dde2e"/>
    <s v="6a6eeb30a6128270b34680684506857db5030e0a"/>
    <s v="ACTIVO"/>
    <s v="b015fc4d0ad8050efb8f4d92b7490b29a1fa8737"/>
    <n v="38"/>
    <s v="LOGAN"/>
    <n v="2022"/>
    <s v="NUEVO LOGAN PH2"/>
    <s v="2e892f86d188d01ec5691b7918003dc271108083"/>
    <s v="NUEVO"/>
    <n v="84"/>
    <d v="2021-03-09T00:00:00"/>
    <d v="2028-03-09T00:00:00"/>
    <m/>
    <n v="53580000"/>
    <n v="44064000"/>
    <n v="9516000"/>
    <n v="954610"/>
    <s v="ec864d326046a09cd623dc375f247c93a8c47de2"/>
    <n v="-0.93530331641462749"/>
    <n v="0.47166680892970891"/>
    <n v="0.56516632981038883"/>
    <n v="-0.53569449488594223"/>
    <n v="-0.49705409964536651"/>
    <x v="0"/>
    <n v="0.82239641657334828"/>
    <x v="0"/>
  </r>
  <r>
    <s v="2f385af9a502bd42c9834da3015e1220e0aab2b3"/>
    <s v="9e1cb6dcedebc1a7de562b9dcbe7ad87982db197"/>
    <s v="ACTIVO"/>
    <s v="d8ba6719c0380636db59c98c13519e2866caf91f"/>
    <n v="61"/>
    <s v="SANDERO"/>
    <n v="2022"/>
    <s v="NUEVO SANDERO PH2"/>
    <s v="2e892f86d188d01ec5691b7918003dc271108083"/>
    <s v="NUEVO"/>
    <n v="48"/>
    <d v="2021-04-03T00:00:00"/>
    <d v="2025-04-03T00:00:00"/>
    <m/>
    <n v="51080000"/>
    <n v="29080000"/>
    <n v="22000000"/>
    <n v="854276"/>
    <s v="f268b19e1bfbcb40253adf266d11628fda515d56"/>
    <n v="-6.2081156647207668E-2"/>
    <n v="-0.56758821074326382"/>
    <n v="-1.0552457148346079"/>
    <n v="-0.26586805078762571"/>
    <n v="-1.1931849962106531"/>
    <x v="5"/>
    <n v="0.56930305403288961"/>
    <x v="4"/>
  </r>
  <r>
    <s v="e9eb7bd34952c85a48c2abc205b303acdf8e6358"/>
    <s v="28b4bee415643968968b6e9a04c83c573e6e95e1"/>
    <s v="ACTIVO"/>
    <s v="d70c5ad6d9927086d188b2a0af85d533acdf3336"/>
    <n v="51"/>
    <s v="STEPWAY"/>
    <n v="2021"/>
    <s v="NUEVO STEPWAY PH2"/>
    <s v="2e892f86d188d01ec5691b7918003dc271108083"/>
    <s v="NUEVO"/>
    <n v="36"/>
    <d v="2020-07-28T00:00:00"/>
    <d v="2023-07-28T00:00:00"/>
    <m/>
    <n v="56613750"/>
    <n v="11613750"/>
    <n v="45000000"/>
    <n v="415123"/>
    <s v="b53b0bf5f413cb9aab27f8e13ca1e90e2ee4fea7"/>
    <n v="-0.31677095324603838"/>
    <n v="-2.0629185518221771"/>
    <n v="-0.30432305999912118"/>
    <n v="-0.20244124884610751"/>
    <n v="-0.34235834485308059"/>
    <x v="4"/>
    <n v="0.20514009405842221"/>
    <x v="1"/>
  </r>
  <r>
    <s v="d7e9300331576c08e8c98a9cecaa66fe71e2c1df"/>
    <s v="dac2aa07bc19be4658a58a102de653a0fb746684"/>
    <s v="ACTIVO"/>
    <s v="04ec110ea5663487e77f43d842f0dccdd12882b5"/>
    <n v="38"/>
    <s v="STEPWAY"/>
    <n v="2020"/>
    <s v="NUEVO STEPWAY"/>
    <s v="2e892f86d188d01ec5691b7918003dc271108083"/>
    <s v="NUEVO"/>
    <n v="72"/>
    <d v="2019-04-07T00:00:00"/>
    <d v="2025-04-07T00:00:00"/>
    <m/>
    <n v="43190000"/>
    <n v="33190000"/>
    <n v="10000000"/>
    <n v="685954"/>
    <s v="ec5f24e132da7b07ae31c96208e5c5ee98fc8ca1"/>
    <n v="1.3447767674225239"/>
    <n v="0.25021265683986982"/>
    <n v="-0.48313663574855659"/>
    <n v="-8.8647060850004192E-2"/>
    <n v="-3.2966835268508812E-2"/>
    <x v="1"/>
    <n v="0.76846492243574904"/>
    <x v="2"/>
  </r>
  <r>
    <s v="0b55f75d4f6cef5508a16481d7554ecd8d0caab4"/>
    <s v="6ab50e75af5153e352bab21c2a72a7f5366bf7be"/>
    <s v="ACTIVO"/>
    <s v="f92259594cc36db09951704e2e59eef51308995c"/>
    <n v="246"/>
    <s v="SANDERO"/>
    <n v="2020"/>
    <s v="NUEVO SANDERO"/>
    <s v="2e892f86d188d01ec5691b7918003dc271108083"/>
    <s v="NUEVO"/>
    <n v="72"/>
    <d v="2019-08-21T00:00:00"/>
    <d v="2025-08-21T00:00:00"/>
    <m/>
    <n v="38990000"/>
    <n v="27990000"/>
    <n v="11000000"/>
    <n v="648261"/>
    <s v="f1460623c17c08451d00fb38742b8e09eea4ea70"/>
    <n v="1.3447767674225239"/>
    <n v="4.2485367453273352E-2"/>
    <n v="-0.54145652994716964"/>
    <n v="-0.26284772688564872"/>
    <n v="-0.4197062222492236"/>
    <x v="1"/>
    <n v="0.71787637855860476"/>
    <x v="2"/>
  </r>
  <r>
    <s v="795b5a0bb7ef6c7a033b4eb6f0811e8eba6d12b8"/>
    <s v="d76192327ef1baf0612c0bceed4cbb51e7043b7e"/>
    <s v="ACTIVO"/>
    <s v="25cce98fbc96d5a13195e5f9b11ea35e84504c2e"/>
    <n v="166990391"/>
    <s v="USADOS"/>
    <n v="2018"/>
    <s v="USADOS MM"/>
    <m/>
    <s v="USADO"/>
    <n v="84"/>
    <d v="2021-08-09T00:00:00"/>
    <d v="2028-08-09T00:00:00"/>
    <m/>
    <n v="43000000"/>
    <n v="43000000"/>
    <n v="0"/>
    <n v="1023961"/>
    <s v="dec720a25d27bb924541202a14cc564824a3425e"/>
    <n v="0.1562243832946473"/>
    <n v="1.2009447865714571"/>
    <n v="1.790355924541972"/>
    <n v="0.1736056721363107"/>
    <n v="0.19907679691992"/>
    <x v="0"/>
    <n v="1"/>
    <x v="0"/>
  </r>
  <r>
    <s v="777721179fb1ef789556e26e19ad8455aeb09161"/>
    <s v="c95a7a8501784bf344c516222f4451b765f0f1b4"/>
    <s v="ACTIVO"/>
    <s v="669a1c4d7a35437f4ec52d67ea00f7d8d2e18399"/>
    <n v="51"/>
    <s v="STEPWAY"/>
    <n v="2020"/>
    <s v="NUEVO STEPWAY PH2"/>
    <s v="2e892f86d188d01ec5691b7918003dc271108083"/>
    <s v="NUEVO"/>
    <n v="72"/>
    <d v="2019-03-12T00:00:00"/>
    <d v="2025-03-12T00:00:00"/>
    <m/>
    <n v="50890000"/>
    <n v="16890000"/>
    <n v="34000000"/>
    <n v="372761"/>
    <s v="b53b0bf5f413cb9aab27f8e13ca1e90e2ee4fea7"/>
    <n v="-0.53507649318789341"/>
    <n v="-1.5424470452730039"/>
    <n v="-0.62050101992985252"/>
    <n v="0.19020085841091"/>
    <n v="-3.2966835268508812E-2"/>
    <x v="1"/>
    <n v="0.33189231676164277"/>
    <x v="1"/>
  </r>
  <r>
    <s v="f3ac1d48493acdd9c83aae1b654cff11a38b4b83"/>
    <s v="2d51a74b4586f8eb59d52ad14c8a65091195aeab"/>
    <s v="ACTIVO"/>
    <s v="5a56327f05b6ed8e8875facf6e3fe3c3e5debf50"/>
    <n v="61"/>
    <s v="KWID"/>
    <n v="2022"/>
    <s v="KWID"/>
    <s v="2e892f86d188d01ec5691b7918003dc271108083"/>
    <s v="NUEVO"/>
    <n v="84"/>
    <d v="2021-06-15T00:00:00"/>
    <d v="2028-06-15T00:00:00"/>
    <m/>
    <n v="42400000"/>
    <n v="43732600"/>
    <n v="0"/>
    <n v="1121914"/>
    <s v="7ff7deeb7eff0b09f4dc8ce4bdcc24fc3c9a3b52"/>
    <n v="-0.29251478214138787"/>
    <n v="1.329999932850487"/>
    <n v="-0.33677872758601118"/>
    <n v="-0.82210550433964225"/>
    <n v="-0.49705409964536651"/>
    <x v="0"/>
    <n v="1.0314292452830189"/>
    <x v="0"/>
  </r>
  <r>
    <s v="82f32d2ae60ba5a7a6e4295105e97e47974db30c"/>
    <s v="bf41d1bdca63cd6c5666f88188df27252782769d"/>
    <s v="ACTIVO"/>
    <s v="06a4818f0bcf63e251da9f238c04e8150146565f"/>
    <n v="1406781"/>
    <m/>
    <n v="2022"/>
    <s v="NUEVOS OTRAS MARCAS"/>
    <m/>
    <s v="USADO"/>
    <n v="84"/>
    <d v="2021-10-08T00:00:00"/>
    <d v="2028-10-08T00:00:00"/>
    <m/>
    <n v="48390000"/>
    <n v="48390000"/>
    <n v="0"/>
    <n v="1241350"/>
    <s v="af80a7f289535bf99e023b4ac6666b2f2b610bc8"/>
    <n v="-0.45017989432161648"/>
    <n v="1.2009447865714571"/>
    <n v="-6.7189590051072792E-2"/>
    <n v="6.9387902331827664E-2"/>
    <n v="-1.0384892414183671"/>
    <x v="0"/>
    <n v="1"/>
    <x v="0"/>
  </r>
  <r>
    <s v="ea558d4881f5956613096a59a3f3cf2953a4eb92"/>
    <s v="e92b385ea16fbfce2e97904321b051d3f6dc614a"/>
    <s v="ACTIVO"/>
    <s v="1ff25d27b02cec75af9b69c7b7ee096d87a6e4b7"/>
    <n v="49"/>
    <s v="STEPWAY"/>
    <n v="2022"/>
    <s v="NUEVO STEPWAY PH2"/>
    <s v="2e892f86d188d01ec5691b7918003dc271108083"/>
    <s v="NUEVO"/>
    <n v="72"/>
    <d v="2021-10-06T00:00:00"/>
    <d v="2027-10-06T00:00:00"/>
    <m/>
    <n v="64920000"/>
    <n v="49920000"/>
    <n v="15000000"/>
    <n v="1138829"/>
    <s v="3bc327bf44a9c66806e06de4d1fd51ae1dfefb50"/>
    <n v="-0.82615054644370001"/>
    <n v="0.2521896876087199"/>
    <n v="-0.8813486273176051"/>
    <n v="-0.29312000188032161"/>
    <n v="0.35377255171220601"/>
    <x v="1"/>
    <n v="0.76894639556377076"/>
    <x v="2"/>
  </r>
  <r>
    <s v="c90c1f94d1ac663852d25f09d3cc005d5f99c047"/>
    <s v="ed90532071f1708c52e045477e67c18195585605"/>
    <s v="ACTIVO"/>
    <s v="bb3c54dae8892f509087bc145c8e669875f59702"/>
    <n v="38"/>
    <s v="DUSTER"/>
    <n v="2019"/>
    <s v="DUSTER"/>
    <m/>
    <s v="NUEVO"/>
    <n v="72"/>
    <d v="2018-09-28T00:00:00"/>
    <d v="2024-09-28T00:00:00"/>
    <m/>
    <n v="63790000"/>
    <n v="30000000"/>
    <n v="33790000"/>
    <n v="630216"/>
    <s v="3a511fa6cc43568fab99dbdb57f653874780a34f"/>
    <n v="1.235623997451597"/>
    <n v="-0.97414387604367692"/>
    <n v="-0.26882694610504843"/>
    <n v="-0.2035481477706233"/>
    <n v="-0.4197062222492236"/>
    <x v="1"/>
    <n v="0.47029314939645711"/>
    <x v="4"/>
  </r>
  <r>
    <s v="5e559ef69c6bbf6991b6a48984f6db5bdc4e758c"/>
    <s v="6599b8a94491f98fe3c2a2a41fde35236fa59066"/>
    <s v="ACTIVO"/>
    <s v="a9dd9d4574440581485e218a3a0d9cc1d747e5e7"/>
    <n v="61"/>
    <s v="CLIO"/>
    <n v="2017"/>
    <s v="CLIO STYLE"/>
    <m/>
    <s v="NUEVO"/>
    <n v="84"/>
    <d v="2017-02-01T00:00:00"/>
    <d v="2024-02-01T00:00:00"/>
    <m/>
    <n v="30550000"/>
    <n v="27495000"/>
    <n v="3055000"/>
    <n v="603864"/>
    <s v="c9ac93af7de54e59c26cb0895d1f827e03675192"/>
    <n v="1.029446543062067"/>
    <n v="0.79032357974038436"/>
    <n v="0.92086653473246149"/>
    <n v="-0.1915680827989901"/>
    <n v="0.58581618390063472"/>
    <x v="0"/>
    <n v="0.9"/>
    <x v="0"/>
  </r>
  <r>
    <s v="4fc21017e8d1916c323bdc3a8454f49c0de41222"/>
    <s v="23a3c869838c0a6f68f952216facc071cc4eda00"/>
    <s v="ACTIVO"/>
    <s v="b233dc23304677c71e39834057d1a2ff1e06132c"/>
    <n v="15"/>
    <s v="USADOS"/>
    <n v="2015"/>
    <s v="USADOS MM"/>
    <m/>
    <s v="USADO"/>
    <n v="84"/>
    <d v="2020-02-27T00:00:00"/>
    <d v="2027-02-27T00:00:00"/>
    <m/>
    <n v="29000000"/>
    <n v="29000000"/>
    <n v="0"/>
    <n v="693876"/>
    <s v="199efbb436fdafb26e2356ebfd68c5d774f156b0"/>
    <n v="-0.26825861103673743"/>
    <n v="1.2009447865714571"/>
    <n v="1.592744699585265"/>
    <n v="-0.83528440556775241"/>
    <n v="-0.34235834485308059"/>
    <x v="0"/>
    <n v="1"/>
    <x v="0"/>
  </r>
  <r>
    <s v="7f7d42583db7222e3988db079beb1674c9f60674"/>
    <s v="63b809c62637c8b4402a3b84430f27885d7445c5"/>
    <s v="ACTIVO"/>
    <s v="7f22d9d1b26328e8bc33183cd50a33df11a0448b"/>
    <n v="60"/>
    <s v="KWID"/>
    <n v="2022"/>
    <s v="KWID"/>
    <s v="2e892f86d188d01ec5691b7918003dc271108083"/>
    <s v="NUEVO"/>
    <n v="84"/>
    <d v="2021-08-20T00:00:00"/>
    <d v="2028-08-20T00:00:00"/>
    <m/>
    <n v="40780000"/>
    <n v="30780000"/>
    <n v="10000000"/>
    <n v="620089"/>
    <s v="026f2dbff0f657cf8b51a37de1e13584f2ccb0a9"/>
    <n v="-0.70486969092044727"/>
    <n v="0.1940266727139961"/>
    <n v="-0.34384530499046262"/>
    <n v="-0.49551223845552972"/>
    <n v="-1.3478807510029389"/>
    <x v="0"/>
    <n v="0.75478175576262874"/>
    <x v="2"/>
  </r>
  <r>
    <s v="b8a6b4a84ab4b618eeb42d112099b78b9aabb535"/>
    <s v="d48f3ad5872914bccc6ecb1aa4a79cfa64effdc8"/>
    <s v="ACTIVO"/>
    <s v="3ca9a8b1c3221fa9da1bedfe128627a3bce5a7af"/>
    <n v="62"/>
    <s v="ALASKAN"/>
    <n v="2022"/>
    <s v="ALASKAN SERV. PUBLICO"/>
    <s v="aa53c8567ff812605778a953828db0859dac88bf"/>
    <s v="NUEVO"/>
    <n v="72"/>
    <d v="2021-09-17T00:00:00"/>
    <d v="2027-09-17T00:00:00"/>
    <m/>
    <n v="121305800"/>
    <n v="111876500"/>
    <n v="9429300"/>
    <n v="2621871"/>
    <s v="1a54234f7c81795f4271e355943d9c170a12a279"/>
    <n v="-0.86253480310067587"/>
    <n v="0.88176214686484489"/>
    <n v="-0.48319825092849789"/>
    <n v="5.3181134172620679"/>
    <n v="1.0499034482774929"/>
    <x v="1"/>
    <n v="0.92226834990577533"/>
    <x v="0"/>
  </r>
  <r>
    <s v="b013c480eec0a579a11a92b0bddcbfdf96194aa7"/>
    <s v="2a1cea57c32ca26230b0d3260124c59765b06147"/>
    <s v="ACTIVO"/>
    <s v="7f22d9d1b26328e8bc33183cd50a33df11a0448b"/>
    <n v="38"/>
    <s v="KWID"/>
    <n v="2022"/>
    <s v="KWID"/>
    <s v="2e892f86d188d01ec5691b7918003dc271108083"/>
    <s v="NUEVO"/>
    <n v="84"/>
    <d v="2021-09-27T00:00:00"/>
    <d v="2028-09-27T00:00:00"/>
    <m/>
    <n v="44900000"/>
    <n v="44900000"/>
    <n v="0"/>
    <n v="1015362"/>
    <s v="3a511fa6cc43568fab99dbdb57f653874780a34f"/>
    <n v="-1.4407288855812889E-3"/>
    <n v="1.2009447865714571"/>
    <n v="0.16994387989697479"/>
    <n v="-0.38253453362413659"/>
    <n v="4.4381042127634142E-2"/>
    <x v="0"/>
    <n v="1"/>
    <x v="0"/>
  </r>
  <r>
    <s v="91a0dd16db45d039ba41d81e49efc9f272485ee4"/>
    <s v="b1f42c184e68b06b7ef5d6906027b4523b5fd7d4"/>
    <s v="ACTIVO"/>
    <s v="8755282562f500d9f6dcb85211a47e8d88e90dcb"/>
    <n v="291"/>
    <s v="LOGAN"/>
    <n v="2020"/>
    <s v="NUEVO LOGAN"/>
    <s v="2e892f86d188d01ec5691b7918003dc271108083"/>
    <s v="NUEVO"/>
    <n v="84"/>
    <d v="2019-06-21T00:00:00"/>
    <d v="2026-06-21T00:00:00"/>
    <m/>
    <n v="33990000"/>
    <n v="27192000"/>
    <n v="6798000"/>
    <n v="576328"/>
    <s v="8c09b442f0230592ba2de377a04a429f73de19ee"/>
    <n v="-0.75338203312974839"/>
    <n v="0.37970237290931202"/>
    <n v="0.96038877972380288"/>
    <n v="-0.77227015995702075"/>
    <n v="0.66316406129677774"/>
    <x v="0"/>
    <n v="0.8"/>
    <x v="2"/>
  </r>
  <r>
    <s v="37f56ed43bbc3d3b18f1dccb98e168f9fa35ed50"/>
    <s v="ce0a7fc7331162f14380d1982bee6c674f216fef"/>
    <s v="ACTIVO"/>
    <s v="8343dc41ea422406430fb4cb25cd7b7a19286625"/>
    <n v="50"/>
    <s v="DUSTER"/>
    <n v="2022"/>
    <s v="NUEVA DUSTER"/>
    <s v="2e892f86d188d01ec5691b7918003dc271108083"/>
    <s v="NUEVO"/>
    <n v="60"/>
    <d v="2021-05-11T00:00:00"/>
    <d v="2026-05-11T00:00:00"/>
    <m/>
    <n v="83900000"/>
    <n v="43900000"/>
    <n v="40000000"/>
    <n v="1080165"/>
    <s v="2b6df99bd30f7bb1ed920f30ad5b5072040c5336"/>
    <n v="-0.3531552099030143"/>
    <n v="-0.75672485267084311"/>
    <n v="-0.42288979497314538"/>
    <n v="0.34752322429411048"/>
    <n v="2.1327737318234941"/>
    <x v="3"/>
    <n v="0.52324195470798573"/>
    <x v="4"/>
  </r>
  <r>
    <s v="17f4a4b7fe6bb9c99d7c98f6404c484e425465e8"/>
    <s v="56c6954d0b37277bb84c7b397839015d55457778"/>
    <s v="ACTIVO"/>
    <s v="124edca39b8159aadaf3c08b9fe65fc5e651b829"/>
    <n v="38"/>
    <s v="SANDERO"/>
    <n v="2022"/>
    <s v="NUEVO SANDERO PH2"/>
    <s v="2e892f86d188d01ec5691b7918003dc271108083"/>
    <s v="NUEVO"/>
    <n v="36"/>
    <d v="2021-10-19T00:00:00"/>
    <d v="2024-10-19T00:00:00"/>
    <m/>
    <n v="56400000"/>
    <n v="16400000"/>
    <n v="40000000"/>
    <n v="591284"/>
    <s v="d32b2544aa3cda758f28d956500fd6e0d7981c8d"/>
    <n v="0.22899289660859901"/>
    <n v="-1.7112623540744469"/>
    <n v="-1.213334694799973"/>
    <n v="-0.1516599788458339"/>
    <n v="1.3592949578620639"/>
    <x v="4"/>
    <n v="0.29078014184397161"/>
    <x v="1"/>
  </r>
  <r>
    <s v="7df553ffa51ed6dfecb4e480b93262a5cf39dddc"/>
    <s v="a1ec3f236c3ea9d3020e0316777be0d10ecbdc9c"/>
    <s v="ACTIVO"/>
    <s v="436c54f5b94298880918c6dd867e76b0c1e55269"/>
    <n v="220"/>
    <s v="SANDERO"/>
    <n v="2017"/>
    <s v="NUEVO SANDERO"/>
    <m/>
    <s v="NUEVO"/>
    <n v="72"/>
    <d v="2017-05-01T00:00:00"/>
    <d v="2023-05-01T00:00:00"/>
    <m/>
    <n v="37940000"/>
    <n v="34000000"/>
    <n v="3940000"/>
    <n v="745343"/>
    <s v="72e878f6cfde3745264c248cf45004a0c2be87ce"/>
    <n v="0.47155460765510449"/>
    <n v="0.77452213108531409"/>
    <n v="0.2982414658548076"/>
    <n v="-0.69107256874521072"/>
    <n v="-0.26501046745693763"/>
    <x v="1"/>
    <n v="0.89615181866104376"/>
    <x v="0"/>
  </r>
  <r>
    <s v="89786238976f0cc697ed69020f5dc65c69f31347"/>
    <s v="52d132d2fa5d5b355454c7b6e60caf2e27fdadd7"/>
    <s v="ACTIVO"/>
    <s v="326bc2b0b0799eff92891e858f0137cd54c140d7"/>
    <n v="166872296"/>
    <s v="USADOS"/>
    <n v="2016"/>
    <s v="USADOS MM"/>
    <m/>
    <s v="USADO"/>
    <n v="84"/>
    <d v="2021-09-14T00:00:00"/>
    <d v="2028-09-14T00:00:00"/>
    <m/>
    <n v="33500000"/>
    <n v="33500000"/>
    <n v="0"/>
    <n v="1004574"/>
    <s v="a69f010680fca3bb97470fe907d42f1759ba6938"/>
    <n v="-0.6442292631588209"/>
    <n v="1.2009447865714571"/>
    <n v="0.36755510485368181"/>
    <n v="-0.4689599404161709"/>
    <n v="-0.72909773183379534"/>
    <x v="0"/>
    <n v="1"/>
    <x v="0"/>
  </r>
  <r>
    <s v="9e42cff8f170118559c2f0edf3ee6018f1d0e7a9"/>
    <s v="368fc33370baf6c581fb23e77b7e7f6f3167bf19"/>
    <s v="ACTIVO"/>
    <s v="7f22d9d1b26328e8bc33183cd50a33df11a0448b"/>
    <n v="62"/>
    <s v="KWID"/>
    <n v="2022"/>
    <s v="KWID"/>
    <s v="2e892f86d188d01ec5691b7918003dc271108083"/>
    <s v="NUEVO"/>
    <n v="84"/>
    <d v="2021-08-24T00:00:00"/>
    <d v="2028-08-24T00:00:00"/>
    <m/>
    <n v="40780000"/>
    <n v="41754689"/>
    <n v="0"/>
    <n v="919569"/>
    <s v="1a54234f7c81795f4271e355943d9c170a12a279"/>
    <n v="-0.45017989432161648"/>
    <n v="1.2990879875192181"/>
    <n v="-0.18575632502509701"/>
    <n v="-0.87720152277131158"/>
    <n v="-1.657272260587511"/>
    <x v="0"/>
    <n v="1.023901152525748"/>
    <x v="0"/>
  </r>
  <r>
    <s v="b42839bb0c4c7cf99076920a5be815ac3d3447fe"/>
    <s v="d312d9131a029f9517db5e2e52c74e93242400bc"/>
    <s v="ACTIVO"/>
    <s v="ac3e16fe7cfe84595a9046cff9baf8b8884e6c47"/>
    <n v="15"/>
    <s v="SANDERO"/>
    <n v="2019"/>
    <s v="NUEVO SANDERO"/>
    <m/>
    <s v="NUEVO"/>
    <n v="84"/>
    <d v="2018-04-27T00:00:00"/>
    <d v="2025-04-27T00:00:00"/>
    <m/>
    <n v="38950000"/>
    <n v="35055000"/>
    <n v="3895000"/>
    <n v="704370"/>
    <s v="b2b72db1a076aa89f7bd2aa8870447ac40315a98"/>
    <n v="-9.8465413304183499E-2"/>
    <n v="0.79032357974038436"/>
    <n v="0.31712128180941618"/>
    <n v="-0.37413736936918951"/>
    <n v="-0.80644560922993824"/>
    <x v="0"/>
    <n v="0.9"/>
    <x v="0"/>
  </r>
  <r>
    <s v="bf428a92fa352c6effad2258b99e05bb7eccfe55"/>
    <s v="d8a122342818d084746953f65bf1b21ef85584e2"/>
    <s v="ACTIVO"/>
    <s v="277132ad8b04990f093fc5bb72d77163192dec3d"/>
    <n v="74"/>
    <s v="LOGAN"/>
    <n v="2017"/>
    <s v="NUEVO LOGAN"/>
    <m/>
    <s v="NUEVO"/>
    <n v="84"/>
    <d v="2017-03-01T00:00:00"/>
    <d v="2024-03-01T00:00:00"/>
    <m/>
    <n v="42490000"/>
    <n v="17490000"/>
    <n v="25000000"/>
    <n v="404625"/>
    <s v="f244d6b6d7e1914da862727b1075ecaf467a95be"/>
    <n v="1.3447767674225239"/>
    <n v="-1.2150425447481039"/>
    <n v="0.92086653473246149"/>
    <n v="-0.32424991610166581"/>
    <n v="2.3648173640119232"/>
    <x v="0"/>
    <n v="0.41162626500353022"/>
    <x v="4"/>
  </r>
  <r>
    <s v="90bf4d9809310bba06b9246db940335ed41fd0a7"/>
    <s v="4cea679edab9fa1ac52caa5f05f851a911904794"/>
    <s v="ACTIVO"/>
    <s v="124edca39b8159aadaf3c08b9fe65fc5e651b829"/>
    <n v="236"/>
    <s v="STEPWAY"/>
    <n v="2022"/>
    <s v="NUEVO STEPWAY PH2"/>
    <s v="2e892f86d188d01ec5691b7918003dc271108083"/>
    <s v="NUEVO"/>
    <n v="60"/>
    <d v="2021-01-09T00:00:00"/>
    <d v="2026-01-09T00:00:00"/>
    <m/>
    <n v="68841400"/>
    <n v="58841400"/>
    <n v="10000000"/>
    <n v="1589936"/>
    <s v="e05a7593bcbc82d3470e473adb88137dfd0ae415"/>
    <n v="-0.76551011868207364"/>
    <n v="0.60447056200444826"/>
    <n v="9.0899389914291959E-2"/>
    <n v="5.3181134172620679"/>
    <n v="1.436642835258207"/>
    <x v="3"/>
    <n v="0.85473857300984579"/>
    <x v="0"/>
  </r>
  <r>
    <s v="6d1dfd13d4c9fb3ed47510cbdf4f5bbd09198755"/>
    <s v="5a9ae47a57556d92622953e7450718c012ada53f"/>
    <s v="ACTIVO"/>
    <s v="b2558697c76e9a0b36deeaf1b80ff4551f0f5a7b"/>
    <n v="40"/>
    <s v="DUSTER"/>
    <n v="2018"/>
    <s v="DUSTER Servicio PÃºblico"/>
    <m/>
    <s v="NUEVO"/>
    <n v="72"/>
    <d v="2017-07-09T00:00:00"/>
    <d v="2023-07-09T00:00:00"/>
    <m/>
    <n v="62161102"/>
    <n v="30161102"/>
    <n v="32000000"/>
    <n v="686282"/>
    <s v="4d251d0521ebf48b96f0933b0dd444a04ee5a122"/>
    <n v="-0.19549009772278569"/>
    <n v="-0.91289782493731575"/>
    <n v="0.80229979975843724"/>
    <n v="0.35370013517256532"/>
    <n v="-0.49705409964536651"/>
    <x v="1"/>
    <n v="0.48520861164913065"/>
    <x v="4"/>
  </r>
  <r>
    <s v="a2fd7693b4f7e9278c90376535c23a54a46ad2db"/>
    <s v="109fa8f8b4a7264a18a250648f88458187054c45"/>
    <s v="ACTIVO"/>
    <s v="326bc2b0b0799eff92891e858f0137cd54c140d7"/>
    <n v="46"/>
    <s v="USADOS"/>
    <n v="2018"/>
    <s v="USADOS MM"/>
    <m/>
    <s v="USADO"/>
    <n v="84"/>
    <d v="2021-09-29T00:00:00"/>
    <d v="2028-09-29T00:00:00"/>
    <m/>
    <n v="34500000"/>
    <n v="34500000"/>
    <n v="0"/>
    <n v="791666"/>
    <s v="7e550c4e4136820a2fa73809cb7d39457dab78e5"/>
    <n v="-1.4810671662692649"/>
    <n v="1.2009447865714571"/>
    <n v="0.36755510485368181"/>
    <n v="-2.8671725749877142E-2"/>
    <n v="-1.5025765057952249"/>
    <x v="0"/>
    <n v="1"/>
    <x v="0"/>
  </r>
  <r>
    <s v="b323785456efcae977a6814ed9235f32f5ea8469"/>
    <s v="f98ea0ed449d934276a5486481c16660da13c5a6"/>
    <s v="ACTIVO"/>
    <s v="f19974e3f863b4c8464e279dba91b3e4e127eb79"/>
    <n v="38"/>
    <s v="SANDERO"/>
    <n v="2021"/>
    <s v="NUEVO SANDERO PH2"/>
    <s v="2e892f86d188d01ec5691b7918003dc271108083"/>
    <s v="NUEVO"/>
    <n v="72"/>
    <d v="2021-02-17T00:00:00"/>
    <d v="2027-02-17T00:00:00"/>
    <m/>
    <n v="43000000"/>
    <n v="43000000"/>
    <n v="0"/>
    <n v="866946"/>
    <s v="76c9cd8386f602314b92c098d88f738459249279"/>
    <n v="-0.47443606542626698"/>
    <n v="1.2009447865714571"/>
    <n v="-7.8574130809808809E-2"/>
    <n v="-0.42486221573612942"/>
    <n v="-1.0384892414183671"/>
    <x v="1"/>
    <n v="1"/>
    <x v="0"/>
  </r>
  <r>
    <s v="ff74e78b594a25fc580c05ec2fae28506fe7f115"/>
    <s v="f1ce171f51ff7464c5bc695803d70bf3efcecb7f"/>
    <s v="ACTIVO"/>
    <s v="5a56327f05b6ed8e8875facf6e3fe3c3e5debf50"/>
    <n v="61"/>
    <s v="KWID"/>
    <n v="2022"/>
    <s v="KWID"/>
    <s v="2e892f86d188d01ec5691b7918003dc271108083"/>
    <s v="NUEVO"/>
    <n v="84"/>
    <d v="2021-05-31T00:00:00"/>
    <d v="2028-05-31T00:00:00"/>
    <m/>
    <n v="39590000"/>
    <n v="36158600"/>
    <n v="3431400"/>
    <n v="735328"/>
    <s v="9659fb85b885d6b16d4aadcd72528889806a6146"/>
    <n v="-0.85040671754835062"/>
    <n v="0.84504541574040282"/>
    <n v="-0.23640684853865029"/>
    <n v="-0.66810217571136155"/>
    <n v="-1.5799243831913681"/>
    <x v="0"/>
    <n v="0.91332659762566304"/>
    <x v="0"/>
  </r>
  <r>
    <s v="84b64b85a91a15fe3e01ffedc6394738ca86a286"/>
    <s v="aabee5b2a45c918f08f8e5b24acf6ca2a43e12a4"/>
    <s v="ACTIVO"/>
    <s v="ee14274cd5c46dbe2c8329194c53cc26a88fe49e"/>
    <n v="48"/>
    <s v="SANDERO"/>
    <n v="2022"/>
    <s v="NUEVO SANDERO PH2"/>
    <s v="2e892f86d188d01ec5691b7918003dc271108083"/>
    <s v="NUEVO"/>
    <n v="84"/>
    <d v="2021-07-28T00:00:00"/>
    <d v="2028-07-28T00:00:00"/>
    <m/>
    <n v="53500000"/>
    <n v="43500000"/>
    <n v="10000000"/>
    <n v="939459"/>
    <s v="1aba83a2bcdc0ee0ade96b67732e7d9804307f8e"/>
    <n v="-0.25613052548441212"/>
    <n v="0.43342851212085393"/>
    <n v="0.52564408481904745"/>
    <n v="1.932695417243828"/>
    <n v="-1.11583711881451"/>
    <x v="0"/>
    <n v="0.81308411214953269"/>
    <x v="0"/>
  </r>
  <r>
    <s v="64442d14bfe1316b4d37f2a924a4722e4ea21a8d"/>
    <s v="45e3aa3be66048dff2bc85df7fc26f632a47031f"/>
    <s v="ACTIVO"/>
    <s v="d8ba6719c0380636db59c98c13519e2866caf91f"/>
    <n v="220"/>
    <s v="LOGAN"/>
    <n v="2022"/>
    <s v="NUEVO LOGAN PH2"/>
    <s v="2e892f86d188d01ec5691b7918003dc271108083"/>
    <s v="NUEVO"/>
    <n v="48"/>
    <d v="2021-04-05T00:00:00"/>
    <d v="2025-04-05T00:00:00"/>
    <m/>
    <n v="48590000"/>
    <n v="43731000"/>
    <n v="4859000"/>
    <n v="1309683"/>
    <s v="d5e3c217d8ea2998bad4e657513b99b45ba38544"/>
    <n v="-1.0080718297285789"/>
    <n v="0.79032357974038436"/>
    <n v="0.4070773498450232"/>
    <n v="-0.221758045669741"/>
    <n v="-0.26501046745693763"/>
    <x v="5"/>
    <n v="0.9"/>
    <x v="0"/>
  </r>
  <r>
    <s v="ffda98c7d0578ac1f8053ea0de4d1b60e31e926e"/>
    <s v="9c417af398a997a1eaa395edac6d12afdf882f63"/>
    <s v="ACTIVO"/>
    <s v="ac4cf0c7abcdae09914607ba0408545023141170"/>
    <n v="15"/>
    <s v="KWID"/>
    <n v="2021"/>
    <s v="KWID"/>
    <s v="2e892f86d188d01ec5691b7918003dc271108083"/>
    <s v="NUEVO"/>
    <n v="84"/>
    <d v="2020-09-11T00:00:00"/>
    <d v="2027-09-11T00:00:00"/>
    <m/>
    <n v="37917500"/>
    <n v="37917500"/>
    <n v="0"/>
    <n v="855090"/>
    <s v="930702ec2c3e72d456d907ad7e50a046ee285aa5"/>
    <n v="-0.76551011868207364"/>
    <n v="1.2009447865714571"/>
    <n v="1.078955514697826"/>
    <n v="-0.27446435727786811"/>
    <n v="-1.3478807510029389"/>
    <x v="0"/>
    <n v="1"/>
    <x v="0"/>
  </r>
  <r>
    <s v="b07395b012024456cf66893a8a3a2679017eab9b"/>
    <s v="937fe2a1e892ce4034cb09461a4e5387c2483589"/>
    <s v="ACTIVO"/>
    <s v="f1660bce152bd13abf027b14ac8a826e5004e35a"/>
    <n v="83"/>
    <s v="OROCH"/>
    <n v="2017"/>
    <s v="OROCH"/>
    <m/>
    <s v="NUEVO"/>
    <n v="72"/>
    <d v="2016-11-29T00:00:00"/>
    <d v="2022-11-29T00:00:00"/>
    <m/>
    <n v="64990000"/>
    <n v="49990000"/>
    <n v="15000000"/>
    <n v="1069481"/>
    <s v="1e97f857ff04d08f60d1d02ac426fe6cb5c11668"/>
    <n v="-0.1348496699611593"/>
    <n v="0.25321158108352232"/>
    <n v="-2.735946677124898E-2"/>
    <n v="-7.4710406821409558E-2"/>
    <n v="1.0499034482774929"/>
    <x v="1"/>
    <n v="0.7691952608093553"/>
    <x v="2"/>
  </r>
  <r>
    <s v="352ae171f9eb0564ba6582650feefe0118616fbe"/>
    <s v="98204bd8e0f7ea8ede38d709789428c8f370ea7b"/>
    <s v="ACTIVO"/>
    <s v="332374b2b7921de83a34fd882bfb4141e02b091c"/>
    <n v="236"/>
    <s v="STEPWAY"/>
    <n v="2022"/>
    <s v="NUEVO STEPWAY PH2"/>
    <s v="2e892f86d188d01ec5691b7918003dc271108083"/>
    <s v="NUEVO"/>
    <n v="84"/>
    <d v="2021-11-25T00:00:00"/>
    <d v="2028-11-25T00:00:00"/>
    <m/>
    <n v="68790000"/>
    <n v="53790000"/>
    <n v="15000000"/>
    <n v="1156864"/>
    <s v="0f9b5dd1053091f7cd0591c9ce15485174f94dc7"/>
    <n v="-0.32889903879836369"/>
    <n v="0.30556491995333113"/>
    <n v="-0.50193428495582826"/>
    <n v="-0.55658252394605479"/>
    <n v="-0.72909773183379534"/>
    <x v="0"/>
    <n v="0.78194505015263849"/>
    <x v="2"/>
  </r>
  <r>
    <s v="5dc02320ef9c0a3cda0d81da3e8c8a14f38e9c47"/>
    <s v="c91ac5d95aa4f651112d3d9360ce1132815d256c"/>
    <s v="ACTIVO"/>
    <s v="1dba5f65a4ace50946aaf5539428c8ec727712e3"/>
    <n v="60"/>
    <s v="KWID"/>
    <n v="2020"/>
    <s v="KWID"/>
    <s v="2e892f86d188d01ec5691b7918003dc271108083"/>
    <s v="NUEVO"/>
    <n v="84"/>
    <d v="2020-03-01T00:00:00"/>
    <d v="2027-03-01T00:00:00"/>
    <m/>
    <n v="37070000"/>
    <n v="37070000"/>
    <n v="0"/>
    <n v="759817"/>
    <s v="026f2dbff0f657cf8b51a37de1e13584f2ccb0a9"/>
    <n v="-2.1844961283041311"/>
    <n v="1.2009447865714571"/>
    <n v="0.55500970568128905"/>
    <n v="-0.47015877667264788"/>
    <n v="1.436642835258207"/>
    <x v="0"/>
    <n v="1"/>
    <x v="0"/>
  </r>
  <r>
    <s v="fd4998a82811ffb3c001080cf9402762877c1ae1"/>
    <s v="339eb11d88a9a3b5629a8c4b81ec965af9617c84"/>
    <s v="ACTIVO"/>
    <s v="af679d31140b656992f7cc41dd65553cf5b33e96"/>
    <n v="15"/>
    <s v="USADOS"/>
    <n v="2021"/>
    <s v="USADOS MM"/>
    <s v="2e892f86d188d01ec5691b7918003dc271108083"/>
    <s v="USADO"/>
    <n v="84"/>
    <d v="2021-04-30T00:00:00"/>
    <d v="2028-04-30T00:00:00"/>
    <m/>
    <n v="49000000"/>
    <n v="49000000"/>
    <n v="0"/>
    <n v="1170813"/>
    <s v="e3a455d641b0a94ed45e3694071e55e14bbf1094"/>
    <n v="-1.3234020540890361"/>
    <n v="1.2009447865714571"/>
    <n v="0.92086653473246149"/>
    <n v="-0.74242604076823249"/>
    <n v="1.5139907126543499"/>
    <x v="0"/>
    <n v="1"/>
    <x v="0"/>
  </r>
  <r>
    <s v="893c32634b777db457622ac1fa60849c68d335c5"/>
    <s v="4abb6924ad191790b68b4ac2c746f918e77e9017"/>
    <s v="ACTIVO"/>
    <s v="a24a0e02d5006b1c2d757c7a4f784b846611a8d0"/>
    <n v="166823650"/>
    <s v="USADOS"/>
    <n v="2013"/>
    <s v="USADOS MM"/>
    <m/>
    <s v="USADO"/>
    <n v="60"/>
    <d v="2021-10-06T00:00:00"/>
    <d v="2026-10-06T00:00:00"/>
    <m/>
    <n v="25500000"/>
    <n v="25500000"/>
    <n v="0"/>
    <n v="702858"/>
    <s v="e9a20609d5e4f2cce4f367ca3b625e5b99e50d14"/>
    <n v="3.4943527771394541E-2"/>
    <n v="1.2009447865714571"/>
    <n v="1.434655719619899"/>
    <n v="-0.32424991610166581"/>
    <n v="-1.270532873606796"/>
    <x v="3"/>
    <n v="1"/>
    <x v="0"/>
  </r>
  <r>
    <s v="3562d55a614b8c7b9aa2d5b4311d3cf2161ded7b"/>
    <s v="6b72846a3b392af8f19922fa7d1511bb99be4d41"/>
    <s v="ACTIVO"/>
    <s v="ac4cf0c7abcdae09914607ba0408545023141170"/>
    <n v="38"/>
    <s v="KWID"/>
    <n v="2021"/>
    <s v="KWID"/>
    <s v="2e892f86d188d01ec5691b7918003dc271108083"/>
    <s v="NUEVO"/>
    <n v="84"/>
    <d v="2020-01-10T00:00:00"/>
    <d v="2027-01-10T00:00:00"/>
    <m/>
    <n v="39990000"/>
    <n v="39990000"/>
    <n v="0"/>
    <n v="895814"/>
    <s v="540ebfd0d883f4b53b8b759ad20663d46d56d251"/>
    <n v="-0.59571692094951978"/>
    <n v="1.2009447865714571"/>
    <n v="0.56516632981038883"/>
    <n v="9.2430982281559659E-2"/>
    <n v="-0.96114136402222416"/>
    <x v="0"/>
    <n v="1"/>
    <x v="0"/>
  </r>
  <r>
    <s v="a1d5fb657ad2d6b670e06aa52d3257709b68b4c8"/>
    <s v="ef38a94e8a92a9e87f234a959bfefa31a824aec8"/>
    <s v="ACTIVO"/>
    <s v="c93985e1a5aff2af18ae43ce6da3c9e318eea67e"/>
    <n v="27"/>
    <s v="USADOS"/>
    <n v="2017"/>
    <s v="USADOS MM"/>
    <m/>
    <s v="NUEVO"/>
    <n v="60"/>
    <d v="2021-01-13T00:00:00"/>
    <d v="2026-01-13T00:00:00"/>
    <m/>
    <n v="20900000"/>
    <n v="20900000"/>
    <n v="0"/>
    <n v="549238"/>
    <s v="7c620676a3142bbcb0d8a97ffebbdc12de3145fd"/>
    <n v="-1.214249284118109"/>
    <n v="1.2009447865714571"/>
    <n v="0.6442108197930716"/>
    <n v="-0.4633859492502585"/>
    <n v="-0.4197062222492236"/>
    <x v="3"/>
    <n v="1"/>
    <x v="0"/>
  </r>
  <r>
    <s v="18d8d6e45d5fae3a7af9e1be2e68e47a3974c2cd"/>
    <s v="a27b1856db99757783a4fc8ae04639950a7495f4"/>
    <s v="ACTIVO"/>
    <s v="f7b438840c64ae9000aab867b7717cd5d6c7a56e"/>
    <n v="38"/>
    <s v="SANDERO"/>
    <n v="2019"/>
    <s v="NUEVO SANDERO"/>
    <m/>
    <s v="NUEVO"/>
    <n v="84"/>
    <d v="2018-08-30T00:00:00"/>
    <d v="2025-08-30T00:00:00"/>
    <m/>
    <n v="35590000"/>
    <n v="28472000"/>
    <n v="7118000"/>
    <n v="599796"/>
    <s v="18e224569796e42fffce1d686835b9656bf0b87b"/>
    <n v="-1.420426738507639"/>
    <n v="0.37970237290931202"/>
    <n v="-6.9070256078986425E-2"/>
    <n v="-0.78645904422180313"/>
    <n v="-0.49705409964536651"/>
    <x v="0"/>
    <n v="0.8"/>
    <x v="2"/>
  </r>
  <r>
    <s v="1f84ba6e673d07e4c1bab38286b6529d19c1ceff"/>
    <s v="b9d29471974654232321f7401a97cfd91448ccd5"/>
    <s v="ACTIVO"/>
    <s v="b03c331a519e3fb6e210c57f6f7646420773acf4"/>
    <n v="60"/>
    <s v="SANDERO"/>
    <n v="2020"/>
    <s v="NUEVO SANDERO PH2"/>
    <s v="2e892f86d188d01ec5691b7918003dc271108083"/>
    <s v="NUEVO"/>
    <n v="84"/>
    <d v="2020-03-03T00:00:00"/>
    <d v="2027-03-03T00:00:00"/>
    <m/>
    <n v="42270000"/>
    <n v="41270000"/>
    <n v="1000000"/>
    <n v="969228"/>
    <s v="002cf26c2c656a51db8195e4bd8bbcee3903d748"/>
    <n v="-0.15910584106580991"/>
    <n v="1.1038023198501239"/>
    <n v="0.68373306478441309"/>
    <n v="-0.78156147284844335"/>
    <n v="0.97255557088134947"/>
    <x v="0"/>
    <n v="0.9763425597350367"/>
    <x v="0"/>
  </r>
  <r>
    <s v="bce7648cd05533f7eda7896d572dcc5d7f3fbee6"/>
    <s v="6ec9e1fe25f09c0734d54d76d7ef0221736ec915"/>
    <s v="ACTIVO"/>
    <s v="b3cc960809ac18b1b28507ca7118c133e077c8d1"/>
    <n v="83"/>
    <s v="DUSTER"/>
    <n v="2020"/>
    <s v="DUSTER Servicio PÃºblico"/>
    <s v="2e892f86d188d01ec5691b7918003dc271108083"/>
    <s v="NUEVO"/>
    <n v="72"/>
    <d v="2020-10-02T00:00:00"/>
    <d v="2026-10-02T00:00:00"/>
    <m/>
    <n v="58990000"/>
    <n v="13018245"/>
    <n v="45971755"/>
    <n v="235335"/>
    <s v="1e97f857ff04d08f60d1d02ac426fe6cb5c11668"/>
    <n v="-1.0687122574902059"/>
    <n v="-1.999085306366734"/>
    <n v="-3.9560389836742438"/>
    <n v="-0.85397257673530413"/>
    <n v="-0.96114136402222416"/>
    <x v="1"/>
    <n v="0.22068562468214953"/>
    <x v="1"/>
  </r>
  <r>
    <s v="1928e870e9f4384942f48253d16030de9403507c"/>
    <s v="915376a474752ad80ea8a5dad7c4be25ffcddbf2"/>
    <s v="ACTIVO"/>
    <s v="326bc2b0b0799eff92891e858f0137cd54c140d7"/>
    <n v="166872296"/>
    <s v="USADOS"/>
    <n v="2017"/>
    <s v="USADOS MM"/>
    <m/>
    <s v="USADO"/>
    <n v="84"/>
    <d v="2021-02-03T00:00:00"/>
    <d v="2028-02-03T00:00:00"/>
    <m/>
    <n v="36500000"/>
    <n v="36500000"/>
    <n v="0"/>
    <n v="1171868"/>
    <s v="2cd1984091944d70e74ea43ee5d47bad1b59be40"/>
    <n v="-0.25613052548441212"/>
    <n v="1.2009447865714571"/>
    <n v="0.72325530977575447"/>
    <n v="-0.86736190492537624"/>
    <n v="-0.34235834485308059"/>
    <x v="0"/>
    <n v="1"/>
    <x v="0"/>
  </r>
  <r>
    <s v="586a75d3afffcd6ef509ada1505389ae000adc07"/>
    <s v="3042e0f44ec0f448de87c60c8de7fb6ea7c8f403"/>
    <s v="ACTIVO"/>
    <s v="7e56e2af0ef46a9f3840a5080889a18764a6b436"/>
    <n v="87"/>
    <s v="STEPWAY"/>
    <n v="2022"/>
    <s v="NUEVO STEPWAY PH2"/>
    <m/>
    <s v="NUEVO"/>
    <n v="84"/>
    <d v="2021-12-23T00:00:00"/>
    <d v="2028-12-23T00:00:00"/>
    <m/>
    <n v="71330898"/>
    <n v="51340898"/>
    <n v="19990000"/>
    <n v="1134030"/>
    <s v="bcea55f18d716a78cffe6d51a537622fc3feb487"/>
    <n v="-0.71699777647277252"/>
    <n v="5.0206725688900729E-2"/>
    <n v="-0.1462340800337556"/>
    <n v="2.4902936760703609"/>
    <n v="1.281947080465921"/>
    <x v="0"/>
    <n v="0.7197567875845331"/>
    <x v="2"/>
  </r>
  <r>
    <s v="7e14b7aaed3d342bf8887e8468123456a7bca572"/>
    <s v="8ca6460e60905eb5be12e8616e311a975dc3c1b4"/>
    <s v="ACTIVO"/>
    <s v="06a4818f0bcf63e251da9f238c04e8150146565f"/>
    <n v="1406781"/>
    <m/>
    <n v="2021"/>
    <s v="NUEVOS OTRAS MARCAS"/>
    <m/>
    <s v="USADO"/>
    <n v="84"/>
    <d v="2021-08-31T00:00:00"/>
    <d v="2028-08-31T00:00:00"/>
    <m/>
    <n v="102614000"/>
    <n v="82614000"/>
    <n v="20000000"/>
    <n v="1879182"/>
    <s v="8abb98e030d4295c4004721e5d9f1c09daa436fb"/>
    <n v="-0.42592372321696592"/>
    <n v="0.40062278990224509"/>
    <n v="0.24898836987965761"/>
    <n v="-0.64148913929023776"/>
    <n v="-0.96114136402222416"/>
    <x v="0"/>
    <n v="0.8050948213694038"/>
    <x v="0"/>
  </r>
  <r>
    <s v="ca8e2d5e028f8ac087890de1a9da157094c9ccf4"/>
    <s v="dd88f240dbaddd86bedf8a5dc9e7157378642e37"/>
    <s v="ACTIVO"/>
    <s v="f2cf6a193cdd3090e91192596429852031f8f002"/>
    <n v="38"/>
    <s v="SANDERO"/>
    <n v="2020"/>
    <s v="NUEVO SANDERO"/>
    <s v="2e892f86d188d01ec5691b7918003dc271108083"/>
    <s v="NUEVO"/>
    <n v="36"/>
    <d v="2019-04-29T00:00:00"/>
    <d v="2022-04-29T00:00:00"/>
    <m/>
    <n v="37900000"/>
    <n v="10350000"/>
    <n v="27550000"/>
    <n v="316149"/>
    <s v="ec5f24e132da7b07ae31c96208e5c5ee98fc8ca1"/>
    <n v="1.405417195184151"/>
    <n v="-1.783913854113516"/>
    <n v="-4.4146365390986242"/>
    <n v="0.21768580591890119"/>
    <n v="0.27642467431606299"/>
    <x v="4"/>
    <n v="0.27308707124010556"/>
    <x v="1"/>
  </r>
  <r>
    <s v="6edccde8f9649f0550b599be02d6efbdbac6efca"/>
    <s v="bd71a5127bea66dffd3e67bcea9919af553cd5d5"/>
    <s v="ACTIVO"/>
    <s v="4ed602eda8bf7f8f674b77a7266776acb1f1dd2a"/>
    <n v="49"/>
    <s v="KWID"/>
    <n v="2020"/>
    <s v="KWID"/>
    <s v="2e892f86d188d01ec5691b7918003dc271108083"/>
    <s v="NUEVO"/>
    <n v="36"/>
    <d v="2019-07-30T00:00:00"/>
    <d v="2022-07-30T00:00:00"/>
    <m/>
    <n v="36390000"/>
    <n v="16390000"/>
    <n v="20000000"/>
    <n v="581122"/>
    <s v="d1a8b93c71ab09ed858e70067adbb9bb41577875"/>
    <n v="1.453929537393452"/>
    <n v="-1.055835685157438"/>
    <n v="-0.8274655793862099"/>
    <n v="1.77436826452749E-2"/>
    <n v="1.823382222238922"/>
    <x v="4"/>
    <n v="0.45039846111569115"/>
    <x v="4"/>
  </r>
  <r>
    <s v="15de294f4ee5752c7f1fd6fe31672afb4881c8fc"/>
    <s v="8eefe4f323b7aa154ca4bb7290714288c1ad03ee"/>
    <s v="ACTIVO"/>
    <s v="124edca39b8159aadaf3c08b9fe65fc5e651b829"/>
    <n v="49"/>
    <s v="DUSTER"/>
    <n v="2022"/>
    <s v="NUEVA DUSTER"/>
    <s v="2e892f86d188d01ec5691b7918003dc271108083"/>
    <s v="NUEVO"/>
    <n v="72"/>
    <d v="2021-07-09T00:00:00"/>
    <d v="2027-07-09T00:00:00"/>
    <m/>
    <n v="73100000"/>
    <n v="62290000"/>
    <n v="10810000"/>
    <n v="1477440"/>
    <s v="f248186f337874bbfd7745580f6a68009b7211aa"/>
    <n v="-1.638732278449494"/>
    <n v="0.59371971874055485"/>
    <n v="-0.30432305999912118"/>
    <n v="0.75855047461730551"/>
    <n v="-0.34235834485308059"/>
    <x v="1"/>
    <n v="0.85212038303693571"/>
    <x v="0"/>
  </r>
  <r>
    <s v="1c4a84b58b13ff9ff0c6dd9d5023da5a47719a06"/>
    <s v="160aa46717ddea5c6af3da9eef9796cda6606c2f"/>
    <s v="ACTIVO"/>
    <s v="5a56327f05b6ed8e8875facf6e3fe3c3e5debf50"/>
    <n v="50"/>
    <s v="DUSTER"/>
    <n v="2022"/>
    <s v="NUEVA DUSTER"/>
    <s v="2e892f86d188d01ec5691b7918003dc271108083"/>
    <s v="NUEVO"/>
    <n v="84"/>
    <d v="2021-09-30T00:00:00"/>
    <d v="2028-09-30T00:00:00"/>
    <m/>
    <n v="84888000"/>
    <n v="59888000"/>
    <n v="25000000"/>
    <n v="1179214"/>
    <s v="2b6df99bd30f7bb1ed920f30ad5b5072040c5336"/>
    <n v="-0.11059349885650881"/>
    <n v="-8.3580796495417095E-3"/>
    <n v="-0.62469921444055876"/>
    <n v="0.93977455538808574"/>
    <n v="0.74051193869292065"/>
    <x v="0"/>
    <n v="0.70549429836961641"/>
    <x v="2"/>
  </r>
  <r>
    <s v="fedbb67ace96a05e87a14e080555f9c8e4789f69"/>
    <s v="b7798fea573c61f4663fc245342e6f025b619a6e"/>
    <s v="ACTIVO"/>
    <s v="ac4cf0c7abcdae09914607ba0408545023141170"/>
    <n v="84"/>
    <s v="KWID"/>
    <n v="2021"/>
    <s v="KWID"/>
    <s v="2e892f86d188d01ec5691b7918003dc271108083"/>
    <s v="NUEVO"/>
    <n v="84"/>
    <d v="2020-04-11T00:00:00"/>
    <d v="2027-04-11T00:00:00"/>
    <m/>
    <n v="36690000"/>
    <n v="36690000"/>
    <n v="0"/>
    <n v="824868"/>
    <s v="0b9e5ef7ecdb21c3df2e91f8c180559e4790ebd3"/>
    <n v="-0.24400243993208681"/>
    <n v="1.2009447865714571"/>
    <n v="9.0899389914291959E-2"/>
    <n v="0.40997622070503531"/>
    <n v="0.97255557088134947"/>
    <x v="0"/>
    <n v="1"/>
    <x v="0"/>
  </r>
  <r>
    <s v="2006f13c33b16b6ede44acd8cc529d25a16c185e"/>
    <s v="538f1e43ae883cd5fa38c766e2d329e524060377"/>
    <s v="ACTIVO"/>
    <s v="1dba5f65a4ace50946aaf5539428c8ec727712e3"/>
    <n v="46"/>
    <s v="KWID"/>
    <n v="2020"/>
    <s v="KWID"/>
    <s v="2e892f86d188d01ec5691b7918003dc271108083"/>
    <s v="NUEVO"/>
    <n v="84"/>
    <d v="2019-03-12T00:00:00"/>
    <d v="2026-03-12T00:00:00"/>
    <m/>
    <n v="36653000"/>
    <n v="34653000"/>
    <n v="2000000"/>
    <n v="742564"/>
    <s v="7e550c4e4136820a2fa73809cb7d39457dab78e5"/>
    <n v="-1.153608856356483"/>
    <n v="0.97688607005107775"/>
    <n v="0.14885413809143069"/>
    <n v="-0.23864530722277311"/>
    <n v="-0.88379348662608126"/>
    <x v="0"/>
    <n v="0.94543420729544647"/>
    <x v="0"/>
  </r>
  <r>
    <s v="32c137ea38c8d76772c20fe11886cdb500f89e09"/>
    <s v="966389371d5688098584e3e01db131e8a444b62e"/>
    <s v="ACTIVO"/>
    <s v="d8ba6719c0380636db59c98c13519e2866caf91f"/>
    <n v="49"/>
    <s v="LOGAN"/>
    <n v="2021"/>
    <s v="NUEVO LOGAN PH2"/>
    <s v="2e892f86d188d01ec5691b7918003dc271108083"/>
    <s v="NUEVO"/>
    <n v="36"/>
    <d v="2021-02-03T00:00:00"/>
    <d v="2024-02-03T00:00:00"/>
    <m/>
    <n v="57647100"/>
    <n v="19419100"/>
    <n v="38228000"/>
    <n v="689656"/>
    <s v="87e15bf1cdf86c075c8ab551c1cd6cdf48f66158"/>
    <n v="-7.420924219953294E-2"/>
    <n v="-1.5220417114029841"/>
    <n v="-0.46241203996448682"/>
    <n v="7.6538093903185797E-3"/>
    <n v="0.66316406129677774"/>
    <x v="4"/>
    <n v="0.33686169816001149"/>
    <x v="1"/>
  </r>
  <r>
    <s v="fad0a819b0d6e26b1e52f2b19b14427f6d895cb2"/>
    <s v="22fd47f3df0c1075f278895220126b80f37b880a"/>
    <s v="ACTIVO"/>
    <s v="1e37c6928f415c93f35587957257b25f2220204d"/>
    <n v="236"/>
    <s v="STEPWAY"/>
    <n v="2020"/>
    <s v="NUEVO STEPWAY"/>
    <s v="2e892f86d188d01ec5691b7918003dc271108083"/>
    <s v="NUEVO"/>
    <n v="60"/>
    <d v="2019-08-05T00:00:00"/>
    <d v="2024-08-05T00:00:00"/>
    <m/>
    <n v="51245000"/>
    <n v="32245000"/>
    <n v="19000000"/>
    <n v="794070"/>
    <s v="b522c57b2ad5bc12ca374e891604193e50995d23"/>
    <n v="1.393289109631825"/>
    <n v="-0.32150675597715778"/>
    <n v="0.32803285986234038"/>
    <n v="-0.17489323963027281"/>
    <n v="1.3592949578620639"/>
    <x v="3"/>
    <n v="0.62923212020684949"/>
    <x v="2"/>
  </r>
  <r>
    <s v="6d69d294cc800cc7f25b75a7b36b3dea184774d5"/>
    <s v="db5f13492009486514e852e06523397dffc463cd"/>
    <s v="ACTIVO"/>
    <s v="b67aa9eeb5613e1ad3fcaa6ca2105997d7a26324"/>
    <n v="38"/>
    <s v="OROCH"/>
    <n v="2021"/>
    <s v="OROCH Servicio Publico"/>
    <s v="aa53c8567ff812605778a953828db0859dac88bf"/>
    <s v="NUEVO"/>
    <n v="29"/>
    <d v="2020-08-25T00:00:00"/>
    <d v="2023-01-25T00:00:00"/>
    <m/>
    <n v="70422000"/>
    <n v="35211000"/>
    <n v="35211000"/>
    <n v="1295158"/>
    <s v="d2d2bc23d15981022aec65b1ffb2993f93c8d625"/>
    <n v="0.1562243832946473"/>
    <n v="-0.85216124758390532"/>
    <n v="-4.4146365390986242"/>
    <n v="0.70465163292348565"/>
    <n v="0.66316406129677774"/>
    <x v="4"/>
    <n v="0.5"/>
    <x v="4"/>
  </r>
  <r>
    <s v="26e1fb4c3dd304865401693ac8c1dfeb495f42c1"/>
    <s v="a8ec7b63e0910b69f13fd46196e5142a45b599bc"/>
    <s v="ACTIVO"/>
    <s v="cc432eef280b9b0f7eec3ec1104a5239c956a8aa"/>
    <n v="62"/>
    <s v="STEPWAY"/>
    <n v="2020"/>
    <s v="NUEVO STEPWAY PH2"/>
    <s v="2e892f86d188d01ec5691b7918003dc271108083"/>
    <s v="NUEVO"/>
    <n v="72"/>
    <d v="2020-08-07T00:00:00"/>
    <d v="2026-08-07T00:00:00"/>
    <m/>
    <n v="48670000"/>
    <n v="34069000"/>
    <n v="14601000"/>
    <n v="875098"/>
    <s v="e3641dd6fa4340be1e1a0c44a89e0218e2c9b4d8"/>
    <n v="-0.61997309205417039"/>
    <n v="-3.091883392176074E-2"/>
    <n v="0.16994387989697479"/>
    <n v="-0.64923212130224017"/>
    <n v="-0.65174985443765243"/>
    <x v="1"/>
    <n v="0.7"/>
    <x v="2"/>
  </r>
  <r>
    <s v="545a2f35d940b986a755ec195d443350db5d9938"/>
    <s v="70d24a891373beeef298af5a1f2b5fc1b9d229ce"/>
    <s v="ACTIVO"/>
    <s v="7e56e2af0ef46a9f3840a5080889a18764a6b436"/>
    <n v="220"/>
    <s v="STEPWAY"/>
    <n v="2022"/>
    <s v="NUEVO STEPWAY PH2"/>
    <m/>
    <s v="NUEVO"/>
    <n v="72"/>
    <d v="2022-04-01T00:00:00"/>
    <d v="2028-04-01T00:00:00"/>
    <m/>
    <n v="70590000"/>
    <n v="35000000"/>
    <n v="35590000"/>
    <n v="784572"/>
    <s v="ac92350126d152ccb4ac42b6b52f4b91a494ae4b"/>
    <n v="-1.8085254761820471"/>
    <n v="-0.86932136318316411"/>
    <n v="-0.1067118350424142"/>
    <n v="-0.57490128626713388"/>
    <n v="0.19907679691992"/>
    <x v="1"/>
    <n v="0.49582093780988806"/>
    <x v="4"/>
  </r>
  <r>
    <s v="3558fa7c83f7654183fd5fb2399d4cfffa7397b7"/>
    <s v="20d3ac3f833ff7c799f6d2fcc8d2a557177a1aad"/>
    <s v="ACTIVO"/>
    <s v="58464c00dc8337ea9400e9dbf885ffffcb81c578"/>
    <n v="7"/>
    <s v="KWID"/>
    <n v="2021"/>
    <s v="KWID"/>
    <s v="2e892f86d188d01ec5691b7918003dc271108083"/>
    <s v="NUEVO"/>
    <n v="48"/>
    <d v="2021-05-01T00:00:00"/>
    <d v="2025-05-01T00:00:00"/>
    <m/>
    <n v="35000000"/>
    <n v="20000000"/>
    <n v="15000000"/>
    <n v="589856"/>
    <s v="addfb231c73938367f7381eeb262ff07154d72ad"/>
    <n v="-0.55933266429254402"/>
    <n v="-0.55886038556171092"/>
    <n v="-0.97620122485192473"/>
    <n v="-0.64818795218184244"/>
    <n v="0.50846830650449182"/>
    <x v="5"/>
    <n v="0.5714285714285714"/>
    <x v="4"/>
  </r>
  <r>
    <s v="a095801ebf361d7964f958a6032b53cb78a89596"/>
    <s v="3f2dcd5334fd28a080a9dd999c985cc452cbed0b"/>
    <s v="ACTIVO"/>
    <s v="15d957c40f7d4f8e9585df629b586bf7c2123bc0"/>
    <n v="49"/>
    <s v="USADOS"/>
    <n v="2019"/>
    <s v="USADOS MM"/>
    <m/>
    <s v="USADO"/>
    <n v="84"/>
    <d v="2021-11-24T00:00:00"/>
    <d v="2028-11-24T00:00:00"/>
    <m/>
    <n v="58804000"/>
    <n v="22000000"/>
    <n v="36804000"/>
    <n v="485563"/>
    <s v="87e15bf1cdf86c075c8ab551c1cd6cdf48f66158"/>
    <n v="0.48368269320742968"/>
    <n v="-1.369033938721175"/>
    <n v="0.80229979975843724"/>
    <n v="-0.47427040002404258"/>
    <n v="1.823382222238922"/>
    <x v="0"/>
    <n v="0.37412420923746686"/>
    <x v="1"/>
  </r>
  <r>
    <s v="6397cac372ea5854feb1797c077cdaa757947c98"/>
    <s v="e8f1b4b63a0660dc7f9107eac4db39c15aecee24"/>
    <s v="ACTIVO"/>
    <s v="dbf8e48963fc4f162fe5fdf117a94083f02b1da5"/>
    <n v="60"/>
    <s v="DUSTER"/>
    <n v="2017"/>
    <s v="DUSTER"/>
    <m/>
    <s v="NUEVO"/>
    <n v="84"/>
    <d v="2017-09-03T00:00:00"/>
    <d v="2024-09-03T00:00:00"/>
    <m/>
    <n v="59660000"/>
    <n v="51660000"/>
    <n v="8000000"/>
    <n v="1060015"/>
    <s v="d087e61ba1153cd65cef59d4319bb1223fff39d1"/>
    <n v="0.2411209821609242"/>
    <n v="0.65032969192704171"/>
    <n v="0.56804485347984346"/>
    <n v="-0.57649674747557378"/>
    <n v="-0.49705409964536651"/>
    <x v="0"/>
    <n v="0.86590680522963459"/>
    <x v="0"/>
  </r>
  <r>
    <s v="401af70bc4aa5a9c6fa6d445019563f8ed55cb7f"/>
    <s v="d77cba11fa4367c3047eede61fe5de9379877c3a"/>
    <s v="ACTIVO"/>
    <s v="4b10e30d8c1ffba85604025ea04fa9f7bd4d9d84"/>
    <n v="76"/>
    <s v="USADOS"/>
    <n v="2016"/>
    <s v="USADOS MM"/>
    <m/>
    <s v="USADO"/>
    <n v="72"/>
    <d v="2021-12-15T00:00:00"/>
    <d v="2027-12-15T00:00:00"/>
    <m/>
    <n v="44500000"/>
    <n v="44500000"/>
    <n v="0"/>
    <n v="1117297"/>
    <s v="cca028d5175addbf7cc3ee31799dcae7f9872a54"/>
    <n v="-0.88679097420532638"/>
    <n v="1.2009447865714571"/>
    <n v="1.513700209602582"/>
    <n v="-0.32390407241970309"/>
    <n v="-0.65174985443765243"/>
    <x v="1"/>
    <n v="1"/>
    <x v="0"/>
  </r>
  <r>
    <s v="497deaf5392ebc9b553e8169d1562f930e6dd2f9"/>
    <s v="a1322062b19e421f65c85195169e384f1e50eb6e"/>
    <s v="ACTIVO"/>
    <s v="b67aa9eeb5613e1ad3fcaa6ca2105997d7a26324"/>
    <n v="15"/>
    <s v="MASTER"/>
    <n v="2021"/>
    <s v="MASTER"/>
    <s v="aa53c8567ff812605778a953828db0859dac88bf"/>
    <s v="NUEVO"/>
    <n v="29"/>
    <d v="2020-05-08T00:00:00"/>
    <d v="2022-10-08T00:00:00"/>
    <m/>
    <n v="143990000"/>
    <n v="71000000"/>
    <n v="72990000"/>
    <n v="2947005"/>
    <s v="930702ec2c3e72d456d907ad7e50a046ee285aa5"/>
    <n v="-1.4407288855812889E-3"/>
    <n v="-0.88053600283058342"/>
    <n v="-4.4146365390986242"/>
    <n v="0.45317249486664052"/>
    <n v="-0.49705409964536651"/>
    <x v="4"/>
    <n v="0.49308979790263213"/>
    <x v="4"/>
  </r>
  <r>
    <s v="5ba123c879251f211c99ef5a0bff2647a82fe649"/>
    <s v="ecdee5934d6e4d7603e9905f5a7505c64e1cdd22"/>
    <s v="ACTIVO"/>
    <s v="b7255a3ad9284e3c68c374ded0601140d59256d1"/>
    <n v="49"/>
    <s v="DUSTER"/>
    <n v="2020"/>
    <s v="DUSTER Servicio PÃºblico"/>
    <s v="2e892f86d188d01ec5691b7918003dc271108083"/>
    <s v="NUEVO"/>
    <n v="60"/>
    <d v="2019-07-10T00:00:00"/>
    <d v="2024-07-10T00:00:00"/>
    <m/>
    <n v="60742000"/>
    <n v="40742000"/>
    <n v="20000000"/>
    <n v="924166"/>
    <s v="edec8b42d27301898d842b4436baadffcaeed7a6"/>
    <n v="0.71411631870160996"/>
    <n v="-0.1510726209260656"/>
    <n v="-0.93022539247594693"/>
    <n v="-1.547988027647273E-2"/>
    <n v="-1.11583711881451"/>
    <x v="3"/>
    <n v="0.67073853346942802"/>
    <x v="2"/>
  </r>
  <r>
    <s v="f49b760d9a6323e526861d8d28c8d9a9fcf22a09"/>
    <s v="80ff301c02a56f81c77b111c045b972715195bf9"/>
    <s v="ACTIVO"/>
    <s v="18bbc9d5148ddc8fe82a5349af96af02da4dca61"/>
    <n v="59"/>
    <s v="LOGAN"/>
    <n v="2021"/>
    <s v="NUEVO LOGAN PH2"/>
    <s v="2e892f86d188d01ec5691b7918003dc271108083"/>
    <s v="NUEVO"/>
    <n v="72"/>
    <d v="2020-07-30T00:00:00"/>
    <d v="2026-07-30T00:00:00"/>
    <m/>
    <n v="45223000"/>
    <n v="25773000"/>
    <n v="19450000"/>
    <n v="626345"/>
    <s v="6c55b3ba21e9cb7dc2512cad991949cb9fc0980d"/>
    <n v="7.1327784428370358E-2"/>
    <n v="-0.56509958750022327"/>
    <n v="0.48612183982770601"/>
    <n v="1.955032206065713"/>
    <n v="4.4381042127634142E-2"/>
    <x v="1"/>
    <n v="0.56990911704221303"/>
    <x v="4"/>
  </r>
  <r>
    <s v="27d2af3b68bb2c7368162064b5bae6d846a70ef5"/>
    <s v="6c169c24d6fe25e7156123dfb8e0624da35b364b"/>
    <s v="ACTIVO"/>
    <s v="ac4cf0c7abcdae09914607ba0408545023141170"/>
    <n v="60"/>
    <s v="KWID"/>
    <n v="2021"/>
    <s v="KWID"/>
    <s v="2e892f86d188d01ec5691b7918003dc271108083"/>
    <s v="NUEVO"/>
    <n v="84"/>
    <d v="2020-10-26T00:00:00"/>
    <d v="2027-10-26T00:00:00"/>
    <m/>
    <n v="35490000"/>
    <n v="36572300"/>
    <n v="0"/>
    <n v="858902"/>
    <s v="fc7bdc755b16bdb0247d7a6271249db666c6767c"/>
    <n v="-1.0565841719378799"/>
    <n v="1.326167478077027"/>
    <n v="0.68373306478441309"/>
    <n v="-0.83313897988617225"/>
    <n v="-0.88379348662608126"/>
    <x v="0"/>
    <n v="1.0304959143420682"/>
    <x v="0"/>
  </r>
  <r>
    <s v="fc3ac2656b239fdf1edda09f793fee0b618fc642"/>
    <s v="4b664f86671a5ed0d0fcd3ae58a9bcec3f343bf3"/>
    <s v="ACTIVO"/>
    <s v="199c6dec4e012c479e3865ff88b5346ccb60b104"/>
    <n v="15"/>
    <s v="LOGAN"/>
    <n v="2021"/>
    <s v="NUEVO LOGAN PH2"/>
    <s v="2e892f86d188d01ec5691b7918003dc271108083"/>
    <s v="NUEVO"/>
    <n v="84"/>
    <d v="2021-01-25T00:00:00"/>
    <d v="2028-01-25T00:00:00"/>
    <m/>
    <n v="46872100"/>
    <n v="40275100"/>
    <n v="6597000"/>
    <n v="848279"/>
    <s v="18eceeb5197751c2e147ee8da1b88e8ee3917f26"/>
    <n v="-1.687244620658795"/>
    <n v="0.62301717047049587"/>
    <n v="0.2094661248883162"/>
    <n v="-0.556365458909583"/>
    <n v="1.3592949578620639"/>
    <x v="0"/>
    <n v="0.85925529259410183"/>
    <x v="0"/>
  </r>
  <r>
    <s v="27bad7da6e8261ffefb45a91bebaf03f24fe26f6"/>
    <s v="73b29814516283cf8e658bf4a68e3169bc53f685"/>
    <s v="ACTIVO"/>
    <s v="9b73c2b648f019fae020a9be3006e81291c0fbe5"/>
    <n v="38"/>
    <s v="KWID"/>
    <n v="2021"/>
    <s v="KWID"/>
    <s v="2e892f86d188d01ec5691b7918003dc271108083"/>
    <s v="NUEVO"/>
    <n v="84"/>
    <d v="2020-11-24T00:00:00"/>
    <d v="2027-11-24T00:00:00"/>
    <m/>
    <n v="39920000"/>
    <n v="34920000"/>
    <n v="5000000"/>
    <n v="763597"/>
    <s v="3a511fa6cc43568fab99dbdb57f653874780a34f"/>
    <n v="-0.17123392661813511"/>
    <n v="0.68663966779506358"/>
    <n v="0.68373306478441309"/>
    <n v="0.67388415757037867"/>
    <n v="0.58581618390063472"/>
    <x v="0"/>
    <n v="0.87474949899799603"/>
    <x v="0"/>
  </r>
  <r>
    <s v="cb611132ca992a9a928ac4c4541b02d0a1c89042"/>
    <s v="0e41cc6d5b6fbfc69dccdc9d2152c5c0b3585c4c"/>
    <s v="ACTIVO"/>
    <s v="6bf12817a6164c0e4ceb7a01868ef46da7884be8"/>
    <n v="38"/>
    <s v="SANDERO"/>
    <n v="2018"/>
    <s v="NUEVO SANDERO"/>
    <m/>
    <s v="NUEVO"/>
    <n v="72"/>
    <d v="2018-08-02T00:00:00"/>
    <d v="2024-08-02T00:00:00"/>
    <m/>
    <n v="38250000"/>
    <n v="27218989"/>
    <n v="11031011"/>
    <n v="728877"/>
    <s v="18e224569796e42fffce1d686835b9656bf0b87b"/>
    <n v="0.26537715326557482"/>
    <n v="1.6744250784048832E-2"/>
    <n v="-1.1464127049345041"/>
    <n v="-0.18752952805276241"/>
    <n v="-0.88379348662608126"/>
    <x v="1"/>
    <n v="0.71160755555555555"/>
    <x v="2"/>
  </r>
  <r>
    <s v="869b65db62c82f14ccc3d0c1efc770f38f3500dc"/>
    <s v="1079f29be5972460d3e73207fe2c9aa72ae5b4d1"/>
    <s v="ACTIVO"/>
    <s v="728e3bf9082d5dfc3834234004c2d78736df4c05"/>
    <n v="46"/>
    <s v="DUSTER"/>
    <n v="2021"/>
    <s v="DUSTER Servicio PÃºblico"/>
    <s v="2e892f86d188d01ec5691b7918003dc271108083"/>
    <s v="NUEVO"/>
    <n v="72"/>
    <d v="2021-01-29T00:00:00"/>
    <d v="2027-01-29T00:00:00"/>
    <m/>
    <n v="52922378"/>
    <n v="52922378"/>
    <n v="0"/>
    <n v="1299242"/>
    <s v="7e550c4e4136820a2fa73809cb7d39457dab78e5"/>
    <n v="-1.044456086385555"/>
    <n v="1.2009447865714571"/>
    <n v="-0.1462340800337556"/>
    <n v="-0.8470035942111489"/>
    <n v="1.0499034482774929"/>
    <x v="1"/>
    <n v="1"/>
    <x v="0"/>
  </r>
  <r>
    <s v="b0439c1c81406589e3ccce006bf6d778e4a0af56"/>
    <s v="c62ebc4c5db9723aa4d02fba499ae91eeef89036"/>
    <s v="ACTIVO"/>
    <s v="199c6dec4e012c479e3865ff88b5346ccb60b104"/>
    <n v="220"/>
    <s v="LOGAN"/>
    <n v="2021"/>
    <s v="NUEVO LOGAN PH2"/>
    <s v="2e892f86d188d01ec5691b7918003dc271108083"/>
    <s v="NUEVO"/>
    <n v="84"/>
    <d v="2021-02-16T00:00:00"/>
    <d v="2028-02-16T00:00:00"/>
    <m/>
    <n v="42990000"/>
    <n v="42990000"/>
    <n v="0"/>
    <n v="937151"/>
    <s v="9ed459202687afab5e2703e866aa192f2b1cf3cb"/>
    <n v="-0.71699777647277252"/>
    <n v="1.2009447865714571"/>
    <n v="0.6442108197930716"/>
    <n v="-0.98407452237973059"/>
    <n v="-1.11583711881451"/>
    <x v="0"/>
    <n v="1"/>
    <x v="0"/>
  </r>
  <r>
    <s v="07c936c6000496165f30a0c021a3b429841b94e7"/>
    <s v="6262dddc856d98f304b1520c8f3669337f1c9d15"/>
    <s v="ACTIVO"/>
    <s v="f9549cb27bbedcfb8966ed57bc461cd34c30c623"/>
    <n v="236"/>
    <s v="LOGAN"/>
    <n v="2022"/>
    <s v="NUEVO LOGAN PH2"/>
    <s v="2e892f86d188d01ec5691b7918003dc271108083"/>
    <s v="NUEVO"/>
    <n v="60"/>
    <d v="2021-04-29T00:00:00"/>
    <d v="2026-04-29T00:00:00"/>
    <m/>
    <n v="48820000"/>
    <n v="28820000"/>
    <n v="20000000"/>
    <n v="726392"/>
    <s v="373e0d63cac8bf96eefec2abf3828a28fc0aa41d"/>
    <n v="0.1198401266376715"/>
    <n v="-0.48123959208922479"/>
    <n v="-1.094767959825949"/>
    <n v="5.807695527078633E-2"/>
    <n v="1.127251325673635"/>
    <x v="3"/>
    <n v="0.59033183121671451"/>
    <x v="4"/>
  </r>
  <r>
    <s v="49a7c1a71ba94aa37c76a68271f664736b3f0ddc"/>
    <s v="5dd2e992d1fc69f616da3abc83aaced45cb2f4e7"/>
    <s v="ACTIVO"/>
    <s v="7f22d9d1b26328e8bc33183cd50a33df11a0448b"/>
    <n v="220"/>
    <s v="KWID"/>
    <n v="2022"/>
    <s v="KWID"/>
    <s v="2e892f86d188d01ec5691b7918003dc271108083"/>
    <s v="NUEVO"/>
    <n v="84"/>
    <d v="2021-07-27T00:00:00"/>
    <d v="2028-07-27T00:00:00"/>
    <m/>
    <n v="39720000"/>
    <n v="36720000"/>
    <n v="3000000"/>
    <n v="825527"/>
    <s v="72be7e0b8fa040611e832ba3086abe2b5e7894bb"/>
    <n v="-1.311273968536711"/>
    <n v="0.89080792340599402"/>
    <n v="9.0899389914291959E-2"/>
    <n v="-0.92167662198723754"/>
    <n v="4.4381042127634142E-2"/>
    <x v="0"/>
    <n v="0.92447129909365555"/>
    <x v="0"/>
  </r>
  <r>
    <s v="0900251f4a5a76c0e02472c23e401294f369ef3c"/>
    <s v="33aebb2bc4e2eb276ac1613ed9be56aad6589b72"/>
    <s v="ACTIVO"/>
    <s v="d70c5ad6d9927086d188b2a0af85d533acdf3336"/>
    <n v="49"/>
    <s v="LOGAN"/>
    <n v="2021"/>
    <s v="NUEVO LOGAN PH2"/>
    <s v="2e892f86d188d01ec5691b7918003dc271108083"/>
    <s v="NUEVO"/>
    <n v="48"/>
    <d v="2020-06-11T00:00:00"/>
    <d v="2024-06-11T00:00:00"/>
    <m/>
    <n v="41885500"/>
    <n v="25885500"/>
    <n v="16000000"/>
    <n v="773667"/>
    <s v="87e15bf1cdf86c075c8ab551c1cd6cdf48f66158"/>
    <n v="-3.7824985542557123E-2"/>
    <n v="-0.36760263659339981"/>
    <n v="0.36755510485368181"/>
    <n v="-0.72253438669204695"/>
    <n v="0.89520769348520657"/>
    <x v="5"/>
    <n v="0.6180062312733523"/>
    <x v="2"/>
  </r>
  <r>
    <s v="fbba6dd2a1c5afe08b7d4223bf00db30e2b2316c"/>
    <s v="6a6bb9f63633f6a82663ef42e984a89c9f492742"/>
    <s v="ACTIVO"/>
    <s v="3a0535153a5f5fc7c8dcca47c9a725208db375aa"/>
    <n v="220"/>
    <s v="STEPWAY"/>
    <n v="2021"/>
    <s v="NUEVO STEPWAY PH2"/>
    <s v="2e892f86d188d01ec5691b7918003dc271108083"/>
    <s v="NUEVO"/>
    <n v="72"/>
    <d v="2021-02-19T00:00:00"/>
    <d v="2027-02-19T00:00:00"/>
    <m/>
    <n v="53991750"/>
    <n v="9991750"/>
    <n v="44000000"/>
    <n v="239851"/>
    <s v="d5dc515a8564af9c1f984f09918a2ce99eeb6f02"/>
    <n v="-0.25613052548441212"/>
    <n v="-2.145368881825509"/>
    <n v="0.13042163490563341"/>
    <n v="-9.6895864139656479E-2"/>
    <n v="-0.72909773183379534"/>
    <x v="1"/>
    <n v="0.2"/>
    <x v="3"/>
  </r>
  <r>
    <s v="6de575296c65453d7f9bf0945417c89736563617"/>
    <s v="305b344f9b00a13aef39fdff478878586e0e3e0c"/>
    <s v="ACTIVO"/>
    <s v="77a187d9631467b0be64469f0c5f8a6dea1b1f85"/>
    <n v="61"/>
    <s v="DUSTER"/>
    <n v="2017"/>
    <s v="DUSTER"/>
    <m/>
    <s v="NUEVO"/>
    <n v="84"/>
    <d v="2016-12-26T00:00:00"/>
    <d v="2023-12-26T00:00:00"/>
    <m/>
    <n v="56550000"/>
    <n v="50550000"/>
    <n v="6000000"/>
    <n v="1007757"/>
    <s v="61500dd3b3e62df59a143975cf9b5e6ea3b6a0c9"/>
    <n v="0.44729843655045393"/>
    <n v="0.76527241858092876"/>
    <n v="0.22359967491967009"/>
    <n v="0.86235668380217845"/>
    <n v="1.5139907126543499"/>
    <x v="0"/>
    <n v="0.8938992042440318"/>
    <x v="0"/>
  </r>
  <r>
    <s v="e5d35c28c03b58dafbdfd945cd9ba715a72d1c4a"/>
    <s v="ed1c95a6edcf8c0400d2a07095fd5b4688a8a97e"/>
    <s v="ACTIVO"/>
    <s v="c037df174ea56656e3f2727cd283ca029d539c32"/>
    <n v="38"/>
    <s v="SANDERO"/>
    <n v="2020"/>
    <s v="NUEVO SANDERO"/>
    <s v="2e892f86d188d01ec5691b7918003dc271108083"/>
    <s v="NUEVO"/>
    <n v="84"/>
    <d v="2019-05-11T00:00:00"/>
    <d v="2026-05-11T00:00:00"/>
    <m/>
    <n v="38900000"/>
    <n v="28900000"/>
    <n v="10000000"/>
    <n v="622232"/>
    <s v="18e224569796e42fffce1d686835b9656bf0b87b"/>
    <n v="0.20473672550394839"/>
    <n v="0.1453632780082886"/>
    <n v="0.2094661248883162"/>
    <n v="-0.29555849855151117"/>
    <n v="0.19907679691992"/>
    <x v="0"/>
    <n v="0.74293059125964012"/>
    <x v="2"/>
  </r>
  <r>
    <s v="0da0ae1e13077a8e3d9a6cbd599173ac1ad8bd4c"/>
    <s v="9db212237c0dfb3f78ad8a4720270c8487e2400f"/>
    <s v="ACTIVO"/>
    <s v="3bfe12e9eb98d4736c26f4406c767ef932786804"/>
    <n v="60"/>
    <s v="DUSTER"/>
    <n v="2020"/>
    <s v="DUSTER"/>
    <s v="2e892f86d188d01ec5691b7918003dc271108083"/>
    <s v="NUEVO"/>
    <n v="36"/>
    <d v="2019-11-15T00:00:00"/>
    <d v="2022-11-15T00:00:00"/>
    <m/>
    <n v="50070000"/>
    <n v="20070000"/>
    <n v="30000000"/>
    <n v="716428"/>
    <s v="6019fe68bce0ec80749a2a513966e9cdf050114d"/>
    <n v="4.7071613323719813E-2"/>
    <n v="-1.2593380584319731"/>
    <n v="-0.6600232649211939"/>
    <n v="-0.28437002396517641"/>
    <n v="-3.2966835268508812E-2"/>
    <x v="4"/>
    <n v="0.40083882564409828"/>
    <x v="4"/>
  </r>
  <r>
    <s v="937759f1a69764eaebafa474fdf2d1a2b382daff"/>
    <s v="d72dc55cb13e924c9e94be82e4e2988505f5e426"/>
    <s v="ACTIVO"/>
    <s v="fdba6542025a461058866cfd218b5e0eb7580702"/>
    <n v="38"/>
    <s v="DUSTER"/>
    <n v="2017"/>
    <s v="DUSTER Servicio PÃºblico"/>
    <m/>
    <s v="NUEVO"/>
    <n v="72"/>
    <d v="2017-10-04T00:00:00"/>
    <d v="2023-10-04T00:00:00"/>
    <m/>
    <n v="57054408"/>
    <n v="41354408"/>
    <n v="15700000"/>
    <n v="976788"/>
    <s v="e1c668f39cea1351183aec93230588a49a922376"/>
    <n v="0.73837248980626058"/>
    <n v="7.1014046207305032E-2"/>
    <n v="1.316088984645875"/>
    <n v="-0.13392135104654221"/>
    <n v="0.81785981608906366"/>
    <x v="1"/>
    <n v="0.72482406617907591"/>
    <x v="2"/>
  </r>
  <r>
    <s v="e204ee3bb2ea96af1d683120019b19cfb5b5e6a1"/>
    <s v="86cd1411d085ab04aba883f2e167afd3e2a35dbc"/>
    <s v="ACTIVO"/>
    <s v="124edca39b8159aadaf3c08b9fe65fc5e651b829"/>
    <n v="61"/>
    <s v="CAPTUR"/>
    <n v="2022"/>
    <s v="CAPTUR"/>
    <s v="2e892f86d188d01ec5691b7918003dc271108083"/>
    <s v="NUEVO"/>
    <n v="24"/>
    <d v="2021-06-08T00:00:00"/>
    <d v="2023-06-08T00:00:00"/>
    <m/>
    <n v="82990000"/>
    <n v="35073400"/>
    <n v="47916600"/>
    <n v="1770811"/>
    <s v="9659fb85b885d6b16d4aadcd72528889806a6146"/>
    <n v="-1.687244620658795"/>
    <n v="-1.1698917141204059"/>
    <n v="-0.81811224488655909"/>
    <n v="2.6628836133261928"/>
    <n v="-0.4197062222492236"/>
    <x v="2"/>
    <n v="0.42262200265092181"/>
    <x v="4"/>
  </r>
  <r>
    <s v="69bf4ba153b4d679278f5b0f18ef4a4a74875392"/>
    <s v="4782b046e7e1a56ec844f5c012655a12c3973bfa"/>
    <s v="ACTIVO"/>
    <s v="ac4cf0c7abcdae09914607ba0408545023141170"/>
    <n v="7"/>
    <s v="KWID"/>
    <n v="2021"/>
    <s v="KWID"/>
    <s v="2e892f86d188d01ec5691b7918003dc271108083"/>
    <s v="NUEVO"/>
    <n v="84"/>
    <d v="2020-07-10T00:00:00"/>
    <d v="2027-07-10T00:00:00"/>
    <m/>
    <n v="40300000"/>
    <n v="40300000"/>
    <n v="0"/>
    <n v="1102303"/>
    <s v="c36fae75981762fd8cd742d3ffe18d4e21879c91"/>
    <n v="-0.98381565862392861"/>
    <n v="1.2009447865714571"/>
    <n v="1.158000004680509"/>
    <n v="-8.7480419254899869E-2"/>
    <n v="-0.88379348662608126"/>
    <x v="0"/>
    <n v="1"/>
    <x v="0"/>
  </r>
  <r>
    <s v="5bfdb6cda48cee4b60cdd7e55dfee2cbaf028b5b"/>
    <s v="58596eadc7e42d35e9fb41071eb594406aa8c17a"/>
    <s v="ACTIVO"/>
    <s v="dffd96c11c969ac5ad7b4642a6899796201826a7"/>
    <n v="49"/>
    <s v="USADOS"/>
    <n v="2011"/>
    <s v="USADOS MM"/>
    <m/>
    <s v="USADO"/>
    <n v="60"/>
    <d v="2018-06-14T00:00:00"/>
    <d v="2023-06-14T00:00:00"/>
    <m/>
    <n v="19118000"/>
    <n v="17400000"/>
    <n v="1718000"/>
    <n v="464303"/>
    <s v="ec864d326046a09cd623dc375f247c93a8c47de2"/>
    <n v="0.45942652210277918"/>
    <n v="0.83194843060546508"/>
    <n v="0.60468857480173022"/>
    <n v="-0.65505603597344808"/>
    <n v="0.1217289195237771"/>
    <x v="3"/>
    <n v="0.91013704362380998"/>
    <x v="0"/>
  </r>
  <r>
    <s v="1d798d2053ec6b9cd5500589deea8c95651ce46e"/>
    <s v="83c0a252bc1fae8701330342666e1bc45fe068d5"/>
    <s v="ACTIVO"/>
    <s v="f92259594cc36db09951704e2e59eef51308995c"/>
    <n v="83"/>
    <s v="LOGAN"/>
    <n v="2020"/>
    <s v="NUEVO LOGAN"/>
    <s v="2e892f86d188d01ec5691b7918003dc271108083"/>
    <s v="NUEVO"/>
    <n v="72"/>
    <d v="2019-12-09T00:00:00"/>
    <d v="2025-12-09T00:00:00"/>
    <m/>
    <n v="38000000"/>
    <n v="34200000"/>
    <n v="3800000"/>
    <n v="793830"/>
    <s v="3b9d3f1f20e673ea82856450c19e6db646fd8289"/>
    <n v="-0.53507649318789341"/>
    <n v="0.79032357974038436"/>
    <n v="0.48612183982770601"/>
    <n v="-0.89891997495260512"/>
    <n v="-1.11583711881451"/>
    <x v="1"/>
    <n v="0.9"/>
    <x v="0"/>
  </r>
  <r>
    <s v="724e2812324d20acea56dcf0b551537c3c94fd9a"/>
    <s v="74d5cf44188453edd1f41350e21165345b9c23dc"/>
    <s v="ACTIVO"/>
    <s v="25cce98fbc96d5a13195e5f9b11ea35e84504c2e"/>
    <n v="15"/>
    <s v="USADOS"/>
    <n v="2020"/>
    <s v="USADOS MM"/>
    <s v="2e892f86d188d01ec5691b7918003dc271108083"/>
    <s v="USADO"/>
    <n v="84"/>
    <d v="2021-08-20T00:00:00"/>
    <d v="2028-08-20T00:00:00"/>
    <m/>
    <n v="63000000"/>
    <n v="63000000"/>
    <n v="0"/>
    <n v="1743276"/>
    <s v="e3a455d641b0a94ed45e3694071e55e14bbf1094"/>
    <n v="-0.8018943753390495"/>
    <n v="1.2009447865714571"/>
    <n v="1.395133474628558"/>
    <n v="-0.38521034145905297"/>
    <n v="1.7460343448427791"/>
    <x v="0"/>
    <n v="1"/>
    <x v="0"/>
  </r>
  <r>
    <s v="2d2cada6104d0b0e2cfc0663443ab8349591d656"/>
    <s v="5a83b24a091971c4f152c51cd9c7f0814dbc2e67"/>
    <s v="ACTIVO"/>
    <s v="f747a35bf3d8e23584b9741a99ad978d61d8bb9c"/>
    <n v="76"/>
    <s v="KWID"/>
    <n v="2022"/>
    <s v="KWID"/>
    <s v="2e892f86d188d01ec5691b7918003dc271108083"/>
    <s v="NUEVO"/>
    <n v="84"/>
    <d v="2021-03-11T00:00:00"/>
    <d v="2028-03-11T00:00:00"/>
    <m/>
    <n v="46950000"/>
    <n v="47950000"/>
    <n v="0"/>
    <n v="1062260"/>
    <s v="247a5e5b4290c61beec86cf21d07cc8a7bfabaa6"/>
    <n v="-0.77763820423439889"/>
    <n v="1.2884040425525149"/>
    <n v="-0.1067118350424142"/>
    <n v="-0.40390681021974201"/>
    <n v="-1.657272260587511"/>
    <x v="0"/>
    <n v="1.0212992545260915"/>
    <x v="0"/>
  </r>
  <r>
    <s v="9291fa547bcfcdbb5733ac72d308351268f41c76"/>
    <s v="4bf8f61c8bb182c2eb2e1e61cf4fd9ecbefaca0a"/>
    <s v="ACTIVO"/>
    <s v="8e5a6ec8ecf5a2a4f1b2a3647d59bf4bceeae6a9"/>
    <n v="246"/>
    <s v="LOGAN"/>
    <n v="2018"/>
    <s v="NUEVO LOGAN"/>
    <m/>
    <s v="NUEVO"/>
    <n v="84"/>
    <d v="2018-02-04T00:00:00"/>
    <d v="2025-02-04T00:00:00"/>
    <m/>
    <n v="36990000"/>
    <n v="31990000"/>
    <n v="5000000"/>
    <n v="675183"/>
    <s v="de733c21b615778999b7552e895cf1b2b800c114"/>
    <n v="-0.57146074984486928"/>
    <n v="0.64590125206068039"/>
    <n v="-4.4749254567439022E-2"/>
    <n v="-0.45751390853885432"/>
    <n v="-1.3478807510029389"/>
    <x v="0"/>
    <n v="0.86482833198161668"/>
    <x v="0"/>
  </r>
  <r>
    <s v="53efbe3d81f1ded10328e9ff9ff045cb7a026a8a"/>
    <s v="211d96093e943a9a709759d3f27d7475eb51770c"/>
    <s v="ACTIVO"/>
    <s v="b03c331a519e3fb6e210c57f6f7646420773acf4"/>
    <n v="87"/>
    <s v="DUSTER"/>
    <n v="2021"/>
    <s v="DUSTER"/>
    <s v="2e892f86d188d01ec5691b7918003dc271108083"/>
    <s v="NUEVO"/>
    <n v="84"/>
    <d v="2020-12-05T00:00:00"/>
    <d v="2027-12-05T00:00:00"/>
    <m/>
    <n v="51990000"/>
    <n v="51990000"/>
    <n v="0"/>
    <n v="1199949"/>
    <s v="bcea55f18d716a78cffe6d51a537622fc3feb487"/>
    <n v="1.068735666674399E-2"/>
    <n v="1.2009447865714571"/>
    <n v="0.44659959483636458"/>
    <n v="0.789686695009434"/>
    <n v="1.5913385900504931"/>
    <x v="0"/>
    <n v="1"/>
    <x v="0"/>
  </r>
  <r>
    <s v="001cf1ddf1175064786e984161787193b94b580f"/>
    <s v="6990744f2ee4b6b93ab4c8670726164de0bb977c"/>
    <s v="ACTIVO"/>
    <s v="a62b3e31ebf53ee705eaed7374756745dc7b4442"/>
    <n v="15"/>
    <s v="DUSTER"/>
    <n v="2022"/>
    <s v="NUEVA DUSTER Servicio PÃºblico"/>
    <m/>
    <s v="NUEVO"/>
    <n v="48"/>
    <d v="2022-01-13T00:00:00"/>
    <d v="2026-01-13T00:00:00"/>
    <m/>
    <n v="68483858"/>
    <n v="21050000"/>
    <n v="47433858"/>
    <n v="587976"/>
    <s v="3077a07682aee571c23b495e6ac573bd736bf4a0"/>
    <n v="0.38665800878882761"/>
    <n v="-1.6431338891091281"/>
    <n v="-0.93667897986058324"/>
    <n v="2.231519957934653"/>
    <n v="0.50846830650449182"/>
    <x v="5"/>
    <n v="0.30737170210241366"/>
    <x v="1"/>
  </r>
  <r>
    <s v="e88d7272b5bd39565d665bc7aabb4468d1d7a538"/>
    <s v="47cda73a72964172887c16d20ff511039b56282e"/>
    <s v="ACTIVO"/>
    <s v="e6fe628ed1ecb4f422ee6848d702f45410650137"/>
    <n v="87"/>
    <s v="SANDERO"/>
    <n v="2018"/>
    <s v="NUEVO SANDERO"/>
    <m/>
    <s v="NUEVO"/>
    <n v="84"/>
    <d v="2017-05-25T00:00:00"/>
    <d v="2024-05-25T00:00:00"/>
    <m/>
    <n v="36850000"/>
    <n v="29880000"/>
    <n v="6970000"/>
    <n v="643089"/>
    <s v="bb6b417dfe841dd3bd485a4cfbaf44b16a742455"/>
    <n v="-3.7824985542557123E-2"/>
    <n v="0.42427455275528991"/>
    <n v="0.2048521003968026"/>
    <n v="-0.2326444878658781"/>
    <n v="4.4381042127634142E-2"/>
    <x v="0"/>
    <n v="0.81085481682496607"/>
    <x v="0"/>
  </r>
  <r>
    <s v="9f5e71168b5a67f8233214ec0b3ef7b275d79f33"/>
    <s v="3e253fdcd429a114525d8c97552fdcff25c4e121"/>
    <s v="ACTIVO"/>
    <s v="326bc2b0b0799eff92891e858f0137cd54c140d7"/>
    <n v="46"/>
    <s v="USADOS"/>
    <n v="2021"/>
    <s v="USADOS MM"/>
    <s v="2e892f86d188d01ec5691b7918003dc271108083"/>
    <s v="USADO"/>
    <n v="84"/>
    <d v="2021-06-09T00:00:00"/>
    <d v="2028-06-09T00:00:00"/>
    <m/>
    <n v="44500000"/>
    <n v="28500000"/>
    <n v="16000000"/>
    <n v="648288"/>
    <s v="7e550c4e4136820a2fa73809cb7d39457dab78e5"/>
    <n v="-0.37741138100766491"/>
    <n v="-0.2754460694503767"/>
    <n v="0.24898836987965761"/>
    <n v="-0.57350961394614597"/>
    <n v="-1.425228628399082"/>
    <x v="0"/>
    <n v="0.6404494382022472"/>
    <x v="2"/>
  </r>
  <r>
    <s v="0ac9e292c263483a1754110573a6d18ea87e66e2"/>
    <s v="1603ebf456996f1b00b8e7344e72db70504c6fd5"/>
    <s v="ACTIVO"/>
    <s v="459c4d96f80a45215d3b92f0108854113cfd6642"/>
    <n v="38"/>
    <s v="USADOS"/>
    <n v="2014"/>
    <s v="USADOS MM"/>
    <m/>
    <s v="USADO"/>
    <n v="72"/>
    <d v="2019-08-30T00:00:00"/>
    <d v="2025-08-30T00:00:00"/>
    <m/>
    <n v="24000000"/>
    <n v="21000000"/>
    <n v="3000000"/>
    <n v="530005"/>
    <s v="4945c5884e21e46d99e0d56ad1a4fbcffe8da479"/>
    <n v="0.60496354873068248"/>
    <n v="0.68766827803261621"/>
    <n v="1.316088984645875"/>
    <n v="-0.83750583720247029"/>
    <n v="-1.270532873606796"/>
    <x v="1"/>
    <n v="0.875"/>
    <x v="0"/>
  </r>
  <r>
    <s v="ee913c6f2ed125a63f82ba59864bb93785846da5"/>
    <s v="729474cc80fd87dd8da0dc1d7a099288252fd254"/>
    <s v="ACTIVO"/>
    <s v="332374b2b7921de83a34fd882bfb4141e02b091c"/>
    <n v="49"/>
    <s v="STEPWAY"/>
    <n v="2022"/>
    <s v="NUEVO STEPWAY PH2"/>
    <s v="2e892f86d188d01ec5691b7918003dc271108083"/>
    <s v="NUEVO"/>
    <n v="84"/>
    <d v="2021-03-12T00:00:00"/>
    <d v="2028-03-12T00:00:00"/>
    <m/>
    <n v="67042300"/>
    <n v="31852300"/>
    <n v="35190000"/>
    <n v="645813"/>
    <s v="0e1cad2c67fa2a907683ad47c51b4214fd47327c"/>
    <n v="0.28963332437022532"/>
    <n v="-0.95437510376426227"/>
    <n v="-0.2648008150077798"/>
    <n v="0.31516327486609302"/>
    <n v="-3.2966835268508812E-2"/>
    <x v="0"/>
    <n v="0.47510750675319913"/>
    <x v="4"/>
  </r>
  <r>
    <s v="32945ea90517a809e130985feb35696a62852fd4"/>
    <s v="da966abe3496c020b9b70b63d7c214efc25437ca"/>
    <s v="ACTIVO"/>
    <s v="a24a0e02d5006b1c2d757c7a4f784b846611a8d0"/>
    <n v="60"/>
    <s v="USADOS"/>
    <n v="2015"/>
    <s v="USADOS MM"/>
    <m/>
    <s v="USADO"/>
    <n v="60"/>
    <d v="2021-06-29T00:00:00"/>
    <d v="2026-06-29T00:00:00"/>
    <m/>
    <n v="39000000"/>
    <n v="39000000"/>
    <n v="0"/>
    <n v="1105356"/>
    <s v="002cf26c2c656a51db8195e4bd8bbcee3903d748"/>
    <n v="-0.77763820423439889"/>
    <n v="1.2009447865714571"/>
    <n v="0.92086653473246149"/>
    <n v="-0.84406093578093699"/>
    <n v="0.43112042910834891"/>
    <x v="3"/>
    <n v="1"/>
    <x v="0"/>
  </r>
  <r>
    <s v="2884918d5e1db2723374165bbf619cc1644d8fae"/>
    <s v="864a626af079492b8f2958dc53ff89c5b6ab321a"/>
    <s v="ACTIVO"/>
    <s v="af679d31140b656992f7cc41dd65553cf5b33e96"/>
    <n v="-1"/>
    <s v="USADOS"/>
    <n v="2016"/>
    <s v="USADOS MM"/>
    <m/>
    <s v="USADO"/>
    <n v="84"/>
    <d v="2021-08-17T00:00:00"/>
    <d v="2028-08-17T00:00:00"/>
    <m/>
    <n v="37000000"/>
    <n v="36900000"/>
    <n v="100000"/>
    <n v="874141"/>
    <s v="38b76f83f56a6d4ef19a8a39a7839d83344d0221"/>
    <n v="-1.9298063317053"/>
    <n v="1.189846916116563"/>
    <n v="0.80229979975843724"/>
    <n v="-0.93521829398731049"/>
    <n v="-1.811968015379797"/>
    <x v="0"/>
    <n v="0.99729729729729732"/>
    <x v="0"/>
  </r>
  <r>
    <s v="c9ed555c674be98947bd502e6d64a3cdead0ce98"/>
    <s v="82e6305a3be8f7b878f4b93cb7abddf044e4c2de"/>
    <s v="ACTIVO"/>
    <s v="a77c76312e7298e8d8cbf37d37191bb75af8eded"/>
    <n v="291"/>
    <s v="STEPWAY"/>
    <n v="2021"/>
    <s v="NUEVO STEPWAY PH2"/>
    <s v="2e892f86d188d01ec5691b7918003dc271108083"/>
    <s v="NUEVO"/>
    <n v="84"/>
    <d v="2021-04-01T00:00:00"/>
    <d v="2028-04-01T00:00:00"/>
    <m/>
    <n v="54640000"/>
    <n v="44640000"/>
    <n v="10000000"/>
    <n v="937255"/>
    <s v="c4635272f238ecd586953b535745e7ed186b29b1"/>
    <n v="-0.55933266429254402"/>
    <n v="0.44944184581180718"/>
    <n v="0.16994387989697479"/>
    <n v="-0.3295603757095375"/>
    <n v="0.66316406129677774"/>
    <x v="0"/>
    <n v="0.81698389458272325"/>
    <x v="0"/>
  </r>
  <r>
    <s v="fc4cc5bc8913cd3a54a64ec69e1e10dba1bc854a"/>
    <s v="dcc6805b81a96ce8ca0a16354db054b68cb481ba"/>
    <s v="ACTIVO"/>
    <s v="f747a35bf3d8e23584b9741a99ad978d61d8bb9c"/>
    <n v="236"/>
    <s v="KWID"/>
    <n v="2022"/>
    <s v="KWID"/>
    <m/>
    <s v="NUEVO"/>
    <n v="84"/>
    <d v="2021-12-17T00:00:00"/>
    <d v="2028-12-17T00:00:00"/>
    <m/>
    <n v="45600000"/>
    <n v="45600000"/>
    <n v="0"/>
    <n v="1010218"/>
    <s v="92f368229df6c68dca1c11f64881d0692203e95b"/>
    <n v="-0.93530331641462749"/>
    <n v="1.2009447865714571"/>
    <n v="-0.1067118350424142"/>
    <n v="-0.70925823767236751"/>
    <n v="-0.18766259006079469"/>
    <x v="0"/>
    <n v="1"/>
    <x v="0"/>
  </r>
  <r>
    <s v="fd2e6ed7a4c70a7dedb51c87e2c180af6af252cb"/>
    <s v="327f38e42b6dcaf15352a8f2dcc24d2573bc7452"/>
    <s v="ACTIVO"/>
    <s v="6f6a0117c08d0f008a5954750a4e5d924fb1151b"/>
    <n v="76"/>
    <s v="KWID"/>
    <n v="2021"/>
    <s v="KWID"/>
    <s v="2e892f86d188d01ec5691b7918003dc271108083"/>
    <s v="NUEVO"/>
    <n v="84"/>
    <d v="2021-01-27T00:00:00"/>
    <d v="2028-01-27T00:00:00"/>
    <m/>
    <n v="40845000"/>
    <n v="30845000"/>
    <n v="10000000"/>
    <n v="679304"/>
    <s v="977d2d7691d404ed0e63704ec1471b1a8671ac9d"/>
    <n v="-0.4986922365309176"/>
    <n v="0.19562906413034409"/>
    <n v="-0.18575632502509701"/>
    <n v="1.7070008839092781"/>
    <n v="-0.72909773183379534"/>
    <x v="0"/>
    <n v="0.7551719916758477"/>
    <x v="2"/>
  </r>
  <r>
    <s v="bedca67861e2e189bb79fdd7b8e825062544d8be"/>
    <s v="b3e6abe2026867dc2b0ffa255af6070be8f65021"/>
    <s v="ACTIVO"/>
    <s v="199c6dec4e012c479e3865ff88b5346ccb60b104"/>
    <n v="220"/>
    <s v="DUSTER"/>
    <n v="2021"/>
    <s v="DUSTER"/>
    <s v="2e892f86d188d01ec5691b7918003dc271108083"/>
    <s v="NUEVO"/>
    <n v="84"/>
    <d v="2021-03-30T00:00:00"/>
    <d v="2028-03-30T00:00:00"/>
    <m/>
    <n v="80698000"/>
    <n v="80698000"/>
    <n v="0"/>
    <n v="1756299"/>
    <s v="b0dba703f37b44650008cc7ee9293429cffbd118"/>
    <n v="-1.3355301396413619"/>
    <n v="1.2009447865714571"/>
    <n v="-0.34384530499046262"/>
    <n v="-0.81613123728078651"/>
    <n v="-1.657272260587511"/>
    <x v="0"/>
    <n v="1"/>
    <x v="0"/>
  </r>
  <r>
    <s v="2258b08d8f7bed3ed7fd9de228b83af7fffe202f"/>
    <s v="abbfe828e6234d5eb841f91f7de6a32b3be43228"/>
    <s v="ACTIVO"/>
    <s v="4ed602eda8bf7f8f674b77a7266776acb1f1dd2a"/>
    <n v="76"/>
    <s v="KWID"/>
    <n v="2020"/>
    <s v="KWID"/>
    <s v="2e892f86d188d01ec5691b7918003dc271108083"/>
    <s v="NUEVO"/>
    <n v="60"/>
    <d v="2019-10-22T00:00:00"/>
    <d v="2024-10-22T00:00:00"/>
    <m/>
    <n v="33640000"/>
    <n v="25640000"/>
    <n v="8000000"/>
    <n v="766464"/>
    <s v="977d2d7691d404ed0e63704ec1471b1a8671ac9d"/>
    <n v="0.26537715326557482"/>
    <n v="0.2244377548685495"/>
    <n v="-0.64874547374617964"/>
    <n v="-0.43558370178069689"/>
    <n v="1.3592949578620639"/>
    <x v="3"/>
    <n v="0.76218787158145063"/>
    <x v="2"/>
  </r>
  <r>
    <s v="0cf6654ccb0a2034a5d4d46343f9ea35771dfda0"/>
    <s v="d346a6c646644349ac4d1fe57a4fd1965497cb99"/>
    <s v="ACTIVO"/>
    <s v="49736dce700800b62c8da29a49081bc418c1f345"/>
    <n v="7"/>
    <s v="USADOS"/>
    <n v="2022"/>
    <s v="USADOS MM"/>
    <s v="2e892f86d188d01ec5691b7918003dc271108083"/>
    <s v="USADO"/>
    <n v="12"/>
    <d v="2021-12-29T00:00:00"/>
    <d v="2022-12-29T00:00:00"/>
    <m/>
    <n v="63700000"/>
    <n v="6370000"/>
    <n v="57330000"/>
    <n v="596662"/>
    <s v="c36fae75981762fd8cd742d3ffe18d4e21879c91"/>
    <n v="-1.311273968536711"/>
    <n v="-2.4946460749081951"/>
    <n v="0.16994387989697479"/>
    <n v="-0.51568733831328539"/>
    <n v="4.4381042127634142E-2"/>
    <x v="2"/>
    <n v="0.2"/>
    <x v="3"/>
  </r>
  <r>
    <s v="c983c003cfaffe5a6943f32f2b4e82d00226290e"/>
    <s v="1e8044867c96ead292349858641177e3699ec105"/>
    <s v="ACTIVO"/>
    <s v="199c6dec4e012c479e3865ff88b5346ccb60b104"/>
    <n v="7"/>
    <s v="STEPWAY"/>
    <n v="2022"/>
    <s v="NUEVO STEPWAY PH2"/>
    <s v="2e892f86d188d01ec5691b7918003dc271108083"/>
    <s v="NUEVO"/>
    <n v="84"/>
    <d v="2021-04-15T00:00:00"/>
    <d v="2028-04-15T00:00:00"/>
    <m/>
    <n v="65024150"/>
    <n v="50024150"/>
    <n v="15000000"/>
    <n v="1079059"/>
    <s v="986fcbacb15e3271088bb826891fe61d934ad7da"/>
    <n v="-1.7600131339727461"/>
    <n v="0.2537093205998005"/>
    <n v="-0.46241203996448682"/>
    <n v="-0.83538165335932157"/>
    <n v="-1.0384892414183671"/>
    <x v="0"/>
    <n v="0.76931647703199502"/>
    <x v="2"/>
  </r>
  <r>
    <s v="1bb00e10f037350928d2bab8a8adec9131bb396d"/>
    <s v="89459f905bcdb3034279fe38b7284e06d4d8ad2c"/>
    <s v="ACTIVO"/>
    <s v="326bc2b0b0799eff92891e858f0137cd54c140d7"/>
    <n v="166872296"/>
    <s v="USADOS"/>
    <n v="2016"/>
    <s v="USADOS MM"/>
    <m/>
    <s v="NUEVO"/>
    <n v="84"/>
    <d v="2021-04-13T00:00:00"/>
    <d v="2028-04-13T00:00:00"/>
    <m/>
    <n v="27000000"/>
    <n v="18000000"/>
    <n v="9000000"/>
    <n v="409437"/>
    <s v="2cd1984091944d70e74ea43ee5d47bad1b59be40"/>
    <n v="-1.2385054552227599"/>
    <n v="-0.16779256953211821"/>
    <n v="0.24898836987965761"/>
    <n v="-0.7397933804176301"/>
    <n v="-1.270532873606796"/>
    <x v="0"/>
    <n v="0.66666666666666663"/>
    <x v="2"/>
  </r>
  <r>
    <s v="55d0d51235f50ddcc276eafeda8846a3d1fb53b5"/>
    <s v="0acc29472358ad20f5ccfb88a2be26593bc39ba2"/>
    <s v="ACTIVO"/>
    <s v="310778d9d7ff8bd657b127d2b19096397041abce"/>
    <n v="252"/>
    <s v="STEPWAY"/>
    <n v="2019"/>
    <s v="NUEVO STEPWAY"/>
    <m/>
    <s v="NUEVO"/>
    <n v="48"/>
    <d v="2018-02-21T00:00:00"/>
    <d v="2022-02-21T00:00:00"/>
    <m/>
    <n v="49000000"/>
    <n v="19000000"/>
    <n v="30000000"/>
    <n v="686762"/>
    <s v="ba69bef1627113b1efd89b0a85bd7dcd597d357c"/>
    <n v="1.3690329385271749"/>
    <n v="-1.313062602190211"/>
    <n v="1.185489993161002E-2"/>
    <n v="-0.27330634517962649"/>
    <n v="1.0499034482774929"/>
    <x v="5"/>
    <n v="0.38775510204081631"/>
    <x v="1"/>
  </r>
  <r>
    <s v="91cd740fe98c32ef733040823c3c3e2789698f3d"/>
    <s v="2498e7df8ddb75d6f10963f4b2d7f43b49255695"/>
    <s v="ACTIVO"/>
    <s v="1502741b01e37197f6d539d6980b33f95cc20df4"/>
    <n v="220"/>
    <s v="USADOS"/>
    <n v="2015"/>
    <s v="USADOS MM"/>
    <m/>
    <s v="NUEVO"/>
    <n v="72"/>
    <d v="2018-08-28T00:00:00"/>
    <d v="2024-08-28T00:00:00"/>
    <m/>
    <n v="24000000"/>
    <n v="19000000"/>
    <n v="5000000"/>
    <n v="551037"/>
    <s v="d5e3c217d8ea2998bad4e657513b99b45ba38544"/>
    <n v="0.73837248980626058"/>
    <n v="0.34548393900672231"/>
    <n v="0.36755510485368181"/>
    <n v="-0.63087751337880804"/>
    <n v="4.4381042127634142E-2"/>
    <x v="1"/>
    <n v="0.79166666666666663"/>
    <x v="2"/>
  </r>
  <r>
    <s v="29d76df2e8544cd12500442f5401b93383275043"/>
    <s v="db743cf8bb52864abe21a9f6b007f67eed2dac4a"/>
    <s v="ACTIVO"/>
    <s v="1dba5f65a4ace50946aaf5539428c8ec727712e3"/>
    <n v="59"/>
    <s v="KWID"/>
    <n v="2020"/>
    <s v="KWID"/>
    <s v="2e892f86d188d01ec5691b7918003dc271108083"/>
    <s v="NUEVO"/>
    <n v="84"/>
    <d v="2020-02-24T00:00:00"/>
    <d v="2027-02-24T00:00:00"/>
    <m/>
    <n v="33990000"/>
    <n v="33990000"/>
    <n v="0"/>
    <n v="823580"/>
    <s v="6c55b3ba21e9cb7dc2512cad991949cb9fc0980d"/>
    <n v="-1.9298063317053"/>
    <n v="1.2009447865714571"/>
    <n v="0.92086653473246149"/>
    <n v="-0.32424991610166581"/>
    <n v="0.89520769348520657"/>
    <x v="0"/>
    <n v="1"/>
    <x v="0"/>
  </r>
  <r>
    <s v="0b27628fa6acf2c9818239fc6a40cc2e85d1c50f"/>
    <s v="992326ade7c209e54d50ad53d7f2a7a647713df0"/>
    <s v="ACTIVO"/>
    <s v="d665beabbfadc3c34987b3aefaba169224567213"/>
    <n v="38"/>
    <s v="DUSTER"/>
    <n v="2021"/>
    <s v="DUSTER Servicio PÃºblico"/>
    <s v="2e892f86d188d01ec5691b7918003dc271108083"/>
    <s v="NUEVO"/>
    <n v="72"/>
    <d v="2020-11-18T00:00:00"/>
    <d v="2026-11-18T00:00:00"/>
    <m/>
    <n v="48434499"/>
    <n v="50234499"/>
    <n v="0"/>
    <n v="1244903"/>
    <s v="edec8b42d27301898d842b4436baadffcaeed7a6"/>
    <n v="-0.207618183275111"/>
    <n v="1.3535463799720471"/>
    <n v="1.185489993161002E-2"/>
    <n v="-1.0292888854483999E-2"/>
    <n v="-0.49705409964536651"/>
    <x v="1"/>
    <n v="1.0371635928349336"/>
    <x v="0"/>
  </r>
  <r>
    <s v="4e9fa6093a4aa166fef0f114195bac77cb462f71"/>
    <s v="adf3e2894054c70628898a3c4055a6ec7f856e81"/>
    <s v="ACTIVO"/>
    <s v="5ce2dbf775b694e316affcb7208ac8d2c8bacc88"/>
    <n v="38"/>
    <s v="SANDERO"/>
    <n v="2019"/>
    <s v="NUEVO SANDERO"/>
    <m/>
    <s v="NUEVO"/>
    <n v="72"/>
    <d v="2018-09-20T00:00:00"/>
    <d v="2024-09-20T00:00:00"/>
    <m/>
    <n v="33530000"/>
    <n v="23530000"/>
    <n v="10000000"/>
    <n v="527571"/>
    <s v="18e224569796e42fffce1d686835b9656bf0b87b"/>
    <n v="1.2598801685562471"/>
    <n v="-2.36934682184998E-2"/>
    <n v="-0.39728847033510412"/>
    <n v="-0.68934401414284852"/>
    <n v="1.0499034482774929"/>
    <x v="1"/>
    <n v="0.70175961825231137"/>
    <x v="2"/>
  </r>
  <r>
    <s v="10d5428e72b88d7a96133fb8cc4edb4979f091db"/>
    <s v="6f28e1045ec1191cccc2c8bbbe18a0ad4b1c43d5"/>
    <s v="ACTIVO"/>
    <s v="6bf12817a6164c0e4ceb7a01868ef46da7884be8"/>
    <n v="15"/>
    <s v="DUSTER"/>
    <n v="2018"/>
    <s v="DUSTER"/>
    <m/>
    <s v="NUEVO"/>
    <n v="60"/>
    <d v="2018-09-02T00:00:00"/>
    <d v="2023-09-02T00:00:00"/>
    <m/>
    <n v="59800000"/>
    <n v="36231245"/>
    <n v="23568755"/>
    <n v="1008167"/>
    <s v="b2b72db1a076aa89f7bd2aa8870447ac40315a98"/>
    <n v="1.029446543062067"/>
    <n v="-0.41742153811179961"/>
    <n v="-1.5615800557827979"/>
    <n v="0.47431044743204848"/>
    <n v="1.9007300996350649"/>
    <x v="3"/>
    <n v="0.60587366220735783"/>
    <x v="2"/>
  </r>
  <r>
    <s v="1b94b0aa327750363b678aeb2de9796204da116c"/>
    <s v="c8a8da9f287d655b7f3fb88028575dbc93e23cbb"/>
    <s v="ACTIVO"/>
    <s v="310778d9d7ff8bd657b127d2b19096397041abce"/>
    <n v="49"/>
    <s v="KWID"/>
    <n v="2020"/>
    <s v="KWID"/>
    <s v="2e892f86d188d01ec5691b7918003dc271108083"/>
    <s v="NUEVO"/>
    <n v="84"/>
    <d v="2019-10-25T00:00:00"/>
    <d v="2026-10-25T00:00:00"/>
    <m/>
    <n v="33840000"/>
    <n v="29840000"/>
    <n v="4000000"/>
    <n v="626320"/>
    <s v="f00f1606f9686df6c4f674ed3907718435a75514"/>
    <n v="-0.29251478214138787"/>
    <n v="0.7155769297971396"/>
    <n v="0.84182204474977862"/>
    <n v="8.2000243900523073E-2"/>
    <n v="2.0554258544273512"/>
    <x v="0"/>
    <n v="0.88179669030732866"/>
    <x v="0"/>
  </r>
  <r>
    <s v="7be9ee8dec550d20474661892003eeb1f76144c1"/>
    <s v="472adbe1423c0f367fb509b71f47b46d66402409"/>
    <s v="ACTIVO"/>
    <s v="4a7b7e367ecae1d6fda7f0a3e66e76e4b3471929"/>
    <n v="48"/>
    <s v="CLIO"/>
    <n v="2017"/>
    <s v="CLIO STYLE"/>
    <m/>
    <s v="NUEVO"/>
    <n v="84"/>
    <d v="2017-02-17T00:00:00"/>
    <d v="2024-02-17T00:00:00"/>
    <m/>
    <n v="30250000"/>
    <n v="27225000"/>
    <n v="3025000"/>
    <n v="581511"/>
    <s v="cafe2aba4c008cb02fee6101be7ab38b6a34f37b"/>
    <n v="0.48368269320742968"/>
    <n v="0.79032357974038436"/>
    <n v="0.1075284535388889"/>
    <n v="-0.59266045890703345"/>
    <n v="-1.3478807510029389"/>
    <x v="0"/>
    <n v="0.9"/>
    <x v="0"/>
  </r>
  <r>
    <s v="e9eed75ba95e76fdbea36f61e32f777bc8fa875c"/>
    <s v="1fd57baa05981370962c8d0a935bcb4bc059cd2d"/>
    <s v="ACTIVO"/>
    <s v="7fde7768bd542feacd5ee7ceedad59e0926b7dbd"/>
    <n v="38"/>
    <s v="SANDERO"/>
    <n v="2021"/>
    <s v="NUEVO SANDERO PH2"/>
    <s v="2e892f86d188d01ec5691b7918003dc271108083"/>
    <s v="NUEVO"/>
    <n v="84"/>
    <d v="2020-01-06T00:00:00"/>
    <d v="2027-01-06T00:00:00"/>
    <m/>
    <n v="49000000"/>
    <n v="44000000"/>
    <n v="5000000"/>
    <n v="995297"/>
    <s v="3a511fa6cc43568fab99dbdb57f653874780a34f"/>
    <n v="-1.4446829096122891"/>
    <n v="0.78194355511117863"/>
    <n v="1.118477759689168"/>
    <n v="-0.24359731080711361"/>
    <n v="0.19907679691992"/>
    <x v="0"/>
    <n v="0.89795918367346939"/>
    <x v="0"/>
  </r>
  <r>
    <s v="eee89ff466016b5689ab632144b5880108f7a150"/>
    <s v="6f913f775115487e76fadee217a0d85e304b4fba"/>
    <s v="ACTIVO"/>
    <s v="d70c5ad6d9927086d188b2a0af85d533acdf3336"/>
    <n v="60"/>
    <s v="SANDERO"/>
    <n v="2021"/>
    <s v="NUEVO SANDERO PH2"/>
    <s v="2e892f86d188d01ec5691b7918003dc271108083"/>
    <s v="NUEVO"/>
    <n v="72"/>
    <d v="2020-09-11T00:00:00"/>
    <d v="2026-09-11T00:00:00"/>
    <m/>
    <n v="49670000"/>
    <n v="39670000"/>
    <n v="10000000"/>
    <n v="926041"/>
    <s v="36727a42f7d9d9b5c86e6b682480899823376709"/>
    <n v="-0.26825861103673743"/>
    <n v="0.37424616198705463"/>
    <n v="-0.54145652994716964"/>
    <n v="-0.36146296180382698"/>
    <n v="-0.96114136402222416"/>
    <x v="1"/>
    <n v="0.79867123011878394"/>
    <x v="2"/>
  </r>
  <r>
    <s v="d48f3b318f2bcf16910392d01c5ffca527040f38"/>
    <s v="d0180a76587af3de64db50861e369f47598a0725"/>
    <s v="ACTIVO"/>
    <s v="a77c76312e7298e8d8cbf37d37191bb75af8eded"/>
    <n v="48"/>
    <s v="STEPWAY"/>
    <n v="2021"/>
    <s v="NUEVO STEPWAY PH2"/>
    <s v="2e892f86d188d01ec5691b7918003dc271108083"/>
    <s v="NUEVO"/>
    <n v="84"/>
    <d v="2021-04-01T00:00:00"/>
    <d v="2028-04-01T00:00:00"/>
    <m/>
    <n v="61680000"/>
    <n v="61680000"/>
    <n v="0"/>
    <n v="1153160"/>
    <s v="1aba83a2bcdc0ee0ade96b67732e7d9804307f8e"/>
    <n v="0.27750523881790012"/>
    <n v="1.2009447865714571"/>
    <n v="0.16994387989697479"/>
    <n v="-0.37337166747447942"/>
    <n v="0.1217289195237771"/>
    <x v="0"/>
    <n v="1"/>
    <x v="0"/>
  </r>
  <r>
    <s v="40cbbaff435bfbe7cbc4aefe5d633c5d93c039c2"/>
    <s v="7a3e9f2baacb77cba95d29fa644bc4c0bde8e579"/>
    <s v="ACTIVO"/>
    <s v="22e7ddcba3dd6655539862208ca15c8c7477ea7d"/>
    <n v="76"/>
    <s v="USADOS"/>
    <n v="2010"/>
    <s v="USADOS MM"/>
    <m/>
    <s v="USADO"/>
    <n v="60"/>
    <d v="2020-07-12T00:00:00"/>
    <d v="2025-07-12T00:00:00"/>
    <m/>
    <n v="23000000"/>
    <n v="23000000"/>
    <n v="0"/>
    <n v="604424"/>
    <s v="e479a237a33c879450fd7f632a21723886088e64"/>
    <n v="-1.3234020540890361"/>
    <n v="1.2009447865714571"/>
    <n v="0.6442108197930716"/>
    <n v="-0.98230149267815237"/>
    <n v="-1.8893158927759399"/>
    <x v="3"/>
    <n v="1"/>
    <x v="0"/>
  </r>
  <r>
    <s v="c437221fcdfe6baa5e8a3aa33019f58b33e23721"/>
    <s v="b723a51bb688705cdc79a8407b6ab4faedf1666f"/>
    <s v="ACTIVO"/>
    <s v="8343dc41ea422406430fb4cb25cd7b7a19286625"/>
    <n v="76"/>
    <s v="CAPTUR"/>
    <n v="2022"/>
    <s v="CAPTUR"/>
    <s v="2e892f86d188d01ec5691b7918003dc271108083"/>
    <s v="NUEVO"/>
    <n v="84"/>
    <d v="2021-10-15T00:00:00"/>
    <d v="2028-10-15T00:00:00"/>
    <m/>
    <n v="88450000"/>
    <n v="58450000"/>
    <n v="30000000"/>
    <n v="1283452"/>
    <s v="247a5e5b4290c61beec86cf21d07cc8a7bfabaa6"/>
    <n v="-0.85040671754835062"/>
    <n v="-0.1917783570048204"/>
    <n v="-0.22527857001643839"/>
    <n v="7.6538093903185797E-3"/>
    <n v="-0.34235834485308059"/>
    <x v="0"/>
    <n v="0.66082532504239688"/>
    <x v="2"/>
  </r>
  <r>
    <s v="da2c8aba3dcb9b28df38ef15cc06b3d5cd55372b"/>
    <s v="349058d2a86ae86a79b3c1c9206c594e1b4efde3"/>
    <s v="ACTIVO"/>
    <s v="c36079448b08472bbab06f53d78e810b025a3b91"/>
    <n v="241"/>
    <s v="LOGAN"/>
    <n v="2019"/>
    <s v="NUEVO LOGAN"/>
    <m/>
    <s v="NUEVO"/>
    <n v="84"/>
    <d v="2018-04-30T00:00:00"/>
    <d v="2025-04-30T00:00:00"/>
    <m/>
    <n v="34530000"/>
    <n v="33755000"/>
    <n v="775000"/>
    <n v="715734"/>
    <s v="1188a05533a86f26549ae6e1af7ac4164a633741"/>
    <n v="0.98093420085276606"/>
    <n v="1.1087839307087051"/>
    <n v="-1.690887618390342E-2"/>
    <n v="-0.65209910568303997"/>
    <n v="-0.34235834485308059"/>
    <x v="0"/>
    <n v="0.97755574862438455"/>
    <x v="0"/>
  </r>
  <r>
    <s v="cbdbea0710a58b4990d745f49c2cdc8dc81c2cc0"/>
    <s v="b3c0fbe89e49dd305403ffe49ba572bfc4a9f655"/>
    <s v="ACTIVO"/>
    <s v="ac3e16fe7cfe84595a9046cff9baf8b8884e6c47"/>
    <n v="59"/>
    <s v="LOGAN"/>
    <n v="2019"/>
    <s v="NUEVO LOGAN"/>
    <m/>
    <s v="NUEVO"/>
    <n v="84"/>
    <d v="2018-05-30T00:00:00"/>
    <d v="2025-05-30T00:00:00"/>
    <m/>
    <n v="34530000"/>
    <n v="30177000"/>
    <n v="4353000"/>
    <n v="603605"/>
    <s v="dab5ce77fbc7f176a43e1ea3adb849113df8a09f"/>
    <n v="-2.8515408336820212"/>
    <n v="0.68329806970622109"/>
    <n v="0.26302651321160209"/>
    <n v="-0.6329203808092112"/>
    <n v="-1.3478807510029389"/>
    <x v="0"/>
    <n v="0.87393570807993048"/>
    <x v="0"/>
  </r>
  <r>
    <s v="cb87d72af5c9c8338b966a3dc2b619d97a44db31"/>
    <s v="35da6e0e9285ab73af13eb3643199badac1a703e"/>
    <s v="ACTIVO"/>
    <s v="0a5a29cb376504a5f3b05d3aae1c99ab8adf317f"/>
    <n v="76"/>
    <s v="DUSTER"/>
    <n v="2019"/>
    <s v="DUSTER"/>
    <m/>
    <s v="NUEVO"/>
    <n v="84"/>
    <d v="2018-09-21T00:00:00"/>
    <d v="2025-09-21T00:00:00"/>
    <m/>
    <n v="49990000"/>
    <n v="29990000"/>
    <n v="20000000"/>
    <n v="574605"/>
    <s v="dd10cd9585a3025cd602d94adb8e8a709c7913c5"/>
    <n v="0.98093420085276606"/>
    <n v="-0.44186860343083351"/>
    <n v="-0.24367143239050901"/>
    <n v="0.42730922896140322"/>
    <n v="1.3592949578620639"/>
    <x v="0"/>
    <n v="0.59991998399679936"/>
    <x v="4"/>
  </r>
  <r>
    <s v="6615cb92da8ae6ab6e68065e8c3713d8c82734bc"/>
    <s v="d405bde4e37687ed5622145c65a354703a944fe1"/>
    <s v="ACTIVO"/>
    <s v="b015fc4d0ad8050efb8f4d92b7490b29a1fa8737"/>
    <n v="220"/>
    <s v="STEPWAY"/>
    <n v="2022"/>
    <s v="NUEVO STEPWAY PH2"/>
    <s v="2e892f86d188d01ec5691b7918003dc271108083"/>
    <s v="NUEVO"/>
    <n v="84"/>
    <d v="2021-04-08T00:00:00"/>
    <d v="2028-04-08T00:00:00"/>
    <m/>
    <n v="62967100"/>
    <n v="56818100"/>
    <n v="6149000"/>
    <n v="1240252"/>
    <s v="d5dc515a8564af9c1f984f09918a2ce99eeb6f02"/>
    <n v="0.20473672550394839"/>
    <n v="0.79995604788025709"/>
    <n v="-0.30432305999912118"/>
    <n v="0.2227904852169679"/>
    <n v="-0.72909773183379534"/>
    <x v="0"/>
    <n v="0.90234582821822829"/>
    <x v="0"/>
  </r>
  <r>
    <s v="38fccdc459e9bb4b371fdacc8e59eba1ce2e5d04"/>
    <s v="256230cd07102cac210ba912db285555e841685c"/>
    <s v="ACTIVO"/>
    <s v="b03c331a519e3fb6e210c57f6f7646420773acf4"/>
    <n v="74"/>
    <s v="LOGAN"/>
    <n v="2020"/>
    <s v="NUEVO LOGAN PH2"/>
    <s v="2e892f86d188d01ec5691b7918003dc271108083"/>
    <s v="NUEVO"/>
    <n v="84"/>
    <d v="2020-05-02T00:00:00"/>
    <d v="2027-05-02T00:00:00"/>
    <m/>
    <n v="47113713"/>
    <n v="47113713"/>
    <n v="0"/>
    <n v="995331"/>
    <s v="d4fe067a31477c3902f47c94ed98e66bfafeebdb"/>
    <n v="-0.97168757307160336"/>
    <n v="1.2009447865714571"/>
    <n v="0.92086653473246149"/>
    <n v="0.25060733645045108"/>
    <n v="-1.5799243831913681"/>
    <x v="0"/>
    <n v="1"/>
    <x v="0"/>
  </r>
  <r>
    <s v="0b9999260643f4fb38af36dc6707c3d5481c64fc"/>
    <s v="d91cd6bfb5489d8dd8383923ac1580928e6aa382"/>
    <s v="ACTIVO"/>
    <s v="2e6fe9293948ea0dbe143daa8dc1cbc8a950793d"/>
    <n v="48"/>
    <s v="DUSTER"/>
    <n v="2022"/>
    <s v="NUEVA DUSTER"/>
    <m/>
    <s v="NUEVO"/>
    <n v="36"/>
    <d v="2022-04-01T00:00:00"/>
    <d v="2025-04-01T00:00:00"/>
    <m/>
    <n v="88300000"/>
    <n v="33300000"/>
    <n v="55000000"/>
    <n v="1103594"/>
    <s v="1aba83a2bcdc0ee0ade96b67732e7d9804307f8e"/>
    <n v="0.2168648110562737"/>
    <n v="-1.3567184496356759"/>
    <n v="-2.1352084292496838"/>
    <n v="0.29896736877326069"/>
    <n v="-0.1103147126646518"/>
    <x v="4"/>
    <n v="0.37712344280860705"/>
    <x v="1"/>
  </r>
  <r>
    <s v="3fd94fb39b86e8b8312d05570aefe221a78b5bdc"/>
    <s v="ff596650668931c92227278cf151483d6d7dd6ca"/>
    <s v="ACTIVO"/>
    <s v="d19c40609c4807762585bd10be1ea09dc899fb2b"/>
    <n v="62"/>
    <s v="USADOS"/>
    <n v="2021"/>
    <s v="USADOS MM"/>
    <s v="2e892f86d188d01ec5691b7918003dc271108083"/>
    <s v="USADO"/>
    <n v="72"/>
    <d v="2021-08-10T00:00:00"/>
    <d v="2027-08-10T00:00:00"/>
    <m/>
    <n v="46500000"/>
    <n v="32000000"/>
    <n v="14500000"/>
    <n v="880024"/>
    <s v="fc7bdc755b16bdb0247d7a6271249db666c6767c"/>
    <n v="0.42304226544580342"/>
    <n v="-7.9486933654467823E-2"/>
    <n v="0.60468857480173022"/>
    <n v="-0.51200619409385384"/>
    <n v="-0.18766259006079469"/>
    <x v="1"/>
    <n v="0.68817204301075274"/>
    <x v="2"/>
  </r>
  <r>
    <s v="0f315abbeedf185652b04c4b32f7c4535127d90e"/>
    <s v="eafb3016021c4cabe68f763df0caad01aafe40e5"/>
    <s v="ACTIVO"/>
    <s v="6bf12817a6164c0e4ceb7a01868ef46da7884be8"/>
    <n v="61"/>
    <s v="SANDERO"/>
    <n v="2018"/>
    <s v="NUEVO SANDERO"/>
    <m/>
    <s v="NUEVO"/>
    <n v="48"/>
    <d v="2018-01-26T00:00:00"/>
    <d v="2022-01-26T00:00:00"/>
    <m/>
    <n v="33120000"/>
    <n v="14088990"/>
    <n v="19031010"/>
    <n v="507715"/>
    <s v="c9ac93af7de54e59c26cb0895d1f827e03675192"/>
    <n v="1.599466564021355"/>
    <n v="-1.158516654676794"/>
    <n v="-3.2235115625475279"/>
    <n v="0.17559344354828221"/>
    <n v="-0.34235834485308059"/>
    <x v="5"/>
    <n v="0.42539221014492756"/>
    <x v="4"/>
  </r>
  <r>
    <s v="3e2c202838eac9eb99822c069feb06d8a35dde14"/>
    <s v="6533a2727732ada140985124b963a20bd7fa091e"/>
    <s v="ACTIVO"/>
    <s v="b015fc4d0ad8050efb8f4d92b7490b29a1fa8737"/>
    <n v="7"/>
    <s v="ALASKAN"/>
    <n v="2022"/>
    <s v="ALASKAN"/>
    <s v="aa53c8567ff812605778a953828db0859dac88bf"/>
    <s v="NUEVO"/>
    <n v="84"/>
    <d v="2021-12-10T00:00:00"/>
    <d v="2028-12-10T00:00:00"/>
    <m/>
    <n v="138790000"/>
    <n v="89990000"/>
    <n v="48800000"/>
    <n v="1958529"/>
    <s v="986fcbacb15e3271088bb826891fe61d934ad7da"/>
    <n v="9.5583955533020917E-2"/>
    <n v="-0.24284186184387091"/>
    <n v="-0.34384530499046262"/>
    <n v="2.7697566129346121"/>
    <n v="0.27642467431606299"/>
    <x v="0"/>
    <n v="0.64838965343324451"/>
    <x v="2"/>
  </r>
  <r>
    <s v="426842fa9b78538e5f53244177238b88856d0267"/>
    <s v="e6a5e22f99b7bd79251b939c0dd986be1a96dd43"/>
    <s v="ACTIVO"/>
    <s v="d42a0e1d5792a438fbe63c928d603c193394d0b9"/>
    <n v="48"/>
    <s v="SANDERO"/>
    <n v="2018"/>
    <s v="NUEVO SANDERO"/>
    <m/>
    <s v="NUEVO"/>
    <n v="60"/>
    <d v="2018-09-01T00:00:00"/>
    <d v="2023-09-01T00:00:00"/>
    <m/>
    <n v="32750000"/>
    <n v="24750000"/>
    <n v="8000000"/>
    <n v="657320"/>
    <s v="cafe2aba4c008cb02fee6101be7ab38b6a34f37b"/>
    <n v="-0.34102712435068899"/>
    <n v="0.197900617213112"/>
    <n v="0.52564408481904745"/>
    <n v="-0.68115842191771614"/>
    <n v="-1.1931849962106531"/>
    <x v="3"/>
    <n v="0.75572519083969469"/>
    <x v="2"/>
  </r>
  <r>
    <s v="dcda3f505a8819a2279ff17b0f365ccebc8784ca"/>
    <s v="8dc45b2a4aba054497e19c99943ea3e9c61c4135"/>
    <s v="ACTIVO"/>
    <s v="30c7c4d76d30bc37a7d13b4c95a2ac93f65f85d1"/>
    <n v="60"/>
    <s v="SANDERO"/>
    <n v="2018"/>
    <s v="NUEVO SANDERO"/>
    <m/>
    <s v="NUEVO"/>
    <n v="84"/>
    <d v="2017-07-27T00:00:00"/>
    <d v="2024-07-27T00:00:00"/>
    <m/>
    <n v="38240000"/>
    <n v="21000000"/>
    <n v="17240000"/>
    <n v="477627"/>
    <s v="002cf26c2c656a51db8195e4bd8bbcee3903d748"/>
    <n v="1.453929537393452"/>
    <n v="-0.65028680489498891"/>
    <n v="0.92086653473246149"/>
    <n v="-0.74894431462835598"/>
    <n v="-3.2966835268508812E-2"/>
    <x v="0"/>
    <n v="0.54916317991631802"/>
    <x v="4"/>
  </r>
  <r>
    <s v="812cf77c1333e353a84ef2b80f94bc6c70110a8c"/>
    <s v="f487ef3b8a2fb2444d86bade2e4e80966acbc303"/>
    <s v="ACTIVO"/>
    <s v="a77c76312e7298e8d8cbf37d37191bb75af8eded"/>
    <n v="236"/>
    <s v="STEPWAY"/>
    <n v="2021"/>
    <s v="NUEVO STEPWAY PH2"/>
    <s v="2e892f86d188d01ec5691b7918003dc271108083"/>
    <s v="NUEVO"/>
    <n v="84"/>
    <d v="2020-08-21T00:00:00"/>
    <d v="2027-08-21T00:00:00"/>
    <m/>
    <n v="54763750"/>
    <n v="46763750"/>
    <n v="8000000"/>
    <n v="1066823"/>
    <s v="4ad98a5962ecc122ebac8bf722a72154a2140e61"/>
    <n v="5.9199698876045093E-2"/>
    <n v="0.60110097480754732"/>
    <n v="0.28851061487099899"/>
    <n v="-0.24600958708398929"/>
    <n v="-1.425228628399082"/>
    <x v="0"/>
    <n v="0.85391796580767387"/>
    <x v="0"/>
  </r>
  <r>
    <s v="94bf6b57899d85b67e788586a4ddc247168f32c3"/>
    <s v="352a074585c453dc3bbc6744e6acd4655af0d557"/>
    <s v="ACTIVO"/>
    <s v="22e7ddcba3dd6655539862208ca15c8c7477ea7d"/>
    <n v="60"/>
    <s v="USADOS"/>
    <n v="2010"/>
    <s v="USADOS MM"/>
    <m/>
    <s v="NUEVO"/>
    <n v="60"/>
    <d v="2020-02-28T00:00:00"/>
    <d v="2025-02-28T00:00:00"/>
    <m/>
    <n v="20000000"/>
    <n v="20000000"/>
    <n v="0"/>
    <n v="537481"/>
    <s v="020c0af0c6b1f49dd2abd22ccee1f537b59bc1bc"/>
    <n v="-1.4810671662692649"/>
    <n v="1.2009447865714571"/>
    <n v="0.72325530977575447"/>
    <n v="-0.69511913896640898"/>
    <n v="-1.5025765057952249"/>
    <x v="3"/>
    <n v="1"/>
    <x v="0"/>
  </r>
  <r>
    <s v="2a112b36ab8755c2b195bcec08ba617d3fc5de41"/>
    <s v="295dfb7c6409c60ee4abfe20f2a71debd4f611eb"/>
    <s v="ACTIVO"/>
    <s v="6f6a0117c08d0f008a5954750a4e5d924fb1151b"/>
    <n v="27"/>
    <s v="KWID"/>
    <n v="2021"/>
    <s v="KWID"/>
    <s v="2e892f86d188d01ec5691b7918003dc271108083"/>
    <s v="NUEVO"/>
    <n v="84"/>
    <d v="2021-11-03T00:00:00"/>
    <d v="2028-11-03T00:00:00"/>
    <m/>
    <n v="38457000"/>
    <n v="38457000"/>
    <n v="0"/>
    <n v="838335"/>
    <s v="fb89e69e4b80e4b8276103d586c8f44bf3e0cdc6"/>
    <n v="-0.92317523086230224"/>
    <n v="1.2009447865714571"/>
    <n v="0.6442108197930716"/>
    <n v="-0.32424991610166581"/>
    <n v="-1.425228628399082"/>
    <x v="0"/>
    <n v="1"/>
    <x v="0"/>
  </r>
  <r>
    <s v="f0a56871ecded80c8096c5f34f88a850c89c4a38"/>
    <s v="f38a4060b15bea5f85b9d61198b7fb8beffe493b"/>
    <s v="ACTIVO"/>
    <s v="8343dc41ea422406430fb4cb25cd7b7a19286625"/>
    <n v="50"/>
    <s v="STEPWAY"/>
    <n v="2022"/>
    <s v="NUEVO STEPWAY PH2"/>
    <s v="2e892f86d188d01ec5691b7918003dc271108083"/>
    <s v="NUEVO"/>
    <n v="84"/>
    <d v="2021-02-12T00:00:00"/>
    <d v="2028-02-12T00:00:00"/>
    <m/>
    <n v="66690000"/>
    <n v="66690000"/>
    <n v="0"/>
    <n v="1440289"/>
    <s v="2b6df99bd30f7bb1ed920f30ad5b5072040c5336"/>
    <n v="8.3455869980695638E-2"/>
    <n v="1.2009447865714571"/>
    <n v="0.52564408481904745"/>
    <n v="-0.37735185695057932"/>
    <n v="-0.49705409964536651"/>
    <x v="0"/>
    <n v="1"/>
    <x v="0"/>
  </r>
  <r>
    <s v="f92dd84357309758896f4cfe469fb9da3e3a47f6"/>
    <s v="eb9301f8dfee98224f691fe76f4e23da6e6e31a0"/>
    <s v="ACTIVO"/>
    <s v="a8589e7347004a92aacdd0b4349a17c465529c37"/>
    <n v="15"/>
    <s v="STEPWAY"/>
    <n v="2018"/>
    <s v="NUEVO STEPWAY"/>
    <m/>
    <s v="NUEVO"/>
    <n v="72"/>
    <d v="2017-05-12T00:00:00"/>
    <d v="2023-05-12T00:00:00"/>
    <m/>
    <n v="50036000"/>
    <n v="45032400"/>
    <n v="5003600"/>
    <n v="1024661"/>
    <s v="2d7a182e8b5fd5e1e55a138fd5fb197a2fee7158"/>
    <n v="-0.70486969092044727"/>
    <n v="0.79032357974038436"/>
    <n v="0.80229979975843724"/>
    <n v="-0.73305009242680952"/>
    <n v="0.19907679691992"/>
    <x v="1"/>
    <n v="0.9"/>
    <x v="0"/>
  </r>
  <r>
    <s v="0727304bcc293f997abe2c4ae53484fb05c3966c"/>
    <s v="519811b10a6df369dd7c8dafbf33819a22397866"/>
    <s v="ACTIVO"/>
    <s v="728e3bf9082d5dfc3834234004c2d78736df4c05"/>
    <n v="46"/>
    <s v="OROCH"/>
    <n v="2021"/>
    <s v="OROCH Servicio Publico"/>
    <s v="aa53c8567ff812605778a953828db0859dac88bf"/>
    <s v="NUEVO"/>
    <n v="72"/>
    <d v="2020-12-15T00:00:00"/>
    <d v="2026-12-15T00:00:00"/>
    <m/>
    <n v="75091350"/>
    <n v="76591350"/>
    <n v="0"/>
    <n v="1948599"/>
    <s v="7e550c4e4136820a2fa73809cb7d39457dab78e5"/>
    <n v="-0.207618183275111"/>
    <n v="1.2829691222967581"/>
    <n v="0.4070773498450232"/>
    <n v="-0.13838382982615449"/>
    <n v="0.50846830650449182"/>
    <x v="1"/>
    <n v="1.0199756696343854"/>
    <x v="0"/>
  </r>
  <r>
    <s v="f46c857016b61efb9df7611046fb923859bbb31c"/>
    <s v="e45be9e0c9d52db13cb5b5b7561396534f6e075d"/>
    <s v="ACTIVO"/>
    <s v="1c56d859d57db1c826975039afa83c2d1dcc3a7d"/>
    <n v="241"/>
    <s v="LOGAN"/>
    <n v="2019"/>
    <s v="NUEVO LOGAN"/>
    <m/>
    <s v="NUEVO"/>
    <n v="72"/>
    <d v="2018-07-26T00:00:00"/>
    <d v="2024-07-26T00:00:00"/>
    <m/>
    <n v="35550000"/>
    <n v="26040000"/>
    <n v="9510000"/>
    <n v="580562"/>
    <s v="1188a05533a86f26549ae6e1af7ac4164a633741"/>
    <n v="0.8353971742248627"/>
    <n v="0.1024897438250435"/>
    <n v="0.52564408481904745"/>
    <n v="-0.8023602198063986"/>
    <n v="0.89520769348520657"/>
    <x v="1"/>
    <n v="0.73248945147679323"/>
    <x v="2"/>
  </r>
  <r>
    <s v="b498683780ff0ac7b1d519bca43ed4cf8a741ece"/>
    <s v="a32d48a8922fd83e83faeac6dadc3e7182b2d790"/>
    <s v="ACTIVO"/>
    <s v="c50272d7a363d94bdb08ca1ceda1110a992201cf"/>
    <n v="76"/>
    <s v="USADOS"/>
    <n v="2019"/>
    <s v="USADOS MM"/>
    <m/>
    <s v="NUEVO"/>
    <n v="84"/>
    <d v="2021-12-13T00:00:00"/>
    <d v="2028-12-13T00:00:00"/>
    <m/>
    <n v="38000000"/>
    <n v="35000000"/>
    <n v="3000000"/>
    <n v="751182"/>
    <s v="cca028d5175addbf7cc3ee31799dcae7f9872a54"/>
    <n v="0.64134780538765834"/>
    <n v="0.87677014959955735"/>
    <n v="0.44659959483636458"/>
    <n v="0.67146126037428722"/>
    <n v="1.5913385900504931"/>
    <x v="0"/>
    <n v="0.92105263157894735"/>
    <x v="0"/>
  </r>
  <r>
    <s v="f4d6ca850e52f36cd07d12c821cd6ea3ed3f516d"/>
    <s v="a303d413703ba10270dce6253d66bdd0b44e22f0"/>
    <s v="ACTIVO"/>
    <s v="3a9c85964211c4ff203388bf5d92c22cf10e64ca"/>
    <n v="38"/>
    <s v="STEPWAY"/>
    <n v="2018"/>
    <s v="NUEVO STEPWAY"/>
    <m/>
    <s v="NUEVO"/>
    <n v="84"/>
    <d v="2017-06-28T00:00:00"/>
    <d v="2024-06-28T00:00:00"/>
    <m/>
    <n v="46850000"/>
    <n v="37480000"/>
    <n v="9370000"/>
    <n v="767891"/>
    <s v="d7fd93f30f09d2f3f73418e3c060e65d41168348"/>
    <n v="0.3745299232365023"/>
    <n v="0.37970237290931202"/>
    <n v="0.54985821818013747"/>
    <n v="-0.26630870276877511"/>
    <n v="1.436642835258207"/>
    <x v="0"/>
    <n v="0.8"/>
    <x v="2"/>
  </r>
  <r>
    <s v="fdb33b211e461bfcd28e6433d63a2572596438fa"/>
    <s v="00f2fd50a3453515bd50507a087a2f80d812f1ad"/>
    <s v="ACTIVO"/>
    <s v="1dba5f65a4ace50946aaf5539428c8ec727712e3"/>
    <n v="7"/>
    <s v="KWID"/>
    <n v="2022"/>
    <s v="KWID"/>
    <s v="2e892f86d188d01ec5691b7918003dc271108083"/>
    <s v="NUEVO"/>
    <n v="84"/>
    <d v="2021-06-30T00:00:00"/>
    <d v="2028-06-30T00:00:00"/>
    <m/>
    <n v="43456900"/>
    <n v="41226900"/>
    <n v="2230000"/>
    <n v="899921"/>
    <s v="addfb231c73938367f7381eeb262ff07154d72ad"/>
    <n v="-1.4446829096122891"/>
    <n v="0.99023364720502871"/>
    <n v="-0.30432305999912118"/>
    <n v="-0.60647097292475494"/>
    <n v="-0.4197062222492236"/>
    <x v="0"/>
    <n v="0.94868478883675544"/>
    <x v="0"/>
  </r>
  <r>
    <s v="63740eec5823c32b6baf02f6e4b1f130a6969982"/>
    <s v="508a9901501f5d21e1fff5d31e75dd3cac2effb6"/>
    <s v="ACTIVO"/>
    <s v="459c4d96f80a45215d3b92f0108854113cfd6642"/>
    <n v="220"/>
    <s v="USADOS"/>
    <n v="2017"/>
    <s v="USADOS MM"/>
    <m/>
    <s v="USADO"/>
    <n v="60"/>
    <d v="2019-08-10T00:00:00"/>
    <d v="2024-08-10T00:00:00"/>
    <m/>
    <n v="21800000"/>
    <n v="21800000"/>
    <n v="0"/>
    <n v="584355"/>
    <s v="e35cd06998e5b136c3a45ddcc0e768cf0a893437"/>
    <n v="2.2815442219069261E-2"/>
    <n v="1.2009447865714571"/>
    <n v="1.6717891895679471"/>
    <n v="-0.91966993206291303"/>
    <n v="0.74051193869292065"/>
    <x v="3"/>
    <n v="1"/>
    <x v="0"/>
  </r>
  <r>
    <s v="7dd34526e3518fc0701103e30fb21d20c56973b1"/>
    <s v="e5a3050068fc84ab962cd6a39dc5af8a10907a6a"/>
    <s v="ACTIVO"/>
    <s v="b015fc4d0ad8050efb8f4d92b7490b29a1fa8737"/>
    <n v="60"/>
    <s v="OROCH"/>
    <n v="2022"/>
    <s v="OROCH"/>
    <s v="aa53c8567ff812605778a953828db0859dac88bf"/>
    <s v="NUEVO"/>
    <n v="84"/>
    <d v="2021-05-08T00:00:00"/>
    <d v="2028-05-08T00:00:00"/>
    <m/>
    <n v="80770000"/>
    <n v="83045000"/>
    <n v="0"/>
    <n v="1861521"/>
    <s v="13d22cf8336a259fb9d14907f84a2cc0d4061ae6"/>
    <n v="-0.48656415097859229"/>
    <n v="1.3166019916650169"/>
    <n v="5.1377144922950549E-2"/>
    <n v="0.67146126037428722"/>
    <n v="-0.88379348662608126"/>
    <x v="0"/>
    <n v="1.0281663984152531"/>
    <x v="0"/>
  </r>
  <r>
    <s v="82481e77637c57173d3618d5c4f13acc5555d28d"/>
    <s v="8671c1a40bb30874ce19d0831a358155b6e83647"/>
    <s v="ACTIVO"/>
    <s v="4ed602eda8bf7f8f674b77a7266776acb1f1dd2a"/>
    <n v="87"/>
    <s v="KWID"/>
    <n v="2020"/>
    <s v="KWID"/>
    <s v="2e892f86d188d01ec5691b7918003dc271108083"/>
    <s v="NUEVO"/>
    <n v="84"/>
    <d v="2019-01-11T00:00:00"/>
    <d v="2026-01-11T00:00:00"/>
    <m/>
    <n v="36640000"/>
    <n v="32976000"/>
    <n v="3664000"/>
    <n v="828147"/>
    <s v="bcea55f18d716a78cffe6d51a537622fc3feb487"/>
    <n v="-1.687244620658795"/>
    <n v="0.79032357974038436"/>
    <n v="5.9379609088797553E-2"/>
    <n v="-0.4736065925730587"/>
    <n v="0.35377255171220601"/>
    <x v="0"/>
    <n v="0.9"/>
    <x v="0"/>
  </r>
  <r>
    <s v="8321fa26e45e11b824289278a4ff7fdfc34dcc3c"/>
    <s v="f3ae1cafaa7425cece69f7a01b5cddbd160c57c6"/>
    <s v="ACTIVO"/>
    <s v="332374b2b7921de83a34fd882bfb4141e02b091c"/>
    <n v="236"/>
    <s v="STEPWAY"/>
    <n v="2022"/>
    <s v="NUEVO STEPWAY PH2"/>
    <s v="2e892f86d188d01ec5691b7918003dc271108083"/>
    <s v="NUEVO"/>
    <n v="84"/>
    <d v="2021-10-29T00:00:00"/>
    <d v="2028-10-29T00:00:00"/>
    <m/>
    <n v="66690000"/>
    <n v="60690000"/>
    <n v="6000000"/>
    <n v="1282290"/>
    <s v="0f9b5dd1053091f7cd0591c9ce15485174f94dc7"/>
    <n v="-0.88679097420532638"/>
    <n v="0.83151500084849472"/>
    <n v="0.24898836987965761"/>
    <n v="-0.34283652472921688"/>
    <n v="-0.57440197704150942"/>
    <x v="0"/>
    <n v="0.91003148897885744"/>
    <x v="0"/>
  </r>
  <r>
    <s v="7e49a7d3a31ed38487a8d3d3075eaddc85e18313"/>
    <s v="6fe6f51545c4a0592275ebcd9557dfeb037bed49"/>
    <s v="ACTIVO"/>
    <s v="f9549cb27bbedcfb8966ed57bc461cd34c30c623"/>
    <n v="38"/>
    <s v="SANDERO"/>
    <n v="2022"/>
    <s v="NUEVO SANDERO PH2"/>
    <s v="2e892f86d188d01ec5691b7918003dc271108083"/>
    <s v="NUEVO"/>
    <n v="72"/>
    <d v="2021-06-07T00:00:00"/>
    <d v="2027-06-07T00:00:00"/>
    <m/>
    <n v="51797650"/>
    <n v="46797650"/>
    <n v="5000000"/>
    <n v="1104108"/>
    <s v="d32b2544aa3cda758f28d956500fd6e0d7981c8d"/>
    <n v="-1.456810995164614"/>
    <n v="0.80457428826596156"/>
    <n v="-0.38336754998180411"/>
    <n v="1.9205054748616109E-2"/>
    <n v="-0.80644560922993824"/>
    <x v="1"/>
    <n v="0.90347052424192986"/>
    <x v="0"/>
  </r>
  <r>
    <s v="bdde0188e363076addc95306c817325ce4d9e6ff"/>
    <s v="3c94c51f2719982efdb4703481deec66dd87d6bb"/>
    <s v="ACTIVO"/>
    <s v="a77c76312e7298e8d8cbf37d37191bb75af8eded"/>
    <n v="76"/>
    <s v="SANDERO"/>
    <n v="2021"/>
    <s v="NUEVO SANDERO PH2"/>
    <s v="2e892f86d188d01ec5691b7918003dc271108083"/>
    <s v="NUEVO"/>
    <n v="84"/>
    <d v="2020-11-30T00:00:00"/>
    <d v="2027-11-30T00:00:00"/>
    <m/>
    <n v="48640000"/>
    <n v="48640000"/>
    <n v="0"/>
    <n v="1057028"/>
    <s v="cca028d5175addbf7cc3ee31799dcae7f9872a54"/>
    <n v="-0.8018943753390495"/>
    <n v="1.2009447865714571"/>
    <n v="0.60468857480173022"/>
    <n v="-0.12018156571272311"/>
    <n v="1.978077977031208"/>
    <x v="0"/>
    <n v="1"/>
    <x v="0"/>
  </r>
  <r>
    <s v="e075c4c3c32465676569dc90a3b7dfd854f918ce"/>
    <s v="651d7c3ffb71155d3d19b8c1ee0b9a9e4ff509e2"/>
    <s v="ACTIVO"/>
    <s v="ac4cf0c7abcdae09914607ba0408545023141170"/>
    <n v="60"/>
    <s v="KWID"/>
    <n v="2021"/>
    <s v="KWID"/>
    <s v="2e892f86d188d01ec5691b7918003dc271108083"/>
    <s v="NUEVO"/>
    <n v="84"/>
    <d v="2021-04-01T00:00:00"/>
    <d v="2028-04-01T00:00:00"/>
    <m/>
    <n v="39570000"/>
    <n v="39570000"/>
    <n v="0"/>
    <n v="836055"/>
    <s v="002cf26c2c656a51db8195e4bd8bbcee3903d748"/>
    <n v="-1.5780918506878669"/>
    <n v="1.2009447865714571"/>
    <n v="0.24898836987965761"/>
    <n v="-0.5168868383772135"/>
    <n v="-0.65174985443765243"/>
    <x v="0"/>
    <n v="1"/>
    <x v="0"/>
  </r>
  <r>
    <s v="1687f198ad06d7558d6112a11da5a084fac809b1"/>
    <s v="6a41b3ad39d2c6a1f04e5a6f88e911d04c77b03f"/>
    <s v="ACTIVO"/>
    <s v="9b732f098fc8c584895c85ad257e84e1bbb6814e"/>
    <n v="76"/>
    <s v="USADOS"/>
    <n v="2017"/>
    <s v="USADOS MM"/>
    <m/>
    <s v="USADO"/>
    <n v="84"/>
    <d v="2020-12-21T00:00:00"/>
    <d v="2027-12-21T00:00:00"/>
    <m/>
    <n v="22800000"/>
    <n v="20700000"/>
    <n v="2100000"/>
    <n v="454053"/>
    <s v="e479a237a33c879450fd7f632a21723886088e64"/>
    <n v="-0.25613052548441212"/>
    <n v="0.82274104343757437"/>
    <n v="0.72325530977575447"/>
    <n v="-0.88621602795567389"/>
    <n v="-1.11583711881451"/>
    <x v="0"/>
    <n v="0.90789473684210531"/>
    <x v="0"/>
  </r>
  <r>
    <s v="8ac705c39ace6f139c4b5a5e755eff3de78bff20"/>
    <s v="e0f7354e92e94959d8dbb3f4354fe454bb7e5767"/>
    <s v="ACTIVO"/>
    <s v="4ed602eda8bf7f8f674b77a7266776acb1f1dd2a"/>
    <n v="236"/>
    <s v="KWID"/>
    <n v="2020"/>
    <s v="KWID"/>
    <s v="2e892f86d188d01ec5691b7918003dc271108083"/>
    <s v="NUEVO"/>
    <n v="84"/>
    <d v="2019-08-27T00:00:00"/>
    <d v="2026-08-27T00:00:00"/>
    <m/>
    <n v="36640000"/>
    <n v="37940000"/>
    <n v="0"/>
    <n v="783041"/>
    <s v="db655f8e1559060a272843c09fa8b5e63f6f3304"/>
    <n v="0.1198401266376715"/>
    <n v="1.346634625239687"/>
    <n v="0.63090786926245557"/>
    <n v="-0.41763999066942381"/>
    <n v="-0.57440197704150942"/>
    <x v="0"/>
    <n v="1.0354803493449782"/>
    <x v="0"/>
  </r>
  <r>
    <s v="7083be615b2928c79726f8faed988ea3fbb020ed"/>
    <s v="d3a23c30819e60531e69974d094c16b06ed795f5"/>
    <s v="ACTIVO"/>
    <s v="1dba5f65a4ace50946aaf5539428c8ec727712e3"/>
    <n v="241"/>
    <s v="KWID"/>
    <n v="2021"/>
    <s v="KWID"/>
    <s v="2e892f86d188d01ec5691b7918003dc271108083"/>
    <s v="NUEVO"/>
    <n v="84"/>
    <d v="2020-06-19T00:00:00"/>
    <d v="2027-06-19T00:00:00"/>
    <m/>
    <n v="37390000"/>
    <n v="37390000"/>
    <n v="0"/>
    <n v="871854"/>
    <s v="2a8b6c4fae0c9fc78fa226ee1e1ec2050ca4d295"/>
    <n v="-0.1469777555134846"/>
    <n v="1.2009447865714571"/>
    <n v="1.513700209602582"/>
    <n v="-0.60170284400433705"/>
    <n v="-1.11583711881451"/>
    <x v="0"/>
    <n v="1"/>
    <x v="0"/>
  </r>
  <r>
    <s v="ce064bd1d4366e19bca3e7f70a09e09aa359a610"/>
    <s v="5d3eefee1400e577b057791518506dd4985792df"/>
    <s v="ACTIVO"/>
    <s v="d943e6d3f46ba48d12960b5edc259c16d8da2374"/>
    <n v="60"/>
    <s v="ALASKAN"/>
    <n v="2020"/>
    <s v="ALASKAN SERV. PUBLICO"/>
    <s v="aa53c8567ff812605778a953828db0859dac88bf"/>
    <s v="NUEVO"/>
    <n v="72"/>
    <d v="2020-03-02T00:00:00"/>
    <d v="2026-03-02T00:00:00"/>
    <m/>
    <n v="95070500"/>
    <n v="95070500"/>
    <n v="0"/>
    <n v="2132901"/>
    <s v="d7ba29214e26fca7c43eb9f199a80e049e060e7b"/>
    <n v="-0.94743140196695275"/>
    <n v="1.2009447865714571"/>
    <n v="-0.38886133964682512"/>
    <n v="5.3547675370905008"/>
    <n v="-0.65174985443765243"/>
    <x v="1"/>
    <n v="1"/>
    <x v="0"/>
  </r>
  <r>
    <s v="f937f7725fa13a921be7de4884776411b7ddd62e"/>
    <s v="d949edb543ced52d3a98f499f0fc76850d6f3bc7"/>
    <s v="ACTIVO"/>
    <s v="85ace3a84a80c0e854519914fde3b46a8c91f803"/>
    <n v="7"/>
    <s v="STEPWAY"/>
    <n v="2020"/>
    <s v="NUEVO STEPWAY PH2"/>
    <s v="2e892f86d188d01ec5691b7918003dc271108083"/>
    <s v="NUEVO"/>
    <n v="72"/>
    <d v="2019-02-12T00:00:00"/>
    <d v="2025-02-12T00:00:00"/>
    <m/>
    <n v="53590000"/>
    <n v="53590000"/>
    <n v="0"/>
    <n v="1278010"/>
    <s v="986fcbacb15e3271088bb826891fe61d934ad7da"/>
    <n v="-1.3568814437906571E-2"/>
    <n v="1.2009447865714571"/>
    <n v="0.48612183982770601"/>
    <n v="-0.59201656567957905"/>
    <n v="0.81785981608906366"/>
    <x v="1"/>
    <n v="1"/>
    <x v="0"/>
  </r>
  <r>
    <s v="f25635abb8f8aa09ed8bcdf0f5c6194b1c197251"/>
    <s v="93ae2f235297179f223be5c6dc3988278f932a6d"/>
    <s v="ACTIVO"/>
    <s v="ac4cf0c7abcdae09914607ba0408545023141170"/>
    <n v="76"/>
    <s v="KWID"/>
    <n v="2021"/>
    <s v="KWID"/>
    <s v="2e892f86d188d01ec5691b7918003dc271108083"/>
    <s v="NUEVO"/>
    <n v="84"/>
    <d v="2020-09-09T00:00:00"/>
    <d v="2027-09-09T00:00:00"/>
    <m/>
    <n v="36690000"/>
    <n v="36690000"/>
    <n v="0"/>
    <n v="954388"/>
    <s v="e479a237a33c879450fd7f632a21723886088e64"/>
    <n v="-0.93530331641462749"/>
    <n v="1.2009447865714571"/>
    <n v="0.68373306478441309"/>
    <n v="-0.65736343067306835"/>
    <n v="-1.5025765057952249"/>
    <x v="0"/>
    <n v="1"/>
    <x v="0"/>
  </r>
  <r>
    <s v="0aca78dab32106c9b829575b38682add91a6af02"/>
    <s v="d6fcbbba3c77ce6b5c00c7ccd04abd16f2753cee"/>
    <s v="ACTIVO"/>
    <s v="3442fd2b0a938d687196a2165725a50c271c2935"/>
    <n v="74"/>
    <s v="SANDERO"/>
    <n v="2020"/>
    <s v="NUEVO SANDERO PH2"/>
    <s v="2e892f86d188d01ec5691b7918003dc271108083"/>
    <s v="NUEVO"/>
    <n v="24"/>
    <d v="2020-05-19T00:00:00"/>
    <d v="2022-05-19T00:00:00"/>
    <m/>
    <n v="37990000"/>
    <n v="18990000"/>
    <n v="19000000"/>
    <n v="957742"/>
    <s v="d4fe067a31477c3902f47c94ed98e66bfafeebdb"/>
    <n v="-0.69274160536812202"/>
    <n v="-0.85270168086480969"/>
    <n v="-4.4146365390986242"/>
    <n v="-0.91193790287385168"/>
    <n v="0.27642467431606299"/>
    <x v="2"/>
    <n v="0.49986838641747827"/>
    <x v="4"/>
  </r>
  <r>
    <s v="249ac7639f372bc71c208b69a0749396dd79ee42"/>
    <s v="4d9518354abb281ed7e01360a8a6dc648f2e079e"/>
    <s v="ACTIVO"/>
    <s v="8755282562f500d9f6dcb85211a47e8d88e90dcb"/>
    <n v="61"/>
    <s v="SANDERO"/>
    <n v="2020"/>
    <s v="NUEVO SANDERO"/>
    <s v="2e892f86d188d01ec5691b7918003dc271108083"/>
    <s v="NUEVO"/>
    <n v="84"/>
    <d v="2019-07-18T00:00:00"/>
    <d v="2026-07-18T00:00:00"/>
    <m/>
    <n v="36890000"/>
    <n v="22842000"/>
    <n v="14048000"/>
    <n v="471672"/>
    <s v="5185dcdfabf57d813021b1fe6cfd3f2a575d7367"/>
    <n v="-0.2318743543797615"/>
    <n v="-0.36273282621328318"/>
    <n v="0.6442108197930716"/>
    <n v="9.892733390061427E-2"/>
    <n v="-0.34235834485308059"/>
    <x v="0"/>
    <n v="0.61919219300623474"/>
    <x v="2"/>
  </r>
  <r>
    <s v="820784593f0d769aff89b3ba73e93a818e415fde"/>
    <s v="07c71dc5ed691fc72e002b0ad32131e5592f9783"/>
    <s v="ACTIVO"/>
    <s v="4ed602eda8bf7f8f674b77a7266776acb1f1dd2a"/>
    <n v="59"/>
    <s v="KWID"/>
    <n v="2020"/>
    <s v="KWID"/>
    <s v="2e892f86d188d01ec5691b7918003dc271108083"/>
    <s v="NUEVO"/>
    <n v="84"/>
    <d v="2019-06-11T00:00:00"/>
    <d v="2026-06-11T00:00:00"/>
    <m/>
    <n v="36640000"/>
    <n v="36640000"/>
    <n v="0"/>
    <n v="781074"/>
    <s v="6c55b3ba21e9cb7dc2512cad991949cb9fc0980d"/>
    <n v="-1.5902199362401921"/>
    <n v="1.2009447865714571"/>
    <n v="8.2406454688103009E-2"/>
    <n v="-0.68788363775068373"/>
    <n v="1.7460343448427791"/>
    <x v="0"/>
    <n v="1"/>
    <x v="0"/>
  </r>
  <r>
    <s v="2f84d954e744d3ecef50a4e306fccb13672d209d"/>
    <s v="84fde569cb40ff27defce0a6f6250ff60f3e72c0"/>
    <s v="ACTIVO"/>
    <s v="a24a0e02d5006b1c2d757c7a4f784b846611a8d0"/>
    <n v="76"/>
    <s v="USADOS"/>
    <n v="2014"/>
    <s v="USADOS MM"/>
    <m/>
    <s v="USADO"/>
    <n v="60"/>
    <d v="2021-10-25T00:00:00"/>
    <d v="2026-10-25T00:00:00"/>
    <m/>
    <n v="29500000"/>
    <n v="29500000"/>
    <n v="0"/>
    <n v="806284"/>
    <s v="cca028d5175addbf7cc3ee31799dcae7f9872a54"/>
    <n v="-0.72912586202509788"/>
    <n v="1.2009447865714571"/>
    <n v="0.28851061487099899"/>
    <n v="-1.0100353679802629"/>
    <n v="-1.0384892414183671"/>
    <x v="3"/>
    <n v="1"/>
    <x v="0"/>
  </r>
  <r>
    <s v="bae26c92a27a2aa6f15e0b836bf7d0fe05ebc9b7"/>
    <s v="c9310258a3c74031fe486ee73633dd6688f12a03"/>
    <s v="ACTIVO"/>
    <s v="4ed602eda8bf7f8f674b77a7266776acb1f1dd2a"/>
    <n v="27"/>
    <s v="KWID"/>
    <n v="2020"/>
    <s v="KWID"/>
    <s v="2e892f86d188d01ec5691b7918003dc271108083"/>
    <s v="NUEVO"/>
    <n v="84"/>
    <d v="2019-07-29T00:00:00"/>
    <d v="2026-07-29T00:00:00"/>
    <m/>
    <n v="36390000"/>
    <n v="17000000"/>
    <n v="19390000"/>
    <n v="339080"/>
    <s v="2cd1984091944d70e74ea43ee5d47bad1b59be40"/>
    <n v="1.35690485297485"/>
    <n v="-0.9870038807697068"/>
    <n v="0.22956911480316189"/>
    <n v="-0.73581053571172628"/>
    <n v="2.1327737318234941"/>
    <x v="0"/>
    <n v="0.46716130805166256"/>
    <x v="4"/>
  </r>
  <r>
    <s v="d1eaea3db1f4b9b5a6b69496edf51c619d0cbdd1"/>
    <s v="8a4593acf600048ef97b7bf84740ff5a1fc9a273"/>
    <s v="ACTIVO"/>
    <s v="9b73c2b648f019fae020a9be3006e81291c0fbe5"/>
    <n v="61"/>
    <s v="KWID"/>
    <n v="2021"/>
    <s v="KWID"/>
    <s v="2e892f86d188d01ec5691b7918003dc271108083"/>
    <s v="NUEVO"/>
    <n v="84"/>
    <d v="2020-12-17T00:00:00"/>
    <d v="2027-12-17T00:00:00"/>
    <m/>
    <n v="42680000"/>
    <n v="27680000"/>
    <n v="15000000"/>
    <n v="581165"/>
    <s v="f268b19e1bfbcb40253adf266d11628fda515d56"/>
    <n v="-0.88679097420532638"/>
    <n v="-0.24219441269426159"/>
    <n v="0.16994387989697479"/>
    <n v="-0.191488425904872"/>
    <n v="-0.72909773183379534"/>
    <x v="0"/>
    <n v="0.64854732895970013"/>
    <x v="2"/>
  </r>
  <r>
    <s v="fde097f4574f69df9795f3d8e01f2c2224b12011"/>
    <s v="8dede7df52ff300a7c25f64103313671f9b0fe97"/>
    <s v="ACTIVO"/>
    <s v="2f1f55f7d5e4638dee5a1a64ea8954c3ffe4902c"/>
    <n v="49"/>
    <s v="LOGAN"/>
    <n v="2018"/>
    <s v="NUEVO LOGAN"/>
    <m/>
    <s v="NUEVO"/>
    <n v="48"/>
    <d v="2017-02-11T00:00:00"/>
    <d v="2021-02-11T00:00:00"/>
    <m/>
    <n v="33800000"/>
    <n v="30420000"/>
    <n v="3380000"/>
    <n v="881594"/>
    <s v="ec864d326046a09cd623dc375f247c93a8c47de2"/>
    <n v="0.1077120410853462"/>
    <n v="0.79032357974038436"/>
    <n v="0.52564408481904745"/>
    <n v="-0.42382103374926111"/>
    <n v="-0.65174985443765243"/>
    <x v="5"/>
    <n v="0.9"/>
    <x v="0"/>
  </r>
  <r>
    <s v="2aecbde10d947c6f9fdbf08cc0c23a3302d1abcf"/>
    <s v="87bd2adee7cf79756d77538445ed64cdde8b2084"/>
    <s v="ACTIVO"/>
    <s v="a77c76312e7298e8d8cbf37d37191bb75af8eded"/>
    <n v="61"/>
    <s v="SANDERO"/>
    <n v="2021"/>
    <s v="NUEVO SANDERO PH2"/>
    <m/>
    <s v="NUEVO"/>
    <n v="84"/>
    <d v="2020-10-26T00:00:00"/>
    <d v="2027-10-26T00:00:00"/>
    <m/>
    <n v="41641000"/>
    <n v="42409650"/>
    <n v="0"/>
    <n v="947858"/>
    <s v="e2a340f71f5c73f21988de2198ca6d26716c2d65"/>
    <n v="-0.4986922365309176"/>
    <n v="1.276741234935018"/>
    <n v="1.185489993161002E-2"/>
    <n v="-0.77088280238446427"/>
    <n v="-0.72909773183379534"/>
    <x v="0"/>
    <n v="1.0184589707259672"/>
    <x v="0"/>
  </r>
  <r>
    <s v="849caf87213ced5ab7805a52ecea97ba3a761245"/>
    <s v="e9b8eacbc0a986068d4c4cae1a8d3f42367ce181"/>
    <s v="ACTIVO"/>
    <s v="85ace3a84a80c0e854519914fde3b46a8c91f803"/>
    <n v="7"/>
    <s v="LOGAN"/>
    <n v="2020"/>
    <s v="NUEVO LOGAN PH2"/>
    <s v="2e892f86d188d01ec5691b7918003dc271108083"/>
    <s v="NUEVO"/>
    <n v="48"/>
    <d v="2020-03-01T00:00:00"/>
    <d v="2024-03-01T00:00:00"/>
    <m/>
    <n v="50500000"/>
    <n v="20500000"/>
    <n v="30000000"/>
    <n v="570694"/>
    <s v="ba69bef1627113b1efd89b0a85bd7dcd597d357c"/>
    <n v="-0.31677095324603838"/>
    <n v="-1.2383891153953099"/>
    <n v="-0.22527857001643839"/>
    <n v="-0.32424991610166581"/>
    <n v="1.2045992030697781"/>
    <x v="5"/>
    <n v="0.40594059405940597"/>
    <x v="4"/>
  </r>
  <r>
    <s v="c01581b7d6813a8523de27257fc5f13e723e4353"/>
    <s v="26effc894d6f34efa6fe3a648c1c3ef2d91c752e"/>
    <s v="ACTIVO"/>
    <s v="1dba5f65a4ace50946aaf5539428c8ec727712e3"/>
    <n v="50"/>
    <s v="KWID"/>
    <n v="2020"/>
    <s v="KWID"/>
    <s v="2e892f86d188d01ec5691b7918003dc271108083"/>
    <s v="NUEVO"/>
    <n v="84"/>
    <d v="2020-06-03T00:00:00"/>
    <d v="2027-06-03T00:00:00"/>
    <m/>
    <n v="33990000"/>
    <n v="33990000"/>
    <n v="0"/>
    <n v="757166"/>
    <s v="1d5416a29d73c5f6881c220822ee3df576447e02"/>
    <n v="-1.202121198565784"/>
    <n v="1.2009447865714571"/>
    <n v="0.92086653473246149"/>
    <n v="-0.20428298261886249"/>
    <n v="-1.270532873606796"/>
    <x v="0"/>
    <n v="1"/>
    <x v="0"/>
  </r>
  <r>
    <s v="422f878f66099a3af6b141bc90723c65f7424fd4"/>
    <s v="6e1eeb14d2e730d51972e669857ab3a8ae921661"/>
    <s v="ACTIVO"/>
    <s v="7f22d9d1b26328e8bc33183cd50a33df11a0448b"/>
    <n v="27"/>
    <s v="KWID"/>
    <n v="2022"/>
    <s v="KWID"/>
    <s v="2e892f86d188d01ec5691b7918003dc271108083"/>
    <s v="NUEVO"/>
    <n v="84"/>
    <d v="2021-07-28T00:00:00"/>
    <d v="2028-07-28T00:00:00"/>
    <m/>
    <n v="43833200"/>
    <n v="45203200"/>
    <n v="0"/>
    <n v="989662"/>
    <s v="fb89e69e4b80e4b8276103d586c8f44bf3e0cdc6"/>
    <n v="-0.83827863199602526"/>
    <n v="1.329283820308115"/>
    <n v="-0.2648008150077798"/>
    <n v="-0.75190853020553849"/>
    <n v="-1.811968015379797"/>
    <x v="0"/>
    <n v="1.0312548479234918"/>
    <x v="0"/>
  </r>
  <r>
    <s v="2721f7115465b797818f940cc18344bed75f166d"/>
    <s v="b690e7d03083a42bcd34808bf2bf4dee47eacab2"/>
    <s v="ACTIVO"/>
    <s v="a5e2b8f6be3db186f5df8e4f6932febe0657c71c"/>
    <n v="84"/>
    <s v="SANDERO"/>
    <n v="2019"/>
    <s v="NUEVO SANDERO"/>
    <m/>
    <s v="NUEVO"/>
    <n v="84"/>
    <d v="2018-02-28T00:00:00"/>
    <d v="2025-02-28T00:00:00"/>
    <m/>
    <n v="33780000"/>
    <n v="23000000"/>
    <n v="10780000"/>
    <n v="614167"/>
    <s v="0b9e5ef7ecdb21c3df2e91f8c180559e4790ebd3"/>
    <n v="-0.57146074984486928"/>
    <n v="-0.1094449735348075"/>
    <n v="0.4267401014729103"/>
    <n v="-0.62486227280504036"/>
    <n v="-0.80644560922993824"/>
    <x v="0"/>
    <n v="0.68087625814091179"/>
    <x v="2"/>
  </r>
  <r>
    <s v="f60c6d97fb8db57dbe4c299d4175bb68cb90589b"/>
    <s v="f545a88254c1a5462bf90197c44599ce4f6fe593"/>
    <s v="ACTIVO"/>
    <s v="4db898134df57de25ee14fc3156c0fe345e0de51"/>
    <n v="15"/>
    <s v="SANDERO"/>
    <n v="2019"/>
    <s v="NUEVO SANDERO"/>
    <m/>
    <s v="NUEVO"/>
    <n v="84"/>
    <d v="2018-10-30T00:00:00"/>
    <d v="2025-10-30T00:00:00"/>
    <m/>
    <n v="37290000"/>
    <n v="33561000"/>
    <n v="3729000"/>
    <n v="722585"/>
    <s v="b2b72db1a076aa89f7bd2aa8870447ac40315a98"/>
    <n v="1.077958885271368"/>
    <n v="0.79032357974038436"/>
    <n v="0.2094661248883162"/>
    <n v="-0.20476457492455141"/>
    <n v="0.19907679691992"/>
    <x v="0"/>
    <n v="0.9"/>
    <x v="0"/>
  </r>
  <r>
    <s v="13f7b94058e8e2cea706770b89eb7d66821f543e"/>
    <s v="553855f4202d799714dd7cfe067f7c74c4e27cbf"/>
    <s v="ACTIVO"/>
    <s v="a7dd55b98ce047d2fdb9afbcfc3cfad027700d30"/>
    <n v="50"/>
    <s v="CAPTUR"/>
    <n v="2021"/>
    <s v="CAPTUR"/>
    <s v="2e892f86d188d01ec5691b7918003dc271108083"/>
    <s v="NUEVO"/>
    <n v="72"/>
    <d v="2021-07-01T00:00:00"/>
    <d v="2027-07-01T00:00:00"/>
    <m/>
    <n v="74872000"/>
    <n v="37436000"/>
    <n v="37436000"/>
    <n v="960282"/>
    <s v="319e579c70e3483e0fa5b80f989d90df7251e231"/>
    <n v="-0.36528329545533961"/>
    <n v="-0.85216124758390532"/>
    <n v="0.24898836987965761"/>
    <n v="1.942652529008587"/>
    <n v="1.7460343448427791"/>
    <x v="1"/>
    <n v="0.5"/>
    <x v="4"/>
  </r>
  <r>
    <s v="054630b6d63411c7337889a8c7610386f839454d"/>
    <s v="b49dc212f6256880bbd0274789e0b85b3d1f176a"/>
    <s v="ACTIVO"/>
    <s v="376abf9ef1bbb145093d0247d4562bd8802aa2f6"/>
    <n v="38"/>
    <s v="SANDERO"/>
    <n v="2022"/>
    <s v="NUEVO SANDERO PH2"/>
    <s v="2e892f86d188d01ec5691b7918003dc271108083"/>
    <s v="NUEVO"/>
    <n v="84"/>
    <d v="2021-01-07T00:00:00"/>
    <d v="2028-01-07T00:00:00"/>
    <m/>
    <n v="53307900"/>
    <n v="53307900"/>
    <n v="0"/>
    <n v="1156769"/>
    <s v="18e224569796e42fffce1d686835b9656bf0b87b"/>
    <n v="-8.633732775185822E-2"/>
    <n v="1.2009447865714571"/>
    <n v="-0.38336754998180411"/>
    <n v="-0.2326444878658781"/>
    <n v="-1.270532873606796"/>
    <x v="0"/>
    <n v="1"/>
    <x v="0"/>
  </r>
  <r>
    <s v="509109ec4892cdfd7a628ebfe02e7267267bac04"/>
    <s v="19e121d837b943bc749a74d0a2b88622bf89ff60"/>
    <s v="ACTIVO"/>
    <s v="d42a5de8f4df177aed40c98366cc193eafa30db8"/>
    <n v="77"/>
    <s v="DUSTER"/>
    <n v="2020"/>
    <s v="DUSTER"/>
    <s v="2e892f86d188d01ec5691b7918003dc271108083"/>
    <s v="NUEVO"/>
    <n v="72"/>
    <d v="2019-11-22T00:00:00"/>
    <d v="2025-11-22T00:00:00"/>
    <m/>
    <n v="59950000"/>
    <n v="29950000"/>
    <n v="30000000"/>
    <n v="739362"/>
    <s v="aea3b8863079bcc72088cb985b532db5b7f010f7"/>
    <n v="-0.71699777647277252"/>
    <n v="-0.85387359623624504"/>
    <n v="1.185489993161002E-2"/>
    <n v="-0.50530007932028831"/>
    <n v="-0.96114136402222416"/>
    <x v="1"/>
    <n v="0.49958298582151794"/>
    <x v="4"/>
  </r>
  <r>
    <s v="e82a0f68dd8fbb53e8b0a09c05378bbd4cda31a1"/>
    <s v="add6fa94d9297510410f43d1cc88ed2ae3cf3f5c"/>
    <s v="ACTIVO"/>
    <s v="bf7b44c0aed310df33c78caec1d38657059094b1"/>
    <n v="74"/>
    <s v="USADOS"/>
    <n v="2018"/>
    <s v="USADOS MM"/>
    <m/>
    <s v="USADO"/>
    <n v="72"/>
    <d v="2021-04-08T00:00:00"/>
    <d v="2027-04-08T00:00:00"/>
    <m/>
    <n v="37500000"/>
    <n v="36500000"/>
    <n v="1000000"/>
    <n v="1072352"/>
    <s v="3bc327bf44a9c66806e06de4d1fd51ae1dfefb50"/>
    <n v="-0.92317523086230224"/>
    <n v="1.0914457980831711"/>
    <n v="0.68373306478441309"/>
    <n v="-0.79254483093242412"/>
    <n v="-1.7346201379836541"/>
    <x v="1"/>
    <n v="0.97333333333333338"/>
    <x v="0"/>
  </r>
  <r>
    <s v="caa6ecef20eca2c7800b72b11cf7e6f74374f542"/>
    <s v="a232101e3254827f4a91253d8a4d7358dbfe811f"/>
    <s v="ACTIVO"/>
    <s v="b015fc4d0ad8050efb8f4d92b7490b29a1fa8737"/>
    <n v="236"/>
    <s v="SANDERO"/>
    <n v="2022"/>
    <s v="NUEVO SANDERO PH2"/>
    <s v="2e892f86d188d01ec5691b7918003dc271108083"/>
    <s v="NUEVO"/>
    <n v="84"/>
    <d v="2021-08-31T00:00:00"/>
    <d v="2028-08-31T00:00:00"/>
    <m/>
    <n v="51291400"/>
    <n v="36291400"/>
    <n v="15000000"/>
    <n v="768944"/>
    <s v="e05a7593bcbc82d3470e473adb88137dfd0ae415"/>
    <n v="3.4943527771394541E-2"/>
    <n v="9.6671202001607251E-5"/>
    <n v="-0.69954550991253528"/>
    <n v="-0.77032852316289269"/>
    <n v="-1.270532873606796"/>
    <x v="0"/>
    <n v="0.70755331303103441"/>
    <x v="2"/>
  </r>
  <r>
    <s v="9f8b17660a46296600cb1451309c6f2a05a81cda"/>
    <s v="e721dd31acda61a4db5f6edf8747a523f22b6b15"/>
    <s v="ACTIVO"/>
    <s v="199c6dec4e012c479e3865ff88b5346ccb60b104"/>
    <n v="60"/>
    <s v="LOGAN"/>
    <n v="2021"/>
    <s v="NUEVO LOGAN PH2"/>
    <s v="2e892f86d188d01ec5691b7918003dc271108083"/>
    <s v="NUEVO"/>
    <n v="84"/>
    <d v="2021-01-02T00:00:00"/>
    <d v="2028-01-02T00:00:00"/>
    <m/>
    <n v="51310000"/>
    <n v="26310000"/>
    <n v="25000000"/>
    <n v="549160"/>
    <s v="026f2dbff0f657cf8b51a37de1e13584f2ccb0a9"/>
    <n v="4.7071613323719813E-2"/>
    <n v="-0.79974322176547796"/>
    <n v="-0.89715673486924186"/>
    <n v="-5.1425053747254632E-2"/>
    <n v="0.35377255171220601"/>
    <x v="0"/>
    <n v="0.51276554277918529"/>
    <x v="4"/>
  </r>
  <r>
    <s v="d5e893a2d2bac6139dc9093be546fc7375db5019"/>
    <s v="535087d2e1d06c346ad32a873cd2e17d3af97ab0"/>
    <s v="ACTIVO"/>
    <s v="51b223e24d57bc8c01c5001f8833c44559fa1fc7"/>
    <n v="220"/>
    <s v="SANDERO"/>
    <n v="2018"/>
    <s v="NUEVO SANDERO"/>
    <m/>
    <s v="NUEVO"/>
    <n v="84"/>
    <d v="2017-01-09T00:00:00"/>
    <d v="2024-01-09T00:00:00"/>
    <m/>
    <n v="32330000"/>
    <n v="32113500"/>
    <n v="216500"/>
    <n v="696169"/>
    <s v="e35cd06998e5b136c3a45ddcc0e768cf0a893437"/>
    <n v="0.73837248980626058"/>
    <n v="1.173447263750879"/>
    <n v="1.237044494663192"/>
    <n v="-1.4882453570587159E-2"/>
    <n v="1.668686467446636"/>
    <x v="0"/>
    <n v="0.99330343334364368"/>
    <x v="0"/>
  </r>
  <r>
    <s v="5e52f84acbfe793ff0f5a0ae01e270651203fea5"/>
    <s v="0ec7d495ee93c7d903358990214ceb85882971a6"/>
    <s v="ACTIVO"/>
    <s v="c4f571c84dfd1be0360bdeed5c89373e15ac07b0"/>
    <n v="27"/>
    <s v="STEPWAY"/>
    <n v="2017"/>
    <s v="NUEVO STEPWAY"/>
    <m/>
    <s v="NUEVO"/>
    <n v="72"/>
    <d v="2016-11-21T00:00:00"/>
    <d v="2022-11-21T00:00:00"/>
    <m/>
    <n v="46990000"/>
    <n v="29990000"/>
    <n v="17000000"/>
    <n v="608819"/>
    <s v="7924337d88e47fbd8bbc9b5a39ff61f133863b20"/>
    <n v="0.92029377309113969"/>
    <n v="-0.28459692786315299"/>
    <n v="-0.71688984712698511"/>
    <n v="1.4168778631896759"/>
    <n v="-3.2966835268508812E-2"/>
    <x v="1"/>
    <n v="0.63822089806341775"/>
    <x v="2"/>
  </r>
  <r>
    <s v="20b2c90020bf59e20d1de1cf4069c4d3904b148b"/>
    <s v="fa17c2c1e26aeabb8657d1e7343ad669bee3428a"/>
    <s v="ACTIVO"/>
    <s v="1e37c6928f415c93f35587957257b25f2220204d"/>
    <n v="61"/>
    <s v="SANDERO"/>
    <n v="2020"/>
    <s v="NUEVO SANDERO"/>
    <s v="2e892f86d188d01ec5691b7918003dc271108083"/>
    <s v="NUEVO"/>
    <n v="84"/>
    <d v="2019-05-16T00:00:00"/>
    <d v="2026-05-16T00:00:00"/>
    <m/>
    <n v="33990000"/>
    <n v="30990000"/>
    <n v="3000000"/>
    <n v="819522"/>
    <s v="c9ac93af7de54e59c26cb0895d1f827e03675192"/>
    <n v="0.88390951643416382"/>
    <n v="0.83852536306653858"/>
    <n v="0.32803285986234038"/>
    <n v="-0.70899337849942501"/>
    <n v="-1.0384892414183671"/>
    <x v="0"/>
    <n v="0.91173874669020305"/>
    <x v="0"/>
  </r>
  <r>
    <s v="c5b2768547f695a9c888175880b580afa40a7554"/>
    <s v="f9c8f7411210a9e91517a71ccf537f69e39ad62b"/>
    <s v="ACTIVO"/>
    <s v="d42a0e1d5792a438fbe63c928d603c193394d0b9"/>
    <n v="38"/>
    <s v="DUSTER"/>
    <n v="2018"/>
    <s v="DUSTER"/>
    <m/>
    <s v="NUEVO"/>
    <n v="72"/>
    <d v="2017-12-22T00:00:00"/>
    <d v="2023-12-22T00:00:00"/>
    <m/>
    <n v="50950200"/>
    <n v="35950200"/>
    <n v="15000000"/>
    <n v="859678"/>
    <s v="d7fd93f30f09d2f3f73418e3c060e65d41168348"/>
    <n v="0.362401837684177"/>
    <n v="-7.9450906942039098E-3"/>
    <n v="0.52564408481904745"/>
    <n v="-1.7360114881384819E-2"/>
    <n v="1.823382222238922"/>
    <x v="1"/>
    <n v="0.70559487499558393"/>
    <x v="2"/>
  </r>
  <r>
    <s v="b571a2049c0f217a3d669c02f203e9a7682d19e1"/>
    <s v="ea327ee6f381837b2b9f372796aa61153a1bfc35"/>
    <s v="ACTIVO"/>
    <s v="c037df174ea56656e3f2727cd283ca029d539c32"/>
    <n v="236"/>
    <s v="STEPWAY"/>
    <n v="2020"/>
    <s v="NUEVO STEPWAY"/>
    <s v="2e892f86d188d01ec5691b7918003dc271108083"/>
    <s v="NUEVO"/>
    <n v="72"/>
    <d v="2019-01-11T00:00:00"/>
    <d v="2025-01-11T00:00:00"/>
    <m/>
    <n v="44990000"/>
    <n v="38990000"/>
    <n v="6000000"/>
    <n v="887173"/>
    <s v="373e0d63cac8bf96eefec2abf3828a28fc0aa41d"/>
    <n v="-0.1348496699611593"/>
    <n v="0.65332815154446544"/>
    <n v="0.80229979975843724"/>
    <n v="-0.1202004842250762"/>
    <n v="-0.34235834485308059"/>
    <x v="1"/>
    <n v="0.86663703045121143"/>
    <x v="0"/>
  </r>
  <r>
    <s v="1844647066207fc53cfa227494cf1700152b15cc"/>
    <s v="ad2d1425bf67b35b9860df2d3e9dd63d4e3ec948"/>
    <s v="ACTIVO"/>
    <s v="1502741b01e37197f6d539d6980b33f95cc20df4"/>
    <n v="252"/>
    <s v="USADOS"/>
    <n v="2013"/>
    <s v="USADOS MM"/>
    <m/>
    <s v="USADO"/>
    <n v="72"/>
    <d v="2017-02-10T00:00:00"/>
    <d v="2023-02-10T00:00:00"/>
    <m/>
    <n v="18000000"/>
    <n v="16000000"/>
    <n v="2000000"/>
    <n v="387850"/>
    <s v="ba69bef1627113b1efd89b0a85bd7dcd597d357c"/>
    <n v="0.1077120410853462"/>
    <n v="0.74469900120359822"/>
    <n v="0.72325530977575447"/>
    <n v="-0.84699828375154107"/>
    <n v="-0.80644560922993824"/>
    <x v="1"/>
    <n v="0.88888888888888884"/>
    <x v="0"/>
  </r>
  <r>
    <s v="3a613f34436788149579ed90af90edfa2e7651de"/>
    <s v="c888ac04997e1cdd2021dd19b12fb162edfdc6b5"/>
    <s v="ACTIVO"/>
    <s v="436c54f5b94298880918c6dd867e76b0c1e55269"/>
    <n v="74"/>
    <s v="LOGAN"/>
    <n v="2017"/>
    <s v="NUEVO LOGAN"/>
    <m/>
    <s v="NUEVO"/>
    <n v="72"/>
    <d v="2016-12-29T00:00:00"/>
    <d v="2022-12-29T00:00:00"/>
    <m/>
    <n v="34540000"/>
    <n v="24100000"/>
    <n v="10440000"/>
    <n v="516803"/>
    <s v="f244d6b6d7e1914da862727b1075ecaf467a95be"/>
    <n v="0.98093420085276606"/>
    <n v="-4.0191692674749681E-2"/>
    <n v="3.8235845269191781E-3"/>
    <n v="-0.10640922062343321"/>
    <n v="-0.49705409964536651"/>
    <x v="1"/>
    <n v="0.69774174869716266"/>
    <x v="2"/>
  </r>
  <r>
    <s v="7b2362ff9ba7537b7c89ab4af234abb5c4a8fb8e"/>
    <s v="1b51d8b4d3e1d1a52a896c96fe15da2aeeb7ff85"/>
    <s v="ACTIVO"/>
    <s v="c36079448b08472bbab06f53d78e810b025a3b91"/>
    <n v="48"/>
    <s v="SANDERO"/>
    <n v="2019"/>
    <s v="NUEVO SANDERO"/>
    <m/>
    <s v="NUEVO"/>
    <n v="84"/>
    <d v="2018-04-27T00:00:00"/>
    <d v="2025-04-27T00:00:00"/>
    <m/>
    <n v="33980000"/>
    <n v="29980000"/>
    <n v="4000000"/>
    <n v="634449"/>
    <s v="cafe2aba4c008cb02fee6101be7ab38b6a34f37b"/>
    <n v="-0.57146074984486928"/>
    <n v="0.71757667964847582"/>
    <n v="-1.103666102308999E-2"/>
    <n v="-0.43167288018322492"/>
    <n v="0.43112042910834891"/>
    <x v="0"/>
    <n v="0.88228369629193648"/>
    <x v="0"/>
  </r>
  <r>
    <s v="a16e6fb590bf4dec886d72418877428f456dd264"/>
    <s v="bce645f70039c41907cac71343b8c557b40359bc"/>
    <s v="ACTIVO"/>
    <s v="1dba5f65a4ace50946aaf5539428c8ec727712e3"/>
    <n v="46"/>
    <s v="KWID"/>
    <n v="2022"/>
    <s v="KWID"/>
    <s v="2e892f86d188d01ec5691b7918003dc271108083"/>
    <s v="NUEVO"/>
    <n v="84"/>
    <d v="2021-07-19T00:00:00"/>
    <d v="2028-07-19T00:00:00"/>
    <m/>
    <n v="39120000"/>
    <n v="24000000"/>
    <n v="15120000"/>
    <n v="481952"/>
    <s v="a8c0d5a1c0a75aa2a5848c4b36c327a10f8a27ff"/>
    <n v="0.1077120410853462"/>
    <n v="-0.38611877357317897"/>
    <n v="-0.38336754998180411"/>
    <n v="1.191554398220227"/>
    <n v="0.1217289195237771"/>
    <x v="0"/>
    <n v="0.61349693251533743"/>
    <x v="2"/>
  </r>
  <r>
    <s v="6b249555e8db8b90b260caa7afb2ad5bac085fd7"/>
    <s v="d9da4d4d375c689fb3cdefb7e9d497aabb53d400"/>
    <s v="ACTIVO"/>
    <s v="3a0535153a5f5fc7c8dcca47c9a725208db375aa"/>
    <n v="74"/>
    <s v="KWID"/>
    <n v="2021"/>
    <s v="KWID"/>
    <s v="2e892f86d188d01ec5691b7918003dc271108083"/>
    <s v="NUEVO"/>
    <n v="72"/>
    <d v="2021-01-22T00:00:00"/>
    <d v="2027-01-22T00:00:00"/>
    <m/>
    <n v="41449000"/>
    <n v="29014300"/>
    <n v="12434700"/>
    <n v="676539"/>
    <s v="d4fe067a31477c3902f47c94ed98e66bfafeebdb"/>
    <n v="-1.2385054552227599"/>
    <n v="-3.091883392176074E-2"/>
    <n v="-0.30432305999912118"/>
    <n v="-0.88941524796569116"/>
    <n v="0.19907679691992"/>
    <x v="1"/>
    <n v="0.7"/>
    <x v="2"/>
  </r>
  <r>
    <s v="27cda31328a904f5045c66dca5c53793175d53d6"/>
    <s v="9f68df7b7a857ba77e1823abbc9e8d22eb26b6bc"/>
    <s v="ACTIVO"/>
    <s v="85ace3a84a80c0e854519914fde3b46a8c91f803"/>
    <n v="84"/>
    <s v="LOGAN"/>
    <n v="2020"/>
    <s v="NUEVO LOGAN PH2"/>
    <s v="2e892f86d188d01ec5691b7918003dc271108083"/>
    <s v="NUEVO"/>
    <n v="36"/>
    <d v="2020-01-14T00:00:00"/>
    <d v="2023-01-14T00:00:00"/>
    <m/>
    <n v="42390000"/>
    <n v="12390000"/>
    <n v="30000000"/>
    <n v="441579"/>
    <s v="0b9e5ef7ecdb21c3df2e91f8c180559e4790ebd3"/>
    <n v="2.2815442219069261E-2"/>
    <n v="-1.705079324051844"/>
    <n v="-0.69954550991253528"/>
    <n v="1.657443674848619"/>
    <n v="0.97255557088134947"/>
    <x v="4"/>
    <n v="0.29228591648973817"/>
    <x v="1"/>
  </r>
  <r>
    <s v="ab003d91e263658fae793e63abfe271f104394f2"/>
    <s v="0645d93335e34f47f9a0fcbd2f9939fa5f714ad9"/>
    <s v="ACTIVO"/>
    <s v="03892e58ebfd17ed5a9e70bb864cc6e631d742e7"/>
    <n v="61"/>
    <s v="SANDERO"/>
    <n v="2019"/>
    <s v="NUEVO SANDERO"/>
    <s v="2e892f86d188d01ec5691b7918003dc271108083"/>
    <s v="NUEVO"/>
    <n v="84"/>
    <d v="2019-03-18T00:00:00"/>
    <d v="2026-03-18T00:00:00"/>
    <m/>
    <n v="33352850"/>
    <n v="34816850"/>
    <n v="0"/>
    <n v="720497"/>
    <s v="c9ac93af7de54e59c26cb0895d1f827e03675192"/>
    <n v="1.1628554841376451"/>
    <n v="1.3811840904992141"/>
    <n v="0.6574029499487315"/>
    <n v="-0.30031235561173292"/>
    <n v="-0.65174985443765243"/>
    <x v="0"/>
    <n v="1.0438942998874159"/>
    <x v="0"/>
  </r>
  <r>
    <s v="f17145e55d32b030c47e4d2abd7575c39540519f"/>
    <s v="3c6132caf4f264b904293e63c1355c9576ecd280"/>
    <s v="ACTIVO"/>
    <s v="1dba5f65a4ace50946aaf5539428c8ec727712e3"/>
    <n v="291"/>
    <s v="KWID"/>
    <n v="2020"/>
    <s v="KWID"/>
    <s v="2e892f86d188d01ec5691b7918003dc271108083"/>
    <s v="NUEVO"/>
    <n v="84"/>
    <d v="2020-01-16T00:00:00"/>
    <d v="2027-01-16T00:00:00"/>
    <m/>
    <n v="37990000"/>
    <n v="32890000"/>
    <n v="5100000"/>
    <n v="877491"/>
    <s v="8dd2e3893a694ae60c11d740aa9e097857f3681c"/>
    <n v="-0.42592372321696592"/>
    <n v="0.64970284004909062"/>
    <n v="0.56516632981038883"/>
    <n v="7.6538093903185797E-3"/>
    <n v="0.58581618390063472"/>
    <x v="0"/>
    <n v="0.86575414582784949"/>
    <x v="0"/>
  </r>
  <r>
    <s v="56307d298babfcefa099335ef963d22ffba537e7"/>
    <s v="edd797a14cb941f336517f5617e7f5d451321e88"/>
    <s v="ACTIVO"/>
    <s v="5a56327f05b6ed8e8875facf6e3fe3c3e5debf50"/>
    <n v="7"/>
    <s v="STEPWAY"/>
    <n v="2022"/>
    <s v="NUEVO STEPWAY PH2"/>
    <s v="2e892f86d188d01ec5691b7918003dc271108083"/>
    <s v="NUEVO"/>
    <n v="84"/>
    <d v="2021-04-30T00:00:00"/>
    <d v="2028-04-30T00:00:00"/>
    <m/>
    <n v="55400650"/>
    <n v="57700650"/>
    <n v="0"/>
    <n v="1436434"/>
    <s v="986fcbacb15e3271088bb826891fe61d934ad7da"/>
    <n v="-0.53507649318789341"/>
    <n v="1.3714172946939189"/>
    <n v="-0.19214845531877189"/>
    <n v="1.178477391435842"/>
    <n v="-1.5799243831913681"/>
    <x v="0"/>
    <n v="1.0415157583891164"/>
    <x v="0"/>
  </r>
  <r>
    <s v="86de250f5bca1b3a36563e95f49f49adb2c16c27"/>
    <s v="a378dd3c09ad1c047b0e5a6319db41e257480bd4"/>
    <s v="ACTIVO"/>
    <s v="3a0535153a5f5fc7c8dcca47c9a725208db375aa"/>
    <n v="38"/>
    <s v="SANDERO"/>
    <n v="2022"/>
    <s v="NUEVO SANDERO PH2"/>
    <s v="2e892f86d188d01ec5691b7918003dc271108083"/>
    <s v="NUEVO"/>
    <n v="72"/>
    <d v="2021-06-21T00:00:00"/>
    <d v="2027-06-21T00:00:00"/>
    <m/>
    <n v="52410000"/>
    <n v="33210000"/>
    <n v="19200000"/>
    <n v="807718"/>
    <s v="e930ed8a49045100853f6396856eaf443e98b2ef"/>
    <n v="-1.311273968536711"/>
    <n v="-0.3033343912870799"/>
    <n v="0.32803285986234038"/>
    <n v="-0.44101364672974591"/>
    <n v="0.1217289195237771"/>
    <x v="1"/>
    <n v="0.6336576989124213"/>
    <x v="2"/>
  </r>
  <r>
    <s v="92a24b760c38e359f55a677eb7ad9484d75f2c6d"/>
    <s v="e29c0b75250b00ea8106c6fb4281cc3673a71cab"/>
    <s v="ACTIVO"/>
    <s v="c4f571c84dfd1be0360bdeed5c89373e15ac07b0"/>
    <n v="76"/>
    <s v="LOGAN"/>
    <n v="2017"/>
    <s v="NUEVO LOGAN"/>
    <m/>
    <s v="NUEVO"/>
    <n v="72"/>
    <d v="2016-04-11T00:00:00"/>
    <d v="2022-04-11T00:00:00"/>
    <m/>
    <n v="33990000"/>
    <n v="23990000"/>
    <n v="10000000"/>
    <n v="482665"/>
    <s v="8dd2e3893a694ae60c11d740aa9e097857f3681c"/>
    <n v="0.1198401266376715"/>
    <n v="-7.1199584449373743E-3"/>
    <n v="-0.83338514219652304"/>
    <n v="-0.771061366588779"/>
    <n v="-1.1931849962106531"/>
    <x v="1"/>
    <n v="0.70579582230067672"/>
    <x v="2"/>
  </r>
  <r>
    <s v="7b6d0ebd71fe61193cb90cc8727ec9ff254378cd"/>
    <s v="4dfad24b6f966f95637a267e3a1a8f1f4f162483"/>
    <s v="ACTIVO"/>
    <s v="335eddb7c0c05ca5c297f3ca712acf6b3a0a8058"/>
    <n v="236"/>
    <s v="LOGAN"/>
    <n v="2022"/>
    <s v="NUEVO LOGAN PH2"/>
    <m/>
    <s v="NUEVO"/>
    <n v="24"/>
    <d v="2021-12-22T00:00:00"/>
    <d v="2023-12-22T00:00:00"/>
    <m/>
    <n v="48754250"/>
    <n v="25993750"/>
    <n v="22760500"/>
    <n v="1371691"/>
    <s v="0f9b5dd1053091f7cd0591c9ce15485174f94dc7"/>
    <n v="0.45942652210277918"/>
    <n v="-0.71600480819794765"/>
    <n v="-3.1690744852251518"/>
    <n v="2.2645991427358121"/>
    <n v="-0.88379348662608126"/>
    <x v="2"/>
    <n v="0.53315864770763577"/>
    <x v="4"/>
  </r>
  <r>
    <s v="7437757aa8c0dc26309d9ffc652e7c1fa7518136"/>
    <s v="20a0f7fc7bcd2b1664c7ab4da42532eadfb0448d"/>
    <s v="ACTIVO"/>
    <s v="24058c9a025582c894cb21e97fd70a7b7ca7a1bc"/>
    <n v="38"/>
    <s v="STEPWAY"/>
    <n v="2018"/>
    <s v="NUEVO STEPWAY"/>
    <m/>
    <s v="NUEVO"/>
    <n v="84"/>
    <d v="2017-11-29T00:00:00"/>
    <d v="2024-11-29T00:00:00"/>
    <m/>
    <n v="43050000"/>
    <n v="40897500"/>
    <n v="2152500"/>
    <n v="787486"/>
    <s v="afef47cbdd72b753a5414bbb0d395f4e14f48c9f"/>
    <n v="0.48368269320742968"/>
    <n v="0.99563418315592023"/>
    <n v="-0.18575632502509701"/>
    <n v="-0.36762438937348763"/>
    <n v="-0.4197062222492236"/>
    <x v="0"/>
    <n v="0.95"/>
    <x v="0"/>
  </r>
  <r>
    <s v="6efddc47d1b566a3f4eff0f39322627929dac9bf"/>
    <s v="39c1aecd1639dd5f3ad8a0ccced0d1ee0fe128b5"/>
    <s v="ACTIVO"/>
    <s v="a7dd55b98ce047d2fdb9afbcfc3cfad027700d30"/>
    <n v="38"/>
    <s v="DUSTER"/>
    <n v="2021"/>
    <s v="DUSTER"/>
    <s v="2e892f86d188d01ec5691b7918003dc271108083"/>
    <s v="NUEVO"/>
    <n v="72"/>
    <d v="2021-01-18T00:00:00"/>
    <d v="2027-01-18T00:00:00"/>
    <m/>
    <n v="68650000"/>
    <n v="34325000"/>
    <n v="34325000"/>
    <n v="880481"/>
    <s v="76c9cd8386f602314b92c098d88f738459249279"/>
    <n v="-0.51082032208324291"/>
    <n v="-0.85216124758390532"/>
    <n v="0.24898836987965761"/>
    <n v="0.26067264882972102"/>
    <n v="0.81785981608906366"/>
    <x v="1"/>
    <n v="0.5"/>
    <x v="4"/>
  </r>
  <r>
    <s v="ea1a8957a9c376fe1e387986ecf0c768bf993ac7"/>
    <s v="816a0e4929b744cd29bda280737a1114f5e23fe1"/>
    <s v="ACTIVO"/>
    <s v="30c7c4d76d30bc37a7d13b4c95a2ac93f65f85d1"/>
    <n v="59"/>
    <s v="SANDERO"/>
    <n v="2018"/>
    <s v="NUEVO SANDERO"/>
    <m/>
    <s v="NUEVO"/>
    <n v="84"/>
    <d v="2017-09-14T00:00:00"/>
    <d v="2024-09-14T00:00:00"/>
    <m/>
    <n v="31990000"/>
    <n v="16990000"/>
    <n v="15000000"/>
    <n v="386431"/>
    <s v="d5e3c217d8ea2998bad4e657513b99b45ba38544"/>
    <n v="0.82326908867253745"/>
    <n v="-0.72444380438386879"/>
    <n v="0.92086653473246149"/>
    <n v="-0.59973000826001277"/>
    <n v="1.2045992030697781"/>
    <x v="0"/>
    <n v="0.53110346983432322"/>
    <x v="4"/>
  </r>
  <r>
    <s v="19f926abede995179f1eb80b0d29395a956602b1"/>
    <s v="53a9bec03a5a15bc10f49f67cfc5d28b2fe3ae88"/>
    <s v="ACTIVO"/>
    <s v="b015fc4d0ad8050efb8f4d92b7490b29a1fa8737"/>
    <n v="15"/>
    <s v="SANDERO"/>
    <n v="2022"/>
    <s v="NUEVO SANDERO PH2"/>
    <s v="2e892f86d188d01ec5691b7918003dc271108083"/>
    <s v="NUEVO"/>
    <n v="84"/>
    <d v="2021-04-10T00:00:00"/>
    <d v="2028-04-10T00:00:00"/>
    <m/>
    <n v="50052000"/>
    <n v="51564000"/>
    <n v="0"/>
    <n v="1086047"/>
    <s v="3077a07682aee571c23b495e6ac573bd736bf4a0"/>
    <n v="-1.4407288855812889E-3"/>
    <n v="1.3249876349548539"/>
    <n v="0.2094661248883162"/>
    <n v="-0.34092475927038302"/>
    <n v="-1.270532873606796"/>
    <x v="0"/>
    <n v="1.0302085830736034"/>
    <x v="0"/>
  </r>
  <r>
    <s v="b61f2c2339c2de56714c3140afbd788787c5a2ab"/>
    <s v="8b5161c796039a2f36824ab19eea6871e3ec0dd7"/>
    <s v="ACTIVO"/>
    <s v="d70c5ad6d9927086d188b2a0af85d533acdf3336"/>
    <n v="38"/>
    <s v="ALASKAN"/>
    <n v="2021"/>
    <s v="ALASKAN"/>
    <s v="aa53c8567ff812605778a953828db0859dac88bf"/>
    <s v="NUEVO"/>
    <n v="72"/>
    <d v="2021-07-01T00:00:00"/>
    <d v="2027-07-01T00:00:00"/>
    <m/>
    <n v="117940000"/>
    <n v="117940000"/>
    <n v="0"/>
    <n v="2772798"/>
    <s v="d32b2544aa3cda758f28d956500fd6e0d7981c8d"/>
    <n v="0.30176140992255063"/>
    <n v="1.2009447865714571"/>
    <n v="0.56516632981038883"/>
    <n v="1.7125058391002881"/>
    <n v="-0.4197062222492236"/>
    <x v="1"/>
    <n v="1"/>
    <x v="0"/>
  </r>
  <r>
    <s v="f8e01e92b38ae1c75dfb1434f8a29963e14a496c"/>
    <s v="5a710b0e12dd83906b1bada378f68b783041e93b"/>
    <s v="ACTIVO"/>
    <s v="5ce2dbf775b694e316affcb7208ac8d2c8bacc88"/>
    <n v="60"/>
    <s v="STEPWAY"/>
    <n v="2019"/>
    <s v="NUEVO STEPWAY"/>
    <m/>
    <s v="NUEVO"/>
    <n v="60"/>
    <d v="2018-06-09T00:00:00"/>
    <d v="2023-06-09T00:00:00"/>
    <m/>
    <n v="43160000"/>
    <n v="22225000"/>
    <n v="20935000"/>
    <n v="562148"/>
    <s v="d7ba29214e26fca7c43eb9f199a80e049e060e7b"/>
    <n v="1.3690329385271749"/>
    <n v="-0.79079640087258907"/>
    <n v="-0.31088770489218348"/>
    <n v="-0.77032852316289269"/>
    <n v="-0.26501046745693763"/>
    <x v="3"/>
    <n v="0.51494439295644112"/>
    <x v="4"/>
  </r>
  <r>
    <s v="96d761a91b85eb06db6deb11085e7bf2cd87a48b"/>
    <s v="b9d575dcca588a6fd4d9b7f001b38052ffbbf6fc"/>
    <s v="ACTIVO"/>
    <s v="bb3c54dae8892f509087bc145c8e669875f59702"/>
    <n v="74"/>
    <s v="OROCH"/>
    <n v="2019"/>
    <s v="OROCH"/>
    <m/>
    <s v="NUEVO"/>
    <n v="72"/>
    <d v="2018-03-10T00:00:00"/>
    <d v="2024-03-10T00:00:00"/>
    <m/>
    <n v="54445000"/>
    <n v="37445000"/>
    <n v="17000000"/>
    <n v="801430"/>
    <s v="f63667f7e267acb03c87c3e26f4d130769528873"/>
    <n v="-1.3568814437906571E-2"/>
    <n v="-8.118589873081751E-2"/>
    <n v="-2.1800228268522449E-2"/>
    <n v="0.47936633688246788"/>
    <n v="0.97255557088134947"/>
    <x v="1"/>
    <n v="0.68775828818073281"/>
    <x v="2"/>
  </r>
  <r>
    <s v="9948134b87f0c4f4a0c85f6b906b0556dcc34a0b"/>
    <s v="8dfa5103d70b5917ad5296f275b6e30951fcf9f3"/>
    <s v="ACTIVO"/>
    <s v="ee14274cd5c46dbe2c8329194c53cc26a88fe49e"/>
    <n v="7"/>
    <s v="SANDERO"/>
    <n v="2022"/>
    <s v="NUEVO SANDERO PH2"/>
    <s v="2e892f86d188d01ec5691b7918003dc271108083"/>
    <s v="NUEVO"/>
    <n v="84"/>
    <d v="2021-07-30T00:00:00"/>
    <d v="2028-07-30T00:00:00"/>
    <m/>
    <n v="54920000"/>
    <n v="54920000"/>
    <n v="0"/>
    <n v="1186095"/>
    <s v="f1d1664111e6f2f8ade0ee2a6ae1e5655406ed0c"/>
    <n v="-1.0808403430425311"/>
    <n v="1.2009447865714571"/>
    <n v="0.52564408481904745"/>
    <n v="-0.67668985270474113"/>
    <n v="-0.88379348662608126"/>
    <x v="0"/>
    <n v="1"/>
    <x v="0"/>
  </r>
  <r>
    <s v="a0a127b8625adf0e56ef60ac9dcba0979d7f64e1"/>
    <s v="ffd45131abe5da752f39df16e0e75a79d3e14477"/>
    <s v="ACTIVO"/>
    <s v="a77c76312e7298e8d8cbf37d37191bb75af8eded"/>
    <n v="38"/>
    <s v="OROCH"/>
    <n v="2021"/>
    <s v="OROCH"/>
    <s v="aa53c8567ff812605778a953828db0859dac88bf"/>
    <s v="NUEVO"/>
    <n v="84"/>
    <d v="2020-12-15T00:00:00"/>
    <d v="2027-12-15T00:00:00"/>
    <m/>
    <n v="76570750"/>
    <n v="47570750"/>
    <n v="29000000"/>
    <n v="958353"/>
    <s v="f2b6d61f97ec8f1fe44ff1e2d5c5e1ad94b895ba"/>
    <n v="-2.7423880637110938"/>
    <n v="-0.35422020764645279"/>
    <n v="-0.34384530499046262"/>
    <n v="-9.3528368940814816E-2"/>
    <n v="-0.4197062222492236"/>
    <x v="0"/>
    <n v="0.62126530039212102"/>
    <x v="2"/>
  </r>
  <r>
    <s v="cc2bc7f89c669fa21097b86fbde5870f29b3090b"/>
    <s v="256a5bbfe39d488789c52a7653cf51e71580d0eb"/>
    <s v="ACTIVO"/>
    <s v="1e37c6928f415c93f35587957257b25f2220204d"/>
    <n v="76"/>
    <s v="OROCH"/>
    <n v="2020"/>
    <s v="OROCH"/>
    <s v="aa53c8567ff812605778a953828db0859dac88bf"/>
    <s v="NUEVO"/>
    <n v="84"/>
    <d v="2019-05-24T00:00:00"/>
    <d v="2026-05-24T00:00:00"/>
    <m/>
    <n v="63873350"/>
    <n v="53873350"/>
    <n v="10000000"/>
    <n v="1134447"/>
    <s v="e479a237a33c879450fd7f632a21723886088e64"/>
    <n v="0.76262866091091108"/>
    <n v="0.55807697576918569"/>
    <n v="0.88134428974112011"/>
    <n v="0.27544634745882018"/>
    <n v="-0.49705409964536651"/>
    <x v="0"/>
    <n v="0.8434401827992426"/>
    <x v="0"/>
  </r>
  <r>
    <s v="830e62d9e65259e72561dd39665c0dac77d0860c"/>
    <s v="3903b6767475324d43e096918319e189bb6ec73e"/>
    <s v="ACTIVO"/>
    <s v="bb9549bdac791df8e2b53241129ff66f1480af92"/>
    <n v="220"/>
    <s v="LOGAN"/>
    <n v="2020"/>
    <s v="NUEVO LOGAN PH2"/>
    <s v="2e892f86d188d01ec5691b7918003dc271108083"/>
    <s v="NUEVO"/>
    <n v="60"/>
    <d v="2020-02-28T00:00:00"/>
    <d v="2025-02-28T00:00:00"/>
    <m/>
    <n v="49339000"/>
    <n v="36339000"/>
    <n v="13000000"/>
    <n v="988676"/>
    <s v="9ed459202687afab5e2703e866aa192f2b1cf3cb"/>
    <n v="-0.4986922365309176"/>
    <n v="0.11902669159508091"/>
    <n v="0.2094661248883162"/>
    <n v="9.9591141351598231E-2"/>
    <n v="-0.34235834485308059"/>
    <x v="3"/>
    <n v="0.7365167514542249"/>
    <x v="2"/>
  </r>
  <r>
    <s v="7068bcb0201c31c03acc8346c32bc77bb4b9f058"/>
    <s v="1c4bad142ef0f36cc9d08fa786b573233e75ac7d"/>
    <s v="ACTIVO"/>
    <s v="6f6a0117c08d0f008a5954750a4e5d924fb1151b"/>
    <n v="38"/>
    <s v="KWID"/>
    <n v="2021"/>
    <s v="KWID"/>
    <s v="2e892f86d188d01ec5691b7918003dc271108083"/>
    <s v="NUEVO"/>
    <n v="84"/>
    <d v="2021-01-29T00:00:00"/>
    <d v="2028-01-29T00:00:00"/>
    <m/>
    <n v="35999000"/>
    <n v="36599000"/>
    <n v="0"/>
    <n v="802797"/>
    <s v="76c9cd8386f602314b92c098d88f738459249279"/>
    <n v="-0.32889903879836369"/>
    <n v="1.2693835554535491"/>
    <n v="0.72325530977575447"/>
    <n v="-0.65338158167834104"/>
    <n v="-0.57440197704150942"/>
    <x v="0"/>
    <n v="1.0166671296424901"/>
    <x v="0"/>
  </r>
  <r>
    <s v="1e710fd333ac2814e145b3199a8dd0f5e571cac6"/>
    <s v="cbf1d2fd6d7e53f5ea3506b1d9e09dd330981fca"/>
    <s v="ACTIVO"/>
    <s v="bb9549bdac791df8e2b53241129ff66f1480af92"/>
    <n v="74"/>
    <s v="DUSTER"/>
    <n v="2020"/>
    <s v="DUSTER"/>
    <s v="2e892f86d188d01ec5691b7918003dc271108083"/>
    <s v="NUEVO"/>
    <n v="60"/>
    <d v="2020-12-02T00:00:00"/>
    <d v="2025-12-02T00:00:00"/>
    <m/>
    <n v="66060000"/>
    <n v="65060000"/>
    <n v="1000000"/>
    <n v="1731988"/>
    <s v="cfff2798968beabd4a75557f5efa4642e73d04b9"/>
    <n v="-0.82615054644370001"/>
    <n v="1.138785960227062"/>
    <n v="0.56516632981038883"/>
    <n v="0.54446991644517162"/>
    <n v="-1.5025765057952249"/>
    <x v="3"/>
    <n v="0.98486224644262788"/>
    <x v="0"/>
  </r>
  <r>
    <s v="b17845c34730fc4889e899ede25331b47dc2ea1b"/>
    <s v="5497d72d42b19c4db50064b01ae3978c982d199a"/>
    <s v="ACTIVO"/>
    <s v="1a40330e0c1910a089543270536f2ed114a0c345"/>
    <n v="49"/>
    <s v="STEPWAY"/>
    <n v="2021"/>
    <s v="NUEVO STEPWAY PH2"/>
    <s v="2e892f86d188d01ec5691b7918003dc271108083"/>
    <s v="NUEVO"/>
    <n v="72"/>
    <d v="2020-03-11T00:00:00"/>
    <d v="2026-03-11T00:00:00"/>
    <m/>
    <n v="57452300"/>
    <n v="28726150"/>
    <n v="28726150"/>
    <n v="736863"/>
    <s v="0e1cad2c67fa2a907683ad47c51b4214fd47327c"/>
    <n v="-0.28038669658906262"/>
    <n v="-0.85216124758390532"/>
    <n v="0.24898836987965761"/>
    <n v="-0.3138377643292567"/>
    <n v="-0.4197062222492236"/>
    <x v="1"/>
    <n v="0.5"/>
    <x v="4"/>
  </r>
  <r>
    <s v="8bc378a363d8eaf7ab2c60f0eb5dae3ee31a11a9"/>
    <s v="716e0e1e9a5e79f22b38c05b24a657b437f17645"/>
    <s v="ACTIVO"/>
    <s v="d70c5ad6d9927086d188b2a0af85d533acdf3336"/>
    <n v="48"/>
    <s v="SANDERO"/>
    <n v="2021"/>
    <s v="NUEVO SANDERO PH2"/>
    <s v="2e892f86d188d01ec5691b7918003dc271108083"/>
    <s v="NUEVO"/>
    <n v="60"/>
    <d v="2021-01-14T00:00:00"/>
    <d v="2026-01-14T00:00:00"/>
    <m/>
    <n v="44556000"/>
    <n v="29556000"/>
    <n v="15000000"/>
    <n v="727230"/>
    <s v="1aba83a2bcdc0ee0ade96b67732e7d9804307f8e"/>
    <n v="-2.4149297537983112"/>
    <n v="-0.18143202069716841"/>
    <n v="-0.42288979497314538"/>
    <n v="-0.7119479854637546"/>
    <n v="-3.2966835268508812E-2"/>
    <x v="3"/>
    <n v="0.66334500403985996"/>
    <x v="2"/>
  </r>
  <r>
    <s v="c1db855105562451b29dbaca345dcab387db427f"/>
    <s v="406a95f827071b068575861fb4fd5765b62a200f"/>
    <s v="ACTIVO"/>
    <s v="3a0535153a5f5fc7c8dcca47c9a725208db375aa"/>
    <n v="51"/>
    <s v="STEPWAY"/>
    <n v="2022"/>
    <s v="NUEVO STEPWAY PH2"/>
    <s v="2e892f86d188d01ec5691b7918003dc271108083"/>
    <s v="NUEVO"/>
    <n v="72"/>
    <d v="2021-08-31T00:00:00"/>
    <d v="2027-08-31T00:00:00"/>
    <m/>
    <n v="59550000"/>
    <n v="15000000"/>
    <n v="44550000"/>
    <n v="354426"/>
    <s v="b53b0bf5f413cb9aab27f8e13ca1e90e2ee4fea7"/>
    <n v="-1.0323280008332301"/>
    <n v="-1.870956937076617"/>
    <n v="-0.1067118350424142"/>
    <n v="3.2878492527709392E-2"/>
    <n v="0.43112042910834891"/>
    <x v="1"/>
    <n v="0.25188916876574308"/>
    <x v="1"/>
  </r>
  <r>
    <s v="9c30b0cacce93b4799ae3f37e202005ecd63559c"/>
    <s v="2d8760e183f30cbc0d891e494d4d794d64ab30e0"/>
    <s v="ACTIVO"/>
    <s v="124edca39b8159aadaf3c08b9fe65fc5e651b829"/>
    <n v="60"/>
    <s v="LOGAN"/>
    <n v="2022"/>
    <s v="NUEVO LOGAN PH2"/>
    <s v="2e892f86d188d01ec5691b7918003dc271108083"/>
    <s v="NUEVO"/>
    <n v="60"/>
    <d v="2021-09-30T00:00:00"/>
    <d v="2026-09-30T00:00:00"/>
    <m/>
    <n v="50390000"/>
    <n v="7356000"/>
    <n v="43034000"/>
    <n v="184970"/>
    <s v="026f2dbff0f657cf8b51a37de1e13584f2ccb0a9"/>
    <n v="0.39878609434115281"/>
    <n v="-2.3058369190781498"/>
    <n v="-1.13429020481729"/>
    <n v="0.85799115410078242"/>
    <n v="0.89520769348520657"/>
    <x v="3"/>
    <n v="0.2"/>
    <x v="3"/>
  </r>
  <r>
    <s v="969b01b68c8107e9ef7d6191fcf9de93180d1a3d"/>
    <s v="4cef67c202736273a2bb18367ce9fd5efe5aed8d"/>
    <s v="ACTIVO"/>
    <s v="bcbcc2ee7dbd4a56cbdad1915e5be0e3125aa7a8"/>
    <n v="236"/>
    <s v="CLIO"/>
    <n v="2017"/>
    <s v="CLIO STYLE"/>
    <m/>
    <s v="NUEVO"/>
    <n v="84"/>
    <d v="2017-06-03T00:00:00"/>
    <d v="2024-06-03T00:00:00"/>
    <m/>
    <n v="29750000"/>
    <n v="26775000"/>
    <n v="2975000"/>
    <n v="606420"/>
    <s v="f0ff7774cb9faeb1c5b7bcb8251304c76c42c57c"/>
    <n v="0.66560397649230885"/>
    <n v="0.79032357974038436"/>
    <n v="0.36755510485368181"/>
    <n v="-0.61004823127810759"/>
    <n v="-1.1931849962106531"/>
    <x v="0"/>
    <n v="0.9"/>
    <x v="0"/>
  </r>
  <r>
    <s v="5f3bca9605ae54a642852ac92aa170f499e185df"/>
    <s v="6c350687d5678f4a5fe18de7c97666240a2199b5"/>
    <s v="ACTIVO"/>
    <s v="38252b8291a5c0f978b3b6dbf080b808f90d7e07"/>
    <n v="60"/>
    <s v="KWID"/>
    <n v="2021"/>
    <s v="KWID"/>
    <s v="2e892f86d188d01ec5691b7918003dc271108083"/>
    <s v="NUEVO"/>
    <n v="72"/>
    <d v="2020-01-10T00:00:00"/>
    <d v="2026-01-10T00:00:00"/>
    <m/>
    <n v="38990000"/>
    <n v="27293000"/>
    <n v="11697000"/>
    <n v="704924"/>
    <s v="13d22cf8336a259fb9d14907f84a2cc0d4061ae6"/>
    <n v="-1.3476582251936871"/>
    <n v="-3.091883392176074E-2"/>
    <n v="0.6442108197930716"/>
    <n v="0.1736056721363107"/>
    <n v="-0.4197062222492236"/>
    <x v="1"/>
    <n v="0.7"/>
    <x v="2"/>
  </r>
  <r>
    <s v="50a964bb88b8c9397a077cc20e39d5cb10af4516"/>
    <s v="01f72398727827a1a77ef4f0442259baf4913611"/>
    <s v="ACTIVO"/>
    <s v="cb6c604acdbd41bb510a48cb957ce855d2f60532"/>
    <n v="38"/>
    <s v="DUSTER"/>
    <n v="2021"/>
    <s v="DUSTER Servicio PÃºblico"/>
    <s v="2e892f86d188d01ec5691b7918003dc271108083"/>
    <s v="NUEVO"/>
    <n v="72"/>
    <d v="2020-11-30T00:00:00"/>
    <d v="2026-11-30T00:00:00"/>
    <m/>
    <n v="50759803"/>
    <n v="50759803"/>
    <n v="0"/>
    <n v="1226449"/>
    <s v="f00f1606f9686df6c4f674ed3907718435a75514"/>
    <n v="9.5583955533020917E-2"/>
    <n v="1.2009447865714571"/>
    <n v="-2.7667345059731379E-2"/>
    <n v="-0.70925823767236751"/>
    <n v="1.0499034482774929"/>
    <x v="1"/>
    <n v="1"/>
    <x v="0"/>
  </r>
  <r>
    <s v="31473a987e3f69f58716a6ad2cd5c97bae6eb781"/>
    <s v="6001251ad5ea519942d61705c71581f2f14e553a"/>
    <s v="ACTIVO"/>
    <s v="7c79ff241e9ef0597b1ddbfddbdb69033fe1c515"/>
    <n v="61"/>
    <s v="SANDERO"/>
    <n v="2019"/>
    <s v="NUEVO SANDERO"/>
    <m/>
    <s v="NUEVO"/>
    <n v="84"/>
    <d v="2018-08-29T00:00:00"/>
    <d v="2025-08-29T00:00:00"/>
    <m/>
    <n v="36370000"/>
    <n v="34551500"/>
    <n v="1818500"/>
    <n v="693639"/>
    <s v="f1cfc4e2d3f8e9e071d8ddbdb5aab1b3ceeb1ef1"/>
    <n v="0.85965334532951332"/>
    <n v="0.99563418315592023"/>
    <n v="0.30658808973003882"/>
    <n v="-0.98407452237973059"/>
    <n v="-0.57440197704150942"/>
    <x v="0"/>
    <n v="0.95"/>
    <x v="0"/>
  </r>
  <r>
    <s v="ed2e65b2fef9f78a4648b1215c0ea2d67f879f07"/>
    <s v="b3daa0535a7ee8f2b5ee16952e187ff6a4bd614d"/>
    <s v="ACTIVO"/>
    <s v="236d00d4f1760cf071da84eec797206f3746a858"/>
    <n v="27"/>
    <s v="KWID"/>
    <n v="2020"/>
    <s v="KWID"/>
    <s v="2e892f86d188d01ec5691b7918003dc271108083"/>
    <s v="NUEVO"/>
    <n v="72"/>
    <d v="2019-05-12T00:00:00"/>
    <d v="2025-05-12T00:00:00"/>
    <m/>
    <n v="37169000"/>
    <n v="21169000"/>
    <n v="16000000"/>
    <n v="432821"/>
    <s v="31436314401a0d1d8f2ff9c361fa33f3300d454a"/>
    <n v="-1.0201999152809049"/>
    <n v="-0.56664091906957714"/>
    <n v="-0.62402956596267911"/>
    <n v="-0.42382103374926111"/>
    <n v="-0.80644560922993824"/>
    <x v="1"/>
    <n v="0.56953375124431649"/>
    <x v="4"/>
  </r>
  <r>
    <s v="a49225b837105b0cf0ad3026f9103ff58e2e584c"/>
    <s v="3fdc5861ac76823a0e2a672fac9e083ffb07e312"/>
    <s v="ACTIVO"/>
    <s v="6effd9726a01d97fb90ac9a7f16ca5cd0d2646e1"/>
    <n v="220"/>
    <s v="SANDERO"/>
    <n v="2018"/>
    <s v="NUEVO SANDERO"/>
    <m/>
    <s v="NUEVO"/>
    <n v="84"/>
    <d v="2017-05-18T00:00:00"/>
    <d v="2024-05-18T00:00:00"/>
    <m/>
    <n v="36850000"/>
    <n v="33165000"/>
    <n v="3685000"/>
    <n v="676064"/>
    <s v="72e878f6cfde3745264c248cf45004a0c2be87ce"/>
    <n v="-1.250633540775085"/>
    <n v="0.79032357974038436"/>
    <n v="0.48928022051394421"/>
    <n v="-0.20442902025807899"/>
    <n v="-0.34235834485308059"/>
    <x v="0"/>
    <n v="0.9"/>
    <x v="0"/>
  </r>
  <r>
    <s v="a1ad8584431ec1ec7eaafa91bdf54019617eb104"/>
    <s v="b7feb9e06997542ac42b0267fe1c0b7637ee5a1c"/>
    <s v="ACTIVO"/>
    <s v="8755282562f500d9f6dcb85211a47e8d88e90dcb"/>
    <n v="236"/>
    <s v="STEPWAY"/>
    <n v="2020"/>
    <s v="NUEVO STEPWAY"/>
    <s v="2e892f86d188d01ec5691b7918003dc271108083"/>
    <s v="NUEVO"/>
    <n v="84"/>
    <d v="2019-02-07T00:00:00"/>
    <d v="2026-02-07T00:00:00"/>
    <m/>
    <n v="43890000"/>
    <n v="40990000"/>
    <n v="2900000"/>
    <n v="868773"/>
    <s v="373e0d63cac8bf96eefec2abf3828a28fc0aa41d"/>
    <n v="-0.72912586202509788"/>
    <n v="0.92962979458920325"/>
    <n v="0.96038877972380288"/>
    <n v="0.15416441141561779"/>
    <n v="-0.80644560922993824"/>
    <x v="0"/>
    <n v="0.9339257233994076"/>
    <x v="0"/>
  </r>
  <r>
    <s v="a7ab848b0ba1e38bbb40dd4e8d1032e0a8defedb"/>
    <s v="f0043218770a2e874c38027e471d6eb29e568d29"/>
    <s v="ACTIVO"/>
    <s v="4ed602eda8bf7f8f674b77a7266776acb1f1dd2a"/>
    <n v="61"/>
    <s v="KWID"/>
    <n v="2020"/>
    <s v="KWID"/>
    <s v="2e892f86d188d01ec5691b7918003dc271108083"/>
    <s v="NUEVO"/>
    <n v="84"/>
    <d v="2019-02-10T00:00:00"/>
    <d v="2026-02-10T00:00:00"/>
    <m/>
    <n v="33640000"/>
    <n v="33640000"/>
    <n v="0"/>
    <n v="873876"/>
    <s v="5ff736dd5fe05d193ce7c5ec63ce711d264e48d3"/>
    <n v="-1.1050965141471809"/>
    <n v="1.2009447865714571"/>
    <n v="6.3926682897296333E-2"/>
    <n v="-0.59627820951489607"/>
    <n v="-0.96114136402222416"/>
    <x v="0"/>
    <n v="1"/>
    <x v="0"/>
  </r>
  <r>
    <s v="d3877b7413c031326a5a459ca8e20b6894088325"/>
    <s v="27ba6eb2bd908ca5ea3566a069d1c28cfa316dd3"/>
    <s v="ACTIVO"/>
    <s v="7e56e2af0ef46a9f3840a5080889a18764a6b436"/>
    <n v="7"/>
    <s v="STEPWAY"/>
    <n v="2022"/>
    <s v="NUEVO STEPWAY PH2"/>
    <m/>
    <s v="NUEVO"/>
    <n v="12"/>
    <d v="2021-12-20T00:00:00"/>
    <d v="2022-12-20T00:00:00"/>
    <m/>
    <n v="69403000"/>
    <n v="12403000"/>
    <n v="57000000"/>
    <n v="1141555"/>
    <s v="b05601ff99ceedbb3c50eb549eb141f5dc9903b0"/>
    <n v="-2.002574845019252"/>
    <n v="-2.1714467223505109"/>
    <n v="-0.97620122485192473"/>
    <n v="5.1810612933497667E-2"/>
    <n v="-1.425228628399082"/>
    <x v="2"/>
    <n v="0.2"/>
    <x v="3"/>
  </r>
  <r>
    <s v="68b09577e4733de93cdf8b3e53946d0726c6d6be"/>
    <s v="47d8d91aca60f8adc8545c61bacf867ef935a460"/>
    <s v="ACTIVO"/>
    <s v="93758adf11c46efe844e91612cf2940e4197d07c"/>
    <n v="59"/>
    <s v="DUSTER"/>
    <n v="2020"/>
    <s v="DUSTER"/>
    <s v="2e892f86d188d01ec5691b7918003dc271108083"/>
    <s v="NUEVO"/>
    <n v="84"/>
    <d v="2019-07-31T00:00:00"/>
    <d v="2026-07-31T00:00:00"/>
    <m/>
    <n v="60760000"/>
    <n v="60760000"/>
    <n v="0"/>
    <n v="1299775"/>
    <s v="6c55b3ba21e9cb7dc2512cad991949cb9fc0980d"/>
    <n v="0.94454994419579019"/>
    <n v="1.2009447865714571"/>
    <n v="0.12696399178032119"/>
    <n v="-1.317912365136229E-2"/>
    <n v="1.3592949578620639"/>
    <x v="0"/>
    <n v="1"/>
    <x v="0"/>
  </r>
  <r>
    <s v="558dce0af032d25481607dc06ae43c175c3bb87e"/>
    <s v="f095926ca5fd3ad3fbff262175f4cf0364487a7b"/>
    <s v="ACTIVO"/>
    <s v="d16e8fda96fb64706f58453f8d50060fa4495d5c"/>
    <n v="236"/>
    <s v="DUSTER"/>
    <n v="2022"/>
    <s v="NUEVA DUSTER Servicio PÃºblico"/>
    <s v="2e892f86d188d01ec5691b7918003dc271108083"/>
    <s v="NUEVO"/>
    <n v="36"/>
    <d v="2021-07-13T00:00:00"/>
    <d v="2024-07-13T00:00:00"/>
    <m/>
    <n v="78111215"/>
    <n v="38111215"/>
    <n v="40000000"/>
    <n v="1293232"/>
    <s v="373e0d63cac8bf96eefec2abf3828a28fc0aa41d"/>
    <n v="8.3455869980695638E-2"/>
    <n v="-0.90180681871888446"/>
    <n v="-1.568570039076457"/>
    <n v="0.31755231788218441"/>
    <n v="0.58581618390063472"/>
    <x v="4"/>
    <n v="0.48790964268063169"/>
    <x v="4"/>
  </r>
  <r>
    <s v="1310bf587a13d9a053db42db959eec8520319320"/>
    <s v="15651b29b7b4a5e00782892da3816aca9ea31890"/>
    <s v="ACTIVO"/>
    <s v="8755282562f500d9f6dcb85211a47e8d88e90dcb"/>
    <n v="220"/>
    <s v="OROCH"/>
    <n v="2020"/>
    <s v="OROCH"/>
    <s v="aa53c8567ff812605778a953828db0859dac88bf"/>
    <s v="NUEVO"/>
    <n v="84"/>
    <d v="2019-06-21T00:00:00"/>
    <d v="2026-06-21T00:00:00"/>
    <m/>
    <n v="66190000"/>
    <n v="66190000"/>
    <n v="0"/>
    <n v="1464955"/>
    <s v="d5e3c217d8ea2998bad4e657513b99b45ba38544"/>
    <n v="-0.65635734871114615"/>
    <n v="1.2009447865714571"/>
    <n v="0.56516632981038883"/>
    <n v="-4.6391069942717703E-2"/>
    <n v="1.3592949578620639"/>
    <x v="0"/>
    <n v="1"/>
    <x v="0"/>
  </r>
  <r>
    <s v="e65b1abfeab650c721bd402f783d76e08c26409a"/>
    <s v="83f5ebd407f5f66a533dd0937ada2b0d2f461c2f"/>
    <s v="ACTIVO"/>
    <s v="6e98f1d62dadf861cd07b2a5c2ac56a3c9afe796"/>
    <n v="60"/>
    <s v="DUSTER"/>
    <n v="2020"/>
    <s v="DUSTER Servicio PÃºblico"/>
    <s v="2e892f86d188d01ec5691b7918003dc271108083"/>
    <s v="NUEVO"/>
    <n v="60"/>
    <d v="2019-07-06T00:00:00"/>
    <d v="2024-07-06T00:00:00"/>
    <m/>
    <n v="57936235"/>
    <n v="27936235"/>
    <n v="30000000"/>
    <n v="682734"/>
    <s v="002cf26c2c656a51db8195e4bd8bbcee3903d748"/>
    <n v="1.065830799719043"/>
    <n v="-0.92529558871909712"/>
    <n v="0.2094661248883162"/>
    <n v="1.017050372179483"/>
    <n v="0.89520769348520657"/>
    <x v="3"/>
    <n v="0.48218934143718523"/>
    <x v="4"/>
  </r>
  <r>
    <s v="8d5d9c501205f24e38f2cb7b14e51b7295e22dab"/>
    <s v="5f6fb4c9c16b832e8a051b04ce8a0d35214cd420"/>
    <s v="ACTIVO"/>
    <s v="b015fc4d0ad8050efb8f4d92b7490b29a1fa8737"/>
    <n v="220"/>
    <s v="SANDERO"/>
    <n v="2022"/>
    <s v="NUEVO SANDERO PH2"/>
    <s v="2e892f86d188d01ec5691b7918003dc271108083"/>
    <s v="NUEVO"/>
    <n v="84"/>
    <d v="2021-07-10T00:00:00"/>
    <d v="2028-07-10T00:00:00"/>
    <m/>
    <n v="46070750"/>
    <n v="46070750"/>
    <n v="0"/>
    <n v="1014639"/>
    <s v="b0dba703f37b44650008cc7ee9293429cffbd118"/>
    <n v="-0.51082032208324291"/>
    <n v="1.2009447865714571"/>
    <n v="-0.18575632502509701"/>
    <n v="-0.64971470931910558"/>
    <n v="-1.425228628399082"/>
    <x v="0"/>
    <n v="1"/>
    <x v="0"/>
  </r>
  <r>
    <s v="ae943fa96fa674d7170395923a6dc03500530fbc"/>
    <s v="c72163e24ef02f44c9de7fca6dc4a3a88680a6fc"/>
    <s v="ACTIVO"/>
    <s v="a1568956b7a009c0968355838744514999f72b98"/>
    <n v="61"/>
    <s v="LOGAN"/>
    <n v="2020"/>
    <s v="NUEVO LOGAN PH2"/>
    <s v="2e892f86d188d01ec5691b7918003dc271108083"/>
    <s v="NUEVO"/>
    <n v="84"/>
    <d v="2019-02-12T00:00:00"/>
    <d v="2026-02-12T00:00:00"/>
    <m/>
    <n v="38170000"/>
    <n v="34281000"/>
    <n v="3889000"/>
    <n v="719534"/>
    <s v="f268b19e1bfbcb40253adf266d11628fda515d56"/>
    <n v="-0.38953946655999011"/>
    <n v="0.78257803955389293"/>
    <n v="0.84182204474977862"/>
    <n v="-0.76236283375108505"/>
    <n v="2.3648173640119232"/>
    <x v="0"/>
    <n v="0.89811370186009953"/>
    <x v="0"/>
  </r>
  <r>
    <s v="253bf5a4c0eeae0c6357cb71532e62087732d9d3"/>
    <s v="952c8816d112fbae331c6a47d2abe108bcb8875c"/>
    <s v="ACTIVO"/>
    <s v="6effd9726a01d97fb90ac9a7f16ca5cd0d2646e1"/>
    <n v="61"/>
    <s v="CAPTUR"/>
    <n v="2017"/>
    <s v="CAPTUR"/>
    <m/>
    <s v="NUEVO"/>
    <n v="84"/>
    <d v="2017-04-25T00:00:00"/>
    <d v="2024-04-25T00:00:00"/>
    <m/>
    <n v="72060000"/>
    <n v="64854000"/>
    <n v="7206000"/>
    <n v="1343221"/>
    <s v="cbe6088db0dee01c759b9198d1e92b40df3e032c"/>
    <n v="-1.2870177974320609"/>
    <n v="0.79032357974038436"/>
    <n v="0.68046773690322793"/>
    <n v="-0.18884979128721069"/>
    <n v="-0.65174985443765243"/>
    <x v="0"/>
    <n v="0.9"/>
    <x v="0"/>
  </r>
  <r>
    <s v="39374a64d04d78ea31e046d3f1e887da941b4690"/>
    <s v="f4c8f3c2fbd73a28f4a5d08eac829087bd189f5a"/>
    <s v="ACTIVO"/>
    <s v="4e1190aa82af7ee632c07829c8dfee03b1fb6d7c"/>
    <n v="59"/>
    <s v="KANGOO"/>
    <n v="2022"/>
    <s v="NUEVA KANGOO"/>
    <s v="aa53c8567ff812605778a953828db0859dac88bf"/>
    <s v="NUEVO"/>
    <n v="72"/>
    <d v="2021-02-03T00:00:00"/>
    <d v="2027-02-03T00:00:00"/>
    <m/>
    <n v="59157000"/>
    <n v="55437300"/>
    <n v="3719700"/>
    <n v="1299728"/>
    <s v="6c55b3ba21e9cb7dc2512cad991949cb9fc0980d"/>
    <n v="-0.63210117760649565"/>
    <n v="0.94275256873594449"/>
    <n v="0.52564408481904745"/>
    <n v="1.335268711358256"/>
    <n v="0.27642467431606299"/>
    <x v="1"/>
    <n v="0.93712155788833107"/>
    <x v="0"/>
  </r>
  <r>
    <s v="21c07afa14e8f6119c90cc29f4772ccf97350cb7"/>
    <s v="c09ebd3b149f7ac3f45f0e62cdbf1f551fe4101c"/>
    <s v="ACTIVO"/>
    <s v="199c6dec4e012c479e3865ff88b5346ccb60b104"/>
    <n v="61"/>
    <s v="SANDERO"/>
    <n v="2021"/>
    <s v="NUEVO SANDERO PH2"/>
    <s v="2e892f86d188d01ec5691b7918003dc271108083"/>
    <s v="NUEVO"/>
    <n v="84"/>
    <d v="2021-03-23T00:00:00"/>
    <d v="2028-03-23T00:00:00"/>
    <m/>
    <n v="41960000"/>
    <n v="43508000"/>
    <n v="0"/>
    <n v="810541"/>
    <s v="d087e61ba1153cd65cef59d4319bb1223fff39d1"/>
    <n v="-0.29251478214138787"/>
    <n v="1.3524323052021761"/>
    <n v="0.13042163490563341"/>
    <n v="0.45598936178489102"/>
    <n v="-0.65174985443765243"/>
    <x v="0"/>
    <n v="1.0368922783603431"/>
    <x v="0"/>
  </r>
  <r>
    <s v="254883f5c11f037934e53fe9cfcf30189dd1e520"/>
    <s v="91a0e1bc958d046c246abf4670f39232657b20f4"/>
    <s v="ACTIVO"/>
    <s v="1dba5f65a4ace50946aaf5539428c8ec727712e3"/>
    <n v="87"/>
    <s v="KWID"/>
    <n v="2020"/>
    <s v="KWID"/>
    <s v="2e892f86d188d01ec5691b7918003dc271108083"/>
    <s v="NUEVO"/>
    <n v="84"/>
    <d v="2019-12-16T00:00:00"/>
    <d v="2026-12-16T00:00:00"/>
    <m/>
    <n v="36640000"/>
    <n v="11990000"/>
    <n v="24650000"/>
    <n v="358737"/>
    <s v="bcea55f18d716a78cffe6d51a537622fc3feb487"/>
    <n v="-0.95955948751927811"/>
    <n v="-1.561558692791517"/>
    <n v="-1.1181908183200671"/>
    <n v="-0.35793913995027871"/>
    <n v="-0.18766259006079469"/>
    <x v="0"/>
    <n v="0.32723799126637554"/>
    <x v="1"/>
  </r>
  <r>
    <s v="ace96af57f23d1310110380458edbbd71ad41274"/>
    <s v="f4b9e1f868f041879eca6a4a6e4822e2fbeea67f"/>
    <s v="ACTIVO"/>
    <s v="199c6dec4e012c479e3865ff88b5346ccb60b104"/>
    <n v="62"/>
    <s v="LOGAN"/>
    <n v="2021"/>
    <s v="NUEVO LOGAN PH2"/>
    <s v="2e892f86d188d01ec5691b7918003dc271108083"/>
    <s v="NUEVO"/>
    <n v="84"/>
    <d v="2021-01-28T00:00:00"/>
    <d v="2028-01-28T00:00:00"/>
    <m/>
    <n v="43610000"/>
    <n v="45180000"/>
    <n v="0"/>
    <n v="996230"/>
    <s v="1a54234f7c81795f4271e355943d9c170a12a279"/>
    <n v="-0.17123392661813511"/>
    <n v="1.348772187333847"/>
    <n v="-0.16928872297171971"/>
    <n v="-0.69210545313894178"/>
    <n v="-0.49705409964536651"/>
    <x v="0"/>
    <n v="1.0360009172208209"/>
    <x v="0"/>
  </r>
  <r>
    <s v="f3b25e3d2f3e956b00b5243c2ce833c94fa1ea77"/>
    <s v="230cc2888f1fba631871c667f55276cbbaac48b4"/>
    <s v="ACTIVO"/>
    <s v="728e3bf9082d5dfc3834234004c2d78736df4c05"/>
    <n v="15"/>
    <s v="DUSTER"/>
    <n v="2020"/>
    <s v="DUSTER Servicio PÃºblico"/>
    <s v="2e892f86d188d01ec5691b7918003dc271108083"/>
    <s v="NUEVO"/>
    <n v="60"/>
    <d v="2020-07-30T00:00:00"/>
    <d v="2025-07-30T00:00:00"/>
    <m/>
    <n v="52500000"/>
    <n v="31810000"/>
    <n v="20690000"/>
    <n v="868504"/>
    <s v="49e3e3431e014d9c5502f38bae86dc4337782419"/>
    <n v="-0.6442292631588209"/>
    <n v="-0.41729383615899812"/>
    <n v="0.76277755476709586"/>
    <n v="-0.83542114990265515"/>
    <n v="-0.1103147126646518"/>
    <x v="3"/>
    <n v="0.60590476190476195"/>
    <x v="2"/>
  </r>
  <r>
    <s v="429b35f2c40f9200eabce4ad4054e9004bd06d72"/>
    <s v="0548b03f34844dce4ce26ad94d8f6952787d5eb3"/>
    <s v="ACTIVO"/>
    <s v="ac4cf0c7abcdae09914607ba0408545023141170"/>
    <n v="61"/>
    <s v="KWID"/>
    <n v="2021"/>
    <s v="KWID"/>
    <s v="2e892f86d188d01ec5691b7918003dc271108083"/>
    <s v="NUEVO"/>
    <n v="84"/>
    <d v="2020-03-11T00:00:00"/>
    <d v="2027-03-11T00:00:00"/>
    <m/>
    <n v="35280109"/>
    <n v="31280109"/>
    <n v="4000000"/>
    <n v="673446"/>
    <s v="7ff7deeb7eff0b09f4dc8ce4bdcc24fc3c9a3b52"/>
    <n v="-1.044456086385555"/>
    <n v="0.73538930109257405"/>
    <n v="0.48612183982770601"/>
    <n v="-0.92324254376410875"/>
    <n v="-1.7346201379836541"/>
    <x v="0"/>
    <n v="0.88662166548294963"/>
    <x v="0"/>
  </r>
  <r>
    <s v="18659f97f72fc0b02c7176cc17dbbdb13a40103a"/>
    <s v="5e759813a535b34de74fae57c46ea807f08f1fbe"/>
    <s v="ACTIVO"/>
    <s v="a65c60e59165d9af643419b26154ffd93f642835"/>
    <n v="38"/>
    <s v="KOLEOS"/>
    <n v="2018"/>
    <s v="KOLEOS"/>
    <m/>
    <s v="NUEVO"/>
    <n v="48"/>
    <d v="2018-04-13T00:00:00"/>
    <d v="2022-04-13T00:00:00"/>
    <m/>
    <n v="114900000"/>
    <n v="102900000"/>
    <n v="12000000"/>
    <n v="2879081"/>
    <s v="a1a8973e91fb3dd53c50b0f77fca45b4a317437d"/>
    <n v="1.2598801685562471"/>
    <n v="0.77209757317085903"/>
    <n v="-0.1317993704955682"/>
    <n v="0.75424634710512539"/>
    <n v="1.5913385900504931"/>
    <x v="5"/>
    <n v="0.8955613577023499"/>
    <x v="0"/>
  </r>
  <r>
    <s v="af89a4131e17d2deac5015ecbd589cb990271d1c"/>
    <s v="e8183d135d41b862556be54750a21292b3a59331"/>
    <s v="ACTIVO"/>
    <s v="124edca39b8159aadaf3c08b9fe65fc5e651b829"/>
    <n v="46"/>
    <s v="CAPTUR"/>
    <n v="2022"/>
    <s v="CAPTUR"/>
    <s v="2e892f86d188d01ec5691b7918003dc271108083"/>
    <s v="NUEVO"/>
    <n v="36"/>
    <d v="2021-09-30T00:00:00"/>
    <d v="2024-09-30T00:00:00"/>
    <m/>
    <n v="89310000"/>
    <n v="44310000"/>
    <n v="45000000"/>
    <n v="1560973"/>
    <s v="7e550c4e4136820a2fa73809cb7d39457dab78e5"/>
    <n v="0.2411209821609242"/>
    <n v="-0.86802333652766539"/>
    <n v="-0.6600232649211939"/>
    <n v="3.3621991205744708"/>
    <n v="1.2045992030697781"/>
    <x v="4"/>
    <n v="0.49613705072220354"/>
    <x v="4"/>
  </r>
  <r>
    <s v="b182c28f5af7ffc30dc77d1d1d6010b31153c901"/>
    <s v="8e023d6deb2c2c6f27152302081dfe2cbb732701"/>
    <s v="ACTIVO"/>
    <s v="236d00d4f1760cf071da84eec797206f3746a858"/>
    <n v="220"/>
    <s v="KWID"/>
    <n v="2020"/>
    <s v="KWID"/>
    <s v="2e892f86d188d01ec5691b7918003dc271108083"/>
    <s v="NUEVO"/>
    <n v="72"/>
    <d v="2020-03-02T00:00:00"/>
    <d v="2026-03-02T00:00:00"/>
    <m/>
    <n v="33990000"/>
    <n v="32290500"/>
    <n v="1699500"/>
    <n v="734733"/>
    <s v="9ed459202687afab5e2703e866aa192f2b1cf3cb"/>
    <n v="-0.51082032208324291"/>
    <n v="0.99563418315592023"/>
    <n v="0.80229979975843724"/>
    <n v="-0.89914069093005733"/>
    <n v="2.1327737318234941"/>
    <x v="1"/>
    <n v="0.95"/>
    <x v="0"/>
  </r>
  <r>
    <s v="cf3c0aa20cee94c1173ed93dbfc8cdc449c45bca"/>
    <s v="3cdc59f763cf3da07cbb7a706b658ca584c2ad30"/>
    <s v="ACTIVO"/>
    <s v="cc432eef280b9b0f7eec3ec1104a5239c956a8aa"/>
    <n v="62"/>
    <s v="KWID"/>
    <n v="2021"/>
    <s v="KWID"/>
    <s v="2e892f86d188d01ec5691b7918003dc271108083"/>
    <s v="NUEVO"/>
    <n v="72"/>
    <d v="2020-07-31T00:00:00"/>
    <d v="2026-07-31T00:00:00"/>
    <m/>
    <n v="34990000"/>
    <n v="24493000"/>
    <n v="10497000"/>
    <n v="612985"/>
    <s v="e3641dd6fa4340be1e1a0c44a89e0218e2c9b4d8"/>
    <n v="-3.7824985542557123E-2"/>
    <n v="-3.091883392176074E-2"/>
    <n v="0.76277755476709586"/>
    <n v="6.954088785857941"/>
    <n v="0.66316406129677774"/>
    <x v="1"/>
    <n v="0.7"/>
    <x v="2"/>
  </r>
  <r>
    <s v="9c37a3bd190da21cb88c06ba8d48665df65816a9"/>
    <s v="78e8b316f4008dd2eeee61ad7567044b09159604"/>
    <s v="ACTIVO"/>
    <s v="1cfc8f77eeb90420e06185d48b9a2c6de9a1780f"/>
    <n v="60"/>
    <s v="SANDERO"/>
    <n v="2019"/>
    <s v="NUEVO SANDERO"/>
    <m/>
    <s v="NUEVO"/>
    <n v="84"/>
    <d v="2018-10-31T00:00:00"/>
    <d v="2025-10-31T00:00:00"/>
    <m/>
    <n v="44660000"/>
    <n v="22330000"/>
    <n v="22330000"/>
    <n v="506208"/>
    <s v="10b38286d0ce07306e01a8d181c6bb54393382de"/>
    <n v="0.48368269320742968"/>
    <n v="-0.85216124758390532"/>
    <n v="0.52564408481904745"/>
    <n v="-0.83901168440502738"/>
    <n v="0.81785981608906366"/>
    <x v="0"/>
    <n v="0.5"/>
    <x v="4"/>
  </r>
  <r>
    <s v="43a1d6bd5bc0caac1e177ed670c199e5bad2a09f"/>
    <s v="49ece6b4d9d9c78e48e7ce132620c1b7942b3c17"/>
    <s v="ACTIVO"/>
    <s v="124edca39b8159aadaf3c08b9fe65fc5e651b829"/>
    <n v="48"/>
    <s v="STEPWAY"/>
    <n v="2022"/>
    <s v="NUEVO STEPWAY PH2"/>
    <s v="2e892f86d188d01ec5691b7918003dc271108083"/>
    <s v="NUEVO"/>
    <n v="36"/>
    <d v="2021-09-14T00:00:00"/>
    <d v="2024-09-14T00:00:00"/>
    <m/>
    <n v="64500000"/>
    <n v="16500000"/>
    <n v="48000000"/>
    <n v="577514"/>
    <s v="1aba83a2bcdc0ee0ade96b67732e7d9804307f8e"/>
    <n v="2.2815442219069261E-2"/>
    <n v="-1.854840938683036"/>
    <n v="-0.81811224488655909"/>
    <n v="-0.23777903849923909"/>
    <n v="-1.3478807510029389"/>
    <x v="4"/>
    <n v="0.2558139534883721"/>
    <x v="1"/>
  </r>
  <r>
    <s v="73cab421a4a2e6c11e20710f9ea3305113a6aaa3"/>
    <s v="4fd65a455283c75c56bcf643e6915d70618d1114"/>
    <s v="ACTIVO"/>
    <s v="124edca39b8159aadaf3c08b9fe65fc5e651b829"/>
    <n v="291"/>
    <s v="SANDERO"/>
    <n v="2022"/>
    <s v="NUEVO SANDERO PH2"/>
    <s v="2e892f86d188d01ec5691b7918003dc271108083"/>
    <s v="NUEVO"/>
    <n v="48"/>
    <d v="2021-08-10T00:00:00"/>
    <d v="2025-08-10T00:00:00"/>
    <m/>
    <n v="54100000"/>
    <n v="14100000"/>
    <n v="40000000"/>
    <n v="397126"/>
    <s v="2af90d6a2f5bbb3be191863ff06e138bd50b2305"/>
    <n v="4.7071613323719813E-2"/>
    <n v="-1.8350715301092999"/>
    <n v="-0.7785899998952176"/>
    <n v="-0.27049943537314092"/>
    <n v="0.58581618390063472"/>
    <x v="5"/>
    <n v="0.26062846580406657"/>
    <x v="1"/>
  </r>
  <r>
    <s v="82db98d2662f5b5b63c418126807d376c2f9acbf"/>
    <s v="e66ac4f960a27c8f138183b8d23bdcdb0844979b"/>
    <s v="ACTIVO"/>
    <s v="8d3a24744093455287e93feda3eb9991acdae36e"/>
    <n v="220"/>
    <s v="CAPTUR"/>
    <n v="2019"/>
    <s v="CAPTUR"/>
    <m/>
    <s v="NUEVO"/>
    <n v="84"/>
    <d v="2018-10-17T00:00:00"/>
    <d v="2025-10-17T00:00:00"/>
    <m/>
    <n v="66700000"/>
    <n v="66700000"/>
    <n v="0"/>
    <n v="1359313"/>
    <s v="e35cd06998e5b136c3a45ddcc0e768cf0a893437"/>
    <n v="0.32601758102720108"/>
    <n v="1.2009447865714571"/>
    <n v="0.48612183982770601"/>
    <n v="1.6542557395652679"/>
    <n v="0.97255557088134947"/>
    <x v="0"/>
    <n v="1"/>
    <x v="0"/>
  </r>
  <r>
    <s v="dde704ef372163273ed7c823ee734e65571588d5"/>
    <s v="2d49f058ca780fb6ea73d9e6e27370e6c62f3a64"/>
    <s v="ACTIVO"/>
    <s v="19a062e5fbe4358ac9557d4b14dbbfd53150ca9d"/>
    <n v="59"/>
    <s v="DUSTER"/>
    <n v="2021"/>
    <s v="DUSTER"/>
    <s v="2e892f86d188d01ec5691b7918003dc271108083"/>
    <s v="NUEVO"/>
    <n v="72"/>
    <d v="2021-04-01T00:00:00"/>
    <d v="2027-04-01T00:00:00"/>
    <m/>
    <n v="75700000"/>
    <n v="37850000"/>
    <n v="37850000"/>
    <n v="1004279"/>
    <s v="dc07912f5d15c97d02d6d510bd9579fe85bc5dde"/>
    <n v="-0.98381565862392861"/>
    <n v="-0.85216124758390532"/>
    <n v="0.80229979975843724"/>
    <n v="1.2356975937106609"/>
    <n v="1.2045992030697781"/>
    <x v="1"/>
    <n v="0.5"/>
    <x v="4"/>
  </r>
  <r>
    <s v="838932cc0ebb33f4fbabbecac35ad54d82bcdae1"/>
    <s v="0ce61cce60f51bef6b30265fe6c88100d5a579ff"/>
    <s v="ACTIVO"/>
    <s v="092a4fd02207717ad39e104d83f155ca3a8344fa"/>
    <n v="83"/>
    <s v="STEPWAY"/>
    <n v="2019"/>
    <s v="NUEVO STEPWAY"/>
    <s v="2e892f86d188d01ec5691b7918003dc271108083"/>
    <s v="NUEVO"/>
    <n v="72"/>
    <d v="2019-06-02T00:00:00"/>
    <d v="2025-06-02T00:00:00"/>
    <m/>
    <n v="50690000"/>
    <n v="25345000"/>
    <n v="25345000"/>
    <n v="649441"/>
    <s v="1e97f857ff04d08f60d1d02ac426fe6cb5c11668"/>
    <n v="-0.17123392661813511"/>
    <n v="-0.85216124758390532"/>
    <n v="-6.7189590051072792E-2"/>
    <n v="-0.34727440944277022"/>
    <n v="1.281947080465921"/>
    <x v="1"/>
    <n v="0.5"/>
    <x v="4"/>
  </r>
  <r>
    <s v="a8befa0c4cb301dd5ccca9b9bdc35c95c08355ca"/>
    <s v="3cb3f0ca6bd6f9eafd9514d6666e1fac3e833d47"/>
    <s v="ACTIVO"/>
    <s v="1dba5f65a4ace50946aaf5539428c8ec727712e3"/>
    <n v="62"/>
    <s v="KWID"/>
    <n v="2020"/>
    <s v="KWID"/>
    <s v="2e892f86d188d01ec5691b7918003dc271108083"/>
    <s v="NUEVO"/>
    <n v="84"/>
    <d v="2019-11-19T00:00:00"/>
    <d v="2026-11-19T00:00:00"/>
    <m/>
    <n v="33990000"/>
    <n v="14740000"/>
    <n v="19250000"/>
    <n v="288278"/>
    <s v="f99cba83470b6744b02cb8a0d0c03e84221970cc"/>
    <n v="-0.36528329545533961"/>
    <n v="-1.1245798475851021"/>
    <n v="-1.0016914919815401"/>
    <n v="-0.70925823767236751"/>
    <n v="-1.5799243831913681"/>
    <x v="0"/>
    <n v="0.4336569579288026"/>
    <x v="4"/>
  </r>
  <r>
    <s v="83a0ad21c7e812666dde846f94d35cd91d605420"/>
    <s v="458095764212ce959210f679c234c90402cf0daf"/>
    <s v="ACTIVO"/>
    <s v="9b732f098fc8c584895c85ad257e84e1bbb6814e"/>
    <n v="46"/>
    <s v="USADOS"/>
    <n v="2020"/>
    <s v="USADOS MM"/>
    <m/>
    <s v="USADO"/>
    <n v="84"/>
    <d v="2020-09-21T00:00:00"/>
    <d v="2027-09-21T00:00:00"/>
    <m/>
    <n v="36990000"/>
    <n v="36990000"/>
    <n v="0"/>
    <n v="834173"/>
    <s v="7e550c4e4136820a2fa73809cb7d39457dab78e5"/>
    <n v="-0.57146074984486928"/>
    <n v="1.2009447865714571"/>
    <n v="1.078955514697826"/>
    <n v="-0.62960134355429132"/>
    <n v="0.35377255171220601"/>
    <x v="0"/>
    <n v="1"/>
    <x v="0"/>
  </r>
  <r>
    <s v="a24b5c45321181c20c8f3a3c77399179a4a45e20"/>
    <s v="b8bf525368d71372b56e21f856fa057859956716"/>
    <s v="ACTIVO"/>
    <s v="a1568956b7a009c0968355838744514999f72b98"/>
    <n v="38"/>
    <s v="STEPWAY"/>
    <n v="2020"/>
    <s v="NUEVO STEPWAY PH2"/>
    <s v="2e892f86d188d01ec5691b7918003dc271108083"/>
    <s v="NUEVO"/>
    <n v="84"/>
    <d v="2019-04-12T00:00:00"/>
    <d v="2026-04-12T00:00:00"/>
    <m/>
    <n v="51290000"/>
    <n v="51290000"/>
    <n v="0"/>
    <n v="1076541"/>
    <s v="76c9cd8386f602314b92c098d88f738459249279"/>
    <n v="9.5583955533020917E-2"/>
    <n v="1.2009447865714571"/>
    <n v="0.84182204474977862"/>
    <n v="-0.65843780303248589"/>
    <n v="1.3592949578620639"/>
    <x v="0"/>
    <n v="1"/>
    <x v="0"/>
  </r>
  <r>
    <s v="d7db490d3df1038baf262a9f664e74dddc98ef16"/>
    <s v="f3cdf0a2f11fdcc5a4d1022143c3a565d1348e1a"/>
    <s v="ACTIVO"/>
    <s v="1e37c6928f415c93f35587957257b25f2220204d"/>
    <n v="62"/>
    <s v="LOGAN"/>
    <n v="2020"/>
    <s v="NUEVO LOGAN"/>
    <s v="2e892f86d188d01ec5691b7918003dc271108083"/>
    <s v="NUEVO"/>
    <n v="72"/>
    <d v="2019-11-06T00:00:00"/>
    <d v="2025-11-06T00:00:00"/>
    <m/>
    <n v="39070000"/>
    <n v="36470000"/>
    <n v="2600000"/>
    <n v="1053245"/>
    <s v="f99cba83470b6744b02cb8a0d0c03e84221970cc"/>
    <n v="0.19260863995162311"/>
    <n v="0.92768777665059976"/>
    <n v="0.44659959483636458"/>
    <n v="-0.49461676220415229"/>
    <n v="-1.1931849962106531"/>
    <x v="1"/>
    <n v="0.93345277706680319"/>
    <x v="0"/>
  </r>
  <r>
    <s v="1fbc35f4d50f3be1a4527ef7e54baa0f18ca538e"/>
    <s v="2cca1abe400dfe2f25b33da9f7f6fab3212ef8ff"/>
    <s v="ACTIVO"/>
    <s v="f9549cb27bbedcfb8966ed57bc461cd34c30c623"/>
    <n v="38"/>
    <s v="STEPWAY"/>
    <n v="2022"/>
    <s v="NUEVO STEPWAY PH2"/>
    <s v="2e892f86d188d01ec5691b7918003dc271108083"/>
    <s v="NUEVO"/>
    <n v="60"/>
    <d v="2021-07-14T00:00:00"/>
    <d v="2026-07-14T00:00:00"/>
    <m/>
    <n v="56761300"/>
    <n v="22761300"/>
    <n v="34000000"/>
    <n v="572342"/>
    <s v="76c9cd8386f602314b92c098d88f738459249279"/>
    <n v="-0.18336201217046039"/>
    <n v="-1.2586748895558451"/>
    <n v="-1.13429020481729"/>
    <n v="-0.4191743815923733"/>
    <n v="-0.96114136402222416"/>
    <x v="3"/>
    <n v="0.40100032944981878"/>
    <x v="4"/>
  </r>
  <r>
    <s v="9ce2bd30aae026fec0debd93ad79435f889119c7"/>
    <s v="7db4f5c09249251e020ff013dc315022252aba6a"/>
    <s v="ACTIVO"/>
    <s v="332374b2b7921de83a34fd882bfb4141e02b091c"/>
    <n v="83"/>
    <s v="LOGAN"/>
    <n v="2022"/>
    <s v="NUEVO LOGAN PH2"/>
    <s v="2e892f86d188d01ec5691b7918003dc271108083"/>
    <s v="NUEVO"/>
    <n v="84"/>
    <d v="2021-10-28T00:00:00"/>
    <d v="2028-10-28T00:00:00"/>
    <m/>
    <n v="59700000"/>
    <n v="45700000"/>
    <n v="14000000"/>
    <n v="938472"/>
    <s v="1e97f857ff04d08f60d1d02ac426fe6cb5c11668"/>
    <n v="-0.26825861103673743"/>
    <n v="0.23801398328250969"/>
    <n v="-0.1067118350424142"/>
    <n v="-0.49007698304687292"/>
    <n v="-1.11583711881451"/>
    <x v="0"/>
    <n v="0.76549413735343386"/>
    <x v="2"/>
  </r>
  <r>
    <s v="dab64bba4a7e18a6dba15cf7f14735d9022fdca2"/>
    <s v="d2ce02c6d76f8bd5a2c07a621c43715f1ebba733"/>
    <s v="ACTIVO"/>
    <s v="4b89eed62c38b08c697086cb5f6adb0d3e784734"/>
    <n v="74"/>
    <s v="USADOS"/>
    <n v="2021"/>
    <s v="USADOS MM"/>
    <s v="2e892f86d188d01ec5691b7918003dc271108083"/>
    <s v="USADO"/>
    <n v="72"/>
    <d v="2021-12-21T00:00:00"/>
    <d v="2027-12-21T00:00:00"/>
    <m/>
    <n v="39500000"/>
    <n v="29500000"/>
    <n v="10000000"/>
    <n v="727894"/>
    <s v="cfff2798968beabd4a75557f5efa4642e73d04b9"/>
    <n v="-0.18336201217046039"/>
    <n v="0.1613974275054505"/>
    <n v="0.28851061487099899"/>
    <n v="-0.2573587030734622"/>
    <n v="-1.270532873606796"/>
    <x v="1"/>
    <n v="0.74683544303797467"/>
    <x v="2"/>
  </r>
  <r>
    <s v="850d7382bca1917f1974924d8feea0fc03026fd0"/>
    <s v="4fb9ad6c40932bb1d214c80efaebda4fa968ff2c"/>
    <s v="ACTIVO"/>
    <s v="a24a0e02d5006b1c2d757c7a4f784b846611a8d0"/>
    <n v="60"/>
    <s v="USADOS"/>
    <n v="2013"/>
    <s v="USADOS MM"/>
    <m/>
    <s v="USADO"/>
    <n v="60"/>
    <d v="2021-11-08T00:00:00"/>
    <d v="2026-11-08T00:00:00"/>
    <m/>
    <n v="26000000"/>
    <n v="26000000"/>
    <n v="0"/>
    <n v="678338"/>
    <s v="020c0af0c6b1f49dd2abd22ccee1f537b59bc1bc"/>
    <n v="-0.18336201217046039"/>
    <n v="1.2009447865714571"/>
    <n v="0.52564408481904745"/>
    <n v="-0.85264064708490483"/>
    <n v="2.0554258544273512"/>
    <x v="3"/>
    <n v="1"/>
    <x v="0"/>
  </r>
  <r>
    <s v="98adc01e04d7b93a58938303308adb81619d00c4"/>
    <s v="90006b73d8410da6b84b944e06efccfee8687da5"/>
    <s v="ACTIVO"/>
    <s v="e6fe628ed1ecb4f422ee6848d702f45410650137"/>
    <n v="38"/>
    <s v="SANDERO"/>
    <n v="2018"/>
    <s v="NUEVO SANDERO"/>
    <m/>
    <s v="NUEVO"/>
    <n v="84"/>
    <d v="2017-06-20T00:00:00"/>
    <d v="2024-06-20T00:00:00"/>
    <m/>
    <n v="33180000"/>
    <n v="27200000"/>
    <n v="5980000"/>
    <n v="583049"/>
    <s v="0b7ebeb583ea0b20d3cc4dacc8c62bd7673bb672"/>
    <n v="0.55645120652138136"/>
    <n v="0.46088607142684729"/>
    <n v="0.1530827021275441"/>
    <n v="-0.44938060774567329"/>
    <n v="-0.57440197704150942"/>
    <x v="0"/>
    <n v="0.81977094635322478"/>
    <x v="0"/>
  </r>
  <r>
    <s v="33dc82c5d990f0b6a94282cb07d556a1e8eeec93"/>
    <s v="03fa30a6bdf3361711ad0103b8c82dbd67894855"/>
    <s v="ACTIVO"/>
    <s v="4dcf3dca56083c3a0fe91be33a9bd7cd9ba0109e"/>
    <n v="49"/>
    <s v="OROCH"/>
    <n v="2022"/>
    <s v="OROCH"/>
    <s v="aa53c8567ff812605778a953828db0859dac88bf"/>
    <s v="NUEVO"/>
    <n v="24"/>
    <d v="2021-03-31T00:00:00"/>
    <d v="2023-03-31T00:00:00"/>
    <m/>
    <n v="72304400"/>
    <n v="20000000"/>
    <n v="52304400"/>
    <n v="1080817"/>
    <s v="0e1cad2c67fa2a907683ad47c51b4214fd47327c"/>
    <n v="0.54432312096905611"/>
    <n v="-1.769454781169254"/>
    <n v="-3.1248723387205879"/>
    <n v="0.75908384390417105"/>
    <n v="0.97255557088134947"/>
    <x v="2"/>
    <n v="0.27660833918820987"/>
    <x v="1"/>
  </r>
  <r>
    <s v="51d03608d0df3bf3586054287acb6856dab5fb01"/>
    <s v="49c026484b3fd8165b131041123b277a2502255f"/>
    <s v="ACTIVO"/>
    <s v="e126e89451259d885ec2ab55b4369e479485f888"/>
    <n v="-1"/>
    <s v="USADOS"/>
    <n v="2014"/>
    <s v="USADOS MM"/>
    <m/>
    <s v="USADO"/>
    <n v="60"/>
    <d v="2021-07-05T00:00:00"/>
    <d v="2026-07-05T00:00:00"/>
    <m/>
    <n v="33000000"/>
    <n v="32700000"/>
    <n v="300000"/>
    <n v="922638"/>
    <s v="781cf5ecb6fbc43f3e781d22c77fdd7e6de8b0dd"/>
    <n v="-2.4513140104552869"/>
    <n v="1.16361558595045"/>
    <n v="0.84182204474977862"/>
    <n v="-0.86370664919653306"/>
    <n v="-1.5025765057952249"/>
    <x v="3"/>
    <n v="0.99090909090909096"/>
    <x v="0"/>
  </r>
  <r>
    <s v="e519ea81380b070a7a6d219b221cb3c6aedd9090"/>
    <s v="dfe01f5343422a3915afaddce75600ae324f1f87"/>
    <s v="ACTIVO"/>
    <s v="93758adf11c46efe844e91612cf2940e4197d07c"/>
    <n v="15"/>
    <s v="SANDERO"/>
    <n v="2020"/>
    <s v="NUEVO SANDERO"/>
    <s v="2e892f86d188d01ec5691b7918003dc271108083"/>
    <s v="NUEVO"/>
    <n v="84"/>
    <d v="2019-08-26T00:00:00"/>
    <d v="2026-08-26T00:00:00"/>
    <m/>
    <n v="38290000"/>
    <n v="38540000"/>
    <n v="0"/>
    <n v="794242"/>
    <s v="49e3e3431e014d9c5502f38bae86dc4337782419"/>
    <n v="0.77475674646323633"/>
    <n v="1.2277547373961539"/>
    <n v="0.61853060875402788"/>
    <n v="-0.40637650584112778"/>
    <n v="-0.26501046745693763"/>
    <x v="0"/>
    <n v="1.0065291198746409"/>
    <x v="0"/>
  </r>
  <r>
    <s v="c0a1f13e3c90945b307800761e22f32a73b62bb5"/>
    <s v="31bbb59dd710f3c8ef5b123d0ffeae025a13c20e"/>
    <s v="ACTIVO"/>
    <s v="a1568956b7a009c0968355838744514999f72b98"/>
    <n v="62"/>
    <s v="SANDERO"/>
    <n v="2020"/>
    <s v="NUEVO SANDERO PH2"/>
    <s v="2e892f86d188d01ec5691b7918003dc271108083"/>
    <s v="NUEVO"/>
    <n v="84"/>
    <d v="2020-01-15T00:00:00"/>
    <d v="2027-01-15T00:00:00"/>
    <m/>
    <n v="41755550"/>
    <n v="37255550"/>
    <n v="4500000"/>
    <n v="784515"/>
    <s v="f99cba83470b6744b02cb8a0d0c03e84221970cc"/>
    <n v="-0.40166755211231542"/>
    <n v="0.75841788158761014"/>
    <n v="0.88134428974112011"/>
    <n v="-0.77494862302174106"/>
    <n v="1.3592949578620639"/>
    <x v="0"/>
    <n v="0.89222989518758589"/>
    <x v="0"/>
  </r>
  <r>
    <s v="9f1701c2917543f8e73b31ef08ddde3a32a35ed7"/>
    <s v="72baf3180225c990106450e9de08f5c8abb9ac1e"/>
    <s v="ACTIVO"/>
    <s v="236d00d4f1760cf071da84eec797206f3746a858"/>
    <n v="38"/>
    <s v="KWID"/>
    <n v="2020"/>
    <s v="KWID"/>
    <s v="2e892f86d188d01ec5691b7918003dc271108083"/>
    <s v="NUEVO"/>
    <n v="72"/>
    <d v="2019-05-12T00:00:00"/>
    <d v="2025-05-12T00:00:00"/>
    <m/>
    <n v="36640000"/>
    <n v="29700000"/>
    <n v="6940000"/>
    <n v="686642"/>
    <s v="d32b2544aa3cda758f28d956500fd6e0d7981c8d"/>
    <n v="-2.1238557005425052"/>
    <n v="0.4231851862964453"/>
    <n v="3.8978621446716842E-2"/>
    <n v="-0.64342911656573842"/>
    <n v="-1.5799243831913681"/>
    <x v="1"/>
    <n v="0.81058951965065507"/>
    <x v="0"/>
  </r>
  <r>
    <s v="3f726edebf614f0ae9ddf8ba3c6225364e4ba8de"/>
    <s v="139787df2064cbb793ca5818fbbd39a1a5072e15"/>
    <s v="ACTIVO"/>
    <s v="4ed602eda8bf7f8f674b77a7266776acb1f1dd2a"/>
    <n v="38"/>
    <s v="KWID"/>
    <n v="2020"/>
    <s v="KWID"/>
    <s v="2e892f86d188d01ec5691b7918003dc271108083"/>
    <s v="NUEVO"/>
    <n v="84"/>
    <d v="2019-11-07T00:00:00"/>
    <d v="2026-11-07T00:00:00"/>
    <m/>
    <n v="32990000"/>
    <n v="30691000"/>
    <n v="2299000"/>
    <n v="662241"/>
    <s v="18e224569796e42fffce1d686835b9656bf0b87b"/>
    <n v="-0.1348496699611593"/>
    <n v="0.91479196616993019"/>
    <n v="0.2293855339751775"/>
    <n v="-0.70925823767236751"/>
    <n v="-1.5025765057952249"/>
    <x v="0"/>
    <n v="0.93031221582297663"/>
    <x v="0"/>
  </r>
  <r>
    <s v="8fb22e143affdf725dcb439353ac3b9455ac222e"/>
    <s v="e868225d397d9c2c28a85796d1ba7dcc13807057"/>
    <s v="ACTIVO"/>
    <s v="9b732f098fc8c584895c85ad257e84e1bbb6814e"/>
    <n v="60"/>
    <s v="USADOS"/>
    <n v="2018"/>
    <s v="USADOS MM"/>
    <m/>
    <s v="USADO"/>
    <n v="84"/>
    <d v="2020-12-14T00:00:00"/>
    <d v="2027-12-14T00:00:00"/>
    <m/>
    <n v="44500000"/>
    <n v="30000000"/>
    <n v="14500000"/>
    <n v="712731"/>
    <s v="002cf26c2c656a51db8195e4bd8bbcee3903d748"/>
    <n v="-0.21974626882743631"/>
    <n v="-0.13703442669832991"/>
    <n v="0.84182204474977862"/>
    <n v="0.33955753488230289"/>
    <n v="0.43112042910834891"/>
    <x v="0"/>
    <n v="0.6741573033707865"/>
    <x v="2"/>
  </r>
  <r>
    <s v="4f32073e22fb2d9a399ed7e674a304d66bb89aa2"/>
    <s v="8736ed344fbde5a1ad656f5ae4f86448f0b42634"/>
    <s v="ACTIVO"/>
    <s v="a77c76312e7298e8d8cbf37d37191bb75af8eded"/>
    <n v="27"/>
    <s v="DUSTER"/>
    <n v="2021"/>
    <s v="DUSTER"/>
    <s v="2e892f86d188d01ec5691b7918003dc271108083"/>
    <s v="NUEVO"/>
    <n v="84"/>
    <d v="2020-10-22T00:00:00"/>
    <d v="2027-10-22T00:00:00"/>
    <m/>
    <n v="65369000"/>
    <n v="67585245"/>
    <n v="0"/>
    <n v="1561717"/>
    <s v="7c620676a3142bbcb0d8a97ffebbdc12de3145fd"/>
    <n v="-0.83827863199602526"/>
    <n v="1.3401601939562"/>
    <n v="1.395133474628558"/>
    <n v="-0.28625888806695132"/>
    <n v="-0.4197062222492236"/>
    <x v="0"/>
    <n v="1.0339036087442059"/>
    <x v="0"/>
  </r>
  <r>
    <s v="4f6b9e6bc68b2b6eec9631d01ac280fc15498889"/>
    <s v="5194d4d5108e2059aa2db7d7096c2953fc6b3748"/>
    <s v="ACTIVO"/>
    <s v="51b223e24d57bc8c01c5001f8833c44559fa1fc7"/>
    <n v="291"/>
    <s v="DUSTER"/>
    <n v="2018"/>
    <s v="DUSTER"/>
    <m/>
    <s v="NUEVO"/>
    <n v="72"/>
    <d v="2017-07-09T00:00:00"/>
    <d v="2023-07-09T00:00:00"/>
    <m/>
    <n v="54590000"/>
    <n v="49090000"/>
    <n v="5500000"/>
    <n v="1116987"/>
    <s v="e9a20609d5e4f2cce4f367ca3b625e5b99e50d14"/>
    <n v="-0.8018943753390495"/>
    <n v="0.78723959558942735"/>
    <n v="0.80229979975843724"/>
    <n v="-0.35909980727832408"/>
    <n v="-0.4197062222492236"/>
    <x v="1"/>
    <n v="0.89924894669353361"/>
    <x v="0"/>
  </r>
  <r>
    <s v="d911e174c6d2017fc5f414ae1971cd7e520356af"/>
    <s v="172da4f03dfde4265b4199bca8388b9126a8fe04"/>
    <s v="ACTIVO"/>
    <s v="40caf97a616318873ba6061017861521a8432813"/>
    <n v="49"/>
    <s v="STEPWAY"/>
    <n v="2018"/>
    <s v="NUEVO STEPWAY"/>
    <m/>
    <s v="NUEVO"/>
    <n v="84"/>
    <d v="2017-06-02T00:00:00"/>
    <d v="2024-06-02T00:00:00"/>
    <m/>
    <n v="49150000"/>
    <n v="41150000"/>
    <n v="8000000"/>
    <n v="910738"/>
    <s v="f00f1606f9686df6c4f674ed3907718435a75514"/>
    <n v="1.393289109631825"/>
    <n v="0.53258880393695418"/>
    <n v="0.56516632981038883"/>
    <n v="-0.1185185620961455"/>
    <n v="4.4381042127634142E-2"/>
    <x v="0"/>
    <n v="0.83723296032553407"/>
    <x v="0"/>
  </r>
  <r>
    <s v="861b38620b4bf9e759f3e0c12275997cc6a683b2"/>
    <s v="91fa0140d189db274ec7ceb18210a77e9443d1d3"/>
    <s v="ACTIVO"/>
    <s v="8343dc41ea422406430fb4cb25cd7b7a19286625"/>
    <n v="50"/>
    <s v="DUSTER"/>
    <n v="2022"/>
    <s v="NUEVA DUSTER"/>
    <s v="2e892f86d188d01ec5691b7918003dc271108083"/>
    <s v="NUEVO"/>
    <n v="84"/>
    <d v="2021-10-27T00:00:00"/>
    <d v="2028-10-27T00:00:00"/>
    <m/>
    <n v="69990000"/>
    <n v="59990000"/>
    <n v="10000000"/>
    <n v="1352638"/>
    <s v="2b6df99bd30f7bb1ed920f30ad5b5072040c5336"/>
    <n v="9.5583955533020917E-2"/>
    <n v="0.61425925030760109"/>
    <n v="0.13042163490563341"/>
    <n v="-0.54580229094207511"/>
    <n v="1.7460343448427791"/>
    <x v="0"/>
    <n v="0.85712244606372334"/>
    <x v="0"/>
  </r>
  <r>
    <s v="d54eb107a4aefdc789ee7f9048a7e610b6f0aef7"/>
    <s v="449d3f52b4107bc2480d5a01d35d30a3856772b8"/>
    <s v="ACTIVO"/>
    <s v="a77c76312e7298e8d8cbf37d37191bb75af8eded"/>
    <n v="60"/>
    <s v="SANDERO"/>
    <n v="2021"/>
    <s v="NUEVO SANDERO PH2"/>
    <s v="2e892f86d188d01ec5691b7918003dc271108083"/>
    <s v="NUEVO"/>
    <n v="84"/>
    <d v="2020-11-18T00:00:00"/>
    <d v="2027-11-18T00:00:00"/>
    <m/>
    <n v="44381000"/>
    <n v="38852000"/>
    <n v="5529000"/>
    <n v="853117"/>
    <s v="026f2dbff0f657cf8b51a37de1e13584f2ccb0a9"/>
    <n v="-2.3300331549320341"/>
    <n v="0.68939149742317285"/>
    <n v="-0.22527857001643839"/>
    <n v="-0.48138475637996342"/>
    <n v="-1.657272260587511"/>
    <x v="0"/>
    <n v="0.87541966156688678"/>
    <x v="0"/>
  </r>
  <r>
    <s v="1255fcf23c4d659ce2d6c014977498a0e2caf3f8"/>
    <s v="110ea115163dd068160a0072866abe3257293989"/>
    <s v="ACTIVO"/>
    <s v="335eddb7c0c05ca5c297f3ca712acf6b3a0a8058"/>
    <n v="50"/>
    <s v="DUSTER"/>
    <n v="2022"/>
    <s v="NUEVA DUSTER"/>
    <m/>
    <s v="NUEVO"/>
    <n v="24"/>
    <d v="2021-12-14T00:00:00"/>
    <d v="2023-12-14T00:00:00"/>
    <m/>
    <n v="84900000"/>
    <n v="43200000"/>
    <n v="41700000"/>
    <n v="2314393"/>
    <s v="2b6df99bd30f7bb1ed920f30ad5b5072040c5336"/>
    <n v="0.28963332437022532"/>
    <n v="-0.81588728938328081"/>
    <n v="-2.848217032204079"/>
    <n v="-0.32424991610166581"/>
    <n v="-0.96114136402222416"/>
    <x v="2"/>
    <n v="0.50883392226148405"/>
    <x v="4"/>
  </r>
  <r>
    <s v="612efb8cd298ce3889de18f1e31f200963359faa"/>
    <s v="0c52168f24f0a73dfeb90d48378dd0b1f86c3862"/>
    <s v="ACTIVO"/>
    <s v="7f22d9d1b26328e8bc33183cd50a33df11a0448b"/>
    <n v="61"/>
    <s v="KWID"/>
    <n v="2022"/>
    <s v="KWID"/>
    <s v="2e892f86d188d01ec5691b7918003dc271108083"/>
    <s v="NUEVO"/>
    <n v="84"/>
    <d v="2021-04-08T00:00:00"/>
    <d v="2028-04-08T00:00:00"/>
    <m/>
    <n v="43270000"/>
    <n v="43270000"/>
    <n v="0"/>
    <n v="972783"/>
    <s v="f268b19e1bfbcb40253adf266d11628fda515d56"/>
    <n v="-0.18336201217046039"/>
    <n v="1.2009447865714571"/>
    <n v="9.0899389914291959E-2"/>
    <n v="-0.60902331257378828"/>
    <n v="0.1217289195237771"/>
    <x v="0"/>
    <n v="1"/>
    <x v="0"/>
  </r>
  <r>
    <s v="bc58cf421bd353cf8695191f3e042b7f629f3be8"/>
    <s v="725659ec8766d53da21894093895cc9ef2fe519c"/>
    <s v="ACTIVO"/>
    <s v="f747a35bf3d8e23584b9741a99ad978d61d8bb9c"/>
    <n v="236"/>
    <s v="KWID"/>
    <n v="2022"/>
    <s v="KWID"/>
    <s v="2e892f86d188d01ec5691b7918003dc271108083"/>
    <s v="NUEVO"/>
    <n v="72"/>
    <d v="2021-11-30T00:00:00"/>
    <d v="2027-11-30T00:00:00"/>
    <m/>
    <n v="44600000"/>
    <n v="32600000"/>
    <n v="12000000"/>
    <n v="754937"/>
    <s v="373e0d63cac8bf96eefec2abf3828a28fc0aa41d"/>
    <n v="4.7071613323719813E-2"/>
    <n v="9.6134364604445702E-2"/>
    <n v="-0.6600232649211939"/>
    <n v="-0.62215010491699629"/>
    <n v="-0.26501046745693763"/>
    <x v="1"/>
    <n v="0.73094170403587444"/>
    <x v="2"/>
  </r>
  <r>
    <s v="bd76ef9259bd95f75d2123fdf855bf66c6167d52"/>
    <s v="a210e80ad0fe646a8f8d38eaee76db59ed286a26"/>
    <s v="ACTIVO"/>
    <s v="bd9f7b705f02905ed8956333887b94e76066fcb7"/>
    <n v="59"/>
    <s v="USADOS"/>
    <n v="2014"/>
    <s v="USADOS MM"/>
    <m/>
    <s v="NUEVO"/>
    <n v="60"/>
    <d v="2021-03-26T00:00:00"/>
    <d v="2026-03-26T00:00:00"/>
    <m/>
    <n v="20000000"/>
    <n v="20000000"/>
    <n v="0"/>
    <n v="617613"/>
    <s v="e05a7593bcbc82d3470e473adb88137dfd0ae415"/>
    <n v="-0.57146074984486928"/>
    <n v="1.2009447865714571"/>
    <n v="0.6442108197930716"/>
    <n v="-1.0425413550474969"/>
    <n v="-1.811968015379797"/>
    <x v="3"/>
    <n v="1"/>
    <x v="0"/>
  </r>
  <r>
    <s v="0557651e715b1ba5b7aff243c7ed184b9eef9dea"/>
    <s v="5d6bd242b080312f35446ab4f16781eaefeb01fb"/>
    <s v="ACTIVO"/>
    <s v="c36079448b08472bbab06f53d78e810b025a3b91"/>
    <n v="15"/>
    <s v="STEPWAY"/>
    <n v="2019"/>
    <s v="NUEVO STEPWAY"/>
    <m/>
    <s v="NUEVO"/>
    <n v="84"/>
    <d v="2018-05-21T00:00:00"/>
    <d v="2025-05-21T00:00:00"/>
    <m/>
    <n v="59990000"/>
    <n v="54400000"/>
    <n v="5590000"/>
    <n v="1154074"/>
    <s v="b2b72db1a076aa89f7bd2aa8870447ac40315a98"/>
    <n v="0.95667802974811544"/>
    <n v="0.81831892456350619"/>
    <n v="1.404909592903883E-2"/>
    <n v="0.52745321243919763"/>
    <n v="0.50846830650449182"/>
    <x v="0"/>
    <n v="0.90681780296716119"/>
    <x v="0"/>
  </r>
  <r>
    <s v="657865c1c391220e4d4c1581fdc7850ff1065d2d"/>
    <s v="52e8cee8839267743126f312c122493b1f76142e"/>
    <s v="ACTIVO"/>
    <s v="1cfc8f77eeb90420e06185d48b9a2c6de9a1780f"/>
    <n v="74"/>
    <s v="DUSTER"/>
    <n v="2019"/>
    <s v="DUSTER"/>
    <m/>
    <s v="NUEVO"/>
    <n v="84"/>
    <d v="2018-11-15T00:00:00"/>
    <d v="2025-11-15T00:00:00"/>
    <m/>
    <n v="63290000"/>
    <n v="31645000"/>
    <n v="31645000"/>
    <n v="717374"/>
    <s v="f63667f7e267acb03c87c3e26f4d130769528873"/>
    <n v="1.35690485297485"/>
    <n v="-0.85216124758390532"/>
    <n v="0.52564408481904745"/>
    <n v="-0.26124695521760077"/>
    <n v="0.43112042910834891"/>
    <x v="0"/>
    <n v="0.5"/>
    <x v="4"/>
  </r>
  <r>
    <s v="721f11854af1838a05189b88588a46c741862d3f"/>
    <s v="0f949e52f0b1fd4d4703506d81fdf4023a87ead4"/>
    <s v="ACTIVO"/>
    <s v="bf7b44c0aed310df33c78caec1d38657059094b1"/>
    <n v="166727192"/>
    <s v="USADOS"/>
    <n v="2018"/>
    <s v="USADOS MM"/>
    <m/>
    <s v="USADO"/>
    <n v="72"/>
    <d v="2021-08-13T00:00:00"/>
    <d v="2027-08-13T00:00:00"/>
    <m/>
    <n v="31490000"/>
    <n v="26490000"/>
    <n v="5000000"/>
    <n v="674329"/>
    <s v="dec720a25d27bb924541202a14cc564824a3425e"/>
    <n v="-0.6684854342634714"/>
    <n v="0.54895811329252298"/>
    <n v="0.76277755476709586"/>
    <n v="-0.11183153178679579"/>
    <n v="-0.34235834485308059"/>
    <x v="1"/>
    <n v="0.84121943474118765"/>
    <x v="0"/>
  </r>
  <r>
    <s v="81f4a3cb844380d7e87555a91b04baaf0b38e533"/>
    <s v="4e7c12e004df8fb5436cb5d189da65994b70356c"/>
    <s v="ACTIVO"/>
    <s v="8e5a6ec8ecf5a2a4f1b2a3647d59bf4bceeae6a9"/>
    <n v="83"/>
    <s v="LOGAN"/>
    <n v="2018"/>
    <s v="NUEVO LOGAN"/>
    <m/>
    <s v="NUEVO"/>
    <n v="72"/>
    <d v="2018-05-29T00:00:00"/>
    <d v="2024-05-29T00:00:00"/>
    <m/>
    <n v="43960000"/>
    <n v="43960000"/>
    <n v="0"/>
    <n v="1021016"/>
    <s v="1e97f857ff04d08f60d1d02ac426fe6cb5c11668"/>
    <n v="2.2815442219069261E-2"/>
    <n v="1.2009447865714571"/>
    <n v="0.1050117560223303"/>
    <n v="0.3431878978317342"/>
    <n v="0.27642467431606299"/>
    <x v="1"/>
    <n v="1"/>
    <x v="0"/>
  </r>
  <r>
    <s v="5a866618dd75c08223bfab9e075bd325ad071465"/>
    <s v="1c1cb4a00822bca405c14f4a7c882004cfdf28fe"/>
    <s v="ACTIVO"/>
    <s v="1e37c6928f415c93f35587957257b25f2220204d"/>
    <n v="38"/>
    <s v="STEPWAY"/>
    <n v="2020"/>
    <s v="NUEVO STEPWAY"/>
    <s v="2e892f86d188d01ec5691b7918003dc271108083"/>
    <s v="NUEVO"/>
    <n v="72"/>
    <d v="2019-05-24T00:00:00"/>
    <d v="2025-05-24T00:00:00"/>
    <m/>
    <n v="51140000"/>
    <n v="31140000"/>
    <n v="20000000"/>
    <n v="726526"/>
    <s v="18e224569796e42fffce1d686835b9656bf0b87b"/>
    <n v="-1.0565841719378799"/>
    <n v="-0.40492618265448171"/>
    <n v="0.16994387989697479"/>
    <n v="-0.84201972786916124"/>
    <n v="-1.5799243831913681"/>
    <x v="1"/>
    <n v="0.6089166992569417"/>
    <x v="2"/>
  </r>
  <r>
    <s v="2c6ba4fd2463ede7854d71e049c263198eec99c6"/>
    <s v="b6b1714ed66b52ea3b148b67a49d5e82886f0a04"/>
    <s v="ACTIVO"/>
    <s v="4db898134df57de25ee14fc3156c0fe345e0de51"/>
    <n v="83"/>
    <s v="LOGAN"/>
    <n v="2019"/>
    <s v="NUEVO LOGAN"/>
    <m/>
    <s v="NUEVO"/>
    <n v="84"/>
    <d v="2018-10-24T00:00:00"/>
    <d v="2025-10-24T00:00:00"/>
    <m/>
    <n v="39644000"/>
    <n v="35679600"/>
    <n v="3964400"/>
    <n v="768187"/>
    <s v="1e97f857ff04d08f60d1d02ac426fe6cb5c11668"/>
    <n v="0.84752525977718796"/>
    <n v="0.79032357974038436"/>
    <n v="0.2094661248883162"/>
    <n v="-0.66986790353097891"/>
    <n v="1.127251325673635"/>
    <x v="0"/>
    <n v="0.9"/>
    <x v="0"/>
  </r>
  <r>
    <s v="89c7c34f596db8a45f8db56252156f6590c854fd"/>
    <s v="cd0b4fd841ec804b7262805c684410abbbbe3e73"/>
    <s v="ACTIVO"/>
    <s v="a77c76312e7298e8d8cbf37d37191bb75af8eded"/>
    <n v="15"/>
    <s v="CAPTUR"/>
    <n v="2021"/>
    <s v="CAPTUR"/>
    <s v="2e892f86d188d01ec5691b7918003dc271108083"/>
    <s v="NUEVO"/>
    <n v="84"/>
    <d v="2020-12-24T00:00:00"/>
    <d v="2027-12-24T00:00:00"/>
    <m/>
    <n v="84270000"/>
    <n v="74270000"/>
    <n v="10000000"/>
    <n v="1559363"/>
    <s v="18eceeb5197751c2e147ee8da1b88e8ee3917f26"/>
    <n v="-1.978318673914601"/>
    <n v="0.71367623687278292"/>
    <n v="0.16994387989697479"/>
    <n v="0.71150312152881667"/>
    <n v="1.0499034482774929"/>
    <x v="0"/>
    <n v="0.88133380799810135"/>
    <x v="0"/>
  </r>
  <r>
    <s v="65ebcd1f71b98f73b5a3edcd6b49aa77d3ff408e"/>
    <s v="9bc80fc3b529aed3c69e280167cf1c87ffed9b40"/>
    <s v="ACTIVO"/>
    <s v="bdfc2c4e5213ca32db6b95c9f855416362d14198"/>
    <n v="60"/>
    <s v="LOGAN"/>
    <n v="2019"/>
    <s v="NUEVO LOGAN"/>
    <m/>
    <s v="NUEVO"/>
    <n v="84"/>
    <d v="2018-09-08T00:00:00"/>
    <d v="2025-09-08T00:00:00"/>
    <m/>
    <n v="34400000"/>
    <n v="34495889"/>
    <n v="0"/>
    <n v="686089"/>
    <s v="10b38286d0ce07306e01a8d181c6bb54393382de"/>
    <n v="0.38665800878882761"/>
    <n v="1.2123907333452431"/>
    <n v="-0.83075896806133853"/>
    <n v="-0.4495731119064586"/>
    <n v="0.35377255171220601"/>
    <x v="0"/>
    <n v="1.0027874709302325"/>
    <x v="0"/>
  </r>
  <r>
    <s v="7c29c5f73cc16f60dcca8773269e4980212ccdff"/>
    <s v="adc5d9d91fd011b51c32bdbe1765d9063396b51e"/>
    <s v="ACTIVO"/>
    <s v="f92259594cc36db09951704e2e59eef51308995c"/>
    <n v="7"/>
    <s v="SANDERO"/>
    <n v="2020"/>
    <s v="NUEVO SANDERO"/>
    <s v="2e892f86d188d01ec5691b7918003dc271108083"/>
    <s v="NUEVO"/>
    <n v="72"/>
    <d v="2019-03-10T00:00:00"/>
    <d v="2025-03-10T00:00:00"/>
    <m/>
    <n v="38303100"/>
    <n v="26812170"/>
    <n v="11490930"/>
    <n v="591832"/>
    <s v="986fcbacb15e3271088bb826891fe61d934ad7da"/>
    <n v="0.31388949547487588"/>
    <n v="-3.091883392176074E-2"/>
    <n v="-0.22527857001643839"/>
    <n v="-0.84222550817896635"/>
    <n v="-0.96114136402222416"/>
    <x v="1"/>
    <n v="0.7"/>
    <x v="2"/>
  </r>
  <r>
    <s v="406d76484c4ff35126aeeda6746da11d0fc672e9"/>
    <s v="71df8ec21414aa46784d3334c2017176a6463da6"/>
    <s v="ACTIVO"/>
    <s v="30c7c4d76d30bc37a7d13b4c95a2ac93f65f85d1"/>
    <n v="49"/>
    <s v="LOGAN"/>
    <n v="2018"/>
    <s v="NUEVO LOGAN"/>
    <m/>
    <s v="NUEVO"/>
    <n v="84"/>
    <d v="2017-08-30T00:00:00"/>
    <d v="2024-08-30T00:00:00"/>
    <m/>
    <n v="33130000"/>
    <n v="29000000"/>
    <n v="4130000"/>
    <n v="659580"/>
    <s v="f00f1606f9686df6c4f674ed3907718435a75514"/>
    <n v="0.56857929207370672"/>
    <n v="0.68906263015360913"/>
    <n v="0.92086653473246149"/>
    <n v="-0.92457120416281191"/>
    <n v="-0.18766259006079469"/>
    <x v="0"/>
    <n v="0.87533957138545126"/>
    <x v="0"/>
  </r>
  <r>
    <s v="1ee35d52d27b83841836fdc2156d6988d74e4c58"/>
    <s v="9754a0e2992ad12d6cfc1cab1403554c387e1bbd"/>
    <s v="ACTIVO"/>
    <s v="e0a7cd2690d86fdf19c6c709a2bbe5247976edac"/>
    <n v="49"/>
    <s v="DUSTER"/>
    <n v="2018"/>
    <s v="DUSTER"/>
    <m/>
    <s v="NUEVO"/>
    <n v="48"/>
    <d v="2018-03-23T00:00:00"/>
    <d v="2022-03-23T00:00:00"/>
    <m/>
    <n v="57302400"/>
    <n v="22302400"/>
    <n v="35000000"/>
    <n v="550750"/>
    <s v="311d5a34f06f568edcf7d0323146d949960aaa0c"/>
    <n v="0.84752525977718796"/>
    <n v="-1.307107622941502"/>
    <n v="-2.3957351357692298"/>
    <n v="0.94258345661692444"/>
    <n v="1.823382222238922"/>
    <x v="5"/>
    <n v="0.38920533869436535"/>
    <x v="1"/>
  </r>
  <r>
    <s v="29d142c606d35e61b330e5b3d86129171694e460"/>
    <s v="084d9f220230d12d56ef83e4a9c471a79be255eb"/>
    <s v="ACTIVO"/>
    <s v="86e72a650ae6be943a91c2485ca4e46ecf30597b"/>
    <n v="167043424"/>
    <s v="USADOS"/>
    <n v="2015"/>
    <s v="USADOS MM"/>
    <m/>
    <s v="USADO"/>
    <n v="72"/>
    <d v="2021-12-27T00:00:00"/>
    <d v="2027-12-27T00:00:00"/>
    <m/>
    <n v="24000000"/>
    <n v="24000000"/>
    <n v="0"/>
    <n v="622064"/>
    <s v="cdec272635d95bc86de83f4a87793418e7be7415"/>
    <n v="-0.6442292631588209"/>
    <n v="1.2009447865714571"/>
    <n v="1.039433269706485"/>
    <n v="-0.7397933804176301"/>
    <n v="-1.811968015379797"/>
    <x v="1"/>
    <n v="1"/>
    <x v="0"/>
  </r>
  <r>
    <s v="ee43dc3a95b0994b411afbc4e1828b3c6fd0c5da"/>
    <s v="fa91454d623caa1e64eccb0e95c9936c4512d155"/>
    <s v="ACTIVO"/>
    <s v="9f06796ad416fdcb9e9ee76712adda8a4fe5f111"/>
    <n v="-1"/>
    <s v="USADOS"/>
    <n v="2015"/>
    <s v="USADOS MM"/>
    <m/>
    <s v="USADO"/>
    <n v="84"/>
    <d v="2020-12-14T00:00:00"/>
    <d v="2027-12-14T00:00:00"/>
    <m/>
    <n v="29500000"/>
    <n v="29500000"/>
    <n v="0"/>
    <n v="704877"/>
    <s v="38b76f83f56a6d4ef19a8a39a7839d83344d0221"/>
    <n v="-0.89891905975765174"/>
    <n v="1.2009447865714571"/>
    <n v="0.92086653473246149"/>
    <n v="-0.91573886433818596"/>
    <n v="-0.34235834485308059"/>
    <x v="0"/>
    <n v="1"/>
    <x v="0"/>
  </r>
  <r>
    <s v="7fb796a27b91d8f20d34d9a40ea18add03526757"/>
    <s v="104c6174dd2cdb73957f7958e06905aa349085ef"/>
    <s v="ACTIVO"/>
    <s v="a77c76312e7298e8d8cbf37d37191bb75af8eded"/>
    <n v="291"/>
    <s v="OROCH"/>
    <n v="2021"/>
    <s v="OROCH"/>
    <s v="aa53c8567ff812605778a953828db0859dac88bf"/>
    <s v="NUEVO"/>
    <n v="84"/>
    <d v="2021-05-01T00:00:00"/>
    <d v="2028-05-01T00:00:00"/>
    <m/>
    <n v="76550000"/>
    <n v="66550000"/>
    <n v="10000000"/>
    <n v="1446243"/>
    <s v="c4635272f238ecd586953b535745e7ed186b29b1"/>
    <n v="-1.46893908071694"/>
    <n v="0.66453563329768472"/>
    <n v="0.60468857480173022"/>
    <n v="-0.26904337372940751"/>
    <n v="0.97255557088134947"/>
    <x v="0"/>
    <n v="0.86936642717178314"/>
    <x v="0"/>
  </r>
  <r>
    <s v="6317746ff7ef93ce68fc17001d1d3c896a4246d2"/>
    <s v="cfacff36cdee48e9320111e863fbd649e571a064"/>
    <s v="ACTIVO"/>
    <s v="326bc2b0b0799eff92891e858f0137cd54c140d7"/>
    <n v="59"/>
    <s v="USADOS"/>
    <n v="2020"/>
    <s v="USADOS MM"/>
    <s v="2e892f86d188d01ec5691b7918003dc271108083"/>
    <s v="USADO"/>
    <n v="84"/>
    <d v="2021-06-30T00:00:00"/>
    <d v="2028-06-30T00:00:00"/>
    <m/>
    <n v="56000000"/>
    <n v="50000000"/>
    <n v="6000000"/>
    <n v="1259804"/>
    <s v="dc07912f5d15c97d02d6d510bd9579fe85bc5dde"/>
    <n v="0.27750523881790012"/>
    <n v="0.76099349353816503"/>
    <n v="0.56516632981038883"/>
    <n v="-9.3244923159244653E-2"/>
    <n v="2.0554258544273512"/>
    <x v="0"/>
    <n v="0.8928571428571429"/>
    <x v="0"/>
  </r>
  <r>
    <s v="40f255482f761bcb186d3cb9fb66607b2ed82f86"/>
    <s v="4eb13b2b5072169fc30c71059d4ac368f249e59b"/>
    <s v="ACTIVO"/>
    <s v="2f1f55f7d5e4638dee5a1a64ea8954c3ffe4902c"/>
    <n v="15"/>
    <s v="STEPWAY"/>
    <n v="2018"/>
    <s v="NUEVO STEPWAY"/>
    <m/>
    <s v="NUEVO"/>
    <n v="72"/>
    <d v="2017-12-27T00:00:00"/>
    <d v="2023-12-27T00:00:00"/>
    <m/>
    <n v="48390000"/>
    <n v="43551002"/>
    <n v="4838998"/>
    <n v="993827"/>
    <s v="b2b72db1a076aa89f7bd2aa8870447ac40315a98"/>
    <n v="0.88390951643416382"/>
    <n v="0.79032376897065715"/>
    <n v="0.84182204474977862"/>
    <n v="6.5235454822197447E-2"/>
    <n v="-3.2966835268508812E-2"/>
    <x v="1"/>
    <n v="0.90000004133085343"/>
    <x v="0"/>
  </r>
  <r>
    <s v="87fca01ce6eb3825d12d800d97bfa3d6771cfc20"/>
    <s v="58e7f425e248634e4e51e8364434bafca7d49856"/>
    <s v="ACTIVO"/>
    <s v="3a0535153a5f5fc7c8dcca47c9a725208db375aa"/>
    <n v="38"/>
    <s v="KWID"/>
    <n v="2022"/>
    <s v="KWID"/>
    <s v="2e892f86d188d01ec5691b7918003dc271108083"/>
    <s v="NUEVO"/>
    <n v="72"/>
    <d v="2021-09-22T00:00:00"/>
    <d v="2027-09-22T00:00:00"/>
    <m/>
    <n v="42650000"/>
    <n v="10000000"/>
    <n v="32650000"/>
    <n v="238790"/>
    <s v="d32b2544aa3cda758f28d956500fd6e0d7981c8d"/>
    <n v="-1.153608856356483"/>
    <n v="-1.9424977463791919"/>
    <n v="5.1377144922950549E-2"/>
    <n v="0.2091857515090515"/>
    <n v="-1.0384892414183671"/>
    <x v="1"/>
    <n v="0.23446658851113716"/>
    <x v="1"/>
  </r>
  <r>
    <s v="ff00ad1e33ed887d215190eeb2fbd9135f71c39c"/>
    <s v="b7aaa741ed2e81b1926d83df0489ff40f913b953"/>
    <s v="ACTIVO"/>
    <s v="199c6dec4e012c479e3865ff88b5346ccb60b104"/>
    <n v="76"/>
    <s v="SANDERO"/>
    <n v="2021"/>
    <s v="NUEVO SANDERO PH2"/>
    <s v="2e892f86d188d01ec5691b7918003dc271108083"/>
    <s v="NUEVO"/>
    <n v="84"/>
    <d v="2021-11-03T00:00:00"/>
    <d v="2028-11-03T00:00:00"/>
    <m/>
    <n v="46300000"/>
    <n v="37300000"/>
    <n v="9000000"/>
    <n v="805559"/>
    <s v="cca028d5175addbf7cc3ee31799dcae7f9872a54"/>
    <n v="-0.2318743543797615"/>
    <n v="0.402761015193562"/>
    <n v="0.52564408481904745"/>
    <n v="-0.68893875969402274"/>
    <n v="-0.1103147126646518"/>
    <x v="0"/>
    <n v="0.80561555075593949"/>
    <x v="0"/>
  </r>
  <r>
    <s v="da3906d56b277668110d96e80d0d2922d114dca3"/>
    <s v="d9c9798b4fdcf8af0daa6cc4f6380e07fcc3d29c"/>
    <s v="ACTIVO"/>
    <s v="4ed602eda8bf7f8f674b77a7266776acb1f1dd2a"/>
    <n v="220"/>
    <s v="KWID"/>
    <n v="2020"/>
    <s v="KWID"/>
    <s v="2e892f86d188d01ec5691b7918003dc271108083"/>
    <s v="NUEVO"/>
    <n v="84"/>
    <d v="2019-12-11T00:00:00"/>
    <d v="2026-12-11T00:00:00"/>
    <m/>
    <n v="36640000"/>
    <n v="36640000"/>
    <n v="0"/>
    <n v="738664"/>
    <s v="e35cd06998e5b136c3a45ddcc0e768cf0a893437"/>
    <n v="-6.2081156647207668E-2"/>
    <n v="1.2009447865714571"/>
    <n v="0.35667581647491498"/>
    <n v="-0.19123485145859609"/>
    <n v="-0.49705409964536651"/>
    <x v="0"/>
    <n v="1"/>
    <x v="0"/>
  </r>
  <r>
    <s v="606d6801ebbe67009ca42c893c9f5570dde20490"/>
    <s v="25d977477f51ad256e7f162455372b782f1dfdba"/>
    <s v="ACTIVO"/>
    <s v="85ace3a84a80c0e854519914fde3b46a8c91f803"/>
    <n v="87"/>
    <s v="SANDERO"/>
    <n v="2020"/>
    <s v="NUEVO SANDERO PH2"/>
    <s v="2e892f86d188d01ec5691b7918003dc271108083"/>
    <s v="NUEVO"/>
    <n v="60"/>
    <d v="2020-10-01T00:00:00"/>
    <d v="2025-10-01T00:00:00"/>
    <m/>
    <n v="44990000"/>
    <n v="19990000"/>
    <n v="25000000"/>
    <n v="496371"/>
    <s v="bcea55f18d716a78cffe6d51a537622fc3feb487"/>
    <n v="-0.38953946655999011"/>
    <n v="-1.0807911927076741"/>
    <n v="-0.58097877493851102"/>
    <n v="-0.66939095787744685"/>
    <n v="1.0499034482774929"/>
    <x v="3"/>
    <n v="0.44432096021338074"/>
    <x v="4"/>
  </r>
  <r>
    <s v="13f80a7c95e0cdd1768c7e7d88e102d5fb02312b"/>
    <s v="6ffe7472987ab0acd7e30b45ac32b3e9ba191a32"/>
    <s v="ACTIVO"/>
    <s v="4d5ec67e84268931caf8a5e30a3d75e3f8b93368"/>
    <n v="7"/>
    <s v="DUSTER"/>
    <n v="2022"/>
    <s v="NUEVA DUSTER"/>
    <s v="2e892f86d188d01ec5691b7918003dc271108083"/>
    <s v="NUEVO"/>
    <n v="84"/>
    <d v="2021-05-26T00:00:00"/>
    <d v="2028-05-26T00:00:00"/>
    <m/>
    <n v="82000000"/>
    <n v="82000000"/>
    <n v="0"/>
    <n v="1821982"/>
    <s v="addfb231c73938367f7381eeb262ff07154d72ad"/>
    <n v="-0.58358883539719453"/>
    <n v="1.2009447865714571"/>
    <n v="-6.7189590051072792E-2"/>
    <n v="-0.1624468499243234"/>
    <n v="-0.34235834485308059"/>
    <x v="0"/>
    <n v="1"/>
    <x v="0"/>
  </r>
  <r>
    <s v="e43c78f3807492f0e58381a5538da5e411ea750b"/>
    <s v="a2b9d8d1d03b8d712b46f526f9904ef29383566c"/>
    <s v="ACTIVO"/>
    <s v="f92259594cc36db09951704e2e59eef51308995c"/>
    <n v="60"/>
    <s v="STEPWAY"/>
    <n v="2020"/>
    <s v="NUEVO STEPWAY"/>
    <s v="2e892f86d188d01ec5691b7918003dc271108083"/>
    <s v="NUEVO"/>
    <n v="72"/>
    <d v="2019-09-08T00:00:00"/>
    <d v="2025-09-08T00:00:00"/>
    <m/>
    <n v="44633050"/>
    <n v="18038450"/>
    <n v="26594600"/>
    <n v="438545"/>
    <s v="c761a2bd6344f4889b25728c65838eb3ab72511c"/>
    <n v="0.58070737762603197"/>
    <n v="-1.2457414128233051"/>
    <n v="0.2094661248883162"/>
    <n v="0.15555010946954681"/>
    <n v="-0.18766259006079469"/>
    <x v="1"/>
    <n v="0.40415006368599055"/>
    <x v="4"/>
  </r>
  <r>
    <s v="0cc8752a76d21c6b9db8257a27a0160467bd3162"/>
    <s v="c85e92d7fc10dd96fca3eb4e04a6ab59031ab106"/>
    <s v="ACTIVO"/>
    <s v="7f22d9d1b26328e8bc33183cd50a33df11a0448b"/>
    <n v="74"/>
    <s v="KWID"/>
    <n v="2022"/>
    <s v="KWID"/>
    <s v="2e892f86d188d01ec5691b7918003dc271108083"/>
    <s v="NUEVO"/>
    <n v="84"/>
    <d v="2021-08-19T00:00:00"/>
    <d v="2028-08-19T00:00:00"/>
    <m/>
    <n v="43650000"/>
    <n v="24650000"/>
    <n v="19000000"/>
    <n v="528571"/>
    <s v="cfff2798968beabd4a75557f5efa4642e73d04b9"/>
    <n v="-0.58358883539719453"/>
    <n v="-0.58640983651912204"/>
    <n v="-0.54145652994716964"/>
    <n v="2.3543674838510009"/>
    <n v="0.74051193869292065"/>
    <x v="0"/>
    <n v="0.56471935853379152"/>
    <x v="4"/>
  </r>
  <r>
    <s v="7fc83bae5abd163d194dfb84ec87ba924fd6f98b"/>
    <s v="5b3995f9dc9cc1030562077ab715eeafc11720ed"/>
    <s v="ACTIVO"/>
    <s v="2f1f55f7d5e4638dee5a1a64ea8954c3ffe4902c"/>
    <n v="76"/>
    <s v="SANDERO"/>
    <n v="2018"/>
    <s v="NUEVO SANDERO"/>
    <m/>
    <s v="NUEVO"/>
    <n v="72"/>
    <d v="2017-11-16T00:00:00"/>
    <d v="2023-11-16T00:00:00"/>
    <m/>
    <n v="38290000"/>
    <n v="33290000"/>
    <n v="5000000"/>
    <n v="761872"/>
    <s v="a17e64045ea62e7e0050c926a5eadd4e069e53c5"/>
    <n v="0.90816568753881444"/>
    <n v="0.66474577007749946"/>
    <n v="0.88134428974112011"/>
    <n v="-0.36704890150385711"/>
    <n v="0.1217289195237771"/>
    <x v="1"/>
    <n v="0.86941760250718203"/>
    <x v="0"/>
  </r>
  <r>
    <s v="cd15536d8aec7c6825f99d29a4ddb3ba2ca721b8"/>
    <s v="0541d190ea3edcff3862c96072877c59796a843c"/>
    <s v="ACTIVO"/>
    <s v="332374b2b7921de83a34fd882bfb4141e02b091c"/>
    <n v="220"/>
    <s v="STEPWAY"/>
    <n v="2022"/>
    <s v="NUEVO STEPWAY PH2"/>
    <s v="2e892f86d188d01ec5691b7918003dc271108083"/>
    <s v="NUEVO"/>
    <n v="84"/>
    <d v="2021-11-23T00:00:00"/>
    <d v="2028-11-23T00:00:00"/>
    <m/>
    <n v="66690000"/>
    <n v="66690000"/>
    <n v="0"/>
    <n v="1409061"/>
    <s v="72be7e0b8fa040611e832ba3086abe2b5e7894bb"/>
    <n v="-0.38953946655999011"/>
    <n v="1.2009447865714571"/>
    <n v="0.24898836987965761"/>
    <n v="-0.40390681021974201"/>
    <n v="-0.80644560922993824"/>
    <x v="0"/>
    <n v="1"/>
    <x v="0"/>
  </r>
  <r>
    <s v="b030121e5483c9abc64ee8940ed602db7d1ab9c7"/>
    <s v="3f3a49c1ff946f0aec9b87152ef8c6a9daa4b41e"/>
    <s v="ACTIVO"/>
    <s v="f92259594cc36db09951704e2e59eef51308995c"/>
    <n v="27"/>
    <s v="LOGAN"/>
    <n v="2020"/>
    <s v="NUEVO LOGAN"/>
    <s v="2e892f86d188d01ec5691b7918003dc271108083"/>
    <s v="NUEVO"/>
    <n v="72"/>
    <d v="2019-08-28T00:00:00"/>
    <d v="2025-08-28T00:00:00"/>
    <m/>
    <n v="35990000"/>
    <n v="32391000"/>
    <n v="3599000"/>
    <n v="787744"/>
    <s v="24f9b8051616665ebb91a64a728a398e153b9b51"/>
    <n v="0.42304226544580342"/>
    <n v="0.79032357974038436"/>
    <n v="0.16994387989697479"/>
    <n v="-0.60242938125943901"/>
    <n v="-0.4197062222492236"/>
    <x v="1"/>
    <n v="0.9"/>
    <x v="0"/>
  </r>
  <r>
    <s v="e029baa968702604dd3ce9778753c697307e7326"/>
    <s v="81ab71dfd4488b230f8d251cdae840794e1b7c50"/>
    <s v="ACTIVO"/>
    <s v="4db898134df57de25ee14fc3156c0fe345e0de51"/>
    <n v="236"/>
    <s v="STEPWAY"/>
    <n v="2019"/>
    <s v="NUEVO STEPWAY"/>
    <m/>
    <s v="NUEVO"/>
    <n v="72"/>
    <d v="2018-06-12T00:00:00"/>
    <d v="2024-06-12T00:00:00"/>
    <m/>
    <n v="47450000"/>
    <n v="23000000"/>
    <n v="24450000"/>
    <n v="532194"/>
    <s v="0427cd44c82c5238024cf08da1185656b869a7fb"/>
    <n v="-1.0565841719378799"/>
    <n v="-0.91490105263185628"/>
    <n v="5.1377144922950549E-2"/>
    <n v="-0.75066820598337503"/>
    <n v="-3.2966835268508812E-2"/>
    <x v="1"/>
    <n v="0.48472075869336145"/>
    <x v="4"/>
  </r>
  <r>
    <s v="2db5b6a37718c31fb8c062fc4035facc1282ab7c"/>
    <s v="a3bbdd80cd97f2df2724dba6f84b6e301e599186"/>
    <s v="ACTIVO"/>
    <s v="124edca39b8159aadaf3c08b9fe65fc5e651b829"/>
    <n v="61"/>
    <s v="SANDERO"/>
    <n v="2022"/>
    <s v="NUEVO SANDERO PH2"/>
    <s v="2e892f86d188d01ec5691b7918003dc271108083"/>
    <s v="NUEVO"/>
    <n v="60"/>
    <d v="2021-12-08T00:00:00"/>
    <d v="2026-12-08T00:00:00"/>
    <m/>
    <n v="47468000"/>
    <n v="18108000"/>
    <n v="29360000"/>
    <n v="455333"/>
    <s v="5ff736dd5fe05d193ce7c5ec63ce711d264e48d3"/>
    <n v="-0.15910584106580991"/>
    <n v="-1.338837515729101"/>
    <n v="-1.13429020481729"/>
    <n v="-0.23822810423982971"/>
    <n v="1.281947080465921"/>
    <x v="3"/>
    <n v="0.38147804836942784"/>
    <x v="1"/>
  </r>
  <r>
    <s v="37ec1f2c23880b32e1830745457d8b857b3c1c31"/>
    <s v="8c3311704c36b7cb9cf9d39eaa19e86f2757c80d"/>
    <s v="ACTIVO"/>
    <s v="0e4bd50a5f4aa6b49b21f346683750150d7d842a"/>
    <n v="27"/>
    <s v="LOGAN"/>
    <n v="2020"/>
    <s v="NUEVO LOGAN"/>
    <s v="2e892f86d188d01ec5691b7918003dc271108083"/>
    <s v="NUEVO"/>
    <n v="84"/>
    <d v="2019-03-28T00:00:00"/>
    <d v="2026-03-28T00:00:00"/>
    <m/>
    <n v="35090000"/>
    <n v="38489000"/>
    <n v="0"/>
    <n v="840084"/>
    <s v="a17e64045ea62e7e0050c926a5eadd4e069e53c5"/>
    <n v="-0.25613052548441212"/>
    <n v="1.598693855257354"/>
    <n v="0.36009773149075541"/>
    <n v="-0.51594124466328684"/>
    <n v="-0.26501046745693763"/>
    <x v="0"/>
    <n v="1.0968652037617554"/>
    <x v="0"/>
  </r>
  <r>
    <s v="562ce2f4eb841b6ac438ccad2e9ae10bd1cef8d5"/>
    <s v="4741d71679e525394a8433d53a7cd6e47d1d4034"/>
    <s v="ACTIVO"/>
    <s v="4dcf3dca56083c3a0fe91be33a9bd7cd9ba0109e"/>
    <n v="49"/>
    <s v="LOGAN"/>
    <n v="2022"/>
    <s v="NUEVO LOGAN PH2"/>
    <s v="2e892f86d188d01ec5691b7918003dc271108083"/>
    <s v="NUEVO"/>
    <n v="24"/>
    <d v="2021-06-04T00:00:00"/>
    <d v="2023-06-04T00:00:00"/>
    <m/>
    <n v="42810000"/>
    <n v="21310000"/>
    <n v="21500000"/>
    <n v="1019197"/>
    <s v="87e15bf1cdf86c075c8ab551c1cd6cdf48f66158"/>
    <n v="0.35027375213185169"/>
    <n v="-0.86127337434142737"/>
    <n v="-2.7401011512726852"/>
    <n v="-0.29825787155093753"/>
    <n v="0.66316406129677774"/>
    <x v="2"/>
    <n v="0.49778089231487971"/>
    <x v="4"/>
  </r>
  <r>
    <s v="61caa574abc2954b774778204b1d88ed323855ff"/>
    <s v="87892ce77e1a8f43767875c009a50265c3e4b473"/>
    <s v="ACTIVO"/>
    <s v="d42a0e1d5792a438fbe63c928d603c193394d0b9"/>
    <n v="236"/>
    <s v="LOGAN"/>
    <n v="2018"/>
    <s v="NUEVO LOGAN"/>
    <m/>
    <s v="NUEVO"/>
    <n v="60"/>
    <d v="2017-12-20T00:00:00"/>
    <d v="2022-12-20T00:00:00"/>
    <m/>
    <n v="38130700"/>
    <n v="17130700"/>
    <n v="21000000"/>
    <n v="456043"/>
    <s v="b0dba703f37b44650008cc7ee9293429cffbd118"/>
    <n v="-1.735756962868096"/>
    <n v="-1.060499494140023"/>
    <n v="0.56516632981038883"/>
    <n v="1.5028800927317081"/>
    <n v="1.127251325673635"/>
    <x v="3"/>
    <n v="0.44926266761428457"/>
    <x v="4"/>
  </r>
  <r>
    <s v="dbe5fae2289585b02ebffbbb86fc86fc1a6162fb"/>
    <s v="3a06850cd3fdcb6cd46cc4b34461530f7129ee56"/>
    <s v="ACTIVO"/>
    <s v="c7377705b286ba1dbe11224af309f9b7c2929cdd"/>
    <n v="246"/>
    <s v="OROCH"/>
    <n v="2017"/>
    <s v="OROCH"/>
    <m/>
    <s v="NUEVO"/>
    <n v="72"/>
    <d v="2016-10-11T00:00:00"/>
    <d v="2022-10-11T00:00:00"/>
    <m/>
    <n v="62990000"/>
    <n v="31495000"/>
    <n v="31495000"/>
    <n v="876538"/>
    <s v="a69f010680fca3bb97470fe907d42f1759ba6938"/>
    <n v="0.96880611530044081"/>
    <n v="-0.85216124758390532"/>
    <n v="0.99991102471514426"/>
    <n v="0.45290763569369791"/>
    <n v="2.210121609219637"/>
    <x v="1"/>
    <n v="0.5"/>
    <x v="4"/>
  </r>
  <r>
    <s v="ec140ff43d412c4d50d61cec000b3adb1804d51c"/>
    <s v="82f472e3b83f1b9cf650d55180494c556acad042"/>
    <s v="ACTIVO"/>
    <s v="9b732f098fc8c584895c85ad257e84e1bbb6814e"/>
    <n v="74"/>
    <s v="USADOS"/>
    <n v="2019"/>
    <s v="USADOS MM"/>
    <m/>
    <s v="USADO"/>
    <n v="84"/>
    <d v="2020-11-19T00:00:00"/>
    <d v="2027-11-19T00:00:00"/>
    <m/>
    <n v="36000000"/>
    <n v="36000000"/>
    <n v="0"/>
    <n v="840603"/>
    <s v="d4fe067a31477c3902f47c94ed98e66bfafeebdb"/>
    <n v="-2.3785454971413351"/>
    <n v="1.2009447865714571"/>
    <n v="0.60468857480173022"/>
    <n v="-0.89839623087377873"/>
    <n v="-1.811968015379797"/>
    <x v="0"/>
    <n v="1"/>
    <x v="0"/>
  </r>
  <r>
    <s v="386ee1622dbe0cc2f631f7f3c07e1e0724ab92ce"/>
    <s v="cc2c0d9d1a9d827e586c3b73c8ec66757bf2b34b"/>
    <s v="ACTIVO"/>
    <s v="7e56e2af0ef46a9f3840a5080889a18764a6b436"/>
    <n v="60"/>
    <s v="SANDERO"/>
    <n v="2022"/>
    <s v="NUEVO SANDERO PH2"/>
    <m/>
    <s v="NUEVO"/>
    <n v="84"/>
    <d v="2022-03-01T00:00:00"/>
    <d v="2029-03-01T00:00:00"/>
    <m/>
    <n v="51270000"/>
    <n v="21700000"/>
    <n v="29570000"/>
    <n v="452742"/>
    <s v="fc7bdc755b16bdb0247d7a6271249db666c6767c"/>
    <n v="-0.31677095324603838"/>
    <n v="-1.1673152263005571"/>
    <n v="9.0899389914291959E-2"/>
    <n v="-0.56220895590059494"/>
    <n v="1.978077977031208"/>
    <x v="0"/>
    <n v="0.42324946362395161"/>
    <x v="4"/>
  </r>
  <r>
    <s v="1e2bca64e8476fb185d7f28ed34ef8b18a4adeff"/>
    <s v="c5181b7aca8887933371b30f05c8cfd14bdd68b8"/>
    <s v="ACTIVO"/>
    <s v="f92259594cc36db09951704e2e59eef51308995c"/>
    <n v="60"/>
    <s v="SANDERO"/>
    <n v="2020"/>
    <s v="NUEVO SANDERO"/>
    <s v="2e892f86d188d01ec5691b7918003dc271108083"/>
    <s v="NUEVO"/>
    <n v="72"/>
    <d v="2019-04-09T00:00:00"/>
    <d v="2025-04-09T00:00:00"/>
    <m/>
    <n v="35470000"/>
    <n v="15000000"/>
    <n v="20470000"/>
    <n v="347950"/>
    <s v="fc7bdc755b16bdb0247d7a6271249db666c6767c"/>
    <n v="0.88390951643416382"/>
    <n v="-1.1687806444497031"/>
    <n v="-0.54145652994716964"/>
    <n v="-1.9845409977868801E-2"/>
    <n v="-0.57440197704150942"/>
    <x v="1"/>
    <n v="0.42289258528333801"/>
    <x v="4"/>
  </r>
  <r>
    <s v="8d24a3cf7587b4bb6c1d210572c5122996a33982"/>
    <s v="b98e8ef0593cba20bc10fdc129f8725b551ecccf"/>
    <s v="ACTIVO"/>
    <s v="ee14274cd5c46dbe2c8329194c53cc26a88fe49e"/>
    <n v="61"/>
    <s v="LOGAN"/>
    <n v="2022"/>
    <s v="NUEVO LOGAN PH2"/>
    <s v="2e892f86d188d01ec5691b7918003dc271108083"/>
    <s v="NUEVO"/>
    <n v="84"/>
    <d v="2021-07-27T00:00:00"/>
    <d v="2028-07-27T00:00:00"/>
    <m/>
    <n v="45520001"/>
    <n v="36416001"/>
    <n v="9104000"/>
    <n v="702711"/>
    <s v="9659fb85b885d6b16d4aadcd72528889806a6146"/>
    <n v="-1.2748897118797351"/>
    <n v="0.3797023909506651"/>
    <n v="0.52564408481904745"/>
    <n v="0.74227026497819815"/>
    <n v="-0.96114136402222416"/>
    <x v="0"/>
    <n v="0.80000000439367303"/>
    <x v="0"/>
  </r>
  <r>
    <s v="a4394ca139821d05817c180df139a9ef22dcc5d3"/>
    <s v="3efe9c4989bc74d842b740d14780012d9fc352f4"/>
    <s v="ACTIVO"/>
    <s v="f92259594cc36db09951704e2e59eef51308995c"/>
    <n v="48"/>
    <s v="SANDERO"/>
    <n v="2020"/>
    <s v="NUEVO SANDERO"/>
    <s v="2e892f86d188d01ec5691b7918003dc271108083"/>
    <s v="NUEVO"/>
    <n v="72"/>
    <d v="2019-07-10T00:00:00"/>
    <d v="2025-07-10T00:00:00"/>
    <m/>
    <n v="38880000"/>
    <n v="15880000"/>
    <n v="23000000"/>
    <n v="350523"/>
    <s v="cafe2aba4c008cb02fee6101be7ab38b6a34f37b"/>
    <n v="-1.46893908071694"/>
    <n v="-1.2281415707111221"/>
    <n v="-0.22527857001643839"/>
    <n v="-0.58711766669131737"/>
    <n v="-1.11583711881451"/>
    <x v="1"/>
    <n v="0.40843621399176955"/>
    <x v="4"/>
  </r>
  <r>
    <s v="ee20d8f21f29b62bb55694fb840311bcaab23347"/>
    <s v="ad3237468f3213c8e57631d0fbcba083e15a94ce"/>
    <s v="ACTIVO"/>
    <s v="c28baa502860edb7be310d075797cf62fa51e354"/>
    <n v="59"/>
    <s v="SANDERO"/>
    <n v="2020"/>
    <s v="NUEVO SANDERO"/>
    <s v="2e892f86d188d01ec5691b7918003dc271108083"/>
    <s v="NUEVO"/>
    <n v="72"/>
    <d v="2019-02-12T00:00:00"/>
    <d v="2025-02-12T00:00:00"/>
    <m/>
    <n v="46490000"/>
    <n v="23245000"/>
    <n v="23245000"/>
    <n v="571550"/>
    <s v="6c55b3ba21e9cb7dc2512cad991949cb9fc0980d"/>
    <n v="0.2168648110562737"/>
    <n v="-0.85216124758390532"/>
    <n v="0.13042163490563341"/>
    <n v="0.54446991644517162"/>
    <n v="-0.4197062222492236"/>
    <x v="1"/>
    <n v="0.5"/>
    <x v="4"/>
  </r>
  <r>
    <s v="7c211a163c3c4fc5b12b20efe69328a4c3d4aea8"/>
    <s v="5fd19e5b8f789ef45a1bb6274a74357f4125b317"/>
    <s v="ACTIVO"/>
    <s v="a24a0e02d5006b1c2d757c7a4f784b846611a8d0"/>
    <n v="166872296"/>
    <s v="USADOS"/>
    <n v="2013"/>
    <s v="USADOS MM"/>
    <m/>
    <s v="USADO"/>
    <n v="60"/>
    <d v="2021-06-24T00:00:00"/>
    <d v="2026-06-24T00:00:00"/>
    <m/>
    <n v="34900000"/>
    <n v="27920000"/>
    <n v="6980000"/>
    <n v="791333"/>
    <s v="a69f010680fca3bb97470fe907d42f1759ba6938"/>
    <n v="-1.311273968536711"/>
    <n v="0.37970237290931202"/>
    <n v="0.92086653473246149"/>
    <n v="-0.65615364159365008"/>
    <n v="-0.96114136402222416"/>
    <x v="3"/>
    <n v="0.8"/>
    <x v="2"/>
  </r>
  <r>
    <s v="fa76792d54eeae467b013fac75090f5bc4c2543d"/>
    <s v="6954b99ecf58c0f0dfe77c671e1c4d7edf97bc3d"/>
    <s v="ACTIVO"/>
    <s v="ac4cf0c7abcdae09914607ba0408545023141170"/>
    <n v="51"/>
    <s v="KWID"/>
    <n v="2021"/>
    <s v="KWID"/>
    <s v="2e892f86d188d01ec5691b7918003dc271108083"/>
    <s v="NUEVO"/>
    <n v="84"/>
    <d v="2020-06-11T00:00:00"/>
    <d v="2027-06-11T00:00:00"/>
    <m/>
    <n v="37150000"/>
    <n v="14990000"/>
    <n v="22160000"/>
    <n v="304898"/>
    <s v="b53b0bf5f413cb9aab27f8e13ca1e90e2ee4fea7"/>
    <n v="0.1077120410853462"/>
    <n v="-1.2484134754410769"/>
    <n v="-0.22527857001643839"/>
    <n v="-0.30143784114487621"/>
    <n v="1.127251325673635"/>
    <x v="0"/>
    <n v="0.40349932705248992"/>
    <x v="4"/>
  </r>
  <r>
    <s v="03a32735dad0b71559c046f65eb569fcdfc2c504"/>
    <s v="07b62e97df842ace4b2f22c5afa8e60c4841f85a"/>
    <s v="ACTIVO"/>
    <s v="7e56e2af0ef46a9f3840a5080889a18764a6b436"/>
    <n v="62"/>
    <s v="SANDERO"/>
    <n v="2022"/>
    <s v="NUEVO SANDERO PH2"/>
    <m/>
    <s v="NUEVO"/>
    <n v="84"/>
    <d v="2021-12-20T00:00:00"/>
    <d v="2028-12-20T00:00:00"/>
    <m/>
    <n v="49870000"/>
    <n v="50970000"/>
    <n v="0"/>
    <n v="1156006"/>
    <s v="edd3e3971c7682aef3b7cd52dd2cd903e176afbf"/>
    <n v="-7.420924219953294E-2"/>
    <n v="1.2915169396723549"/>
    <n v="0.2094661248883162"/>
    <n v="2.0218623488084262"/>
    <n v="0.1217289195237771"/>
    <x v="0"/>
    <n v="1.0220573491076799"/>
    <x v="0"/>
  </r>
  <r>
    <s v="2a2078a18bb2d115a0ae82b41c0ff51e35cf660b"/>
    <s v="459485ba3bf3535e6e5b595d0ff0153b835d55ea"/>
    <s v="ACTIVO"/>
    <s v="d70c5ad6d9927086d188b2a0af85d533acdf3336"/>
    <n v="60"/>
    <s v="SANDERO"/>
    <n v="2021"/>
    <s v="NUEVO SANDERO PH2"/>
    <s v="2e892f86d188d01ec5691b7918003dc271108083"/>
    <s v="NUEVO"/>
    <n v="60"/>
    <d v="2021-05-01T00:00:00"/>
    <d v="2026-05-01T00:00:00"/>
    <m/>
    <n v="52240000"/>
    <n v="23046036"/>
    <n v="29193964"/>
    <n v="575489"/>
    <s v="36727a42f7d9d9b5c86e6b682480899823376709"/>
    <n v="-0.1348496699611593"/>
    <n v="-1.093783530783613"/>
    <n v="-0.18575632502509701"/>
    <n v="-0.25506192929305771"/>
    <n v="-1.1931849962106531"/>
    <x v="3"/>
    <n v="0.44115689127105667"/>
    <x v="4"/>
  </r>
  <r>
    <s v="1f637768bd23eb445295a19c175f633ce60ef676"/>
    <s v="33e7a98defc0bd39bc810c80493f88ce742289b8"/>
    <s v="ACTIVO"/>
    <s v="5a56327f05b6ed8e8875facf6e3fe3c3e5debf50"/>
    <n v="87"/>
    <s v="LOGAN"/>
    <n v="2022"/>
    <s v="NUEVO LOGAN PH2"/>
    <s v="2e892f86d188d01ec5691b7918003dc271108083"/>
    <s v="NUEVO"/>
    <n v="84"/>
    <d v="2021-05-21T00:00:00"/>
    <d v="2028-05-21T00:00:00"/>
    <m/>
    <n v="50379176"/>
    <n v="51237176"/>
    <n v="0"/>
    <n v="1264382"/>
    <s v="bcea55f18d716a78cffe6d51a537622fc3feb487"/>
    <n v="-0.97168757307160336"/>
    <n v="1.2708770529231459"/>
    <n v="-0.66829722386866208"/>
    <n v="0.4909497769021382"/>
    <n v="-1.1931849962106531"/>
    <x v="0"/>
    <n v="1.0170308462369453"/>
    <x v="0"/>
  </r>
  <r>
    <s v="6dda42ed0875a60850fe872326b399c64586d3ae"/>
    <s v="1c08ca6d4abbcd7db360706f21cb64ba56dbb352"/>
    <s v="ACTIVO"/>
    <s v="1c5a577a2c2ed59bf18f299d7c9ae94a37220d31"/>
    <n v="76"/>
    <s v="KWID"/>
    <n v="2021"/>
    <s v="KWID"/>
    <s v="2e892f86d188d01ec5691b7918003dc271108083"/>
    <s v="NUEVO"/>
    <n v="72"/>
    <d v="2020-11-27T00:00:00"/>
    <d v="2026-11-27T00:00:00"/>
    <m/>
    <n v="39620000"/>
    <n v="23750000"/>
    <n v="15870000"/>
    <n v="500953"/>
    <s v="cca028d5175addbf7cc3ee31799dcae7f9872a54"/>
    <n v="0.1198401266376715"/>
    <n v="-0.44382011812544381"/>
    <n v="-0.94749538834756875"/>
    <n v="-1.5875841420984669E-2"/>
    <n v="0.35377255171220601"/>
    <x v="1"/>
    <n v="0.59944472488642098"/>
    <x v="4"/>
  </r>
  <r>
    <s v="cec7f92394db86477b60ec29d823cac635a2ff7a"/>
    <s v="b5068a97649a5bf3c754e32e28d237b00458a77f"/>
    <s v="ACTIVO"/>
    <s v="3442fd2b0a938d687196a2165725a50c271c2935"/>
    <n v="61"/>
    <s v="STEPWAY"/>
    <n v="2020"/>
    <s v="NUEVO STEPWAY PH2"/>
    <s v="2e892f86d188d01ec5691b7918003dc271108083"/>
    <s v="NUEVO"/>
    <n v="24"/>
    <d v="2020-01-31T00:00:00"/>
    <d v="2022-01-31T00:00:00"/>
    <m/>
    <n v="52470000"/>
    <n v="26235000"/>
    <n v="26235000"/>
    <n v="1123296"/>
    <s v="d087e61ba1153cd65cef59d4319bb1223fff39d1"/>
    <n v="-0.8018943753390495"/>
    <n v="-0.85216124758390532"/>
    <n v="-4.4146365390986242"/>
    <n v="-0.42382103374926111"/>
    <n v="-0.72909773183379534"/>
    <x v="2"/>
    <n v="0.5"/>
    <x v="4"/>
  </r>
  <r>
    <s v="33ea528ec974204ebf31a853c4d66d87b858ab5f"/>
    <s v="2971a872c0e79cdb770d28a4dd230592675a3ca4"/>
    <s v="ACTIVO"/>
    <s v="d70c5ad6d9927086d188b2a0af85d533acdf3336"/>
    <n v="220"/>
    <s v="SANDERO"/>
    <n v="2021"/>
    <s v="NUEVO SANDERO PH2"/>
    <s v="2e892f86d188d01ec5691b7918003dc271108083"/>
    <s v="NUEVO"/>
    <n v="72"/>
    <d v="2020-03-11T00:00:00"/>
    <d v="2026-03-11T00:00:00"/>
    <m/>
    <n v="40990000"/>
    <n v="36493118"/>
    <n v="4496882"/>
    <n v="881740"/>
    <s v="d5e3c217d8ea2998bad4e657513b99b45ba38544"/>
    <n v="-2.6574914648448171"/>
    <n v="0.75046537358855214"/>
    <n v="-2.7667345059731379E-2"/>
    <n v="-0.35018321369298189"/>
    <n v="0.74051193869292065"/>
    <x v="1"/>
    <n v="0.89029319346182001"/>
    <x v="0"/>
  </r>
  <r>
    <s v="4002f1f579431272f191e3ccb3272305ec9ecdd1"/>
    <s v="4325102d20280654872aaaffa27c62143b67d62e"/>
    <s v="ACTIVO"/>
    <s v="f7b438840c64ae9000aab867b7717cd5d6c7a56e"/>
    <n v="46"/>
    <s v="LOGAN"/>
    <n v="2019"/>
    <s v="NUEVO LOGAN"/>
    <m/>
    <s v="NUEVO"/>
    <n v="84"/>
    <d v="2018-09-28T00:00:00"/>
    <d v="2025-09-28T00:00:00"/>
    <m/>
    <n v="35407000"/>
    <n v="35407000"/>
    <n v="0"/>
    <n v="736310"/>
    <s v="b0dba703f37b44650008cc7ee9293429cffbd118"/>
    <n v="-0.58358883539719453"/>
    <n v="1.2009447865714571"/>
    <n v="-0.23287664257153359"/>
    <n v="-0.26617008317782342"/>
    <n v="-1.1931849962106531"/>
    <x v="0"/>
    <n v="1"/>
    <x v="0"/>
  </r>
  <r>
    <s v="aeae9dc2eb0174a2c2a7d7b1b6b829eeea6e487e"/>
    <s v="f26afa2ce68d5e6be56788c173fba80c0fbb2596"/>
    <s v="ACTIVO"/>
    <s v="c93985e1a5aff2af18ae43ce6da3c9e318eea67e"/>
    <n v="60"/>
    <s v="USADOS"/>
    <n v="2020"/>
    <s v="USADOS MM"/>
    <s v="2e892f86d188d01ec5691b7918003dc271108083"/>
    <s v="USADO"/>
    <n v="72"/>
    <d v="2020-10-15T00:00:00"/>
    <d v="2026-10-15T00:00:00"/>
    <m/>
    <n v="46000000"/>
    <n v="46000000"/>
    <n v="0"/>
    <n v="1164929"/>
    <s v="020c0af0c6b1f49dd2abd22ccee1f537b59bc1bc"/>
    <n v="-1.832781647286698"/>
    <n v="1.2009447865714571"/>
    <n v="0.68373306478441309"/>
    <n v="-0.2412739847286697"/>
    <n v="-1.3478807510029389"/>
    <x v="1"/>
    <n v="1"/>
    <x v="0"/>
  </r>
  <r>
    <s v="056d9c60de54000cc2bcc63bb716c28d5eed1aa5"/>
    <s v="4463318159602bad66c3ed07913b61b178185ad7"/>
    <s v="ACTIVO"/>
    <s v="4dcf3dca56083c3a0fe91be33a9bd7cd9ba0109e"/>
    <n v="62"/>
    <s v="LOGAN"/>
    <n v="2021"/>
    <s v="NUEVO LOGAN PH2"/>
    <s v="2e892f86d188d01ec5691b7918003dc271108083"/>
    <s v="NUEVO"/>
    <n v="48"/>
    <d v="2021-01-02T00:00:00"/>
    <d v="2025-01-02T00:00:00"/>
    <m/>
    <n v="50283800"/>
    <n v="30283800"/>
    <n v="20000000"/>
    <n v="842534"/>
    <s v="1a54234f7c81795f4271e355943d9c170a12a279"/>
    <n v="0.45942652210277918"/>
    <n v="-0.43226991411175503"/>
    <n v="-1.0124842266437759"/>
    <n v="-0.11183153178679579"/>
    <n v="-0.26501046745693763"/>
    <x v="5"/>
    <n v="0.60225758594219214"/>
    <x v="2"/>
  </r>
  <r>
    <s v="dcf5bcbc63927c669bdfc8af5513920c14d982f9"/>
    <s v="5d39bf07808bb0790024c3e30370457bbf9e69d9"/>
    <s v="ACTIVO"/>
    <s v="7f22d9d1b26328e8bc33183cd50a33df11a0448b"/>
    <n v="291"/>
    <s v="KWID"/>
    <n v="2022"/>
    <s v="KWID"/>
    <s v="2e892f86d188d01ec5691b7918003dc271108083"/>
    <s v="NUEVO"/>
    <n v="84"/>
    <d v="2021-08-24T00:00:00"/>
    <d v="2028-08-24T00:00:00"/>
    <m/>
    <n v="39880000"/>
    <n v="41480000"/>
    <n v="0"/>
    <n v="873656"/>
    <s v="2af90d6a2f5bbb3be191863ff06e138bd50b2305"/>
    <n v="-1.456810995164614"/>
    <n v="1.3656874974364801"/>
    <n v="0.2094661248883162"/>
    <n v="-0.55658252394605479"/>
    <n v="-1.425228628399082"/>
    <x v="0"/>
    <n v="1.0401203610832497"/>
    <x v="0"/>
  </r>
  <r>
    <s v="57c62b59929b6017d56e5e4f02bece3612d8a75e"/>
    <s v="1c2cdf24425a1efe0ad126126074e60d4f570838"/>
    <s v="ACTIVO"/>
    <s v="c68c074cfeb538be28c92667e7af1fc11090b603"/>
    <n v="87"/>
    <s v="KWID"/>
    <n v="2022"/>
    <s v="KWID"/>
    <s v="2e892f86d188d01ec5691b7918003dc271108083"/>
    <s v="NUEVO"/>
    <n v="84"/>
    <d v="2021-04-29T00:00:00"/>
    <d v="2028-04-29T00:00:00"/>
    <m/>
    <n v="36390000"/>
    <n v="31390000"/>
    <n v="5000000"/>
    <n v="661140"/>
    <s v="bcea55f18d716a78cffe6d51a537622fc3feb487"/>
    <n v="-0.93530331641462749"/>
    <n v="0.6367496686392331"/>
    <n v="0.2094661248883162"/>
    <n v="-0.51797614640427814"/>
    <n v="1.7460343448427791"/>
    <x v="0"/>
    <n v="0.86259961527892282"/>
    <x v="0"/>
  </r>
  <r>
    <s v="947a017fc3d0bf5f31da1de364e1147a90629f6b"/>
    <s v="0e7e4abedab471b0af2b8eadf1c41057d36a3a66"/>
    <s v="ACTIVO"/>
    <s v="1216795590a41fa2f02be463555490faf39ceac6"/>
    <n v="84"/>
    <s v="LOGAN"/>
    <n v="2019"/>
    <s v="NUEVO LOGAN"/>
    <m/>
    <s v="NUEVO"/>
    <n v="84"/>
    <d v="2018-01-10T00:00:00"/>
    <d v="2025-01-10T00:00:00"/>
    <m/>
    <n v="45100000"/>
    <n v="40590000"/>
    <n v="4510000"/>
    <n v="805515"/>
    <s v="0b9e5ef7ecdb21c3df2e91f8c180559e4790ebd3"/>
    <n v="0.28963332437022532"/>
    <n v="0.79032357974038436"/>
    <n v="0.1695241536551674"/>
    <n v="1.4212726004189149"/>
    <n v="1.7460343448427791"/>
    <x v="0"/>
    <n v="0.9"/>
    <x v="0"/>
  </r>
  <r>
    <s v="03c1d4f09e3751b8ff154d215825b59951039b0d"/>
    <s v="3446212b829b59318e68175854ad742458028196"/>
    <s v="ACTIVO"/>
    <s v="2e9ae2e26ce3f173faf3b26ea07e7337fb634af0"/>
    <n v="62"/>
    <s v="USADOS"/>
    <n v="2017"/>
    <s v="USADOS MM"/>
    <m/>
    <s v="USADO"/>
    <n v="84"/>
    <d v="2020-02-26T00:00:00"/>
    <d v="2027-02-26T00:00:00"/>
    <m/>
    <n v="45800000"/>
    <n v="45800000"/>
    <n v="0"/>
    <n v="1275353"/>
    <s v="f99cba83470b6744b02cb8a0d0c03e84221970cc"/>
    <n v="-0.34102712435068899"/>
    <n v="1.2009447865714571"/>
    <n v="1.513700209602582"/>
    <n v="-0.72556134866853383"/>
    <n v="-0.96114136402222416"/>
    <x v="0"/>
    <n v="1"/>
    <x v="0"/>
  </r>
  <r>
    <s v="ab3998880ef272f1514daf283fa9fc40da08327e"/>
    <s v="560edf2684f945f0b6e729e03a2fd07b68cb2331"/>
    <s v="ACTIVO"/>
    <s v="7f22d9d1b26328e8bc33183cd50a33df11a0448b"/>
    <n v="236"/>
    <s v="KWID"/>
    <n v="2022"/>
    <s v="KWID"/>
    <s v="2e892f86d188d01ec5691b7918003dc271108083"/>
    <s v="NUEVO"/>
    <n v="84"/>
    <d v="2021-09-29T00:00:00"/>
    <d v="2028-09-29T00:00:00"/>
    <m/>
    <n v="40700000"/>
    <n v="40700000"/>
    <n v="0"/>
    <n v="763618"/>
    <s v="e05a7593bcbc82d3470e473adb88137dfd0ae415"/>
    <n v="-1.250633540775085"/>
    <n v="1.2009447865714571"/>
    <n v="0.2094661248883162"/>
    <n v="-3.6323434237369341E-2"/>
    <n v="-1.11583711881451"/>
    <x v="0"/>
    <n v="1"/>
    <x v="0"/>
  </r>
  <r>
    <s v="3562efe05e5848a765b335c7468eb6cd14db84ad"/>
    <s v="7937b649ecb2c6b346f99950b7b1e3af3faeb9ca"/>
    <s v="ACTIVO"/>
    <s v="12c36713e4f8b8e0c22c25a0bcc14d180cb3210c"/>
    <n v="62"/>
    <s v="DUSTER"/>
    <n v="2021"/>
    <s v="DUSTER Servicio PÃºblico"/>
    <s v="2e892f86d188d01ec5691b7918003dc271108083"/>
    <s v="NUEVO"/>
    <n v="60"/>
    <d v="2021-01-21T00:00:00"/>
    <d v="2026-01-21T00:00:00"/>
    <m/>
    <n v="66781395"/>
    <n v="45999999"/>
    <n v="20781396"/>
    <n v="1162832"/>
    <s v="1a54234f7c81795f4271e355943d9c170a12a279"/>
    <n v="-1.420426738507639"/>
    <n v="-7.6848512768040778E-2"/>
    <n v="1.185489993161002E-2"/>
    <n v="-0.66443264812232217"/>
    <n v="0.58581618390063472"/>
    <x v="3"/>
    <n v="0.68881458675728469"/>
    <x v="2"/>
  </r>
  <r>
    <s v="656f23682ddc808d0a1fc15454c48f825f2bdd46"/>
    <s v="1fe5664b1b972a3e2d6a802197184f6d8c35d6e4"/>
    <s v="ACTIVO"/>
    <s v="f88a35e356e13696950aa34e4865ce03f603fe89"/>
    <n v="60"/>
    <s v="DUSTER"/>
    <n v="2019"/>
    <s v="DUSTER"/>
    <m/>
    <s v="NUEVO"/>
    <n v="84"/>
    <d v="2018-12-28T00:00:00"/>
    <d v="2025-12-28T00:00:00"/>
    <m/>
    <n v="62960000"/>
    <n v="62960000"/>
    <n v="0"/>
    <n v="1297916"/>
    <s v="002cf26c2c656a51db8195e4bd8bbcee3903d748"/>
    <n v="1.1992397407946209"/>
    <n v="1.2009447865714571"/>
    <n v="-0.34343043998478862"/>
    <n v="0.1342694383021773"/>
    <n v="-0.26501046745693763"/>
    <x v="0"/>
    <n v="1"/>
    <x v="0"/>
  </r>
  <r>
    <s v="34deb7e65211562ffed627b52e314b3b683afd46"/>
    <s v="72dc9f3b0a84a56e51f8b9490b28ff6edcb851db"/>
    <s v="ACTIVO"/>
    <s v="f2e0a4c87ca5f1b7da28f8e7dd8b3b081a680871"/>
    <n v="40"/>
    <s v="STEPWAY"/>
    <n v="2018"/>
    <s v="NUEVO STEPWAY"/>
    <m/>
    <s v="NUEVO"/>
    <n v="72"/>
    <d v="2017-06-04T00:00:00"/>
    <d v="2023-06-04T00:00:00"/>
    <m/>
    <n v="43150000"/>
    <n v="38750000"/>
    <n v="4400000"/>
    <n v="597437"/>
    <s v="4d251d0521ebf48b96f0933b0dd444a04ee5a122"/>
    <n v="-1.189993113013458"/>
    <n v="0.78223486535321363"/>
    <n v="0.28261682056442072"/>
    <n v="-0.3929539872785065"/>
    <n v="1.3592949578620639"/>
    <x v="1"/>
    <n v="0.89803012746234068"/>
    <x v="0"/>
  </r>
  <r>
    <s v="39ad54ad68980ce4e13fa943b9ab2533cef9f881"/>
    <s v="580fc72a70d5e7173efe69c5b148951ef406698e"/>
    <s v="ACTIVO"/>
    <s v="5a56327f05b6ed8e8875facf6e3fe3c3e5debf50"/>
    <n v="7"/>
    <s v="DUSTER"/>
    <n v="2022"/>
    <s v="NUEVA DUSTER"/>
    <s v="2e892f86d188d01ec5691b7918003dc271108083"/>
    <s v="NUEVO"/>
    <n v="84"/>
    <d v="2021-07-28T00:00:00"/>
    <d v="2028-07-28T00:00:00"/>
    <m/>
    <n v="85925000"/>
    <n v="75925000"/>
    <n v="10000000"/>
    <n v="1551143"/>
    <s v="f1d1664111e6f2f8ade0ee2a6ae1e5655406ed0c"/>
    <n v="0.41091417989347812"/>
    <n v="0.72306150832755522"/>
    <n v="-0.1706768232603055"/>
    <n v="1.381165686134189"/>
    <n v="-0.80644560922993824"/>
    <x v="0"/>
    <n v="0.88361943555426248"/>
    <x v="0"/>
  </r>
  <r>
    <s v="7777351411591319fea90d5059d0586f907c7e00"/>
    <s v="9642f2827b2abc6e6fcc023e398d9d329f9c52c4"/>
    <s v="ACTIVO"/>
    <s v="199c6dec4e012c479e3865ff88b5346ccb60b104"/>
    <n v="236"/>
    <s v="STEPWAY"/>
    <n v="2022"/>
    <s v="NUEVO STEPWAY PH2"/>
    <s v="2e892f86d188d01ec5691b7918003dc271108083"/>
    <s v="NUEVO"/>
    <n v="84"/>
    <d v="2021-08-04T00:00:00"/>
    <d v="2028-08-04T00:00:00"/>
    <m/>
    <n v="63730000"/>
    <n v="56730000"/>
    <n v="7000000"/>
    <n v="1187343"/>
    <s v="e05a7593bcbc82d3470e473adb88137dfd0ae415"/>
    <n v="-4.9953071094882402E-2"/>
    <n v="0.74992510230698051"/>
    <n v="0.13042163490563341"/>
    <n v="0.70597924782545363"/>
    <n v="0.43112042910834891"/>
    <x v="0"/>
    <n v="0.89016161933155502"/>
    <x v="0"/>
  </r>
  <r>
    <s v="deb5e8046c0f802c940b167cdaa0489c64d2722c"/>
    <s v="04d4b6ac5a603f045821aa259c91d63ae59871f3"/>
    <s v="ACTIVO"/>
    <s v="f9549cb27bbedcfb8966ed57bc461cd34c30c623"/>
    <n v="77"/>
    <s v="SANDERO"/>
    <n v="2022"/>
    <s v="NUEVO SANDERO PH2"/>
    <s v="2e892f86d188d01ec5691b7918003dc271108083"/>
    <s v="NUEVO"/>
    <n v="24"/>
    <d v="2021-07-16T00:00:00"/>
    <d v="2023-07-16T00:00:00"/>
    <m/>
    <n v="50752300"/>
    <n v="10355300"/>
    <n v="40397000"/>
    <n v="503192"/>
    <s v="2141bd06ec949dc96e6cd2fa75a8353e56eae24c"/>
    <n v="0.32601758102720108"/>
    <n v="-2.067451895422233"/>
    <n v="-1.015723469843266"/>
    <n v="-0.53135784080866399"/>
    <n v="1.9007300996350649"/>
    <x v="2"/>
    <n v="0.20403607324200085"/>
    <x v="1"/>
  </r>
  <r>
    <s v="2e760c7c9b02b7f5b956a420d35c5be3884bfca8"/>
    <s v="97ee6c1396d79dfcd72bbfabbaffd7c55fa7d67c"/>
    <s v="ACTIVO"/>
    <s v="9b732f098fc8c584895c85ad257e84e1bbb6814e"/>
    <n v="76"/>
    <s v="USADOS"/>
    <n v="2017"/>
    <s v="USADOS MM"/>
    <m/>
    <s v="USADO"/>
    <n v="84"/>
    <d v="2020-08-27T00:00:00"/>
    <d v="2027-08-27T00:00:00"/>
    <m/>
    <n v="32000000"/>
    <n v="32000000"/>
    <n v="0"/>
    <n v="721642"/>
    <s v="e479a237a33c879450fd7f632a21723886088e64"/>
    <n v="-0.93530331641462749"/>
    <n v="1.2009447865714571"/>
    <n v="1.078955514697826"/>
    <n v="-0.65606004474306134"/>
    <n v="-1.3478807510029389"/>
    <x v="0"/>
    <n v="1"/>
    <x v="0"/>
  </r>
  <r>
    <s v="f75ff8697225c0fb18c8bfa2276b8b592ccd5c78"/>
    <s v="b786c10b7eda1553db03f66a7974d5556adc558b"/>
    <s v="ACTIVO"/>
    <s v="8755282562f500d9f6dcb85211a47e8d88e90dcb"/>
    <n v="220"/>
    <s v="SANDERO"/>
    <n v="2020"/>
    <s v="NUEVO SANDERO"/>
    <s v="2e892f86d188d01ec5691b7918003dc271108083"/>
    <s v="NUEVO"/>
    <n v="84"/>
    <d v="2019-06-27T00:00:00"/>
    <d v="2026-06-27T00:00:00"/>
    <m/>
    <n v="34590000"/>
    <n v="24590000"/>
    <n v="10000000"/>
    <n v="507766"/>
    <s v="72e878f6cfde3745264c248cf45004a0c2be87ce"/>
    <n v="1.3690329385271749"/>
    <n v="1.383519758310057E-2"/>
    <n v="0.6442108197930716"/>
    <n v="-1.014609665124993"/>
    <n v="-0.4197062222492236"/>
    <x v="0"/>
    <n v="0.71089910378722176"/>
    <x v="2"/>
  </r>
  <r>
    <s v="099c6b3129f364ee5f6f4cc445627d8d4842c8ac"/>
    <s v="425db540ec024adab673775a2c5068e92ad63e0e"/>
    <s v="ACTIVO"/>
    <s v="19a062e5fbe4358ac9557d4b14dbbfd53150ca9d"/>
    <n v="38"/>
    <s v="DUSTER"/>
    <n v="2020"/>
    <s v="DUSTER"/>
    <s v="2e892f86d188d01ec5691b7918003dc271108083"/>
    <s v="NUEVO"/>
    <n v="72"/>
    <d v="2020-03-11T00:00:00"/>
    <d v="2026-03-11T00:00:00"/>
    <m/>
    <n v="62640000"/>
    <n v="31320000"/>
    <n v="31320000"/>
    <n v="831018"/>
    <s v="5e3c98b1bb0855a93259aebb90f7fa3ff5c1c2d8"/>
    <n v="5.9199698876045093E-2"/>
    <n v="-0.85216124758390532"/>
    <n v="0.80229979975843724"/>
    <n v="1.25561181724018"/>
    <n v="0.27642467431606299"/>
    <x v="1"/>
    <n v="0.5"/>
    <x v="4"/>
  </r>
  <r>
    <s v="1914aa38551b05affac8fecd1fcada32a0140940"/>
    <s v="f247b5320ed0385c0d3340a7feea96a589acc637"/>
    <s v="ACTIVO"/>
    <s v="ac4cf0c7abcdae09914607ba0408545023141170"/>
    <n v="38"/>
    <s v="KWID"/>
    <n v="2021"/>
    <s v="KWID"/>
    <s v="2e892f86d188d01ec5691b7918003dc271108083"/>
    <s v="NUEVO"/>
    <n v="84"/>
    <d v="2020-11-30T00:00:00"/>
    <d v="2027-11-30T00:00:00"/>
    <m/>
    <n v="39720000"/>
    <n v="39720000"/>
    <n v="0"/>
    <n v="839224"/>
    <s v="d2d2bc23d15981022aec65b1ffb2993f93c8d625"/>
    <n v="-0.72912586202509788"/>
    <n v="1.2009447865714571"/>
    <n v="0.24898836987965761"/>
    <n v="-0.21784490074619051"/>
    <n v="-1.11583711881451"/>
    <x v="0"/>
    <n v="1"/>
    <x v="0"/>
  </r>
  <r>
    <s v="d2fc91c018af35c8612327afdc5cc374c38d6f57"/>
    <s v="1e2e974991d2235bec7a5e51f56863cea2ce5070"/>
    <s v="ACTIVO"/>
    <s v="7e56e2af0ef46a9f3840a5080889a18764a6b436"/>
    <n v="27"/>
    <s v="SANDERO"/>
    <n v="2022"/>
    <s v="NUEVO SANDERO PH2"/>
    <m/>
    <s v="NUEVO"/>
    <n v="84"/>
    <d v="2021-12-22T00:00:00"/>
    <d v="2028-12-22T00:00:00"/>
    <m/>
    <n v="60242300"/>
    <n v="44885897"/>
    <n v="15356403"/>
    <n v="991450"/>
    <s v="7c620676a3142bbcb0d8a97ffebbdc12de3145fd"/>
    <n v="-0.25613052548441212"/>
    <n v="0.1542276571716327"/>
    <n v="-0.1462340800337556"/>
    <n v="-0.45435617649452359"/>
    <n v="-0.1103147126646518"/>
    <x v="0"/>
    <n v="0.74508936411790383"/>
    <x v="2"/>
  </r>
  <r>
    <s v="2f6e3818522195433a1d002c9252709db4ee41a9"/>
    <s v="41054805b70c6d5cc0e6160e36e46fdfecccae9f"/>
    <s v="ACTIVO"/>
    <s v="b015fc4d0ad8050efb8f4d92b7490b29a1fa8737"/>
    <n v="236"/>
    <s v="LOGAN"/>
    <n v="2022"/>
    <s v="NUEVO LOGAN PH2"/>
    <s v="2e892f86d188d01ec5691b7918003dc271108083"/>
    <s v="NUEVO"/>
    <n v="84"/>
    <d v="2021-08-24T00:00:00"/>
    <d v="2028-08-24T00:00:00"/>
    <m/>
    <n v="46274200"/>
    <n v="47353200"/>
    <n v="0"/>
    <n v="997359"/>
    <s v="e05a7593bcbc82d3470e473adb88137dfd0ae415"/>
    <n v="9.5583955533020917E-2"/>
    <n v="1.2966915055143511"/>
    <n v="0.2094661248883162"/>
    <n v="-0.82343311924161011"/>
    <n v="-0.4197062222492236"/>
    <x v="0"/>
    <n v="1.0233175289902365"/>
    <x v="0"/>
  </r>
  <r>
    <s v="c0902b242c26b407533ed4c0c665692f4b051900"/>
    <s v="c0f98799c6f008974f3e0b645f1000f2919f3b5b"/>
    <s v="ACTIVO"/>
    <s v="bfed315d38cbfda67af6aaae0fb2f542415656d0"/>
    <n v="246"/>
    <s v="USADOS"/>
    <n v="2021"/>
    <s v="USADOS MM"/>
    <s v="2e892f86d188d01ec5691b7918003dc271108083"/>
    <s v="USADO"/>
    <n v="84"/>
    <d v="2021-08-30T00:00:00"/>
    <d v="2028-08-30T00:00:00"/>
    <m/>
    <n v="58090000"/>
    <n v="19090000"/>
    <n v="39000000"/>
    <n v="405885"/>
    <s v="9d7bd38b98da3721b9fbc0b7b5f1a754213bcdf8"/>
    <n v="-0.29251478214138787"/>
    <n v="-1.5558510589117289"/>
    <n v="0.32803285986234038"/>
    <n v="-0.34200178685960447"/>
    <n v="-0.34235834485308059"/>
    <x v="0"/>
    <n v="0.3286279910483732"/>
    <x v="1"/>
  </r>
  <r>
    <s v="826be29e495b013c693ad5cb2d2df58c09414f02"/>
    <s v="5e551f3599d3210d3aea6023410266914c5be188"/>
    <s v="ACTIVO"/>
    <s v="ee14274cd5c46dbe2c8329194c53cc26a88fe49e"/>
    <n v="38"/>
    <s v="LOGAN"/>
    <n v="2022"/>
    <s v="NUEVO LOGAN PH2"/>
    <s v="2e892f86d188d01ec5691b7918003dc271108083"/>
    <s v="NUEVO"/>
    <n v="84"/>
    <d v="2021-07-15T00:00:00"/>
    <d v="2028-07-15T00:00:00"/>
    <m/>
    <n v="57440000"/>
    <n v="45952000"/>
    <n v="11488000"/>
    <n v="992414"/>
    <s v="e930ed8a49045100853f6396856eaf443e98b2ef"/>
    <n v="-2.1844961283041311"/>
    <n v="0.37970237290931202"/>
    <n v="0.52564408481904745"/>
    <n v="0.1736056721363107"/>
    <n v="-0.65174985443765243"/>
    <x v="0"/>
    <n v="0.8"/>
    <x v="2"/>
  </r>
  <r>
    <s v="3d93dd2dac8000dcb8ba7a6938d0f2524fbcd9e7"/>
    <s v="7c55583bce8634dc798c897847ff93c2f5a7fa55"/>
    <s v="ACTIVO"/>
    <s v="a77c76312e7298e8d8cbf37d37191bb75af8eded"/>
    <n v="87"/>
    <s v="DUSTER"/>
    <n v="2021"/>
    <s v="DUSTER"/>
    <s v="2e892f86d188d01ec5691b7918003dc271108083"/>
    <s v="NUEVO"/>
    <n v="84"/>
    <d v="2020-11-27T00:00:00"/>
    <d v="2027-11-27T00:00:00"/>
    <m/>
    <n v="62965000"/>
    <n v="44965000"/>
    <n v="18000000"/>
    <n v="981536"/>
    <s v="bcea55f18d716a78cffe6d51a537622fc3feb487"/>
    <n v="-0.74125394757742313"/>
    <n v="2.7089196488187649E-2"/>
    <n v="-0.30432305999912118"/>
    <n v="-0.5336712097753431"/>
    <n v="0.66316406129677774"/>
    <x v="0"/>
    <n v="0.71412689589454459"/>
    <x v="2"/>
  </r>
  <r>
    <s v="74bdf135f9e5ae5990800f0663b6bc47bc7a97b6"/>
    <s v="50205e51f8d3c2d17d500d3ab13dffd009b2e999"/>
    <s v="ACTIVO"/>
    <s v="6648af67f03298939d81dcc99a6dd35d71c01ed8"/>
    <n v="220"/>
    <s v="DUSTER"/>
    <n v="2022"/>
    <s v="NUEVA DUSTER Servicio PÃºblico"/>
    <s v="2e892f86d188d01ec5691b7918003dc271108083"/>
    <s v="NUEVO"/>
    <n v="72"/>
    <d v="2021-10-06T00:00:00"/>
    <d v="2027-10-06T00:00:00"/>
    <m/>
    <n v="72154715"/>
    <n v="72154715"/>
    <n v="0"/>
    <n v="1635812"/>
    <s v="d5dc515a8564af9c1f984f09918a2ce99eeb6f02"/>
    <n v="-0.95955948751927811"/>
    <n v="1.2009447865714571"/>
    <n v="5.1377144922950549E-2"/>
    <n v="-0.43444195296500449"/>
    <n v="-0.96114136402222416"/>
    <x v="1"/>
    <n v="1"/>
    <x v="0"/>
  </r>
  <r>
    <s v="a41270d6b9ef75411d3c87d95cc3bfea25da4845"/>
    <s v="72ffa8f064de98ccad166c9c8ced1fab5ce9fd89"/>
    <s v="ACTIVO"/>
    <s v="124edca39b8159aadaf3c08b9fe65fc5e651b829"/>
    <n v="291"/>
    <s v="STEPWAY"/>
    <n v="2022"/>
    <s v="NUEVO STEPWAY PH2"/>
    <s v="2e892f86d188d01ec5691b7918003dc271108083"/>
    <s v="NUEVO"/>
    <n v="24"/>
    <d v="2021-08-25T00:00:00"/>
    <d v="2023-08-25T00:00:00"/>
    <m/>
    <n v="60550000"/>
    <n v="17550000"/>
    <n v="43000000"/>
    <n v="884131"/>
    <s v="c4635272f238ecd586953b535745e7ed186b29b1"/>
    <n v="-0.32889903879836369"/>
    <n v="-1.715110026597183"/>
    <n v="-0.89715673486924186"/>
    <n v="1.0033649858662721"/>
    <n v="0.27642467431606299"/>
    <x v="2"/>
    <n v="0.2898431048720066"/>
    <x v="1"/>
  </r>
  <r>
    <s v="f48fdcb2f5d0c9d2159cacefef704c26405bb92e"/>
    <s v="67ed5285d1d40f57eab47a97a776cd56394edb59"/>
    <s v="ACTIVO"/>
    <s v="124edca39b8159aadaf3c08b9fe65fc5e651b829"/>
    <n v="84"/>
    <s v="SANDERO"/>
    <n v="2022"/>
    <s v="NUEVO SANDERO PH2"/>
    <s v="2e892f86d188d01ec5691b7918003dc271108083"/>
    <s v="NUEVO"/>
    <n v="36"/>
    <d v="2021-07-10T00:00:00"/>
    <d v="2024-07-10T00:00:00"/>
    <m/>
    <n v="53277330"/>
    <n v="9277330"/>
    <n v="44000000"/>
    <n v="334488"/>
    <s v="0b9e5ef7ecdb21c3df2e91f8c180559e4790ebd3"/>
    <n v="-0.82615054644370001"/>
    <n v="-2.1902411269432012"/>
    <n v="-1.213334694799973"/>
    <n v="9.4088509486666624E-2"/>
    <n v="0.50846830650449182"/>
    <x v="4"/>
    <n v="0.2"/>
    <x v="3"/>
  </r>
  <r>
    <s v="65f91b3181fd837d8b5329735f0f3643e11fc701"/>
    <s v="571bc33ed2019b1578f980f4fc017bc7d2e5f602"/>
    <s v="ACTIVO"/>
    <s v="f92259594cc36db09951704e2e59eef51308995c"/>
    <n v="62"/>
    <s v="STEPWAY"/>
    <n v="2020"/>
    <s v="NUEVO STEPWAY"/>
    <s v="2e892f86d188d01ec5691b7918003dc271108083"/>
    <s v="NUEVO"/>
    <n v="72"/>
    <d v="2019-05-09T00:00:00"/>
    <d v="2025-05-09T00:00:00"/>
    <m/>
    <n v="49270000"/>
    <n v="19270000"/>
    <n v="30000000"/>
    <n v="425352"/>
    <s v="f99cba83470b6744b02cb8a0d0c03e84221970cc"/>
    <n v="1.2234959118992721"/>
    <n v="-1.299285821289752"/>
    <n v="-0.22527857001643839"/>
    <n v="-0.46497709571026707"/>
    <n v="-0.57440197704150942"/>
    <x v="1"/>
    <n v="0.39111020905216154"/>
    <x v="1"/>
  </r>
  <r>
    <s v="40d04162270ac22452971484fb62ff8f6f1e0201"/>
    <s v="462cc8e7830cb389bc988dee97ecba9a08118479"/>
    <s v="ACTIVO"/>
    <s v="1e37c6928f415c93f35587957257b25f2220204d"/>
    <n v="38"/>
    <s v="SANDERO"/>
    <n v="2019"/>
    <s v="NUEVO SANDERO"/>
    <s v="2e892f86d188d01ec5691b7918003dc271108083"/>
    <s v="NUEVO"/>
    <n v="48"/>
    <d v="2019-05-31T00:00:00"/>
    <d v="2023-05-31T00:00:00"/>
    <m/>
    <n v="37990000"/>
    <n v="30392000"/>
    <n v="7598000"/>
    <n v="891917"/>
    <s v="b5c4e6910594107a133dbf0cbaf1206bdb05aab1"/>
    <n v="-0.59571692094951978"/>
    <n v="0.37970237290931202"/>
    <n v="0.76277755476709586"/>
    <n v="0.8630360907282606"/>
    <n v="-1.270532873606796"/>
    <x v="5"/>
    <n v="0.8"/>
    <x v="2"/>
  </r>
  <r>
    <s v="b89b50f31e294b8bd93f3dd006c9773c5032c04d"/>
    <s v="fc944d650662eb58e33fa1bb9aa7c971c577c3a4"/>
    <s v="ACTIVO"/>
    <s v="b0172f2d8be6898a8279a253de8c69dcba4d0e5d"/>
    <n v="74"/>
    <s v="SANDERO"/>
    <n v="2019"/>
    <s v="NUEVO SANDERO"/>
    <s v="2e892f86d188d01ec5691b7918003dc271108083"/>
    <s v="NUEVO"/>
    <n v="36"/>
    <d v="2019-03-29T00:00:00"/>
    <d v="2022-03-29T00:00:00"/>
    <m/>
    <n v="34490000"/>
    <n v="8490000"/>
    <n v="26000000"/>
    <n v="280543"/>
    <s v="7ff3e08f76e3fc5e9a6b10f880d9b79759baf051"/>
    <n v="0.98093420085276606"/>
    <n v="-1.8944890718245659"/>
    <n v="-2.5448968310359512"/>
    <n v="0.30980568492920141"/>
    <n v="-0.57440197704150942"/>
    <x v="4"/>
    <n v="0.24615830675558134"/>
    <x v="1"/>
  </r>
  <r>
    <s v="77e40d9fb2d7f5965d2b8b9b18ece562b14bef42"/>
    <s v="2a79cf8165b1dde68f1e20497db70f3eb15e862c"/>
    <s v="ACTIVO"/>
    <s v="f9549cb27bbedcfb8966ed57bc461cd34c30c623"/>
    <n v="15"/>
    <s v="LOGAN"/>
    <n v="2022"/>
    <s v="NUEVO LOGAN PH2"/>
    <s v="2e892f86d188d01ec5691b7918003dc271108083"/>
    <s v="NUEVO"/>
    <n v="72"/>
    <d v="2021-06-24T00:00:00"/>
    <d v="2027-06-24T00:00:00"/>
    <m/>
    <n v="45523000"/>
    <n v="45523000"/>
    <n v="0"/>
    <n v="1026243"/>
    <s v="930702ec2c3e72d456d907ad7e50a046ee285aa5"/>
    <n v="-8.633732775185822E-2"/>
    <n v="1.2009447865714571"/>
    <n v="-2.7667345059731379E-2"/>
    <n v="-0.61520004090519409"/>
    <n v="-1.1931849962106531"/>
    <x v="1"/>
    <n v="1"/>
    <x v="0"/>
  </r>
  <r>
    <s v="b1064e4dc1ab4523246f4557b1517b090b5a0324"/>
    <s v="326e981d00f4fcb195fc553e114c6dafcd860107"/>
    <s v="ACTIVO"/>
    <s v="dbf8e48963fc4f162fe5fdf117a94083f02b1da5"/>
    <n v="15"/>
    <s v="DUSTER"/>
    <n v="2017"/>
    <s v="DUSTER"/>
    <m/>
    <s v="NUEVO"/>
    <n v="84"/>
    <d v="2017-02-24T00:00:00"/>
    <d v="2024-02-24T00:00:00"/>
    <m/>
    <n v="74990000"/>
    <n v="59992000"/>
    <n v="14998000"/>
    <n v="1225228"/>
    <s v="49e3e3431e014d9c5502f38bae86dc4337782419"/>
    <n v="-9.8465413304183499E-2"/>
    <n v="0.37970237290931202"/>
    <n v="0.51180035141021496"/>
    <n v="-0.34009068520822172"/>
    <n v="0.74051193869292065"/>
    <x v="0"/>
    <n v="0.8"/>
    <x v="2"/>
  </r>
  <r>
    <s v="371ceeeb92b197c6d1db331805c30054706f426f"/>
    <s v="db10acb8f3446da7600a6231d89cf7ac52cab380"/>
    <s v="ACTIVO"/>
    <s v="d134295aa308132952922ea41c885a33d4580c23"/>
    <n v="220"/>
    <s v="KWID"/>
    <n v="2021"/>
    <s v="KWID"/>
    <s v="2e892f86d188d01ec5691b7918003dc271108083"/>
    <s v="NUEVO"/>
    <n v="72"/>
    <d v="2021-08-04T00:00:00"/>
    <d v="2027-08-04T00:00:00"/>
    <m/>
    <n v="40310000"/>
    <n v="32910000"/>
    <n v="7400000"/>
    <n v="641856"/>
    <s v="9ed459202687afab5e2703e866aa192f2b1cf3cb"/>
    <n v="-0.1348496699611593"/>
    <n v="0.44713755994036353"/>
    <n v="-0.492075302853758"/>
    <n v="0.50384987900083511"/>
    <n v="0.1217289195237771"/>
    <x v="1"/>
    <n v="0.8164227238898536"/>
    <x v="0"/>
  </r>
  <r>
    <s v="806df153ea3c3a28cabd805b7f83dafd2f06274b"/>
    <s v="348d434abaa23aa87410e41fded180b8e61f6e25"/>
    <s v="ACTIVO"/>
    <s v="ed70a076f000238f2fdd4bb14c21b7645d6cec7b"/>
    <n v="27"/>
    <s v="USADOS"/>
    <n v="2018"/>
    <s v="USADOS MM"/>
    <m/>
    <s v="USADO"/>
    <n v="24"/>
    <d v="2021-06-28T00:00:00"/>
    <d v="2023-06-28T00:00:00"/>
    <m/>
    <n v="39000000"/>
    <n v="9000000"/>
    <n v="30000000"/>
    <n v="458923"/>
    <s v="fb89e69e4b80e4b8276103d586c8f44bf3e0cdc6"/>
    <n v="-1.1657369419088079"/>
    <n v="-1.9576798813598699"/>
    <n v="-0.46241203996448682"/>
    <n v="-0.96482410630119553"/>
    <n v="1.3592949578620639"/>
    <x v="2"/>
    <n v="0.23076923076923078"/>
    <x v="1"/>
  </r>
  <r>
    <s v="6a39056db8989834e25dff44777c468ac0777c59"/>
    <s v="8c28db89434ecf4a4a95889a7cfd41b933091693"/>
    <s v="ACTIVO"/>
    <s v="b015fc4d0ad8050efb8f4d92b7490b29a1fa8737"/>
    <n v="87"/>
    <s v="SANDERO"/>
    <n v="2022"/>
    <s v="NUEVO SANDERO PH2"/>
    <s v="2e892f86d188d01ec5691b7918003dc271108083"/>
    <s v="NUEVO"/>
    <n v="84"/>
    <d v="2021-07-09T00:00:00"/>
    <d v="2028-07-09T00:00:00"/>
    <m/>
    <n v="46050000"/>
    <n v="46402300"/>
    <n v="0"/>
    <n v="1021922"/>
    <s v="bcea55f18d716a78cffe6d51a537622fc3feb487"/>
    <m/>
    <n v="1.2323588693437879"/>
    <n v="-0.18575632502509701"/>
    <m/>
    <m/>
    <x v="0"/>
    <n v="1.0076503800217156"/>
    <x v="0"/>
  </r>
  <r>
    <s v="fab12aef03e764452264ee2a3e01bd9d47659bd7"/>
    <s v="ea58575cbd285e8cd14c8a0d5872c56427cef5f2"/>
    <s v="ACTIVO"/>
    <s v="4ed602eda8bf7f8f674b77a7266776acb1f1dd2a"/>
    <n v="27"/>
    <s v="KWID"/>
    <n v="2020"/>
    <s v="KWID"/>
    <s v="2e892f86d188d01ec5691b7918003dc271108083"/>
    <s v="NUEVO"/>
    <n v="84"/>
    <d v="2019-06-13T00:00:00"/>
    <d v="2026-06-13T00:00:00"/>
    <m/>
    <n v="35990000"/>
    <n v="35296000"/>
    <n v="694000"/>
    <n v="844372"/>
    <s v="7c3432678acd67d2308be56e34c36d19376809f3"/>
    <n v="-1.202121198565784"/>
    <n v="1.12176414818836"/>
    <n v="0.64220874142854534"/>
    <n v="-0.16357830972452561"/>
    <n v="-1.3478807510029389"/>
    <x v="0"/>
    <n v="0.98071686579605444"/>
    <x v="0"/>
  </r>
  <r>
    <s v="24c1f9d1791d10f80f57419f172630b4fcd749b0"/>
    <s v="d7b6246f291fb352cd3de8ca83d1470aa7f6c06f"/>
    <s v="ACTIVO"/>
    <s v="1ff25d27b02cec75af9b69c7b7ee096d87a6e4b7"/>
    <n v="49"/>
    <s v="SANDERO"/>
    <n v="2022"/>
    <s v="NUEVO SANDERO PH2"/>
    <s v="2e892f86d188d01ec5691b7918003dc271108083"/>
    <s v="NUEVO"/>
    <n v="48"/>
    <d v="2021-05-28T00:00:00"/>
    <d v="2025-05-28T00:00:00"/>
    <m/>
    <n v="51604000"/>
    <n v="21604000"/>
    <n v="30000000"/>
    <n v="576713"/>
    <s v="f248186f337874bbfd7745580f6a68009b7211aa"/>
    <n v="9.5583955533020917E-2"/>
    <n v="-1.186202761086123"/>
    <n v="-1.7925719269481719"/>
    <n v="0.31101381448999232"/>
    <n v="-1.0384892414183671"/>
    <x v="5"/>
    <n v="0.41864971707619564"/>
    <x v="4"/>
  </r>
  <r>
    <s v="075c9115d08a63c8466a0fa387213d65437abaea"/>
    <s v="67376aca7414138d338d9d7e7730ffb2d2785dba"/>
    <s v="ACTIVO"/>
    <s v="a24a0e02d5006b1c2d757c7a4f784b846611a8d0"/>
    <n v="60"/>
    <s v="USADOS"/>
    <n v="2013"/>
    <s v="USADOS MM"/>
    <m/>
    <s v="USADO"/>
    <n v="60"/>
    <d v="2021-09-06T00:00:00"/>
    <d v="2026-09-06T00:00:00"/>
    <m/>
    <n v="29900000"/>
    <n v="29900000"/>
    <n v="0"/>
    <n v="809773"/>
    <s v="020c0af0c6b1f49dd2abd22ccee1f537b59bc1bc"/>
    <n v="-1.2263773696704341"/>
    <n v="1.2009447865714571"/>
    <n v="0.13042163490563341"/>
    <n v="-0.39462412682518222"/>
    <n v="-1.3478807510029389"/>
    <x v="3"/>
    <n v="1"/>
    <x v="0"/>
  </r>
  <r>
    <s v="a06c628c6b0c42ae6e682e7d1659ccb4d8a381ee"/>
    <s v="7d921139e8a8f4845126ae43cb0741e62b2e93c5"/>
    <s v="ACTIVO"/>
    <s v="a77c76312e7298e8d8cbf37d37191bb75af8eded"/>
    <n v="61"/>
    <s v="STEPWAY"/>
    <n v="2021"/>
    <s v="NUEVO STEPWAY PH2"/>
    <s v="2e892f86d188d01ec5691b7918003dc271108083"/>
    <s v="NUEVO"/>
    <n v="84"/>
    <d v="2020-03-08T00:00:00"/>
    <d v="2027-03-08T00:00:00"/>
    <m/>
    <n v="58990000"/>
    <n v="48990000"/>
    <n v="10000000"/>
    <n v="1138898"/>
    <s v="d087e61ba1153cd65cef59d4319bb1223fff39d1"/>
    <n v="-0.78976628978672425"/>
    <n v="0.50485865870050817"/>
    <n v="1.4741779646112401"/>
    <n v="-0.46529041282713152"/>
    <n v="-1.1931849962106531"/>
    <x v="0"/>
    <n v="0.83047974232920829"/>
    <x v="0"/>
  </r>
  <r>
    <s v="cc6a0963a7511c74ff3f5e61785c4bb503121e06"/>
    <s v="fd2d577b4b1663a2567eaa8f4897774abe531a7e"/>
    <s v="ACTIVO"/>
    <s v="a7867200474c1bcd31ba833782f73235bff8f95c"/>
    <n v="76"/>
    <s v="LOGAN"/>
    <n v="2019"/>
    <s v="NUEVO LOGAN"/>
    <s v="2e892f86d188d01ec5691b7918003dc271108083"/>
    <s v="NUEVO"/>
    <n v="84"/>
    <d v="2019-02-14T00:00:00"/>
    <d v="2026-02-14T00:00:00"/>
    <m/>
    <n v="37990000"/>
    <n v="37990000"/>
    <n v="0"/>
    <n v="752508"/>
    <s v="e479a237a33c879450fd7f632a21723886088e64"/>
    <n v="0.44729843655045393"/>
    <n v="1.2009447865714571"/>
    <n v="0.14736086910892229"/>
    <n v="-0.60394518557376098"/>
    <n v="-1.5025765057952249"/>
    <x v="0"/>
    <n v="1"/>
    <x v="0"/>
  </r>
  <r>
    <s v="1dea87e250966f9b4e8b5d4a9af72b62dca2c7f4"/>
    <s v="539800c2cd1fb3d4dc7d7f10516fecf44f5a0692"/>
    <s v="ACTIVO"/>
    <s v="a77c76312e7298e8d8cbf37d37191bb75af8eded"/>
    <n v="220"/>
    <s v="SANDERO"/>
    <n v="2021"/>
    <s v="NUEVO SANDERO PH2"/>
    <s v="2e892f86d188d01ec5691b7918003dc271108083"/>
    <s v="NUEVO"/>
    <n v="84"/>
    <d v="2020-09-11T00:00:00"/>
    <d v="2027-09-11T00:00:00"/>
    <m/>
    <n v="41780000"/>
    <n v="42780000"/>
    <n v="0"/>
    <n v="958848"/>
    <s v="d5dc515a8564af9c1f984f09918a2ce99eeb6f02"/>
    <n v="-1.46893908071694"/>
    <n v="1.2992265498148909"/>
    <n v="0.99991102471514426"/>
    <n v="0.40972231435503392"/>
    <n v="-1.0384892414183671"/>
    <x v="0"/>
    <n v="1.0239348970799425"/>
    <x v="0"/>
  </r>
  <r>
    <s v="2e167e2b6da079c905ec907fcba8796d33f28b03"/>
    <s v="e4029c11489edac9c9037d054a4c7b30357363d1"/>
    <s v="ACTIVO"/>
    <s v="a65c60e59165d9af643419b26154ffd93f642835"/>
    <n v="236"/>
    <s v="STEPWAY"/>
    <n v="2019"/>
    <s v="NUEVO STEPWAY"/>
    <m/>
    <s v="NUEVO"/>
    <n v="60"/>
    <d v="2018-06-21T00:00:00"/>
    <d v="2023-06-21T00:00:00"/>
    <m/>
    <n v="43590000"/>
    <n v="37590000"/>
    <n v="6000000"/>
    <n v="976557"/>
    <s v="b522c57b2ad5bc12ca374e891604193e50995d23"/>
    <n v="1.17498356968997"/>
    <n v="0.63574009719627111"/>
    <n v="0.1599907162850904"/>
    <n v="-0.1845881474518937"/>
    <n v="0.81785981608906366"/>
    <x v="3"/>
    <n v="0.86235375086028909"/>
    <x v="0"/>
  </r>
  <r>
    <s v="e5992aea1b6a783786ca87c0d97991a2a83d9329"/>
    <s v="de7fbb733a74ce5ff223b17b40f1fec711505a11"/>
    <s v="ACTIVO"/>
    <s v="9b73c2b648f019fae020a9be3006e81291c0fbe5"/>
    <n v="62"/>
    <s v="KWID"/>
    <n v="2021"/>
    <s v="KWID"/>
    <s v="2e892f86d188d01ec5691b7918003dc271108083"/>
    <s v="NUEVO"/>
    <n v="84"/>
    <d v="2020-04-12T00:00:00"/>
    <d v="2027-04-12T00:00:00"/>
    <m/>
    <n v="38990000"/>
    <n v="39735000"/>
    <n v="0"/>
    <n v="868887"/>
    <s v="1a54234f7c81795f4271e355943d9c170a12a279"/>
    <n v="-0.122721584408834"/>
    <n v="1.2794040835935521"/>
    <n v="0.68373306478441309"/>
    <n v="0.34490417199625328"/>
    <n v="4.4381042127634142E-2"/>
    <x v="0"/>
    <n v="1.0191074634521673"/>
    <x v="0"/>
  </r>
  <r>
    <s v="5c741d474b2272977077a7df1cd69fe05c3d69dc"/>
    <s v="d0905c57d9adadd72806911d09ad17c1d0162ecc"/>
    <s v="ACTIVO"/>
    <s v="c68c074cfeb538be28c92667e7af1fc11090b603"/>
    <n v="62"/>
    <s v="KWID"/>
    <n v="2022"/>
    <s v="KWID"/>
    <s v="2e892f86d188d01ec5691b7918003dc271108083"/>
    <s v="NUEVO"/>
    <n v="84"/>
    <d v="2021-10-05T00:00:00"/>
    <d v="2028-10-05T00:00:00"/>
    <m/>
    <n v="42170000"/>
    <n v="29170000"/>
    <n v="13000000"/>
    <n v="614363"/>
    <s v="1a54234f7c81795f4271e355943d9c170a12a279"/>
    <n v="-2.4149297537983112"/>
    <n v="-6.4901950161751876E-2"/>
    <n v="-0.7785899998952176"/>
    <n v="-0.89322218369708417"/>
    <n v="-3.2966835268508812E-2"/>
    <x v="0"/>
    <n v="0.69172397438937638"/>
    <x v="2"/>
  </r>
  <r>
    <s v="6a9eaf39928843ccf08049eb3c47b5b1f4cd391b"/>
    <s v="bdef6e2673730a5f529374729301b351a268914e"/>
    <s v="ACTIVO"/>
    <s v="c7ff1159400857bcfab6e099421b79f0c2fe188d"/>
    <n v="236"/>
    <s v="USADOS"/>
    <n v="2019"/>
    <s v="USADOS MM"/>
    <m/>
    <s v="USADO"/>
    <n v="72"/>
    <d v="2020-06-30T00:00:00"/>
    <d v="2026-06-30T00:00:00"/>
    <m/>
    <n v="33000000"/>
    <n v="33000000"/>
    <n v="0"/>
    <n v="879728"/>
    <s v="21a5099f22149f87b9360215c5d9ae9acd4fe6fd"/>
    <n v="-0.3531552099030143"/>
    <n v="1.2009447865714571"/>
    <n v="1.4741779646112401"/>
    <n v="-0.573177710220654"/>
    <n v="-1.1931849962106531"/>
    <x v="1"/>
    <n v="1"/>
    <x v="0"/>
  </r>
  <r>
    <s v="254b67bb88c4ee84268570f610cc5f4117a9db79"/>
    <s v="97da85333c4fed5dcc02f9027f5e1dc83bdd6262"/>
    <s v="ACTIVO"/>
    <s v="d4bf1c4da80afeacae709e1a6fbcf06d8043b643"/>
    <n v="236"/>
    <s v="CAPTUR"/>
    <n v="2021"/>
    <s v="CAPTUR"/>
    <s v="2e892f86d188d01ec5691b7918003dc271108083"/>
    <s v="NUEVO"/>
    <n v="72"/>
    <d v="2020-08-26T00:00:00"/>
    <d v="2026-08-26T00:00:00"/>
    <m/>
    <n v="82690000"/>
    <n v="57883000"/>
    <n v="24807000"/>
    <n v="1390603"/>
    <s v="4ad98a5962ecc122ebac8bf722a72154a2140e61"/>
    <n v="-2.2087522994087809"/>
    <n v="-3.091883392176074E-2"/>
    <n v="0.4070773498450232"/>
    <n v="0.16481951671508691"/>
    <n v="-0.18766259006079469"/>
    <x v="1"/>
    <n v="0.7"/>
    <x v="2"/>
  </r>
  <r>
    <s v="ba318fbfc1c06d00a961910cc1b15abc79addcd4"/>
    <s v="8981039924549201af10d7d5f55207ecd25d704f"/>
    <s v="ACTIVO"/>
    <s v="8755282562f500d9f6dcb85211a47e8d88e90dcb"/>
    <n v="246"/>
    <s v="LOGAN"/>
    <n v="2020"/>
    <s v="NUEVO LOGAN"/>
    <s v="2e892f86d188d01ec5691b7918003dc271108083"/>
    <s v="NUEVO"/>
    <n v="84"/>
    <d v="2019-06-27T00:00:00"/>
    <d v="2026-06-27T00:00:00"/>
    <m/>
    <n v="37790000"/>
    <n v="37790000"/>
    <n v="0"/>
    <n v="800950"/>
    <s v="a69f010680fca3bb97470fe907d42f1759ba6938"/>
    <n v="-0.53507649318789341"/>
    <n v="1.2009447865714571"/>
    <n v="0.96038877972380288"/>
    <n v="0.2088867062523832"/>
    <n v="4.4381042127634142E-2"/>
    <x v="0"/>
    <n v="1"/>
    <x v="0"/>
  </r>
  <r>
    <s v="8ddae2c89bbbad864df6f4c09625196d6e1d4b38"/>
    <s v="c4b462afa9bf467a550aadd9a26adca82449671a"/>
    <s v="ACTIVO"/>
    <s v="d7b2964bfcd5b99ce3166a7365b67abd90d775ed"/>
    <n v="49"/>
    <s v="STEPWAY"/>
    <n v="2018"/>
    <s v="NUEVO STEPWAY"/>
    <m/>
    <s v="NUEVO"/>
    <n v="84"/>
    <d v="2017-05-12T00:00:00"/>
    <d v="2024-05-12T00:00:00"/>
    <m/>
    <n v="48050000"/>
    <n v="32193500"/>
    <n v="15856500"/>
    <n v="680634"/>
    <s v="7b4b50deac96cf6fae5ed6534c753371dda3e07d"/>
    <n v="-0.15910584106580991"/>
    <n v="-0.1541051959710821"/>
    <n v="-2.3352108740352189E-2"/>
    <n v="-0.76321383490324646"/>
    <n v="-0.18766259006079469"/>
    <x v="0"/>
    <n v="0.67"/>
    <x v="2"/>
  </r>
  <r>
    <s v="725113e6ede9fb4a777db279d1ab8d6e4ad71ac3"/>
    <s v="3bb5c7f7c8aeac07ee28c9b7d79353f18672d62d"/>
    <s v="ACTIVO"/>
    <s v="d42a0e1d5792a438fbe63c928d603c193394d0b9"/>
    <n v="83"/>
    <s v="CAPTUR"/>
    <n v="2018"/>
    <s v="CAPTUR"/>
    <m/>
    <s v="NUEVO"/>
    <n v="72"/>
    <d v="2018-01-24T00:00:00"/>
    <d v="2024-01-24T00:00:00"/>
    <m/>
    <n v="74990000"/>
    <n v="54990000"/>
    <n v="20000000"/>
    <n v="1314977"/>
    <s v="1e97f857ff04d08f60d1d02ac426fe6cb5c11668"/>
    <n v="-0.26825861103673743"/>
    <n v="0.1058088835681965"/>
    <n v="0.52564408481904745"/>
    <n v="-0.1844092513438535"/>
    <n v="1.281947080465921"/>
    <x v="1"/>
    <n v="0.73329777303640487"/>
    <x v="2"/>
  </r>
  <r>
    <s v="7ad66ff21275573ded14ac1a7f87f02de7af2e34"/>
    <s v="448c9616b1506f6b1846f59eb4da266942aef5c4"/>
    <s v="ACTIVO"/>
    <s v="18bdfa99ab9be5d7b164f29e3b07872342fe06b4"/>
    <n v="49"/>
    <s v="STEPWAY"/>
    <n v="2022"/>
    <s v="NUEVO STEPWAY PH2"/>
    <m/>
    <s v="NUEVO"/>
    <n v="72"/>
    <d v="2021-09-12T00:00:00"/>
    <d v="2027-09-12T00:00:00"/>
    <m/>
    <n v="69990000"/>
    <n v="59990000"/>
    <n v="10000000"/>
    <n v="1504261"/>
    <s v="0e1cad2c67fa2a907683ad47c51b4214fd47327c"/>
    <n v="-1.202121198565784"/>
    <n v="0.61425925030760109"/>
    <n v="-0.46429682950630879"/>
    <n v="0.33749707655444872"/>
    <n v="-1.5025765057952249"/>
    <x v="1"/>
    <n v="0.85712244606372334"/>
    <x v="0"/>
  </r>
  <r>
    <s v="d4ec3bc6b335fa2b8c97cad27e3fba495815aa17"/>
    <s v="573b295717b20e12f50a0d01e38399751e9e7a71"/>
    <s v="ACTIVO"/>
    <s v="c68c074cfeb538be28c92667e7af1fc11090b603"/>
    <n v="220"/>
    <s v="KWID"/>
    <n v="2021"/>
    <s v="KWID"/>
    <s v="2e892f86d188d01ec5691b7918003dc271108083"/>
    <s v="NUEVO"/>
    <n v="84"/>
    <d v="2021-03-02T00:00:00"/>
    <d v="2028-03-02T00:00:00"/>
    <m/>
    <n v="42819000"/>
    <n v="44319000"/>
    <n v="0"/>
    <n v="939343"/>
    <s v="9ed459202687afab5e2703e866aa192f2b1cf3cb"/>
    <n v="-1.2263773696704341"/>
    <n v="1.3447902314082369"/>
    <n v="0.28851061487099899"/>
    <n v="-0.84031706175738741"/>
    <n v="-0.57440197704150942"/>
    <x v="0"/>
    <n v="1.035031177748196"/>
    <x v="0"/>
  </r>
  <r>
    <s v="91a0f462c9aa218e8d73d6fee8657488801e7ef2"/>
    <s v="a0f4425a0cb5e051eda3978396d5a0f3acf39592"/>
    <s v="ACTIVO"/>
    <s v="9403668f0a500a0ac13994dcf147a39daf7992e1"/>
    <n v="166727192"/>
    <s v="USADOS"/>
    <n v="2018"/>
    <s v="USADOS MM"/>
    <m/>
    <s v="USADO"/>
    <n v="72"/>
    <d v="2021-06-12T00:00:00"/>
    <d v="2027-06-12T00:00:00"/>
    <m/>
    <n v="34990000"/>
    <n v="31000000"/>
    <n v="3990000"/>
    <n v="818038"/>
    <s v="dec720a25d27bb924541202a14cc564824a3425e"/>
    <n v="-0.93530331641462749"/>
    <n v="0.73270282736711845"/>
    <n v="1.316088984645875"/>
    <n v="-0.35528955250967609"/>
    <n v="-1.3478807510029389"/>
    <x v="1"/>
    <n v="0.88596741926264644"/>
    <x v="0"/>
  </r>
  <r>
    <s v="de03f9c39fbf49efc7ceccd7d1e9e4d0bdf8eadc"/>
    <s v="dd76c51c6324ec7f68a7c213f63dab803afcd4db"/>
    <s v="ACTIVO"/>
    <s v="44f5f8de4291a4a16492fe0b13036cffd8ffdb43"/>
    <n v="236"/>
    <s v="LOGAN"/>
    <n v="2021"/>
    <s v="NUEVO LOGAN PH2"/>
    <s v="2e892f86d188d01ec5691b7918003dc271108083"/>
    <s v="NUEVO"/>
    <n v="84"/>
    <d v="2020-06-23T00:00:00"/>
    <d v="2027-06-23T00:00:00"/>
    <m/>
    <n v="45146300"/>
    <n v="45146300"/>
    <n v="0"/>
    <n v="984358"/>
    <s v="ff4b183d31d0d6a8f50037ba277b56572e557f4b"/>
    <n v="-0.28038669658906262"/>
    <n v="1.2009447865714571"/>
    <n v="0.4070773498450232"/>
    <n v="-2.5391189327114368E-2"/>
    <n v="-0.65174985443765243"/>
    <x v="0"/>
    <n v="1"/>
    <x v="0"/>
  </r>
  <r>
    <s v="1f8dc99c3870984ab46d78c3d9833a2be807949b"/>
    <s v="9d64e3f41451c1f59e01544689249043e5e9b015"/>
    <s v="ACTIVO"/>
    <s v="d4bf1c4da80afeacae709e1a6fbcf06d8043b643"/>
    <n v="51"/>
    <s v="SANDERO"/>
    <n v="2021"/>
    <s v="NUEVO SANDERO PH2"/>
    <s v="2e892f86d188d01ec5691b7918003dc271108083"/>
    <s v="NUEVO"/>
    <n v="72"/>
    <d v="2020-08-26T00:00:00"/>
    <d v="2026-08-26T00:00:00"/>
    <m/>
    <n v="45090000"/>
    <n v="5000000"/>
    <n v="40090000"/>
    <n v="120122"/>
    <s v="b53b0bf5f413cb9aab27f8e13ca1e90e2ee4fea7"/>
    <n v="-2.569689999023184E-2"/>
    <n v="-2.449932166601684"/>
    <n v="0.4070773498450232"/>
    <n v="-0.38601653560827298"/>
    <n v="-0.1103147126646518"/>
    <x v="1"/>
    <n v="0.2"/>
    <x v="3"/>
  </r>
  <r>
    <s v="29855dfdf0d18dda95cfcc3aa0acce2709039901"/>
    <s v="255b2e00851937d726ffcd8d3e1a763656c695e3"/>
    <s v="ACTIVO"/>
    <s v="332374b2b7921de83a34fd882bfb4141e02b091c"/>
    <n v="38"/>
    <s v="DUSTER"/>
    <n v="2022"/>
    <s v="NUEVA DUSTER"/>
    <s v="2e892f86d188d01ec5691b7918003dc271108083"/>
    <s v="NUEVO"/>
    <n v="24"/>
    <d v="2021-06-12T00:00:00"/>
    <d v="2023-06-12T00:00:00"/>
    <m/>
    <n v="71400000"/>
    <n v="7500000"/>
    <n v="63900000"/>
    <n v="371611"/>
    <s v="d32b2544aa3cda758f28d956500fd6e0d7981c8d"/>
    <n v="-1.6508603640018189"/>
    <n v="-2.4739424846478051"/>
    <n v="-1.489990409739363"/>
    <n v="0.25060733645045108"/>
    <n v="-1.3478807510029389"/>
    <x v="2"/>
    <n v="0.2"/>
    <x v="3"/>
  </r>
  <r>
    <s v="556a27e54fd4876d769b9cd383269c3691c57f16"/>
    <s v="1ffb8b49da1af43e758d9ff6fe7009b41de1ae74"/>
    <s v="ACTIVO"/>
    <s v="f1660bce152bd13abf027b14ac8a826e5004e35a"/>
    <n v="220"/>
    <s v="SANDERO"/>
    <n v="2017"/>
    <s v="NUEVO SANDERO"/>
    <m/>
    <s v="NUEVO"/>
    <n v="72"/>
    <d v="2016-03-11T00:00:00"/>
    <d v="2022-03-11T00:00:00"/>
    <m/>
    <n v="32190000"/>
    <n v="28971000"/>
    <n v="3219000"/>
    <n v="608039"/>
    <s v="e35cd06998e5b136c3a45ddcc0e768cf0a893437"/>
    <n v="-0.29251478214138787"/>
    <n v="0.79032357974038436"/>
    <n v="-0.28099015413460332"/>
    <n v="-0.61765280943657985"/>
    <n v="-1.0384892414183671"/>
    <x v="1"/>
    <n v="0.9"/>
    <x v="0"/>
  </r>
  <r>
    <s v="c3bcf9882af0e9be4ae2a348856ecd89a20dbd38"/>
    <s v="70d708c409914c9a5c848a07f4cc9be9730ad892"/>
    <s v="ACTIVO"/>
    <s v="63fe1f6df9e5920e9224494a3d33f898aebb361d"/>
    <n v="236"/>
    <s v="SANDERO"/>
    <n v="2019"/>
    <s v="NUEVO SANDERO"/>
    <m/>
    <s v="NUEVO"/>
    <n v="60"/>
    <d v="2018-11-30T00:00:00"/>
    <d v="2023-11-30T00:00:00"/>
    <m/>
    <n v="35490000"/>
    <n v="30000000"/>
    <n v="5490000"/>
    <n v="719024"/>
    <s v="373e0d63cac8bf96eefec2abf3828a28fc0aa41d"/>
    <n v="-0.97168757307160336"/>
    <n v="0.56574883686658561"/>
    <n v="-9.1672751333819663E-2"/>
    <n v="-0.55658252394605479"/>
    <n v="-1.3478807510029389"/>
    <x v="3"/>
    <n v="0.84530853761622993"/>
    <x v="0"/>
  </r>
  <r>
    <s v="76c0cb0e6edf92c1a307850961aedab4cc1f8cc0"/>
    <s v="8de0ab03205c4a4435c6ffc90413b53580e30de0"/>
    <s v="ACTIVO"/>
    <s v="b03c331a519e3fb6e210c57f6f7646420773acf4"/>
    <n v="236"/>
    <s v="SANDERO"/>
    <n v="2020"/>
    <s v="NUEVO SANDERO PH2"/>
    <s v="2e892f86d188d01ec5691b7918003dc271108083"/>
    <s v="NUEVO"/>
    <n v="84"/>
    <d v="2020-01-29T00:00:00"/>
    <d v="2027-01-29T00:00:00"/>
    <m/>
    <n v="37890000"/>
    <n v="34101000"/>
    <n v="3789000"/>
    <n v="720422"/>
    <s v="b522c57b2ad5bc12ca374e891604193e50995d23"/>
    <n v="-0.47443606542626698"/>
    <n v="0.79032357974038436"/>
    <n v="0.92086653473246149"/>
    <n v="-0.75155604844906609"/>
    <n v="0.74051193869292065"/>
    <x v="0"/>
    <n v="0.9"/>
    <x v="0"/>
  </r>
  <r>
    <s v="df228b9a03a03775a42a2b5209732b8d384f3f9f"/>
    <s v="fb9b248bd39320371303fb3b256f9ad8fba7861c"/>
    <s v="ACTIVO"/>
    <s v="bdfc2c4e5213ca32db6b95c9f855416362d14198"/>
    <n v="7"/>
    <s v="LOGAN"/>
    <n v="2019"/>
    <s v="NUEVO LOGAN"/>
    <m/>
    <s v="NUEVO"/>
    <n v="84"/>
    <d v="2018-03-07T00:00:00"/>
    <d v="2025-03-07T00:00:00"/>
    <m/>
    <n v="35500000"/>
    <n v="29035889"/>
    <n v="6464111"/>
    <n v="570707"/>
    <s v="cb6e7d6ed0d58f271329ebc739164490e967e61e"/>
    <n v="-0.97168757307160336"/>
    <n v="0.4532543471601862"/>
    <n v="-1.0071147344392519"/>
    <n v="-0.89246909414394293"/>
    <n v="-1.3478807510029389"/>
    <x v="0"/>
    <n v="0.8179123661971831"/>
    <x v="0"/>
  </r>
  <r>
    <s v="634177476437eb2ed8fe3acb1b774b81a6b05812"/>
    <s v="dde750874df582a18e2e5eb2cb48c5f2bc8de180"/>
    <s v="ACTIVO"/>
    <s v="7ba4994a4c60a8a85347cd832847e2ae36969c43"/>
    <n v="27"/>
    <s v="SANDERO"/>
    <n v="2021"/>
    <s v="NUEVO SANDERO PH2"/>
    <s v="2e892f86d188d01ec5691b7918003dc271108083"/>
    <s v="NUEVO"/>
    <n v="84"/>
    <d v="2020-10-26T00:00:00"/>
    <d v="2027-10-26T00:00:00"/>
    <m/>
    <n v="47262000"/>
    <n v="47262000"/>
    <n v="0"/>
    <n v="1039738"/>
    <s v="d4fe067a31477c3902f47c94ed98e66bfafeebdb"/>
    <n v="-0.75338203312974839"/>
    <n v="1.2009447865714571"/>
    <n v="-0.20037663102576431"/>
    <n v="-0.54118219108322674"/>
    <n v="-0.57440197704150942"/>
    <x v="0"/>
    <n v="1"/>
    <x v="0"/>
  </r>
  <r>
    <s v="9d3bb036d646827ca94d68e6e7efc4a7a60a8162"/>
    <s v="46bf050162c09b0adf15776bf1ef5907f127deed"/>
    <s v="ACTIVO"/>
    <s v="0e4bd50a5f4aa6b49b21f346683750150d7d842a"/>
    <n v="220"/>
    <s v="LOGAN"/>
    <n v="2019"/>
    <s v="NUEVO LOGAN"/>
    <s v="2e892f86d188d01ec5691b7918003dc271108083"/>
    <s v="NUEVO"/>
    <n v="84"/>
    <d v="2019-03-29T00:00:00"/>
    <d v="2026-03-29T00:00:00"/>
    <m/>
    <n v="38590000"/>
    <n v="30590000"/>
    <n v="8000000"/>
    <n v="638349"/>
    <s v="ebf4ac199fb44d04fba10395de4b34ae8970a9fe"/>
    <n v="1.0415746286143921"/>
    <n v="0.34969584781826202"/>
    <n v="-0.18893272785505141"/>
    <n v="-0.12510768080647519"/>
    <n v="-0.72909773183379534"/>
    <x v="0"/>
    <n v="0.79269240735941959"/>
    <x v="2"/>
  </r>
  <r>
    <s v="c8a4af26f4e3c0bf9c455c01108b98dcdc5612bb"/>
    <s v="91a519d8d7ef3aa6a41a328dc03532e47c15f0b3"/>
    <s v="ACTIVO"/>
    <s v="77a187d9631467b0be64469f0c5f8a6dea1b1f85"/>
    <n v="62"/>
    <s v="SANDERO"/>
    <n v="2017"/>
    <s v="NUEVO SANDERO"/>
    <m/>
    <s v="NUEVO"/>
    <n v="84"/>
    <d v="2016-05-12T00:00:00"/>
    <d v="2023-05-12T00:00:00"/>
    <m/>
    <n v="36600000"/>
    <n v="32940000"/>
    <n v="3660000"/>
    <n v="655005"/>
    <s v="faa3185c0abf9362f87a390893fa1cd59a201d75"/>
    <n v="-0.87466288865300112"/>
    <n v="0.79032357974038436"/>
    <n v="0.19318216950698361"/>
    <n v="-0.73394689629308885"/>
    <n v="-1.1931849962106531"/>
    <x v="0"/>
    <n v="0.9"/>
    <x v="0"/>
  </r>
  <r>
    <s v="15e312f586154348441ab285a12da71d101058b3"/>
    <s v="af483ae8d7c9ed98fb00a5bf3e84659ad80e202e"/>
    <s v="ACTIVO"/>
    <s v="1e37c6928f415c93f35587957257b25f2220204d"/>
    <n v="220"/>
    <s v="LOGAN"/>
    <n v="2020"/>
    <s v="NUEVO LOGAN"/>
    <s v="2e892f86d188d01ec5691b7918003dc271108083"/>
    <s v="NUEVO"/>
    <n v="84"/>
    <d v="2019-06-21T00:00:00"/>
    <d v="2026-06-21T00:00:00"/>
    <m/>
    <n v="44342100"/>
    <n v="34342100"/>
    <n v="10000000"/>
    <n v="739390"/>
    <s v="303f3ae3c656011fa0545f725c19a8eae40a6e00"/>
    <n v="0.47155460765510449"/>
    <n v="0.27491465531679721"/>
    <n v="0.2094661248883162"/>
    <n v="-0.90773666551657417"/>
    <n v="-0.65174985443765243"/>
    <x v="0"/>
    <n v="0.77448068539830095"/>
    <x v="2"/>
  </r>
  <r>
    <s v="4d8c305fde6d40af823a7875f64791e47b64ca02"/>
    <s v="47f0547d34004b8c890ba8d3cadf77a6d3444d0a"/>
    <s v="ACTIVO"/>
    <s v="8d3a24744093455287e93feda3eb9991acdae36e"/>
    <n v="7"/>
    <s v="OROCH"/>
    <n v="2019"/>
    <s v="OROCH"/>
    <m/>
    <s v="NUEVO"/>
    <n v="84"/>
    <d v="2018-12-14T00:00:00"/>
    <d v="2025-12-14T00:00:00"/>
    <m/>
    <n v="62990000"/>
    <n v="40000000"/>
    <n v="22990000"/>
    <n v="815180"/>
    <s v="addfb231c73938367f7381eeb262ff07154d72ad"/>
    <n v="3.4943527771394541E-2"/>
    <n v="-0.2977346141344262"/>
    <n v="0.48612183982770601"/>
    <n v="-0.81035345722742202"/>
    <n v="0.74051193869292065"/>
    <x v="0"/>
    <n v="0.63502143197332905"/>
    <x v="2"/>
  </r>
  <r>
    <s v="ff928ee51dba7afdd0a03760a1c068bf9be6f977"/>
    <s v="74e9389bcf63e2cf9e9b2cbe23e9fb8f47aa757b"/>
    <s v="ACTIVO"/>
    <s v="ac4cf0c7abcdae09914607ba0408545023141170"/>
    <n v="7"/>
    <s v="KWID"/>
    <n v="2021"/>
    <s v="KWID"/>
    <s v="2e892f86d188d01ec5691b7918003dc271108083"/>
    <s v="NUEVO"/>
    <n v="84"/>
    <d v="2020-10-09T00:00:00"/>
    <d v="2027-10-09T00:00:00"/>
    <m/>
    <n v="39390000"/>
    <n v="26390000"/>
    <n v="13000000"/>
    <n v="561096"/>
    <s v="addfb231c73938367f7381eeb262ff07154d72ad"/>
    <n v="-0.6442292631588209"/>
    <n v="-0.15424071452119151"/>
    <n v="0.32803285986234038"/>
    <n v="-0.77032852316289269"/>
    <n v="4.4381042127634142E-2"/>
    <x v="0"/>
    <n v="0.66996699669966997"/>
    <x v="2"/>
  </r>
  <r>
    <s v="0df5827a310946025561fd2c1dab8f0062e9ce3b"/>
    <s v="ab25c4077809d0be14016b1921b766bfe10cdd42"/>
    <s v="ACTIVO"/>
    <s v="d8ba6719c0380636db59c98c13519e2866caf91f"/>
    <n v="61"/>
    <s v="KOLEOS"/>
    <n v="2021"/>
    <s v="KOLEOS"/>
    <s v="2e892f86d188d01ec5691b7918003dc271108083"/>
    <s v="NUEVO"/>
    <n v="72"/>
    <d v="2021-02-02T00:00:00"/>
    <d v="2027-02-02T00:00:00"/>
    <m/>
    <n v="105820000"/>
    <n v="105820000"/>
    <n v="0"/>
    <n v="2494767"/>
    <s v="d087e61ba1153cd65cef59d4319bb1223fff39d1"/>
    <n v="-0.36528329545533961"/>
    <n v="1.2009447865714571"/>
    <n v="0.60468857480173022"/>
    <n v="7.6538093903185797E-3"/>
    <n v="-0.96114136402222416"/>
    <x v="1"/>
    <n v="1"/>
    <x v="0"/>
  </r>
  <r>
    <s v="5a6b74357e80ee2ff538676a7f8c4538ed471881"/>
    <s v="f2d0f38b211d7dc00d9ce68eda1733f845e09b6c"/>
    <s v="ACTIVO"/>
    <s v="9b732f098fc8c584895c85ad257e84e1bbb6814e"/>
    <n v="-1"/>
    <s v="USADOS"/>
    <n v="2019"/>
    <s v="USADOS MM"/>
    <m/>
    <s v="NUEVO"/>
    <n v="84"/>
    <d v="2020-12-18T00:00:00"/>
    <d v="2027-12-18T00:00:00"/>
    <m/>
    <n v="59400000"/>
    <n v="59400000"/>
    <n v="0"/>
    <n v="1443873"/>
    <s v="25387f16fe49de4e70fc29c7451836e03f6af6b8"/>
    <n v="-0.75338203312974839"/>
    <n v="1.2009447865714571"/>
    <n v="1.158000004680509"/>
    <n v="-0.17489323963027281"/>
    <n v="1.127251325673635"/>
    <x v="0"/>
    <n v="1"/>
    <x v="0"/>
  </r>
  <r>
    <s v="761a508f1c5d84ef458b10e24e7ce99356037113"/>
    <s v="eaee2f6fd8a797291b1faf4f63c9ee972684c7e7"/>
    <s v="ACTIVO"/>
    <s v="199c6dec4e012c479e3865ff88b5346ccb60b104"/>
    <n v="49"/>
    <s v="DUSTER"/>
    <n v="2021"/>
    <s v="DUSTER"/>
    <s v="2e892f86d188d01ec5691b7918003dc271108083"/>
    <s v="NUEVO"/>
    <n v="84"/>
    <d v="2021-01-29T00:00:00"/>
    <d v="2028-01-29T00:00:00"/>
    <m/>
    <n v="66590000"/>
    <n v="51590000"/>
    <n v="15000000"/>
    <n v="1042658"/>
    <s v="7f9e4021b093c57ae939c2999fa9b6f9d2ac5b97"/>
    <n v="0.362401837684177"/>
    <n v="0.27598336556738901"/>
    <n v="-0.30432305999912118"/>
    <n v="2.3377888927626769"/>
    <n v="0.27642467431606299"/>
    <x v="0"/>
    <n v="0.77474095209490912"/>
    <x v="2"/>
  </r>
  <r>
    <s v="f1b4f10ee58ac11759c2d58bb568c1ef145b1c6f"/>
    <s v="0fd6120a73003e3aa6823a5435ce7aeb6a39e3aa"/>
    <s v="ACTIVO"/>
    <s v="ed70a076f000238f2fdd4bb14c21b7645d6cec7b"/>
    <n v="62"/>
    <s v="USADOS"/>
    <n v="2017"/>
    <s v="USADOS MM"/>
    <m/>
    <s v="USADO"/>
    <n v="48"/>
    <d v="2021-11-08T00:00:00"/>
    <d v="2025-11-08T00:00:00"/>
    <m/>
    <n v="49500000"/>
    <n v="10500000"/>
    <n v="39000000"/>
    <n v="321999"/>
    <s v="fc7bdc755b16bdb0247d7a6271249db666c6767c"/>
    <n v="-0.86253480310067587"/>
    <n v="-2.0342526005824468"/>
    <n v="-0.18575632502509701"/>
    <n v="-0.54948708610248709"/>
    <n v="-0.1103147126646518"/>
    <x v="5"/>
    <n v="0.21212121212121213"/>
    <x v="1"/>
  </r>
  <r>
    <s v="88dc288f2893986521a5e0c4442d906d1e6f8183"/>
    <s v="87568c2856e9cda9c6980e78f2897447e6639d92"/>
    <s v="ACTIVO"/>
    <s v="459c4d96f80a45215d3b92f0108854113cfd6642"/>
    <n v="48"/>
    <s v="USADOS"/>
    <n v="2015"/>
    <s v="USADOS MM"/>
    <m/>
    <s v="USADO"/>
    <n v="84"/>
    <d v="2019-08-22T00:00:00"/>
    <d v="2026-08-22T00:00:00"/>
    <m/>
    <n v="53000000"/>
    <n v="47000000"/>
    <n v="6000000"/>
    <n v="1246443"/>
    <s v="cafe2aba4c008cb02fee6101be7ab38b6a34f37b"/>
    <n v="0.22899289660859901"/>
    <n v="0.73609059015892198"/>
    <n v="1.355611229637216"/>
    <n v="0.67146126037428722"/>
    <n v="-0.72909773183379534"/>
    <x v="0"/>
    <n v="0.8867924528301887"/>
    <x v="0"/>
  </r>
  <r>
    <s v="2f9a94bcce27bc93c3e1426941b5b578f53d9f2e"/>
    <s v="bd537665762fe3e2728b6f680bcc5c09b3485805"/>
    <s v="ACTIVO"/>
    <s v="326bc2b0b0799eff92891e858f0137cd54c140d7"/>
    <n v="38"/>
    <s v="USADOS"/>
    <n v="2017"/>
    <s v="USADOS MM"/>
    <m/>
    <s v="USADO"/>
    <n v="84"/>
    <d v="2021-05-08T00:00:00"/>
    <d v="2028-05-08T00:00:00"/>
    <m/>
    <n v="29000000"/>
    <n v="26000000"/>
    <n v="3000000"/>
    <n v="591409"/>
    <s v="ec5f24e132da7b07ae31c96208e5c5ee98fc8ca1"/>
    <n v="-9.8465413304183499E-2"/>
    <n v="0.77616422778069216"/>
    <n v="0.24898836987965761"/>
    <n v="-0.55658252394605479"/>
    <n v="-1.1931849962106531"/>
    <x v="0"/>
    <n v="0.89655172413793105"/>
    <x v="0"/>
  </r>
  <r>
    <s v="6296b9a3c187b2f6da7c05d0d34c301ab9f47787"/>
    <s v="effd2321fb939776f28cd8701bda45c6bea18d60"/>
    <s v="ACTIVO"/>
    <s v="85ace3a84a80c0e854519914fde3b46a8c91f803"/>
    <n v="291"/>
    <s v="SANDERO"/>
    <n v="2020"/>
    <s v="NUEVO SANDERO PH2"/>
    <s v="2e892f86d188d01ec5691b7918003dc271108083"/>
    <s v="NUEVO"/>
    <n v="72"/>
    <d v="2020-02-01T00:00:00"/>
    <d v="2026-02-01T00:00:00"/>
    <m/>
    <n v="45990000"/>
    <n v="26352000"/>
    <n v="19638000"/>
    <n v="558742"/>
    <s v="8dd2e3893a694ae60c11d740aa9e097857f3681c"/>
    <n v="-0.98381565862392861"/>
    <n v="-0.55243187351738898"/>
    <n v="-0.1462340800337556"/>
    <n v="0.19020085841091"/>
    <n v="-1.1931849962106531"/>
    <x v="1"/>
    <n v="0.57299412915851267"/>
    <x v="4"/>
  </r>
  <r>
    <s v="a507086795a6028b9a5d273a794621e8e9aceb58"/>
    <s v="c8970ef435a5a90d8352f123820bffa72fa6bee1"/>
    <s v="ACTIVO"/>
    <s v="d70c5ad6d9927086d188b2a0af85d533acdf3336"/>
    <n v="62"/>
    <s v="STEPWAY"/>
    <n v="2021"/>
    <s v="NUEVO STEPWAY PH2"/>
    <s v="2e892f86d188d01ec5691b7918003dc271108083"/>
    <s v="NUEVO"/>
    <n v="60"/>
    <d v="2020-09-18T00:00:00"/>
    <d v="2025-09-18T00:00:00"/>
    <m/>
    <n v="58490000"/>
    <n v="14990000"/>
    <n v="43500000"/>
    <n v="406901"/>
    <s v="1a54234f7c81795f4271e355943d9c170a12a279"/>
    <n v="2.2815442219069261E-2"/>
    <n v="-1.852914419643563"/>
    <n v="0.16994387989697479"/>
    <n v="2.2745139884713619E-2"/>
    <n v="0.58581618390063472"/>
    <x v="3"/>
    <n v="0.25628312532056763"/>
    <x v="1"/>
  </r>
  <r>
    <s v="4e30b64509c7f75beaba805a871afd94e09be926"/>
    <s v="b3ff2d6ea319a0b07b850da0a4cbc0cb89b61961"/>
    <s v="ACTIVO"/>
    <s v="ac4cf0c7abcdae09914607ba0408545023141170"/>
    <n v="51"/>
    <s v="KWID"/>
    <n v="2021"/>
    <s v="KWID"/>
    <s v="2e892f86d188d01ec5691b7918003dc271108083"/>
    <s v="NUEVO"/>
    <n v="84"/>
    <d v="2020-12-15T00:00:00"/>
    <d v="2027-12-15T00:00:00"/>
    <m/>
    <n v="38090000"/>
    <n v="29090000"/>
    <n v="9000000"/>
    <n v="589806"/>
    <s v="b53b0bf5f413cb9aab27f8e13ca1e90e2ee4fea7"/>
    <n v="-2.7666442348157441"/>
    <n v="0.23071877935705609"/>
    <n v="-0.2648008150077798"/>
    <n v="-0.75261814037064034"/>
    <n v="-1.7346201379836541"/>
    <x v="0"/>
    <n v="0.76371751115778419"/>
    <x v="2"/>
  </r>
  <r>
    <s v="66566821325120d6411a124b3f877d4660ffadc8"/>
    <s v="6129c6393b187d7a742a5f7eb753a4330dc839e5"/>
    <s v="ACTIVO"/>
    <s v="6effd9726a01d97fb90ac9a7f16ca5cd0d2646e1"/>
    <n v="291"/>
    <s v="STEPWAY"/>
    <n v="2018"/>
    <s v="NUEVO STEPWAY"/>
    <m/>
    <s v="NUEVO"/>
    <n v="72"/>
    <d v="2017-04-27T00:00:00"/>
    <d v="2023-04-27T00:00:00"/>
    <m/>
    <n v="46990000"/>
    <n v="25990000"/>
    <n v="21000000"/>
    <n v="568279"/>
    <s v="de733c21b615778999b7552e895cf1b2b800c114"/>
    <n v="-1.0323280008332301"/>
    <n v="-0.6341361547889437"/>
    <n v="0.26356733561206419"/>
    <n v="-0.56054346300607616"/>
    <n v="-1.0384892414183671"/>
    <x v="1"/>
    <n v="0.55309640349010425"/>
    <x v="4"/>
  </r>
  <r>
    <s v="f8f8d93588935e739f5862d0938b26c28bd471b9"/>
    <s v="5750a9c8cc1cecb61a18ebdbee36f0808efe9847"/>
    <s v="ACTIVO"/>
    <s v="d19c40609c4807762585bd10be1ea09dc899fb2b"/>
    <n v="1242928"/>
    <s v="USADOS"/>
    <n v="2018"/>
    <s v="USADOS MM"/>
    <m/>
    <s v="USADO"/>
    <n v="72"/>
    <d v="2021-05-10T00:00:00"/>
    <d v="2027-05-10T00:00:00"/>
    <m/>
    <n v="33990000"/>
    <n v="26990000"/>
    <n v="7000000"/>
    <n v="662485"/>
    <s v="5a6c182d6041dc624b8f67b4fb96570a8bc021d5"/>
    <n v="-4.9953071094882402E-2"/>
    <n v="0.35529946505998072"/>
    <n v="0.2094661248883162"/>
    <n v="-0.70925823767236751"/>
    <n v="-0.72909773183379534"/>
    <x v="1"/>
    <n v="0.79405707561047367"/>
    <x v="2"/>
  </r>
  <r>
    <s v="f2ebda7e09eccd50b7bd8c67f3a9757aa0a9b3bd"/>
    <s v="f29d45e8e608f531e16a0b9e33143b3af2a2f1fb"/>
    <s v="ACTIVO"/>
    <s v="7e56e2af0ef46a9f3840a5080889a18764a6b436"/>
    <n v="83"/>
    <s v="OROCH"/>
    <n v="2022"/>
    <s v="OROCH"/>
    <m/>
    <s v="NUEVO"/>
    <n v="84"/>
    <d v="2022-07-01T00:00:00"/>
    <d v="2029-07-01T00:00:00"/>
    <m/>
    <n v="90638099"/>
    <n v="78138099"/>
    <n v="12500000"/>
    <n v="1824498"/>
    <s v="1e97f857ff04d08f60d1d02ac426fe6cb5c11668"/>
    <n v="-0.48656415097859229"/>
    <n v="0.63465256045268015"/>
    <n v="0.60468857480173022"/>
    <n v="9.0629740763314662E-2"/>
    <n v="-1.425228628399082"/>
    <x v="0"/>
    <n v="0.86208889928285015"/>
    <x v="0"/>
  </r>
  <r>
    <s v="5bec2877e66fef137aba9b2af12f49966e23cb23"/>
    <s v="f9632e1a8e07fb6ca0977dace243098c8c99df2c"/>
    <s v="ACTIVO"/>
    <s v="e6fe628ed1ecb4f422ee6848d702f45410650137"/>
    <n v="236"/>
    <s v="STEPWAY"/>
    <n v="2018"/>
    <s v="NUEVO STEPWAY"/>
    <m/>
    <s v="NUEVO"/>
    <n v="60"/>
    <d v="2017-11-07T00:00:00"/>
    <d v="2022-11-07T00:00:00"/>
    <m/>
    <n v="46850000"/>
    <n v="34350000"/>
    <n v="12500000"/>
    <n v="888291"/>
    <s v="dab5ce77fbc7f176a43e1ea3adb849113df8a09f"/>
    <n v="1.1022150563760189"/>
    <n v="0.10537059545333401"/>
    <n v="8.406405716528445E-2"/>
    <n v="-0.59538339707096966"/>
    <n v="-0.49705409964536651"/>
    <x v="3"/>
    <n v="0.73319103521878337"/>
    <x v="2"/>
  </r>
  <r>
    <s v="57cfa53ade6e2525d227605a3e8f50c7334ad987"/>
    <s v="13aacef76efbf62efbcb9bfa35b779dec531a8e3"/>
    <s v="ACTIVO"/>
    <s v="cc432eef280b9b0f7eec3ec1104a5239c956a8aa"/>
    <n v="7"/>
    <s v="LOGAN"/>
    <n v="2021"/>
    <s v="NUEVO LOGAN PH2"/>
    <s v="2e892f86d188d01ec5691b7918003dc271108083"/>
    <s v="NUEVO"/>
    <n v="72"/>
    <d v="2020-01-07T00:00:00"/>
    <d v="2026-01-07T00:00:00"/>
    <m/>
    <n v="47790000"/>
    <n v="32790000"/>
    <n v="15000000"/>
    <n v="803771"/>
    <s v="e05a7593bcbc82d3470e473adb88137dfd0ae415"/>
    <n v="-0.88679097420532638"/>
    <n v="-8.7885115597634164E-2"/>
    <n v="0.44659959483636458"/>
    <n v="-0.49753851069965821"/>
    <n v="-1.3478807510029389"/>
    <x v="1"/>
    <n v="0.68612680477087262"/>
    <x v="2"/>
  </r>
  <r>
    <s v="65cb3ea153172eec6b80b1fb83a17103de217095"/>
    <s v="5767fdb773210bf65b9ef2c60432c440310751c2"/>
    <s v="ACTIVO"/>
    <s v="7e56e2af0ef46a9f3840a5080889a18764a6b436"/>
    <n v="60"/>
    <s v="SANDERO"/>
    <n v="2022"/>
    <s v="NUEVO SANDERO PH2"/>
    <m/>
    <s v="NUEVO"/>
    <n v="72"/>
    <d v="2022-03-01T00:00:00"/>
    <d v="2028-03-01T00:00:00"/>
    <m/>
    <n v="51270000"/>
    <n v="52505300"/>
    <n v="0"/>
    <n v="1302302"/>
    <s v="13d22cf8336a259fb9d14907f84a2cc0d4061ae6"/>
    <n v="-0.38953946655999011"/>
    <n v="1.2998799098011089"/>
    <n v="0.36755510485368181"/>
    <n v="1.9549196907027711"/>
    <n v="0.74051193869292065"/>
    <x v="1"/>
    <n v="1.0240940120928419"/>
    <x v="0"/>
  </r>
  <r>
    <s v="3262a288369082f18eabc1f0e3b1b358c41cd57e"/>
    <s v="0600060c918d82749588452e40109e9958bbd5a1"/>
    <s v="ACTIVO"/>
    <s v="c037df174ea56656e3f2727cd283ca029d539c32"/>
    <n v="76"/>
    <s v="LOGAN"/>
    <n v="2020"/>
    <s v="NUEVO LOGAN"/>
    <s v="2e892f86d188d01ec5691b7918003dc271108083"/>
    <s v="NUEVO"/>
    <n v="84"/>
    <d v="2019-01-11T00:00:00"/>
    <d v="2026-01-11T00:00:00"/>
    <m/>
    <n v="39890000"/>
    <n v="39890000"/>
    <n v="0"/>
    <n v="880164"/>
    <s v="977d2d7691d404ed0e63704ec1471b1a8671ac9d"/>
    <n v="-6.2081156647207668E-2"/>
    <n v="1.2009447865714571"/>
    <n v="0.52564408481904745"/>
    <n v="0.3505103578235384"/>
    <n v="1.2045992030697781"/>
    <x v="0"/>
    <n v="1"/>
    <x v="0"/>
  </r>
  <r>
    <s v="dfce7378d2a8392f9def3f191b61d0536ab9ad30"/>
    <s v="f0605e3914dd77b05d506ec01633dc3485851322"/>
    <s v="ACTIVO"/>
    <s v="9b73c2b648f019fae020a9be3006e81291c0fbe5"/>
    <n v="38"/>
    <s v="KWID"/>
    <n v="2021"/>
    <s v="KWID"/>
    <s v="2e892f86d188d01ec5691b7918003dc271108083"/>
    <s v="NUEVO"/>
    <n v="84"/>
    <d v="2021-05-01T00:00:00"/>
    <d v="2028-05-01T00:00:00"/>
    <m/>
    <n v="40390000"/>
    <n v="40390000"/>
    <n v="0"/>
    <n v="883210"/>
    <s v="76c9cd8386f602314b92c098d88f738459249279"/>
    <n v="-0.2318743543797615"/>
    <n v="1.2009447865714571"/>
    <n v="0.68373306478441309"/>
    <n v="-0.41817867041589729"/>
    <n v="-0.96114136402222416"/>
    <x v="0"/>
    <n v="1"/>
    <x v="0"/>
  </r>
  <r>
    <s v="57c481ca74ce399132474e7d4517eddc421aebf3"/>
    <s v="73dc824ae6e9ee6f661a8feed7c0aacb68364c34"/>
    <s v="ACTIVO"/>
    <s v="f31c351a977af41ba851c06f3d09084b7072d4f2"/>
    <n v="62"/>
    <s v="KWID"/>
    <n v="2022"/>
    <s v="KWID"/>
    <s v="2e892f86d188d01ec5691b7918003dc271108083"/>
    <s v="NUEVO"/>
    <n v="84"/>
    <d v="2021-06-15T00:00:00"/>
    <d v="2028-06-15T00:00:00"/>
    <m/>
    <n v="41800000"/>
    <n v="38300000"/>
    <n v="3500000"/>
    <n v="1035285"/>
    <s v="1a54234f7c81795f4271e355943d9c170a12a279"/>
    <n v="-0.36528329545533961"/>
    <n v="0.85712320190429059"/>
    <n v="0.2094661248883162"/>
    <n v="-0.66279171610348975"/>
    <n v="-0.96114136402222416"/>
    <x v="0"/>
    <n v="0.91626794258373201"/>
    <x v="0"/>
  </r>
  <r>
    <s v="4b3c8b933d28700239cb6e3529b80979cd3af80d"/>
    <s v="425559bd49b64bbd037ec27f54ec1a21d7ef29ee"/>
    <s v="ACTIVO"/>
    <s v="a92038d8ab78381b1e80c858fe7ed64be45e3dd3"/>
    <n v="60"/>
    <s v="TRAFIC"/>
    <n v="2020"/>
    <s v="NUEVA TRAFIC"/>
    <s v="aa53c8567ff812605778a953828db0859dac88bf"/>
    <s v="NUEVO"/>
    <n v="72"/>
    <d v="2020-02-01T00:00:00"/>
    <d v="2026-02-01T00:00:00"/>
    <m/>
    <n v="107810266"/>
    <n v="100363905"/>
    <n v="7446361"/>
    <n v="2101332"/>
    <s v="002cf26c2c656a51db8195e4bd8bbcee3903d748"/>
    <m/>
    <n v="0.91733231722912645"/>
    <n v="-0.3352168875084427"/>
    <m/>
    <m/>
    <x v="1"/>
    <n v="0.93093087257571561"/>
    <x v="0"/>
  </r>
  <r>
    <s v="3d936b14a6ca2c465d943d59586ea86d9dd18c5b"/>
    <s v="9bb65702d06a04f8d6990a922b3db6ac09b0c7f2"/>
    <s v="ACTIVO"/>
    <s v="124edca39b8159aadaf3c08b9fe65fc5e651b829"/>
    <n v="236"/>
    <s v="STEPWAY"/>
    <n v="2022"/>
    <s v="NUEVO STEPWAY PH2"/>
    <s v="2e892f86d188d01ec5691b7918003dc271108083"/>
    <s v="NUEVO"/>
    <n v="72"/>
    <d v="2021-07-26T00:00:00"/>
    <d v="2027-07-26T00:00:00"/>
    <m/>
    <n v="66220000"/>
    <n v="66220000"/>
    <n v="0"/>
    <n v="1608411"/>
    <s v="0f9b5dd1053091f7cd0591c9ce15485174f94dc7"/>
    <n v="-0.46230797987394179"/>
    <n v="1.2009447865714571"/>
    <n v="5.1377144922950549E-2"/>
    <n v="1.169316848612264"/>
    <n v="-0.18766259006079469"/>
    <x v="1"/>
    <n v="1"/>
    <x v="0"/>
  </r>
  <r>
    <s v="448e52e2f2b5bffe87f739edd9c90e59452178b7"/>
    <s v="4acc6b258323107d576da003bf7420772dc1b7a1"/>
    <s v="ACTIVO"/>
    <s v="4db898134df57de25ee14fc3156c0fe345e0de51"/>
    <n v="49"/>
    <s v="SANDERO"/>
    <n v="2019"/>
    <s v="NUEVO SANDERO"/>
    <m/>
    <s v="NUEVO"/>
    <n v="84"/>
    <d v="2018-09-10T00:00:00"/>
    <d v="2025-09-10T00:00:00"/>
    <m/>
    <n v="31311000"/>
    <n v="28500000"/>
    <n v="2811000"/>
    <n v="613620"/>
    <s v="f00f1606f9686df6c4f674ed3907718435a75514"/>
    <n v="0.49581077875975499"/>
    <n v="0.83230238856368177"/>
    <n v="0.2094661248883162"/>
    <n v="-0.31258084492081861"/>
    <n v="-0.26501046745693763"/>
    <x v="0"/>
    <n v="0.91022324422726841"/>
    <x v="0"/>
  </r>
  <r>
    <s v="fac58019654521f1ba928e738a193e72cf3c6790"/>
    <s v="d4b0e8c4a4d10ee0ddaf3c955547b36e8e9ae0b1"/>
    <s v="ACTIVO"/>
    <s v="7e56e2af0ef46a9f3840a5080889a18764a6b436"/>
    <n v="48"/>
    <s v="DUSTER"/>
    <n v="2022"/>
    <s v="NUEVA DUSTER"/>
    <m/>
    <s v="NUEVO"/>
    <n v="36"/>
    <d v="2021-12-23T00:00:00"/>
    <d v="2024-12-23T00:00:00"/>
    <m/>
    <n v="85800000"/>
    <n v="20000000"/>
    <n v="65800000"/>
    <n v="709140"/>
    <s v="1aba83a2bcdc0ee0ade96b67732e7d9804307f8e"/>
    <n v="-7.420924219953294E-2"/>
    <n v="-1.9481082914570469"/>
    <n v="-0.50193428495582826"/>
    <n v="1.939997299204651"/>
    <n v="0.58581618390063472"/>
    <x v="4"/>
    <n v="0.23310023310023309"/>
    <x v="1"/>
  </r>
  <r>
    <s v="21072d4a82c028fc796f4ad828fae0b5e5aed726"/>
    <s v="ce12d665e37963ee49ddb693366b57cab599dd04"/>
    <s v="ACTIVO"/>
    <s v="ee14274cd5c46dbe2c8329194c53cc26a88fe49e"/>
    <n v="84"/>
    <s v="KOLEOS"/>
    <n v="2022"/>
    <s v="KOLEOS"/>
    <s v="2e892f86d188d01ec5691b7918003dc271108083"/>
    <s v="NUEVO"/>
    <n v="84"/>
    <d v="2021-02-07T00:00:00"/>
    <d v="2028-02-07T00:00:00"/>
    <m/>
    <n v="131000000"/>
    <n v="133700000"/>
    <n v="0"/>
    <n v="3005804"/>
    <s v="0b9e5ef7ecdb21c3df2e91f8c180559e4790ebd3"/>
    <n v="8.3455869980695638E-2"/>
    <n v="1.2855766383610669"/>
    <n v="9.0899389914291959E-2"/>
    <n v="0.29972908782326479"/>
    <n v="-0.34235834485308059"/>
    <x v="0"/>
    <n v="1.0206106870229008"/>
    <x v="0"/>
  </r>
  <r>
    <s v="60a5f8d3eb22861b5bc6ddefdbdb0b941cb16465"/>
    <s v="5f03cdcf7931e99d6d937b9b0b8894e061ec3bf9"/>
    <s v="ACTIVO"/>
    <s v="4ed602eda8bf7f8f674b77a7266776acb1f1dd2a"/>
    <n v="84"/>
    <s v="KWID"/>
    <n v="2020"/>
    <s v="KWID"/>
    <s v="2e892f86d188d01ec5691b7918003dc271108083"/>
    <s v="NUEVO"/>
    <n v="84"/>
    <d v="2019-05-28T00:00:00"/>
    <d v="2026-05-28T00:00:00"/>
    <m/>
    <n v="32990000"/>
    <n v="29691000"/>
    <n v="3299000"/>
    <n v="611885"/>
    <s v="0b9e5ef7ecdb21c3df2e91f8c180559e4790ebd3"/>
    <n v="-2.0632152727808779"/>
    <n v="0.79032357974038436"/>
    <n v="0.62034096470810096"/>
    <n v="-0.76981639571445859"/>
    <n v="-1.11583711881451"/>
    <x v="0"/>
    <n v="0.9"/>
    <x v="0"/>
  </r>
  <r>
    <s v="7929fb375343f5433d0b70044bb8f613be06a9eb"/>
    <s v="aec0ec19c3ad5fa3af7658d989af2cb099eea1f6"/>
    <s v="ACTIVO"/>
    <s v="f747a35bf3d8e23584b9741a99ad978d61d8bb9c"/>
    <n v="7"/>
    <s v="KWID"/>
    <n v="2022"/>
    <s v="KWID"/>
    <s v="2e892f86d188d01ec5691b7918003dc271108083"/>
    <s v="NUEVO"/>
    <n v="84"/>
    <d v="2021-10-22T00:00:00"/>
    <d v="2028-10-22T00:00:00"/>
    <m/>
    <n v="46263200"/>
    <n v="46263200"/>
    <n v="0"/>
    <n v="1024892"/>
    <s v="addfb231c73938367f7381eeb262ff07154d72ad"/>
    <n v="-0.36528329545533961"/>
    <n v="1.2009447865714571"/>
    <n v="-0.1067118350424142"/>
    <n v="-0.58711766669131737"/>
    <n v="-1.5025765057952249"/>
    <x v="0"/>
    <n v="1"/>
    <x v="0"/>
  </r>
  <r>
    <s v="9a62c0d220a467dbec24718ff6a3bb43b8282ccc"/>
    <s v="b0aa215e3624d4111e547c170a2ee74e897382fa"/>
    <s v="ACTIVO"/>
    <s v="f9549cb27bbedcfb8966ed57bc461cd34c30c623"/>
    <n v="60"/>
    <s v="SANDERO"/>
    <n v="2022"/>
    <s v="NUEVO SANDERO PH2"/>
    <s v="2e892f86d188d01ec5691b7918003dc271108083"/>
    <s v="NUEVO"/>
    <n v="72"/>
    <d v="2021-05-28T00:00:00"/>
    <d v="2027-05-28T00:00:00"/>
    <m/>
    <n v="44490000"/>
    <n v="44490000"/>
    <n v="0"/>
    <n v="1046879"/>
    <s v="002cf26c2c656a51db8195e4bd8bbcee3903d748"/>
    <n v="-1.4931952518215901"/>
    <n v="1.2009447865714571"/>
    <n v="-0.42288979497314538"/>
    <n v="-0.3123013819839543"/>
    <n v="0.35377255171220601"/>
    <x v="1"/>
    <n v="1"/>
    <x v="0"/>
  </r>
  <r>
    <s v="24d0b2e1f2d076d0ef02e18d140bd3a9314d4a3b"/>
    <s v="f42301b4a85276f03e53383371d2a20fea749cc1"/>
    <s v="ACTIVO"/>
    <s v="b015fc4d0ad8050efb8f4d92b7490b29a1fa8737"/>
    <n v="62"/>
    <s v="LOGAN"/>
    <n v="2022"/>
    <s v="NUEVO LOGAN PH2"/>
    <s v="2e892f86d188d01ec5691b7918003dc271108083"/>
    <s v="NUEVO"/>
    <n v="84"/>
    <d v="2021-05-08T00:00:00"/>
    <d v="2028-05-08T00:00:00"/>
    <m/>
    <n v="51357300"/>
    <n v="51357300"/>
    <n v="0"/>
    <n v="1002930"/>
    <s v="1a54234f7c81795f4271e355943d9c170a12a279"/>
    <n v="-1.9661905883622759"/>
    <n v="1.2009447865714571"/>
    <n v="-0.30432305999912118"/>
    <n v="1.428891118533858"/>
    <n v="-1.0384892414183671"/>
    <x v="0"/>
    <n v="1"/>
    <x v="0"/>
  </r>
  <r>
    <s v="5ced1c5c64ad46ce1b281c44e08a5a0cb464e1cc"/>
    <s v="7a4225bd8d8d7bdc00853fae4b716749a6f32512"/>
    <s v="ACTIVO"/>
    <s v="5f82f989708909c43f5553009e09bf851db1ee8a"/>
    <n v="60"/>
    <s v="ALASKAN"/>
    <n v="2020"/>
    <s v="ALASKAN SERV. PUBLICO"/>
    <s v="aa53c8567ff812605778a953828db0859dac88bf"/>
    <s v="NUEVO"/>
    <n v="72"/>
    <d v="2019-06-09T00:00:00"/>
    <d v="2025-06-09T00:00:00"/>
    <m/>
    <n v="86000000"/>
    <n v="86000000"/>
    <n v="0"/>
    <n v="1805605"/>
    <s v="2950d902c8b30585038c8f445df8ff3e2d2365ee"/>
    <n v="0.77475674646323633"/>
    <n v="1.2009447865714571"/>
    <n v="-0.2762387898417441"/>
    <n v="-0.23740929774904099"/>
    <n v="-0.34235834485308059"/>
    <x v="1"/>
    <n v="1"/>
    <x v="0"/>
  </r>
  <r>
    <s v="8b8c0a6268cea817076b7610b5102f29cdd3af60"/>
    <s v="33f7f34c988fb83d0308ce9849274879bb8bdfce"/>
    <s v="ACTIVO"/>
    <s v="436c54f5b94298880918c6dd867e76b0c1e55269"/>
    <n v="60"/>
    <s v="DUSTER"/>
    <n v="2017"/>
    <s v="DUSTER"/>
    <m/>
    <s v="NUEVO"/>
    <n v="84"/>
    <d v="2017-02-01T00:00:00"/>
    <d v="2024-02-01T00:00:00"/>
    <m/>
    <n v="63550000"/>
    <n v="57000000"/>
    <n v="6550000"/>
    <n v="1153460"/>
    <s v="d087e61ba1153cd65cef59d4319bb1223fff39d1"/>
    <n v="0.35027375213185169"/>
    <n v="0.77772387315784164"/>
    <n v="0.4016411836131995"/>
    <n v="3.2058690325744189E-2"/>
    <n v="1.127251325673635"/>
    <x v="0"/>
    <n v="0.89693154996066093"/>
    <x v="0"/>
  </r>
  <r>
    <s v="9dc6456c915292cb787b45f343af8715284970eb"/>
    <s v="f195c7d98a48bdc69362e05dbb8ed3fabc66833a"/>
    <s v="ACTIVO"/>
    <s v="1ff25d27b02cec75af9b69c7b7ee096d87a6e4b7"/>
    <n v="49"/>
    <s v="KWID"/>
    <n v="2022"/>
    <s v="KWID"/>
    <s v="2e892f86d188d01ec5691b7918003dc271108083"/>
    <s v="NUEVO"/>
    <n v="72"/>
    <d v="2021-07-28T00:00:00"/>
    <d v="2027-07-28T00:00:00"/>
    <m/>
    <n v="42190000"/>
    <n v="34190000"/>
    <n v="8000000"/>
    <n v="917810"/>
    <s v="3bc327bf44a9c66806e06de4d1fd51ae1dfefb50"/>
    <n v="-0.65635734871114615"/>
    <n v="0.42233145292638002"/>
    <n v="-0.75973176308637436"/>
    <n v="-0.73375273261367602"/>
    <n v="-1.425228628399082"/>
    <x v="1"/>
    <n v="0.81038160701588058"/>
    <x v="0"/>
  </r>
  <r>
    <s v="5e65ebb862410ffd8b2a6bdc85e78f5d348d92e1"/>
    <s v="735c1e57f8d43d89853662c3fed2c8f2162e7c9d"/>
    <s v="ACTIVO"/>
    <s v="59e8ccfcc92c7fdd0626a73fd9870f0e7fbad80c"/>
    <n v="76"/>
    <s v="DUSTER"/>
    <n v="2021"/>
    <s v="DUSTER Servicio PÃºblico"/>
    <s v="2e892f86d188d01ec5691b7918003dc271108083"/>
    <s v="NUEVO"/>
    <n v="72"/>
    <d v="2021-03-29T00:00:00"/>
    <d v="2027-03-29T00:00:00"/>
    <m/>
    <n v="62292283"/>
    <n v="62292283"/>
    <n v="0"/>
    <n v="1481413"/>
    <s v="cca028d5175addbf7cc3ee31799dcae7f9872a54"/>
    <n v="-0.54720457874021866"/>
    <n v="1.2009447865714571"/>
    <n v="-0.2648008150077798"/>
    <n v="-0.3123013819839543"/>
    <n v="-0.49705409964536651"/>
    <x v="1"/>
    <n v="1"/>
    <x v="0"/>
  </r>
  <r>
    <s v="05d2892d5822be4195a4d7f1253d3ca844bc475f"/>
    <s v="77f3a4a28e6cd2b016414b7cbc08eeec73805747"/>
    <s v="ACTIVO"/>
    <s v="93758adf11c46efe844e91612cf2940e4197d07c"/>
    <n v="38"/>
    <s v="LOGAN"/>
    <n v="2020"/>
    <s v="NUEVO LOGAN"/>
    <s v="2e892f86d188d01ec5691b7918003dc271108083"/>
    <s v="NUEVO"/>
    <n v="60"/>
    <d v="2019-05-09T00:00:00"/>
    <d v="2024-05-09T00:00:00"/>
    <m/>
    <n v="38011350"/>
    <n v="38011350"/>
    <n v="0"/>
    <n v="943764"/>
    <s v="40aad2ee329d672720cb03e757bb8887de18efbf"/>
    <n v="1.4175452807364759"/>
    <n v="1.2009447865714571"/>
    <n v="0.4556248947025871"/>
    <n v="0.2082026526741442"/>
    <n v="1.7460343448427791"/>
    <x v="3"/>
    <n v="1"/>
    <x v="0"/>
  </r>
  <r>
    <s v="14eb9eebd342ee2435a12dd63ede094650d79da7"/>
    <s v="a2203a577e71f4ede611d69a1e12912eeaf15f82"/>
    <s v="ACTIVO"/>
    <s v="a65c60e59165d9af643419b26154ffd93f642835"/>
    <n v="49"/>
    <s v="CAPTUR"/>
    <n v="2018"/>
    <s v="CAPTUR"/>
    <m/>
    <s v="NUEVO"/>
    <n v="48"/>
    <d v="2018-04-30T00:00:00"/>
    <d v="2022-04-30T00:00:00"/>
    <m/>
    <n v="67700000"/>
    <n v="50700000"/>
    <n v="17000000"/>
    <n v="1396438"/>
    <s v="65ce8e050551bdd5f972d0481ca61ec12607b8d3"/>
    <n v="-1.202121198565784"/>
    <n v="0.1698427900975672"/>
    <n v="-0.6193527406238738"/>
    <n v="-0.25952868963072878"/>
    <n v="-3.2966835268508812E-2"/>
    <x v="5"/>
    <n v="0.74889217134416541"/>
    <x v="2"/>
  </r>
  <r>
    <s v="8d9ef9169e6bea8d97e545c663c132caa0c7aa1a"/>
    <s v="7e2672c4d60ae70eecfd0b2f067c0db0ffe068da"/>
    <s v="ACTIVO"/>
    <s v="bd9f7b705f02905ed8956333887b94e76066fcb7"/>
    <n v="74"/>
    <s v="USADOS"/>
    <n v="2015"/>
    <s v="USADOS MM"/>
    <m/>
    <s v="USADO"/>
    <n v="60"/>
    <d v="2021-03-18T00:00:00"/>
    <d v="2026-03-18T00:00:00"/>
    <m/>
    <n v="25000000"/>
    <n v="23000000"/>
    <n v="2000000"/>
    <n v="628628"/>
    <s v="ac92350126d152ccb4ac42b6b52f4b91a494ae4b"/>
    <n v="-0.63210117760649565"/>
    <n v="0.87244782110659891"/>
    <n v="0.28851061487099899"/>
    <n v="-0.37735451218038318"/>
    <n v="-0.18766259006079469"/>
    <x v="3"/>
    <n v="0.92"/>
    <x v="0"/>
  </r>
  <r>
    <s v="e84743bb37cd6192996d0141e7be950f1aba2928"/>
    <s v="15672858e09a4b7c20b188074c300892154bf29f"/>
    <s v="ACTIVO"/>
    <s v="19a062e5fbe4358ac9557d4b14dbbfd53150ca9d"/>
    <n v="7"/>
    <s v="KOLEOS"/>
    <n v="2021"/>
    <s v="KOLEOS"/>
    <s v="2e892f86d188d01ec5691b7918003dc271108083"/>
    <s v="NUEVO"/>
    <n v="72"/>
    <d v="2020-01-10T00:00:00"/>
    <d v="2026-01-10T00:00:00"/>
    <m/>
    <n v="120000000"/>
    <n v="60000000"/>
    <n v="60000000"/>
    <n v="1584363"/>
    <s v="addfb231c73938367f7381eeb262ff07154d72ad"/>
    <n v="-1.978318673914601"/>
    <n v="-0.85216124758390532"/>
    <n v="0.72325530977575447"/>
    <n v="0.83741312312027938"/>
    <n v="-0.4197062222492236"/>
    <x v="1"/>
    <n v="0.5"/>
    <x v="4"/>
  </r>
  <r>
    <s v="f4cb2e7500ae8dbb823aa360051929ee04032725"/>
    <s v="4a28b039af1a58964709c5318197ff7d84434d25"/>
    <s v="ACTIVO"/>
    <s v="9394dd0a7b6ed8919e973bc351a6b135020e880c"/>
    <n v="38"/>
    <s v="SANDERO"/>
    <n v="2019"/>
    <s v="NUEVO SANDERO"/>
    <m/>
    <s v="NUEVO"/>
    <n v="84"/>
    <d v="2018-11-22T00:00:00"/>
    <d v="2025-11-22T00:00:00"/>
    <m/>
    <n v="35211885"/>
    <n v="33451290"/>
    <n v="1760595"/>
    <n v="653112"/>
    <s v="a1a8973e91fb3dd53c50b0f77fca45b4a317437d"/>
    <n v="1.068735666674399E-2"/>
    <n v="0.99563418315592023"/>
    <n v="-2.2912818987273639E-2"/>
    <n v="-0.44665169531467819"/>
    <n v="1.5913385900504931"/>
    <x v="0"/>
    <n v="0.94999997870037345"/>
    <x v="0"/>
  </r>
  <r>
    <s v="985d41e864239f10e49a494cbdcd6ef85c9e83a6"/>
    <s v="007c4490d171a0ab31646a70179101014adbd8b3"/>
    <s v="ACTIVO"/>
    <s v="ad958d4f146f52e63e0c020fea264a7d9a8c8c27"/>
    <n v="236"/>
    <s v="DUSTER"/>
    <n v="2022"/>
    <s v="NUEVA DUSTER"/>
    <s v="2e892f86d188d01ec5691b7918003dc271108083"/>
    <s v="NUEVO"/>
    <n v="60"/>
    <d v="2021-08-06T00:00:00"/>
    <d v="2026-08-06T00:00:00"/>
    <m/>
    <n v="66826250"/>
    <n v="49826250"/>
    <n v="17000000"/>
    <n v="1291530"/>
    <s v="2a8b6c4fae0c9fc78fa226ee1e1ec2050ca4d295"/>
    <n v="-0.31677095324603838"/>
    <n v="0.15636118115768141"/>
    <n v="-0.62050101992985252"/>
    <n v="-0.2067559972775033"/>
    <n v="-0.88379348662608126"/>
    <x v="3"/>
    <n v="0.74560894857933824"/>
    <x v="2"/>
  </r>
  <r>
    <s v="765706879c2f496c00c964b32306dd3b4d3f5635"/>
    <s v="96285e181991f2616e9642889ecaa6a887d7c58f"/>
    <s v="ACTIVO"/>
    <s v="ac4cf0c7abcdae09914607ba0408545023141170"/>
    <n v="220"/>
    <s v="KWID"/>
    <n v="2021"/>
    <s v="KWID"/>
    <s v="2e892f86d188d01ec5691b7918003dc271108083"/>
    <s v="NUEVO"/>
    <n v="84"/>
    <d v="2020-05-11T00:00:00"/>
    <d v="2027-05-11T00:00:00"/>
    <m/>
    <n v="39290000"/>
    <n v="40637000"/>
    <n v="0"/>
    <n v="913589"/>
    <s v="d5dc515a8564af9c1f984f09918a2ce99eeb6f02"/>
    <n v="-1.626604192897168"/>
    <n v="1.3417202423112009"/>
    <n v="9.0899389914291959E-2"/>
    <n v="-0.64666119504457931"/>
    <n v="-0.80644560922993824"/>
    <x v="0"/>
    <n v="1.0342835327055231"/>
    <x v="0"/>
  </r>
  <r>
    <s v="3fc4357d8b0cd2e9ff7b4f152f713fcc0ca0ec4e"/>
    <s v="4fc9bf35149783b3a807f38f9ae69c2cb7363061"/>
    <s v="ACTIVO"/>
    <s v="b0172f2d8be6898a8279a253de8c69dcba4d0e5d"/>
    <n v="236"/>
    <s v="STEPWAY"/>
    <n v="2019"/>
    <s v="NUEVO STEPWAY"/>
    <s v="2e892f86d188d01ec5691b7918003dc271108083"/>
    <s v="NUEVO"/>
    <n v="72"/>
    <d v="2019-01-31T00:00:00"/>
    <d v="2025-01-31T00:00:00"/>
    <m/>
    <n v="49929650"/>
    <n v="20000000"/>
    <n v="29929650"/>
    <n v="420526"/>
    <s v="b522c57b2ad5bc12ca374e891604193e50995d23"/>
    <n v="0.87178143088183857"/>
    <n v="-1.2604682221381189"/>
    <n v="-0.25682799252567701"/>
    <n v="-0.18698183712014191"/>
    <n v="0.97255557088134947"/>
    <x v="1"/>
    <n v="0.4005635929753163"/>
    <x v="4"/>
  </r>
  <r>
    <s v="96c980b384cb1788fa841168bc0a7849f5549ccb"/>
    <s v="7f691cbbd7c986cdd87639e063bd31e65ec3e69d"/>
    <s v="ACTIVO"/>
    <s v="6648af67f03298939d81dcc99a6dd35d71c01ed8"/>
    <n v="87"/>
    <s v="DUSTER"/>
    <n v="2022"/>
    <s v="NUEVA DUSTER Servicio PÃºblico"/>
    <s v="2e892f86d188d01ec5691b7918003dc271108083"/>
    <s v="NUEVO"/>
    <n v="72"/>
    <d v="2021-07-19T00:00:00"/>
    <d v="2027-07-19T00:00:00"/>
    <m/>
    <n v="59162992"/>
    <n v="59932389"/>
    <n v="0"/>
    <n v="1410249"/>
    <s v="bcea55f18d716a78cffe6d51a537622fc3feb487"/>
    <n v="-1.3355301396413619"/>
    <n v="1.2543448452892789"/>
    <n v="-0.42288979497314538"/>
    <n v="-0.26284772688564872"/>
    <n v="-1.5025765057952249"/>
    <x v="1"/>
    <n v="1.0130047006412386"/>
    <x v="0"/>
  </r>
  <r>
    <s v="c0750a7487692f185a31034b99a2c6c9e15de63d"/>
    <s v="bed8b0e2265c4debe5bffe45756a5bfaa3d2c716"/>
    <s v="ACTIVO"/>
    <s v="2f1f55f7d5e4638dee5a1a64ea8954c3ffe4902c"/>
    <n v="60"/>
    <s v="DUSTER"/>
    <n v="2018"/>
    <s v="DUSTER"/>
    <m/>
    <s v="NUEVO"/>
    <n v="84"/>
    <d v="2018-12-01T00:00:00"/>
    <d v="2025-12-01T00:00:00"/>
    <m/>
    <n v="52060000"/>
    <n v="37060000"/>
    <n v="15000000"/>
    <n v="816336"/>
    <s v="d7ba29214e26fca7c43eb9f199a80e049e060e7b"/>
    <n v="0.35027375213185169"/>
    <n v="1.7825673535327852E-2"/>
    <n v="1.434655719619899"/>
    <n v="-0.64818795218184244"/>
    <n v="0.58581618390063472"/>
    <x v="0"/>
    <n v="0.71187091817134074"/>
    <x v="2"/>
  </r>
  <r>
    <s v="9584216e76a4e71536465226e057d86db960e0f0"/>
    <s v="c295e8bed832ce00fd2b3f32863c3eadcca9397b"/>
    <s v="ACTIVO"/>
    <s v="5a56327f05b6ed8e8875facf6e3fe3c3e5debf50"/>
    <n v="38"/>
    <s v="KWID"/>
    <n v="2022"/>
    <s v="KWID"/>
    <s v="2e892f86d188d01ec5691b7918003dc271108083"/>
    <s v="NUEVO"/>
    <n v="84"/>
    <d v="2021-01-06T00:00:00"/>
    <d v="2028-01-06T00:00:00"/>
    <m/>
    <n v="42610000"/>
    <n v="35610000"/>
    <n v="7000000"/>
    <n v="752217"/>
    <s v="18e224569796e42fffce1d686835b9656bf0b87b"/>
    <n v="-0.25613052548441212"/>
    <n v="0.52637345406324121"/>
    <n v="-0.73964105470915953"/>
    <n v="-0.87517657814208505"/>
    <n v="-1.3478807510029389"/>
    <x v="0"/>
    <n v="0.83571931471485572"/>
    <x v="0"/>
  </r>
  <r>
    <s v="d66e3aac7738ca1814b8edb629f64799180091bf"/>
    <s v="93876b4c1331fe2fa844e19f464edf8ab6e4efc4"/>
    <s v="ACTIVO"/>
    <s v="4db898134df57de25ee14fc3156c0fe345e0de51"/>
    <n v="38"/>
    <s v="LOGAN"/>
    <n v="2019"/>
    <s v="NUEVO LOGAN"/>
    <m/>
    <s v="NUEVO"/>
    <n v="84"/>
    <d v="2018-11-23T00:00:00"/>
    <d v="2025-11-23T00:00:00"/>
    <m/>
    <n v="36130000"/>
    <n v="22930000"/>
    <n v="13200000"/>
    <n v="493695"/>
    <s v="ec5f24e132da7b07ae31c96208e5c5ee98fc8ca1"/>
    <n v="-0.15910584106580991"/>
    <n v="-0.2992489389115644"/>
    <n v="0.2094661248883162"/>
    <n v="1.347157170901653"/>
    <n v="1.7460343448427791"/>
    <x v="0"/>
    <n v="0.6346526432327706"/>
    <x v="2"/>
  </r>
  <r>
    <s v="aef269923af08eda65ad3f8b1b78451af28c298f"/>
    <s v="4976a7e721e8cc897fc90ec19c7298db39fe7371"/>
    <s v="ACTIVO"/>
    <s v="44f5f8de4291a4a16492fe0b13036cffd8ffdb43"/>
    <n v="7"/>
    <s v="CAPTUR"/>
    <n v="2021"/>
    <s v="CAPTUR"/>
    <s v="2e892f86d188d01ec5691b7918003dc271108083"/>
    <s v="NUEVO"/>
    <n v="84"/>
    <d v="2020-06-26T00:00:00"/>
    <d v="2027-06-26T00:00:00"/>
    <m/>
    <n v="79890000"/>
    <n v="64312000"/>
    <n v="15578000"/>
    <n v="1406518"/>
    <s v="986fcbacb15e3271088bb826891fe61d934ad7da"/>
    <n v="-2.4391859249029619"/>
    <n v="0.40026170232881753"/>
    <n v="0.44659959483636458"/>
    <n v="-6.9115522315977396E-2"/>
    <n v="-0.80644560922993824"/>
    <x v="0"/>
    <n v="0.80500688446614099"/>
    <x v="0"/>
  </r>
  <r>
    <s v="72cb06af870fb2934ac30ac534c4574ae15bfb84"/>
    <s v="8702b2820dc2b0d463d9b0d006920ebfa514287d"/>
    <s v="ACTIVO"/>
    <s v="4ed602eda8bf7f8f674b77a7266776acb1f1dd2a"/>
    <n v="236"/>
    <s v="KWID"/>
    <n v="2020"/>
    <s v="KWID"/>
    <s v="2e892f86d188d01ec5691b7918003dc271108083"/>
    <s v="NUEVO"/>
    <n v="84"/>
    <d v="2019-07-31T00:00:00"/>
    <d v="2026-07-31T00:00:00"/>
    <m/>
    <n v="36390000"/>
    <n v="32390000"/>
    <n v="4000000"/>
    <n v="701749"/>
    <s v="f63c6c6e342363625ca56e8191808747636b4a3e"/>
    <n v="-0.92317523086230224"/>
    <n v="0.74958869222567759"/>
    <n v="0.2900331698370453"/>
    <n v="3.0578399710049942E-2"/>
    <n v="-1.0384892414183671"/>
    <x v="0"/>
    <n v="0.89007969222313821"/>
    <x v="0"/>
  </r>
  <r>
    <s v="7c698093e028f01a778d54bd2a8185f8913204c0"/>
    <s v="6f083dc8cdc35ff1bf6051a72599c750a9f65a15"/>
    <s v="ACTIVO"/>
    <s v="7e56e2af0ef46a9f3840a5080889a18764a6b436"/>
    <n v="7"/>
    <s v="OROCH"/>
    <n v="2022"/>
    <s v="OROCH"/>
    <m/>
    <s v="NUEVO"/>
    <n v="84"/>
    <d v="2022-01-17T00:00:00"/>
    <d v="2029-01-17T00:00:00"/>
    <m/>
    <n v="90790000"/>
    <n v="32290000"/>
    <n v="58500000"/>
    <n v="663091"/>
    <s v="986fcbacb15e3271088bb826891fe61d934ad7da"/>
    <n v="-0.43805180876929117"/>
    <n v="-1.444868695047415"/>
    <n v="-0.1067118350424142"/>
    <n v="0.1663436186225461"/>
    <n v="-0.57440197704150942"/>
    <x v="0"/>
    <n v="0.35565590924110585"/>
    <x v="1"/>
  </r>
  <r>
    <s v="cd3a1dc8aaf6dcce0a3074e4ccc1a17a09350de7"/>
    <s v="fbe71323598d24875bad61f7588d3ffeb6d5173c"/>
    <s v="ACTIVO"/>
    <s v="b03c331a519e3fb6e210c57f6f7646420773acf4"/>
    <n v="49"/>
    <s v="DUSTER"/>
    <n v="2021"/>
    <s v="DUSTER"/>
    <s v="2e892f86d188d01ec5691b7918003dc271108083"/>
    <s v="NUEVO"/>
    <n v="84"/>
    <d v="2020-06-17T00:00:00"/>
    <d v="2027-06-17T00:00:00"/>
    <m/>
    <n v="59750000"/>
    <n v="44750000"/>
    <n v="15000000"/>
    <n v="969470"/>
    <s v="87e15bf1cdf86c075c8ab551c1cd6cdf48f66158"/>
    <n v="-0.70486969092044727"/>
    <n v="0.1700965685855009"/>
    <n v="0.56516632981038883"/>
    <n v="0.4683361803731928"/>
    <n v="1.127251325673635"/>
    <x v="0"/>
    <n v="0.7489539748953975"/>
    <x v="2"/>
  </r>
  <r>
    <s v="76793067eb85f1989eae6d77d54c237521424176"/>
    <s v="94572c8345192b46ad3e7a99422efb110673f255"/>
    <s v="ACTIVO"/>
    <s v="326bc2b0b0799eff92891e858f0137cd54c140d7"/>
    <n v="166872296"/>
    <s v="USADOS"/>
    <n v="2016"/>
    <s v="USADOS MM"/>
    <m/>
    <s v="USADO"/>
    <n v="84"/>
    <d v="2021-08-24T00:00:00"/>
    <d v="2028-08-24T00:00:00"/>
    <m/>
    <n v="30000000"/>
    <n v="30000000"/>
    <n v="0"/>
    <n v="682395"/>
    <s v="a69f010680fca3bb97470fe907d42f1759ba6938"/>
    <n v="-0.68061351981579676"/>
    <n v="1.2009447865714571"/>
    <n v="0.24898836987965761"/>
    <n v="-0.89221518779394149"/>
    <n v="-1.3478807510029389"/>
    <x v="0"/>
    <n v="1"/>
    <x v="0"/>
  </r>
  <r>
    <s v="6c5f7bed95dda5c3174f90ec68a690d4f7ebb430"/>
    <s v="64287bf25303a756fd32a279d4bfebc1504bfc66"/>
    <s v="ACTIVO"/>
    <s v="51b223e24d57bc8c01c5001f8833c44559fa1fc7"/>
    <n v="61"/>
    <s v="SANDERO"/>
    <n v="2018"/>
    <s v="NUEVO SANDERO"/>
    <m/>
    <s v="NUEVO"/>
    <n v="84"/>
    <d v="2017-07-21T00:00:00"/>
    <d v="2024-07-21T00:00:00"/>
    <m/>
    <n v="32400000"/>
    <n v="29160000"/>
    <n v="3240000"/>
    <n v="632141"/>
    <s v="cbe6088db0dee01c759b9198d1e92b40df3e032c"/>
    <n v="1.2113678263469461"/>
    <n v="0.79032357974038436"/>
    <n v="1.237044494663192"/>
    <n v="-0.78048212193314348"/>
    <n v="1.127251325673635"/>
    <x v="0"/>
    <n v="0.9"/>
    <x v="0"/>
  </r>
  <r>
    <s v="247df02779414c5f2352842ff0fa1386d889ae99"/>
    <s v="a6e7dce5f1aefc318fb87080ae0590f331422ad0"/>
    <s v="ACTIVO"/>
    <s v="168f2ff40ad8c6434c4387a6215d8fd6ef6df7f9"/>
    <n v="236"/>
    <s v="CAPTUR"/>
    <n v="2020"/>
    <s v="CAPTUR"/>
    <s v="2e892f86d188d01ec5691b7918003dc271108083"/>
    <s v="NUEVO"/>
    <n v="72"/>
    <d v="2019-11-07T00:00:00"/>
    <d v="2025-11-07T00:00:00"/>
    <m/>
    <n v="72990000"/>
    <n v="65690000"/>
    <n v="7300000"/>
    <n v="1507724"/>
    <s v="845d7831129ecd1188d7a91243ae341816e8b15a"/>
    <n v="-7.420924219953294E-2"/>
    <n v="0.79026732255353271"/>
    <n v="0.92086653473246149"/>
    <n v="-0.1582980533556736"/>
    <n v="-1.11583711881451"/>
    <x v="1"/>
    <n v="0.89998629949308129"/>
    <x v="0"/>
  </r>
  <r>
    <s v="00c3207975c5fbfe7ec99b6bc2277ea961b2c132"/>
    <s v="867ffe690bae1f97e22ea804e118f58947df18b6"/>
    <s v="ACTIVO"/>
    <s v="ac4cf0c7abcdae09914607ba0408545023141170"/>
    <n v="50"/>
    <s v="KWID"/>
    <n v="2021"/>
    <s v="KWID"/>
    <s v="2e892f86d188d01ec5691b7918003dc271108083"/>
    <s v="NUEVO"/>
    <n v="84"/>
    <d v="2020-12-15T00:00:00"/>
    <d v="2027-12-15T00:00:00"/>
    <m/>
    <n v="41190000"/>
    <n v="38190000"/>
    <n v="3000000"/>
    <n v="806898"/>
    <s v="1d5416a29d73c5f6881c220822ee3df576447e02"/>
    <n v="-0.24400243993208681"/>
    <n v="0.90187617271051534"/>
    <n v="0.24898836987965761"/>
    <n v="-0.29305096590541918"/>
    <n v="-0.72909773183379534"/>
    <x v="0"/>
    <n v="0.92716678805535324"/>
    <x v="0"/>
  </r>
  <r>
    <s v="c1ec1440ad841e531f1ad9a3dc273254354631f3"/>
    <s v="c4b3d21bd7354d19d8e2fbbbf410e3c8f1c10caa"/>
    <s v="ACTIVO"/>
    <s v="19a062e5fbe4358ac9557d4b14dbbfd53150ca9d"/>
    <n v="62"/>
    <s v="DUSTER"/>
    <n v="2021"/>
    <s v="DUSTER"/>
    <s v="2e892f86d188d01ec5691b7918003dc271108083"/>
    <s v="NUEVO"/>
    <n v="72"/>
    <d v="2020-11-20T00:00:00"/>
    <d v="2026-11-20T00:00:00"/>
    <m/>
    <n v="76630000"/>
    <n v="38315000"/>
    <n v="38315000"/>
    <n v="1016617"/>
    <s v="1a54234f7c81795f4271e355943d9c170a12a279"/>
    <n v="-1.4407288855812889E-3"/>
    <n v="-0.85216124758390532"/>
    <n v="0.80229979975843724"/>
    <n v="7.6538093903185797E-3"/>
    <n v="-0.65174985443765243"/>
    <x v="1"/>
    <n v="0.5"/>
    <x v="4"/>
  </r>
  <r>
    <s v="9a84b0294ccabf791e328ba5dd7d8fb0aaed80ba"/>
    <s v="689b199a1686b5909e97660ddd2f9c0b33fd963c"/>
    <s v="ACTIVO"/>
    <s v="44f5f8de4291a4a16492fe0b13036cffd8ffdb43"/>
    <n v="7"/>
    <s v="STEPWAY"/>
    <n v="2021"/>
    <s v="NUEVO STEPWAY PH2"/>
    <s v="2e892f86d188d01ec5691b7918003dc271108083"/>
    <s v="NUEVO"/>
    <n v="84"/>
    <d v="2020-06-30T00:00:00"/>
    <d v="2027-06-30T00:00:00"/>
    <m/>
    <n v="52290000"/>
    <n v="52290000"/>
    <n v="0"/>
    <n v="1140118"/>
    <s v="986fcbacb15e3271088bb826891fe61d934ad7da"/>
    <n v="-0.87466288865300112"/>
    <n v="1.2009447865714571"/>
    <n v="0.4070773498450232"/>
    <n v="7.6538093903185797E-3"/>
    <n v="0.43112042910834891"/>
    <x v="0"/>
    <n v="1"/>
    <x v="0"/>
  </r>
  <r>
    <s v="ba865553ee239b06e4169aeeb424e7200e6b5a9b"/>
    <s v="aa14ad75bae0233b81bd7de42bc61d635c9e4443"/>
    <s v="ACTIVO"/>
    <s v="3a0535153a5f5fc7c8dcca47c9a725208db375aa"/>
    <n v="50"/>
    <s v="STEPWAY"/>
    <n v="2022"/>
    <s v="NUEVO STEPWAY PH2"/>
    <s v="2e892f86d188d01ec5691b7918003dc271108083"/>
    <s v="NUEVO"/>
    <n v="72"/>
    <d v="2021-07-30T00:00:00"/>
    <d v="2027-07-30T00:00:00"/>
    <m/>
    <n v="65179000"/>
    <n v="34179000"/>
    <n v="31000000"/>
    <n v="841729"/>
    <s v="2b6df99bd30f7bb1ed920f30ad5b5072040c5336"/>
    <n v="-1.5902199362401921"/>
    <n v="-0.75202433105281585"/>
    <n v="-0.50193428495582826"/>
    <n v="0.85185757325369049"/>
    <n v="1.127251325673635"/>
    <x v="1"/>
    <n v="0.5243866889642369"/>
    <x v="4"/>
  </r>
  <r>
    <s v="c834b86028cef1b6f0da0f64648d0aa40818238e"/>
    <s v="fc1f09a52ce94b704dfea71f878802525f789c85"/>
    <s v="ACTIVO"/>
    <s v="1ff25d27b02cec75af9b69c7b7ee096d87a6e4b7"/>
    <n v="38"/>
    <s v="DUSTER"/>
    <n v="2022"/>
    <s v="NUEVA DUSTER"/>
    <s v="2e892f86d188d01ec5691b7918003dc271108083"/>
    <s v="NUEVO"/>
    <n v="72"/>
    <d v="2021-05-26T00:00:00"/>
    <d v="2027-05-26T00:00:00"/>
    <m/>
    <n v="71250000"/>
    <n v="34250000"/>
    <n v="37000000"/>
    <n v="734385"/>
    <s v="d2d2bc23d15981022aec65b1ffb2993f93c8d625"/>
    <n v="-1.990446759466926"/>
    <n v="-0.9314039366214808"/>
    <n v="-0.72253876160359776"/>
    <n v="-0.27446435727786811"/>
    <n v="0.74051193869292065"/>
    <x v="1"/>
    <n v="0.48070175438596491"/>
    <x v="4"/>
  </r>
  <r>
    <s v="5641a57cfee30db03013c55beef3f8485a1e9f0d"/>
    <s v="eacb52b4d950bc43808f732615b93a26215aa5b0"/>
    <s v="ACTIVO"/>
    <s v="709b8e9b3cd60a3bd81818bf98486ff7ada68b11"/>
    <n v="1242909"/>
    <s v="USADOS"/>
    <n v="2018"/>
    <s v="USADOS MM"/>
    <m/>
    <s v="USADO"/>
    <n v="72"/>
    <d v="2021-09-12T00:00:00"/>
    <d v="2027-09-12T00:00:00"/>
    <m/>
    <n v="59990000"/>
    <n v="35000000"/>
    <n v="24990000"/>
    <n v="854588"/>
    <s v="7ff7deeb7eff0b09f4dc8ce4bdcc24fc3c9a3b52"/>
    <n v="-0.54720457874021866"/>
    <n v="-0.50957762694887998"/>
    <n v="0.13042163490563341"/>
    <n v="-0.2273340282580063"/>
    <n v="-1.0384892414183671"/>
    <x v="1"/>
    <n v="0.58343057176196034"/>
    <x v="4"/>
  </r>
  <r>
    <s v="4f8a45d9550d8294ee8f657632b820f8d5dafcd8"/>
    <s v="3d1e81c8067beca39278ee196c306ef6c73cee74"/>
    <s v="ACTIVO"/>
    <s v="57c290d469ca74f029dc7c059266c8d55a054a4b"/>
    <n v="236"/>
    <s v="CLIO"/>
    <n v="2017"/>
    <s v="CLIO STYLE"/>
    <m/>
    <s v="NUEVO"/>
    <n v="72"/>
    <d v="2016-11-21T00:00:00"/>
    <d v="2022-11-21T00:00:00"/>
    <m/>
    <n v="30990000"/>
    <n v="27891000"/>
    <n v="3099000"/>
    <n v="467566"/>
    <s v="a764b67ab90aa873ec7d1056bb22fbc74c281944"/>
    <n v="0.84752525977718796"/>
    <n v="0.79032357974038436"/>
    <n v="0.15143375502201489"/>
    <n v="-0.6946544737507202"/>
    <n v="0.43112042910834891"/>
    <x v="1"/>
    <n v="0.9"/>
    <x v="0"/>
  </r>
  <r>
    <s v="0b87a9cdb3f8b6d59cd12f21e345ec64d7f34d18"/>
    <s v="3bf7c9ed1cf83de3ff041507cb5b278c541ce216"/>
    <s v="ACTIVO"/>
    <s v="d19c40609c4807762585bd10be1ea09dc899fb2b"/>
    <n v="166846262"/>
    <s v="USADOS"/>
    <n v="2016"/>
    <s v="USADOS MM"/>
    <m/>
    <s v="USADO"/>
    <n v="72"/>
    <d v="2021-07-30T00:00:00"/>
    <d v="2027-07-30T00:00:00"/>
    <m/>
    <n v="28500000"/>
    <n v="23500000"/>
    <n v="5000000"/>
    <n v="576821"/>
    <s v="d5e3c217d8ea2998bad4e657513b99b45ba38544"/>
    <n v="0.16835246884697261"/>
    <n v="0.48055670441168052"/>
    <n v="0.2094661248883162"/>
    <n v="-0.7397933804176301"/>
    <n v="-1.657272260587511"/>
    <x v="1"/>
    <n v="0.82456140350877194"/>
    <x v="0"/>
  </r>
  <r>
    <s v="7d4c371e17f09beaa82757926fee9428553976fe"/>
    <s v="d424b7e39a4639f7515d55b34a1677d848d76362"/>
    <s v="ACTIVO"/>
    <s v="3442fd2b0a938d687196a2165725a50c271c2935"/>
    <n v="236"/>
    <s v="DUSTER"/>
    <n v="2021"/>
    <s v="DUSTER"/>
    <s v="2e892f86d188d01ec5691b7918003dc271108083"/>
    <s v="NUEVO"/>
    <n v="24"/>
    <d v="2020-06-16T00:00:00"/>
    <d v="2022-06-16T00:00:00"/>
    <m/>
    <n v="59750000"/>
    <n v="29750000"/>
    <n v="30000000"/>
    <n v="1356156"/>
    <s v="373e0d63cac8bf96eefec2abf3828a28fc0aa41d"/>
    <n v="-0.42592372321696592"/>
    <n v="-0.8607516494004549"/>
    <n v="-4.4146365390986242"/>
    <n v="-0.24684001020517021"/>
    <n v="1.2045992030697781"/>
    <x v="2"/>
    <n v="0.497907949790795"/>
    <x v="4"/>
  </r>
  <r>
    <s v="f7bff6184a7de93fe7d22802a3a471c1c31df803"/>
    <s v="7798192a1ff18909a849a8a84626f1bcc9403409"/>
    <s v="ACTIVO"/>
    <s v="f31c351a977af41ba851c06f3d09084b7072d4f2"/>
    <n v="50"/>
    <s v="KWID"/>
    <n v="2022"/>
    <s v="KWID"/>
    <s v="2e892f86d188d01ec5691b7918003dc271108083"/>
    <s v="NUEVO"/>
    <n v="84"/>
    <d v="2021-02-06T00:00:00"/>
    <d v="2028-02-06T00:00:00"/>
    <m/>
    <n v="42710000"/>
    <n v="32710000"/>
    <n v="10000000"/>
    <n v="673855"/>
    <s v="2b6df99bd30f7bb1ed920f30ad5b5072040c5336"/>
    <n v="-1.72362887731577"/>
    <n v="0.2395277722163352"/>
    <n v="-6.7189590051072792E-2"/>
    <n v="-0.49849937198495747"/>
    <n v="-1.657272260587511"/>
    <x v="0"/>
    <n v="0.76586279559822057"/>
    <x v="2"/>
  </r>
  <r>
    <s v="e0551542906028c20a5081ab1fd3b3695f6073a9"/>
    <s v="90c2ef5ce379ddf1065ee3836b17372b1e03face"/>
    <s v="ACTIVO"/>
    <s v="a65c60e59165d9af643419b26154ffd93f642835"/>
    <n v="49"/>
    <s v="LOGAN"/>
    <n v="2019"/>
    <s v="NUEVO LOGAN"/>
    <m/>
    <s v="NUEVO"/>
    <n v="84"/>
    <d v="2018-03-04T00:00:00"/>
    <d v="2025-03-04T00:00:00"/>
    <m/>
    <n v="34530000"/>
    <n v="31077000"/>
    <n v="3453000"/>
    <n v="625276"/>
    <s v="d2d2bc23d15981022aec65b1ffb2993f93c8d625"/>
    <n v="0.35027375213185169"/>
    <n v="0.79032357974038436"/>
    <n v="0.33307747921303549"/>
    <n v="-0.95960657973646146"/>
    <n v="0.27642467431606299"/>
    <x v="0"/>
    <n v="0.9"/>
    <x v="0"/>
  </r>
  <r>
    <s v="eb38451c326b5c598e1a2406ad8d4d8a08ab5898"/>
    <s v="720dac4846be655d8ef1fbbbb054fc180703dd44"/>
    <s v="ACTIVO"/>
    <s v="18c222e17729bc142554cfbc8e182a40c046ab84"/>
    <n v="38"/>
    <s v="ALASKAN"/>
    <n v="2022"/>
    <s v="ALASKAN SERV. PUBLICO"/>
    <m/>
    <s v="NUEVO"/>
    <n v="72"/>
    <d v="2021-10-12T00:00:00"/>
    <d v="2027-10-12T00:00:00"/>
    <m/>
    <n v="139190400"/>
    <n v="139190400"/>
    <n v="0"/>
    <n v="3606180"/>
    <s v="d2d2bc23d15981022aec65b1ffb2993f93c8d625"/>
    <n v="-0.76551011868207364"/>
    <n v="1.2009447865714571"/>
    <n v="-0.58097877493851102"/>
    <n v="0.65287465174673609"/>
    <n v="-1.3478807510029389"/>
    <x v="1"/>
    <n v="1"/>
    <x v="0"/>
  </r>
  <r>
    <s v="bb7326ac7275de1ce4d550fcbd3bb354747f6f95"/>
    <s v="d9f0638ef4cd51d431d95efd8a6c1a5f179add05"/>
    <s v="ACTIVO"/>
    <s v="1a8d0f50c8e1f8f349f509c422ba0a78a4d95e67"/>
    <n v="46"/>
    <s v="USADOS"/>
    <n v="2015"/>
    <s v="USADOS MM"/>
    <m/>
    <s v="USADO"/>
    <n v="84"/>
    <d v="2019-12-08T00:00:00"/>
    <d v="2026-12-08T00:00:00"/>
    <m/>
    <n v="47000000"/>
    <n v="47000000"/>
    <n v="0"/>
    <n v="1072199"/>
    <s v="7e550c4e4136820a2fa73809cb7d39457dab78e5"/>
    <n v="0.16835246884697261"/>
    <n v="1.2009447865714571"/>
    <n v="0.96038877972380288"/>
    <n v="-0.77032852316289269"/>
    <n v="-1.425228628399082"/>
    <x v="0"/>
    <n v="1"/>
    <x v="0"/>
  </r>
  <r>
    <s v="e2816d4f0490d43dfa01eeb27fec5539ff519cd8"/>
    <s v="6d6443a081d1ea09ae545488a7561226ffb9a276"/>
    <s v="ACTIVO"/>
    <s v="2f1f55f7d5e4638dee5a1a64ea8954c3ffe4902c"/>
    <n v="87"/>
    <s v="STEPWAY"/>
    <n v="2018"/>
    <s v="NUEVO STEPWAY"/>
    <m/>
    <s v="NUEVO"/>
    <n v="72"/>
    <d v="2017-12-29T00:00:00"/>
    <d v="2023-12-29T00:00:00"/>
    <m/>
    <n v="41758500"/>
    <n v="21758500"/>
    <n v="20000000"/>
    <n v="497963"/>
    <s v="bb6b417dfe841dd3bd485a4cfbaf44b16a742455"/>
    <n v="1.187111655242296"/>
    <n v="-0.76570251556378499"/>
    <n v="0.88134428974112011"/>
    <n v="-0.491939626754334"/>
    <n v="1.281947080465921"/>
    <x v="1"/>
    <n v="0.52105559347198771"/>
    <x v="4"/>
  </r>
  <r>
    <s v="3662c2bb388df8b8c9ca9c8fff0a648ed9507f3b"/>
    <s v="1e4dfdac8968b88c96bb8e073278dc793006f519"/>
    <s v="ACTIVO"/>
    <s v="bb9549bdac791df8e2b53241129ff66f1480af92"/>
    <n v="220"/>
    <s v="SANDERO"/>
    <n v="2020"/>
    <s v="NUEVO SANDERO PH2"/>
    <s v="2e892f86d188d01ec5691b7918003dc271108083"/>
    <s v="NUEVO"/>
    <n v="72"/>
    <d v="2020-04-06T00:00:00"/>
    <d v="2026-04-06T00:00:00"/>
    <m/>
    <n v="43108701"/>
    <n v="26533701"/>
    <n v="16575000"/>
    <n v="604937"/>
    <s v="8ccfff1de1f45a27f8f1035dcbbdaacc2d437533"/>
    <n v="-0.55933266429254402"/>
    <n v="-0.37786560329044749"/>
    <n v="0.13042163490563341"/>
    <n v="0.21274409135005101"/>
    <n v="-0.49705409964536651"/>
    <x v="1"/>
    <n v="0.61550685556495888"/>
    <x v="2"/>
  </r>
  <r>
    <s v="7e57d048d59d3843be7d363139f0d0db1e76f507"/>
    <s v="60160ef78f498b491caeceffff8b4fe002c6bf07"/>
    <s v="ACTIVO"/>
    <s v="277132ad8b04990f093fc5bb72d77163192dec3d"/>
    <n v="50"/>
    <s v="SANDERO"/>
    <n v="2017"/>
    <s v="NUEVO SANDERO"/>
    <m/>
    <s v="NUEVO"/>
    <n v="84"/>
    <d v="2017-02-01T00:00:00"/>
    <d v="2024-02-01T00:00:00"/>
    <m/>
    <n v="45090000"/>
    <n v="22545000"/>
    <n v="22545000"/>
    <n v="521570"/>
    <s v="f5faa20ec38eb79836445ff6da0fea6c765c883c"/>
    <n v="-0.95955948751927811"/>
    <n v="-0.85216124758390532"/>
    <n v="0.92086653473246149"/>
    <n v="2.5724054794988529"/>
    <n v="1.2045992030697781"/>
    <x v="0"/>
    <n v="0.5"/>
    <x v="4"/>
  </r>
  <r>
    <s v="de8e6a862a3e4a24ee071c6a6a5155e72f02ab27"/>
    <s v="d958af6945eb6ca34520f78034a56c851733596b"/>
    <s v="ACTIVO"/>
    <s v="124edca39b8159aadaf3c08b9fe65fc5e651b829"/>
    <n v="38"/>
    <s v="SANDERO"/>
    <n v="2022"/>
    <s v="NUEVO SANDERO PH2"/>
    <s v="2e892f86d188d01ec5691b7918003dc271108083"/>
    <s v="NUEVO"/>
    <n v="60"/>
    <d v="2021-04-08T00:00:00"/>
    <d v="2026-04-08T00:00:00"/>
    <m/>
    <n v="45890000"/>
    <n v="35890000"/>
    <n v="10000000"/>
    <n v="936796"/>
    <s v="ec5f24e132da7b07ae31c96208e5c5ee98fc8ca1"/>
    <n v="-1.044456086385555"/>
    <n v="0.3061502630781629"/>
    <n v="-0.50193428495582826"/>
    <n v="-0.54014499194106425"/>
    <n v="-1.270532873606796"/>
    <x v="3"/>
    <n v="0.78208760078448458"/>
    <x v="2"/>
  </r>
  <r>
    <s v="9b0c48db3f608be59d42e67cf9c41e0454989f94"/>
    <s v="d5e3b1d13d1cc82d01ecebf2804c3ce05a289bad"/>
    <s v="ACTIVO"/>
    <s v="ec77d5752b8cc2793a6ea70b5f1a1032e272ebbf"/>
    <n v="-1"/>
    <s v="USADOS"/>
    <n v="2015"/>
    <s v="USADOS MM"/>
    <m/>
    <s v="USADO"/>
    <n v="60"/>
    <d v="2021-06-04T00:00:00"/>
    <d v="2026-06-04T00:00:00"/>
    <m/>
    <n v="35000000"/>
    <n v="28000000"/>
    <n v="7000000"/>
    <n v="790015"/>
    <s v="38b76f83f56a6d4ef19a8a39a7839d83344d0221"/>
    <n v="-2.621107208187841"/>
    <n v="0.37970237290931202"/>
    <n v="0.84182204474977862"/>
    <n v="-0.88038945805466218"/>
    <n v="-1.811968015379797"/>
    <x v="3"/>
    <n v="0.8"/>
    <x v="2"/>
  </r>
  <r>
    <s v="b2c4a250ff1a90cb041cd7ab3094afd928593291"/>
    <s v="500e79e3fd07ef0fcaba4ee4aed9d560d6d2ebe6"/>
    <s v="ACTIVO"/>
    <s v="93758adf11c46efe844e91612cf2940e4197d07c"/>
    <n v="49"/>
    <s v="LOGAN"/>
    <n v="2020"/>
    <s v="NUEVO LOGAN"/>
    <s v="2e892f86d188d01ec5691b7918003dc271108083"/>
    <s v="NUEVO"/>
    <n v="72"/>
    <d v="2019-05-09T00:00:00"/>
    <d v="2025-05-09T00:00:00"/>
    <m/>
    <n v="39713000"/>
    <n v="35713000"/>
    <n v="4000000"/>
    <n v="837896"/>
    <s v="edec8b42d27301898d842b4436baadffcaeed7a6"/>
    <n v="-0.38953946655999011"/>
    <n v="0.78735608077630415"/>
    <n v="0.25023015881728572"/>
    <n v="1.0103721373188581"/>
    <n v="-0.49705409964536651"/>
    <x v="1"/>
    <n v="0.89927731473321082"/>
    <x v="0"/>
  </r>
  <r>
    <s v="fe698cbd0995bc333175b2dc835022f8419d4341"/>
    <s v="4e7d1f344e1fe2e5a36a7559754ac869079262ad"/>
    <s v="ACTIVO"/>
    <s v="58464c00dc8337ea9400e9dbf885ffffcb81c578"/>
    <n v="60"/>
    <s v="KWID"/>
    <n v="2021"/>
    <s v="KWID"/>
    <s v="2e892f86d188d01ec5691b7918003dc271108083"/>
    <s v="NUEVO"/>
    <n v="72"/>
    <d v="2020-11-30T00:00:00"/>
    <d v="2026-11-30T00:00:00"/>
    <m/>
    <n v="38990000"/>
    <n v="24990000"/>
    <n v="14000000"/>
    <n v="577174"/>
    <s v="002cf26c2c656a51db8195e4bd8bbcee3903d748"/>
    <n v="0.32601758102720108"/>
    <n v="-0.2734581104880493"/>
    <n v="-0.69954550991253528"/>
    <n v="5.1877701776092087"/>
    <n v="0.66316406129677774"/>
    <x v="1"/>
    <n v="0.64093357271095153"/>
    <x v="2"/>
  </r>
  <r>
    <s v="12ee8cbc7927d4e235d56f4acde88d866b0bc0dc"/>
    <s v="cb12c2c61ea9b36ae28ffd415aee7300633cd735"/>
    <s v="ACTIVO"/>
    <s v="dd2ba0eb0fa27cb0bcc65b40c64f180de4a9e260"/>
    <n v="60"/>
    <s v="CAPTUR"/>
    <n v="2021"/>
    <s v="CAPTUR"/>
    <s v="2e892f86d188d01ec5691b7918003dc271108083"/>
    <s v="NUEVO"/>
    <n v="84"/>
    <d v="2020-08-18T00:00:00"/>
    <d v="2027-08-18T00:00:00"/>
    <m/>
    <n v="78490000"/>
    <n v="64490000"/>
    <n v="14000000"/>
    <n v="1563135"/>
    <s v="10b38286d0ce07306e01a8d181c6bb54393382de"/>
    <n v="-0.4986922365309176"/>
    <n v="0.46853340988206787"/>
    <n v="1.118477759689168"/>
    <n v="4.6582655777232187"/>
    <n v="-0.80644560922993824"/>
    <x v="0"/>
    <n v="0.82163332908650788"/>
    <x v="0"/>
  </r>
  <r>
    <s v="931f445676885ce40ead85f7b42f46c9da7901a5"/>
    <s v="88a4a803d4ae12549cbe45fba70beee7cbc5277c"/>
    <s v="ACTIVO"/>
    <s v="850f21ded3b03c8d93a4921ab73d879a9a98f5cb"/>
    <n v="60"/>
    <s v="MASTER"/>
    <n v="2021"/>
    <s v="MASTER"/>
    <m/>
    <s v="NUEVO"/>
    <n v="60"/>
    <d v="2022-03-01T00:00:00"/>
    <d v="2027-03-01T00:00:00"/>
    <m/>
    <n v="154832000"/>
    <n v="139348800"/>
    <n v="15483200"/>
    <n v="3559704"/>
    <s v="026f2dbff0f657cf8b51a37de1e13584f2ccb0a9"/>
    <n v="0.59283546317835722"/>
    <n v="0.79032357974038436"/>
    <n v="-0.86794165423817227"/>
    <n v="7.7263338306122984"/>
    <n v="1.2045992030697781"/>
    <x v="3"/>
    <n v="0.9"/>
    <x v="0"/>
  </r>
  <r>
    <s v="4b63b7f568b405cca8ad6956be51c142d7d2d126"/>
    <s v="599ad5fb86c55270a0542662f74f088690c34e50"/>
    <s v="ACTIVO"/>
    <s v="8e5a6ec8ecf5a2a4f1b2a3647d59bf4bceeae6a9"/>
    <n v="62"/>
    <s v="OROCH"/>
    <n v="2018"/>
    <s v="OROCH"/>
    <m/>
    <s v="NUEVO"/>
    <n v="72"/>
    <d v="2018-04-30T00:00:00"/>
    <d v="2024-04-30T00:00:00"/>
    <m/>
    <n v="61310000"/>
    <n v="55849000"/>
    <n v="5461000"/>
    <n v="1274834"/>
    <s v="5ff736dd5fe05d193ce7c5ec63ce711d264e48d3"/>
    <n v="1.017318457509742"/>
    <n v="0.83519655455310948"/>
    <n v="-0.14961062351234611"/>
    <n v="-8.1628292767025198E-2"/>
    <n v="-1.0384892414183671"/>
    <x v="1"/>
    <n v="0.91092807046158863"/>
    <x v="0"/>
  </r>
  <r>
    <s v="79e77a65e7fac8d25d8d43465ff02feb5128102e"/>
    <s v="5e87aaa1c0f018a2df40edd7aa5c969c6fff3cee"/>
    <s v="ACTIVO"/>
    <s v="199c6dec4e012c479e3865ff88b5346ccb60b104"/>
    <n v="15"/>
    <s v="LOGAN"/>
    <n v="2021"/>
    <s v="NUEVO LOGAN PH2"/>
    <s v="2e892f86d188d01ec5691b7918003dc271108083"/>
    <s v="NUEVO"/>
    <n v="84"/>
    <d v="2021-02-19T00:00:00"/>
    <d v="2028-02-19T00:00:00"/>
    <m/>
    <n v="43180000"/>
    <n v="45892040"/>
    <n v="0"/>
    <n v="963543"/>
    <s v="930702ec2c3e72d456d907ad7e50a046ee285aa5"/>
    <n v="-1.4810671662692649"/>
    <n v="1.458846856458937"/>
    <n v="0.16994387989697479"/>
    <n v="-0.29260090445365211"/>
    <n v="-1.5799243831913681"/>
    <x v="0"/>
    <n v="1.0628077813802685"/>
    <x v="0"/>
  </r>
  <r>
    <s v="71a73ca9a2c0d2d06a15c042421e5fd65cf309a3"/>
    <s v="6f4c57ca0e0b718325ae205489b614099c177f28"/>
    <s v="ACTIVO"/>
    <s v="5a56327f05b6ed8e8875facf6e3fe3c3e5debf50"/>
    <n v="76"/>
    <s v="SANDERO"/>
    <n v="2022"/>
    <s v="NUEVO SANDERO PH2"/>
    <s v="2e892f86d188d01ec5691b7918003dc271108083"/>
    <s v="NUEVO"/>
    <n v="84"/>
    <d v="2021-09-16T00:00:00"/>
    <d v="2028-09-16T00:00:00"/>
    <m/>
    <n v="51617300"/>
    <n v="51617300"/>
    <n v="0"/>
    <n v="1059656"/>
    <s v="247a5e5b4290c61beec86cf21d07cc8a7bfabaa6"/>
    <n v="-0.4986922365309176"/>
    <n v="1.2009447865714571"/>
    <n v="-0.110586009707906"/>
    <n v="-0.71656011963319122"/>
    <n v="1.823382222238922"/>
    <x v="0"/>
    <n v="1"/>
    <x v="0"/>
  </r>
  <r>
    <s v="dc922b3852cb0f0ebf7b7fce4c3673025d551066"/>
    <s v="78e466755122b10d263173dea87aa7ceee8f124d"/>
    <s v="ACTIVO"/>
    <s v="93758adf11c46efe844e91612cf2940e4197d07c"/>
    <n v="61"/>
    <s v="CAPTUR"/>
    <n v="2020"/>
    <s v="CAPTUR"/>
    <s v="2e892f86d188d01ec5691b7918003dc271108083"/>
    <s v="NUEVO"/>
    <n v="72"/>
    <d v="2019-12-08T00:00:00"/>
    <d v="2025-12-08T00:00:00"/>
    <m/>
    <n v="65728600"/>
    <n v="35000000"/>
    <n v="30728600"/>
    <n v="720728"/>
    <s v="f1cfc4e2d3f8e9e071d8ddbdb5aab1b3ceeb1ef1"/>
    <n v="1.065830799719043"/>
    <n v="-0.71873931079700859"/>
    <n v="-0.5308925500389442"/>
    <n v="1.0416162264217721"/>
    <n v="0.74051193869292065"/>
    <x v="1"/>
    <n v="0.5324927048499436"/>
    <x v="4"/>
  </r>
  <r>
    <s v="0ee14d1171ae0ba88ea90b61ae9c139a96fe6c67"/>
    <s v="0e47bab32c0e6bf788147c43dd33f4618a871836"/>
    <s v="ACTIVO"/>
    <s v="a77c76312e7298e8d8cbf37d37191bb75af8eded"/>
    <n v="220"/>
    <s v="STEPWAY"/>
    <n v="2021"/>
    <s v="NUEVO STEPWAY PH2"/>
    <s v="2e892f86d188d01ec5691b7918003dc271108083"/>
    <s v="NUEVO"/>
    <n v="84"/>
    <d v="2021-07-01T00:00:00"/>
    <d v="2028-07-01T00:00:00"/>
    <m/>
    <n v="54690000"/>
    <n v="54690000"/>
    <n v="0"/>
    <n v="1188505"/>
    <s v="72be7e0b8fa040611e832ba3086abe2b5e7894bb"/>
    <n v="-1.2870177974320609"/>
    <n v="1.2009447865714571"/>
    <n v="0.60468857480173022"/>
    <n v="-0.31946253676516928"/>
    <n v="0.58581618390063472"/>
    <x v="0"/>
    <n v="1"/>
    <x v="0"/>
  </r>
  <r>
    <s v="62ded05b1fa1ffa46f1a1512a52f0ec258376b42"/>
    <s v="87edb097f049f78f65cead514546ff012fab064d"/>
    <s v="ACTIVO"/>
    <s v="c037df174ea56656e3f2727cd283ca029d539c32"/>
    <n v="60"/>
    <s v="SANDERO"/>
    <n v="2020"/>
    <s v="NUEVO SANDERO"/>
    <s v="2e892f86d188d01ec5691b7918003dc271108083"/>
    <s v="NUEVO"/>
    <n v="84"/>
    <d v="2019-11-14T00:00:00"/>
    <d v="2026-11-14T00:00:00"/>
    <m/>
    <n v="39143000"/>
    <n v="39546000"/>
    <n v="0"/>
    <n v="830042"/>
    <s v="026f2dbff0f657cf8b51a37de1e13584f2ccb0a9"/>
    <n v="-0.55933266429254402"/>
    <n v="1.2432206331731279"/>
    <n v="0.84182204474977862"/>
    <n v="-0.38000974198431908"/>
    <n v="0.74051193869292065"/>
    <x v="0"/>
    <n v="1.0102955828628362"/>
    <x v="0"/>
  </r>
  <r>
    <s v="96fed8b9c6ba8034342efa7fd0ad5cffe5138cc5"/>
    <s v="b3960ee593bf8ad94dbe929a3a5d01f55c36129b"/>
    <s v="ACTIVO"/>
    <s v="f31c351a977af41ba851c06f3d09084b7072d4f2"/>
    <n v="61"/>
    <s v="KWID"/>
    <n v="2022"/>
    <s v="KWID"/>
    <s v="2e892f86d188d01ec5691b7918003dc271108083"/>
    <s v="NUEVO"/>
    <n v="84"/>
    <d v="2021-06-23T00:00:00"/>
    <d v="2028-06-23T00:00:00"/>
    <m/>
    <n v="41800000"/>
    <n v="41800000"/>
    <n v="0"/>
    <n v="1114665"/>
    <s v="9659fb85b885d6b16d4aadcd72528889806a6146"/>
    <n v="-0.53507649318789341"/>
    <n v="1.2009447865714571"/>
    <n v="0.2094661248883162"/>
    <n v="-0.84634244198996889"/>
    <n v="-0.34235834485308059"/>
    <x v="0"/>
    <n v="1"/>
    <x v="0"/>
  </r>
  <r>
    <s v="5719035640e9a4b847f1070b3c166b625e4363d6"/>
    <s v="799dcad210bdeafc17410285336a6557fc4cb181"/>
    <s v="ACTIVO"/>
    <s v="758c5bf80d1692e2f073ea5b674014dc0d522a6b"/>
    <n v="76"/>
    <s v="OROCH"/>
    <n v="2020"/>
    <s v="OROCH Servicio Publico"/>
    <s v="aa53c8567ff812605778a953828db0859dac88bf"/>
    <s v="NUEVO"/>
    <n v="72"/>
    <d v="2019-10-12T00:00:00"/>
    <d v="2025-10-12T00:00:00"/>
    <m/>
    <n v="61560000"/>
    <n v="45000000"/>
    <n v="16560000"/>
    <n v="965810"/>
    <s v="7924337d88e47fbd8bbc9b5a39ff61f133863b20"/>
    <n v="-0.122721584408834"/>
    <n v="9.6349727259799955E-2"/>
    <n v="1.518006449171075E-2"/>
    <n v="-0.32424991610166581"/>
    <n v="0.43112042910834891"/>
    <x v="1"/>
    <n v="0.73099415204678364"/>
    <x v="2"/>
  </r>
  <r>
    <s v="1589f92cb761f5098ce69d2221ac5905cbf8a0fa"/>
    <s v="2043acae80705b15e4eebe168d3d5e5b0213106a"/>
    <s v="ACTIVO"/>
    <s v="ac4cf0c7abcdae09914607ba0408545023141170"/>
    <n v="236"/>
    <s v="KWID"/>
    <n v="2021"/>
    <s v="KWID"/>
    <s v="2e892f86d188d01ec5691b7918003dc271108083"/>
    <s v="NUEVO"/>
    <n v="84"/>
    <d v="2020-09-11T00:00:00"/>
    <d v="2027-09-11T00:00:00"/>
    <m/>
    <n v="35050000"/>
    <n v="35050000"/>
    <n v="0"/>
    <n v="787997"/>
    <s v="4ad98a5962ecc122ebac8bf722a72154a2140e61"/>
    <n v="-1.784269305077397"/>
    <n v="1.2009447865714571"/>
    <n v="9.0899389914291959E-2"/>
    <n v="-0.90391313459890654"/>
    <n v="0.58581618390063472"/>
    <x v="0"/>
    <n v="1"/>
    <x v="0"/>
  </r>
  <r>
    <s v="c2d483caaa99de69a6e03def44b5a094f1dc5f57"/>
    <s v="db0b36060b7d85d79b406ebc15fb64f9ae5eeee6"/>
    <s v="ACTIVO"/>
    <s v="1cfc8f77eeb90420e06185d48b9a2c6de9a1780f"/>
    <n v="40"/>
    <s v="SANDERO"/>
    <n v="2019"/>
    <s v="NUEVO SANDERO"/>
    <m/>
    <s v="NUEVO"/>
    <n v="84"/>
    <d v="2018-10-26T00:00:00"/>
    <d v="2025-10-26T00:00:00"/>
    <m/>
    <n v="32356450"/>
    <n v="16178225"/>
    <n v="16178225"/>
    <n v="366751"/>
    <s v="6e6ab8d26eb45e4692f58acb34c3521235ffa21e"/>
    <n v="1.017318457509742"/>
    <n v="-0.85216124758390532"/>
    <n v="0.52564408481904745"/>
    <n v="-0.40340696320915098"/>
    <n v="-0.72909773183379534"/>
    <x v="0"/>
    <n v="0.5"/>
    <x v="4"/>
  </r>
  <r>
    <s v="919a4651374b505a1245f0f8556be7e2dd73c5f1"/>
    <s v="c4aa3c82d2a8f76db4c4545c562ad06bf9520203"/>
    <s v="ACTIVO"/>
    <s v="dd2ba0eb0fa27cb0bcc65b40c64f180de4a9e260"/>
    <n v="236"/>
    <s v="OROCH"/>
    <n v="2021"/>
    <s v="OROCH"/>
    <s v="aa53c8567ff812605778a953828db0859dac88bf"/>
    <s v="NUEVO"/>
    <n v="84"/>
    <d v="2020-09-12T00:00:00"/>
    <d v="2027-09-12T00:00:00"/>
    <m/>
    <n v="72650000"/>
    <n v="66650000"/>
    <n v="6000000"/>
    <n v="1724523"/>
    <s v="4ad98a5962ecc122ebac8bf722a72154a2140e61"/>
    <n v="-0.58358883539719453"/>
    <n v="0.86182197294634544"/>
    <n v="0.2094661248883162"/>
    <n v="-0.16954992155357729"/>
    <n v="0.19907679691992"/>
    <x v="0"/>
    <n v="0.91741225051617348"/>
    <x v="0"/>
  </r>
  <r>
    <s v="76686e436b84a8e6e743a0dbef9c922cfa522c15"/>
    <s v="fb4b970be4937e6cc6e15ffbfc15e720c8183127"/>
    <s v="ACTIVO"/>
    <s v="bd9f7b705f02905ed8956333887b94e76066fcb7"/>
    <n v="166872296"/>
    <s v="USADOS"/>
    <n v="2014"/>
    <s v="USADOS MM"/>
    <m/>
    <s v="USADO"/>
    <n v="60"/>
    <d v="2021-11-02T00:00:00"/>
    <d v="2026-11-02T00:00:00"/>
    <m/>
    <n v="26900000"/>
    <n v="25675000"/>
    <n v="1225000"/>
    <n v="674722"/>
    <s v="2cd1984091944d70e74ea43ee5d47bad1b59be40"/>
    <n v="5.9199698876045093E-2"/>
    <n v="1.013951857810095"/>
    <n v="0.6442108197930716"/>
    <n v="-0.8466663800260491"/>
    <n v="-0.88379348662608126"/>
    <x v="3"/>
    <n v="0.95446096654275092"/>
    <x v="0"/>
  </r>
  <r>
    <s v="ed9438e29b4ea72d0e9e7c39ff099c15e56f0754"/>
    <s v="c7c64eae31709d142355f439a00c97f7defe6bfe"/>
    <s v="ACTIVO"/>
    <s v="9b732f098fc8c584895c85ad257e84e1bbb6814e"/>
    <n v="46"/>
    <s v="USADOS"/>
    <n v="2020"/>
    <s v="USADOS MM"/>
    <s v="2e892f86d188d01ec5691b7918003dc271108083"/>
    <s v="USADO"/>
    <n v="84"/>
    <d v="2020-11-25T00:00:00"/>
    <d v="2027-11-25T00:00:00"/>
    <m/>
    <n v="40000000"/>
    <n v="22000000"/>
    <n v="18000000"/>
    <n v="498972"/>
    <s v="7e550c4e4136820a2fa73809cb7d39457dab78e5"/>
    <n v="-0.59571692094951978"/>
    <n v="-0.64685064416836902"/>
    <n v="0.2094661248883162"/>
    <n v="-0.81121906214350514"/>
    <n v="-1.11583711881451"/>
    <x v="0"/>
    <n v="0.55000000000000004"/>
    <x v="4"/>
  </r>
  <r>
    <s v="8f2b68fc6cb8da82b6771134b34ccc46ed744010"/>
    <s v="e6f1e202405d02195329acb489719bfc2f36685c"/>
    <s v="ACTIVO"/>
    <s v="bb9549bdac791df8e2b53241129ff66f1480af92"/>
    <n v="38"/>
    <s v="STEPWAY"/>
    <n v="2021"/>
    <s v="NUEVO STEPWAY PH2"/>
    <s v="2e892f86d188d01ec5691b7918003dc271108083"/>
    <s v="NUEVO"/>
    <n v="60"/>
    <d v="2020-03-16T00:00:00"/>
    <d v="2025-03-16T00:00:00"/>
    <m/>
    <n v="48797100"/>
    <n v="48797100"/>
    <n v="0"/>
    <n v="1304076"/>
    <s v="ec864d326046a09cd623dc375f247c93a8c47de2"/>
    <n v="-2.475570181559938"/>
    <n v="1.2009447865714571"/>
    <n v="0.92086653473246149"/>
    <n v="-0.50853614064383512"/>
    <n v="0.58581618390063472"/>
    <x v="3"/>
    <n v="1"/>
    <x v="0"/>
  </r>
  <r>
    <s v="1d0650c7958a2b1e5a63301715ee45092a2d0f69"/>
    <s v="07df9306eff2e9f98a48709d1b7c7edcff3ccb93"/>
    <s v="ACTIVO"/>
    <s v="c68c074cfeb538be28c92667e7af1fc11090b603"/>
    <n v="38"/>
    <s v="KWID"/>
    <n v="2021"/>
    <s v="KWID"/>
    <s v="2e892f86d188d01ec5691b7918003dc271108083"/>
    <s v="NUEVO"/>
    <n v="84"/>
    <d v="2021-02-22T00:00:00"/>
    <d v="2028-02-22T00:00:00"/>
    <m/>
    <n v="42010000"/>
    <n v="30010000"/>
    <n v="12000000"/>
    <n v="608459"/>
    <s v="18e224569796e42fffce1d686835b9656bf0b87b"/>
    <n v="-0.25613052548441212"/>
    <n v="2.8020606144684719E-2"/>
    <n v="-0.2648008150077798"/>
    <n v="-0.76530748360364997"/>
    <n v="-1.425228628399082"/>
    <x v="0"/>
    <n v="0.71435372530349917"/>
    <x v="2"/>
  </r>
  <r>
    <s v="edfefa4ad7cb236dd0f76b78837450d5fafc7834"/>
    <s v="4171735e227ed9bbed7bd4d3560d9cdb1bb6e886"/>
    <s v="ACTIVO"/>
    <s v="a7dd55b98ce047d2fdb9afbcfc3cfad027700d30"/>
    <n v="87"/>
    <s v="CAPTUR"/>
    <n v="2021"/>
    <s v="CAPTUR"/>
    <s v="2e892f86d188d01ec5691b7918003dc271108083"/>
    <s v="NUEVO"/>
    <n v="72"/>
    <d v="2020-03-11T00:00:00"/>
    <d v="2026-03-11T00:00:00"/>
    <m/>
    <n v="79044405"/>
    <n v="29044405"/>
    <n v="50000000"/>
    <n v="745026"/>
    <s v="bcea55f18d716a78cffe6d51a537622fc3feb487"/>
    <n v="-0.46230797987394179"/>
    <n v="-1.3964636374091679"/>
    <n v="0.24898836987965761"/>
    <n v="1.3472720095906729"/>
    <n v="0.50846830650449182"/>
    <x v="1"/>
    <n v="0.36744416002625357"/>
    <x v="1"/>
  </r>
  <r>
    <s v="dbea5353df5413b74e4299496cd37da9daa24cf9"/>
    <s v="5f83954a6815ac4369af888e56f1c057b0857db7"/>
    <s v="ACTIVO"/>
    <s v="1e37c6928f415c93f35587957257b25f2220204d"/>
    <n v="15"/>
    <s v="SANDERO"/>
    <n v="2020"/>
    <s v="NUEVO SANDERO"/>
    <s v="2e892f86d188d01ec5691b7918003dc271108083"/>
    <s v="NUEVO"/>
    <n v="84"/>
    <d v="2019-10-06T00:00:00"/>
    <d v="2026-10-06T00:00:00"/>
    <m/>
    <n v="36590000"/>
    <n v="37558990"/>
    <n v="0"/>
    <n v="917176"/>
    <s v="18eceeb5197751c2e147ee8da1b88e8ee3917f26"/>
    <n v="-3.7824985542557123E-2"/>
    <n v="1.3096870230314841"/>
    <n v="0.88134428974112011"/>
    <n v="-0.36166110832794568"/>
    <n v="-1.270532873606796"/>
    <x v="0"/>
    <n v="1.0264823722328504"/>
    <x v="0"/>
  </r>
  <r>
    <s v="3eb0fee6486d6f68c5bfa2648f08c7aaa607fab8"/>
    <s v="b7b7801e49813b6ab92ae22fe1a12cd2eae29b67"/>
    <s v="ACTIVO"/>
    <s v="d70c5ad6d9927086d188b2a0af85d533acdf3336"/>
    <n v="83"/>
    <s v="LOGAN"/>
    <n v="2021"/>
    <s v="NUEVO LOGAN PH2"/>
    <s v="2e892f86d188d01ec5691b7918003dc271108083"/>
    <s v="NUEVO"/>
    <n v="72"/>
    <d v="2020-07-17T00:00:00"/>
    <d v="2026-07-17T00:00:00"/>
    <m/>
    <n v="53090000"/>
    <n v="46090000"/>
    <n v="7000000"/>
    <n v="1086598"/>
    <s v="2141bd06ec949dc96e6cd2fa75a8353e56eae24c"/>
    <n v="-1.978318673914601"/>
    <n v="0.65953426711063423"/>
    <n v="0.60468857480173022"/>
    <n v="0.65772874373205636"/>
    <n v="-1.0384892414183671"/>
    <x v="1"/>
    <n v="0.86814842719909591"/>
    <x v="0"/>
  </r>
  <r>
    <s v="e444e530984e3d9b68b94525615f68f3f1591908"/>
    <s v="335f8c61c597a8f0c920032cfdc1c4ffdc49cfe4"/>
    <s v="ACTIVO"/>
    <s v="b015fc4d0ad8050efb8f4d92b7490b29a1fa8737"/>
    <n v="62"/>
    <s v="OROCH"/>
    <n v="2022"/>
    <s v="OROCH"/>
    <s v="aa53c8567ff812605778a953828db0859dac88bf"/>
    <s v="NUEVO"/>
    <n v="84"/>
    <d v="2021-05-10T00:00:00"/>
    <d v="2028-05-10T00:00:00"/>
    <m/>
    <n v="83570000"/>
    <n v="49458959"/>
    <n v="34111041"/>
    <n v="1060531"/>
    <s v="1a54234f7c81795f4271e355943d9c170a12a279"/>
    <n v="-2.002574845019252"/>
    <n v="-0.47510126125481938"/>
    <n v="-0.54145652994716964"/>
    <n v="-0.66040101356877101"/>
    <n v="-0.57440197704150942"/>
    <x v="0"/>
    <n v="0.59182672011487381"/>
    <x v="4"/>
  </r>
  <r>
    <s v="373ecb92cf7b620b906aeb4685e4ed69c5617739"/>
    <s v="83b29ac684b9c0f8a76a520134bfe6f9adaf476c"/>
    <s v="ACTIVO"/>
    <s v="326bc2b0b0799eff92891e858f0137cd54c140d7"/>
    <n v="166872296"/>
    <s v="USADOS"/>
    <n v="2019"/>
    <s v="USADOS MM"/>
    <m/>
    <s v="USADO"/>
    <n v="84"/>
    <d v="2021-07-15T00:00:00"/>
    <d v="2028-07-15T00:00:00"/>
    <m/>
    <n v="38900000"/>
    <n v="27900000"/>
    <n v="11000000"/>
    <n v="627239"/>
    <s v="a69f010680fca3bb97470fe907d42f1759ba6938"/>
    <n v="-0.8018943753390495"/>
    <n v="3.9805127151971632E-2"/>
    <n v="9.0899389914291959E-2"/>
    <n v="-0.96410221569825039"/>
    <n v="-0.88379348662608126"/>
    <x v="0"/>
    <n v="0.71722365038560409"/>
    <x v="2"/>
  </r>
  <r>
    <s v="ee1ccb50576f8396ebc22bf8da4cb16dd00bc7af"/>
    <s v="1e122ecddf239f6072bcf39a733478b98b0a104c"/>
    <s v="ACTIVO"/>
    <s v="7fde7768bd542feacd5ee7ceedad59e0926b7dbd"/>
    <n v="15"/>
    <s v="LOGAN"/>
    <n v="2021"/>
    <s v="NUEVO LOGAN PH2"/>
    <s v="2e892f86d188d01ec5691b7918003dc271108083"/>
    <s v="NUEVO"/>
    <n v="84"/>
    <d v="2020-05-22T00:00:00"/>
    <d v="2027-05-22T00:00:00"/>
    <m/>
    <n v="39290000"/>
    <n v="40970000"/>
    <n v="0"/>
    <n v="926757"/>
    <s v="49e3e3431e014d9c5502f38bae86dc4337782419"/>
    <n v="-1.2748897118797351"/>
    <n v="1.3765221923938551"/>
    <n v="1.118477759689168"/>
    <n v="-0.86817374143792969"/>
    <n v="-1.425228628399082"/>
    <x v="0"/>
    <n v="1.0427589717485366"/>
    <x v="0"/>
  </r>
  <r>
    <s v="1ce71589b709063b75834f046d0d53a53d376f2b"/>
    <s v="6d05c59d758d7b59a5b536c20ae23b9d0905ecda"/>
    <s v="ACTIVO"/>
    <s v="1dba5f65a4ace50946aaf5539428c8ec727712e3"/>
    <n v="291"/>
    <s v="KWID"/>
    <n v="2022"/>
    <s v="KWID"/>
    <s v="2e892f86d188d01ec5691b7918003dc271108083"/>
    <s v="NUEVO"/>
    <n v="84"/>
    <d v="2021-01-06T00:00:00"/>
    <d v="2028-01-06T00:00:00"/>
    <m/>
    <n v="41510000"/>
    <n v="41510000"/>
    <n v="0"/>
    <n v="1043176"/>
    <s v="c4635272f238ecd586953b535745e7ed186b29b1"/>
    <n v="-1.4810671662692649"/>
    <n v="1.2009447865714571"/>
    <n v="-0.30432305999912118"/>
    <n v="0.60571876614001141"/>
    <n v="-0.49705409964536651"/>
    <x v="0"/>
    <n v="1"/>
    <x v="0"/>
  </r>
  <r>
    <s v="51d1716ac0333a74762f5803a8b364c99818b70f"/>
    <s v="56fb25b56805be00925ea2c483ef6009e17e24ac"/>
    <s v="ACTIVO"/>
    <s v="8e5a6ec8ecf5a2a4f1b2a3647d59bf4bceeae6a9"/>
    <n v="61"/>
    <s v="DUSTER"/>
    <n v="2018"/>
    <s v="DUSTER"/>
    <m/>
    <s v="NUEVO"/>
    <n v="84"/>
    <d v="2018-03-23T00:00:00"/>
    <d v="2025-03-23T00:00:00"/>
    <m/>
    <n v="64460000"/>
    <n v="62495245"/>
    <n v="1964755"/>
    <n v="1315920"/>
    <s v="2950d902c8b30585038c8f445df8ff3e2d2365ee"/>
    <n v="1.029446543062067"/>
    <n v="1.0757865381650991"/>
    <n v="-8.3132349891394994E-2"/>
    <n v="-0.26696532450410221"/>
    <n v="-0.65174985443765243"/>
    <x v="0"/>
    <n v="0.96951977970834624"/>
    <x v="0"/>
  </r>
  <r>
    <s v="ccda18780ae0d51546dabd465d69f4350b8c8393"/>
    <s v="a9c4f8735efd931a3ffd159f74ab80e6ef54feda"/>
    <s v="ACTIVO"/>
    <s v="4ed602eda8bf7f8f674b77a7266776acb1f1dd2a"/>
    <n v="51"/>
    <s v="KWID"/>
    <n v="2020"/>
    <s v="KWID"/>
    <s v="2e892f86d188d01ec5691b7918003dc271108083"/>
    <s v="NUEVO"/>
    <n v="72"/>
    <d v="2019-01-11T00:00:00"/>
    <d v="2025-01-11T00:00:00"/>
    <m/>
    <n v="36640000"/>
    <n v="32940000"/>
    <n v="3700000"/>
    <n v="839409"/>
    <s v="b53b0bf5f413cb9aab27f8e13ca1e90e2ee4fea7"/>
    <n v="-0.32889903879836369"/>
    <n v="0.78628909190034102"/>
    <n v="0.26335087227624582"/>
    <n v="-0.32424991610166581"/>
    <n v="-1.3478807510029389"/>
    <x v="1"/>
    <n v="0.8990174672489083"/>
    <x v="0"/>
  </r>
  <r>
    <s v="c8f70b3f966fd271b992fdf04cb9d24433c83ba1"/>
    <s v="5a673da69f09d0a7cffb6374ed1d2094f4843bc2"/>
    <s v="ACTIVO"/>
    <s v="c28baa502860edb7be310d075797cf62fa51e354"/>
    <n v="49"/>
    <s v="OROCH"/>
    <n v="2020"/>
    <s v="OROCH"/>
    <s v="aa53c8567ff812605778a953828db0859dac88bf"/>
    <s v="NUEVO"/>
    <n v="72"/>
    <d v="2019-11-28T00:00:00"/>
    <d v="2025-11-28T00:00:00"/>
    <m/>
    <n v="63590000"/>
    <n v="31795000"/>
    <n v="31795000"/>
    <n v="817588"/>
    <s v="f00f1606f9686df6c4f674ed3907718435a75514"/>
    <n v="-2.584722951530865"/>
    <n v="-0.85216124758390532"/>
    <n v="-0.18575632502509701"/>
    <n v="0.33955753488230289"/>
    <n v="0.58581618390063472"/>
    <x v="1"/>
    <n v="0.5"/>
    <x v="4"/>
  </r>
  <r>
    <s v="eb97aca3a12840b4b5c2be450937264b30cd9084"/>
    <s v="11a7e9c5baf3680207faf45f3f2b14d2508f5d76"/>
    <s v="ACTIVO"/>
    <s v="9b732f098fc8c584895c85ad257e84e1bbb6814e"/>
    <n v="15"/>
    <s v="USADOS"/>
    <n v="2017"/>
    <s v="USADOS MM"/>
    <m/>
    <s v="USADO"/>
    <n v="84"/>
    <d v="2020-08-31T00:00:00"/>
    <d v="2027-08-31T00:00:00"/>
    <m/>
    <n v="37800000"/>
    <n v="37800000"/>
    <n v="0"/>
    <n v="852439"/>
    <s v="199efbb436fdafb26e2356ebfd68c5d774f156b0"/>
    <n v="-1.4325548240599639"/>
    <n v="1.2009447865714571"/>
    <n v="1.078955514697826"/>
    <n v="-0.29653164027465367"/>
    <n v="-0.34235834485308059"/>
    <x v="0"/>
    <n v="1"/>
    <x v="0"/>
  </r>
  <r>
    <s v="2f800e6332a1ac661150b5a6aaaffeb658645f5d"/>
    <s v="295a122808e16ead34145f36b8be20f29cfb70b7"/>
    <s v="ACTIVO"/>
    <s v="b015fc4d0ad8050efb8f4d92b7490b29a1fa8737"/>
    <n v="7"/>
    <s v="STEPWAY"/>
    <n v="2022"/>
    <s v="NUEVO STEPWAY PH2"/>
    <s v="2e892f86d188d01ec5691b7918003dc271108083"/>
    <s v="NUEVO"/>
    <n v="84"/>
    <d v="2021-10-26T00:00:00"/>
    <d v="2028-10-26T00:00:00"/>
    <m/>
    <n v="62900000"/>
    <n v="62900000"/>
    <n v="0"/>
    <n v="1324808"/>
    <s v="c36fae75981762fd8cd742d3ffe18d4e21879c91"/>
    <n v="-0.48656415097859229"/>
    <n v="1.2009447865714571"/>
    <n v="0.2094661248883162"/>
    <n v="-0.57185009531868602"/>
    <n v="-1.270532873606796"/>
    <x v="0"/>
    <n v="1"/>
    <x v="0"/>
  </r>
  <r>
    <s v="49a1fb058dd0b94f66354907ac299179dc8b3910"/>
    <s v="7d5f8e3f1e76c29ae0930e3db930429dfc5b8ed4"/>
    <s v="ACTIVO"/>
    <s v="b03c331a519e3fb6e210c57f6f7646420773acf4"/>
    <n v="220"/>
    <s v="STEPWAY"/>
    <n v="2020"/>
    <s v="NUEVO STEPWAY"/>
    <s v="2e892f86d188d01ec5691b7918003dc271108083"/>
    <s v="NUEVO"/>
    <n v="84"/>
    <d v="2020-02-06T00:00:00"/>
    <d v="2027-02-06T00:00:00"/>
    <m/>
    <n v="46990000"/>
    <n v="46990000"/>
    <n v="0"/>
    <n v="992718"/>
    <s v="9ed459202687afab5e2703e866aa192f2b1cf3cb"/>
    <n v="-0.46230797987394179"/>
    <n v="1.2009447865714571"/>
    <n v="0.92086653473246149"/>
    <n v="-0.3139117788600414"/>
    <n v="-0.49705409964536651"/>
    <x v="0"/>
    <n v="1"/>
    <x v="0"/>
  </r>
  <r>
    <s v="0a3e00e73c3df37b75faed62cd3c4490eb227fbe"/>
    <s v="f7b7d99b9725ab39e8e63f95c3a2e7437759de45"/>
    <s v="ACTIVO"/>
    <s v="1ff25d27b02cec75af9b69c7b7ee096d87a6e4b7"/>
    <n v="49"/>
    <s v="KOLEOS"/>
    <n v="2022"/>
    <s v="KOLEOS"/>
    <s v="2e892f86d188d01ec5691b7918003dc271108083"/>
    <s v="NUEVO"/>
    <n v="48"/>
    <d v="2021-06-18T00:00:00"/>
    <d v="2025-06-18T00:00:00"/>
    <m/>
    <n v="133590000"/>
    <n v="53590000"/>
    <n v="80000000"/>
    <n v="1520841"/>
    <s v="f248186f337874bbfd7745580f6a68009b7211aa"/>
    <n v="-2.621107208187841"/>
    <n v="-1.258048891584528"/>
    <n v="-1.745989428111578"/>
    <n v="2.2266037999526662"/>
    <n v="-0.26501046745693763"/>
    <x v="5"/>
    <n v="0.4011527808967737"/>
    <x v="4"/>
  </r>
  <r>
    <s v="1dc2504d4c103b04730652d7a563faabe91b02f2"/>
    <s v="3182b7e57b09272f4f9514201100fadfaffa88ce"/>
    <s v="ACTIVO"/>
    <s v="199c6dec4e012c479e3865ff88b5346ccb60b104"/>
    <n v="220"/>
    <s v="SANDERO"/>
    <n v="2021"/>
    <s v="NUEVO SANDERO PH2"/>
    <s v="2e892f86d188d01ec5691b7918003dc271108083"/>
    <s v="NUEVO"/>
    <n v="84"/>
    <d v="2021-03-02T00:00:00"/>
    <d v="2028-03-02T00:00:00"/>
    <m/>
    <n v="43300000"/>
    <n v="45093000"/>
    <n v="0"/>
    <n v="982995"/>
    <s v="d5dc515a8564af9c1f984f09918a2ce99eeb6f02"/>
    <n v="-0.92317523086230224"/>
    <n v="1.3709780022407669"/>
    <n v="0.6442108197930716"/>
    <n v="-0.88315554370291238"/>
    <n v="-0.34235834485308059"/>
    <x v="0"/>
    <n v="1.0414087759815243"/>
    <x v="0"/>
  </r>
  <r>
    <s v="2839f3df04749006e899d882913aeeaefcee6270"/>
    <s v="884bc9fa153eee2c3d99ab716e81517708d3ff1a"/>
    <s v="ACTIVO"/>
    <s v="8755282562f500d9f6dcb85211a47e8d88e90dcb"/>
    <n v="38"/>
    <s v="SANDERO"/>
    <n v="2020"/>
    <s v="NUEVO SANDERO"/>
    <s v="2e892f86d188d01ec5691b7918003dc271108083"/>
    <s v="NUEVO"/>
    <n v="84"/>
    <d v="2019-02-07T00:00:00"/>
    <d v="2026-02-07T00:00:00"/>
    <m/>
    <n v="34247850"/>
    <n v="29247850"/>
    <n v="5000000"/>
    <n v="647330"/>
    <s v="d32b2544aa3cda758f28d956500fd6e0d7981c8d"/>
    <n v="-1.2870177974320609"/>
    <n v="0.60146013741673265"/>
    <n v="0.56516632981038883"/>
    <n v="-0.63108827224449537"/>
    <n v="-0.80644560922993824"/>
    <x v="0"/>
    <n v="0.85400543391774963"/>
    <x v="0"/>
  </r>
  <r>
    <s v="57170a1a0809893a5c4ef099795cead32400470e"/>
    <s v="46e9e0008f443fd7bcacaf63504087675d8c0c38"/>
    <s v="ACTIVO"/>
    <s v="f13ee45a5dc4acc1c11e131518d2b554714f8ee7"/>
    <n v="76"/>
    <s v="STEPWAY"/>
    <n v="2019"/>
    <s v="NUEVO STEPWAY"/>
    <s v="2e892f86d188d01ec5691b7918003dc271108083"/>
    <s v="NUEVO"/>
    <n v="84"/>
    <d v="2019-02-25T00:00:00"/>
    <d v="2026-02-25T00:00:00"/>
    <m/>
    <n v="49990000"/>
    <n v="43590000"/>
    <n v="6400000"/>
    <n v="910388"/>
    <s v="977d2d7691d404ed0e63704ec1471b1a8671ac9d"/>
    <n v="1.0537027141667179"/>
    <n v="0.6752445017707237"/>
    <n v="-0.17862058369191069"/>
    <n v="0.67853313305334495"/>
    <n v="1.0499034482774929"/>
    <x v="0"/>
    <n v="0.87197439487897577"/>
    <x v="0"/>
  </r>
  <r>
    <s v="d74bba2ffef343067c2e0bd9121cbb4ac46a8baf"/>
    <s v="fee2dc64715a9bc54f876a0b7ffe0d06832e2d10"/>
    <s v="ACTIVO"/>
    <s v="45d39635e54aa144f5d9a478fbeaa79690616197"/>
    <n v="220"/>
    <s v="KOLEOS"/>
    <n v="2017"/>
    <s v="KOLEOS"/>
    <m/>
    <s v="NUEVO"/>
    <n v="72"/>
    <d v="2017-09-05T00:00:00"/>
    <d v="2023-09-05T00:00:00"/>
    <m/>
    <n v="117900000"/>
    <n v="58950000"/>
    <n v="58950000"/>
    <n v="1449232"/>
    <s v="a97deec8944cfd22a65b5543b5e7b1fab8e8247a"/>
    <n v="0.84752525977718796"/>
    <n v="-0.85216124758390532"/>
    <n v="0.92086653473246149"/>
    <n v="0.32893661566655941"/>
    <n v="0.35377255171220601"/>
    <x v="1"/>
    <n v="0.5"/>
    <x v="4"/>
  </r>
  <r>
    <s v="e39d2a9e0ef2377c630496d007d67b68d9830e73"/>
    <s v="1c269a5666730cf041d82d9c3ddb2fd2bc0a7e44"/>
    <s v="ACTIVO"/>
    <s v="9b73c2b648f019fae020a9be3006e81291c0fbe5"/>
    <n v="220"/>
    <s v="KWID"/>
    <n v="2021"/>
    <s v="KWID"/>
    <s v="2e892f86d188d01ec5691b7918003dc271108083"/>
    <s v="NUEVO"/>
    <n v="84"/>
    <d v="2021-01-22T00:00:00"/>
    <d v="2028-01-22T00:00:00"/>
    <m/>
    <n v="34990000"/>
    <n v="31990000"/>
    <n v="3000000"/>
    <n v="731921"/>
    <s v="d5e3c217d8ea2998bad4e657513b99b45ba38544"/>
    <n v="-0.83827863199602526"/>
    <n v="0.84888316310954848"/>
    <n v="0.32803285986234038"/>
    <n v="-0.66443264812232217"/>
    <n v="0.50846830650449182"/>
    <x v="0"/>
    <n v="0.91426121749071165"/>
    <x v="0"/>
  </r>
  <r>
    <s v="de35c4ad6b06db9240a9799c792c76ece0f21a4e"/>
    <s v="60e5a788d99e771e3fced20b2fc656a92d6aaf7e"/>
    <s v="ACTIVO"/>
    <s v="6f6a0117c08d0f008a5954750a4e5d924fb1151b"/>
    <n v="61"/>
    <s v="KWID"/>
    <n v="2021"/>
    <s v="KWID"/>
    <s v="2e892f86d188d01ec5691b7918003dc271108083"/>
    <s v="NUEVO"/>
    <n v="84"/>
    <d v="2021-09-02T00:00:00"/>
    <d v="2028-09-02T00:00:00"/>
    <m/>
    <n v="37990000"/>
    <n v="34390000"/>
    <n v="3600000"/>
    <n v="786832"/>
    <s v="7ff7deeb7eff0b09f4dc8ce4bdcc24fc3c9a3b52"/>
    <n v="-0.4986922365309176"/>
    <n v="0.81183282432037462"/>
    <n v="0.32803285986234038"/>
    <n v="-0.77860122352078043"/>
    <n v="0.1217289195237771"/>
    <x v="0"/>
    <n v="0.90523822058436432"/>
    <x v="0"/>
  </r>
  <r>
    <s v="f4d7757c465e6437161fb0f99bbcc21528a315c4"/>
    <s v="285fcda484cadc7329b7215ff78eeeb632823e69"/>
    <s v="ACTIVO"/>
    <s v="4ed602eda8bf7f8f674b77a7266776acb1f1dd2a"/>
    <n v="236"/>
    <s v="KWID"/>
    <n v="2020"/>
    <s v="KWID"/>
    <s v="2e892f86d188d01ec5691b7918003dc271108083"/>
    <s v="NUEVO"/>
    <n v="84"/>
    <d v="2019-07-24T00:00:00"/>
    <d v="2026-07-24T00:00:00"/>
    <m/>
    <n v="36390000"/>
    <n v="32751000"/>
    <n v="3639000"/>
    <n v="827357"/>
    <s v="21a5099f22149f87b9360215c5d9ae9acd4fe6fd"/>
    <n v="0.8111410031202122"/>
    <n v="0.79032357974038436"/>
    <n v="0.2926446416970937"/>
    <n v="0.41469987452623719"/>
    <n v="0.50846830650449182"/>
    <x v="0"/>
    <n v="0.9"/>
    <x v="0"/>
  </r>
  <r>
    <s v="983983e0ae30be318e7b3fce295f05f441e57cf5"/>
    <s v="6f471c3f3646b94859b60f29774d1c896c767972"/>
    <s v="ACTIVO"/>
    <s v="6bf12817a6164c0e4ceb7a01868ef46da7884be8"/>
    <n v="220"/>
    <s v="DUSTER"/>
    <n v="2018"/>
    <s v="DUSTER"/>
    <m/>
    <s v="NUEVO"/>
    <n v="84"/>
    <d v="2018-02-20T00:00:00"/>
    <d v="2025-02-20T00:00:00"/>
    <m/>
    <n v="56990000"/>
    <n v="46140745"/>
    <n v="10849255"/>
    <n v="1073041"/>
    <s v="d5e3c217d8ea2998bad4e657513b99b45ba38544"/>
    <n v="1.0415746286143921"/>
    <n v="0.41924024519260999"/>
    <n v="-0.89270178741381789"/>
    <n v="-0.36606978551365582"/>
    <n v="-0.26501046745693763"/>
    <x v="0"/>
    <n v="0.8096287945253553"/>
    <x v="0"/>
  </r>
  <r>
    <s v="44cf41d9dd1b765677adaf87f784086db9a792b2"/>
    <s v="37f514aaa885213cb2d84c1142252247cceb5e15"/>
    <s v="ACTIVO"/>
    <s v="124edca39b8159aadaf3c08b9fe65fc5e651b829"/>
    <n v="7"/>
    <s v="STEPWAY"/>
    <n v="2022"/>
    <s v="NUEVO STEPWAY PH2"/>
    <s v="2e892f86d188d01ec5691b7918003dc271108083"/>
    <s v="NUEVO"/>
    <n v="60"/>
    <d v="2021-10-19T00:00:00"/>
    <d v="2026-10-19T00:00:00"/>
    <m/>
    <n v="70600000"/>
    <n v="70600000"/>
    <n v="0"/>
    <n v="1797808"/>
    <s v="c36fae75981762fd8cd742d3ffe18d4e21879c91"/>
    <n v="0.2168648110562737"/>
    <n v="1.2009447865714571"/>
    <n v="0.13042163490563341"/>
    <n v="0.76149412875869382"/>
    <n v="0.97255557088134947"/>
    <x v="3"/>
    <n v="1"/>
    <x v="0"/>
  </r>
  <r>
    <s v="927ff55e807cb2c91e46e483205e0bb0305f8332"/>
    <s v="a7c44b514b757bde6110be27ef11f82d0012abdd"/>
    <s v="ACTIVO"/>
    <s v="7f22d9d1b26328e8bc33183cd50a33df11a0448b"/>
    <n v="7"/>
    <s v="KWID"/>
    <n v="2022"/>
    <s v="KWID"/>
    <s v="2e892f86d188d01ec5691b7918003dc271108083"/>
    <s v="NUEVO"/>
    <n v="84"/>
    <d v="2021-10-15T00:00:00"/>
    <d v="2028-10-15T00:00:00"/>
    <m/>
    <n v="41479110"/>
    <n v="41479110"/>
    <n v="0"/>
    <n v="898609"/>
    <s v="c36fae75981762fd8cd742d3ffe18d4e21879c91"/>
    <n v="-0.72912586202509788"/>
    <n v="1.2009447865714571"/>
    <n v="0.56516632981038883"/>
    <n v="-0.77015394180328389"/>
    <n v="-0.57440197704150942"/>
    <x v="0"/>
    <n v="1"/>
    <x v="0"/>
  </r>
  <r>
    <s v="31f34f8be9470bccebc3d0793d3df8bddd32eee3"/>
    <s v="dc2563da53d410e38ff77cf2647bb0be41158ddb"/>
    <s v="ACTIVO"/>
    <s v="44f5f8de4291a4a16492fe0b13036cffd8ffdb43"/>
    <n v="246"/>
    <s v="SANDERO"/>
    <n v="2020"/>
    <s v="NUEVO SANDERO PH2"/>
    <s v="2e892f86d188d01ec5691b7918003dc271108083"/>
    <s v="NUEVO"/>
    <n v="84"/>
    <d v="2020-08-07T00:00:00"/>
    <d v="2027-08-07T00:00:00"/>
    <m/>
    <n v="41570000"/>
    <n v="31570000"/>
    <n v="10000000"/>
    <n v="690443"/>
    <s v="1fbc4410b1d708c108467267454059d1f785d193"/>
    <n v="-0.42592372321696592"/>
    <n v="0.2131622346564401"/>
    <n v="0.44659959483636458"/>
    <n v="-9.3244923159244653E-2"/>
    <n v="1.978077977031208"/>
    <x v="0"/>
    <n v="0.75944190522011068"/>
    <x v="2"/>
  </r>
  <r>
    <s v="85278d84133c3c5e0755b5f2e87735664fba7791"/>
    <s v="5e701d95e3bbf2d1d7da690ff5e79ade8f6ceaea"/>
    <s v="ACTIVO"/>
    <s v="bd9f7b705f02905ed8956333887b94e76066fcb7"/>
    <n v="166872296"/>
    <s v="USADOS"/>
    <n v="2012"/>
    <s v="USADOS MM"/>
    <m/>
    <s v="USADO"/>
    <n v="60"/>
    <d v="2021-12-04T00:00:00"/>
    <d v="2026-12-04T00:00:00"/>
    <m/>
    <n v="23500000"/>
    <n v="22500000"/>
    <n v="1000000"/>
    <n v="753482"/>
    <s v="2cd1984091944d70e74ea43ee5d47bad1b59be40"/>
    <n v="-0.8018943753390495"/>
    <n v="1.026212358132703"/>
    <n v="0.28851061487099899"/>
    <n v="-0.77590450575115799"/>
    <n v="-1.5025765057952249"/>
    <x v="3"/>
    <n v="0.95744680851063835"/>
    <x v="0"/>
  </r>
  <r>
    <s v="31908698699df2b215f4a78fa4568e87557654fe"/>
    <s v="8304b273cd1218485e2e983033bbbd6e2a572faf"/>
    <s v="ACTIVO"/>
    <s v="93758adf11c46efe844e91612cf2940e4197d07c"/>
    <n v="15"/>
    <s v="DUSTER"/>
    <n v="2020"/>
    <s v="DUSTER"/>
    <s v="2e892f86d188d01ec5691b7918003dc271108083"/>
    <s v="NUEVO"/>
    <n v="60"/>
    <d v="2019-08-29T00:00:00"/>
    <d v="2024-08-29T00:00:00"/>
    <m/>
    <n v="66290000"/>
    <n v="47048245"/>
    <n v="19241755"/>
    <n v="1129107"/>
    <s v="49e3e3431e014d9c5502f38bae86dc4337782419"/>
    <n v="1.2598801685562471"/>
    <n v="9.0496802737009014E-3"/>
    <n v="-8.4744067042142171E-2"/>
    <n v="-0.48066220196956733"/>
    <n v="1.436642835258207"/>
    <x v="3"/>
    <n v="0.70973367023683809"/>
    <x v="2"/>
  </r>
  <r>
    <s v="b2998fd455aa27afb27c8bc31f4144001d27ec83"/>
    <s v="07267bd84189d7cf95797555fe53de21c71d975c"/>
    <s v="ACTIVO"/>
    <s v="c93985e1a5aff2af18ae43ce6da3c9e318eea67e"/>
    <n v="50"/>
    <s v="USADOS"/>
    <n v="2017"/>
    <s v="USADOS MM"/>
    <m/>
    <s v="USADO"/>
    <n v="36"/>
    <d v="2020-09-28T00:00:00"/>
    <d v="2023-09-28T00:00:00"/>
    <m/>
    <n v="34500000"/>
    <n v="19500000"/>
    <n v="15000000"/>
    <n v="742799"/>
    <s v="319e579c70e3483e0fa5b80f989d90df7251e231"/>
    <n v="0.3745299232365023"/>
    <n v="-0.5843648083462496"/>
    <n v="1.276566739654533"/>
    <n v="-0.55010044418719628"/>
    <n v="-0.18766259006079469"/>
    <x v="4"/>
    <n v="0.56521739130434778"/>
    <x v="4"/>
  </r>
  <r>
    <s v="a6bf818a25dfc02051f669c10a53b2780a5d2a9c"/>
    <s v="30150e469de6084b617f8045d74cf27e3f2b0ee6"/>
    <s v="ACTIVO"/>
    <s v="4ed602eda8bf7f8f674b77a7266776acb1f1dd2a"/>
    <n v="27"/>
    <s v="KWID"/>
    <n v="2020"/>
    <s v="KWID"/>
    <s v="2e892f86d188d01ec5691b7918003dc271108083"/>
    <s v="NUEVO"/>
    <n v="84"/>
    <d v="2019-10-25T00:00:00"/>
    <d v="2026-10-25T00:00:00"/>
    <m/>
    <n v="33640000"/>
    <n v="33640000"/>
    <n v="0"/>
    <n v="816565"/>
    <s v="a17e64045ea62e7e0050c926a5eadd4e069e53c5"/>
    <n v="-1.299145882984386"/>
    <n v="1.2009447865714571"/>
    <n v="0.33798341500605539"/>
    <n v="-0.93238781901631484"/>
    <n v="-0.80644560922993824"/>
    <x v="0"/>
    <n v="1"/>
    <x v="0"/>
  </r>
  <r>
    <s v="7cc65553b0187e9f57987f67b92c4efac3ffe35e"/>
    <s v="11cc90adf51d5065170514cf920d886851cd9555"/>
    <s v="ACTIVO"/>
    <s v="0f15b3e2afd3e66f7216b2b2924354afe04f3db2"/>
    <n v="83"/>
    <s v="DUSTER"/>
    <n v="2021"/>
    <s v="DUSTER Servicio PÃºblico"/>
    <s v="2e892f86d188d01ec5691b7918003dc271108083"/>
    <s v="NUEVO"/>
    <n v="72"/>
    <d v="2021-03-31T00:00:00"/>
    <d v="2027-03-31T00:00:00"/>
    <m/>
    <n v="58551111"/>
    <n v="60551111"/>
    <n v="0"/>
    <n v="1485368"/>
    <s v="1e97f857ff04d08f60d1d02ac426fe6cb5c11668"/>
    <n v="-0.34102712435068899"/>
    <n v="1.341205560387029"/>
    <n v="-0.1462340800337556"/>
    <n v="-0.87723172601033139"/>
    <n v="-0.49705409964536651"/>
    <x v="1"/>
    <n v="1.0341581904398023"/>
    <x v="0"/>
  </r>
  <r>
    <s v="a2949c622c456225824ccd1de3b51fdfe60bc0e0"/>
    <s v="06e94c3c50458205e964e1a472c4692ad43d603a"/>
    <s v="ACTIVO"/>
    <s v="d134295aa308132952922ea41c885a33d4580c23"/>
    <n v="74"/>
    <s v="SANDERO"/>
    <n v="2021"/>
    <s v="NUEVO SANDERO PH2"/>
    <s v="2e892f86d188d01ec5691b7918003dc271108083"/>
    <s v="NUEVO"/>
    <n v="48"/>
    <d v="2020-01-12T00:00:00"/>
    <d v="2024-01-12T00:00:00"/>
    <m/>
    <n v="43678113"/>
    <n v="16678113"/>
    <n v="27000000"/>
    <n v="571261"/>
    <s v="cfff2798968beabd4a75557f5efa4642e73d04b9"/>
    <n v="0.28963332437022532"/>
    <n v="-1.337345405690044"/>
    <n v="-2.4380551604835081"/>
    <n v="0.34121705350976278"/>
    <n v="0.43112042910834891"/>
    <x v="5"/>
    <n v="0.38184142707813407"/>
    <x v="1"/>
  </r>
  <r>
    <s v="40a511bb1054fb8355cfa6274965ba43cd1aa2fa"/>
    <s v="c6d0e4680d8ce952f1ca183a4385b708f0d49579"/>
    <s v="ACTIVO"/>
    <s v="3442fd2b0a938d687196a2165725a50c271c2935"/>
    <n v="50"/>
    <s v="SANDERO"/>
    <n v="2020"/>
    <s v="NUEVO SANDERO PH2"/>
    <s v="2e892f86d188d01ec5691b7918003dc271108083"/>
    <s v="NUEVO"/>
    <n v="24"/>
    <d v="2020-06-02T00:00:00"/>
    <d v="2022-06-02T00:00:00"/>
    <m/>
    <n v="45990000"/>
    <n v="8613000"/>
    <n v="37377000"/>
    <n v="368780"/>
    <s v="1d5416a29d73c5f6881c220822ee3df576447e02"/>
    <n v="-0.15910584106580991"/>
    <n v="-2.1362565284372401"/>
    <n v="-4.4146365390986242"/>
    <n v="0.29289187107812992"/>
    <n v="-0.4197062222492236"/>
    <x v="2"/>
    <n v="0.2"/>
    <x v="3"/>
  </r>
  <r>
    <s v="e6cebf1c081020580f829b65eb1c0324155139fd"/>
    <s v="c00ebc4d3da3b650b0374fed914678cd2f0105e5"/>
    <s v="ACTIVO"/>
    <s v="bc5e1ea1e814c1727680bf9983605cc7f570357e"/>
    <n v="38"/>
    <s v="CLIO"/>
    <n v="2017"/>
    <s v="CLIO STYLE"/>
    <m/>
    <s v="NUEVO"/>
    <n v="72"/>
    <d v="2016-09-11T00:00:00"/>
    <d v="2022-09-11T00:00:00"/>
    <m/>
    <n v="30990000"/>
    <n v="20990000"/>
    <n v="10000000"/>
    <n v="340604"/>
    <s v="b8301acfe4fdafeee70d932d10ac6a382433932b"/>
    <n v="-4.9953071094882402E-2"/>
    <n v="-0.1240671748066408"/>
    <n v="-0.75999952629619083"/>
    <n v="-0.92499565924215732"/>
    <n v="-0.4197062222492236"/>
    <x v="1"/>
    <n v="0.67731526298806066"/>
    <x v="2"/>
  </r>
  <r>
    <s v="b0556e733c2a8db2414a70738c06df7ce8bf451f"/>
    <s v="dc3d1e381e7f2d2020ad1b77454670f77d6824bd"/>
    <s v="ACTIVO"/>
    <s v="d70c5ad6d9927086d188b2a0af85d533acdf3336"/>
    <n v="60"/>
    <s v="CAPTUR"/>
    <n v="2021"/>
    <s v="CAPTUR"/>
    <s v="2e892f86d188d01ec5691b7918003dc271108083"/>
    <s v="NUEVO"/>
    <n v="72"/>
    <d v="2020-09-23T00:00:00"/>
    <d v="2026-09-23T00:00:00"/>
    <m/>
    <n v="78795050"/>
    <n v="78795050"/>
    <n v="0"/>
    <n v="1946448"/>
    <s v="36727a42f7d9d9b5c86e6b682480899823376709"/>
    <n v="-0.41379563766464073"/>
    <n v="1.2009447865714571"/>
    <n v="1.276566739654533"/>
    <n v="3.573864747239925"/>
    <n v="-0.57440197704150942"/>
    <x v="1"/>
    <n v="1"/>
    <x v="0"/>
  </r>
  <r>
    <s v="03e44cded877738a8830710c79ad7a612ab244bc"/>
    <s v="0903d26c549611fa441684b97d6a6976ae504f63"/>
    <s v="ACTIVO"/>
    <s v="124edca39b8159aadaf3c08b9fe65fc5e651b829"/>
    <n v="62"/>
    <s v="DUSTER"/>
    <n v="2022"/>
    <s v="NUEVA DUSTER"/>
    <s v="2e892f86d188d01ec5691b7918003dc271108083"/>
    <s v="NUEVO"/>
    <n v="60"/>
    <d v="2021-09-22T00:00:00"/>
    <d v="2026-09-22T00:00:00"/>
    <m/>
    <n v="84430000"/>
    <n v="30230000"/>
    <n v="54200000"/>
    <n v="760157"/>
    <s v="1a54234f7c81795f4271e355943d9c170a12a279"/>
    <n v="0.31388949547487588"/>
    <n v="-1.435045905154722"/>
    <n v="-1.13429020481729"/>
    <n v="2.3405158137713191"/>
    <n v="0.74051193869292065"/>
    <x v="3"/>
    <n v="0.3580480871728059"/>
    <x v="1"/>
  </r>
  <r>
    <s v="8b2e41e9fd88abfb52a1c3f0b224e132ca32bc13"/>
    <s v="f02e229a3b88328f7c8622d1d79adb516effb4c1"/>
    <s v="ACTIVO"/>
    <s v="dd7c4e251bb4251454591a52f0c2ccd78f5324f3"/>
    <n v="59"/>
    <s v="SANDERO"/>
    <n v="2021"/>
    <s v="NUEVO SANDERO PH2"/>
    <s v="2e892f86d188d01ec5691b7918003dc271108083"/>
    <s v="NUEVO"/>
    <n v="84"/>
    <d v="2021-02-23T00:00:00"/>
    <d v="2028-02-23T00:00:00"/>
    <m/>
    <n v="47460000"/>
    <n v="20460000"/>
    <n v="27000000"/>
    <n v="387880"/>
    <s v="6c55b3ba21e9cb7dc2512cad991949cb9fc0980d"/>
    <n v="0.65347589093998359"/>
    <n v="-1.1350797782070841"/>
    <n v="-1.08494786761295"/>
    <n v="8.9814242922865162E-3"/>
    <n v="-0.65174985443765243"/>
    <x v="0"/>
    <n v="0.4310998735777497"/>
    <x v="4"/>
  </r>
  <r>
    <s v="eae98cf8092e53c5ede3668e5cd822fbbbc13c71"/>
    <s v="22db1b8699ddec37dc073b29e3e2d8424a961267"/>
    <s v="ACTIVO"/>
    <s v="a77c76312e7298e8d8cbf37d37191bb75af8eded"/>
    <n v="59"/>
    <s v="CAPTUR"/>
    <n v="2021"/>
    <s v="CAPTUR"/>
    <s v="2e892f86d188d01ec5691b7918003dc271108083"/>
    <s v="NUEVO"/>
    <n v="84"/>
    <d v="2020-07-09T00:00:00"/>
    <d v="2027-07-09T00:00:00"/>
    <m/>
    <n v="82500000"/>
    <n v="72500000"/>
    <n v="10000000"/>
    <n v="1675285"/>
    <s v="6c55b3ba21e9cb7dc2512cad991949cb9fc0980d"/>
    <n v="-0.17123392661813511"/>
    <n v="0.70322211162470216"/>
    <n v="1.395133474628558"/>
    <n v="-0.3829304947686486"/>
    <n v="1.2045992030697781"/>
    <x v="0"/>
    <n v="0.87878787878787878"/>
    <x v="0"/>
  </r>
  <r>
    <s v="5e449e27ebb62e6180c062e03697b8ce430f003b"/>
    <s v="6800206ea614a2631c061ef661e862ff03e179c4"/>
    <s v="ACTIVO"/>
    <s v="376abf9ef1bbb145093d0247d4562bd8802aa2f6"/>
    <n v="15"/>
    <s v="STEPWAY"/>
    <n v="2022"/>
    <s v="NUEVO STEPWAY PH2"/>
    <s v="2e892f86d188d01ec5691b7918003dc271108083"/>
    <s v="NUEVO"/>
    <n v="84"/>
    <d v="2021-07-07T00:00:00"/>
    <d v="2028-07-07T00:00:00"/>
    <m/>
    <n v="65262300"/>
    <n v="50262300"/>
    <n v="15000000"/>
    <n v="1049109"/>
    <s v="18eceeb5197751c2e147ee8da1b88e8ee3917f26"/>
    <n v="-0.122721584408834"/>
    <n v="0.2571658970033468"/>
    <n v="-0.89715673486924186"/>
    <n v="-0.17826538148127141"/>
    <n v="-3.2966835268508812E-2"/>
    <x v="0"/>
    <n v="0.77015826901595563"/>
    <x v="2"/>
  </r>
  <r>
    <s v="5ac73cd0c61608fd2858336c875f1468de6f6053"/>
    <s v="d8e4b89eaeedc5b694579a24b07fdd2f3af75370"/>
    <s v="ACTIVO"/>
    <s v="1a40330e0c1910a089543270536f2ed114a0c345"/>
    <n v="61"/>
    <s v="STEPWAY"/>
    <n v="2021"/>
    <s v="NUEVO STEPWAY PH2"/>
    <s v="2e892f86d188d01ec5691b7918003dc271108083"/>
    <s v="NUEVO"/>
    <n v="72"/>
    <d v="2020-11-27T00:00:00"/>
    <d v="2026-11-27T00:00:00"/>
    <m/>
    <n v="51081050"/>
    <n v="25540525"/>
    <n v="25540525"/>
    <n v="655147"/>
    <s v="f268b19e1bfbcb40253adf266d11628fda515d56"/>
    <n v="-2.2572646416180819"/>
    <n v="-0.85216124758390532"/>
    <n v="0.24898836987965761"/>
    <n v="-0.54784183933522335"/>
    <n v="-0.1103147126646518"/>
    <x v="1"/>
    <n v="0.5"/>
    <x v="4"/>
  </r>
  <r>
    <s v="291071e269a5d4648ffd59da8ac8495b3ab179ad"/>
    <s v="b731963140915eab25ebeb483eb2c267983506d2"/>
    <s v="ACTIVO"/>
    <s v="af679d31140b656992f7cc41dd65553cf5b33e96"/>
    <n v="76"/>
    <s v="USADOS"/>
    <n v="2016"/>
    <s v="USADOS MM"/>
    <m/>
    <s v="USADO"/>
    <n v="84"/>
    <d v="2021-07-10T00:00:00"/>
    <d v="2028-07-10T00:00:00"/>
    <m/>
    <n v="31000000"/>
    <n v="31000000"/>
    <n v="0"/>
    <n v="1020584"/>
    <s v="247a5e5b4290c61beec86cf21d07cc8a7bfabaa6"/>
    <n v="-1.359786310746012"/>
    <n v="1.2009447865714571"/>
    <n v="0.92086653473246149"/>
    <n v="-0.87842292848112213"/>
    <n v="-1.3478807510029389"/>
    <x v="0"/>
    <n v="1"/>
    <x v="0"/>
  </r>
  <r>
    <s v="57cfe405227f497efe6bb22d1c386de64728358d"/>
    <s v="de8a28d3e754f81e51ebea6b200b987d46d88ca8"/>
    <s v="ACTIVO"/>
    <s v="ac4cf0c7abcdae09914607ba0408545023141170"/>
    <n v="48"/>
    <s v="KWID"/>
    <n v="2021"/>
    <s v="KWID"/>
    <s v="2e892f86d188d01ec5691b7918003dc271108083"/>
    <s v="NUEVO"/>
    <n v="84"/>
    <d v="2020-10-12T00:00:00"/>
    <d v="2027-10-12T00:00:00"/>
    <m/>
    <n v="37620000"/>
    <n v="37620000"/>
    <n v="0"/>
    <n v="708329"/>
    <s v="1aba83a2bcdc0ee0ade96b67732e7d9804307f8e"/>
    <n v="-0.70486969092044727"/>
    <n v="1.2009447865714571"/>
    <n v="0.24898836987965761"/>
    <n v="-0.75705237414321325"/>
    <n v="-1.5025765057952249"/>
    <x v="0"/>
    <n v="1"/>
    <x v="0"/>
  </r>
  <r>
    <s v="deb06a720467668a01a1dcd5639511c4d8a25b92"/>
    <s v="cf41b08802a1c06cf642e3c4689a73c2a9dfd483"/>
    <s v="ACTIVO"/>
    <s v="f92259594cc36db09951704e2e59eef51308995c"/>
    <n v="59"/>
    <s v="STEPWAY"/>
    <n v="2020"/>
    <s v="NUEVO STEPWAY"/>
    <s v="2e892f86d188d01ec5691b7918003dc271108083"/>
    <s v="NUEVO"/>
    <n v="72"/>
    <d v="2019-09-27T00:00:00"/>
    <d v="2025-09-27T00:00:00"/>
    <m/>
    <n v="50300000"/>
    <n v="30180000"/>
    <n v="20120000"/>
    <n v="700063"/>
    <s v="6c55b3ba21e9cb7dc2512cad991949cb9fc0980d"/>
    <n v="-0.4986922365309176"/>
    <n v="-0.44154004075283299"/>
    <n v="-0.54145652994716964"/>
    <n v="0.44656196836601669"/>
    <n v="0.50846830650449182"/>
    <x v="1"/>
    <n v="0.6"/>
    <x v="4"/>
  </r>
  <r>
    <s v="11b77ab4bdeed9256fcece203257523e1f30f57c"/>
    <s v="5a003b8de96c1f960edec9bd70ba12a87d0b7dc3"/>
    <s v="ACTIVO"/>
    <s v="b03c331a519e3fb6e210c57f6f7646420773acf4"/>
    <n v="84"/>
    <s v="LOGAN"/>
    <n v="2020"/>
    <s v="NUEVO LOGAN PH2"/>
    <s v="2e892f86d188d01ec5691b7918003dc271108083"/>
    <s v="NUEVO"/>
    <n v="84"/>
    <d v="2020-05-02T00:00:00"/>
    <d v="2027-05-02T00:00:00"/>
    <m/>
    <n v="38590000"/>
    <n v="34890000"/>
    <n v="3700000"/>
    <n v="737092"/>
    <s v="0b9e5ef7ecdb21c3df2e91f8c180559e4790ebd3"/>
    <n v="-2.196624213856456"/>
    <n v="0.80724215239810415"/>
    <n v="0.92086653473246149"/>
    <n v="-0.5569642132303706"/>
    <n v="-1.1931849962106531"/>
    <x v="0"/>
    <n v="0.90412023840373157"/>
    <x v="0"/>
  </r>
  <r>
    <s v="87912e510c49945b49d04b5e506482158ba04cdd"/>
    <s v="1310c131de234b18d49f13189dc23b884de2111c"/>
    <s v="ACTIVO"/>
    <s v="cb44da0f70046463684291b13a62bd78a8addb44"/>
    <n v="49"/>
    <s v="DUSTER"/>
    <n v="2021"/>
    <s v="DUSTER Servicio PÃºblico"/>
    <s v="2e892f86d188d01ec5691b7918003dc271108083"/>
    <s v="NUEVO"/>
    <n v="72"/>
    <d v="2021-04-23T00:00:00"/>
    <d v="2027-04-23T00:00:00"/>
    <m/>
    <n v="58305314"/>
    <n v="31374015"/>
    <n v="26931299"/>
    <n v="627390"/>
    <s v="7f9e4021b093c57ae939c2999fa9b6f9d2ac5b97"/>
    <n v="-0.4986922365309176"/>
    <n v="-0.69571981194326094"/>
    <n v="-1.669599647324963"/>
    <n v="2.9192490380297311"/>
    <n v="1.5913385900504931"/>
    <x v="1"/>
    <n v="0.53809872287112626"/>
    <x v="4"/>
  </r>
  <r>
    <s v="f994b27a5a4a93a43f9a0077000c8b8414bfe742"/>
    <s v="fe167af8824efebc6536409f66fa18bb8b4c7ab1"/>
    <s v="ACTIVO"/>
    <s v="3a0535153a5f5fc7c8dcca47c9a725208db375aa"/>
    <n v="60"/>
    <s v="KOLEOS"/>
    <n v="2022"/>
    <s v="KOLEOS"/>
    <s v="2e892f86d188d01ec5691b7918003dc271108083"/>
    <s v="NUEVO"/>
    <n v="72"/>
    <d v="2021-09-07T00:00:00"/>
    <d v="2027-09-07T00:00:00"/>
    <m/>
    <n v="135930000"/>
    <n v="68915000"/>
    <n v="67015000"/>
    <n v="1676118"/>
    <s v="13d22cf8336a259fb9d14907f84a2cc0d4061ae6"/>
    <n v="0.2168648110562737"/>
    <n v="-0.82346337761483912"/>
    <n v="0.32803285986234038"/>
    <n v="3.6585947898021458"/>
    <n v="1.823382222238922"/>
    <x v="1"/>
    <n v="0.50698889134113145"/>
    <x v="4"/>
  </r>
  <r>
    <s v="c97bc16c79065c9c7a605f98a626e5c5fb2e510f"/>
    <s v="04518a6ef8d0877761f6f848f1120f78a714f703"/>
    <s v="ACTIVO"/>
    <s v="199c6dec4e012c479e3865ff88b5346ccb60b104"/>
    <n v="48"/>
    <s v="STEPWAY"/>
    <n v="2021"/>
    <s v="NUEVO STEPWAY PH2"/>
    <s v="2e892f86d188d01ec5691b7918003dc271108083"/>
    <s v="NUEVO"/>
    <n v="84"/>
    <d v="2021-01-28T00:00:00"/>
    <d v="2028-01-28T00:00:00"/>
    <m/>
    <n v="60550000"/>
    <n v="60550000"/>
    <n v="0"/>
    <n v="1319948"/>
    <s v="1aba83a2bcdc0ee0ade96b67732e7d9804307f8e"/>
    <n v="-0.57146074984486928"/>
    <n v="1.2009447865714571"/>
    <n v="0.6442108197930716"/>
    <n v="-0.55909735847410758"/>
    <n v="-0.26501046745693763"/>
    <x v="0"/>
    <n v="1"/>
    <x v="0"/>
  </r>
  <r>
    <s v="35a7148ae357570c4adb38c9ce2bef7d7880bb2f"/>
    <s v="f38e6d3473fcd8c7a5bc9e86c8e8bde4c5d1aba7"/>
    <s v="ACTIVO"/>
    <s v="cb6c604acdbd41bb510a48cb957ce855d2f60532"/>
    <n v="236"/>
    <s v="DUSTER"/>
    <n v="2021"/>
    <s v="DUSTER Servicio PÃºblico"/>
    <s v="2e892f86d188d01ec5691b7918003dc271108083"/>
    <s v="NUEVO"/>
    <n v="72"/>
    <d v="2020-03-11T00:00:00"/>
    <d v="2026-03-11T00:00:00"/>
    <m/>
    <n v="65900000"/>
    <n v="65900000"/>
    <n v="0"/>
    <n v="1527907"/>
    <s v="2a8b6c4fae0c9fc78fa226ee1e1ec2050ca4d295"/>
    <n v="-2.3421612404843599"/>
    <n v="1.2009447865714571"/>
    <n v="0.36755510485368181"/>
    <n v="0.78655120051471128"/>
    <n v="1.3592949578620639"/>
    <x v="1"/>
    <n v="1"/>
    <x v="0"/>
  </r>
  <r>
    <s v="011e86f7b94d053d5a5722eff0dfdb2cf34dccee"/>
    <s v="588477dea7b071fb68232b57b0bd61137c8c3cb1"/>
    <s v="ACTIVO"/>
    <s v="8d3a24744093455287e93feda3eb9991acdae36e"/>
    <n v="40"/>
    <s v="LOGAN"/>
    <n v="2019"/>
    <s v="NUEVO LOGAN"/>
    <m/>
    <s v="NUEVO"/>
    <n v="84"/>
    <d v="2018-10-23T00:00:00"/>
    <d v="2025-10-23T00:00:00"/>
    <m/>
    <n v="33080200"/>
    <n v="27080200"/>
    <n v="6000000"/>
    <n v="551881"/>
    <s v="6e6ab8d26eb45e4692f58acb34c3521235ffa21e"/>
    <n v="0.95667802974811544"/>
    <n v="0.45617080062625842"/>
    <n v="0.48612183982770601"/>
    <n v="-0.50019540002222151"/>
    <n v="0.81785981608906366"/>
    <x v="0"/>
    <n v="0.81862262017762888"/>
    <x v="0"/>
  </r>
  <r>
    <s v="d305a5773b9caa294cabb82cf0e4fb2672cbb410"/>
    <s v="2f778e8d387468a1daef59f93bb3c0ec0f7852a6"/>
    <s v="ACTIVO"/>
    <s v="a77c76312e7298e8d8cbf37d37191bb75af8eded"/>
    <n v="50"/>
    <s v="SANDERO"/>
    <n v="2021"/>
    <s v="NUEVO SANDERO PH2"/>
    <s v="2e892f86d188d01ec5691b7918003dc271108083"/>
    <s v="NUEVO"/>
    <n v="84"/>
    <d v="2020-08-24T00:00:00"/>
    <d v="2027-08-24T00:00:00"/>
    <m/>
    <n v="40327000"/>
    <n v="36294300"/>
    <n v="4032700"/>
    <n v="786285"/>
    <s v="1d5416a29d73c5f6881c220822ee3df576447e02"/>
    <n v="-0.91104714530997699"/>
    <n v="0.79032357974038436"/>
    <n v="0.56516632981038883"/>
    <n v="-0.5844441821824794"/>
    <n v="0.58581618390063472"/>
    <x v="0"/>
    <n v="0.9"/>
    <x v="0"/>
  </r>
  <r>
    <s v="0e16ace7ff95f38bef22f424ef35fc032dfe58d8"/>
    <s v="e8ff1cddae6f9b47769f283d645b358e37f987f6"/>
    <s v="ACTIVO"/>
    <s v="d8ba6719c0380636db59c98c13519e2866caf91f"/>
    <n v="49"/>
    <s v="DUSTER"/>
    <n v="2021"/>
    <s v="DUSTER"/>
    <s v="2e892f86d188d01ec5691b7918003dc271108083"/>
    <s v="NUEVO"/>
    <n v="36"/>
    <d v="2021-03-03T00:00:00"/>
    <d v="2024-03-03T00:00:00"/>
    <m/>
    <n v="69250000"/>
    <n v="25000000"/>
    <n v="44250000"/>
    <n v="899943"/>
    <s v="0e1cad2c67fa2a907683ad47c51b4214fd47327c"/>
    <n v="0.14409629774232199"/>
    <n v="-1.4228802534682481"/>
    <n v="-1.2528569397913141"/>
    <n v="-0.26284772688564872"/>
    <n v="0.97255557088134947"/>
    <x v="4"/>
    <n v="0.36101083032490977"/>
    <x v="1"/>
  </r>
  <r>
    <s v="64e6439fdddec27a3090805ebf5a33928b2db44a"/>
    <s v="af30addf48e59c7366fc9d931d2077eec026bc84"/>
    <s v="ACTIVO"/>
    <s v="93758adf11c46efe844e91612cf2940e4197d07c"/>
    <n v="291"/>
    <s v="LOGAN"/>
    <n v="2020"/>
    <s v="NUEVO LOGAN"/>
    <s v="2e892f86d188d01ec5691b7918003dc271108083"/>
    <s v="NUEVO"/>
    <n v="84"/>
    <d v="2019-07-31T00:00:00"/>
    <d v="2026-07-31T00:00:00"/>
    <m/>
    <n v="42300000"/>
    <n v="42300000"/>
    <n v="0"/>
    <n v="862120"/>
    <s v="c4635272f238ecd586953b535745e7ed186b29b1"/>
    <n v="-1.7963973906297219"/>
    <n v="1.2009447865714571"/>
    <n v="0.48705772658910068"/>
    <n v="-9.5236345512196563E-2"/>
    <n v="-1.0384892414183671"/>
    <x v="0"/>
    <n v="1"/>
    <x v="0"/>
  </r>
  <r>
    <s v="884efc5e266daedf88a01020adb91663e5f0a3c6"/>
    <s v="3f83593a98d4f907160d61ab25775bdc86252e07"/>
    <s v="ACTIVO"/>
    <s v="1dba5f65a4ace50946aaf5539428c8ec727712e3"/>
    <n v="220"/>
    <s v="KWID"/>
    <n v="2021"/>
    <s v="KWID"/>
    <s v="2e892f86d188d01ec5691b7918003dc271108083"/>
    <s v="NUEVO"/>
    <n v="84"/>
    <d v="2020-06-19T00:00:00"/>
    <d v="2027-06-19T00:00:00"/>
    <m/>
    <n v="35790000"/>
    <n v="15790000"/>
    <n v="20000000"/>
    <n v="344671"/>
    <s v="d5e3c217d8ea2998bad4e657513b99b45ba38544"/>
    <n v="-0.47443606542626698"/>
    <n v="-1.093669389629004"/>
    <n v="-0.30432305999912118"/>
    <n v="-0.59937453937001084"/>
    <n v="-1.425228628399082"/>
    <x v="0"/>
    <n v="0.44118468846046383"/>
    <x v="4"/>
  </r>
  <r>
    <s v="d845e30730313e3f3f12f429132537e77ed4ba1a"/>
    <s v="51f16f5950aaef6c57c04beba64d3e5b6c710e39"/>
    <s v="ACTIVO"/>
    <s v="63fe1f6df9e5920e9224494a3d33f898aebb361d"/>
    <n v="27"/>
    <s v="SANDERO"/>
    <n v="2019"/>
    <s v="NUEVO SANDERO"/>
    <m/>
    <s v="NUEVO"/>
    <n v="72"/>
    <d v="2018-11-28T00:00:00"/>
    <d v="2024-11-28T00:00:00"/>
    <m/>
    <n v="35990000"/>
    <n v="32190000"/>
    <n v="3800000"/>
    <n v="691339"/>
    <s v="4a8f3363258dbeeafeffebe63d6f25a2c0e1ca48"/>
    <n v="0.20473672550394839"/>
    <n v="0.76739085882539537"/>
    <n v="-2.7485463688281749E-2"/>
    <n v="-0.55109051300033896"/>
    <n v="1.281947080465921"/>
    <x v="1"/>
    <n v="0.89441511530980833"/>
    <x v="0"/>
  </r>
  <r>
    <s v="7b3abbce7bf83ab13caae43eb0f1c22889bb6f40"/>
    <s v="6f8e25f883e78f6676b5d37bdfb8f6b9537ff96f"/>
    <s v="ACTIVO"/>
    <s v="c93985e1a5aff2af18ae43ce6da3c9e318eea67e"/>
    <n v="166812242"/>
    <s v="USADOS"/>
    <n v="2017"/>
    <s v="USADOS MM"/>
    <m/>
    <s v="NUEVO"/>
    <n v="72"/>
    <d v="2020-09-10T00:00:00"/>
    <d v="2026-09-10T00:00:00"/>
    <m/>
    <n v="30000000"/>
    <n v="30000000"/>
    <n v="0"/>
    <n v="753859"/>
    <s v="f0ee9810f7b40f5a341dcdc7f440d9aa604e2e89"/>
    <n v="-0.1469777555134846"/>
    <n v="1.2009447865714571"/>
    <n v="0.56516632981038883"/>
    <n v="0.56986685761609279"/>
    <n v="1.281947080465921"/>
    <x v="1"/>
    <n v="1"/>
    <x v="0"/>
  </r>
  <r>
    <s v="2046e1018a3c120cbc45d2951ad4905434ddcc21"/>
    <s v="3287f939558b821277fdc68e4a03ebc509e8f332"/>
    <s v="ACTIVO"/>
    <s v="b015fc4d0ad8050efb8f4d92b7490b29a1fa8737"/>
    <n v="83"/>
    <s v="LOGAN"/>
    <n v="2022"/>
    <s v="NUEVO LOGAN PH2"/>
    <s v="2e892f86d188d01ec5691b7918003dc271108083"/>
    <s v="NUEVO"/>
    <n v="84"/>
    <d v="2021-08-31T00:00:00"/>
    <d v="2028-08-31T00:00:00"/>
    <m/>
    <n v="46776100"/>
    <n v="46776100"/>
    <n v="0"/>
    <n v="985205"/>
    <s v="2141bd06ec949dc96e6cd2fa75a8353e56eae24c"/>
    <n v="-2.584722951530865"/>
    <n v="1.2009447865714571"/>
    <n v="0.2094661248883162"/>
    <n v="-0.6817766092016313"/>
    <n v="-0.88379348662608126"/>
    <x v="0"/>
    <n v="1"/>
    <x v="0"/>
  </r>
  <r>
    <s v="f12251a5a7062e9d0f9ac15026d79123bb6f869b"/>
    <s v="c4cd6eb57d9fb0b61bd43c7d93bdbda69fba6336"/>
    <s v="ACTIVO"/>
    <s v="b03c331a519e3fb6e210c57f6f7646420773acf4"/>
    <n v="84"/>
    <s v="DUSTER"/>
    <n v="2021"/>
    <s v="DUSTER"/>
    <s v="2e892f86d188d01ec5691b7918003dc271108083"/>
    <s v="NUEVO"/>
    <n v="84"/>
    <d v="2020-09-03T00:00:00"/>
    <d v="2027-09-03T00:00:00"/>
    <m/>
    <n v="50990000"/>
    <n v="50990000"/>
    <n v="0"/>
    <n v="1197524"/>
    <s v="0b9e5ef7ecdb21c3df2e91f8c180559e4790ebd3"/>
    <n v="-2.8030284914727202"/>
    <n v="1.2009447865714571"/>
    <n v="0.68373306478441309"/>
    <n v="0.59759807768839912"/>
    <n v="1.436642835258207"/>
    <x v="0"/>
    <n v="1"/>
    <x v="0"/>
  </r>
  <r>
    <s v="ee438bdde67a1f5807cd63ec3f3f5c393ce3f0da"/>
    <s v="a7a1411de21c86b5ffd1b1adbe66fb26984d9099"/>
    <s v="ACTIVO"/>
    <s v="e126e89451259d885ec2ab55b4369e479485f888"/>
    <n v="-1"/>
    <s v="USADOS"/>
    <n v="2014"/>
    <s v="USADOS MM"/>
    <m/>
    <s v="USADO"/>
    <n v="60"/>
    <d v="2021-07-16T00:00:00"/>
    <d v="2026-07-16T00:00:00"/>
    <m/>
    <n v="39500000"/>
    <n v="39400000"/>
    <n v="100000"/>
    <n v="1099170"/>
    <s v="38b76f83f56a6d4ef19a8a39a7839d83344d0221"/>
    <n v="-1.420426738507639"/>
    <n v="1.1905493129807969"/>
    <n v="0.6442108197930716"/>
    <n v="-0.95117191036053372"/>
    <n v="-1.270532873606796"/>
    <x v="3"/>
    <n v="0.99746835443037973"/>
    <x v="0"/>
  </r>
  <r>
    <s v="54917f827fbd4e239e08ad910cfa08ebad1dbb85"/>
    <s v="be0a0680aee82f62fec174d2987b7e544115f3d4"/>
    <s v="ACTIVO"/>
    <s v="a24a0e02d5006b1c2d757c7a4f784b846611a8d0"/>
    <n v="27"/>
    <s v="USADOS"/>
    <n v="2015"/>
    <s v="USADOS MM"/>
    <m/>
    <s v="USADO"/>
    <n v="60"/>
    <d v="2021-10-15T00:00:00"/>
    <d v="2026-10-15T00:00:00"/>
    <m/>
    <n v="39000000"/>
    <n v="39000000"/>
    <n v="0"/>
    <n v="1065935"/>
    <s v="fb89e69e4b80e4b8276103d586c8f44bf3e0cdc6"/>
    <n v="-2.2208803849611072"/>
    <n v="1.2009447865714571"/>
    <n v="0.28851061487099899"/>
    <n v="-0.46497709571026707"/>
    <n v="0.81785981608906366"/>
    <x v="3"/>
    <n v="1"/>
    <x v="0"/>
  </r>
  <r>
    <s v="76160d5caa6a588e32939d16739529cb54931d7f"/>
    <s v="93ab2e13dca9afc8cc6198657d943bae6e5ff000"/>
    <s v="ACTIVO"/>
    <s v="e2e9b9072deb3f2bec10bb0f53158b487b1af157"/>
    <n v="61"/>
    <s v="DUSTER"/>
    <n v="2022"/>
    <s v="NUEVA DUSTER"/>
    <s v="2e892f86d188d01ec5691b7918003dc271108083"/>
    <s v="NUEVO"/>
    <n v="60"/>
    <d v="2021-06-29T00:00:00"/>
    <d v="2026-06-29T00:00:00"/>
    <m/>
    <n v="81580000"/>
    <n v="81580000"/>
    <n v="0"/>
    <n v="2341440"/>
    <s v="7ff7deeb7eff0b09f4dc8ce4bdcc24fc3c9a3b52"/>
    <n v="-0.28038669658906262"/>
    <n v="1.2009447865714571"/>
    <n v="0.44659959483636458"/>
    <n v="0.35615272115690211"/>
    <n v="0.81785981608906366"/>
    <x v="3"/>
    <n v="1"/>
    <x v="0"/>
  </r>
  <r>
    <s v="6770316aa0802686a4c3e58fb12c697c6c7cc002"/>
    <s v="2c339a8cf7486a0231991b63d969798f04eb1eb9"/>
    <s v="ACTIVO"/>
    <s v="30c7c4d76d30bc37a7d13b4c95a2ac93f65f85d1"/>
    <n v="84"/>
    <s v="DUSTER"/>
    <n v="2018"/>
    <s v="DUSTER"/>
    <m/>
    <s v="NUEVO"/>
    <n v="84"/>
    <d v="2017-09-10T00:00:00"/>
    <d v="2024-09-10T00:00:00"/>
    <m/>
    <n v="56640000"/>
    <n v="47640000"/>
    <n v="9000000"/>
    <n v="1099950"/>
    <s v="0b9e5ef7ecdb21c3df2e91f8c180559e4790ebd3"/>
    <n v="0.75050057535858583"/>
    <n v="0.54847464859835426"/>
    <n v="1.118477759689168"/>
    <n v="0.80291206275911309"/>
    <n v="1.5139907126543499"/>
    <x v="0"/>
    <n v="0.84110169491525422"/>
    <x v="0"/>
  </r>
  <r>
    <s v="fa9f5a43d72c1fa2b0403c1f2e092e6cfe45943a"/>
    <s v="2feddaa1fdef90244e36d7fc6654f813689a2f4b"/>
    <s v="ACTIVO"/>
    <s v="b015fc4d0ad8050efb8f4d92b7490b29a1fa8737"/>
    <n v="61"/>
    <s v="DUSTER"/>
    <n v="2022"/>
    <s v="NUEVA DUSTER"/>
    <s v="2e892f86d188d01ec5691b7918003dc271108083"/>
    <s v="NUEVO"/>
    <n v="84"/>
    <d v="2021-07-13T00:00:00"/>
    <d v="2028-07-13T00:00:00"/>
    <m/>
    <n v="76930000"/>
    <n v="79178100"/>
    <n v="0"/>
    <n v="1657174"/>
    <s v="e2a340f71f5c73f21988de2198ca6d26716c2d65"/>
    <n v="2.2815442219069261E-2"/>
    <n v="1.3209392666282529"/>
    <n v="0.13042163490563341"/>
    <n v="1.026151172332473"/>
    <n v="0.50846830650449182"/>
    <x v="0"/>
    <n v="1.0292226699597036"/>
    <x v="0"/>
  </r>
  <r>
    <s v="a5befb0040552bb42e15cbada2031273395518b5"/>
    <s v="5732f27c55c4ae5c3d62a938e2fbe0c6ba2e83a7"/>
    <s v="ACTIVO"/>
    <s v="7e56e2af0ef46a9f3840a5080889a18764a6b436"/>
    <n v="48"/>
    <s v="LOGAN"/>
    <n v="2022"/>
    <s v="NUEVO LOGAN PH2"/>
    <m/>
    <s v="NUEVO"/>
    <n v="48"/>
    <d v="2022-03-01T00:00:00"/>
    <d v="2026-03-01T00:00:00"/>
    <m/>
    <n v="50150000"/>
    <n v="30150000"/>
    <n v="20000000"/>
    <n v="879391"/>
    <s v="1aba83a2bcdc0ee0ade96b67732e7d9804307f8e"/>
    <n v="1.478185708498102"/>
    <n v="-0.43662732441985902"/>
    <n v="-0.1067118350424142"/>
    <n v="3.918466331205709E-2"/>
    <n v="0.50846830650449182"/>
    <x v="5"/>
    <n v="0.60119641076769692"/>
    <x v="2"/>
  </r>
  <r>
    <s v="0eaf39e16b3cfb086360f47227777d4a9e5870e8"/>
    <s v="b7e51fd4712a397127c8dff4236d613f3caa6df0"/>
    <s v="ACTIVO"/>
    <s v="d19c40609c4807762585bd10be1ea09dc899fb2b"/>
    <n v="1406773"/>
    <m/>
    <n v="2022"/>
    <s v="NUEVOS OTRAS MARCAS"/>
    <m/>
    <s v="NUEVO"/>
    <n v="72"/>
    <d v="2021-06-17T00:00:00"/>
    <d v="2027-06-17T00:00:00"/>
    <m/>
    <n v="38150000"/>
    <n v="38150000"/>
    <n v="0"/>
    <n v="1055157"/>
    <s v="af80a7f289535bf99e023b4ac6666b2f2b610bc8"/>
    <n v="-1.0323280008332301"/>
    <n v="1.2009447865714571"/>
    <n v="1.316088984645875"/>
    <n v="-0.85209997591607833"/>
    <n v="1.0499034482774929"/>
    <x v="1"/>
    <n v="1"/>
    <x v="0"/>
  </r>
  <r>
    <s v="9a4c47ee7bde210964432baca385b52fac28843b"/>
    <s v="568b6d987d3be5134541c564b6051984590d9310"/>
    <s v="ACTIVO"/>
    <s v="d665beabbfadc3c34987b3aefaba169224567213"/>
    <n v="61"/>
    <s v="DUSTER"/>
    <n v="2021"/>
    <s v="DUSTER Servicio PÃºblico"/>
    <s v="2e892f86d188d01ec5691b7918003dc271108083"/>
    <s v="NUEVO"/>
    <n v="72"/>
    <d v="2020-03-09T00:00:00"/>
    <d v="2026-03-09T00:00:00"/>
    <m/>
    <n v="67278833"/>
    <n v="67278833"/>
    <n v="0"/>
    <n v="1677181"/>
    <s v="d087e61ba1153cd65cef59d4319bb1223fff39d1"/>
    <n v="-0.32889903879836369"/>
    <n v="1.2009447865714571"/>
    <n v="9.0899389914291959E-2"/>
    <n v="-0.49940015869594279"/>
    <n v="0.66316406129677774"/>
    <x v="1"/>
    <n v="1"/>
    <x v="0"/>
  </r>
  <r>
    <s v="73484e67a036988c1de8206ab4ec4d3221b53287"/>
    <s v="ffcad72a049f61fc3a1259332d5e9d6cb358f394"/>
    <s v="ACTIVO"/>
    <s v="4a7b7e367ecae1d6fda7f0a3e66e76e4b3471929"/>
    <n v="74"/>
    <s v="CLIO"/>
    <n v="2017"/>
    <s v="CLIO STYLE"/>
    <m/>
    <s v="NUEVO"/>
    <n v="84"/>
    <d v="2017-02-22T00:00:00"/>
    <d v="2024-02-22T00:00:00"/>
    <m/>
    <n v="27990000"/>
    <n v="26590000"/>
    <n v="1400000"/>
    <n v="567113"/>
    <s v="b1d13940ac2dc45119dc332a837f1ce58f553ab6"/>
    <n v="-0.3531552099030143"/>
    <n v="0.99556083174348198"/>
    <n v="8.8699739847054149E-2"/>
    <n v="0.22972063500524051"/>
    <n v="-0.34235834485308059"/>
    <x v="0"/>
    <n v="0.94998213647731333"/>
    <x v="0"/>
  </r>
  <r>
    <s v="26c7b1264c52c83da617372fed148d72721fdd49"/>
    <s v="1aa2a24f4aca06ee43ad5dc8db4e1b5c7645a1c1"/>
    <s v="ACTIVO"/>
    <s v="b015fc4d0ad8050efb8f4d92b7490b29a1fa8737"/>
    <n v="48"/>
    <s v="DUSTER"/>
    <n v="2022"/>
    <s v="NUEVA DUSTER"/>
    <s v="2e892f86d188d01ec5691b7918003dc271108083"/>
    <s v="NUEVO"/>
    <n v="84"/>
    <d v="2021-09-24T00:00:00"/>
    <d v="2028-09-24T00:00:00"/>
    <m/>
    <n v="81300000"/>
    <n v="51300000"/>
    <n v="30000000"/>
    <n v="1036797"/>
    <s v="1aba83a2bcdc0ee0ade96b67732e7d9804307f8e"/>
    <n v="5.9199698876045093E-2"/>
    <n v="-0.31426261870925332"/>
    <n v="-0.30432305999912118"/>
    <n v="6.9181126310846164E-2"/>
    <n v="-0.96114136402222416"/>
    <x v="0"/>
    <n v="0.63099630996309963"/>
    <x v="2"/>
  </r>
  <r>
    <s v="4d0c4df002d8d6a33e8d1180aec18771e4879992"/>
    <s v="7af2d7c124e205965411a323b9f96ba29a33a4a2"/>
    <s v="ACTIVO"/>
    <s v="1ff25d27b02cec75af9b69c7b7ee096d87a6e4b7"/>
    <n v="49"/>
    <s v="KWID"/>
    <n v="2022"/>
    <s v="KWID"/>
    <s v="2e892f86d188d01ec5691b7918003dc271108083"/>
    <s v="NUEVO"/>
    <n v="36"/>
    <d v="2021-02-07T00:00:00"/>
    <d v="2024-02-07T00:00:00"/>
    <m/>
    <n v="42190000"/>
    <n v="23577000"/>
    <n v="18613000"/>
    <n v="832326"/>
    <s v="87e15bf1cdf86c075c8ab551c1cd6cdf48f66158"/>
    <n v="-2.3664174115890102"/>
    <n v="-0.61059646082052033"/>
    <n v="-1.7454977713838851"/>
    <n v="-0.32424991610166581"/>
    <n v="-1.3478807510029389"/>
    <x v="4"/>
    <n v="0.55882910642332306"/>
    <x v="4"/>
  </r>
  <r>
    <s v="4bd0affb428bee4c791ee70039cd8a761a8f528a"/>
    <s v="540be95a00b0da7a35297abd9d6c47849c7e61cf"/>
    <s v="ACTIVO"/>
    <s v="308502dca8144a167b2e33cfd16f433e109c67a4"/>
    <n v="77"/>
    <s v="LOGAN"/>
    <n v="2022"/>
    <s v="NUEVO LOGAN PH2 Servicio Publico"/>
    <s v="2e892f86d188d01ec5691b7918003dc271108083"/>
    <s v="NUEVO"/>
    <n v="60"/>
    <d v="2021-12-08T00:00:00"/>
    <d v="2026-12-08T00:00:00"/>
    <m/>
    <n v="48359072"/>
    <n v="38359072"/>
    <n v="10000000"/>
    <n v="1001243"/>
    <s v="2141bd06ec949dc96e6cd2fa75a8353e56eae24c"/>
    <n v="-1.420426738507639"/>
    <n v="0.35183583999971019"/>
    <n v="-0.50193428495582826"/>
    <n v="-0.2942458193171904"/>
    <n v="-0.34235834485308059"/>
    <x v="3"/>
    <n v="0.79321356704280843"/>
    <x v="2"/>
  </r>
  <r>
    <s v="99ddc9471f75fcaf1389add0bb9cd56a67c3004c"/>
    <s v="77450aec87b457dac192c8d903e1f63502338ec4"/>
    <s v="ACTIVO"/>
    <s v="51b223e24d57bc8c01c5001f8833c44559fa1fc7"/>
    <n v="15"/>
    <s v="SANDERO"/>
    <n v="2018"/>
    <s v="NUEVO SANDERO"/>
    <m/>
    <s v="NUEVO"/>
    <n v="84"/>
    <d v="2017-07-18T00:00:00"/>
    <d v="2024-07-18T00:00:00"/>
    <m/>
    <n v="36260000"/>
    <n v="32634000"/>
    <n v="3626000"/>
    <n v="760254"/>
    <s v="cd5ee85432abb8b5dc6d84901199378cd1ee4605"/>
    <n v="-0.28038669658906262"/>
    <n v="0.79032357974038436"/>
    <n v="1.237044494663192"/>
    <n v="-0.37005263021955959"/>
    <n v="-0.72909773183379534"/>
    <x v="0"/>
    <n v="0.9"/>
    <x v="0"/>
  </r>
  <r>
    <s v="a267932b0d132536933578b8e2e38b11e2c87c49"/>
    <s v="206f5649c643c403ba1ab2122cb2f5c2d6c8c338"/>
    <s v="ACTIVO"/>
    <s v="c36079448b08472bbab06f53d78e810b025a3b91"/>
    <n v="252"/>
    <s v="OROCH"/>
    <n v="2018"/>
    <s v="OROCH"/>
    <m/>
    <s v="NUEVO"/>
    <n v="84"/>
    <d v="2018-03-05T00:00:00"/>
    <d v="2025-03-05T00:00:00"/>
    <m/>
    <n v="56990000"/>
    <n v="46990000"/>
    <n v="10000000"/>
    <n v="979008"/>
    <s v="ba69bef1627113b1efd89b0a85bd7dcd597d357c"/>
    <n v="1.1628554841376451"/>
    <n v="0.48043029836111739"/>
    <n v="-0.2095351603798529"/>
    <n v="2.9947873388181772"/>
    <n v="0.50846830650449182"/>
    <x v="0"/>
    <n v="0.82453061940691352"/>
    <x v="0"/>
  </r>
  <r>
    <s v="e024a6f1529886d60afb719380fce6a1dfc64ae9"/>
    <s v="d369c1bf5ce27a52ef85d37f1e1f478d342e0b09"/>
    <s v="ACTIVO"/>
    <s v="3bfe12e9eb98d4736c26f4406c767ef932786804"/>
    <n v="236"/>
    <s v="CAPTUR"/>
    <n v="2020"/>
    <s v="CAPTUR"/>
    <s v="2e892f86d188d01ec5691b7918003dc271108083"/>
    <s v="NUEVO"/>
    <n v="72"/>
    <d v="2020-10-01T00:00:00"/>
    <d v="2026-10-01T00:00:00"/>
    <m/>
    <n v="68490000"/>
    <n v="28490000"/>
    <n v="40000000"/>
    <n v="632309"/>
    <s v="b522c57b2ad5bc12ca374e891604193e50995d23"/>
    <n v="-1.614476107344843"/>
    <n v="-1.19719337567747"/>
    <n v="-0.54145652994716964"/>
    <n v="-0.32424991610166581"/>
    <n v="-1.657272260587511"/>
    <x v="1"/>
    <n v="0.41597313476419917"/>
    <x v="4"/>
  </r>
  <r>
    <s v="7fce115d02be5f4f428e04b2ee13cefbfada8ba5"/>
    <s v="c117e8e1cf30ab1f7700435cbbc17434d723b3e8"/>
    <s v="ACTIVO"/>
    <s v="d70c5ad6d9927086d188b2a0af85d533acdf3336"/>
    <n v="49"/>
    <s v="STEPWAY"/>
    <n v="2021"/>
    <s v="NUEVO STEPWAY PH2"/>
    <s v="2e892f86d188d01ec5691b7918003dc271108083"/>
    <s v="NUEVO"/>
    <n v="36"/>
    <d v="2020-09-16T00:00:00"/>
    <d v="2023-09-16T00:00:00"/>
    <m/>
    <n v="56000000"/>
    <n v="15900000"/>
    <n v="40100000"/>
    <n v="601413"/>
    <s v="d1a8b93c71ab09ed858e70067adbb9bb41577875"/>
    <n v="3.4943527771394541E-2"/>
    <n v="-1.7393963552010441"/>
    <n v="1.185489993161002E-2"/>
    <n v="-0.90314013082223565"/>
    <n v="1.3592949578620639"/>
    <x v="4"/>
    <n v="0.28392857142857142"/>
    <x v="1"/>
  </r>
  <r>
    <s v="fe3eb325a65816ba2d961b64d42632d9f1b603f7"/>
    <s v="de243cd36d88a99521f7a82f34ae9644906c4b6c"/>
    <s v="ACTIVO"/>
    <s v="8d3a24744093455287e93feda3eb9991acdae36e"/>
    <n v="61"/>
    <s v="LOGAN"/>
    <n v="2019"/>
    <s v="NUEVO LOGAN"/>
    <m/>
    <s v="NUEVO"/>
    <n v="84"/>
    <d v="2018-12-24T00:00:00"/>
    <d v="2025-12-24T00:00:00"/>
    <m/>
    <n v="33500000"/>
    <n v="29480000"/>
    <n v="4020000"/>
    <n v="600787"/>
    <s v="f268b19e1bfbcb40253adf266d11628fda515d56"/>
    <n v="0.42304226544580342"/>
    <n v="0.70819933837416982"/>
    <n v="0.48612183982770601"/>
    <n v="-0.83702988726011485"/>
    <n v="-1.270532873606796"/>
    <x v="0"/>
    <n v="0.88"/>
    <x v="0"/>
  </r>
  <r>
    <s v="e5f730702a6476fb61a830d76fd7546a04a0e17c"/>
    <s v="50db43475c631c54337f9a53ff22e68a70b05d21"/>
    <s v="ACTIVO"/>
    <s v="b0172f2d8be6898a8279a253de8c69dcba4d0e5d"/>
    <n v="74"/>
    <s v="DUSTER"/>
    <n v="2020"/>
    <s v="DUSTER"/>
    <s v="2e892f86d188d01ec5691b7918003dc271108083"/>
    <s v="NUEVO"/>
    <n v="84"/>
    <d v="2019-03-05T00:00:00"/>
    <d v="2026-03-05T00:00:00"/>
    <m/>
    <n v="49990000"/>
    <n v="31990000"/>
    <n v="18000000"/>
    <n v="623096"/>
    <s v="cfff2798968beabd4a75557f5efa4642e73d04b9"/>
    <n v="0.50793886431208024"/>
    <n v="-0.27758726443060461"/>
    <n v="-5.0919032710792497E-2"/>
    <n v="-0.97109841432789601"/>
    <n v="-0.4197062222492236"/>
    <x v="0"/>
    <n v="0.63992798559711939"/>
    <x v="2"/>
  </r>
  <r>
    <s v="ba535c534d2fff2a9e6a5f36b7ede402f5993219"/>
    <s v="6ab5544fdc33a5ef8f961651d47b238a96bc36a0"/>
    <s v="ACTIVO"/>
    <s v="7e56e2af0ef46a9f3840a5080889a18764a6b436"/>
    <n v="7"/>
    <s v="DUSTER"/>
    <n v="2022"/>
    <s v="NUEVA DUSTER"/>
    <m/>
    <s v="NUEVO"/>
    <n v="60"/>
    <d v="2022-03-01T00:00:00"/>
    <d v="2027-03-01T00:00:00"/>
    <m/>
    <n v="79800000"/>
    <n v="63840000"/>
    <n v="15960000"/>
    <n v="1736896"/>
    <s v="3efc0b356aa53b0e31578cc580770afe81979102"/>
    <n v="-1.299145882984386"/>
    <n v="0.37970237290931202"/>
    <n v="0.2094661248883162"/>
    <n v="-0.24093843006219731"/>
    <n v="1.7460343448427791"/>
    <x v="3"/>
    <n v="0.8"/>
    <x v="2"/>
  </r>
  <r>
    <s v="82e8b91efb260f6635b244b06192346c67387c13"/>
    <s v="4ed44368cdf7e7a357fc8561407b045fb3d42e83"/>
    <s v="ACTIVO"/>
    <s v="124edca39b8159aadaf3c08b9fe65fc5e651b829"/>
    <n v="38"/>
    <s v="STEPWAY"/>
    <n v="2022"/>
    <s v="NUEVO STEPWAY PH2"/>
    <s v="2e892f86d188d01ec5691b7918003dc271108083"/>
    <s v="NUEVO"/>
    <n v="36"/>
    <d v="2021-04-10T00:00:00"/>
    <d v="2024-04-10T00:00:00"/>
    <m/>
    <n v="65900000"/>
    <n v="59410000"/>
    <n v="6490000"/>
    <n v="2185653"/>
    <s v="3a511fa6cc43568fab99dbdb57f653874780a34f"/>
    <n v="-0.19549009772278569"/>
    <n v="0.79655455404738085"/>
    <n v="0.4070773498450232"/>
    <n v="4.9862096917700844"/>
    <n v="-0.18766259006079469"/>
    <x v="4"/>
    <n v="0.90151745068285283"/>
    <x v="0"/>
  </r>
  <r>
    <s v="9378afd8e714bc1146dd796f34dd95cf5e416761"/>
    <s v="51e4c771cd53eb55047f931801f029aafe429047"/>
    <s v="ACTIVO"/>
    <s v="4ed602eda8bf7f8f674b77a7266776acb1f1dd2a"/>
    <n v="60"/>
    <s v="KWID"/>
    <n v="2020"/>
    <s v="KWID"/>
    <s v="2e892f86d188d01ec5691b7918003dc271108083"/>
    <s v="NUEVO"/>
    <n v="84"/>
    <d v="2019-08-08T00:00:00"/>
    <d v="2026-08-08T00:00:00"/>
    <m/>
    <n v="36470000"/>
    <n v="37650600"/>
    <n v="0"/>
    <n v="817839"/>
    <s v="d7ba29214e26fca7c43eb9f199a80e049e060e7b"/>
    <n v="0.70198823314928471"/>
    <n v="1.33387031352094"/>
    <n v="0.31652161078616259"/>
    <n v="1.5192761367710119"/>
    <n v="0.81785981608906366"/>
    <x v="0"/>
    <n v="1.0323718124485879"/>
    <x v="0"/>
  </r>
  <r>
    <s v="b6f0b151c5ac604cf68cfb6d0939de3c7f5730b6"/>
    <s v="4774361de631dd2fc6cd6c6e56214a14e88334c4"/>
    <s v="ACTIVO"/>
    <s v="a375b5eac113847c38d3cb785c3aaad6fe7a6159"/>
    <n v="38"/>
    <s v="OROCH"/>
    <n v="2019"/>
    <s v="OROCH"/>
    <m/>
    <s v="NUEVO"/>
    <n v="84"/>
    <d v="2018-12-18T00:00:00"/>
    <d v="2025-12-18T00:00:00"/>
    <m/>
    <n v="62145000"/>
    <n v="31072500"/>
    <n v="31072500"/>
    <n v="686703"/>
    <s v="d2d2bc23d15981022aec65b1ffb2993f93c8d625"/>
    <n v="1.029446543062067"/>
    <n v="-0.85216124758390532"/>
    <n v="0.4070773498450232"/>
    <n v="0.66619195682837651"/>
    <n v="-0.26501046745693763"/>
    <x v="0"/>
    <n v="0.5"/>
    <x v="4"/>
  </r>
  <r>
    <s v="89fc0ca958dbc6138bf7a6f7698bda3f025e6b7c"/>
    <s v="6adf49a7db1e074dfe33f58c02f700a2f783cccc"/>
    <s v="ACTIVO"/>
    <s v="51b223e24d57bc8c01c5001f8833c44559fa1fc7"/>
    <n v="38"/>
    <s v="CAPTUR"/>
    <n v="2018"/>
    <s v="CAPTUR"/>
    <m/>
    <s v="NUEVO"/>
    <n v="84"/>
    <d v="2017-04-10T00:00:00"/>
    <d v="2024-04-10T00:00:00"/>
    <m/>
    <n v="75040500"/>
    <n v="75040500"/>
    <n v="0"/>
    <n v="1647692"/>
    <s v="b8301acfe4fdafeee70d932d10ac6a382433932b"/>
    <n v="0.90816568753881444"/>
    <n v="1.2009447865714571"/>
    <n v="1.395133474628558"/>
    <n v="2.3816219408168249"/>
    <n v="1.0499034482774929"/>
    <x v="0"/>
    <n v="1"/>
    <x v="0"/>
  </r>
  <r>
    <s v="45ff5bcb7c71f4d6c5648524160247583f021022"/>
    <s v="26615e602f8cbbb777c8aa725ed467f797e28490"/>
    <s v="ACTIVO"/>
    <s v="b015fc4d0ad8050efb8f4d92b7490b29a1fa8737"/>
    <n v="38"/>
    <s v="DUSTER"/>
    <n v="2022"/>
    <s v="NUEVA DUSTER"/>
    <s v="2e892f86d188d01ec5691b7918003dc271108083"/>
    <s v="NUEVO"/>
    <n v="84"/>
    <d v="2021-08-10T00:00:00"/>
    <d v="2028-08-10T00:00:00"/>
    <m/>
    <n v="83200000"/>
    <n v="83200000"/>
    <n v="0"/>
    <n v="1802458"/>
    <s v="970d01643880995da28d2b4e88d3f688ef83f558"/>
    <n v="5.9199698876045093E-2"/>
    <n v="1.2009447865714571"/>
    <n v="0.56516632981038883"/>
    <n v="0.55575829405287958"/>
    <n v="0.50846830650449182"/>
    <x v="0"/>
    <n v="1"/>
    <x v="0"/>
  </r>
  <r>
    <s v="1a9e5e42c3be4a9dfb4210db31d4623005f32c70"/>
    <s v="ddf1720e742cd6223af693f7e70d9699c54fd35e"/>
    <s v="ACTIVO"/>
    <s v="d70c5ad6d9927086d188b2a0af85d533acdf3336"/>
    <n v="60"/>
    <s v="LOGAN"/>
    <n v="2021"/>
    <s v="NUEVO LOGAN PH2"/>
    <s v="2e892f86d188d01ec5691b7918003dc271108083"/>
    <s v="NUEVO"/>
    <n v="48"/>
    <d v="2020-11-25T00:00:00"/>
    <d v="2024-11-25T00:00:00"/>
    <m/>
    <n v="53230000"/>
    <n v="13230000"/>
    <n v="40000000"/>
    <n v="402575"/>
    <s v="13d22cf8336a259fb9d14907f84a2cc0d4061ae6"/>
    <n v="-0.41379563766464073"/>
    <n v="-1.884692687267149"/>
    <n v="-0.34384530499046262"/>
    <n v="0.67146126037428722"/>
    <n v="1.0499034482774929"/>
    <x v="5"/>
    <n v="0.2485440541048281"/>
    <x v="1"/>
  </r>
  <r>
    <s v="6254ce25fd2892fe6427bfd5b41adf8ab7d5a4b9"/>
    <s v="287251535db2170d5eb34b1bd6c54afc469b12a2"/>
    <s v="ACTIVO"/>
    <s v="1ff25d27b02cec75af9b69c7b7ee096d87a6e4b7"/>
    <n v="74"/>
    <s v="SANDERO"/>
    <n v="2022"/>
    <s v="NUEVO SANDERO PH2"/>
    <s v="2e892f86d188d01ec5691b7918003dc271108083"/>
    <s v="NUEVO"/>
    <n v="60"/>
    <d v="2021-09-09T00:00:00"/>
    <d v="2026-09-09T00:00:00"/>
    <m/>
    <n v="48700000"/>
    <n v="25700000"/>
    <n v="23000000"/>
    <n v="601638"/>
    <s v="cfff2798968beabd4a75557f5efa4642e73d04b9"/>
    <n v="0.2411209821609242"/>
    <n v="-0.73833401365742746"/>
    <n v="-1.212994013048148"/>
    <n v="1.29375187004764"/>
    <n v="-0.4197062222492236"/>
    <x v="3"/>
    <n v="0.52772073921971252"/>
    <x v="4"/>
  </r>
  <r>
    <s v="6761d88e31a57f83af30b1ae720074a4f5d8ca88"/>
    <s v="83366af6b1ebdf31ae9b263c1d98ff80a93aa0dd"/>
    <s v="ACTIVO"/>
    <s v="b3a39e4905958eae9bb3d086a023ed2b34babacc"/>
    <n v="27"/>
    <s v="KWID"/>
    <n v="2022"/>
    <s v="KWID"/>
    <s v="2e892f86d188d01ec5691b7918003dc271108083"/>
    <s v="NUEVO"/>
    <n v="60"/>
    <d v="2021-08-27T00:00:00"/>
    <d v="2026-08-27T00:00:00"/>
    <m/>
    <n v="45003200"/>
    <n v="30924185"/>
    <n v="14079015"/>
    <n v="810930"/>
    <s v="2141bd06ec949dc96e6cd2fa75a8353e56eae24c"/>
    <n v="-1.1172245996995069"/>
    <n v="-8.3662114780618413E-2"/>
    <n v="-0.42288979497314538"/>
    <n v="-0.18485035139503231"/>
    <n v="-0.88379348662608126"/>
    <x v="3"/>
    <n v="0.68715524673800976"/>
    <x v="2"/>
  </r>
  <r>
    <s v="4c741523a8bde77a090a3c40c5baaaf9d7fbc356"/>
    <s v="6b4caaacafb934afa9cf3f8851a3ac1002529e75"/>
    <s v="ACTIVO"/>
    <s v="58464c00dc8337ea9400e9dbf885ffffcb81c578"/>
    <n v="38"/>
    <s v="KWID"/>
    <n v="2021"/>
    <s v="KWID"/>
    <s v="2e892f86d188d01ec5691b7918003dc271108083"/>
    <s v="NUEVO"/>
    <n v="24"/>
    <d v="2020-09-11T00:00:00"/>
    <d v="2022-09-11T00:00:00"/>
    <m/>
    <n v="39450000"/>
    <n v="21000000"/>
    <n v="18450000"/>
    <n v="1060272"/>
    <s v="f2b6d61f97ec8f1fe44ff1e2d5c5e1ad94b895ba"/>
    <n v="0.28963332437022532"/>
    <n v="-0.71945097161188576"/>
    <n v="-0.81811224488655909"/>
    <n v="2.2887029869922162"/>
    <n v="0.81785981608906366"/>
    <x v="2"/>
    <n v="0.53231939163498099"/>
    <x v="4"/>
  </r>
  <r>
    <s v="6b48a396a2814731389d237548fcfa38f78a73b3"/>
    <s v="a4b9a8c3ba8e20e0821d2d4fed1deb2ef415cc7b"/>
    <s v="ACTIVO"/>
    <s v="a1568956b7a009c0968355838744514999f72b98"/>
    <n v="49"/>
    <s v="SANDERO"/>
    <n v="2020"/>
    <s v="NUEVO SANDERO PH2"/>
    <s v="2e892f86d188d01ec5691b7918003dc271108083"/>
    <s v="NUEVO"/>
    <n v="84"/>
    <d v="2020-02-01T00:00:00"/>
    <d v="2027-02-01T00:00:00"/>
    <m/>
    <n v="43190000"/>
    <n v="37190000"/>
    <n v="6000000"/>
    <n v="823095"/>
    <s v="87e15bf1cdf86c075c8ab551c1cd6cdf48f66158"/>
    <n v="-0.43805180876929117"/>
    <n v="0.63050550873250433"/>
    <n v="0.56516632981038883"/>
    <n v="-0.44041622002386033"/>
    <n v="-0.88379348662608126"/>
    <x v="0"/>
    <n v="0.86107895346144936"/>
    <x v="0"/>
  </r>
  <r>
    <s v="69602e0cd580f7fed7a44bec7abbe9346f58c7d5"/>
    <s v="2bdc5f9fd775477c331a425344932a86304e1592"/>
    <s v="ACTIVO"/>
    <s v="8d3a24744093455287e93feda3eb9991acdae36e"/>
    <n v="61"/>
    <s v="SANDERO"/>
    <n v="2019"/>
    <s v="NUEVO SANDERO"/>
    <m/>
    <s v="NUEVO"/>
    <n v="72"/>
    <d v="2018-11-21T00:00:00"/>
    <d v="2024-11-21T00:00:00"/>
    <m/>
    <n v="34960000"/>
    <n v="30960000"/>
    <n v="4000000"/>
    <n v="680208"/>
    <s v="c9ac93af7de54e59c26cb0895d1f827e03675192"/>
    <n v="-7.420924219953294E-2"/>
    <n v="0.73112647211942883"/>
    <n v="0.32803285986234038"/>
    <n v="-0.86193395139868034"/>
    <n v="-0.4197062222492236"/>
    <x v="1"/>
    <n v="0.88558352402745999"/>
    <x v="0"/>
  </r>
  <r>
    <s v="43c4f740961f29b96a5c0e9253c146fcdafa7907"/>
    <s v="95588b13d76d3d6c3128dd949af8e5eaf47e2a18"/>
    <s v="ACTIVO"/>
    <s v="459c4d96f80a45215d3b92f0108854113cfd6642"/>
    <n v="74"/>
    <s v="USADOS"/>
    <n v="2016"/>
    <s v="USADOS MM"/>
    <m/>
    <s v="USADO"/>
    <n v="84"/>
    <d v="2019-07-22T00:00:00"/>
    <d v="2026-07-22T00:00:00"/>
    <m/>
    <n v="43990000"/>
    <n v="43990000"/>
    <n v="0"/>
    <n v="1046358"/>
    <s v="cfff2798968beabd4a75557f5efa4642e73d04b9"/>
    <n v="-1.1293526852518321"/>
    <n v="1.2009447865714571"/>
    <n v="1.513700209602582"/>
    <n v="-0.45302192351804582"/>
    <n v="-0.34235834485308059"/>
    <x v="0"/>
    <n v="1"/>
    <x v="0"/>
  </r>
  <r>
    <s v="cf27270773e2a4ef7417ee6ae1d789f8bc3faaba"/>
    <s v="8b90b3671443f612e89d38ec8cb3560049a1aa2c"/>
    <s v="ACTIVO"/>
    <s v="77a187d9631467b0be64469f0c5f8a6dea1b1f85"/>
    <n v="49"/>
    <s v="STEPWAY"/>
    <n v="2017"/>
    <s v="NUEVO STEPWAY"/>
    <m/>
    <s v="NUEVO"/>
    <n v="84"/>
    <d v="2016-12-19T00:00:00"/>
    <d v="2023-12-19T00:00:00"/>
    <m/>
    <n v="47990000"/>
    <n v="45590500"/>
    <n v="2399500"/>
    <n v="916893"/>
    <s v="08c110d473345bd0e2f01d46604a920419084bfe"/>
    <n v="0.68986014759695946"/>
    <n v="0.99563418315592023"/>
    <n v="0.32790769291245259"/>
    <n v="1.0245006151056011"/>
    <n v="-0.18766259006079469"/>
    <x v="0"/>
    <n v="0.95"/>
    <x v="0"/>
  </r>
  <r>
    <s v="717078a7e4edfc9f8d0e46ace6b0da51ec03356d"/>
    <s v="6cbb634322057ac5eea28e1262438b3a5ecd22dd"/>
    <s v="ACTIVO"/>
    <s v="c36079448b08472bbab06f53d78e810b025a3b91"/>
    <n v="236"/>
    <s v="LOGAN"/>
    <n v="2019"/>
    <s v="NUEVO LOGAN"/>
    <m/>
    <s v="NUEVO"/>
    <n v="84"/>
    <d v="2018-05-28T00:00:00"/>
    <d v="2025-05-28T00:00:00"/>
    <m/>
    <n v="33321450"/>
    <n v="31161805"/>
    <n v="2159645"/>
    <n v="660071"/>
    <s v="7d39182a25d433f671ee8eb5ca64063c45602e37"/>
    <n v="0.87178143088183857"/>
    <n v="0.93481109904384574"/>
    <n v="-1.186232024320413E-2"/>
    <n v="-0.38170477431040672"/>
    <n v="-0.57440197704150942"/>
    <x v="0"/>
    <n v="0.93518754435956419"/>
    <x v="0"/>
  </r>
  <r>
    <s v="d7c2cfaae175bff2017a960d68edc82c1e8623c4"/>
    <s v="2a3f3503d372f50e20ee10d94efde1b0978edfdd"/>
    <s v="ACTIVO"/>
    <s v="a77c76312e7298e8d8cbf37d37191bb75af8eded"/>
    <n v="291"/>
    <s v="CAPTUR"/>
    <n v="2021"/>
    <s v="CAPTUR"/>
    <s v="2e892f86d188d01ec5691b7918003dc271108083"/>
    <s v="NUEVO"/>
    <n v="84"/>
    <d v="2020-05-11T00:00:00"/>
    <d v="2027-05-11T00:00:00"/>
    <m/>
    <n v="71638000"/>
    <n v="45638000"/>
    <n v="26000000"/>
    <n v="937199"/>
    <s v="8dd2e3893a694ae60c11d740aa9e097857f3681c"/>
    <n v="-0.40166755211231542"/>
    <n v="-0.28934687115319813"/>
    <n v="-0.1067118350424142"/>
    <n v="2.1489798161532279"/>
    <n v="-0.4197062222492236"/>
    <x v="0"/>
    <n v="0.63706412797677214"/>
    <x v="2"/>
  </r>
  <r>
    <s v="f2c671f726ce0c9b74a76d96d2cab33c9b38752f"/>
    <s v="97deb7ee45c4789285adb8149042c22eb29df050"/>
    <s v="ACTIVO"/>
    <s v="9b732f098fc8c584895c85ad257e84e1bbb6814e"/>
    <n v="60"/>
    <s v="USADOS"/>
    <n v="2015"/>
    <s v="USADOS MM"/>
    <m/>
    <s v="USADO"/>
    <n v="84"/>
    <d v="2020-12-29T00:00:00"/>
    <d v="2027-12-29T00:00:00"/>
    <m/>
    <n v="27000000"/>
    <n v="27000000"/>
    <n v="0"/>
    <n v="656305"/>
    <s v="020c0af0c6b1f49dd2abd22ccee1f537b59bc1bc"/>
    <n v="-0.68061351981579676"/>
    <n v="1.2009447865714571"/>
    <n v="1.158000004680509"/>
    <n v="-0.3135237834049413"/>
    <n v="0.35377255171220601"/>
    <x v="0"/>
    <n v="1"/>
    <x v="0"/>
  </r>
  <r>
    <s v="428782197abc8bf19ac6fea9bc9c30457aac8c51"/>
    <s v="6c1910ef1306bb980e49a506d837ed4483aca8b3"/>
    <s v="ACTIVO"/>
    <s v="93758adf11c46efe844e91612cf2940e4197d07c"/>
    <n v="60"/>
    <s v="DUSTER"/>
    <n v="2020"/>
    <s v="DUSTER"/>
    <s v="2e892f86d188d01ec5691b7918003dc271108083"/>
    <s v="NUEVO"/>
    <n v="60"/>
    <d v="2019-08-26T00:00:00"/>
    <d v="2024-08-26T00:00:00"/>
    <m/>
    <n v="65870000"/>
    <n v="20000000"/>
    <n v="45870000"/>
    <n v="466890"/>
    <s v="25387f16fe49de4e70fc29c7451836e03f6af6b8"/>
    <n v="1.405417195184151"/>
    <n v="-1.6585048501890249"/>
    <n v="-1.5744624896267061"/>
    <n v="1.8902329822192849"/>
    <n v="-0.1103147126646518"/>
    <x v="3"/>
    <n v="0.3036283588887202"/>
    <x v="1"/>
  </r>
  <r>
    <s v="cfd521d2a5609b4cc8644d9ac908007221abbedb"/>
    <s v="7a6de481ba0bcf7292f4b05b639066cf08011903"/>
    <s v="ACTIVO"/>
    <s v="fb7e92e11d8b13c3b2e2ac4d0b5a77c9af16224a"/>
    <n v="167062460"/>
    <s v="USADOS"/>
    <n v="2018"/>
    <s v="USADOS MM"/>
    <m/>
    <s v="USADO"/>
    <n v="60"/>
    <d v="2021-12-14T00:00:00"/>
    <d v="2026-12-14T00:00:00"/>
    <m/>
    <n v="46000000"/>
    <n v="41400000"/>
    <n v="4600000"/>
    <n v="1136709"/>
    <s v="fe286da4637641fcc887b37c30ef0c5d3eb2cc2c"/>
    <n v="-0.36528329545533961"/>
    <n v="0.79032357974038436"/>
    <n v="0.36755510485368181"/>
    <n v="-0.55683477077742871"/>
    <n v="-1.1931849962106531"/>
    <x v="3"/>
    <n v="0.9"/>
    <x v="0"/>
  </r>
  <r>
    <s v="458259a0f24e3a66f95720d9fe9a50b85f67e818"/>
    <s v="b6ef6280ca13bf3c533e3a199ad066d0efb9bdde"/>
    <s v="ACTIVO"/>
    <s v="6034679304a053490b658600287c46099c2ebfc3"/>
    <n v="236"/>
    <s v="DUSTER"/>
    <n v="2022"/>
    <s v="NUEVA DUSTER Servicio PÃºblico"/>
    <s v="2e892f86d188d01ec5691b7918003dc271108083"/>
    <s v="NUEVO"/>
    <n v="72"/>
    <d v="2021-04-11T00:00:00"/>
    <d v="2027-04-11T00:00:00"/>
    <m/>
    <n v="64606031"/>
    <n v="58281228"/>
    <n v="6324803"/>
    <n v="1389695"/>
    <s v="373e0d63cac8bf96eefec2abf3828a28fc0aa41d"/>
    <n v="-0.37741138100766491"/>
    <n v="0.79895472455560734"/>
    <n v="-0.22527857001643839"/>
    <n v="3.8455707621357029"/>
    <n v="-1.3478807510029389"/>
    <x v="1"/>
    <n v="0.90210197249232038"/>
    <x v="0"/>
  </r>
  <r>
    <s v="6648ac62c790c78abf7f06022720f294d1e4fcd2"/>
    <s v="90f21576e38d23c78aeaff2ea3c7b98006b34799"/>
    <s v="ACTIVO"/>
    <s v="d4bf1c4da80afeacae709e1a6fbcf06d8043b643"/>
    <n v="38"/>
    <s v="KWID"/>
    <n v="2021"/>
    <s v="KWID"/>
    <s v="2e892f86d188d01ec5691b7918003dc271108083"/>
    <s v="NUEVO"/>
    <n v="72"/>
    <d v="2020-09-15T00:00:00"/>
    <d v="2026-09-15T00:00:00"/>
    <m/>
    <n v="38250000"/>
    <n v="26775000"/>
    <n v="11475000"/>
    <n v="643253"/>
    <s v="edec8b42d27301898d842b4436baadffcaeed7a6"/>
    <n v="0.31388949547487588"/>
    <n v="-3.091883392176074E-2"/>
    <n v="0.4070773498450232"/>
    <n v="-0.11183153178679579"/>
    <n v="-0.4197062222492236"/>
    <x v="1"/>
    <n v="0.7"/>
    <x v="2"/>
  </r>
  <r>
    <s v="c088fdeb6dab1d92dac5aa1ba61c1aaf91f6d7e3"/>
    <s v="c0cf25c39513dda53682e0ce5bc12458a3ae9145"/>
    <s v="ACTIVO"/>
    <s v="06a4818f0bcf63e251da9f238c04e8150146565f"/>
    <n v="1406781"/>
    <m/>
    <n v="2022"/>
    <s v="NUEVOS OTRAS MARCAS"/>
    <m/>
    <s v="USADO"/>
    <n v="84"/>
    <d v="2021-03-09T00:00:00"/>
    <d v="2028-03-09T00:00:00"/>
    <m/>
    <n v="43263000"/>
    <n v="29663000"/>
    <n v="13600000"/>
    <n v="649430"/>
    <s v="ed6f9df9e34519261c11f475419097c106a88341"/>
    <n v="0.16835246884697261"/>
    <n v="-8.9869168286640183E-2"/>
    <n v="-0.2648008150077798"/>
    <n v="-9.1917308257276717E-2"/>
    <n v="4.4381042127634142E-2"/>
    <x v="0"/>
    <n v="0.68564362157039505"/>
    <x v="2"/>
  </r>
  <r>
    <s v="591eb76403c11f827a8ef8b37fb83419df289e5c"/>
    <s v="01268e28df76b9acd3238e100465a521a0e0f2d8"/>
    <s v="ACTIVO"/>
    <s v="d42a0e1d5792a438fbe63c928d603c193394d0b9"/>
    <n v="220"/>
    <s v="LOGAN"/>
    <n v="2018"/>
    <s v="NUEVO LOGAN"/>
    <m/>
    <s v="NUEVO"/>
    <n v="84"/>
    <d v="2017-11-24T00:00:00"/>
    <d v="2024-11-24T00:00:00"/>
    <m/>
    <n v="39310000"/>
    <n v="27000000"/>
    <n v="12310000"/>
    <n v="621521"/>
    <s v="978121aa0061733aad5d3e5f722e5a95a785fcdb"/>
    <n v="0.56857929207370672"/>
    <n v="-8.4923200223379777E-2"/>
    <n v="1.078955514697826"/>
    <n v="-0.89863055490397614"/>
    <n v="-1.1931849962106531"/>
    <x v="0"/>
    <n v="0.68684813024675651"/>
    <x v="2"/>
  </r>
  <r>
    <s v="6dc8c557910bfea2342c43811a23569a8ec1f494"/>
    <s v="64d6d60dbb3322366886d9de9f62d3c584305fbe"/>
    <s v="ACTIVO"/>
    <s v="459c4d96f80a45215d3b92f0108854113cfd6642"/>
    <n v="60"/>
    <s v="USADOS"/>
    <n v="2016"/>
    <s v="USADOS MM"/>
    <m/>
    <s v="USADO"/>
    <n v="84"/>
    <d v="2019-05-31T00:00:00"/>
    <d v="2026-05-31T00:00:00"/>
    <m/>
    <n v="58420000"/>
    <n v="42000000"/>
    <n v="16420000"/>
    <n v="893163"/>
    <s v="d7ba29214e26fca7c43eb9f199a80e049e060e7b"/>
    <n v="-1.3568814437906571E-2"/>
    <n v="4.6819450014419679E-2"/>
    <n v="5.1377144922950549E-2"/>
    <n v="-0.54330637492637535"/>
    <n v="-1.3478807510029389"/>
    <x v="0"/>
    <n v="0.71893187264635394"/>
    <x v="2"/>
  </r>
  <r>
    <s v="3ccf4af223e931d86ee8e269f3f80110028468ed"/>
    <s v="f1d8afa77c9f96ee0375820488854c39f1ee8456"/>
    <s v="ACTIVO"/>
    <s v="7f22d9d1b26328e8bc33183cd50a33df11a0448b"/>
    <n v="48"/>
    <s v="KWID"/>
    <n v="2022"/>
    <s v="KWID"/>
    <s v="2e892f86d188d01ec5691b7918003dc271108083"/>
    <s v="NUEVO"/>
    <n v="84"/>
    <d v="2021-04-10T00:00:00"/>
    <d v="2028-04-10T00:00:00"/>
    <m/>
    <n v="44590000"/>
    <n v="44590000"/>
    <n v="0"/>
    <n v="939160"/>
    <s v="1aba83a2bcdc0ee0ade96b67732e7d9804307f8e"/>
    <n v="-6.2081156647207668E-2"/>
    <n v="1.2009447865714571"/>
    <n v="0.2094661248883162"/>
    <n v="-0.17596196962635699"/>
    <n v="-0.49705409964536651"/>
    <x v="0"/>
    <n v="1"/>
    <x v="0"/>
  </r>
  <r>
    <s v="d5f1be39522b7f43e2a8bd4542d016bfe5874b8f"/>
    <s v="a4762b473d299c50e459285223535bc7ab72418a"/>
    <s v="ACTIVO"/>
    <s v="f1660bce152bd13abf027b14ac8a826e5004e35a"/>
    <n v="15"/>
    <s v="LOGAN"/>
    <n v="2017"/>
    <s v="NUEVO LOGAN"/>
    <m/>
    <s v="NUEVO"/>
    <n v="72"/>
    <d v="2016-10-31T00:00:00"/>
    <d v="2022-10-31T00:00:00"/>
    <m/>
    <n v="42160000"/>
    <n v="37944000"/>
    <n v="4216000"/>
    <n v="815179"/>
    <s v="0e0e17c6c1f5cd2d7e2bf088951ddd266658188e"/>
    <n v="-0.47443606542626698"/>
    <n v="0.79032357974038436"/>
    <n v="2.8370060446141761E-2"/>
    <n v="-0.77032852316289269"/>
    <n v="-1.0384892414183671"/>
    <x v="1"/>
    <n v="0.9"/>
    <x v="0"/>
  </r>
  <r>
    <s v="9f95b530c722c6e408c9b2a796436d10e9ce86a5"/>
    <s v="5579d27597b05d81d64ff79db31a23ba4cb525c4"/>
    <s v="ACTIVO"/>
    <s v="a77c76312e7298e8d8cbf37d37191bb75af8eded"/>
    <n v="291"/>
    <s v="OROCH"/>
    <n v="2021"/>
    <s v="OROCH"/>
    <s v="aa53c8567ff812605778a953828db0859dac88bf"/>
    <s v="NUEVO"/>
    <n v="84"/>
    <d v="2021-04-01T00:00:00"/>
    <d v="2028-04-01T00:00:00"/>
    <m/>
    <n v="76870000"/>
    <n v="69215000"/>
    <n v="7655000"/>
    <n v="1504157"/>
    <s v="c4635272f238ecd586953b535745e7ed186b29b1"/>
    <n v="-0.46230797987394179"/>
    <n v="0.79203294342174158"/>
    <n v="0.60468857480173022"/>
    <n v="0.33955753488230289"/>
    <n v="-0.72909773183379534"/>
    <x v="0"/>
    <n v="0.90041628723819433"/>
    <x v="0"/>
  </r>
  <r>
    <s v="c5ecbe2736057d46ad308f46ba09bf1d829f010c"/>
    <s v="a19732804ee4aacac50aaa7260820d8476311808"/>
    <s v="ACTIVO"/>
    <s v="a77c76312e7298e8d8cbf37d37191bb75af8eded"/>
    <n v="7"/>
    <s v="SANDERO"/>
    <n v="2021"/>
    <s v="NUEVO SANDERO PH2"/>
    <s v="2e892f86d188d01ec5691b7918003dc271108083"/>
    <s v="NUEVO"/>
    <n v="84"/>
    <d v="2020-10-13T00:00:00"/>
    <d v="2027-10-13T00:00:00"/>
    <m/>
    <n v="46590000"/>
    <n v="41590000"/>
    <n v="5000000"/>
    <n v="932273"/>
    <s v="986fcbacb15e3271088bb826891fe61d934ad7da"/>
    <n v="-1.3355301396413619"/>
    <n v="0.76026952704036366"/>
    <n v="5.1377144922950549E-2"/>
    <n v="-1.0105036841369319"/>
    <n v="-1.425228628399082"/>
    <x v="0"/>
    <n v="0.89268083279673749"/>
    <x v="0"/>
  </r>
  <r>
    <s v="ea8bdc58b2a0fe1f64431c8498ad9a0777b9358e"/>
    <s v="73595a9e146b52c0e89f4fb88b7d7fe59284277e"/>
    <s v="ACTIVO"/>
    <s v="d8ba6719c0380636db59c98c13519e2866caf91f"/>
    <n v="83"/>
    <s v="LOGAN"/>
    <n v="2022"/>
    <s v="NUEVO LOGAN PH2"/>
    <s v="2e892f86d188d01ec5691b7918003dc271108083"/>
    <s v="NUEVO"/>
    <n v="72"/>
    <d v="2021-03-30T00:00:00"/>
    <d v="2027-03-30T00:00:00"/>
    <m/>
    <n v="49849999"/>
    <n v="49849999"/>
    <n v="0"/>
    <n v="1213988"/>
    <s v="1e97f857ff04d08f60d1d02ac426fe6cb5c11668"/>
    <n v="-0.11059349885650881"/>
    <n v="1.2009447865714571"/>
    <n v="9.0899389914291959E-2"/>
    <n v="-0.1582980533556736"/>
    <n v="-1.270532873606796"/>
    <x v="1"/>
    <n v="1"/>
    <x v="0"/>
  </r>
  <r>
    <s v="bcb7bfe3db0553c7a8a1b27155c1d96d238c83da"/>
    <s v="7909acc5007abfac1e11783aced11153716a24a1"/>
    <s v="ACTIVO"/>
    <s v="3442fd2b0a938d687196a2165725a50c271c2935"/>
    <n v="62"/>
    <s v="STEPWAY"/>
    <n v="2020"/>
    <s v="NUEVO STEPWAY PH2"/>
    <s v="2e892f86d188d01ec5691b7918003dc271108083"/>
    <s v="NUEVO"/>
    <n v="24"/>
    <d v="2020-03-02T00:00:00"/>
    <d v="2022-03-02T00:00:00"/>
    <m/>
    <n v="48670000"/>
    <n v="24335000"/>
    <n v="24335000"/>
    <n v="1081327"/>
    <s v="f99cba83470b6744b02cb8a0d0c03e84221970cc"/>
    <n v="-0.38953946655999011"/>
    <n v="-0.85216124758390532"/>
    <n v="-4.4146365390986242"/>
    <n v="1.0033649858662721"/>
    <n v="-0.72909773183379534"/>
    <x v="2"/>
    <n v="0.5"/>
    <x v="4"/>
  </r>
  <r>
    <s v="9bf5c9d8e596b7a5bf646949bffc6b107e1b85fd"/>
    <s v="b0956850329c146a680bbd59e329c2aa947a7854"/>
    <s v="ACTIVO"/>
    <s v="7e56e2af0ef46a9f3840a5080889a18764a6b436"/>
    <n v="246"/>
    <s v="STEPWAY"/>
    <n v="2022"/>
    <s v="NUEVO STEPWAY PH2"/>
    <m/>
    <s v="NUEVO"/>
    <n v="84"/>
    <d v="2021-12-15T00:00:00"/>
    <d v="2028-12-15T00:00:00"/>
    <m/>
    <n v="70048000"/>
    <n v="25048000"/>
    <n v="45000000"/>
    <n v="538708"/>
    <s v="2af90d6a2f5bbb3be191863ff06e138bd50b2305"/>
    <n v="0.87178143088183857"/>
    <n v="-1.4369541266592221"/>
    <n v="-0.50193428495582826"/>
    <n v="-0.25786917100326889"/>
    <n v="1.2045992030697781"/>
    <x v="0"/>
    <n v="0.35758337140246688"/>
    <x v="1"/>
  </r>
  <r>
    <s v="934ffbe78ff5dd4c36c2c887891ebcaae96a67d5"/>
    <s v="e097ba746447cd6e269ce985b81345224a7560e1"/>
    <s v="ACTIVO"/>
    <s v="f2cf6a193cdd3090e91192596429852031f8f002"/>
    <n v="38"/>
    <s v="LOGAN"/>
    <n v="2020"/>
    <s v="NUEVO LOGAN"/>
    <s v="2e892f86d188d01ec5691b7918003dc271108083"/>
    <s v="NUEVO"/>
    <n v="60"/>
    <d v="2019-07-06T00:00:00"/>
    <d v="2024-07-06T00:00:00"/>
    <m/>
    <n v="35790000"/>
    <n v="23790000"/>
    <n v="12000000"/>
    <n v="571315"/>
    <s v="ec5f24e132da7b07ae31c96208e5c5ee98fc8ca1"/>
    <n v="0.6777320620446341"/>
    <n v="-0.1758237191488195"/>
    <n v="-1.1214980002586981"/>
    <n v="-0.11183153178679579"/>
    <n v="-0.49705409964536651"/>
    <x v="3"/>
    <n v="0.66471081307627833"/>
    <x v="2"/>
  </r>
  <r>
    <s v="2b561ff0ae055a85e53e19a98a0a1664815c615b"/>
    <s v="d04961e9f2502e096b96e46bfc0a28cf7834f02d"/>
    <s v="ACTIVO"/>
    <s v="29a49da2eea48993622765cadaa4805e82183fcf"/>
    <n v="49"/>
    <s v="USADOS"/>
    <n v="2014"/>
    <s v="USADOS MM"/>
    <m/>
    <s v="USADO"/>
    <n v="72"/>
    <d v="2019-05-12T00:00:00"/>
    <d v="2025-05-12T00:00:00"/>
    <m/>
    <n v="28348900"/>
    <n v="26100000"/>
    <n v="2248900"/>
    <n v="664004"/>
    <s v="65ce8e050551bdd5f972d0481ca61ec12607b8d3"/>
    <n v="0.14409629774232199"/>
    <n v="0.87520162474069807"/>
    <n v="1.434655719619899"/>
    <n v="-0.83139880865341775"/>
    <n v="0.19907679691992"/>
    <x v="1"/>
    <n v="0.92067064330538395"/>
    <x v="0"/>
  </r>
  <r>
    <s v="6b4f5992fd3425bcf15a1c7e6e40f458fbdafb55"/>
    <s v="bcc564d4f43885bbd5e3cc0e3ff45f6e390e1ec4"/>
    <s v="ACTIVO"/>
    <s v="236d00d4f1760cf071da84eec797206f3746a858"/>
    <n v="236"/>
    <s v="KWID"/>
    <n v="2022"/>
    <s v="KWID"/>
    <s v="2e892f86d188d01ec5691b7918003dc271108083"/>
    <s v="NUEVO"/>
    <n v="24"/>
    <d v="2021-01-07T00:00:00"/>
    <d v="2023-01-07T00:00:00"/>
    <m/>
    <n v="43770000"/>
    <n v="33770000"/>
    <n v="10000000"/>
    <n v="1661671"/>
    <s v="2a8b6c4fae0c9fc78fa226ee1e1ec2050ca4d295"/>
    <n v="-9.8465413304183499E-2"/>
    <n v="0.26281088931061031"/>
    <n v="-0.58097877493851102"/>
    <n v="0.71172051846901396"/>
    <n v="-0.80644560922993824"/>
    <x v="2"/>
    <n v="0.77153301347955217"/>
    <x v="2"/>
  </r>
  <r>
    <s v="7b13b73775e3e782dc43b2610e0898ddc4173f41"/>
    <s v="21b6d6dd3861923fae33581d55d5262b517ab6d0"/>
    <s v="ACTIVO"/>
    <s v="436c54f5b94298880918c6dd867e76b0c1e55269"/>
    <n v="220"/>
    <s v="LOGAN"/>
    <n v="2017"/>
    <s v="NUEVO LOGAN"/>
    <m/>
    <s v="NUEVO"/>
    <n v="84"/>
    <d v="2017-01-25T00:00:00"/>
    <d v="2024-01-25T00:00:00"/>
    <m/>
    <n v="44990000"/>
    <n v="29990000"/>
    <n v="15000000"/>
    <n v="648820"/>
    <s v="a97deec8944cfd22a65b5543b5e7b1fab8e8247a"/>
    <n v="0.47155460765510449"/>
    <n v="-0.16809680099602181"/>
    <n v="0.29413071763101262"/>
    <n v="-0.39499851422753712"/>
    <n v="2.4421652414080661"/>
    <x v="0"/>
    <n v="0.66659257612802847"/>
    <x v="2"/>
  </r>
  <r>
    <s v="5bd5bf35129a174589a59454ce9dd5e5ea52aa43"/>
    <s v="2bf4a270bcbb560e7d222c3f332cd2b2a83bfa27"/>
    <s v="ACTIVO"/>
    <s v="199c6dec4e012c479e3865ff88b5346ccb60b104"/>
    <n v="59"/>
    <s v="STEPWAY"/>
    <n v="2021"/>
    <s v="NUEVO STEPWAY PH2"/>
    <s v="2e892f86d188d01ec5691b7918003dc271108083"/>
    <s v="NUEVO"/>
    <n v="84"/>
    <d v="2021-03-31T00:00:00"/>
    <d v="2028-03-31T00:00:00"/>
    <m/>
    <n v="60833000"/>
    <n v="62423000"/>
    <n v="0"/>
    <n v="1306496"/>
    <s v="dc07912f5d15c97d02d6d510bd9579fe85bc5dde"/>
    <n v="-2.3421612404843599"/>
    <n v="1.3082693832313961"/>
    <n v="0.13042163490563341"/>
    <n v="0.88744561831584312"/>
    <n v="-3.2966835268508812E-2"/>
    <x v="0"/>
    <n v="1.026137129518518"/>
    <x v="0"/>
  </r>
  <r>
    <s v="37856cc3f1f31933e1193536bc7bd9391d93c943"/>
    <s v="2f54fed35d4fbe426e47d0b4c6430e9d08aeae5e"/>
    <s v="ACTIVO"/>
    <s v="376abf9ef1bbb145093d0247d4562bd8802aa2f6"/>
    <n v="60"/>
    <s v="LOGAN"/>
    <n v="2022"/>
    <s v="NUEVO LOGAN PH2"/>
    <s v="2e892f86d188d01ec5691b7918003dc271108083"/>
    <s v="NUEVO"/>
    <n v="84"/>
    <d v="2021-07-21T00:00:00"/>
    <d v="2028-07-21T00:00:00"/>
    <m/>
    <n v="48280500"/>
    <n v="41629100"/>
    <n v="6651400"/>
    <n v="903324"/>
    <s v="10b38286d0ce07306e01a8d181c6bb54393382de"/>
    <n v="-2.5119544382169132"/>
    <n v="0.63524934118124854"/>
    <n v="-0.38336754998180411"/>
    <n v="-0.79129820053947619"/>
    <n v="-1.270532873606796"/>
    <x v="0"/>
    <n v="0.86223423535381782"/>
    <x v="0"/>
  </r>
  <r>
    <s v="4b0f8bf3cd513c8900fb115216d9c82bf98df5f2"/>
    <s v="027c7ac74fa3549baefc225fdd5c7376239e45d4"/>
    <s v="ACTIVO"/>
    <s v="9f06796ad416fdcb9e9ee76712adda8a4fe5f111"/>
    <n v="-1"/>
    <s v="USADOS"/>
    <n v="2018"/>
    <s v="USADOS MM"/>
    <m/>
    <s v="USADO"/>
    <n v="84"/>
    <d v="2020-06-11T00:00:00"/>
    <d v="2027-06-11T00:00:00"/>
    <m/>
    <n v="34000000"/>
    <n v="34000000"/>
    <n v="0"/>
    <n v="812401"/>
    <s v="38b76f83f56a6d4ef19a8a39a7839d83344d0221"/>
    <n v="-1.153608856356483"/>
    <n v="1.2009447865714571"/>
    <n v="0.92086653473246149"/>
    <n v="-0.94504098474324572"/>
    <n v="-1.425228628399082"/>
    <x v="0"/>
    <n v="1"/>
    <x v="0"/>
  </r>
  <r>
    <s v="04097f2984a21ff203570521752ab219c11871b0"/>
    <s v="45c2540924c91d47e0e8a475048b55296aa79813"/>
    <s v="ACTIVO"/>
    <s v="b015fc4d0ad8050efb8f4d92b7490b29a1fa8737"/>
    <n v="50"/>
    <s v="STEPWAY"/>
    <n v="2022"/>
    <s v="NUEVO STEPWAY PH2"/>
    <s v="2e892f86d188d01ec5691b7918003dc271108083"/>
    <s v="NUEVO"/>
    <n v="84"/>
    <d v="2021-09-27T00:00:00"/>
    <d v="2028-09-27T00:00:00"/>
    <m/>
    <n v="64960000"/>
    <n v="24960000"/>
    <n v="40000000"/>
    <n v="528854"/>
    <s v="2b6df99bd30f7bb1ed920f30ad5b5072040c5336"/>
    <n v="-1.9298063317053"/>
    <n v="-1.3275109205164279"/>
    <n v="-0.69954550991253528"/>
    <n v="0.67146126037428722"/>
    <n v="-0.80644560922993824"/>
    <x v="0"/>
    <n v="0.38423645320197042"/>
    <x v="1"/>
  </r>
  <r>
    <s v="224d2b5d78c39fa67924515cc9f61795fc5af16a"/>
    <s v="6c06432b42ef49540e2034cb5765cfbfb4c3bd0e"/>
    <s v="ACTIVO"/>
    <s v="b015fc4d0ad8050efb8f4d92b7490b29a1fa8737"/>
    <n v="50"/>
    <s v="STEPWAY"/>
    <n v="2022"/>
    <s v="NUEVO STEPWAY PH2"/>
    <s v="2e892f86d188d01ec5691b7918003dc271108083"/>
    <s v="NUEVO"/>
    <n v="84"/>
    <d v="2021-08-17T00:00:00"/>
    <d v="2028-08-17T00:00:00"/>
    <m/>
    <n v="58457000"/>
    <n v="58457000"/>
    <n v="0"/>
    <n v="1096777"/>
    <s v="2b6df99bd30f7bb1ed920f30ad5b5072040c5336"/>
    <n v="-1.5902199362401921"/>
    <n v="1.2009447865714571"/>
    <n v="0.2094661248883162"/>
    <n v="0.16413911407782841"/>
    <n v="-0.4197062222492236"/>
    <x v="0"/>
    <n v="1"/>
    <x v="0"/>
  </r>
  <r>
    <s v="4523238f364b73077dd0ad09c3d82b230397d859"/>
    <s v="cd25909ce65fc56cdd1cbe723f2e775568b72014"/>
    <s v="ACTIVO"/>
    <s v="7e56e2af0ef46a9f3840a5080889a18764a6b436"/>
    <n v="27"/>
    <s v="SANDERO"/>
    <n v="2022"/>
    <s v="NUEVO SANDERO PH2"/>
    <m/>
    <s v="NUEVO"/>
    <n v="84"/>
    <d v="2022-03-01T00:00:00"/>
    <d v="2029-03-01T00:00:00"/>
    <m/>
    <n v="49490000"/>
    <n v="49490000"/>
    <n v="0"/>
    <n v="1109243"/>
    <s v="f0ee9810f7b40f5a341dcdc7f440d9aa604e2e89"/>
    <n v="3.4943527771394541E-2"/>
    <n v="1.2009447865714571"/>
    <n v="0.99991102471514426"/>
    <n v="-0.1647037952576689"/>
    <n v="-1.5025765057952249"/>
    <x v="0"/>
    <n v="1"/>
    <x v="0"/>
  </r>
  <r>
    <s v="d16936f856c929a63fbfa44569c489f3608ac234"/>
    <s v="8d9afaf99cf48b16aa01c36b574012f50ddc9167"/>
    <s v="ACTIVO"/>
    <s v="1dba5f65a4ace50946aaf5539428c8ec727712e3"/>
    <n v="76"/>
    <s v="KWID"/>
    <n v="2020"/>
    <s v="KWID"/>
    <s v="2e892f86d188d01ec5691b7918003dc271108083"/>
    <s v="NUEVO"/>
    <n v="84"/>
    <d v="2020-02-27T00:00:00"/>
    <d v="2027-02-27T00:00:00"/>
    <m/>
    <n v="36990000"/>
    <n v="23491350"/>
    <n v="13498650"/>
    <n v="631392"/>
    <s v="977d2d7691d404ed0e63704ec1471b1a8671ac9d"/>
    <n v="8.3455869980695638E-2"/>
    <n v="-0.29752289485332178"/>
    <n v="-0.30432305999912118"/>
    <n v="-0.61765280943657985"/>
    <n v="4.4381042127634142E-2"/>
    <x v="0"/>
    <n v="0.63507299270072992"/>
    <x v="2"/>
  </r>
  <r>
    <s v="ec39cbf407f532f8445d9c0ec6fe3e76d1df775f"/>
    <s v="dfdd55b50c1ed4778bb06f3c5a7b2379f4638748"/>
    <s v="ACTIVO"/>
    <s v="f92259594cc36db09951704e2e59eef51308995c"/>
    <n v="27"/>
    <s v="CAPTUR"/>
    <n v="2020"/>
    <s v="CAPTUR"/>
    <s v="2e892f86d188d01ec5691b7918003dc271108083"/>
    <s v="NUEVO"/>
    <n v="72"/>
    <d v="2019-08-08T00:00:00"/>
    <d v="2025-08-08T00:00:00"/>
    <m/>
    <n v="72990000"/>
    <n v="36495000"/>
    <n v="36495000"/>
    <n v="821572"/>
    <s v="7c3432678acd67d2308be56e34c36d19376809f3"/>
    <n v="0.78688483201556159"/>
    <n v="-0.85216124758390532"/>
    <n v="5.1377144922950549E-2"/>
    <n v="1.0528913278804599"/>
    <n v="1.668686467446636"/>
    <x v="1"/>
    <n v="0.5"/>
    <x v="4"/>
  </r>
  <r>
    <s v="694ac6e16ad0fcfb5955a98688a24f7af06bebdd"/>
    <s v="9baec1b80819f0f695920c78e0ae436ab9c75517"/>
    <s v="ACTIVO"/>
    <s v="44f5f8de4291a4a16492fe0b13036cffd8ffdb43"/>
    <n v="241"/>
    <s v="LOGAN"/>
    <n v="2021"/>
    <s v="NUEVO LOGAN PH2"/>
    <s v="2e892f86d188d01ec5691b7918003dc271108083"/>
    <s v="NUEVO"/>
    <n v="84"/>
    <d v="2020-06-19T00:00:00"/>
    <d v="2027-06-19T00:00:00"/>
    <m/>
    <n v="41090000"/>
    <n v="41090000"/>
    <n v="0"/>
    <n v="898647"/>
    <s v="2a8b6c4fae0c9fc78fa226ee1e1ec2050ca4d295"/>
    <n v="-1.359786310746012"/>
    <n v="1.2009447865714571"/>
    <n v="0.44659959483636458"/>
    <n v="-0.2231304675746503"/>
    <n v="-0.57440197704150942"/>
    <x v="0"/>
    <n v="1"/>
    <x v="0"/>
  </r>
  <r>
    <s v="0a4d615449d9b63e778c9ac4a32e44ff92806914"/>
    <s v="a31f4dce5f41df608e1805c2809a6deb47612ba4"/>
    <s v="ACTIVO"/>
    <s v="85ace3a84a80c0e854519914fde3b46a8c91f803"/>
    <n v="246"/>
    <s v="SANDERO"/>
    <n v="2020"/>
    <s v="NUEVO SANDERO PH2"/>
    <s v="2e892f86d188d01ec5691b7918003dc271108083"/>
    <s v="NUEVO"/>
    <n v="60"/>
    <d v="2019-11-25T00:00:00"/>
    <d v="2024-11-25T00:00:00"/>
    <m/>
    <n v="41471000"/>
    <n v="20000000"/>
    <n v="21471000"/>
    <n v="473977"/>
    <s v="f0ee9810f7b40f5a341dcdc7f440d9aa604e2e89"/>
    <n v="-0.81402246089137476"/>
    <n v="-0.92498608846651098"/>
    <n v="-0.2648008150077798"/>
    <n v="-0.83898745543306652"/>
    <n v="-0.34235834485308059"/>
    <x v="3"/>
    <n v="0.48226471510211955"/>
    <x v="4"/>
  </r>
  <r>
    <s v="b88c3cd7da2a5548f5c493e669c795eeea3d6476"/>
    <s v="a59a1a54ec09f24eec52c1e039e8ce366c0dd881"/>
    <s v="ACTIVO"/>
    <s v="322fdbee931e565cdd57911e81172d5f59b26a64"/>
    <n v="236"/>
    <s v="SANDERO"/>
    <n v="2019"/>
    <s v="NUEVO SANDERO"/>
    <s v="2e892f86d188d01ec5691b7918003dc271108083"/>
    <s v="NUEVO"/>
    <n v="72"/>
    <d v="2019-01-22T00:00:00"/>
    <d v="2025-01-22T00:00:00"/>
    <m/>
    <n v="37490000"/>
    <n v="37005000"/>
    <n v="485000"/>
    <n v="796045"/>
    <s v="b522c57b2ad5bc12ca374e891604193e50995d23"/>
    <n v="0.60496354873068248"/>
    <n v="1.1478236115079541"/>
    <n v="6.6234589288407053E-3"/>
    <n v="-0.36726463892542688"/>
    <n v="-1.1931849962106531"/>
    <x v="1"/>
    <n v="0.98706321685782872"/>
    <x v="0"/>
  </r>
  <r>
    <s v="0b382e466acb708655e719293f6ae53fabd79975"/>
    <s v="120adabc9049700f2b34b39721ea93d9d87929ef"/>
    <s v="ACTIVO"/>
    <s v="d42a0e1d5792a438fbe63c928d603c193394d0b9"/>
    <n v="236"/>
    <s v="SANDERO"/>
    <n v="2018"/>
    <s v="NUEVO SANDERO"/>
    <m/>
    <s v="NUEVO"/>
    <n v="72"/>
    <d v="2017-10-31T00:00:00"/>
    <d v="2023-10-31T00:00:00"/>
    <m/>
    <n v="37899300"/>
    <n v="27899300"/>
    <n v="10000000"/>
    <n v="668976"/>
    <s v="7a6910423a8f37af5a7024bd938a17975b36dad2"/>
    <n v="0.94454994419579019"/>
    <n v="0.1174915121545879"/>
    <n v="0.56516632981038883"/>
    <n v="-0.3681226100558237"/>
    <n v="-0.18766259006079469"/>
    <x v="1"/>
    <n v="0.73614288390550753"/>
    <x v="2"/>
  </r>
  <r>
    <s v="25af3afbf0c5eec9bc961d23e73035612d7d8890"/>
    <s v="336a5c9df361677f6ab17e89d5df548ed94b1a51"/>
    <s v="ACTIVO"/>
    <s v="ac4cf0c7abcdae09914607ba0408545023141170"/>
    <n v="61"/>
    <s v="KWID"/>
    <n v="2021"/>
    <s v="KWID"/>
    <s v="2e892f86d188d01ec5691b7918003dc271108083"/>
    <s v="NUEVO"/>
    <n v="84"/>
    <d v="2020-12-15T00:00:00"/>
    <d v="2027-12-15T00:00:00"/>
    <m/>
    <n v="40490000"/>
    <n v="41236600"/>
    <n v="0"/>
    <n v="913536"/>
    <s v="7ff7deeb7eff0b09f4dc8ce4bdcc24fc3c9a3b52"/>
    <n v="-1.4810671662692649"/>
    <n v="1.2766597268085711"/>
    <n v="-0.1067118350424142"/>
    <n v="-0.80999566501134168"/>
    <n v="-1.657272260587511"/>
    <x v="0"/>
    <n v="1.0184391207705605"/>
    <x v="0"/>
  </r>
  <r>
    <s v="51b8daec4e3b55e964d3a3fb3538f8d6f9b37e27"/>
    <s v="c8f5503315d15f8f7b8a2dfd5e8ad382a0c14fed"/>
    <s v="ACTIVO"/>
    <s v="93758adf11c46efe844e91612cf2940e4197d07c"/>
    <n v="74"/>
    <s v="OROCH"/>
    <n v="2020"/>
    <s v="OROCH"/>
    <s v="aa53c8567ff812605778a953828db0859dac88bf"/>
    <s v="NUEVO"/>
    <n v="84"/>
    <d v="2019-08-22T00:00:00"/>
    <d v="2026-08-22T00:00:00"/>
    <m/>
    <n v="66530000"/>
    <n v="51530000"/>
    <n v="15000000"/>
    <n v="1005928"/>
    <s v="cfff2798968beabd4a75557f5efa4642e73d04b9"/>
    <n v="0.1804805543992978"/>
    <n v="0.27514919022904172"/>
    <n v="-2.4766965588796909E-2"/>
    <n v="-0.43749546723953081"/>
    <n v="0.74051193869292065"/>
    <x v="0"/>
    <n v="0.77453780249511495"/>
    <x v="2"/>
  </r>
  <r>
    <s v="716910616a806cb3f1389254ca1c6d352559d929"/>
    <s v="5a14113cb8cefe7b3cc3414500c161599aefa9b8"/>
    <s v="ACTIVO"/>
    <s v="1dba5f65a4ace50946aaf5539428c8ec727712e3"/>
    <n v="246"/>
    <s v="KWID"/>
    <n v="2020"/>
    <s v="KWID"/>
    <s v="2e892f86d188d01ec5691b7918003dc271108083"/>
    <s v="NUEVO"/>
    <n v="84"/>
    <d v="2020-03-01T00:00:00"/>
    <d v="2027-03-01T00:00:00"/>
    <m/>
    <n v="33990000"/>
    <n v="33990000"/>
    <n v="0"/>
    <n v="734812"/>
    <s v="f0ee9810f7b40f5a341dcdc7f440d9aa604e2e89"/>
    <n v="-0.53507649318789341"/>
    <n v="1.2009447865714571"/>
    <n v="0.26202960410394049"/>
    <n v="-0.86681957423792233"/>
    <n v="0.1217289195237771"/>
    <x v="0"/>
    <n v="1"/>
    <x v="0"/>
  </r>
  <r>
    <s v="4db342041d957b2cc6a8542ea74fffece732712b"/>
    <s v="6b8bbaf734331f5a0e222f186261b0f8f5e6941c"/>
    <s v="ACTIVO"/>
    <s v="b0beaa55edc82f682338f0726eb2ffbc0981a33d"/>
    <n v="50"/>
    <s v="USADOS"/>
    <n v="2021"/>
    <s v="USADOS MM"/>
    <m/>
    <s v="USADO"/>
    <n v="72"/>
    <d v="2021-03-11T00:00:00"/>
    <d v="2027-03-11T00:00:00"/>
    <m/>
    <n v="57000000"/>
    <n v="51300000"/>
    <n v="5700000"/>
    <n v="1312677"/>
    <s v="2b6df99bd30f7bb1ed920f30ad5b5072040c5336"/>
    <n v="9.5583955533020917E-2"/>
    <n v="0.79032357974038436"/>
    <n v="0.84182204474977862"/>
    <n v="7.6538093903185797E-3"/>
    <n v="1.436642835258207"/>
    <x v="1"/>
    <n v="0.9"/>
    <x v="0"/>
  </r>
  <r>
    <s v="a0e25c463987969511937c2a8ca5a96a265bad22"/>
    <s v="76836c0aad48997a2bd595bd649d04e4c9db462c"/>
    <s v="ACTIVO"/>
    <s v="51b223e24d57bc8c01c5001f8833c44559fa1fc7"/>
    <n v="49"/>
    <s v="SANDERO"/>
    <n v="2018"/>
    <s v="NUEVO SANDERO"/>
    <m/>
    <s v="NUEVO"/>
    <n v="84"/>
    <d v="2017-06-09T00:00:00"/>
    <d v="2024-06-09T00:00:00"/>
    <m/>
    <n v="31990000"/>
    <n v="26900000"/>
    <n v="5090000"/>
    <n v="583148"/>
    <s v="ec864d326046a09cd623dc375f247c93a8c47de2"/>
    <n v="-0.51082032208324291"/>
    <n v="0.5475962580406164"/>
    <n v="1.237044494663192"/>
    <n v="-0.87632762026209121"/>
    <n v="-1.1931849962106531"/>
    <x v="0"/>
    <n v="0.84088777743044707"/>
    <x v="0"/>
  </r>
  <r>
    <s v="1efb63fcd5ea40939b6b6eea2315b037e89d7f2d"/>
    <s v="5203620879c6419f725f4e1103ae6e5b0fdfc9f2"/>
    <s v="ACTIVO"/>
    <s v="c037df174ea56656e3f2727cd283ca029d539c32"/>
    <n v="59"/>
    <s v="LOGAN"/>
    <n v="2020"/>
    <s v="NUEVO LOGAN"/>
    <s v="2e892f86d188d01ec5691b7918003dc271108083"/>
    <s v="NUEVO"/>
    <n v="84"/>
    <d v="2019-11-18T00:00:00"/>
    <d v="2026-11-18T00:00:00"/>
    <m/>
    <n v="48190000"/>
    <n v="39190000"/>
    <n v="9000000"/>
    <n v="864734"/>
    <s v="6c55b3ba21e9cb7dc2512cad991949cb9fc0980d"/>
    <n v="-1.675116535106469"/>
    <n v="0.43406558726046862"/>
    <n v="0.52564408481904745"/>
    <n v="-0.96856067844278426"/>
    <n v="-1.657272260587511"/>
    <x v="0"/>
    <n v="0.81323926125752233"/>
    <x v="0"/>
  </r>
  <r>
    <s v="1b48e4176d3a2e9c6126a7a15dabf2d2cf53dce9"/>
    <s v="a942071103658caee485357e43fc50cc5d42f2f3"/>
    <s v="ACTIVO"/>
    <s v="199c6dec4e012c479e3865ff88b5346ccb60b104"/>
    <n v="83"/>
    <s v="SANDERO"/>
    <n v="2021"/>
    <s v="NUEVO SANDERO PH2"/>
    <s v="2e892f86d188d01ec5691b7918003dc271108083"/>
    <s v="NUEVO"/>
    <n v="84"/>
    <d v="2021-02-18T00:00:00"/>
    <d v="2028-02-18T00:00:00"/>
    <m/>
    <n v="47750000"/>
    <n v="47750000"/>
    <n v="0"/>
    <n v="1049792"/>
    <s v="1e97f857ff04d08f60d1d02ac426fe6cb5c11668"/>
    <n v="-1.2385054552227599"/>
    <n v="1.2009447865714571"/>
    <n v="-0.20881096796306109"/>
    <n v="-0.4583224260141528"/>
    <n v="-1.657272260587511"/>
    <x v="0"/>
    <n v="1"/>
    <x v="0"/>
  </r>
  <r>
    <s v="3d1598f52d4f3b7f3eab49ef8b1749453c909e95"/>
    <s v="3f8084f1249a430b6b07d664d79ef80779ea8d8b"/>
    <s v="ACTIVO"/>
    <s v="a77c76312e7298e8d8cbf37d37191bb75af8eded"/>
    <n v="49"/>
    <s v="SANDERO"/>
    <n v="2021"/>
    <s v="NUEVO SANDERO PH2"/>
    <s v="2e892f86d188d01ec5691b7918003dc271108083"/>
    <s v="NUEVO"/>
    <n v="84"/>
    <d v="2020-07-10T00:00:00"/>
    <d v="2027-07-10T00:00:00"/>
    <m/>
    <n v="50008800"/>
    <n v="50008800"/>
    <n v="0"/>
    <n v="1121008"/>
    <s v="87e15bf1cdf86c075c8ab551c1cd6cdf48f66158"/>
    <n v="-1.5780918506878669"/>
    <n v="1.2009447865714571"/>
    <n v="5.1377144922950549E-2"/>
    <n v="-0.41177226470645101"/>
    <n v="-0.96114136402222416"/>
    <x v="0"/>
    <n v="1"/>
    <x v="0"/>
  </r>
  <r>
    <s v="92f3f06f0a1fbb0e342b79758fd834f2019b6728"/>
    <s v="74977b2b75e9e14b3ae95a708493cc8916b4044b"/>
    <s v="ACTIVO"/>
    <s v="b015fc4d0ad8050efb8f4d92b7490b29a1fa8737"/>
    <n v="38"/>
    <s v="SANDERO"/>
    <n v="2022"/>
    <s v="NUEVO SANDERO PH2"/>
    <s v="2e892f86d188d01ec5691b7918003dc271108083"/>
    <s v="NUEVO"/>
    <n v="84"/>
    <d v="2021-05-10T00:00:00"/>
    <d v="2028-05-10T00:00:00"/>
    <m/>
    <n v="51600000"/>
    <n v="40600000"/>
    <n v="11000000"/>
    <n v="860234"/>
    <s v="e930ed8a49045100853f6396856eaf443e98b2ef"/>
    <n v="-0.36528329545533961"/>
    <n v="0.32558950069126341"/>
    <n v="-0.69954550991253528"/>
    <n v="5.7495882604016479"/>
    <n v="1.281947080465921"/>
    <x v="0"/>
    <n v="0.78682170542635654"/>
    <x v="2"/>
  </r>
  <r>
    <s v="59340f03e127f793d4b6bb69b7d1708b52602311"/>
    <s v="b878bf6d7e840c3515b8b45d4db220f165d64408"/>
    <s v="ACTIVO"/>
    <s v="93758adf11c46efe844e91612cf2940e4197d07c"/>
    <n v="220"/>
    <s v="LOGAN"/>
    <n v="2020"/>
    <s v="NUEVO LOGAN"/>
    <s v="2e892f86d188d01ec5691b7918003dc271108083"/>
    <s v="NUEVO"/>
    <n v="84"/>
    <d v="2019-02-09T00:00:00"/>
    <d v="2026-02-09T00:00:00"/>
    <m/>
    <n v="40111100"/>
    <n v="35111100"/>
    <n v="5000000"/>
    <n v="737354"/>
    <s v="b0dba703f37b44650008cc7ee9293429cffbd118"/>
    <n v="0.71411631870160996"/>
    <n v="0.68908995482778423"/>
    <n v="-0.1084621567063461"/>
    <n v="-0.86193395139868034"/>
    <n v="-0.88379348662608126"/>
    <x v="0"/>
    <n v="0.87534622585768029"/>
    <x v="0"/>
  </r>
  <r>
    <s v="7f257cc329dde3f362147e1f121c0ee250ccdd42"/>
    <s v="f441c3fa33d463f80a395b3e3f9cb337a26d4ac2"/>
    <s v="ACTIVO"/>
    <s v="b015fc4d0ad8050efb8f4d92b7490b29a1fa8737"/>
    <n v="74"/>
    <s v="SANDERO"/>
    <n v="2022"/>
    <s v="NUEVO SANDERO PH2"/>
    <s v="2e892f86d188d01ec5691b7918003dc271108083"/>
    <s v="NUEVO"/>
    <n v="84"/>
    <d v="2021-10-22T00:00:00"/>
    <d v="2028-10-22T00:00:00"/>
    <m/>
    <n v="54610640"/>
    <n v="41610640"/>
    <n v="13000000"/>
    <n v="905608"/>
    <s v="fe286da4637641fcc887b37c30ef0c5d3eb2cc2c"/>
    <n v="-8.633732775185822E-2"/>
    <n v="0.22346572959575711"/>
    <n v="-0.34384530499046262"/>
    <n v="1.2723397650049759"/>
    <n v="4.4381042127634142E-2"/>
    <x v="0"/>
    <n v="0.76195115091125099"/>
    <x v="2"/>
  </r>
  <r>
    <s v="99d05eb664c1b535a3f5b5611d307b0b8531eaf4"/>
    <s v="16cea29ed03f70d9210423916c4f2ae6907eb937"/>
    <s v="ACTIVO"/>
    <s v="b015fc4d0ad8050efb8f4d92b7490b29a1fa8737"/>
    <n v="15"/>
    <s v="LOGAN"/>
    <n v="2022"/>
    <s v="NUEVO LOGAN PH2"/>
    <s v="2e892f86d188d01ec5691b7918003dc271108083"/>
    <s v="NUEVO"/>
    <n v="84"/>
    <d v="2021-08-19T00:00:00"/>
    <d v="2028-08-19T00:00:00"/>
    <m/>
    <n v="61887300"/>
    <n v="23805350"/>
    <n v="38081950"/>
    <n v="464364"/>
    <s v="fb8c401ab05c47aa5fec1d6775501a5739453973"/>
    <n v="-2.569689999023184E-2"/>
    <n v="-1.3257862660807931"/>
    <n v="-0.73906775490387622"/>
    <n v="8.7974510959378791E-2"/>
    <n v="-0.18766259006079469"/>
    <x v="0"/>
    <n v="0.38465646425033895"/>
    <x v="1"/>
  </r>
  <r>
    <s v="cd18bbafe3a7d78225a89d44850db9704318b87c"/>
    <s v="c44223881771a1512a965c30182e9f37ded74af1"/>
    <s v="ACTIVO"/>
    <s v="326bc2b0b0799eff92891e858f0137cd54c140d7"/>
    <n v="62"/>
    <s v="USADOS"/>
    <n v="2018"/>
    <s v="USADOS MM"/>
    <m/>
    <s v="USADO"/>
    <n v="84"/>
    <d v="2021-01-14T00:00:00"/>
    <d v="2028-01-14T00:00:00"/>
    <m/>
    <n v="77000000"/>
    <n v="60800000"/>
    <n v="16200000"/>
    <n v="1511052"/>
    <s v="fc7bdc755b16bdb0247d7a6271249db666c6767c"/>
    <n v="-2.6938757215017919"/>
    <n v="0.33704042934244738"/>
    <n v="0.60468857480173022"/>
    <n v="0.1602090420642778"/>
    <n v="-1.5025765057952249"/>
    <x v="0"/>
    <n v="0.78961038961038965"/>
    <x v="2"/>
  </r>
  <r>
    <s v="9ff9c32093991f0d3bcb524874170bee9a4b02ec"/>
    <s v="1e3e1cfc6c25555a088ec532b4c0f42dc107b6e5"/>
    <s v="ACTIVO"/>
    <s v="af679d31140b656992f7cc41dd65553cf5b33e96"/>
    <n v="-1"/>
    <s v="USADOS"/>
    <n v="2016"/>
    <s v="USADOS MM"/>
    <m/>
    <s v="USADO"/>
    <n v="84"/>
    <d v="2021-05-31T00:00:00"/>
    <d v="2028-05-31T00:00:00"/>
    <m/>
    <n v="34700000"/>
    <n v="34700000"/>
    <n v="0"/>
    <n v="829141"/>
    <s v="38b76f83f56a6d4ef19a8a39a7839d83344d0221"/>
    <n v="-0.24400243993208681"/>
    <n v="1.2009447865714571"/>
    <n v="0.92086653473246149"/>
    <n v="-0.74132013755489323"/>
    <n v="-1.5799243831913681"/>
    <x v="0"/>
    <n v="1"/>
    <x v="0"/>
  </r>
  <r>
    <s v="894e38403a27dbf47f62de3d329ae839f7abcbc4"/>
    <s v="960718f7f3c8f74d018f349cbcda41f25a6c5fd7"/>
    <s v="ACTIVO"/>
    <s v="bf7b44c0aed310df33c78caec1d38657059094b1"/>
    <n v="27"/>
    <s v="USADOS"/>
    <n v="2017"/>
    <s v="USADOS MM"/>
    <m/>
    <s v="USADO"/>
    <n v="48"/>
    <d v="2021-05-24T00:00:00"/>
    <d v="2025-05-24T00:00:00"/>
    <m/>
    <n v="37490000"/>
    <n v="36500000"/>
    <n v="990000"/>
    <n v="1135649"/>
    <s v="f0ee9810f7b40f5a341dcdc7f440d9aa604e2e89"/>
    <n v="-0.92317523086230224"/>
    <n v="1.0925118725243079"/>
    <n v="1.158000004680509"/>
    <n v="-0.30905868258589758"/>
    <n v="-0.80644560922993824"/>
    <x v="5"/>
    <n v="0.97359295812216595"/>
    <x v="0"/>
  </r>
  <r>
    <s v="4878c01d617778e9a2951185a1f1d10dc82899e1"/>
    <s v="ecc113581a974b7687f15bcf095a1b43e3a9c6b4"/>
    <s v="ACTIVO"/>
    <s v="bd9f7b705f02905ed8956333887b94e76066fcb7"/>
    <n v="166872296"/>
    <s v="USADOS"/>
    <n v="2011"/>
    <s v="USADOS MM"/>
    <m/>
    <s v="USADO"/>
    <n v="60"/>
    <d v="2021-03-29T00:00:00"/>
    <d v="2026-03-29T00:00:00"/>
    <m/>
    <n v="24000000"/>
    <n v="24000000"/>
    <n v="0"/>
    <n v="801961"/>
    <s v="a69f010680fca3bb97470fe907d42f1759ba6938"/>
    <n v="-1.7721412195250721"/>
    <n v="1.2009447865714571"/>
    <n v="0.28851061487099899"/>
    <n v="-0.82269629297101798"/>
    <n v="-0.80644560922993824"/>
    <x v="3"/>
    <n v="1"/>
    <x v="0"/>
  </r>
  <r>
    <s v="42e18646b21ba2ae5b5a8fa6a73745b24ee1900f"/>
    <s v="bad48d7a1509ea73bc362bbe4ffaa67cc97ec773"/>
    <s v="ACTIVO"/>
    <s v="c68c074cfeb538be28c92667e7af1fc11090b603"/>
    <n v="38"/>
    <s v="KWID"/>
    <n v="2021"/>
    <s v="KWID"/>
    <s v="2e892f86d188d01ec5691b7918003dc271108083"/>
    <s v="NUEVO"/>
    <n v="84"/>
    <d v="2021-12-02T00:00:00"/>
    <d v="2028-12-02T00:00:00"/>
    <m/>
    <n v="41310000"/>
    <n v="41310000"/>
    <n v="0"/>
    <n v="915178"/>
    <s v="f00f1606f9686df6c4f674ed3907718435a75514"/>
    <n v="-2.196624213856456"/>
    <n v="1.2009447865714571"/>
    <n v="-0.1067118350424142"/>
    <n v="-0.82416065220788859"/>
    <n v="-1.11583711881451"/>
    <x v="0"/>
    <n v="1"/>
    <x v="0"/>
  </r>
  <r>
    <s v="dde44b5d33b4fa13e7ea08052dbf0d23dff115b6"/>
    <s v="cd9c8cc66a07f86eca6b557396b6af625955aba7"/>
    <s v="ACTIVO"/>
    <s v="4ed602eda8bf7f8f674b77a7266776acb1f1dd2a"/>
    <n v="15"/>
    <s v="KWID"/>
    <n v="2020"/>
    <s v="KWID"/>
    <s v="2e892f86d188d01ec5691b7918003dc271108083"/>
    <s v="NUEVO"/>
    <n v="60"/>
    <d v="2019-08-07T00:00:00"/>
    <d v="2024-08-07T00:00:00"/>
    <m/>
    <n v="36590000"/>
    <n v="19550000"/>
    <n v="17040000"/>
    <n v="595064"/>
    <s v="49e3e3431e014d9c5502f38bae86dc4337782419"/>
    <n v="0.98093420085276606"/>
    <n v="-0.71132232586403765"/>
    <n v="-0.1616457794681298"/>
    <n v="-0.62629823767819515"/>
    <n v="1.436642835258207"/>
    <x v="3"/>
    <n v="0.53429898879475268"/>
    <x v="4"/>
  </r>
  <r>
    <s v="ecd79b08df8678b1051d999bf95ef016e283d5c4"/>
    <s v="e85b1fd0b0fadca1776f48002a23b62af6bf323c"/>
    <s v="ACTIVO"/>
    <s v="40149e387e9ea219808582cb2d888585da539391"/>
    <n v="87"/>
    <s v="DUSTER"/>
    <n v="2019"/>
    <s v="DUSTER Servicio PÃºblico"/>
    <m/>
    <s v="NUEVO"/>
    <n v="72"/>
    <d v="2018-08-17T00:00:00"/>
    <d v="2024-08-17T00:00:00"/>
    <m/>
    <n v="45866910"/>
    <n v="41280219"/>
    <n v="4586691"/>
    <n v="920344"/>
    <s v="bcea55f18d716a78cffe6d51a537622fc3feb487"/>
    <n v="1.4175452807364759"/>
    <n v="0.79032357974038436"/>
    <n v="0.52564408481904745"/>
    <n v="3.0524058255635862"/>
    <n v="1.0499034482774929"/>
    <x v="1"/>
    <n v="0.9"/>
    <x v="0"/>
  </r>
  <r>
    <s v="ed17da4b75d9a93729d0ac50c997efac9118ac77"/>
    <s v="852219fc2a9d1ad80d5659f271491fc3d49ef35d"/>
    <s v="ACTIVO"/>
    <s v="77a187d9631467b0be64469f0c5f8a6dea1b1f85"/>
    <n v="236"/>
    <s v="LOGAN"/>
    <n v="2017"/>
    <s v="NUEVO LOGAN"/>
    <m/>
    <s v="NUEVO"/>
    <n v="72"/>
    <d v="2017-10-01T00:00:00"/>
    <d v="2023-10-01T00:00:00"/>
    <m/>
    <n v="37940000"/>
    <n v="33940000"/>
    <n v="4000000"/>
    <n v="789440"/>
    <s v="b522c57b2ad5bc12ca374e891604193e50995d23"/>
    <n v="0.79901291756788695"/>
    <n v="0.76802838506268223"/>
    <n v="0.14957028117067331"/>
    <n v="-0.5134350396320968"/>
    <n v="0.1217289195237771"/>
    <x v="1"/>
    <n v="0.89457037427517128"/>
    <x v="0"/>
  </r>
  <r>
    <s v="53cd8fd7858351331382b281b5328e719cb32c74"/>
    <s v="9360f12ddd10a07a2c21ecddb4dd08e433d581a4"/>
    <s v="ACTIVO"/>
    <s v="376abf9ef1bbb145093d0247d4562bd8802aa2f6"/>
    <n v="220"/>
    <s v="STEPWAY"/>
    <n v="2022"/>
    <s v="NUEVO STEPWAY PH2"/>
    <s v="2e892f86d188d01ec5691b7918003dc271108083"/>
    <s v="NUEVO"/>
    <n v="84"/>
    <d v="2021-06-18T00:00:00"/>
    <d v="2028-06-18T00:00:00"/>
    <m/>
    <n v="60990000"/>
    <n v="60990000"/>
    <n v="0"/>
    <n v="1323469"/>
    <s v="d5e3c217d8ea2998bad4e657513b99b45ba38544"/>
    <n v="-0.47443606542626698"/>
    <n v="1.2009447865714571"/>
    <n v="-0.38336754998180411"/>
    <n v="-0.40390681021974201"/>
    <n v="-1.5799243831913681"/>
    <x v="0"/>
    <n v="1"/>
    <x v="0"/>
  </r>
  <r>
    <s v="8bcb2b3e30acaf5ff6119b34ac10883d55b913d8"/>
    <s v="a6d20c1af99dcbf66c7d5be98ca464a44cc29c11"/>
    <s v="ACTIVO"/>
    <s v="40caf97a616318873ba6061017861521a8432813"/>
    <n v="15"/>
    <s v="LOGAN"/>
    <n v="2017"/>
    <s v="NUEVO LOGAN"/>
    <m/>
    <s v="NUEVO"/>
    <n v="84"/>
    <d v="2017-03-29T00:00:00"/>
    <d v="2024-03-29T00:00:00"/>
    <m/>
    <n v="37990000"/>
    <n v="30392000"/>
    <n v="7598000"/>
    <n v="682937"/>
    <s v="cd5ee85432abb8b5dc6d84901199378cd1ee4605"/>
    <n v="-0.51082032208324291"/>
    <n v="0.37970237290931202"/>
    <n v="0.76277755476709586"/>
    <n v="-0.573177710220654"/>
    <n v="-1.425228628399082"/>
    <x v="0"/>
    <n v="0.8"/>
    <x v="2"/>
  </r>
  <r>
    <s v="6cd8a5a9a7a8bc21c1020a5795cd0922c510cc0e"/>
    <s v="dce068dd5c592ba70ec8a1e827087935eb97ca81"/>
    <s v="ACTIVO"/>
    <s v="4db898134df57de25ee14fc3156c0fe345e0de51"/>
    <n v="61"/>
    <s v="SANDERO"/>
    <n v="2019"/>
    <s v="NUEVO SANDERO"/>
    <m/>
    <s v="NUEVO"/>
    <n v="84"/>
    <d v="2018-04-12T00:00:00"/>
    <d v="2025-04-12T00:00:00"/>
    <m/>
    <n v="32990000"/>
    <n v="29691000"/>
    <n v="3299000"/>
    <n v="639263"/>
    <s v="5ff736dd5fe05d193ce7c5ec63ce711d264e48d3"/>
    <n v="0.96880611530044081"/>
    <n v="0.79032357974038436"/>
    <n v="0.2094661248883162"/>
    <n v="-0.87994968561838527"/>
    <n v="1.0499034482774929"/>
    <x v="0"/>
    <n v="0.9"/>
    <x v="0"/>
  </r>
  <r>
    <s v="6ed9fce537276dda6d5ac1b66d9ae7371312778c"/>
    <s v="4e322561e26aa2d8be3a256052bf5f9f373d3b3e"/>
    <s v="ACTIVO"/>
    <s v="326bc2b0b0799eff92891e858f0137cd54c140d7"/>
    <n v="62"/>
    <s v="USADOS"/>
    <n v="2021"/>
    <s v="USADOS MM"/>
    <s v="2e892f86d188d01ec5691b7918003dc271108083"/>
    <s v="USADO"/>
    <n v="84"/>
    <d v="2021-07-23T00:00:00"/>
    <d v="2028-07-23T00:00:00"/>
    <m/>
    <n v="57900000"/>
    <n v="43900000"/>
    <n v="14000000"/>
    <n v="945145"/>
    <s v="fc7bdc755b16bdb0247d7a6271249db666c6767c"/>
    <n v="-0.71699777647277252"/>
    <n v="0.2080783106414025"/>
    <n v="0.48612183982770601"/>
    <n v="0.89235082347488914"/>
    <n v="-0.4197062222492236"/>
    <x v="0"/>
    <n v="0.75820379965457685"/>
    <x v="2"/>
  </r>
  <r>
    <s v="a7ee952ed3c7740bc0eaaa84483d7712a412963c"/>
    <s v="337d3de57af670231cd1383c75607ac1500da063"/>
    <s v="ACTIVO"/>
    <s v="2e6fe9293948ea0dbe143daa8dc1cbc8a950793d"/>
    <n v="46"/>
    <s v="DUSTER"/>
    <n v="2022"/>
    <s v="NUEVA DUSTER"/>
    <m/>
    <s v="NUEVO"/>
    <n v="36"/>
    <d v="2021-12-20T00:00:00"/>
    <d v="2024-12-20T00:00:00"/>
    <m/>
    <n v="84000000"/>
    <n v="34000000"/>
    <n v="50000000"/>
    <n v="1137403"/>
    <s v="7e550c4e4136820a2fa73809cb7d39457dab78e5"/>
    <n v="0.79901291756788695"/>
    <n v="-1.2432290636134979"/>
    <n v="-1.9109400461998609"/>
    <n v="0.69414024193715451"/>
    <n v="1.9007300996350649"/>
    <x v="4"/>
    <n v="0.40476190476190477"/>
    <x v="4"/>
  </r>
  <r>
    <s v="f8f676c2ec38c54f621fd149e5dd7065ced6c087"/>
    <s v="ae0122c5d27ccf516abc6b6a96000e1a7e51c8f5"/>
    <s v="ACTIVO"/>
    <s v="0e4bd50a5f4aa6b49b21f346683750150d7d842a"/>
    <n v="38"/>
    <s v="DUSTER"/>
    <n v="2019"/>
    <s v="DUSTER"/>
    <s v="2e892f86d188d01ec5691b7918003dc271108083"/>
    <s v="NUEVO"/>
    <n v="72"/>
    <d v="2019-03-29T00:00:00"/>
    <d v="2025-03-29T00:00:00"/>
    <m/>
    <n v="64190000"/>
    <n v="41210000"/>
    <n v="22980000"/>
    <n v="871612"/>
    <s v="ec864d326046a09cd623dc375f247c93a8c47de2"/>
    <n v="1.4903137940504281"/>
    <n v="-0.26907785449070942"/>
    <n v="-0.21644313501515439"/>
    <n v="-0.68627722371930255"/>
    <n v="1.281947080465921"/>
    <x v="1"/>
    <n v="0.6420003115750117"/>
    <x v="2"/>
  </r>
  <r>
    <s v="ca4ccabe5200fa9fedafd9c273468b62bd6d17c6"/>
    <s v="989a639f8ce1a9e9b0fd5b4cd3d24eefa8a653da"/>
    <s v="ACTIVO"/>
    <s v="4db898134df57de25ee14fc3156c0fe345e0de51"/>
    <n v="61"/>
    <s v="LOGAN"/>
    <n v="2019"/>
    <s v="NUEVO LOGAN"/>
    <m/>
    <s v="NUEVO"/>
    <n v="84"/>
    <d v="2018-11-30T00:00:00"/>
    <d v="2025-11-30T00:00:00"/>
    <m/>
    <n v="33500000"/>
    <n v="38500000"/>
    <n v="0"/>
    <n v="828910"/>
    <s v="f1cfc4e2d3f8e9e071d8ddbdb5aab1b3ceeb1ef1"/>
    <n v="0.27750523881790012"/>
    <n v="1.8138122594536541"/>
    <n v="0.2094661248883162"/>
    <n v="-0.28318678718379742"/>
    <n v="1.3592949578620639"/>
    <x v="0"/>
    <n v="1.1492537313432836"/>
    <x v="0"/>
  </r>
  <r>
    <s v="a49e600cc938e5de48c91edaf3693ca88f7fe265"/>
    <s v="2b873cf21e6b21010f82404c67226a4bce5c2462"/>
    <s v="ACTIVO"/>
    <s v="b3a39e4905958eae9bb3d086a023ed2b34babacc"/>
    <n v="49"/>
    <s v="KWID"/>
    <n v="2022"/>
    <s v="KWID"/>
    <s v="2e892f86d188d01ec5691b7918003dc271108083"/>
    <s v="NUEVO"/>
    <n v="72"/>
    <d v="2021-07-29T00:00:00"/>
    <d v="2027-07-29T00:00:00"/>
    <m/>
    <n v="43490000"/>
    <n v="43490000"/>
    <n v="0"/>
    <n v="1034262"/>
    <s v="87e15bf1cdf86c075c8ab551c1cd6cdf48f66158"/>
    <n v="-2.051087187228553"/>
    <n v="1.2009447865714571"/>
    <n v="-0.2648008150077798"/>
    <n v="-0.92300423688920541"/>
    <n v="-1.5799243831913681"/>
    <x v="1"/>
    <n v="1"/>
    <x v="0"/>
  </r>
  <r>
    <s v="19ac9e82f6b2ab968f0e0cdf8832e629dc35320f"/>
    <s v="e90a3940d2b98d6b5faef17dd5d1321e6c34bc36"/>
    <s v="ACTIVO"/>
    <s v="326bc2b0b0799eff92891e858f0137cd54c140d7"/>
    <n v="166872296"/>
    <s v="USADOS"/>
    <n v="2017"/>
    <s v="USADOS MM"/>
    <m/>
    <s v="USADO"/>
    <n v="84"/>
    <d v="2021-08-24T00:00:00"/>
    <d v="2028-08-24T00:00:00"/>
    <m/>
    <n v="28900000"/>
    <n v="28900000"/>
    <n v="0"/>
    <n v="657386"/>
    <s v="a69f010680fca3bb97470fe907d42f1759ba6938"/>
    <n v="-1.1293526852518321"/>
    <n v="1.2009447865714571"/>
    <n v="0.24898836987965761"/>
    <n v="-0.50537077481381809"/>
    <n v="-0.80644560922993824"/>
    <x v="0"/>
    <n v="1"/>
    <x v="0"/>
  </r>
  <r>
    <s v="0642c8c0e8e8084b93f144182a75995985f2eaa1"/>
    <s v="1555a18f0ccfbc80bca63c6ebfa7c98eb10d0a6a"/>
    <s v="ACTIVO"/>
    <s v="d19c40609c4807762585bd10be1ea09dc899fb2b"/>
    <n v="38"/>
    <s v="USADOS"/>
    <n v="2017"/>
    <s v="USADOS MM"/>
    <m/>
    <s v="NUEVO"/>
    <n v="72"/>
    <d v="2021-01-09T00:00:00"/>
    <d v="2027-01-09T00:00:00"/>
    <m/>
    <n v="34000000"/>
    <n v="27150000"/>
    <n v="6850000"/>
    <n v="666402"/>
    <s v="ec5f24e132da7b07ae31c96208e5c5ee98fc8ca1"/>
    <n v="-2.2815208127227331"/>
    <n v="0.3736638257500316"/>
    <n v="0.2094661248883162"/>
    <n v="-0.34914269551356458"/>
    <n v="-1.11583711881451"/>
    <x v="1"/>
    <n v="0.79852941176470593"/>
    <x v="2"/>
  </r>
  <r>
    <s v="73c2b4bc1e3479d7009afcae76ea6c43c83703cf"/>
    <s v="88e48d82241a06f2fe2f03baec83c58b6b57f34b"/>
    <s v="ACTIVO"/>
    <s v="4d5ec67e84268931caf8a5e30a3d75e3f8b93368"/>
    <n v="61"/>
    <s v="DUSTER"/>
    <n v="2022"/>
    <s v="NUEVA DUSTER"/>
    <s v="2e892f86d188d01ec5691b7918003dc271108083"/>
    <s v="NUEVO"/>
    <n v="84"/>
    <d v="2021-05-25T00:00:00"/>
    <d v="2028-05-25T00:00:00"/>
    <m/>
    <n v="61973000"/>
    <n v="61973000"/>
    <n v="0"/>
    <n v="1311908"/>
    <s v="f268b19e1bfbcb40253adf266d11628fda515d56"/>
    <n v="-0.207618183275111"/>
    <n v="1.2009447865714571"/>
    <n v="1.185489993161002E-2"/>
    <n v="0.78500121011666368"/>
    <n v="-0.65174985443765243"/>
    <x v="0"/>
    <n v="1"/>
    <x v="0"/>
  </r>
  <r>
    <s v="b209f1067b7efa178a445ac708ea337c0955704d"/>
    <s v="9a9d92085d32f2998321cd613a545a8f5deda130"/>
    <s v="ACTIVO"/>
    <s v="7f22d9d1b26328e8bc33183cd50a33df11a0448b"/>
    <n v="60"/>
    <s v="KWID"/>
    <n v="2022"/>
    <s v="KWID"/>
    <s v="2e892f86d188d01ec5691b7918003dc271108083"/>
    <s v="NUEVO"/>
    <n v="84"/>
    <d v="2021-07-30T00:00:00"/>
    <d v="2028-07-30T00:00:00"/>
    <m/>
    <n v="43270000"/>
    <n v="44020000"/>
    <n v="0"/>
    <n v="822991"/>
    <s v="002cf26c2c656a51db8195e4bd8bbcee3903d748"/>
    <n v="-1.214249284118109"/>
    <n v="1.2721178637896919"/>
    <n v="0.16994387989697479"/>
    <n v="-0.82131922441395167"/>
    <n v="-1.425228628399082"/>
    <x v="0"/>
    <n v="1.0173330251906634"/>
    <x v="0"/>
  </r>
  <r>
    <s v="0fadd2b3156bbff66d76ba51015c59c415549307"/>
    <s v="7fbc4caa743c7df874753042ed088b7f4f594dd8"/>
    <s v="ACTIVO"/>
    <s v="a24a0e02d5006b1c2d757c7a4f784b846611a8d0"/>
    <n v="38"/>
    <s v="USADOS"/>
    <n v="2013"/>
    <s v="USADOS MM"/>
    <m/>
    <s v="USADO"/>
    <n v="60"/>
    <d v="2018-05-30T00:00:00"/>
    <d v="2023-05-30T00:00:00"/>
    <m/>
    <n v="18000000"/>
    <n v="17100000"/>
    <n v="900000"/>
    <n v="430794"/>
    <s v="4945c5884e21e46d99e0d56ad1a4fbcffe8da479"/>
    <n v="-0.30464286769371318"/>
    <n v="0.99563418315592023"/>
    <n v="0.68373306478441309"/>
    <n v="-0.2443135590467253"/>
    <n v="-1.3478807510029389"/>
    <x v="3"/>
    <n v="0.95"/>
    <x v="0"/>
  </r>
  <r>
    <s v="1feacf6c65dd3dccbb93a0440c936e4224689156"/>
    <s v="c2f88cd1a4843692ae12f979de5f100344a27c32"/>
    <s v="ACTIVO"/>
    <s v="a28074112feb564958f2cd181cccc92c381d5ae1"/>
    <n v="236"/>
    <s v="DUSTER"/>
    <n v="2020"/>
    <s v="DUSTER"/>
    <s v="2e892f86d188d01ec5691b7918003dc271108083"/>
    <s v="NUEVO"/>
    <n v="72"/>
    <d v="2020-04-02T00:00:00"/>
    <d v="2026-04-02T00:00:00"/>
    <m/>
    <n v="61800000"/>
    <n v="49508000"/>
    <n v="12292000"/>
    <n v="1257448"/>
    <s v="845d7831129ecd1188d7a91243ae341816e8b15a"/>
    <n v="-0.122721584408834"/>
    <n v="0.38422053505567327"/>
    <n v="0.48612183982770601"/>
    <n v="-0.770726807633483"/>
    <n v="0.89520769348520657"/>
    <x v="1"/>
    <n v="0.80110032362459549"/>
    <x v="0"/>
  </r>
  <r>
    <s v="2af221eb77d98dee154dc136bf39fe2884a39ae8"/>
    <s v="adb48199b26965b3779a4fa6ac4d2a8587c65b2a"/>
    <s v="ACTIVO"/>
    <s v="d70c5ad6d9927086d188b2a0af85d533acdf3336"/>
    <n v="61"/>
    <s v="OROCH"/>
    <n v="2021"/>
    <s v="OROCH"/>
    <s v="aa53c8567ff812605778a953828db0859dac88bf"/>
    <s v="NUEVO"/>
    <n v="60"/>
    <d v="2020-04-12T00:00:00"/>
    <d v="2025-04-12T00:00:00"/>
    <m/>
    <n v="65730000"/>
    <n v="47093450"/>
    <n v="18636550"/>
    <n v="1237801"/>
    <s v="d087e61ba1153cd65cef59d4319bb1223fff39d1"/>
    <n v="-1.3961705674029881"/>
    <n v="3.670278867588056E-2"/>
    <n v="-0.38336754998180411"/>
    <n v="-1.0286150066295789"/>
    <n v="0.89520769348520657"/>
    <x v="3"/>
    <n v="0.71646812718697706"/>
    <x v="2"/>
  </r>
  <r>
    <s v="8e39b72ad5bd05ebc8dfeee0b7b11e432bbb3173"/>
    <s v="7811e6e54e6a1f52cf67a3c7c05b107beacebc3e"/>
    <s v="ACTIVO"/>
    <s v="b015fc4d0ad8050efb8f4d92b7490b29a1fa8737"/>
    <n v="7"/>
    <s v="STEPWAY"/>
    <n v="2022"/>
    <s v="NUEVO STEPWAY PH2"/>
    <s v="2e892f86d188d01ec5691b7918003dc271108083"/>
    <s v="NUEVO"/>
    <n v="84"/>
    <d v="2021-08-23T00:00:00"/>
    <d v="2028-08-23T00:00:00"/>
    <m/>
    <n v="70855000"/>
    <n v="51978900"/>
    <n v="18876100"/>
    <n v="1091475"/>
    <s v="986fcbacb15e3271088bb826891fe61d934ad7da"/>
    <n v="-0.34102712435068899"/>
    <n v="0.1070308832105076"/>
    <n v="-0.81811224488655909"/>
    <n v="1.7759614024098518E-2"/>
    <n v="0.43112042910834891"/>
    <x v="0"/>
    <n v="0.73359537082774684"/>
    <x v="2"/>
  </r>
  <r>
    <s v="e983b908d0854e82dcd5db673c26db1fc2bd3cba"/>
    <s v="2d561be25797fc06a072f0fa0972e029adc65351"/>
    <s v="ACTIVO"/>
    <s v="4bb8879686c93ce13e685da728e91ba3cca90894"/>
    <n v="38"/>
    <s v="DUSTER"/>
    <n v="2021"/>
    <s v="DUSTER Servicio PÃºblico"/>
    <s v="2e892f86d188d01ec5691b7918003dc271108083"/>
    <s v="NUEVO"/>
    <n v="29"/>
    <d v="2020-12-08T00:00:00"/>
    <d v="2023-05-08T00:00:00"/>
    <m/>
    <n v="60710000"/>
    <n v="30355000"/>
    <n v="30355000"/>
    <n v="1046724"/>
    <s v="d2d2bc23d15981022aec65b1ffb2993f93c8d625"/>
    <m/>
    <n v="-0.85216124758390532"/>
    <n v="-4.4146365390986242"/>
    <m/>
    <m/>
    <x v="4"/>
    <n v="0.5"/>
    <x v="4"/>
  </r>
  <r>
    <s v="64bfe22cd33fa5cf0f93896bf978f770d507ac09"/>
    <s v="08b5f55bff55f1ca2f1ba597cc73faafac0cd8f8"/>
    <s v="ACTIVO"/>
    <s v="b3a39e4905958eae9bb3d086a023ed2b34babacc"/>
    <n v="59"/>
    <s v="KWID"/>
    <n v="2022"/>
    <s v="KWID"/>
    <s v="2e892f86d188d01ec5691b7918003dc271108083"/>
    <s v="NUEVO"/>
    <n v="72"/>
    <d v="2021-07-30T00:00:00"/>
    <d v="2027-07-30T00:00:00"/>
    <m/>
    <n v="42790000"/>
    <n v="38408400"/>
    <n v="4381600"/>
    <n v="913414"/>
    <s v="dc07912f5d15c97d02d6d510bd9579fe85bc5dde"/>
    <n v="-2.427057839350637"/>
    <n v="0.78047788312414978"/>
    <n v="-0.2648008150077798"/>
    <n v="-0.11183153178679579"/>
    <n v="-1.11583711881451"/>
    <x v="1"/>
    <n v="0.89760224351483997"/>
    <x v="0"/>
  </r>
  <r>
    <s v="15ea55199fffc00624e03e1e879f0db3ed375538"/>
    <s v="81247b8e2063fed6b9737d90c6cc2f1ad53b672d"/>
    <s v="ACTIVO"/>
    <s v="c037df174ea56656e3f2727cd283ca029d539c32"/>
    <n v="7"/>
    <s v="CAPTUR"/>
    <n v="2020"/>
    <s v="CAPTUR"/>
    <s v="2e892f86d188d01ec5691b7918003dc271108083"/>
    <s v="NUEVO"/>
    <n v="84"/>
    <d v="2019-10-29T00:00:00"/>
    <d v="2026-10-29T00:00:00"/>
    <m/>
    <n v="73365000"/>
    <n v="51365000"/>
    <n v="22000000"/>
    <n v="1050248"/>
    <s v="2cd1984091944d70e74ea43ee5d47bad1b59be40"/>
    <n v="2.2815442219069261E-2"/>
    <n v="-3.03871224156071E-2"/>
    <n v="0.52564408481904745"/>
    <n v="-0.1582980533556736"/>
    <n v="0.50846830650449182"/>
    <x v="0"/>
    <n v="0.70012948953860832"/>
    <x v="2"/>
  </r>
  <r>
    <s v="367010afc93216bc088ee80bfd0fca48c3122816"/>
    <s v="562c466f51b45c892be2978dc1a5f87736ee30e1"/>
    <s v="ACTIVO"/>
    <s v="cc432eef280b9b0f7eec3ec1104a5239c956a8aa"/>
    <n v="236"/>
    <s v="LOGAN"/>
    <n v="2021"/>
    <s v="NUEVO LOGAN PH2"/>
    <s v="2e892f86d188d01ec5691b7918003dc271108083"/>
    <s v="NUEVO"/>
    <n v="72"/>
    <d v="2020-07-23T00:00:00"/>
    <d v="2026-07-23T00:00:00"/>
    <m/>
    <n v="44235000"/>
    <n v="10235000"/>
    <n v="34000000"/>
    <n v="262897"/>
    <s v="ff4b183d31d0d6a8f50037ba277b56572e557f4b"/>
    <n v="-1.0808403430425311"/>
    <n v="-1.9551806869803601"/>
    <n v="0.16994387989697479"/>
    <n v="-0.72658825879520605"/>
    <n v="-1.270532873606796"/>
    <x v="1"/>
    <n v="0.23137786820391093"/>
    <x v="1"/>
  </r>
  <r>
    <s v="1a3b298eac4dcaa99102142b9bdc177cc3add5e7"/>
    <s v="c7341ad24d3f6a52d096caeac88f319ac54d65e5"/>
    <s v="ACTIVO"/>
    <s v="a1568956b7a009c0968355838744514999f72b98"/>
    <n v="38"/>
    <s v="SANDERO"/>
    <n v="2020"/>
    <s v="NUEVO SANDERO PH2"/>
    <s v="2e892f86d188d01ec5691b7918003dc271108083"/>
    <s v="NUEVO"/>
    <n v="84"/>
    <d v="2019-11-27T00:00:00"/>
    <d v="2026-11-27T00:00:00"/>
    <m/>
    <n v="38390000"/>
    <n v="38390000"/>
    <n v="0"/>
    <n v="847082"/>
    <s v="18e224569796e42fffce1d686835b9656bf0b87b"/>
    <n v="-0.1469777555134846"/>
    <n v="1.2009447865714571"/>
    <n v="0.52564408481904745"/>
    <n v="-0.68296615215379453"/>
    <n v="0.27642467431606299"/>
    <x v="0"/>
    <n v="1"/>
    <x v="0"/>
  </r>
  <r>
    <s v="bf7f1c3d3bd6f25e593800602d0da475427464b7"/>
    <s v="2cb34b98e03a12c38ab9ec0bdde174d9814e239a"/>
    <s v="ACTIVO"/>
    <s v="b0172f2d8be6898a8279a253de8c69dcba4d0e5d"/>
    <n v="38"/>
    <s v="OROCH"/>
    <n v="2020"/>
    <s v="OROCH"/>
    <s v="aa53c8567ff812605778a953828db0859dac88bf"/>
    <s v="NUEVO"/>
    <n v="84"/>
    <d v="2019-03-18T00:00:00"/>
    <d v="2026-03-18T00:00:00"/>
    <m/>
    <n v="56490000"/>
    <n v="56490000"/>
    <n v="0"/>
    <n v="1151189"/>
    <s v="b5c4e6910594107a133dbf0cbaf1206bdb05aab1"/>
    <n v="0.53219503541673086"/>
    <n v="1.2009447865714571"/>
    <n v="0.4856126747454827"/>
    <n v="-0.43553823097030459"/>
    <n v="0.89520769348520657"/>
    <x v="0"/>
    <n v="1"/>
    <x v="0"/>
  </r>
  <r>
    <s v="437f1d65857e77e25c9c96fe9877b3d8e4210b6b"/>
    <s v="dc8fa5eb41a6f3f60403e0a8adf941aac7a60e3a"/>
    <s v="ACTIVO"/>
    <s v="8755282562f500d9f6dcb85211a47e8d88e90dcb"/>
    <n v="246"/>
    <s v="SANDERO"/>
    <n v="2020"/>
    <s v="NUEVO SANDERO"/>
    <s v="2e892f86d188d01ec5691b7918003dc271108083"/>
    <s v="NUEVO"/>
    <n v="60"/>
    <d v="2019-06-27T00:00:00"/>
    <d v="2024-06-27T00:00:00"/>
    <m/>
    <n v="43000000"/>
    <n v="25000000"/>
    <n v="18000000"/>
    <n v="643684"/>
    <s v="a69f010680fca3bb97470fe907d42f1759ba6938"/>
    <n v="0.60496354873068248"/>
    <n v="-0.51793468388419517"/>
    <n v="1.185489993161002E-2"/>
    <n v="-0.92167662198723754"/>
    <n v="-0.57440197704150942"/>
    <x v="3"/>
    <n v="0.58139534883720934"/>
    <x v="4"/>
  </r>
  <r>
    <s v="a3a40bc7d209bbf64dedae8c89835222cc7a9d56"/>
    <s v="345b58efa475f1591f8ef8d2b220baf794e83add"/>
    <s v="ACTIVO"/>
    <s v="bcf75ba0b097c9ceafcc5d3be60cea782642f9b0"/>
    <n v="62"/>
    <s v="USADOS"/>
    <n v="2010"/>
    <s v="USADOS MM"/>
    <m/>
    <s v="USADO"/>
    <n v="60"/>
    <d v="2017-03-30T00:00:00"/>
    <d v="2022-03-30T00:00:00"/>
    <m/>
    <n v="35500000"/>
    <n v="23000000"/>
    <n v="12500000"/>
    <n v="595589"/>
    <s v="aed5e735e39ab96a8f2be81211c4875b00573c27"/>
    <n v="0.38665800878882761"/>
    <n v="-0.24490453325626299"/>
    <n v="1.118477759689168"/>
    <n v="4.6543059662780992"/>
    <n v="-0.65174985443765243"/>
    <x v="3"/>
    <n v="0.647887323943662"/>
    <x v="2"/>
  </r>
  <r>
    <s v="5ea383cc6acf464b0cc3ff5521ab71a41034dbc5"/>
    <s v="5d605ba7eaac06a70147577eb84f16335e384498"/>
    <s v="ACTIVO"/>
    <s v="d47f9afeeac59826efd52172a6c24eaa52f988f2"/>
    <n v="167043424"/>
    <s v="USADOS"/>
    <n v="2013"/>
    <s v="USADOS MM"/>
    <m/>
    <s v="USADO"/>
    <n v="60"/>
    <d v="2021-05-10T00:00:00"/>
    <d v="2026-05-10T00:00:00"/>
    <m/>
    <n v="24230000"/>
    <n v="15200000"/>
    <n v="9030000"/>
    <n v="425966"/>
    <s v="cdec272635d95bc86de83f4a87793418e7be7415"/>
    <n v="-1.408298652955313"/>
    <n v="-0.32935215840773602"/>
    <n v="0.72325530977575447"/>
    <n v="-0.90162963696752163"/>
    <n v="-1.425228628399082"/>
    <x v="3"/>
    <n v="0.62732150226991334"/>
    <x v="2"/>
  </r>
  <r>
    <s v="be97e845ec080daa4ecc0b7043f65d9aa5eb7288"/>
    <s v="0903636e04c471f22cb6c1746d7a320f2189baba"/>
    <s v="ACTIVO"/>
    <s v="2d59421e5abfba9ef4f865d6b4e5d0a782e5cc51"/>
    <n v="46"/>
    <s v="USADOS"/>
    <n v="2022"/>
    <s v="USADOS MM"/>
    <m/>
    <s v="USADO"/>
    <n v="60"/>
    <d v="2021-10-27T00:00:00"/>
    <d v="2026-10-27T00:00:00"/>
    <m/>
    <n v="49990000"/>
    <n v="39990000"/>
    <n v="10000000"/>
    <n v="1053442"/>
    <s v="7e550c4e4136820a2fa73809cb7d39457dab78e5"/>
    <n v="0.41091417989347812"/>
    <n v="0.37953809157031182"/>
    <n v="0.68373306478441309"/>
    <n v="-5.8726935708078278E-2"/>
    <n v="0.19907679691992"/>
    <x v="3"/>
    <n v="0.79995999199839973"/>
    <x v="2"/>
  </r>
  <r>
    <s v="ea4144b0260b1bcfab29d7a1c898a892993df32c"/>
    <s v="bdb5aebf21dfc8b5fee75216958aa73c7aafa7ca"/>
    <s v="ACTIVO"/>
    <s v="91577c9773253682c077074c2482e5e114908e7e"/>
    <n v="38"/>
    <s v="KWID"/>
    <n v="2022"/>
    <s v="KWID"/>
    <s v="2e892f86d188d01ec5691b7918003dc271108083"/>
    <s v="NUEVO"/>
    <n v="84"/>
    <d v="2021-04-19T00:00:00"/>
    <d v="2028-04-19T00:00:00"/>
    <m/>
    <n v="38990000"/>
    <n v="30990000"/>
    <n v="8000000"/>
    <n v="595649"/>
    <s v="5e3c98b1bb0855a93259aebb90f7fa3ff5c1c2d8"/>
    <n v="0.1804805543992978"/>
    <n v="0.35842884539459602"/>
    <n v="-0.91856775300432103"/>
    <n v="-0.3018099052211527"/>
    <n v="0.89520769348520657"/>
    <x v="0"/>
    <n v="0.79481918440625798"/>
    <x v="2"/>
  </r>
  <r>
    <s v="fa3e24cbaafd7cc3bacf2fa14e60cf902df94764"/>
    <s v="612908f211089dda0dfc2248a2136a792ff9ba08"/>
    <s v="ACTIVO"/>
    <s v="b03c331a519e3fb6e210c57f6f7646420773acf4"/>
    <n v="83"/>
    <s v="DUSTER"/>
    <n v="2020"/>
    <s v="DUSTER"/>
    <s v="2e892f86d188d01ec5691b7918003dc271108083"/>
    <s v="NUEVO"/>
    <n v="84"/>
    <d v="2020-07-02T00:00:00"/>
    <d v="2027-07-02T00:00:00"/>
    <m/>
    <n v="69990000"/>
    <n v="66490000"/>
    <n v="3500000"/>
    <n v="1404678"/>
    <s v="3b9d3f1f20e673ea82856450c19e6db646fd8289"/>
    <n v="-1.359786310746012"/>
    <n v="0.99560484887910738"/>
    <n v="0.92086653473246149"/>
    <n v="1.169316848612264"/>
    <n v="1.0499034482774929"/>
    <x v="0"/>
    <n v="0.94999285612230322"/>
    <x v="0"/>
  </r>
  <r>
    <s v="7e3430c60ffd4fe82d8bc291d189e8637435a3af"/>
    <s v="1d43027bf80b0bce6a73d5325f848159227106de"/>
    <s v="ACTIVO"/>
    <s v="f85c943589e15423e090366f8de72cf7bd86f1fd"/>
    <n v="60"/>
    <s v="STEPWAY"/>
    <n v="2020"/>
    <s v="NUEVO STEPWAY"/>
    <s v="2e892f86d188d01ec5691b7918003dc271108083"/>
    <s v="NUEVO"/>
    <n v="72"/>
    <d v="2019-08-08T00:00:00"/>
    <d v="2025-08-08T00:00:00"/>
    <m/>
    <n v="51970000"/>
    <n v="25985000"/>
    <n v="25985000"/>
    <n v="669035"/>
    <s v="d7ba29214e26fca7c43eb9f199a80e049e060e7b"/>
    <n v="0.77475674646323633"/>
    <n v="-0.85216124758390532"/>
    <n v="1.185489993161002E-2"/>
    <n v="7.6538093903185797E-3"/>
    <n v="4.4381042127634142E-2"/>
    <x v="1"/>
    <n v="0.5"/>
    <x v="4"/>
  </r>
  <r>
    <s v="bbf3c795e887a7d777fb5eb630669766051f1536"/>
    <s v="cec2518b16503c739663c05535391990bfc8e719"/>
    <s v="ACTIVO"/>
    <s v="310778d9d7ff8bd657b127d2b19096397041abce"/>
    <n v="220"/>
    <s v="STEPWAY"/>
    <n v="2020"/>
    <s v="NUEVO STEPWAY"/>
    <s v="2e892f86d188d01ec5691b7918003dc271108083"/>
    <s v="NUEVO"/>
    <n v="84"/>
    <d v="2019-01-11T00:00:00"/>
    <d v="2026-01-11T00:00:00"/>
    <m/>
    <n v="54871683"/>
    <n v="54871683"/>
    <n v="0"/>
    <n v="1210753"/>
    <s v="b0dba703f37b44650008cc7ee9293429cffbd118"/>
    <n v="-4.9953071094882402E-2"/>
    <n v="1.2009447865714571"/>
    <n v="0.52564408481904745"/>
    <n v="0.89235082347488914"/>
    <n v="-0.96114136402222416"/>
    <x v="0"/>
    <n v="1"/>
    <x v="0"/>
  </r>
  <r>
    <s v="4dbe3ea4c4ad35a388dd069531b8f05e4aa46064"/>
    <s v="c8894826105b40365941c46fe063321a31830a4b"/>
    <s v="ACTIVO"/>
    <s v="3a0535153a5f5fc7c8dcca47c9a725208db375aa"/>
    <n v="7"/>
    <s v="LOGAN"/>
    <n v="2022"/>
    <s v="NUEVO LOGAN PH2"/>
    <s v="2e892f86d188d01ec5691b7918003dc271108083"/>
    <s v="NUEVO"/>
    <n v="72"/>
    <d v="2021-08-17T00:00:00"/>
    <d v="2027-08-17T00:00:00"/>
    <m/>
    <n v="50000000"/>
    <n v="36200000"/>
    <n v="13800000"/>
    <n v="862970"/>
    <s v="addfb231c73938367f7381eeb262ff07154d72ad"/>
    <n v="-0.26825861103673743"/>
    <n v="6.7630255717696722E-2"/>
    <n v="5.1377144922950549E-2"/>
    <n v="-0.1582980533556736"/>
    <n v="0.97255557088134947"/>
    <x v="1"/>
    <n v="0.72399999999999998"/>
    <x v="2"/>
  </r>
  <r>
    <s v="69b1873922770e04059f67c6175f4da4e3d724b1"/>
    <s v="04089fd142fac072d90c0641ffe0a84157a60ad2"/>
    <s v="ACTIVO"/>
    <s v="18bdfa99ab9be5d7b164f29e3b07872342fe06b4"/>
    <n v="60"/>
    <s v="STEPWAY"/>
    <n v="2022"/>
    <s v="NUEVO STEPWAY PH2"/>
    <s v="2e892f86d188d01ec5691b7918003dc271108083"/>
    <s v="NUEVO"/>
    <n v="60"/>
    <d v="2021-10-14T00:00:00"/>
    <d v="2026-10-14T00:00:00"/>
    <m/>
    <n v="68668600"/>
    <n v="16583240"/>
    <n v="52085360"/>
    <n v="378335"/>
    <s v="13d22cf8336a259fb9d14907f84a2cc0d4061ae6"/>
    <n v="-9.8465413304183499E-2"/>
    <n v="-1.9136306352998009"/>
    <n v="-2.7498819814551529"/>
    <n v="-0.20244124884610751"/>
    <n v="-1.425228628399082"/>
    <x v="3"/>
    <n v="0.24149669572410098"/>
    <x v="1"/>
  </r>
  <r>
    <s v="8c87a90cd2b3903ba7b8f1d4b8c4e42a300b1be9"/>
    <s v="9be305cc205993c2214b92f0ae8b5d708d7768d7"/>
    <s v="ACTIVO"/>
    <s v="b0172f2d8be6898a8279a253de8c69dcba4d0e5d"/>
    <n v="38"/>
    <s v="LOGAN"/>
    <n v="2019"/>
    <s v="NUEVO LOGAN"/>
    <s v="2e892f86d188d01ec5691b7918003dc271108083"/>
    <s v="NUEVO"/>
    <n v="60"/>
    <d v="2019-03-04T00:00:00"/>
    <d v="2024-03-04T00:00:00"/>
    <m/>
    <n v="43190000"/>
    <n v="23690000"/>
    <n v="19500000"/>
    <n v="587139"/>
    <s v="18e224569796e42fffce1d686835b9656bf0b87b"/>
    <n v="1.090086970823694"/>
    <n v="-0.65298286640513814"/>
    <n v="-0.61159586768840313"/>
    <n v="-0.75416580744260953"/>
    <n v="-0.1103147126646518"/>
    <x v="3"/>
    <n v="0.54850659874971053"/>
    <x v="4"/>
  </r>
  <r>
    <s v="86e9e799f72015afc1c6795e99a3b896e76a66bb"/>
    <s v="60962ae8844ddbc27b20aed9fabd1c119e35fb31"/>
    <s v="ACTIVO"/>
    <s v="6bf12817a6164c0e4ceb7a01868ef46da7884be8"/>
    <n v="246"/>
    <s v="DUSTER"/>
    <n v="2018"/>
    <s v="DUSTER"/>
    <m/>
    <s v="NUEVO"/>
    <n v="84"/>
    <d v="2018-01-30T00:00:00"/>
    <d v="2025-01-30T00:00:00"/>
    <m/>
    <n v="51990000"/>
    <n v="46489545"/>
    <n v="5500455"/>
    <n v="1068938"/>
    <s v="8dd2e3893a694ae60c11d740aa9e097857f3681c"/>
    <n v="0.25324906771324951"/>
    <n v="0.76651442107424461"/>
    <n v="-1.017033237042279"/>
    <n v="1.0503015163008189"/>
    <n v="1.2045992030697781"/>
    <x v="0"/>
    <n v="0.89420167339873058"/>
    <x v="0"/>
  </r>
  <r>
    <s v="4868eaa3b3eb5977168d14525ffcfee71d463124"/>
    <s v="131c9603a4f751433d19ae6af12abddb215ee2c3"/>
    <s v="ACTIVO"/>
    <s v="a3b6e5ef61191cf424789f33641f37f1c60cab0b"/>
    <n v="167043424"/>
    <s v="USADOS"/>
    <n v="2015"/>
    <s v="USADOS MM"/>
    <m/>
    <s v="USADO"/>
    <n v="72"/>
    <d v="2021-12-29T00:00:00"/>
    <d v="2027-12-29T00:00:00"/>
    <m/>
    <n v="26470000"/>
    <n v="26470000"/>
    <n v="0"/>
    <n v="702058"/>
    <s v="cdec272635d95bc86de83f4a87793418e7be7415"/>
    <n v="-0.207618183275111"/>
    <n v="1.2009447865714571"/>
    <n v="1.395133474628558"/>
    <n v="1.556927295390822"/>
    <n v="-0.72909773183379534"/>
    <x v="1"/>
    <n v="1"/>
    <x v="0"/>
  </r>
  <r>
    <s v="7dc5aec8ba17c969bdaab3b21c3c9ccc9fa69c30"/>
    <s v="a6e810c423ef68d73298898eae9b2ae59c0f3a3c"/>
    <s v="ACTIVO"/>
    <s v="18c222e17729bc142554cfbc8e182a40c046ab84"/>
    <n v="61"/>
    <s v="TRAFIC"/>
    <n v="2021"/>
    <s v="NUEVA TRAFIC"/>
    <s v="aa53c8567ff812605778a953828db0859dac88bf"/>
    <s v="NUEVO"/>
    <n v="72"/>
    <d v="2021-03-12T00:00:00"/>
    <d v="2027-03-12T00:00:00"/>
    <m/>
    <n v="123190000"/>
    <n v="123190000"/>
    <n v="0"/>
    <n v="3089677"/>
    <s v="9659fb85b885d6b16d4aadcd72528889806a6146"/>
    <n v="0.20473672550394839"/>
    <n v="1.2009447865714571"/>
    <n v="-0.18575632502509701"/>
    <n v="3.9489816739835151"/>
    <n v="-1.270532873606796"/>
    <x v="1"/>
    <n v="1"/>
    <x v="0"/>
  </r>
  <r>
    <s v="90e2cb4edb1320dedf0603943e78f7318135c06a"/>
    <s v="616461154478bd6e1e20bcb67597df88a0c78d7e"/>
    <s v="ACTIVO"/>
    <s v="a7867200474c1bcd31ba833782f73235bff8f95c"/>
    <n v="87"/>
    <s v="DUSTER"/>
    <n v="2019"/>
    <s v="DUSTER"/>
    <s v="2e892f86d188d01ec5691b7918003dc271108083"/>
    <s v="NUEVO"/>
    <n v="84"/>
    <d v="2019-01-31T00:00:00"/>
    <d v="2026-01-31T00:00:00"/>
    <m/>
    <n v="61391300"/>
    <n v="48391300"/>
    <n v="13000000"/>
    <n v="951055"/>
    <s v="bcea55f18d716a78cffe6d51a537622fc3feb487"/>
    <n v="0.8353971742248627"/>
    <n v="0.33142814678635002"/>
    <n v="5.4761829984009823E-2"/>
    <n v="3.0810690312970741"/>
    <n v="1.9007300996350649"/>
    <x v="0"/>
    <n v="0.78824361106541152"/>
    <x v="2"/>
  </r>
  <r>
    <s v="8017c7194d8b5e6d6d733146a974a2cab03058b4"/>
    <s v="e8fd3493ead7ae0a840d2f74270ed4d171d7147b"/>
    <s v="ACTIVO"/>
    <s v="124edca39b8159aadaf3c08b9fe65fc5e651b829"/>
    <n v="7"/>
    <s v="CAPTUR"/>
    <n v="2022"/>
    <s v="CAPTUR"/>
    <s v="2e892f86d188d01ec5691b7918003dc271108083"/>
    <s v="NUEVO"/>
    <n v="60"/>
    <d v="2021-07-16T00:00:00"/>
    <d v="2026-07-16T00:00:00"/>
    <m/>
    <n v="88089900"/>
    <n v="38089900"/>
    <n v="50000000"/>
    <n v="923392"/>
    <s v="addfb231c73938367f7381eeb262ff07154d72ad"/>
    <n v="-0.28038669658906262"/>
    <n v="-1.1297492364156989"/>
    <n v="-0.6600232649211939"/>
    <n v="1.133471246259129"/>
    <n v="1.7460343448427791"/>
    <x v="3"/>
    <n v="0.43239803882170375"/>
    <x v="4"/>
  </r>
  <r>
    <s v="7925e97d4b7036e6289a0852800485fc91169b90"/>
    <s v="c686c3605caba3fec370352afa4ea099c2f27fae"/>
    <s v="ACTIVO"/>
    <s v="a77c76312e7298e8d8cbf37d37191bb75af8eded"/>
    <n v="38"/>
    <s v="STEPWAY"/>
    <n v="2021"/>
    <s v="NUEVO STEPWAY PH2"/>
    <s v="2e892f86d188d01ec5691b7918003dc271108083"/>
    <s v="NUEVO"/>
    <n v="84"/>
    <d v="2020-03-09T00:00:00"/>
    <d v="2027-03-09T00:00:00"/>
    <m/>
    <n v="51590000"/>
    <n v="44814000"/>
    <n v="6776000"/>
    <n v="1041817"/>
    <s v="3a511fa6cc43568fab99dbdb57f653874780a34f"/>
    <n v="-0.45017989432161648"/>
    <n v="0.66162141043512268"/>
    <n v="1.4741779646112401"/>
    <n v="-0.45239263405451302"/>
    <n v="-0.72909773183379534"/>
    <x v="0"/>
    <n v="0.86865671641791042"/>
    <x v="0"/>
  </r>
  <r>
    <s v="46eb52a4150349035c6e16980834efbc5e7982ae"/>
    <s v="1026a0716bfc7e502014397ecef2b78e973af3c5"/>
    <s v="ACTIVO"/>
    <s v="06a4818f0bcf63e251da9f238c04e8150146565f"/>
    <n v="167156462"/>
    <m/>
    <n v="2022"/>
    <s v="NUEVOS OTRAS MARCAS"/>
    <m/>
    <s v="USADO"/>
    <n v="84"/>
    <d v="2021-09-30T00:00:00"/>
    <d v="2028-09-30T00:00:00"/>
    <m/>
    <n v="71090000"/>
    <n v="71090000"/>
    <n v="0"/>
    <n v="1579570"/>
    <s v="781cf5ecb6fbc43f3e781d22c77fdd7e6de8b0dd"/>
    <n v="-1.250633540775085"/>
    <n v="1.2009447865714571"/>
    <n v="-6.7189590051072792E-2"/>
    <n v="-0.28647927214067792"/>
    <n v="-0.80644560922993824"/>
    <x v="0"/>
    <n v="1"/>
    <x v="0"/>
  </r>
  <r>
    <s v="99769741bc9ba9214e7ac6fcc886411ab5b0fd03"/>
    <s v="2157dd47b66c03e0f443d229b9132c1da175e7d7"/>
    <s v="ACTIVO"/>
    <s v="1ff25d27b02cec75af9b69c7b7ee096d87a6e4b7"/>
    <n v="62"/>
    <s v="OROCH"/>
    <n v="2022"/>
    <s v="OROCH"/>
    <s v="aa53c8567ff812605778a953828db0859dac88bf"/>
    <s v="NUEVO"/>
    <n v="72"/>
    <d v="2021-01-06T00:00:00"/>
    <d v="2027-01-06T00:00:00"/>
    <m/>
    <n v="77880600"/>
    <n v="59470600"/>
    <n v="18410000"/>
    <n v="1323703"/>
    <s v="1a54234f7c81795f4271e355943d9c170a12a279"/>
    <n v="0.2168648110562737"/>
    <n v="0.23028759880453609"/>
    <n v="-1.2427876598236449"/>
    <n v="-0.1327404707816143"/>
    <n v="-1.1931849962106531"/>
    <x v="1"/>
    <n v="0.7636125042693559"/>
    <x v="2"/>
  </r>
  <r>
    <s v="50bc67f7316bb32f7088a032e2dc74c426c49068"/>
    <s v="2fbc11b83fdfb60b95b08224e3acb2ffa0295e8c"/>
    <s v="ACTIVO"/>
    <s v="60d80a0a1cdb7ba696ad947c5bb9aac6ad36b7d6"/>
    <n v="7"/>
    <s v="CAPTUR"/>
    <n v="2021"/>
    <s v="CAPTUR"/>
    <s v="2e892f86d188d01ec5691b7918003dc271108083"/>
    <s v="NUEVO"/>
    <n v="84"/>
    <d v="2020-03-07T00:00:00"/>
    <d v="2027-03-07T00:00:00"/>
    <m/>
    <n v="71890000"/>
    <n v="42890000"/>
    <n v="29000000"/>
    <n v="992796"/>
    <s v="986fcbacb15e3271088bb826891fe61d934ad7da"/>
    <n v="-0.15910584106580991"/>
    <n v="-0.45547682952272911"/>
    <n v="0.48612183982770601"/>
    <n v="0.43105675392593312"/>
    <n v="0.43112042910834891"/>
    <x v="0"/>
    <n v="0.59660592571984972"/>
    <x v="4"/>
  </r>
  <r>
    <s v="c0f1f86930ae5d8e98bbc50b42a5c8a388d45f1c"/>
    <s v="62667d54f9db90d36f92d44a2794962c2548c553"/>
    <s v="ACTIVO"/>
    <s v="4db898134df57de25ee14fc3156c0fe345e0de51"/>
    <n v="61"/>
    <s v="STEPWAY"/>
    <n v="2019"/>
    <s v="NUEVO STEPWAY"/>
    <m/>
    <s v="NUEVO"/>
    <n v="60"/>
    <d v="2018-12-24T00:00:00"/>
    <d v="2023-12-24T00:00:00"/>
    <m/>
    <n v="42500000"/>
    <n v="27500000"/>
    <n v="15000000"/>
    <n v="709741"/>
    <s v="5ff736dd5fe05d193ce7c5ec63ce711d264e48d3"/>
    <n v="0.73837248980626058"/>
    <n v="-0.24830653165585759"/>
    <n v="5.1377144922950549E-2"/>
    <n v="-0.58711766669131737"/>
    <n v="-1.1931849962106531"/>
    <x v="3"/>
    <n v="0.6470588235294118"/>
    <x v="2"/>
  </r>
  <r>
    <s v="4a3543cee2dfd40a44840fca92a693c8ac63f8a9"/>
    <s v="16fc7a86ae7a816066d6e171e59b88032f1e3077"/>
    <s v="ACTIVO"/>
    <s v="199c6dec4e012c479e3865ff88b5346ccb60b104"/>
    <n v="84"/>
    <s v="LOGAN"/>
    <n v="2021"/>
    <s v="NUEVO LOGAN PH2"/>
    <s v="2e892f86d188d01ec5691b7918003dc271108083"/>
    <s v="NUEVO"/>
    <n v="84"/>
    <d v="2021-03-29T00:00:00"/>
    <d v="2028-03-29T00:00:00"/>
    <m/>
    <n v="49690000"/>
    <n v="49690000"/>
    <n v="0"/>
    <n v="1073144"/>
    <s v="0b9e5ef7ecdb21c3df2e91f8c180559e4790ebd3"/>
    <n v="3.4943527771394541E-2"/>
    <n v="1.2009447865714571"/>
    <n v="0.52564408481904745"/>
    <n v="-0.1317457553163148"/>
    <n v="-0.80644560922993824"/>
    <x v="0"/>
    <n v="1"/>
    <x v="0"/>
  </r>
  <r>
    <s v="0625379789b7d447ef8486318f2488691423a2ba"/>
    <s v="43fc12fafed833c2c51d7204b0abcb178896447a"/>
    <s v="ACTIVO"/>
    <s v="d19c40609c4807762585bd10be1ea09dc899fb2b"/>
    <n v="166846262"/>
    <s v="USADOS"/>
    <n v="2018"/>
    <s v="USADOS MM"/>
    <m/>
    <s v="USADO"/>
    <n v="72"/>
    <d v="2021-07-16T00:00:00"/>
    <d v="2027-07-16T00:00:00"/>
    <m/>
    <n v="34900000"/>
    <n v="34900000"/>
    <n v="0"/>
    <n v="899960"/>
    <s v="d5e3c217d8ea2998bad4e657513b99b45ba38544"/>
    <n v="-0.81402246089137476"/>
    <n v="1.2009447865714571"/>
    <n v="0.96038877972380288"/>
    <n v="-0.38579482391964443"/>
    <n v="-1.11583711881451"/>
    <x v="1"/>
    <n v="1"/>
    <x v="0"/>
  </r>
  <r>
    <s v="bcfeedbc72af8fc7baad100285b6dd1e7f6315e0"/>
    <s v="e6ec11606a67bf228ae2a85cc50209961aaad8af"/>
    <s v="ACTIVO"/>
    <s v="dffd96c11c969ac5ad7b4642a6899796201826a7"/>
    <n v="59"/>
    <s v="USADOS"/>
    <n v="2011"/>
    <s v="USADOS MM"/>
    <m/>
    <s v="USADO"/>
    <n v="60"/>
    <d v="2018-02-10T00:00:00"/>
    <d v="2023-02-10T00:00:00"/>
    <m/>
    <n v="32000000"/>
    <n v="25000000"/>
    <n v="7000000"/>
    <n v="651425"/>
    <s v="bada637fdb1235e4ce7fea4d4cee73127b35ed35"/>
    <n v="-0.38953946655999011"/>
    <n v="0.30271089662848583"/>
    <n v="0.2094661248883162"/>
    <n v="-0.92300423688920541"/>
    <n v="-0.72909773183379534"/>
    <x v="3"/>
    <n v="0.78125"/>
    <x v="2"/>
  </r>
  <r>
    <s v="3a2add84f47d90aa8d083e00450348dc8a877fef"/>
    <s v="56a0b365a9784a31f49464e443b7232f607771e8"/>
    <s v="ACTIVO"/>
    <s v="b015fc4d0ad8050efb8f4d92b7490b29a1fa8737"/>
    <n v="7"/>
    <s v="SANDERO"/>
    <n v="2022"/>
    <s v="NUEVO SANDERO PH2"/>
    <s v="2e892f86d188d01ec5691b7918003dc271108083"/>
    <s v="NUEVO"/>
    <n v="84"/>
    <d v="2021-03-09T00:00:00"/>
    <d v="2028-03-09T00:00:00"/>
    <m/>
    <n v="55192000"/>
    <n v="34592000"/>
    <n v="20600000"/>
    <n v="699120"/>
    <s v="b05601ff99ceedbb3c50eb549eb141f5dc9903b0"/>
    <n v="-0.31677095324603838"/>
    <n v="-0.33166806687108802"/>
    <n v="-0.30432305999912118"/>
    <n v="3.918466331205709E-2"/>
    <n v="0.50846830650449182"/>
    <x v="0"/>
    <n v="0.62675750108711403"/>
    <x v="2"/>
  </r>
  <r>
    <s v="75fc06b56d80f9b56c1ce123f1ef4bb4550f5915"/>
    <s v="1033d4c1b0a3c814c3dfd55ed53b000d2f453ae5"/>
    <s v="ACTIVO"/>
    <s v="d42a0e1d5792a438fbe63c928d603c193394d0b9"/>
    <n v="220"/>
    <s v="LOGAN"/>
    <n v="2018"/>
    <s v="NUEVO LOGAN"/>
    <m/>
    <s v="NUEVO"/>
    <n v="72"/>
    <d v="2017-12-15T00:00:00"/>
    <d v="2023-12-15T00:00:00"/>
    <m/>
    <n v="38990000"/>
    <n v="28990000"/>
    <n v="10000000"/>
    <n v="695130"/>
    <s v="a8f19864c6b90993cde73eb96db636ce464e32e6"/>
    <n v="1.187111655242296"/>
    <n v="0.14779986010038099"/>
    <n v="0.56516632981038883"/>
    <n v="-0.75136254857710416"/>
    <n v="1.0499034482774929"/>
    <x v="1"/>
    <n v="0.74352398050782254"/>
    <x v="2"/>
  </r>
  <r>
    <s v="08ec8bf6b5d9db30097fcf5a463b9a7cf1ecdf99"/>
    <s v="1cf6230a9a6e465c11e060370efdea2812699f75"/>
    <s v="ACTIVO"/>
    <s v="d42a0e1d5792a438fbe63c928d603c193394d0b9"/>
    <n v="60"/>
    <s v="DUSTER"/>
    <n v="2018"/>
    <s v="DUSTER"/>
    <m/>
    <s v="NUEVO"/>
    <n v="84"/>
    <d v="2017-04-12T00:00:00"/>
    <d v="2024-04-12T00:00:00"/>
    <m/>
    <n v="63460000"/>
    <n v="41000000"/>
    <n v="22460000"/>
    <n v="949462"/>
    <s v="6019fe68bce0ec80749a2a513966e9cdf050114d"/>
    <n v="0.68986014759695946"/>
    <n v="-0.25234111091134909"/>
    <n v="1.158000004680509"/>
    <n v="0.42284485833055557"/>
    <n v="1.127251325673635"/>
    <x v="0"/>
    <n v="0.6460762685156004"/>
    <x v="2"/>
  </r>
  <r>
    <s v="56cdb60ea8def7fa480a8c2d2d34f0dea42740c1"/>
    <s v="7ec488e665da6620248c60534079bbbde0fb77de"/>
    <s v="ACTIVO"/>
    <s v="b015fc4d0ad8050efb8f4d92b7490b29a1fa8737"/>
    <n v="83"/>
    <s v="DUSTER"/>
    <n v="2022"/>
    <s v="NUEVA DUSTER"/>
    <s v="2e892f86d188d01ec5691b7918003dc271108083"/>
    <s v="NUEVO"/>
    <n v="84"/>
    <d v="2021-10-15T00:00:00"/>
    <d v="2028-10-15T00:00:00"/>
    <m/>
    <n v="76500000"/>
    <n v="48500000"/>
    <n v="28000000"/>
    <n v="1027619"/>
    <s v="1e97f857ff04d08f60d1d02ac426fe6cb5c11668"/>
    <n v="-1.0687122574902059"/>
    <n v="-0.30198250640501761"/>
    <n v="-0.69954550991253528"/>
    <n v="-0.17223800982633691"/>
    <n v="-1.3478807510029389"/>
    <x v="0"/>
    <n v="0.63398692810457513"/>
    <x v="2"/>
  </r>
  <r>
    <s v="86a091ef1f5244af2305afae4cbf61539f5dbe07"/>
    <s v="22d891f8fcd86beb64ce81be05c1131edc6e52ac"/>
    <s v="ACTIVO"/>
    <s v="ac3e16fe7cfe84595a9046cff9baf8b8884e6c47"/>
    <n v="27"/>
    <s v="LOGAN"/>
    <n v="2019"/>
    <s v="NUEVO LOGAN"/>
    <m/>
    <s v="NUEVO"/>
    <n v="84"/>
    <d v="2018-04-30T00:00:00"/>
    <d v="2025-04-30T00:00:00"/>
    <m/>
    <n v="34530000"/>
    <n v="29530000"/>
    <n v="5000000"/>
    <n v="589259"/>
    <s v="4a8f3363258dbeeafeffebe63d6f25a2c0e1ca48"/>
    <n v="-1.3568814437906571E-2"/>
    <n v="0.60635861971499505"/>
    <n v="0.2347421814500793"/>
    <n v="-0.85004847898881242"/>
    <n v="-0.26501046745693763"/>
    <x v="0"/>
    <n v="0.85519837822183609"/>
    <x v="0"/>
  </r>
  <r>
    <s v="e7926a54602ac0583e2fec757c144428c0452505"/>
    <s v="61430f903cbf8696168d830131aa3fa58aaa42ca"/>
    <s v="ACTIVO"/>
    <s v="d8ba6719c0380636db59c98c13519e2866caf91f"/>
    <n v="220"/>
    <s v="STEPWAY"/>
    <n v="2022"/>
    <s v="NUEVO STEPWAY PH2"/>
    <s v="2e892f86d188d01ec5691b7918003dc271108083"/>
    <s v="NUEVO"/>
    <n v="12"/>
    <d v="2021-03-26T00:00:00"/>
    <d v="2022-03-26T00:00:00"/>
    <m/>
    <n v="64890000"/>
    <n v="13773213"/>
    <n v="51116787"/>
    <n v="1245384"/>
    <s v="d5dc515a8564af9c1f984f09918a2ce99eeb6f02"/>
    <n v="0.64134780538765834"/>
    <n v="-2.0337041219301422"/>
    <n v="-0.97620122485192473"/>
    <n v="0.47231902507909662"/>
    <n v="1.127251325673635"/>
    <x v="2"/>
    <n v="0.21225478502080444"/>
    <x v="1"/>
  </r>
  <r>
    <s v="0df5fa0aca33cafd70b3edac3edee1d2ddfea4e8"/>
    <s v="b74d962e50160e16042be273469e7573f2e490d3"/>
    <s v="ACTIVO"/>
    <s v="93758adf11c46efe844e91612cf2940e4197d07c"/>
    <n v="77"/>
    <s v="STEPWAY"/>
    <n v="2020"/>
    <s v="NUEVO STEPWAY"/>
    <s v="2e892f86d188d01ec5691b7918003dc271108083"/>
    <s v="NUEVO"/>
    <n v="72"/>
    <d v="2019-09-08T00:00:00"/>
    <d v="2025-09-08T00:00:00"/>
    <m/>
    <n v="44690000"/>
    <n v="29290000"/>
    <n v="15400000"/>
    <n v="625818"/>
    <s v="aea3b8863079bcc72088cb985b532db5b7f010f7"/>
    <n v="-0.17123392661813511"/>
    <n v="-0.21403990467905021"/>
    <n v="-4.4522792103638922E-2"/>
    <n v="-0.74099553571136212"/>
    <n v="-0.49705409964536651"/>
    <x v="1"/>
    <n v="0.65540389348847616"/>
    <x v="2"/>
  </r>
  <r>
    <s v="305f68177b8d4970ce2dc000230b907327dc6c7f"/>
    <s v="81825df442254d7c2b01776c9e9e32fa0577cf79"/>
    <s v="ACTIVO"/>
    <s v="51b223e24d57bc8c01c5001f8833c44559fa1fc7"/>
    <n v="241"/>
    <s v="SANDERO"/>
    <n v="2018"/>
    <s v="NUEVO SANDERO"/>
    <m/>
    <s v="NUEVO"/>
    <n v="84"/>
    <d v="2017-07-31T00:00:00"/>
    <d v="2024-07-31T00:00:00"/>
    <m/>
    <n v="32330000"/>
    <n v="28000000"/>
    <n v="4330000"/>
    <n v="606995"/>
    <s v="3bd407b4fe5e1aec019d8f43916e0ac0a7af1a3b"/>
    <n v="-0.83827863199602526"/>
    <n v="0.65099433015990615"/>
    <n v="1.237044494663192"/>
    <n v="-0.81745123499225447"/>
    <n v="0.66316406129677774"/>
    <x v="0"/>
    <n v="0.86606866687287354"/>
    <x v="0"/>
  </r>
  <r>
    <s v="802f1c718f92ad78396025cda622c08ae77e55c6"/>
    <s v="a4594dd8bdafea9f2d0911ecec6cbde67a680bc1"/>
    <s v="ACTIVO"/>
    <s v="cb6c604acdbd41bb510a48cb957ce855d2f60532"/>
    <n v="46"/>
    <s v="DUSTER"/>
    <n v="2021"/>
    <s v="DUSTER Servicio PÃºblico"/>
    <s v="2e892f86d188d01ec5691b7918003dc271108083"/>
    <s v="NUEVO"/>
    <n v="72"/>
    <d v="2020-11-19T00:00:00"/>
    <d v="2026-11-19T00:00:00"/>
    <m/>
    <n v="51949803"/>
    <n v="51949803"/>
    <n v="0"/>
    <n v="1255180"/>
    <s v="7e550c4e4136820a2fa73809cb7d39457dab78e5"/>
    <n v="-0.37741138100766491"/>
    <n v="1.2009447865714571"/>
    <n v="-2.7667345059731379E-2"/>
    <n v="-0.43444195296500449"/>
    <n v="-1.5025765057952249"/>
    <x v="1"/>
    <n v="1"/>
    <x v="0"/>
  </r>
  <r>
    <s v="b647bea2b14938bb3fd10aa2037ff84c7155f53d"/>
    <s v="42b13a771dca7d1a1445de8ca9173ef8a7cf21c1"/>
    <s v="ACTIVO"/>
    <s v="8343dc41ea422406430fb4cb25cd7b7a19286625"/>
    <n v="220"/>
    <s v="SANDERO"/>
    <n v="2022"/>
    <s v="NUEVO SANDERO PH2"/>
    <m/>
    <s v="NUEVO"/>
    <n v="84"/>
    <d v="2021-10-12T00:00:00"/>
    <d v="2028-10-12T00:00:00"/>
    <m/>
    <n v="56492300"/>
    <n v="29797300"/>
    <n v="26695000"/>
    <n v="646582"/>
    <s v="b0dba703f37b44650008cc7ee9293429cffbd118"/>
    <n v="-2.196624213856456"/>
    <n v="-0.73941400858389683"/>
    <n v="-0.38336754998180411"/>
    <n v="7.6538093903185797E-3"/>
    <n v="-1.425228628399082"/>
    <x v="0"/>
    <n v="0.5274577243270322"/>
    <x v="4"/>
  </r>
  <r>
    <s v="d161f9c2198a2717f9f39d99776271391adf15cd"/>
    <s v="00e515893e1e6c1bee13fa58a1f71241e719b74c"/>
    <s v="ACTIVO"/>
    <s v="15d957c40f7d4f8e9585df629b586bf7c2123bc0"/>
    <n v="27"/>
    <s v="USADOS"/>
    <n v="2019"/>
    <s v="USADOS MM"/>
    <m/>
    <s v="USADO"/>
    <n v="60"/>
    <d v="2021-11-23T00:00:00"/>
    <d v="2026-11-23T00:00:00"/>
    <m/>
    <n v="61690000"/>
    <n v="24190000"/>
    <n v="37500000"/>
    <n v="659645"/>
    <s v="f0ee9810f7b40f5a341dcdc7f440d9aa604e2e89"/>
    <n v="-1.1172245996995069"/>
    <n v="-1.295131604442519"/>
    <n v="0.24898836987965761"/>
    <n v="9.3948778018234508E-2"/>
    <n v="1.668686467446636"/>
    <x v="3"/>
    <n v="0.3921218998216891"/>
    <x v="1"/>
  </r>
  <r>
    <s v="8f1582e26e498e6a3ea09fe22fc98d2e72aaf84a"/>
    <s v="be6e2a393337167203a8ccecad45c165d279655f"/>
    <s v="ACTIVO"/>
    <s v="9b732f098fc8c584895c85ad257e84e1bbb6814e"/>
    <n v="1182653"/>
    <s v="USADOS"/>
    <n v="2019"/>
    <s v="USADOS MM"/>
    <m/>
    <s v="USADO"/>
    <n v="84"/>
    <d v="2020-11-09T00:00:00"/>
    <d v="2027-11-09T00:00:00"/>
    <m/>
    <n v="27700000"/>
    <n v="27700000"/>
    <n v="0"/>
    <n v="652416"/>
    <s v="a51276d62888df36a1235d7ce063c77e63ffb514"/>
    <n v="-0.38953946655999011"/>
    <n v="1.2009447865714571"/>
    <n v="0.72325530977575447"/>
    <n v="-0.89543730916101771"/>
    <n v="-1.5025765057952249"/>
    <x v="0"/>
    <n v="1"/>
    <x v="0"/>
  </r>
  <r>
    <s v="add0b54907ee89c270706942e6f89b7fb400a3cb"/>
    <s v="ef1d168f40aacf19113a116e38523a46d9b7fedd"/>
    <s v="ACTIVO"/>
    <s v="1a40330e0c1910a089543270536f2ed114a0c345"/>
    <n v="49"/>
    <s v="STEPWAY"/>
    <n v="2021"/>
    <s v="NUEVO STEPWAY PH2"/>
    <s v="2e892f86d188d01ec5691b7918003dc271108083"/>
    <s v="NUEVO"/>
    <n v="72"/>
    <d v="2020-05-11T00:00:00"/>
    <d v="2026-05-11T00:00:00"/>
    <m/>
    <n v="51303300"/>
    <n v="25651650"/>
    <n v="25651650"/>
    <n v="680619"/>
    <s v="0e1cad2c67fa2a907683ad47c51b4214fd47327c"/>
    <n v="-1.4407288855812889E-3"/>
    <n v="-0.85216124758390532"/>
    <n v="0.80229979975843724"/>
    <n v="-0.12510768080647519"/>
    <n v="0.35377255171220601"/>
    <x v="1"/>
    <n v="0.5"/>
    <x v="4"/>
  </r>
  <r>
    <s v="1cd6d635a3a98acf96d2f5a1972fad6ef4fc3a5c"/>
    <s v="e951ab37955e75b38aad286cfef12654c7082918"/>
    <s v="ACTIVO"/>
    <s v="9ea4148894e641aed30b2692fff167777e562059"/>
    <n v="38"/>
    <s v="DUSTER"/>
    <n v="2020"/>
    <s v="DUSTER Servicio PÃºblico"/>
    <s v="2e892f86d188d01ec5691b7918003dc271108083"/>
    <s v="NUEVO"/>
    <n v="72"/>
    <d v="2019-03-12T00:00:00"/>
    <d v="2025-03-12T00:00:00"/>
    <m/>
    <n v="44498973"/>
    <n v="40049075"/>
    <n v="4449898"/>
    <n v="898395"/>
    <s v="ec864d326046a09cd623dc375f247c93a8c47de2"/>
    <n v="-1.3355301396413619"/>
    <n v="0.79032357974038436"/>
    <n v="-0.39050131520274139"/>
    <n v="-0.90840146867873461"/>
    <n v="-1.1931849962106531"/>
    <x v="1"/>
    <n v="0.89999998426929984"/>
    <x v="0"/>
  </r>
  <r>
    <s v="dd4f59f29664f65f90dca4d19434b2083e7e8acc"/>
    <s v="78598a0ee30ad80b1327f318f531fa78eb7b32d5"/>
    <s v="ACTIVO"/>
    <s v="0e4bd50a5f4aa6b49b21f346683750150d7d842a"/>
    <n v="50"/>
    <s v="SANDERO"/>
    <n v="2019"/>
    <s v="NUEVO SANDERO"/>
    <s v="2e892f86d188d01ec5691b7918003dc271108083"/>
    <s v="NUEVO"/>
    <n v="84"/>
    <d v="2019-03-15T00:00:00"/>
    <d v="2026-03-15T00:00:00"/>
    <m/>
    <n v="33930000"/>
    <n v="30430000"/>
    <n v="3500000"/>
    <n v="634937"/>
    <s v="f5faa20ec38eb79836445ff6da0fea6c765c883c"/>
    <n v="-1.7721412195250721"/>
    <n v="0.77737442880288798"/>
    <n v="-0.1906250703855806"/>
    <n v="-0.38223814359727232"/>
    <n v="1.436642835258207"/>
    <x v="0"/>
    <n v="0.89684644857058649"/>
    <x v="0"/>
  </r>
  <r>
    <s v="364bd3b78336e7efadc69f39e7ca9abed9ad8199"/>
    <s v="8dc094549348ad56141449e3ab506bd18cde14c7"/>
    <s v="ACTIVO"/>
    <s v="5a56327f05b6ed8e8875facf6e3fe3c3e5debf50"/>
    <n v="236"/>
    <s v="LOGAN"/>
    <n v="2022"/>
    <s v="NUEVO LOGAN PH2"/>
    <s v="2e892f86d188d01ec5691b7918003dc271108083"/>
    <s v="NUEVO"/>
    <n v="84"/>
    <d v="2021-12-07T00:00:00"/>
    <d v="2028-12-07T00:00:00"/>
    <m/>
    <n v="47000000"/>
    <n v="47000000"/>
    <n v="0"/>
    <n v="1174121"/>
    <s v="2a8b6c4fae0c9fc78fa226ee1e1ec2050ca4d295"/>
    <n v="-0.26825861103673743"/>
    <n v="1.2009447865714571"/>
    <n v="-0.17789416482896961"/>
    <n v="-0.40390681021974201"/>
    <n v="-1.11583711881451"/>
    <x v="0"/>
    <n v="1"/>
    <x v="0"/>
  </r>
  <r>
    <s v="d1789ab325c2242940b8976e8fd32799efd58711"/>
    <s v="b0c42b4f957d39e006a0680b27d6190d8ea5af3b"/>
    <s v="ACTIVO"/>
    <s v="8343dc41ea422406430fb4cb25cd7b7a19286625"/>
    <n v="84"/>
    <s v="DUSTER"/>
    <n v="2022"/>
    <s v="NUEVA DUSTER"/>
    <s v="2e892f86d188d01ec5691b7918003dc271108083"/>
    <s v="NUEVO"/>
    <n v="24"/>
    <d v="2021-12-11T00:00:00"/>
    <d v="2023-12-11T00:00:00"/>
    <m/>
    <n v="85100000"/>
    <n v="8510000"/>
    <n v="76590000"/>
    <n v="415890"/>
    <s v="0b9e5ef7ecdb21c3df2e91f8c180559e4790ebd3"/>
    <n v="0.2168648110562737"/>
    <n v="-2.4946460749081951"/>
    <n v="-0.81811224488655909"/>
    <n v="6.8846990015842344"/>
    <n v="0.27642467431606299"/>
    <x v="2"/>
    <n v="0.2"/>
    <x v="3"/>
  </r>
  <r>
    <s v="4a334d06a633575081a7668b2e921ca7cbd34ca1"/>
    <s v="cd3fb2b34d0de55d0c12f5eca775cc008fe73a24"/>
    <s v="ACTIVO"/>
    <s v="5a56327f05b6ed8e8875facf6e3fe3c3e5debf50"/>
    <n v="87"/>
    <s v="DUSTER"/>
    <n v="2022"/>
    <s v="NUEVA DUSTER"/>
    <s v="2e892f86d188d01ec5691b7918003dc271108083"/>
    <s v="NUEVO"/>
    <n v="84"/>
    <d v="2021-07-19T00:00:00"/>
    <d v="2028-07-19T00:00:00"/>
    <m/>
    <n v="79450000"/>
    <n v="79450000"/>
    <n v="0"/>
    <n v="1910707"/>
    <s v="bcea55f18d716a78cffe6d51a537622fc3feb487"/>
    <n v="-2.3421612404843599"/>
    <n v="1.2009447865714571"/>
    <n v="-0.55494618356312442"/>
    <n v="-2.4536537233972509E-2"/>
    <n v="-0.4197062222492236"/>
    <x v="0"/>
    <n v="1"/>
    <x v="0"/>
  </r>
  <r>
    <s v="a68395cde82686c74506f55f27831193f59cca1b"/>
    <s v="3a554d5ecca077a2f9e5f89882f30e41f9c79dc4"/>
    <s v="ACTIVO"/>
    <s v="85ace3a84a80c0e854519914fde3b46a8c91f803"/>
    <n v="50"/>
    <s v="STEPWAY"/>
    <n v="2020"/>
    <s v="NUEVO STEPWAY PH2"/>
    <s v="2e892f86d188d01ec5691b7918003dc271108083"/>
    <s v="NUEVO"/>
    <n v="36"/>
    <d v="2019-12-26T00:00:00"/>
    <d v="2022-12-26T00:00:00"/>
    <m/>
    <n v="52290000"/>
    <n v="12290000"/>
    <n v="40000000"/>
    <n v="425161"/>
    <s v="f5faa20ec38eb79836445ff6da0fea6c765c883c"/>
    <n v="0.1804805543992978"/>
    <n v="-1.9401621694895299"/>
    <n v="-0.30432305999912118"/>
    <n v="-0.76584350812031954"/>
    <n v="1.281947080465921"/>
    <x v="4"/>
    <n v="0.23503537961369286"/>
    <x v="1"/>
  </r>
  <r>
    <s v="f6df0420b978464c88b0d14c25b55d42dd3add84"/>
    <s v="3dcebf059547e43c045051030485341673527284"/>
    <s v="ACTIVO"/>
    <s v="25cce98fbc96d5a13195e5f9b11ea35e84504c2e"/>
    <n v="49"/>
    <s v="USADOS"/>
    <n v="2016"/>
    <s v="USADOS MM"/>
    <m/>
    <s v="USADO"/>
    <n v="84"/>
    <d v="2021-03-24T00:00:00"/>
    <d v="2028-03-24T00:00:00"/>
    <m/>
    <n v="26160000"/>
    <n v="26160000"/>
    <n v="0"/>
    <n v="637936"/>
    <s v="0e1cad2c67fa2a907683ad47c51b4214fd47327c"/>
    <n v="-0.36528329545533961"/>
    <n v="1.2009447865714571"/>
    <n v="2.106533884472702"/>
    <n v="-0.94325567460382442"/>
    <n v="0.1217289195237771"/>
    <x v="0"/>
    <n v="1"/>
    <x v="0"/>
  </r>
  <r>
    <s v="60cc53b1b85d77d1fdbb2339557410f6030f6b8d"/>
    <s v="cebd4e27b1f5d3d3783cdb5f9d6c79416e23ca52"/>
    <s v="ACTIVO"/>
    <s v="4dcf3dca56083c3a0fe91be33a9bd7cd9ba0109e"/>
    <n v="59"/>
    <s v="DUSTER"/>
    <n v="2021"/>
    <s v="DUSTER"/>
    <s v="2e892f86d188d01ec5691b7918003dc271108083"/>
    <s v="NUEVO"/>
    <n v="24"/>
    <d v="2021-02-18T00:00:00"/>
    <d v="2023-02-18T00:00:00"/>
    <m/>
    <n v="59189000"/>
    <n v="14789000"/>
    <n v="44400000"/>
    <n v="823899"/>
    <s v="6c55b3ba21e9cb7dc2512cad991949cb9fc0980d"/>
    <n v="-3.7824985542557123E-2"/>
    <n v="-1.879286604953931"/>
    <n v="-4.2605179638650892"/>
    <n v="7.3780316234988583E-2"/>
    <n v="1.5139907126543499"/>
    <x v="2"/>
    <n v="0.24986061599283652"/>
    <x v="1"/>
  </r>
  <r>
    <s v="86865d3cd3d0782d6a11294d99a64821c79f9bc0"/>
    <s v="9826a8ce55066463770b32ca0939f9ffa46ccca6"/>
    <s v="ACTIVO"/>
    <s v="2f1f55f7d5e4638dee5a1a64ea8954c3ffe4902c"/>
    <n v="15"/>
    <s v="LOGAN"/>
    <n v="2018"/>
    <s v="NUEVO LOGAN"/>
    <m/>
    <s v="NUEVO"/>
    <n v="60"/>
    <d v="2017-12-22T00:00:00"/>
    <d v="2022-12-22T00:00:00"/>
    <m/>
    <n v="33500000"/>
    <n v="24500000"/>
    <n v="9000000"/>
    <n v="623447"/>
    <s v="b2b72db1a076aa89f7bd2aa8870447ac40315a98"/>
    <n v="-0.38953946655999011"/>
    <n v="9.7783335383500952E-2"/>
    <n v="0.84182204474977862"/>
    <n v="-0.56989750570161668"/>
    <n v="0.19907679691992"/>
    <x v="3"/>
    <n v="0.73134328358208955"/>
    <x v="2"/>
  </r>
  <r>
    <s v="f942f08b74d2a9c210eb2674daed12377c13b4e6"/>
    <s v="662eb22716cda37565475ed5308f8fc5329eba15"/>
    <s v="ACTIVO"/>
    <s v="b015fc4d0ad8050efb8f4d92b7490b29a1fa8737"/>
    <n v="15"/>
    <s v="SANDERO"/>
    <n v="2022"/>
    <s v="NUEVO SANDERO PH2"/>
    <s v="2e892f86d188d01ec5691b7918003dc271108083"/>
    <s v="NUEVO"/>
    <n v="84"/>
    <d v="2021-09-17T00:00:00"/>
    <d v="2028-09-17T00:00:00"/>
    <m/>
    <n v="54502300"/>
    <n v="54502300"/>
    <n v="0"/>
    <n v="1147934"/>
    <s v="18eceeb5197751c2e147ee8da1b88e8ee3917f26"/>
    <n v="-0.45017989432161648"/>
    <n v="1.2009447865714571"/>
    <n v="0.2094661248883162"/>
    <n v="-0.7397933804176301"/>
    <n v="-1.11583711881451"/>
    <x v="0"/>
    <n v="1"/>
    <x v="0"/>
  </r>
  <r>
    <s v="13a5ac49207006b4b0b355924bbe094969ac6fa4"/>
    <s v="7faa75d4c5d1b930494563549d045b23df3de962"/>
    <s v="ACTIVO"/>
    <s v="f7b438840c64ae9000aab867b7717cd5d6c7a56e"/>
    <n v="48"/>
    <s v="SANDERO"/>
    <n v="2019"/>
    <s v="NUEVO SANDERO"/>
    <m/>
    <s v="NUEVO"/>
    <n v="84"/>
    <d v="2018-09-21T00:00:00"/>
    <d v="2025-09-21T00:00:00"/>
    <m/>
    <n v="37990000"/>
    <n v="21990000"/>
    <n v="16000000"/>
    <n v="450987"/>
    <s v="33a4a5fc270bf1ce3ae20561056b2ba805df815d"/>
    <n v="-4.3554234421703564"/>
    <n v="-0.52844171232224146"/>
    <n v="-0.40829806355560688"/>
    <n v="3.0391396336556711"/>
    <n v="-0.1103147126646518"/>
    <x v="0"/>
    <n v="0.57883653593050799"/>
    <x v="4"/>
  </r>
  <r>
    <s v="3f0d2287ad511bac3e7b919594fdd43f68c3ee67"/>
    <s v="595f55bb0ffceeb48772884d4e9686b9f2c74331"/>
    <s v="ACTIVO"/>
    <s v="f92259594cc36db09951704e2e59eef51308995c"/>
    <n v="38"/>
    <s v="LOGAN"/>
    <n v="2020"/>
    <s v="NUEVO LOGAN"/>
    <s v="2e892f86d188d01ec5691b7918003dc271108083"/>
    <s v="NUEVO"/>
    <n v="72"/>
    <d v="2019-09-24T00:00:00"/>
    <d v="2025-09-24T00:00:00"/>
    <m/>
    <n v="45290000"/>
    <n v="31703000"/>
    <n v="13587000"/>
    <n v="699789"/>
    <s v="f2b6d61f97ec8f1fe44ff1e2d5c5e1ad94b895ba"/>
    <n v="-2.1238557005425052"/>
    <n v="-3.091883392176074E-2"/>
    <n v="-0.22527857001643839"/>
    <n v="3.5619706453331941"/>
    <n v="1.127251325673635"/>
    <x v="1"/>
    <n v="0.7"/>
    <x v="2"/>
  </r>
  <r>
    <s v="d29d3e640fb88c5d0f48aca8fc0d16b60b907d8c"/>
    <s v="219211aded4bec5254b6cc6c217624afd569bb2f"/>
    <s v="ACTIVO"/>
    <s v="1e37c6928f415c93f35587957257b25f2220204d"/>
    <n v="15"/>
    <s v="LOGAN"/>
    <n v="2020"/>
    <s v="NUEVO LOGAN"/>
    <s v="2e892f86d188d01ec5691b7918003dc271108083"/>
    <s v="NUEVO"/>
    <n v="72"/>
    <d v="2019-10-06T00:00:00"/>
    <d v="2025-10-06T00:00:00"/>
    <m/>
    <n v="36690000"/>
    <n v="32658990"/>
    <n v="4031010"/>
    <n v="910984"/>
    <s v="18eceeb5197751c2e147ee8da1b88e8ee3917f26"/>
    <n v="-0.29251478214138787"/>
    <n v="0.7498087301669536"/>
    <n v="0.44659959483636458"/>
    <n v="-0.65281933676735759"/>
    <n v="0.43112042910834891"/>
    <x v="1"/>
    <n v="0.89013327882256743"/>
    <x v="0"/>
  </r>
  <r>
    <s v="284f23ef91de7e4d842ada9c0dcd9084f317ac90"/>
    <s v="6ce4feb5e0f517cc3ace7d385e5a362d94c50cb0"/>
    <s v="ACTIVO"/>
    <s v="b015fc4d0ad8050efb8f4d92b7490b29a1fa8737"/>
    <n v="220"/>
    <s v="STEPWAY"/>
    <n v="2022"/>
    <s v="NUEVO STEPWAY PH2"/>
    <s v="2e892f86d188d01ec5691b7918003dc271108083"/>
    <s v="NUEVO"/>
    <n v="84"/>
    <d v="2021-06-10T00:00:00"/>
    <d v="2028-06-10T00:00:00"/>
    <m/>
    <n v="67513850"/>
    <n v="39513850"/>
    <n v="28000000"/>
    <n v="824759"/>
    <s v="ac92350126d152ccb4ac42b6b52f4b91a494ae4b"/>
    <n v="-2.6453633792924909"/>
    <n v="-0.50202338829488946"/>
    <n v="-0.89715673486924186"/>
    <n v="0.86562493978709809"/>
    <n v="0.27642467431606299"/>
    <x v="0"/>
    <n v="0.5852702815792612"/>
    <x v="4"/>
  </r>
  <r>
    <s v="08a17d4e15ebaa35acac8e97cbc810b619eb29b7"/>
    <s v="c3735d1ebf9288f1cdacbb46c7b9606d874fa329"/>
    <s v="ACTIVO"/>
    <s v="7f22d9d1b26328e8bc33183cd50a33df11a0448b"/>
    <n v="27"/>
    <s v="KWID"/>
    <n v="2022"/>
    <s v="KWID"/>
    <s v="2e892f86d188d01ec5691b7918003dc271108083"/>
    <s v="NUEVO"/>
    <n v="84"/>
    <d v="2021-07-26T00:00:00"/>
    <d v="2028-07-26T00:00:00"/>
    <m/>
    <n v="40819000"/>
    <n v="42219000"/>
    <n v="0"/>
    <n v="924327"/>
    <s v="f0ee9810f7b40f5a341dcdc7f440d9aa604e2e89"/>
    <n v="-1.8085254761820471"/>
    <n v="1.341778635897384"/>
    <n v="-0.2648008150077798"/>
    <n v="-0.91136005848777013"/>
    <n v="-0.96114136402222416"/>
    <x v="0"/>
    <n v="1.034297753497146"/>
    <x v="0"/>
  </r>
  <r>
    <s v="aea8147d11e50ecb2165b2f8a3e661ac0e54760c"/>
    <s v="5649e0cbc8694d31c77822ad9b830de8fde4b434"/>
    <s v="ACTIVO"/>
    <s v="1dba5f65a4ace50946aaf5539428c8ec727712e3"/>
    <n v="15"/>
    <s v="KWID"/>
    <n v="2020"/>
    <s v="KWID"/>
    <s v="2e892f86d188d01ec5691b7918003dc271108083"/>
    <s v="NUEVO"/>
    <n v="84"/>
    <d v="2019-12-18T00:00:00"/>
    <d v="2026-12-18T00:00:00"/>
    <m/>
    <n v="34490000"/>
    <n v="35920000"/>
    <n v="0"/>
    <n v="854519"/>
    <s v="49e3e3431e014d9c5502f38bae86dc4337782419"/>
    <n v="-0.15910584106580991"/>
    <n v="1.3711936487832379"/>
    <n v="0.53938766885907141"/>
    <n v="-0.34914070409121162"/>
    <n v="0.27642467431606299"/>
    <x v="0"/>
    <n v="1.041461293128443"/>
    <x v="0"/>
  </r>
  <r>
    <s v="3f7b7ee72c3e1924fb6e64d3358ffb3efc7f4562"/>
    <s v="d11eea1292bd2612214c02083a08e64aedd22894"/>
    <s v="ACTIVO"/>
    <s v="8d8e71735ad9c8be18767f9c23b35ffb28e69996"/>
    <n v="51"/>
    <s v="KWID"/>
    <n v="2021"/>
    <s v="KWID"/>
    <s v="2e892f86d188d01ec5691b7918003dc271108083"/>
    <s v="NUEVO"/>
    <n v="72"/>
    <d v="2020-09-29T00:00:00"/>
    <d v="2026-09-29T00:00:00"/>
    <m/>
    <n v="40017500"/>
    <n v="28012250"/>
    <n v="12005250"/>
    <n v="665504"/>
    <s v="b53b0bf5f413cb9aab27f8e13ca1e90e2ee4fea7"/>
    <n v="-0.58358883539719453"/>
    <n v="-3.091883392176074E-2"/>
    <n v="0.36755510485368181"/>
    <n v="-0.55658252394605479"/>
    <n v="0.27642467431606299"/>
    <x v="1"/>
    <n v="0.7"/>
    <x v="2"/>
  </r>
  <r>
    <s v="812f51f551673164be03242ffc6cbccdbe0bdfe8"/>
    <s v="d1544ecfe8bae3d1771cc87757b6b19f682e44d3"/>
    <s v="ACTIVO"/>
    <s v="a7dd55b98ce047d2fdb9afbcfc3cfad027700d30"/>
    <n v="236"/>
    <s v="DUSTER"/>
    <n v="2021"/>
    <s v="DUSTER"/>
    <s v="2e892f86d188d01ec5691b7918003dc271108083"/>
    <s v="NUEVO"/>
    <n v="72"/>
    <d v="2020-10-07T00:00:00"/>
    <d v="2026-10-07T00:00:00"/>
    <m/>
    <n v="51990000"/>
    <n v="25995000"/>
    <n v="25995000"/>
    <n v="661955"/>
    <s v="ff4b183d31d0d6a8f50037ba277b56572e557f4b"/>
    <n v="0.19260863995162311"/>
    <n v="-0.85216124758390532"/>
    <n v="0.13042163490563341"/>
    <n v="0.35450116821885402"/>
    <n v="-0.34235834485308059"/>
    <x v="1"/>
    <n v="0.5"/>
    <x v="4"/>
  </r>
  <r>
    <s v="b3aee79147fce4986540da1547b4ba7b6862f6fb"/>
    <s v="d8d5abce1c2c04e5584bb24335e1e9f01fae5a3e"/>
    <s v="ACTIVO"/>
    <s v="a0db70abb68ffef876db4679b2a4b2e1894c361e"/>
    <n v="59"/>
    <s v="LOGAN"/>
    <n v="2019"/>
    <s v="NUEVO LOGAN"/>
    <s v="2e892f86d188d01ec5691b7918003dc271108083"/>
    <s v="NUEVO"/>
    <n v="84"/>
    <d v="2019-02-28T00:00:00"/>
    <d v="2026-02-28T00:00:00"/>
    <m/>
    <n v="34890000"/>
    <n v="34890000"/>
    <n v="0"/>
    <n v="759956"/>
    <s v="dc07912f5d15c97d02d6d510bd9579fe85bc5dde"/>
    <n v="3.4943527771394541E-2"/>
    <n v="1.2009447865714571"/>
    <n v="0.3584582697240245"/>
    <n v="-0.34985960756062717"/>
    <n v="-0.80644560922993824"/>
    <x v="0"/>
    <n v="1"/>
    <x v="0"/>
  </r>
  <r>
    <s v="9b5522e666dc80427cb3cb75a5575efc3f057e29"/>
    <s v="834a0f051cc455879ee0b576290fdc7eca50e335"/>
    <s v="ACTIVO"/>
    <s v="7e56e2af0ef46a9f3840a5080889a18764a6b436"/>
    <n v="7"/>
    <s v="STEPWAY"/>
    <n v="2022"/>
    <s v="NUEVO STEPWAY PH2"/>
    <m/>
    <s v="NUEVO"/>
    <n v="84"/>
    <d v="2021-12-17T00:00:00"/>
    <d v="2028-12-17T00:00:00"/>
    <m/>
    <n v="70268840"/>
    <n v="45268840"/>
    <n v="25000000"/>
    <n v="999909"/>
    <s v="c36fae75981762fd8cd742d3ffe18d4e21879c91"/>
    <n v="-7.420924219953294E-2"/>
    <n v="-0.25994885715125299"/>
    <n v="-0.1462340800337556"/>
    <n v="8.5715231913039164E-3"/>
    <n v="1.281947080465921"/>
    <x v="0"/>
    <n v="0.64422352781118919"/>
    <x v="2"/>
  </r>
  <r>
    <s v="b3bfc21ef265321c93936a7912ff9fb2a9ed6c87"/>
    <s v="ecf8ea2206be4469b0c343ea238b893d44e628ea"/>
    <s v="ACTIVO"/>
    <s v="42df86fde4435d0c9f7f380c96b820b35bed1a95"/>
    <n v="27"/>
    <s v="CAPTUR"/>
    <n v="2022"/>
    <s v="CAPTUR"/>
    <s v="2e892f86d188d01ec5691b7918003dc271108083"/>
    <s v="NUEVO"/>
    <n v="84"/>
    <d v="2021-04-27T00:00:00"/>
    <d v="2028-04-27T00:00:00"/>
    <m/>
    <n v="75795900"/>
    <n v="66421900"/>
    <n v="9374000"/>
    <n v="1644726"/>
    <s v="f0ee9810f7b40f5a341dcdc7f440d9aa604e2e89"/>
    <n v="-1.2870177974320609"/>
    <n v="0.69311214749276362"/>
    <n v="-0.34384530499046262"/>
    <n v="-0.75109138323337721"/>
    <n v="-0.1103147126646518"/>
    <x v="0"/>
    <n v="0.87632576432234466"/>
    <x v="0"/>
  </r>
  <r>
    <s v="5150e7e3b3678be5946ca0188744c4256a535e94"/>
    <s v="f10284c4c0bee42a3429c0a5b27a50428569501c"/>
    <s v="ACTIVO"/>
    <s v="1e37c6928f415c93f35587957257b25f2220204d"/>
    <n v="38"/>
    <s v="DUSTER"/>
    <n v="2020"/>
    <s v="DUSTER"/>
    <s v="2e892f86d188d01ec5691b7918003dc271108083"/>
    <s v="NUEVO"/>
    <n v="84"/>
    <d v="2019-05-22T00:00:00"/>
    <d v="2026-05-22T00:00:00"/>
    <m/>
    <n v="60200000"/>
    <n v="51550000"/>
    <n v="8650000"/>
    <n v="1133971"/>
    <s v="40aad2ee329d672720cb03e757bb8887de18efbf"/>
    <n v="0.76262866091091108"/>
    <n v="0.61093258738727463"/>
    <n v="0.48612183982770601"/>
    <n v="0.23008639291073271"/>
    <n v="1.823382222238922"/>
    <x v="0"/>
    <n v="0.85631229235880402"/>
    <x v="0"/>
  </r>
  <r>
    <s v="67f14e6d55aabb69dc7b5a1146ece7a2a34e86e4"/>
    <s v="57b33c1934469b5f6b96a7967e5a5a2e8f99ee83"/>
    <s v="ACTIVO"/>
    <s v="f92259594cc36db09951704e2e59eef51308995c"/>
    <n v="49"/>
    <s v="STEPWAY"/>
    <n v="2020"/>
    <s v="NUEVO STEPWAY"/>
    <s v="2e892f86d188d01ec5691b7918003dc271108083"/>
    <s v="NUEVO"/>
    <n v="72"/>
    <d v="2019-09-18T00:00:00"/>
    <d v="2025-09-18T00:00:00"/>
    <m/>
    <n v="48206200"/>
    <n v="20206200"/>
    <n v="28000000"/>
    <n v="468716"/>
    <s v="d1a8b93c71ab09ed858e70067adbb9bb41577875"/>
    <n v="1.429673366288801"/>
    <n v="-1.184099832433988"/>
    <n v="-0.54145652994716964"/>
    <n v="1.335268711358256"/>
    <n v="0.74051193869292065"/>
    <x v="1"/>
    <n v="0.41916185055034416"/>
    <x v="4"/>
  </r>
  <r>
    <s v="471a93a53e7a202442f8b344fb12db7fd535684a"/>
    <s v="ebdb854f40ead7ca06b1a771ef1c21604674cff6"/>
    <s v="ACTIVO"/>
    <s v="6dd0487134a4c7348f161bb7614b753c5c45362d"/>
    <n v="166727192"/>
    <s v="USADOS"/>
    <n v="2013"/>
    <s v="USADOS MM"/>
    <m/>
    <s v="USADO"/>
    <n v="60"/>
    <d v="2021-12-30T00:00:00"/>
    <d v="2026-12-30T00:00:00"/>
    <m/>
    <n v="26990000"/>
    <n v="9990000"/>
    <n v="17000000"/>
    <n v="278063"/>
    <s v="dec720a25d27bb924541202a14cc564824a3425e"/>
    <n v="-2.6574914648448171"/>
    <n v="-1.385405904843227"/>
    <n v="0.60468857480173022"/>
    <n v="-0.29305096590541918"/>
    <n v="-0.65174985443765243"/>
    <x v="3"/>
    <n v="0.37013708781030014"/>
    <x v="1"/>
  </r>
  <r>
    <s v="2c0ead096d95a332f290a4801ee0dd6222c0c99c"/>
    <s v="971e123919a0d5d2c870a807aed2d6f0c54cad0f"/>
    <s v="ACTIVO"/>
    <s v="a1568956b7a009c0968355838744514999f72b98"/>
    <n v="15"/>
    <s v="LOGAN"/>
    <n v="2020"/>
    <s v="NUEVO LOGAN PH2"/>
    <s v="2e892f86d188d01ec5691b7918003dc271108083"/>
    <s v="NUEVO"/>
    <n v="84"/>
    <d v="2019-12-26T00:00:00"/>
    <d v="2026-12-26T00:00:00"/>
    <m/>
    <n v="46599000"/>
    <n v="46949000"/>
    <n v="0"/>
    <n v="988637"/>
    <s v="18eceeb5197751c2e147ee8da1b88e8ee3917f26"/>
    <n v="-0.60784500650184503"/>
    <n v="1.231786096983885"/>
    <n v="0.88134428974112011"/>
    <n v="-0.31240825498356273"/>
    <n v="1.0499034482774929"/>
    <x v="0"/>
    <n v="1.0075108907916479"/>
    <x v="0"/>
  </r>
  <r>
    <s v="372fe507a5c75c8b82554277298be2f808200610"/>
    <s v="5c79edfe47b841885758479969daa27b4439eca8"/>
    <s v="ACTIVO"/>
    <s v="4ed602eda8bf7f8f674b77a7266776acb1f1dd2a"/>
    <n v="236"/>
    <s v="KWID"/>
    <n v="2020"/>
    <s v="KWID"/>
    <s v="2e892f86d188d01ec5691b7918003dc271108083"/>
    <s v="NUEVO"/>
    <n v="84"/>
    <d v="2019-08-30T00:00:00"/>
    <d v="2026-08-30T00:00:00"/>
    <m/>
    <n v="35640000"/>
    <n v="36640000"/>
    <n v="0"/>
    <n v="870973"/>
    <s v="845d7831129ecd1188d7a91243ae341816e8b15a"/>
    <n v="-2.778772320368069"/>
    <n v="1.3161583687350571"/>
    <n v="0.62496056183615867"/>
    <n v="-0.63000460658076407"/>
    <n v="-1.11583711881451"/>
    <x v="0"/>
    <n v="1.0280583613916947"/>
    <x v="0"/>
  </r>
  <r>
    <s v="76eb4f69965f35bbf9547d654b0b2b0f98ee5a70"/>
    <s v="4d8409fc3ab9e6ca3be4b024cc7d708099998410"/>
    <s v="ACTIVO"/>
    <s v="82ccd7fa351b34c3ede8e4e91b713dc3fcfdcb57"/>
    <n v="46"/>
    <s v="DUSTER"/>
    <n v="2021"/>
    <s v="DUSTER Servicio PÃºblico"/>
    <s v="2e892f86d188d01ec5691b7918003dc271108083"/>
    <s v="NUEVO"/>
    <n v="72"/>
    <d v="2020-06-11T00:00:00"/>
    <d v="2026-06-11T00:00:00"/>
    <m/>
    <n v="57640764"/>
    <n v="52300867"/>
    <n v="5339897"/>
    <n v="1317647"/>
    <s v="7e550c4e4136820a2fa73809cb7d39457dab78e5"/>
    <n v="-1.857037818391349"/>
    <n v="0.82054126685169304"/>
    <n v="0.60468857480173022"/>
    <n v="-0.72253438669204695"/>
    <n v="0.1217289195237771"/>
    <x v="1"/>
    <n v="0.90735901765632387"/>
    <x v="0"/>
  </r>
  <r>
    <s v="54def5983fbca704bb735590feba4163535f3bcd"/>
    <s v="36d3de60714a8d9c9c727f383c7f3025bdfeecac"/>
    <s v="ACTIVO"/>
    <s v="326bc2b0b0799eff92891e858f0137cd54c140d7"/>
    <n v="166872296"/>
    <s v="USADOS"/>
    <n v="2019"/>
    <s v="USADOS MM"/>
    <m/>
    <s v="USADO"/>
    <n v="84"/>
    <d v="2021-11-08T00:00:00"/>
    <d v="2028-11-08T00:00:00"/>
    <m/>
    <n v="37000000"/>
    <n v="35000000"/>
    <n v="2000000"/>
    <n v="796142"/>
    <s v="a69f010680fca3bb97470fe907d42f1759ba6938"/>
    <n v="-0.89891905975765174"/>
    <n v="0.97898737747357967"/>
    <n v="0.24898836987965761"/>
    <n v="-0.64818795218184244"/>
    <n v="-0.65174985443765243"/>
    <x v="0"/>
    <n v="0.94594594594594594"/>
    <x v="0"/>
  </r>
  <r>
    <s v="fa6cc89f5652ae76c85dd8f03f1c4c780966adb2"/>
    <s v="ca4b6f86f44b0d25cf4e5f864004c6313399f8d1"/>
    <s v="ACTIVO"/>
    <s v="124edca39b8159aadaf3c08b9fe65fc5e651b829"/>
    <n v="74"/>
    <s v="LOGAN"/>
    <n v="2022"/>
    <s v="NUEVO LOGAN PH2"/>
    <s v="2e892f86d188d01ec5691b7918003dc271108083"/>
    <s v="NUEVO"/>
    <n v="48"/>
    <d v="2021-09-09T00:00:00"/>
    <d v="2025-09-09T00:00:00"/>
    <m/>
    <n v="44880000"/>
    <n v="35880000"/>
    <n v="9000000"/>
    <n v="1048660"/>
    <s v="cfff2798968beabd4a75557f5efa4642e73d04b9"/>
    <n v="-0.69274160536812202"/>
    <n v="0.37750653757866431"/>
    <n v="-6.7189590051072792E-2"/>
    <n v="-0.81703401541412468"/>
    <n v="1.436642835258207"/>
    <x v="5"/>
    <n v="0.79946524064171121"/>
    <x v="2"/>
  </r>
  <r>
    <s v="e469e998ef19c2f2e2fb3ce5c11fa09bfbb6f26f"/>
    <s v="3fe8163cbb4dcd353fa9d74e70cf1e3280cf31d1"/>
    <s v="ACTIVO"/>
    <s v="b015fc4d0ad8050efb8f4d92b7490b29a1fa8737"/>
    <n v="236"/>
    <s v="STEPWAY"/>
    <n v="2022"/>
    <s v="NUEVO STEPWAY PH2"/>
    <s v="2e892f86d188d01ec5691b7918003dc271108083"/>
    <s v="NUEVO"/>
    <n v="84"/>
    <d v="2021-08-27T00:00:00"/>
    <d v="2028-08-27T00:00:00"/>
    <m/>
    <n v="63856500"/>
    <n v="43856500"/>
    <n v="20000000"/>
    <n v="929250"/>
    <s v="373e0d63cac8bf96eefec2abf3828a28fc0aa41d"/>
    <n v="2.2815442219069261E-2"/>
    <n v="-8.5130105823436178E-2"/>
    <n v="-0.69954550991253528"/>
    <n v="0.32586916143556249"/>
    <n v="-0.49705409964536651"/>
    <x v="0"/>
    <n v="0.68679774181171849"/>
    <x v="2"/>
  </r>
  <r>
    <s v="0f13a4add5e7e5171fb35aaeac69ec1aaf52af11"/>
    <s v="b56ffe9d15de0dd0d372008a76d650c49dbf0877"/>
    <s v="ACTIVO"/>
    <s v="f9549cb27bbedcfb8966ed57bc461cd34c30c623"/>
    <n v="38"/>
    <s v="CAPTUR"/>
    <n v="2022"/>
    <s v="CAPTUR"/>
    <s v="2e892f86d188d01ec5691b7918003dc271108083"/>
    <s v="NUEVO"/>
    <n v="36"/>
    <d v="2021-06-29T00:00:00"/>
    <d v="2024-06-29T00:00:00"/>
    <m/>
    <n v="84750000"/>
    <n v="54750000"/>
    <n v="30000000"/>
    <n v="1989377"/>
    <s v="76c9cd8386f602314b92c098d88f738459249279"/>
    <n v="-1.5417075940308911"/>
    <n v="-0.25258160929074652"/>
    <n v="-1.015723469843266"/>
    <n v="-1.0003136902129501E-2"/>
    <n v="0.27642467431606299"/>
    <x v="4"/>
    <n v="0.64601769911504425"/>
    <x v="2"/>
  </r>
  <r>
    <s v="e2a85dd441726818ae15b849155b636471e40f24"/>
    <s v="d39cd0622980069ffcb1441b992fa4bc26b511fa"/>
    <s v="ACTIVO"/>
    <s v="19872d33006e74121042b76f4d9b6f53fb327a36"/>
    <n v="61"/>
    <s v="STEPWAY"/>
    <n v="2018"/>
    <s v="NUEVO STEPWAY"/>
    <m/>
    <s v="NUEVO"/>
    <n v="84"/>
    <d v="2017-09-10T00:00:00"/>
    <d v="2024-09-10T00:00:00"/>
    <m/>
    <n v="48120000"/>
    <n v="38120000"/>
    <n v="10000000"/>
    <n v="877512"/>
    <s v="2950d902c8b30585038c8f445df8ff3e2d2365ee"/>
    <n v="0.43517035099812862"/>
    <n v="0.34761725782857972"/>
    <n v="1.078955514697826"/>
    <n v="-0.26699652345429847"/>
    <n v="0.50846830650449182"/>
    <x v="0"/>
    <n v="0.79218620116375726"/>
    <x v="2"/>
  </r>
  <r>
    <s v="58198eaa58a3e1e8d88752892c6c0294893d5d8b"/>
    <s v="08b8509804bc32c20135ff23d321c7568d77dbea"/>
    <s v="ACTIVO"/>
    <s v="4dcf3dca56083c3a0fe91be33a9bd7cd9ba0109e"/>
    <n v="60"/>
    <s v="CAPTUR"/>
    <n v="2022"/>
    <s v="CAPTUR"/>
    <s v="2e892f86d188d01ec5691b7918003dc271108083"/>
    <s v="NUEVO"/>
    <n v="60"/>
    <d v="2021-03-29T00:00:00"/>
    <d v="2026-03-29T00:00:00"/>
    <m/>
    <n v="77330000"/>
    <n v="57330000"/>
    <n v="20000000"/>
    <n v="1649981"/>
    <s v="10b38286d0ce07306e01a8d181c6bb54393382de"/>
    <n v="-0.1348496699611593"/>
    <n v="0.13894761385434171"/>
    <n v="-1.235511654042984"/>
    <n v="-0.11183153178679579"/>
    <n v="0.27642467431606299"/>
    <x v="3"/>
    <n v="0.74136816242079395"/>
    <x v="2"/>
  </r>
  <r>
    <s v="987a962287ece33e6d694d205062f265ab87c20d"/>
    <s v="ecb92e7b529c614c339508a71e0edc66250c696b"/>
    <s v="ACTIVO"/>
    <s v="ed70a076f000238f2fdd4bb14c21b7645d6cec7b"/>
    <n v="46"/>
    <s v="USADOS"/>
    <n v="2020"/>
    <s v="USADOS MM"/>
    <m/>
    <s v="USADO"/>
    <n v="36"/>
    <d v="2021-03-16T00:00:00"/>
    <d v="2024-03-16T00:00:00"/>
    <m/>
    <n v="57000000"/>
    <n v="13049000"/>
    <n v="43951000"/>
    <n v="498887"/>
    <s v="7e550c4e4136820a2fa73809cb7d39457dab78e5"/>
    <n v="-0.61997309205417039"/>
    <n v="-1.965232873328975"/>
    <n v="0.28851061487099899"/>
    <n v="-0.21864777585815559"/>
    <n v="0.89520769348520657"/>
    <x v="4"/>
    <n v="0.22892982456140351"/>
    <x v="1"/>
  </r>
  <r>
    <s v="c3d6a5ba664db7bf3b562730d89940a2bdfa0d94"/>
    <s v="7f93e951464acf321d67b6912d163f3411fba5a2"/>
    <s v="ACTIVO"/>
    <s v="7d0c257a39e140c6bf1189355194ac49f96d7320"/>
    <n v="61"/>
    <s v="DUSTER"/>
    <n v="2019"/>
    <s v="DUSTER"/>
    <m/>
    <s v="NUEVO"/>
    <n v="84"/>
    <d v="2018-12-13T00:00:00"/>
    <d v="2025-12-13T00:00:00"/>
    <m/>
    <n v="59460000"/>
    <n v="31730000"/>
    <n v="27730000"/>
    <n v="733971"/>
    <s v="c9ac93af7de54e59c26cb0895d1f827e03675192"/>
    <n v="0.93242185864346494"/>
    <n v="-0.71404446089333296"/>
    <n v="1.185489993161002E-2"/>
    <n v="0.1202149750462192"/>
    <n v="-0.65174985443765243"/>
    <x v="0"/>
    <n v="0.53363605785401946"/>
    <x v="4"/>
  </r>
  <r>
    <s v="69f6798e71022bad893ab1ce152a028553764574"/>
    <s v="9988895e7d269c3f028eb6c5b9a9c97e027a96e5"/>
    <s v="ACTIVO"/>
    <s v="c28baa502860edb7be310d075797cf62fa51e354"/>
    <n v="27"/>
    <s v="LOGAN"/>
    <n v="2020"/>
    <s v="NUEVO LOGAN"/>
    <s v="2e892f86d188d01ec5691b7918003dc271108083"/>
    <s v="NUEVO"/>
    <n v="72"/>
    <d v="2019-11-21T00:00:00"/>
    <d v="2025-11-21T00:00:00"/>
    <m/>
    <n v="44490000"/>
    <n v="22245000"/>
    <n v="22245000"/>
    <n v="546962"/>
    <s v="7c620676a3142bbcb0d8a97ffebbdc12de3145fd"/>
    <n v="9.5583955533020917E-2"/>
    <n v="-0.85216124758390532"/>
    <n v="0.13042163490563341"/>
    <n v="0.34121705350976278"/>
    <n v="0.27642467431606299"/>
    <x v="1"/>
    <n v="0.5"/>
    <x v="4"/>
  </r>
  <r>
    <s v="c6cdd4ad7fe3d369e17c248b8c3b003089c4b548"/>
    <s v="155179413cfe190876f47d35a89c6290d8db0ce8"/>
    <s v="ACTIVO"/>
    <s v="d8ba6719c0380636db59c98c13519e2866caf91f"/>
    <n v="15"/>
    <s v="OROCH"/>
    <n v="2021"/>
    <s v="OROCH"/>
    <s v="aa53c8567ff812605778a953828db0859dac88bf"/>
    <s v="NUEVO"/>
    <n v="36"/>
    <d v="2021-12-03T00:00:00"/>
    <d v="2024-12-03T00:00:00"/>
    <m/>
    <n v="68255400"/>
    <n v="36093800"/>
    <n v="32161600"/>
    <n v="1325818"/>
    <s v="930702ec2c3e72d456d907ad7e50a046ee285aa5"/>
    <n v="-0.32889903879836369"/>
    <n v="-0.73388161626527393"/>
    <n v="-0.73906775490387622"/>
    <n v="0.52210458390289427"/>
    <n v="1.436642835258207"/>
    <x v="4"/>
    <n v="0.52880504692669006"/>
    <x v="4"/>
  </r>
  <r>
    <s v="dc78a2ff631ae3dd09d2c47b934694372faf1547"/>
    <s v="e6e789cd2f16f84947141b7eca90e961788969b3"/>
    <s v="ACTIVO"/>
    <s v="9b732f098fc8c584895c85ad257e84e1bbb6814e"/>
    <n v="59"/>
    <s v="USADOS"/>
    <n v="2018"/>
    <s v="USADOS MM"/>
    <m/>
    <s v="USADO"/>
    <n v="84"/>
    <d v="2020-06-23T00:00:00"/>
    <d v="2027-06-23T00:00:00"/>
    <m/>
    <n v="31000000"/>
    <n v="28000000"/>
    <n v="3000000"/>
    <n v="768413"/>
    <s v="e05a7593bcbc82d3470e473adb88137dfd0ae415"/>
    <n v="-0.38953946655999011"/>
    <n v="0.80356942512203167"/>
    <n v="1.276566739654533"/>
    <n v="-1.690706629608826E-2"/>
    <n v="-0.34235834485308059"/>
    <x v="0"/>
    <n v="0.90322580645161288"/>
    <x v="0"/>
  </r>
  <r>
    <s v="50a2b93db2b79601f5fd87873ccf3cd8069e43c7"/>
    <s v="0ae0314bc2687cda716bac3c3faa37ea959f0182"/>
    <s v="ACTIVO"/>
    <s v="332374b2b7921de83a34fd882bfb4141e02b091c"/>
    <n v="77"/>
    <s v="STEPWAY"/>
    <n v="2022"/>
    <s v="NUEVO STEPWAY PH2"/>
    <m/>
    <s v="NUEVO"/>
    <n v="36"/>
    <d v="2021-06-12T00:00:00"/>
    <d v="2024-06-12T00:00:00"/>
    <m/>
    <n v="68442300"/>
    <n v="23000000"/>
    <n v="45442300"/>
    <n v="798506"/>
    <s v="5e3c98b1bb0855a93259aebb90f7fa3ff5c1c2d8"/>
    <n v="1.7086193339922831"/>
    <n v="-1.525376810917179"/>
    <n v="-1.015723469843266"/>
    <n v="2.2783532331202001"/>
    <n v="0.97255557088134947"/>
    <x v="4"/>
    <n v="0.33604948986226352"/>
    <x v="1"/>
  </r>
  <r>
    <s v="4642db8f228fcdb74586ff6083ed9d5b9c04ccb7"/>
    <s v="59eaf2e5f3cbbf4e556f02f88521eb632b8cad31"/>
    <s v="ACTIVO"/>
    <s v="e6fe628ed1ecb4f422ee6848d702f45410650137"/>
    <n v="49"/>
    <s v="LOGAN"/>
    <n v="2018"/>
    <s v="NUEVO LOGAN"/>
    <m/>
    <s v="NUEVO"/>
    <n v="84"/>
    <d v="2017-05-25T00:00:00"/>
    <d v="2024-05-25T00:00:00"/>
    <m/>
    <n v="33980000"/>
    <n v="30582000"/>
    <n v="3398000"/>
    <n v="659209"/>
    <s v="d32b2544aa3cda758f28d956500fd6e0d7981c8d"/>
    <n v="-0.76551011868207364"/>
    <n v="0.79032357974038436"/>
    <n v="0.2245414900178134"/>
    <n v="-0.80219128081012314"/>
    <n v="-0.96114136402222416"/>
    <x v="0"/>
    <n v="0.9"/>
    <x v="0"/>
  </r>
  <r>
    <s v="e411de39236305e3baf5bd55ea39b6ab381af724"/>
    <s v="b97a3957c1898363fea6b9682c45d2e30e89a888"/>
    <s v="ACTIVO"/>
    <s v="ac4cf0c7abcdae09914607ba0408545023141170"/>
    <n v="220"/>
    <s v="KWID"/>
    <n v="2021"/>
    <s v="KWID"/>
    <s v="2e892f86d188d01ec5691b7918003dc271108083"/>
    <s v="NUEVO"/>
    <n v="84"/>
    <d v="2020-03-11T00:00:00"/>
    <d v="2027-03-11T00:00:00"/>
    <m/>
    <n v="40700000"/>
    <n v="42000000"/>
    <n v="0"/>
    <n v="904238"/>
    <s v="81ae215d271146ec62a3c5d28d832b3a220b9116"/>
    <n v="-1.8449097328390229"/>
    <n v="1.332101437402021"/>
    <n v="0.48612183982770601"/>
    <n v="-0.77750394980430393"/>
    <n v="-1.3478807510029389"/>
    <x v="0"/>
    <n v="1.031941031941032"/>
    <x v="0"/>
  </r>
  <r>
    <s v="abaac3d4cc6ac56df90357bab9eef5939351a25f"/>
    <s v="836e3fde0974f6a10898900c3a44ec299bdaa286"/>
    <s v="ACTIVO"/>
    <s v="4db898134df57de25ee14fc3156c0fe345e0de51"/>
    <n v="62"/>
    <s v="STEPWAY"/>
    <n v="2019"/>
    <s v="NUEVO STEPWAY"/>
    <m/>
    <s v="NUEVO"/>
    <n v="84"/>
    <d v="2018-12-27T00:00:00"/>
    <d v="2025-12-27T00:00:00"/>
    <m/>
    <n v="45770000"/>
    <n v="36220000"/>
    <n v="9550000"/>
    <n v="779821"/>
    <s v="f99cba83470b6744b02cb8a0d0c03e84221970cc"/>
    <n v="0.16835246884697261"/>
    <n v="0.34417560911094958"/>
    <n v="0.2094661248883162"/>
    <n v="-0.39394969845498251"/>
    <n v="-0.65174985443765243"/>
    <x v="0"/>
    <n v="0.79134804457067953"/>
    <x v="2"/>
  </r>
  <r>
    <s v="e620ba105e8338fe6fde8707295d2aded34e9fe3"/>
    <s v="eca1d8459040c388510aa6e1c7d6c1543963af39"/>
    <s v="ACTIVO"/>
    <s v="77a187d9631467b0be64469f0c5f8a6dea1b1f85"/>
    <n v="236"/>
    <s v="LOGAN"/>
    <n v="2017"/>
    <s v="NUEVO LOGAN"/>
    <m/>
    <s v="NUEVO"/>
    <n v="72"/>
    <d v="2016-12-14T00:00:00"/>
    <d v="2022-12-14T00:00:00"/>
    <m/>
    <n v="37940000"/>
    <n v="36043000"/>
    <n v="1897000"/>
    <n v="784362"/>
    <s v="2f839d4e329b7e981fba6dfc05564c7eaa27d9f7"/>
    <n v="-7.420924219953294E-2"/>
    <n v="0.99563418315592023"/>
    <n v="0.20003789573440731"/>
    <n v="-0.51853391061496745"/>
    <n v="-0.4197062222492236"/>
    <x v="1"/>
    <n v="0.95"/>
    <x v="0"/>
  </r>
  <r>
    <s v="50ffda258da5c7aa3ec6cb4e743a8ce139697dbc"/>
    <s v="e42680c08e74439603f77edaae0c45cb49a6836f"/>
    <s v="ACTIVO"/>
    <s v="b015fc4d0ad8050efb8f4d92b7490b29a1fa8737"/>
    <n v="38"/>
    <s v="STEPWAY"/>
    <n v="2022"/>
    <s v="NUEVO STEPWAY PH2"/>
    <s v="2e892f86d188d01ec5691b7918003dc271108083"/>
    <s v="NUEVO"/>
    <n v="84"/>
    <d v="2021-09-14T00:00:00"/>
    <d v="2028-09-14T00:00:00"/>
    <m/>
    <n v="68700000"/>
    <n v="33700000"/>
    <n v="35000000"/>
    <n v="703409"/>
    <s v="f00f1606f9686df6c4f674ed3907718435a75514"/>
    <n v="-6.2081156647207668E-2"/>
    <n v="-0.89101187122876657"/>
    <n v="-0.89715673486924186"/>
    <n v="-2.1221814727484061E-2"/>
    <n v="1.436642835258207"/>
    <x v="0"/>
    <n v="0.49053857350800584"/>
    <x v="4"/>
  </r>
  <r>
    <s v="a9775dc021b188b89ac11800d5a1770b2c4d3846"/>
    <s v="1699723e66b4a6ad112da27ceccb1c3050e9f1ba"/>
    <s v="ACTIVO"/>
    <s v="a65c60e59165d9af643419b26154ffd93f642835"/>
    <n v="27"/>
    <s v="STEPWAY"/>
    <n v="2018"/>
    <s v="NUEVO STEPWAY"/>
    <m/>
    <s v="NUEVO"/>
    <n v="48"/>
    <d v="2018-03-16T00:00:00"/>
    <d v="2022-03-16T00:00:00"/>
    <m/>
    <n v="49490000"/>
    <n v="25490000"/>
    <n v="24000000"/>
    <n v="699693"/>
    <s v="db38aae051445c1f320476595ec5710790c61966"/>
    <n v="1.1022150563760189"/>
    <n v="-0.79034819462590378"/>
    <n v="-0.48533889428396382"/>
    <n v="-0.35461545604320188"/>
    <n v="1.978077977031208"/>
    <x v="5"/>
    <n v="0.51505354617094368"/>
    <x v="4"/>
  </r>
  <r>
    <s v="072397f03722590136da54bd5105dfc8c2f8947b"/>
    <s v="336a488afd6f60284db75be9b3ecef32a00e0e74"/>
    <s v="ACTIVO"/>
    <s v="58464c00dc8337ea9400e9dbf885ffffcb81c578"/>
    <n v="76"/>
    <s v="KWID"/>
    <n v="2021"/>
    <s v="KWID"/>
    <s v="2e892f86d188d01ec5691b7918003dc271108083"/>
    <s v="NUEVO"/>
    <n v="72"/>
    <d v="2020-10-20T00:00:00"/>
    <d v="2026-10-20T00:00:00"/>
    <m/>
    <n v="40290000"/>
    <n v="21290000"/>
    <n v="19000000"/>
    <n v="493034"/>
    <s v="977d2d7691d404ed0e63704ec1471b1a8671ac9d"/>
    <n v="-8.633732775185822E-2"/>
    <n v="-0.73546696070835882"/>
    <n v="-0.6600232649211939"/>
    <n v="-0.11183153178679579"/>
    <n v="-0.96114136402222416"/>
    <x v="1"/>
    <n v="0.52841896252171749"/>
    <x v="4"/>
  </r>
  <r>
    <s v="839331368c759509bd0e07bda15ffc57c20860df"/>
    <s v="ab5e18d42c3beeaefd0f57b3f99b805542524cd8"/>
    <s v="ACTIVO"/>
    <s v="236d00d4f1760cf071da84eec797206f3746a858"/>
    <n v="60"/>
    <s v="KWID"/>
    <n v="2022"/>
    <s v="KWID"/>
    <s v="2e892f86d188d01ec5691b7918003dc271108083"/>
    <s v="NUEVO"/>
    <n v="72"/>
    <d v="2021-05-31T00:00:00"/>
    <d v="2027-05-31T00:00:00"/>
    <m/>
    <n v="41970000"/>
    <n v="29970000"/>
    <n v="12000000"/>
    <n v="753232"/>
    <s v="fc7bdc755b16bdb0247d7a6271249db666c6767c"/>
    <n v="-0.54720457874021866"/>
    <n v="2.6902737018712319E-2"/>
    <n v="-0.46241203996448682"/>
    <n v="-0.54070424971851827"/>
    <n v="-0.26501046745693763"/>
    <x v="1"/>
    <n v="0.71408148677626881"/>
    <x v="2"/>
  </r>
  <r>
    <s v="d71216507946e563dc2b502722e8d73414c9c177"/>
    <s v="e9e00867fed32274fa4c1d5630e9750034b09b11"/>
    <s v="ACTIVO"/>
    <s v="6034679304a053490b658600287c46099c2ebfc3"/>
    <n v="77"/>
    <s v="LOGAN"/>
    <n v="2022"/>
    <s v="NUEVO LOGAN PH2 Servicio Publico"/>
    <s v="2e892f86d188d01ec5691b7918003dc271108083"/>
    <s v="NUEVO"/>
    <n v="72"/>
    <d v="2021-07-26T00:00:00"/>
    <d v="2027-07-26T00:00:00"/>
    <m/>
    <n v="46959072"/>
    <n v="46959072"/>
    <n v="0"/>
    <n v="1113828"/>
    <s v="2141bd06ec949dc96e6cd2fa75a8353e56eae24c"/>
    <n v="-0.207618183275111"/>
    <n v="1.2009447865714571"/>
    <n v="-0.30432305999912118"/>
    <n v="-0.77233488118349169"/>
    <n v="-1.425228628399082"/>
    <x v="1"/>
    <n v="1"/>
    <x v="0"/>
  </r>
  <r>
    <s v="8ebfe583cf5e3b85235697257b8b8e032522e90e"/>
    <s v="6c9063a2ed99b5b3eefceba0b5ac355b547f7ad5"/>
    <s v="ACTIVO"/>
    <s v="3442fd2b0a938d687196a2165725a50c271c2935"/>
    <n v="61"/>
    <s v="CAPTUR"/>
    <n v="2020"/>
    <s v="CAPTUR"/>
    <s v="2e892f86d188d01ec5691b7918003dc271108083"/>
    <s v="NUEVO"/>
    <n v="24"/>
    <d v="2020-05-02T00:00:00"/>
    <d v="2022-05-02T00:00:00"/>
    <m/>
    <n v="68250000"/>
    <n v="34125000"/>
    <n v="34125000"/>
    <n v="1594451"/>
    <s v="d087e61ba1153cd65cef59d4319bb1223fff39d1"/>
    <n v="-0.1348496699611593"/>
    <n v="-0.85216124758390532"/>
    <n v="-4.4146365390986242"/>
    <n v="0.72456585645300475"/>
    <n v="1.823382222238922"/>
    <x v="2"/>
    <n v="0.5"/>
    <x v="4"/>
  </r>
  <r>
    <s v="ccbcbcdf303791e3fd1866f4b8de3590192b1307"/>
    <s v="d036a939acce76a70dfa82acc0506488191d1c39"/>
    <s v="ACTIVO"/>
    <s v="06eeab863e8063bd4a1a230893738e0ad889e60a"/>
    <n v="59"/>
    <s v="KANGOO"/>
    <n v="2018"/>
    <s v="KANGOO Serv. Particular"/>
    <m/>
    <s v="NUEVO"/>
    <n v="84"/>
    <d v="2018-09-17T00:00:00"/>
    <d v="2025-09-17T00:00:00"/>
    <m/>
    <n v="44790000"/>
    <n v="40311000"/>
    <n v="4479000"/>
    <n v="870578"/>
    <s v="dab5ce77fbc7f176a43e1ea3adb849113df8a09f"/>
    <n v="-0.8018943753390495"/>
    <n v="0.79032357974038436"/>
    <n v="0.24898836987965761"/>
    <n v="-0.27086950802706439"/>
    <n v="-0.34235834485308059"/>
    <x v="0"/>
    <n v="0.9"/>
    <x v="0"/>
  </r>
  <r>
    <s v="362785c7f817320d8d9cef7e53e77755ef641419"/>
    <s v="5f5b4d12fedca055b36a804820293cd5198f32e4"/>
    <s v="ACTIVO"/>
    <s v="f92259594cc36db09951704e2e59eef51308995c"/>
    <n v="27"/>
    <s v="LOGAN"/>
    <n v="2020"/>
    <s v="NUEVO LOGAN"/>
    <s v="2e892f86d188d01ec5691b7918003dc271108083"/>
    <s v="NUEVO"/>
    <n v="72"/>
    <d v="2019-03-10T00:00:00"/>
    <d v="2025-03-10T00:00:00"/>
    <m/>
    <n v="34990000"/>
    <n v="31491000"/>
    <n v="3499000"/>
    <n v="765856"/>
    <s v="7c620676a3142bbcb0d8a97ffebbdc12de3145fd"/>
    <n v="1.1022150563760189"/>
    <n v="0.79032357974038436"/>
    <n v="0.16994387989697479"/>
    <n v="0.32354185251241269"/>
    <n v="1.281947080465921"/>
    <x v="1"/>
    <n v="0.9"/>
    <x v="0"/>
  </r>
  <r>
    <s v="49aa80c235aab1facbe59503055ef20c7fd80147"/>
    <s v="500fa36fcd0937488f0522556a9151f5e116ecd2"/>
    <s v="ACTIVO"/>
    <s v="09f4ca08e9c1ac0cdf9deca10727fd9a28af9054"/>
    <n v="291"/>
    <s v="OROCH"/>
    <n v="2022"/>
    <s v="OROCH"/>
    <s v="aa53c8567ff812605778a953828db0859dac88bf"/>
    <s v="NUEVO"/>
    <n v="48"/>
    <d v="2021-06-21T00:00:00"/>
    <d v="2025-06-21T00:00:00"/>
    <m/>
    <n v="78520000"/>
    <n v="62816000"/>
    <n v="15704000"/>
    <n v="1732970"/>
    <s v="c4635272f238ecd586953b535745e7ed186b29b1"/>
    <n v="-0.91104714530997699"/>
    <n v="0.37970237290931202"/>
    <n v="0.36755510485368181"/>
    <n v="0.60508051527589035"/>
    <n v="-0.96114136402222416"/>
    <x v="5"/>
    <n v="0.8"/>
    <x v="2"/>
  </r>
  <r>
    <s v="30b8eda77f2a21d1c39e6b5ea6791df11493aa40"/>
    <s v="570f5aa57c857492ad3a556fdef381eb20b2f893"/>
    <s v="ACTIVO"/>
    <s v="40caf97a616318873ba6061017861521a8432813"/>
    <n v="61"/>
    <s v="LOGAN"/>
    <n v="2018"/>
    <s v="NUEVO LOGAN"/>
    <m/>
    <s v="NUEVO"/>
    <n v="84"/>
    <d v="2017-03-31T00:00:00"/>
    <d v="2024-03-31T00:00:00"/>
    <m/>
    <n v="38420000"/>
    <n v="23420000"/>
    <n v="15000000"/>
    <n v="526269"/>
    <s v="61500dd3b3e62df59a143975cf9b5e6ea3b6a0c9"/>
    <n v="0.45942652210277918"/>
    <n v="-0.40220932651185559"/>
    <n v="0.76277755476709586"/>
    <n v="-0.64195944686925988"/>
    <n v="-0.26501046745693763"/>
    <x v="0"/>
    <n v="0.60957834461218119"/>
    <x v="2"/>
  </r>
  <r>
    <s v="720d4defe604de9b5fe700dd5ff43e2febfa7321"/>
    <s v="c02883ae044d2f1d4c354d80c0e0d2686c50458a"/>
    <s v="ACTIVO"/>
    <s v="436c54f5b94298880918c6dd867e76b0c1e55269"/>
    <n v="49"/>
    <s v="SANDERO"/>
    <n v="2017"/>
    <s v="NUEVO SANDERO"/>
    <m/>
    <s v="NUEVO"/>
    <n v="84"/>
    <d v="2017-05-01T00:00:00"/>
    <d v="2024-05-01T00:00:00"/>
    <m/>
    <n v="37940000"/>
    <n v="27940000"/>
    <n v="10000000"/>
    <n v="557844"/>
    <s v="ec864d326046a09cd623dc375f247c93a8c47de2"/>
    <n v="0.70198823314928471"/>
    <n v="0.1186537827995212"/>
    <n v="0.24142432597750019"/>
    <n v="-0.53143467652111531"/>
    <n v="-0.88379348662608126"/>
    <x v="0"/>
    <n v="0.73642593568792836"/>
    <x v="2"/>
  </r>
  <r>
    <s v="51295c330c178281936489c8cdc5f9fd60b62e9e"/>
    <s v="47fe0eb5d218c77b544c6568d067be4599406794"/>
    <s v="ACTIVO"/>
    <s v="93758adf11c46efe844e91612cf2940e4197d07c"/>
    <n v="83"/>
    <s v="STEPWAY"/>
    <n v="2019"/>
    <s v="NUEVO STEPWAY"/>
    <s v="2e892f86d188d01ec5691b7918003dc271108083"/>
    <s v="NUEVO"/>
    <n v="84"/>
    <d v="2019-08-14T00:00:00"/>
    <d v="2026-08-14T00:00:00"/>
    <m/>
    <n v="46360000"/>
    <n v="34547084"/>
    <n v="11812916"/>
    <n v="719079"/>
    <s v="2d7a182e8b5fd5e1e55a138fd5fb197a2fee7158"/>
    <n v="-0.82615054644370001"/>
    <n v="0.1546475855114729"/>
    <n v="-0.22141005363219579"/>
    <n v="-0.71595140820063896"/>
    <n v="-0.26501046745693763"/>
    <x v="0"/>
    <n v="0.74519163071613459"/>
    <x v="2"/>
  </r>
  <r>
    <s v="f1646617c4b0f30ff4d8cc5f2880e1816c0eceb1"/>
    <s v="0ece648c6d04903254a262782559e850611972a3"/>
    <s v="ACTIVO"/>
    <s v="332374b2b7921de83a34fd882bfb4141e02b091c"/>
    <n v="236"/>
    <s v="DUSTER"/>
    <n v="2022"/>
    <s v="NUEVA DUSTER"/>
    <s v="2e892f86d188d01ec5691b7918003dc271108083"/>
    <s v="NUEVO"/>
    <n v="24"/>
    <d v="2021-06-12T00:00:00"/>
    <d v="2023-06-12T00:00:00"/>
    <m/>
    <n v="83800000"/>
    <n v="29800000"/>
    <n v="54000000"/>
    <n v="1476522"/>
    <s v="0f9b5dd1053091f7cd0591c9ce15485174f94dc7"/>
    <n v="0.27750523881790012"/>
    <n v="-1.445062990144284"/>
    <n v="-1.489990409739363"/>
    <n v="0.99838642998389182"/>
    <n v="-0.1103147126646518"/>
    <x v="2"/>
    <n v="0.35560859188544153"/>
    <x v="1"/>
  </r>
  <r>
    <s v="616589ca6a2e840ade730356a0e0f54405ae683d"/>
    <s v="5bacbf2f36b5691b82ffa3b6fbf2c5a2812e9a33"/>
    <s v="ACTIVO"/>
    <s v="a77c76312e7298e8d8cbf37d37191bb75af8eded"/>
    <n v="60"/>
    <s v="STEPWAY"/>
    <n v="2021"/>
    <s v="NUEVO STEPWAY PH2"/>
    <s v="2e892f86d188d01ec5691b7918003dc271108083"/>
    <s v="NUEVO"/>
    <n v="84"/>
    <d v="2020-10-26T00:00:00"/>
    <d v="2027-10-26T00:00:00"/>
    <m/>
    <n v="58307000"/>
    <n v="58759152"/>
    <n v="0"/>
    <n v="1316998"/>
    <s v="026f2dbff0f657cf8b51a37de1e13584f2ccb0a9"/>
    <n v="-0.52294840763556816"/>
    <n v="1.2327871382463991"/>
    <n v="0.99991102471514426"/>
    <n v="-0.81612426730255117"/>
    <n v="1.281947080465921"/>
    <x v="0"/>
    <n v="1.00775467782599"/>
    <x v="0"/>
  </r>
  <r>
    <s v="cd609d3b4ba5b43856816819707c87d490c14149"/>
    <s v="95e7ce75ec1f371228ef76242f59278d5ed71308"/>
    <s v="ACTIVO"/>
    <s v="13be1295dd7aef89150dea4918c052b05e10de48"/>
    <n v="51"/>
    <s v="USADOS"/>
    <n v="2017"/>
    <s v="USADOS MM"/>
    <m/>
    <s v="USADO"/>
    <n v="48"/>
    <d v="2018-12-28T00:00:00"/>
    <d v="2022-12-28T00:00:00"/>
    <m/>
    <n v="37000000"/>
    <n v="17000000"/>
    <n v="20000000"/>
    <n v="499756"/>
    <s v="c7093c3b30a4a709fd8615f4457ce8502fa1b486"/>
    <n v="0.28963332437022532"/>
    <n v="-1.0186293044073129"/>
    <n v="-0.2648008150077798"/>
    <n v="0.73931200707288813"/>
    <n v="1.5139907126543499"/>
    <x v="5"/>
    <n v="0.45945945945945948"/>
    <x v="4"/>
  </r>
  <r>
    <s v="a1563f2c28892080415387d33f47a160b8877caf"/>
    <s v="f7b8eaa6c3e1fdac3c56bacd9537631b02b456fb"/>
    <s v="ACTIVO"/>
    <s v="3a0535153a5f5fc7c8dcca47c9a725208db375aa"/>
    <n v="49"/>
    <s v="STEPWAY"/>
    <n v="2021"/>
    <s v="NUEVO STEPWAY PH2"/>
    <s v="2e892f86d188d01ec5691b7918003dc271108083"/>
    <s v="NUEVO"/>
    <n v="72"/>
    <d v="2021-02-17T00:00:00"/>
    <d v="2027-02-17T00:00:00"/>
    <m/>
    <n v="55436500"/>
    <n v="38805550"/>
    <n v="16630950"/>
    <n v="931524"/>
    <s v="0e1cad2c67fa2a907683ad47c51b4214fd47327c"/>
    <n v="-0.41379563766464073"/>
    <n v="-3.091883392176074E-2"/>
    <n v="0.13042163490563341"/>
    <n v="0.54446991644517162"/>
    <n v="-1.270532873606796"/>
    <x v="1"/>
    <n v="0.7"/>
    <x v="2"/>
  </r>
  <r>
    <s v="2fff7fbd7a52330e141092071aab44e3e809b0c3"/>
    <s v="98d8c93b2e9d28463c0c757958c8b6dc9306f81f"/>
    <s v="ACTIVO"/>
    <s v="1ff25d27b02cec75af9b69c7b7ee096d87a6e4b7"/>
    <n v="236"/>
    <s v="DUSTER"/>
    <n v="2022"/>
    <s v="NUEVA DUSTER"/>
    <s v="2e892f86d188d01ec5691b7918003dc271108083"/>
    <s v="NUEVO"/>
    <n v="60"/>
    <d v="2021-09-07T00:00:00"/>
    <d v="2026-09-07T00:00:00"/>
    <m/>
    <n v="61250000"/>
    <n v="30900000"/>
    <n v="30350000"/>
    <n v="878723"/>
    <s v="e05a7593bcbc82d3470e473adb88137dfd0ae415"/>
    <n v="0.3745299232365023"/>
    <n v="-0.8337251933996529"/>
    <n v="-1.3010930493583459"/>
    <n v="-0.79576529278087282"/>
    <n v="1.823382222238922"/>
    <x v="3"/>
    <n v="0.5044897959183674"/>
    <x v="4"/>
  </r>
  <r>
    <s v="a58118cf3293c361e9fa492f4775ea9e8d84a6d9"/>
    <s v="b4e9ebb5b1293ec36fed3ad65083bf5d9c8a96e8"/>
    <s v="ACTIVO"/>
    <s v="332374b2b7921de83a34fd882bfb4141e02b091c"/>
    <n v="61"/>
    <s v="STEPWAY"/>
    <n v="2022"/>
    <s v="NUEVO STEPWAY PH2"/>
    <m/>
    <s v="NUEVO"/>
    <n v="84"/>
    <d v="2021-12-23T00:00:00"/>
    <d v="2028-12-23T00:00:00"/>
    <m/>
    <n v="69410300"/>
    <n v="69410300"/>
    <n v="0"/>
    <n v="1533152"/>
    <s v="f268b19e1bfbcb40253adf266d11628fda515d56"/>
    <n v="-1.7963973906297219"/>
    <n v="1.2009447865714571"/>
    <n v="-0.1462340800337556"/>
    <n v="-0.49093196704374031"/>
    <n v="4.4381042127634142E-2"/>
    <x v="0"/>
    <n v="1"/>
    <x v="0"/>
  </r>
  <r>
    <s v="a48c34a22c0c687d7ce188ad0a95d8963054cbff"/>
    <s v="5202b8ddacfb3d3a6b52cead3f13e45143247664"/>
    <s v="ACTIVO"/>
    <s v="93758adf11c46efe844e91612cf2940e4197d07c"/>
    <n v="74"/>
    <s v="SANDERO"/>
    <n v="2020"/>
    <s v="NUEVO SANDERO"/>
    <s v="2e892f86d188d01ec5691b7918003dc271108083"/>
    <s v="NUEVO"/>
    <n v="84"/>
    <d v="2019-08-23T00:00:00"/>
    <d v="2026-08-23T00:00:00"/>
    <m/>
    <n v="35990000"/>
    <n v="19990000"/>
    <n v="16000000"/>
    <n v="395320"/>
    <s v="cfff2798968beabd4a75557f5efa4642e73d04b9"/>
    <n v="0.50793886431208024"/>
    <n v="-0.6245454355172233"/>
    <n v="-0.8639185268315237"/>
    <n v="0.19020085841091"/>
    <n v="-0.18766259006079469"/>
    <x v="0"/>
    <n v="0.55543206446235061"/>
    <x v="4"/>
  </r>
  <r>
    <s v="cb5a34008b4f42c9ca68abc1d6e4d7fcb627b249"/>
    <s v="7c95e722d46454c97196c5842d552ca7cf6bae2c"/>
    <s v="ACTIVO"/>
    <s v="9b73c2b648f019fae020a9be3006e81291c0fbe5"/>
    <n v="38"/>
    <s v="KWID"/>
    <n v="2021"/>
    <s v="KWID"/>
    <s v="2e892f86d188d01ec5691b7918003dc271108083"/>
    <s v="NUEVO"/>
    <n v="84"/>
    <d v="2020-12-14T00:00:00"/>
    <d v="2027-12-14T00:00:00"/>
    <m/>
    <n v="39620000"/>
    <n v="33620000"/>
    <n v="6000000"/>
    <n v="735170"/>
    <s v="e930ed8a49045100853f6396856eaf443e98b2ef"/>
    <n v="-0.3531552099030143"/>
    <n v="0.57910550313217479"/>
    <n v="0.68373306478441309"/>
    <n v="-0.45701140629845949"/>
    <n v="-1.270532873606796"/>
    <x v="0"/>
    <n v="0.84856133266027256"/>
    <x v="0"/>
  </r>
  <r>
    <s v="c344b8517f5f933ff1fa24533cc97ff1dcfa62f5"/>
    <s v="5490cb3e261db1acd1958f5ce4a6041d10f8d4ac"/>
    <s v="ACTIVO"/>
    <s v="44f5f8de4291a4a16492fe0b13036cffd8ffdb43"/>
    <n v="59"/>
    <s v="ALASKAN"/>
    <n v="2021"/>
    <s v="ALASKAN"/>
    <s v="aa53c8567ff812605778a953828db0859dac88bf"/>
    <s v="NUEVO"/>
    <n v="84"/>
    <d v="2020-05-26T00:00:00"/>
    <d v="2027-05-26T00:00:00"/>
    <m/>
    <n v="99990000"/>
    <n v="79990000"/>
    <n v="20000000"/>
    <n v="1836580"/>
    <s v="dc07912f5d15c97d02d6d510bd9579fe85bc5dde"/>
    <n v="-0.89891905975765174"/>
    <n v="0.37962024045470028"/>
    <n v="0.13042163490563341"/>
    <n v="-0.76422149461384015"/>
    <n v="0.35377255171220601"/>
    <x v="0"/>
    <n v="0.79997999799980002"/>
    <x v="2"/>
  </r>
  <r>
    <s v="62a78d321bb52cdf098a6e7178bae7d604e7f3c9"/>
    <s v="28e930487b89e37dd63e43ff98002ebe90b57eb4"/>
    <s v="ACTIVO"/>
    <s v="b015fc4d0ad8050efb8f4d92b7490b29a1fa8737"/>
    <n v="236"/>
    <s v="SANDERO"/>
    <n v="2022"/>
    <s v="NUEVO SANDERO PH2"/>
    <s v="2e892f86d188d01ec5691b7918003dc271108083"/>
    <s v="NUEVO"/>
    <n v="84"/>
    <d v="2021-10-21T00:00:00"/>
    <d v="2028-10-21T00:00:00"/>
    <m/>
    <n v="47557300"/>
    <n v="47557300"/>
    <n v="0"/>
    <n v="1075454"/>
    <s v="e05a7593bcbc82d3470e473adb88137dfd0ae415"/>
    <n v="-0.122721584408834"/>
    <n v="1.2009447865714571"/>
    <n v="0.16994387989697479"/>
    <n v="-5.8726935708078278E-2"/>
    <n v="-0.80644560922993824"/>
    <x v="0"/>
    <n v="1"/>
    <x v="0"/>
  </r>
  <r>
    <s v="a1fe918c9c1e5aa3f382ea704d285a059649f65c"/>
    <s v="77ac7ecdcd475c1bfad71d2055d74176039aa0b6"/>
    <s v="ACTIVO"/>
    <s v="b4630e0577758b79c643a996bb67248441df3012"/>
    <n v="49"/>
    <s v="OROCH"/>
    <n v="2019"/>
    <s v="OROCH"/>
    <s v="aa53c8567ff812605778a953828db0859dac88bf"/>
    <s v="NUEVO"/>
    <n v="60"/>
    <d v="2019-05-02T00:00:00"/>
    <d v="2024-05-02T00:00:00"/>
    <m/>
    <n v="63842100"/>
    <n v="30800000"/>
    <n v="33042100"/>
    <n v="754187"/>
    <s v="ec864d326046a09cd623dc375f247c93a8c47de2"/>
    <n v="0.72624440425393522"/>
    <n v="-0.92426522034137626"/>
    <n v="-0.80752609299889344"/>
    <n v="1.065167450975232"/>
    <n v="-0.72909773183379534"/>
    <x v="3"/>
    <n v="0.48244027060513361"/>
    <x v="4"/>
  </r>
  <r>
    <s v="9dff0d54f4edb8e990be14f665440a2c414d0e84"/>
    <s v="8dc09ae6b2a8e2b8e70646fe795ccf69c9ee30b5"/>
    <s v="ACTIVO"/>
    <s v="85ace3a84a80c0e854519914fde3b46a8c91f803"/>
    <n v="15"/>
    <s v="LOGAN"/>
    <n v="2020"/>
    <s v="NUEVO LOGAN PH2"/>
    <s v="2e892f86d188d01ec5691b7918003dc271108083"/>
    <s v="NUEVO"/>
    <n v="60"/>
    <d v="2020-03-01T00:00:00"/>
    <d v="2025-03-01T00:00:00"/>
    <m/>
    <n v="51494000"/>
    <n v="41844000"/>
    <n v="9650000"/>
    <n v="1062132"/>
    <s v="18eceeb5197751c2e147ee8da1b88e8ee3917f26"/>
    <n v="0.1077120410853462"/>
    <n v="0.4314386992758788"/>
    <n v="0.80229979975843724"/>
    <n v="0.1736056721363107"/>
    <n v="4.4381042127634142E-2"/>
    <x v="3"/>
    <n v="0.81259952615838738"/>
    <x v="0"/>
  </r>
  <r>
    <s v="4d14b2eb3bc4c490fb2b569024d3957471f9e540"/>
    <s v="585af12945de8acefe31c6b80d9474fff6386a2c"/>
    <s v="ACTIVO"/>
    <s v="82ccd7fa351b34c3ede8e4e91b713dc3fcfdcb57"/>
    <n v="61"/>
    <s v="ALASKAN"/>
    <n v="2021"/>
    <s v="ALASKAN SERV. PUBLICO"/>
    <s v="aa53c8567ff812605778a953828db0859dac88bf"/>
    <s v="NUEVO"/>
    <n v="72"/>
    <d v="2020-09-11T00:00:00"/>
    <d v="2026-09-11T00:00:00"/>
    <m/>
    <n v="103715500"/>
    <n v="43715500"/>
    <n v="60000000"/>
    <n v="1081458"/>
    <s v="7ff7deeb7eff0b09f4dc8ce4bdcc24fc3c9a3b52"/>
    <n v="-1.0687122574902059"/>
    <n v="-1.1745219864628871"/>
    <n v="0.32803285986234038"/>
    <n v="1.4739443940395911"/>
    <n v="0.19907679691992"/>
    <x v="1"/>
    <n v="0.421494376443251"/>
    <x v="4"/>
  </r>
  <r>
    <s v="4d79dcea96312726ab2f13293b50285510239227"/>
    <s v="65a2a8133fc700f98f213e905edfdbfa956e6763"/>
    <s v="ACTIVO"/>
    <s v="a7dd55b98ce047d2fdb9afbcfc3cfad027700d30"/>
    <n v="59"/>
    <s v="CAPTUR"/>
    <n v="2021"/>
    <s v="CAPTUR"/>
    <s v="2e892f86d188d01ec5691b7918003dc271108083"/>
    <s v="NUEVO"/>
    <n v="72"/>
    <d v="2020-09-17T00:00:00"/>
    <d v="2026-09-17T00:00:00"/>
    <m/>
    <n v="80170000"/>
    <n v="30170000"/>
    <n v="50000000"/>
    <n v="779554"/>
    <s v="6c55b3ba21e9cb7dc2512cad991949cb9fc0980d"/>
    <n v="-1.044456086385555"/>
    <n v="-1.359995757466665"/>
    <n v="0.36755510485368181"/>
    <n v="0.68856293173398719"/>
    <n v="-0.4197062222492236"/>
    <x v="1"/>
    <n v="0.37632530871897218"/>
    <x v="1"/>
  </r>
  <r>
    <s v="1a91d38d736ea4706feb21120a761dd3fd2e02af"/>
    <s v="00be5aef83d8aa27a630f1f018c198cb2a5f4aaf"/>
    <s v="ACTIVO"/>
    <s v="d665beabbfadc3c34987b3aefaba169224567213"/>
    <n v="15"/>
    <s v="MASTER"/>
    <n v="2021"/>
    <s v="MASTER"/>
    <s v="aa53c8567ff812605778a953828db0859dac88bf"/>
    <s v="NUEVO"/>
    <n v="72"/>
    <d v="2020-10-20T00:00:00"/>
    <d v="2026-10-20T00:00:00"/>
    <m/>
    <n v="149510000"/>
    <n v="99510000"/>
    <n v="50000000"/>
    <n v="2364121"/>
    <s v="930702ec2c3e72d456d907ad7e50a046ee285aa5"/>
    <n v="0.14409629774232199"/>
    <n v="-0.1722784320462693"/>
    <n v="0.36755510485368181"/>
    <n v="1.183358035719202"/>
    <n v="-0.72909773183379534"/>
    <x v="1"/>
    <n v="0.66557420908300446"/>
    <x v="2"/>
  </r>
  <r>
    <s v="92d086093a93212b3ae0a0c657482d67523f3f1d"/>
    <s v="33a914ccd101bd1fc0ed3a8b9f93af23d179f831"/>
    <s v="ACTIVO"/>
    <s v="f92259594cc36db09951704e2e59eef51308995c"/>
    <n v="62"/>
    <s v="STEPWAY"/>
    <n v="2020"/>
    <s v="NUEVO STEPWAY"/>
    <s v="2e892f86d188d01ec5691b7918003dc271108083"/>
    <s v="NUEVO"/>
    <n v="72"/>
    <d v="2019-12-08T00:00:00"/>
    <d v="2025-12-08T00:00:00"/>
    <m/>
    <n v="47990000"/>
    <n v="25000000"/>
    <n v="22990000"/>
    <n v="609570"/>
    <s v="f99cba83470b6744b02cb8a0d0c03e84221970cc"/>
    <n v="1.187111655242296"/>
    <n v="-0.76616951745987349"/>
    <n v="0.2094661248883162"/>
    <n v="4.9099955207404629E-2"/>
    <n v="1.5139907126543499"/>
    <x v="1"/>
    <n v="0.52094186288810174"/>
    <x v="4"/>
  </r>
  <r>
    <s v="fa159aa0febda7407d54890e81624bb600a4db02"/>
    <s v="023ca3643205fbe2004e14e3bde1c9ce8e9b6db5"/>
    <s v="ACTIVO"/>
    <s v="b6a494ba9e14f7b984adead0c3e1c20aece37e79"/>
    <n v="62"/>
    <s v="LOGAN"/>
    <n v="2021"/>
    <s v="NUEVO LOGAN PH2"/>
    <s v="2e892f86d188d01ec5691b7918003dc271108083"/>
    <s v="NUEVO"/>
    <n v="72"/>
    <d v="2020-12-18T00:00:00"/>
    <d v="2026-12-18T00:00:00"/>
    <m/>
    <n v="44613200"/>
    <n v="45713200"/>
    <n v="0"/>
    <n v="1074728"/>
    <s v="1a54234f7c81795f4271e355943d9c170a12a279"/>
    <n v="-0.69274160536812202"/>
    <n v="1.3021891105639469"/>
    <n v="0.56516632981038883"/>
    <n v="1.393341242400137"/>
    <n v="0.58581618390063472"/>
    <x v="1"/>
    <n v="1.0246563797261796"/>
    <x v="0"/>
  </r>
  <r>
    <s v="e260b7e0513ede7497401804ecd98a676d29908f"/>
    <s v="c3f4fa8548be8476efb286431f52de32603be85b"/>
    <s v="ACTIVO"/>
    <s v="a77c76312e7298e8d8cbf37d37191bb75af8eded"/>
    <n v="62"/>
    <s v="SANDERO"/>
    <n v="2021"/>
    <s v="NUEVO SANDERO PH2"/>
    <s v="2e892f86d188d01ec5691b7918003dc271108083"/>
    <s v="NUEVO"/>
    <n v="84"/>
    <d v="2020-11-20T00:00:00"/>
    <d v="2027-11-20T00:00:00"/>
    <m/>
    <n v="41724000"/>
    <n v="41724000"/>
    <n v="0"/>
    <n v="810766"/>
    <s v="1a54234f7c81795f4271e355943d9c170a12a279"/>
    <n v="-1.044456086385555"/>
    <n v="1.2009447865714571"/>
    <n v="0.60468857480173022"/>
    <n v="-0.83748725059384277"/>
    <n v="0.74051193869292065"/>
    <x v="0"/>
    <n v="1"/>
    <x v="0"/>
  </r>
  <r>
    <s v="2da790514ad64a576eb4829663c1967036290229"/>
    <s v="2c0f0426a1fc527917c058a95478dff85ad8e6ae"/>
    <s v="ACTIVO"/>
    <s v="717ac4a931a014833e77c82ad9812385e09e88a3"/>
    <n v="220"/>
    <s v="DUSTER"/>
    <n v="2021"/>
    <s v="DUSTER"/>
    <s v="2e892f86d188d01ec5691b7918003dc271108083"/>
    <s v="NUEVO"/>
    <n v="27"/>
    <d v="2020-02-10T00:00:00"/>
    <d v="2022-05-10T00:00:00"/>
    <m/>
    <n v="72890000"/>
    <n v="28290000"/>
    <n v="44600000"/>
    <n v="1112845"/>
    <s v="d5dc515a8564af9c1f984f09918a2ce99eeb6f02"/>
    <n v="0.54432312096905611"/>
    <n v="-1.3115680169222781"/>
    <n v="-4.4146365390986242"/>
    <n v="0.86247119058747324"/>
    <n v="1.2045992030697781"/>
    <x v="4"/>
    <n v="0.38811908355055563"/>
    <x v="1"/>
  </r>
  <r>
    <s v="9a644c221b1811f103307c226ab21438c03a04c3"/>
    <s v="9ef25831a927df12f63486f5126ac33cc21f416d"/>
    <s v="ACTIVO"/>
    <s v="3d7be7f440edf6a30ead4b8bb34bd0ee10eb3cc2"/>
    <n v="49"/>
    <s v="LOGAN"/>
    <n v="2021"/>
    <s v="NUEVO LOGAN PH2"/>
    <s v="2e892f86d188d01ec5691b7918003dc271108083"/>
    <s v="NUEVO"/>
    <n v="72"/>
    <d v="2020-09-16T00:00:00"/>
    <d v="2026-09-16T00:00:00"/>
    <m/>
    <n v="45890000"/>
    <n v="32398340"/>
    <n v="13491660"/>
    <n v="695211"/>
    <s v="f248186f337874bbfd7745580f6a68009b7211aa"/>
    <n v="-0.60784500650184503"/>
    <n v="-6.2815615118963757E-3"/>
    <n v="-0.7120946131421857"/>
    <n v="-0.7955409258624403"/>
    <n v="-0.65174985443765243"/>
    <x v="1"/>
    <n v="0.70599999999999996"/>
    <x v="2"/>
  </r>
  <r>
    <s v="0d91bad0e439d0ac28362e4a6029e51f96432754"/>
    <s v="a0a3f9f1ac2897cd71d5055a87f6bf20b54e31d1"/>
    <s v="ACTIVO"/>
    <s v="124edca39b8159aadaf3c08b9fe65fc5e651b829"/>
    <n v="236"/>
    <s v="SANDERO"/>
    <n v="2022"/>
    <s v="NUEVO SANDERO PH2"/>
    <s v="2e892f86d188d01ec5691b7918003dc271108083"/>
    <s v="NUEVO"/>
    <n v="60"/>
    <d v="2021-09-24T00:00:00"/>
    <d v="2026-09-24T00:00:00"/>
    <m/>
    <n v="46550000"/>
    <n v="34500000"/>
    <n v="12050000"/>
    <n v="869994"/>
    <s v="373e0d63cac8bf96eefec2abf3828a28fc0aa41d"/>
    <n v="0.13196821218999669"/>
    <n v="0.1380048204459095"/>
    <n v="-2.7667345059731379E-2"/>
    <n v="-0.35744028865086419"/>
    <n v="0.66316406129677774"/>
    <x v="3"/>
    <n v="0.74113856068743289"/>
    <x v="2"/>
  </r>
  <r>
    <s v="240ead6cff5506d90d8e145acf45cb528f0e62ed"/>
    <s v="03f039388f128688ace1c9e86dabf1180c59d743"/>
    <s v="ACTIVO"/>
    <s v="a65c60e59165d9af643419b26154ffd93f642835"/>
    <n v="7"/>
    <s v="OROCH"/>
    <n v="2018"/>
    <s v="OROCH"/>
    <m/>
    <s v="NUEVO"/>
    <n v="84"/>
    <d v="2018-03-23T00:00:00"/>
    <d v="2025-03-23T00:00:00"/>
    <m/>
    <n v="61240000"/>
    <n v="35000000"/>
    <n v="26240000"/>
    <n v="680804"/>
    <s v="cb6e7d6ed0d58f271329ebc739164490e967e61e"/>
    <n v="0.59283546317835722"/>
    <n v="-0.55847723616651535"/>
    <n v="-6.6784882262362108E-2"/>
    <n v="1.3804234351479171E-2"/>
    <n v="0.43112042910834891"/>
    <x v="0"/>
    <n v="0.57152188112344871"/>
    <x v="4"/>
  </r>
  <r>
    <s v="da1111f5b1481d9223460f2bd96b79eebb854bbf"/>
    <s v="dcca95b2eec5409826c09f7e6a82dc8d893f7329"/>
    <s v="ACTIVO"/>
    <s v="7e56e2af0ef46a9f3840a5080889a18764a6b436"/>
    <n v="15"/>
    <s v="DUSTER"/>
    <n v="2022"/>
    <s v="NUEVA DUSTER"/>
    <m/>
    <s v="NUEVO"/>
    <n v="84"/>
    <d v="2022-01-14T00:00:00"/>
    <d v="2029-01-14T00:00:00"/>
    <m/>
    <n v="78795000"/>
    <n v="55795000"/>
    <n v="23000000"/>
    <n v="1178865"/>
    <s v="3077a07682aee571c23b495e6ac573bd736bf4a0"/>
    <n v="-1.1778650274611331"/>
    <n v="2.355059163034278E-3"/>
    <n v="0.24898836987965761"/>
    <n v="0.38602405645118071"/>
    <n v="0.97255557088134947"/>
    <x v="0"/>
    <n v="0.70810330604733807"/>
    <x v="2"/>
  </r>
  <r>
    <s v="4250833721dcd7f00737056124c4b4edc7141597"/>
    <s v="191331f0cb4b38b564f5acba7bedad233966636e"/>
    <s v="ACTIVO"/>
    <s v="b03c331a519e3fb6e210c57f6f7646420773acf4"/>
    <n v="60"/>
    <s v="LOGAN"/>
    <n v="2020"/>
    <s v="NUEVO LOGAN PH2"/>
    <s v="2e892f86d188d01ec5691b7918003dc271108083"/>
    <s v="NUEVO"/>
    <n v="84"/>
    <d v="2020-12-03T00:00:00"/>
    <d v="2027-12-03T00:00:00"/>
    <m/>
    <n v="44887650"/>
    <n v="44887650"/>
    <n v="0"/>
    <n v="993461"/>
    <s v="6019fe68bce0ec80749a2a513966e9cdf050114d"/>
    <n v="-1.2263773696704341"/>
    <n v="1.2009447865714571"/>
    <n v="0.56516632981038883"/>
    <n v="-0.73097901317973946"/>
    <n v="0.50846830650449182"/>
    <x v="0"/>
    <n v="1"/>
    <x v="0"/>
  </r>
  <r>
    <s v="8b5fed31c5c68d176aa4fceedbe846a8ee24b759"/>
    <s v="0388563fa16199449f4ae0a71f5903dc3d6a536c"/>
    <s v="ACTIVO"/>
    <s v="1dba5f65a4ace50946aaf5539428c8ec727712e3"/>
    <n v="84"/>
    <s v="KWID"/>
    <n v="2022"/>
    <s v="KWID"/>
    <s v="2e892f86d188d01ec5691b7918003dc271108083"/>
    <s v="NUEVO"/>
    <n v="84"/>
    <d v="2021-06-28T00:00:00"/>
    <d v="2028-06-28T00:00:00"/>
    <m/>
    <n v="43447300"/>
    <n v="23447300"/>
    <n v="20000000"/>
    <n v="485008"/>
    <s v="0b9e5ef7ecdb21c3df2e91f8c180559e4790ebd3"/>
    <n v="-1.7478850484204209"/>
    <n v="-0.68925877881038489"/>
    <n v="-1.015723469843266"/>
    <n v="-0.74461693726020517"/>
    <n v="-0.65174985443765243"/>
    <x v="0"/>
    <n v="0.53967220057402876"/>
    <x v="4"/>
  </r>
  <r>
    <s v="00775d886d55e31d98ae74d5fbfdbb7d683237bf"/>
    <s v="17b17de19fada4ce38a06390a87a8815f768c6d8"/>
    <s v="ACTIVO"/>
    <s v="b03c331a519e3fb6e210c57f6f7646420773acf4"/>
    <n v="59"/>
    <s v="DUSTER"/>
    <n v="2020"/>
    <s v="DUSTER"/>
    <s v="2e892f86d188d01ec5691b7918003dc271108083"/>
    <s v="NUEVO"/>
    <n v="84"/>
    <d v="2020-02-18T00:00:00"/>
    <d v="2027-02-18T00:00:00"/>
    <m/>
    <n v="66490000"/>
    <n v="31490000"/>
    <n v="35000000"/>
    <n v="624946"/>
    <s v="6c55b3ba21e9cb7dc2512cad991949cb9fc0980d"/>
    <n v="-1.3234020540890361"/>
    <n v="-0.96054449589019686"/>
    <n v="0.16994387989697479"/>
    <n v="-0.8092087212782002"/>
    <n v="1.127251325673635"/>
    <x v="0"/>
    <n v="0.47360505339148745"/>
    <x v="4"/>
  </r>
  <r>
    <s v="f9f40bbddb1ba320e93b21a944066ecb74c55b27"/>
    <s v="4e274a3630e606af77672c7aa64ab5cb8a06231c"/>
    <s v="ACTIVO"/>
    <s v="4b10e30d8c1ffba85604025ea04fa9f7bd4d9d84"/>
    <n v="167019560"/>
    <s v="USADOS"/>
    <n v="2017"/>
    <s v="USADOS MM"/>
    <m/>
    <s v="USADO"/>
    <n v="60"/>
    <d v="2021-10-14T00:00:00"/>
    <d v="2026-10-14T00:00:00"/>
    <m/>
    <n v="58500000"/>
    <n v="35000000"/>
    <n v="23500000"/>
    <n v="958795"/>
    <s v="725eb288293320bc08ad0fe71349f9acc1c65ea0"/>
    <n v="-0.94743140196695275"/>
    <n v="-0.44855920668156929"/>
    <n v="0.32803285986234038"/>
    <n v="0.1736056721363107"/>
    <n v="-0.80644560922993824"/>
    <x v="3"/>
    <n v="0.59829059829059827"/>
    <x v="4"/>
  </r>
  <r>
    <s v="6438300aa8d7d0110b3b5f042c899dcf56bd6e95"/>
    <s v="4b2b7d7409889d31362dfc19dd46eaee89b49e38"/>
    <s v="ACTIVO"/>
    <s v="a77c76312e7298e8d8cbf37d37191bb75af8eded"/>
    <n v="60"/>
    <s v="DUSTER"/>
    <n v="2021"/>
    <s v="DUSTER"/>
    <s v="2e892f86d188d01ec5691b7918003dc271108083"/>
    <s v="NUEVO"/>
    <n v="84"/>
    <d v="2020-08-20T00:00:00"/>
    <d v="2027-08-20T00:00:00"/>
    <m/>
    <n v="67470000"/>
    <n v="61470000"/>
    <n v="6000000"/>
    <n v="1331696"/>
    <s v="026f2dbff0f657cf8b51a37de1e13584f2ccb0a9"/>
    <n v="0.28963332437022532"/>
    <n v="0.83578586542332656"/>
    <n v="0.56516632981038883"/>
    <n v="0.1444731545349773"/>
    <n v="-0.96114136402222416"/>
    <x v="0"/>
    <n v="0.91107158737216543"/>
    <x v="0"/>
  </r>
  <r>
    <s v="8c95f91cfbe8e801bb8a499c105c4f583cc5a1c0"/>
    <s v="5820b857edcad458057484285d211fc2845d6ac6"/>
    <s v="ACTIVO"/>
    <s v="d8ba6719c0380636db59c98c13519e2866caf91f"/>
    <n v="38"/>
    <s v="SANDERO"/>
    <n v="2021"/>
    <s v="NUEVO SANDERO PH2"/>
    <s v="2e892f86d188d01ec5691b7918003dc271108083"/>
    <s v="NUEVO"/>
    <n v="36"/>
    <d v="2021-01-19T00:00:00"/>
    <d v="2024-01-19T00:00:00"/>
    <m/>
    <n v="42790000"/>
    <n v="8790000"/>
    <n v="34000000"/>
    <n v="313179"/>
    <s v="18e224569796e42fffce1d686835b9656bf0b87b"/>
    <n v="-2.3300331549320341"/>
    <n v="-2.0617616944419721"/>
    <n v="-0.38336754998180411"/>
    <n v="7.6538093903185797E-3"/>
    <n v="-0.65174985443765243"/>
    <x v="4"/>
    <n v="0.20542182752979668"/>
    <x v="1"/>
  </r>
  <r>
    <s v="120a8b435d4f3eb018f3c41889a54b6d211a92db"/>
    <s v="e5b62247cdc6f8729985db317dd57acb0e01c338"/>
    <s v="ACTIVO"/>
    <s v="22e7ddcba3dd6655539862208ca15c8c7477ea7d"/>
    <n v="38"/>
    <s v="USADOS"/>
    <n v="2012"/>
    <s v="USADOS MM"/>
    <m/>
    <s v="USADO"/>
    <n v="60"/>
    <d v="2020-02-07T00:00:00"/>
    <d v="2025-02-07T00:00:00"/>
    <m/>
    <n v="30000000"/>
    <n v="20400000"/>
    <n v="9600000"/>
    <n v="557566"/>
    <s v="4945c5884e21e46d99e0d56ad1a4fbcffe8da479"/>
    <n v="-1.978318673914601"/>
    <n v="-0.1130430752879749"/>
    <n v="0.28851061487099899"/>
    <n v="-0.51226574280718851"/>
    <n v="-1.425228628399082"/>
    <x v="3"/>
    <n v="0.68"/>
    <x v="2"/>
  </r>
  <r>
    <s v="80870f52e124e897e78048c96ee05107b2048576"/>
    <s v="86a5012363d0b1b9be4650219ed71876d55856bf"/>
    <s v="ACTIVO"/>
    <s v="717ac4a931a014833e77c82ad9812385e09e88a3"/>
    <n v="61"/>
    <s v="STEPWAY"/>
    <n v="2021"/>
    <s v="NUEVO STEPWAY PH2"/>
    <s v="2e892f86d188d01ec5691b7918003dc271108083"/>
    <s v="NUEVO"/>
    <n v="27"/>
    <d v="2020-07-10T00:00:00"/>
    <d v="2022-10-10T00:00:00"/>
    <m/>
    <n v="55750850"/>
    <n v="26130850"/>
    <n v="29620000"/>
    <n v="1027910"/>
    <s v="d087e61ba1153cd65cef59d4319bb1223fff39d1"/>
    <n v="0.33814566657952638"/>
    <n v="-0.98065426462442007"/>
    <n v="-4.4146365390986242"/>
    <n v="1.215783370181142"/>
    <n v="0.1217289195237771"/>
    <x v="4"/>
    <n v="0.46870765199095621"/>
    <x v="4"/>
  </r>
  <r>
    <s v="13c55a6597e708bcce39210f2a112e40c01ce1fc"/>
    <s v="7a45b3a3c62123d3501c6b56ed81d36f93e41668"/>
    <s v="ACTIVO"/>
    <s v="8556bab66c438b407c0a463171f22ee85ba69259"/>
    <n v="38"/>
    <s v="USADOS"/>
    <n v="2012"/>
    <s v="USADOS MM"/>
    <m/>
    <s v="USADO"/>
    <n v="60"/>
    <d v="2020-06-25T00:00:00"/>
    <d v="2025-06-25T00:00:00"/>
    <m/>
    <n v="27500000"/>
    <n v="25000000"/>
    <n v="2500000"/>
    <n v="722075"/>
    <s v="d32b2544aa3cda758f28d956500fd6e0d7981c8d"/>
    <n v="-0.57146074984486928"/>
    <n v="0.82765278036139067"/>
    <n v="2.2251006194467262"/>
    <n v="-0.34680609328610101"/>
    <n v="-0.34235834485308059"/>
    <x v="3"/>
    <n v="0.90909090909090906"/>
    <x v="0"/>
  </r>
  <r>
    <s v="fa09b9a0bcf985d35a367b0c2e3a56a3aa50baea"/>
    <s v="ec2ee77847d69afb42d786c3b073a56608cbe962"/>
    <s v="ACTIVO"/>
    <s v="b015fc4d0ad8050efb8f4d92b7490b29a1fa8737"/>
    <n v="220"/>
    <s v="SANDERO"/>
    <n v="2022"/>
    <s v="NUEVO SANDERO PH2"/>
    <s v="2e892f86d188d01ec5691b7918003dc271108083"/>
    <s v="NUEVO"/>
    <n v="84"/>
    <d v="2021-09-30T00:00:00"/>
    <d v="2028-09-30T00:00:00"/>
    <m/>
    <n v="56059000"/>
    <n v="36059000"/>
    <n v="20000000"/>
    <n v="764019"/>
    <s v="9ed459202687afab5e2703e866aa192f2b1cf3cb"/>
    <n v="0.61709163428300773"/>
    <n v="-0.26401608262375681"/>
    <n v="-0.69954550991253528"/>
    <n v="2.3161301832519721"/>
    <n v="-0.96114136402222416"/>
    <x v="0"/>
    <n v="0.64323302235145119"/>
    <x v="2"/>
  </r>
  <r>
    <s v="355fea2a292ad5a60306e4e8166d8104deab2b29"/>
    <s v="f40db083a8e25cf7f0e5187002e61c9af2ec217f"/>
    <s v="ACTIVO"/>
    <s v="f8a4cb92822d2b5678dd7e9fbe7d83d9a1b46cb8"/>
    <n v="46"/>
    <s v="LOGAN"/>
    <n v="2021"/>
    <s v="NUEVO LOGAN PH2"/>
    <s v="2e892f86d188d01ec5691b7918003dc271108083"/>
    <s v="NUEVO"/>
    <n v="72"/>
    <d v="2020-05-29T00:00:00"/>
    <d v="2026-05-29T00:00:00"/>
    <m/>
    <n v="39484200"/>
    <n v="39484200"/>
    <n v="0"/>
    <n v="950778"/>
    <s v="7e550c4e4136820a2fa73809cb7d39457dab78e5"/>
    <n v="-0.61997309205417039"/>
    <n v="1.2009447865714571"/>
    <n v="0.56516632981038883"/>
    <n v="-0.7316726919660177"/>
    <n v="2.1327737318234941"/>
    <x v="1"/>
    <n v="1"/>
    <x v="0"/>
  </r>
  <r>
    <s v="0810c4016d4ef7d0aa36a3b9629ab41250252e09"/>
    <s v="d156f8451b573ef296ead37f7ce178e2bbce8d27"/>
    <s v="ACTIVO"/>
    <s v="a77c76312e7298e8d8cbf37d37191bb75af8eded"/>
    <n v="74"/>
    <s v="LOGAN"/>
    <n v="2021"/>
    <s v="NUEVO LOGAN PH2"/>
    <s v="2e892f86d188d01ec5691b7918003dc271108083"/>
    <s v="NUEVO"/>
    <n v="84"/>
    <d v="2020-08-28T00:00:00"/>
    <d v="2027-08-28T00:00:00"/>
    <m/>
    <n v="56490000"/>
    <n v="56490000"/>
    <n v="0"/>
    <n v="1277480"/>
    <s v="cfff2798968beabd4a75557f5efa4642e73d04b9"/>
    <n v="-0.47443606542626698"/>
    <n v="1.2009447865714571"/>
    <n v="0.16994387989697479"/>
    <n v="0.43415407949222429"/>
    <n v="-0.18766259006079469"/>
    <x v="0"/>
    <n v="1"/>
    <x v="0"/>
  </r>
  <r>
    <s v="d6952adfaf7c8050d7440c5f937c6f2b5f49060c"/>
    <s v="ee4f554abde2ff77427b17e964f809d2fb8a38b6"/>
    <s v="ACTIVO"/>
    <s v="124edca39b8159aadaf3c08b9fe65fc5e651b829"/>
    <n v="236"/>
    <s v="LOGAN"/>
    <n v="2022"/>
    <s v="NUEVO LOGAN PH2"/>
    <s v="2e892f86d188d01ec5691b7918003dc271108083"/>
    <s v="NUEVO"/>
    <n v="36"/>
    <d v="2021-09-27T00:00:00"/>
    <d v="2024-09-27T00:00:00"/>
    <m/>
    <n v="61910000"/>
    <n v="29910000"/>
    <n v="32000000"/>
    <n v="1100374"/>
    <s v="0f9b5dd1053091f7cd0591c9ce15485174f94dc7"/>
    <n v="0.44729843655045393"/>
    <n v="-0.92147140121635096"/>
    <n v="-0.69954550991253528"/>
    <n v="-0.42398598990083058"/>
    <n v="1.436642835258207"/>
    <x v="4"/>
    <n v="0.48312065902115975"/>
    <x v="4"/>
  </r>
  <r>
    <s v="2b8c773c92c0295198747b82d3da7affcac4a461"/>
    <s v="825938d92728b5971be89effa8665efbf33cc8b5"/>
    <s v="ACTIVO"/>
    <s v="326bc2b0b0799eff92891e858f0137cd54c140d7"/>
    <n v="76"/>
    <s v="USADOS"/>
    <n v="2018"/>
    <s v="USADOS MM"/>
    <m/>
    <s v="NUEVO"/>
    <n v="84"/>
    <d v="2021-07-29T00:00:00"/>
    <d v="2028-07-29T00:00:00"/>
    <m/>
    <n v="30300000"/>
    <n v="21757500"/>
    <n v="8542500"/>
    <n v="490582"/>
    <s v="cca028d5175addbf7cc3ee31799dcae7f9872a54"/>
    <n v="-0.77763820423439889"/>
    <n v="4.3277572263061823E-2"/>
    <n v="0.13042163490563341"/>
    <n v="-0.5260473812007922"/>
    <n v="-0.26501046745693763"/>
    <x v="0"/>
    <n v="0.71806930693069304"/>
    <x v="2"/>
  </r>
  <r>
    <s v="39b167e354e549865805efea3dcda1539e8a51ac"/>
    <s v="37eef411c6ce328f23ad5febf94a329a4497c3d5"/>
    <s v="ACTIVO"/>
    <s v="51b223e24d57bc8c01c5001f8833c44559fa1fc7"/>
    <n v="84"/>
    <s v="LOGAN"/>
    <n v="2018"/>
    <s v="NUEVO LOGAN"/>
    <m/>
    <s v="NUEVO"/>
    <n v="84"/>
    <d v="2017-02-10T00:00:00"/>
    <d v="2024-02-10T00:00:00"/>
    <m/>
    <n v="39310000"/>
    <n v="39310000"/>
    <n v="0"/>
    <n v="863144"/>
    <s v="0b9e5ef7ecdb21c3df2e91f8c180559e4790ebd3"/>
    <n v="5.9199698876045093E-2"/>
    <n v="1.2009447865714571"/>
    <n v="1.395133474628558"/>
    <n v="-9.8555382767116409E-2"/>
    <n v="-0.65174985443765243"/>
    <x v="0"/>
    <n v="1"/>
    <x v="0"/>
  </r>
  <r>
    <s v="03e5ff2452e30e0dfbc8363f0c46f4aa139363a3"/>
    <s v="64910144bdcda4b4301706744186032736a724b2"/>
    <s v="ACTIVO"/>
    <s v="bd9f7b705f02905ed8956333887b94e76066fcb7"/>
    <n v="-1"/>
    <s v="USADOS"/>
    <n v="2013"/>
    <s v="USADOS MM"/>
    <m/>
    <s v="USADO"/>
    <n v="60"/>
    <d v="2021-09-04T00:00:00"/>
    <d v="2026-09-04T00:00:00"/>
    <m/>
    <n v="30700000"/>
    <n v="30700000"/>
    <n v="0"/>
    <n v="877997"/>
    <s v="38b76f83f56a6d4ef19a8a39a7839d83344d0221"/>
    <n v="-0.24400243993208681"/>
    <n v="1.2009447865714571"/>
    <n v="1.078955514697826"/>
    <n v="-0.79856490070539776"/>
    <n v="1.0499034482774929"/>
    <x v="3"/>
    <n v="1"/>
    <x v="0"/>
  </r>
  <r>
    <s v="23e6bb17844773c699d04325c38c022a45b4051c"/>
    <s v="505f98010de688d1a6f1569833fa2b54224b4335"/>
    <s v="ACTIVO"/>
    <s v="60cde7742ca4ced44924a1e39059e9d4941f3d10"/>
    <n v="241"/>
    <s v="SANDERO"/>
    <n v="2018"/>
    <s v="NUEVO SANDERO"/>
    <m/>
    <s v="NUEVO"/>
    <n v="84"/>
    <d v="2018-02-26T00:00:00"/>
    <d v="2025-02-26T00:00:00"/>
    <m/>
    <n v="37870000"/>
    <n v="39681500"/>
    <n v="0"/>
    <n v="802502"/>
    <s v="1188a05533a86f26549ae6e1af7ac4164a633741"/>
    <n v="-1.0808403430425311"/>
    <n v="1.397364199345285"/>
    <n v="0.37986328047786511"/>
    <n v="0.1907316720390892"/>
    <n v="-0.26501046745693763"/>
    <x v="0"/>
    <n v="1.0478346976498547"/>
    <x v="0"/>
  </r>
  <r>
    <s v="ca0ff55e7ec54299f70f11342a332a6b38656894"/>
    <s v="9d8ae51a58fe4382a0fa50ecdc6961114cd723d7"/>
    <s v="ACTIVO"/>
    <s v="332374b2b7921de83a34fd882bfb4141e02b091c"/>
    <n v="236"/>
    <s v="DUSTER"/>
    <n v="2022"/>
    <s v="NUEVA DUSTER"/>
    <s v="2e892f86d188d01ec5691b7918003dc271108083"/>
    <s v="NUEVO"/>
    <n v="72"/>
    <d v="2021-02-11T00:00:00"/>
    <d v="2027-02-11T00:00:00"/>
    <m/>
    <n v="84320000"/>
    <n v="66320000"/>
    <n v="18000000"/>
    <n v="1531715"/>
    <s v="373e0d63cac8bf96eefec2abf3828a28fc0aa41d"/>
    <n v="-0.6442292631588209"/>
    <n v="0.32438148925654858"/>
    <n v="-0.69954550991253528"/>
    <n v="-0.1754515016965503"/>
    <n v="-1.11583711881451"/>
    <x v="1"/>
    <n v="0.78652751423149903"/>
    <x v="2"/>
  </r>
  <r>
    <s v="1f2bc173c5b8f5b424fc9f42074ed72f2684c8f7"/>
    <s v="87570659b8926473df1135ca2095203013d922f1"/>
    <s v="ACTIVO"/>
    <s v="9f06796ad416fdcb9e9ee76712adda8a4fe5f111"/>
    <n v="-1"/>
    <s v="USADOS"/>
    <n v="2015"/>
    <s v="USADOS MM"/>
    <m/>
    <s v="USADO"/>
    <n v="84"/>
    <d v="2020-12-18T00:00:00"/>
    <d v="2027-12-18T00:00:00"/>
    <m/>
    <n v="29000000"/>
    <n v="29000000"/>
    <n v="0"/>
    <n v="692930"/>
    <s v="38b76f83f56a6d4ef19a8a39a7839d83344d0221"/>
    <n v="-1.214249284118109"/>
    <n v="1.2009447865714571"/>
    <n v="0.92086653473246149"/>
    <n v="-0.83139880865341775"/>
    <n v="-1.425228628399082"/>
    <x v="0"/>
    <n v="1"/>
    <x v="0"/>
  </r>
  <r>
    <s v="53115f85c20b241c5a4e7913fdd0563438fe92dd"/>
    <s v="818e69762d6f2f1bdd5dfe0df8259f81d97b9245"/>
    <s v="ACTIVO"/>
    <s v="2f1f55f7d5e4638dee5a1a64ea8954c3ffe4902c"/>
    <n v="236"/>
    <s v="SANDERO"/>
    <n v="2018"/>
    <s v="NUEVO SANDERO"/>
    <m/>
    <s v="NUEVO"/>
    <n v="72"/>
    <d v="2018-03-01T00:00:00"/>
    <d v="2024-03-01T00:00:00"/>
    <m/>
    <n v="32350000"/>
    <n v="25880000"/>
    <n v="6470000"/>
    <n v="590577"/>
    <s v="f9135bc6e62f40c8eddb937bb59cee2ddf02357c"/>
    <n v="0.35027375213185169"/>
    <n v="0.37970237290931202"/>
    <n v="0.84182204474977862"/>
    <n v="-0.24459302198358951"/>
    <n v="1.823382222238922"/>
    <x v="1"/>
    <n v="0.8"/>
    <x v="2"/>
  </r>
  <r>
    <s v="29d750d20ea0df80aab124d103b6a3a8596b30ba"/>
    <s v="9867b8f0c2f19458bdc79f4ca8c0c78f98244e68"/>
    <s v="ACTIVO"/>
    <s v="7e56e2af0ef46a9f3840a5080889a18764a6b436"/>
    <n v="77"/>
    <s v="STEPWAY"/>
    <n v="2022"/>
    <s v="NUEVO STEPWAY PH2"/>
    <m/>
    <s v="NUEVO"/>
    <n v="84"/>
    <d v="2022-03-01T00:00:00"/>
    <d v="2029-03-01T00:00:00"/>
    <m/>
    <n v="64552300"/>
    <n v="55952300"/>
    <n v="8600000"/>
    <n v="1215936"/>
    <s v="5e3c98b1bb0855a93259aebb90f7fa3ff5c1c2d8"/>
    <n v="-0.54720457874021866"/>
    <n v="0.6538934222130649"/>
    <n v="0.60468857480173022"/>
    <n v="0.42253346625529897"/>
    <n v="-1.425228628399082"/>
    <x v="0"/>
    <n v="0.86677469276849939"/>
    <x v="0"/>
  </r>
  <r>
    <s v="160bb84442ae18d7bf5ea00956d7d4cb8c894478"/>
    <s v="2d1ef9da7dcffcb0234882456fb33b62957a8a19"/>
    <s v="ACTIVO"/>
    <s v="f0f53eacc311c9fdd41f03dd2207cbdda755e8e7"/>
    <n v="1406792"/>
    <m/>
    <n v="2022"/>
    <s v="NUEVOS OTRAS MARCAS"/>
    <m/>
    <s v="USADO"/>
    <n v="84"/>
    <d v="2022-05-01T00:00:00"/>
    <d v="2029-05-01T00:00:00"/>
    <m/>
    <n v="74450000"/>
    <n v="52848000"/>
    <n v="21602000"/>
    <n v="1212674"/>
    <s v="ed6f9df9e34519261c11f475419097c106a88341"/>
    <n v="-0.3531552099030143"/>
    <n v="9.5090162605329168E-3"/>
    <n v="0.36755510485368181"/>
    <n v="1.6671724368502401"/>
    <n v="0.19907679691992"/>
    <x v="0"/>
    <n v="0.70984553391537941"/>
    <x v="2"/>
  </r>
  <r>
    <s v="6a807bd374dbd59a19a53a4f3d40560216b9f7f8"/>
    <s v="e9416b397fd58a143e2bfaabc01aee4fafbd4ca5"/>
    <s v="ACTIVO"/>
    <s v="f31c351a977af41ba851c06f3d09084b7072d4f2"/>
    <n v="236"/>
    <s v="KWID"/>
    <n v="2022"/>
    <s v="KWID"/>
    <s v="2e892f86d188d01ec5691b7918003dc271108083"/>
    <s v="NUEVO"/>
    <n v="84"/>
    <d v="2021-04-30T00:00:00"/>
    <d v="2028-04-30T00:00:00"/>
    <m/>
    <n v="42320000"/>
    <n v="42320000"/>
    <n v="0"/>
    <n v="1086013"/>
    <s v="0f9b5dd1053091f7cd0591c9ce15485174f94dc7"/>
    <n v="-0.46230797987394179"/>
    <n v="1.2009447865714571"/>
    <n v="0.13042163490563341"/>
    <n v="-0.25786917100326889"/>
    <n v="1.436642835258207"/>
    <x v="0"/>
    <n v="1"/>
    <x v="0"/>
  </r>
  <r>
    <s v="3c1591d6eed2e94a524af3f1039369d76d7d266e"/>
    <s v="fc6cef69dd627608baa229cc335ca5ffeb2f4fb7"/>
    <s v="ACTIVO"/>
    <s v="b015fc4d0ad8050efb8f4d92b7490b29a1fa8737"/>
    <n v="15"/>
    <s v="LOGAN"/>
    <n v="2022"/>
    <s v="NUEVO LOGAN PH2"/>
    <s v="2e892f86d188d01ec5691b7918003dc271108083"/>
    <s v="NUEVO"/>
    <n v="84"/>
    <d v="2021-07-26T00:00:00"/>
    <d v="2028-07-26T00:00:00"/>
    <m/>
    <n v="46921800"/>
    <n v="48681850"/>
    <n v="0"/>
    <n v="1048096"/>
    <s v="fb8c401ab05c47aa5fec1d6775501a5739453973"/>
    <n v="-0.68061351981579676"/>
    <n v="1.3549699635857719"/>
    <n v="0.48612183982770601"/>
    <n v="-0.81530645652293898"/>
    <n v="0.89520769348520657"/>
    <x v="0"/>
    <n v="1.0375102830667196"/>
    <x v="0"/>
  </r>
  <r>
    <s v="85d77bf87bc680163e8435e496cfaa78d25789d2"/>
    <s v="0d8a07047ff2743d40a7066ae903f9da4f06876b"/>
    <s v="ACTIVO"/>
    <s v="8d3a24744093455287e93feda3eb9991acdae36e"/>
    <n v="7"/>
    <s v="SANDERO"/>
    <n v="2019"/>
    <s v="NUEVO SANDERO"/>
    <m/>
    <s v="NUEVO"/>
    <n v="84"/>
    <d v="2018-06-11T00:00:00"/>
    <d v="2025-06-11T00:00:00"/>
    <m/>
    <n v="33600000"/>
    <n v="33600000"/>
    <n v="0"/>
    <n v="684751"/>
    <s v="cb6e7d6ed0d58f271329ebc739164490e967e61e"/>
    <n v="1.2598801685562471"/>
    <n v="1.2009447865714571"/>
    <n v="0.48612183982770601"/>
    <n v="-0.26314975927584627"/>
    <n v="0.89520769348520657"/>
    <x v="0"/>
    <n v="1"/>
    <x v="0"/>
  </r>
  <r>
    <s v="39600c25df5f33e0382935b16126b81e6d4fe02c"/>
    <s v="48d7a57ee62d708bec863b5c796e5ad992e99293"/>
    <s v="ACTIVO"/>
    <s v="1156ea21a9a072c977009c12fc3d7ea1dcff8b19"/>
    <n v="38"/>
    <s v="DUSTER"/>
    <n v="2019"/>
    <s v="DUSTER"/>
    <s v="2e892f86d188d01ec5691b7918003dc271108083"/>
    <s v="NUEVO"/>
    <n v="36"/>
    <d v="2019-01-03T00:00:00"/>
    <d v="2022-01-03T00:00:00"/>
    <m/>
    <n v="62426000"/>
    <n v="40000000"/>
    <n v="22426000"/>
    <n v="1376095"/>
    <s v="d2d2bc23d15981022aec65b1ffb2993f93c8d625"/>
    <n v="1.2113678263469461"/>
    <n v="-0.27417634635290677"/>
    <n v="-0.4361759880718844"/>
    <n v="0.61635727625320602"/>
    <n v="2.3648173640119232"/>
    <x v="4"/>
    <n v="0.64075865825136957"/>
    <x v="2"/>
  </r>
  <r>
    <s v="0079d2319b33067c159c0228fa68a73add86d047"/>
    <s v="f4a3e40db0a908b8acca12d0a4efc0231b464f2d"/>
    <s v="ACTIVO"/>
    <s v="092a4fd02207717ad39e104d83f155ca3a8344fa"/>
    <n v="61"/>
    <s v="STEPWAY"/>
    <n v="2019"/>
    <s v="NUEVO STEPWAY"/>
    <s v="2e892f86d188d01ec5691b7918003dc271108083"/>
    <s v="NUEVO"/>
    <n v="72"/>
    <d v="2019-01-29T00:00:00"/>
    <d v="2025-01-29T00:00:00"/>
    <m/>
    <n v="42492799"/>
    <n v="21246399"/>
    <n v="21246400"/>
    <n v="544410"/>
    <s v="f1cfc4e2d3f8e9e071d8ddbdb5aab1b3ceeb1ef1"/>
    <n v="1.077958885271368"/>
    <n v="-0.85216124758390532"/>
    <n v="-6.7189590051072792E-2"/>
    <n v="0.61444517889064665"/>
    <n v="-3.2966835268508812E-2"/>
    <x v="1"/>
    <n v="0.49999998823330044"/>
    <x v="4"/>
  </r>
  <r>
    <s v="20bfd0cc5863b7a77c437ef360cb9b45f731d288"/>
    <s v="cb1891255c11bce9d18dcf05c960072561708970"/>
    <s v="ACTIVO"/>
    <s v="717ac4a931a014833e77c82ad9812385e09e88a3"/>
    <n v="7"/>
    <s v="DUSTER"/>
    <n v="2021"/>
    <s v="DUSTER"/>
    <s v="2e892f86d188d01ec5691b7918003dc271108083"/>
    <s v="NUEVO"/>
    <n v="28"/>
    <d v="2020-08-27T00:00:00"/>
    <d v="2022-12-27T00:00:00"/>
    <m/>
    <n v="64000000"/>
    <n v="32000000"/>
    <n v="32000000"/>
    <n v="1366238"/>
    <s v="addfb231c73938367f7381eeb262ff07154d72ad"/>
    <n v="-0.21974626882743631"/>
    <n v="-0.85216124758390532"/>
    <n v="-4.4146365390986242"/>
    <n v="-0.13738811864967859"/>
    <n v="0.74051193869292065"/>
    <x v="4"/>
    <n v="0.5"/>
    <x v="4"/>
  </r>
  <r>
    <s v="b93ae8b378de130036e5348c95ed6deb57f11ef7"/>
    <s v="f06d44bba77dc13fccbbe2a0938b013e3359847d"/>
    <s v="ACTIVO"/>
    <s v="124edca39b8159aadaf3c08b9fe65fc5e651b829"/>
    <n v="236"/>
    <s v="LOGAN"/>
    <n v="2022"/>
    <s v="NUEVO LOGAN PH2"/>
    <s v="2e892f86d188d01ec5691b7918003dc271108083"/>
    <s v="NUEVO"/>
    <n v="72"/>
    <d v="2021-06-08T00:00:00"/>
    <d v="2027-06-08T00:00:00"/>
    <m/>
    <n v="59000000"/>
    <n v="46500000"/>
    <n v="12500000"/>
    <n v="1065387"/>
    <s v="0f9b5dd1053091f7cd0591c9ce15485174f94dc7"/>
    <n v="-0.31677095324603838"/>
    <n v="0.33098460260732032"/>
    <n v="-0.81811224488655909"/>
    <n v="0.43182677056907448"/>
    <n v="0.74051193869292065"/>
    <x v="1"/>
    <n v="0.78813559322033899"/>
    <x v="2"/>
  </r>
  <r>
    <s v="a7e83ad991d2dcb38992cf59220cab15590f9479"/>
    <s v="8fb5d2ff7c4c1071aef89f24369a79482d1a5c6c"/>
    <s v="ACTIVO"/>
    <s v="332374b2b7921de83a34fd882bfb4141e02b091c"/>
    <n v="7"/>
    <s v="DUSTER"/>
    <n v="2022"/>
    <s v="NUEVA DUSTER"/>
    <s v="2e892f86d188d01ec5691b7918003dc271108083"/>
    <s v="NUEVO"/>
    <n v="84"/>
    <d v="2021-02-11T00:00:00"/>
    <d v="2028-02-11T00:00:00"/>
    <m/>
    <n v="86850000"/>
    <n v="71360000"/>
    <n v="15490000"/>
    <n v="1576217"/>
    <s v="986fcbacb15e3271088bb826891fe61d934ad7da"/>
    <n v="-0.46230797987394179"/>
    <n v="0.46858756218305031"/>
    <n v="-0.1462340800337556"/>
    <n v="1.5869715525260819"/>
    <n v="1.281947080465921"/>
    <x v="0"/>
    <n v="0.8216465169833046"/>
    <x v="0"/>
  </r>
  <r>
    <s v="0e3416f5614e66a41d0cd56d68099bc78c91c47d"/>
    <s v="af8247ae00fd4443124df8fabfa94402b5824290"/>
    <s v="ACTIVO"/>
    <s v="d8ba6719c0380636db59c98c13519e2866caf91f"/>
    <n v="220"/>
    <s v="SANDERO"/>
    <n v="2021"/>
    <s v="NUEVO SANDERO PH2"/>
    <s v="2e892f86d188d01ec5691b7918003dc271108083"/>
    <s v="NUEVO"/>
    <n v="72"/>
    <d v="2021-03-03T00:00:00"/>
    <d v="2027-03-03T00:00:00"/>
    <m/>
    <n v="42690000"/>
    <n v="34690000"/>
    <n v="8000000"/>
    <n v="790890"/>
    <s v="d5dc515a8564af9c1f984f09918a2ce99eeb6f02"/>
    <n v="-0.85040671754835062"/>
    <n v="0.43145084076480889"/>
    <n v="0.13042163490563341"/>
    <n v="-0.55658252394605479"/>
    <n v="0.35377255171220601"/>
    <x v="1"/>
    <n v="0.81260248301710003"/>
    <x v="0"/>
  </r>
  <r>
    <s v="da161357188c098f02b56a3caafe2d4ad17c24bd"/>
    <s v="eaf80bf32b8833667deb463af30a7e07041c75d7"/>
    <s v="ACTIVO"/>
    <s v="9b732f098fc8c584895c85ad257e84e1bbb6814e"/>
    <n v="49"/>
    <s v="USADOS"/>
    <n v="2016"/>
    <s v="USADOS MM"/>
    <m/>
    <s v="USADO"/>
    <n v="84"/>
    <d v="2020-12-30T00:00:00"/>
    <d v="2027-12-30T00:00:00"/>
    <m/>
    <n v="25000000"/>
    <n v="23000000"/>
    <n v="2000000"/>
    <n v="559075"/>
    <s v="0e1cad2c67fa2a907683ad47c51b4214fd47327c"/>
    <n v="-0.72912586202509788"/>
    <n v="0.87244782110659891"/>
    <n v="1.158000004680509"/>
    <n v="-0.85810610573258128"/>
    <n v="-1.811968015379797"/>
    <x v="0"/>
    <n v="0.92"/>
    <x v="0"/>
  </r>
  <r>
    <s v="b54d3fc7ec16661c0603880b33e9321bce330fe7"/>
    <s v="16144fcf796f96b2ce3e8e071e752e523ca8c7f2"/>
    <s v="ACTIVO"/>
    <s v="f747a35bf3d8e23584b9741a99ad978d61d8bb9c"/>
    <n v="60"/>
    <s v="KWID"/>
    <n v="2022"/>
    <s v="KWID"/>
    <s v="2e892f86d188d01ec5691b7918003dc271108083"/>
    <s v="NUEVO"/>
    <n v="84"/>
    <d v="2021-11-18T00:00:00"/>
    <d v="2028-11-18T00:00:00"/>
    <m/>
    <n v="46030000"/>
    <n v="23030000"/>
    <n v="23000000"/>
    <n v="490886"/>
    <s v="02f34ce4b9c362dd87cfda080f4d21d6eef5f28d"/>
    <n v="0.28963332437022532"/>
    <n v="-0.85082313806783616"/>
    <n v="-0.62050101992985252"/>
    <n v="-0.72651723139795077"/>
    <n v="-0.65174985443765243"/>
    <x v="0"/>
    <n v="0.50032587442971976"/>
    <x v="4"/>
  </r>
  <r>
    <s v="8c336c0fbc8bba0d979ba37808f41e16d68622ce"/>
    <s v="f942a0f0d41a55454310296e9a2957faa9add722"/>
    <s v="ACTIVO"/>
    <s v="8343dc41ea422406430fb4cb25cd7b7a19286625"/>
    <n v="60"/>
    <s v="ALASKAN"/>
    <n v="2022"/>
    <s v="ALASKAN"/>
    <m/>
    <s v="NUEVO"/>
    <n v="84"/>
    <d v="2021-12-21T00:00:00"/>
    <d v="2028-12-21T00:00:00"/>
    <m/>
    <n v="146470000"/>
    <n v="146470000"/>
    <n v="0"/>
    <n v="3302565"/>
    <s v="f1d1664111e6f2f8ade0ee2a6ae1e5655406ed0c"/>
    <n v="-0.45017989432161648"/>
    <n v="1.2009447865714571"/>
    <n v="0.13042163490563341"/>
    <n v="5.3181134172620679"/>
    <n v="-0.26501046745693763"/>
    <x v="0"/>
    <n v="1"/>
    <x v="0"/>
  </r>
  <r>
    <s v="8f104ff7aa4f28ade92667e633fdbbe41bb3c3eb"/>
    <s v="03efbff56b21d76fcb22bac8ab84c8610332f8ff"/>
    <s v="ACTIVO"/>
    <s v="1dba5f65a4ace50946aaf5539428c8ec727712e3"/>
    <n v="60"/>
    <s v="KWID"/>
    <n v="2022"/>
    <s v="KWID"/>
    <s v="2e892f86d188d01ec5691b7918003dc271108083"/>
    <s v="NUEVO"/>
    <n v="84"/>
    <d v="2021-09-07T00:00:00"/>
    <d v="2028-09-07T00:00:00"/>
    <m/>
    <n v="36200000"/>
    <n v="34200000"/>
    <n v="2000000"/>
    <n v="667874"/>
    <s v="fc7bdc755b16bdb0247d7a6271249db666c6767c"/>
    <n v="-0.58358883539719453"/>
    <n v="0.97408224136091959"/>
    <n v="-0.30432305999912118"/>
    <n v="-0.7622977806208886"/>
    <n v="-1.7346201379836541"/>
    <x v="0"/>
    <n v="0.94475138121546964"/>
    <x v="0"/>
  </r>
  <r>
    <s v="c1852bbf5af5200a0ff6be748e302011f401f805"/>
    <s v="c92832fecd805847b2dcc7d0b3f4e4511aabe597"/>
    <s v="ACTIVO"/>
    <s v="2d59421e5abfba9ef4f865d6b4e5d0a782e5cc51"/>
    <n v="76"/>
    <s v="USADOS"/>
    <n v="2019"/>
    <s v="USADOS MM"/>
    <m/>
    <s v="USADO"/>
    <n v="48"/>
    <d v="2021-10-27T00:00:00"/>
    <d v="2025-10-27T00:00:00"/>
    <m/>
    <n v="47000000"/>
    <n v="31000000"/>
    <n v="16000000"/>
    <n v="969214"/>
    <s v="247a5e5b4290c61beec86cf21d07cc8a7bfabaa6"/>
    <n v="-8.633732775185822E-2"/>
    <n v="-0.1969146409385773"/>
    <n v="0.2094661248883162"/>
    <n v="-0.24459302198358951"/>
    <n v="0.50846830650449182"/>
    <x v="5"/>
    <n v="0.65957446808510634"/>
    <x v="2"/>
  </r>
  <r>
    <s v="887f2ed0f8d6d8449bf0e24b20ab301ee1b08230"/>
    <s v="0122487f15da70eb48290794160513bca5007523"/>
    <s v="ACTIVO"/>
    <s v="1e37c6928f415c93f35587957257b25f2220204d"/>
    <n v="60"/>
    <s v="DUSTER"/>
    <n v="2020"/>
    <s v="DUSTER"/>
    <s v="2e892f86d188d01ec5691b7918003dc271108083"/>
    <s v="NUEVO"/>
    <n v="84"/>
    <d v="2019-04-16T00:00:00"/>
    <d v="2026-04-16T00:00:00"/>
    <m/>
    <n v="64230000"/>
    <n v="46230000"/>
    <n v="18000000"/>
    <n v="980079"/>
    <s v="6019fe68bce0ec80749a2a513966e9cdf050114d"/>
    <n v="0.79901291756788695"/>
    <n v="5.0208102318101223E-2"/>
    <n v="1.185489993161002E-2"/>
    <n v="-0.2199810331234569"/>
    <n v="1.2045992030697781"/>
    <x v="0"/>
    <n v="0.71975712283979454"/>
    <x v="2"/>
  </r>
  <r>
    <s v="d09395ad31eb517ffb66aef77a3d61e738e69025"/>
    <s v="5ede234da218405a2f1f34357e2a6051516d2e80"/>
    <s v="ACTIVO"/>
    <s v="12c36713e4f8b8e0c22c25a0bcc14d180cb3210c"/>
    <n v="246"/>
    <s v="ALASKAN"/>
    <n v="2021"/>
    <s v="ALASKAN SERV. PUBLICO"/>
    <s v="aa53c8567ff812605778a953828db0859dac88bf"/>
    <s v="NUEVO"/>
    <n v="72"/>
    <d v="2020-10-12T00:00:00"/>
    <d v="2026-10-12T00:00:00"/>
    <m/>
    <n v="112190000"/>
    <n v="97190000"/>
    <n v="15000000"/>
    <n v="2284961"/>
    <s v="1fbc4410b1d708c108467267454059d1f785d193"/>
    <n v="-0.54720457874021866"/>
    <n v="0.6519370227363479"/>
    <n v="0.56516632981038883"/>
    <n v="-0.85099606412509199"/>
    <n v="-1.0384892414183671"/>
    <x v="1"/>
    <n v="0.86629824405027189"/>
    <x v="0"/>
  </r>
  <r>
    <s v="2fb20d9067f7893518031a77e6e96c0f785f8735"/>
    <s v="a4059eba6f6274fbb24f9ba51aa1acfb1a28d8db"/>
    <s v="ACTIVO"/>
    <s v="4db898134df57de25ee14fc3156c0fe345e0de51"/>
    <n v="61"/>
    <s v="STEPWAY"/>
    <n v="2019"/>
    <s v="NUEVO STEPWAY"/>
    <m/>
    <s v="NUEVO"/>
    <n v="84"/>
    <d v="2018-10-31T00:00:00"/>
    <d v="2025-10-31T00:00:00"/>
    <m/>
    <n v="45720000"/>
    <n v="36720000"/>
    <n v="9000000"/>
    <n v="790586"/>
    <s v="f268b19e1bfbcb40253adf266d11628fda515d56"/>
    <n v="0.44729843655045393"/>
    <n v="0.39263532430556619"/>
    <n v="0.2094661248883162"/>
    <n v="-0.59120937581918254"/>
    <n v="-1.270532873606796"/>
    <x v="0"/>
    <n v="0.80314960629921262"/>
    <x v="0"/>
  </r>
  <r>
    <s v="448127946ddd13ce329a16937d0b492b67260d4d"/>
    <s v="5ecaab175e4456e461a2fdbd52df151d74de2918"/>
    <s v="ACTIVO"/>
    <s v="d70c5ad6d9927086d188b2a0af85d533acdf3336"/>
    <n v="84"/>
    <s v="LOGAN"/>
    <n v="2021"/>
    <s v="NUEVO LOGAN PH2"/>
    <s v="2e892f86d188d01ec5691b7918003dc271108083"/>
    <s v="NUEVO"/>
    <n v="60"/>
    <d v="2020-01-12T00:00:00"/>
    <d v="2025-01-12T00:00:00"/>
    <m/>
    <n v="41700000"/>
    <n v="31700000"/>
    <n v="10000000"/>
    <n v="779983"/>
    <s v="0b9e5ef7ecdb21c3df2e91f8c180559e4790ebd3"/>
    <n v="-1.9298063317053"/>
    <n v="0.21624165268399309"/>
    <n v="-0.42288979497314538"/>
    <n v="-0.24850450738851251"/>
    <n v="1.5913385900504931"/>
    <x v="3"/>
    <n v="0.76019184652278182"/>
    <x v="2"/>
  </r>
  <r>
    <s v="1fc5d417defec6fd29e305b506575c3738a0a78a"/>
    <s v="61d8979f883405a8772b77a91c66e7ed469da791"/>
    <s v="ACTIVO"/>
    <s v="d19c40609c4807762585bd10be1ea09dc899fb2b"/>
    <n v="46"/>
    <s v="USADOS"/>
    <n v="2022"/>
    <s v="USADOS MM"/>
    <m/>
    <s v="USADO"/>
    <n v="72"/>
    <d v="2021-09-21T00:00:00"/>
    <d v="2027-09-21T00:00:00"/>
    <m/>
    <n v="102490000"/>
    <n v="102490000"/>
    <n v="0"/>
    <n v="2511161"/>
    <s v="7e550c4e4136820a2fa73809cb7d39457dab78e5"/>
    <n v="0.13196821218999669"/>
    <n v="1.2009447865714571"/>
    <n v="1.158000004680509"/>
    <n v="2.0986472799898199"/>
    <n v="4.4381042127634142E-2"/>
    <x v="1"/>
    <n v="1"/>
    <x v="0"/>
  </r>
  <r>
    <s v="8a41c11023dfd875142f5f0e485c3c558b05b0a7"/>
    <s v="08d1a55ebeafe184687d069fbd4996d78114129c"/>
    <s v="ACTIVO"/>
    <s v="7e56e2af0ef46a9f3840a5080889a18764a6b436"/>
    <n v="60"/>
    <s v="SANDERO"/>
    <n v="2022"/>
    <s v="NUEVO SANDERO PH2"/>
    <m/>
    <s v="NUEVO"/>
    <n v="84"/>
    <d v="2022-01-13T00:00:00"/>
    <d v="2029-01-13T00:00:00"/>
    <m/>
    <n v="51270000"/>
    <n v="36135076"/>
    <n v="15134924"/>
    <n v="798160"/>
    <s v="026f2dbff0f657cf8b51a37de1e13584f2ccb0a9"/>
    <n v="-0.83827863199602526"/>
    <n v="-1.1210617792998499E-2"/>
    <n v="-0.1462340800337556"/>
    <n v="6.6345672783968135E-2"/>
    <n v="1.127251325673635"/>
    <x v="0"/>
    <n v="0.70479960990832846"/>
    <x v="2"/>
  </r>
  <r>
    <s v="d9feb581882107c7b22f63985e045c405a5a79de"/>
    <s v="00558e4b1330eac89e74487c68a040240eb16f61"/>
    <s v="ACTIVO"/>
    <s v="2e605260aed96e02f34e2a400c1781f6062fbe8f"/>
    <n v="83"/>
    <s v="SANDERO"/>
    <n v="2019"/>
    <s v="NUEVO SANDERO"/>
    <s v="2e892f86d188d01ec5691b7918003dc271108083"/>
    <s v="NUEVO"/>
    <n v="84"/>
    <d v="2019-01-03T00:00:00"/>
    <d v="2026-01-03T00:00:00"/>
    <m/>
    <n v="37790000"/>
    <n v="26950000"/>
    <n v="10840000"/>
    <n v="557020"/>
    <s v="1e97f857ff04d08f60d1d02ac426fe6cb5c11668"/>
    <n v="0.47155460765510449"/>
    <n v="2.3084537286242431E-2"/>
    <n v="-0.31031700367450799"/>
    <n v="-0.91300397764013197"/>
    <n v="-0.80644560922993824"/>
    <x v="0"/>
    <n v="0.71315162741465998"/>
    <x v="2"/>
  </r>
  <r>
    <s v="fdfbb732068e21f589445ce1e9ff0e91ef57884e"/>
    <s v="38606a3ba9b714f77efc30cb110286dabb54662f"/>
    <s v="ACTIVO"/>
    <s v="7f22d9d1b26328e8bc33183cd50a33df11a0448b"/>
    <n v="50"/>
    <s v="KWID"/>
    <n v="2022"/>
    <s v="KWID"/>
    <s v="2e892f86d188d01ec5691b7918003dc271108083"/>
    <s v="NUEVO"/>
    <n v="84"/>
    <d v="2021-08-20T00:00:00"/>
    <d v="2028-08-20T00:00:00"/>
    <m/>
    <n v="43377300"/>
    <n v="43377300"/>
    <n v="0"/>
    <n v="913618"/>
    <s v="2b6df99bd30f7bb1ed920f30ad5b5072040c5336"/>
    <n v="-0.92317523086230224"/>
    <n v="1.2009447865714571"/>
    <n v="0.2094661248883162"/>
    <n v="-0.77032852316289269"/>
    <n v="-2.044011647568226"/>
    <x v="0"/>
    <n v="1"/>
    <x v="0"/>
  </r>
  <r>
    <s v="778f85c9561e508a555cd669e3ddb9cf5bf07d8a"/>
    <s v="3da1d801a2883f876f656a82120d53386d4fec5b"/>
    <s v="ACTIVO"/>
    <s v="d70c5ad6d9927086d188b2a0af85d533acdf3336"/>
    <n v="38"/>
    <s v="SANDERO"/>
    <n v="2021"/>
    <s v="NUEVO SANDERO PH2"/>
    <s v="2e892f86d188d01ec5691b7918003dc271108083"/>
    <s v="NUEVO"/>
    <n v="36"/>
    <d v="2020-02-12T00:00:00"/>
    <d v="2023-02-12T00:00:00"/>
    <m/>
    <n v="42340000"/>
    <n v="32340000"/>
    <n v="10000000"/>
    <n v="1146680"/>
    <s v="76c9cd8386f602314b92c098d88f738459249279"/>
    <n v="0.33814566657952638"/>
    <n v="0.23112615919528201"/>
    <n v="-0.50193428495582826"/>
    <n v="0.39248555817905872"/>
    <n v="0.81785981608906366"/>
    <x v="4"/>
    <n v="0.76381672177609827"/>
    <x v="2"/>
  </r>
  <r>
    <s v="99bec179e65a3bb4d85638ded4f2ac04ef247549"/>
    <s v="32bc1c4885161071f0c920a78e0b8b4df8aa88cf"/>
    <s v="ACTIVO"/>
    <s v="93758adf11c46efe844e91612cf2940e4197d07c"/>
    <n v="49"/>
    <s v="LOGAN"/>
    <n v="2020"/>
    <s v="NUEVO LOGAN"/>
    <s v="2e892f86d188d01ec5691b7918003dc271108083"/>
    <s v="NUEVO"/>
    <n v="60"/>
    <d v="2019-10-10T00:00:00"/>
    <d v="2024-10-10T00:00:00"/>
    <m/>
    <n v="38890000"/>
    <n v="29167500"/>
    <n v="9722500"/>
    <n v="712098"/>
    <s v="d1a8b93c71ab09ed858e70067adbb9bb41577875"/>
    <n v="-0.30464286769371318"/>
    <n v="0.17439176949377561"/>
    <n v="0.19363469921213461"/>
    <n v="0.60508051527589035"/>
    <n v="1.127251325673635"/>
    <x v="3"/>
    <n v="0.75"/>
    <x v="2"/>
  </r>
  <r>
    <s v="44ddb3b4b287a86fd224352c32fff832c15d3200"/>
    <s v="6397d0b52d31ae6fcf47492a7a5944a4c407a382"/>
    <s v="ACTIVO"/>
    <s v="ee14274cd5c46dbe2c8329194c53cc26a88fe49e"/>
    <n v="61"/>
    <s v="STEPWAY"/>
    <n v="2022"/>
    <s v="NUEVO STEPWAY PH2"/>
    <s v="2e892f86d188d01ec5691b7918003dc271108083"/>
    <s v="NUEVO"/>
    <n v="84"/>
    <d v="2021-06-30T00:00:00"/>
    <d v="2028-06-30T00:00:00"/>
    <m/>
    <n v="62910000"/>
    <n v="62910000"/>
    <n v="0"/>
    <n v="1414324"/>
    <s v="f268b19e1bfbcb40253adf266d11628fda515d56"/>
    <n v="-0.98381565862392861"/>
    <n v="1.2009447865714571"/>
    <n v="9.0899389914291959E-2"/>
    <n v="-0.78856464145632421"/>
    <n v="-1.0384892414183671"/>
    <x v="0"/>
    <n v="1"/>
    <x v="0"/>
  </r>
  <r>
    <s v="8db9108334f4cbeba6791383697b5d17c5127327"/>
    <s v="9a56a69b49b494065a30dbd860c24980d21a9554"/>
    <s v="ACTIVO"/>
    <s v="cc432eef280b9b0f7eec3ec1104a5239c956a8aa"/>
    <n v="61"/>
    <s v="KWID"/>
    <n v="2021"/>
    <s v="KWID"/>
    <s v="2e892f86d188d01ec5691b7918003dc271108083"/>
    <s v="NUEVO"/>
    <n v="72"/>
    <d v="2020-08-14T00:00:00"/>
    <d v="2026-08-14T00:00:00"/>
    <m/>
    <n v="37990000"/>
    <n v="7990000"/>
    <n v="30000000"/>
    <n v="208784"/>
    <s v="e2a340f71f5c73f21988de2198ca6d26716c2d65"/>
    <n v="-0.82615054644370001"/>
    <n v="-2.0416548988542269"/>
    <n v="0.44659959483636458"/>
    <n v="-0.92114126127801899"/>
    <n v="-0.49705409964536651"/>
    <x v="1"/>
    <n v="0.21031850486970255"/>
    <x v="1"/>
  </r>
  <r>
    <s v="aec229201726f82dce0a52fb9ae76825b773db3c"/>
    <s v="0fefa3552b1c0d3a56bd6b0234c7f1802084bcda"/>
    <s v="ACTIVO"/>
    <s v="8e5a6ec8ecf5a2a4f1b2a3647d59bf4bceeae6a9"/>
    <n v="49"/>
    <s v="DUSTER"/>
    <n v="2019"/>
    <s v="DUSTER"/>
    <m/>
    <s v="NUEVO"/>
    <n v="72"/>
    <d v="2018-03-27T00:00:00"/>
    <d v="2024-03-27T00:00:00"/>
    <m/>
    <n v="64390000"/>
    <n v="51512000"/>
    <n v="12878000"/>
    <n v="1168887"/>
    <s v="65ce8e050551bdd5f972d0481ca61ec12607b8d3"/>
    <n v="7.1327784428370358E-2"/>
    <n v="0.37970237290931202"/>
    <n v="-0.22722425013736261"/>
    <n v="-0.573177710220654"/>
    <n v="-0.26501046745693763"/>
    <x v="1"/>
    <n v="0.8"/>
    <x v="2"/>
  </r>
  <r>
    <s v="a14c80dcce4b497218c2d1622edbc24049dfb245"/>
    <s v="35f05bd18f83accbc2d14a3c2db391c36a3813ba"/>
    <s v="ACTIVO"/>
    <s v="d7d704892f67a489bd90ef0b4592859e3043f3b8"/>
    <n v="74"/>
    <s v="CAPTUR"/>
    <n v="2020"/>
    <s v="CAPTUR"/>
    <s v="2e892f86d188d01ec5691b7918003dc271108083"/>
    <s v="NUEVO"/>
    <n v="36"/>
    <d v="2019-09-07T00:00:00"/>
    <d v="2022-09-07T00:00:00"/>
    <m/>
    <n v="76790000"/>
    <n v="51560000"/>
    <n v="25230000"/>
    <n v="1632726"/>
    <s v="cfff2798968beabd4a75557f5efa4642e73d04b9"/>
    <m/>
    <n v="-0.14818570546500079"/>
    <n v="-2.4110027766206099"/>
    <m/>
    <m/>
    <x v="4"/>
    <n v="0.67144159395754655"/>
    <x v="2"/>
  </r>
  <r>
    <s v="70e18bdb0b9983e2fc03ac89c90b87eee7603ac3"/>
    <s v="b28dc133e94ec0b2942ae7d839c67b229d00cd31"/>
    <s v="ACTIVO"/>
    <s v="40caf97a616318873ba6061017861521a8432813"/>
    <n v="83"/>
    <s v="OROCH"/>
    <n v="2017"/>
    <s v="OROCH"/>
    <m/>
    <s v="NUEVO"/>
    <n v="84"/>
    <d v="2017-03-21T00:00:00"/>
    <d v="2024-03-21T00:00:00"/>
    <m/>
    <n v="64490000"/>
    <n v="64990000"/>
    <n v="0"/>
    <n v="1460385"/>
    <s v="eae0f4c8e22b747f762f617aece4561bb2921918"/>
    <n v="-0.82615054644370001"/>
    <n v="1.2327808236958999"/>
    <n v="0.76277755476709586"/>
    <n v="2.259203715774214"/>
    <n v="1.978077977031208"/>
    <x v="0"/>
    <n v="1.0077531400217088"/>
    <x v="0"/>
  </r>
  <r>
    <s v="9314e08e35a01d113ab602d4388c74e73f36814e"/>
    <s v="82bcb4bfa8439b5b44b0905e6415c224b8db33e8"/>
    <s v="ACTIVO"/>
    <s v="f359e7ece03f90be9c177cee81bc471a2b708196"/>
    <n v="38"/>
    <s v="STEPWAY"/>
    <n v="2020"/>
    <s v="NUEVO STEPWAY"/>
    <s v="2e892f86d188d01ec5691b7918003dc271108083"/>
    <s v="NUEVO"/>
    <n v="36"/>
    <d v="2020-06-25T00:00:00"/>
    <d v="2023-06-25T00:00:00"/>
    <m/>
    <n v="47714300"/>
    <n v="14326450"/>
    <n v="33387850"/>
    <n v="487905"/>
    <s v="ec864d326046a09cd623dc375f247c93a8c47de2"/>
    <n v="-0.19549009772278569"/>
    <n v="-1.672357192184351"/>
    <n v="-1.73812963925015"/>
    <n v="-0.64314301555436426"/>
    <n v="1.281947080465921"/>
    <x v="4"/>
    <n v="0.30025485022309872"/>
    <x v="1"/>
  </r>
  <r>
    <s v="b13a7418a34a91bb298af6f5096e8dbccccbea12"/>
    <s v="f05a08df26eb2bfb9752aab4a301d24396c1d4fe"/>
    <s v="ACTIVO"/>
    <s v="a77c76312e7298e8d8cbf37d37191bb75af8eded"/>
    <n v="60"/>
    <s v="STEPWAY"/>
    <n v="2021"/>
    <s v="NUEVO STEPWAY PH2"/>
    <s v="2e892f86d188d01ec5691b7918003dc271108083"/>
    <s v="NUEVO"/>
    <n v="84"/>
    <d v="2021-06-01T00:00:00"/>
    <d v="2028-06-01T00:00:00"/>
    <m/>
    <n v="64110000"/>
    <n v="64110000"/>
    <n v="0"/>
    <n v="1346045"/>
    <s v="13d22cf8336a259fb9d14907f84a2cc0d4061ae6"/>
    <n v="0.47155460765510449"/>
    <n v="1.2009447865714571"/>
    <n v="0.16994387989697479"/>
    <n v="0.93167378116000299"/>
    <n v="1.436642835258207"/>
    <x v="0"/>
    <n v="1"/>
    <x v="0"/>
  </r>
  <r>
    <s v="2c791b5a9bdffcc86cbd57f4624501b6a9b816e7"/>
    <s v="f6b899807358f7ce30df3df2c8b553dbbe13fa6e"/>
    <s v="ACTIVO"/>
    <s v="1a40330e0c1910a089543270536f2ed114a0c345"/>
    <n v="38"/>
    <s v="STEPWAY"/>
    <n v="2021"/>
    <s v="NUEVO STEPWAY PH2"/>
    <s v="2e892f86d188d01ec5691b7918003dc271108083"/>
    <s v="NUEVO"/>
    <n v="72"/>
    <d v="2020-11-27T00:00:00"/>
    <d v="2026-11-27T00:00:00"/>
    <m/>
    <n v="56491100"/>
    <n v="28245550"/>
    <n v="28245550"/>
    <n v="724535"/>
    <s v="e930ed8a49045100853f6396856eaf443e98b2ef"/>
    <n v="-1.092968428594856"/>
    <n v="-0.85216124758390532"/>
    <n v="0.24898836987965761"/>
    <n v="9.6869530802563969E-2"/>
    <n v="-0.72909773183379534"/>
    <x v="1"/>
    <n v="0.5"/>
    <x v="4"/>
  </r>
  <r>
    <s v="3e84585fb6f7d2833d4ba204ac02cda3757130b9"/>
    <s v="0a26dd0a280719afb5602573fdfdfc5ea0601a80"/>
    <s v="ACTIVO"/>
    <s v="d89477618bebb4a017871417827f0d5ac2d4dfa9"/>
    <n v="220"/>
    <s v="DUSTER"/>
    <n v="2020"/>
    <s v="DUSTER"/>
    <s v="2e892f86d188d01ec5691b7918003dc271108083"/>
    <s v="NUEVO"/>
    <n v="72"/>
    <d v="2019-05-11T00:00:00"/>
    <d v="2025-05-11T00:00:00"/>
    <m/>
    <n v="54890000"/>
    <n v="55510000"/>
    <n v="0"/>
    <n v="1285507"/>
    <s v="9ed459202687afab5e2703e866aa192f2b1cf3cb"/>
    <n v="-0.65635734871114615"/>
    <n v="1.2473257572829279"/>
    <n v="0.32803285986234038"/>
    <n v="0.69376519072734855"/>
    <n v="-0.65174985443765243"/>
    <x v="1"/>
    <n v="1.0112953179085444"/>
    <x v="0"/>
  </r>
  <r>
    <s v="6fbb2ac45c856dfecba395f4b245a05edaa01899"/>
    <s v="66878fb92f43ce405bafaf68bed29f09afa7fd6e"/>
    <s v="ACTIVO"/>
    <s v="1dba5f65a4ace50946aaf5539428c8ec727712e3"/>
    <n v="27"/>
    <s v="KWID"/>
    <n v="2022"/>
    <s v="KWID"/>
    <s v="2e892f86d188d01ec5691b7918003dc271108083"/>
    <s v="NUEVO"/>
    <n v="84"/>
    <d v="2021-04-15T00:00:00"/>
    <d v="2028-04-15T00:00:00"/>
    <m/>
    <n v="42220000"/>
    <n v="33351000"/>
    <n v="8869000"/>
    <n v="881199"/>
    <s v="f0ee9810f7b40f5a341dcdc7f440d9aa604e2e89"/>
    <n v="-2.7181318926064431"/>
    <n v="0.33836793119846248"/>
    <n v="-0.7785899998952176"/>
    <n v="-0.83139880865341775"/>
    <n v="-1.8893158927759399"/>
    <x v="0"/>
    <n v="0.78993368072003789"/>
    <x v="2"/>
  </r>
  <r>
    <s v="9fe299e4f1b9c520b5d59092a5300ef574a2815f"/>
    <s v="7888f5c581b31f94d5cc83caa609a17afc045676"/>
    <s v="ACTIVO"/>
    <s v="4db898134df57de25ee14fc3156c0fe345e0de51"/>
    <n v="59"/>
    <s v="LOGAN"/>
    <n v="2019"/>
    <s v="NUEVO LOGAN"/>
    <m/>
    <s v="NUEVO"/>
    <n v="48"/>
    <d v="2018-10-30T00:00:00"/>
    <d v="2022-10-30T00:00:00"/>
    <m/>
    <n v="41910000"/>
    <n v="15000000"/>
    <n v="26910000"/>
    <n v="444528"/>
    <s v="dab5ce77fbc7f176a43e1ea3adb849113df8a09f"/>
    <n v="0.73837248980626058"/>
    <n v="-1.4356137139831029"/>
    <n v="-0.1067118350424142"/>
    <n v="-0.11183153178679579"/>
    <n v="-0.49705409964536651"/>
    <x v="5"/>
    <n v="0.35790980672870437"/>
    <x v="1"/>
  </r>
  <r>
    <s v="029cea563e7acf9cf24935f6509809ed9af5e79f"/>
    <s v="0c291a64c641484c0577561b63f88783af946120"/>
    <s v="ACTIVO"/>
    <s v="ac4cf0c7abcdae09914607ba0408545023141170"/>
    <n v="61"/>
    <s v="KWID"/>
    <n v="2021"/>
    <s v="KWID"/>
    <s v="2e892f86d188d01ec5691b7918003dc271108083"/>
    <s v="NUEVO"/>
    <n v="84"/>
    <d v="2020-09-10T00:00:00"/>
    <d v="2027-09-10T00:00:00"/>
    <m/>
    <n v="35990000"/>
    <n v="35990000"/>
    <n v="0"/>
    <n v="692069"/>
    <s v="5ff736dd5fe05d193ce7c5ec63ce711d264e48d3"/>
    <n v="-1.3719143962983369"/>
    <n v="1.2009447865714571"/>
    <n v="0.48612183982770601"/>
    <n v="-0.90549034110244442"/>
    <n v="-1.425228628399082"/>
    <x v="0"/>
    <n v="1"/>
    <x v="0"/>
  </r>
  <r>
    <s v="03f498c8edca47236289cc1b55ddfbba72a5dede"/>
    <s v="1c0606ee855679009f836871955bdafca7e911cb"/>
    <s v="ACTIVO"/>
    <s v="a32ec8936d77e14ed840ac9f453d26dbd7d27581"/>
    <n v="87"/>
    <s v="USADOS"/>
    <n v="2019"/>
    <s v="USADOS MM"/>
    <m/>
    <s v="USADO"/>
    <n v="84"/>
    <d v="2019-02-26T00:00:00"/>
    <d v="2026-02-26T00:00:00"/>
    <m/>
    <n v="30000000"/>
    <n v="27000000"/>
    <n v="3000000"/>
    <n v="584902"/>
    <s v="bcea55f18d716a78cffe6d51a537622fc3feb487"/>
    <n v="0.89603760198648907"/>
    <n v="0.79032357974038436"/>
    <n v="0.28851061487099899"/>
    <n v="-0.23839405610257569"/>
    <n v="4.4381042127634142E-2"/>
    <x v="0"/>
    <n v="0.9"/>
    <x v="0"/>
  </r>
  <r>
    <s v="6aee883c13091dde6057965c906d42a1c3a5128a"/>
    <s v="448c00bed4612f07a0868d5326b29d09df913e7e"/>
    <s v="ACTIVO"/>
    <s v="a77c76312e7298e8d8cbf37d37191bb75af8eded"/>
    <n v="7"/>
    <s v="OROCH"/>
    <n v="2021"/>
    <s v="OROCH"/>
    <s v="aa53c8567ff812605778a953828db0859dac88bf"/>
    <s v="NUEVO"/>
    <n v="84"/>
    <d v="2020-11-25T00:00:00"/>
    <d v="2027-11-25T00:00:00"/>
    <m/>
    <n v="66610000"/>
    <n v="52610000"/>
    <n v="14000000"/>
    <n v="1111371"/>
    <s v="addfb231c73938367f7381eeb262ff07154d72ad"/>
    <n v="-0.95955948751927811"/>
    <n v="0.33790666982697198"/>
    <n v="-0.73906775490387622"/>
    <n v="-0.26284772688564872"/>
    <n v="-1.0384892414183671"/>
    <x v="0"/>
    <n v="0.78982134814592408"/>
    <x v="2"/>
  </r>
  <r>
    <s v="0890361b4a6274b6c468e87fa5694dc7ba292972"/>
    <s v="513b74b2afce5680bb651a78af831c2fd88abd3e"/>
    <s v="ACTIVO"/>
    <s v="ac4cf0c7abcdae09914607ba0408545023141170"/>
    <n v="83"/>
    <s v="KWID"/>
    <n v="2021"/>
    <s v="KWID"/>
    <s v="2e892f86d188d01ec5691b7918003dc271108083"/>
    <s v="NUEVO"/>
    <n v="84"/>
    <d v="2021-07-01T00:00:00"/>
    <d v="2028-07-01T00:00:00"/>
    <m/>
    <n v="37150000"/>
    <n v="32150000"/>
    <n v="5000000"/>
    <n v="712248"/>
    <s v="1e97f857ff04d08f60d1d02ac426fe6cb5c11668"/>
    <n v="-2.2087522994087809"/>
    <n v="0.64829174911375476"/>
    <n v="-0.1067118350424142"/>
    <n v="-0.85757771500159807"/>
    <n v="0.1217289195237771"/>
    <x v="0"/>
    <n v="0.86541049798115743"/>
    <x v="0"/>
  </r>
  <r>
    <s v="884ed87338bebebb7f9666777c3b9ec7ef3d2650"/>
    <s v="071603bc1582731d308f94eb6cdbaf2f11f16f90"/>
    <s v="ACTIVO"/>
    <s v="c93985e1a5aff2af18ae43ce6da3c9e318eea67e"/>
    <n v="291"/>
    <s v="USADOS"/>
    <n v="2018"/>
    <s v="USADOS MM"/>
    <m/>
    <s v="USADO"/>
    <n v="72"/>
    <d v="2020-08-25T00:00:00"/>
    <d v="2026-08-25T00:00:00"/>
    <m/>
    <n v="29000000"/>
    <n v="24000000"/>
    <n v="5000000"/>
    <n v="607799"/>
    <s v="576bd4c5a130d788d38af8f168ae959e9c771ebe"/>
    <n v="-0.99594374417625386"/>
    <n v="0.49297718858684902"/>
    <n v="0.68373306478441309"/>
    <n v="-0.80208805875149514"/>
    <n v="-1.1931849962106531"/>
    <x v="1"/>
    <n v="0.82758620689655171"/>
    <x v="0"/>
  </r>
  <r>
    <s v="8d04097cd5ce7786c33f7fc09182af74078bec9d"/>
    <s v="b1551f2ce1633906df82db7d1b276d044b4b63cd"/>
    <s v="ACTIVO"/>
    <s v="be729d35863ee3b963c31ca015d14cd6ec77e426"/>
    <n v="38"/>
    <s v="DUSTER"/>
    <n v="2020"/>
    <s v="DUSTER Servicio PÃºblico"/>
    <s v="2e892f86d188d01ec5691b7918003dc271108083"/>
    <s v="NUEVO"/>
    <n v="72"/>
    <d v="2020-01-17T00:00:00"/>
    <d v="2026-01-17T00:00:00"/>
    <m/>
    <n v="63238661"/>
    <n v="48000000"/>
    <n v="15238661"/>
    <n v="1070161"/>
    <s v="3a511fa6cc43568fab99dbdb57f653874780a34f"/>
    <n v="-1.0808403430425311"/>
    <n v="0.21146821142550359"/>
    <n v="0.52564408481904745"/>
    <n v="-0.42213529472748718"/>
    <n v="-1.5025765057952249"/>
    <x v="1"/>
    <n v="0.75902935389476389"/>
    <x v="2"/>
  </r>
  <r>
    <s v="eca3d0c1c9a1c80f78cf5a7ccf7853435d5e2db3"/>
    <s v="0bea4571cf0af40154428b6df5c4f545d6c2c225"/>
    <s v="ACTIVO"/>
    <s v="6eb7c54394f2fb40af45ee10a4dfbdc036ee432c"/>
    <n v="-1"/>
    <s v="SANDERO"/>
    <n v="2022"/>
    <s v="NUEVO SANDERO PH2"/>
    <s v="2e892f86d188d01ec5691b7918003dc271108083"/>
    <s v="NUEVO"/>
    <n v="84"/>
    <d v="2021-04-26T00:00:00"/>
    <d v="2028-04-26T00:00:00"/>
    <m/>
    <n v="41000000"/>
    <n v="18000000"/>
    <n v="23000000"/>
    <n v="339849"/>
    <s v="14fa75226b04e9ea00d4306ee47b847269c5f7a6"/>
    <n v="0.30176140992255063"/>
    <n v="-1.102540032236998"/>
    <n v="-1.13429020481729"/>
    <n v="-0.35684618098223347"/>
    <n v="0.35377255171220601"/>
    <x v="0"/>
    <n v="0.43902439024390244"/>
    <x v="4"/>
  </r>
  <r>
    <s v="926cf1e49e6becbd93d44b57df1f1bb003dfa6f0"/>
    <s v="2c53d9dfceee0b5ce208a3bbaff33a7ae049b351"/>
    <s v="ACTIVO"/>
    <s v="1dba5f65a4ace50946aaf5539428c8ec727712e3"/>
    <n v="62"/>
    <s v="KWID"/>
    <n v="2021"/>
    <s v="KWID"/>
    <s v="2e892f86d188d01ec5691b7918003dc271108083"/>
    <s v="NUEVO"/>
    <n v="84"/>
    <d v="2020-12-06T00:00:00"/>
    <d v="2027-12-06T00:00:00"/>
    <m/>
    <n v="37990000"/>
    <n v="37990000"/>
    <n v="0"/>
    <n v="838479"/>
    <s v="e3641dd6fa4340be1e1a0c44a89e0218e2c9b4d8"/>
    <n v="-0.91104714530997699"/>
    <n v="1.2009447865714571"/>
    <n v="0.80229979975843724"/>
    <n v="-0.43112291571008471"/>
    <n v="-0.80644560922993824"/>
    <x v="0"/>
    <n v="1"/>
    <x v="0"/>
  </r>
  <r>
    <s v="4a7434a23315ce15b5b0346559b000a4e6cc51e5"/>
    <s v="7a4d6167e26ac9ff1b20a9849b003bf9705371f5"/>
    <s v="ACTIVO"/>
    <s v="3442fd2b0a938d687196a2165725a50c271c2935"/>
    <n v="241"/>
    <s v="STEPWAY"/>
    <n v="2020"/>
    <s v="NUEVO STEPWAY PH2"/>
    <s v="2e892f86d188d01ec5691b7918003dc271108083"/>
    <s v="NUEVO"/>
    <n v="24"/>
    <d v="2020-03-18T00:00:00"/>
    <d v="2022-03-18T00:00:00"/>
    <m/>
    <n v="49590000"/>
    <n v="14590000"/>
    <n v="35000000"/>
    <n v="641474"/>
    <s v="2a8b6c4fae0c9fc78fa226ee1e1ec2050ca4d295"/>
    <n v="-0.4986922365309176"/>
    <n v="-1.6971681876345399"/>
    <n v="-4.4146365390986242"/>
    <n v="0.33955753488230289"/>
    <n v="-0.4197062222492236"/>
    <x v="2"/>
    <n v="0.29421254285138132"/>
    <x v="1"/>
  </r>
  <r>
    <s v="f7d245bb77dc43a1295d7c6bf43766b1a3380feb"/>
    <s v="931b5bb877cd952afea168ec5dfce6b01e062b6e"/>
    <s v="ACTIVO"/>
    <s v="d8ba6719c0380636db59c98c13519e2866caf91f"/>
    <n v="61"/>
    <s v="SANDERO"/>
    <n v="2021"/>
    <s v="NUEVO SANDERO PH2"/>
    <s v="2e892f86d188d01ec5691b7918003dc271108083"/>
    <s v="NUEVO"/>
    <n v="60"/>
    <d v="2021-02-22T00:00:00"/>
    <d v="2026-02-22T00:00:00"/>
    <m/>
    <n v="42080000"/>
    <n v="24080000"/>
    <n v="18000000"/>
    <n v="609784"/>
    <s v="f268b19e1bfbcb40253adf266d11628fda515d56"/>
    <n v="4.7071613323719813E-2"/>
    <n v="-0.55551474835233239"/>
    <n v="-1.015723469843266"/>
    <n v="-0.44970952433763578"/>
    <n v="0.1217289195237771"/>
    <x v="3"/>
    <n v="0.57224334600760451"/>
    <x v="4"/>
  </r>
  <r>
    <s v="cfa7ca36edb29ed5dad6f245fba83361cd322d6e"/>
    <s v="b74e9ccce862927c305a0a3820927ce32378e214"/>
    <s v="ACTIVO"/>
    <s v="1e37c6928f415c93f35587957257b25f2220204d"/>
    <n v="49"/>
    <s v="SANDERO"/>
    <n v="2020"/>
    <s v="NUEVO SANDERO"/>
    <s v="2e892f86d188d01ec5691b7918003dc271108083"/>
    <s v="NUEVO"/>
    <n v="84"/>
    <d v="2019-05-14T00:00:00"/>
    <d v="2026-05-14T00:00:00"/>
    <m/>
    <n v="34525400"/>
    <n v="15000000"/>
    <n v="19525400"/>
    <n v="316039"/>
    <s v="809929aa942e2a9bc9a8483e7177795e32bedd95"/>
    <n v="-0.30464286769371318"/>
    <n v="-1.121271121675637"/>
    <n v="-6.7189590051072792E-2"/>
    <n v="-0.74260327735764531"/>
    <n v="0.27642467431606299"/>
    <x v="0"/>
    <n v="0.43446274337154672"/>
    <x v="4"/>
  </r>
  <r>
    <s v="11f11d9429b1fa83dcd06c286a5b7154600ed01b"/>
    <s v="e2b27754ddd414f93146eda7004cc0ff782e3d7c"/>
    <s v="ACTIVO"/>
    <s v="a77c76312e7298e8d8cbf37d37191bb75af8eded"/>
    <n v="220"/>
    <s v="SANDERO"/>
    <n v="2021"/>
    <s v="NUEVO SANDERO PH2"/>
    <s v="2e892f86d188d01ec5691b7918003dc271108083"/>
    <s v="NUEVO"/>
    <n v="84"/>
    <d v="2020-12-21T00:00:00"/>
    <d v="2027-12-21T00:00:00"/>
    <m/>
    <n v="41823000"/>
    <n v="32823000"/>
    <n v="9000000"/>
    <n v="661247"/>
    <s v="6033b0d48110a9aae3f93f1f4221219187616b8a"/>
    <n v="-0.1469777555134846"/>
    <n v="0.31731834622053667"/>
    <n v="-0.34384530499046262"/>
    <n v="-0.32225617042263538"/>
    <n v="-0.57440197704150942"/>
    <x v="0"/>
    <n v="0.78480740262534965"/>
    <x v="2"/>
  </r>
  <r>
    <s v="035f3c5ea0624af8dbabc627569ccc918f83ca93"/>
    <s v="921fcf8ccd0e1dcc68f401ab22f49730936d2f0b"/>
    <s v="ACTIVO"/>
    <s v="a375b5eac113847c38d3cb785c3aaad6fe7a6159"/>
    <n v="74"/>
    <s v="DUSTER"/>
    <n v="2019"/>
    <s v="DUSTER"/>
    <m/>
    <s v="NUEVO"/>
    <n v="84"/>
    <d v="2018-12-28T00:00:00"/>
    <d v="2025-12-28T00:00:00"/>
    <m/>
    <n v="49990000"/>
    <n v="24995000"/>
    <n v="24995000"/>
    <n v="552390"/>
    <s v="dc07912f5d15c97d02d6d510bd9579fe85bc5dde"/>
    <n v="1.126471227480669"/>
    <n v="-0.85216124758390532"/>
    <n v="0.4070773498450232"/>
    <n v="0.17865525541594579"/>
    <n v="0.89520769348520657"/>
    <x v="0"/>
    <n v="0.5"/>
    <x v="4"/>
  </r>
  <r>
    <s v="ad26abc10b5630351da336553e4ef231a964380d"/>
    <s v="51119dd171da116442b0e91e5fd45acf9414aafb"/>
    <s v="ACTIVO"/>
    <s v="56d45addff6226e7d53d09310ce0748bde5c8611"/>
    <n v="246"/>
    <s v="DUSTER"/>
    <n v="2019"/>
    <s v="DUSTER"/>
    <m/>
    <s v="NUEVO"/>
    <n v="48"/>
    <d v="2018-03-10T00:00:00"/>
    <d v="2022-03-10T00:00:00"/>
    <m/>
    <n v="55990000"/>
    <n v="24990000"/>
    <n v="31000000"/>
    <n v="650895"/>
    <s v="8dd2e3893a694ae60c11d740aa9e097857f3681c"/>
    <n v="1.235623997451597"/>
    <n v="-1.0725428740399461"/>
    <n v="-1.4427178129829741"/>
    <n v="-0.2199810331234569"/>
    <n v="0.50846830650449182"/>
    <x v="5"/>
    <n v="0.44632970173245223"/>
    <x v="4"/>
  </r>
  <r>
    <s v="133066d507397df84dc5b3e3d9ebbeb53d747d85"/>
    <s v="9417476da906fd68c36e269d35b3bda52976d803"/>
    <s v="ACTIVO"/>
    <s v="58464c00dc8337ea9400e9dbf885ffffcb81c578"/>
    <n v="76"/>
    <s v="KWID"/>
    <n v="2021"/>
    <s v="KWID"/>
    <s v="2e892f86d188d01ec5691b7918003dc271108083"/>
    <s v="NUEVO"/>
    <n v="48"/>
    <d v="2020-10-08T00:00:00"/>
    <d v="2024-10-08T00:00:00"/>
    <m/>
    <n v="39390000"/>
    <n v="28890000"/>
    <n v="10500000"/>
    <n v="865215"/>
    <s v="977d2d7691d404ed0e63704ec1471b1a8671ac9d"/>
    <n v="-1.311273968536711"/>
    <n v="0.1063718818427791"/>
    <n v="0.4070773498450232"/>
    <n v="-0.8466663800260491"/>
    <n v="-0.80644560922993824"/>
    <x v="5"/>
    <n v="0.73343488194973339"/>
    <x v="2"/>
  </r>
  <r>
    <s v="420cd85d2d9bafbbe37a20e1da2ea5078da27196"/>
    <s v="e03a8562c2c0059cddba44fc51ebdb6f77dc1f5a"/>
    <s v="ACTIVO"/>
    <s v="c037df174ea56656e3f2727cd283ca029d539c32"/>
    <n v="83"/>
    <s v="LOGAN"/>
    <n v="2020"/>
    <s v="NUEVO LOGAN"/>
    <s v="2e892f86d188d01ec5691b7918003dc271108083"/>
    <s v="NUEVO"/>
    <n v="84"/>
    <d v="2019-11-15T00:00:00"/>
    <d v="2026-11-15T00:00:00"/>
    <m/>
    <n v="42890000"/>
    <n v="37890000"/>
    <n v="5000000"/>
    <n v="836050"/>
    <s v="1e97f857ff04d08f60d1d02ac426fe6cb5c11668"/>
    <n v="-2.8030284914727202"/>
    <n v="0.72225370842844849"/>
    <n v="0.52564408481904745"/>
    <n v="-0.65615364159365008"/>
    <n v="-1.270532873606796"/>
    <x v="0"/>
    <n v="0.88342270925623689"/>
    <x v="0"/>
  </r>
  <r>
    <s v="4685cd382138741f6c8836594b7ef5ea1a1a6d94"/>
    <s v="ccc4ba350f2355c94adc730841574d6d5a4500f4"/>
    <s v="ACTIVO"/>
    <s v="25cce98fbc96d5a13195e5f9b11ea35e84504c2e"/>
    <n v="166990391"/>
    <s v="USADOS"/>
    <n v="2017"/>
    <s v="USADOS MM"/>
    <m/>
    <s v="USADO"/>
    <n v="84"/>
    <d v="2021-04-19T00:00:00"/>
    <d v="2028-04-19T00:00:00"/>
    <m/>
    <n v="32775000"/>
    <n v="32775000"/>
    <n v="0"/>
    <n v="1019831"/>
    <s v="dec720a25d27bb924541202a14cc564824a3425e"/>
    <n v="-0.48656415097859229"/>
    <n v="1.2009447865714571"/>
    <n v="1.7508336795506301"/>
    <n v="-0.32424991610166581"/>
    <n v="-0.34235834485308059"/>
    <x v="0"/>
    <n v="1"/>
    <x v="0"/>
  </r>
  <r>
    <s v="7d52d630bfc58ae97eb2d0c87d43fdddb783610f"/>
    <s v="9f9bafc796dabf59b061f9feabeed39edcbf6c2d"/>
    <s v="ACTIVO"/>
    <s v="1e37c6928f415c93f35587957257b25f2220204d"/>
    <n v="220"/>
    <s v="SANDERO"/>
    <n v="2020"/>
    <s v="NUEVO SANDERO"/>
    <s v="2e892f86d188d01ec5691b7918003dc271108083"/>
    <s v="NUEVO"/>
    <n v="84"/>
    <d v="2019-08-05T00:00:00"/>
    <d v="2026-08-05T00:00:00"/>
    <m/>
    <n v="37900000"/>
    <n v="37900000"/>
    <n v="0"/>
    <n v="787749"/>
    <s v="ebf4ac199fb44d04fba10395de4b34ae8970a9fe"/>
    <n v="0.93242185864346494"/>
    <n v="1.2009447865714571"/>
    <n v="0.72325530977575447"/>
    <n v="-0.10337462486126001"/>
    <n v="-3.2966835268508812E-2"/>
    <x v="0"/>
    <n v="1"/>
    <x v="0"/>
  </r>
  <r>
    <s v="00488f897ecc456d357edd6277ff443e9a16c98f"/>
    <s v="a0ada58d4dd60633b17e6a953b3f729b89890f13"/>
    <s v="ACTIVO"/>
    <s v="af679d31140b656992f7cc41dd65553cf5b33e96"/>
    <n v="-1"/>
    <s v="USADOS"/>
    <n v="2019"/>
    <s v="USADOS MM"/>
    <m/>
    <s v="NUEVO"/>
    <n v="84"/>
    <d v="2021-04-16T00:00:00"/>
    <d v="2028-04-16T00:00:00"/>
    <m/>
    <n v="47000000"/>
    <n v="46700000"/>
    <n v="300000"/>
    <n v="1115876"/>
    <s v="38b76f83f56a6d4ef19a8a39a7839d83344d0221"/>
    <n v="0.32601758102720108"/>
    <n v="1.174734922305644"/>
    <n v="0.92086653473246149"/>
    <n v="-0.26630815512762812"/>
    <n v="1.436642835258207"/>
    <x v="0"/>
    <n v="0.99361702127659579"/>
    <x v="0"/>
  </r>
  <r>
    <s v="2fd1c6a46e6f60e60613259ce724250970c67ead"/>
    <s v="88202cc8cbbb4c614127cac0f076f56c5ddd358e"/>
    <s v="ACTIVO"/>
    <s v="2d59421e5abfba9ef4f865d6b4e5d0a782e5cc51"/>
    <n v="-1"/>
    <s v="USADOS"/>
    <n v="2020"/>
    <s v="USADOS MM"/>
    <m/>
    <s v="USADO"/>
    <n v="36"/>
    <d v="2021-08-11T00:00:00"/>
    <d v="2024-08-11T00:00:00"/>
    <m/>
    <n v="142000000"/>
    <n v="55900000"/>
    <n v="86100000"/>
    <n v="2515357"/>
    <s v="d99d4a74ec487233a9f1c2af75fd71049446ba22"/>
    <n v="-0.57146074984486928"/>
    <n v="-1.2888077421718771"/>
    <n v="-0.1067118350424142"/>
    <n v="1.335268711358256"/>
    <n v="-1.11583711881451"/>
    <x v="4"/>
    <n v="0.39366197183098589"/>
    <x v="1"/>
  </r>
  <r>
    <s v="2c717f7fda6561b210f7f0503a512d2819e59331"/>
    <s v="235f2ea7bab66680e5c23b30b1ebdf6e71f7aa93"/>
    <s v="ACTIVO"/>
    <s v="57a3f152f9469923fbc360ba7d7ede7e0bc06746"/>
    <n v="59"/>
    <s v="MASTER"/>
    <n v="2022"/>
    <s v="Master Serv. Particular"/>
    <s v="aa53c8567ff812605778a953828db0859dac88bf"/>
    <s v="NUEVO"/>
    <n v="24"/>
    <d v="2021-12-15T00:00:00"/>
    <d v="2023-12-15T00:00:00"/>
    <m/>
    <n v="142300000"/>
    <n v="99610000"/>
    <n v="42690000"/>
    <n v="4621908"/>
    <s v="6c55b3ba21e9cb7dc2512cad991949cb9fc0980d"/>
    <m/>
    <n v="-3.091883392176074E-2"/>
    <n v="-0.93936945668836891"/>
    <m/>
    <m/>
    <x v="2"/>
    <n v="0.7"/>
    <x v="2"/>
  </r>
  <r>
    <s v="7b3e5d0b360a2d71ba9107e8fa0149cd55a8760f"/>
    <s v="b7f06f5569316c85db390efcc586ebf60778f81b"/>
    <s v="ACTIVO"/>
    <s v="a77c76312e7298e8d8cbf37d37191bb75af8eded"/>
    <n v="15"/>
    <s v="SANDERO"/>
    <n v="2021"/>
    <s v="NUEVO SANDERO PH2"/>
    <s v="2e892f86d188d01ec5691b7918003dc271108083"/>
    <s v="NUEVO"/>
    <n v="84"/>
    <d v="2021-04-01T00:00:00"/>
    <d v="2028-04-01T00:00:00"/>
    <m/>
    <n v="51470000"/>
    <n v="41130000"/>
    <n v="10340000"/>
    <n v="858123"/>
    <s v="18eceeb5197751c2e147ee8da1b88e8ee3917f26"/>
    <n v="-0.36528329545533961"/>
    <n v="0.37603255058286372"/>
    <n v="9.0899389914291959E-2"/>
    <n v="1.6671724368502401"/>
    <n v="-0.49705409964536651"/>
    <x v="0"/>
    <n v="0.79910627550029145"/>
    <x v="2"/>
  </r>
  <r>
    <s v="d3d4e59a5ef1f748fe27a17854b07ad19ba803a4"/>
    <s v="12b22af79ff9cac5ec7b8dc952772c5db626c580"/>
    <s v="ACTIVO"/>
    <s v="c7f7e8e239fdac8f274bde247f32919f18474444"/>
    <n v="61"/>
    <s v="KWID"/>
    <n v="2021"/>
    <s v="KWID"/>
    <s v="2e892f86d188d01ec5691b7918003dc271108083"/>
    <s v="NUEVO"/>
    <n v="72"/>
    <d v="2021-01-25T00:00:00"/>
    <d v="2027-01-25T00:00:00"/>
    <m/>
    <n v="40490000"/>
    <n v="32490000"/>
    <n v="8000000"/>
    <n v="709631"/>
    <s v="d087e61ba1153cd65cef59d4319bb1223fff39d1"/>
    <m/>
    <n v="0.38964084617911798"/>
    <n v="0.24898836987965761"/>
    <m/>
    <m/>
    <x v="1"/>
    <n v="0.80242035070387752"/>
    <x v="0"/>
  </r>
  <r>
    <s v="4cf8a2d718075bb6bd518affab3e96ee0a8b4a7a"/>
    <s v="76ac0f9f956e90a9e0896f17f03108d3b84465cd"/>
    <s v="ACTIVO"/>
    <s v="1ff25d27b02cec75af9b69c7b7ee096d87a6e4b7"/>
    <n v="38"/>
    <s v="DUSTER"/>
    <n v="2022"/>
    <s v="NUEVA DUSTER"/>
    <s v="2e892f86d188d01ec5691b7918003dc271108083"/>
    <s v="NUEVO"/>
    <n v="24"/>
    <d v="2021-04-05T00:00:00"/>
    <d v="2023-04-05T00:00:00"/>
    <m/>
    <n v="59900000"/>
    <n v="19900000"/>
    <n v="40000000"/>
    <n v="920821"/>
    <s v="18e224569796e42fffce1d686835b9656bf0b87b"/>
    <n v="4.7071613323719813E-2"/>
    <n v="-1.541100000280446"/>
    <n v="-2.6936399857282138"/>
    <n v="5.1853519270652741"/>
    <n v="-3.2966835268508812E-2"/>
    <x v="2"/>
    <n v="0.332220367278798"/>
    <x v="1"/>
  </r>
  <r>
    <s v="2181544b24503253d2e0c16e7097206c0bd9d694"/>
    <s v="b9cd201786b5cdcfe498c3e8958cfa885983e100"/>
    <s v="ACTIVO"/>
    <s v="de5d6dd81967e9d26f161d3136bf0858066f9ffc"/>
    <n v="15"/>
    <s v="LOGAN"/>
    <n v="2018"/>
    <s v="NUEVO LOGAN"/>
    <m/>
    <s v="NUEVO"/>
    <n v="84"/>
    <d v="2017-02-14T00:00:00"/>
    <d v="2024-02-14T00:00:00"/>
    <m/>
    <n v="38970000"/>
    <n v="32970000"/>
    <n v="6000000"/>
    <n v="707879"/>
    <s v="49e3e3431e014d9c5502f38bae86dc4337782419"/>
    <n v="0.41091417989347812"/>
    <n v="0.56873353663908965"/>
    <n v="1.118477759689168"/>
    <n v="-0.15297166236897819"/>
    <n v="-0.80644560922993824"/>
    <x v="0"/>
    <n v="0.84603541185527331"/>
    <x v="0"/>
  </r>
  <r>
    <s v="d6b8c51c9fd527e1db82e2e31f455eaccf1762d2"/>
    <s v="c19b73c73f24ba887a334b19da93e283e856636b"/>
    <s v="ACTIVO"/>
    <s v="c037df174ea56656e3f2727cd283ca029d539c32"/>
    <n v="291"/>
    <s v="STEPWAY"/>
    <n v="2020"/>
    <s v="NUEVO STEPWAY"/>
    <s v="2e892f86d188d01ec5691b7918003dc271108083"/>
    <s v="NUEVO"/>
    <n v="84"/>
    <d v="2019-06-11T00:00:00"/>
    <d v="2026-06-11T00:00:00"/>
    <m/>
    <n v="44990000"/>
    <n v="29990000"/>
    <n v="15000000"/>
    <n v="613199"/>
    <s v="8dd2e3893a694ae60c11d740aa9e097857f3681c"/>
    <n v="-6.2081156647207668E-2"/>
    <n v="-0.16809680099602181"/>
    <n v="0.52564408481904745"/>
    <n v="8.9814242922865162E-3"/>
    <n v="0.66316406129677774"/>
    <x v="0"/>
    <n v="0.66659257612802847"/>
    <x v="2"/>
  </r>
  <r>
    <s v="7a594ba23741f6212dec77aee419eb2e6ae956f3"/>
    <s v="cfbee5413711fe85949809a1dfd9d3d17f951052"/>
    <s v="ACTIVO"/>
    <s v="f19974e3f863b4c8464e279dba91b3e4e127eb79"/>
    <n v="241"/>
    <s v="SANDERO"/>
    <n v="2021"/>
    <s v="NUEVO SANDERO PH2"/>
    <s v="2e892f86d188d01ec5691b7918003dc271108083"/>
    <s v="NUEVO"/>
    <n v="48"/>
    <d v="2021-02-03T00:00:00"/>
    <d v="2025-02-03T00:00:00"/>
    <m/>
    <n v="48700000"/>
    <n v="20100000"/>
    <n v="28600000"/>
    <n v="523940"/>
    <s v="c36fae75981762fd8cd742d3ffe18d4e21879c91"/>
    <n v="0.1198401266376715"/>
    <n v="-1.2105062432783731"/>
    <n v="-2.377526842279269"/>
    <n v="2.875301997641063"/>
    <n v="1.668686467446636"/>
    <x v="5"/>
    <n v="0.41273100616016428"/>
    <x v="4"/>
  </r>
  <r>
    <s v="304325653d4e1c30fe3aa907a3e7648e6d3a776d"/>
    <s v="4bcc525d604ed7241bd23f44c3364f9ec7db9b46"/>
    <s v="ACTIVO"/>
    <s v="3442fd2b0a938d687196a2165725a50c271c2935"/>
    <n v="62"/>
    <s v="STEPWAY"/>
    <n v="2020"/>
    <s v="NUEVO STEPWAY PH2"/>
    <s v="2e892f86d188d01ec5691b7918003dc271108083"/>
    <s v="NUEVO"/>
    <n v="24"/>
    <d v="2020-02-21T00:00:00"/>
    <d v="2022-02-21T00:00:00"/>
    <m/>
    <n v="52470000"/>
    <n v="17470000"/>
    <n v="35000000"/>
    <n v="768098"/>
    <s v="e3641dd6fa4340be1e1a0c44a89e0218e2c9b4d8"/>
    <n v="-0.26825861103673743"/>
    <n v="-1.538095091280179"/>
    <n v="-4.4146365390986242"/>
    <n v="1.1037137539426951"/>
    <n v="1.127251325673635"/>
    <x v="2"/>
    <n v="0.33295216314084236"/>
    <x v="1"/>
  </r>
  <r>
    <s v="768b3f086811558e94823149ea6a7547b309b0b5"/>
    <s v="f469c9e48c9f595bdc96a4b2571fdf3706b2e643"/>
    <s v="ACTIVO"/>
    <s v="1e37c6928f415c93f35587957257b25f2220204d"/>
    <n v="40"/>
    <s v="CAPTUR"/>
    <n v="2020"/>
    <s v="CAPTUR"/>
    <s v="2e892f86d188d01ec5691b7918003dc271108083"/>
    <s v="NUEVO"/>
    <n v="84"/>
    <d v="2019-04-30T00:00:00"/>
    <d v="2026-04-30T00:00:00"/>
    <m/>
    <n v="75670000"/>
    <n v="35670000"/>
    <n v="40000000"/>
    <n v="715007"/>
    <s v="6e6ab8d26eb45e4692f58acb34c3521235ffa21e"/>
    <n v="0.88390951643416382"/>
    <n v="-0.96964438658076957"/>
    <n v="0.28851061487099899"/>
    <n v="-0.45701140629845949"/>
    <n v="-0.4197062222492236"/>
    <x v="0"/>
    <n v="0.47138892559799128"/>
    <x v="4"/>
  </r>
  <r>
    <s v="b1e8cb2cc8043fa430db2a58a98a2ee05d97fc69"/>
    <s v="213413eb003cbe2b5454de6413d0122a86df656c"/>
    <s v="ACTIVO"/>
    <s v="d47f9afeeac59826efd52172a6c24eaa52f988f2"/>
    <n v="166872296"/>
    <s v="USADOS"/>
    <n v="2014"/>
    <s v="USADOS MM"/>
    <m/>
    <s v="NUEVO"/>
    <n v="60"/>
    <d v="2021-09-23T00:00:00"/>
    <d v="2026-09-23T00:00:00"/>
    <m/>
    <n v="38700000"/>
    <n v="29000000"/>
    <n v="9700000"/>
    <n v="812697"/>
    <s v="a69f010680fca3bb97470fe907d42f1759ba6938"/>
    <n v="-1.4446829096122891"/>
    <n v="0.17173917771838129"/>
    <n v="0.72325530977575447"/>
    <n v="-0.99613158901567789"/>
    <n v="-1.9666637701720819"/>
    <x v="3"/>
    <n v="0.74935400516795869"/>
    <x v="2"/>
  </r>
  <r>
    <s v="5875864c25a28b76a8ad0b9b5042e8519e3c24fb"/>
    <s v="5361539afc4ea5a62bc6b5901e4a0a6167277f78"/>
    <s v="ACTIVO"/>
    <s v="09f4ca08e9c1ac0cdf9deca10727fd9a28af9054"/>
    <n v="61"/>
    <s v="ALASKAN"/>
    <n v="2022"/>
    <s v="ALASKAN"/>
    <s v="aa53c8567ff812605778a953828db0859dac88bf"/>
    <s v="NUEVO"/>
    <n v="60"/>
    <d v="2021-05-18T00:00:00"/>
    <d v="2026-05-18T00:00:00"/>
    <m/>
    <n v="150421100"/>
    <n v="79921100"/>
    <n v="70500000"/>
    <n v="1797247"/>
    <s v="9659fb85b885d6b16d4aadcd72528889806a6146"/>
    <n v="0.27750523881790012"/>
    <n v="-0.72357212505800261"/>
    <n v="-0.30432305999912118"/>
    <n v="11.45833233886378"/>
    <n v="1.2045992030697781"/>
    <x v="3"/>
    <n v="0.53131575290966493"/>
    <x v="4"/>
  </r>
  <r>
    <s v="e11fb86cdeee4b351943423b0c9ec086f8ce8bb1"/>
    <s v="80e214c5de2242cab59966cc99a14248d7064a35"/>
    <s v="ACTIVO"/>
    <s v="641725626c0538caa9f19fab497f2e010b20e1cd"/>
    <n v="38"/>
    <s v="USADOS"/>
    <n v="2013"/>
    <s v="USADOS MM"/>
    <m/>
    <s v="USADO"/>
    <n v="60"/>
    <d v="2020-09-23T00:00:00"/>
    <d v="2025-09-23T00:00:00"/>
    <m/>
    <n v="19500000"/>
    <n v="19500000"/>
    <n v="0"/>
    <n v="533679"/>
    <s v="d32b2544aa3cda758f28d956500fd6e0d7981c8d"/>
    <n v="-2.3179050693797092"/>
    <n v="1.2009447865714571"/>
    <n v="1.316088984645875"/>
    <n v="-0.72415938733205565"/>
    <n v="-0.96114136402222416"/>
    <x v="3"/>
    <n v="1"/>
    <x v="0"/>
  </r>
  <r>
    <s v="5cffb95c1ec619405ccb03d63fd6a44265c3424d"/>
    <s v="a41f3bf19cdab049d1055780ed9a2c4328a852ad"/>
    <s v="ACTIVO"/>
    <s v="3a0535153a5f5fc7c8dcca47c9a725208db375aa"/>
    <n v="236"/>
    <s v="STEPWAY"/>
    <n v="2021"/>
    <s v="NUEVO STEPWAY PH2"/>
    <s v="2e892f86d188d01ec5691b7918003dc271108083"/>
    <s v="NUEVO"/>
    <n v="72"/>
    <d v="2021-12-03T00:00:00"/>
    <d v="2027-12-03T00:00:00"/>
    <m/>
    <n v="60450000"/>
    <n v="42315000"/>
    <n v="18135000"/>
    <n v="1050823"/>
    <s v="373e0d63cac8bf96eefec2abf3828a28fc0aa41d"/>
    <n v="-1.1050965141471809"/>
    <n v="-3.091883392176074E-2"/>
    <n v="0.6442108197930716"/>
    <n v="1.9924380878323851"/>
    <n v="-1.7346201379836541"/>
    <x v="1"/>
    <n v="0.7"/>
    <x v="2"/>
  </r>
  <r>
    <s v="a6df559683865c2ec7335d4459ba43f61171a908"/>
    <s v="d413bbe55e99cd079f10aed20a5f32888678b550"/>
    <s v="ACTIVO"/>
    <s v="124edca39b8159aadaf3c08b9fe65fc5e651b829"/>
    <n v="236"/>
    <s v="STEPWAY"/>
    <n v="2022"/>
    <s v="NUEVO STEPWAY PH2"/>
    <s v="2e892f86d188d01ec5691b7918003dc271108083"/>
    <s v="NUEVO"/>
    <n v="60"/>
    <d v="2021-07-30T00:00:00"/>
    <d v="2026-07-30T00:00:00"/>
    <m/>
    <n v="60210000"/>
    <n v="28610050"/>
    <n v="31599950"/>
    <n v="722792"/>
    <s v="e05a7593bcbc82d3470e473adb88137dfd0ae415"/>
    <n v="0.48368269320742968"/>
    <n v="-0.95411410809746"/>
    <n v="-1.0552457148346079"/>
    <n v="0.4620300095888451"/>
    <n v="-3.2966835268508812E-2"/>
    <x v="3"/>
    <n v="0.47517106792891545"/>
    <x v="4"/>
  </r>
  <r>
    <s v="ef4f4fe2544cb76e83877690818c22b9b4f267c5"/>
    <s v="5614d35844044a375925e4671aa7cb8682ea7113"/>
    <s v="ACTIVO"/>
    <s v="1dba5f65a4ace50946aaf5539428c8ec727712e3"/>
    <n v="38"/>
    <s v="KWID"/>
    <n v="2020"/>
    <s v="KWID"/>
    <s v="2e892f86d188d01ec5691b7918003dc271108083"/>
    <s v="NUEVO"/>
    <n v="84"/>
    <d v="2019-05-12T00:00:00"/>
    <d v="2026-05-12T00:00:00"/>
    <m/>
    <n v="33990000"/>
    <n v="33990000"/>
    <n v="0"/>
    <n v="728127"/>
    <s v="f2b6d61f97ec8f1fe44ff1e2d5c5e1ad94b895ba"/>
    <n v="-0.85040671754835062"/>
    <n v="1.2009447865714571"/>
    <n v="0.14456546072068491"/>
    <n v="-0.47818686398484811"/>
    <n v="-1.270532873606796"/>
    <x v="0"/>
    <n v="1"/>
    <x v="0"/>
  </r>
  <r>
    <s v="fda5124e797916e1e06b416d42065a7915cc1a44"/>
    <s v="9553e64fa3ff12827a2287fe9a6b3c8e236eec25"/>
    <s v="ACTIVO"/>
    <s v="7e0444902279ad565232444edcf9ba6203b30467"/>
    <n v="87"/>
    <s v="DUSTER"/>
    <n v="2021"/>
    <s v="DUSTER Servicio PÃºblico"/>
    <s v="2e892f86d188d01ec5691b7918003dc271108083"/>
    <s v="NUEVO"/>
    <n v="72"/>
    <d v="2020-10-06T00:00:00"/>
    <d v="2026-10-06T00:00:00"/>
    <m/>
    <n v="48778030"/>
    <n v="33778030"/>
    <n v="15000000"/>
    <n v="844191"/>
    <s v="bcea55f18d716a78cffe6d51a537622fc3feb487"/>
    <n v="-0.92317523086230224"/>
    <n v="-6.1779046774434257E-2"/>
    <n v="0.13042163490563341"/>
    <n v="-3.8040704113064872E-2"/>
    <n v="0.35377255171220601"/>
    <x v="1"/>
    <n v="0.6924845058318263"/>
    <x v="2"/>
  </r>
  <r>
    <s v="66d1584341eed1d2bb5b1f9d8f9b80b6a2eabe18"/>
    <s v="5e68f22ce54ed2e2c2ad84dc9894721d29bc31d7"/>
    <s v="ACTIVO"/>
    <s v="332374b2b7921de83a34fd882bfb4141e02b091c"/>
    <n v="83"/>
    <s v="SANDERO"/>
    <n v="2022"/>
    <s v="NUEVO SANDERO PH2"/>
    <s v="2e892f86d188d01ec5691b7918003dc271108083"/>
    <s v="NUEVO"/>
    <n v="84"/>
    <d v="2021-02-11T00:00:00"/>
    <d v="2028-02-11T00:00:00"/>
    <m/>
    <n v="54714367"/>
    <n v="54714367"/>
    <n v="0"/>
    <n v="1156034"/>
    <s v="2141bd06ec949dc96e6cd2fa75a8353e56eae24c"/>
    <n v="-0.61997309205417039"/>
    <n v="1.2009447865714571"/>
    <n v="0.24898836987965761"/>
    <n v="0.37504468121190587"/>
    <n v="-0.96114136402222416"/>
    <x v="0"/>
    <n v="1"/>
    <x v="0"/>
  </r>
  <r>
    <s v="95f9072e2a9da31fd929497a527cca6a08e7220a"/>
    <s v="d23da9c853c50486718b94fe7408556e473ea881"/>
    <s v="ACTIVO"/>
    <s v="1ff25d27b02cec75af9b69c7b7ee096d87a6e4b7"/>
    <n v="49"/>
    <s v="KWID"/>
    <n v="2022"/>
    <s v="KWID"/>
    <s v="2e892f86d188d01ec5691b7918003dc271108083"/>
    <s v="NUEVO"/>
    <n v="72"/>
    <d v="2021-07-07T00:00:00"/>
    <d v="2027-07-07T00:00:00"/>
    <m/>
    <n v="36120000"/>
    <n v="36120000"/>
    <n v="0"/>
    <n v="795702"/>
    <s v="3bc327bf44a9c66806e06de4d1fd51ae1dfefb50"/>
    <n v="-0.45017989432161648"/>
    <n v="1.2009447865714571"/>
    <n v="-0.34920096440923948"/>
    <n v="-0.54330637492637535"/>
    <n v="0.1217289195237771"/>
    <x v="1"/>
    <n v="1"/>
    <x v="0"/>
  </r>
  <r>
    <s v="54d0eb040a39b3e3e36a1e5d0bb05c3ef1897d59"/>
    <s v="dd05471faf768d281323369d14cd6f0d1a8d6816"/>
    <s v="ACTIVO"/>
    <s v="199c6dec4e012c479e3865ff88b5346ccb60b104"/>
    <n v="61"/>
    <s v="SANDERO"/>
    <n v="2021"/>
    <s v="NUEVO SANDERO PH2"/>
    <s v="2e892f86d188d01ec5691b7918003dc271108083"/>
    <s v="NUEVO"/>
    <n v="84"/>
    <d v="2021-12-02T00:00:00"/>
    <d v="2028-12-02T00:00:00"/>
    <m/>
    <n v="50842400"/>
    <n v="50842400"/>
    <n v="0"/>
    <n v="1070849"/>
    <s v="f268b19e1bfbcb40253adf266d11628fda515d56"/>
    <n v="-1.978318673914601"/>
    <n v="1.2009447865714571"/>
    <n v="0.2094661248883162"/>
    <n v="-0.70925823767236751"/>
    <n v="-1.0384892414183671"/>
    <x v="0"/>
    <n v="1"/>
    <x v="0"/>
  </r>
  <r>
    <s v="0f9cea60dfa56185948c8462c4c9ceff34b11fc7"/>
    <s v="8902f112254dc37e3a0540459e647cdfd3e915b1"/>
    <s v="ACTIVO"/>
    <s v="f92259594cc36db09951704e2e59eef51308995c"/>
    <n v="220"/>
    <s v="STEPWAY"/>
    <n v="2020"/>
    <s v="NUEVO STEPWAY"/>
    <s v="2e892f86d188d01ec5691b7918003dc271108083"/>
    <s v="NUEVO"/>
    <n v="72"/>
    <d v="2019-03-10T00:00:00"/>
    <d v="2025-03-10T00:00:00"/>
    <m/>
    <n v="43990000"/>
    <n v="25990000"/>
    <n v="18000000"/>
    <n v="632072"/>
    <s v="d5e3c217d8ea2998bad4e657513b99b45ba38544"/>
    <n v="-1.978318673914601"/>
    <n v="-0.47925110407625943"/>
    <n v="0.16994387989697479"/>
    <n v="-0.57733148534518619"/>
    <n v="-1.11583711881451"/>
    <x v="1"/>
    <n v="0.59081609456694706"/>
    <x v="4"/>
  </r>
  <r>
    <s v="9c55642861de26687dbad5eb23bc828b73283520"/>
    <s v="22199b18b0037d51762b385bdcf36cf28f47ef69"/>
    <s v="ACTIVO"/>
    <s v="e6fe628ed1ecb4f422ee6848d702f45410650137"/>
    <n v="61"/>
    <s v="DUSTER"/>
    <n v="2017"/>
    <s v="DUSTER"/>
    <m/>
    <s v="NUEVO"/>
    <n v="84"/>
    <d v="2017-05-19T00:00:00"/>
    <d v="2024-05-19T00:00:00"/>
    <m/>
    <n v="52860000"/>
    <n v="47574000"/>
    <n v="5286000"/>
    <n v="1036345"/>
    <s v="c9ac93af7de54e59c26cb0895d1f827e03675192"/>
    <n v="-1.2748897118797351"/>
    <n v="0.79032357974038436"/>
    <n v="0.36009899620259539"/>
    <n v="-0.50581982395922254"/>
    <n v="-0.49705409964536651"/>
    <x v="0"/>
    <n v="0.9"/>
    <x v="0"/>
  </r>
  <r>
    <s v="dbb834510377007b1b9d8f18f76d4a70c2c1c54c"/>
    <s v="ee9266e3319851cb95d2b21e4939efd0aa748fdf"/>
    <s v="ACTIVO"/>
    <s v="93758adf11c46efe844e91612cf2940e4197d07c"/>
    <n v="38"/>
    <s v="SANDERO"/>
    <n v="2020"/>
    <s v="NUEVO SANDERO"/>
    <s v="2e892f86d188d01ec5691b7918003dc271108083"/>
    <s v="NUEVO"/>
    <n v="84"/>
    <d v="2019-01-08T00:00:00"/>
    <d v="2026-01-08T00:00:00"/>
    <m/>
    <n v="45756200"/>
    <n v="45756200"/>
    <n v="0"/>
    <n v="933957"/>
    <s v="40aad2ee329d672720cb03e757bb8887de18efbf"/>
    <n v="-0.58358883539719453"/>
    <n v="1.2009447865714571"/>
    <n v="0.50498908770840745"/>
    <n v="0.73909029538425941"/>
    <n v="-0.34235834485308059"/>
    <x v="0"/>
    <n v="1"/>
    <x v="0"/>
  </r>
  <r>
    <s v="73530950785b43141253f7a48208f3c61327d32b"/>
    <s v="25d3256183ea80ac913b134c201562a477cf3ddd"/>
    <s v="ACTIVO"/>
    <s v="15fad1fd7b529bd3fd14ec973c38ef5a07542f8b"/>
    <n v="27"/>
    <s v="DUSTER"/>
    <n v="2022"/>
    <s v="NUEVA DUSTER Servicio PÃºblico"/>
    <s v="2e892f86d188d01ec5691b7918003dc271108083"/>
    <s v="NUEVO"/>
    <n v="48"/>
    <d v="2021-05-20T00:00:00"/>
    <d v="2025-05-20T00:00:00"/>
    <m/>
    <n v="53320460"/>
    <n v="45320460"/>
    <n v="8000000"/>
    <n v="1400612"/>
    <s v="fb89e69e4b80e4b8276103d586c8f44bf3e0cdc6"/>
    <n v="0.22899289660859901"/>
    <n v="0.58486426989013418"/>
    <n v="-2.7667345059731379E-2"/>
    <n v="-0.63519491704000774"/>
    <n v="-0.18766259006079469"/>
    <x v="5"/>
    <n v="0.84996378500860648"/>
    <x v="0"/>
  </r>
  <r>
    <s v="9ba0b856410818998bb0f9771a75d485c191704e"/>
    <s v="0b74b3fac87f451262613e2f9129e64c35757e74"/>
    <s v="ACTIVO"/>
    <s v="b015fc4d0ad8050efb8f4d92b7490b29a1fa8737"/>
    <n v="76"/>
    <s v="OROCH"/>
    <n v="2022"/>
    <s v="OROCH"/>
    <s v="aa53c8567ff812605778a953828db0859dac88bf"/>
    <s v="NUEVO"/>
    <n v="84"/>
    <d v="2021-07-30T00:00:00"/>
    <d v="2028-07-30T00:00:00"/>
    <m/>
    <n v="80690000"/>
    <n v="64902000"/>
    <n v="15788000"/>
    <n v="1341290"/>
    <s v="247a5e5b4290c61beec86cf21d07cc8a7bfabaa6"/>
    <n v="-1.0808403430425311"/>
    <n v="0.3975134303378503"/>
    <n v="-2.7667345059731379E-2"/>
    <n v="-0.74226373984646699"/>
    <n v="-1.5799243831913681"/>
    <x v="0"/>
    <n v="0.80433758830090474"/>
    <x v="0"/>
  </r>
  <r>
    <s v="203cb18e1061f902f2835ff4fd5bbe8440e82600"/>
    <s v="acbc26a532af60a0be53be632710209130bada2b"/>
    <s v="ACTIVO"/>
    <s v="376abf9ef1bbb145093d0247d4562bd8802aa2f6"/>
    <n v="291"/>
    <s v="LOGAN"/>
    <n v="2022"/>
    <s v="NUEVO LOGAN PH2"/>
    <s v="2e892f86d188d01ec5691b7918003dc271108083"/>
    <s v="NUEVO"/>
    <n v="84"/>
    <d v="2021-04-20T00:00:00"/>
    <d v="2028-04-20T00:00:00"/>
    <m/>
    <n v="45530000"/>
    <n v="45530000"/>
    <n v="0"/>
    <n v="990926"/>
    <s v="2af90d6a2f5bbb3be191863ff06e138bd50b2305"/>
    <n v="-0.24400243993208681"/>
    <n v="1.2009447865714571"/>
    <n v="-0.34384530499046262"/>
    <n v="-0.42350605711376921"/>
    <n v="-0.49705409964536651"/>
    <x v="0"/>
    <n v="1"/>
    <x v="0"/>
  </r>
  <r>
    <s v="18ed9bf7a5ce9d30a47090ad0ccfae6eb281103f"/>
    <s v="4bc45bf2f174b9fde5762a31c1b7fefd542b1cf1"/>
    <s v="ACTIVO"/>
    <s v="19a062e5fbe4358ac9557d4b14dbbfd53150ca9d"/>
    <n v="291"/>
    <s v="DUSTER"/>
    <n v="2021"/>
    <s v="DUSTER"/>
    <s v="2e892f86d188d01ec5691b7918003dc271108083"/>
    <s v="NUEVO"/>
    <n v="72"/>
    <d v="2020-11-12T00:00:00"/>
    <d v="2026-11-12T00:00:00"/>
    <m/>
    <n v="59021000"/>
    <n v="29510500"/>
    <n v="29510500"/>
    <n v="783006"/>
    <s v="2af90d6a2f5bbb3be191863ff06e138bd50b2305"/>
    <n v="-0.61997309205417039"/>
    <n v="-0.85216124758390532"/>
    <n v="0.80229979975843724"/>
    <n v="-0.66443264812232217"/>
    <n v="-0.88379348662608126"/>
    <x v="1"/>
    <n v="0.5"/>
    <x v="4"/>
  </r>
  <r>
    <s v="84c4592e580e4d5dc5cc2e42205d11682230d4d7"/>
    <s v="038e0cd7e8cfde489a4432884c329eae75af6f71"/>
    <s v="ACTIVO"/>
    <s v="93758adf11c46efe844e91612cf2940e4197d07c"/>
    <n v="291"/>
    <s v="SANDERO"/>
    <n v="2020"/>
    <s v="NUEVO SANDERO"/>
    <s v="2e892f86d188d01ec5691b7918003dc271108083"/>
    <s v="NUEVO"/>
    <n v="60"/>
    <d v="2019-05-08T00:00:00"/>
    <d v="2024-05-08T00:00:00"/>
    <m/>
    <n v="34490000"/>
    <n v="21490000"/>
    <n v="13000000"/>
    <n v="513964"/>
    <s v="8dd2e3893a694ae60c11d740aa9e097857f3681c"/>
    <n v="1.5752103929167049"/>
    <n v="-0.34677214262655492"/>
    <n v="-0.1244707606068239"/>
    <n v="-0.68849068966460858"/>
    <n v="1.2045992030697781"/>
    <x v="3"/>
    <n v="0.62307915337779063"/>
    <x v="2"/>
  </r>
  <r>
    <s v="1bf3e1d26c25bae42d0592181fd50180a8012eab"/>
    <s v="f6dd2af20a4a24295d4a82df114eae5c2ad17640"/>
    <s v="ACTIVO"/>
    <s v="bb9549bdac791df8e2b53241129ff66f1480af92"/>
    <n v="291"/>
    <s v="DUSTER"/>
    <n v="2020"/>
    <s v="DUSTER"/>
    <s v="2e892f86d188d01ec5691b7918003dc271108083"/>
    <s v="NUEVO"/>
    <n v="60"/>
    <d v="2020-07-02T00:00:00"/>
    <d v="2025-07-02T00:00:00"/>
    <m/>
    <n v="64014000"/>
    <n v="58349000"/>
    <n v="5665000"/>
    <n v="1477371"/>
    <s v="c4635272f238ecd586953b535745e7ed186b29b1"/>
    <n v="-0.1469777555134846"/>
    <n v="0.8375603493080418"/>
    <n v="0.76277755476709586"/>
    <n v="7.6538093903185797E-3"/>
    <n v="1.0499034482774929"/>
    <x v="3"/>
    <n v="0.91150373355828418"/>
    <x v="0"/>
  </r>
  <r>
    <s v="d013d738c1a1fd4c1b1ad98485da317cfc9f3e5d"/>
    <s v="40d497037936abe44d7e748690e1259118ef610e"/>
    <s v="ACTIVO"/>
    <s v="b015fc4d0ad8050efb8f4d92b7490b29a1fa8737"/>
    <n v="62"/>
    <s v="SANDERO"/>
    <n v="2022"/>
    <s v="NUEVO SANDERO PH2"/>
    <s v="2e892f86d188d01ec5691b7918003dc271108083"/>
    <s v="NUEVO"/>
    <n v="84"/>
    <d v="2021-07-29T00:00:00"/>
    <d v="2028-07-29T00:00:00"/>
    <m/>
    <n v="54780000"/>
    <n v="55780000"/>
    <n v="0"/>
    <n v="1167460"/>
    <s v="1a54234f7c81795f4271e355943d9c170a12a279"/>
    <n v="-0.42592372321696592"/>
    <n v="1.2759030207501849"/>
    <n v="0.13042163490563341"/>
    <n v="-0.60703189022083637"/>
    <n v="-1.3478807510029389"/>
    <x v="0"/>
    <n v="1.018254837531946"/>
    <x v="0"/>
  </r>
  <r>
    <s v="3855e0b7d1c6d4571d9c2245af1e184450307be2"/>
    <s v="9d81a5793c97a4e036aea456b7b19bb9491ab503"/>
    <s v="ACTIVO"/>
    <s v="a8589e7347004a92aacdd0b4349a17c465529c37"/>
    <n v="38"/>
    <s v="STEPWAY"/>
    <n v="2018"/>
    <s v="NUEVO STEPWAY"/>
    <m/>
    <s v="NUEVO"/>
    <n v="72"/>
    <d v="2017-05-12T00:00:00"/>
    <d v="2023-05-12T00:00:00"/>
    <m/>
    <n v="51050000"/>
    <n v="51050000"/>
    <n v="0"/>
    <n v="1161584"/>
    <s v="c3526f071683c463fb194b75b8f6200605fa54f5"/>
    <n v="1.3447767674225239"/>
    <n v="1.2009447865714571"/>
    <n v="0.80229979975843724"/>
    <n v="-0.1251860100856913"/>
    <n v="-0.18766259006079469"/>
    <x v="1"/>
    <n v="1"/>
    <x v="0"/>
  </r>
  <r>
    <s v="668168df3b798012b0194a26f6200524b3c8ade4"/>
    <s v="aa63e5683a1cf6c040ffd22136b9ceda630f1ee7"/>
    <s v="ACTIVO"/>
    <s v="fdba6542025a461058866cfd218b5e0eb7580702"/>
    <n v="15"/>
    <s v="DUSTER"/>
    <n v="2017"/>
    <s v="DUSTER Servicio PÃºblico"/>
    <m/>
    <s v="NUEVO"/>
    <n v="72"/>
    <d v="2017-10-05T00:00:00"/>
    <d v="2023-10-05T00:00:00"/>
    <m/>
    <n v="85875000"/>
    <n v="68700000"/>
    <n v="17175000"/>
    <n v="1576811"/>
    <s v="49e3e3431e014d9c5502f38bae86dc4337782419"/>
    <n v="-1.687244620658795"/>
    <n v="0.37970237290931202"/>
    <n v="0.92086653473246149"/>
    <n v="1.253238705602912"/>
    <n v="-3.2966835268508812E-2"/>
    <x v="1"/>
    <n v="0.8"/>
    <x v="2"/>
  </r>
  <r>
    <s v="ca92bb9ef250da3e4e477edb814041360b560cf8"/>
    <s v="1d971d4df791dbdf8ba0095183b2421c6129d413"/>
    <s v="ACTIVO"/>
    <s v="728e3bf9082d5dfc3834234004c2d78736df4c05"/>
    <n v="83"/>
    <s v="OROCH"/>
    <n v="2021"/>
    <s v="OROCH Servicio Publico"/>
    <s v="aa53c8567ff812605778a953828db0859dac88bf"/>
    <s v="NUEVO"/>
    <n v="72"/>
    <d v="2020-12-17T00:00:00"/>
    <d v="2026-12-17T00:00:00"/>
    <m/>
    <n v="76550000"/>
    <n v="45550000"/>
    <n v="31000000"/>
    <n v="1118249"/>
    <s v="1e97f857ff04d08f60d1d02ac426fe6cb5c11668"/>
    <n v="0.47155460765510449"/>
    <n v="-0.46192358857723648"/>
    <n v="-0.1462340800337556"/>
    <n v="0.33310134361403282"/>
    <n v="0.27642467431606299"/>
    <x v="1"/>
    <n v="0.59503592423252771"/>
    <x v="4"/>
  </r>
  <r>
    <s v="59672c5db1db1d434a6c07e4503246143d6643af"/>
    <s v="a3c39a1bb012aff3e695f3c3094639a6a5079e57"/>
    <s v="ACTIVO"/>
    <s v="d943e6d3f46ba48d12960b5edc259c16d8da2374"/>
    <n v="61"/>
    <s v="MASTER"/>
    <n v="2020"/>
    <s v="MASTER"/>
    <s v="aa53c8567ff812605778a953828db0859dac88bf"/>
    <s v="NUEVO"/>
    <n v="72"/>
    <d v="2020-12-03T00:00:00"/>
    <d v="2026-12-03T00:00:00"/>
    <m/>
    <n v="143000000"/>
    <n v="68500491"/>
    <n v="74499509"/>
    <n v="1347978"/>
    <s v="d087e61ba1153cd65cef59d4319bb1223fff39d1"/>
    <n v="-8.633732775185822E-2"/>
    <n v="-0.93829145775737843"/>
    <n v="-1.1194633160420531"/>
    <n v="-0.91354066596425254"/>
    <n v="0.89520769348520657"/>
    <x v="1"/>
    <n v="0.47902441258741257"/>
    <x v="4"/>
  </r>
  <r>
    <s v="2509a7bcd0196b8b8bc149937a22cac99b21f1e1"/>
    <s v="3b31d01aa06d8f9c29754a52a0a3b12ee209187b"/>
    <s v="ACTIVO"/>
    <s v="c4f571c84dfd1be0360bdeed5c89373e15ac07b0"/>
    <n v="38"/>
    <s v="STEPWAY"/>
    <n v="2017"/>
    <s v="NUEVO STEPWAY"/>
    <m/>
    <s v="NUEVO"/>
    <n v="84"/>
    <d v="2016-10-28T00:00:00"/>
    <d v="2023-10-28T00:00:00"/>
    <m/>
    <n v="47990000"/>
    <n v="45590500"/>
    <n v="2399500"/>
    <n v="892852"/>
    <s v="d7fd93f30f09d2f3f73418e3c060e65d41168348"/>
    <n v="1.138599313032995"/>
    <n v="0.99563418315592023"/>
    <n v="1.3125579630325859E-2"/>
    <n v="-0.27446435727786811"/>
    <n v="-0.57440197704150942"/>
    <x v="0"/>
    <n v="0.95"/>
    <x v="0"/>
  </r>
  <r>
    <s v="4a9af9e4e5de21e741e1b1e085f34efcbbe41678"/>
    <s v="1f35d2ab3a780604215abef1e3bcce84f54a4ecb"/>
    <s v="ACTIVO"/>
    <s v="4a7b7e367ecae1d6fda7f0a3e66e76e4b3471929"/>
    <n v="49"/>
    <s v="CLIO"/>
    <n v="2017"/>
    <s v="CLIO STYLE"/>
    <m/>
    <s v="NUEVO"/>
    <n v="84"/>
    <d v="2017-06-02T00:00:00"/>
    <d v="2024-06-02T00:00:00"/>
    <m/>
    <n v="27990000"/>
    <n v="27990000"/>
    <n v="0"/>
    <n v="558961"/>
    <s v="f00f1606f9686df6c4f674ed3907718435a75514"/>
    <n v="0.98093420085276606"/>
    <n v="1.2009447865714571"/>
    <n v="0.24393201242220031"/>
    <n v="6.3696765746002817E-2"/>
    <n v="-0.49705409964536651"/>
    <x v="0"/>
    <n v="1"/>
    <x v="0"/>
  </r>
  <r>
    <s v="cbea319753c70e427660b2509e4d7fff6fa5ee84"/>
    <s v="24314eeae4b4f68e2432cab0304050cd42a71cfd"/>
    <s v="ACTIVO"/>
    <s v="f9549cb27bbedcfb8966ed57bc461cd34c30c623"/>
    <n v="15"/>
    <s v="SANDERO"/>
    <n v="2022"/>
    <s v="NUEVO SANDERO PH2"/>
    <s v="2e892f86d188d01ec5691b7918003dc271108083"/>
    <s v="NUEVO"/>
    <n v="72"/>
    <d v="2021-06-29T00:00:00"/>
    <d v="2027-06-29T00:00:00"/>
    <m/>
    <n v="46427800"/>
    <n v="31427800"/>
    <n v="15000000"/>
    <n v="684744"/>
    <s v="18eceeb5197751c2e147ee8da1b88e8ee3917f26"/>
    <n v="-0.34102712435068899"/>
    <n v="-0.12569961666670801"/>
    <n v="-0.50193428495582826"/>
    <n v="-0.84259624464034089"/>
    <n v="-1.425228628399082"/>
    <x v="1"/>
    <n v="0.676917708786546"/>
    <x v="2"/>
  </r>
  <r>
    <s v="c4ef1710d25ba35db5469de0327af2f273a17e48"/>
    <s v="e3ffc85d2350d9c7ef0fca6008e6ecb582cca8de"/>
    <s v="ACTIVO"/>
    <s v="ac4cf0c7abcdae09914607ba0408545023141170"/>
    <n v="15"/>
    <s v="KWID"/>
    <n v="2021"/>
    <s v="KWID"/>
    <s v="2e892f86d188d01ec5691b7918003dc271108083"/>
    <s v="NUEVO"/>
    <n v="84"/>
    <d v="2021-05-01T00:00:00"/>
    <d v="2028-05-01T00:00:00"/>
    <m/>
    <n v="43357499"/>
    <n v="43357499"/>
    <n v="0"/>
    <n v="916080"/>
    <s v="930702ec2c3e72d456d907ad7e50a046ee285aa5"/>
    <n v="-0.36528329545533961"/>
    <n v="1.2009447865714571"/>
    <n v="0.24898836987965761"/>
    <n v="-0.51077980982816096"/>
    <n v="-1.11583711881451"/>
    <x v="0"/>
    <n v="1"/>
    <x v="0"/>
  </r>
  <r>
    <s v="b4354541df19b95791fc5e5909c9bd792c92672e"/>
    <s v="54a00626cc6820866645ef6cdad6b6d62a295c59"/>
    <s v="ACTIVO"/>
    <s v="4ed602eda8bf7f8f674b77a7266776acb1f1dd2a"/>
    <n v="74"/>
    <s v="KWID"/>
    <n v="2020"/>
    <s v="KWID"/>
    <s v="2e892f86d188d01ec5691b7918003dc271108083"/>
    <s v="NUEVO"/>
    <n v="84"/>
    <d v="2019-08-29T00:00:00"/>
    <d v="2026-08-29T00:00:00"/>
    <m/>
    <n v="36640000"/>
    <n v="36640000"/>
    <n v="0"/>
    <n v="925301"/>
    <s v="cfff2798968beabd4a75557f5efa4642e73d04b9"/>
    <n v="0.44729843655045393"/>
    <n v="1.2009447865714571"/>
    <n v="0.35667581647491498"/>
    <n v="-0.50589418698891897"/>
    <n v="-0.72909773183379534"/>
    <x v="0"/>
    <n v="1"/>
    <x v="0"/>
  </r>
  <r>
    <s v="7de6061ac62728ca0e1042054a5781d9fecc7856"/>
    <s v="7d659dcf274c6e6a3c4a28b5307e6c304921fa82"/>
    <s v="ACTIVO"/>
    <s v="c68c074cfeb538be28c92667e7af1fc11090b603"/>
    <n v="59"/>
    <s v="KWID"/>
    <n v="2022"/>
    <s v="KWID"/>
    <s v="2e892f86d188d01ec5691b7918003dc271108083"/>
    <s v="NUEVO"/>
    <n v="84"/>
    <d v="2021-07-04T00:00:00"/>
    <d v="2028-07-04T00:00:00"/>
    <m/>
    <n v="44090000"/>
    <n v="44090000"/>
    <n v="0"/>
    <n v="928629"/>
    <s v="dc07912f5d15c97d02d6d510bd9579fe85bc5dde"/>
    <n v="-0.31677095324603838"/>
    <n v="1.2009447865714571"/>
    <n v="0.2094661248883162"/>
    <n v="-0.94071461968145775"/>
    <n v="-1.657272260587511"/>
    <x v="0"/>
    <n v="1"/>
    <x v="0"/>
  </r>
  <r>
    <s v="67372f14185d49a4d94ab2d1fcf2001a3ce0cae3"/>
    <s v="73d48af1384f14532c61b0776c154c9a6adc0e09"/>
    <s v="ACTIVO"/>
    <s v="7e56e2af0ef46a9f3840a5080889a18764a6b436"/>
    <n v="7"/>
    <s v="DUSTER"/>
    <n v="2022"/>
    <s v="NUEVA DUSTER"/>
    <m/>
    <s v="NUEVO"/>
    <n v="60"/>
    <d v="2022-03-01T00:00:00"/>
    <d v="2027-03-01T00:00:00"/>
    <m/>
    <n v="92300000"/>
    <n v="52300000"/>
    <n v="40000000"/>
    <n v="1296400"/>
    <s v="3efc0b356aa53b0e31578cc580770afe81979102"/>
    <n v="1.1628554841376451"/>
    <n v="-0.57856206860112125"/>
    <n v="-0.30432305999912118"/>
    <n v="0.76439430351204285"/>
    <n v="1.436642835258207"/>
    <x v="3"/>
    <n v="0.56663055254604555"/>
    <x v="4"/>
  </r>
  <r>
    <s v="e976ede8b95c35e72d32ba0aa736de98278598f9"/>
    <s v="fb9caef1d6fb009d99b2740aec2c38545d8518c8"/>
    <s v="ACTIVO"/>
    <s v="c93985e1a5aff2af18ae43ce6da3c9e318eea67e"/>
    <n v="62"/>
    <s v="USADOS"/>
    <n v="2020"/>
    <s v="USADOS MM"/>
    <s v="2e892f86d188d01ec5691b7918003dc271108083"/>
    <s v="USADO"/>
    <n v="60"/>
    <d v="2020-12-16T00:00:00"/>
    <d v="2025-12-16T00:00:00"/>
    <m/>
    <n v="33300000"/>
    <n v="33300000"/>
    <n v="0"/>
    <n v="1101604"/>
    <s v="fc7bdc755b16bdb0247d7a6271249db666c6767c"/>
    <n v="-0.60784500650184503"/>
    <n v="1.2009447865714571"/>
    <n v="1.078955514697826"/>
    <n v="-0.49528820344082258"/>
    <n v="-0.49705409964536651"/>
    <x v="3"/>
    <n v="1"/>
    <x v="0"/>
  </r>
  <r>
    <s v="c33a077d96ff338582b5d69881deb09e3820f282"/>
    <s v="d8297bd84b92029b33846126c4a5407cced44629"/>
    <s v="ACTIVO"/>
    <s v="3442fd2b0a938d687196a2165725a50c271c2935"/>
    <n v="74"/>
    <s v="STEPWAY"/>
    <n v="2020"/>
    <s v="NUEVO STEPWAY PH2"/>
    <s v="2e892f86d188d01ec5691b7918003dc271108083"/>
    <s v="NUEVO"/>
    <n v="24"/>
    <d v="2020-04-03T00:00:00"/>
    <d v="2022-04-03T00:00:00"/>
    <m/>
    <n v="56190000"/>
    <n v="28095000"/>
    <n v="28095000"/>
    <n v="1235244"/>
    <s v="d4fe067a31477c3902f47c94ed98e66bfafeebdb"/>
    <n v="-0.15910584106580991"/>
    <n v="-0.85216124758390532"/>
    <n v="-4.4146365390986242"/>
    <n v="0.81207061416033888"/>
    <n v="0.74051193869292065"/>
    <x v="2"/>
    <n v="0.5"/>
    <x v="4"/>
  </r>
  <r>
    <s v="854fa8bec8ff868cc2e7dbe97646dc541aaaf042"/>
    <s v="bc4578b277b9bd43aff6f4b38dc1a404b70cdc6c"/>
    <s v="ACTIVO"/>
    <s v="1dba5f65a4ace50946aaf5539428c8ec727712e3"/>
    <n v="51"/>
    <s v="KWID"/>
    <n v="2020"/>
    <s v="KWID"/>
    <s v="2e892f86d188d01ec5691b7918003dc271108083"/>
    <s v="NUEVO"/>
    <n v="84"/>
    <d v="2020-01-30T00:00:00"/>
    <d v="2027-01-30T00:00:00"/>
    <m/>
    <n v="36990000"/>
    <n v="28990000"/>
    <n v="8000000"/>
    <n v="626096"/>
    <s v="b53b0bf5f413cb9aab27f8e13ca1e90e2ee4fea7"/>
    <n v="-0.6684854342634714"/>
    <n v="0.3128751313542143"/>
    <n v="0.24898836987965761"/>
    <n v="-0.12510768080647519"/>
    <n v="-0.65174985443765243"/>
    <x v="0"/>
    <n v="0.78372533117058663"/>
    <x v="2"/>
  </r>
  <r>
    <s v="5b219e00136df1b79bb154202613f466144e2486"/>
    <s v="bd601225d8610d785ca60761376effb816b8a40a"/>
    <s v="ACTIVO"/>
    <s v="75cae82c3344af34e3fddfe64e48f28f6dd993f1"/>
    <n v="-1"/>
    <s v="USADOS"/>
    <n v="2013"/>
    <s v="USADOS MM"/>
    <m/>
    <s v="NUEVO"/>
    <n v="60"/>
    <d v="2021-12-02T00:00:00"/>
    <d v="2026-12-02T00:00:00"/>
    <m/>
    <n v="29700000"/>
    <n v="28400000"/>
    <n v="1300000"/>
    <n v="803282"/>
    <s v="df560ae59cb4db4f142c01cc52b1e9e367b1a0cd"/>
    <n v="-0.1348496699611593"/>
    <n v="1.02121159839624"/>
    <n v="1.8694004145246541"/>
    <n v="-0.60304904551493255"/>
    <n v="-1.270532873606796"/>
    <x v="3"/>
    <n v="0.95622895622895621"/>
    <x v="0"/>
  </r>
  <r>
    <s v="c7dea54faa64f6cb62d631691eb18981f984f9cb"/>
    <s v="31b6bfc2a6fc68af94352e424f5542c7916ff8f8"/>
    <s v="ACTIVO"/>
    <s v="113ec86c5585f170a54da045e16c1994496819f9"/>
    <n v="46"/>
    <s v="ZOE"/>
    <n v="2021"/>
    <s v="ZOE"/>
    <s v="2e892f86d188d01ec5691b7918003dc271108083"/>
    <s v="NUEVO"/>
    <n v="84"/>
    <d v="2021-08-13T00:00:00"/>
    <d v="2028-08-13T00:00:00"/>
    <m/>
    <n v="129900000"/>
    <n v="129900000"/>
    <n v="0"/>
    <n v="2264394"/>
    <s v="7e550c4e4136820a2fa73809cb7d39457dab78e5"/>
    <n v="-0.71699777647277252"/>
    <n v="1.2009447865714571"/>
    <n v="-2.082824084609483"/>
    <n v="0.4683361803731928"/>
    <n v="0.81785981608906366"/>
    <x v="0"/>
    <n v="1"/>
    <x v="0"/>
  </r>
  <r>
    <s v="84d8a98ce24fadbe4bf728989aa29fcd3737dcb5"/>
    <s v="a9406c97ac3c16970d37557e1c39fc11e106d56e"/>
    <s v="ACTIVO"/>
    <s v="269df2545df848fa8c70fc5fc554d86d2a7d9e52"/>
    <n v="74"/>
    <s v="LOGAN"/>
    <n v="2021"/>
    <s v="NUEVO LOGAN PH2"/>
    <s v="2e892f86d188d01ec5691b7918003dc271108083"/>
    <s v="NUEVO"/>
    <n v="84"/>
    <d v="2020-10-26T00:00:00"/>
    <d v="2027-10-26T00:00:00"/>
    <m/>
    <n v="45890000"/>
    <n v="45890000"/>
    <n v="0"/>
    <n v="1042368"/>
    <s v="cfff2798968beabd4a75557f5efa4642e73d04b9"/>
    <n v="-0.28038669658906262"/>
    <n v="1.2009447865714571"/>
    <n v="0.22993943823873109"/>
    <n v="-0.28878135638069041"/>
    <n v="0.81785981608906366"/>
    <x v="0"/>
    <n v="1"/>
    <x v="0"/>
  </r>
  <r>
    <s v="280d27d1979b9747a9ef41bfb6073b0b5d846905"/>
    <s v="a92f01635a815c12ba3cf6a05e709ace3cf1f239"/>
    <s v="ACTIVO"/>
    <s v="c28baa502860edb7be310d075797cf62fa51e354"/>
    <n v="62"/>
    <s v="CAPTUR"/>
    <n v="2020"/>
    <s v="CAPTUR"/>
    <s v="2e892f86d188d01ec5691b7918003dc271108083"/>
    <s v="NUEVO"/>
    <n v="72"/>
    <d v="2019-11-20T00:00:00"/>
    <d v="2025-11-20T00:00:00"/>
    <m/>
    <n v="76070000"/>
    <n v="38035000"/>
    <n v="38035000"/>
    <n v="935209"/>
    <s v="f99cba83470b6744b02cb8a0d0c03e84221970cc"/>
    <n v="-0.59571692094951978"/>
    <n v="-0.85216124758390532"/>
    <n v="0.13042163490563341"/>
    <n v="-0.1933802771401763"/>
    <n v="-0.57440197704150942"/>
    <x v="1"/>
    <n v="0.5"/>
    <x v="4"/>
  </r>
  <r>
    <s v="373edcf0e0f6a3f5fcb3a6d810df6bf142fa1038"/>
    <s v="bf898b497dc484ad2bc1d738daf2364096d7925e"/>
    <s v="ACTIVO"/>
    <s v="8d3a24744093455287e93feda3eb9991acdae36e"/>
    <n v="49"/>
    <s v="CAPTUR"/>
    <n v="2019"/>
    <s v="CAPTUR"/>
    <m/>
    <s v="NUEVO"/>
    <n v="48"/>
    <d v="2018-12-14T00:00:00"/>
    <d v="2022-12-14T00:00:00"/>
    <m/>
    <n v="65366000"/>
    <n v="45366000"/>
    <n v="20000000"/>
    <n v="1292774"/>
    <s v="40aad2ee329d672720cb03e757bb8887de18efbf"/>
    <n v="0.70198823314928471"/>
    <n v="-5.5430720056063337E-2"/>
    <n v="0.2094661248883162"/>
    <n v="-0.51287578185464278"/>
    <n v="1.823382222238922"/>
    <x v="5"/>
    <n v="0.69403053575253193"/>
    <x v="2"/>
  </r>
  <r>
    <s v="98a1b3b55bd1e9cd6a1f3e2ffcbb79177007927d"/>
    <s v="3a543baa0590dd60545b96c0cc59982359d841c9"/>
    <s v="ACTIVO"/>
    <s v="c037df174ea56656e3f2727cd283ca029d539c32"/>
    <n v="15"/>
    <s v="CAPTUR"/>
    <n v="2020"/>
    <s v="CAPTUR"/>
    <s v="2e892f86d188d01ec5691b7918003dc271108083"/>
    <s v="NUEVO"/>
    <n v="84"/>
    <d v="2019-10-12T00:00:00"/>
    <d v="2026-10-12T00:00:00"/>
    <m/>
    <n v="67990000"/>
    <n v="32990000"/>
    <n v="35000000"/>
    <n v="639528"/>
    <s v="18eceeb5197751c2e147ee8da1b88e8ee3917f26"/>
    <n v="-0.31677095324603838"/>
    <n v="-0.9128575724648037"/>
    <n v="-0.1067118350424142"/>
    <n v="1.3288513528258681"/>
    <n v="-0.49705409964536651"/>
    <x v="0"/>
    <n v="0.48521841447271657"/>
    <x v="4"/>
  </r>
  <r>
    <s v="84325d4420cf3d76ff183d74120d83e984117e9a"/>
    <s v="c50507372d434399b51dc1f7a20f672add11cb79"/>
    <s v="ACTIVO"/>
    <s v="a24a0e02d5006b1c2d757c7a4f784b846611a8d0"/>
    <n v="38"/>
    <s v="USADOS"/>
    <n v="2015"/>
    <s v="USADOS MM"/>
    <m/>
    <s v="NUEVO"/>
    <n v="48"/>
    <d v="2018-08-31T00:00:00"/>
    <d v="2022-08-31T00:00:00"/>
    <m/>
    <n v="43000000"/>
    <n v="38700000"/>
    <n v="4300000"/>
    <n v="1107483"/>
    <s v="4945c5884e21e46d99e0d56ad1a4fbcffe8da479"/>
    <n v="-0.88679097420532638"/>
    <n v="0.79032357974038436"/>
    <n v="0.28851061487099899"/>
    <n v="-0.1420347708065664"/>
    <n v="-0.57440197704150942"/>
    <x v="5"/>
    <n v="0.9"/>
    <x v="0"/>
  </r>
  <r>
    <s v="72b9fe789bf3cf38e7597b2db52ff66ae8b19a3f"/>
    <s v="f08ce789c4bfe5967ab216bd20d76627d7f2207b"/>
    <s v="ACTIVO"/>
    <s v="b03c331a519e3fb6e210c57f6f7646420773acf4"/>
    <n v="15"/>
    <s v="LOGAN"/>
    <n v="2020"/>
    <s v="NUEVO LOGAN PH2"/>
    <s v="2e892f86d188d01ec5691b7918003dc271108083"/>
    <s v="NUEVO"/>
    <n v="84"/>
    <d v="2020-02-24T00:00:00"/>
    <d v="2027-02-24T00:00:00"/>
    <m/>
    <n v="39590000"/>
    <n v="41140000"/>
    <n v="0"/>
    <n v="869129"/>
    <s v="49e3e3431e014d9c5502f38bae86dc4337782419"/>
    <n v="-0.8018943753390495"/>
    <n v="1.3617083305442179"/>
    <n v="0.92086653473246149"/>
    <n v="0.18531523557166801"/>
    <n v="0.89520769348520657"/>
    <x v="0"/>
    <n v="1.0391513008335438"/>
    <x v="0"/>
  </r>
  <r>
    <s v="2ba51aaa0a5b37bd3f09f36f517340a596c3b052"/>
    <s v="327863a5ee79c57eaba3c4e47d5b2faab9fe4b69"/>
    <s v="ACTIVO"/>
    <s v="4dcf3dca56083c3a0fe91be33a9bd7cd9ba0109e"/>
    <n v="38"/>
    <s v="LOGAN"/>
    <n v="2022"/>
    <s v="NUEVO LOGAN PH2"/>
    <s v="2e892f86d188d01ec5691b7918003dc271108083"/>
    <s v="NUEVO"/>
    <n v="72"/>
    <d v="2021-03-29T00:00:00"/>
    <d v="2027-03-29T00:00:00"/>
    <m/>
    <n v="48325566"/>
    <n v="28020000"/>
    <n v="20305566"/>
    <n v="614722"/>
    <s v="d2d2bc23d15981022aec65b1ffb2993f93c8d625"/>
    <n v="-0.85040671754835062"/>
    <n v="-0.5244144190109451"/>
    <n v="-1.45369432608442"/>
    <n v="-0.12671276722295441"/>
    <n v="1.436642835258207"/>
    <x v="1"/>
    <n v="0.57981731657317781"/>
    <x v="4"/>
  </r>
  <r>
    <s v="e6c37e45e6f424c72746e773dc348cd8ac46e66f"/>
    <s v="6e369148aa10d8fd2cd94dec411cc774d43c521c"/>
    <s v="ACTIVO"/>
    <s v="c037df174ea56656e3f2727cd283ca029d539c32"/>
    <n v="62"/>
    <s v="DUSTER"/>
    <n v="2019"/>
    <s v="DUSTER"/>
    <s v="2e892f86d188d01ec5691b7918003dc271108083"/>
    <s v="NUEVO"/>
    <n v="84"/>
    <d v="2019-12-23T00:00:00"/>
    <d v="2026-12-23T00:00:00"/>
    <m/>
    <n v="54435000"/>
    <n v="44435000"/>
    <n v="10000000"/>
    <n v="935698"/>
    <s v="e3641dd6fa4340be1e1a0c44a89e0218e2c9b4d8"/>
    <n v="0.22899289660859901"/>
    <n v="0.44661171624708362"/>
    <n v="0.88134428974112011"/>
    <n v="1.664351587087284"/>
    <n v="0.66316406129677774"/>
    <x v="0"/>
    <n v="0.81629466335997058"/>
    <x v="0"/>
  </r>
  <r>
    <s v="bd4f18cca3f2d76ddc00895a67df7e33c7973fb3"/>
    <s v="a0e930596b6b92d83cd7b08cda230677adf2fc09"/>
    <s v="ACTIVO"/>
    <s v="7f22d9d1b26328e8bc33183cd50a33df11a0448b"/>
    <n v="7"/>
    <s v="KWID"/>
    <n v="2022"/>
    <s v="KWID"/>
    <s v="2e892f86d188d01ec5691b7918003dc271108083"/>
    <s v="NUEVO"/>
    <n v="84"/>
    <d v="2021-07-30T00:00:00"/>
    <d v="2028-07-30T00:00:00"/>
    <m/>
    <n v="40090000"/>
    <n v="31290000"/>
    <n v="8800000"/>
    <n v="659014"/>
    <s v="addfb231c73938367f7381eeb262ff07154d72ad"/>
    <n v="-2.8030284914727202"/>
    <n v="0.29960614349003051"/>
    <n v="-0.7785899998952176"/>
    <n v="-0.43259391302146522"/>
    <n v="-1.811968015379797"/>
    <x v="0"/>
    <n v="0.78049388875031178"/>
    <x v="2"/>
  </r>
  <r>
    <s v="007ddf4906930dc671e915956e1493826b131d3b"/>
    <s v="5521e583bf0e7b477e2514bf0088622fc3bcdc57"/>
    <s v="ACTIVO"/>
    <s v="9b732f098fc8c584895c85ad257e84e1bbb6814e"/>
    <n v="46"/>
    <s v="USADOS"/>
    <n v="2021"/>
    <s v="USADOS MM"/>
    <m/>
    <s v="USADO"/>
    <n v="84"/>
    <d v="2020-05-10T00:00:00"/>
    <d v="2027-05-10T00:00:00"/>
    <m/>
    <n v="40690000"/>
    <n v="35690000"/>
    <n v="5000000"/>
    <n v="840604"/>
    <s v="7e550c4e4136820a2fa73809cb7d39457dab78e5"/>
    <n v="-2.7666442348157441"/>
    <n v="0.69637215591150059"/>
    <n v="0.72325530977575447"/>
    <n v="-0.80086366590815528"/>
    <n v="-1.7346201379836541"/>
    <x v="0"/>
    <n v="0.87711968542639474"/>
    <x v="0"/>
  </r>
  <r>
    <s v="c2d4e116bd8591c22a96b5a3c0320a7329272794"/>
    <s v="d5c775af0c20fdff0ef461da8b8b6de7f4a97142"/>
    <s v="ACTIVO"/>
    <s v="326bc2b0b0799eff92891e858f0137cd54c140d7"/>
    <n v="76"/>
    <s v="USADOS"/>
    <n v="2017"/>
    <s v="USADOS MM"/>
    <m/>
    <s v="USADO"/>
    <n v="84"/>
    <d v="2021-01-10T00:00:00"/>
    <d v="2028-01-10T00:00:00"/>
    <m/>
    <n v="27000000"/>
    <n v="27000000"/>
    <n v="0"/>
    <n v="619565"/>
    <s v="cca028d5175addbf7cc3ee31799dcae7f9872a54"/>
    <n v="-1.250633540775085"/>
    <n v="1.2009447865714571"/>
    <n v="0.36755510485368181"/>
    <n v="-1.009279955101043"/>
    <n v="-1.3478807510029389"/>
    <x v="0"/>
    <n v="1"/>
    <x v="0"/>
  </r>
  <r>
    <s v="59a670b16dd84c4792bfed848abea45f621f5171"/>
    <s v="7ec398ba49ca8417483c4c4db5bbfa57dc879303"/>
    <s v="ACTIVO"/>
    <s v="b015fc4d0ad8050efb8f4d92b7490b29a1fa8737"/>
    <n v="74"/>
    <s v="CAPTUR"/>
    <n v="2022"/>
    <s v="CAPTUR"/>
    <s v="2e892f86d188d01ec5691b7918003dc271108083"/>
    <s v="NUEVO"/>
    <n v="84"/>
    <d v="2021-05-10T00:00:00"/>
    <d v="2028-05-10T00:00:00"/>
    <m/>
    <n v="81490000"/>
    <n v="79590000"/>
    <n v="1900000"/>
    <n v="1676335"/>
    <s v="cfff2798968beabd4a75557f5efa4642e73d04b9"/>
    <n v="0.1077120410853462"/>
    <n v="1.1052053960966699"/>
    <n v="0.2094661248883162"/>
    <n v="-2.0226103551008099E-2"/>
    <n v="-1.270532873606796"/>
    <x v="0"/>
    <n v="0.97668425573690021"/>
    <x v="0"/>
  </r>
  <r>
    <s v="63a0902609fa530f9cac1ea2483a9dccb281f967"/>
    <s v="b05183337d7348d811bdccbcc1518e041d0cdb25"/>
    <s v="ACTIVO"/>
    <s v="3a0535153a5f5fc7c8dcca47c9a725208db375aa"/>
    <n v="38"/>
    <s v="SANDERO"/>
    <n v="2022"/>
    <s v="NUEVO SANDERO PH2"/>
    <s v="2e892f86d188d01ec5691b7918003dc271108083"/>
    <s v="NUEVO"/>
    <n v="72"/>
    <d v="2021-07-23T00:00:00"/>
    <d v="2027-07-23T00:00:00"/>
    <m/>
    <n v="44890000"/>
    <n v="24890000"/>
    <n v="20000000"/>
    <n v="594348"/>
    <s v="ec864d326046a09cd623dc375f247c93a8c47de2"/>
    <n v="-1.420426738507639"/>
    <n v="-0.6285103563604767"/>
    <n v="5.1377144922950549E-2"/>
    <n v="-0.65615364159365008"/>
    <n v="1.0499034482774929"/>
    <x v="1"/>
    <n v="0.55446647360213852"/>
    <x v="4"/>
  </r>
  <r>
    <s v="7fdfd0e2ba3c40bac3a8d47d067b16ab3dde8dee"/>
    <s v="4b8aa0f5a10c2d5f35f2502b7f93dfb67a183786"/>
    <s v="ACTIVO"/>
    <s v="332374b2b7921de83a34fd882bfb4141e02b091c"/>
    <n v="7"/>
    <s v="CAPTUR"/>
    <n v="2022"/>
    <s v="CAPTUR"/>
    <s v="2e892f86d188d01ec5691b7918003dc271108083"/>
    <s v="NUEVO"/>
    <n v="84"/>
    <d v="2021-10-21T00:00:00"/>
    <d v="2028-10-21T00:00:00"/>
    <m/>
    <n v="89750000"/>
    <n v="89750000"/>
    <n v="0"/>
    <n v="1982420"/>
    <s v="b05601ff99ceedbb3c50eb549eb141f5dc9903b0"/>
    <n v="-0.1469777555134846"/>
    <n v="1.2009447865714571"/>
    <n v="-0.1462340800337556"/>
    <n v="-0.58292904167560844"/>
    <n v="-0.1103147126646518"/>
    <x v="0"/>
    <n v="1"/>
    <x v="0"/>
  </r>
  <r>
    <s v="7d5e3a222a4d6a8ec1427a5f1794f35072b82cd6"/>
    <s v="f30c111deaa5059691ba70bb20f3f2b85e2cc8c8"/>
    <s v="ACTIVO"/>
    <s v="199c6dec4e012c479e3865ff88b5346ccb60b104"/>
    <n v="15"/>
    <s v="SANDERO"/>
    <n v="2021"/>
    <s v="NUEVO SANDERO PH2"/>
    <s v="2e892f86d188d01ec5691b7918003dc271108083"/>
    <s v="NUEVO"/>
    <n v="84"/>
    <d v="2021-04-02T00:00:00"/>
    <d v="2028-04-02T00:00:00"/>
    <m/>
    <n v="47970000"/>
    <n v="35238990"/>
    <n v="12731010"/>
    <n v="737542"/>
    <s v="930702ec2c3e72d456d907ad7e50a046ee285aa5"/>
    <n v="1.068735666674399E-2"/>
    <n v="0.111175620347056"/>
    <n v="0.13042163490563341"/>
    <n v="-0.35744028865086419"/>
    <n v="-0.80644560922993824"/>
    <x v="0"/>
    <n v="0.73460475297060668"/>
    <x v="2"/>
  </r>
  <r>
    <s v="8cf63adcba46069fe1cda373914c9b448d049f25"/>
    <s v="a5004a11ca20c8ebfb07b1601e21a798e111d39f"/>
    <s v="ACTIVO"/>
    <s v="3442fd2b0a938d687196a2165725a50c271c2935"/>
    <n v="220"/>
    <s v="LOGAN"/>
    <n v="2020"/>
    <s v="NUEVO LOGAN PH2"/>
    <s v="2e892f86d188d01ec5691b7918003dc271108083"/>
    <s v="NUEVO"/>
    <n v="24"/>
    <d v="2020-11-02T00:00:00"/>
    <d v="2022-11-02T00:00:00"/>
    <m/>
    <n v="42390000"/>
    <n v="21195000"/>
    <n v="21195000"/>
    <n v="907499"/>
    <s v="9ed459202687afab5e2703e866aa192f2b1cf3cb"/>
    <n v="-1.311273968536711"/>
    <n v="-0.85216124758390532"/>
    <n v="-4.4146365390986242"/>
    <n v="-0.56912782096220083"/>
    <n v="1.0499034482774929"/>
    <x v="2"/>
    <n v="0.5"/>
    <x v="4"/>
  </r>
  <r>
    <s v="3c7b9f490fe71ae4eb89736ce5c6fa928106065c"/>
    <s v="0037fbbe79ef8f3e0058f308e413c3fdee977613"/>
    <s v="ACTIVO"/>
    <s v="a24a0e02d5006b1c2d757c7a4f784b846611a8d0"/>
    <n v="-1"/>
    <s v="USADOS"/>
    <n v="2014"/>
    <s v="USADOS MM"/>
    <m/>
    <s v="USADO"/>
    <n v="60"/>
    <d v="2021-05-19T00:00:00"/>
    <d v="2026-05-19T00:00:00"/>
    <m/>
    <n v="24900000"/>
    <n v="24900000"/>
    <n v="0"/>
    <n v="674359"/>
    <s v="25387f16fe49de4e70fc29c7451836e03f6af6b8"/>
    <n v="-1.662988449554144"/>
    <n v="1.2009447865714571"/>
    <n v="0.13042163490563341"/>
    <n v="-0.74179442797862127"/>
    <n v="-0.65174985443765243"/>
    <x v="3"/>
    <n v="1"/>
    <x v="0"/>
  </r>
  <r>
    <s v="5eee2e3b27a9c5f312260720950bd10a5fa40bd2"/>
    <s v="2daccc73bfc98d62d2ea49b676448c066fc0f609"/>
    <s v="ACTIVO"/>
    <s v="1dba5f65a4ace50946aaf5539428c8ec727712e3"/>
    <n v="60"/>
    <s v="KWID"/>
    <n v="2022"/>
    <s v="KWID"/>
    <s v="2e892f86d188d01ec5691b7918003dc271108083"/>
    <s v="NUEVO"/>
    <n v="84"/>
    <d v="2021-05-28T00:00:00"/>
    <d v="2028-05-28T00:00:00"/>
    <m/>
    <n v="40590000"/>
    <n v="28590000"/>
    <n v="12000000"/>
    <n v="575969"/>
    <s v="026f2dbff0f657cf8b51a37de1e13584f2ccb0a9"/>
    <n v="-0.68061351981579676"/>
    <n v="-1.301295720111518E-2"/>
    <n v="-0.34384530499046262"/>
    <n v="1.1302604096187201"/>
    <n v="1.436642835258207"/>
    <x v="0"/>
    <n v="0.70436067997043605"/>
    <x v="2"/>
  </r>
  <r>
    <s v="b8c73485313a89786c47443c2bb312792abeb86a"/>
    <s v="d072d78b16c39ebad6aa41d3a891d16afb973da3"/>
    <s v="ACTIVO"/>
    <s v="1dba5f65a4ace50946aaf5539428c8ec727712e3"/>
    <n v="62"/>
    <s v="KWID"/>
    <n v="2022"/>
    <s v="KWID"/>
    <s v="2e892f86d188d01ec5691b7918003dc271108083"/>
    <s v="NUEVO"/>
    <n v="84"/>
    <d v="2021-06-29T00:00:00"/>
    <d v="2028-06-29T00:00:00"/>
    <m/>
    <n v="39800000"/>
    <n v="36800000"/>
    <n v="3000000"/>
    <n v="803288"/>
    <s v="1a54234f7c81795f4271e355943d9c170a12a279"/>
    <n v="0.1077120410853462"/>
    <n v="0.89143131408572374"/>
    <n v="-0.30432305999912118"/>
    <n v="-0.61722233030461682"/>
    <n v="-0.57440197704150942"/>
    <x v="0"/>
    <n v="0.92462311557788945"/>
    <x v="0"/>
  </r>
  <r>
    <s v="955b872ce554f13e6257f793b11b4d74e84cb781"/>
    <s v="6dee77d05667fd72a94ae7caace133688ed2d652"/>
    <s v="ACTIVO"/>
    <s v="51a48e5516ee3bf233287559abdaf7ace5721d62"/>
    <n v="15"/>
    <s v="KWID"/>
    <n v="2021"/>
    <s v="KWID"/>
    <s v="2e892f86d188d01ec5691b7918003dc271108083"/>
    <s v="NUEVO"/>
    <n v="84"/>
    <d v="2020-06-30T00:00:00"/>
    <d v="2027-06-30T00:00:00"/>
    <m/>
    <n v="40444000"/>
    <n v="40444000"/>
    <n v="0"/>
    <n v="884391"/>
    <s v="18eceeb5197751c2e147ee8da1b88e8ee3917f26"/>
    <n v="-1.2263773696704341"/>
    <n v="1.2009447865714571"/>
    <n v="0.68373306478441309"/>
    <n v="-0.2574015186540507"/>
    <n v="-1.3478807510029389"/>
    <x v="0"/>
    <n v="1"/>
    <x v="0"/>
  </r>
  <r>
    <s v="2d7ee3370f3bd845f4158541d162760c88b89a36"/>
    <s v="c20c818a0d6e950b0fed6bf480433dd019fbfb07"/>
    <s v="ACTIVO"/>
    <s v="f747a35bf3d8e23584b9741a99ad978d61d8bb9c"/>
    <n v="61"/>
    <s v="KWID"/>
    <n v="2022"/>
    <s v="KWID"/>
    <m/>
    <s v="NUEVO"/>
    <n v="84"/>
    <d v="2021-06-12T00:00:00"/>
    <d v="2028-06-12T00:00:00"/>
    <m/>
    <n v="44680000"/>
    <n v="35760000"/>
    <n v="8920000"/>
    <n v="792223"/>
    <s v="5ff736dd5fe05d193ce7c5ec63ce711d264e48d3"/>
    <n v="1.7450035906492589"/>
    <n v="0.38117281590602131"/>
    <n v="-0.1067118350424142"/>
    <n v="0.75855047461730551"/>
    <n v="-0.96114136402222416"/>
    <x v="0"/>
    <n v="0.80035810205908686"/>
    <x v="0"/>
  </r>
  <r>
    <s v="57cbb915e194c04f20d73f131c00729fe1b8fa8a"/>
    <s v="579357d95fb47a40ff95d469411c5e300e7db63d"/>
    <s v="ACTIVO"/>
    <s v="4db898134df57de25ee14fc3156c0fe345e0de51"/>
    <n v="46"/>
    <s v="SANDERO"/>
    <n v="2019"/>
    <s v="NUEVO SANDERO"/>
    <m/>
    <s v="NUEVO"/>
    <n v="84"/>
    <d v="2018-12-14T00:00:00"/>
    <d v="2025-12-14T00:00:00"/>
    <m/>
    <n v="33530000"/>
    <n v="33530000"/>
    <n v="0"/>
    <n v="721919"/>
    <s v="b0dba703f37b44650008cc7ee9293429cffbd118"/>
    <n v="-7.420924219953294E-2"/>
    <n v="1.2009447865714571"/>
    <n v="0.2094661248883162"/>
    <n v="-0.70925823767236751"/>
    <n v="-0.88379348662608126"/>
    <x v="0"/>
    <n v="1"/>
    <x v="0"/>
  </r>
  <r>
    <s v="1887540b8a8b82fadcf76f65b9e0e3c29f7bdbf0"/>
    <s v="f86a036442cc89cecd61706c4c08ba43c69fda2c"/>
    <s v="ACTIVO"/>
    <s v="333d3f2f416171fb902f851c5fada07255d4b68e"/>
    <n v="62"/>
    <s v="USADOS"/>
    <n v="2017"/>
    <s v="USADOS MM"/>
    <m/>
    <s v="USADO"/>
    <n v="72"/>
    <d v="2020-12-06T00:00:00"/>
    <d v="2026-12-06T00:00:00"/>
    <m/>
    <n v="35500000"/>
    <n v="28172344"/>
    <n v="7327656"/>
    <n v="899782"/>
    <s v="fc7bdc755b16bdb0247d7a6271249db666c6767c"/>
    <n v="-0.47443606542626698"/>
    <n v="0.35336987108893581"/>
    <n v="1.276566739654533"/>
    <n v="-0.8979365442139724"/>
    <n v="-0.80644560922993824"/>
    <x v="1"/>
    <n v="0.79358715492957743"/>
    <x v="2"/>
  </r>
  <r>
    <s v="3e2e1a9ede421eb676ad1bc27b676913b8cb3a79"/>
    <s v="7809e4599a76af66fba8bb169b7945cf871a414b"/>
    <s v="ACTIVO"/>
    <s v="310778d9d7ff8bd657b127d2b19096397041abce"/>
    <n v="38"/>
    <s v="LOGAN"/>
    <n v="2020"/>
    <s v="NUEVO LOGAN"/>
    <s v="2e892f86d188d01ec5691b7918003dc271108083"/>
    <s v="NUEVO"/>
    <n v="60"/>
    <d v="2019-07-18T00:00:00"/>
    <d v="2024-07-18T00:00:00"/>
    <m/>
    <n v="34000500"/>
    <n v="30500500"/>
    <n v="3500000"/>
    <n v="778086"/>
    <s v="f2b6d61f97ec8f1fe44ff1e2d5c5e1ad94b895ba"/>
    <n v="1.1507273985853199"/>
    <n v="0.77825270148189818"/>
    <n v="0.88134428974112011"/>
    <n v="-6.288967223319876E-2"/>
    <n v="4.4381042127634142E-2"/>
    <x v="3"/>
    <n v="0.89706033734798019"/>
    <x v="0"/>
  </r>
  <r>
    <s v="9cb0651fb438c73efd665a89cdf0938098c93d1e"/>
    <s v="ecdabeb312a26690d1cd4dabc4e0aa6dfce455a8"/>
    <s v="ACTIVO"/>
    <s v="b015fc4d0ad8050efb8f4d92b7490b29a1fa8737"/>
    <n v="236"/>
    <s v="DUSTER"/>
    <n v="2022"/>
    <s v="NUEVA DUSTER"/>
    <s v="2e892f86d188d01ec5691b7918003dc271108083"/>
    <s v="NUEVO"/>
    <n v="84"/>
    <d v="2021-09-15T00:00:00"/>
    <d v="2028-09-15T00:00:00"/>
    <m/>
    <n v="87150000"/>
    <n v="88150000"/>
    <n v="0"/>
    <n v="1993413"/>
    <s v="2a8b6c4fae0c9fc78fa226ee1e1ec2050ca4d295"/>
    <n v="0.48368269320742968"/>
    <n v="1.2480613909123719"/>
    <n v="0.16994387989697479"/>
    <n v="-0.68330436205007083"/>
    <n v="0.66316406129677774"/>
    <x v="0"/>
    <n v="1.0114744693057947"/>
    <x v="0"/>
  </r>
  <r>
    <s v="85e865503a73adb12290bac399c45ab2e3d9dcc3"/>
    <s v="41bfe92b74f09d3ff898bc86341300e69680451c"/>
    <s v="ACTIVO"/>
    <s v="b015fc4d0ad8050efb8f4d92b7490b29a1fa8737"/>
    <n v="236"/>
    <s v="SANDERO"/>
    <n v="2022"/>
    <s v="NUEVO SANDERO PH2"/>
    <s v="2e892f86d188d01ec5691b7918003dc271108083"/>
    <s v="NUEVO"/>
    <n v="84"/>
    <d v="2021-07-09T00:00:00"/>
    <d v="2028-07-09T00:00:00"/>
    <m/>
    <n v="50943612"/>
    <n v="41100000"/>
    <n v="9843612"/>
    <n v="894494"/>
    <s v="0f9b5dd1053091f7cd0591c9ce15485174f94dc7"/>
    <n v="0.25324906771324951"/>
    <n v="0.40751933432499532"/>
    <n v="-0.34384530499046262"/>
    <n v="1.2191024074360619"/>
    <n v="-0.49705409964536651"/>
    <x v="0"/>
    <n v="0.80677436064015251"/>
    <x v="0"/>
  </r>
  <r>
    <s v="04638ad77b65ca66c2e21f42074959e31365ca10"/>
    <s v="ea32352bb0695fd3da3b7a0745f5817fbfb9dc84"/>
    <s v="ACTIVO"/>
    <s v="8d3a24744093455287e93feda3eb9991acdae36e"/>
    <n v="48"/>
    <s v="SANDERO"/>
    <n v="2019"/>
    <s v="NUEVO SANDERO"/>
    <m/>
    <s v="NUEVO"/>
    <n v="72"/>
    <d v="2018-10-22T00:00:00"/>
    <d v="2024-10-22T00:00:00"/>
    <m/>
    <n v="33000000"/>
    <n v="25000000"/>
    <n v="8000000"/>
    <n v="549263"/>
    <s v="cafe2aba4c008cb02fee6101be7ab38b6a34f37b"/>
    <n v="0.8111410031202122"/>
    <n v="0.20549943667794779"/>
    <n v="0.32803285986234038"/>
    <n v="-0.3543253721871219"/>
    <n v="-0.1103147126646518"/>
    <x v="1"/>
    <n v="0.75757575757575757"/>
    <x v="2"/>
  </r>
  <r>
    <s v="76df3fcaecc1baa0c19ebe0035b4b25c19a67728"/>
    <s v="88f878c04e35ede3925952e0c831ff7f6f297589"/>
    <s v="ACTIVO"/>
    <s v="f1660bce152bd13abf027b14ac8a826e5004e35a"/>
    <n v="61"/>
    <s v="STEPWAY"/>
    <n v="2017"/>
    <s v="NUEVO STEPWAY"/>
    <m/>
    <s v="NUEVO"/>
    <n v="72"/>
    <d v="2016-04-10T00:00:00"/>
    <d v="2022-04-10T00:00:00"/>
    <m/>
    <n v="47750000"/>
    <n v="37750000"/>
    <n v="10000000"/>
    <n v="803826"/>
    <s v="c9ac93af7de54e59c26cb0895d1f827e03675192"/>
    <n v="0.22899289660859901"/>
    <n v="0.34100508640167149"/>
    <n v="-8.9863502002605747E-2"/>
    <n v="0.75161601008060142"/>
    <n v="-0.18766259006079469"/>
    <x v="1"/>
    <n v="0.79057591623036649"/>
    <x v="2"/>
  </r>
  <r>
    <s v="c4f0b94249336858d0702d94a1f676a0039c2481"/>
    <s v="d8c9963171f7f25ffc5e5fb1c13921a8ca848cb8"/>
    <s v="ACTIVO"/>
    <s v="e6976976065db65503decebbef7da36d9a20087d"/>
    <n v="7"/>
    <s v="SANDERO"/>
    <n v="2019"/>
    <s v="NUEVO SANDERO"/>
    <s v="2e892f86d188d01ec5691b7918003dc271108083"/>
    <s v="NUEVO"/>
    <n v="60"/>
    <d v="2019-01-28T00:00:00"/>
    <d v="2024-01-28T00:00:00"/>
    <m/>
    <n v="39920000"/>
    <n v="23920000"/>
    <n v="16000000"/>
    <n v="601598"/>
    <s v="addfb231c73938367f7381eeb262ff07154d72ad"/>
    <n v="-1.638732278449494"/>
    <n v="-0.44483159351300172"/>
    <n v="-0.3729139161815942"/>
    <n v="-0.37251900680369049"/>
    <n v="-0.57440197704150942"/>
    <x v="3"/>
    <n v="0.59919839679358722"/>
    <x v="4"/>
  </r>
  <r>
    <s v="321546bb6477cc8c583f4f6d47d0ce6862467950"/>
    <s v="917e7bd690eaba32cea90094750ed2b9c9a145c9"/>
    <s v="ACTIVO"/>
    <s v="717ac4a931a014833e77c82ad9812385e09e88a3"/>
    <n v="60"/>
    <s v="DUSTER"/>
    <n v="2021"/>
    <s v="DUSTER"/>
    <s v="2e892f86d188d01ec5691b7918003dc271108083"/>
    <s v="NUEVO"/>
    <n v="28"/>
    <d v="2020-10-09T00:00:00"/>
    <d v="2023-02-09T00:00:00"/>
    <m/>
    <n v="72970000"/>
    <n v="36485000"/>
    <n v="36485000"/>
    <n v="1386952"/>
    <s v="026f2dbff0f657cf8b51a37de1e13584f2ccb0a9"/>
    <n v="0.49581077875975499"/>
    <n v="-0.85216124758390532"/>
    <n v="-4.4146365390986242"/>
    <n v="5.4011517465354562"/>
    <n v="2.0554258544273512"/>
    <x v="4"/>
    <n v="0.5"/>
    <x v="4"/>
  </r>
  <r>
    <s v="084f5f332cf00a35521738e46580bb5f869884ee"/>
    <s v="650f6cc8a4520a2784ae7f8cf2757e363cefbec1"/>
    <s v="ACTIVO"/>
    <s v="1ff25d27b02cec75af9b69c7b7ee096d87a6e4b7"/>
    <n v="27"/>
    <s v="DUSTER"/>
    <n v="2022"/>
    <s v="NUEVA DUSTER"/>
    <s v="2e892f86d188d01ec5691b7918003dc271108083"/>
    <s v="NUEVO"/>
    <n v="36"/>
    <d v="2021-04-10T00:00:00"/>
    <d v="2024-04-10T00:00:00"/>
    <m/>
    <n v="86600000"/>
    <n v="48538401"/>
    <n v="38061599"/>
    <n v="1661188"/>
    <s v="f0ee9810f7b40f5a341dcdc7f440d9aa604e2e89"/>
    <n v="-2.569689999023184E-2"/>
    <n v="-0.60377804429463311"/>
    <n v="-1.388663278030561"/>
    <n v="-6.5232248727721182E-2"/>
    <n v="1.3592949578620639"/>
    <x v="4"/>
    <n v="0.56048961893764437"/>
    <x v="4"/>
  </r>
  <r>
    <s v="b3d2dd42229c2ef11b087d4b3ff7e932b3e64ace"/>
    <s v="4c95ac0bfd2a5655b86b4ebc52aea5fbd4f3e0d0"/>
    <s v="ACTIVO"/>
    <s v="4ed602eda8bf7f8f674b77a7266776acb1f1dd2a"/>
    <n v="74"/>
    <s v="KWID"/>
    <n v="2020"/>
    <s v="KWID"/>
    <s v="2e892f86d188d01ec5691b7918003dc271108083"/>
    <s v="NUEVO"/>
    <n v="84"/>
    <d v="2019-02-07T00:00:00"/>
    <d v="2026-02-07T00:00:00"/>
    <m/>
    <n v="32990000"/>
    <n v="28250000"/>
    <n v="4740000"/>
    <n v="608546"/>
    <s v="e35cd06998e5b136c3a45ddcc0e768cf0a893437"/>
    <n v="-2.863668919234347"/>
    <n v="0.61096463489540831"/>
    <n v="0.2162059323711801"/>
    <n v="-0.34283652472921688"/>
    <n v="-0.96114136402222416"/>
    <x v="0"/>
    <n v="0.85632009699909062"/>
    <x v="0"/>
  </r>
  <r>
    <s v="7ba0df8ef040275a7757d811bb7e4b8a25fa449a"/>
    <s v="0f413c18a66597a79e1505fc2eb22caf8aec6433"/>
    <s v="ACTIVO"/>
    <s v="376abf9ef1bbb145093d0247d4562bd8802aa2f6"/>
    <n v="27"/>
    <s v="OROCH"/>
    <n v="2022"/>
    <s v="OROCH"/>
    <s v="aa53c8567ff812605778a953828db0859dac88bf"/>
    <s v="NUEVO"/>
    <n v="84"/>
    <d v="2021-06-25T00:00:00"/>
    <d v="2028-06-25T00:00:00"/>
    <m/>
    <n v="79890000"/>
    <n v="73890000"/>
    <n v="6000000"/>
    <n v="1603395"/>
    <s v="3bc327bf44a9c66806e06de4d1fd51ae1dfefb50"/>
    <n v="-7.420924219953294E-2"/>
    <n v="0.89255484527887519"/>
    <n v="-0.38336754998180411"/>
    <n v="1.3405330363482839"/>
    <n v="-0.26501046745693763"/>
    <x v="0"/>
    <n v="0.92489673300788589"/>
    <x v="0"/>
  </r>
  <r>
    <s v="8c66c2a8055fa20b168643f562ac8ce5ef4f5f52"/>
    <s v="a2b2224259a6717e23cf530d813b4715065d9000"/>
    <s v="ACTIVO"/>
    <s v="dd7c4e251bb4251454591a52f0c2ccd78f5324f3"/>
    <n v="76"/>
    <s v="STEPWAY"/>
    <n v="2021"/>
    <s v="NUEVO STEPWAY PH2"/>
    <s v="2e892f86d188d01ec5691b7918003dc271108083"/>
    <s v="NUEVO"/>
    <n v="84"/>
    <d v="2021-02-18T00:00:00"/>
    <d v="2028-02-18T00:00:00"/>
    <m/>
    <n v="54990000"/>
    <n v="54990000"/>
    <n v="0"/>
    <n v="1133997"/>
    <s v="cca028d5175addbf7cc3ee31799dcae7f9872a54"/>
    <n v="-0.88679097420532638"/>
    <n v="1.2009447865714571"/>
    <n v="-5.4518758306849463E-2"/>
    <n v="-0.5932246952403698"/>
    <n v="0.1217289195237771"/>
    <x v="0"/>
    <n v="1"/>
    <x v="0"/>
  </r>
  <r>
    <s v="9e88120e84175b97479a79273756457372178105"/>
    <s v="834c07b0ff4cc9d1d430eadf657dcac495467a29"/>
    <s v="ACTIVO"/>
    <s v="4ed602eda8bf7f8f674b77a7266776acb1f1dd2a"/>
    <n v="246"/>
    <s v="KWID"/>
    <n v="2020"/>
    <s v="KWID"/>
    <s v="2e892f86d188d01ec5691b7918003dc271108083"/>
    <s v="NUEVO"/>
    <n v="84"/>
    <d v="2019-10-15T00:00:00"/>
    <d v="2026-10-15T00:00:00"/>
    <m/>
    <n v="36640000"/>
    <n v="36640000"/>
    <n v="0"/>
    <n v="781074"/>
    <s v="f0ee9810f7b40f5a341dcdc7f440d9aa604e2e89"/>
    <n v="-2.569689999023184E-2"/>
    <n v="1.2009447865714571"/>
    <n v="8.2406454688103009E-2"/>
    <n v="-0.40363730439464252"/>
    <n v="0.27642467431606299"/>
    <x v="0"/>
    <n v="1"/>
    <x v="0"/>
  </r>
  <r>
    <s v="bd080e4d98552677297e61b03c0c236f91c4fa52"/>
    <s v="0157cf08c069b02e576e3922c1e3aaa63c0f4f1b"/>
    <s v="ACTIVO"/>
    <s v="a77c76312e7298e8d8cbf37d37191bb75af8eded"/>
    <n v="60"/>
    <s v="LOGAN"/>
    <n v="2021"/>
    <s v="NUEVO LOGAN PH2"/>
    <s v="2e892f86d188d01ec5691b7918003dc271108083"/>
    <s v="NUEVO"/>
    <n v="84"/>
    <d v="2020-11-30T00:00:00"/>
    <d v="2027-11-30T00:00:00"/>
    <m/>
    <n v="41780000"/>
    <n v="41780000"/>
    <n v="0"/>
    <n v="917409"/>
    <s v="13d22cf8336a259fb9d14907f84a2cc0d4061ae6"/>
    <n v="-0.40166755211231542"/>
    <n v="1.2009447865714571"/>
    <n v="-0.22527857001643839"/>
    <n v="-0.35611267374889621"/>
    <n v="-0.4197062222492236"/>
    <x v="0"/>
    <n v="1"/>
    <x v="0"/>
  </r>
  <r>
    <s v="434ab8c93a4f012268a345b3743fabae1f4d16d4"/>
    <s v="80b5634b45cbc6a75196d2ab017278d1187edff1"/>
    <s v="ACTIVO"/>
    <s v="a77c76312e7298e8d8cbf37d37191bb75af8eded"/>
    <n v="38"/>
    <s v="STEPWAY"/>
    <n v="2021"/>
    <s v="NUEVO STEPWAY PH2"/>
    <s v="2e892f86d188d01ec5691b7918003dc271108083"/>
    <s v="NUEVO"/>
    <n v="84"/>
    <d v="2020-12-16T00:00:00"/>
    <d v="2027-12-16T00:00:00"/>
    <m/>
    <n v="54923600"/>
    <n v="48923600"/>
    <n v="6000000"/>
    <n v="1027193"/>
    <s v="4ad98a5962ecc122ebac8bf722a72154a2140e61"/>
    <n v="-0.42592372321696592"/>
    <n v="0.75237126972506752"/>
    <n v="0.16994387989697479"/>
    <n v="-0.61632419882343548"/>
    <n v="1.127251325673635"/>
    <x v="0"/>
    <n v="0.89075734292726627"/>
    <x v="0"/>
  </r>
  <r>
    <s v="d7ae92194258cb8b221bdbbfe091f4c247ca8748"/>
    <s v="970e59389502d7745d0600382d4a529e0b038a9e"/>
    <s v="ACTIVO"/>
    <s v="7e0444902279ad565232444edcf9ba6203b30467"/>
    <n v="84"/>
    <s v="DUSTER"/>
    <n v="2021"/>
    <s v="DUSTER Servicio PÃºblico"/>
    <s v="2e892f86d188d01ec5691b7918003dc271108083"/>
    <s v="NUEVO"/>
    <n v="72"/>
    <d v="2020-07-24T00:00:00"/>
    <d v="2026-07-24T00:00:00"/>
    <m/>
    <n v="50120551"/>
    <n v="33000000"/>
    <n v="17120551"/>
    <n v="826845"/>
    <s v="0b9e5ef7ecdb21c3df2e91f8c180559e4790ebd3"/>
    <n v="-0.48656415097859229"/>
    <n v="-0.2016857059051573"/>
    <n v="0.16994387989697479"/>
    <n v="-0.56040207201901648"/>
    <n v="-3.2966835268508812E-2"/>
    <x v="1"/>
    <n v="0.65841255416366029"/>
    <x v="2"/>
  </r>
  <r>
    <s v="53719d69eeb56704a9ae5d13b274493ef5022b97"/>
    <s v="4e09a0b2aca9b5a1b9a5e744cc07b3a43ad3bbdd"/>
    <s v="ACTIVO"/>
    <s v="d134295aa308132952922ea41c885a33d4580c23"/>
    <n v="241"/>
    <s v="LOGAN"/>
    <n v="2022"/>
    <s v="NUEVO LOGAN PH2"/>
    <s v="2e892f86d188d01ec5691b7918003dc271108083"/>
    <s v="NUEVO"/>
    <n v="36"/>
    <d v="2021-02-03T00:00:00"/>
    <d v="2024-02-03T00:00:00"/>
    <m/>
    <n v="43664000"/>
    <n v="21664000"/>
    <n v="22000000"/>
    <n v="696212"/>
    <s v="c36fae75981762fd8cd742d3ffe18d4e21879c91"/>
    <n v="-2.0874714438855291"/>
    <n v="-0.86796015807026039"/>
    <n v="-2.8663715622404209"/>
    <n v="1.5601567186398599"/>
    <n v="1.3592949578620639"/>
    <x v="4"/>
    <n v="0.49615243679003296"/>
    <x v="4"/>
  </r>
  <r>
    <s v="990b385bf0df5c4c66d36a073d2b0b7bc8462d1f"/>
    <s v="6652048097ff7733bba3a15642945d081d34a357"/>
    <s v="ACTIVO"/>
    <s v="1dba5f65a4ace50946aaf5539428c8ec727712e3"/>
    <n v="46"/>
    <s v="KWID"/>
    <n v="2022"/>
    <s v="KWID"/>
    <s v="2e892f86d188d01ec5691b7918003dc271108083"/>
    <s v="NUEVO"/>
    <n v="84"/>
    <d v="2021-02-06T00:00:00"/>
    <d v="2028-02-06T00:00:00"/>
    <m/>
    <n v="42046900"/>
    <n v="43346900"/>
    <n v="0"/>
    <n v="904376"/>
    <s v="a8c0d5a1c0a75aa2a5848c4b36c327a10f8a27ff"/>
    <n v="-1.9419344172576249"/>
    <n v="1.327900060059013"/>
    <n v="9.0899389914291959E-2"/>
    <n v="-0.86248856252397743"/>
    <n v="-1.1931849962106531"/>
    <x v="0"/>
    <n v="1.0309178560131662"/>
    <x v="0"/>
  </r>
  <r>
    <s v="c22a6706597d720307dcdb999a2c4808d0c9bbc4"/>
    <s v="812c84211a768efe377b3372bf2605581a920144"/>
    <s v="ACTIVO"/>
    <s v="c264b74875c7b96b3a89953d24dbae8446b1d7a7"/>
    <n v="60"/>
    <s v="CAPTUR"/>
    <n v="2021"/>
    <s v="CAPTUR"/>
    <s v="2e892f86d188d01ec5691b7918003dc271108083"/>
    <s v="NUEVO"/>
    <n v="72"/>
    <d v="2020-03-08T00:00:00"/>
    <d v="2026-03-08T00:00:00"/>
    <m/>
    <n v="70490000"/>
    <n v="72492000"/>
    <n v="0"/>
    <n v="1839762"/>
    <s v="002cf26c2c656a51db8195e4bd8bbcee3903d748"/>
    <n v="-0.11059349885650881"/>
    <n v="1.317566102513549"/>
    <n v="0.13042163490563341"/>
    <n v="-0.41525990905392079"/>
    <n v="0.35377255171220601"/>
    <x v="1"/>
    <n v="1.0284011916583913"/>
    <x v="0"/>
  </r>
  <r>
    <s v="a87e8cfec0c5d3ab14d1f799887eec29ba450408"/>
    <s v="c97eeeaf73c9c89861497c5dc1fcf2a23c205877"/>
    <s v="ACTIVO"/>
    <s v="b015fc4d0ad8050efb8f4d92b7490b29a1fa8737"/>
    <n v="61"/>
    <s v="SANDERO"/>
    <n v="2022"/>
    <s v="NUEVO SANDERO PH2"/>
    <s v="2e892f86d188d01ec5691b7918003dc271108083"/>
    <s v="NUEVO"/>
    <n v="84"/>
    <d v="2021-07-29T00:00:00"/>
    <d v="2028-07-29T00:00:00"/>
    <m/>
    <n v="45390000"/>
    <n v="45390000"/>
    <n v="0"/>
    <n v="949999"/>
    <s v="f268b19e1bfbcb40253adf266d11628fda515d56"/>
    <n v="-3.0334621169668998"/>
    <n v="1.2009447865714571"/>
    <n v="0.13042163490563341"/>
    <n v="-0.75588971539281491"/>
    <n v="2.1327737318234941"/>
    <x v="0"/>
    <n v="1"/>
    <x v="0"/>
  </r>
  <r>
    <s v="63439b7a331732b49286b3ca66418e36fdb36f34"/>
    <s v="cc0e7e6f46dc301360a258c3b20e7ef0aaf678cf"/>
    <s v="ACTIVO"/>
    <s v="fdba6542025a461058866cfd218b5e0eb7580702"/>
    <n v="83"/>
    <s v="DUSTER"/>
    <n v="2017"/>
    <s v="DUSTER Servicio PÃºblico"/>
    <m/>
    <s v="NUEVO"/>
    <n v="72"/>
    <d v="2017-06-23T00:00:00"/>
    <d v="2023-06-23T00:00:00"/>
    <m/>
    <n v="61833150"/>
    <n v="55649835"/>
    <n v="6183315"/>
    <n v="1277282"/>
    <s v="1e97f857ff04d08f60d1d02ac426fe6cb5c11668"/>
    <n v="-0.63210117760649565"/>
    <n v="0.79032357974038436"/>
    <n v="0.92086653473246149"/>
    <n v="-1.014609665124993"/>
    <n v="-1.425228628399082"/>
    <x v="1"/>
    <n v="0.9"/>
    <x v="0"/>
  </r>
  <r>
    <s v="f1ee93a1f78ef030cb7527e2799d23df41cba668"/>
    <s v="855d339a372d084122f9ee586d9e32253e7ac18e"/>
    <s v="ACTIVO"/>
    <s v="459c4d96f80a45215d3b92f0108854113cfd6642"/>
    <n v="38"/>
    <s v="USADOS"/>
    <n v="2014"/>
    <s v="USADOS MM"/>
    <m/>
    <s v="USADO"/>
    <n v="60"/>
    <d v="2019-11-25T00:00:00"/>
    <d v="2024-11-25T00:00:00"/>
    <m/>
    <n v="26700000"/>
    <n v="23000000"/>
    <n v="3700000"/>
    <n v="612282"/>
    <s v="76c9cd8386f602314b92c098d88f738459249279"/>
    <n v="-2.427057839350637"/>
    <n v="0.63191914414637507"/>
    <n v="0.56516632981038883"/>
    <n v="-0.87828120559033707"/>
    <n v="-0.57440197704150942"/>
    <x v="3"/>
    <n v="0.86142322097378277"/>
    <x v="0"/>
  </r>
  <r>
    <s v="9eb1f5d0f6090276354b3a6f686ee60e1126bce4"/>
    <s v="f5418b8aa3bd612657c6fb4ed35afe19436ac41f"/>
    <s v="ACTIVO"/>
    <s v="326bc2b0b0799eff92891e858f0137cd54c140d7"/>
    <n v="62"/>
    <s v="USADOS"/>
    <n v="2017"/>
    <s v="USADOS MM"/>
    <m/>
    <s v="USADO"/>
    <n v="84"/>
    <d v="2021-09-30T00:00:00"/>
    <d v="2028-09-30T00:00:00"/>
    <m/>
    <n v="55900000"/>
    <n v="55900000"/>
    <n v="0"/>
    <n v="1282708"/>
    <s v="fc7bdc755b16bdb0247d7a6271249db666c6767c"/>
    <n v="-1.092968428594856"/>
    <n v="1.2009447865714571"/>
    <n v="0.36755510485368181"/>
    <n v="-0.11183153178679579"/>
    <n v="-0.72909773183379534"/>
    <x v="0"/>
    <n v="1"/>
    <x v="0"/>
  </r>
  <r>
    <s v="7de205579347c42b590c315d26516ebf94dfa01b"/>
    <s v="79b85ee6a9444d3f50bc1d9eddc3f881de4ea69c"/>
    <s v="ACTIVO"/>
    <s v="d70c5ad6d9927086d188b2a0af85d533acdf3336"/>
    <n v="59"/>
    <s v="DUSTER"/>
    <n v="2021"/>
    <s v="DUSTER"/>
    <s v="2e892f86d188d01ec5691b7918003dc271108083"/>
    <s v="NUEVO"/>
    <n v="72"/>
    <d v="2020-10-11T00:00:00"/>
    <d v="2026-10-11T00:00:00"/>
    <m/>
    <n v="57272000"/>
    <n v="58106000"/>
    <n v="0"/>
    <n v="1403923"/>
    <s v="6c55b3ba21e9cb7dc2512cad991949cb9fc0980d"/>
    <n v="-0.60784500650184503"/>
    <n v="1.260739814944329"/>
    <n v="-2.7667345059731379E-2"/>
    <n v="-0.11183153178679579"/>
    <n v="-1.0384892414183671"/>
    <x v="1"/>
    <n v="1.0145620896773293"/>
    <x v="0"/>
  </r>
  <r>
    <s v="c74ba18f5708e76ae2a4d25ee47309d1b52148dd"/>
    <s v="02ba7ed2cfcddf582e33d57e73b69edb2365b854"/>
    <s v="ACTIVO"/>
    <s v="42df86fde4435d0c9f7f380c96b820b35bed1a95"/>
    <n v="38"/>
    <s v="CAPTUR"/>
    <n v="2020"/>
    <s v="CAPTUR"/>
    <s v="2e892f86d188d01ec5691b7918003dc271108083"/>
    <s v="NUEVO"/>
    <n v="84"/>
    <d v="2020-01-29T00:00:00"/>
    <d v="2027-01-29T00:00:00"/>
    <m/>
    <n v="73990000"/>
    <n v="53990000"/>
    <n v="20000000"/>
    <n v="1166018"/>
    <s v="18e224569796e42fffce1d686835b9656bf0b87b"/>
    <n v="-1.3840424818506629"/>
    <n v="9.1007749590587841E-2"/>
    <n v="0.24898836987965761"/>
    <n v="-0.40390681021974201"/>
    <n v="0.1217289195237771"/>
    <x v="0"/>
    <n v="0.72969320178402486"/>
    <x v="2"/>
  </r>
  <r>
    <s v="fec719228e7877e5d2ec68b7061232a9e4da9f06"/>
    <s v="b02eb6a974d22f4f1d744b73d2dd2c5f73e9a42e"/>
    <s v="ACTIVO"/>
    <s v="2e605260aed96e02f34e2a400c1781f6062fbe8f"/>
    <n v="60"/>
    <s v="SANDERO"/>
    <n v="2019"/>
    <s v="NUEVO SANDERO"/>
    <s v="2e892f86d188d01ec5691b7918003dc271108083"/>
    <s v="NUEVO"/>
    <n v="84"/>
    <d v="2019-08-02T00:00:00"/>
    <d v="2026-08-02T00:00:00"/>
    <m/>
    <n v="37290000"/>
    <n v="27290000"/>
    <n v="10000000"/>
    <n v="564251"/>
    <s v="026f2dbff0f657cf8b51a37de1e13584f2ccb0a9"/>
    <n v="1.1992397407946209"/>
    <n v="9.978842606978737E-2"/>
    <n v="-0.30577072031090952"/>
    <n v="-0.52573505979510426"/>
    <n v="1.127251325673635"/>
    <x v="0"/>
    <n v="0.73183159023866984"/>
    <x v="2"/>
  </r>
  <r>
    <s v="ad1e730faf74a5072491a8adcade84b9c4998c82"/>
    <s v="90bf89fb563715943e772a61f9a2e26c7b2d2952"/>
    <s v="ACTIVO"/>
    <s v="57ce0b6dfa6def58aa1c71e20185ef7f6c5ab83a"/>
    <n v="38"/>
    <s v="DUSTER"/>
    <n v="2020"/>
    <s v="DUSTER Servicio PÃºblico"/>
    <s v="2e892f86d188d01ec5691b7918003dc271108083"/>
    <s v="NUEVO"/>
    <n v="72"/>
    <d v="2020-08-01T00:00:00"/>
    <d v="2026-08-01T00:00:00"/>
    <m/>
    <n v="44498973"/>
    <n v="42067320"/>
    <n v="2431653"/>
    <n v="928317"/>
    <s v="ec864d326046a09cd623dc375f247c93a8c47de2"/>
    <n v="0.1804805543992978"/>
    <n v="0.9765602817830985"/>
    <n v="-0.66898691008522981"/>
    <n v="-0.5920534069931086"/>
    <n v="1.281947080465921"/>
    <x v="1"/>
    <n v="0.94535485122319562"/>
    <x v="0"/>
  </r>
  <r>
    <s v="d78954e27e0d6eadc2a84acb140f846589d98b8c"/>
    <s v="5a4c7181320584e2764e410fe61c08228711153a"/>
    <s v="ACTIVO"/>
    <s v="6effd9726a01d97fb90ac9a7f16ca5cd0d2646e1"/>
    <n v="38"/>
    <s v="STEPWAY"/>
    <n v="2018"/>
    <s v="NUEVO STEPWAY"/>
    <m/>
    <s v="NUEVO"/>
    <n v="84"/>
    <d v="2017-05-31T00:00:00"/>
    <d v="2024-05-31T00:00:00"/>
    <m/>
    <n v="44507500"/>
    <n v="41442500"/>
    <n v="3065000"/>
    <n v="849399"/>
    <s v="c3526f071683c463fb194b75b8f6200605fa54f5"/>
    <n v="1.2962644252132229"/>
    <n v="0.91817132166391602"/>
    <n v="0.55443841162993868"/>
    <n v="0.14220492447496511"/>
    <n v="-0.49705409964536651"/>
    <x v="0"/>
    <n v="0.93113520193225863"/>
    <x v="0"/>
  </r>
  <r>
    <s v="e6280afbb93130df2e7bae527b054fc7cb0ad931"/>
    <s v="726db3badfce1b03c89cf01c482b132d0e2b03c5"/>
    <s v="ACTIVO"/>
    <s v="93e3ada26cf6f49a034df5d7f45a9477e516e667"/>
    <n v="38"/>
    <s v="SANDERO"/>
    <n v="2020"/>
    <s v="NUEVO SANDERO"/>
    <s v="2e892f86d188d01ec5691b7918003dc271108083"/>
    <s v="NUEVO"/>
    <n v="84"/>
    <d v="2019-04-03T00:00:00"/>
    <d v="2026-04-03T00:00:00"/>
    <m/>
    <n v="32765500"/>
    <n v="29675500"/>
    <n v="3090000"/>
    <n v="602780"/>
    <s v="3a511fa6cc43568fab99dbdb57f653874780a34f"/>
    <n v="1.1628554841376451"/>
    <n v="0.81370225124984907"/>
    <n v="0.44659959483636458"/>
    <n v="-0.47546691295444132"/>
    <n v="2.0554258544273512"/>
    <x v="0"/>
    <n v="0.90569348857792498"/>
    <x v="0"/>
  </r>
  <r>
    <s v="83b6275d44fb53431e76692f26b50f393c46cf7d"/>
    <s v="5b22836eceeec7f363c67d7f94208319f16608d4"/>
    <s v="ACTIVO"/>
    <s v="b015fc4d0ad8050efb8f4d92b7490b29a1fa8737"/>
    <n v="236"/>
    <s v="SANDERO"/>
    <n v="2022"/>
    <s v="NUEVO SANDERO PH2"/>
    <s v="2e892f86d188d01ec5691b7918003dc271108083"/>
    <s v="NUEVO"/>
    <n v="84"/>
    <d v="2021-06-09T00:00:00"/>
    <d v="2028-06-09T00:00:00"/>
    <m/>
    <n v="48550000"/>
    <n v="38550000"/>
    <n v="10000000"/>
    <n v="816814"/>
    <s v="e05a7593bcbc82d3470e473adb88137dfd0ae415"/>
    <n v="-1.5417075940308911"/>
    <n v="0.35517505056512833"/>
    <n v="-0.69954550991253528"/>
    <n v="-0.49551223845552972"/>
    <n v="-0.72909773183379534"/>
    <x v="0"/>
    <n v="0.79402677651905251"/>
    <x v="2"/>
  </r>
  <r>
    <s v="1a65e89cf3ceef2c98e6f50f328cd40a8a80f53b"/>
    <s v="9db4adc6bc053044f4a8f90f5b9dc7b67852a902"/>
    <s v="ACTIVO"/>
    <s v="bdfc2c4e5213ca32db6b95c9f855416362d14198"/>
    <n v="87"/>
    <s v="SANDERO"/>
    <n v="2018"/>
    <s v="NUEVO SANDERO"/>
    <m/>
    <s v="NUEVO"/>
    <n v="84"/>
    <d v="2018-07-31T00:00:00"/>
    <d v="2025-07-31T00:00:00"/>
    <m/>
    <n v="39800000"/>
    <n v="37335889"/>
    <n v="2464111"/>
    <n v="747694"/>
    <s v="bb6b417dfe841dd3bd485a4cfbaf44b16a742455"/>
    <n v="0.3745299232365023"/>
    <n v="0.94671960250469256"/>
    <n v="-0.73271811102356776"/>
    <n v="-5.3376315749421997E-2"/>
    <n v="0.66316406129677774"/>
    <x v="0"/>
    <n v="0.93808766331658289"/>
    <x v="0"/>
  </r>
  <r>
    <s v="0acf75072b694e39d03dd7e5a40f7caab8b0b318"/>
    <s v="5aa56f9142ffc05065cf4256f92317dfee5da1a6"/>
    <s v="ACTIVO"/>
    <s v="22e7ddcba3dd6655539862208ca15c8c7477ea7d"/>
    <n v="76"/>
    <s v="USADOS"/>
    <n v="2013"/>
    <s v="USADOS MM"/>
    <m/>
    <s v="USADO"/>
    <n v="60"/>
    <d v="2020-05-22T00:00:00"/>
    <d v="2025-05-22T00:00:00"/>
    <m/>
    <n v="17000000"/>
    <n v="17000000"/>
    <n v="0"/>
    <n v="491670"/>
    <s v="977d2d7691d404ed0e63704ec1471b1a8671ac9d"/>
    <n v="-0.43805180876929117"/>
    <n v="1.2009447865714571"/>
    <n v="1.276566739654533"/>
    <n v="-0.573177710220654"/>
    <n v="-0.96114136402222416"/>
    <x v="3"/>
    <n v="1"/>
    <x v="0"/>
  </r>
  <r>
    <s v="760892d95b5a3abf745e65dfa1f6e428052d395b"/>
    <s v="ccf86887a87541ee4191c338272687ebc4b83ac4"/>
    <s v="ACTIVO"/>
    <s v="8755282562f500d9f6dcb85211a47e8d88e90dcb"/>
    <n v="236"/>
    <s v="STEPWAY"/>
    <n v="2020"/>
    <s v="NUEVO STEPWAY"/>
    <s v="2e892f86d188d01ec5691b7918003dc271108083"/>
    <s v="NUEVO"/>
    <n v="84"/>
    <d v="2019-07-15T00:00:00"/>
    <d v="2026-07-15T00:00:00"/>
    <m/>
    <n v="48245000"/>
    <n v="33245000"/>
    <n v="15000000"/>
    <n v="717977"/>
    <s v="21a5099f22149f87b9360215c5d9ae9acd4fe6fd"/>
    <n v="0.27750523881790012"/>
    <n v="-7.5730123256730134E-2"/>
    <n v="0.24898836987965761"/>
    <n v="-0.56347085386491547"/>
    <n v="0.43112042910834891"/>
    <x v="0"/>
    <n v="0.68908695201575287"/>
    <x v="2"/>
  </r>
  <r>
    <s v="797183a5169e6186365298f08aeb8d9ad1ec8696"/>
    <s v="efe0d2730a589ff28d873064d1e0abf245bca2f7"/>
    <s v="ACTIVO"/>
    <s v="709b8e9b3cd60a3bd81818bf98486ff7ada68b11"/>
    <n v="166872296"/>
    <s v="USADOS"/>
    <n v="2015"/>
    <s v="USADOS MM"/>
    <m/>
    <s v="USADO"/>
    <n v="36"/>
    <d v="2021-11-22T00:00:00"/>
    <d v="2024-11-22T00:00:00"/>
    <m/>
    <n v="24200000"/>
    <n v="18150000"/>
    <n v="6050000"/>
    <n v="667726"/>
    <s v="795426ebf40d94b576829fa9dd348650695a16f4"/>
    <n v="-0.92317523086230224"/>
    <n v="0.17439176949377561"/>
    <n v="0.4070773498450232"/>
    <n v="-0.57156366240358647"/>
    <n v="-1.7346201379836541"/>
    <x v="4"/>
    <n v="0.75"/>
    <x v="2"/>
  </r>
  <r>
    <s v="47a4bc760e89e3171129664bf46b9125d54ffa57"/>
    <s v="0cb960a70c0c98397cc5c5e9bed1daedcf8ff37b"/>
    <s v="ACTIVO"/>
    <s v="58464c00dc8337ea9400e9dbf885ffffcb81c578"/>
    <n v="246"/>
    <s v="KWID"/>
    <n v="2021"/>
    <s v="KWID"/>
    <s v="2e892f86d188d01ec5691b7918003dc271108083"/>
    <s v="NUEVO"/>
    <n v="60"/>
    <d v="2021-05-01T00:00:00"/>
    <d v="2026-05-01T00:00:00"/>
    <m/>
    <n v="36290000"/>
    <n v="21290000"/>
    <n v="15000000"/>
    <n v="519973"/>
    <s v="f1460623c17c08451d00fb38742b8e09eea4ea70"/>
    <n v="-1.5902199362401921"/>
    <n v="-0.49630462165838263"/>
    <n v="-0.54145652994716964"/>
    <n v="-0.48245514589467497"/>
    <n v="-0.34235834485308059"/>
    <x v="3"/>
    <n v="0.58666299255993382"/>
    <x v="4"/>
  </r>
  <r>
    <s v="e210fe25de8b30992f788f5e09ce5f318f3ed57f"/>
    <s v="2004dcdc4b988fc5934972b22923ac76c6072191"/>
    <s v="ACTIVO"/>
    <s v="8d3a24744093455287e93feda3eb9991acdae36e"/>
    <n v="252"/>
    <s v="LOGAN"/>
    <n v="2019"/>
    <s v="NUEVO LOGAN"/>
    <m/>
    <s v="NUEVO"/>
    <n v="84"/>
    <d v="2018-12-26T00:00:00"/>
    <d v="2025-12-26T00:00:00"/>
    <m/>
    <n v="33868000"/>
    <n v="26868000"/>
    <n v="7000000"/>
    <n v="547556"/>
    <s v="ba69bef1627113b1efd89b0a85bd7dcd597d357c"/>
    <n v="0.77475674646323633"/>
    <n v="0.35225326424433179"/>
    <n v="0.48612183982770601"/>
    <n v="-0.49455370049630881"/>
    <n v="-0.65174985443765243"/>
    <x v="0"/>
    <n v="0.79331522381008623"/>
    <x v="2"/>
  </r>
  <r>
    <s v="1cd385fd61e8c59ff55aa88f453d7492288a4a62"/>
    <s v="41fc0d5d777db7a837b4cfa95a04b9924472f403"/>
    <s v="ACTIVO"/>
    <s v="c28baa502860edb7be310d075797cf62fa51e354"/>
    <n v="60"/>
    <s v="KOLEOS"/>
    <n v="2020"/>
    <s v="KOLEOS"/>
    <s v="2e892f86d188d01ec5691b7918003dc271108083"/>
    <s v="NUEVO"/>
    <n v="72"/>
    <d v="2019-11-22T00:00:00"/>
    <d v="2025-11-22T00:00:00"/>
    <m/>
    <n v="113611400"/>
    <n v="56805700"/>
    <n v="56805700"/>
    <n v="1396744"/>
    <s v="002cf26c2c656a51db8195e4bd8bbcee3903d748"/>
    <n v="-0.47443606542626698"/>
    <n v="-0.85216124758390532"/>
    <n v="0.13042163490563341"/>
    <n v="-0.10696881030461269"/>
    <n v="-0.72909773183379534"/>
    <x v="1"/>
    <n v="0.5"/>
    <x v="4"/>
  </r>
  <r>
    <s v="72c0ca5c9cc07ebe52ab98197e7c0de7ce9a0bfe"/>
    <s v="d7e03e0ab638c541cca423ee5ff8ae925918950b"/>
    <s v="ACTIVO"/>
    <s v="ec77d5752b8cc2793a6ea70b5f1a1032e272ebbf"/>
    <n v="15"/>
    <s v="USADOS"/>
    <n v="2012"/>
    <s v="USADOS MM"/>
    <m/>
    <s v="USADO"/>
    <n v="60"/>
    <d v="2021-01-29T00:00:00"/>
    <d v="2026-01-29T00:00:00"/>
    <m/>
    <n v="30000000"/>
    <n v="22000000"/>
    <n v="8000000"/>
    <n v="616538"/>
    <s v="199efbb436fdafb26e2356ebfd68c5d774f156b0"/>
    <n v="-1.626604192897168"/>
    <n v="0.1059549016885967"/>
    <n v="0.72325530977575447"/>
    <n v="-0.69997787760388619"/>
    <n v="-0.65174985443765243"/>
    <x v="3"/>
    <n v="0.73333333333333328"/>
    <x v="2"/>
  </r>
  <r>
    <s v="607b0c41b9d46846c4e2a80ead0faaaeb8ce9901"/>
    <s v="16a038d054e7c3705ce3c7cb46e1648ae4cfe21c"/>
    <s v="ACTIVO"/>
    <s v="9b75a6ff85bc0f3836fb37adc521d384e797cf1e"/>
    <n v="38"/>
    <s v="OROCH"/>
    <n v="2019"/>
    <s v="OROCH"/>
    <s v="aa53c8567ff812605778a953828db0859dac88bf"/>
    <s v="NUEVO"/>
    <n v="60"/>
    <d v="2019-12-02T00:00:00"/>
    <d v="2024-12-02T00:00:00"/>
    <m/>
    <n v="65490000"/>
    <n v="47920000"/>
    <n v="17570000"/>
    <n v="1123752"/>
    <s v="e930ed8a49045100853f6396856eaf443e98b2ef"/>
    <n v="0.22899289660859901"/>
    <n v="9.9308719382276284E-2"/>
    <n v="-0.47768639959751541"/>
    <n v="-7.2997136385606148E-2"/>
    <n v="-3.2966835268508812E-2"/>
    <x v="3"/>
    <n v="0.73171476561307069"/>
    <x v="2"/>
  </r>
  <r>
    <s v="ba7a5219bf62e9501d1b1a323546f0e570c5b55c"/>
    <s v="a5af898d2b323418b27d0c5bdc14b0db26bc07cc"/>
    <s v="ACTIVO"/>
    <s v="cb6c604acdbd41bb510a48cb957ce855d2f60532"/>
    <n v="46"/>
    <s v="DUSTER"/>
    <n v="2021"/>
    <s v="DUSTER Servicio PÃºblico"/>
    <s v="2e892f86d188d01ec5691b7918003dc271108083"/>
    <s v="NUEVO"/>
    <n v="60"/>
    <d v="2020-11-11T00:00:00"/>
    <d v="2025-11-11T00:00:00"/>
    <m/>
    <n v="48949803"/>
    <n v="35949803"/>
    <n v="13000000"/>
    <n v="934011"/>
    <s v="d5dc515a8564af9c1f984f09918a2ce99eeb6f02"/>
    <n v="-0.99594374417625386"/>
    <n v="0.1104244245581628"/>
    <n v="-0.58097877493851102"/>
    <n v="-0.27315167804354729"/>
    <n v="-0.26501046745693763"/>
    <x v="3"/>
    <n v="0.73442181166694376"/>
    <x v="2"/>
  </r>
  <r>
    <s v="9362adbf3f29461b78ea97ebc847416e0f17825b"/>
    <s v="85f41e2da380c2d376c38530bc2677893657428e"/>
    <s v="ACTIVO"/>
    <s v="1dba5f65a4ace50946aaf5539428c8ec727712e3"/>
    <n v="38"/>
    <s v="KWID"/>
    <n v="2020"/>
    <s v="KWID"/>
    <s v="2e892f86d188d01ec5691b7918003dc271108083"/>
    <s v="NUEVO"/>
    <n v="84"/>
    <d v="2019-12-30T00:00:00"/>
    <d v="2026-12-30T00:00:00"/>
    <m/>
    <n v="36990000"/>
    <n v="26990000"/>
    <n v="10000000"/>
    <n v="530110"/>
    <s v="da4b0f17906c42003673cb3bbd0691d99d590372"/>
    <n v="-0.94743140196695275"/>
    <n v="9.0857717549903572E-2"/>
    <n v="4.7280031873678942E-2"/>
    <n v="-0.65615364159365008"/>
    <n v="0.50846830650449182"/>
    <x v="0"/>
    <n v="0.72965666396323325"/>
    <x v="2"/>
  </r>
  <r>
    <s v="afad7d45b6a2a997f15009694062158459905575"/>
    <s v="f04a6fc97926a783ecc327a932eed7c09e2afdf9"/>
    <s v="ACTIVO"/>
    <s v="93758adf11c46efe844e91612cf2940e4197d07c"/>
    <n v="38"/>
    <s v="LOGAN"/>
    <n v="2020"/>
    <s v="NUEVO LOGAN"/>
    <s v="2e892f86d188d01ec5691b7918003dc271108083"/>
    <s v="NUEVO"/>
    <n v="60"/>
    <d v="2019-05-08T00:00:00"/>
    <d v="2024-05-08T00:00:00"/>
    <m/>
    <n v="39390000"/>
    <n v="29390000"/>
    <n v="10000000"/>
    <n v="710493"/>
    <s v="3a511fa6cc43568fab99dbdb57f653874780a34f"/>
    <n v="0.85965334532951332"/>
    <n v="0.15849440111557339"/>
    <n v="4.1061443757761183E-2"/>
    <n v="-9.3244923159244653E-2"/>
    <n v="2.1327737318234941"/>
    <x v="3"/>
    <n v="0.74612845899974611"/>
    <x v="2"/>
  </r>
  <r>
    <s v="8d0ad8a57b59c75ef16637b1d0b579cca63c2e6b"/>
    <s v="d7f69bb57cd60bdb79c3fe89871f70c5a18bdd31"/>
    <s v="ACTIVO"/>
    <s v="d8ba6719c0380636db59c98c13519e2866caf91f"/>
    <n v="38"/>
    <s v="CAPTUR"/>
    <n v="2021"/>
    <s v="CAPTUR"/>
    <s v="2e892f86d188d01ec5691b7918003dc271108083"/>
    <s v="NUEVO"/>
    <n v="60"/>
    <d v="2021-01-18T00:00:00"/>
    <d v="2026-01-18T00:00:00"/>
    <m/>
    <n v="75850000"/>
    <n v="55850000"/>
    <n v="20000000"/>
    <n v="1434251"/>
    <s v="5e3c98b1bb0855a93259aebb90f7fa3ff5c1c2d8"/>
    <n v="-7.420924219953294E-2"/>
    <n v="0.1182257178013251"/>
    <n v="-0.7785899998952176"/>
    <n v="0.19020085841091"/>
    <n v="-0.72909773183379534"/>
    <x v="3"/>
    <n v="0.73632168754119975"/>
    <x v="2"/>
  </r>
  <r>
    <s v="72af50037040c0d389dc3954deb2555092cad89e"/>
    <s v="5aba8cd31fbac830450621ab966d6094fbb8e35f"/>
    <s v="ACTIVO"/>
    <s v="332374b2b7921de83a34fd882bfb4141e02b091c"/>
    <n v="38"/>
    <s v="SANDERO"/>
    <n v="2022"/>
    <s v="NUEVO SANDERO PH2"/>
    <s v="2e892f86d188d01ec5691b7918003dc271108083"/>
    <s v="NUEVO"/>
    <n v="72"/>
    <d v="2021-11-26T00:00:00"/>
    <d v="2027-11-26T00:00:00"/>
    <m/>
    <n v="58890000"/>
    <n v="58890000"/>
    <n v="0"/>
    <n v="1389430"/>
    <s v="edec8b42d27301898d842b4436baadffcaeed7a6"/>
    <n v="-1.1293526852518321"/>
    <n v="1.2009447865714571"/>
    <n v="-0.38336754998180411"/>
    <n v="-3.028278643341523E-2"/>
    <n v="-1.1931849962106531"/>
    <x v="1"/>
    <n v="1"/>
    <x v="0"/>
  </r>
  <r>
    <s v="07fcd445ecda1b37a9bf98c14ee1f7a29ac04aa8"/>
    <s v="acc7b13fd1298956779319d123f2489af33056d0"/>
    <s v="ACTIVO"/>
    <s v="ac3e16fe7cfe84595a9046cff9baf8b8884e6c47"/>
    <n v="49"/>
    <s v="DUSTER"/>
    <n v="2019"/>
    <s v="DUSTER"/>
    <m/>
    <s v="NUEVO"/>
    <n v="84"/>
    <d v="2018-06-06T00:00:00"/>
    <d v="2025-06-06T00:00:00"/>
    <m/>
    <n v="55668300"/>
    <n v="37668300"/>
    <n v="18000000"/>
    <n v="741271"/>
    <s v="311d5a34f06f568edcf7d0323146d949960aaa0c"/>
    <n v="0.56857929207370672"/>
    <n v="-0.1267734521675212"/>
    <n v="7.0041722731336881E-2"/>
    <n v="0.1918471008893502"/>
    <n v="0.81785981608906366"/>
    <x v="0"/>
    <n v="0.6766561939200586"/>
    <x v="2"/>
  </r>
  <r>
    <s v="b99e117f220590d7cc4058cb70c2faa43c37cb77"/>
    <s v="beabdd4a6772a8d59dcfd72690ce17a9333440a5"/>
    <s v="ACTIVO"/>
    <s v="d70c5ad6d9927086d188b2a0af85d533acdf3336"/>
    <n v="83"/>
    <s v="KOLEOS"/>
    <n v="2021"/>
    <s v="KOLEOS"/>
    <s v="2e892f86d188d01ec5691b7918003dc271108083"/>
    <s v="NUEVO"/>
    <n v="36"/>
    <d v="2020-08-28T00:00:00"/>
    <d v="2023-08-28T00:00:00"/>
    <m/>
    <n v="121790000"/>
    <n v="81790000"/>
    <n v="40000000"/>
    <n v="3081411"/>
    <s v="2141bd06ec949dc96e6cd2fa75a8353e56eae24c"/>
    <n v="0.1804805543992978"/>
    <n v="-0.1476756480490293"/>
    <n v="0.99991102471514426"/>
    <n v="5.806654459347838"/>
    <n v="-0.18766259006079469"/>
    <x v="4"/>
    <n v="0.67156581000082105"/>
    <x v="2"/>
  </r>
  <r>
    <s v="6df3688e24638b6e89b406a39432d6a2c305c5c2"/>
    <s v="747d56e4ef13c288e1c4218b13361f5c2baaa62f"/>
    <s v="ACTIVO"/>
    <s v="a77c76312e7298e8d8cbf37d37191bb75af8eded"/>
    <n v="76"/>
    <s v="STEPWAY"/>
    <n v="2021"/>
    <s v="NUEVO STEPWAY PH2"/>
    <s v="2e892f86d188d01ec5691b7918003dc271108083"/>
    <s v="NUEVO"/>
    <n v="84"/>
    <d v="2020-10-20T00:00:00"/>
    <d v="2027-10-20T00:00:00"/>
    <m/>
    <n v="51300000"/>
    <n v="38800000"/>
    <n v="12500000"/>
    <n v="707537"/>
    <s v="e479a237a33c879450fd7f632a21723886088e64"/>
    <n v="-0.48656415097859229"/>
    <n v="0.20040578357176739"/>
    <n v="-0.1067118350424142"/>
    <n v="6.7575707990641429E-2"/>
    <n v="-0.49705409964536651"/>
    <x v="0"/>
    <n v="0.75633528265107208"/>
    <x v="2"/>
  </r>
  <r>
    <s v="a8dbc2831bb005ecbd4057cc20aad9f94553ab0f"/>
    <s v="1f9e0c5b5dcf5943c6b870e7a10220c8d92af7dc"/>
    <s v="ACTIVO"/>
    <s v="8d3a24744093455287e93feda3eb9991acdae36e"/>
    <n v="27"/>
    <s v="LOGAN"/>
    <n v="2019"/>
    <s v="NUEVO LOGAN"/>
    <m/>
    <s v="NUEVO"/>
    <n v="84"/>
    <d v="2018-11-13T00:00:00"/>
    <d v="2025-11-13T00:00:00"/>
    <m/>
    <n v="38290000"/>
    <n v="35200000"/>
    <n v="3090000"/>
    <n v="717358"/>
    <s v="7c3432678acd67d2308be56e34c36d19376809f3"/>
    <n v="-0.60784500650184503"/>
    <n v="0.86957379437819116"/>
    <n v="0.48612183982770601"/>
    <n v="-0.26635395784174598"/>
    <n v="-0.34235834485308059"/>
    <x v="0"/>
    <n v="0.9193000783494385"/>
    <x v="0"/>
  </r>
  <r>
    <s v="f0001a1e238d821681abfbc4f5c004512b86bc97"/>
    <s v="a663b555d2573f7bf8215ab237580a26b539582f"/>
    <s v="ACTIVO"/>
    <s v="bd9f7b705f02905ed8956333887b94e76066fcb7"/>
    <n v="76"/>
    <s v="USADOS"/>
    <n v="2011"/>
    <s v="USADOS MM"/>
    <m/>
    <s v="NUEVO"/>
    <n v="60"/>
    <d v="2021-11-03T00:00:00"/>
    <d v="2026-11-03T00:00:00"/>
    <m/>
    <n v="28000000"/>
    <n v="23000000"/>
    <n v="5000000"/>
    <n v="604424"/>
    <s v="cca028d5175addbf7cc3ee31799dcae7f9872a54"/>
    <n v="-0.32889903879836369"/>
    <n v="0.46769263151597013"/>
    <n v="0.6442108197930716"/>
    <n v="-0.87034970226225505"/>
    <n v="-1.0384892414183671"/>
    <x v="3"/>
    <n v="0.8214285714285714"/>
    <x v="0"/>
  </r>
  <r>
    <s v="90d35cfe18a74dac4199a64663bb990fed8bfb81"/>
    <s v="d893c327fb3644bd7202f697f34529b67a4f3dd1"/>
    <s v="ACTIVO"/>
    <s v="d70c5ad6d9927086d188b2a0af85d533acdf3336"/>
    <n v="236"/>
    <s v="STEPWAY"/>
    <n v="2021"/>
    <s v="NUEVO STEPWAY PH2"/>
    <s v="2e892f86d188d01ec5691b7918003dc271108083"/>
    <s v="NUEVO"/>
    <n v="72"/>
    <d v="2020-12-11T00:00:00"/>
    <d v="2026-12-11T00:00:00"/>
    <m/>
    <n v="60846350"/>
    <n v="44846350"/>
    <n v="16000000"/>
    <n v="1045588"/>
    <s v="e05a7593bcbc82d3470e473adb88137dfd0ae415"/>
    <n v="-0.42592372321696592"/>
    <n v="0.1211858019656161"/>
    <n v="0.44659959483636458"/>
    <n v="-0.1582980533556736"/>
    <n v="-0.88379348662608126"/>
    <x v="1"/>
    <n v="0.73704256705619975"/>
    <x v="2"/>
  </r>
  <r>
    <s v="e1a3960e12d64c1a0d41ca13335ead4ed358bd74"/>
    <s v="17ec47cfd6baac6d7c97495e5b473aff9ccca15a"/>
    <s v="ACTIVO"/>
    <s v="ed70a076f000238f2fdd4bb14c21b7645d6cec7b"/>
    <n v="74"/>
    <s v="USADOS"/>
    <n v="2021"/>
    <s v="USADOS MM"/>
    <s v="2e892f86d188d01ec5691b7918003dc271108083"/>
    <s v="USADO"/>
    <n v="12"/>
    <d v="2021-07-13T00:00:00"/>
    <d v="2022-07-13T00:00:00"/>
    <m/>
    <n v="41500000"/>
    <n v="5000000"/>
    <n v="36500000"/>
    <n v="463555"/>
    <s v="ac92350126d152ccb4ac42b6b52f4b91a494ae4b"/>
    <n v="0.27750523881790012"/>
    <n v="-2.4105429361596622"/>
    <n v="-0.50193428495582826"/>
    <n v="0.47130240396791467"/>
    <n v="-0.65174985443765243"/>
    <x v="2"/>
    <n v="0.2"/>
    <x v="3"/>
  </r>
  <r>
    <s v="3cdd9d180f93f27a0a38f0397351e34b4562ed19"/>
    <s v="fac51e6fcc81012b951ebb5127bb13edb23805e7"/>
    <s v="ACTIVO"/>
    <s v="44f5f8de4291a4a16492fe0b13036cffd8ffdb43"/>
    <n v="50"/>
    <s v="LOGAN"/>
    <n v="2021"/>
    <s v="NUEVO LOGAN PH2"/>
    <s v="2e892f86d188d01ec5691b7918003dc271108083"/>
    <s v="NUEVO"/>
    <n v="84"/>
    <d v="2020-01-06T00:00:00"/>
    <d v="2027-01-06T00:00:00"/>
    <m/>
    <n v="39072050"/>
    <n v="35164100"/>
    <n v="3907950"/>
    <n v="807372"/>
    <s v="1d5416a29d73c5f6881c220822ee3df576447e02"/>
    <n v="-2.2330084705134321"/>
    <n v="0.79024528520526516"/>
    <n v="0.13042163490563341"/>
    <n v="-0.63737851165001946"/>
    <n v="-1.425228628399082"/>
    <x v="0"/>
    <n v="0.89998093266158286"/>
    <x v="0"/>
  </r>
  <r>
    <s v="7a9274bcb2521017627229e797158b26358362cf"/>
    <s v="175b25d3d52c643751ccb04b9a095f4a5f2fa16c"/>
    <s v="ACTIVO"/>
    <s v="eff1bdd6928bd8754e82bb26d602b550a7ac9d8d"/>
    <n v="61"/>
    <s v="DUSTER"/>
    <n v="2019"/>
    <s v="DUSTER Servicio PÃºblico"/>
    <m/>
    <s v="NUEVO"/>
    <n v="72"/>
    <d v="2018-11-22T00:00:00"/>
    <d v="2024-11-22T00:00:00"/>
    <m/>
    <n v="56853146"/>
    <n v="45482516"/>
    <n v="11370630"/>
    <n v="938965"/>
    <s v="f268b19e1bfbcb40253adf266d11628fda515d56"/>
    <n v="-0.6684854342634714"/>
    <n v="0.37970237290931158"/>
    <n v="-0.49770370528522029"/>
    <n v="-0.573177710220654"/>
    <n v="-0.96114136402222416"/>
    <x v="1"/>
    <n v="0.79999998592865906"/>
    <x v="2"/>
  </r>
  <r>
    <s v="5acb8208be4fc45d4821827441759091fe370b19"/>
    <s v="90a1a8d086f12e2396e8a2640fc352f9c30b2101"/>
    <s v="ACTIVO"/>
    <s v="3a0535153a5f5fc7c8dcca47c9a725208db375aa"/>
    <n v="48"/>
    <s v="SANDERO"/>
    <n v="2022"/>
    <s v="NUEVO SANDERO PH2"/>
    <s v="2e892f86d188d01ec5691b7918003dc271108083"/>
    <s v="NUEVO"/>
    <n v="72"/>
    <d v="2021-04-29T00:00:00"/>
    <d v="2027-04-29T00:00:00"/>
    <m/>
    <n v="44800000"/>
    <n v="14800000"/>
    <n v="30000000"/>
    <n v="363734"/>
    <s v="1aba83a2bcdc0ee0ade96b67732e7d9804307f8e"/>
    <n v="-0.76551011868207364"/>
    <n v="-1.5487507948866179"/>
    <n v="0.48612183982770601"/>
    <n v="-0.1582980533556736"/>
    <n v="4.4381042127634142E-2"/>
    <x v="1"/>
    <n v="0.33035714285714285"/>
    <x v="1"/>
  </r>
  <r>
    <s v="c0d8d65a75a7b0621aeb8594087a5af1d7844ece"/>
    <s v="6028b3a0f20d5752574576cef58c78c1318ebdeb"/>
    <s v="ACTIVO"/>
    <s v="65a7f35fba9b769ea98b6d6d1d1cceebdbe5133d"/>
    <n v="48"/>
    <s v="KWID"/>
    <n v="2022"/>
    <s v="KWID"/>
    <s v="2e892f86d188d01ec5691b7918003dc271108083"/>
    <s v="NUEVO"/>
    <n v="60"/>
    <d v="2021-04-15T00:00:00"/>
    <d v="2026-04-15T00:00:00"/>
    <m/>
    <n v="44090000"/>
    <n v="39090000"/>
    <n v="5000000"/>
    <n v="1019855"/>
    <s v="1aba83a2bcdc0ee0ade96b67732e7d9804307f8e"/>
    <n v="-1.456810995164614"/>
    <n v="0.73528227031939009"/>
    <n v="0.52564408481904745"/>
    <n v="-0.94889040415150183"/>
    <n v="-0.49705409964536651"/>
    <x v="3"/>
    <n v="0.8865955999092765"/>
    <x v="0"/>
  </r>
  <r>
    <s v="88d75ee9c8ce7d5e43ee8af31fb6d1e5867bcac9"/>
    <s v="90ebc14e91f652a9f9cde8bc89328068447df7c0"/>
    <s v="ACTIVO"/>
    <s v="717ac4a931a014833e77c82ad9812385e09e88a3"/>
    <n v="38"/>
    <s v="OROCH"/>
    <n v="2021"/>
    <s v="OROCH"/>
    <s v="aa53c8567ff812605778a953828db0859dac88bf"/>
    <s v="NUEVO"/>
    <n v="27"/>
    <d v="2020-09-11T00:00:00"/>
    <d v="2022-12-11T00:00:00"/>
    <m/>
    <n v="62612200"/>
    <n v="31306100"/>
    <n v="31306100"/>
    <n v="1231489"/>
    <s v="d2d2bc23d15981022aec65b1ffb2993f93c8d625"/>
    <n v="-0.87466288865300112"/>
    <n v="-0.85216124758390532"/>
    <n v="-4.4146365390986242"/>
    <n v="1.0033649858662721"/>
    <n v="1.281947080465921"/>
    <x v="4"/>
    <n v="0.5"/>
    <x v="4"/>
  </r>
  <r>
    <s v="b86f6d8efb8cc7c88354699c1c0d94229e1d6286"/>
    <s v="51d625fdf7582603881dbb7b534d542297b06971"/>
    <s v="ACTIVO"/>
    <s v="a77c76312e7298e8d8cbf37d37191bb75af8eded"/>
    <n v="220"/>
    <s v="LOGAN"/>
    <n v="2021"/>
    <s v="NUEVO LOGAN PH2"/>
    <s v="2e892f86d188d01ec5691b7918003dc271108083"/>
    <s v="NUEVO"/>
    <n v="84"/>
    <d v="2020-09-11T00:00:00"/>
    <d v="2027-09-11T00:00:00"/>
    <m/>
    <n v="41605000"/>
    <n v="42485000"/>
    <n v="0"/>
    <n v="949541"/>
    <s v="b0dba703f37b44650008cc7ee9293429cffbd118"/>
    <n v="-0.51082032208324291"/>
    <n v="1.287796526028576"/>
    <n v="1.185489993161002E-2"/>
    <n v="-0.89246909414394293"/>
    <n v="-0.88379348662608126"/>
    <x v="0"/>
    <n v="1.0211513039298161"/>
    <x v="0"/>
  </r>
  <r>
    <s v="5f70e3ccc0259f035942de60f00b5c871eaf9616"/>
    <s v="563def9807ac011b0af5415b018a4e3d58a28f48"/>
    <s v="ACTIVO"/>
    <s v="1a40330e0c1910a089543270536f2ed114a0c345"/>
    <n v="60"/>
    <s v="STEPWAY"/>
    <n v="2021"/>
    <s v="NUEVO STEPWAY PH2"/>
    <s v="2e892f86d188d01ec5691b7918003dc271108083"/>
    <s v="NUEVO"/>
    <n v="72"/>
    <d v="2021-04-01T00:00:00"/>
    <d v="2027-04-01T00:00:00"/>
    <m/>
    <n v="62827000"/>
    <n v="31413500"/>
    <n v="31413500"/>
    <n v="805797"/>
    <s v="13d22cf8336a259fb9d14907f84a2cc0d4061ae6"/>
    <n v="-0.25613052548441212"/>
    <n v="-0.85216124758390532"/>
    <n v="0.24898836987965761"/>
    <n v="3.918466331205709E-2"/>
    <n v="-1.1931849962106531"/>
    <x v="1"/>
    <n v="0.5"/>
    <x v="4"/>
  </r>
  <r>
    <s v="659837d0f25051316d7cd54603a521a0f06d739a"/>
    <s v="add3596ebe8c2b7c2a68e72998474f55b1e8f743"/>
    <s v="ACTIVO"/>
    <s v="e61dfa0d1e540eb22a5ab3936a2a6c34f3a6bbb6"/>
    <n v="236"/>
    <s v="USADOS"/>
    <n v="2014"/>
    <s v="USADOS MM"/>
    <m/>
    <s v="USADO"/>
    <n v="72"/>
    <d v="2017-02-14T00:00:00"/>
    <d v="2023-02-14T00:00:00"/>
    <m/>
    <n v="34000000"/>
    <n v="30600000"/>
    <n v="3400000"/>
    <n v="830417"/>
    <s v="2f839d4e329b7e981fba6dfc05564c7eaa27d9f7"/>
    <n v="-0.19549009772278569"/>
    <n v="0.79032357974038436"/>
    <n v="1.316088984645875"/>
    <n v="-0.27446435727786811"/>
    <n v="0.66316406129677774"/>
    <x v="1"/>
    <n v="0.9"/>
    <x v="0"/>
  </r>
  <r>
    <s v="81cfc11272157b07c4e36e0bbd240548023e1b93"/>
    <s v="149b975602c47a72d2d23906c9e99e37aad24cd5"/>
    <s v="ACTIVO"/>
    <s v="dd7c4e251bb4251454591a52f0c2ccd78f5324f3"/>
    <n v="59"/>
    <s v="LOGAN"/>
    <n v="2021"/>
    <s v="NUEVO LOGAN PH2"/>
    <s v="2e892f86d188d01ec5691b7918003dc271108083"/>
    <s v="NUEVO"/>
    <n v="84"/>
    <d v="2021-01-29T00:00:00"/>
    <d v="2028-01-29T00:00:00"/>
    <m/>
    <n v="46155950"/>
    <n v="34155950"/>
    <n v="12000000"/>
    <n v="672397"/>
    <s v="6c55b3ba21e9cb7dc2512cad991949cb9fc0980d"/>
    <n v="0.33814566657952638"/>
    <n v="0.1333783120491322"/>
    <n v="-0.62732291511556293"/>
    <n v="-0.64818795218184244"/>
    <n v="-0.4197062222492236"/>
    <x v="0"/>
    <n v="0.74001185112645285"/>
    <x v="2"/>
  </r>
  <r>
    <s v="22fee584d85a0b4a166472c4abee73fddc909ded"/>
    <s v="4ce2e65119df7553e0e4e33597dcd07bdff85f54"/>
    <s v="ACTIVO"/>
    <s v="f92259594cc36db09951704e2e59eef51308995c"/>
    <n v="48"/>
    <s v="DUSTER"/>
    <n v="2020"/>
    <s v="DUSTER"/>
    <s v="2e892f86d188d01ec5691b7918003dc271108083"/>
    <s v="NUEVO"/>
    <n v="72"/>
    <d v="2019-08-08T00:00:00"/>
    <d v="2025-08-08T00:00:00"/>
    <m/>
    <n v="50590008"/>
    <n v="25295004"/>
    <n v="25295004"/>
    <n v="569439"/>
    <s v="33a4a5fc270bf1ce3ae20561056b2ba805df815d"/>
    <n v="1.235623997451597"/>
    <n v="-0.85216124758390532"/>
    <n v="5.1377144922950549E-2"/>
    <n v="-0.67322643732923226"/>
    <n v="-0.18766259006079469"/>
    <x v="1"/>
    <n v="0.5"/>
    <x v="4"/>
  </r>
  <r>
    <s v="a84c5df096d9b58859d94ff37912189da6d9396f"/>
    <s v="91b17dbe75360b07a8b649a4690704ddcd29b8f2"/>
    <s v="ACTIVO"/>
    <s v="0f15b3e2afd3e66f7216b2b2924354afe04f3db2"/>
    <n v="60"/>
    <s v="OROCH"/>
    <n v="2022"/>
    <s v="OROCH Servicio Publico"/>
    <s v="aa53c8567ff812605778a953828db0859dac88bf"/>
    <s v="NUEVO"/>
    <n v="72"/>
    <d v="2021-02-08T00:00:00"/>
    <d v="2027-02-08T00:00:00"/>
    <m/>
    <n v="77971500"/>
    <n v="47971500"/>
    <n v="30000000"/>
    <n v="1401725"/>
    <s v="13d22cf8336a259fb9d14907f84a2cc0d4061ae6"/>
    <n v="-1.8449097328390229"/>
    <n v="-0.37894481474853497"/>
    <n v="-0.38336754998180411"/>
    <n v="2.4139558192072048"/>
    <n v="-0.72909773183379534"/>
    <x v="1"/>
    <n v="0.61524403147303819"/>
    <x v="2"/>
  </r>
  <r>
    <s v="0427547931f2dec474b7960c3fc71f7e790564f0"/>
    <s v="6c1d897910a98fc603dfa176d310a370a847eeb8"/>
    <s v="ACTIVO"/>
    <s v="d665beabbfadc3c34987b3aefaba169224567213"/>
    <n v="62"/>
    <s v="ALASKAN"/>
    <n v="2021"/>
    <s v="ALASKAN SERV. PUBLICO"/>
    <s v="aa53c8567ff812605778a953828db0859dac88bf"/>
    <s v="NUEVO"/>
    <n v="72"/>
    <d v="2020-09-23T00:00:00"/>
    <d v="2026-09-23T00:00:00"/>
    <m/>
    <n v="106567802"/>
    <n v="41992400"/>
    <n v="64575402"/>
    <n v="1005748"/>
    <s v="e3641dd6fa4340be1e1a0c44a89e0218e2c9b4d8"/>
    <n v="0.19260863995162311"/>
    <n v="-1.2872391679818751"/>
    <n v="0.48612183982770601"/>
    <n v="-0.65585891108541317"/>
    <n v="0.35377255171220601"/>
    <x v="1"/>
    <n v="0.3940439721183327"/>
    <x v="1"/>
  </r>
  <r>
    <s v="b5e0577e85f34f77e96901070b17910c4a06307c"/>
    <s v="77a21040865cac76c45d7d4e3f99e03b2728f410"/>
    <s v="ACTIVO"/>
    <s v="a77c76312e7298e8d8cbf37d37191bb75af8eded"/>
    <n v="61"/>
    <s v="LOGAN"/>
    <n v="2021"/>
    <s v="NUEVO LOGAN PH2"/>
    <s v="2e892f86d188d01ec5691b7918003dc271108083"/>
    <s v="NUEVO"/>
    <n v="84"/>
    <d v="2020-04-11T00:00:00"/>
    <d v="2027-04-11T00:00:00"/>
    <m/>
    <n v="48930000"/>
    <n v="26430000"/>
    <n v="22500000"/>
    <n v="559999"/>
    <s v="5ff736dd5fe05d193ce7c5ec63ce711d264e48d3"/>
    <n v="-0.69274160536812202"/>
    <n v="-0.68725818782035408"/>
    <n v="-0.69954550991253528"/>
    <n v="-0.29305096590541918"/>
    <n v="-0.80644560922993824"/>
    <x v="0"/>
    <n v="0.54015941140404655"/>
    <x v="4"/>
  </r>
  <r>
    <s v="4dc07c98292b2d92624a67a1e9ed03c2ccb7669e"/>
    <s v="6bf553c47a9ed455895558d353093076a954dae1"/>
    <s v="ACTIVO"/>
    <s v="b3cc960809ac18b1b28507ca7118c133e077c8d1"/>
    <n v="60"/>
    <s v="DUSTER"/>
    <n v="2020"/>
    <s v="DUSTER Servicio PÃºblico"/>
    <s v="2e892f86d188d01ec5691b7918003dc271108083"/>
    <s v="NUEVO"/>
    <n v="72"/>
    <d v="2020-01-13T00:00:00"/>
    <d v="2026-01-13T00:00:00"/>
    <m/>
    <n v="44568000"/>
    <n v="28586245"/>
    <n v="15981755"/>
    <n v="599675"/>
    <s v="d7ba29214e26fca7c43eb9f199a80e049e060e7b"/>
    <n v="-0.75338203312974839"/>
    <n v="-0.27151247545029111"/>
    <n v="-1.434236971563752"/>
    <n v="0.27483630841136603"/>
    <n v="0.74051193869292065"/>
    <x v="1"/>
    <n v="0.64140739992819962"/>
    <x v="2"/>
  </r>
  <r>
    <s v="6bf586f95ae0445d0346f98f8b6ec907be00650a"/>
    <s v="f452f4264df6e0be8cb010875c2e106562a7eb18"/>
    <s v="ACTIVO"/>
    <s v="310778d9d7ff8bd657b127d2b19096397041abce"/>
    <n v="62"/>
    <s v="LOGAN"/>
    <n v="2020"/>
    <s v="NUEVO LOGAN"/>
    <s v="2e892f86d188d01ec5691b7918003dc271108083"/>
    <s v="NUEVO"/>
    <n v="84"/>
    <d v="2019-03-10T00:00:00"/>
    <d v="2026-03-10T00:00:00"/>
    <m/>
    <n v="36270000"/>
    <n v="36270000"/>
    <n v="0"/>
    <n v="761797"/>
    <s v="f99cba83470b6744b02cb8a0d0c03e84221970cc"/>
    <n v="-4.9953071094882402E-2"/>
    <n v="1.2009447865714571"/>
    <n v="-0.1067118350424142"/>
    <n v="-0.64012070023003431"/>
    <n v="0.27642467431606299"/>
    <x v="0"/>
    <n v="1"/>
    <x v="0"/>
  </r>
  <r>
    <s v="d56a886222e161bebfd735b06a4bf4f7b6672586"/>
    <s v="f958780d552098819c33e4b85e5c104ba76d96a6"/>
    <s v="ACTIVO"/>
    <s v="326bc2b0b0799eff92891e858f0137cd54c140d7"/>
    <n v="60"/>
    <s v="USADOS"/>
    <n v="2017"/>
    <s v="USADOS MM"/>
    <m/>
    <s v="USADO"/>
    <n v="84"/>
    <d v="2021-09-20T00:00:00"/>
    <d v="2028-09-20T00:00:00"/>
    <m/>
    <n v="45000000"/>
    <n v="42000000"/>
    <n v="3000000"/>
    <n v="983543"/>
    <s v="002cf26c2c656a51db8195e4bd8bbcee3903d748"/>
    <n v="-0.29251478214138787"/>
    <n v="0.92719731535074179"/>
    <n v="0.6442108197930716"/>
    <n v="-0.85349264394824276"/>
    <n v="-0.1103147126646518"/>
    <x v="0"/>
    <n v="0.93333333333333335"/>
    <x v="0"/>
  </r>
  <r>
    <s v="3c576e9ddf3689986f5c69856e87ddcede259099"/>
    <s v="ed153c52786f71aed07bbe7e23def163829519b3"/>
    <s v="ACTIVO"/>
    <s v="77a187d9631467b0be64469f0c5f8a6dea1b1f85"/>
    <n v="59"/>
    <s v="OROCH"/>
    <n v="2017"/>
    <s v="OROCH"/>
    <m/>
    <s v="NUEVO"/>
    <n v="84"/>
    <d v="2016-09-12T00:00:00"/>
    <d v="2023-09-12T00:00:00"/>
    <m/>
    <n v="64990000"/>
    <n v="40990000"/>
    <n v="24000000"/>
    <n v="800721"/>
    <s v="50072f9d25aec5e53ed0d7b527d19e5f5520f71f"/>
    <n v="0.3745299232365023"/>
    <n v="-0.31542834220923871"/>
    <n v="-1.673059133674808E-2"/>
    <n v="0.47231902507909662"/>
    <n v="-0.72909773183379534"/>
    <x v="0"/>
    <n v="0.63071241729496841"/>
    <x v="2"/>
  </r>
  <r>
    <s v="e82854765694c7f035a328726d683443ce3de8ed"/>
    <s v="3c508131468ed0374cfab2ab90797059e3a7facb"/>
    <s v="ACTIVO"/>
    <s v="310778d9d7ff8bd657b127d2b19096397041abce"/>
    <n v="77"/>
    <s v="DUSTER"/>
    <n v="2020"/>
    <s v="DUSTER"/>
    <s v="2e892f86d188d01ec5691b7918003dc271108083"/>
    <s v="NUEVO"/>
    <n v="48"/>
    <d v="2019-01-10T00:00:00"/>
    <d v="2023-01-10T00:00:00"/>
    <m/>
    <n v="61270000"/>
    <n v="56270000"/>
    <n v="5000000"/>
    <n v="1781709"/>
    <s v="aea3b8863079bcc72088cb985b532db5b7f010f7"/>
    <n v="0.26537715326557482"/>
    <n v="0.86585321905793255"/>
    <n v="9.0899389914291959E-2"/>
    <n v="2.6628836133261928"/>
    <n v="-1.657272260587511"/>
    <x v="5"/>
    <n v="0.91839399379794351"/>
    <x v="0"/>
  </r>
  <r>
    <s v="e70572ee1267f55a1aef5ac4aee7ae9656da0f42"/>
    <s v="0eda343fe5f4236028e1e899347859064e191ce1"/>
    <s v="ACTIVO"/>
    <s v="2582a098e6b15df10dd1c604ed457e1bd186ecb3"/>
    <n v="15"/>
    <s v="KOLEOS"/>
    <n v="2019"/>
    <s v="KOLEOS"/>
    <s v="2e892f86d188d01ec5691b7918003dc271108083"/>
    <s v="NUEVO"/>
    <n v="72"/>
    <d v="2019-08-22T00:00:00"/>
    <d v="2025-08-22T00:00:00"/>
    <m/>
    <n v="118990000"/>
    <n v="95192000"/>
    <n v="23798000"/>
    <n v="1919804"/>
    <s v="49e3e3431e014d9c5502f38bae86dc4337782419"/>
    <m/>
    <n v="0.37970237290931202"/>
    <n v="-0.80230413733492234"/>
    <m/>
    <m/>
    <x v="1"/>
    <n v="0.8"/>
    <x v="2"/>
  </r>
  <r>
    <s v="7166fc96066cca4d21b55b33a3a835285833a376"/>
    <s v="8a92639cbb13b1b8681e0fd962868e79a48ed31f"/>
    <s v="ACTIVO"/>
    <s v="93758adf11c46efe844e91612cf2940e4197d07c"/>
    <n v="236"/>
    <s v="DUSTER"/>
    <n v="2020"/>
    <s v="DUSTER"/>
    <s v="2e892f86d188d01ec5691b7918003dc271108083"/>
    <s v="NUEVO"/>
    <n v="84"/>
    <d v="2019-08-08T00:00:00"/>
    <d v="2026-08-08T00:00:00"/>
    <m/>
    <n v="57795698"/>
    <n v="40456989"/>
    <n v="17338709"/>
    <n v="840336"/>
    <s v="db655f8e1559060a272843c09fa8b5e63f6f3304"/>
    <n v="1.1628554841376451"/>
    <n v="-3.0918805502952871E-2"/>
    <n v="-0.24806037769679751"/>
    <n v="0.57122998621668841"/>
    <n v="-0.80644560922993824"/>
    <x v="0"/>
    <n v="0.70000000692093034"/>
    <x v="2"/>
  </r>
  <r>
    <s v="e64ba9433d8dae13c2435627bbf877139b984adc"/>
    <s v="5b907566099d1572e1516815250126c620479c1e"/>
    <s v="ACTIVO"/>
    <s v="9ea4148894e641aed30b2692fff167777e562059"/>
    <n v="236"/>
    <s v="MASTER"/>
    <n v="2020"/>
    <s v="MASTER"/>
    <s v="aa53c8567ff812605778a953828db0859dac88bf"/>
    <s v="NUEVO"/>
    <n v="60"/>
    <d v="2020-02-24T00:00:00"/>
    <d v="2025-02-24T00:00:00"/>
    <m/>
    <n v="119047500"/>
    <n v="99316140"/>
    <n v="19731360"/>
    <n v="2474096"/>
    <s v="db336ba2a4faa8a0734dbe707cbcee7ade2871bf"/>
    <n v="-0.4986922365309176"/>
    <n v="0.52036645812118698"/>
    <n v="-0.52843086748741341"/>
    <n v="-1.028625077997416E-2"/>
    <n v="4.4381042127634142E-2"/>
    <x v="3"/>
    <n v="0.83425641025641029"/>
    <x v="0"/>
  </r>
  <r>
    <s v="3bcda4f061ceb32006692a51c04a8706cef94c5d"/>
    <s v="91ac46bb48c8e0cd51e194caafc50a171ce403b6"/>
    <s v="ACTIVO"/>
    <s v="4db898134df57de25ee14fc3156c0fe345e0de51"/>
    <n v="252"/>
    <s v="LOGAN"/>
    <n v="2019"/>
    <s v="NUEVO LOGAN"/>
    <m/>
    <s v="NUEVO"/>
    <n v="84"/>
    <d v="2018-03-12T00:00:00"/>
    <d v="2025-03-12T00:00:00"/>
    <m/>
    <n v="35000000"/>
    <n v="35000000"/>
    <n v="0"/>
    <n v="753568"/>
    <s v="ba69bef1627113b1efd89b0a85bd7dcd597d357c"/>
    <n v="1.429673366288801"/>
    <n v="1.2009447865714571"/>
    <n v="0.2094661248883162"/>
    <n v="-0.74834322038630363"/>
    <n v="-1.0384892414183671"/>
    <x v="0"/>
    <n v="1"/>
    <x v="0"/>
  </r>
  <r>
    <s v="e033aa79ad0814b28228fd72877413d6dbde4e3a"/>
    <s v="3d20e1641323e367018a87a9d338156793bd62a2"/>
    <s v="ACTIVO"/>
    <s v="332374b2b7921de83a34fd882bfb4141e02b091c"/>
    <n v="49"/>
    <s v="DUSTER"/>
    <n v="2022"/>
    <s v="NUEVA DUSTER"/>
    <s v="2e892f86d188d01ec5691b7918003dc271108083"/>
    <s v="NUEVO"/>
    <n v="36"/>
    <d v="2021-03-11T00:00:00"/>
    <d v="2024-03-11T00:00:00"/>
    <m/>
    <n v="89305000"/>
    <n v="26705000"/>
    <n v="62600000"/>
    <n v="955335"/>
    <s v="d5e3c217d8ea2998bad4e657513b99b45ba38544"/>
    <n v="0.2168648110562737"/>
    <n v="-1.6773809004141691"/>
    <n v="-1.41094591975668"/>
    <n v="-0.79830568389578849"/>
    <n v="-0.4197062222492236"/>
    <x v="4"/>
    <n v="0.29903140921560944"/>
    <x v="1"/>
  </r>
  <r>
    <s v="e7d97c4a044fd018bb0993a8fcb939fad8715e85"/>
    <s v="b9f7fd4f073524f2c6d1570c78ee0129c6c62b0c"/>
    <s v="ACTIVO"/>
    <s v="4c286ced994c60c532d7c806586b218f8016ca8d"/>
    <n v="38"/>
    <s v="USADOS"/>
    <n v="2017"/>
    <s v="USADOS MM"/>
    <m/>
    <s v="USADO"/>
    <n v="84"/>
    <d v="2020-12-02T00:00:00"/>
    <d v="2027-12-02T00:00:00"/>
    <m/>
    <n v="31500000"/>
    <n v="26990000"/>
    <n v="4510000"/>
    <n v="577622"/>
    <s v="ec5f24e132da7b07ae31c96208e5c5ee98fc8ca1"/>
    <n v="-1.2263773696704341"/>
    <n v="0.6130395031403022"/>
    <n v="1.078955514697826"/>
    <n v="-0.1582980533556736"/>
    <n v="-1.11583711881451"/>
    <x v="0"/>
    <n v="0.85682539682539682"/>
    <x v="0"/>
  </r>
  <r>
    <s v="55eaa903b503428858198e6bbe6fdaba33a6884e"/>
    <s v="9610e0c344b26b2155b7599158a0bd0cdfc32026"/>
    <s v="ACTIVO"/>
    <s v="236d00d4f1760cf071da84eec797206f3746a858"/>
    <n v="38"/>
    <s v="KWID"/>
    <n v="2022"/>
    <s v="KWID"/>
    <s v="2e892f86d188d01ec5691b7918003dc271108083"/>
    <s v="NUEVO"/>
    <n v="72"/>
    <d v="2021-04-22T00:00:00"/>
    <d v="2027-04-22T00:00:00"/>
    <m/>
    <n v="42220000"/>
    <n v="42220000"/>
    <n v="0"/>
    <n v="989848"/>
    <s v="d2d2bc23d15981022aec65b1ffb2993f93c8d625"/>
    <n v="0.1077120410853462"/>
    <n v="1.2009447865714571"/>
    <n v="0.52564408481904745"/>
    <n v="0.65871615731539501"/>
    <n v="-1.11583711881451"/>
    <x v="1"/>
    <n v="1"/>
    <x v="0"/>
  </r>
  <r>
    <s v="3f57a6fd54a43b95b81336b8932a37e4ae21a6cd"/>
    <s v="28e8093615ed1c7ae34e723eccc113091f63d549"/>
    <s v="ACTIVO"/>
    <s v="d665beabbfadc3c34987b3aefaba169224567213"/>
    <n v="38"/>
    <s v="DUSTER"/>
    <n v="2021"/>
    <s v="DUSTER Servicio PÃºblico"/>
    <s v="2e892f86d188d01ec5691b7918003dc271108083"/>
    <s v="NUEVO"/>
    <n v="72"/>
    <d v="2020-11-18T00:00:00"/>
    <d v="2026-11-18T00:00:00"/>
    <m/>
    <n v="64922840"/>
    <n v="64922840"/>
    <n v="0"/>
    <n v="1610222"/>
    <s v="edec8b42d27301898d842b4436baadffcaeed7a6"/>
    <n v="0.1562243832946473"/>
    <n v="1.2009447865714571"/>
    <n v="1.185489993161002E-2"/>
    <n v="1.170976367239724"/>
    <n v="0.35377255171220601"/>
    <x v="1"/>
    <n v="1"/>
    <x v="0"/>
  </r>
  <r>
    <s v="6ac14a473c696aa435f1292ce41938de1c443db9"/>
    <s v="7f0f91ac5b071c3dcab9151893bae0ceaa282896"/>
    <s v="ACTIVO"/>
    <s v="93758adf11c46efe844e91612cf2940e4197d07c"/>
    <n v="61"/>
    <s v="LOGAN"/>
    <n v="2020"/>
    <s v="NUEVO LOGAN"/>
    <s v="2e892f86d188d01ec5691b7918003dc271108083"/>
    <s v="NUEVO"/>
    <n v="84"/>
    <d v="2019-08-15T00:00:00"/>
    <d v="2026-08-15T00:00:00"/>
    <m/>
    <n v="37470000"/>
    <n v="31849500"/>
    <n v="5620500"/>
    <n v="632347"/>
    <s v="f268b19e1bfbcb40253adf266d11628fda515d56"/>
    <n v="-0.30464286769371318"/>
    <n v="0.58501297632484794"/>
    <n v="0.17494130968714999"/>
    <n v="-0.86227182939123115"/>
    <n v="-1.1931849962106531"/>
    <x v="0"/>
    <n v="0.85"/>
    <x v="0"/>
  </r>
  <r>
    <s v="aea618e53a8ae210a13917c84de30d0be08858cd"/>
    <s v="376a608035c6fc49b2064d70e1e518dcc899562f"/>
    <s v="ACTIVO"/>
    <s v="1e37c6928f415c93f35587957257b25f2220204d"/>
    <n v="74"/>
    <s v="DUSTER"/>
    <n v="2020"/>
    <s v="DUSTER"/>
    <s v="2e892f86d188d01ec5691b7918003dc271108083"/>
    <s v="NUEVO"/>
    <n v="84"/>
    <d v="2019-04-30T00:00:00"/>
    <d v="2026-04-30T00:00:00"/>
    <m/>
    <n v="63111000"/>
    <n v="43111000"/>
    <n v="20000000"/>
    <n v="872797"/>
    <s v="7ff3e08f76e3fc5e9a6b10f880d9b79759baf051"/>
    <n v="-0.93530331641462749"/>
    <n v="-0.1003218922359536"/>
    <n v="0.4070773498450232"/>
    <n v="1.4492431230773011"/>
    <n v="4.4381042127634142E-2"/>
    <x v="0"/>
    <n v="0.68309803362329868"/>
    <x v="2"/>
  </r>
  <r>
    <s v="aa4693905a49f99e2d82e4cba744bb8cf35ae964"/>
    <s v="b1907f6fe07ef187dc0195c8b9a23eacecfc62fc"/>
    <s v="ACTIVO"/>
    <s v="8343dc41ea422406430fb4cb25cd7b7a19286625"/>
    <n v="236"/>
    <s v="DUSTER"/>
    <n v="2022"/>
    <s v="NUEVA DUSTER"/>
    <s v="2e892f86d188d01ec5691b7918003dc271108083"/>
    <s v="NUEVO"/>
    <n v="72"/>
    <d v="2021-11-30T00:00:00"/>
    <d v="2027-11-30T00:00:00"/>
    <m/>
    <n v="69900000"/>
    <n v="69900000"/>
    <n v="0"/>
    <n v="1680003"/>
    <s v="373e0d63cac8bf96eefec2abf3828a28fc0aa41d"/>
    <n v="0.68986014759695946"/>
    <n v="1.2009447865714571"/>
    <n v="-0.1067118350424142"/>
    <n v="0.67146126037428722"/>
    <n v="-0.72909773183379534"/>
    <x v="1"/>
    <n v="1"/>
    <x v="0"/>
  </r>
  <r>
    <s v="d8d9f8183090f7600ea693ab74294dfb92ba8eb6"/>
    <s v="7dcab5906b587465a745337d7b9d9ef8aea7875e"/>
    <s v="ACTIVO"/>
    <s v="b3a39e4905958eae9bb3d086a023ed2b34babacc"/>
    <n v="7"/>
    <s v="KWID"/>
    <n v="2022"/>
    <s v="KWID"/>
    <s v="2e892f86d188d01ec5691b7918003dc271108083"/>
    <s v="NUEVO"/>
    <n v="60"/>
    <d v="2021-07-14T00:00:00"/>
    <d v="2026-07-14T00:00:00"/>
    <m/>
    <n v="43980000"/>
    <n v="21980000"/>
    <n v="22000000"/>
    <n v="556596"/>
    <s v="986fcbacb15e3271088bb826891fe61d934ad7da"/>
    <n v="0.20473672550394839"/>
    <n v="-0.85309490198779592"/>
    <n v="-1.015723469843266"/>
    <n v="-0.12671276722295441"/>
    <n v="-1.11583711881451"/>
    <x v="3"/>
    <n v="0.49977262391996363"/>
    <x v="4"/>
  </r>
  <r>
    <s v="0cfde0983ef4a66f232a873fdd1f169dec6fcb11"/>
    <s v="1dccd07c7cc879e9067be7330b69ffecaba88626"/>
    <s v="ACTIVO"/>
    <s v="ee14274cd5c46dbe2c8329194c53cc26a88fe49e"/>
    <n v="60"/>
    <s v="OROCH"/>
    <n v="2022"/>
    <s v="OROCH"/>
    <s v="aa53c8567ff812605778a953828db0859dac88bf"/>
    <s v="NUEVO"/>
    <n v="84"/>
    <d v="2021-02-07T00:00:00"/>
    <d v="2028-02-07T00:00:00"/>
    <m/>
    <n v="78615450"/>
    <n v="61615450"/>
    <n v="17000000"/>
    <n v="1333049"/>
    <s v="026f2dbff0f657cf8b51a37de1e13584f2ccb0a9"/>
    <n v="2.2815442219069261E-2"/>
    <n v="0.31300729894933771"/>
    <n v="-0.42288979497314538"/>
    <n v="3.9904985152941301"/>
    <n v="-0.1103147126646518"/>
    <x v="0"/>
    <n v="0.78375751840128116"/>
    <x v="2"/>
  </r>
  <r>
    <s v="54edbe6ed729429535b33ef5247034ccac2867a1"/>
    <s v="0b37e0e8005b32552a13d16209580d5a63ae3992"/>
    <s v="ACTIVO"/>
    <s v="f7b438840c64ae9000aab867b7717cd5d6c7a56e"/>
    <n v="38"/>
    <s v="LOGAN"/>
    <n v="2019"/>
    <s v="NUEVO LOGAN"/>
    <m/>
    <s v="NUEVO"/>
    <n v="84"/>
    <d v="2018-05-09T00:00:00"/>
    <d v="2025-05-09T00:00:00"/>
    <m/>
    <n v="36161600"/>
    <n v="32545440"/>
    <n v="3616160"/>
    <n v="688042"/>
    <s v="d7fd93f30f09d2f3f73418e3c060e65d41168348"/>
    <n v="0.71411631870160996"/>
    <n v="0.79032357974038436"/>
    <n v="-2.3974781710190581E-2"/>
    <n v="-0.54192565542832871"/>
    <n v="-1.0384892414183671"/>
    <x v="0"/>
    <n v="0.9"/>
    <x v="0"/>
  </r>
  <r>
    <s v="199ac158788cb34fd3d979374720cf49a5405ae3"/>
    <s v="46c734060a1e59cafa5a71d84e9bd3ebae38d1e8"/>
    <s v="ACTIVO"/>
    <s v="124edca39b8159aadaf3c08b9fe65fc5e651b829"/>
    <n v="27"/>
    <s v="DUSTER"/>
    <n v="2022"/>
    <s v="NUEVA DUSTER"/>
    <s v="2e892f86d188d01ec5691b7918003dc271108083"/>
    <s v="NUEVO"/>
    <n v="72"/>
    <d v="2021-07-29T00:00:00"/>
    <d v="2027-07-29T00:00:00"/>
    <m/>
    <n v="73758000"/>
    <n v="69658000"/>
    <n v="4100000"/>
    <n v="1583660"/>
    <s v="f0ee9810f7b40f5a341dcdc7f440d9aa604e2e89"/>
    <n v="-0.1348496699611593"/>
    <n v="0.97269199392423256"/>
    <n v="9.0899389914291959E-2"/>
    <n v="3.918466331205709E-2"/>
    <n v="-1.11583711881451"/>
    <x v="1"/>
    <n v="0.94441280945795714"/>
    <x v="0"/>
  </r>
  <r>
    <s v="4e1a02569b9735427c4bfa044e46822c4cb92084"/>
    <s v="8e2b3c16bde2104778d6dd602a776ecf58367e21"/>
    <s v="ACTIVO"/>
    <s v="f31c351a977af41ba851c06f3d09084b7072d4f2"/>
    <n v="61"/>
    <s v="KWID"/>
    <n v="2022"/>
    <s v="KWID"/>
    <s v="2e892f86d188d01ec5691b7918003dc271108083"/>
    <s v="NUEVO"/>
    <n v="84"/>
    <d v="2021-06-30T00:00:00"/>
    <d v="2028-06-30T00:00:00"/>
    <m/>
    <n v="39800000"/>
    <n v="38300000"/>
    <n v="1500000"/>
    <n v="1027312"/>
    <s v="7ff7deeb7eff0b09f4dc8ce4bdcc24fc3c9a3b52"/>
    <n v="-1.044456086385555"/>
    <n v="1.0461880503285901"/>
    <n v="0.2094661248883162"/>
    <n v="-0.77634195486135649"/>
    <n v="0.35377255171220601"/>
    <x v="0"/>
    <n v="0.96231155778894473"/>
    <x v="0"/>
  </r>
  <r>
    <s v="8868bc143c50737e9b5f1cec35342ef5e773a069"/>
    <s v="f2f97499b185693a542f3ae49567a920b2a20eb9"/>
    <s v="ACTIVO"/>
    <s v="fdba6542025a461058866cfd218b5e0eb7580702"/>
    <n v="38"/>
    <s v="DUSTER"/>
    <n v="2019"/>
    <s v="DUSTER Servicio PÃºblico"/>
    <m/>
    <s v="NUEVO"/>
    <n v="72"/>
    <d v="2018-05-15T00:00:00"/>
    <d v="2024-05-15T00:00:00"/>
    <m/>
    <n v="56713901"/>
    <n v="38972000"/>
    <n v="17741901"/>
    <n v="886763"/>
    <s v="d7fd93f30f09d2f3f73418e3c060e65d41168348"/>
    <n v="7.1327784428370358E-2"/>
    <n v="-8.360814871285939E-2"/>
    <n v="0.80229979975843724"/>
    <n v="1.0962582005569681"/>
    <n v="4.4381042127634142E-2"/>
    <x v="1"/>
    <n v="0.68716838928078672"/>
    <x v="2"/>
  </r>
  <r>
    <s v="22cda4af2513b8bc93dcf216f4d3381f35bef420"/>
    <s v="327bc609d7298e42f2ba9d0d977abe9f23686132"/>
    <s v="ACTIVO"/>
    <s v="8755282562f500d9f6dcb85211a47e8d88e90dcb"/>
    <n v="51"/>
    <s v="SANDERO"/>
    <n v="2020"/>
    <s v="NUEVO SANDERO"/>
    <s v="2e892f86d188d01ec5691b7918003dc271108083"/>
    <s v="NUEVO"/>
    <n v="60"/>
    <d v="2019-10-06T00:00:00"/>
    <d v="2024-10-06T00:00:00"/>
    <m/>
    <n v="35490000"/>
    <n v="10000000"/>
    <n v="25490000"/>
    <n v="247710"/>
    <s v="b53b0bf5f413cb9aab27f8e13ca1e90e2ee4fea7"/>
    <n v="1.2720082541085731"/>
    <n v="-1.7482619088706499"/>
    <n v="-0.62050101992985252"/>
    <n v="-0.53053538337689488"/>
    <n v="1.668686467446636"/>
    <x v="3"/>
    <n v="0.28176951253874333"/>
    <x v="1"/>
  </r>
  <r>
    <s v="993178970eb4684ea2d1ec2dca61f29bbe46b6d5"/>
    <s v="074349b7fb33b2660fa2b890e57b40d4cf21646c"/>
    <s v="ACTIVO"/>
    <s v="78ad8efca583f29498149bb3d8b77c2482a01822"/>
    <n v="59"/>
    <s v="OROCH"/>
    <n v="2021"/>
    <s v="OROCH"/>
    <s v="aa53c8567ff812605778a953828db0859dac88bf"/>
    <s v="NUEVO"/>
    <n v="72"/>
    <d v="2020-08-24T00:00:00"/>
    <d v="2026-08-24T00:00:00"/>
    <m/>
    <n v="72730000"/>
    <n v="59930000"/>
    <n v="12800000"/>
    <n v="1493849"/>
    <s v="6c55b3ba21e9cb7dc2512cad991949cb9fc0980d"/>
    <n v="-1.0201999152809049"/>
    <n v="0.47827856253217049"/>
    <n v="9.0899389914291959E-2"/>
    <n v="-0.36604323321561638"/>
    <n v="-1.1931849962106531"/>
    <x v="1"/>
    <n v="0.82400659975250923"/>
    <x v="0"/>
  </r>
  <r>
    <s v="f8edda71cf98741bc652c2517270c474e93a3add"/>
    <s v="cc3f0eba077c68daae5322a250c3cd97cfb4456f"/>
    <s v="ACTIVO"/>
    <s v="a77c76312e7298e8d8cbf37d37191bb75af8eded"/>
    <n v="7"/>
    <s v="STEPWAY"/>
    <n v="2021"/>
    <s v="NUEVO STEPWAY PH2"/>
    <s v="2e892f86d188d01ec5691b7918003dc271108083"/>
    <s v="NUEVO"/>
    <n v="84"/>
    <d v="2021-01-15T00:00:00"/>
    <d v="2028-01-15T00:00:00"/>
    <m/>
    <n v="53991750"/>
    <n v="28991750"/>
    <n v="25000000"/>
    <n v="574751"/>
    <s v="d4fe067a31477c3902f47c94ed98e66bfafeebdb"/>
    <n v="-0.4986922365309176"/>
    <n v="-0.70036979774500119"/>
    <n v="-0.54145652994716964"/>
    <n v="-0.54025916682263353"/>
    <n v="-0.80644560922993824"/>
    <x v="0"/>
    <n v="0.53696629577666954"/>
    <x v="4"/>
  </r>
  <r>
    <s v="b30ea9108af92c1c127dbde7f2082ceef1b079b7"/>
    <s v="3c20ef152364e02fb719f3f3c0f8b8a73673777b"/>
    <s v="ACTIVO"/>
    <s v="9b732f098fc8c584895c85ad257e84e1bbb6814e"/>
    <n v="59"/>
    <s v="USADOS"/>
    <n v="2018"/>
    <s v="USADOS MM"/>
    <m/>
    <s v="USADO"/>
    <n v="84"/>
    <d v="2020-11-30T00:00:00"/>
    <d v="2027-11-30T00:00:00"/>
    <m/>
    <n v="28000000"/>
    <n v="28000000"/>
    <n v="0"/>
    <n v="765379"/>
    <s v="e05a7593bcbc82d3470e473adb88137dfd0ae415"/>
    <n v="1.068735666674399E-2"/>
    <n v="1.2009447865714571"/>
    <n v="1.513700209602582"/>
    <n v="-5.8726935708078278E-2"/>
    <n v="-0.88379348662608126"/>
    <x v="0"/>
    <n v="1"/>
    <x v="0"/>
  </r>
  <r>
    <s v="82e6836a5f56fcb5b6cc332eb5970131f0762093"/>
    <s v="7ee796593f395501f5ef0ce496d649997f49e6ec"/>
    <s v="ACTIVO"/>
    <s v="18bbc9d5148ddc8fe82a5349af96af02da4dca61"/>
    <n v="38"/>
    <s v="DUSTER"/>
    <n v="2021"/>
    <s v="DUSTER"/>
    <s v="2e892f86d188d01ec5691b7918003dc271108083"/>
    <s v="NUEVO"/>
    <n v="72"/>
    <d v="2020-07-29T00:00:00"/>
    <d v="2026-07-29T00:00:00"/>
    <m/>
    <n v="63490000"/>
    <n v="44443000"/>
    <n v="19047000"/>
    <n v="1082694"/>
    <s v="e930ed8a49045100853f6396856eaf443e98b2ef"/>
    <n v="-2.2087522994087809"/>
    <n v="-3.091883392176074E-2"/>
    <n v="0.48612183982770601"/>
    <n v="-0.78559609453552393"/>
    <n v="0.74051193869292065"/>
    <x v="1"/>
    <n v="0.7"/>
    <x v="2"/>
  </r>
  <r>
    <s v="0169c3898f22614913d382ec8bfb16fd02e4d5c3"/>
    <s v="02412f1d898edb15f1f829eb4f0fce10a0e1f209"/>
    <s v="ACTIVO"/>
    <s v="a7dd55b98ce047d2fdb9afbcfc3cfad027700d30"/>
    <n v="76"/>
    <s v="DUSTER"/>
    <n v="2021"/>
    <s v="DUSTER"/>
    <s v="2e892f86d188d01ec5691b7918003dc271108083"/>
    <s v="NUEVO"/>
    <n v="72"/>
    <d v="2020-01-07T00:00:00"/>
    <d v="2026-01-07T00:00:00"/>
    <m/>
    <n v="53490000"/>
    <n v="26745000"/>
    <n v="26745000"/>
    <n v="681054"/>
    <s v="977d2d7691d404ed0e63704ec1471b1a8671ac9d"/>
    <n v="-1.3568814437906571E-2"/>
    <n v="-0.85216124758390532"/>
    <n v="0.13042163490563341"/>
    <n v="0.67146126037428722"/>
    <n v="1.823382222238922"/>
    <x v="1"/>
    <n v="0.5"/>
    <x v="4"/>
  </r>
  <r>
    <s v="e9c1137ef9b0972d6ac9e53b47df7980dc914906"/>
    <s v="d2d435cd66b6a1561b18656a648022fd56d8c230"/>
    <s v="ACTIVO"/>
    <s v="bf7b44c0aed310df33c78caec1d38657059094b1"/>
    <n v="27"/>
    <s v="USADOS"/>
    <n v="2016"/>
    <s v="USADOS MM"/>
    <m/>
    <s v="USADO"/>
    <n v="48"/>
    <d v="2021-02-02T00:00:00"/>
    <d v="2025-02-02T00:00:00"/>
    <m/>
    <n v="25890000"/>
    <n v="25890000"/>
    <n v="0"/>
    <n v="805533"/>
    <s v="f0ee9810f7b40f5a341dcdc7f440d9aa604e2e89"/>
    <n v="-0.46230797987394179"/>
    <n v="1.2009447865714571"/>
    <n v="1.158000004680509"/>
    <n v="-0.19952680223256239"/>
    <n v="1.127251325673635"/>
    <x v="5"/>
    <n v="1"/>
    <x v="0"/>
  </r>
  <r>
    <s v="3bd2cd06429b81cfd69f97686f5a141d85fd245e"/>
    <s v="6f62675153770ee5e0a0aca5db397bc7e4443058"/>
    <s v="ACTIVO"/>
    <s v="326bc2b0b0799eff92891e858f0137cd54c140d7"/>
    <n v="50"/>
    <s v="USADOS"/>
    <n v="2018"/>
    <s v="USADOS MM"/>
    <m/>
    <s v="USADO"/>
    <n v="84"/>
    <d v="2021-08-04T00:00:00"/>
    <d v="2028-08-04T00:00:00"/>
    <m/>
    <n v="32000000"/>
    <n v="29000000"/>
    <n v="3000000"/>
    <n v="665459"/>
    <s v="2b6df99bd30f7bb1ed920f30ad5b5072040c5336"/>
    <n v="-0.17123392661813511"/>
    <n v="0.81598740516732626"/>
    <n v="0.36755510485368181"/>
    <n v="-0.64818795218184244"/>
    <n v="-1.270532873606796"/>
    <x v="0"/>
    <n v="0.90625"/>
    <x v="0"/>
  </r>
  <r>
    <s v="862365f1ec22a7d3af08f1d409a70daa4980c9b5"/>
    <s v="660a0bbf58c7dac8dc91379b80d932d4092375f8"/>
    <s v="ACTIVO"/>
    <s v="d70c5ad6d9927086d188b2a0af85d533acdf3336"/>
    <n v="220"/>
    <s v="LOGAN"/>
    <n v="2021"/>
    <s v="NUEVO LOGAN PH2"/>
    <s v="2e892f86d188d01ec5691b7918003dc271108083"/>
    <s v="NUEVO"/>
    <n v="36"/>
    <d v="2020-11-26T00:00:00"/>
    <d v="2023-11-26T00:00:00"/>
    <m/>
    <n v="49990000"/>
    <n v="10000000"/>
    <n v="39990000"/>
    <n v="359977"/>
    <s v="9ed459202687afab5e2703e866aa192f2b1cf3cb"/>
    <n v="-0.31677095324603838"/>
    <n v="-2.0838605867381221"/>
    <n v="-1.2528569397913141"/>
    <n v="-0.49551223845552972"/>
    <n v="4.4381042127634142E-2"/>
    <x v="4"/>
    <n v="0.20004000800160032"/>
    <x v="1"/>
  </r>
  <r>
    <s v="f624b17c6e999d8b0de8228463d29d4de6f65e17"/>
    <s v="866646a32f721608a8b0f638d16f4585ab4d61ab"/>
    <s v="ACTIVO"/>
    <s v="7e0444902279ad565232444edcf9ba6203b30467"/>
    <n v="62"/>
    <s v="DUSTER"/>
    <n v="2021"/>
    <s v="DUSTER Servicio PÃºblico"/>
    <s v="2e892f86d188d01ec5691b7918003dc271108083"/>
    <s v="NUEVO"/>
    <n v="72"/>
    <d v="2020-07-29T00:00:00"/>
    <d v="2026-07-29T00:00:00"/>
    <m/>
    <n v="64158436"/>
    <n v="64158436"/>
    <n v="0"/>
    <n v="1607550"/>
    <s v="e3641dd6fa4340be1e1a0c44a89e0218e2c9b4d8"/>
    <n v="-1.978318673914601"/>
    <n v="1.2009447865714571"/>
    <n v="0.16994387989697479"/>
    <n v="1.868559337040933"/>
    <n v="1.2045992030697781"/>
    <x v="1"/>
    <n v="1"/>
    <x v="0"/>
  </r>
  <r>
    <s v="13f4be10036dfb689d6ffb5df9ea220bfbcb02c5"/>
    <s v="14fb0b5514d9341d0918203cea9566abe97d4339"/>
    <s v="ACTIVO"/>
    <s v="7f22d9d1b26328e8bc33183cd50a33df11a0448b"/>
    <n v="38"/>
    <s v="KWID"/>
    <n v="2022"/>
    <s v="KWID"/>
    <s v="2e892f86d188d01ec5691b7918003dc271108083"/>
    <s v="NUEVO"/>
    <n v="84"/>
    <d v="2021-09-30T00:00:00"/>
    <d v="2028-09-30T00:00:00"/>
    <m/>
    <n v="43083200"/>
    <n v="43083200"/>
    <n v="0"/>
    <n v="948826"/>
    <s v="6c550d414bb09bd547019a2ec66a819b1667356e"/>
    <n v="-1.044456086385555"/>
    <n v="1.2009447865714571"/>
    <n v="-0.18575632502509701"/>
    <n v="-0.70925823767236751"/>
    <n v="-0.96114136402222416"/>
    <x v="0"/>
    <n v="1"/>
    <x v="0"/>
  </r>
  <r>
    <s v="de4cb75a62cc94b1a0e91437be200d336ad11869"/>
    <s v="64768931e37d18830e25e02a6f4e8b9db30545c7"/>
    <s v="ACTIVO"/>
    <s v="40caf97a616318873ba6061017861521a8432813"/>
    <n v="83"/>
    <s v="LOGAN"/>
    <n v="2018"/>
    <s v="NUEVO LOGAN"/>
    <m/>
    <s v="NUEVO"/>
    <n v="84"/>
    <d v="2017-05-04T00:00:00"/>
    <d v="2024-05-04T00:00:00"/>
    <m/>
    <n v="34390000"/>
    <n v="26390000"/>
    <n v="8000000"/>
    <n v="593008"/>
    <s v="eae0f4c8e22b747f762f617aece4561bb2921918"/>
    <n v="0.20473672550394839"/>
    <n v="0.24573406989551019"/>
    <n v="0.76277755476709586"/>
    <n v="-0.34491613390203207"/>
    <n v="-0.72909773183379534"/>
    <x v="0"/>
    <n v="0.76737423669671412"/>
    <x v="2"/>
  </r>
  <r>
    <s v="5a11ca40d70d2494b29e7e61f52d98ff2476060a"/>
    <s v="cc7214c2c91ceb214d85e26fdf6814f32a973704"/>
    <s v="ACTIVO"/>
    <s v="2a3e60c914e1d8b9ca472c268ded96a8a63a2957"/>
    <n v="61"/>
    <s v="SANDERO"/>
    <n v="2019"/>
    <s v="NUEVO SANDERO"/>
    <s v="2e892f86d188d01ec5691b7918003dc271108083"/>
    <s v="NUEVO"/>
    <n v="84"/>
    <d v="2019-02-15T00:00:00"/>
    <d v="2026-02-15T00:00:00"/>
    <m/>
    <n v="33868000"/>
    <n v="20868000"/>
    <n v="13000000"/>
    <n v="422436"/>
    <s v="5ff736dd5fe05d193ce7c5ec63ce711d264e48d3"/>
    <n v="0.84752525977718796"/>
    <n v="-0.37519661203606131"/>
    <n v="-0.62200286523952319"/>
    <n v="-0.32404745482911562"/>
    <n v="1.0499034482774929"/>
    <x v="0"/>
    <n v="0.61615684421873151"/>
    <x v="2"/>
  </r>
  <r>
    <s v="a7e30cc32dd6bb17d812b9963f0e83f1cbd9c4ae"/>
    <s v="f0f67d4b2364a0fd008c59890437d3f9ab6c78a5"/>
    <s v="ACTIVO"/>
    <s v="455fe41644155e272f472fb58aa06d8fc82a6e6c"/>
    <n v="76"/>
    <s v="KWID"/>
    <n v="2022"/>
    <s v="KWID"/>
    <s v="2e892f86d188d01ec5691b7918003dc271108083"/>
    <s v="NUEVO"/>
    <n v="84"/>
    <d v="2021-10-15T00:00:00"/>
    <d v="2028-10-15T00:00:00"/>
    <m/>
    <n v="40617300"/>
    <n v="18617300"/>
    <n v="22000000"/>
    <n v="405184"/>
    <s v="247a5e5b4290c61beec86cf21d07cc8a7bfabaa6"/>
    <n v="0.48368269320742968"/>
    <n v="-1.023148530877904"/>
    <n v="-0.34384530499046262"/>
    <n v="-0.32424991610166581"/>
    <n v="1.3592949578620639"/>
    <x v="0"/>
    <n v="0.45835887663631014"/>
    <x v="4"/>
  </r>
  <r>
    <s v="ec2c9214d573a7a8376414f233b91f6e8852d1d7"/>
    <s v="76276bc0200c81c36f9562ee5728e9aaf173ade2"/>
    <s v="ACTIVO"/>
    <s v="717ac4a931a014833e77c82ad9812385e09e88a3"/>
    <n v="77"/>
    <s v="STEPWAY"/>
    <n v="2021"/>
    <s v="NUEVO STEPWAY PH2"/>
    <s v="2e892f86d188d01ec5691b7918003dc271108083"/>
    <s v="NUEVO"/>
    <n v="28"/>
    <d v="2020-03-09T00:00:00"/>
    <d v="2022-07-09T00:00:00"/>
    <m/>
    <n v="56000000"/>
    <n v="28000000"/>
    <n v="28000000"/>
    <n v="1064400"/>
    <s v="2141bd06ec949dc96e6cd2fa75a8353e56eae24c"/>
    <n v="-1.3961705674029881"/>
    <n v="-0.85216124758390532"/>
    <n v="-4.4146365390986242"/>
    <n v="7.6538093903185797E-3"/>
    <n v="-0.1103147126646518"/>
    <x v="4"/>
    <n v="0.5"/>
    <x v="4"/>
  </r>
  <r>
    <s v="3b583432451650989536e075b97bac65b596f690"/>
    <s v="a36d5e128e16488967bb37b3ebf67206dce5cdc0"/>
    <s v="ACTIVO"/>
    <s v="e6fe628ed1ecb4f422ee6848d702f45410650137"/>
    <n v="246"/>
    <s v="STEPWAY"/>
    <n v="2018"/>
    <s v="NUEVO STEPWAY"/>
    <m/>
    <s v="NUEVO"/>
    <n v="72"/>
    <d v="2017-06-29T00:00:00"/>
    <d v="2023-06-29T00:00:00"/>
    <m/>
    <n v="40707500"/>
    <n v="32207500"/>
    <n v="8500000"/>
    <n v="749690"/>
    <s v="6e69c18c5a97c9d065ae12b467e0bb2b923ab471"/>
    <n v="-0.25613052548441212"/>
    <n v="0.343540068014897"/>
    <n v="0.1366218846998751"/>
    <n v="-0.81590056419156953"/>
    <n v="-1.11583711881451"/>
    <x v="1"/>
    <n v="0.7911932690536142"/>
    <x v="2"/>
  </r>
  <r>
    <s v="58be7eed03470fe520e35c1e8ca1e4e1c17c50cb"/>
    <s v="4826c516ff49484c9aeed1a3d0cb4559ebf22670"/>
    <s v="ACTIVO"/>
    <s v="f92259594cc36db09951704e2e59eef51308995c"/>
    <n v="62"/>
    <s v="STEPWAY"/>
    <n v="2020"/>
    <s v="NUEVO STEPWAY"/>
    <s v="2e892f86d188d01ec5691b7918003dc271108083"/>
    <s v="NUEVO"/>
    <n v="72"/>
    <d v="2019-09-23T00:00:00"/>
    <d v="2025-09-23T00:00:00"/>
    <m/>
    <n v="48690000"/>
    <n v="26690000"/>
    <n v="22000000"/>
    <n v="589136"/>
    <s v="f99cba83470b6744b02cb8a0d0c03e84221970cc"/>
    <n v="-0.68061351981579676"/>
    <n v="-0.65439851806678362"/>
    <n v="-0.22527857001643839"/>
    <n v="0.24366059147590391"/>
    <n v="0.1217289195237771"/>
    <x v="1"/>
    <n v="0.54816184021359626"/>
    <x v="4"/>
  </r>
  <r>
    <s v="badc95454971d5c33cdea38cefab880427b58a76"/>
    <s v="84444be1d68f0b991fb34c2529c62babd9efb2c5"/>
    <s v="ACTIVO"/>
    <s v="a1568956b7a009c0968355838744514999f72b98"/>
    <n v="62"/>
    <s v="STEPWAY"/>
    <n v="2020"/>
    <s v="NUEVO STEPWAY PH2"/>
    <s v="2e892f86d188d01ec5691b7918003dc271108083"/>
    <s v="NUEVO"/>
    <n v="84"/>
    <d v="2019-12-18T00:00:00"/>
    <d v="2026-12-18T00:00:00"/>
    <m/>
    <n v="51370000"/>
    <n v="26370000"/>
    <n v="25000000"/>
    <n v="535128"/>
    <s v="f99cba83470b6744b02cb8a0d0c03e84221970cc"/>
    <n v="-3.00920594586225"/>
    <n v="-0.79740642440319953"/>
    <n v="-0.54145652994716964"/>
    <n v="-0.69764160728014812"/>
    <n v="0.81785981608906366"/>
    <x v="0"/>
    <n v="0.51333463110765043"/>
    <x v="4"/>
  </r>
  <r>
    <s v="0c7f87d62af1108ace1f9f9bef2ad0184f1c948a"/>
    <s v="e0a0766154ded0de7d6c1b23b4f29f257b8035ee"/>
    <s v="ACTIVO"/>
    <s v="4ed602eda8bf7f8f674b77a7266776acb1f1dd2a"/>
    <n v="61"/>
    <s v="KWID"/>
    <n v="2020"/>
    <s v="KWID"/>
    <s v="2e892f86d188d01ec5691b7918003dc271108083"/>
    <s v="NUEVO"/>
    <n v="84"/>
    <d v="2019-08-05T00:00:00"/>
    <d v="2026-08-05T00:00:00"/>
    <m/>
    <n v="29990000"/>
    <n v="29990000"/>
    <n v="0"/>
    <n v="638969"/>
    <s v="f268b19e1bfbcb40253adf266d11628fda515d56"/>
    <n v="3.4943527771394541E-2"/>
    <n v="1.2009447865714571"/>
    <n v="7.5535630963093098E-2"/>
    <n v="-0.83139880865341775"/>
    <n v="-0.65174985443765243"/>
    <x v="0"/>
    <n v="1"/>
    <x v="0"/>
  </r>
  <r>
    <s v="3a9c0d26f6338de37efe5d4023c68002acddb201"/>
    <s v="13f0c794cf67331dca5a2fb514da7ed85e656478"/>
    <s v="ACTIVO"/>
    <s v="f1660bce152bd13abf027b14ac8a826e5004e35a"/>
    <n v="60"/>
    <s v="SANDERO"/>
    <n v="2017"/>
    <s v="NUEVO SANDERO"/>
    <m/>
    <s v="NUEVO"/>
    <n v="72"/>
    <d v="2016-09-28T00:00:00"/>
    <d v="2022-09-28T00:00:00"/>
    <m/>
    <n v="37250000"/>
    <n v="37250000"/>
    <n v="0"/>
    <n v="794582"/>
    <s v="d087e61ba1153cd65cef59d4319bb1223fff39d1"/>
    <n v="0.85965334532951332"/>
    <n v="1.2009447865714571"/>
    <n v="-6.6421870442116615E-2"/>
    <n v="-0.18412016319895"/>
    <n v="0.27642467431606299"/>
    <x v="1"/>
    <n v="1"/>
    <x v="0"/>
  </r>
  <r>
    <s v="5b1514c62c446dd1f365ff4f277c365744c00d5c"/>
    <s v="8bd8852bdd4aee53911c06d7c0b3bb5a0c24b167"/>
    <s v="ACTIVO"/>
    <s v="a77c76312e7298e8d8cbf37d37191bb75af8eded"/>
    <n v="49"/>
    <s v="STEPWAY"/>
    <n v="2021"/>
    <s v="NUEVO STEPWAY PH2"/>
    <s v="2e892f86d188d01ec5691b7918003dc271108083"/>
    <s v="NUEVO"/>
    <n v="84"/>
    <d v="2020-08-31T00:00:00"/>
    <d v="2027-08-31T00:00:00"/>
    <m/>
    <n v="57090000"/>
    <n v="57090000"/>
    <n v="0"/>
    <n v="1383771"/>
    <s v="0e1cad2c67fa2a907683ad47c51b4214fd47327c"/>
    <n v="-0.57146074984486928"/>
    <n v="1.2009447865714571"/>
    <n v="1.118477759689168"/>
    <n v="-0.46506538210124798"/>
    <n v="0.19907679691992"/>
    <x v="0"/>
    <n v="1"/>
    <x v="0"/>
  </r>
  <r>
    <s v="f24445e54d0a842d4223c16ad9b76167a02efe64"/>
    <s v="4e9e989636760a20a08264b78316532a8ecdaecc"/>
    <s v="ACTIVO"/>
    <s v="44f5f8de4291a4a16492fe0b13036cffd8ffdb43"/>
    <n v="220"/>
    <s v="LOGAN"/>
    <n v="2021"/>
    <s v="NUEVO LOGAN PH2"/>
    <s v="2e892f86d188d01ec5691b7918003dc271108083"/>
    <s v="NUEVO"/>
    <n v="84"/>
    <d v="2020-07-07T00:00:00"/>
    <d v="2027-07-07T00:00:00"/>
    <m/>
    <n v="55490000"/>
    <n v="55490000"/>
    <n v="0"/>
    <n v="1213579"/>
    <s v="b0dba703f37b44650008cc7ee9293429cffbd118"/>
    <n v="-1.505323337373915"/>
    <n v="1.2009447865714571"/>
    <n v="0.44659959483636458"/>
    <n v="-0.27923182239083488"/>
    <n v="0.50846830650449182"/>
    <x v="0"/>
    <n v="1"/>
    <x v="0"/>
  </r>
  <r>
    <s v="235739a309064e55dc2600611b5ce072c2248b28"/>
    <s v="480b34f2f739c35af0592ced3c08e83fd400f847"/>
    <s v="ACTIVO"/>
    <s v="58464c00dc8337ea9400e9dbf885ffffcb81c578"/>
    <n v="220"/>
    <s v="KWID"/>
    <n v="2021"/>
    <s v="KWID"/>
    <s v="2e892f86d188d01ec5691b7918003dc271108083"/>
    <s v="NUEVO"/>
    <n v="48"/>
    <d v="2021-04-01T00:00:00"/>
    <d v="2025-04-01T00:00:00"/>
    <m/>
    <n v="39290000"/>
    <n v="25000000"/>
    <n v="14290000"/>
    <n v="735157"/>
    <s v="d5dc515a8564af9c1f984f09918a2ce99eeb6f02"/>
    <n v="-0.85040671754835062"/>
    <n v="-0.292508266525012"/>
    <n v="5.1377144922950549E-2"/>
    <n v="-0.86746280365792583"/>
    <n v="0.50846830650449182"/>
    <x v="5"/>
    <n v="0.63629422244846012"/>
    <x v="2"/>
  </r>
  <r>
    <s v="deffe5eca809eca64560b459cf05462cc93a5353"/>
    <s v="7eda79ea49f9b2248b7361ca15ebb2bf3ec8a741"/>
    <s v="ACTIVO"/>
    <s v="a24a0e02d5006b1c2d757c7a4f784b846611a8d0"/>
    <n v="38"/>
    <s v="USADOS"/>
    <n v="2014"/>
    <s v="USADOS MM"/>
    <m/>
    <s v="USADO"/>
    <n v="36"/>
    <d v="2021-08-27T00:00:00"/>
    <d v="2024-08-27T00:00:00"/>
    <m/>
    <n v="29500000"/>
    <n v="29500000"/>
    <n v="0"/>
    <n v="1143429"/>
    <s v="d32b2544aa3cda758f28d956500fd6e0d7981c8d"/>
    <n v="-0.47443606542626698"/>
    <n v="1.2009447865714571"/>
    <n v="0.6442108197930716"/>
    <n v="2.42489956649178E-2"/>
    <n v="0.27642467431606299"/>
    <x v="4"/>
    <n v="1"/>
    <x v="0"/>
  </r>
  <r>
    <s v="6223f65a645e93b6d61e2de4811c078e7f7b088a"/>
    <s v="5a5a73228ecd88bc6935693a01dd35707d1a6935"/>
    <s v="ACTIVO"/>
    <s v="bfdd638fc6aaeccf76514c356b10c4e4dee63c45"/>
    <n v="291"/>
    <s v="DUSTER"/>
    <n v="2022"/>
    <s v="NUEVA DUSTER Servicio PÃºblico"/>
    <s v="2e892f86d188d01ec5691b7918003dc271108083"/>
    <s v="NUEVO"/>
    <n v="60"/>
    <d v="2021-11-30T00:00:00"/>
    <d v="2026-11-30T00:00:00"/>
    <m/>
    <n v="66496850"/>
    <n v="58296850"/>
    <n v="8200000"/>
    <n v="1539374"/>
    <s v="a69f010680fca3bb97470fe907d42f1759ba6938"/>
    <n v="-0.69274160536812202"/>
    <n v="0.69459089221183012"/>
    <n v="-0.30432305999912118"/>
    <n v="-7.0501884177357407E-2"/>
    <n v="0.74051193869292065"/>
    <x v="3"/>
    <n v="0.87668588812853543"/>
    <x v="0"/>
  </r>
  <r>
    <s v="7c320875185a8449ea95eaf3d50e3a6361b57af2"/>
    <s v="c330c4c1879166bfb8f6b65a524a20a19c73b13a"/>
    <s v="ACTIVO"/>
    <s v="f8a4cb92822d2b5678dd7e9fbe7d83d9a1b46cb8"/>
    <n v="15"/>
    <s v="STEPWAY"/>
    <n v="2021"/>
    <s v="NUEVO STEPWAY PH2"/>
    <s v="2e892f86d188d01ec5691b7918003dc271108083"/>
    <s v="NUEVO"/>
    <n v="72"/>
    <d v="2020-07-07T00:00:00"/>
    <d v="2026-07-07T00:00:00"/>
    <m/>
    <n v="60390000"/>
    <n v="61971000"/>
    <n v="0"/>
    <n v="1479351"/>
    <s v="18eceeb5197751c2e147ee8da1b88e8ee3917f26"/>
    <n v="-1.1778650274611331"/>
    <n v="1.3084447249718409"/>
    <n v="0.44659959483636458"/>
    <n v="-0.25050754637185668"/>
    <n v="0.74051193869292065"/>
    <x v="1"/>
    <n v="1.0261798310978638"/>
    <x v="0"/>
  </r>
  <r>
    <s v="bba246c5aea47933f55431c8930ef479a8b9751a"/>
    <s v="10536e378024c53ccd91713d78642a25649e894c"/>
    <s v="ACTIVO"/>
    <s v="d70c5ad6d9927086d188b2a0af85d533acdf3336"/>
    <n v="27"/>
    <s v="STEPWAY"/>
    <n v="2020"/>
    <s v="NUEVO STEPWAY"/>
    <s v="2e892f86d188d01ec5691b7918003dc271108083"/>
    <s v="NUEVO"/>
    <n v="72"/>
    <d v="2020-01-09T00:00:00"/>
    <d v="2026-01-09T00:00:00"/>
    <m/>
    <n v="50190000"/>
    <n v="50190000"/>
    <n v="0"/>
    <n v="1173438"/>
    <s v="7c620676a3142bbcb0d8a97ffebbdc12de3145fd"/>
    <n v="-0.3531552099030143"/>
    <n v="1.2009447865714571"/>
    <n v="0.48612183982770601"/>
    <n v="0.79512759278142409"/>
    <n v="0.97255557088134947"/>
    <x v="1"/>
    <n v="1"/>
    <x v="0"/>
  </r>
  <r>
    <s v="0e3747c0fd3353a4b436cfe23c690f78708e2ce1"/>
    <s v="44b6cfa0dec2938b17a9a70f211039002003f3e3"/>
    <s v="ACTIVO"/>
    <s v="f92259594cc36db09951704e2e59eef51308995c"/>
    <n v="38"/>
    <s v="LOGAN"/>
    <n v="2020"/>
    <s v="NUEVO LOGAN"/>
    <s v="2e892f86d188d01ec5691b7918003dc271108083"/>
    <s v="NUEVO"/>
    <n v="72"/>
    <d v="2019-06-09T00:00:00"/>
    <d v="2025-06-09T00:00:00"/>
    <m/>
    <n v="42836350"/>
    <n v="8836350"/>
    <n v="34000000"/>
    <n v="204970"/>
    <s v="d32b2544aa3cda758f28d956500fd6e0d7981c8d"/>
    <n v="1.065830799719043"/>
    <n v="-2.0582313645843868"/>
    <n v="-0.54145652994716964"/>
    <n v="-0.3150170182659297"/>
    <n v="-0.1103147126646518"/>
    <x v="1"/>
    <n v="0.20628158094702279"/>
    <x v="1"/>
  </r>
  <r>
    <s v="8d3a17821cd24a75a841a32b0181b24a2723e8db"/>
    <s v="edecec3a64296672e47f81ea44f3aa531bc5be3a"/>
    <s v="ACTIVO"/>
    <s v="2f1f55f7d5e4638dee5a1a64ea8954c3ffe4902c"/>
    <n v="49"/>
    <s v="LOGAN"/>
    <n v="2018"/>
    <s v="NUEVO LOGAN"/>
    <m/>
    <s v="NUEVO"/>
    <n v="72"/>
    <d v="2017-12-29T00:00:00"/>
    <d v="2023-12-29T00:00:00"/>
    <m/>
    <n v="37190000"/>
    <n v="31190000"/>
    <n v="6000000"/>
    <n v="711751"/>
    <s v="d32b2544aa3cda758f28d956500fd6e0d7981c8d"/>
    <n v="0.41091417989347812"/>
    <n v="0.53847443406098761"/>
    <n v="0.84182204474977862"/>
    <n v="0.13431955576472651"/>
    <n v="1.0499034482774929"/>
    <x v="1"/>
    <n v="0.83866630814735144"/>
    <x v="0"/>
  </r>
  <r>
    <s v="fc7b1f818c63561e93b5747e311ad61a79e7ee29"/>
    <s v="dd8c7119ed1054691c7405a841071bf71ac447fd"/>
    <s v="ACTIVO"/>
    <s v="19a062e5fbe4358ac9557d4b14dbbfd53150ca9d"/>
    <n v="48"/>
    <s v="CAPTUR"/>
    <n v="2021"/>
    <s v="CAPTUR"/>
    <s v="2e892f86d188d01ec5691b7918003dc271108083"/>
    <s v="NUEVO"/>
    <n v="72"/>
    <d v="2021-05-01T00:00:00"/>
    <d v="2027-05-01T00:00:00"/>
    <m/>
    <n v="82590000"/>
    <n v="40590000"/>
    <n v="42000000"/>
    <n v="1076980"/>
    <s v="1aba83a2bcdc0ee0ade96b67732e7d9804307f8e"/>
    <n v="0.16835246884697261"/>
    <n v="-0.88721245848303421"/>
    <n v="0.80229979975843724"/>
    <n v="-0.69848231941681926"/>
    <n v="1.281947080465921"/>
    <x v="1"/>
    <n v="0.49146385760988015"/>
    <x v="4"/>
  </r>
  <r>
    <s v="eaf0dfc419018f081c1b03122573001683afc438"/>
    <s v="014ceda3c130da96e64d02b546d0016fa9f51a55"/>
    <s v="ACTIVO"/>
    <s v="236d00d4f1760cf071da84eec797206f3746a858"/>
    <n v="46"/>
    <s v="KWID"/>
    <n v="2022"/>
    <s v="KWID"/>
    <s v="2e892f86d188d01ec5691b7918003dc271108083"/>
    <s v="NUEVO"/>
    <n v="72"/>
    <d v="2021-05-20T00:00:00"/>
    <d v="2027-05-20T00:00:00"/>
    <m/>
    <n v="42810000"/>
    <n v="32810000"/>
    <n v="10000000"/>
    <n v="721007"/>
    <s v="a8c0d5a1c0a75aa2a5848c4b36c327a10f8a27ff"/>
    <n v="-0.31677095324603838"/>
    <n v="0.2417735489375572"/>
    <n v="-0.38336754998180411"/>
    <n v="-0.70925823767236751"/>
    <n v="-1.657272260587511"/>
    <x v="1"/>
    <n v="0.76640971735575802"/>
    <x v="2"/>
  </r>
  <r>
    <s v="d10b309289f0dfe66b2f41dec659f1bb71e35a9a"/>
    <s v="7298c0d38577e1182aef4ae73e3e1ea45ccba9f4"/>
    <s v="ACTIVO"/>
    <s v="d8ba6719c0380636db59c98c13519e2866caf91f"/>
    <n v="220"/>
    <s v="STEPWAY"/>
    <n v="2021"/>
    <s v="NUEVO STEPWAY PH2"/>
    <s v="2e892f86d188d01ec5691b7918003dc271108083"/>
    <s v="NUEVO"/>
    <n v="72"/>
    <d v="2021-03-25T00:00:00"/>
    <d v="2027-03-25T00:00:00"/>
    <m/>
    <n v="58190000"/>
    <n v="41990000"/>
    <n v="16200000"/>
    <n v="922740"/>
    <s v="d5dc515a8564af9c1f984f09918a2ce99eeb6f02"/>
    <n v="-1.408298652955313"/>
    <n v="5.7782121051028097E-2"/>
    <n v="-0.38336754998180411"/>
    <n v="5.5382550440326713E-3"/>
    <n v="-1.0384892414183671"/>
    <x v="1"/>
    <n v="0.72160164976800134"/>
    <x v="2"/>
  </r>
  <r>
    <s v="e4bb717433ff7facb9fff315acf2a8761707860d"/>
    <s v="de76e5ae0ff959a94b4e0ced47d6c340cee0a736"/>
    <s v="ACTIVO"/>
    <s v="4e1190aa82af7ee632c07829c8dfee03b1fb6d7c"/>
    <n v="60"/>
    <s v="KANGOO"/>
    <n v="2021"/>
    <s v="NUEVA KANGOO"/>
    <s v="aa53c8567ff812605778a953828db0859dac88bf"/>
    <s v="NUEVO"/>
    <n v="72"/>
    <d v="2021-02-24T00:00:00"/>
    <d v="2027-02-24T00:00:00"/>
    <m/>
    <n v="57890000"/>
    <n v="53729000"/>
    <n v="4161000"/>
    <n v="1318788"/>
    <s v="13d22cf8336a259fb9d14907f84a2cc0d4061ae6"/>
    <n v="-4.9953071094882402E-2"/>
    <n v="0.90579971114839719"/>
    <n v="0.2094661248883162"/>
    <n v="2.6628836133261928"/>
    <n v="-0.72909773183379534"/>
    <x v="1"/>
    <n v="0.9281223009155295"/>
    <x v="0"/>
  </r>
  <r>
    <s v="693a1d2eb992c9257b0837e23979c3c32374c562"/>
    <s v="b8bd4b652a903e4e8492f23699f109e00f2c2a2c"/>
    <s v="ACTIVO"/>
    <s v="1dba5f65a4ace50946aaf5539428c8ec727712e3"/>
    <n v="236"/>
    <s v="KWID"/>
    <n v="2022"/>
    <s v="KWID"/>
    <s v="2e892f86d188d01ec5691b7918003dc271108083"/>
    <s v="NUEVO"/>
    <n v="84"/>
    <d v="2021-06-25T00:00:00"/>
    <d v="2028-06-25T00:00:00"/>
    <m/>
    <n v="43033900"/>
    <n v="43033900"/>
    <n v="0"/>
    <n v="1081473"/>
    <s v="e05a7593bcbc82d3470e473adb88137dfd0ae415"/>
    <n v="-0.83827863199602526"/>
    <n v="1.2009447865714571"/>
    <n v="-0.30432305999912118"/>
    <n v="0.34121705350976278"/>
    <n v="-1.3478807510029389"/>
    <x v="0"/>
    <n v="1"/>
    <x v="0"/>
  </r>
  <r>
    <s v="bcfa6da68f4f9fa29af5393a60a27751e70f5656"/>
    <s v="45bf16f8b17807983094f05519dd69071d06bbb9"/>
    <s v="ACTIVO"/>
    <s v="a77c76312e7298e8d8cbf37d37191bb75af8eded"/>
    <n v="61"/>
    <s v="STEPWAY"/>
    <n v="2021"/>
    <s v="NUEVO STEPWAY PH2"/>
    <s v="2e892f86d188d01ec5691b7918003dc271108083"/>
    <s v="NUEVO"/>
    <n v="84"/>
    <d v="2020-09-14T00:00:00"/>
    <d v="2027-09-14T00:00:00"/>
    <m/>
    <n v="59490000"/>
    <n v="59490000"/>
    <n v="0"/>
    <n v="1374658"/>
    <s v="7ff7deeb7eff0b09f4dc8ce4bdcc24fc3c9a3b52"/>
    <n v="-1.0323280008332301"/>
    <n v="1.2009447865714571"/>
    <n v="1.395133474628558"/>
    <n v="0.2034770074305893"/>
    <n v="-1.5799243831913681"/>
    <x v="0"/>
    <n v="1"/>
    <x v="0"/>
  </r>
  <r>
    <s v="eb312d787c7346582f45d74e09748d4607bea304"/>
    <s v="f1a8944bddbd309ebd84f8b5c76836da6762d4a9"/>
    <s v="ACTIVO"/>
    <s v="af679d31140b656992f7cc41dd65553cf5b33e96"/>
    <n v="166990391"/>
    <s v="USADOS"/>
    <n v="2020"/>
    <s v="USADOS MM"/>
    <m/>
    <s v="USADO"/>
    <n v="84"/>
    <d v="2021-11-08T00:00:00"/>
    <d v="2028-11-08T00:00:00"/>
    <m/>
    <n v="27675000"/>
    <n v="20675000"/>
    <n v="7000000"/>
    <n v="464823"/>
    <s v="dec720a25d27bb924541202a14cc564824a3425e"/>
    <n v="-2.2451365560657579"/>
    <n v="0.16233649467714539"/>
    <n v="1.039433269706485"/>
    <n v="-0.40725804213603461"/>
    <n v="0.66316406129677774"/>
    <x v="0"/>
    <n v="0.74706413730803978"/>
    <x v="2"/>
  </r>
  <r>
    <s v="4d0e09680c39ab94c0412651f1bb795ca92ba8ba"/>
    <s v="af6ecd6505a2af47b47029943ea2adb12fc7a206"/>
    <s v="ACTIVO"/>
    <s v="8e1d47a30cc0417d3cca54bd2f30d9b5caa2e6b1"/>
    <n v="49"/>
    <s v="LOGAN"/>
    <n v="2019"/>
    <s v="NUEVO LOGAN"/>
    <m/>
    <s v="NUEVO"/>
    <n v="72"/>
    <d v="2018-07-17T00:00:00"/>
    <d v="2024-07-17T00:00:00"/>
    <m/>
    <n v="33300100"/>
    <n v="29835589"/>
    <n v="3464511"/>
    <n v="609634"/>
    <s v="7b4b50deac96cf6fae5ed6534c753371dda3e07d"/>
    <n v="1.090086970823694"/>
    <n v="0.77373835538971059"/>
    <n v="-0.64980044103173351"/>
    <n v="-0.1873396293362222"/>
    <n v="-0.88379348662608126"/>
    <x v="1"/>
    <n v="0.895960943060231"/>
    <x v="0"/>
  </r>
  <r>
    <s v="302fb30b137492c02b13434a7af9133f33b0ffd0"/>
    <s v="ec7f37c4468f2567eb482b25ed5886b1b740c9ec"/>
    <s v="ACTIVO"/>
    <s v="199c6dec4e012c479e3865ff88b5346ccb60b104"/>
    <n v="48"/>
    <s v="SANDERO"/>
    <n v="2021"/>
    <s v="NUEVO SANDERO PH2"/>
    <s v="2e892f86d188d01ec5691b7918003dc271108083"/>
    <s v="NUEVO"/>
    <n v="84"/>
    <d v="2021-02-03T00:00:00"/>
    <d v="2028-02-03T00:00:00"/>
    <m/>
    <n v="49400000"/>
    <n v="49400000"/>
    <n v="0"/>
    <n v="1037195"/>
    <s v="1aba83a2bcdc0ee0ade96b67732e7d9804307f8e"/>
    <n v="-0.36528329545533961"/>
    <n v="1.2009447865714571"/>
    <n v="0.16994387989697479"/>
    <n v="9.4720786083728858E-2"/>
    <n v="0.66316406129677774"/>
    <x v="0"/>
    <n v="1"/>
    <x v="0"/>
  </r>
  <r>
    <s v="f729080ed80dfa1de4d0d70ba2a685378a323b1e"/>
    <s v="7b7f73be56ca346b6664d17adbcc34fce2a04a78"/>
    <s v="ACTIVO"/>
    <s v="8d3a24744093455287e93feda3eb9991acdae36e"/>
    <n v="76"/>
    <s v="SANDERO"/>
    <n v="2019"/>
    <s v="NUEVO SANDERO"/>
    <m/>
    <s v="NUEVO"/>
    <n v="60"/>
    <d v="2018-11-30T00:00:00"/>
    <d v="2023-11-30T00:00:00"/>
    <m/>
    <n v="33668850"/>
    <n v="28668850"/>
    <n v="5000000"/>
    <n v="706003"/>
    <s v="e479a237a33c879450fd7f632a21723886088e64"/>
    <n v="1.077958885271368"/>
    <n v="0.59115085712172422"/>
    <n v="0.32803285986234038"/>
    <n v="-0.2820795563555562"/>
    <n v="0.35377255171220601"/>
    <x v="3"/>
    <n v="0.85149477929896622"/>
    <x v="0"/>
  </r>
  <r>
    <s v="78b33c939979d304b87cac50c7c3db0f153dbf58"/>
    <s v="ca6cba0916a1bded780ab5db14c1571c4b0f1f60"/>
    <s v="ACTIVO"/>
    <s v="30c7c4d76d30bc37a7d13b4c95a2ac93f65f85d1"/>
    <n v="83"/>
    <s v="LOGAN"/>
    <n v="2018"/>
    <s v="NUEVO LOGAN"/>
    <m/>
    <s v="NUEVO"/>
    <n v="84"/>
    <d v="2017-04-10T00:00:00"/>
    <d v="2024-04-10T00:00:00"/>
    <m/>
    <n v="39870000"/>
    <n v="35883000"/>
    <n v="3987000"/>
    <n v="828496"/>
    <s v="eae0f4c8e22b747f762f617aece4561bb2921918"/>
    <n v="0.76262866091091108"/>
    <n v="0.79032357974038436"/>
    <n v="1.118477759689168"/>
    <n v="-0.5007337478649696"/>
    <n v="0.89520769348520657"/>
    <x v="0"/>
    <n v="0.9"/>
    <x v="0"/>
  </r>
  <r>
    <s v="3a7ddb1c1faaa3f097c615067d24ce35105908c5"/>
    <s v="06ea381e2a8c457be3ea1cd4882f6adf9d07c9bd"/>
    <s v="ACTIVO"/>
    <s v="269df2545df848fa8c70fc5fc554d86d2a7d9e52"/>
    <n v="48"/>
    <s v="KWID"/>
    <n v="2021"/>
    <s v="KWID"/>
    <s v="2e892f86d188d01ec5691b7918003dc271108083"/>
    <s v="NUEVO"/>
    <n v="84"/>
    <d v="2021-03-18T00:00:00"/>
    <d v="2028-03-18T00:00:00"/>
    <m/>
    <n v="41410000"/>
    <n v="23410000"/>
    <n v="18000000"/>
    <n v="591379"/>
    <s v="1aba83a2bcdc0ee0ade96b67732e7d9804307f8e"/>
    <n v="0.1562243832946473"/>
    <n v="-0.58393367828227538"/>
    <n v="-0.90323090870196132"/>
    <n v="-0.32424991610166581"/>
    <n v="-0.1103147126646518"/>
    <x v="0"/>
    <n v="0.56532238589712624"/>
    <x v="4"/>
  </r>
  <r>
    <s v="a3c84b03ad9186f3d74fb34d27aefbcecdde2779"/>
    <s v="a3d96d543f19dd7fc972570eb9f05433182f4f4c"/>
    <s v="ACTIVO"/>
    <s v="a24a0e02d5006b1c2d757c7a4f784b846611a8d0"/>
    <n v="166872296"/>
    <s v="USADOS"/>
    <n v="2013"/>
    <s v="USADOS MM"/>
    <m/>
    <s v="USADO"/>
    <n v="60"/>
    <d v="2021-12-08T00:00:00"/>
    <d v="2026-12-08T00:00:00"/>
    <m/>
    <n v="17000000"/>
    <n v="17000000"/>
    <n v="0"/>
    <n v="442459"/>
    <s v="a69f010680fca3bb97470fe907d42f1759ba6938"/>
    <n v="-0.70486969092044727"/>
    <n v="1.2009447865714571"/>
    <n v="0.48612183982770601"/>
    <n v="-0.87109449422225915"/>
    <n v="-0.96114136402222416"/>
    <x v="3"/>
    <n v="1"/>
    <x v="0"/>
  </r>
  <r>
    <s v="316119adb9cb7c97a11a5b5c627b3a415d861870"/>
    <s v="03b9c433552e109012cae34ceb594891aeae1f4c"/>
    <s v="ACTIVO"/>
    <s v="5a56327f05b6ed8e8875facf6e3fe3c3e5debf50"/>
    <n v="83"/>
    <s v="DUSTER"/>
    <n v="2022"/>
    <s v="NUEVA DUSTER"/>
    <s v="2e892f86d188d01ec5691b7918003dc271108083"/>
    <s v="NUEVO"/>
    <n v="84"/>
    <d v="2021-07-15T00:00:00"/>
    <d v="2028-07-15T00:00:00"/>
    <m/>
    <n v="60625000"/>
    <n v="53625000"/>
    <n v="7000000"/>
    <n v="1248121"/>
    <s v="1e97f857ff04d08f60d1d02ac426fe6cb5c11668"/>
    <n v="-0.6684854342634714"/>
    <n v="0.72682545497269246"/>
    <n v="-0.1450560207161766"/>
    <n v="-0.50293227814262842"/>
    <n v="-0.80644560922993824"/>
    <x v="0"/>
    <n v="0.88453608247422677"/>
    <x v="0"/>
  </r>
  <r>
    <s v="11235973603de9acd56f30e62ac1226e1e12379f"/>
    <s v="0951efe97453f2b9664d8d48940b2640c9a69c1c"/>
    <s v="ACTIVO"/>
    <s v="b3a39e4905958eae9bb3d086a023ed2b34babacc"/>
    <n v="236"/>
    <s v="KWID"/>
    <n v="2022"/>
    <s v="KWID"/>
    <s v="2e892f86d188d01ec5691b7918003dc271108083"/>
    <s v="NUEVO"/>
    <n v="60"/>
    <d v="2021-08-19T00:00:00"/>
    <d v="2026-08-19T00:00:00"/>
    <m/>
    <n v="42886900"/>
    <n v="24886900"/>
    <n v="18000000"/>
    <n v="549079"/>
    <s v="e05a7593bcbc82d3470e473adb88137dfd0ae415"/>
    <n v="0.31388949547487588"/>
    <n v="-0.52246765941072071"/>
    <n v="-0.58097877493851102"/>
    <n v="-0.40390681021974201"/>
    <n v="0.27642467431606299"/>
    <x v="3"/>
    <n v="0.58029141765900538"/>
    <x v="4"/>
  </r>
  <r>
    <s v="eefda3455c4e44265148a498b08735f7abaaba03"/>
    <s v="0a573dc45a8144f9c70e30990f43761759eb1e05"/>
    <s v="ACTIVO"/>
    <s v="332374b2b7921de83a34fd882bfb4141e02b091c"/>
    <n v="59"/>
    <s v="DUSTER"/>
    <n v="2022"/>
    <s v="NUEVA DUSTER"/>
    <s v="2e892f86d188d01ec5691b7918003dc271108083"/>
    <s v="NUEVO"/>
    <n v="60"/>
    <d v="2021-10-29T00:00:00"/>
    <d v="2026-10-29T00:00:00"/>
    <m/>
    <n v="77300000"/>
    <n v="62300000"/>
    <n v="15000000"/>
    <n v="1555710"/>
    <s v="6c55b3ba21e9cb7dc2512cad991949cb9fc0980d"/>
    <n v="-2.2693927271704082"/>
    <n v="0.40413778754608959"/>
    <n v="-0.18575632502509701"/>
    <n v="-0.62791494072506659"/>
    <n v="-1.8893158927759399"/>
    <x v="3"/>
    <n v="0.80595084087968949"/>
    <x v="0"/>
  </r>
  <r>
    <s v="c7ef295c6a46d664f47f95da98933bb7b7c55d79"/>
    <s v="0c0c539df0e6a63920949fed41961e52e60d5058"/>
    <s v="ACTIVO"/>
    <s v="3e73c209492063f6dc338e718a0d3626fa17e6f1"/>
    <n v="76"/>
    <s v="SANDERO"/>
    <n v="2018"/>
    <s v="NUEVO SANDERO"/>
    <m/>
    <s v="NUEVO"/>
    <n v="84"/>
    <d v="2017-09-21T00:00:00"/>
    <d v="2024-09-21T00:00:00"/>
    <m/>
    <n v="38490000"/>
    <n v="32990000"/>
    <n v="5500000"/>
    <n v="650618"/>
    <s v="a17e64045ea62e7e0050c926a5eadd4e069e53c5"/>
    <n v="0.96880611530044081"/>
    <n v="0.61419065885753155"/>
    <n v="9.5667985905967992E-2"/>
    <n v="-0.56255679100491052"/>
    <n v="-0.1103147126646518"/>
    <x v="0"/>
    <n v="0.85710574175110421"/>
    <x v="0"/>
  </r>
  <r>
    <s v="10d41e0a06013f0dcfa2cea9d4e9d60361b32a12"/>
    <s v="dd05c008641409a7f77a94cc483fc8254982fc81"/>
    <s v="ACTIVO"/>
    <s v="ed70a076f000238f2fdd4bb14c21b7645d6cec7b"/>
    <n v="83"/>
    <s v="USADOS"/>
    <n v="2020"/>
    <s v="USADOS MM"/>
    <s v="2e892f86d188d01ec5691b7918003dc271108083"/>
    <s v="USADO"/>
    <n v="24"/>
    <d v="2021-09-14T00:00:00"/>
    <d v="2023-09-14T00:00:00"/>
    <m/>
    <n v="34000000"/>
    <n v="13550000"/>
    <n v="20450000"/>
    <n v="694738"/>
    <s v="1e97f857ff04d08f60d1d02ac426fe6cb5c11668"/>
    <n v="-1.4407288855812889E-3"/>
    <n v="-1.268821001574258"/>
    <n v="-0.2648008150077798"/>
    <n v="1.1867115909615731"/>
    <n v="-1.3478807510029389"/>
    <x v="2"/>
    <n v="0.39852941176470591"/>
    <x v="1"/>
  </r>
  <r>
    <s v="5561acbaf1d9a191e5149c041c54eff45f915ed9"/>
    <s v="80edddffb6c6ee9cf06c21a08f5f126b930047cc"/>
    <s v="ACTIVO"/>
    <s v="6f6a0117c08d0f008a5954750a4e5d924fb1151b"/>
    <n v="50"/>
    <s v="KWID"/>
    <n v="2021"/>
    <s v="KWID"/>
    <s v="2e892f86d188d01ec5691b7918003dc271108083"/>
    <s v="NUEVO"/>
    <n v="84"/>
    <d v="2021-01-28T00:00:00"/>
    <d v="2028-01-28T00:00:00"/>
    <m/>
    <n v="40410000"/>
    <n v="37410000"/>
    <n v="3000000"/>
    <n v="820585"/>
    <s v="319e579c70e3483e0fa5b80f989d90df7251e231"/>
    <n v="-0.46230797987394179"/>
    <n v="0.89610350458847765"/>
    <n v="0.72325530977575447"/>
    <n v="-0.6450063230692763"/>
    <n v="-0.57440197704150942"/>
    <x v="0"/>
    <n v="0.92576095025983662"/>
    <x v="0"/>
  </r>
  <r>
    <s v="b948eac52264885e5bc0a97c1ea44fe83498d947"/>
    <s v="a8517c4f8f3df661da1f4735408589ed45fb2bf4"/>
    <s v="ACTIVO"/>
    <s v="6f6a0117c08d0f008a5954750a4e5d924fb1151b"/>
    <n v="27"/>
    <s v="KWID"/>
    <n v="2021"/>
    <s v="KWID"/>
    <s v="2e892f86d188d01ec5691b7918003dc271108083"/>
    <s v="NUEVO"/>
    <n v="84"/>
    <d v="2021-11-02T00:00:00"/>
    <d v="2028-11-02T00:00:00"/>
    <m/>
    <n v="41940000"/>
    <n v="43466541"/>
    <n v="0"/>
    <n v="947539"/>
    <s v="7c620676a3142bbcb0d8a97ffebbdc12de3145fd"/>
    <n v="-0.43805180876929117"/>
    <n v="1.3504035628464"/>
    <n v="0.6442108197930716"/>
    <n v="-0.52274593484332343"/>
    <n v="0.43112042910834891"/>
    <x v="0"/>
    <n v="1.0363982117310444"/>
    <x v="0"/>
  </r>
  <r>
    <s v="0a0f759078618efdba3036168dadd040f85eb436"/>
    <s v="33580034e2fef9f06ceb0d68e2780ef6bd19d563"/>
    <s v="ACTIVO"/>
    <s v="1ff25d27b02cec75af9b69c7b7ee096d87a6e4b7"/>
    <n v="50"/>
    <s v="STEPWAY"/>
    <n v="2022"/>
    <s v="NUEVO STEPWAY PH2"/>
    <s v="2e892f86d188d01ec5691b7918003dc271108083"/>
    <s v="NUEVO"/>
    <n v="48"/>
    <d v="2021-06-07T00:00:00"/>
    <d v="2025-06-07T00:00:00"/>
    <m/>
    <n v="56384950"/>
    <n v="20884950"/>
    <n v="35500000"/>
    <n v="574869"/>
    <s v="2b6df99bd30f7bb1ed920f30ad5b5072040c5336"/>
    <n v="-0.30464286769371318"/>
    <n v="-1.3843289154541849"/>
    <n v="-2.3507015137138461"/>
    <n v="-0.12708051655079949"/>
    <n v="0.1217289195237771"/>
    <x v="5"/>
    <n v="0.37039937075407531"/>
    <x v="1"/>
  </r>
  <r>
    <s v="b9fcce4833bc05e178b3257fab371a338bbb578f"/>
    <s v="731bc45c57c64c3ed760d4d043d778767274a683"/>
    <s v="ACTIVO"/>
    <s v="d70c5ad6d9927086d188b2a0af85d533acdf3336"/>
    <n v="61"/>
    <s v="STEPWAY"/>
    <n v="2021"/>
    <s v="NUEVO STEPWAY PH2"/>
    <m/>
    <s v="NUEVO"/>
    <n v="60"/>
    <d v="2020-08-28T00:00:00"/>
    <d v="2025-08-28T00:00:00"/>
    <m/>
    <n v="54989999"/>
    <n v="41989999"/>
    <n v="13000000"/>
    <n v="1036348"/>
    <s v="e2a340f71f5c73f21988de2198ca6d26716c2d65"/>
    <n v="-2.1359837860948301"/>
    <n v="0.2302090553698721"/>
    <n v="1.078955514697826"/>
    <n v="-0.66443264812232217"/>
    <n v="-0.57440197704150942"/>
    <x v="3"/>
    <n v="0.76359337631557334"/>
    <x v="2"/>
  </r>
  <r>
    <s v="5c5a0f405d08c5476852533472a17b8b809b5817"/>
    <s v="84bfd23e6d987efbd7143e462defed84e0c56a92"/>
    <s v="ACTIVO"/>
    <s v="124edca39b8159aadaf3c08b9fe65fc5e651b829"/>
    <n v="61"/>
    <s v="STEPWAY"/>
    <n v="2022"/>
    <s v="NUEVO STEPWAY PH2"/>
    <s v="2e892f86d188d01ec5691b7918003dc271108083"/>
    <s v="NUEVO"/>
    <n v="60"/>
    <d v="2021-09-20T00:00:00"/>
    <d v="2026-09-20T00:00:00"/>
    <m/>
    <n v="67970000"/>
    <n v="47970000"/>
    <n v="20000000"/>
    <n v="1257924"/>
    <s v="7ff7deeb7eff0b09f4dc8ce4bdcc24fc3c9a3b52"/>
    <n v="-0.3531552099030143"/>
    <n v="-7.2976934375837479E-3"/>
    <n v="-0.42288979497314538"/>
    <n v="-0.14779894280718561"/>
    <n v="-0.26501046745693763"/>
    <x v="3"/>
    <n v="0.70575253788436076"/>
    <x v="2"/>
  </r>
  <r>
    <s v="ce6dfb383aa8ff03c2420bc8cb51920e498183da"/>
    <s v="199204a66e531f2789f732bd3faf5a79dcf4b148"/>
    <s v="ACTIVO"/>
    <s v="717ac4a931a014833e77c82ad9812385e09e88a3"/>
    <n v="27"/>
    <s v="STEPWAY"/>
    <n v="2021"/>
    <s v="NUEVO STEPWAY PH2"/>
    <s v="2e892f86d188d01ec5691b7918003dc271108083"/>
    <s v="NUEVO"/>
    <n v="29"/>
    <d v="2020-08-18T00:00:00"/>
    <d v="2023-01-18T00:00:00"/>
    <m/>
    <n v="55050000"/>
    <n v="27525000"/>
    <n v="27525000"/>
    <n v="1012446"/>
    <s v="7c620676a3142bbcb0d8a97ffebbdc12de3145fd"/>
    <n v="-1.214249284118109"/>
    <n v="-0.85216124758390532"/>
    <n v="-4.4146365390986242"/>
    <n v="0.33955753488230289"/>
    <n v="-0.72909773183379534"/>
    <x v="4"/>
    <n v="0.5"/>
    <x v="4"/>
  </r>
  <r>
    <s v="3a80190b7e39b1f5b88d029c004793f79ef90a61"/>
    <s v="d4d85cfc2fa00ae058678ad37ec02b7d5645c4f4"/>
    <s v="ACTIVO"/>
    <s v="7f22d9d1b26328e8bc33183cd50a33df11a0448b"/>
    <n v="60"/>
    <s v="KWID"/>
    <n v="2022"/>
    <s v="KWID"/>
    <s v="2e892f86d188d01ec5691b7918003dc271108083"/>
    <s v="NUEVO"/>
    <n v="84"/>
    <d v="2021-04-10T00:00:00"/>
    <d v="2028-04-10T00:00:00"/>
    <m/>
    <n v="44050000"/>
    <n v="44050000"/>
    <n v="0"/>
    <n v="927786"/>
    <s v="1a54234f7c81795f4271e355943d9c170a12a279"/>
    <n v="-0.65635734871114615"/>
    <n v="1.2009447865714571"/>
    <n v="0.2094661248883162"/>
    <n v="-0.6334759876456848"/>
    <n v="-0.4197062222492236"/>
    <x v="0"/>
    <n v="1"/>
    <x v="0"/>
  </r>
  <r>
    <s v="3980d5737b05d0f4b961c6fc930c657160c291e0"/>
    <s v="28a27000b46f3c75fb771df5e3732f51a619d946"/>
    <s v="ACTIVO"/>
    <s v="2f1f55f7d5e4638dee5a1a64ea8954c3ffe4902c"/>
    <n v="38"/>
    <s v="DUSTER"/>
    <n v="2018"/>
    <s v="DUSTER"/>
    <m/>
    <s v="NUEVO"/>
    <n v="72"/>
    <d v="2018-12-01T00:00:00"/>
    <d v="2024-12-01T00:00:00"/>
    <m/>
    <n v="64390000"/>
    <n v="64576250"/>
    <n v="0"/>
    <n v="1473619"/>
    <s v="e930ed8a49045100853f6396856eaf443e98b2ef"/>
    <n v="1.2113678263469461"/>
    <n v="1.2128221277381419"/>
    <n v="0.84182204474977862"/>
    <n v="0.1406758440116235"/>
    <n v="2.210121609219637"/>
    <x v="1"/>
    <n v="1.0028925298959466"/>
    <x v="0"/>
  </r>
  <r>
    <s v="a5209a2bdda62dc33d15f72aebe36b0eb662956a"/>
    <s v="6180e3dfe9c2eaff648d25e7a03038e49f1712e6"/>
    <s v="ACTIVO"/>
    <s v="1e37c6928f415c93f35587957257b25f2220204d"/>
    <n v="62"/>
    <s v="OROCH"/>
    <n v="2020"/>
    <s v="OROCH"/>
    <s v="aa53c8567ff812605778a953828db0859dac88bf"/>
    <s v="NUEVO"/>
    <n v="84"/>
    <d v="2019-05-31T00:00:00"/>
    <d v="2026-05-31T00:00:00"/>
    <m/>
    <n v="65270000"/>
    <n v="28270000"/>
    <n v="37000000"/>
    <n v="601185"/>
    <s v="f99cba83470b6744b02cb8a0d0c03e84221970cc"/>
    <n v="-6.2081156647207668E-2"/>
    <n v="-1.126768504795125"/>
    <n v="5.1377144922950549E-2"/>
    <n v="-0.40831913834643241"/>
    <n v="1.5913385900504931"/>
    <x v="0"/>
    <n v="0.43312394668300902"/>
    <x v="4"/>
  </r>
  <r>
    <s v="906a110896c860c6bf438ad3f7066da469fe4166"/>
    <s v="70a62ece0c1ad90587a68468c214038b99040610"/>
    <s v="ACTIVO"/>
    <s v="124edca39b8159aadaf3c08b9fe65fc5e651b829"/>
    <n v="246"/>
    <s v="STEPWAY"/>
    <n v="2022"/>
    <s v="NUEVO STEPWAY PH2"/>
    <s v="2e892f86d188d01ec5691b7918003dc271108083"/>
    <s v="NUEVO"/>
    <n v="36"/>
    <d v="2021-09-23T00:00:00"/>
    <d v="2024-09-23T00:00:00"/>
    <m/>
    <n v="63202000"/>
    <n v="15271000"/>
    <n v="47931000"/>
    <n v="542338"/>
    <s v="c36fae75981762fd8cd742d3ffe18d4e21879c91"/>
    <n v="-0.1348496699611593"/>
    <n v="-1.9131156964227729"/>
    <n v="-0.46241203996448682"/>
    <n v="-0.26417534178761659"/>
    <n v="-3.2966835268508812E-2"/>
    <x v="4"/>
    <n v="0.24162210056643776"/>
    <x v="1"/>
  </r>
  <r>
    <s v="2eb7a6ebd3eff4165ef99a27596d36095c6fcfce"/>
    <s v="a96f1bed5bb48bbb25c311b0136e265a780408e9"/>
    <s v="ACTIVO"/>
    <s v="5a56327f05b6ed8e8875facf6e3fe3c3e5debf50"/>
    <n v="49"/>
    <s v="STEPWAY"/>
    <n v="2022"/>
    <s v="NUEVO STEPWAY PH2"/>
    <s v="2e892f86d188d01ec5691b7918003dc271108083"/>
    <s v="NUEVO"/>
    <n v="84"/>
    <d v="2021-05-14T00:00:00"/>
    <d v="2028-05-14T00:00:00"/>
    <m/>
    <n v="67270000"/>
    <n v="67270000"/>
    <n v="0"/>
    <n v="1411786"/>
    <s v="87e15bf1cdf86c075c8ab551c1cd6cdf48f66158"/>
    <n v="1.068735666674399E-2"/>
    <n v="1.2009447865714571"/>
    <n v="0.16456541614283871"/>
    <n v="0.1198372686066093"/>
    <n v="-0.49705409964536651"/>
    <x v="0"/>
    <n v="1"/>
    <x v="0"/>
  </r>
  <r>
    <s v="ca2bfd7ad123cb5c6d0d2189954e2db63e4017ba"/>
    <s v="9f2a4e7237f3e190fa30f93f09899fe324018386"/>
    <s v="ACTIVO"/>
    <s v="a1568956b7a009c0968355838744514999f72b98"/>
    <n v="15"/>
    <s v="LOGAN"/>
    <n v="2020"/>
    <s v="NUEVO LOGAN PH2"/>
    <s v="2e892f86d188d01ec5691b7918003dc271108083"/>
    <s v="NUEVO"/>
    <n v="84"/>
    <d v="2020-02-01T00:00:00"/>
    <d v="2027-02-01T00:00:00"/>
    <m/>
    <n v="39990000"/>
    <n v="39990000"/>
    <n v="0"/>
    <n v="842096"/>
    <s v="18eceeb5197751c2e147ee8da1b88e8ee3917f26"/>
    <n v="-0.47443606542626698"/>
    <n v="1.2009447865714571"/>
    <n v="0.88134428974112011"/>
    <n v="-0.55658252394605479"/>
    <n v="-1.3478807510029389"/>
    <x v="0"/>
    <n v="1"/>
    <x v="0"/>
  </r>
  <r>
    <s v="9111d1c61e5e134d37da080a4360744017582ee8"/>
    <s v="fd578a6552aab3b9eeb27ae16134d49f0db7058b"/>
    <s v="ACTIVO"/>
    <s v="04ec110ea5663487e77f43d842f0dccdd12882b5"/>
    <n v="27"/>
    <s v="STEPWAY"/>
    <n v="2020"/>
    <s v="NUEVO STEPWAY"/>
    <s v="2e892f86d188d01ec5691b7918003dc271108083"/>
    <s v="NUEVO"/>
    <n v="84"/>
    <d v="2019-02-07T00:00:00"/>
    <d v="2026-02-07T00:00:00"/>
    <m/>
    <n v="41990000"/>
    <n v="41990000"/>
    <n v="0"/>
    <n v="829838"/>
    <s v="a17e64045ea62e7e0050c926a5eadd4e069e53c5"/>
    <n v="0.2168648110562737"/>
    <n v="1.2009447865714571"/>
    <n v="0.1202804244520804"/>
    <n v="-0.10942987642913581"/>
    <n v="-3.2966835268508812E-2"/>
    <x v="0"/>
    <n v="1"/>
    <x v="0"/>
  </r>
  <r>
    <s v="de43ffed3c6dd6fdc5fb31fc041dd7f56cde1ba6"/>
    <s v="4ad980a23a1dbacdb7df49819166503aaaeb7643"/>
    <s v="ACTIVO"/>
    <s v="c4f571c84dfd1be0360bdeed5c89373e15ac07b0"/>
    <n v="252"/>
    <s v="LOGAN"/>
    <n v="2017"/>
    <s v="NUEVO LOGAN"/>
    <m/>
    <s v="NUEVO"/>
    <n v="72"/>
    <d v="2016-11-11T00:00:00"/>
    <d v="2022-11-11T00:00:00"/>
    <m/>
    <n v="43990000"/>
    <n v="33490000"/>
    <n v="10500000"/>
    <n v="701971"/>
    <s v="ba69bef1627113b1efd89b0a85bd7dcd597d357c"/>
    <n v="-0.17123392661813511"/>
    <n v="0.22083051702695539"/>
    <n v="-0.29809949208033498"/>
    <n v="-0.17070760174809341"/>
    <n v="-0.49705409964536651"/>
    <x v="1"/>
    <n v="0.76130938849738572"/>
    <x v="2"/>
  </r>
  <r>
    <s v="98fb3579f585f5f66d3960cb60151f3a0da5a827"/>
    <s v="42b2970d67a1d576e225d69c0a67c705689cbc22"/>
    <s v="ACTIVO"/>
    <s v="7f22d9d1b26328e8bc33183cd50a33df11a0448b"/>
    <n v="236"/>
    <s v="KWID"/>
    <n v="2022"/>
    <s v="KWID"/>
    <s v="2e892f86d188d01ec5691b7918003dc271108083"/>
    <s v="NUEVO"/>
    <n v="84"/>
    <d v="2021-08-30T00:00:00"/>
    <d v="2028-08-30T00:00:00"/>
    <m/>
    <n v="43986900"/>
    <n v="45016900"/>
    <n v="0"/>
    <n v="991412"/>
    <s v="e05a7593bcbc82d3470e473adb88137dfd0ae415"/>
    <n v="-0.68061351981579676"/>
    <n v="1.297096105040366"/>
    <n v="-0.18575632502509701"/>
    <n v="-0.55658252394605479"/>
    <n v="-1.3478807510029389"/>
    <x v="0"/>
    <n v="1.0234160625095199"/>
    <x v="0"/>
  </r>
  <r>
    <s v="a97dbb0f24bc380ed0a412dc9f9b99d9cc5f5bbf"/>
    <s v="99dad8118fcde0cb9a12e7269d7f4990911739ae"/>
    <s v="ACTIVO"/>
    <s v="58464c00dc8337ea9400e9dbf885ffffcb81c578"/>
    <n v="291"/>
    <s v="KWID"/>
    <n v="2021"/>
    <s v="KWID"/>
    <s v="2e892f86d188d01ec5691b7918003dc271108083"/>
    <s v="NUEVO"/>
    <n v="60"/>
    <d v="2020-03-11T00:00:00"/>
    <d v="2025-03-11T00:00:00"/>
    <m/>
    <n v="39250000"/>
    <n v="35325000"/>
    <n v="3925000"/>
    <n v="914967"/>
    <s v="c4635272f238ecd586953b535745e7ed186b29b1"/>
    <n v="-1.1172245996995069"/>
    <n v="0.79032357974038436"/>
    <n v="0.4070773498450232"/>
    <n v="-0.55658252394605479"/>
    <n v="-0.72909773183379534"/>
    <x v="3"/>
    <n v="0.9"/>
    <x v="0"/>
  </r>
  <r>
    <s v="af3cf9bd074b292fac4326bd1e39bfe58a5c8c24"/>
    <s v="aff44090ca2444dc7561358364d8b7edd0fd1673"/>
    <s v="ACTIVO"/>
    <s v="cf8dc1217fe9b5fe340d5c5d794d007574ff1b10"/>
    <n v="60"/>
    <s v="SANDERO"/>
    <n v="2018"/>
    <s v="NUEVO SANDERO"/>
    <m/>
    <s v="NUEVO"/>
    <n v="84"/>
    <d v="2017-04-08T00:00:00"/>
    <d v="2024-04-08T00:00:00"/>
    <m/>
    <n v="38240000"/>
    <n v="34240000"/>
    <n v="4000000"/>
    <n v="721334"/>
    <s v="88849ad1927bac359d51ea5debbe2eb354006c53"/>
    <n v="0.25324906771324951"/>
    <n v="0.7714246957439751"/>
    <n v="-6.8555281226748699E-2"/>
    <n v="-0.4138639219845015"/>
    <n v="-0.96114136402222416"/>
    <x v="0"/>
    <n v="0.89539748953974896"/>
    <x v="0"/>
  </r>
  <r>
    <s v="79baf1d60fbdb2d77dbec4eb0d074f3545b5e98c"/>
    <s v="a0c6ce4a01f05d4898875a6050ba34bf7395a4cf"/>
    <s v="ACTIVO"/>
    <s v="d70c5ad6d9927086d188b2a0af85d533acdf3336"/>
    <n v="236"/>
    <s v="LOGAN"/>
    <n v="2021"/>
    <s v="NUEVO LOGAN PH2"/>
    <s v="2e892f86d188d01ec5691b7918003dc271108083"/>
    <s v="NUEVO"/>
    <n v="60"/>
    <d v="2020-01-12T00:00:00"/>
    <d v="2025-01-12T00:00:00"/>
    <m/>
    <n v="48000000"/>
    <n v="43300000"/>
    <n v="4700000"/>
    <n v="1099936"/>
    <s v="373e0d63cac8bf96eefec2abf3828a28fc0aa41d"/>
    <n v="-2.4149297537983112"/>
    <n v="0.79887818821603163"/>
    <n v="9.0899389914291959E-2"/>
    <n v="-0.57772213603009026"/>
    <n v="1.281947080465921"/>
    <x v="3"/>
    <n v="0.90208333333333335"/>
    <x v="0"/>
  </r>
  <r>
    <s v="7f2968b22139f5ccf6f75681246c66338258bc0a"/>
    <s v="28bdc9eb641dd62da6c23d3c101e8e7c3a55b7db"/>
    <s v="ACTIVO"/>
    <s v="51b223e24d57bc8c01c5001f8833c44559fa1fc7"/>
    <n v="61"/>
    <s v="LOGAN"/>
    <n v="2018"/>
    <s v="NUEVO LOGAN"/>
    <m/>
    <s v="NUEVO"/>
    <n v="84"/>
    <d v="2017-07-27T00:00:00"/>
    <d v="2024-07-27T00:00:00"/>
    <m/>
    <n v="38740000"/>
    <n v="28740000"/>
    <n v="10000000"/>
    <n v="623037"/>
    <s v="2950d902c8b30585038c8f445df8ff3e2d2365ee"/>
    <n v="8.3455869980695638E-2"/>
    <n v="0.1410036228361122"/>
    <n v="1.237044494663192"/>
    <n v="-0.90858169240167674"/>
    <n v="1.0499034482774929"/>
    <x v="0"/>
    <n v="0.74186886938564789"/>
    <x v="2"/>
  </r>
  <r>
    <s v="19a2ad2c133318911fb43c0a31005e20fb9a44f9"/>
    <s v="9dde04aa1e5dbc1f0d228f3e07123d690236fce1"/>
    <s v="ACTIVO"/>
    <s v="3442fd2b0a938d687196a2165725a50c271c2935"/>
    <n v="38"/>
    <s v="STEPWAY"/>
    <n v="2021"/>
    <s v="NUEVO STEPWAY PH2"/>
    <s v="2e892f86d188d01ec5691b7918003dc271108083"/>
    <s v="NUEVO"/>
    <n v="24"/>
    <d v="2020-09-03T00:00:00"/>
    <d v="2022-09-03T00:00:00"/>
    <m/>
    <n v="53790000"/>
    <n v="20790000"/>
    <n v="33000000"/>
    <n v="914067"/>
    <s v="d2d2bc23d15981022aec65b1ffb2993f93c8d625"/>
    <n v="-0.122721584408834"/>
    <n v="-1.3182037215946321"/>
    <n v="-4.4146365390986242"/>
    <n v="0.57274944147199069"/>
    <n v="4.4381042127634142E-2"/>
    <x v="2"/>
    <n v="0.38650306748466257"/>
    <x v="1"/>
  </r>
  <r>
    <s v="8d4f6629bf4f0c6a6399786c91a58c2639bc21fb"/>
    <s v="4d2c184971b9db3b0a03c7c57686a3d671f3c4ba"/>
    <s v="ACTIVO"/>
    <s v="8d3a24744093455287e93feda3eb9991acdae36e"/>
    <n v="60"/>
    <s v="LOGAN"/>
    <n v="2019"/>
    <s v="NUEVO LOGAN"/>
    <m/>
    <s v="NUEVO"/>
    <n v="84"/>
    <d v="2018-12-28T00:00:00"/>
    <d v="2025-12-28T00:00:00"/>
    <m/>
    <n v="33500000"/>
    <n v="29500000"/>
    <n v="4000000"/>
    <n v="601195"/>
    <s v="026f2dbff0f657cf8b51a37de1e13584f2ccb0a9"/>
    <n v="0.71411631870160996"/>
    <n v="0.71065080826569849"/>
    <n v="0.48612183982770601"/>
    <n v="0.32832159806322281"/>
    <n v="-0.49705409964536651"/>
    <x v="0"/>
    <n v="0.88059701492537312"/>
    <x v="0"/>
  </r>
  <r>
    <s v="ad006a1f8c3d2ec2988f02e2a107f3392401e21e"/>
    <s v="006f38e5d69faf94ada30766fed76a71d09b37ba"/>
    <s v="ACTIVO"/>
    <s v="7f22d9d1b26328e8bc33183cd50a33df11a0448b"/>
    <n v="38"/>
    <s v="KWID"/>
    <n v="2022"/>
    <s v="KWID"/>
    <s v="2e892f86d188d01ec5691b7918003dc271108083"/>
    <s v="NUEVO"/>
    <n v="84"/>
    <d v="2021-10-27T00:00:00"/>
    <d v="2028-10-27T00:00:00"/>
    <m/>
    <n v="41300000"/>
    <n v="20000000"/>
    <n v="21300000"/>
    <n v="397772"/>
    <s v="d430a38ffbca7b2f99c719066ac39fb1e4ba19d5"/>
    <n v="-0.55933266429254402"/>
    <n v="-0.91678686124981268"/>
    <n v="-0.50193428495582826"/>
    <n v="-0.34283652472921688"/>
    <n v="0.74051193869292065"/>
    <x v="0"/>
    <n v="0.48426150121065376"/>
    <x v="4"/>
  </r>
  <r>
    <s v="99cb5436bf07f32642e61cf19681787b479de745"/>
    <s v="55cb7fa7a884af8901eb81fd2b861984b0f51be1"/>
    <s v="ACTIVO"/>
    <s v="d8ba6719c0380636db59c98c13519e2866caf91f"/>
    <n v="83"/>
    <s v="LOGAN"/>
    <n v="2022"/>
    <s v="NUEVO LOGAN PH2"/>
    <s v="2e892f86d188d01ec5691b7918003dc271108083"/>
    <s v="NUEVO"/>
    <n v="72"/>
    <d v="2021-05-04T00:00:00"/>
    <d v="2027-05-04T00:00:00"/>
    <m/>
    <n v="49850000"/>
    <n v="49850000"/>
    <n v="0"/>
    <n v="1182399"/>
    <s v="1e97f857ff04d08f60d1d02ac426fe6cb5c11668"/>
    <n v="-0.97168757307160336"/>
    <n v="1.2009447865714571"/>
    <n v="-0.30432305999912118"/>
    <n v="-0.70467796626057821"/>
    <n v="-1.0384892414183671"/>
    <x v="1"/>
    <n v="1"/>
    <x v="0"/>
  </r>
  <r>
    <s v="24adb346567b9ee54cee6bc40dcf766091f6ebcf"/>
    <s v="85e9d865587ff184857d3916662f92d61c5f7c54"/>
    <s v="ACTIVO"/>
    <s v="93758adf11c46efe844e91612cf2940e4197d07c"/>
    <n v="60"/>
    <s v="LOGAN"/>
    <n v="2020"/>
    <s v="NUEVO LOGAN"/>
    <s v="2e892f86d188d01ec5691b7918003dc271108083"/>
    <s v="NUEVO"/>
    <n v="84"/>
    <d v="2019-07-26T00:00:00"/>
    <d v="2026-07-26T00:00:00"/>
    <m/>
    <n v="35270000"/>
    <n v="22270000"/>
    <n v="13000000"/>
    <n v="461744"/>
    <s v="6019fe68bce0ec80749a2a513966e9cdf050114d"/>
    <n v="-1.3719143962983369"/>
    <n v="-0.31254420940357652"/>
    <n v="-0.27073587053812931"/>
    <n v="-0.80809286095309618"/>
    <n v="-1.1931849962106531"/>
    <x v="0"/>
    <n v="0.63141480011341078"/>
    <x v="2"/>
  </r>
  <r>
    <s v="8271485c51e185dbb0945c5a591bf83988818723"/>
    <s v="bc8c4e863b3c3c865e19b2176eae09a7a93faa9f"/>
    <s v="ACTIVO"/>
    <s v="1e37c6928f415c93f35587957257b25f2220204d"/>
    <n v="220"/>
    <s v="CAPTUR"/>
    <n v="2020"/>
    <s v="CAPTUR"/>
    <s v="2e892f86d188d01ec5691b7918003dc271108083"/>
    <s v="NUEVO"/>
    <n v="84"/>
    <d v="2019-05-31T00:00:00"/>
    <d v="2026-05-31T00:00:00"/>
    <m/>
    <n v="66456000"/>
    <n v="67544000"/>
    <n v="0"/>
    <n v="1527479"/>
    <s v="ebf4ac199fb44d04fba10395de4b34ae8970a9fe"/>
    <n v="0.42304226544580342"/>
    <n v="1.268170601100199"/>
    <n v="0.88134428974112011"/>
    <n v="0.65530020417263157"/>
    <n v="-0.4197062222492236"/>
    <x v="0"/>
    <n v="1.0163717346815939"/>
    <x v="0"/>
  </r>
  <r>
    <s v="c589280dc5250983d47aed64e14d1e6793cbc2cb"/>
    <s v="a7e9528fe6d19f2c0a23eb3d3894ba7e0a6fbcbf"/>
    <s v="ACTIVO"/>
    <s v="51b223e24d57bc8c01c5001f8833c44559fa1fc7"/>
    <n v="236"/>
    <s v="LOGAN"/>
    <n v="2018"/>
    <s v="NUEVO LOGAN"/>
    <m/>
    <s v="NUEVO"/>
    <n v="72"/>
    <d v="2017-08-23T00:00:00"/>
    <d v="2023-08-23T00:00:00"/>
    <m/>
    <n v="31473500"/>
    <n v="24000000"/>
    <n v="7473500"/>
    <n v="546092"/>
    <s v="b522c57b2ad5bc12ca374e891604193e50995d23"/>
    <n v="-0.6442292631588209"/>
    <n v="0.22590941101677761"/>
    <n v="0.80229979975843724"/>
    <n v="-0.65414894309167848"/>
    <n v="-1.11583711881451"/>
    <x v="1"/>
    <n v="0.76254626908351475"/>
    <x v="2"/>
  </r>
  <r>
    <s v="b7ed0782416b808b929e8bf652a13c1393e73912"/>
    <s v="5b6c9fa50c90b79bfcf6c458169ed8ffcbff3f51"/>
    <s v="ACTIVO"/>
    <s v="a77c76312e7298e8d8cbf37d37191bb75af8eded"/>
    <n v="27"/>
    <s v="STEPWAY"/>
    <n v="2021"/>
    <s v="NUEVO STEPWAY PH2"/>
    <s v="2e892f86d188d01ec5691b7918003dc271108083"/>
    <s v="NUEVO"/>
    <n v="84"/>
    <d v="2020-11-13T00:00:00"/>
    <d v="2027-11-13T00:00:00"/>
    <m/>
    <n v="53890000"/>
    <n v="49890000"/>
    <n v="4000000"/>
    <n v="1067414"/>
    <s v="7c3432678acd67d2308be56e34c36d19376809f3"/>
    <n v="-0.87466288865300112"/>
    <n v="0.89616007190745794"/>
    <n v="0.4070773498450232"/>
    <n v="-0.43067418187321949"/>
    <n v="1.0499034482774929"/>
    <x v="0"/>
    <n v="0.92577472629430324"/>
    <x v="0"/>
  </r>
  <r>
    <s v="200dd15b0b6db7500748c21f5992b582a13433dd"/>
    <s v="2a99db0300f32e374d6dc58dd2941345cc1a4192"/>
    <s v="ACTIVO"/>
    <s v="a1568956b7a009c0968355838744514999f72b98"/>
    <n v="7"/>
    <s v="STEPWAY"/>
    <n v="2020"/>
    <s v="NUEVO STEPWAY PH2"/>
    <s v="2e892f86d188d01ec5691b7918003dc271108083"/>
    <s v="NUEVO"/>
    <n v="84"/>
    <d v="2019-12-26T00:00:00"/>
    <d v="2026-12-26T00:00:00"/>
    <m/>
    <n v="52290000"/>
    <n v="49639214"/>
    <n v="2650786"/>
    <n v="1098644"/>
    <s v="986fcbacb15e3271088bb826891fe61d934ad7da"/>
    <n v="-1.1172245996995069"/>
    <n v="0.9927847279807297"/>
    <n v="0.56516632981038883"/>
    <n v="0.59419075404249833"/>
    <n v="1.5139907126543499"/>
    <x v="0"/>
    <n v="0.94930606234461656"/>
    <x v="0"/>
  </r>
  <r>
    <s v="6f7c35905893dbfa0b2bbb56c1e772bbf21c1bfd"/>
    <s v="ad1cd5e03ff8ecec6f973afdcc0058320d1798af"/>
    <s v="ACTIVO"/>
    <s v="d134295aa308132952922ea41c885a33d4580c23"/>
    <n v="241"/>
    <s v="SANDERO"/>
    <n v="2022"/>
    <s v="NUEVO SANDERO PH2"/>
    <s v="2e892f86d188d01ec5691b7918003dc271108083"/>
    <s v="NUEVO"/>
    <n v="24"/>
    <d v="2021-03-24T00:00:00"/>
    <d v="2023-03-24T00:00:00"/>
    <m/>
    <n v="42981000"/>
    <n v="29981000"/>
    <n v="13000000"/>
    <n v="1382986"/>
    <s v="c36fae75981762fd8cd742d3ffe18d4e21879c91"/>
    <n v="-0.15910584106580991"/>
    <n v="-4.1016938098500107E-2"/>
    <n v="-2.7992623950226738"/>
    <n v="-0.2933529982956169"/>
    <n v="-0.65174985443765243"/>
    <x v="2"/>
    <n v="0.69754077383029711"/>
    <x v="2"/>
  </r>
  <r>
    <s v="be86f01dda298361464d99b51e2e30d06b81d62e"/>
    <s v="7ea3d4fb3027d075ff45842164be7ae2af83d125"/>
    <s v="ACTIVO"/>
    <s v="93758adf11c46efe844e91612cf2940e4197d07c"/>
    <n v="7"/>
    <s v="CAPTUR"/>
    <n v="2020"/>
    <s v="CAPTUR"/>
    <s v="2e892f86d188d01ec5691b7918003dc271108083"/>
    <s v="NUEVO"/>
    <n v="84"/>
    <d v="2019-05-09T00:00:00"/>
    <d v="2026-05-09T00:00:00"/>
    <m/>
    <n v="66990000"/>
    <n v="47990000"/>
    <n v="19000000"/>
    <n v="998268"/>
    <s v="986fcbacb15e3271088bb826891fe61d934ad7da"/>
    <n v="-0.4986922365309176"/>
    <n v="3.6322763912794619E-2"/>
    <n v="-0.22924755194744931"/>
    <n v="-0.1419800066918602"/>
    <n v="-0.88379348662608126"/>
    <x v="0"/>
    <n v="0.71637557844454391"/>
    <x v="2"/>
  </r>
  <r>
    <s v="d00d0564ad229fa63fd6cc84c6883fbc96fa2216"/>
    <s v="9005bf934d2599b07a66108b6c1d64ec6a1d0944"/>
    <s v="ACTIVO"/>
    <s v="d259ba4c72ea4c131f364331bd330eb89122c48a"/>
    <n v="38"/>
    <s v="DUSTER"/>
    <n v="2020"/>
    <s v="DUSTER"/>
    <s v="2e892f86d188d01ec5691b7918003dc271108083"/>
    <s v="NUEVO"/>
    <n v="24"/>
    <d v="2019-12-18T00:00:00"/>
    <d v="2021-12-18T00:00:00"/>
    <m/>
    <n v="57770000"/>
    <n v="10000000"/>
    <n v="47770000"/>
    <n v="494502"/>
    <s v="edec8b42d27301898d842b4436baadffcaeed7a6"/>
    <n v="0.47155460765510449"/>
    <n v="-2.1944810486925781"/>
    <n v="-0.73906775490387622"/>
    <n v="0.65654052839479504"/>
    <n v="1.281947080465921"/>
    <x v="2"/>
    <n v="0.2"/>
    <x v="3"/>
  </r>
  <r>
    <s v="0346120040b27edd59cd176be9cf295904248df9"/>
    <s v="48dfc0228ac2a4c60c13b06b813b6eb8fa3e6b4d"/>
    <s v="ACTIVO"/>
    <s v="85ace3a84a80c0e854519914fde3b46a8c91f803"/>
    <n v="77"/>
    <s v="SANDERO"/>
    <n v="2020"/>
    <s v="NUEVO SANDERO PH2"/>
    <s v="2e892f86d188d01ec5691b7918003dc271108083"/>
    <s v="NUEVO"/>
    <n v="24"/>
    <d v="2019-12-12T00:00:00"/>
    <d v="2021-12-12T00:00:00"/>
    <m/>
    <n v="43000000"/>
    <n v="18000000"/>
    <n v="25000000"/>
    <n v="872063"/>
    <s v="aea3b8863079bcc72088cb985b532db5b7f010f7"/>
    <n v="-0.4986922365309176"/>
    <n v="-1.1863878112836159"/>
    <n v="-0.30432305999912118"/>
    <n v="-0.61765280943657985"/>
    <n v="-0.96114136402222416"/>
    <x v="2"/>
    <n v="0.41860465116279072"/>
    <x v="4"/>
  </r>
  <r>
    <s v="02b3c5695261a073bf485e9aec5e93a8982ed92d"/>
    <s v="0c58ff3020f0338d7d2dc2e066abceeb82f8882a"/>
    <s v="ACTIVO"/>
    <s v="6f6a0117c08d0f008a5954750a4e5d924fb1151b"/>
    <n v="291"/>
    <s v="KWID"/>
    <n v="2021"/>
    <s v="KWID"/>
    <s v="2e892f86d188d01ec5691b7918003dc271108083"/>
    <s v="NUEVO"/>
    <n v="84"/>
    <d v="2021-03-03T00:00:00"/>
    <d v="2028-03-03T00:00:00"/>
    <m/>
    <n v="38310000"/>
    <n v="38310000"/>
    <n v="0"/>
    <n v="747018"/>
    <s v="2af90d6a2f5bbb3be191863ff06e138bd50b2305"/>
    <n v="-0.87466288865300112"/>
    <n v="1.2009447865714571"/>
    <n v="0.6442108197930716"/>
    <n v="0.41998776468077548"/>
    <n v="-1.11583711881451"/>
    <x v="0"/>
    <n v="1"/>
    <x v="0"/>
  </r>
  <r>
    <s v="cfd0a721bf45760ce0f46f2341fa454761b7f5d7"/>
    <s v="a81c2f099547a13057975d27a43ac6279f39ffa4"/>
    <s v="ACTIVO"/>
    <s v="71140e8f1313fe1cfbb6f4ca40a4d8e4f05f68db"/>
    <n v="38"/>
    <s v="DUSTER"/>
    <n v="2020"/>
    <s v="DUSTER Servicio PÃºblico"/>
    <s v="2e892f86d188d01ec5691b7918003dc271108083"/>
    <s v="NUEVO"/>
    <n v="72"/>
    <d v="2019-08-04T00:00:00"/>
    <d v="2025-08-04T00:00:00"/>
    <m/>
    <n v="53988052"/>
    <n v="51288649"/>
    <n v="2699403"/>
    <n v="1162596"/>
    <s v="40aad2ee329d672720cb03e757bb8887de18efbf"/>
    <n v="1.4175452807364759"/>
    <n v="0.99563418315592023"/>
    <n v="-0.2424173520346887"/>
    <n v="-0.80513858589249199"/>
    <n v="-0.49705409964536651"/>
    <x v="1"/>
    <n v="0.94999999259095325"/>
    <x v="0"/>
  </r>
  <r>
    <s v="b79057754239f236c2fbe95d37503099efbc9f7c"/>
    <s v="045de447eb0d8a27f124bf595de923c7991f1c73"/>
    <s v="ACTIVO"/>
    <s v="77a187d9631467b0be64469f0c5f8a6dea1b1f85"/>
    <n v="38"/>
    <s v="LOGAN"/>
    <n v="2017"/>
    <s v="NUEVO LOGAN"/>
    <m/>
    <s v="NUEVO"/>
    <n v="84"/>
    <d v="2016-11-16T00:00:00"/>
    <d v="2023-11-16T00:00:00"/>
    <m/>
    <n v="37940000"/>
    <n v="34146000"/>
    <n v="3794000"/>
    <n v="682338"/>
    <s v="d7fd93f30f09d2f3f73418e3c060e65d41168348"/>
    <n v="-1.1778650274611331"/>
    <n v="0.79032357974038436"/>
    <n v="0.25162972055691962"/>
    <n v="-0.31667212257384059"/>
    <n v="-1.11583711881451"/>
    <x v="0"/>
    <n v="0.9"/>
    <x v="0"/>
  </r>
  <r>
    <s v="4ecdbf3d2e28881d51077fa8c72f6924fa855485"/>
    <s v="e1eae6861fd3bfcdd1ccc9c1ca9eb091a42ecfc6"/>
    <s v="ACTIVO"/>
    <s v="124edca39b8159aadaf3c08b9fe65fc5e651b829"/>
    <n v="291"/>
    <s v="DUSTER"/>
    <n v="2022"/>
    <s v="NUEVA DUSTER"/>
    <s v="2e892f86d188d01ec5691b7918003dc271108083"/>
    <s v="NUEVO"/>
    <n v="48"/>
    <d v="2021-08-20T00:00:00"/>
    <d v="2025-08-20T00:00:00"/>
    <m/>
    <n v="82000000"/>
    <n v="42900000"/>
    <n v="39100000"/>
    <n v="1241071"/>
    <s v="2af90d6a2f5bbb3be191863ff06e138bd50b2305"/>
    <n v="-0.97168757307160336"/>
    <n v="-0.75701730941572998"/>
    <n v="-0.2648008150077798"/>
    <n v="0.50550939762829505"/>
    <n v="-0.26501046745693763"/>
    <x v="5"/>
    <n v="0.52317073170731709"/>
    <x v="4"/>
  </r>
  <r>
    <s v="c67918ee2da69142c55f071d678daeaf3bc4db5e"/>
    <s v="5f0c3d8a01792d48a09463da50ea37d01f1bacf1"/>
    <s v="ACTIVO"/>
    <s v="73f2cc33b986bd271fd390af22f8762c2c95e97b"/>
    <n v="61"/>
    <s v="KWID"/>
    <n v="2021"/>
    <s v="KWID"/>
    <s v="2e892f86d188d01ec5691b7918003dc271108083"/>
    <s v="NUEVO"/>
    <n v="36"/>
    <d v="2021-01-02T00:00:00"/>
    <d v="2024-01-02T00:00:00"/>
    <m/>
    <n v="38590000"/>
    <n v="7600000"/>
    <n v="30990000"/>
    <n v="274865"/>
    <s v="d087e61ba1153cd65cef59d4319bb1223fff39d1"/>
    <n v="0.19260863995162311"/>
    <n v="-2.096580789923733"/>
    <n v="-1.13429020481729"/>
    <n v="-0.27911100943475592"/>
    <n v="1.823382222238922"/>
    <x v="4"/>
    <n v="0.2"/>
    <x v="3"/>
  </r>
  <r>
    <s v="298519bfd389dc595b0eb3761bc9b7c06e8666c2"/>
    <s v="43b498de9032f81a4eff091428234995a3453375"/>
    <s v="ACTIVO"/>
    <s v="b3cc960809ac18b1b28507ca7118c133e077c8d1"/>
    <n v="62"/>
    <s v="MASTER"/>
    <n v="2020"/>
    <s v="MASTER"/>
    <s v="aa53c8567ff812605778a953828db0859dac88bf"/>
    <s v="NUEVO"/>
    <n v="72"/>
    <d v="2020-02-01T00:00:00"/>
    <d v="2026-02-01T00:00:00"/>
    <m/>
    <n v="114849200"/>
    <n v="120349691"/>
    <n v="0"/>
    <n v="2543274"/>
    <s v="f99cba83470b6744b02cb8a0d0c03e84221970cc"/>
    <n v="-7.420924219953294E-2"/>
    <n v="1.3976042541675271"/>
    <n v="-0.22916566185582729"/>
    <n v="0.24996875368260449"/>
    <n v="1.281947080465921"/>
    <x v="1"/>
    <n v="1.0478931590294056"/>
    <x v="0"/>
  </r>
  <r>
    <s v="09ac730720efbdcf3ecf01530ad44d631a7e0000"/>
    <s v="a185e4e63d8442029d49d5d23c6c0c9bad62f2b4"/>
    <s v="ACTIVO"/>
    <s v="310778d9d7ff8bd657b127d2b19096397041abce"/>
    <n v="84"/>
    <s v="SANDERO"/>
    <n v="2019"/>
    <s v="NUEVO SANDERO"/>
    <m/>
    <s v="NUEVO"/>
    <n v="84"/>
    <d v="2018-04-30T00:00:00"/>
    <d v="2025-04-30T00:00:00"/>
    <m/>
    <n v="45590000"/>
    <n v="35992000"/>
    <n v="9598000"/>
    <n v="931574"/>
    <s v="0b9e5ef7ecdb21c3df2e91f8c180559e4790ebd3"/>
    <n v="0.96880611530044081"/>
    <n v="0.33646960711003271"/>
    <n v="0.6442108197930716"/>
    <n v="-0.78107656150549964"/>
    <n v="0.97255557088134947"/>
    <x v="0"/>
    <n v="0.78947137530160127"/>
    <x v="2"/>
  </r>
  <r>
    <s v="4832b1237847a9d6497c8ab752899747bdfa3ebf"/>
    <s v="9c80130b5b0f803396ad199a44b36606dc82d07f"/>
    <s v="ACTIVO"/>
    <s v="d665beabbfadc3c34987b3aefaba169224567213"/>
    <n v="46"/>
    <s v="DUSTER"/>
    <n v="2021"/>
    <s v="DUSTER Servicio PÃºblico"/>
    <s v="2e892f86d188d01ec5691b7918003dc271108083"/>
    <s v="NUEVO"/>
    <n v="72"/>
    <d v="2020-09-10T00:00:00"/>
    <d v="2026-09-10T00:00:00"/>
    <m/>
    <n v="68370000"/>
    <n v="69770000"/>
    <n v="0"/>
    <n v="1729662"/>
    <s v="7e550c4e4136820a2fa73809cb7d39457dab78e5"/>
    <n v="-1.3568814437906571E-2"/>
    <n v="1.2850269409613211"/>
    <n v="1.185489993161002E-2"/>
    <n v="-0.71991101964575832"/>
    <n v="-0.65174985443765243"/>
    <x v="1"/>
    <n v="1.0204768173175369"/>
    <x v="0"/>
  </r>
  <r>
    <s v="e2e703f3b1316a5e8f8edc0bf52ec1ad72831b93"/>
    <s v="c71ad301815a20484aebde053ae1452d625cafda"/>
    <s v="ACTIVO"/>
    <s v="641725626c0538caa9f19fab497f2e010b20e1cd"/>
    <n v="74"/>
    <s v="USADOS"/>
    <n v="2013"/>
    <s v="USADOS MM"/>
    <m/>
    <s v="NUEVO"/>
    <n v="60"/>
    <d v="2020-11-17T00:00:00"/>
    <d v="2025-11-17T00:00:00"/>
    <m/>
    <n v="27000000"/>
    <n v="27000000"/>
    <n v="0"/>
    <n v="900314"/>
    <s v="d4fe067a31477c3902f47c94ed98e66bfafeebdb"/>
    <n v="-0.59571692094951978"/>
    <n v="1.2009447865714571"/>
    <n v="1.8694004145246541"/>
    <n v="6.5670580606317433E-2"/>
    <n v="1.0499034482774929"/>
    <x v="3"/>
    <n v="1"/>
    <x v="0"/>
  </r>
  <r>
    <s v="4613ec404cbefe1cba1b6f31c66454ccbf5859a2"/>
    <s v="97d53900f1804b6783ad07b19ccc29371d965fdf"/>
    <s v="ACTIVO"/>
    <s v="9b732f098fc8c584895c85ad257e84e1bbb6814e"/>
    <n v="59"/>
    <s v="USADOS"/>
    <n v="2019"/>
    <s v="USADOS MM"/>
    <m/>
    <s v="USADO"/>
    <n v="84"/>
    <d v="2020-11-23T00:00:00"/>
    <d v="2027-11-23T00:00:00"/>
    <m/>
    <n v="32000000"/>
    <n v="32000000"/>
    <n v="0"/>
    <n v="857094"/>
    <s v="e05a7593bcbc82d3470e473adb88137dfd0ae415"/>
    <n v="-0.68061351981579676"/>
    <n v="1.2009447865714571"/>
    <n v="0.36755510485368181"/>
    <n v="-0.56488011708335439"/>
    <n v="0.97255557088134947"/>
    <x v="0"/>
    <n v="1"/>
    <x v="0"/>
  </r>
  <r>
    <s v="ac53171f28c05c64cb0a3e1abb4ed5a891f93d6c"/>
    <s v="5adff6c4253962bb6562545ec26f01772bb76b3d"/>
    <s v="ACTIVO"/>
    <s v="c037df174ea56656e3f2727cd283ca029d539c32"/>
    <n v="77"/>
    <s v="STEPWAY"/>
    <n v="2020"/>
    <s v="NUEVO STEPWAY"/>
    <s v="2e892f86d188d01ec5691b7918003dc271108083"/>
    <s v="NUEVO"/>
    <n v="84"/>
    <d v="2019-10-29T00:00:00"/>
    <d v="2026-10-29T00:00:00"/>
    <m/>
    <n v="45990000"/>
    <n v="45990000"/>
    <n v="0"/>
    <n v="965298"/>
    <s v="aea3b8863079bcc72088cb985b532db5b7f010f7"/>
    <n v="-1.359786310746012"/>
    <n v="1.2009447865714571"/>
    <n v="0.84182204474977862"/>
    <n v="-0.64818961170046985"/>
    <n v="-0.88379348662608126"/>
    <x v="0"/>
    <n v="1"/>
    <x v="0"/>
  </r>
  <r>
    <s v="b64352cfed47ea44bdb879e017c35044948f87b6"/>
    <s v="7da877b54d42dc7a11da29a60f401844f247ece1"/>
    <s v="ACTIVO"/>
    <s v="9b732f098fc8c584895c85ad257e84e1bbb6814e"/>
    <n v="59"/>
    <s v="USADOS"/>
    <n v="2019"/>
    <s v="USADOS MM"/>
    <m/>
    <s v="USADO"/>
    <n v="84"/>
    <d v="2020-10-28T00:00:00"/>
    <d v="2027-10-28T00:00:00"/>
    <m/>
    <n v="32000000"/>
    <n v="32000000"/>
    <n v="0"/>
    <n v="715032"/>
    <s v="e05a7593bcbc82d3470e473adb88137dfd0ae415"/>
    <n v="-0.86253480310067587"/>
    <n v="1.2009447865714571"/>
    <n v="0.96038877972380288"/>
    <n v="-0.77352243271330201"/>
    <n v="-1.425228628399082"/>
    <x v="0"/>
    <n v="1"/>
    <x v="0"/>
  </r>
  <r>
    <s v="3b93b437da9e62d79e0e4643ab8b40d5e096592f"/>
    <s v="bd7ceae4027d739f3bef486941293ba5d43bb1f8"/>
    <s v="ACTIVO"/>
    <s v="ee14274cd5c46dbe2c8329194c53cc26a88fe49e"/>
    <n v="83"/>
    <s v="OROCH"/>
    <n v="2022"/>
    <s v="OROCH"/>
    <s v="aa53c8567ff812605778a953828db0859dac88bf"/>
    <s v="NUEVO"/>
    <n v="84"/>
    <d v="2021-06-18T00:00:00"/>
    <d v="2028-06-18T00:00:00"/>
    <m/>
    <n v="80890000"/>
    <n v="73890000"/>
    <n v="7000000"/>
    <n v="1661203"/>
    <s v="1e97f857ff04d08f60d1d02ac426fe6cb5c11668"/>
    <n v="-0.46230797987394179"/>
    <n v="0.84560439247855168"/>
    <n v="9.0899389914291959E-2"/>
    <n v="-0.80152747335913921"/>
    <n v="-0.26501046745693763"/>
    <x v="0"/>
    <n v="0.91346272716034116"/>
    <x v="0"/>
  </r>
  <r>
    <s v="2f47ed6d2e1d7e43586a6048a580c3a344fea0f5"/>
    <s v="0502ad864cae54475bc33b31df6c70956bec81b8"/>
    <s v="ACTIVO"/>
    <s v="2f1f55f7d5e4638dee5a1a64ea8954c3ffe4902c"/>
    <n v="15"/>
    <s v="DUSTER"/>
    <n v="2018"/>
    <s v="DUSTER"/>
    <m/>
    <s v="NUEVO"/>
    <n v="72"/>
    <d v="2017-07-11T00:00:00"/>
    <d v="2023-07-11T00:00:00"/>
    <m/>
    <n v="67270000"/>
    <n v="60543000"/>
    <n v="6727000"/>
    <n v="1377587"/>
    <s v="2d7a182e8b5fd5e1e55a138fd5fb197a2fee7158"/>
    <n v="0.88390951643416382"/>
    <n v="0.79032357974038436"/>
    <n v="0.80229979975843724"/>
    <n v="-0.22368308727759451"/>
    <n v="-0.34235834485308059"/>
    <x v="1"/>
    <n v="0.9"/>
    <x v="0"/>
  </r>
  <r>
    <s v="d52c3eac3bf2711bb53e608a90eefdf44e2dddf1"/>
    <s v="e1d0626097c47824f2b8dfe26e69a7860df7ce5c"/>
    <s v="ACTIVO"/>
    <s v="3a0535153a5f5fc7c8dcca47c9a725208db375aa"/>
    <n v="236"/>
    <s v="SANDERO"/>
    <n v="2022"/>
    <s v="NUEVO SANDERO PH2"/>
    <s v="2e892f86d188d01ec5691b7918003dc271108083"/>
    <s v="NUEVO"/>
    <n v="72"/>
    <d v="2021-07-16T00:00:00"/>
    <d v="2027-07-16T00:00:00"/>
    <m/>
    <n v="49710000"/>
    <n v="8710000"/>
    <n v="41000000"/>
    <n v="214505"/>
    <s v="373e0d63cac8bf96eefec2abf3828a28fc0aa41d"/>
    <n v="-0.98381565862392861"/>
    <n v="-2.185792183871909"/>
    <n v="-0.50193428495582826"/>
    <n v="-0.57527534176576334"/>
    <n v="4.4381042127634142E-2"/>
    <x v="1"/>
    <n v="0.2"/>
    <x v="3"/>
  </r>
  <r>
    <s v="8c9fbbcdce28d225a492ea77a2e459ef67caf857"/>
    <s v="2ebaf9f57d03433d056ff4dc28d6e457662105b8"/>
    <s v="ACTIVO"/>
    <s v="d42a0e1d5792a438fbe63c928d603c193394d0b9"/>
    <n v="50"/>
    <s v="SANDERO"/>
    <n v="2018"/>
    <s v="NUEVO SANDERO"/>
    <m/>
    <s v="NUEVO"/>
    <n v="84"/>
    <d v="2017-12-20T00:00:00"/>
    <d v="2024-12-20T00:00:00"/>
    <m/>
    <n v="32180000"/>
    <n v="25744000"/>
    <n v="6436000"/>
    <n v="596170"/>
    <s v="f5faa20ec38eb79836445ff6da0fea6c765c883c"/>
    <n v="-0.31677095324603838"/>
    <n v="0.37970237290931202"/>
    <n v="1.158000004680509"/>
    <n v="-0.56303805140687391"/>
    <n v="-1.11583711881451"/>
    <x v="0"/>
    <n v="0.8"/>
    <x v="2"/>
  </r>
  <r>
    <s v="46c5c740689f7146ed631d479d64f9112f1cf791"/>
    <s v="a4ed45c4db486f1122241f1ba152229ab735bae7"/>
    <s v="ACTIVO"/>
    <s v="310778d9d7ff8bd657b127d2b19096397041abce"/>
    <n v="59"/>
    <s v="STEPWAY"/>
    <n v="2020"/>
    <s v="NUEVO STEPWAY"/>
    <s v="2e892f86d188d01ec5691b7918003dc271108083"/>
    <s v="NUEVO"/>
    <n v="84"/>
    <d v="2019-09-25T00:00:00"/>
    <d v="2026-09-25T00:00:00"/>
    <m/>
    <n v="52190000"/>
    <n v="52190000"/>
    <n v="0"/>
    <n v="1039214"/>
    <s v="6c55b3ba21e9cb7dc2512cad991949cb9fc0980d"/>
    <n v="-1.565963765135542"/>
    <n v="1.2009447865714571"/>
    <n v="0.2094661248883162"/>
    <n v="-0.19879030786569571"/>
    <n v="0.66316406129677774"/>
    <x v="0"/>
    <n v="1"/>
    <x v="0"/>
  </r>
  <r>
    <s v="a96aef85d1dbf974ca35366d551052b60b088379"/>
    <s v="f120de7f1110d718e65161458550881aeac871ac"/>
    <s v="ACTIVO"/>
    <s v="0e4bd50a5f4aa6b49b21f346683750150d7d842a"/>
    <n v="27"/>
    <s v="LOGAN"/>
    <n v="2019"/>
    <s v="NUEVO LOGAN"/>
    <s v="2e892f86d188d01ec5691b7918003dc271108083"/>
    <s v="NUEVO"/>
    <n v="84"/>
    <d v="2019-03-26T00:00:00"/>
    <d v="2026-03-26T00:00:00"/>
    <m/>
    <n v="33990000"/>
    <n v="33990000"/>
    <n v="0"/>
    <n v="739901"/>
    <s v="7c3432678acd67d2308be56e34c36d19376809f3"/>
    <n v="0.31388949547487588"/>
    <n v="1.2009447865714571"/>
    <n v="0.35084000130173859"/>
    <n v="-0.2275789732074194"/>
    <n v="-0.34235834485308059"/>
    <x v="0"/>
    <n v="1"/>
    <x v="0"/>
  </r>
  <r>
    <s v="27514bc8c549302918d32e005598f42e99a15dcb"/>
    <s v="b407070a7d76df37c2094d121ae7781d5c5cbc59"/>
    <s v="ACTIVO"/>
    <s v="5a56327f05b6ed8e8875facf6e3fe3c3e5debf50"/>
    <n v="61"/>
    <s v="STEPWAY"/>
    <n v="2022"/>
    <s v="NUEVO STEPWAY PH2"/>
    <s v="2e892f86d188d01ec5691b7918003dc271108083"/>
    <s v="NUEVO"/>
    <n v="84"/>
    <d v="2021-07-10T00:00:00"/>
    <d v="2028-07-10T00:00:00"/>
    <m/>
    <n v="66990000"/>
    <n v="40551800"/>
    <n v="26438200"/>
    <n v="819805"/>
    <s v="f268b19e1bfbcb40253adf266d11628fda515d56"/>
    <n v="-1.3719143962983369"/>
    <n v="-0.41960836918929229"/>
    <n v="-0.30397768830057192"/>
    <n v="2.0322665348914231"/>
    <n v="-0.49705409964536651"/>
    <x v="0"/>
    <n v="0.60534109568592331"/>
    <x v="2"/>
  </r>
  <r>
    <s v="5e4c04e85991c7914d4ec366d8b63f9989e9c2da"/>
    <s v="53bf3cec0980a78d6e56e32efccbf4ba43d6dbfe"/>
    <s v="ACTIVO"/>
    <s v="3442fd2b0a938d687196a2165725a50c271c2935"/>
    <n v="38"/>
    <s v="CAPTUR"/>
    <n v="2020"/>
    <s v="CAPTUR"/>
    <s v="2e892f86d188d01ec5691b7918003dc271108083"/>
    <s v="NUEVO"/>
    <n v="24"/>
    <d v="2020-03-13T00:00:00"/>
    <d v="2022-03-13T00:00:00"/>
    <m/>
    <n v="68170000"/>
    <n v="34869000"/>
    <n v="33301000"/>
    <n v="1538197"/>
    <s v="3a511fa6cc43568fab99dbdb57f653874780a34f"/>
    <n v="8.3455869980695638E-2"/>
    <n v="-0.80493709822853476"/>
    <n v="-4.4146365390986242"/>
    <n v="0.14572476348380761"/>
    <n v="1.668686467446636"/>
    <x v="2"/>
    <n v="0.51150066011441986"/>
    <x v="4"/>
  </r>
  <r>
    <s v="e130d23dfd91def982da2c7ecac90d3286ab9280"/>
    <s v="93405aa0b99c1e6d024abb2366cee3335445b610"/>
    <s v="ACTIVO"/>
    <s v="b015fc4d0ad8050efb8f4d92b7490b29a1fa8737"/>
    <n v="61"/>
    <s v="SANDERO"/>
    <n v="2022"/>
    <s v="NUEVO SANDERO PH2"/>
    <s v="2e892f86d188d01ec5691b7918003dc271108083"/>
    <s v="NUEVO"/>
    <n v="84"/>
    <d v="2021-07-26T00:00:00"/>
    <d v="2028-07-26T00:00:00"/>
    <m/>
    <n v="53780000"/>
    <n v="26706050"/>
    <n v="27073950"/>
    <n v="552415"/>
    <s v="5ff736dd5fe05d193ce7c5ec63ce711d264e48d3"/>
    <n v="-1.311273968536711"/>
    <n v="-0.86620620314295615"/>
    <n v="-1.015723469843266"/>
    <n v="-1.0115564827541921"/>
    <n v="0.89520769348520657"/>
    <x v="0"/>
    <n v="0.49657958348828563"/>
    <x v="4"/>
  </r>
  <r>
    <s v="4e35a8501529b0169c8d126159204c4d9474af2f"/>
    <s v="703a0a0a63d84739d0ad286d802ba9b44f87f877"/>
    <s v="ACTIVO"/>
    <s v="e0a7cd2690d86fdf19c6c709a2bbe5247976edac"/>
    <n v="62"/>
    <s v="LOGAN"/>
    <n v="2019"/>
    <s v="NUEVO LOGAN"/>
    <m/>
    <s v="NUEVO"/>
    <n v="60"/>
    <d v="2018-05-06T00:00:00"/>
    <d v="2023-05-06T00:00:00"/>
    <m/>
    <n v="42659400"/>
    <n v="19659400"/>
    <n v="23000000"/>
    <n v="440816"/>
    <s v="5ff736dd5fe05d193ce7c5ec63ce711d264e48d3"/>
    <n v="1.2113678263469461"/>
    <n v="-1.0129372082795409"/>
    <n v="-1.1039967992538771"/>
    <n v="-0.45783452753767961"/>
    <n v="1.7460343448427791"/>
    <x v="3"/>
    <n v="0.46084567527907094"/>
    <x v="4"/>
  </r>
  <r>
    <s v="aaadc523c35868312a7dab0a4b608efaf0f26b52"/>
    <s v="b459ebd5b1594d3cb44e6bc2005b47acd00f24f2"/>
    <s v="ACTIVO"/>
    <s v="8755282562f500d9f6dcb85211a47e8d88e90dcb"/>
    <n v="60"/>
    <s v="STEPWAY"/>
    <n v="2019"/>
    <s v="NUEVO STEPWAY"/>
    <s v="2e892f86d188d01ec5691b7918003dc271108083"/>
    <s v="NUEVO"/>
    <n v="84"/>
    <d v="2019-02-07T00:00:00"/>
    <d v="2026-02-07T00:00:00"/>
    <m/>
    <n v="45990000"/>
    <n v="35990000"/>
    <n v="10000000"/>
    <n v="777259"/>
    <s v="002cf26c2c656a51db8195e4bd8bbcee3903d748"/>
    <n v="1.2720082541085731"/>
    <n v="0.30809589152672429"/>
    <n v="0.24898836987965761"/>
    <n v="-0.38131080458824768"/>
    <n v="-0.18766259006079469"/>
    <x v="0"/>
    <n v="0.78256142639704285"/>
    <x v="2"/>
  </r>
  <r>
    <s v="991645cec8b942492bdd91c4f4daa0e537ee3214"/>
    <s v="27f84ed28da0338f33017fd033d9682440194c2b"/>
    <s v="ACTIVO"/>
    <s v="436c54f5b94298880918c6dd867e76b0c1e55269"/>
    <n v="236"/>
    <s v="SANDERO"/>
    <n v="2017"/>
    <s v="NUEVO SANDERO"/>
    <m/>
    <s v="NUEVO"/>
    <n v="72"/>
    <d v="2016-12-23T00:00:00"/>
    <d v="2022-12-23T00:00:00"/>
    <m/>
    <n v="37940000"/>
    <n v="29940000"/>
    <n v="8000000"/>
    <n v="698925"/>
    <s v="7a6910423a8f37af5a7024bd938a17975b36dad2"/>
    <n v="0.50793886431208024"/>
    <n v="0.33511198355390809"/>
    <n v="0.2014672177245187"/>
    <n v="-0.43686352254619398"/>
    <n v="1.2045992030697781"/>
    <x v="1"/>
    <n v="0.78914074855034266"/>
    <x v="2"/>
  </r>
  <r>
    <s v="300b867e2704dd4d42473f362e21ab06d13df48f"/>
    <s v="5a0bf45f4976548b5a4ed04c97d5c2a226cb3fc0"/>
    <s v="ACTIVO"/>
    <s v="1dba5f65a4ace50946aaf5539428c8ec727712e3"/>
    <n v="87"/>
    <s v="KWID"/>
    <n v="2021"/>
    <s v="KWID"/>
    <s v="2e892f86d188d01ec5691b7918003dc271108083"/>
    <s v="NUEVO"/>
    <n v="84"/>
    <d v="2020-06-16T00:00:00"/>
    <d v="2027-06-16T00:00:00"/>
    <m/>
    <n v="38890000"/>
    <n v="38890000"/>
    <n v="0"/>
    <n v="1031804"/>
    <s v="bcea55f18d716a78cffe6d51a537622fc3feb487"/>
    <n v="-2.4876982671122629"/>
    <n v="1.2009447865714571"/>
    <n v="0.44659959483636458"/>
    <n v="-0.86077527549298782"/>
    <n v="-1.5799243831913681"/>
    <x v="0"/>
    <n v="1"/>
    <x v="0"/>
  </r>
  <r>
    <s v="40207c5c258e4ed5d1459b974535226cef0e5244"/>
    <s v="975085e278904c233b5dac30d932dfea777d59e2"/>
    <s v="ACTIVO"/>
    <s v="8e5a6ec8ecf5a2a4f1b2a3647d59bf4bceeae6a9"/>
    <n v="77"/>
    <s v="LOGAN"/>
    <n v="2018"/>
    <s v="NUEVO LOGAN"/>
    <m/>
    <s v="NUEVO"/>
    <n v="48"/>
    <d v="2018-04-30T00:00:00"/>
    <d v="2022-04-30T00:00:00"/>
    <m/>
    <n v="43000000"/>
    <n v="43000000"/>
    <n v="0"/>
    <n v="1278825"/>
    <s v="e749afdb0d86b12b525db3e562c129d1ee93ba33"/>
    <n v="0.59283546317835722"/>
    <n v="1.2009447865714571"/>
    <n v="-3.7244256899298812E-2"/>
    <n v="1.0630382885762011"/>
    <n v="0.1217289195237771"/>
    <x v="5"/>
    <n v="1"/>
    <x v="0"/>
  </r>
  <r>
    <s v="739ddf36278b0886c8640ce94c38afc1b024380d"/>
    <s v="1e0ea3552f653fc8253e67a9adb56e36bfd5b91a"/>
    <s v="ACTIVO"/>
    <s v="bb9549bdac791df8e2b53241129ff66f1480af92"/>
    <n v="49"/>
    <s v="SANDERO"/>
    <n v="2020"/>
    <s v="NUEVO SANDERO PH2"/>
    <s v="2e892f86d188d01ec5691b7918003dc271108083"/>
    <s v="NUEVO"/>
    <n v="60"/>
    <d v="2020-02-28T00:00:00"/>
    <d v="2025-02-28T00:00:00"/>
    <m/>
    <n v="38990000"/>
    <n v="38990000"/>
    <n v="0"/>
    <n v="1041986"/>
    <s v="0e1cad2c67fa2a907683ad47c51b4214fd47327c"/>
    <n v="-0.92317523086230224"/>
    <n v="1.2009447865714571"/>
    <n v="0.92086653473246149"/>
    <n v="1.575301485634059"/>
    <n v="4.4381042127634142E-2"/>
    <x v="3"/>
    <n v="1"/>
    <x v="0"/>
  </r>
  <r>
    <s v="e2ba8f78bfacd1ef55e846829544351974e59dd8"/>
    <s v="c6df0059d336757977399b31e88b4f1ed2ab93f3"/>
    <s v="ACTIVO"/>
    <s v="4ed602eda8bf7f8f674b77a7266776acb1f1dd2a"/>
    <n v="62"/>
    <s v="KWID"/>
    <n v="2020"/>
    <s v="KWID"/>
    <s v="2e892f86d188d01ec5691b7918003dc271108083"/>
    <s v="NUEVO"/>
    <n v="84"/>
    <d v="2019-05-11T00:00:00"/>
    <d v="2026-05-11T00:00:00"/>
    <m/>
    <n v="33720000"/>
    <n v="33720000"/>
    <n v="0"/>
    <n v="823721"/>
    <s v="f99cba83470b6744b02cb8a0d0c03e84221970cc"/>
    <n v="-0.11059349885650881"/>
    <n v="1.2009447865714571"/>
    <n v="0.33852542307386702"/>
    <n v="2.6664734840211142"/>
    <n v="0.43112042910834891"/>
    <x v="0"/>
    <n v="1"/>
    <x v="0"/>
  </r>
  <r>
    <s v="a0771e75f5ef34adbaec20c72933c9d1a2b39002"/>
    <s v="a77c2ae8002bde43eec844e3d33b4e2c4a582d77"/>
    <s v="ACTIVO"/>
    <s v="1e37c6928f415c93f35587957257b25f2220204d"/>
    <n v="83"/>
    <s v="LOGAN"/>
    <n v="2020"/>
    <s v="NUEVO LOGAN"/>
    <s v="2e892f86d188d01ec5691b7918003dc271108083"/>
    <s v="NUEVO"/>
    <n v="72"/>
    <d v="2019-07-05T00:00:00"/>
    <d v="2025-07-05T00:00:00"/>
    <m/>
    <n v="34640000"/>
    <n v="10487147"/>
    <n v="24152853"/>
    <n v="353042"/>
    <s v="1e97f857ff04d08f60d1d02ac426fe6cb5c11668"/>
    <n v="-1.784269305077397"/>
    <n v="-1.6621249730340539"/>
    <n v="-0.93667897986058324"/>
    <n v="0.50665546119241889"/>
    <n v="-0.49705409964536651"/>
    <x v="1"/>
    <n v="0.30274673787528866"/>
    <x v="1"/>
  </r>
  <r>
    <s v="51aea28abc399ab873d743bc9d2cb015bafbd25f"/>
    <s v="75f5d10f2143c2ce058b7726f844b2af0eb2ad94"/>
    <s v="ACTIVO"/>
    <s v="1cfc8f77eeb90420e06185d48b9a2c6de9a1780f"/>
    <n v="7"/>
    <s v="LOGAN"/>
    <n v="2019"/>
    <s v="NUEVO LOGAN"/>
    <m/>
    <s v="NUEVO"/>
    <n v="84"/>
    <d v="2018-11-22T00:00:00"/>
    <d v="2025-11-22T00:00:00"/>
    <m/>
    <n v="36130000"/>
    <n v="18065000"/>
    <n v="18065000"/>
    <n v="409523"/>
    <s v="cb6e7d6ed0d58f271329ebc739164490e967e61e"/>
    <n v="-2.2451365560657579"/>
    <n v="-0.85216124758390532"/>
    <n v="0.52564408481904745"/>
    <n v="0.1060632639986919"/>
    <n v="-0.72909773183379534"/>
    <x v="0"/>
    <n v="0.5"/>
    <x v="4"/>
  </r>
  <r>
    <s v="95408fed5ef8aeb71a03d84f338e2b3960054ea6"/>
    <s v="fa3c79bed4771bd17364df4134c7e3a6d5853837"/>
    <s v="ACTIVO"/>
    <s v="7e56e2af0ef46a9f3840a5080889a18764a6b436"/>
    <n v="49"/>
    <s v="SANDERO"/>
    <n v="2022"/>
    <s v="NUEVO SANDERO PH2"/>
    <m/>
    <s v="NUEVO"/>
    <n v="84"/>
    <d v="2022-04-01T00:00:00"/>
    <d v="2029-04-01T00:00:00"/>
    <m/>
    <n v="50490000"/>
    <n v="51333850"/>
    <n v="0"/>
    <n v="1115569"/>
    <s v="d5e3c217d8ea2998bad4e657513b99b45ba38544"/>
    <n v="-0.93530331641462749"/>
    <n v="1.269572773377637"/>
    <n v="0.60468857480173022"/>
    <n v="-0.49949508316143348"/>
    <n v="-0.49705409964536651"/>
    <x v="0"/>
    <n v="1.01671321053674"/>
    <x v="0"/>
  </r>
  <r>
    <s v="25e6f2bf11d4d81975b28e648db7ff26cea1e737"/>
    <s v="75493266b717a854cee7795f50cd0c722ee855e2"/>
    <s v="ACTIVO"/>
    <s v="d42a0e1d5792a438fbe63c928d603c193394d0b9"/>
    <n v="59"/>
    <s v="SANDERO"/>
    <n v="2018"/>
    <s v="NUEVO SANDERO"/>
    <m/>
    <s v="NUEVO"/>
    <n v="72"/>
    <d v="2017-10-11T00:00:00"/>
    <d v="2023-10-11T00:00:00"/>
    <m/>
    <n v="37870000"/>
    <n v="35976500"/>
    <n v="1893500"/>
    <n v="862653"/>
    <s v="836e35949d4d7e7bd1fb1201ecaf8e1cf35ef2e0"/>
    <n v="0.35027375213185169"/>
    <n v="0.99563418315592023"/>
    <n v="0.56516632981038883"/>
    <n v="-0.25096598839269252"/>
    <n v="-0.49705409964536651"/>
    <x v="1"/>
    <n v="0.95"/>
    <x v="0"/>
  </r>
  <r>
    <s v="f1c6dc54fdee5208b212f93b3410d19e3d6cba0d"/>
    <s v="cda1feffc7e836838eebf60a255b3cc415f54ab3"/>
    <s v="ACTIVO"/>
    <s v="b03c331a519e3fb6e210c57f6f7646420773acf4"/>
    <n v="60"/>
    <s v="LOGAN"/>
    <n v="2021"/>
    <s v="NUEVO LOGAN PH2"/>
    <s v="2e892f86d188d01ec5691b7918003dc271108083"/>
    <s v="NUEVO"/>
    <n v="84"/>
    <d v="2020-03-19T00:00:00"/>
    <d v="2027-03-19T00:00:00"/>
    <m/>
    <n v="38288150"/>
    <n v="39388782"/>
    <n v="0"/>
    <n v="909108"/>
    <s v="6019fe68bce0ec80749a2a513966e9cdf050114d"/>
    <n v="-1.3719143962983369"/>
    <n v="1.318982048783629"/>
    <n v="0.44659959483636458"/>
    <n v="-0.25562085516678618"/>
    <n v="0.19907679691992"/>
    <x v="0"/>
    <n v="1.0287460219415145"/>
    <x v="0"/>
  </r>
  <r>
    <s v="8b795ace4381068f74f0ada1d4b2c5c8266f2f4b"/>
    <s v="0fb054bb7fe9d16e92be174f38ebe129b7600644"/>
    <s v="ACTIVO"/>
    <s v="bd9f7b705f02905ed8956333887b94e76066fcb7"/>
    <n v="60"/>
    <s v="USADOS"/>
    <n v="2014"/>
    <s v="USADOS MM"/>
    <m/>
    <s v="USADO"/>
    <n v="60"/>
    <d v="2021-02-26T00:00:00"/>
    <d v="2026-02-26T00:00:00"/>
    <m/>
    <n v="32000000"/>
    <n v="23000000"/>
    <n v="9000000"/>
    <n v="600068"/>
    <s v="10b38286d0ce07306e01a8d181c6bb54393382de"/>
    <n v="-0.54720457874021866"/>
    <n v="4.6072642359065517E-2"/>
    <n v="0.52564408481904745"/>
    <n v="-0.7684280424307256"/>
    <n v="-0.26501046745693763"/>
    <x v="3"/>
    <n v="0.71875"/>
    <x v="2"/>
  </r>
  <r>
    <s v="de0b1d15ecd68506256ac282f79d60dce7447fce"/>
    <s v="fb8e60aa552fa6e5b60ab90f66a6eb5f88e8a3db"/>
    <s v="ACTIVO"/>
    <s v="6bf12817a6164c0e4ceb7a01868ef46da7884be8"/>
    <n v="60"/>
    <s v="SANDERO"/>
    <n v="2018"/>
    <s v="NUEVO SANDERO"/>
    <m/>
    <s v="NUEVO"/>
    <n v="84"/>
    <d v="2018-01-25T00:00:00"/>
    <d v="2025-01-25T00:00:00"/>
    <m/>
    <n v="36990000"/>
    <n v="17958989"/>
    <n v="19031011"/>
    <n v="339045"/>
    <s v="d7ba29214e26fca7c43eb9f199a80e049e060e7b"/>
    <n v="-1.202121198565784"/>
    <n v="-0.91166313557923639"/>
    <n v="-1.5545697580552149"/>
    <n v="-0.54330637492637535"/>
    <n v="-0.57440197704150942"/>
    <x v="0"/>
    <n v="0.48550929981075969"/>
    <x v="4"/>
  </r>
  <r>
    <s v="afb3f3e27a15a514a200cfd068c566d04c56a383"/>
    <s v="c3ab65a4358cd341639276c047c892b563a799a3"/>
    <s v="ACTIVO"/>
    <s v="f747a35bf3d8e23584b9741a99ad978d61d8bb9c"/>
    <n v="60"/>
    <s v="KWID"/>
    <n v="2022"/>
    <s v="KWID"/>
    <s v="2e892f86d188d01ec5691b7918003dc271108083"/>
    <s v="NUEVO"/>
    <n v="72"/>
    <d v="2021-11-30T00:00:00"/>
    <d v="2027-11-30T00:00:00"/>
    <m/>
    <n v="45307300"/>
    <n v="33508800"/>
    <n v="11798500"/>
    <n v="775984"/>
    <s v="1a54234f7c81795f4271e355943d9c170a12a279"/>
    <n v="0.26537715326557482"/>
    <n v="0.1316437448416673"/>
    <n v="-0.6600232649211939"/>
    <n v="3.4214837640218492"/>
    <n v="-0.18766259006079469"/>
    <x v="1"/>
    <n v="0.73958942598654076"/>
    <x v="2"/>
  </r>
  <r>
    <s v="0a0f38cb6edc7af27732e2303130036acf22ad46"/>
    <s v="3923b1209c6e3815169e9645492fe6156ba70971"/>
    <s v="ACTIVO"/>
    <s v="c68c074cfeb538be28c92667e7af1fc11090b603"/>
    <n v="62"/>
    <s v="KWID"/>
    <n v="2022"/>
    <s v="KWID"/>
    <s v="2e892f86d188d01ec5691b7918003dc271108083"/>
    <s v="NUEVO"/>
    <n v="84"/>
    <d v="2021-03-05T00:00:00"/>
    <d v="2028-03-05T00:00:00"/>
    <m/>
    <n v="42170000"/>
    <n v="33492000"/>
    <n v="8678000"/>
    <n v="676889"/>
    <s v="1a54234f7c81795f4271e355943d9c170a12a279"/>
    <n v="-0.31677095324603838"/>
    <n v="0.35594340338908881"/>
    <n v="-0.30432305999912118"/>
    <n v="-0.70925823767236751"/>
    <n v="-1.0384892414183671"/>
    <x v="0"/>
    <n v="0.79421389613469295"/>
    <x v="2"/>
  </r>
  <r>
    <s v="f2b244f63bf0981a42e16e6af095d689f780aa14"/>
    <s v="47085c37495b3b191ac9e97bd980521e831e74f7"/>
    <s v="ACTIVO"/>
    <s v="1e37c6928f415c93f35587957257b25f2220204d"/>
    <n v="40"/>
    <s v="SANDERO"/>
    <n v="2020"/>
    <s v="NUEVO SANDERO"/>
    <s v="2e892f86d188d01ec5691b7918003dc271108083"/>
    <s v="NUEVO"/>
    <n v="48"/>
    <d v="2019-06-05T00:00:00"/>
    <d v="2023-06-05T00:00:00"/>
    <m/>
    <n v="36573500"/>
    <n v="8573500"/>
    <n v="28000000"/>
    <n v="233618"/>
    <s v="6e6ab8d26eb45e4692f58acb34c3521235ffa21e"/>
    <n v="0.60496354873068248"/>
    <n v="-1.9426957704630159"/>
    <n v="-0.62050101992985252"/>
    <n v="-0.8104517007301677"/>
    <n v="0.97255557088134947"/>
    <x v="5"/>
    <n v="0.23441836302240693"/>
    <x v="1"/>
  </r>
  <r>
    <s v="ae50af06b5615d4b8028d188734e57ef3a223e53"/>
    <s v="856d785615d77ec5bd76636351f0ced108012110"/>
    <s v="ACTIVO"/>
    <s v="310778d9d7ff8bd657b127d2b19096397041abce"/>
    <n v="38"/>
    <s v="SANDERO"/>
    <n v="2020"/>
    <s v="NUEVO SANDERO"/>
    <s v="2e892f86d188d01ec5691b7918003dc271108083"/>
    <s v="NUEVO"/>
    <n v="84"/>
    <d v="2019-08-10T00:00:00"/>
    <d v="2026-08-10T00:00:00"/>
    <m/>
    <n v="38690000"/>
    <n v="34690000"/>
    <n v="4000000"/>
    <n v="728626"/>
    <s v="d32b2544aa3cda758f28d956500fd6e0d7981c8d"/>
    <n v="-2.0389591016762281"/>
    <n v="0.77642040628603659"/>
    <n v="-0.1067118350424142"/>
    <n v="-0.53262936398102378"/>
    <n v="-0.4197062222492236"/>
    <x v="0"/>
    <n v="0.89661411217368825"/>
    <x v="0"/>
  </r>
  <r>
    <s v="f7f045a3f755a29b468deb47cb4e7d84478da264"/>
    <s v="b204f526eeee43f6ec6178aae9119ce7b0b9bff2"/>
    <s v="ACTIVO"/>
    <s v="ac4cf0c7abcdae09914607ba0408545023141170"/>
    <n v="76"/>
    <s v="KWID"/>
    <n v="2021"/>
    <s v="KWID"/>
    <s v="2e892f86d188d01ec5691b7918003dc271108083"/>
    <s v="NUEVO"/>
    <n v="84"/>
    <d v="2020-09-16T00:00:00"/>
    <d v="2027-09-16T00:00:00"/>
    <m/>
    <n v="38990000"/>
    <n v="38990000"/>
    <n v="0"/>
    <n v="881730"/>
    <s v="e479a237a33c879450fd7f632a21723886088e64"/>
    <n v="-1.565963765135542"/>
    <n v="1.2009447865714571"/>
    <n v="0.16994387989697479"/>
    <n v="-0.98407452237973059"/>
    <n v="-1.425228628399082"/>
    <x v="0"/>
    <n v="1"/>
    <x v="0"/>
  </r>
  <r>
    <s v="d9059c4f5a64b39401d8c2f638571356f0b67a7f"/>
    <s v="04cff314fa1ed2b43b550c42ec09aecb7b5245ff"/>
    <s v="ACTIVO"/>
    <s v="322fdbee931e565cdd57911e81172d5f59b26a64"/>
    <n v="15"/>
    <s v="STEPWAY"/>
    <n v="2019"/>
    <s v="NUEVO STEPWAY"/>
    <m/>
    <s v="NUEVO"/>
    <n v="60"/>
    <d v="2018-12-27T00:00:00"/>
    <d v="2023-12-27T00:00:00"/>
    <m/>
    <n v="49000000"/>
    <n v="39000000"/>
    <n v="10000000"/>
    <n v="939354"/>
    <s v="49e3e3431e014d9c5502f38bae86dc4337782419"/>
    <n v="0.71411631870160996"/>
    <n v="0.36294232365090068"/>
    <n v="-1.5630054902718821E-2"/>
    <n v="0.3203768185861211"/>
    <n v="-3.2966835268508812E-2"/>
    <x v="3"/>
    <n v="0.79591836734693877"/>
    <x v="2"/>
  </r>
  <r>
    <s v="e2ab1a0cd6f5e04a6183a25d11e9e5ab3e38444c"/>
    <s v="3d5ea323dfb043744d1cf93b0b674612f96d7ae2"/>
    <s v="ACTIVO"/>
    <s v="d943e6d3f46ba48d12960b5edc259c16d8da2374"/>
    <n v="46"/>
    <s v="DUSTER"/>
    <n v="2020"/>
    <s v="DUSTER Servicio PÃºblico"/>
    <s v="2e892f86d188d01ec5691b7918003dc271108083"/>
    <s v="NUEVO"/>
    <n v="48"/>
    <d v="2020-01-13T00:00:00"/>
    <d v="2024-01-13T00:00:00"/>
    <m/>
    <n v="45916943"/>
    <n v="44339494"/>
    <n v="1577449"/>
    <n v="1222553"/>
    <s v="7e550c4e4136820a2fa73809cb7d39457dab78e5"/>
    <n v="-0.24400243993208681"/>
    <n v="1.059878337070568"/>
    <n v="-0.48686508529654948"/>
    <n v="-0.66370777038584761"/>
    <n v="-0.88379348662608126"/>
    <x v="5"/>
    <n v="0.96564560057928939"/>
    <x v="0"/>
  </r>
  <r>
    <s v="ceff41d62c73267d15f6033cfd0128ef241dc825"/>
    <s v="fb6879bed45b9c60fb2a1330d05f34a886c4e002"/>
    <s v="ACTIVO"/>
    <s v="5a56327f05b6ed8e8875facf6e3fe3c3e5debf50"/>
    <n v="236"/>
    <s v="LOGAN"/>
    <n v="2022"/>
    <s v="NUEVO LOGAN PH2"/>
    <s v="2e892f86d188d01ec5691b7918003dc271108083"/>
    <s v="NUEVO"/>
    <n v="84"/>
    <d v="2021-07-30T00:00:00"/>
    <d v="2028-07-30T00:00:00"/>
    <m/>
    <n v="61340000"/>
    <n v="61340000"/>
    <n v="0"/>
    <n v="1319132"/>
    <s v="373e0d63cac8bf96eefec2abf3828a28fc0aa41d"/>
    <n v="-0.207618183275111"/>
    <n v="1.2009447865714571"/>
    <n v="-0.5027963474834477"/>
    <n v="-0.12693315129668109"/>
    <n v="-0.72909773183379534"/>
    <x v="0"/>
    <n v="1"/>
    <x v="0"/>
  </r>
  <r>
    <s v="9a20bf7822e31a34257c3485e4d494caeb238b57"/>
    <s v="44807e1611abfe53984752108f077d7e040c670e"/>
    <s v="ACTIVO"/>
    <s v="d943e6d3f46ba48d12960b5edc259c16d8da2374"/>
    <n v="38"/>
    <s v="DUSTER"/>
    <n v="2021"/>
    <s v="DUSTER Servicio PÃºblico"/>
    <s v="2e892f86d188d01ec5691b7918003dc271108083"/>
    <s v="NUEVO"/>
    <n v="72"/>
    <d v="2020-10-03T00:00:00"/>
    <d v="2026-10-03T00:00:00"/>
    <m/>
    <n v="45389129"/>
    <n v="45389129"/>
    <n v="0"/>
    <n v="1086088"/>
    <s v="edec8b42d27301898d842b4436baadffcaeed7a6"/>
    <n v="-0.98381565862392861"/>
    <n v="1.2009447865714571"/>
    <n v="-0.17311355407481721"/>
    <n v="0.33955753488230289"/>
    <n v="-0.72909773183379534"/>
    <x v="1"/>
    <n v="1"/>
    <x v="0"/>
  </r>
  <r>
    <s v="710a36500118d1b39b6ffdf54eb76786a5ec15c2"/>
    <s v="3249ed4fdf3d99b4e0aca045d69b077894fbe29f"/>
    <s v="ACTIVO"/>
    <s v="f92259594cc36db09951704e2e59eef51308995c"/>
    <n v="84"/>
    <s v="SANDERO"/>
    <n v="2020"/>
    <s v="NUEVO SANDERO"/>
    <s v="2e892f86d188d01ec5691b7918003dc271108083"/>
    <s v="NUEVO"/>
    <n v="72"/>
    <d v="2019-08-26T00:00:00"/>
    <d v="2025-08-26T00:00:00"/>
    <m/>
    <n v="36190000"/>
    <n v="32571000"/>
    <n v="3619000"/>
    <n v="756019"/>
    <s v="0b9e5ef7ecdb21c3df2e91f8c180559e4790ebd3"/>
    <n v="0.47155460765510449"/>
    <n v="0.79032357974038436"/>
    <n v="0.48612183982770601"/>
    <n v="-0.80766437324348594"/>
    <n v="1.823382222238922"/>
    <x v="1"/>
    <n v="0.9"/>
    <x v="0"/>
  </r>
  <r>
    <s v="9625b50796387c0c0987f8fa31228af5aeb697c8"/>
    <s v="e79a847ed6d6ab68211d7dc92780dbe04a7b73fe"/>
    <s v="ACTIVO"/>
    <s v="7e56e2af0ef46a9f3840a5080889a18764a6b436"/>
    <n v="38"/>
    <s v="DUSTER"/>
    <n v="2022"/>
    <s v="NUEVA DUSTER"/>
    <m/>
    <s v="NUEVO"/>
    <n v="84"/>
    <d v="2022-01-14T00:00:00"/>
    <d v="2029-01-14T00:00:00"/>
    <m/>
    <n v="85800000"/>
    <n v="65800000"/>
    <n v="20000000"/>
    <n v="1453432"/>
    <s v="f00f1606f9686df6c4f674ed3907718435a75514"/>
    <n v="-0.8018943753390495"/>
    <n v="0.24378579628923661"/>
    <n v="-0.1462340800337556"/>
    <n v="0.86215555014453038"/>
    <n v="1.668686467446636"/>
    <x v="0"/>
    <n v="0.76689976689976691"/>
    <x v="2"/>
  </r>
  <r>
    <s v="a5380367b3a3c7dec6ec5bec317688f166a8b348"/>
    <s v="7471d87809f3a91429c2b96a568f25994014a27f"/>
    <s v="ACTIVO"/>
    <s v="199c6dec4e012c479e3865ff88b5346ccb60b104"/>
    <n v="246"/>
    <s v="STEPWAY"/>
    <n v="2022"/>
    <s v="NUEVO STEPWAY PH2"/>
    <s v="2e892f86d188d01ec5691b7918003dc271108083"/>
    <s v="NUEVO"/>
    <n v="84"/>
    <d v="2021-05-04T00:00:00"/>
    <d v="2028-05-04T00:00:00"/>
    <m/>
    <n v="61750000"/>
    <n v="61750000"/>
    <n v="0"/>
    <n v="1292410"/>
    <s v="f1460623c17c08451d00fb38742b8e09eea4ea70"/>
    <n v="-0.15910584106580991"/>
    <n v="1.2009447865714571"/>
    <n v="0.13042163490563341"/>
    <n v="-0.46635648759341181"/>
    <n v="-1.1931849962106531"/>
    <x v="0"/>
    <n v="1"/>
    <x v="0"/>
  </r>
  <r>
    <s v="20026eb10f3a71862568c2a205801876b6cca7e2"/>
    <s v="d2ef41bd149fb77785045dfe31e98d3e6ecc165c"/>
    <s v="ACTIVO"/>
    <s v="4ed602eda8bf7f8f674b77a7266776acb1f1dd2a"/>
    <n v="46"/>
    <s v="KWID"/>
    <n v="2020"/>
    <s v="KWID"/>
    <s v="2e892f86d188d01ec5691b7918003dc271108083"/>
    <s v="NUEVO"/>
    <n v="60"/>
    <d v="2019-07-29T00:00:00"/>
    <d v="2024-07-29T00:00:00"/>
    <m/>
    <n v="33390000"/>
    <n v="33390000"/>
    <n v="0"/>
    <n v="866715"/>
    <s v="4e5d7b0d98a26995f24bcabfb130c7187152651f"/>
    <n v="1.405417195184151"/>
    <n v="1.2009447865714571"/>
    <n v="0.14608509104060199"/>
    <n v="-0.54931515997268232"/>
    <n v="0.74051193869292065"/>
    <x v="3"/>
    <n v="1"/>
    <x v="0"/>
  </r>
  <r>
    <s v="b42ed7e205babe1afa0eb0010f00e47b428d5996"/>
    <s v="0a206b8ffd62b66961e633257afb0ac83e28e188"/>
    <s v="ACTIVO"/>
    <s v="ac4cf0c7abcdae09914607ba0408545023141170"/>
    <n v="61"/>
    <s v="KWID"/>
    <n v="2021"/>
    <s v="KWID"/>
    <s v="2e892f86d188d01ec5691b7918003dc271108083"/>
    <s v="NUEVO"/>
    <n v="84"/>
    <d v="2020-11-17T00:00:00"/>
    <d v="2027-11-17T00:00:00"/>
    <m/>
    <n v="39490000"/>
    <n v="30795350"/>
    <n v="8694650"/>
    <n v="666257"/>
    <s v="e2a340f71f5c73f21988de2198ca6d26716c2d65"/>
    <n v="-2.5119544382169132"/>
    <n v="0.29686586128055181"/>
    <n v="-0.42288979497314538"/>
    <n v="0.29782296472776432"/>
    <n v="1.7460343448427791"/>
    <x v="0"/>
    <n v="0.77982653836414284"/>
    <x v="2"/>
  </r>
  <r>
    <s v="f149d271bbb9274a27602a4159a2b07cea4f5a71"/>
    <s v="f0a74b9b732886143702251c4c3afa9757555f14"/>
    <s v="ACTIVO"/>
    <s v="d19c40609c4807762585bd10be1ea09dc899fb2b"/>
    <n v="83"/>
    <s v="USADOS"/>
    <n v="2017"/>
    <s v="USADOS MM"/>
    <m/>
    <s v="USADO"/>
    <n v="72"/>
    <d v="2021-07-05T00:00:00"/>
    <d v="2027-07-05T00:00:00"/>
    <m/>
    <n v="21000000"/>
    <n v="16000000"/>
    <n v="5000000"/>
    <n v="503512"/>
    <s v="1e97f857ff04d08f60d1d02ac426fe6cb5c11668"/>
    <n v="-0.82615054644370001"/>
    <n v="0.2232752464974746"/>
    <n v="0.2094661248883162"/>
    <n v="-0.83707336664815424"/>
    <n v="-0.49705409964536651"/>
    <x v="1"/>
    <n v="0.76190476190476186"/>
    <x v="2"/>
  </r>
  <r>
    <s v="26bec89b19dc8e1645f1276a33c484cff78c188c"/>
    <s v="3dee27d7cbe69908c7767691261b9e7701e25679"/>
    <s v="ACTIVO"/>
    <s v="6f6a0117c08d0f008a5954750a4e5d924fb1151b"/>
    <n v="7"/>
    <s v="KWID"/>
    <n v="2022"/>
    <s v="KWID"/>
    <s v="2e892f86d188d01ec5691b7918003dc271108083"/>
    <s v="NUEVO"/>
    <n v="84"/>
    <d v="2021-04-26T00:00:00"/>
    <d v="2028-04-26T00:00:00"/>
    <m/>
    <n v="41490000"/>
    <n v="40310000"/>
    <n v="1180000"/>
    <n v="911565"/>
    <s v="addfb231c73938367f7381eeb262ff07154d72ad"/>
    <n v="-0.87466288865300112"/>
    <n v="1.084161700512005"/>
    <n v="0.16994387989697479"/>
    <n v="-0.89348505144767387"/>
    <n v="-0.80644560922993824"/>
    <x v="0"/>
    <n v="0.97155941190648354"/>
    <x v="0"/>
  </r>
  <r>
    <s v="edbdf5ed2d0c84ce161902b38aba118bbc310c8a"/>
    <s v="e7a931700120f0051cd7e4ad5f5ea0d316f1bbf6"/>
    <s v="ACTIVO"/>
    <s v="124edca39b8159aadaf3c08b9fe65fc5e651b829"/>
    <n v="236"/>
    <s v="STEPWAY"/>
    <n v="2022"/>
    <s v="NUEVO STEPWAY PH2"/>
    <s v="2e892f86d188d01ec5691b7918003dc271108083"/>
    <s v="NUEVO"/>
    <n v="60"/>
    <d v="2021-06-08T00:00:00"/>
    <d v="2026-06-08T00:00:00"/>
    <m/>
    <n v="68370000"/>
    <n v="48370000"/>
    <n v="20000000"/>
    <n v="1236396"/>
    <s v="0f9b5dd1053091f7cd0591c9ce15485174f94dc7"/>
    <n v="-0.69274160536812202"/>
    <n v="-2.2884756946028211E-4"/>
    <n v="-0.85763448987790047"/>
    <n v="-0.55658252394605479"/>
    <n v="-1.270532873606796"/>
    <x v="3"/>
    <n v="0.70747403832090094"/>
    <x v="2"/>
  </r>
  <r>
    <s v="d1ad65a5bee2a211ae4207e8c1c0e47fa7f3c050"/>
    <s v="262cf6c4ddd3a084cd76375c0f4030f3c4d66b99"/>
    <s v="ACTIVO"/>
    <s v="f31c351a977af41ba851c06f3d09084b7072d4f2"/>
    <n v="84"/>
    <s v="KWID"/>
    <n v="2022"/>
    <s v="KWID"/>
    <s v="2e892f86d188d01ec5691b7918003dc271108083"/>
    <s v="NUEVO"/>
    <n v="84"/>
    <d v="2021-06-15T00:00:00"/>
    <d v="2028-06-15T00:00:00"/>
    <m/>
    <n v="42820000"/>
    <n v="42820000"/>
    <n v="0"/>
    <n v="1127852"/>
    <s v="0b9e5ef7ecdb21c3df2e91f8c180559e4790ebd3"/>
    <n v="-0.51082032208324291"/>
    <n v="1.2009447865714571"/>
    <n v="0.2094661248883162"/>
    <n v="0.33955753488230289"/>
    <n v="-1.1931849962106531"/>
    <x v="0"/>
    <n v="1"/>
    <x v="0"/>
  </r>
  <r>
    <s v="4edd349cd7f55c8f75b4dd816356dd4927f6e457"/>
    <s v="28c8ec7d407daf7fd450dc2b59805a237cb47d9a"/>
    <s v="ACTIVO"/>
    <s v="84692ffb9a41a31d85e60acfe6a8d9a056b2b99f"/>
    <n v="241"/>
    <s v="LOGAN"/>
    <n v="2019"/>
    <s v="NUEVO LOGAN"/>
    <m/>
    <s v="NUEVO"/>
    <n v="84"/>
    <d v="2018-08-31T00:00:00"/>
    <d v="2025-08-31T00:00:00"/>
    <m/>
    <n v="33562700"/>
    <n v="33437700"/>
    <n v="125000"/>
    <n v="707370"/>
    <s v="1188a05533a86f26549ae6e1af7ac4164a633741"/>
    <n v="0.76262866091091108"/>
    <n v="1.1856517228865071"/>
    <n v="-3.122814124447152E-2"/>
    <n v="-0.49926640149456952"/>
    <n v="-0.26501046745693763"/>
    <x v="0"/>
    <n v="0.99627562740780684"/>
    <x v="0"/>
  </r>
  <r>
    <s v="92ba0d917c6211f03792552d220063d48ce61f54"/>
    <s v="d987bf5440f1b36d9c631f28eef34cd68dd56633"/>
    <s v="ACTIVO"/>
    <s v="b015fc4d0ad8050efb8f4d92b7490b29a1fa8737"/>
    <n v="15"/>
    <s v="LOGAN"/>
    <n v="2022"/>
    <s v="NUEVO LOGAN PH2"/>
    <s v="2e892f86d188d01ec5691b7918003dc271108083"/>
    <s v="NUEVO"/>
    <n v="84"/>
    <d v="2021-09-27T00:00:00"/>
    <d v="2028-09-27T00:00:00"/>
    <m/>
    <n v="57950000"/>
    <n v="47960000"/>
    <n v="9990000"/>
    <n v="1056228"/>
    <s v="18eceeb5197751c2e147ee8da1b88e8ee3917f26"/>
    <n v="-1.4325548240599639"/>
    <n v="0.49307492354429311"/>
    <n v="-0.18575632502509701"/>
    <n v="-0.676612187232976"/>
    <n v="-1.657272260587511"/>
    <x v="0"/>
    <n v="0.82761000862812772"/>
    <x v="0"/>
  </r>
  <r>
    <s v="c40ec03706ba1cff4d7340179a1c57acb8788ccc"/>
    <s v="13cf9f538e78d86ba3e886c90cd3920250c9c689"/>
    <s v="ACTIVO"/>
    <s v="124edca39b8159aadaf3c08b9fe65fc5e651b829"/>
    <n v="60"/>
    <s v="LOGAN"/>
    <n v="2022"/>
    <s v="NUEVO LOGAN PH2"/>
    <s v="2e892f86d188d01ec5691b7918003dc271108083"/>
    <s v="NUEVO"/>
    <n v="60"/>
    <d v="2021-09-14T00:00:00"/>
    <d v="2026-09-14T00:00:00"/>
    <m/>
    <n v="46090000"/>
    <n v="41481000"/>
    <n v="4609000"/>
    <n v="1097872"/>
    <s v="13d22cf8336a259fb9d14907f84a2cc0d4061ae6"/>
    <n v="-0.97168757307160336"/>
    <n v="0.79032357974038436"/>
    <n v="-0.2648008150077798"/>
    <n v="-0.2399463698267017"/>
    <n v="0.66316406129677774"/>
    <x v="3"/>
    <n v="0.9"/>
    <x v="0"/>
  </r>
  <r>
    <s v="7aa21a64d03473bbf79a876dc498b26add365daf"/>
    <s v="7a82fe14ee8b49e9a43b23742cd04fc5c431a5f7"/>
    <s v="ACTIVO"/>
    <s v="4dcf3dca56083c3a0fe91be33a9bd7cd9ba0109e"/>
    <n v="291"/>
    <s v="STEPWAY"/>
    <n v="2021"/>
    <s v="NUEVO STEPWAY PH2"/>
    <s v="2e892f86d188d01ec5691b7918003dc271108083"/>
    <s v="NUEVO"/>
    <n v="60"/>
    <d v="2021-02-15T00:00:00"/>
    <d v="2026-02-15T00:00:00"/>
    <m/>
    <n v="62749000"/>
    <n v="56749000"/>
    <n v="6000000"/>
    <n v="1416164"/>
    <s v="2af90d6a2f5bbb3be191863ff06e138bd50b2305"/>
    <n v="3.4943527771394541E-2"/>
    <n v="0.80831267434872267"/>
    <n v="-0.19631864499903329"/>
    <n v="-0.33041237257287542"/>
    <n v="-1.3478807510029389"/>
    <x v="3"/>
    <n v="0.9043809463099014"/>
    <x v="0"/>
  </r>
  <r>
    <s v="ffb30745d8939b392491edd17d239aabc3de349f"/>
    <s v="182d6eadca6d77de6d526d8c6bb3f28dc8593b3f"/>
    <s v="ACTIVO"/>
    <s v="4b10e30d8c1ffba85604025ea04fa9f7bd4d9d84"/>
    <n v="46"/>
    <s v="USADOS"/>
    <n v="2017"/>
    <s v="USADOS MM"/>
    <m/>
    <s v="USADO"/>
    <n v="24"/>
    <d v="2021-11-26T00:00:00"/>
    <d v="2023-11-26T00:00:00"/>
    <m/>
    <n v="47900000"/>
    <n v="34000000"/>
    <n v="13900000"/>
    <n v="1730626"/>
    <s v="7e550c4e4136820a2fa73809cb7d39457dab78e5"/>
    <n v="-0.86253480310067587"/>
    <n v="9.3717646608289604E-3"/>
    <n v="0.60468857480173022"/>
    <n v="0.57189014272669192"/>
    <n v="0.27642467431606299"/>
    <x v="2"/>
    <n v="0.70981210855949894"/>
    <x v="2"/>
  </r>
  <r>
    <s v="67fd45eee83592ac1d094a53e6b37b4018480a44"/>
    <s v="ddb599b2a2b35bd98210d00e6bb5470b8cb327cc"/>
    <s v="ACTIVO"/>
    <s v="7e56e2af0ef46a9f3840a5080889a18764a6b436"/>
    <n v="220"/>
    <s v="LOGAN"/>
    <n v="2022"/>
    <s v="NUEVO LOGAN PH2"/>
    <m/>
    <s v="NUEVO"/>
    <n v="84"/>
    <d v="2022-04-01T00:00:00"/>
    <d v="2029-04-01T00:00:00"/>
    <m/>
    <n v="51150000"/>
    <n v="51150000"/>
    <n v="0"/>
    <n v="1194336"/>
    <s v="72be7e0b8fa040611e832ba3086abe2b5e7894bb"/>
    <n v="-0.40166755211231542"/>
    <n v="1.2009447865714571"/>
    <n v="0.60468857480173022"/>
    <n v="0.21675315645026871"/>
    <n v="-0.80644560922993824"/>
    <x v="0"/>
    <n v="1"/>
    <x v="0"/>
  </r>
  <r>
    <s v="536eeef42c3494ff66badffc5c7aa656880350a5"/>
    <s v="731ca12211bd77b56ef2b978adc8909397045c09"/>
    <s v="ACTIVO"/>
    <s v="2d59421e5abfba9ef4f865d6b4e5d0a782e5cc51"/>
    <n v="46"/>
    <s v="USADOS"/>
    <n v="2022"/>
    <s v="USADOS MM"/>
    <m/>
    <s v="USADO"/>
    <n v="72"/>
    <d v="2021-03-12T00:00:00"/>
    <d v="2027-03-12T00:00:00"/>
    <m/>
    <n v="44490000"/>
    <n v="39990000"/>
    <n v="4500000"/>
    <n v="971810"/>
    <s v="7e550c4e4136820a2fa73809cb7d39457dab78e5"/>
    <n v="-0.54720457874021866"/>
    <n v="0.78561652612195665"/>
    <n v="1.039433269706485"/>
    <n v="-0.64148913929023776"/>
    <n v="-1.1931849962106531"/>
    <x v="1"/>
    <n v="0.89885367498314228"/>
    <x v="0"/>
  </r>
  <r>
    <s v="8ca6b307dcdf22660073913ac29196c0a404513e"/>
    <s v="7e1f38cfb52dd5cdeb6217927e0b9c64a8d7b21f"/>
    <s v="ACTIVO"/>
    <s v="a77c76312e7298e8d8cbf37d37191bb75af8eded"/>
    <n v="220"/>
    <s v="DUSTER"/>
    <n v="2021"/>
    <s v="DUSTER"/>
    <s v="2e892f86d188d01ec5691b7918003dc271108083"/>
    <s v="NUEVO"/>
    <n v="84"/>
    <d v="2021-01-13T00:00:00"/>
    <d v="2028-01-13T00:00:00"/>
    <m/>
    <n v="66247250"/>
    <n v="66247250"/>
    <n v="0"/>
    <n v="1390917"/>
    <s v="9ed459202687afab5e2703e866aa192f2b1cf3cb"/>
    <n v="-0.21974626882743631"/>
    <n v="1.2009447865714571"/>
    <n v="0.16994387989697479"/>
    <n v="-0.48024466708289842"/>
    <n v="-1.11583711881451"/>
    <x v="0"/>
    <n v="1"/>
    <x v="0"/>
  </r>
  <r>
    <s v="4c04e3e3b866e37423c0a1068446d286fdd23b87"/>
    <s v="5185739fba312cf2aafe0c4e52cabbd2a0593963"/>
    <s v="ACTIVO"/>
    <s v="dbf8e48963fc4f162fe5fdf117a94083f02b1da5"/>
    <n v="84"/>
    <s v="CAPTUR"/>
    <n v="2017"/>
    <s v="CAPTUR"/>
    <m/>
    <s v="NUEVO"/>
    <n v="84"/>
    <d v="2017-02-17T00:00:00"/>
    <d v="2024-02-17T00:00:00"/>
    <m/>
    <n v="80990000"/>
    <n v="65000000"/>
    <n v="15990000"/>
    <n v="1326251"/>
    <s v="0b9e5ef7ecdb21c3df2e91f8c180559e4790ebd3"/>
    <n v="1.1022150563760189"/>
    <n v="0.39024802188089652"/>
    <n v="0.50044335765623804"/>
    <n v="-0.45541461747511752"/>
    <n v="0.74051193869292065"/>
    <x v="0"/>
    <n v="0.8025682182985554"/>
    <x v="0"/>
  </r>
  <r>
    <s v="1a64ddc61033bed6f3257be7b9912ed1233694ef"/>
    <s v="e1602a6ef7df1cc5dd0f2dc9523381f399fe81b9"/>
    <s v="ACTIVO"/>
    <s v="f92259594cc36db09951704e2e59eef51308995c"/>
    <n v="50"/>
    <s v="KOLEOS"/>
    <n v="2019"/>
    <s v="KOLEOS"/>
    <s v="2e892f86d188d01ec5691b7918003dc271108083"/>
    <s v="NUEVO"/>
    <n v="72"/>
    <d v="2019-07-24T00:00:00"/>
    <d v="2025-07-24T00:00:00"/>
    <m/>
    <n v="110700000"/>
    <n v="55350000"/>
    <n v="55350000"/>
    <n v="1246033"/>
    <s v="1d5416a29d73c5f6881c220822ee3df576447e02"/>
    <n v="0.44729843655045393"/>
    <n v="-0.85216124758390532"/>
    <n v="5.1377144922950549E-2"/>
    <n v="1.0311453276899509"/>
    <n v="0.50846830650449182"/>
    <x v="1"/>
    <n v="0.5"/>
    <x v="4"/>
  </r>
  <r>
    <s v="a11bd46c14ba2df5d380fad3856eb88dcb69d422"/>
    <s v="b188cdd09d881b30273866423f34e1da112bb8d1"/>
    <s v="ACTIVO"/>
    <s v="93758adf11c46efe844e91612cf2940e4197d07c"/>
    <n v="27"/>
    <s v="LOGAN"/>
    <n v="2019"/>
    <s v="NUEVO LOGAN"/>
    <s v="2e892f86d188d01ec5691b7918003dc271108083"/>
    <s v="NUEVO"/>
    <n v="60"/>
    <d v="2019-05-09T00:00:00"/>
    <d v="2024-05-09T00:00:00"/>
    <m/>
    <n v="36590000"/>
    <n v="22000000"/>
    <n v="14590000"/>
    <n v="523997"/>
    <s v="7c3432678acd67d2308be56e34c36d19376809f3"/>
    <n v="1.3205205963178741"/>
    <n v="-0.43637781732724418"/>
    <n v="-0.18781820054629511"/>
    <n v="-0.27637877796650578"/>
    <n v="-0.57440197704150942"/>
    <x v="3"/>
    <n v="0.60125717409128177"/>
    <x v="2"/>
  </r>
  <r>
    <s v="d11a257004b7caab1e5b242f3a07ce6e54d6fd57"/>
    <s v="94ba4a9400627e7841ddf01c86b0c0a6a86f55ee"/>
    <s v="ACTIVO"/>
    <s v="a77c76312e7298e8d8cbf37d37191bb75af8eded"/>
    <n v="61"/>
    <s v="LOGAN"/>
    <n v="2021"/>
    <s v="NUEVO LOGAN PH2"/>
    <s v="2e892f86d188d01ec5691b7918003dc271108083"/>
    <s v="NUEVO"/>
    <n v="84"/>
    <d v="2021-06-01T00:00:00"/>
    <d v="2028-06-01T00:00:00"/>
    <m/>
    <n v="43340000"/>
    <n v="44059600"/>
    <n v="0"/>
    <n v="925070"/>
    <s v="f268b19e1bfbcb40253adf266d11628fda515d56"/>
    <n v="-0.37741138100766491"/>
    <n v="1.269122686995001"/>
    <n v="0.16994387989697479"/>
    <n v="-0.8305418332341975"/>
    <n v="-1.0384892414183671"/>
    <x v="0"/>
    <n v="1.016603599446239"/>
    <x v="0"/>
  </r>
  <r>
    <s v="6153cf91b9f9aa135745a85f263ff7a28e531454"/>
    <s v="d014b47a23331bc35b54c27c6c92fca3bf3a32a7"/>
    <s v="ACTIVO"/>
    <s v="236d00d4f1760cf071da84eec797206f3746a858"/>
    <n v="27"/>
    <s v="KWID"/>
    <n v="2020"/>
    <s v="KWID"/>
    <s v="2e892f86d188d01ec5691b7918003dc271108083"/>
    <s v="NUEVO"/>
    <n v="36"/>
    <d v="2020-08-01T00:00:00"/>
    <d v="2023-08-01T00:00:00"/>
    <m/>
    <n v="31990000"/>
    <n v="3409000"/>
    <n v="28581000"/>
    <n v="104131"/>
    <s v="7c3432678acd67d2308be56e34c36d19376809f3"/>
    <n v="0.1562243832946473"/>
    <n v="-2.46769063463482"/>
    <n v="-4.4146365390986242"/>
    <n v="-0.82210550433964225"/>
    <n v="0.97255557088134947"/>
    <x v="4"/>
    <n v="0.2"/>
    <x v="3"/>
  </r>
  <r>
    <s v="f0c9b8a1b049015114dcc7a9e9d7dba4cf226c46"/>
    <s v="65ad1e98725005198d687c9dea5081deefcae40e"/>
    <s v="ACTIVO"/>
    <s v="20b407ba18a4eddeb45c9654fb2ee3a53efe58e2"/>
    <n v="61"/>
    <s v="SANDERO"/>
    <n v="2022"/>
    <s v="NUEVO SANDERO PH2"/>
    <s v="2e892f86d188d01ec5691b7918003dc271108083"/>
    <s v="NUEVO"/>
    <n v="84"/>
    <d v="2021-04-30T00:00:00"/>
    <d v="2028-04-30T00:00:00"/>
    <m/>
    <n v="46430000"/>
    <n v="47545000"/>
    <n v="0"/>
    <n v="1065778"/>
    <s v="5ff736dd5fe05d193ce7c5ec63ce711d264e48d3"/>
    <n v="0.20473672550394839"/>
    <n v="1.29955401457418"/>
    <n v="5.1377144922950549E-2"/>
    <n v="-0.49020177884765792"/>
    <n v="-0.26501046745693763"/>
    <x v="0"/>
    <n v="1.0240146457032091"/>
    <x v="0"/>
  </r>
  <r>
    <s v="c345406b4457b672078bc09b94342c2ea8179798"/>
    <s v="c09a308355ff504537caea723deed6276d5b7d69"/>
    <s v="ACTIVO"/>
    <s v="a77c76312e7298e8d8cbf37d37191bb75af8eded"/>
    <n v="236"/>
    <s v="LOGAN"/>
    <n v="2021"/>
    <s v="NUEVO LOGAN PH2"/>
    <s v="2e892f86d188d01ec5691b7918003dc271108083"/>
    <s v="NUEVO"/>
    <n v="84"/>
    <d v="2020-10-11T00:00:00"/>
    <d v="2027-10-11T00:00:00"/>
    <m/>
    <n v="42343000"/>
    <n v="33343000"/>
    <n v="9000000"/>
    <n v="717858"/>
    <s v="2a8b6c4fae0c9fc78fa226ee1e1ec2050ca4d295"/>
    <n v="-1.1657369419088079"/>
    <n v="0.32816986238572299"/>
    <n v="0.48612183982770601"/>
    <n v="-0.79119763371065222"/>
    <n v="-1.270532873606796"/>
    <x v="0"/>
    <n v="0.78745010981744323"/>
    <x v="2"/>
  </r>
  <r>
    <s v="b64073af0c423ba6de6b249fa328b840e2a372b4"/>
    <s v="c3f2afaea0d9b87414e655def7d7182d92361bed"/>
    <s v="ACTIVO"/>
    <s v="b03c331a519e3fb6e210c57f6f7646420773acf4"/>
    <n v="38"/>
    <s v="SANDERO"/>
    <n v="2020"/>
    <s v="NUEVO SANDERO PH2"/>
    <s v="2e892f86d188d01ec5691b7918003dc271108083"/>
    <s v="NUEVO"/>
    <n v="84"/>
    <d v="2020-03-19T00:00:00"/>
    <d v="2027-03-19T00:00:00"/>
    <m/>
    <n v="42190000"/>
    <n v="32190000"/>
    <n v="10000000"/>
    <n v="697369"/>
    <s v="e930ed8a49045100853f6396856eaf443e98b2ef"/>
    <n v="9.5583955533020917E-2"/>
    <n v="0.22767811951511041"/>
    <n v="0.56516632981038883"/>
    <n v="-0.70925823767236751"/>
    <n v="-0.4197062222492236"/>
    <x v="0"/>
    <n v="0.76297700876985064"/>
    <x v="2"/>
  </r>
  <r>
    <s v="ab3e609dab998b3a0555f142669142c2183c86c3"/>
    <s v="11df50eca1deb71a9898cfdea1d943d2077f756b"/>
    <s v="ACTIVO"/>
    <s v="c4f571c84dfd1be0360bdeed5c89373e15ac07b0"/>
    <n v="38"/>
    <s v="OROCH"/>
    <n v="2017"/>
    <s v="OROCH"/>
    <m/>
    <s v="NUEVO"/>
    <n v="84"/>
    <d v="2016-08-11T00:00:00"/>
    <d v="2023-08-11T00:00:00"/>
    <m/>
    <n v="64990000"/>
    <n v="63976500"/>
    <n v="1013500"/>
    <n v="1257926"/>
    <s v="e1c668f39cea1351183aec93230588a49a922376"/>
    <n v="-0.3531552099030143"/>
    <n v="1.136909612987322"/>
    <n v="2.5252861939184381E-2"/>
    <n v="-0.3424216450723519"/>
    <n v="0.89520769348520657"/>
    <x v="0"/>
    <n v="0.98440529312201874"/>
    <x v="0"/>
  </r>
  <r>
    <s v="0562f924831e0cba3444a65690908406ac4541ee"/>
    <s v="867437c7ad947f86d77f88f1d4c85461020b2802"/>
    <s v="ACTIVO"/>
    <s v="e935da9d7e1e1c40d887704d1f1a9c46f4c2f049"/>
    <n v="87"/>
    <s v="DUSTER"/>
    <n v="2021"/>
    <s v="DUSTER"/>
    <s v="2e892f86d188d01ec5691b7918003dc271108083"/>
    <s v="NUEVO"/>
    <n v="72"/>
    <d v="2020-01-10T00:00:00"/>
    <d v="2026-01-10T00:00:00"/>
    <m/>
    <n v="69040000"/>
    <n v="30395747"/>
    <n v="38644253"/>
    <n v="847961"/>
    <s v="bcea55f18d716a78cffe6d51a537622fc3feb487"/>
    <n v="-0.68061351981579676"/>
    <n v="-1.0974546635944309"/>
    <n v="0.6442108197930716"/>
    <n v="-0.27536414827767691"/>
    <n v="-1.5025765057952249"/>
    <x v="1"/>
    <n v="0.44026284762456547"/>
    <x v="4"/>
  </r>
  <r>
    <s v="ae1fbdeca1cb9881f1d658e3c6742f7284c36235"/>
    <s v="63de8e997d406e98508d0a270e34027fcef623e2"/>
    <s v="ACTIVO"/>
    <s v="310778d9d7ff8bd657b127d2b19096397041abce"/>
    <n v="15"/>
    <s v="LOGAN"/>
    <n v="2019"/>
    <s v="NUEVO LOGAN"/>
    <m/>
    <s v="NUEVO"/>
    <n v="84"/>
    <d v="2018-03-13T00:00:00"/>
    <d v="2025-03-13T00:00:00"/>
    <m/>
    <n v="42990000"/>
    <n v="38691000"/>
    <n v="4299000"/>
    <n v="946700"/>
    <s v="2d7a182e8b5fd5e1e55a138fd5fb197a2fee7158"/>
    <n v="8.3455869980695638E-2"/>
    <n v="0.79032357974038436"/>
    <n v="0.6442108197930716"/>
    <n v="-0.78206994935589713"/>
    <n v="0.19907679691992"/>
    <x v="0"/>
    <n v="0.9"/>
    <x v="0"/>
  </r>
  <r>
    <s v="43931812fef6e57f4d4ef53a3962c5583706c2f3"/>
    <s v="a39cb721ebf11d140f0330cdf50eaf8b55267f4b"/>
    <s v="ACTIVO"/>
    <s v="d70c5ad6d9927086d188b2a0af85d533acdf3336"/>
    <n v="60"/>
    <s v="SANDERO"/>
    <n v="2021"/>
    <s v="NUEVO SANDERO PH2"/>
    <s v="2e892f86d188d01ec5691b7918003dc271108083"/>
    <s v="NUEVO"/>
    <n v="24"/>
    <d v="2020-12-23T00:00:00"/>
    <d v="2022-12-23T00:00:00"/>
    <m/>
    <n v="51780000"/>
    <n v="6000000"/>
    <n v="45780000"/>
    <n v="302598"/>
    <s v="13d22cf8336a259fb9d14907f84a2cc0d4061ae6"/>
    <n v="-0.97168757307160336"/>
    <n v="-2.4294605530821731"/>
    <n v="-0.85763448987790047"/>
    <n v="-0.42382103374926111"/>
    <n v="-0.1103147126646518"/>
    <x v="2"/>
    <n v="0.2"/>
    <x v="3"/>
  </r>
  <r>
    <s v="5ddda9c9c6310f2823f2dd177a7fa8ade62fb33d"/>
    <s v="07992b17565eba12f98507aad848f1f15fcd63cd"/>
    <s v="ACTIVO"/>
    <s v="d8ba6719c0380636db59c98c13519e2866caf91f"/>
    <n v="50"/>
    <s v="SANDERO"/>
    <n v="2021"/>
    <s v="NUEVO SANDERO PH2"/>
    <s v="2e892f86d188d01ec5691b7918003dc271108083"/>
    <s v="NUEVO"/>
    <n v="48"/>
    <d v="2021-04-03T00:00:00"/>
    <d v="2025-04-03T00:00:00"/>
    <m/>
    <n v="44100000"/>
    <n v="21100000"/>
    <n v="23000000"/>
    <n v="632126"/>
    <s v="2b6df99bd30f7bb1ed920f30ad5b5072040c5336"/>
    <n v="-0.75338203312974839"/>
    <n v="-0.9406170631144084"/>
    <n v="-0.6600232649211939"/>
    <n v="0.33955753488230289"/>
    <n v="-1.7346201379836541"/>
    <x v="5"/>
    <n v="0.47845804988662133"/>
    <x v="4"/>
  </r>
  <r>
    <s v="0451831f320c34976373987965452e25f9e7a8fe"/>
    <s v="8d1fe87d4ce726369291c271e8cb0d50c88877cc"/>
    <s v="ACTIVO"/>
    <s v="b015fc4d0ad8050efb8f4d92b7490b29a1fa8737"/>
    <n v="27"/>
    <s v="OROCH"/>
    <n v="2022"/>
    <s v="OROCH"/>
    <s v="aa53c8567ff812605778a953828db0859dac88bf"/>
    <s v="NUEVO"/>
    <n v="84"/>
    <d v="2021-06-08T00:00:00"/>
    <d v="2028-06-08T00:00:00"/>
    <m/>
    <n v="80686000"/>
    <n v="51096000"/>
    <n v="29590000"/>
    <n v="1102179"/>
    <s v="fb89e69e4b80e4b8276103d586c8f44bf3e0cdc6"/>
    <n v="-1.517451422926241"/>
    <n v="-0.30492754693515312"/>
    <n v="-0.46241203996448682"/>
    <n v="0.42112187971078158"/>
    <n v="-0.34235834485308059"/>
    <x v="0"/>
    <n v="0.63326971221773298"/>
    <x v="2"/>
  </r>
  <r>
    <s v="574bc440edbe6e21793204bf0f1a679a67c0a72c"/>
    <s v="89b7c8da222f2183429484bbc2a81cb9a3d23d39"/>
    <s v="ACTIVO"/>
    <s v="d1c0dfc0ce53d56b757ad3c92ef31097fa0f2af3"/>
    <n v="236"/>
    <s v="DUSTER"/>
    <n v="2020"/>
    <s v="DUSTER"/>
    <s v="2e892f86d188d01ec5691b7918003dc271108083"/>
    <s v="NUEVO"/>
    <n v="72"/>
    <d v="2020-03-01T00:00:00"/>
    <d v="2026-03-01T00:00:00"/>
    <m/>
    <n v="49990000"/>
    <n v="24990000"/>
    <n v="25000000"/>
    <n v="614457"/>
    <s v="21a5099f22149f87b9360215c5d9ae9acd4fe6fd"/>
    <n v="-1.978318673914601"/>
    <n v="-0.85257195093140581"/>
    <n v="0.13042163490563341"/>
    <n v="0.75365954131845558"/>
    <n v="-0.80644560922993824"/>
    <x v="1"/>
    <n v="0.49989997999599922"/>
    <x v="4"/>
  </r>
  <r>
    <s v="577ec255bb1e607ae40a2a1f2d70340434b474eb"/>
    <s v="4fdc8fb3475702204e26ff7984b57ace95036efa"/>
    <s v="ACTIVO"/>
    <s v="82f94b245907520655af6b894fc9eb26f3fbe403"/>
    <n v="236"/>
    <s v="CAPTUR"/>
    <n v="2020"/>
    <s v="CAPTUR"/>
    <s v="2e892f86d188d01ec5691b7918003dc271108083"/>
    <s v="NUEVO"/>
    <n v="84"/>
    <d v="2019-07-31T00:00:00"/>
    <d v="2026-07-31T00:00:00"/>
    <m/>
    <n v="73076000"/>
    <n v="43000000"/>
    <n v="30076000"/>
    <n v="931510"/>
    <s v="d5dc515a8564af9c1f984f09918a2ce99eeb6f02"/>
    <n v="-0.51082032208324291"/>
    <n v="-0.48905513360087538"/>
    <n v="0.28851061487099899"/>
    <n v="-0.28643048229303059"/>
    <n v="-0.80644560922993824"/>
    <x v="0"/>
    <n v="0.5884284854124473"/>
    <x v="4"/>
  </r>
  <r>
    <s v="506e804a29691468470bd960bceb692056b88284"/>
    <s v="3ac1483634ca2714ee71e01aa4ae021c549fe8b2"/>
    <s v="ACTIVO"/>
    <s v="a1568956b7a009c0968355838744514999f72b98"/>
    <n v="15"/>
    <s v="STEPWAY"/>
    <n v="2020"/>
    <s v="NUEVO STEPWAY PH2"/>
    <s v="2e892f86d188d01ec5691b7918003dc271108083"/>
    <s v="NUEVO"/>
    <n v="84"/>
    <d v="2019-12-19T00:00:00"/>
    <d v="2026-12-19T00:00:00"/>
    <m/>
    <n v="51790000"/>
    <n v="42015000"/>
    <n v="9775000"/>
    <n v="881866"/>
    <s v="18eceeb5197751c2e147ee8da1b88e8ee3917f26"/>
    <n v="-0.97168757307160336"/>
    <n v="0.42592599978371137"/>
    <n v="0.84182204474977862"/>
    <n v="-0.3658042625332622"/>
    <n v="-0.80644560922993824"/>
    <x v="0"/>
    <n v="0.81125699942073759"/>
    <x v="0"/>
  </r>
  <r>
    <s v="dcee526f7086e82823e2ed19f33dc237111486b3"/>
    <s v="8f85d320a42649add498c422ad4e13abb1d2b4ae"/>
    <s v="ACTIVO"/>
    <s v="25cce98fbc96d5a13195e5f9b11ea35e84504c2e"/>
    <n v="166872296"/>
    <s v="USADOS"/>
    <n v="2018"/>
    <s v="USADOS MM"/>
    <m/>
    <s v="USADO"/>
    <n v="84"/>
    <d v="2021-05-26T00:00:00"/>
    <d v="2028-05-26T00:00:00"/>
    <m/>
    <n v="74000000"/>
    <n v="39000000"/>
    <n v="35000000"/>
    <n v="926534"/>
    <s v="a69f010680fca3bb97470fe907d42f1759ba6938"/>
    <n v="-1.311273968536711"/>
    <n v="-0.74118254303496711"/>
    <n v="0.84182204474977862"/>
    <n v="-0.79103931563359253"/>
    <n v="-1.8893158927759399"/>
    <x v="0"/>
    <n v="0.52702702702702697"/>
    <x v="4"/>
  </r>
  <r>
    <s v="9e624ac97473406653586be304c6b1aafbe3fc6b"/>
    <s v="31658232ecfc32f19b842f01c05cf02e816e8442"/>
    <s v="ACTIVO"/>
    <s v="bb3c54dae8892f509087bc145c8e669875f59702"/>
    <n v="236"/>
    <s v="STEPWAY"/>
    <n v="2019"/>
    <s v="NUEVO STEPWAY"/>
    <m/>
    <s v="NUEVO"/>
    <n v="60"/>
    <d v="2018-08-30T00:00:00"/>
    <d v="2023-08-30T00:00:00"/>
    <m/>
    <n v="46344250"/>
    <n v="26344250"/>
    <n v="20000000"/>
    <n v="683068"/>
    <s v="b522c57b2ad5bc12ca374e891604193e50995d23"/>
    <n v="1.35690485297485"/>
    <n v="-0.57110333948980196"/>
    <n v="0.1275021661903683"/>
    <n v="-0.41008586187722618"/>
    <n v="4.4381042127634142E-2"/>
    <x v="3"/>
    <n v="0.56844700259471237"/>
    <x v="4"/>
  </r>
  <r>
    <s v="1848fa858e2c425d31962c7e3862ada8a02c9413"/>
    <s v="788384a28506c763be3d9207dee5af629a27c9c5"/>
    <s v="ACTIVO"/>
    <s v="124edca39b8159aadaf3c08b9fe65fc5e651b829"/>
    <n v="38"/>
    <s v="DUSTER"/>
    <n v="2022"/>
    <s v="NUEVA DUSTER"/>
    <s v="2e892f86d188d01ec5691b7918003dc271108083"/>
    <s v="NUEVO"/>
    <n v="72"/>
    <d v="2021-10-14T00:00:00"/>
    <d v="2027-10-14T00:00:00"/>
    <m/>
    <n v="88440000"/>
    <n v="45221000"/>
    <n v="43219000"/>
    <n v="1027760"/>
    <s v="ec864d326046a09cd623dc375f247c93a8c47de2"/>
    <n v="0.32601758102720108"/>
    <n v="-0.80568546422367204"/>
    <n v="-0.93667897986058324"/>
    <n v="1.026151172332473"/>
    <n v="-0.88379348662608126"/>
    <x v="1"/>
    <n v="0.51131840796019901"/>
    <x v="4"/>
  </r>
  <r>
    <s v="76856b2950f8453eaa6052f23616e77af747c405"/>
    <s v="2a37faae3c20d05a16b8666cc1d4a2df91ceb679"/>
    <s v="ACTIVO"/>
    <s v="31ec358ac85b967aeaf27a752a58b92bcf1a8941"/>
    <n v="7"/>
    <s v="DUSTER"/>
    <n v="2021"/>
    <s v="DUSTER"/>
    <s v="2e892f86d188d01ec5691b7918003dc271108083"/>
    <s v="NUEVO"/>
    <n v="84"/>
    <d v="2020-10-26T00:00:00"/>
    <d v="2027-10-26T00:00:00"/>
    <m/>
    <n v="64448000"/>
    <n v="44448000"/>
    <n v="20000000"/>
    <n v="912762"/>
    <s v="d4fe067a31477c3902f47c94ed98e66bfafeebdb"/>
    <n v="-1.359786310746012"/>
    <n v="-7.332658517343052E-2"/>
    <n v="-0.1067118350424142"/>
    <n v="-0.54935332890111388"/>
    <n v="-0.4197062222492236"/>
    <x v="0"/>
    <n v="0.68967229394240315"/>
    <x v="2"/>
  </r>
  <r>
    <s v="2ecfe56eb5f46f7b3da8f2dba45caaaa1d595f5e"/>
    <s v="f034b398d78d70b9534f2ee743050e0079c9fb0b"/>
    <s v="ACTIVO"/>
    <s v="d70c5ad6d9927086d188b2a0af85d533acdf3336"/>
    <n v="59"/>
    <s v="STEPWAY"/>
    <n v="2021"/>
    <s v="NUEVO STEPWAY PH2"/>
    <s v="2e892f86d188d01ec5691b7918003dc271108083"/>
    <s v="NUEVO"/>
    <n v="72"/>
    <d v="2020-08-18T00:00:00"/>
    <d v="2026-08-18T00:00:00"/>
    <m/>
    <n v="54990000"/>
    <n v="54990000"/>
    <n v="0"/>
    <n v="1296421"/>
    <s v="6c55b3ba21e9cb7dc2512cad991949cb9fc0980d"/>
    <n v="-1.626604192897168"/>
    <n v="1.2009447865714571"/>
    <n v="0.60468857480173022"/>
    <n v="0.44086517282167231"/>
    <n v="-1.3478807510029389"/>
    <x v="1"/>
    <n v="1"/>
    <x v="0"/>
  </r>
  <r>
    <s v="c546310b501b00e9ed18f7d9474afd8139fe0e94"/>
    <s v="39b05b4cb54b797fecff6094336fae9e53051e82"/>
    <s v="ACTIVO"/>
    <s v="8755282562f500d9f6dcb85211a47e8d88e90dcb"/>
    <n v="241"/>
    <s v="SANDERO"/>
    <n v="2020"/>
    <s v="NUEVO SANDERO"/>
    <s v="2e892f86d188d01ec5691b7918003dc271108083"/>
    <s v="NUEVO"/>
    <n v="84"/>
    <d v="2019-06-28T00:00:00"/>
    <d v="2026-06-28T00:00:00"/>
    <m/>
    <n v="36660350"/>
    <n v="38130350"/>
    <n v="0"/>
    <n v="843906"/>
    <s v="1188a05533a86f26549ae6e1af7ac4164a633741"/>
    <n v="0.20473672550394839"/>
    <n v="1.3655949260386671"/>
    <n v="0.56516632981038883"/>
    <n v="-0.45579564295198233"/>
    <n v="-1.270532873606796"/>
    <x v="0"/>
    <n v="1.0400978168511756"/>
    <x v="0"/>
  </r>
  <r>
    <s v="026685afbfddd16ad98ed8b9a639287013ac602e"/>
    <s v="49f1e7d4717ad12071fa22b2823c53190e096706"/>
    <s v="ACTIVO"/>
    <s v="8a6f4571a08e67572a59d8ed835c01096bc4917a"/>
    <n v="15"/>
    <s v="USADOS"/>
    <n v="2019"/>
    <s v="USADOS MM"/>
    <m/>
    <s v="USADO"/>
    <n v="84"/>
    <d v="2021-04-11T00:00:00"/>
    <d v="2028-04-11T00:00:00"/>
    <m/>
    <n v="35500000"/>
    <n v="35500000"/>
    <n v="0"/>
    <n v="831329"/>
    <s v="e3a455d641b0a94ed45e3694071e55e14bbf1094"/>
    <n v="-2.2451365560657579"/>
    <n v="1.2009447865714571"/>
    <n v="0.6442108197930716"/>
    <n v="-0.11506161884328379"/>
    <n v="-1.0384892414183671"/>
    <x v="0"/>
    <n v="1"/>
    <x v="0"/>
  </r>
  <r>
    <s v="5b55f530dbf4253f802da9fbc4c18e0adb8ec0b9"/>
    <s v="b10df6eb36fec604b769140094428597439382c4"/>
    <s v="ACTIVO"/>
    <s v="cb64ab9d8b00b35f0a9e053357e9974655915201"/>
    <n v="62"/>
    <s v="TRAFIC"/>
    <n v="2020"/>
    <s v="NUEVA TRAFIC"/>
    <s v="aa53c8567ff812605778a953828db0859dac88bf"/>
    <s v="NUEVO"/>
    <n v="60"/>
    <d v="2020-07-23T00:00:00"/>
    <d v="2025-07-23T00:00:00"/>
    <m/>
    <n v="93595802"/>
    <n v="84236522"/>
    <n v="9359280"/>
    <n v="2166765"/>
    <s v="e3641dd6fa4340be1e1a0c44a89e0218e2c9b4d8"/>
    <m/>
    <n v="0.79033675004115156"/>
    <n v="0.48612183982770601"/>
    <m/>
    <m/>
    <x v="3"/>
    <n v="0.9000032074088109"/>
    <x v="0"/>
  </r>
  <r>
    <s v="999df3b281f8435638bfebf3d892a1b9ef7aefd6"/>
    <s v="c119f3ac1b81c7e698284e7884db5d6ec1c6851e"/>
    <s v="ACTIVO"/>
    <s v="a77c76312e7298e8d8cbf37d37191bb75af8eded"/>
    <n v="38"/>
    <s v="DUSTER"/>
    <n v="2021"/>
    <s v="DUSTER"/>
    <s v="2e892f86d188d01ec5691b7918003dc271108083"/>
    <s v="NUEVO"/>
    <n v="84"/>
    <d v="2021-04-01T00:00:00"/>
    <d v="2028-04-01T00:00:00"/>
    <m/>
    <n v="58900000"/>
    <n v="58900000"/>
    <n v="0"/>
    <n v="1279995"/>
    <s v="f2b6d61f97ec8f1fe44ff1e2d5c5e1ad94b895ba"/>
    <n v="-0.71699777647277252"/>
    <n v="1.2009447865714571"/>
    <n v="0.60468857480173022"/>
    <n v="-0.78863865598710903"/>
    <n v="-0.34235834485308059"/>
    <x v="0"/>
    <n v="1"/>
    <x v="0"/>
  </r>
  <r>
    <s v="5865edd223d781f8f858db48d0789622f7095578"/>
    <s v="502a37b154635da4116d37424febd49f99dc5bde"/>
    <s v="ACTIVO"/>
    <s v="f9549cb27bbedcfb8966ed57bc461cd34c30c623"/>
    <n v="48"/>
    <s v="DUSTER"/>
    <n v="2021"/>
    <s v="DUSTER"/>
    <s v="2e892f86d188d01ec5691b7918003dc271108083"/>
    <s v="NUEVO"/>
    <n v="36"/>
    <d v="2021-06-24T00:00:00"/>
    <d v="2024-06-24T00:00:00"/>
    <m/>
    <n v="69776000"/>
    <n v="19776000"/>
    <n v="50000000"/>
    <n v="687694"/>
    <s v="1aba83a2bcdc0ee0ade96b67732e7d9804307f8e"/>
    <n v="0.3745299232365023"/>
    <n v="-1.741479591660833"/>
    <n v="-0.97620122485192473"/>
    <n v="2.272232928422127"/>
    <n v="-0.65174985443765243"/>
    <x v="4"/>
    <n v="0.28342123366200411"/>
    <x v="1"/>
  </r>
  <r>
    <s v="d569ee90a543a4c0057a7fdb095672da9d50a378"/>
    <s v="a5784334608c6c5cb5943cbd0c36e7457e2663b5"/>
    <s v="ACTIVO"/>
    <s v="85ace3a84a80c0e854519914fde3b46a8c91f803"/>
    <n v="38"/>
    <s v="SANDERO"/>
    <n v="2020"/>
    <s v="NUEVO SANDERO PH2"/>
    <s v="2e892f86d188d01ec5691b7918003dc271108083"/>
    <s v="NUEVO"/>
    <n v="60"/>
    <d v="2020-01-20T00:00:00"/>
    <d v="2025-01-20T00:00:00"/>
    <m/>
    <n v="38890000"/>
    <n v="24890000"/>
    <n v="14000000"/>
    <n v="619189"/>
    <s v="ec5f24e132da7b07ae31c96208e5c5ee98fc8ca1"/>
    <n v="-2.7545161492634191"/>
    <n v="-0.2772493239029617"/>
    <n v="0.48612183982770601"/>
    <n v="-0.57630756235204339"/>
    <n v="2.210121609219637"/>
    <x v="3"/>
    <n v="0.6400102854204166"/>
    <x v="2"/>
  </r>
  <r>
    <s v="c8ccbd8555e0cb5aab2a0c5b9e4ca6aac1aad3c5"/>
    <s v="30fc22977608f9113625618acebf226fffbf8b69"/>
    <s v="ACTIVO"/>
    <s v="5ce2dbf775b694e316affcb7208ac8d2c8bacc88"/>
    <n v="62"/>
    <s v="CAPTUR"/>
    <n v="2019"/>
    <s v="CAPTUR"/>
    <m/>
    <s v="NUEVO"/>
    <n v="72"/>
    <d v="2018-10-09T00:00:00"/>
    <d v="2024-10-09T00:00:00"/>
    <m/>
    <n v="71944900"/>
    <n v="49944900"/>
    <n v="22000000"/>
    <n v="1119850"/>
    <s v="5ff736dd5fe05d193ce7c5ec63ce711d264e48d3"/>
    <n v="1.550954221812054"/>
    <n v="-5.4692034146008303E-2"/>
    <n v="-0.3972062640655224"/>
    <n v="2.2185577898392892"/>
    <n v="0.89520769348520657"/>
    <x v="1"/>
    <n v="0.6942104304822162"/>
    <x v="2"/>
  </r>
  <r>
    <s v="4324b38798f6ed6b8a975acf61128fca74e84c97"/>
    <s v="d7f01c18e08a585713e8bca64bf63d9ca1ff835c"/>
    <s v="ACTIVO"/>
    <s v="c28baa502860edb7be310d075797cf62fa51e354"/>
    <n v="49"/>
    <s v="CAPTUR"/>
    <n v="2020"/>
    <s v="CAPTUR"/>
    <s v="2e892f86d188d01ec5691b7918003dc271108083"/>
    <s v="NUEVO"/>
    <n v="72"/>
    <d v="2019-12-18T00:00:00"/>
    <d v="2025-12-18T00:00:00"/>
    <m/>
    <n v="76840000"/>
    <n v="32440000"/>
    <n v="44400000"/>
    <n v="834160"/>
    <s v="f248186f337874bbfd7745580f6a68009b7211aa"/>
    <n v="0.22899289660859901"/>
    <n v="-1.1717233007918459"/>
    <n v="-0.18575632502509701"/>
    <n v="-0.15702818970194121"/>
    <n v="0.97255557088134947"/>
    <x v="1"/>
    <n v="0.42217595002602809"/>
    <x v="4"/>
  </r>
  <r>
    <s v="ecf971f2ba6278d4e1462a53607904be13676582"/>
    <s v="5a93a20789fe92008983db132df6ddd2140c6894"/>
    <s v="ACTIVO"/>
    <s v="f747a35bf3d8e23584b9741a99ad978d61d8bb9c"/>
    <n v="236"/>
    <s v="KWID"/>
    <n v="2022"/>
    <s v="KWID"/>
    <s v="2e892f86d188d01ec5691b7918003dc271108083"/>
    <s v="NUEVO"/>
    <n v="84"/>
    <d v="2021-10-11T00:00:00"/>
    <d v="2028-10-11T00:00:00"/>
    <m/>
    <n v="45950000"/>
    <n v="45950000"/>
    <n v="0"/>
    <n v="1017954"/>
    <s v="373e0d63cac8bf96eefec2abf3828a28fc0aa41d"/>
    <n v="-0.207618183275111"/>
    <n v="1.2009447865714571"/>
    <n v="-0.1067118350424142"/>
    <n v="-4.7145487110760977E-2"/>
    <n v="-0.96114136402222416"/>
    <x v="0"/>
    <n v="1"/>
    <x v="0"/>
  </r>
  <r>
    <s v="a9a1c219417b97358a101e6d77f0c0c4cdcc7813"/>
    <s v="9414d0c4385b97f3c098bd7edc4814a999f3b576"/>
    <s v="ACTIVO"/>
    <s v="f92259594cc36db09951704e2e59eef51308995c"/>
    <n v="48"/>
    <s v="SANDERO"/>
    <n v="2020"/>
    <s v="NUEVO SANDERO"/>
    <s v="2e892f86d188d01ec5691b7918003dc271108083"/>
    <s v="NUEVO"/>
    <n v="72"/>
    <d v="2019-09-27T00:00:00"/>
    <d v="2025-09-27T00:00:00"/>
    <m/>
    <n v="36390000"/>
    <n v="31390000"/>
    <n v="5000000"/>
    <n v="728606"/>
    <s v="cafe2aba4c008cb02fee6101be7ab38b6a34f37b"/>
    <n v="-0.21974626882743631"/>
    <n v="0.6367496686392331"/>
    <n v="0.48612183982770601"/>
    <n v="-0.40390681021974201"/>
    <n v="-0.18766259006079469"/>
    <x v="1"/>
    <n v="0.86259961527892282"/>
    <x v="0"/>
  </r>
  <r>
    <s v="e638851146ca9d0105d1e2c056a2ef0a870eb969"/>
    <s v="646a85fa31440eb5533efc6ff2668416b84270bb"/>
    <s v="ACTIVO"/>
    <s v="f2e0a4c87ca5f1b7da28f8e7dd8b3b081a680871"/>
    <n v="38"/>
    <s v="SANDERO"/>
    <n v="2018"/>
    <s v="NUEVO SANDERO"/>
    <m/>
    <s v="NUEVO"/>
    <n v="84"/>
    <d v="2017-03-28T00:00:00"/>
    <d v="2024-03-28T00:00:00"/>
    <m/>
    <n v="32590000"/>
    <n v="30000000"/>
    <n v="2590000"/>
    <n v="482293"/>
    <s v="2854a56309d9d7ba374b8dd1b0c978dda4e6c07e"/>
    <n v="0.64134780538765834"/>
    <n v="0.87461495358818653"/>
    <n v="0.25429383604729511"/>
    <n v="-0.83139880865341775"/>
    <n v="-0.72909773183379534"/>
    <x v="0"/>
    <n v="0.92052776925437252"/>
    <x v="0"/>
  </r>
  <r>
    <s v="578a6ad231cf500c82345cd416eed375a68b60d4"/>
    <s v="eb0e150efad9e791d232bf96b777407853899c7d"/>
    <s v="ACTIVO"/>
    <s v="f92259594cc36db09951704e2e59eef51308995c"/>
    <n v="61"/>
    <s v="LOGAN"/>
    <n v="2020"/>
    <s v="NUEVO LOGAN"/>
    <s v="2e892f86d188d01ec5691b7918003dc271108083"/>
    <s v="NUEVO"/>
    <n v="72"/>
    <d v="2019-08-10T00:00:00"/>
    <d v="2025-08-10T00:00:00"/>
    <m/>
    <n v="45270000"/>
    <n v="30270000"/>
    <n v="15000000"/>
    <n v="702151"/>
    <s v="f1cfc4e2d3f8e9e071d8ddbdb5aab1b3ceeb1ef1"/>
    <n v="-0.75338203312974839"/>
    <n v="-0.15962912605635121"/>
    <n v="-0.54145652994716964"/>
    <n v="-0.88770196093470155"/>
    <n v="-0.34235834485308059"/>
    <x v="1"/>
    <n v="0.6686547382372432"/>
    <x v="2"/>
  </r>
  <r>
    <s v="a64195503d3104d64cbfbf65de9dcbf3f6efd139"/>
    <s v="d55f74dafc42de9b375bc0d5a82882831dd61f42"/>
    <s v="ACTIVO"/>
    <s v="c68c074cfeb538be28c92667e7af1fc11090b603"/>
    <n v="236"/>
    <s v="KWID"/>
    <n v="2021"/>
    <s v="KWID"/>
    <s v="2e892f86d188d01ec5691b7918003dc271108083"/>
    <s v="NUEVO"/>
    <n v="84"/>
    <d v="2021-10-02T00:00:00"/>
    <d v="2028-10-02T00:00:00"/>
    <m/>
    <n v="42967000"/>
    <n v="42967000"/>
    <n v="0"/>
    <n v="951870"/>
    <s v="0f9b5dd1053091f7cd0591c9ce15485174f94dc7"/>
    <n v="-1.978318673914601"/>
    <n v="1.2009447865714571"/>
    <n v="-0.1067118350424142"/>
    <n v="-0.18028169661363519"/>
    <n v="-0.80644560922993824"/>
    <x v="0"/>
    <n v="1"/>
    <x v="0"/>
  </r>
  <r>
    <s v="d4fef322cf6e3771b295c0507f31633d1e94e8b6"/>
    <s v="263cb8564a286316482a86acb5d74679e90180c1"/>
    <s v="ACTIVO"/>
    <s v="9367f8dfc8577a8785216d55f5dccaee06fce68d"/>
    <n v="49"/>
    <s v="DUSTER"/>
    <n v="2021"/>
    <s v="DUSTER Servicio PÃºblico"/>
    <s v="2e892f86d188d01ec5691b7918003dc271108083"/>
    <s v="NUEVO"/>
    <n v="72"/>
    <d v="2020-06-10T00:00:00"/>
    <d v="2026-06-10T00:00:00"/>
    <m/>
    <n v="50682756"/>
    <n v="50682756"/>
    <n v="0"/>
    <n v="1233604"/>
    <s v="87e15bf1cdf86c075c8ab551c1cd6cdf48f66158"/>
    <n v="-0.24400243993208681"/>
    <n v="1.2009447865714571"/>
    <n v="0.72325530977575447"/>
    <n v="0.27164970074291739"/>
    <n v="0.1217289195237771"/>
    <x v="1"/>
    <n v="1"/>
    <x v="0"/>
  </r>
  <r>
    <s v="cbe9ff06817661c92de6002988ca85b1a45a2049"/>
    <s v="8e2929249039eca3c8d35cf8c4786e2534f0c301"/>
    <s v="ACTIVO"/>
    <s v="15e7200da9d077d02e398bb6ca7bcc657bb1fbf3"/>
    <n v="-1"/>
    <s v="USADOS"/>
    <n v="2017"/>
    <s v="USADOS MM"/>
    <m/>
    <s v="USADO"/>
    <n v="84"/>
    <d v="2021-07-27T00:00:00"/>
    <d v="2028-07-27T00:00:00"/>
    <m/>
    <n v="29000000"/>
    <n v="29000000"/>
    <n v="0"/>
    <n v="685019"/>
    <s v="38b76f83f56a6d4ef19a8a39a7839d83344d0221"/>
    <n v="-2.099599529437854"/>
    <n v="1.2009447865714571"/>
    <n v="0.76277755476709586"/>
    <n v="-0.89246909414394293"/>
    <n v="-1.5799243831913681"/>
    <x v="0"/>
    <n v="1"/>
    <x v="0"/>
  </r>
  <r>
    <s v="12b2c25a201ecd933b80cfbc647d7acf440c8a5a"/>
    <s v="49b5e900a70bae7e2b31e8502c6cde9cb9fa18da"/>
    <s v="ACTIVO"/>
    <s v="376abf9ef1bbb145093d0247d4562bd8802aa2f6"/>
    <n v="48"/>
    <s v="CAPTUR"/>
    <n v="2022"/>
    <s v="CAPTUR"/>
    <s v="2e892f86d188d01ec5691b7918003dc271108083"/>
    <s v="NUEVO"/>
    <n v="84"/>
    <d v="2021-03-05T00:00:00"/>
    <d v="2028-03-05T00:00:00"/>
    <m/>
    <n v="79810000"/>
    <n v="58810000"/>
    <n v="21000000"/>
    <n v="1177199"/>
    <s v="1aba83a2bcdc0ee0ade96b67732e7d9804307f8e"/>
    <n v="0.43517035099812862"/>
    <n v="0.120498057658724"/>
    <n v="-0.42288979497314538"/>
    <n v="0.43249057802005852"/>
    <n v="1.2045992030697781"/>
    <x v="0"/>
    <n v="0.73687507831098864"/>
    <x v="2"/>
  </r>
  <r>
    <s v="ef007ee1c8f90c6d832900f6b8442b408bd6a338"/>
    <s v="c8994309a0e84fab51fe380743191536855f051a"/>
    <s v="ACTIVO"/>
    <s v="717ac4a931a014833e77c82ad9812385e09e88a3"/>
    <n v="38"/>
    <s v="STEPWAY"/>
    <n v="2021"/>
    <s v="NUEVO STEPWAY PH2"/>
    <s v="2e892f86d188d01ec5691b7918003dc271108083"/>
    <s v="NUEVO"/>
    <n v="27"/>
    <d v="2020-09-22T00:00:00"/>
    <d v="2022-12-22T00:00:00"/>
    <m/>
    <n v="54126850"/>
    <n v="9126850"/>
    <n v="45000000"/>
    <n v="373790"/>
    <s v="b5c4e6910594107a133dbf0cbaf1206bdb05aab1"/>
    <n v="-0.94743140196695275"/>
    <n v="-2.2128792780837481"/>
    <n v="-4.4146365390986242"/>
    <n v="-3.8466868496596578E-2"/>
    <n v="-0.34235834485308059"/>
    <x v="4"/>
    <n v="0.2"/>
    <x v="3"/>
  </r>
  <r>
    <s v="8aac745a36c1f03713804f2fb754108cff36f4d3"/>
    <s v="0d23d432c5b349dd7451dccb441382c8c887815a"/>
    <s v="ACTIVO"/>
    <s v="310778d9d7ff8bd657b127d2b19096397041abce"/>
    <n v="38"/>
    <s v="ALASKAN"/>
    <n v="2019"/>
    <s v="ALASKAN"/>
    <s v="aa53c8567ff812605778a953828db0859dac88bf"/>
    <s v="NUEVO"/>
    <n v="84"/>
    <d v="2019-04-10T00:00:00"/>
    <d v="2026-04-10T00:00:00"/>
    <m/>
    <n v="104490500"/>
    <n v="98990000"/>
    <n v="5500500"/>
    <n v="1971101"/>
    <s v="ec5f24e132da7b07ae31c96208e5c5ee98fc8ca1"/>
    <n v="0.1804805543992978"/>
    <n v="0.98478906445563608"/>
    <n v="0.2094661248883162"/>
    <n v="-0.2698761201766669"/>
    <n v="-0.80644560922993824"/>
    <x v="0"/>
    <n v="0.94735885080461857"/>
    <x v="0"/>
  </r>
  <r>
    <s v="db143c1aefa6c463e39fc7f64126754ff54e1d72"/>
    <s v="219b958a0b8a0e5de54d82da45cc9830f8dab5b2"/>
    <s v="ACTIVO"/>
    <s v="6effd9726a01d97fb90ac9a7f16ca5cd0d2646e1"/>
    <n v="49"/>
    <s v="KOLEOS"/>
    <n v="2018"/>
    <s v="KOLEOS"/>
    <m/>
    <s v="NUEVO"/>
    <n v="84"/>
    <d v="2017-06-28T00:00:00"/>
    <d v="2024-06-28T00:00:00"/>
    <m/>
    <n v="117900000"/>
    <n v="65000000"/>
    <n v="52900000"/>
    <n v="1336568"/>
    <s v="d2d2bc23d15981022aec65b1ffb2993f93c8d625"/>
    <n v="1.2720082541085731"/>
    <n v="-0.64145231617355847"/>
    <n v="0.59352425199208592"/>
    <n v="1.09972360735483"/>
    <n v="-0.18766259006079469"/>
    <x v="0"/>
    <n v="0.55131467345207807"/>
    <x v="4"/>
  </r>
  <r>
    <s v="0af93abd757a170ddc48c94eca106c3374389802"/>
    <s v="8c4cf33a6ddd674e67acf89f8d25c55baa9a9ee6"/>
    <s v="ACTIVO"/>
    <s v="124edca39b8159aadaf3c08b9fe65fc5e651b829"/>
    <n v="246"/>
    <s v="SANDERO"/>
    <n v="2022"/>
    <s v="NUEVO SANDERO PH2"/>
    <s v="2e892f86d188d01ec5691b7918003dc271108083"/>
    <s v="NUEVO"/>
    <n v="36"/>
    <d v="2021-08-30T00:00:00"/>
    <d v="2024-08-30T00:00:00"/>
    <m/>
    <n v="50848000"/>
    <n v="26842695"/>
    <n v="24005305"/>
    <n v="945627"/>
    <s v="2c0e41eacba9b3e4577a516f0ed4627915646918"/>
    <n v="-0.6442292631588209"/>
    <n v="-0.73759503986183017"/>
    <n v="-0.6600232649211939"/>
    <n v="-0.11183153178679579"/>
    <n v="-1.3478807510029389"/>
    <x v="4"/>
    <n v="0.52790070405915668"/>
    <x v="4"/>
  </r>
  <r>
    <s v="0672daf39920e0f9d9a95f14d5162576137e9ec5"/>
    <s v="410af0b324dd73fcc8a82aba250c9d338cc9a7b4"/>
    <s v="ACTIVO"/>
    <s v="af679d31140b656992f7cc41dd65553cf5b33e96"/>
    <n v="87"/>
    <s v="USADOS"/>
    <n v="2022"/>
    <s v="USADOS MM"/>
    <s v="2e892f86d188d01ec5691b7918003dc271108083"/>
    <s v="USADO"/>
    <n v="84"/>
    <d v="2021-02-08T00:00:00"/>
    <d v="2028-02-08T00:00:00"/>
    <m/>
    <n v="36500000"/>
    <n v="36500000"/>
    <n v="0"/>
    <n v="998213"/>
    <s v="bcea55f18d716a78cffe6d51a537622fc3feb487"/>
    <n v="-2.8394127481296958"/>
    <n v="1.2009447865714571"/>
    <n v="0.80229979975843724"/>
    <n v="-0.85978122383513933"/>
    <n v="-1.8893158927759399"/>
    <x v="0"/>
    <n v="1"/>
    <x v="0"/>
  </r>
  <r>
    <s v="61170a7c1ff1c9dc5af4848ca2339a6dcfbc07eb"/>
    <s v="5acbad7218efb31de69e7f0611f2579e68fb0a15"/>
    <s v="ACTIVO"/>
    <s v="d42a5de8f4df177aed40c98366cc193eafa30db8"/>
    <n v="50"/>
    <s v="DUSTER"/>
    <n v="2020"/>
    <s v="DUSTER"/>
    <s v="2e892f86d188d01ec5691b7918003dc271108083"/>
    <s v="NUEVO"/>
    <n v="72"/>
    <d v="2019-07-11T00:00:00"/>
    <d v="2025-07-11T00:00:00"/>
    <m/>
    <n v="50090000"/>
    <n v="25045000"/>
    <n v="25045000"/>
    <n v="618274"/>
    <s v="1d5416a29d73c5f6881c220822ee3df576447e02"/>
    <n v="-0.38953946655999011"/>
    <n v="-0.85216124758390532"/>
    <n v="1.185489993161002E-2"/>
    <n v="0.1736056721363107"/>
    <n v="0.89520769348520657"/>
    <x v="1"/>
    <n v="0.5"/>
    <x v="4"/>
  </r>
  <r>
    <s v="219ee3f290c9222ec3b89c76974c2db05ab7922b"/>
    <s v="dc4f34005eb1aa3a5819e43fed39b3f277cb033e"/>
    <s v="ACTIVO"/>
    <s v="ec77d5752b8cc2793a6ea70b5f1a1032e272ebbf"/>
    <n v="74"/>
    <s v="USADOS"/>
    <n v="2014"/>
    <s v="USADOS MM"/>
    <m/>
    <s v="USADO"/>
    <n v="60"/>
    <d v="2021-02-19T00:00:00"/>
    <d v="2026-02-19T00:00:00"/>
    <m/>
    <n v="23000000"/>
    <n v="23000000"/>
    <n v="0"/>
    <n v="754772"/>
    <s v="cfff2798968beabd4a75557f5efa4642e73d04b9"/>
    <n v="-0.29251478214138787"/>
    <n v="1.2009447865714571"/>
    <n v="0.84182204474977862"/>
    <n v="-0.49911505339574508"/>
    <n v="0.50846830650449182"/>
    <x v="3"/>
    <n v="1"/>
    <x v="0"/>
  </r>
  <r>
    <s v="6b40a62edec06444ff85ec7ddae430d012ba49fc"/>
    <s v="6ee6147207eedae3cc29fea4f8a9cb28ce852fa5"/>
    <s v="ACTIVO"/>
    <s v="c93985e1a5aff2af18ae43ce6da3c9e318eea67e"/>
    <n v="38"/>
    <s v="USADOS"/>
    <n v="2018"/>
    <s v="USADOS MM"/>
    <m/>
    <s v="USADO"/>
    <n v="72"/>
    <d v="2021-01-29T00:00:00"/>
    <d v="2027-01-29T00:00:00"/>
    <m/>
    <n v="81000000"/>
    <n v="50000000"/>
    <n v="31000000"/>
    <n v="1175513"/>
    <s v="4945c5884e21e46d99e0d56ad1a4fbcffe8da479"/>
    <n v="-2.099599529437854"/>
    <n v="-0.37056847414005523"/>
    <n v="0.56516632981038883"/>
    <n v="-0.26284772688564872"/>
    <n v="-0.57440197704150942"/>
    <x v="1"/>
    <n v="0.61728395061728392"/>
    <x v="2"/>
  </r>
  <r>
    <s v="92244eda1ea11aeeb8b011d3e38ac51d48ba358d"/>
    <s v="a794379eb9363fc87f17fe2402e9b88b35579018"/>
    <s v="ACTIVO"/>
    <s v="1dba5f65a4ace50946aaf5539428c8ec727712e3"/>
    <n v="15"/>
    <s v="KWID"/>
    <n v="2020"/>
    <s v="KWID"/>
    <s v="2e892f86d188d01ec5691b7918003dc271108083"/>
    <s v="NUEVO"/>
    <n v="84"/>
    <d v="2019-11-27T00:00:00"/>
    <d v="2026-11-27T00:00:00"/>
    <m/>
    <n v="31490000"/>
    <n v="31720000"/>
    <n v="0"/>
    <n v="641931"/>
    <s v="49e3e3431e014d9c5502f38bae86dc4337782419"/>
    <n v="-2.1844961283041311"/>
    <n v="1.2309361735422879"/>
    <n v="0.40062731946243602"/>
    <n v="-0.13195518656710031"/>
    <n v="0.19907679691992"/>
    <x v="0"/>
    <n v="1.0073039060019053"/>
    <x v="0"/>
  </r>
  <r>
    <s v="6b8fedb10f67cf41609623a6867f842a362a96fd"/>
    <s v="97d71eb851d10f69dcd51776c83b98e01c2f7e08"/>
    <s v="ACTIVO"/>
    <s v="ac4cf0c7abcdae09914607ba0408545023141170"/>
    <n v="246"/>
    <s v="KWID"/>
    <n v="2021"/>
    <s v="KWID"/>
    <s v="2e892f86d188d01ec5691b7918003dc271108083"/>
    <s v="NUEVO"/>
    <n v="84"/>
    <d v="2020-12-18T00:00:00"/>
    <d v="2027-12-18T00:00:00"/>
    <m/>
    <n v="40153000"/>
    <n v="40620000"/>
    <n v="0"/>
    <n v="899875"/>
    <s v="f1460623c17c08451d00fb38742b8e09eea4ea70"/>
    <n v="-0.69274160536812202"/>
    <n v="1.248702140589864"/>
    <n v="-0.1067118350424142"/>
    <n v="0.38652191203941871"/>
    <n v="-0.49705409964536651"/>
    <x v="0"/>
    <n v="1.0116305132866785"/>
    <x v="0"/>
  </r>
  <r>
    <s v="59f81199f744073c5dc7dc0cd9d7b2e476eed8ca"/>
    <s v="ee3612a4eb3fb85708de486300e51478542b34a6"/>
    <s v="ACTIVO"/>
    <s v="b015fc4d0ad8050efb8f4d92b7490b29a1fa8737"/>
    <n v="220"/>
    <s v="SANDERO"/>
    <n v="2022"/>
    <s v="NUEVO SANDERO PH2"/>
    <s v="2e892f86d188d01ec5691b7918003dc271108083"/>
    <s v="NUEVO"/>
    <n v="84"/>
    <d v="2021-09-15T00:00:00"/>
    <d v="2028-09-15T00:00:00"/>
    <m/>
    <n v="53100000"/>
    <n v="53100000"/>
    <n v="0"/>
    <n v="1200796"/>
    <s v="ac92350126d152ccb4ac42b6b52f4b91a494ae4b"/>
    <n v="-0.54720457874021866"/>
    <n v="1.2009447865714571"/>
    <n v="0.16994387989697479"/>
    <n v="0.40281871686480059"/>
    <n v="1.3592949578620639"/>
    <x v="0"/>
    <n v="1"/>
    <x v="0"/>
  </r>
  <r>
    <s v="d1223d643937a9e39ff9338aa814f2ea2f308e33"/>
    <s v="ba91764359d6129cae6a7289cc0d82c1fa3b4121"/>
    <s v="ACTIVO"/>
    <s v="5a56327f05b6ed8e8875facf6e3fe3c3e5debf50"/>
    <n v="7"/>
    <s v="KWID"/>
    <n v="2022"/>
    <s v="KWID"/>
    <s v="2e892f86d188d01ec5691b7918003dc271108083"/>
    <s v="NUEVO"/>
    <n v="84"/>
    <d v="2021-06-15T00:00:00"/>
    <d v="2028-06-15T00:00:00"/>
    <m/>
    <n v="42568000"/>
    <n v="43968000"/>
    <n v="0"/>
    <n v="1077073"/>
    <s v="986fcbacb15e3271088bb826891fe61d934ad7da"/>
    <n v="-1.4810671662692649"/>
    <n v="1.3359921671304451"/>
    <n v="-0.60932610515855079"/>
    <n v="-0.60437666041690052"/>
    <n v="-3.2966835268508812E-2"/>
    <x v="0"/>
    <n v="1.0328885547829356"/>
    <x v="0"/>
  </r>
  <r>
    <s v="f2dbcd608239f053ad8ed264b495c0d24cecde13"/>
    <s v="3107eafa30e611497d46726adb9b46aa343bf4a2"/>
    <s v="ACTIVO"/>
    <s v="8755282562f500d9f6dcb85211a47e8d88e90dcb"/>
    <n v="59"/>
    <s v="DUSTER"/>
    <n v="2020"/>
    <s v="DUSTER"/>
    <s v="2e892f86d188d01ec5691b7918003dc271108083"/>
    <s v="NUEVO"/>
    <n v="84"/>
    <d v="2019-06-28T00:00:00"/>
    <d v="2026-06-28T00:00:00"/>
    <m/>
    <n v="48990000"/>
    <n v="28990000"/>
    <n v="20000000"/>
    <n v="618418"/>
    <s v="dc07912f5d15c97d02d6d510bd9579fe85bc5dde"/>
    <n v="-3.1789991435948028"/>
    <n v="-0.47540225090995741"/>
    <n v="9.0899389914291959E-2"/>
    <n v="-0.92932899428218074"/>
    <n v="-0.1103147126646518"/>
    <x v="0"/>
    <n v="0.59175341906511536"/>
    <x v="4"/>
  </r>
  <r>
    <s v="1f9106b65650f4c8d8eab4dfdc50f78729fef11c"/>
    <s v="019cdecff4b17b315940a3e009d7745fb2aa75df"/>
    <s v="ACTIVO"/>
    <s v="b0172f2d8be6898a8279a253de8c69dcba4d0e5d"/>
    <n v="38"/>
    <s v="STEPWAY"/>
    <n v="2019"/>
    <s v="NUEVO STEPWAY"/>
    <s v="2e892f86d188d01ec5691b7918003dc271108083"/>
    <s v="NUEVO"/>
    <n v="60"/>
    <d v="2019-02-13T00:00:00"/>
    <d v="2024-02-13T00:00:00"/>
    <m/>
    <n v="47690000"/>
    <n v="31690000"/>
    <n v="16000000"/>
    <n v="761799"/>
    <s v="d1a8b93c71ab09ed858e70067adbb9bb41577875"/>
    <n v="1.235623997451597"/>
    <n v="-0.17668979285759739"/>
    <n v="-4.5703321561530667E-2"/>
    <n v="1.159951521190056"/>
    <n v="0.19907679691992"/>
    <x v="3"/>
    <n v="0.66449989515621721"/>
    <x v="2"/>
  </r>
  <r>
    <s v="316e359def120d3ed1374729d6b30992c2fe5f16"/>
    <s v="fccef350c5675bc8db5faca5f7262732d9f4f29f"/>
    <s v="ACTIVO"/>
    <s v="1ff25d27b02cec75af9b69c7b7ee096d87a6e4b7"/>
    <n v="61"/>
    <s v="DUSTER"/>
    <n v="2022"/>
    <s v="NUEVA DUSTER"/>
    <s v="2e892f86d188d01ec5691b7918003dc271108083"/>
    <s v="NUEVO"/>
    <n v="72"/>
    <d v="2021-03-09T00:00:00"/>
    <d v="2027-03-09T00:00:00"/>
    <m/>
    <n v="86230000"/>
    <n v="36000000"/>
    <n v="50230000"/>
    <n v="693305"/>
    <s v="9659fb85b885d6b16d4aadcd72528889806a6146"/>
    <n v="0.31388949547487588"/>
    <n v="-1.190972553000011"/>
    <n v="-0.64795858584840205"/>
    <n v="7.6538093903185797E-3"/>
    <n v="0.1217289195237771"/>
    <x v="1"/>
    <n v="0.41748811318566625"/>
    <x v="4"/>
  </r>
  <r>
    <s v="7d079355910b45217043866ca2499f6996dc4f31"/>
    <s v="73dbda5a9d804985a5cfcf46ea636d7c94842e0f"/>
    <s v="ACTIVO"/>
    <s v="2f1f55f7d5e4638dee5a1a64ea8954c3ffe4902c"/>
    <n v="46"/>
    <s v="LOGAN"/>
    <n v="2018"/>
    <s v="NUEVO LOGAN"/>
    <m/>
    <s v="NUEVO"/>
    <n v="84"/>
    <d v="2017-12-15T00:00:00"/>
    <d v="2024-12-15T00:00:00"/>
    <m/>
    <n v="33800000"/>
    <n v="27800000"/>
    <n v="6000000"/>
    <n v="612361"/>
    <s v="dc07912f5d15c97d02d6d510bd9579fe85bc5dde"/>
    <n v="1.0415746286143921"/>
    <n v="0.47203140166422752"/>
    <n v="1.434655719619899"/>
    <n v="-0.35407212964457152"/>
    <n v="-0.72909773183379534"/>
    <x v="0"/>
    <n v="0.8224852071005917"/>
    <x v="0"/>
  </r>
  <r>
    <s v="4907f60dd980d42cb6a5c1bbe6f305f484773e11"/>
    <s v="87840245857e915ec50c7b8f9607afb3e7750941"/>
    <s v="ACTIVO"/>
    <s v="a77c76312e7298e8d8cbf37d37191bb75af8eded"/>
    <n v="61"/>
    <s v="SANDERO"/>
    <n v="2021"/>
    <s v="NUEVO SANDERO PH2"/>
    <s v="2e892f86d188d01ec5691b7918003dc271108083"/>
    <s v="NUEVO"/>
    <n v="84"/>
    <d v="2020-04-12T00:00:00"/>
    <d v="2027-04-12T00:00:00"/>
    <m/>
    <n v="42490000"/>
    <n v="16000000"/>
    <n v="26490000"/>
    <n v="313120"/>
    <s v="f268b19e1bfbcb40253adf266d11628fda515d56"/>
    <n v="3.4943527771394541E-2"/>
    <n v="-1.3590353896947489"/>
    <n v="-0.69954550991253528"/>
    <n v="2.710336770414886E-2"/>
    <n v="-1.0384892414183671"/>
    <x v="0"/>
    <n v="0.37655919039774066"/>
    <x v="1"/>
  </r>
  <r>
    <s v="8ab7eb0a543989cd721b723fb5c39de1f50d52d5"/>
    <s v="9246dab1cee5721b74367cdab174886fd8cdd15c"/>
    <s v="ACTIVO"/>
    <s v="c68c074cfeb538be28c92667e7af1fc11090b603"/>
    <n v="76"/>
    <s v="KWID"/>
    <n v="2021"/>
    <s v="KWID"/>
    <s v="2e892f86d188d01ec5691b7918003dc271108083"/>
    <s v="NUEVO"/>
    <n v="84"/>
    <d v="2021-01-02T00:00:00"/>
    <d v="2028-01-02T00:00:00"/>
    <m/>
    <n v="41310000"/>
    <n v="41310000"/>
    <n v="0"/>
    <n v="915161"/>
    <s v="977d2d7691d404ed0e63704ec1471b1a8671ac9d"/>
    <n v="-1.0323280008332301"/>
    <n v="1.2009447865714571"/>
    <n v="-0.1067118350424142"/>
    <n v="-0.7313653491162122"/>
    <n v="-1.9666637701720819"/>
    <x v="0"/>
    <n v="1"/>
    <x v="0"/>
  </r>
  <r>
    <s v="750cd604d939bb92171232aad254cd247a1eb1cc"/>
    <s v="2d46b495b2f1aa930b64c9ae5d9647ce3a29274f"/>
    <s v="ACTIVO"/>
    <s v="5ce2dbf775b694e316affcb7208ac8d2c8bacc88"/>
    <n v="246"/>
    <s v="SANDERO"/>
    <n v="2019"/>
    <s v="NUEVO SANDERO"/>
    <m/>
    <s v="NUEVO"/>
    <n v="36"/>
    <d v="2018-08-30T00:00:00"/>
    <d v="2021-08-30T00:00:00"/>
    <m/>
    <n v="33990000"/>
    <n v="10197000"/>
    <n v="23793000"/>
    <n v="497784"/>
    <s v="f1460623c17c08451d00fb38742b8e09eea4ea70"/>
    <n v="-0.42592372321696592"/>
    <n v="-1.6734036612460499"/>
    <n v="-1.7783012347266991"/>
    <n v="-0.482560359375656"/>
    <n v="1.5139907126543499"/>
    <x v="4"/>
    <n v="0.3"/>
    <x v="1"/>
  </r>
  <r>
    <s v="793913b26c93d3f7c01293c2fb84d6403f4c9b6e"/>
    <s v="10ac6816265fe601b2f47fa657b4cac51f08a4b3"/>
    <s v="ACTIVO"/>
    <s v="58464c00dc8337ea9400e9dbf885ffffcb81c578"/>
    <n v="220"/>
    <s v="KWID"/>
    <n v="2021"/>
    <s v="KWID"/>
    <s v="2e892f86d188d01ec5691b7918003dc271108083"/>
    <s v="NUEVO"/>
    <n v="72"/>
    <d v="2020-05-11T00:00:00"/>
    <d v="2026-05-11T00:00:00"/>
    <m/>
    <n v="39450000"/>
    <n v="39450000"/>
    <n v="0"/>
    <n v="919773"/>
    <s v="d5dc515a8564af9c1f984f09918a2ce99eeb6f02"/>
    <n v="-0.75338203312974839"/>
    <n v="1.2009447865714571"/>
    <n v="0.44659959483636458"/>
    <n v="-0.49551223845552972"/>
    <n v="-1.5025765057952249"/>
    <x v="1"/>
    <n v="1"/>
    <x v="0"/>
  </r>
  <r>
    <s v="0db6b40550a739b10ac76d7451fca19f77740de4"/>
    <s v="fb9d4e6bd35ebe22e048421c041a845040fd96dd"/>
    <s v="ACTIVO"/>
    <s v="b015fc4d0ad8050efb8f4d92b7490b29a1fa8737"/>
    <n v="61"/>
    <s v="SANDERO"/>
    <n v="2022"/>
    <s v="NUEVO SANDERO PH2"/>
    <s v="2e892f86d188d01ec5691b7918003dc271108083"/>
    <s v="NUEVO"/>
    <n v="84"/>
    <d v="2021-07-16T00:00:00"/>
    <d v="2028-07-16T00:00:00"/>
    <m/>
    <n v="45390000"/>
    <n v="40851000"/>
    <n v="4539000"/>
    <n v="891732"/>
    <s v="7ff7deeb7eff0b09f4dc8ce4bdcc24fc3c9a3b52"/>
    <n v="-0.86253480310067587"/>
    <n v="0.79032357974038436"/>
    <n v="-0.30432305999912118"/>
    <n v="-0.39726873570990229"/>
    <n v="-0.96114136402222416"/>
    <x v="0"/>
    <n v="0.9"/>
    <x v="0"/>
  </r>
  <r>
    <s v="ee6b41a907e410c8b8a2203f0322e38aa7b34b20"/>
    <s v="52920b7a0685c2b44dcde7318e84241e4bf1f52a"/>
    <s v="ACTIVO"/>
    <s v="57c290d469ca74f029dc7c059266c8d55a054a4b"/>
    <n v="38"/>
    <s v="LOGAN"/>
    <n v="2017"/>
    <s v="NUEVO LOGAN"/>
    <m/>
    <s v="NUEVO"/>
    <n v="84"/>
    <d v="2016-09-12T00:00:00"/>
    <d v="2023-09-12T00:00:00"/>
    <m/>
    <n v="37940000"/>
    <n v="30940000"/>
    <n v="7000000"/>
    <n v="527974"/>
    <s v="d7fd93f30f09d2f3f73418e3c060e65d41168348"/>
    <n v="0.99306228640509131"/>
    <n v="0.44334108393110139"/>
    <n v="0.18066626496312641"/>
    <n v="-0.87189106316343989"/>
    <n v="-0.96114136402222416"/>
    <x v="0"/>
    <n v="0.81549815498154976"/>
    <x v="0"/>
  </r>
  <r>
    <s v="7849468c4488c20bd9a58808d19d11ada8945535"/>
    <s v="5e978856d3c2f8e6fe1d2e9bb6451d5e99c1e957"/>
    <s v="ACTIVO"/>
    <s v="1a40330e0c1910a089543270536f2ed114a0c345"/>
    <n v="291"/>
    <s v="STEPWAY"/>
    <n v="2021"/>
    <s v="NUEVO STEPWAY PH2"/>
    <s v="2e892f86d188d01ec5691b7918003dc271108083"/>
    <s v="NUEVO"/>
    <n v="72"/>
    <d v="2021-12-01T00:00:00"/>
    <d v="2027-12-01T00:00:00"/>
    <m/>
    <n v="60390000"/>
    <n v="30195000"/>
    <n v="30195000"/>
    <n v="774541"/>
    <s v="2af90d6a2f5bbb3be191863ff06e138bd50b2305"/>
    <n v="-0.30464286769371318"/>
    <n v="-0.85216124758390532"/>
    <n v="0.24898836987965761"/>
    <n v="-0.22295289908151211"/>
    <n v="0.27642467431606299"/>
    <x v="1"/>
    <n v="0.5"/>
    <x v="4"/>
  </r>
  <r>
    <s v="4afd3a17cb7bcca174989eae20b4db887c256433"/>
    <s v="a1c1ba26f5cd90ea9c5d6c8e211b94aba8cec19d"/>
    <s v="ACTIVO"/>
    <s v="8d3a24744093455287e93feda3eb9991acdae36e"/>
    <n v="74"/>
    <s v="SANDERO"/>
    <n v="2019"/>
    <s v="NUEVO SANDERO"/>
    <m/>
    <s v="NUEVO"/>
    <n v="84"/>
    <d v="2018-10-12T00:00:00"/>
    <d v="2025-10-12T00:00:00"/>
    <m/>
    <n v="33530000"/>
    <n v="26824000"/>
    <n v="6706000"/>
    <n v="590062"/>
    <s v="dc07912f5d15c97d02d6d510bd9579fe85bc5dde"/>
    <n v="0.38665800878882761"/>
    <n v="0.37970237290931202"/>
    <n v="0.48612183982770601"/>
    <n v="-0.28895195489559322"/>
    <n v="0.58581618390063472"/>
    <x v="0"/>
    <n v="0.8"/>
    <x v="2"/>
  </r>
  <r>
    <s v="ab7e2098a324b158325bd27608afaadb753d63fb"/>
    <s v="171a82f0d0250986df17786d9f9ca29621754533"/>
    <s v="ACTIVO"/>
    <s v="b0172f2d8be6898a8279a253de8c69dcba4d0e5d"/>
    <n v="61"/>
    <s v="SANDERO"/>
    <n v="2019"/>
    <s v="NUEVO SANDERO"/>
    <s v="2e892f86d188d01ec5691b7918003dc271108083"/>
    <s v="NUEVO"/>
    <n v="36"/>
    <d v="2019-08-02T00:00:00"/>
    <d v="2022-08-02T00:00:00"/>
    <m/>
    <n v="37290000"/>
    <n v="15290000"/>
    <n v="22000000"/>
    <n v="517458"/>
    <s v="f268b19e1bfbcb40253adf266d11628fda515d56"/>
    <n v="0.93242185864346494"/>
    <n v="-1.221599206532215"/>
    <n v="-0.8236599824159937"/>
    <n v="-0.1851022663226807"/>
    <n v="-0.26501046745693763"/>
    <x v="4"/>
    <n v="0.41002949852507375"/>
    <x v="4"/>
  </r>
  <r>
    <s v="1cddb35c00766931bda3c57366317b428529bda0"/>
    <s v="14b52116214f1a13f54a0791f6d1b47369303bce"/>
    <s v="ACTIVO"/>
    <s v="717ac4a931a014833e77c82ad9812385e09e88a3"/>
    <n v="60"/>
    <s v="LOGAN"/>
    <n v="2021"/>
    <s v="NUEVO LOGAN PH2"/>
    <s v="2e892f86d188d01ec5691b7918003dc271108083"/>
    <s v="NUEVO"/>
    <n v="29"/>
    <d v="2020-01-09T00:00:00"/>
    <d v="2022-06-09T00:00:00"/>
    <m/>
    <n v="52670000"/>
    <n v="26335000"/>
    <n v="26335000"/>
    <n v="1011284"/>
    <s v="002cf26c2c656a51db8195e4bd8bbcee3903d748"/>
    <n v="-1.092968428594856"/>
    <n v="-0.85216124758390532"/>
    <n v="-4.4146365390986242"/>
    <n v="-0.1582980533556736"/>
    <n v="0.27642467431606299"/>
    <x v="4"/>
    <n v="0.5"/>
    <x v="4"/>
  </r>
  <r>
    <s v="23a18d36a4672f2ad3e634fc1a56127cf7c46dd1"/>
    <s v="3a9a9bb375dc379a115e1def7d24a3984c56d398"/>
    <s v="ACTIVO"/>
    <s v="58464c00dc8337ea9400e9dbf885ffffcb81c578"/>
    <n v="60"/>
    <s v="KWID"/>
    <n v="2021"/>
    <s v="KWID"/>
    <s v="2e892f86d188d01ec5691b7918003dc271108083"/>
    <s v="NUEVO"/>
    <n v="72"/>
    <d v="2020-12-18T00:00:00"/>
    <d v="2026-12-18T00:00:00"/>
    <m/>
    <n v="38490000"/>
    <n v="38490000"/>
    <n v="0"/>
    <n v="909942"/>
    <s v="13d22cf8336a259fb9d14907f84a2cc0d4061ae6"/>
    <n v="-0.4986922365309176"/>
    <n v="1.2009447865714571"/>
    <n v="0.6442108197930716"/>
    <n v="0.33955753488230289"/>
    <n v="-1.0384892414183671"/>
    <x v="1"/>
    <n v="1"/>
    <x v="0"/>
  </r>
  <r>
    <s v="e41b391ec3a9ebededb56fc366c18ff99a061a72"/>
    <s v="ea08cd95e169cee3e45d165ff998180f00377062"/>
    <s v="ACTIVO"/>
    <s v="124edca39b8159aadaf3c08b9fe65fc5e651b829"/>
    <n v="220"/>
    <s v="STEPWAY"/>
    <n v="2022"/>
    <s v="NUEVO STEPWAY PH2"/>
    <s v="2e892f86d188d01ec5691b7918003dc271108083"/>
    <s v="NUEVO"/>
    <n v="60"/>
    <d v="2021-06-10T00:00:00"/>
    <d v="2026-06-10T00:00:00"/>
    <m/>
    <n v="65807327"/>
    <n v="35807327"/>
    <n v="30000000"/>
    <n v="908869"/>
    <s v="72be7e0b8fa040611e832ba3086abe2b5e7894bb"/>
    <n v="-2.4998263526645879"/>
    <n v="-0.67097993161868819"/>
    <n v="-0.97620122485192473"/>
    <n v="0.34121705350976278"/>
    <n v="-1.0384892414183671"/>
    <x v="3"/>
    <n v="0.54412371133080673"/>
    <x v="4"/>
  </r>
  <r>
    <s v="02ce218d16aef1f0880a7577a42081ddbd29e5a2"/>
    <s v="4e9a7bc8bb4cf1077f69c953561331d99c7ebdf5"/>
    <s v="ACTIVO"/>
    <s v="c037df174ea56656e3f2727cd283ca029d539c32"/>
    <n v="15"/>
    <s v="SANDERO"/>
    <n v="2020"/>
    <s v="NUEVO SANDERO"/>
    <s v="2e892f86d188d01ec5691b7918003dc271108083"/>
    <s v="NUEVO"/>
    <n v="84"/>
    <d v="2019-11-13T00:00:00"/>
    <d v="2026-11-13T00:00:00"/>
    <m/>
    <n v="46990000"/>
    <n v="47958989"/>
    <n v="0"/>
    <n v="1006625"/>
    <s v="49e3e3431e014d9c5502f38bae86dc4337782419"/>
    <n v="-1.978318673914601"/>
    <n v="1.2856197030613561"/>
    <n v="0.84182204474977862"/>
    <n v="-0.25948852927994431"/>
    <n v="-0.26501046745693763"/>
    <x v="0"/>
    <n v="1.0206211747180252"/>
    <x v="0"/>
  </r>
  <r>
    <s v="b54eee69cd5571f5c28e94f8a095d2c65efda546"/>
    <s v="c45dff9287273370e418b8773fcd8e7198d81c2c"/>
    <s v="ACTIVO"/>
    <s v="a77c76312e7298e8d8cbf37d37191bb75af8eded"/>
    <n v="38"/>
    <s v="CAPTUR"/>
    <n v="2021"/>
    <s v="CAPTUR"/>
    <s v="2e892f86d188d01ec5691b7918003dc271108083"/>
    <s v="NUEVO"/>
    <n v="84"/>
    <d v="2020-07-31T00:00:00"/>
    <d v="2027-07-31T00:00:00"/>
    <m/>
    <n v="77890000"/>
    <n v="77890000"/>
    <n v="0"/>
    <n v="1697947"/>
    <s v="76c9cd8386f602314b92c098d88f738459249279"/>
    <n v="-0.83827863199602526"/>
    <n v="1.2009447865714571"/>
    <n v="0.6442108197930716"/>
    <n v="1.582056390255272"/>
    <n v="0.19907679691992"/>
    <x v="0"/>
    <n v="1"/>
    <x v="0"/>
  </r>
  <r>
    <s v="3c08bd66a54b2c92fa82b611ba11e369ec181792"/>
    <s v="d463ca4d58a427b47ca8973e388132d375c9ea8d"/>
    <s v="ACTIVO"/>
    <s v="648f722be1d1b51659959d127008a24b42a289bb"/>
    <n v="61"/>
    <s v="SANDERO"/>
    <n v="2017"/>
    <s v="NUEVO SANDERO"/>
    <m/>
    <s v="NUEVO"/>
    <n v="72"/>
    <d v="2016-10-19T00:00:00"/>
    <d v="2022-10-19T00:00:00"/>
    <m/>
    <n v="38000000"/>
    <n v="31902000"/>
    <n v="6098000"/>
    <n v="556660"/>
    <s v="c9ac93af7de54e59c26cb0895d1f827e03675192"/>
    <n v="-0.68061351981579676"/>
    <n v="0.54200580781990937"/>
    <n v="-0.17026277502134651"/>
    <n v="-0.7961718748446005"/>
    <n v="-0.49705409964536651"/>
    <x v="1"/>
    <n v="0.83952631578947368"/>
    <x v="0"/>
  </r>
  <r>
    <s v="2656187fb52f1258efd17543c7303a9e62356741"/>
    <s v="aac45472ef5323feb16de3051973205ecec83771"/>
    <s v="ACTIVO"/>
    <s v="199c6dec4e012c479e3865ff88b5346ccb60b104"/>
    <n v="241"/>
    <s v="CAPTUR"/>
    <n v="2022"/>
    <s v="CAPTUR"/>
    <s v="2e892f86d188d01ec5691b7918003dc271108083"/>
    <s v="NUEVO"/>
    <n v="84"/>
    <d v="2021-03-24T00:00:00"/>
    <d v="2028-03-24T00:00:00"/>
    <m/>
    <n v="82034000"/>
    <n v="84734000"/>
    <n v="0"/>
    <n v="1779063"/>
    <s v="c36fae75981762fd8cd742d3ffe18d4e21879c91"/>
    <n v="-2.9243093469959729"/>
    <n v="1.336093293098493"/>
    <n v="0.16994387989697479"/>
    <n v="0.15935505377858691"/>
    <n v="-0.49705409964536651"/>
    <x v="0"/>
    <n v="1.0329131823390301"/>
    <x v="0"/>
  </r>
  <r>
    <s v="6aa88c384ef7dac559223bbf50b5e481a72cf057"/>
    <s v="395ddc78fb9c6ab9d968cb6d2f9e45f5e72a9531"/>
    <s v="ACTIVO"/>
    <s v="c28baa502860edb7be310d075797cf62fa51e354"/>
    <n v="62"/>
    <s v="DUSTER"/>
    <n v="2020"/>
    <s v="DUSTER"/>
    <s v="2e892f86d188d01ec5691b7918003dc271108083"/>
    <s v="NUEVO"/>
    <n v="72"/>
    <d v="2020-07-01T00:00:00"/>
    <d v="2026-07-01T00:00:00"/>
    <m/>
    <n v="59030000"/>
    <n v="29515000"/>
    <n v="29515000"/>
    <n v="725718"/>
    <s v="f99cba83470b6744b02cb8a0d0c03e84221970cc"/>
    <n v="-0.19549009772278569"/>
    <n v="-0.85216124758390532"/>
    <n v="0.13042163490563341"/>
    <n v="4.058994368579015E-2"/>
    <n v="0.50846830650449182"/>
    <x v="1"/>
    <n v="0.5"/>
    <x v="4"/>
  </r>
  <r>
    <s v="d269a748442a7ded1f2951eba6f05c15793fd538"/>
    <s v="2201875c5f58c5e8c61285535fb20c69f584e640"/>
    <s v="ACTIVO"/>
    <s v="b015fc4d0ad8050efb8f4d92b7490b29a1fa8737"/>
    <n v="61"/>
    <s v="CAPTUR"/>
    <n v="2022"/>
    <s v="CAPTUR"/>
    <s v="2e892f86d188d01ec5691b7918003dc271108083"/>
    <s v="NUEVO"/>
    <n v="84"/>
    <d v="2021-07-29T00:00:00"/>
    <d v="2028-07-29T00:00:00"/>
    <m/>
    <n v="77432000"/>
    <n v="73902800"/>
    <n v="3529200"/>
    <n v="1613215"/>
    <s v="9659fb85b885d6b16d4aadcd72528889806a6146"/>
    <n v="-2.3664174115890102"/>
    <n v="1.0137916246812539"/>
    <n v="-0.30432305999912118"/>
    <n v="0.88758103503584385"/>
    <n v="-0.57440197704150942"/>
    <x v="0"/>
    <n v="0.95442194441574546"/>
    <x v="0"/>
  </r>
  <r>
    <s v="89714957434f52b60a47fdf6040ff415af6d209a"/>
    <s v="3578b35538838a2565e3e6a9570e74300a2f2c03"/>
    <s v="ACTIVO"/>
    <s v="8a24cee448941ab1a20bea0fd4f9c71d66c198b7"/>
    <n v="38"/>
    <s v="USADOS"/>
    <n v="2019"/>
    <s v="USADOS MM"/>
    <m/>
    <s v="USADO"/>
    <n v="72"/>
    <d v="2021-12-27T00:00:00"/>
    <d v="2027-12-27T00:00:00"/>
    <m/>
    <n v="41500000"/>
    <n v="26500000"/>
    <n v="15000000"/>
    <n v="819165"/>
    <s v="4945c5884e21e46d99e0d56ad1a4fbcffe8da479"/>
    <n v="-1.1293526852518321"/>
    <n v="-0.28322825016735947"/>
    <n v="0.6442108197930716"/>
    <n v="-0.55658252394605479"/>
    <n v="-1.270532873606796"/>
    <x v="1"/>
    <n v="0.63855421686746983"/>
    <x v="2"/>
  </r>
  <r>
    <s v="277c7c1bb485259d32a290fe93c76dec0e4196e6"/>
    <s v="4667dc2675ac0eec8a9eb70eb8a1c7cf455e54d8"/>
    <s v="ACTIVO"/>
    <s v="728e3bf9082d5dfc3834234004c2d78736df4c05"/>
    <n v="74"/>
    <s v="DUSTER"/>
    <n v="2021"/>
    <s v="DUSTER Servicio PÃºblico"/>
    <s v="2e892f86d188d01ec5691b7918003dc271108083"/>
    <s v="NUEVO"/>
    <n v="72"/>
    <d v="2020-12-22T00:00:00"/>
    <d v="2026-12-22T00:00:00"/>
    <m/>
    <n v="68141555"/>
    <n v="68141555"/>
    <n v="0"/>
    <n v="1605789"/>
    <s v="ac92350126d152ccb4ac42b6b52f4b91a494ae4b"/>
    <n v="0.28963332437022532"/>
    <n v="1.2009447865714571"/>
    <n v="0.24898836987965761"/>
    <n v="0.63845443058528584"/>
    <n v="0.97255557088134947"/>
    <x v="1"/>
    <n v="1"/>
    <x v="0"/>
  </r>
  <r>
    <s v="42451e03071dfd22f3a72ada6fc0f3749e971f63"/>
    <s v="48e586ada00661d7a73c8291654545d4731df6cf"/>
    <s v="ACTIVO"/>
    <s v="8755282562f500d9f6dcb85211a47e8d88e90dcb"/>
    <n v="38"/>
    <s v="SANDERO"/>
    <n v="2020"/>
    <s v="NUEVO SANDERO"/>
    <s v="2e892f86d188d01ec5691b7918003dc271108083"/>
    <s v="NUEVO"/>
    <n v="60"/>
    <d v="2019-07-15T00:00:00"/>
    <d v="2024-07-15T00:00:00"/>
    <m/>
    <n v="34590000"/>
    <n v="30590000"/>
    <n v="4000000"/>
    <n v="780369"/>
    <s v="b5c4e6910594107a133dbf0cbaf1206bdb05aab1"/>
    <n v="0.90816568753881444"/>
    <n v="0.72610095097611405"/>
    <n v="0.88134428974112011"/>
    <n v="-0.6225898773532732"/>
    <n v="1.3592949578620639"/>
    <x v="3"/>
    <n v="0.88435964151488866"/>
    <x v="0"/>
  </r>
  <r>
    <s v="29babfbbc88674ea42a6adb9957f07014a0d22cc"/>
    <s v="c35ed3300206e1d2a7002c26cd2219866197d305"/>
    <s v="ACTIVO"/>
    <s v="f1660bce152bd13abf027b14ac8a826e5004e35a"/>
    <n v="15"/>
    <s v="SANDERO"/>
    <n v="2017"/>
    <s v="NUEVO SANDERO"/>
    <m/>
    <s v="NUEVO"/>
    <n v="72"/>
    <d v="2016-10-11T00:00:00"/>
    <d v="2022-10-11T00:00:00"/>
    <m/>
    <n v="34190000"/>
    <n v="32480500"/>
    <n v="1709500"/>
    <n v="689055"/>
    <s v="0e0e17c6c1f5cd2d7e2bf088951ddd266658188e"/>
    <n v="-0.75338203312974839"/>
    <n v="0.99563418315592023"/>
    <n v="-0.1391137128538705"/>
    <n v="-0.71162968979100782"/>
    <n v="-1.3478807510029389"/>
    <x v="1"/>
    <n v="0.95"/>
    <x v="0"/>
  </r>
  <r>
    <s v="360d7046fcb404f60b12fefb17f3326875134db7"/>
    <s v="bf9c406e00db629dc0d8eab5fae76214c187494e"/>
    <s v="ACTIVO"/>
    <s v="8d3a24744093455287e93feda3eb9991acdae36e"/>
    <n v="236"/>
    <s v="LOGAN"/>
    <n v="2019"/>
    <s v="NUEVO LOGAN"/>
    <m/>
    <s v="NUEVO"/>
    <n v="84"/>
    <d v="2018-12-13T00:00:00"/>
    <d v="2025-12-13T00:00:00"/>
    <m/>
    <n v="36130000"/>
    <n v="31130000"/>
    <n v="5000000"/>
    <n v="684783"/>
    <s v="2f839d4e329b7e981fba6dfc05564c7eaa27d9f7"/>
    <n v="-3.154742972490153"/>
    <n v="0.63268958752485749"/>
    <n v="0.48612183982770601"/>
    <n v="-0.40390681021974201"/>
    <n v="-0.80644560922993824"/>
    <x v="0"/>
    <n v="0.86161084970938273"/>
    <x v="0"/>
  </r>
  <r>
    <s v="03946d19939dd995aa3fc977ebe7aa95a1691a68"/>
    <s v="0f2b5194db76ee4fca803a75c7c634ddfa363e98"/>
    <s v="ACTIVO"/>
    <s v="e0a7cd2690d86fdf19c6c709a2bbe5247976edac"/>
    <n v="49"/>
    <s v="LOGAN"/>
    <n v="2019"/>
    <s v="NUEVO LOGAN"/>
    <m/>
    <s v="NUEVO"/>
    <n v="72"/>
    <d v="2018-06-29T00:00:00"/>
    <d v="2024-06-29T00:00:00"/>
    <m/>
    <n v="34780000"/>
    <n v="35705000"/>
    <n v="0"/>
    <n v="756896"/>
    <s v="311d5a34f06f568edcf7d0323146d949960aaa0c"/>
    <n v="0.55645120652138136"/>
    <n v="1.310152554345678"/>
    <n v="-0.1715479198617299"/>
    <n v="0.15410300922640169"/>
    <n v="-1.270532873606796"/>
    <x v="1"/>
    <n v="1.0265957446808511"/>
    <x v="0"/>
  </r>
  <r>
    <s v="20edced4d24b42eeb7f78f2c6f789165b7156c3f"/>
    <s v="1918be65ac565dd5ccb2d6e7db86a986262f3298"/>
    <s v="ACTIVO"/>
    <s v="ac3e16fe7cfe84595a9046cff9baf8b8884e6c47"/>
    <n v="15"/>
    <s v="LOGAN"/>
    <n v="2019"/>
    <s v="NUEVO LOGAN"/>
    <m/>
    <s v="NUEVO"/>
    <n v="84"/>
    <d v="2018-05-29T00:00:00"/>
    <d v="2025-05-29T00:00:00"/>
    <m/>
    <n v="40590000"/>
    <n v="36490000"/>
    <n v="4100000"/>
    <n v="733537"/>
    <s v="b2b72db1a076aa89f7bd2aa8870447ac40315a98"/>
    <n v="0.16835246884697261"/>
    <n v="0.78617589078249472"/>
    <n v="0.32252946629178603"/>
    <n v="-0.34236090669058677"/>
    <n v="-1.5025765057952249"/>
    <x v="0"/>
    <n v="0.89898989898989901"/>
    <x v="0"/>
  </r>
  <r>
    <s v="005822e87832fcc383e254875fa85d2d277efaaf"/>
    <s v="b561428064d3ebe25a07ee7464a8dd222e854dfe"/>
    <s v="ACTIVO"/>
    <s v="ee14274cd5c46dbe2c8329194c53cc26a88fe49e"/>
    <n v="38"/>
    <s v="STEPWAY"/>
    <n v="2022"/>
    <s v="NUEVO STEPWAY PH2"/>
    <s v="2e892f86d188d01ec5691b7918003dc271108083"/>
    <s v="NUEVO"/>
    <n v="84"/>
    <d v="2021-12-07T00:00:00"/>
    <d v="2028-12-07T00:00:00"/>
    <m/>
    <n v="57330000"/>
    <n v="26496000"/>
    <n v="30834000"/>
    <n v="564765"/>
    <s v="18e224569796e42fffce1d686835b9656bf0b87b"/>
    <n v="-0.81402246089137476"/>
    <n v="-1.0075140118637931"/>
    <n v="-0.62050101992985252"/>
    <n v="-0.89409044384297121"/>
    <n v="1.127251325673635"/>
    <x v="0"/>
    <n v="0.46216640502354789"/>
    <x v="4"/>
  </r>
  <r>
    <s v="f811a60dada6ca765fbd49d7a60b97a1d6bc35fa"/>
    <s v="8c20dec4955cef3128115573a0017966f25655d1"/>
    <s v="ACTIVO"/>
    <s v="a93bc3fa6d9125b98623940e5fa31ae97aacbac3"/>
    <n v="62"/>
    <s v="SANDERO"/>
    <n v="2019"/>
    <s v="NUEVO SANDERO"/>
    <m/>
    <s v="NUEVO"/>
    <n v="72"/>
    <d v="2018-09-28T00:00:00"/>
    <d v="2024-09-28T00:00:00"/>
    <m/>
    <n v="37560000"/>
    <n v="20560000"/>
    <n v="17000000"/>
    <n v="458667"/>
    <s v="f99cba83470b6744b02cb8a0d0c03e84221970cc"/>
    <n v="1.114343141928344"/>
    <n v="-0.65756440302604868"/>
    <n v="-0.46870161003240901"/>
    <n v="-0.573177710220654"/>
    <n v="1.5139907126543499"/>
    <x v="1"/>
    <n v="0.54739084132055382"/>
    <x v="4"/>
  </r>
  <r>
    <s v="98d720222b81bd287dfc2c764246c3e8469cd8be"/>
    <s v="6a58730799d0f5ad0dae7b4e5cca9f96a94c840e"/>
    <s v="ACTIVO"/>
    <s v="7e0444902279ad565232444edcf9ba6203b30467"/>
    <n v="38"/>
    <s v="DUSTER"/>
    <n v="2021"/>
    <s v="DUSTER Servicio PÃºblico"/>
    <s v="2e892f86d188d01ec5691b7918003dc271108083"/>
    <s v="NUEVO"/>
    <n v="72"/>
    <d v="2020-12-08T00:00:00"/>
    <d v="2026-12-08T00:00:00"/>
    <m/>
    <n v="55625941"/>
    <n v="45153000"/>
    <n v="10472941"/>
    <n v="1078535"/>
    <s v="edec8b42d27301898d842b4436baadffcaeed7a6"/>
    <n v="-0.68061351981579676"/>
    <n v="0.42785014849771719"/>
    <n v="0.44659959483636458"/>
    <n v="0.6695704048501594"/>
    <n v="-0.4197062222492236"/>
    <x v="1"/>
    <n v="0.81172559399938959"/>
    <x v="0"/>
  </r>
  <r>
    <s v="5c209fee38614822e5853ec668b98641f72e352c"/>
    <s v="c0cc85eddeed7e4655645bd4ece7beb6ae935060"/>
    <s v="ACTIVO"/>
    <s v="cb6c604acdbd41bb510a48cb957ce855d2f60532"/>
    <n v="49"/>
    <s v="KANGOO"/>
    <n v="2021"/>
    <s v="NUEVA KANGOO"/>
    <s v="aa53c8567ff812605778a953828db0859dac88bf"/>
    <s v="NUEVO"/>
    <n v="72"/>
    <d v="2020-09-16T00:00:00"/>
    <d v="2026-09-16T00:00:00"/>
    <m/>
    <n v="54301500"/>
    <n v="39301500"/>
    <n v="15000000"/>
    <n v="1000475"/>
    <s v="0e1cad2c67fa2a907683ad47c51b4214fd47327c"/>
    <n v="-0.63210117760649565"/>
    <n v="6.666339425888955E-2"/>
    <n v="0.76277755476709586"/>
    <n v="-0.73599109133839391"/>
    <n v="0.74051193869292065"/>
    <x v="1"/>
    <n v="0.72376453689124609"/>
    <x v="2"/>
  </r>
  <r>
    <s v="fdaec6a3cfd4b078aa802b436079d38b2b0c524c"/>
    <s v="5b10b8463436d2d2ae12accb45c3c2f8ee253b0d"/>
    <s v="ACTIVO"/>
    <s v="8343dc41ea422406430fb4cb25cd7b7a19286625"/>
    <n v="236"/>
    <s v="LOGAN"/>
    <n v="2022"/>
    <s v="NUEVO LOGAN PH2"/>
    <s v="2e892f86d188d01ec5691b7918003dc271108083"/>
    <s v="NUEVO"/>
    <n v="84"/>
    <d v="2021-10-20T00:00:00"/>
    <d v="2028-10-20T00:00:00"/>
    <m/>
    <n v="61700000"/>
    <n v="51700000"/>
    <n v="10000000"/>
    <n v="1165718"/>
    <s v="2a8b6c4fae0c9fc78fa226ee1e1ec2050ca4d295"/>
    <n v="0.19260863995162311"/>
    <n v="0.53543229575934603"/>
    <n v="0.13042163490563341"/>
    <n v="2.5197179370464018"/>
    <n v="0.89520769348520657"/>
    <x v="0"/>
    <n v="0.83792544570502436"/>
    <x v="0"/>
  </r>
  <r>
    <s v="51b1dc92a61068cfe282d5bb77e468d8ff627f8b"/>
    <s v="323fa1d0619688b8cc28b0c90f1499fbfc3e91e0"/>
    <s v="ACTIVO"/>
    <s v="3442fd2b0a938d687196a2165725a50c271c2935"/>
    <n v="15"/>
    <s v="LOGAN"/>
    <n v="2021"/>
    <s v="NUEVO LOGAN PH2"/>
    <s v="2e892f86d188d01ec5691b7918003dc271108083"/>
    <s v="NUEVO"/>
    <n v="24"/>
    <d v="2020-06-25T00:00:00"/>
    <d v="2022-06-25T00:00:00"/>
    <m/>
    <n v="46490000"/>
    <n v="18121000"/>
    <n v="28369000"/>
    <n v="807379"/>
    <s v="49e3e3431e014d9c5502f38bae86dc4337782419"/>
    <n v="-0.31677095324603838"/>
    <n v="-1.3047366538653451"/>
    <n v="-4.4146365390986242"/>
    <n v="0.67828453716295145"/>
    <n v="1.0499034482774929"/>
    <x v="2"/>
    <n v="0.38978274897827492"/>
    <x v="1"/>
  </r>
  <r>
    <s v="113d16e0ad6452b07c407302b4d2acddae34870d"/>
    <s v="1a404f3c0fee890b14230ba4ef96a3451aa995b4"/>
    <s v="ACTIVO"/>
    <s v="44f5f8de4291a4a16492fe0b13036cffd8ffdb43"/>
    <n v="15"/>
    <s v="LOGAN"/>
    <n v="2021"/>
    <s v="NUEVO LOGAN PH2"/>
    <s v="2e892f86d188d01ec5691b7918003dc271108083"/>
    <s v="NUEVO"/>
    <n v="84"/>
    <d v="2020-05-18T00:00:00"/>
    <d v="2027-05-18T00:00:00"/>
    <m/>
    <n v="39990000"/>
    <n v="39990000"/>
    <n v="0"/>
    <n v="877254"/>
    <s v="930702ec2c3e72d456d907ad7e50a046ee285aa5"/>
    <n v="-2.3179050693797092"/>
    <n v="1.2009447865714571"/>
    <n v="0.48612183982770601"/>
    <n v="-0.34387505148628128"/>
    <n v="-0.18766259006079469"/>
    <x v="0"/>
    <n v="1"/>
    <x v="0"/>
  </r>
  <r>
    <s v="0572004c7311278881cfd41891605c0879aab417"/>
    <s v="802cab562a50bfd349f56d44def92ebe2aaf0ba3"/>
    <s v="ACTIVO"/>
    <s v="d70c5ad6d9927086d188b2a0af85d533acdf3336"/>
    <n v="38"/>
    <s v="SANDERO"/>
    <n v="2021"/>
    <s v="NUEVO SANDERO PH2"/>
    <s v="2e892f86d188d01ec5691b7918003dc271108083"/>
    <s v="NUEVO"/>
    <n v="36"/>
    <d v="2020-04-11T00:00:00"/>
    <d v="2023-04-11T00:00:00"/>
    <m/>
    <n v="45090000"/>
    <n v="15090000"/>
    <n v="30000000"/>
    <n v="532458"/>
    <s v="e930ed8a49045100853f6396856eaf443e98b2ef"/>
    <n v="-3.7824985542557123E-2"/>
    <n v="-1.531065904254042"/>
    <n v="-0.62050101992985252"/>
    <n v="-0.61765280943657985"/>
    <n v="1.2045992030697781"/>
    <x v="4"/>
    <n v="0.33466400532268797"/>
    <x v="1"/>
  </r>
  <r>
    <s v="cd54b9b0bfe1ba676eb4f4cf88a3ee4d7fdb762a"/>
    <s v="8d59aa219349be4b707789a92984e5f1f15ca514"/>
    <s v="ACTIVO"/>
    <s v="bf7b44c0aed310df33c78caec1d38657059094b1"/>
    <n v="241"/>
    <s v="USADOS"/>
    <n v="2021"/>
    <s v="USADOS MM"/>
    <s v="2e892f86d188d01ec5691b7918003dc271108083"/>
    <s v="USADO"/>
    <n v="72"/>
    <d v="2021-09-04T00:00:00"/>
    <d v="2027-09-04T00:00:00"/>
    <m/>
    <n v="35440000"/>
    <n v="24940000"/>
    <n v="10500000"/>
    <n v="609401"/>
    <s v="c36fae75981762fd8cd742d3ffe18d4e21879c91"/>
    <n v="-1.0201999152809049"/>
    <n v="-1.5624816060106531E-2"/>
    <n v="1.118477759689168"/>
    <n v="-0.11183153178679579"/>
    <n v="-1.1931849962106531"/>
    <x v="1"/>
    <n v="0.70372460496613998"/>
    <x v="2"/>
  </r>
  <r>
    <s v="6ef0174b50aad0873497ac053ea1a24e5956492a"/>
    <s v="4f521f46a14f8d77d26527091d18d200d335a33b"/>
    <s v="ACTIVO"/>
    <s v="332374b2b7921de83a34fd882bfb4141e02b091c"/>
    <n v="38"/>
    <s v="SANDERO"/>
    <n v="2022"/>
    <s v="NUEVO SANDERO PH2"/>
    <m/>
    <s v="NUEVO"/>
    <n v="84"/>
    <d v="2021-12-13T00:00:00"/>
    <d v="2028-12-13T00:00:00"/>
    <m/>
    <n v="50640000"/>
    <n v="50640000"/>
    <n v="0"/>
    <n v="1118569"/>
    <s v="0ecf7fd5e950a6114b94bf321e523b459b81e5e8"/>
    <n v="-0.4986922365309176"/>
    <n v="1.2009447865714571"/>
    <n v="-0.1462340800337556"/>
    <n v="2.353440694393355E-2"/>
    <n v="-0.65174985443765243"/>
    <x v="0"/>
    <n v="1"/>
    <x v="0"/>
  </r>
  <r>
    <s v="769c17a818d6409d0c1808e8846bef26f4763c4b"/>
    <s v="6a52d54ae709ad91f587e3a6d2ace4b09b2ac958"/>
    <s v="ACTIVO"/>
    <s v="b015fc4d0ad8050efb8f4d92b7490b29a1fa8737"/>
    <n v="61"/>
    <s v="STEPWAY"/>
    <n v="2022"/>
    <s v="NUEVO STEPWAY PH2"/>
    <s v="2e892f86d188d01ec5691b7918003dc271108083"/>
    <s v="NUEVO"/>
    <n v="84"/>
    <d v="2021-08-13T00:00:00"/>
    <d v="2028-08-13T00:00:00"/>
    <m/>
    <n v="64786001"/>
    <n v="55613801"/>
    <n v="9172200"/>
    <n v="1224789"/>
    <s v="9659fb85b885d6b16d4aadcd72528889806a6146"/>
    <n v="-0.24400243993208681"/>
    <n v="0.61960008630264995"/>
    <n v="-0.18575632502509701"/>
    <n v="0.3488422096992157"/>
    <n v="-0.88379348662608126"/>
    <x v="0"/>
    <n v="0.858423118290632"/>
    <x v="0"/>
  </r>
  <r>
    <s v="59789c810a659f1e0b0060830e635470139aeed1"/>
    <s v="5efa7175936ea202e307d6d00d80ce4d96b8b192"/>
    <s v="ACTIVO"/>
    <s v="4ed602eda8bf7f8f674b77a7266776acb1f1dd2a"/>
    <n v="220"/>
    <s v="KWID"/>
    <n v="2020"/>
    <s v="KWID"/>
    <s v="2e892f86d188d01ec5691b7918003dc271108083"/>
    <s v="NUEVO"/>
    <n v="48"/>
    <d v="2019-01-11T00:00:00"/>
    <d v="2023-01-11T00:00:00"/>
    <m/>
    <n v="33640000"/>
    <n v="30640000"/>
    <n v="3000000"/>
    <n v="1014947"/>
    <s v="72e878f6cfde3745264c248cf45004a0c2be87ce"/>
    <n v="1.068735666674399E-2"/>
    <n v="0.83475464968286628"/>
    <n v="-0.1463281429768355"/>
    <n v="-0.69330827224012481"/>
    <n v="-0.96114136402222416"/>
    <x v="5"/>
    <n v="0.91082045184304394"/>
    <x v="0"/>
  </r>
  <r>
    <s v="f3620d0ef48e8502b480253d3ab5e2e8a699c03c"/>
    <s v="72c45ecb47ded08b962a5ff31e5195e9537123e8"/>
    <s v="ACTIVO"/>
    <s v="d70c5ad6d9927086d188b2a0af85d533acdf3336"/>
    <n v="291"/>
    <s v="STEPWAY"/>
    <n v="2021"/>
    <s v="NUEVO STEPWAY PH2"/>
    <s v="2e892f86d188d01ec5691b7918003dc271108083"/>
    <s v="NUEVO"/>
    <n v="60"/>
    <d v="2020-10-22T00:00:00"/>
    <d v="2025-10-22T00:00:00"/>
    <m/>
    <n v="53190000"/>
    <n v="53190000"/>
    <n v="0"/>
    <n v="1367711"/>
    <s v="c4635272f238ecd586953b535745e7ed186b29b1"/>
    <n v="0.39878609434115281"/>
    <n v="1.2009447865714571"/>
    <n v="0.28851061487099899"/>
    <n v="1.1988562801810501"/>
    <n v="1.127251325673635"/>
    <x v="3"/>
    <n v="1"/>
    <x v="0"/>
  </r>
  <r>
    <s v="a96c95b2db033cdc3a78174ff2f2d53e1909893c"/>
    <s v="d6698031db326f124e1d54cee1599a3ec7cbd59d"/>
    <s v="ACTIVO"/>
    <s v="1ff25d27b02cec75af9b69c7b7ee096d87a6e4b7"/>
    <n v="38"/>
    <s v="DUSTER"/>
    <n v="2022"/>
    <s v="NUEVA DUSTER"/>
    <s v="2e892f86d188d01ec5691b7918003dc271108083"/>
    <s v="NUEVO"/>
    <n v="60"/>
    <d v="2021-06-05T00:00:00"/>
    <d v="2026-06-05T00:00:00"/>
    <m/>
    <n v="79350000"/>
    <n v="36850000"/>
    <n v="42500000"/>
    <n v="863888"/>
    <s v="d2d2bc23d15981022aec65b1ffb2993f93c8d625"/>
    <n v="-0.88679097420532638"/>
    <n v="-0.99834964195035536"/>
    <n v="-1.1906109848197519"/>
    <n v="2.407726650087171"/>
    <n v="0.35377255171220601"/>
    <x v="3"/>
    <n v="0.46439823566477628"/>
    <x v="4"/>
  </r>
  <r>
    <s v="abacd955adf187a56d43defb9c49be46594d6139"/>
    <s v="d2bf0ce2c962d2381ce6322472fd659155026a0f"/>
    <s v="ACTIVO"/>
    <s v="b015fc4d0ad8050efb8f4d92b7490b29a1fa8737"/>
    <n v="62"/>
    <s v="STEPWAY"/>
    <n v="2022"/>
    <s v="NUEVO STEPWAY PH2"/>
    <s v="2e892f86d188d01ec5691b7918003dc271108083"/>
    <s v="NUEVO"/>
    <n v="84"/>
    <d v="2021-06-09T00:00:00"/>
    <d v="2028-06-09T00:00:00"/>
    <m/>
    <n v="62220200"/>
    <n v="63790200"/>
    <n v="0"/>
    <n v="1343558"/>
    <s v="1a54234f7c81795f4271e355943d9c170a12a279"/>
    <n v="-0.57146074984486928"/>
    <n v="1.304556683467446"/>
    <n v="0.2094661248883162"/>
    <n v="-0.17814290900656479"/>
    <n v="-0.57440197704150942"/>
    <x v="0"/>
    <n v="1.025232962928438"/>
    <x v="0"/>
  </r>
  <r>
    <s v="285cbbd61cc7ab49760249c4c1c75d6ea043bc24"/>
    <s v="3fc1fecbcb4a7dee9da438cf9f7ddb5ff2735206"/>
    <s v="ACTIVO"/>
    <s v="1e41aafb63687fa89ac1a83ef062526dd30cb2fa"/>
    <n v="77"/>
    <s v="USADOS"/>
    <n v="2018"/>
    <s v="USADOS MM"/>
    <m/>
    <s v="USADO"/>
    <n v="72"/>
    <d v="2021-09-02T00:00:00"/>
    <d v="2027-09-02T00:00:00"/>
    <m/>
    <n v="38000000"/>
    <n v="38000000"/>
    <n v="0"/>
    <n v="980072"/>
    <s v="2141bd06ec949dc96e6cd2fa75a8353e56eae24c"/>
    <n v="-0.59571692094951978"/>
    <n v="1.2009447865714571"/>
    <n v="1.908922659515996"/>
    <n v="0.1736056721363107"/>
    <n v="1.668686467446636"/>
    <x v="1"/>
    <n v="1"/>
    <x v="0"/>
  </r>
  <r>
    <s v="02c720ea7f7341b259690969903573851e53a13d"/>
    <s v="3a7b21ff6b01cba203a7e89f648850f989ea9d2b"/>
    <s v="ACTIVO"/>
    <s v="d943e6d3f46ba48d12960b5edc259c16d8da2374"/>
    <n v="46"/>
    <s v="CAPTUR"/>
    <n v="2020"/>
    <s v="CAPTUR Servicio Publico"/>
    <s v="2e892f86d188d01ec5691b7918003dc271108083"/>
    <s v="NUEVO"/>
    <n v="60"/>
    <d v="2020-07-02T00:00:00"/>
    <d v="2025-07-02T00:00:00"/>
    <m/>
    <n v="60694385"/>
    <n v="60694385"/>
    <n v="0"/>
    <n v="1460620"/>
    <s v="7e550c4e4136820a2fa73809cb7d39457dab78e5"/>
    <n v="-0.58358883539719453"/>
    <n v="1.2009447865714571"/>
    <n v="-2.8992130711841511E-2"/>
    <n v="-0.58313482198541355"/>
    <n v="2.1327737318234941"/>
    <x v="3"/>
    <n v="1"/>
    <x v="0"/>
  </r>
  <r>
    <s v="352a73523cf1b2eddf3eeec2d02d0011e64233f9"/>
    <s v="a38c2bcab89935d19b7ddafc344f16cd16962289"/>
    <s v="ACTIVO"/>
    <s v="a77c76312e7298e8d8cbf37d37191bb75af8eded"/>
    <n v="50"/>
    <s v="DUSTER"/>
    <n v="2021"/>
    <s v="DUSTER"/>
    <s v="2e892f86d188d01ec5691b7918003dc271108083"/>
    <s v="NUEVO"/>
    <n v="84"/>
    <d v="2020-11-12T00:00:00"/>
    <d v="2027-11-12T00:00:00"/>
    <m/>
    <n v="57090000"/>
    <n v="44290000"/>
    <n v="12800000"/>
    <n v="892259"/>
    <s v="319e579c70e3483e0fa5b80f989d90df7251e231"/>
    <n v="0.42304226544580342"/>
    <n v="0.28030168840404962"/>
    <n v="-0.34384530499046262"/>
    <n v="0.14199184228319919"/>
    <n v="0.66316406129677774"/>
    <x v="0"/>
    <n v="0.77579260816255036"/>
    <x v="2"/>
  </r>
  <r>
    <s v="cd58cbd7ebd16431da28e083966ef29f0183edc0"/>
    <s v="3b603eb3068f46798b70e20d71484856e7c76bc5"/>
    <s v="ACTIVO"/>
    <s v="f648e6ad3cffffc092999812196145950e50d3f1"/>
    <n v="49"/>
    <s v="CAPTUR"/>
    <n v="2019"/>
    <s v="CAPTUR"/>
    <m/>
    <s v="NUEVO"/>
    <n v="84"/>
    <d v="2019-08-01T00:00:00"/>
    <d v="2026-08-01T00:00:00"/>
    <m/>
    <n v="72990000"/>
    <n v="36495000"/>
    <n v="36495000"/>
    <n v="849138"/>
    <s v="7b4b50deac96cf6fae5ed6534c753371dda3e07d"/>
    <n v="0.53219503541673086"/>
    <n v="-0.85216124758390532"/>
    <n v="0.13042163490563341"/>
    <n v="4.1916587252403126"/>
    <n v="0.35377255171220601"/>
    <x v="0"/>
    <n v="0.5"/>
    <x v="4"/>
  </r>
  <r>
    <s v="d329c08b1f9869a22bf387f0ae22409fcbc8360a"/>
    <s v="f1de46224f11e71bbbc1221c8b921f334814d3a5"/>
    <s v="ACTIVO"/>
    <s v="6f6a0117c08d0f008a5954750a4e5d924fb1151b"/>
    <n v="60"/>
    <s v="KWID"/>
    <n v="2022"/>
    <s v="KWID"/>
    <s v="2e892f86d188d01ec5691b7918003dc271108083"/>
    <s v="NUEVO"/>
    <n v="84"/>
    <d v="2021-08-04T00:00:00"/>
    <d v="2028-08-04T00:00:00"/>
    <m/>
    <n v="39070000"/>
    <n v="39070000"/>
    <n v="0"/>
    <n v="849056"/>
    <s v="13d22cf8336a259fb9d14907f84a2cc0d4061ae6"/>
    <n v="0.26537715326557482"/>
    <n v="1.2009447865714571"/>
    <n v="0.60468857480173022"/>
    <n v="7.6538093903185797E-3"/>
    <n v="-3.2966835268508812E-2"/>
    <x v="0"/>
    <n v="1"/>
    <x v="0"/>
  </r>
  <r>
    <s v="6129cce3b2c63b4bde3fd9fc2c807736c5624cbe"/>
    <s v="3bd866ba6e6a8c30bba059f37bbd72d618471a1f"/>
    <s v="ACTIVO"/>
    <s v="a7867200474c1bcd31ba833782f73235bff8f95c"/>
    <n v="220"/>
    <s v="CAPTUR"/>
    <n v="2019"/>
    <s v="CAPTUR"/>
    <s v="2e892f86d188d01ec5691b7918003dc271108083"/>
    <s v="NUEVO"/>
    <n v="84"/>
    <d v="2019-02-14T00:00:00"/>
    <d v="2026-02-14T00:00:00"/>
    <m/>
    <n v="64741850"/>
    <n v="54741850"/>
    <n v="10000000"/>
    <n v="1075806"/>
    <s v="e35cd06998e5b136c3a45ddcc0e768cf0a893437"/>
    <n v="0.56857929207370672"/>
    <n v="0.56670092911129388"/>
    <n v="5.4102243237349197E-2"/>
    <n v="-0.2076494821065277"/>
    <n v="-1.270532873606796"/>
    <x v="0"/>
    <n v="0.84554040392728969"/>
    <x v="0"/>
  </r>
  <r>
    <s v="7509eef69bdc9ceaa06daaf20846b670b9b6c1be"/>
    <s v="abf7eb0d28498aa491ce109780547771137e29c2"/>
    <s v="ACTIVO"/>
    <s v="a77c76312e7298e8d8cbf37d37191bb75af8eded"/>
    <n v="15"/>
    <s v="DUSTER"/>
    <n v="2021"/>
    <s v="DUSTER"/>
    <s v="2e892f86d188d01ec5691b7918003dc271108083"/>
    <s v="NUEVO"/>
    <n v="84"/>
    <d v="2020-12-22T00:00:00"/>
    <d v="2027-12-22T00:00:00"/>
    <m/>
    <n v="70070949"/>
    <n v="60070949"/>
    <n v="10000000"/>
    <n v="1261241"/>
    <s v="930702ec2c3e72d456d907ad7e50a046ee285aa5"/>
    <n v="-7.420924219953294E-2"/>
    <n v="0.61493701488982522"/>
    <n v="0.16994387989697479"/>
    <n v="-3.8040704113064872E-2"/>
    <n v="0.74051193869292065"/>
    <x v="0"/>
    <n v="0.85728750441213519"/>
    <x v="0"/>
  </r>
  <r>
    <s v="3e99397dd5d8a77f4de0292b36f901d192113856"/>
    <s v="da7688eeda3979a0b4532694219903b7ed98f9ff"/>
    <s v="ACTIVO"/>
    <s v="728a54913299976711b7de0125164a665bf8c29c"/>
    <n v="27"/>
    <s v="STEPWAY"/>
    <n v="2017"/>
    <s v="NUEVO STEPWAY"/>
    <m/>
    <s v="NUEVO"/>
    <n v="84"/>
    <d v="2016-12-28T00:00:00"/>
    <d v="2023-12-28T00:00:00"/>
    <m/>
    <n v="47490000"/>
    <n v="47490000"/>
    <n v="0"/>
    <n v="638495"/>
    <s v="93ea5b27261d989e0c6c00fc36011de1465c2778"/>
    <n v="-0.69274160536812202"/>
    <n v="1.2009447865714571"/>
    <n v="0.41136658052719821"/>
    <n v="0.39792512833614679"/>
    <n v="0.1217289195237771"/>
    <x v="0"/>
    <n v="1"/>
    <x v="0"/>
  </r>
  <r>
    <s v="0034c3ec537bbbce80f9c1d260c9beeaf36fd73b"/>
    <s v="16165bb477b1af271427c60501216e81aac37717"/>
    <s v="ACTIVO"/>
    <s v="728e3bf9082d5dfc3834234004c2d78736df4c05"/>
    <n v="60"/>
    <s v="LOGAN"/>
    <n v="2020"/>
    <s v="NUEVO LOGAN PH2 Servicio Publico"/>
    <s v="2e892f86d188d01ec5691b7918003dc271108083"/>
    <s v="NUEVO"/>
    <n v="60"/>
    <d v="2020-03-07T00:00:00"/>
    <d v="2025-03-07T00:00:00"/>
    <m/>
    <n v="37809775"/>
    <n v="10000000"/>
    <n v="27809775"/>
    <n v="283662"/>
    <s v="002cf26c2c656a51db8195e4bd8bbcee3903d748"/>
    <n v="-0.85040671754835062"/>
    <n v="-1.8192486348917991"/>
    <n v="0.4070773498450232"/>
    <n v="-0.80404429930954491"/>
    <n v="1.2045992030697781"/>
    <x v="3"/>
    <n v="0.26448187009840707"/>
    <x v="1"/>
  </r>
  <r>
    <s v="ae9baf992119c4633545b37232196820c6ae6e1d"/>
    <s v="2f08659a9d0ebf99a89f740ad542db45a43cba5d"/>
    <s v="ACTIVO"/>
    <s v="4db898134df57de25ee14fc3156c0fe345e0de51"/>
    <n v="83"/>
    <s v="LOGAN"/>
    <n v="2019"/>
    <s v="NUEVO LOGAN"/>
    <m/>
    <s v="NUEVO"/>
    <n v="84"/>
    <d v="2018-10-24T00:00:00"/>
    <d v="2025-10-24T00:00:00"/>
    <m/>
    <n v="49500000"/>
    <n v="40568989"/>
    <n v="8931011"/>
    <n v="873456"/>
    <s v="2d7a182e8b5fd5e1e55a138fd5fb197a2fee7158"/>
    <n v="8.3455869980695638E-2"/>
    <n v="0.46008367242164189"/>
    <n v="0.2094661248883162"/>
    <n v="-0.7397933804176301"/>
    <n v="-0.96114136402222416"/>
    <x v="0"/>
    <n v="0.81957553535353533"/>
    <x v="0"/>
  </r>
  <r>
    <s v="729ddfd442a88ca7fd5ed424c378233dc131441b"/>
    <s v="826b912cd835ab29b6ec7201475711e79bc5b004"/>
    <s v="ACTIVO"/>
    <s v="9367f8dfc8577a8785216d55f5dccaee06fce68d"/>
    <n v="38"/>
    <s v="DUSTER"/>
    <n v="2021"/>
    <s v="DUSTER Servicio PÃºblico"/>
    <s v="2e892f86d188d01ec5691b7918003dc271108083"/>
    <s v="NUEVO"/>
    <n v="72"/>
    <d v="2020-10-22T00:00:00"/>
    <d v="2026-10-22T00:00:00"/>
    <m/>
    <n v="48949759"/>
    <n v="40949759"/>
    <n v="8000000"/>
    <n v="991378"/>
    <s v="d2d2bc23d15981022aec65b1ffb2993f93c8d625"/>
    <n v="-0.18336201217046039"/>
    <n v="0.52985472979536941"/>
    <n v="0.6442108197930716"/>
    <n v="-0.52339215139685635"/>
    <n v="1.5913385900504931"/>
    <x v="1"/>
    <n v="0.83656712181157011"/>
    <x v="0"/>
  </r>
  <r>
    <s v="102edcb48299021a45eba285f78a3694ccbd872b"/>
    <s v="4c0468165748939ccf98488cb0178c7e3148eaf1"/>
    <s v="ACTIVO"/>
    <s v="57c290d469ca74f029dc7c059266c8d55a054a4b"/>
    <n v="61"/>
    <s v="STEPWAY"/>
    <n v="2017"/>
    <s v="NUEVO STEPWAY"/>
    <m/>
    <s v="NUEVO"/>
    <n v="84"/>
    <d v="2016-07-12T00:00:00"/>
    <d v="2023-07-12T00:00:00"/>
    <m/>
    <n v="43750000"/>
    <n v="39375000"/>
    <n v="4375000"/>
    <n v="526148"/>
    <s v="2950d902c8b30585038c8f445df8ff3e2d2365ee"/>
    <n v="1.3205205963178741"/>
    <n v="0.79032357974038436"/>
    <n v="0.23757719112779779"/>
    <n v="-0.66613088331936066"/>
    <n v="0.43112042910834891"/>
    <x v="0"/>
    <n v="0.9"/>
    <x v="0"/>
  </r>
  <r>
    <s v="e6d2e468ec582c98a49fe78ae9b0f010123f4f55"/>
    <s v="0e2644df869e044892dd5c140ec1a6666d2f2d42"/>
    <s v="ACTIVO"/>
    <s v="376abf9ef1bbb145093d0247d4562bd8802aa2f6"/>
    <n v="220"/>
    <s v="LOGAN"/>
    <n v="2021"/>
    <s v="NUEVO LOGAN PH2"/>
    <s v="2e892f86d188d01ec5691b7918003dc271108083"/>
    <s v="NUEVO"/>
    <n v="84"/>
    <d v="2021-02-07T00:00:00"/>
    <d v="2028-02-07T00:00:00"/>
    <m/>
    <n v="42890000"/>
    <n v="37890000"/>
    <n v="5000000"/>
    <n v="822204"/>
    <s v="b0dba703f37b44650008cc7ee9293429cffbd118"/>
    <n v="4.7071613323719813E-2"/>
    <n v="0.72225370842844849"/>
    <n v="-0.38336754998180411"/>
    <n v="0.19020085841091"/>
    <n v="-1.1931849962106531"/>
    <x v="0"/>
    <n v="0.88342270925623689"/>
    <x v="0"/>
  </r>
  <r>
    <s v="168d231dfd3dff1d76d5743a957745b4b792a173"/>
    <s v="f79b3230d5c13a357661d770c5c676e3011a14f3"/>
    <s v="ACTIVO"/>
    <s v="308502dca8144a167b2e33cfd16f433e109c67a4"/>
    <n v="236"/>
    <s v="DUSTER"/>
    <n v="2022"/>
    <s v="NUEVA DUSTER Servicio PÃºblico"/>
    <s v="2e892f86d188d01ec5691b7918003dc271108083"/>
    <s v="NUEVO"/>
    <n v="48"/>
    <d v="2021-06-10T00:00:00"/>
    <d v="2025-06-10T00:00:00"/>
    <m/>
    <n v="65421475"/>
    <n v="15421475"/>
    <n v="50000000"/>
    <n v="442486"/>
    <s v="373e0d63cac8bf96eefec2abf3828a28fc0aa41d"/>
    <n v="0.27750523881790012"/>
    <n v="-1.937330579667782"/>
    <n v="-0.42288979497314538"/>
    <n v="-0.65615364159365008"/>
    <n v="1.7460343448427791"/>
    <x v="5"/>
    <n v="0.23572496645787946"/>
    <x v="1"/>
  </r>
  <r>
    <s v="69d5b0d9b135a5235ba6fb19f5bfa9f9ff0be2df"/>
    <s v="ec85418076ce5b99148026515f927c8dd447da75"/>
    <s v="ACTIVO"/>
    <s v="1e37c6928f415c93f35587957257b25f2220204d"/>
    <n v="40"/>
    <s v="LOGAN"/>
    <n v="2019"/>
    <s v="NUEVO LOGAN"/>
    <s v="2e892f86d188d01ec5691b7918003dc271108083"/>
    <s v="NUEVO"/>
    <n v="84"/>
    <d v="2019-05-17T00:00:00"/>
    <d v="2026-05-17T00:00:00"/>
    <m/>
    <n v="34890000"/>
    <n v="23900000"/>
    <n v="10990000"/>
    <n v="514580"/>
    <s v="6e6ab8d26eb45e4692f58acb34c3521235ffa21e"/>
    <n v="-2.3057769838273838"/>
    <n v="-9.2470823366486987E-2"/>
    <n v="0.2094661248883162"/>
    <n v="-0.72253438669204695"/>
    <n v="-0.34235834485308059"/>
    <x v="0"/>
    <n v="0.68501003152765838"/>
    <x v="2"/>
  </r>
  <r>
    <s v="6f82378abf57624bbeb56f216f5a13fb61eb44ee"/>
    <s v="72c3e1fa788967e0ce2e62df668436759d2358c3"/>
    <s v="ACTIVO"/>
    <s v="3ef90423f014dd11f203d5ca29260024e8a0baa6"/>
    <n v="84"/>
    <s v="DUSTER"/>
    <n v="2022"/>
    <s v="NUEVA DUSTER Servicio PÃºblico"/>
    <s v="2e892f86d188d01ec5691b7918003dc271108083"/>
    <s v="NUEVO"/>
    <n v="72"/>
    <d v="2021-11-23T00:00:00"/>
    <d v="2027-11-23T00:00:00"/>
    <m/>
    <n v="64336945"/>
    <n v="64336945"/>
    <n v="0"/>
    <n v="1517918"/>
    <s v="0b9e5ef7ecdb21c3df2e91f8c180559e4790ebd3"/>
    <n v="0.362401837684177"/>
    <n v="1.2009447865714571"/>
    <n v="-0.38336754998180411"/>
    <n v="-0.17821227688519259"/>
    <n v="0.19907679691992"/>
    <x v="1"/>
    <n v="1"/>
    <x v="0"/>
  </r>
  <r>
    <s v="4dbde881773552bd1d71ded73e6bbc9be454adf9"/>
    <s v="01f45a3c976366429e2b93dc978a66b28e4390da"/>
    <s v="ACTIVO"/>
    <s v="f92259594cc36db09951704e2e59eef51308995c"/>
    <n v="291"/>
    <s v="SANDERO"/>
    <n v="2020"/>
    <s v="NUEVO SANDERO"/>
    <s v="2e892f86d188d01ec5691b7918003dc271108083"/>
    <s v="NUEVO"/>
    <n v="72"/>
    <d v="2019-02-10T00:00:00"/>
    <d v="2025-02-10T00:00:00"/>
    <m/>
    <n v="37190000"/>
    <n v="32440000"/>
    <n v="4750000"/>
    <n v="752732"/>
    <s v="c4635272f238ecd586953b535745e7ed186b29b1"/>
    <n v="-2.2208803849611072"/>
    <n v="0.67648909083400199"/>
    <n v="0.48612183982770601"/>
    <n v="-0.75987355580989513"/>
    <n v="-0.88379348662608126"/>
    <x v="1"/>
    <n v="0.87227749394998655"/>
    <x v="0"/>
  </r>
  <r>
    <s v="db9f499b5970751e82f8166f329e8fcad22f17d4"/>
    <s v="90f6fbe9f7cf76b7915880858a54690f774c0afc"/>
    <s v="ACTIVO"/>
    <s v="4ed602eda8bf7f8f674b77a7266776acb1f1dd2a"/>
    <n v="61"/>
    <s v="KWID"/>
    <n v="2020"/>
    <s v="KWID"/>
    <s v="2e892f86d188d01ec5691b7918003dc271108083"/>
    <s v="NUEVO"/>
    <n v="84"/>
    <d v="2019-01-08T00:00:00"/>
    <d v="2026-01-08T00:00:00"/>
    <m/>
    <n v="36390000"/>
    <n v="36390000"/>
    <n v="0"/>
    <n v="790008"/>
    <s v="5ff736dd5fe05d193ce7c5ec63ce711d264e48d3"/>
    <n v="0.45942652210277918"/>
    <n v="1.2009447865714571"/>
    <n v="0.31605959574221337"/>
    <n v="0.55757911789092851"/>
    <n v="1.0499034482774929"/>
    <x v="0"/>
    <n v="1"/>
    <x v="0"/>
  </r>
  <r>
    <s v="435e24ed2ba62dfc26b45c856a2330d1b4bc930f"/>
    <s v="d05cff77faf6f3c3c1c1416c6234e20925668593"/>
    <s v="ACTIVO"/>
    <s v="3ca9a8b1c3221fa9da1bedfe128627a3bce5a7af"/>
    <n v="46"/>
    <s v="DUSTER"/>
    <n v="2022"/>
    <s v="NUEVA DUSTER Servicio PÃºblico"/>
    <s v="2e892f86d188d01ec5691b7918003dc271108083"/>
    <s v="NUEVO"/>
    <n v="72"/>
    <d v="2021-09-15T00:00:00"/>
    <d v="2027-09-15T00:00:00"/>
    <m/>
    <n v="67341639"/>
    <n v="42299639"/>
    <n v="25042000"/>
    <n v="930559"/>
    <s v="7e550c4e4136820a2fa73809cb7d39457dab78e5"/>
    <n v="-0.1348496699611593"/>
    <n v="-0.32601185038591157"/>
    <n v="-0.36824554860321701"/>
    <n v="-0.73545473491799884"/>
    <n v="-0.26501046745693763"/>
    <x v="1"/>
    <n v="0.62813497901350457"/>
    <x v="2"/>
  </r>
  <r>
    <s v="b3e4f036c9095c418eb13fefff3097538864782b"/>
    <s v="29b123a3f5f4027c1367f2c92eb95c47656ff164"/>
    <s v="ACTIVO"/>
    <s v="58464c00dc8337ea9400e9dbf885ffffcb81c578"/>
    <n v="236"/>
    <s v="KWID"/>
    <n v="2021"/>
    <s v="KWID"/>
    <s v="2e892f86d188d01ec5691b7918003dc271108083"/>
    <s v="NUEVO"/>
    <n v="36"/>
    <d v="2020-12-23T00:00:00"/>
    <d v="2023-12-23T00:00:00"/>
    <m/>
    <n v="41825000"/>
    <n v="25825000"/>
    <n v="16000000"/>
    <n v="935028"/>
    <s v="373e0d63cac8bf96eefec2abf3828a28fc0aa41d"/>
    <n v="-0.58358883539719453"/>
    <n v="-0.36987154559761881"/>
    <n v="1.185489993161002E-2"/>
    <n v="-0.34416413963118481"/>
    <n v="1.978077977031208"/>
    <x v="4"/>
    <n v="0.61745367603108192"/>
    <x v="2"/>
  </r>
  <r>
    <s v="6aef03a06bc1235a49d57af2cbf882b58f6b4c15"/>
    <s v="fcb028d43b10b1ccc85d8b192a806f67817f625e"/>
    <s v="ACTIVO"/>
    <s v="124edca39b8159aadaf3c08b9fe65fc5e651b829"/>
    <n v="49"/>
    <s v="STEPWAY"/>
    <n v="2022"/>
    <s v="NUEVO STEPWAY PH2"/>
    <s v="2e892f86d188d01ec5691b7918003dc271108083"/>
    <s v="NUEVO"/>
    <n v="72"/>
    <d v="2021-10-15T00:00:00"/>
    <d v="2027-10-15T00:00:00"/>
    <m/>
    <n v="67035000"/>
    <n v="51940000"/>
    <n v="15095000"/>
    <n v="1196394"/>
    <s v="0e1cad2c67fa2a907683ad47c51b4214fd47327c"/>
    <n v="0.1077120410853462"/>
    <n v="0.27630435737550851"/>
    <n v="-0.73906775490387622"/>
    <n v="-6.3705491590458047E-2"/>
    <n v="-0.49705409964536651"/>
    <x v="1"/>
    <n v="0.77481912433803235"/>
    <x v="2"/>
  </r>
  <r>
    <s v="e603d3764688fa060902cfbfb5f3c9c94a22921a"/>
    <s v="e5671abafbadae89c708ffc138c00bae4f6bb614"/>
    <s v="ACTIVO"/>
    <s v="85ace3a84a80c0e854519914fde3b46a8c91f803"/>
    <n v="38"/>
    <s v="STEPWAY"/>
    <n v="2020"/>
    <s v="NUEVO STEPWAY PH2"/>
    <s v="2e892f86d188d01ec5691b7918003dc271108083"/>
    <s v="NUEVO"/>
    <n v="36"/>
    <d v="2019-12-23T00:00:00"/>
    <d v="2022-12-23T00:00:00"/>
    <m/>
    <n v="51890000"/>
    <n v="10000000"/>
    <n v="41890000"/>
    <n v="356395"/>
    <s v="d2d2bc23d15981022aec65b1ffb2993f93c8d625"/>
    <n v="-0.93530331641462749"/>
    <n v="-2.1139371471640649"/>
    <n v="-0.69954550991253528"/>
    <n v="-0.58148691998834579"/>
    <n v="0.97255557088134947"/>
    <x v="4"/>
    <n v="0.2"/>
    <x v="3"/>
  </r>
  <r>
    <s v="b673e515bc3e145619d779d86c5e79f9f9fe079f"/>
    <s v="8c0d51a0bad789b4b42fa72225671e5c9026c893"/>
    <s v="ACTIVO"/>
    <s v="25cce98fbc96d5a13195e5f9b11ea35e84504c2e"/>
    <n v="-1"/>
    <s v="USADOS"/>
    <n v="2016"/>
    <s v="USADOS MM"/>
    <m/>
    <s v="USADO"/>
    <n v="84"/>
    <d v="2021-04-16T00:00:00"/>
    <d v="2028-04-16T00:00:00"/>
    <m/>
    <n v="36000000"/>
    <n v="35700000"/>
    <n v="300000"/>
    <n v="905365"/>
    <s v="781cf5ecb6fbc43f3e781d22c77fdd7e6de8b0dd"/>
    <n v="-0.85040671754835062"/>
    <n v="1.1667263526688669"/>
    <n v="1.7508336795506301"/>
    <n v="-0.65239284048010038"/>
    <n v="0.19907679691992"/>
    <x v="0"/>
    <n v="0.9916666666666667"/>
    <x v="0"/>
  </r>
  <r>
    <s v="77fb9c1ba5907a27bd656fa9ac952df142b1bbcb"/>
    <s v="efb62b5cc4f05e2054d2c16cf7cf96031e1a53c5"/>
    <s v="ACTIVO"/>
    <s v="af679d31140b656992f7cc41dd65553cf5b33e96"/>
    <n v="-1"/>
    <s v="USADOS"/>
    <n v="2018"/>
    <s v="USADOS MM"/>
    <m/>
    <s v="USADO"/>
    <n v="84"/>
    <d v="2021-02-22T00:00:00"/>
    <d v="2028-02-22T00:00:00"/>
    <m/>
    <n v="34334000"/>
    <n v="34334000"/>
    <n v="0"/>
    <n v="820396"/>
    <s v="38b76f83f56a6d4ef19a8a39a7839d83344d0221"/>
    <n v="-0.74125394757742313"/>
    <n v="1.2009447865714571"/>
    <n v="0.92086653473246149"/>
    <n v="-0.91201158550091099"/>
    <n v="-0.65174985443765243"/>
    <x v="0"/>
    <n v="1"/>
    <x v="0"/>
  </r>
  <r>
    <s v="2b7762673c5931b0d5e1a2bf19a806448648da82"/>
    <s v="4d65b68c06d45700b9aa54e4e8e4edc5593755a5"/>
    <s v="ACTIVO"/>
    <s v="2e605260aed96e02f34e2a400c1781f6062fbe8f"/>
    <n v="46"/>
    <s v="SANDERO"/>
    <n v="2018"/>
    <s v="NUEVO SANDERO"/>
    <s v="2e892f86d188d01ec5691b7918003dc271108083"/>
    <s v="NUEVO"/>
    <n v="84"/>
    <d v="2019-04-02T00:00:00"/>
    <d v="2026-04-02T00:00:00"/>
    <m/>
    <n v="39480000"/>
    <n v="36201200"/>
    <n v="3278800"/>
    <n v="753756"/>
    <s v="b0dba703f37b44650008cc7ee9293429cffbd118"/>
    <n v="0.94454994419579019"/>
    <n v="0.85992533040182162"/>
    <n v="-0.2345317551472817"/>
    <n v="2.0739433537977261"/>
    <n v="0.50846830650449182"/>
    <x v="0"/>
    <n v="0.91695035460992913"/>
    <x v="0"/>
  </r>
  <r>
    <s v="3c3b93c0f96a33cf9b31d9bb5855bd8b64ad3b94"/>
    <s v="094c23bf25117c221bbfec7e60ef8602b25fca31"/>
    <s v="ACTIVO"/>
    <s v="7e56e2af0ef46a9f3840a5080889a18764a6b436"/>
    <n v="46"/>
    <s v="DUSTER"/>
    <n v="2022"/>
    <s v="NUEVA DUSTER"/>
    <m/>
    <s v="NUEVO"/>
    <n v="72"/>
    <d v="2022-04-01T00:00:00"/>
    <d v="2028-04-01T00:00:00"/>
    <m/>
    <n v="85760000"/>
    <n v="62760000"/>
    <n v="23000000"/>
    <n v="1422824"/>
    <s v="7e550c4e4136820a2fa73809cb7d39457dab78e5"/>
    <n v="-0.21974626882743631"/>
    <n v="9.9698546236257846E-2"/>
    <n v="5.1377144922950549E-2"/>
    <n v="0.19020085841091"/>
    <n v="1.0499034482774929"/>
    <x v="1"/>
    <n v="0.73180970149253732"/>
    <x v="2"/>
  </r>
  <r>
    <s v="00c32a99833a5bf986aa3226f6906d9cae2fa980"/>
    <s v="9c841afd5126f7992aa80c3593e3bf15798785ed"/>
    <s v="ACTIVO"/>
    <s v="73f2cc33b986bd271fd390af22f8762c2c95e97b"/>
    <n v="27"/>
    <s v="KWID"/>
    <n v="2021"/>
    <s v="KWID"/>
    <s v="2e892f86d188d01ec5691b7918003dc271108083"/>
    <s v="NUEVO"/>
    <n v="72"/>
    <d v="2021-01-14T00:00:00"/>
    <d v="2027-01-14T00:00:00"/>
    <m/>
    <n v="41710000"/>
    <n v="43279391"/>
    <n v="0"/>
    <n v="995059"/>
    <s v="7c620676a3142bbcb0d8a97ffebbdc12de3145fd"/>
    <n v="-0.92317523086230224"/>
    <n v="1.3554461594819871"/>
    <n v="0.24898836987965761"/>
    <n v="-0.3645164760783533"/>
    <n v="-1.0384892414183671"/>
    <x v="1"/>
    <n v="1.0376262526971949"/>
    <x v="0"/>
  </r>
  <r>
    <s v="edc8176859ca204c7f5c076ece019b0df5e4aad9"/>
    <s v="c1f1c4c9074df29d688d9a0afe74e55fd24dca86"/>
    <s v="ACTIVO"/>
    <s v="b015fc4d0ad8050efb8f4d92b7490b29a1fa8737"/>
    <n v="246"/>
    <s v="STEPWAY"/>
    <n v="2022"/>
    <s v="NUEVO STEPWAY PH2"/>
    <s v="2e892f86d188d01ec5691b7918003dc271108083"/>
    <s v="NUEVO"/>
    <n v="84"/>
    <d v="2021-10-09T00:00:00"/>
    <d v="2028-10-09T00:00:00"/>
    <m/>
    <n v="58990000"/>
    <n v="40990000"/>
    <n v="18000000"/>
    <n v="868514"/>
    <s v="9d7bd38b98da3721b9fbc0b7b5f1a754213bcdf8"/>
    <n v="-0.19549009772278569"/>
    <n v="-5.2010243596250283E-2"/>
    <n v="-0.69954550991253528"/>
    <n v="-0.58915522366211259"/>
    <n v="-1.5025765057952249"/>
    <x v="0"/>
    <n v="0.69486353619257502"/>
    <x v="2"/>
  </r>
  <r>
    <s v="6808a70c2a3f5265e58b05d724840d14afdbe9e9"/>
    <s v="27e52ed56e0c53d143faa8a6a60a0769b5997f77"/>
    <s v="ACTIVO"/>
    <s v="15d957c40f7d4f8e9585df629b586bf7c2123bc0"/>
    <n v="49"/>
    <s v="USADOS"/>
    <n v="2022"/>
    <s v="USADOS MM"/>
    <m/>
    <s v="USADO"/>
    <n v="36"/>
    <d v="2021-10-13T00:00:00"/>
    <d v="2024-10-13T00:00:00"/>
    <m/>
    <n v="82000000"/>
    <n v="20000000"/>
    <n v="62000000"/>
    <n v="738132"/>
    <s v="0e1cad2c67fa2a907683ad47c51b4214fd47327c"/>
    <n v="0.38665800878882761"/>
    <n v="-1.903752143126896"/>
    <n v="0.48612183982770601"/>
    <n v="7.3808409708874958"/>
    <n v="0.58581618390063472"/>
    <x v="4"/>
    <n v="0.24390243902439024"/>
    <x v="1"/>
  </r>
  <r>
    <s v="18eb5054c51d191903ebaad5c74afdad0971eb10"/>
    <s v="fe5c825111a6700ccf2eaed1fe106d10286db5b9"/>
    <s v="ACTIVO"/>
    <s v="a1568956b7a009c0968355838744514999f72b98"/>
    <n v="220"/>
    <s v="SANDERO"/>
    <n v="2020"/>
    <s v="NUEVO SANDERO PH2"/>
    <s v="2e892f86d188d01ec5691b7918003dc271108083"/>
    <s v="NUEVO"/>
    <n v="84"/>
    <d v="2020-07-01T00:00:00"/>
    <d v="2027-07-01T00:00:00"/>
    <m/>
    <n v="38890000"/>
    <n v="38890000"/>
    <n v="0"/>
    <n v="860720"/>
    <s v="4e5d7b0d98a26995f24bcabfb130c7187152651f"/>
    <n v="-3.7824985542557123E-2"/>
    <n v="1.2009447865714571"/>
    <n v="0.56516632981038883"/>
    <n v="-0.82887169368752178"/>
    <n v="0.27642467431606299"/>
    <x v="0"/>
    <n v="1"/>
    <x v="0"/>
  </r>
  <r>
    <s v="aed823b1333eabd05abcd46c7d52c1a79eee6735"/>
    <s v="6baa1aadd219f7a52a797bd433759c4f16251dfc"/>
    <s v="ACTIVO"/>
    <s v="af679d31140b656992f7cc41dd65553cf5b33e96"/>
    <n v="166872296"/>
    <s v="USADOS"/>
    <n v="2017"/>
    <s v="USADOS MM"/>
    <m/>
    <s v="USADO"/>
    <n v="84"/>
    <d v="2021-08-24T00:00:00"/>
    <d v="2028-08-24T00:00:00"/>
    <m/>
    <n v="30000000"/>
    <n v="30000000"/>
    <n v="0"/>
    <n v="716836"/>
    <s v="a69f010680fca3bb97470fe907d42f1759ba6938"/>
    <n v="-1.638732278449494"/>
    <n v="1.2009447865714571"/>
    <n v="0.92086653473246149"/>
    <n v="-0.85110293712470042"/>
    <n v="-1.811968015379797"/>
    <x v="0"/>
    <n v="1"/>
    <x v="0"/>
  </r>
  <r>
    <s v="e7d3d50eb6475c93f9906efc5781b84fe559c1c1"/>
    <s v="774fa8dac11def10819a8d3d657689987a38214b"/>
    <s v="ACTIVO"/>
    <s v="bdfc2c4e5213ca32db6b95c9f855416362d14198"/>
    <n v="49"/>
    <s v="LOGAN"/>
    <n v="2019"/>
    <s v="NUEVO LOGAN"/>
    <m/>
    <s v="NUEVO"/>
    <n v="84"/>
    <d v="2018-08-24T00:00:00"/>
    <d v="2025-08-24T00:00:00"/>
    <m/>
    <n v="36190000"/>
    <n v="36106889"/>
    <n v="83111"/>
    <n v="720135"/>
    <s v="f00f1606f9686df6c4f674ed3907718435a75514"/>
    <n v="-0.58358883539719453"/>
    <n v="1.1915147951039411"/>
    <n v="-0.79025246108073266"/>
    <n v="-0.49722818071632319"/>
    <n v="-0.96114136402222416"/>
    <x v="0"/>
    <n v="0.99770348162475819"/>
    <x v="0"/>
  </r>
  <r>
    <s v="9cd0c216e43755e2df904df69ef93d7f0b090894"/>
    <s v="a7255ea5526a28ac13d9681e31452a0533028a6b"/>
    <s v="ACTIVO"/>
    <s v="1ff25d27b02cec75af9b69c7b7ee096d87a6e4b7"/>
    <n v="61"/>
    <s v="SANDERO"/>
    <n v="2022"/>
    <s v="NUEVO SANDERO PH2"/>
    <s v="2e892f86d188d01ec5691b7918003dc271108083"/>
    <s v="NUEVO"/>
    <n v="48"/>
    <d v="2021-05-21T00:00:00"/>
    <d v="2025-05-21T00:00:00"/>
    <m/>
    <n v="47800000"/>
    <n v="29800000"/>
    <n v="18000000"/>
    <n v="850304"/>
    <s v="5ff736dd5fe05d193ce7c5ec63ce711d264e48d3"/>
    <n v="-0.75338203312974839"/>
    <n v="-0.34532754040747698"/>
    <n v="-1.637915849182755"/>
    <n v="0.51770984667365494"/>
    <n v="-1.425228628399082"/>
    <x v="5"/>
    <n v="0.62343096234309625"/>
    <x v="2"/>
  </r>
  <r>
    <s v="0d23d4f2c5767da860a40905c9ace4d7284c7ed1"/>
    <s v="a00bb5d3dbc1ba8dd3733bd0c7640675ab827318"/>
    <s v="ACTIVO"/>
    <s v="f92259594cc36db09951704e2e59eef51308995c"/>
    <n v="59"/>
    <s v="DUSTER"/>
    <n v="2019"/>
    <s v="DUSTER"/>
    <s v="2e892f86d188d01ec5691b7918003dc271108083"/>
    <s v="NUEVO"/>
    <n v="72"/>
    <d v="2019-09-30T00:00:00"/>
    <d v="2025-09-30T00:00:00"/>
    <m/>
    <n v="54600000"/>
    <n v="27300000"/>
    <n v="27300000"/>
    <n v="590765"/>
    <s v="6c55b3ba21e9cb7dc2512cad991949cb9fc0980d"/>
    <n v="-0.2318743543797615"/>
    <n v="-0.85216124758390532"/>
    <n v="-0.50193428495582826"/>
    <n v="-2.1553718452976042E-2"/>
    <n v="2.0554258544273512"/>
    <x v="1"/>
    <n v="0.5"/>
    <x v="4"/>
  </r>
  <r>
    <s v="5b8cf159e06bf10669b8801f9f0f9cc1d7353a89"/>
    <s v="bf884f971461480e0ef72d2851c944a554d11230"/>
    <s v="ACTIVO"/>
    <s v="51b223e24d57bc8c01c5001f8833c44559fa1fc7"/>
    <n v="236"/>
    <s v="LOGAN"/>
    <n v="2018"/>
    <s v="NUEVO LOGAN"/>
    <m/>
    <s v="NUEVO"/>
    <n v="84"/>
    <d v="2017-07-27T00:00:00"/>
    <d v="2024-07-27T00:00:00"/>
    <m/>
    <n v="45090000"/>
    <n v="41090000"/>
    <n v="4000000"/>
    <n v="890765"/>
    <s v="7a6910423a8f37af5a7024bd938a17975b36dad2"/>
    <n v="0.99306228640509131"/>
    <n v="0.83667669446139004"/>
    <n v="1.237044494663192"/>
    <n v="-0.48779600788380179"/>
    <n v="-3.2966835268508812E-2"/>
    <x v="0"/>
    <n v="0.91128853404302501"/>
    <x v="0"/>
  </r>
  <r>
    <s v="0a63aaa4c5a82a13f325763491d40bb7b3b1439b"/>
    <s v="8012e34093cd6d6d03dc12b2b48bdddbb23b7d76"/>
    <s v="ACTIVO"/>
    <s v="8d3a24744093455287e93feda3eb9991acdae36e"/>
    <n v="291"/>
    <s v="DUSTER"/>
    <n v="2019"/>
    <s v="DUSTER"/>
    <m/>
    <s v="NUEVO"/>
    <n v="84"/>
    <d v="2018-07-12T00:00:00"/>
    <d v="2025-07-12T00:00:00"/>
    <m/>
    <n v="62590000"/>
    <n v="62590000"/>
    <n v="0"/>
    <n v="1275553"/>
    <s v="670b08e32eee86d990ae57c71a84998f0642009b"/>
    <n v="0.1198401266376715"/>
    <n v="1.2009447865714571"/>
    <n v="0.48612183982770601"/>
    <n v="-0.11183153178679579"/>
    <n v="0.50846830650449182"/>
    <x v="0"/>
    <n v="1"/>
    <x v="0"/>
  </r>
  <r>
    <s v="1e0b946037e9650399de4d4e0e3e887c70ffb907"/>
    <s v="b2f9d9d522eb2ffcacd4cf8e0c01c0fa39d55dcc"/>
    <s v="ACTIVO"/>
    <s v="d70c5ad6d9927086d188b2a0af85d533acdf3336"/>
    <n v="7"/>
    <s v="STEPWAY"/>
    <n v="2021"/>
    <s v="NUEVO STEPWAY PH2"/>
    <s v="2e892f86d188d01ec5691b7918003dc271108083"/>
    <s v="NUEVO"/>
    <n v="48"/>
    <d v="2020-11-13T00:00:00"/>
    <d v="2024-11-13T00:00:00"/>
    <m/>
    <n v="59140000"/>
    <n v="29570000"/>
    <n v="29570000"/>
    <n v="848446"/>
    <s v="986fcbacb15e3271088bb826891fe61d934ad7da"/>
    <n v="-0.53507649318789341"/>
    <n v="-0.85216124758390532"/>
    <n v="-0.42288979497314538"/>
    <n v="8.9814242922865162E-3"/>
    <n v="0.74051193869292065"/>
    <x v="5"/>
    <n v="0.5"/>
    <x v="4"/>
  </r>
  <r>
    <s v="077f2c252f422ae5ea290da5451a1a580730eb21"/>
    <s v="41ed179fe45615d6f08cab188320b422e163dd9a"/>
    <s v="ACTIVO"/>
    <s v="b03c331a519e3fb6e210c57f6f7646420773acf4"/>
    <n v="7"/>
    <s v="LOGAN"/>
    <n v="2021"/>
    <s v="NUEVO LOGAN PH2"/>
    <s v="2e892f86d188d01ec5691b7918003dc271108083"/>
    <s v="NUEVO"/>
    <n v="84"/>
    <d v="2020-03-19T00:00:00"/>
    <d v="2027-03-19T00:00:00"/>
    <m/>
    <n v="45500000"/>
    <n v="45880000"/>
    <n v="0"/>
    <n v="907096"/>
    <s v="ba69bef1627113b1efd89b0a85bd7dcd597d357c"/>
    <n v="-2.2451365560657579"/>
    <n v="1.2352384258232829"/>
    <n v="0.80229979975843724"/>
    <n v="-0.62895081225232707"/>
    <n v="-0.65174985443765243"/>
    <x v="0"/>
    <n v="1.0083516483516484"/>
    <x v="0"/>
  </r>
  <r>
    <s v="e11bf6cc0e72286cb260b6068ee1ccb20fd966b7"/>
    <s v="08faf4f327e21f1f374a710154a82bf69f285bf1"/>
    <s v="ACTIVO"/>
    <s v="3a9c85964211c4ff203388bf5d92c22cf10e64ca"/>
    <n v="61"/>
    <s v="STEPWAY"/>
    <n v="2018"/>
    <s v="NUEVO STEPWAY"/>
    <m/>
    <s v="NUEVO"/>
    <n v="84"/>
    <d v="2017-10-07T00:00:00"/>
    <d v="2024-10-07T00:00:00"/>
    <m/>
    <n v="46490000"/>
    <n v="41841000"/>
    <n v="4649000"/>
    <n v="860622"/>
    <s v="2950d902c8b30585038c8f445df8ff3e2d2365ee"/>
    <n v="0.93242185864346494"/>
    <n v="0.79032357974038436"/>
    <n v="0.59719938603158618"/>
    <n v="9.0443542773313651E-2"/>
    <n v="-0.34235834485308059"/>
    <x v="0"/>
    <n v="0.9"/>
    <x v="0"/>
  </r>
  <r>
    <s v="48dfa69bae2a7a90e853ee27bfb04cdbed394fde"/>
    <s v="a9b2d5e2ad7f7a9daa59bc870c4ab6e6bc9df3c5"/>
    <s v="ACTIVO"/>
    <s v="73f2cc33b986bd271fd390af22f8762c2c95e97b"/>
    <n v="49"/>
    <s v="KWID"/>
    <n v="2021"/>
    <s v="KWID"/>
    <s v="2e892f86d188d01ec5691b7918003dc271108083"/>
    <s v="NUEVO"/>
    <n v="60"/>
    <d v="2021-02-25T00:00:00"/>
    <d v="2026-02-25T00:00:00"/>
    <m/>
    <n v="41630000"/>
    <n v="23887000"/>
    <n v="17743000"/>
    <n v="607724"/>
    <s v="7f9e4021b093c57ae939c2999fa9b6f9d2ac5b97"/>
    <n v="1.068735666674399E-2"/>
    <n v="-0.54915179589400542"/>
    <n v="-0.93667897986058324"/>
    <n v="-0.74941858845689768"/>
    <n v="0.43112042910834891"/>
    <x v="3"/>
    <n v="0.57379293778525098"/>
    <x v="4"/>
  </r>
  <r>
    <s v="c4fb68a13600a0213b9d0722f69fff5cfcf6f1d4"/>
    <s v="c3aa699d742025b18d091861f096804f93caf2b4"/>
    <s v="ACTIVO"/>
    <s v="a77c76312e7298e8d8cbf37d37191bb75af8eded"/>
    <n v="7"/>
    <s v="DUSTER"/>
    <n v="2021"/>
    <s v="DUSTER"/>
    <s v="2e892f86d188d01ec5691b7918003dc271108083"/>
    <s v="NUEVO"/>
    <n v="84"/>
    <d v="2020-09-16T00:00:00"/>
    <d v="2027-09-16T00:00:00"/>
    <m/>
    <n v="55783000"/>
    <n v="25783000"/>
    <n v="30000000"/>
    <n v="536230"/>
    <s v="540ebfd0d883f4b53b8b759ad20663d46d56d251"/>
    <n v="-0.85040671754835062"/>
    <n v="-1.007368894107634"/>
    <n v="5.1377144922950549E-2"/>
    <n v="-0.63848507867080972"/>
    <n v="1.281947080465921"/>
    <x v="0"/>
    <n v="0.46220174605166447"/>
    <x v="4"/>
  </r>
  <r>
    <s v="1d49165ab71b4351c968750de130745473adae50"/>
    <s v="8f102acc1ebe4e48c3bb436cdd28d6e0655ec5c9"/>
    <s v="ACTIVO"/>
    <s v="bb3c54dae8892f509087bc145c8e669875f59702"/>
    <n v="220"/>
    <s v="SANDERO"/>
    <n v="2019"/>
    <s v="NUEVO SANDERO"/>
    <m/>
    <s v="NUEVO"/>
    <n v="72"/>
    <d v="2018-10-18T00:00:00"/>
    <d v="2024-10-18T00:00:00"/>
    <m/>
    <n v="33680000"/>
    <n v="13680000"/>
    <n v="20000000"/>
    <n v="287634"/>
    <s v="978121aa0061733aad5d3e5f722e5a95a785fcdb"/>
    <n v="0.82326908867253745"/>
    <n v="-1.237423425014484"/>
    <n v="-0.25711294791206418"/>
    <n v="-0.99220848698036268"/>
    <n v="2.0554258544273512"/>
    <x v="1"/>
    <n v="0.40617577197149646"/>
    <x v="4"/>
  </r>
  <r>
    <s v="5464b10ed67afc3402d5a5848aa991f3261c918d"/>
    <s v="4ebfbb34b9d033348190718c19729d325969095c"/>
    <s v="ACTIVO"/>
    <s v="1ff25d27b02cec75af9b69c7b7ee096d87a6e4b7"/>
    <n v="220"/>
    <s v="KWID"/>
    <n v="2022"/>
    <s v="KWID"/>
    <s v="2e892f86d188d01ec5691b7918003dc271108083"/>
    <s v="NUEVO"/>
    <n v="60"/>
    <d v="2021-07-19T00:00:00"/>
    <d v="2026-07-19T00:00:00"/>
    <m/>
    <n v="42820000"/>
    <n v="34256000"/>
    <n v="8564000"/>
    <n v="875382"/>
    <s v="b0dba703f37b44650008cc7ee9293429cffbd118"/>
    <n v="-0.46230797987394179"/>
    <n v="0.37970237290931202"/>
    <n v="-0.86208192810677609"/>
    <n v="0.19020085841091"/>
    <n v="0.50846830650449182"/>
    <x v="3"/>
    <n v="0.8"/>
    <x v="2"/>
  </r>
  <r>
    <s v="a5c618a374eff623e741ad6da4e45a3f9b8b450e"/>
    <s v="4cc2b5c401ccdb74620df8b474bf9eb9face75bd"/>
    <s v="ACTIVO"/>
    <s v="ada6f48df125b900b7829ac8cd40d28afdb0ba54"/>
    <n v="49"/>
    <s v="KANGOO"/>
    <n v="2022"/>
    <s v="NUEVA KANGOO"/>
    <m/>
    <s v="NUEVO"/>
    <n v="48"/>
    <d v="2021-12-13T00:00:00"/>
    <d v="2025-12-13T00:00:00"/>
    <m/>
    <n v="66940000"/>
    <n v="26190000"/>
    <n v="40750000"/>
    <n v="769377"/>
    <s v="0e1cad2c67fa2a907683ad47c51b4214fd47327c"/>
    <n v="-1.978318673914601"/>
    <n v="-1.2987286789747341"/>
    <n v="-1.0552457148346079"/>
    <n v="0.64490896233492845"/>
    <n v="-1.5025765057952249"/>
    <x v="5"/>
    <n v="0.39124589184344188"/>
    <x v="1"/>
  </r>
  <r>
    <s v="480f747f9d07bd61d29be75cfa619955bdc768ed"/>
    <s v="74c0808cd380ea79299311eafa04cb5fd9738c62"/>
    <s v="ACTIVO"/>
    <s v="2f1f55f7d5e4638dee5a1a64ea8954c3ffe4902c"/>
    <n v="236"/>
    <s v="SANDERO"/>
    <n v="2018"/>
    <s v="NUEVO SANDERO"/>
    <m/>
    <s v="NUEVO"/>
    <n v="84"/>
    <d v="2017-10-24T00:00:00"/>
    <d v="2024-10-24T00:00:00"/>
    <m/>
    <n v="38870000"/>
    <n v="36926500"/>
    <n v="1943500"/>
    <n v="808227"/>
    <s v="f9135bc6e62f40c8eddb937bb59cee2ddf02357c"/>
    <n v="0.64134780538765834"/>
    <n v="0.99563418315592023"/>
    <n v="1.355611229637216"/>
    <n v="-0.31486993512997802"/>
    <n v="-0.26501046745693763"/>
    <x v="0"/>
    <n v="0.95"/>
    <x v="0"/>
  </r>
  <r>
    <s v="11daf20bd9835ff0f253a5abc2255c5020f1cb7e"/>
    <s v="ae7a4e98335a52e67aa0378f9a2a93bc1f40f9da"/>
    <s v="ACTIVO"/>
    <s v="bf7b44c0aed310df33c78caec1d38657059094b1"/>
    <n v="236"/>
    <s v="USADOS"/>
    <n v="2019"/>
    <s v="USADOS MM"/>
    <m/>
    <s v="USADO"/>
    <n v="60"/>
    <d v="2021-09-20T00:00:00"/>
    <d v="2026-09-20T00:00:00"/>
    <m/>
    <n v="55900000"/>
    <n v="46900000"/>
    <n v="9000000"/>
    <n v="1495675"/>
    <s v="0f9b5dd1053091f7cd0591c9ce15485174f94dc7"/>
    <n v="0.30176140992255063"/>
    <n v="0.53983729793466728"/>
    <n v="0.84182204474977862"/>
    <n v="-0.43975241257287628"/>
    <n v="1.668686467446636"/>
    <x v="3"/>
    <n v="0.83899821109123429"/>
    <x v="0"/>
  </r>
  <r>
    <s v="5f9bf18c7323aacd8b3fc31667829f0b7299d9ad"/>
    <s v="067896cf97542c23a8d749df4bdd9b280a82c516"/>
    <s v="ACTIVO"/>
    <s v="8755282562f500d9f6dcb85211a47e8d88e90dcb"/>
    <n v="27"/>
    <s v="STEPWAY"/>
    <n v="2020"/>
    <s v="NUEVO STEPWAY"/>
    <s v="2e892f86d188d01ec5691b7918003dc271108083"/>
    <s v="NUEVO"/>
    <n v="84"/>
    <d v="2019-05-07T00:00:00"/>
    <d v="2026-05-07T00:00:00"/>
    <m/>
    <n v="41490000"/>
    <n v="27280000"/>
    <n v="14210000"/>
    <n v="563312"/>
    <s v="4a8f3363258dbeeafeffebe63d6f25a2c0e1ca48"/>
    <n v="1.1992397407946209"/>
    <n v="-0.2054006819919415"/>
    <n v="0.6442108197930716"/>
    <n v="-0.56681378818807071"/>
    <n v="0.19907679691992"/>
    <x v="0"/>
    <n v="0.65750783321282236"/>
    <x v="2"/>
  </r>
  <r>
    <s v="a86b28a44547cba101673a77307bda2bba312f6d"/>
    <s v="770cc659601aa3bc5d2e9c6d087af19025ad2091"/>
    <s v="ACTIVO"/>
    <s v="a77c76312e7298e8d8cbf37d37191bb75af8eded"/>
    <n v="60"/>
    <s v="CAPTUR"/>
    <n v="2021"/>
    <s v="CAPTUR"/>
    <s v="2e892f86d188d01ec5691b7918003dc271108083"/>
    <s v="NUEVO"/>
    <n v="84"/>
    <d v="2020-08-18T00:00:00"/>
    <d v="2027-08-18T00:00:00"/>
    <m/>
    <n v="78770000"/>
    <n v="73770000"/>
    <n v="5000000"/>
    <n v="1668226"/>
    <s v="13d22cf8336a259fb9d14907f84a2cc0d4061ae6"/>
    <n v="3.4943527771394541E-2"/>
    <n v="0.94029910494706115"/>
    <n v="0.16994387989697479"/>
    <n v="-0.77111845402956358"/>
    <n v="1.5139907126543499"/>
    <x v="0"/>
    <n v="0.93652405738225208"/>
    <x v="0"/>
  </r>
  <r>
    <s v="a8ce04f2195cca90b7a2c0d83e8f937e20610523"/>
    <s v="1fb515f92340af14c947ada8108e8a08a86d6f6f"/>
    <s v="ACTIVO"/>
    <s v="7f22d9d1b26328e8bc33183cd50a33df11a0448b"/>
    <n v="27"/>
    <s v="KWID"/>
    <n v="2022"/>
    <s v="KWID"/>
    <s v="2e892f86d188d01ec5691b7918003dc271108083"/>
    <s v="NUEVO"/>
    <n v="84"/>
    <d v="2021-09-14T00:00:00"/>
    <d v="2028-09-14T00:00:00"/>
    <m/>
    <n v="41990000"/>
    <n v="39900000"/>
    <n v="2090000"/>
    <n v="878722"/>
    <s v="7c620676a3142bbcb0d8a97ffebbdc12de3145fd"/>
    <n v="-1.3476582251936871"/>
    <n v="0.99656319041119423"/>
    <n v="-0.18575632502509701"/>
    <n v="-0.84411669560681968"/>
    <n v="-2.044011647568226"/>
    <x v="0"/>
    <n v="0.95022624434389136"/>
    <x v="0"/>
  </r>
  <r>
    <s v="17d8c99956f564c1023a662a1d5b83fe7dcd70b9"/>
    <s v="1748eedf2eb48b5e2e559c28d0ec4356093b95fa"/>
    <s v="ACTIVO"/>
    <s v="d1151b228cc3382186a1408b1c6d46dc4f064231"/>
    <n v="167156462"/>
    <m/>
    <n v="2022"/>
    <s v="NUEVOS OTRAS MARCAS"/>
    <m/>
    <s v="NUEVO"/>
    <n v="84"/>
    <d v="2021-12-20T00:00:00"/>
    <d v="2028-12-20T00:00:00"/>
    <m/>
    <n v="45490000"/>
    <n v="35490000"/>
    <n v="10000000"/>
    <n v="675319"/>
    <s v="781cf5ecb6fbc43f3e781d22c77fdd7e6de8b0dd"/>
    <n v="-1.141480770804157"/>
    <n v="0.2982822083541069"/>
    <n v="0.36755510485368181"/>
    <n v="0.33955753488230289"/>
    <n v="1.5913385900504931"/>
    <x v="0"/>
    <n v="0.78017146625632006"/>
    <x v="2"/>
  </r>
  <r>
    <s v="9848d455c6a38dcb7e77a692e3309e81a1885e3a"/>
    <s v="9898881d9f87410856c403dbb829f1ee591c7c77"/>
    <s v="ACTIVO"/>
    <s v="a77c76312e7298e8d8cbf37d37191bb75af8eded"/>
    <n v="15"/>
    <s v="LOGAN"/>
    <n v="2021"/>
    <s v="NUEVO LOGAN PH2"/>
    <s v="2e892f86d188d01ec5691b7918003dc271108083"/>
    <s v="NUEVO"/>
    <n v="84"/>
    <d v="2021-04-01T00:00:00"/>
    <d v="2028-04-01T00:00:00"/>
    <m/>
    <n v="50686000"/>
    <n v="50686000"/>
    <n v="0"/>
    <n v="1064196"/>
    <s v="18eceeb5197751c2e147ee8da1b88e8ee3917f26"/>
    <n v="-1.2385054552227599"/>
    <n v="1.2009447865714571"/>
    <n v="0.16994387989697479"/>
    <n v="-0.42494552357122789"/>
    <n v="-1.425228628399082"/>
    <x v="0"/>
    <n v="1"/>
    <x v="0"/>
  </r>
  <r>
    <s v="bed781c657be938f865ad6078148e7c861ddf086"/>
    <s v="f2b5959557adabf70189724f806b53519eb524d6"/>
    <s v="ACTIVO"/>
    <s v="af679d31140b656992f7cc41dd65553cf5b33e96"/>
    <n v="220"/>
    <s v="USADOS"/>
    <n v="2017"/>
    <s v="USADOS MM"/>
    <m/>
    <s v="USADO"/>
    <n v="84"/>
    <d v="2021-08-31T00:00:00"/>
    <d v="2028-08-31T00:00:00"/>
    <m/>
    <n v="29500000"/>
    <n v="29500000"/>
    <n v="0"/>
    <n v="704889"/>
    <s v="006074e6f813ced42b58addf5f91036b6d45440d"/>
    <n v="-0.83827863199602526"/>
    <n v="1.2009447865714571"/>
    <n v="0.92086653473246149"/>
    <n v="-0.30566330747411458"/>
    <n v="1.7460343448427791"/>
    <x v="0"/>
    <n v="1"/>
    <x v="0"/>
  </r>
  <r>
    <s v="37ab4d50190273fbe7d25800e993a3a9c11f6589"/>
    <s v="4ec16bab3b6f0dd2f323d1a9d15fa535ab96fac1"/>
    <s v="ACTIVO"/>
    <s v="8e5a6ec8ecf5a2a4f1b2a3647d59bf4bceeae6a9"/>
    <n v="246"/>
    <s v="SANDERO"/>
    <n v="2019"/>
    <s v="NUEVO SANDERO"/>
    <m/>
    <s v="NUEVO"/>
    <n v="72"/>
    <d v="2018-03-27T00:00:00"/>
    <d v="2024-03-27T00:00:00"/>
    <m/>
    <n v="32280000"/>
    <n v="28980000"/>
    <n v="3300000"/>
    <n v="662796"/>
    <s v="f1460623c17c08451d00fb38742b8e09eea4ea70"/>
    <n v="-0.3531552099030143"/>
    <n v="0.78116474241329692"/>
    <n v="-0.1154229330609564"/>
    <n v="-0.68256722047093943"/>
    <n v="-0.26501046745693763"/>
    <x v="1"/>
    <n v="0.89776951672862448"/>
    <x v="0"/>
  </r>
  <r>
    <s v="3a9be6e4a05fc24fec84f2861d2b783d91b2d586"/>
    <s v="62ffeaecafc0bbde6f4b1620cd1939e33d9cbe3a"/>
    <s v="ACTIVO"/>
    <s v="332374b2b7921de83a34fd882bfb4141e02b091c"/>
    <n v="236"/>
    <s v="SANDERO"/>
    <n v="2022"/>
    <s v="NUEVO SANDERO PH2"/>
    <s v="2e892f86d188d01ec5691b7918003dc271108083"/>
    <s v="NUEVO"/>
    <n v="84"/>
    <d v="2021-06-12T00:00:00"/>
    <d v="2028-06-12T00:00:00"/>
    <m/>
    <n v="51792000"/>
    <n v="30890000"/>
    <n v="20902000"/>
    <n v="656458"/>
    <s v="e05a7593bcbc82d3470e473adb88137dfd0ae415"/>
    <n v="-0.93530331641462749"/>
    <n v="-0.45622320562484298"/>
    <n v="-0.6600232649211939"/>
    <n v="-2.4997219604955379E-2"/>
    <n v="-1.5025765057952249"/>
    <x v="0"/>
    <n v="0.59642415817114613"/>
    <x v="4"/>
  </r>
  <r>
    <s v="5538840a56a0a864d230f2f1ecd2ba55df33b1bf"/>
    <s v="dd2be138298c25d4eace5549445c8a3c0de8c13e"/>
    <s v="ACTIVO"/>
    <s v="e6fe628ed1ecb4f422ee6848d702f45410650137"/>
    <n v="83"/>
    <s v="LOGAN"/>
    <n v="2018"/>
    <s v="NUEVO LOGAN"/>
    <m/>
    <s v="NUEVO"/>
    <n v="84"/>
    <d v="2017-04-17T00:00:00"/>
    <d v="2024-04-17T00:00:00"/>
    <m/>
    <n v="38850000"/>
    <n v="33000000"/>
    <n v="5850000"/>
    <n v="717691"/>
    <s v="2d7a182e8b5fd5e1e55a138fd5fb197a2fee7158"/>
    <n v="1.138599313032995"/>
    <n v="0.58263486122737063"/>
    <n v="0.33900897774133631"/>
    <n v="-0.62597098060486001"/>
    <n v="-3.2966835268508812E-2"/>
    <x v="0"/>
    <n v="0.84942084942084939"/>
    <x v="0"/>
  </r>
  <r>
    <s v="f18cdf17887b39a7353ce845852d0fd29df9bc21"/>
    <s v="9be25ffb401bad5fd9adfb1d16501b0e18ca2133"/>
    <s v="ACTIVO"/>
    <s v="cc432eef280b9b0f7eec3ec1104a5239c956a8aa"/>
    <n v="61"/>
    <s v="SANDERO"/>
    <n v="2020"/>
    <s v="NUEVO SANDERO PH2"/>
    <s v="2e892f86d188d01ec5691b7918003dc271108083"/>
    <s v="NUEVO"/>
    <n v="72"/>
    <d v="2020-06-19T00:00:00"/>
    <d v="2026-06-19T00:00:00"/>
    <m/>
    <n v="44457551"/>
    <n v="31120285"/>
    <n v="13337266"/>
    <n v="799370"/>
    <s v="f268b19e1bfbcb40253adf266d11628fda515d56"/>
    <n v="-0.83827863199602526"/>
    <n v="-3.091883392176074E-2"/>
    <n v="0.16994387989697479"/>
    <n v="5.1241729948004397E-2"/>
    <n v="-1.270532873606796"/>
    <x v="1"/>
    <n v="0.69999998425464327"/>
    <x v="2"/>
  </r>
  <r>
    <s v="832ccc442bbe28fdd8ebafd908434f43815eca01"/>
    <s v="5c9f305738292555f3165d125827f7847f87ab61"/>
    <s v="ACTIVO"/>
    <s v="124edca39b8159aadaf3c08b9fe65fc5e651b829"/>
    <n v="38"/>
    <s v="DUSTER"/>
    <n v="2022"/>
    <s v="NUEVA DUSTER"/>
    <s v="2e892f86d188d01ec5691b7918003dc271108083"/>
    <s v="NUEVO"/>
    <n v="12"/>
    <d v="2021-09-28T00:00:00"/>
    <d v="2022-09-28T00:00:00"/>
    <m/>
    <n v="84350000"/>
    <n v="28350000"/>
    <n v="56000000"/>
    <n v="2501391"/>
    <s v="e930ed8a49045100853f6396856eaf443e98b2ef"/>
    <n v="-0.94743140196695275"/>
    <n v="-1.525171109402468"/>
    <n v="-0.89715673486924186"/>
    <n v="-3.2807909976958247E-2"/>
    <n v="-1.3478807510029389"/>
    <x v="2"/>
    <n v="0.33609958506224069"/>
    <x v="1"/>
  </r>
  <r>
    <s v="57633224f2f03990de7867a0c40ff212b7c03692"/>
    <s v="066647b97846d00f32e5c84248ed2dc483e3ff20"/>
    <s v="ACTIVO"/>
    <s v="e126e89451259d885ec2ab55b4369e479485f888"/>
    <n v="-1"/>
    <s v="USADOS"/>
    <n v="2014"/>
    <s v="USADOS MM"/>
    <m/>
    <s v="USADO"/>
    <n v="60"/>
    <d v="2021-07-29T00:00:00"/>
    <d v="2026-07-29T00:00:00"/>
    <m/>
    <n v="27000000"/>
    <n v="26700000"/>
    <n v="300000"/>
    <n v="748253"/>
    <s v="781cf5ecb6fbc43f3e781d22c77fdd7e6de8b0dd"/>
    <n v="-1.517451422926241"/>
    <n v="1.1553202080346709"/>
    <n v="0.72325530977575447"/>
    <n v="-1.005928059377299"/>
    <n v="-1.270532873606796"/>
    <x v="3"/>
    <n v="0.98888888888888893"/>
    <x v="0"/>
  </r>
  <r>
    <s v="8a825be7162195afd87b5f14434d55cf36e12f2f"/>
    <s v="ed83ebd9620ff6875bfe7f5c3eed29b240b35811"/>
    <s v="ACTIVO"/>
    <s v="8343dc41ea422406430fb4cb25cd7b7a19286625"/>
    <n v="38"/>
    <s v="SANDERO"/>
    <n v="2022"/>
    <s v="NUEVO SANDERO PH2"/>
    <m/>
    <s v="NUEVO"/>
    <n v="84"/>
    <d v="2021-12-14T00:00:00"/>
    <d v="2028-12-14T00:00:00"/>
    <m/>
    <n v="48890000"/>
    <n v="39112000"/>
    <n v="9778000"/>
    <n v="881887"/>
    <s v="d2d2bc23d15981022aec65b1ffb2993f93c8d625"/>
    <n v="-0.99594374417625386"/>
    <n v="0.37970237290931202"/>
    <n v="0.13042163490563341"/>
    <n v="-0.12510768080647519"/>
    <n v="-1.5025765057952249"/>
    <x v="0"/>
    <n v="0.8"/>
    <x v="2"/>
  </r>
  <r>
    <s v="ae0cb54318c38c435aa713cde11991afeae9c87e"/>
    <s v="f60ae88d147e2f50803584047d6746b10c16a168"/>
    <s v="ACTIVO"/>
    <s v="f92259594cc36db09951704e2e59eef51308995c"/>
    <n v="220"/>
    <s v="SANDERO"/>
    <n v="2020"/>
    <s v="NUEVO SANDERO"/>
    <s v="2e892f86d188d01ec5691b7918003dc271108083"/>
    <s v="NUEVO"/>
    <n v="72"/>
    <d v="2019-08-10T00:00:00"/>
    <d v="2025-08-10T00:00:00"/>
    <m/>
    <n v="36190000"/>
    <n v="32571000"/>
    <n v="3619000"/>
    <n v="792108"/>
    <s v="72e878f6cfde3745264c248cf45004a0c2be87ce"/>
    <n v="1.126471227480669"/>
    <n v="0.79032357974038436"/>
    <n v="0.16994387989697479"/>
    <n v="-0.82717765707261071"/>
    <n v="4.4381042127634142E-2"/>
    <x v="1"/>
    <n v="0.9"/>
    <x v="0"/>
  </r>
  <r>
    <s v="90692c70447312bc6ad409e4d685b2cc7f867de1"/>
    <s v="e328527aabe2110d38abeb64136e0ee2537cfe9b"/>
    <s v="ACTIVO"/>
    <s v="e6976976065db65503decebbef7da36d9a20087d"/>
    <n v="15"/>
    <s v="LOGAN"/>
    <n v="2019"/>
    <s v="NUEVO LOGAN"/>
    <s v="2e892f86d188d01ec5691b7918003dc271108083"/>
    <s v="NUEVO"/>
    <n v="72"/>
    <d v="2019-01-30T00:00:00"/>
    <d v="2025-01-30T00:00:00"/>
    <m/>
    <n v="45990000"/>
    <n v="33990000"/>
    <n v="12000000"/>
    <n v="775129"/>
    <s v="49e3e3431e014d9c5502f38bae86dc4337782419"/>
    <n v="0.98093420085276606"/>
    <n v="0.1295261125177779"/>
    <n v="-0.15647457036672721"/>
    <n v="-0.66056165497190911"/>
    <n v="-0.80644560922993824"/>
    <x v="1"/>
    <n v="0.73907371167645142"/>
    <x v="2"/>
  </r>
  <r>
    <s v="6a3e09c9477136f2bba046d92fea6b760b5c1dbe"/>
    <s v="8d825706434e2914d90a1948fd7a262e47a50c04"/>
    <s v="ACTIVO"/>
    <s v="6effd9726a01d97fb90ac9a7f16ca5cd0d2646e1"/>
    <n v="236"/>
    <s v="LOGAN"/>
    <n v="2018"/>
    <s v="NUEVO LOGAN"/>
    <m/>
    <s v="NUEVO"/>
    <n v="72"/>
    <d v="2017-11-07T00:00:00"/>
    <d v="2023-11-07T00:00:00"/>
    <m/>
    <n v="33980000"/>
    <n v="30582000"/>
    <n v="3398000"/>
    <n v="675083"/>
    <s v="b522c57b2ad5bc12ca374e891604193e50995d23"/>
    <n v="0.3745299232365023"/>
    <n v="0.79032357974038436"/>
    <n v="0.39153443655727832"/>
    <n v="-0.64287749257397064"/>
    <n v="1.436642835258207"/>
    <x v="1"/>
    <n v="0.9"/>
    <x v="0"/>
  </r>
  <r>
    <s v="aedfd6ff64e7553251f4310588c7bfcc0af15f0a"/>
    <s v="69ef1a05236f00753e88230aa82dfb652c575b42"/>
    <s v="ACTIVO"/>
    <s v="6effd9726a01d97fb90ac9a7f16ca5cd0d2646e1"/>
    <n v="252"/>
    <s v="LOGAN"/>
    <n v="2018"/>
    <s v="NUEVO LOGAN"/>
    <m/>
    <s v="NUEVO"/>
    <n v="84"/>
    <d v="2017-05-26T00:00:00"/>
    <d v="2024-05-26T00:00:00"/>
    <m/>
    <n v="39390000"/>
    <n v="35390000"/>
    <n v="4000000"/>
    <n v="723624"/>
    <s v="ba69bef1627113b1efd89b0a85bd7dcd597d357c"/>
    <n v="0.61709163428300773"/>
    <n v="0.78396463238910319"/>
    <n v="0.52585126042729224"/>
    <n v="-0.62628230629937143"/>
    <n v="-1.11583711881451"/>
    <x v="0"/>
    <n v="0.8984513835998984"/>
    <x v="0"/>
  </r>
  <r>
    <s v="6c80e0fc9b5b2a5c1c1ef82b8e78f4665e733481"/>
    <s v="79535dfa4948b8a7f878d9b4f2891c624e9c0aa9"/>
    <s v="ACTIVO"/>
    <s v="bdfc2c4e5213ca32db6b95c9f855416362d14198"/>
    <n v="220"/>
    <s v="SANDERO"/>
    <n v="2019"/>
    <s v="NUEVO SANDERO"/>
    <m/>
    <s v="NUEVO"/>
    <n v="84"/>
    <d v="2018-08-14T00:00:00"/>
    <d v="2025-08-14T00:00:00"/>
    <m/>
    <n v="33530000"/>
    <n v="36824389"/>
    <n v="0"/>
    <n v="735859"/>
    <s v="978121aa0061733aad5d3e5f722e5a95a785fcdb"/>
    <n v="0.99306228640509131"/>
    <n v="1.6043882661273801"/>
    <n v="-0.77663463682427103"/>
    <n v="0.67847305847903083"/>
    <n v="-0.57440197704150942"/>
    <x v="0"/>
    <n v="1.0982519832985387"/>
    <x v="0"/>
  </r>
  <r>
    <s v="bb3a6eb5fe7fef3c73f1dece1eee23cabd544420"/>
    <s v="b25184dc667cdd644f0d61b455250521459268ab"/>
    <s v="ACTIVO"/>
    <s v="04d722867ed6671884008e6746c13e93169e90e0"/>
    <n v="15"/>
    <s v="USADOS"/>
    <n v="2012"/>
    <s v="USADOS MM"/>
    <m/>
    <s v="USADO"/>
    <n v="60"/>
    <d v="2019-09-30T00:00:00"/>
    <d v="2024-09-30T00:00:00"/>
    <m/>
    <n v="39000000"/>
    <n v="23400000"/>
    <n v="15600000"/>
    <n v="599939"/>
    <s v="18eceeb5197751c2e147ee8da1b88e8ee3917f26"/>
    <n v="-1.311273968536711"/>
    <n v="-0.44154004075283299"/>
    <n v="0.96038877972380288"/>
    <n v="-0.1582980533556736"/>
    <n v="-0.57440197704150942"/>
    <x v="3"/>
    <n v="0.6"/>
    <x v="4"/>
  </r>
  <r>
    <s v="309c350807de8f1c854eb0fc1b5bc463d0a87846"/>
    <s v="65a8c0dc5a25b1b34eefd3933846cf7823cceb12"/>
    <s v="ACTIVO"/>
    <s v="3df823d6c6746fff1972572bb7d86905b8c5b77c"/>
    <n v="236"/>
    <s v="STEPWAY"/>
    <n v="2020"/>
    <s v="NUEVO STEPWAY PH2"/>
    <s v="2e892f86d188d01ec5691b7918003dc271108083"/>
    <s v="NUEVO"/>
    <n v="84"/>
    <d v="2019-12-27T00:00:00"/>
    <d v="2026-12-27T00:00:00"/>
    <m/>
    <n v="51890000"/>
    <n v="40000000"/>
    <n v="11890000"/>
    <n v="820566"/>
    <s v="b522c57b2ad5bc12ca374e891604193e50995d23"/>
    <n v="-0.34102712435068899"/>
    <n v="0.26005325656154121"/>
    <n v="0.56516632981038883"/>
    <n v="0.4909497769021382"/>
    <n v="0.19907679691992"/>
    <x v="0"/>
    <n v="0.77086143765658122"/>
    <x v="2"/>
  </r>
  <r>
    <s v="a5e825d66c0641ab8c43869ea9663d78edac3ff7"/>
    <s v="391fbc4bd7069a75cf2cbb1880abdf1f417f0b25"/>
    <s v="ACTIVO"/>
    <s v="5a56327f05b6ed8e8875facf6e3fe3c3e5debf50"/>
    <n v="48"/>
    <s v="DUSTER"/>
    <n v="2022"/>
    <s v="NUEVA DUSTER"/>
    <s v="2e892f86d188d01ec5691b7918003dc271108083"/>
    <s v="NUEVO"/>
    <n v="84"/>
    <d v="2021-09-23T00:00:00"/>
    <d v="2028-09-23T00:00:00"/>
    <m/>
    <n v="66960000"/>
    <n v="51460000"/>
    <n v="15500000"/>
    <n v="1203603"/>
    <s v="1aba83a2bcdc0ee0ade96b67732e7d9804307f8e"/>
    <n v="-0.85040671754835062"/>
    <n v="0.2504327337217519"/>
    <n v="-0.31294924447429873"/>
    <n v="9.892733390061427E-2"/>
    <n v="-0.65174985443765243"/>
    <x v="0"/>
    <n v="0.76851851851851849"/>
    <x v="2"/>
  </r>
  <r>
    <s v="b5d9acad13918cb803cf4aa05ef2fb99c8426ac2"/>
    <s v="d90125b65fb726ff78a57a5b33aeebfeb81e8711"/>
    <s v="ACTIVO"/>
    <s v="e126e89451259d885ec2ab55b4369e479485f888"/>
    <n v="167043424"/>
    <s v="USADOS"/>
    <n v="2013"/>
    <s v="USADOS MM"/>
    <m/>
    <s v="USADO"/>
    <n v="60"/>
    <d v="2021-08-17T00:00:00"/>
    <d v="2026-08-17T00:00:00"/>
    <m/>
    <n v="24300000"/>
    <n v="20000000"/>
    <n v="4300000"/>
    <n v="574552"/>
    <s v="cdec272635d95bc86de83f4a87793418e7be7415"/>
    <n v="-0.85040671754835062"/>
    <n v="0.47433112839301589"/>
    <n v="1.158000004680509"/>
    <n v="-0.78382903910100465"/>
    <n v="-1.5025765057952249"/>
    <x v="3"/>
    <n v="0.82304526748971196"/>
    <x v="0"/>
  </r>
  <r>
    <s v="dfd82a8606bb321291ddbf1113794540998125ea"/>
    <s v="5ff4d7febbb6bfb209d21e1763f33f3e98e1d850"/>
    <s v="ACTIVO"/>
    <s v="d70c5ad6d9927086d188b2a0af85d533acdf3336"/>
    <n v="38"/>
    <s v="LOGAN"/>
    <n v="2020"/>
    <s v="NUEVO LOGAN PH2"/>
    <s v="2e892f86d188d01ec5691b7918003dc271108083"/>
    <s v="NUEVO"/>
    <n v="72"/>
    <d v="2020-07-21T00:00:00"/>
    <d v="2026-07-21T00:00:00"/>
    <m/>
    <n v="39068200"/>
    <n v="29068200"/>
    <n v="10000000"/>
    <n v="739960"/>
    <s v="f2b6d61f97ec8f1fe44ff1e2d5c5e1ad94b895ba"/>
    <n v="-2.5362106093215639"/>
    <n v="0.14990786439159581"/>
    <n v="0.76277755476709586"/>
    <n v="0.17887630329712351"/>
    <n v="0.1217289195237771"/>
    <x v="1"/>
    <n v="0.74403735006987781"/>
    <x v="2"/>
  </r>
  <r>
    <s v="75b16f0cce25bf7650d2ae9d1ee797b3ca8943dd"/>
    <s v="84d2fab8ffb36172d7e288bb00dd502edf1a8c86"/>
    <s v="ACTIVO"/>
    <s v="f92259594cc36db09951704e2e59eef51308995c"/>
    <n v="60"/>
    <s v="CAPTUR"/>
    <n v="2019"/>
    <s v="CAPTUR"/>
    <s v="2e892f86d188d01ec5691b7918003dc271108083"/>
    <s v="NUEVO"/>
    <n v="72"/>
    <d v="2019-09-27T00:00:00"/>
    <d v="2025-09-27T00:00:00"/>
    <m/>
    <n v="63990000"/>
    <n v="23990000"/>
    <n v="40000000"/>
    <n v="546220"/>
    <s v="002cf26c2c656a51db8195e4bd8bbcee3903d748"/>
    <n v="0.66560397649230885"/>
    <n v="-1.3658388160606569"/>
    <n v="-0.81811224488655909"/>
    <n v="-0.1516599788458339"/>
    <n v="1.281947080465921"/>
    <x v="1"/>
    <n v="0.37490232848882638"/>
    <x v="1"/>
  </r>
  <r>
    <s v="dc795aea6934d41db6ae1350b53279fa2477b1d4"/>
    <s v="41b433c53a1af35839408d1e6bd59a4bd833c954"/>
    <s v="ACTIVO"/>
    <s v="85ace3a84a80c0e854519914fde3b46a8c91f803"/>
    <n v="77"/>
    <s v="STEPWAY"/>
    <n v="2020"/>
    <s v="NUEVO STEPWAY PH2"/>
    <s v="2e892f86d188d01ec5691b7918003dc271108083"/>
    <s v="NUEVO"/>
    <n v="60"/>
    <d v="2019-05-12T00:00:00"/>
    <d v="2024-05-12T00:00:00"/>
    <m/>
    <n v="48090000"/>
    <n v="24090000"/>
    <n v="24000000"/>
    <n v="570905"/>
    <s v="aea3b8863079bcc72088cb985b532db5b7f010f7"/>
    <n v="0.31388949547487588"/>
    <n v="-0.84831887821243557"/>
    <n v="-0.2648008150077798"/>
    <n v="-0.40390681021974201"/>
    <n v="4.4381042127634142E-2"/>
    <x v="3"/>
    <n v="0.50093574547723019"/>
    <x v="4"/>
  </r>
  <r>
    <s v="0c03663610e73004a236cfb0c6b2b9fbb814b548"/>
    <s v="b852937339aeb4d4cfa3c11166c13a9a41118e41"/>
    <s v="ACTIVO"/>
    <s v="a77c76312e7298e8d8cbf37d37191bb75af8eded"/>
    <n v="7"/>
    <s v="SANDERO"/>
    <n v="2021"/>
    <s v="NUEVO SANDERO PH2"/>
    <s v="2e892f86d188d01ec5691b7918003dc271108083"/>
    <s v="NUEVO"/>
    <n v="84"/>
    <d v="2020-12-21T00:00:00"/>
    <d v="2027-12-21T00:00:00"/>
    <m/>
    <n v="44900000"/>
    <n v="44900000"/>
    <n v="0"/>
    <n v="975751"/>
    <s v="d4fe067a31477c3902f47c94ed98e66bfafeebdb"/>
    <n v="-1.299145882984386"/>
    <n v="1.2009447865714571"/>
    <n v="0.60468857480173022"/>
    <n v="7.6538093903185797E-3"/>
    <n v="-0.18766259006079469"/>
    <x v="0"/>
    <n v="1"/>
    <x v="0"/>
  </r>
  <r>
    <s v="0b460b1f23fcc1ee679f0d41059465a3a4856d81"/>
    <s v="fdaef4b16fabdf87763c6c1989ab29ae43bcf5b9"/>
    <s v="ACTIVO"/>
    <s v="8d3a24744093455287e93feda3eb9991acdae36e"/>
    <n v="40"/>
    <s v="DUSTER"/>
    <n v="2019"/>
    <s v="DUSTER"/>
    <m/>
    <s v="NUEVO"/>
    <n v="84"/>
    <d v="2018-10-26T00:00:00"/>
    <d v="2025-10-26T00:00:00"/>
    <m/>
    <n v="49990000"/>
    <n v="39990000"/>
    <n v="10000000"/>
    <n v="814976"/>
    <s v="6e6ab8d26eb45e4692f58acb34c3521235ffa21e"/>
    <n v="-0.55933266429254402"/>
    <n v="0.37953809157031182"/>
    <n v="0.48612183982770601"/>
    <n v="0.83215709572338836"/>
    <n v="0.81785981608906366"/>
    <x v="0"/>
    <n v="0.79995999199839973"/>
    <x v="2"/>
  </r>
  <r>
    <s v="d31fa9013e08cff4e9a7cea9e5f457fc9911a504"/>
    <s v="c0f99ef700b0e8a7752149f4bbdc4d73837c8213"/>
    <s v="ACTIVO"/>
    <s v="b015fc4d0ad8050efb8f4d92b7490b29a1fa8737"/>
    <n v="50"/>
    <s v="STEPWAY"/>
    <n v="2022"/>
    <s v="NUEVO STEPWAY PH2"/>
    <s v="2e892f86d188d01ec5691b7918003dc271108083"/>
    <s v="NUEVO"/>
    <n v="84"/>
    <d v="2021-07-30T00:00:00"/>
    <d v="2028-07-30T00:00:00"/>
    <m/>
    <n v="58920000"/>
    <n v="58920000"/>
    <n v="0"/>
    <n v="1320740"/>
    <s v="2b6df99bd30f7bb1ed920f30ad5b5072040c5336"/>
    <n v="-0.91104714530997699"/>
    <n v="1.2009447865714571"/>
    <n v="5.1377144922950549E-2"/>
    <n v="-0.86594102507654502"/>
    <n v="0.43112042910834891"/>
    <x v="0"/>
    <n v="1"/>
    <x v="0"/>
  </r>
  <r>
    <s v="ae2c9906282f9a2f28e6380e1caf88843668c8d9"/>
    <s v="4ac26b9ebd16cc53ce36737919f7766b7e0226c0"/>
    <s v="ACTIVO"/>
    <s v="18bbc9d5148ddc8fe82a5349af96af02da4dca61"/>
    <n v="50"/>
    <s v="SANDERO"/>
    <n v="2021"/>
    <s v="NUEVO SANDERO PH2"/>
    <s v="2e892f86d188d01ec5691b7918003dc271108083"/>
    <s v="NUEVO"/>
    <n v="72"/>
    <d v="2020-07-31T00:00:00"/>
    <d v="2026-07-31T00:00:00"/>
    <m/>
    <n v="39990000"/>
    <n v="27990000"/>
    <n v="12000000"/>
    <n v="723578"/>
    <s v="1d5416a29d73c5f6881c220822ee3df576447e02"/>
    <n v="-0.95955948751927811"/>
    <n v="-3.122687683761282E-2"/>
    <n v="0.4070773498450232"/>
    <n v="0.46527967896513711"/>
    <n v="0.58581618390063472"/>
    <x v="1"/>
    <n v="0.69992498124531133"/>
    <x v="2"/>
  </r>
  <r>
    <s v="34ed041baf0a828d7bd02f6a86781d5bd7f60b84"/>
    <s v="40eef83f381a0e0ba2f90980c85a5d5c5ef76160"/>
    <s v="ACTIVO"/>
    <s v="717ac4a931a014833e77c82ad9812385e09e88a3"/>
    <n v="220"/>
    <s v="KWID"/>
    <n v="2021"/>
    <s v="KWID"/>
    <s v="2e892f86d188d01ec5691b7918003dc271108083"/>
    <s v="NUEVO"/>
    <n v="29"/>
    <d v="2020-07-28T00:00:00"/>
    <d v="2022-12-28T00:00:00"/>
    <m/>
    <n v="38590000"/>
    <n v="19295000"/>
    <n v="19295000"/>
    <n v="709724"/>
    <s v="d5dc515a8564af9c1f984f09918a2ce99eeb6f02"/>
    <n v="0.42304226544580342"/>
    <n v="-0.85216124758390532"/>
    <n v="-4.4146365390986242"/>
    <n v="-0.40390681021974201"/>
    <n v="-0.88379348662608126"/>
    <x v="4"/>
    <n v="0.5"/>
    <x v="4"/>
  </r>
  <r>
    <s v="039baada43a89e7c4ef6193e9075c7de152c4ab1"/>
    <s v="fee1f1fc772f796372e45f5ef89400b3ff5d8a4b"/>
    <s v="ACTIVO"/>
    <s v="376abf9ef1bbb145093d0247d4562bd8802aa2f6"/>
    <n v="60"/>
    <s v="SANDERO"/>
    <n v="2022"/>
    <s v="NUEVO SANDERO PH2"/>
    <s v="2e892f86d188d01ec5691b7918003dc271108083"/>
    <s v="NUEVO"/>
    <n v="84"/>
    <d v="2021-01-07T00:00:00"/>
    <d v="2028-01-07T00:00:00"/>
    <m/>
    <n v="49790000"/>
    <n v="51099793"/>
    <n v="0"/>
    <n v="1062763"/>
    <s v="026f2dbff0f657cf8b51a37de1e13584f2ccb0a9"/>
    <n v="0.2168648110562737"/>
    <n v="1.308964224683304"/>
    <n v="5.1377144922950549E-2"/>
    <n v="0.15424738734699081"/>
    <n v="1.2045992030697781"/>
    <x v="0"/>
    <n v="1.026306346655955"/>
    <x v="0"/>
  </r>
  <r>
    <s v="772674c4bf7d28fae3dfdba53f179cf0844b2fcb"/>
    <s v="f04e53dd749c5b43ffe16829b950776a5daaaca3"/>
    <s v="ACTIVO"/>
    <s v="459c4d96f80a45215d3b92f0108854113cfd6642"/>
    <n v="15"/>
    <s v="USADOS"/>
    <n v="2018"/>
    <s v="USADOS MM"/>
    <m/>
    <s v="USADO"/>
    <n v="84"/>
    <d v="2019-10-31T00:00:00"/>
    <d v="2026-10-31T00:00:00"/>
    <m/>
    <n v="48000000"/>
    <n v="28800000"/>
    <n v="19200000"/>
    <n v="606795"/>
    <s v="18eceeb5197751c2e147ee8da1b88e8ee3917f26"/>
    <n v="-0.93530331641462749"/>
    <n v="-0.44154004075283299"/>
    <n v="-6.7189590051072792E-2"/>
    <n v="-0.953539379634468"/>
    <n v="-1.3478807510029389"/>
    <x v="0"/>
    <n v="0.6"/>
    <x v="4"/>
  </r>
  <r>
    <s v="3019df6ff50ab29e88688aa68bb3c51689aa2cc0"/>
    <s v="c92873ff1da551113ef80745c9f30b91978fb39e"/>
    <s v="ACTIVO"/>
    <s v="d42a0e1d5792a438fbe63c928d603c193394d0b9"/>
    <n v="87"/>
    <s v="LOGAN"/>
    <n v="2018"/>
    <s v="NUEVO LOGAN"/>
    <m/>
    <s v="NUEVO"/>
    <n v="72"/>
    <d v="2017-12-21T00:00:00"/>
    <d v="2023-12-21T00:00:00"/>
    <m/>
    <n v="33000000"/>
    <n v="29000000"/>
    <n v="4000000"/>
    <n v="693477"/>
    <s v="bb6b417dfe841dd3bd485a4cfbaf44b16a742455"/>
    <n v="0.71411631870160996"/>
    <n v="0.70322211162470216"/>
    <n v="0.52564408481904745"/>
    <n v="1.1794628135968279"/>
    <n v="1.281947080465921"/>
    <x v="1"/>
    <n v="0.87878787878787878"/>
    <x v="0"/>
  </r>
  <r>
    <s v="4fe632aea680ce417ac042228de45537fe384c18"/>
    <s v="ccacafc0be5e1f1a19f932b489158f97877e79dd"/>
    <s v="ACTIVO"/>
    <s v="b015fc4d0ad8050efb8f4d92b7490b29a1fa8737"/>
    <n v="60"/>
    <s v="SANDERO"/>
    <n v="2022"/>
    <s v="NUEVO SANDERO PH2"/>
    <s v="2e892f86d188d01ec5691b7918003dc271108083"/>
    <s v="NUEVO"/>
    <n v="84"/>
    <d v="2021-02-08T00:00:00"/>
    <d v="2028-02-08T00:00:00"/>
    <m/>
    <n v="44562200"/>
    <n v="44562200"/>
    <n v="0"/>
    <n v="972725"/>
    <s v="10b38286d0ce07306e01a8d181c6bb54393382de"/>
    <n v="2.2815442219069261E-2"/>
    <n v="1.2009447865714571"/>
    <n v="-0.30432305999912118"/>
    <n v="-0.43834480887306482"/>
    <n v="0.27642467431606299"/>
    <x v="0"/>
    <n v="1"/>
    <x v="0"/>
  </r>
  <r>
    <s v="b2a63d880e2f8f510d52e9e10b2584c50102ead9"/>
    <s v="97033280b4d424cf456527175f5ff87f77bebcdb"/>
    <s v="ACTIVO"/>
    <s v="3442fd2b0a938d687196a2165725a50c271c2935"/>
    <n v="87"/>
    <s v="STEPWAY"/>
    <n v="2021"/>
    <s v="NUEVO STEPWAY PH2"/>
    <s v="2e892f86d188d01ec5691b7918003dc271108083"/>
    <s v="NUEVO"/>
    <n v="24"/>
    <d v="2020-02-06T00:00:00"/>
    <d v="2022-02-06T00:00:00"/>
    <m/>
    <n v="52390000"/>
    <n v="7390000"/>
    <n v="45000000"/>
    <n v="336871"/>
    <s v="bcea55f18d716a78cffe6d51a537622fc3feb487"/>
    <n v="-1.0201999152809049"/>
    <n v="-2.3260554629796522"/>
    <n v="-4.4146365390986242"/>
    <n v="-0.80963422185428091"/>
    <n v="0.74051193869292065"/>
    <x v="2"/>
    <n v="0.2"/>
    <x v="3"/>
  </r>
  <r>
    <s v="acc473de1f24ab2a60ff8aa54df2ae4f16a74b37"/>
    <s v="0f7612b207e50e4eab9c05339652fcfc581016c2"/>
    <s v="ACTIVO"/>
    <s v="308502dca8144a167b2e33cfd16f433e109c67a4"/>
    <n v="59"/>
    <s v="DUSTER"/>
    <n v="2022"/>
    <s v="NUEVA DUSTER Servicio PÃºblico"/>
    <s v="2e892f86d188d01ec5691b7918003dc271108083"/>
    <s v="NUEVO"/>
    <n v="12"/>
    <d v="2021-04-10T00:00:00"/>
    <d v="2022-04-10T00:00:00"/>
    <m/>
    <n v="77203940"/>
    <n v="28953940"/>
    <n v="48250000"/>
    <n v="2635867"/>
    <s v="dc07912f5d15c97d02d6d510bd9579fe85bc5dde"/>
    <n v="-0.29251478214138787"/>
    <n v="-1.3653067842161539"/>
    <n v="-0.54145652994716964"/>
    <n v="2.1650280250882159"/>
    <n v="4.4381042127634142E-2"/>
    <x v="2"/>
    <n v="0.37503189604053888"/>
    <x v="1"/>
  </r>
  <r>
    <s v="afcbfc5239d54305ab1ded2bc790b7c3c8affb53"/>
    <s v="ee7d351dab3bbaf420aeab05051aad61d37ea6f3"/>
    <s v="ACTIVO"/>
    <s v="44f5f8de4291a4a16492fe0b13036cffd8ffdb43"/>
    <n v="7"/>
    <s v="DUSTER"/>
    <n v="2020"/>
    <s v="DUSTER"/>
    <s v="2e892f86d188d01ec5691b7918003dc271108083"/>
    <s v="NUEVO"/>
    <n v="84"/>
    <d v="2020-05-06T00:00:00"/>
    <d v="2027-05-06T00:00:00"/>
    <m/>
    <n v="50990000"/>
    <n v="50990000"/>
    <n v="0"/>
    <n v="1111773"/>
    <s v="d4fe067a31477c3902f47c94ed98e66bfafeebdb"/>
    <n v="-0.69274160536812202"/>
    <n v="1.2009447865714571"/>
    <n v="0.4070773498450232"/>
    <n v="-0.56478519261786364"/>
    <n v="0.50846830650449182"/>
    <x v="0"/>
    <n v="1"/>
    <x v="0"/>
  </r>
  <r>
    <s v="074040d4295e47e4ad4624a2a7f69214ec9e05f7"/>
    <s v="386ddf02fd390359ee2b29997994dcd9a20f4876"/>
    <s v="ACTIVO"/>
    <s v="ee14274cd5c46dbe2c8329194c53cc26a88fe49e"/>
    <n v="291"/>
    <s v="STEPWAY"/>
    <n v="2021"/>
    <s v="NUEVO STEPWAY PH2"/>
    <s v="2e892f86d188d01ec5691b7918003dc271108083"/>
    <s v="NUEVO"/>
    <n v="84"/>
    <d v="2021-06-30T00:00:00"/>
    <d v="2028-06-30T00:00:00"/>
    <m/>
    <n v="62500000"/>
    <n v="42500000"/>
    <n v="20000000"/>
    <n v="881111"/>
    <s v="2af90d6a2f5bbb3be191863ff06e138bd50b2305"/>
    <n v="-0.19549009772278569"/>
    <n v="-0.1130430752879749"/>
    <n v="1.185489993161002E-2"/>
    <n v="-0.1582980533556736"/>
    <n v="-1.1931849962106531"/>
    <x v="0"/>
    <n v="0.68"/>
    <x v="2"/>
  </r>
  <r>
    <s v="79c32c69dca1e60343936ca4dbc154d7a0639f84"/>
    <s v="2ce56f38dd0302fcb9ee83088e27f509b1b6d977"/>
    <s v="ACTIVO"/>
    <s v="b03c331a519e3fb6e210c57f6f7646420773acf4"/>
    <n v="74"/>
    <s v="LOGAN"/>
    <n v="2021"/>
    <s v="NUEVO LOGAN PH2"/>
    <s v="2e892f86d188d01ec5691b7918003dc271108083"/>
    <s v="NUEVO"/>
    <n v="84"/>
    <d v="2020-03-13T00:00:00"/>
    <d v="2027-03-13T00:00:00"/>
    <m/>
    <n v="45560200"/>
    <n v="41004180"/>
    <n v="4556020"/>
    <n v="946391"/>
    <s v="28b0c6e43cc5ec67e977aa1c0cce8b1a5eb36ce2"/>
    <n v="-1.7115007917634451"/>
    <n v="0.79032357974038436"/>
    <n v="0.44659959483636458"/>
    <n v="-0.70925823767236751"/>
    <n v="-0.96114136402222416"/>
    <x v="0"/>
    <n v="0.9"/>
    <x v="0"/>
  </r>
  <r>
    <s v="4a1c81340ab76c80f933b200ffb49643ce9e6a13"/>
    <s v="43354ad8a9c6397441ad35b2605b7857469008c2"/>
    <s v="ACTIVO"/>
    <s v="376abf9ef1bbb145093d0247d4562bd8802aa2f6"/>
    <n v="61"/>
    <s v="STEPWAY"/>
    <n v="2022"/>
    <s v="NUEVO STEPWAY PH2"/>
    <s v="2e892f86d188d01ec5691b7918003dc271108083"/>
    <s v="NUEVO"/>
    <n v="84"/>
    <d v="2021-11-05T00:00:00"/>
    <d v="2028-11-05T00:00:00"/>
    <m/>
    <n v="65540000"/>
    <n v="47540000"/>
    <n v="18000000"/>
    <n v="989306"/>
    <s v="5ff736dd5fe05d193ce7c5ec63ce711d264e48d3"/>
    <n v="0.42304226544580342"/>
    <n v="7.3208789781816025E-2"/>
    <n v="-0.93667897986058324"/>
    <n v="0.22040409743068051"/>
    <n v="-1.0384892414183671"/>
    <x v="0"/>
    <n v="0.72535855965822393"/>
    <x v="2"/>
  </r>
  <r>
    <s v="9f35c0b7e534841eae828b483f196eec953db7da"/>
    <s v="ca36a36a9a23f7d4603775d7423f2ed34f7cb437"/>
    <s v="ACTIVO"/>
    <s v="d70c5ad6d9927086d188b2a0af85d533acdf3336"/>
    <n v="38"/>
    <s v="OROCH"/>
    <n v="2021"/>
    <s v="OROCH"/>
    <s v="aa53c8567ff812605778a953828db0859dac88bf"/>
    <s v="NUEVO"/>
    <n v="24"/>
    <d v="2020-07-12T00:00:00"/>
    <d v="2022-07-12T00:00:00"/>
    <m/>
    <n v="75650000"/>
    <n v="45650000"/>
    <n v="30000000"/>
    <n v="2264146"/>
    <s v="f2b6d61f97ec8f1fe44ff1e2d5c5e1ad94b895ba"/>
    <n v="-0.74125394757742313"/>
    <n v="-0.4274274810996832"/>
    <n v="-0.30432305999912118"/>
    <n v="0.65760560744989882"/>
    <n v="-3.2966835268508812E-2"/>
    <x v="2"/>
    <n v="0.60343688037012555"/>
    <x v="2"/>
  </r>
  <r>
    <s v="9acf959e690a461b2fdb7da862359e2b8260f597"/>
    <s v="b2a72d6c6237fae02d45e92f9eff207e139426ca"/>
    <s v="ACTIVO"/>
    <s v="f92259594cc36db09951704e2e59eef51308995c"/>
    <n v="220"/>
    <s v="SANDERO"/>
    <n v="2020"/>
    <s v="NUEVO SANDERO"/>
    <s v="2e892f86d188d01ec5691b7918003dc271108083"/>
    <s v="NUEVO"/>
    <n v="72"/>
    <d v="2019-11-14T00:00:00"/>
    <d v="2025-11-14T00:00:00"/>
    <m/>
    <n v="36190000"/>
    <n v="32571000"/>
    <n v="3619000"/>
    <n v="792108"/>
    <s v="9ed459202687afab5e2703e866aa192f2b1cf3cb"/>
    <n v="-0.72912586202509788"/>
    <n v="0.79032357974038436"/>
    <n v="0.16994387989697479"/>
    <n v="0.77086011998835213"/>
    <n v="-0.65174985443765243"/>
    <x v="1"/>
    <n v="0.9"/>
    <x v="0"/>
  </r>
  <r>
    <s v="e6f29560f803881dde0cec21ba00f99a3e710dff"/>
    <s v="9a891bbb123e589447bc21971c58da4bfb581825"/>
    <s v="ACTIVO"/>
    <s v="4a7b7e367ecae1d6fda7f0a3e66e76e4b3471929"/>
    <n v="74"/>
    <s v="CLIO"/>
    <n v="2017"/>
    <s v="CLIO STYLE"/>
    <m/>
    <s v="NUEVO"/>
    <n v="60"/>
    <d v="2017-02-01T00:00:00"/>
    <d v="2022-02-01T00:00:00"/>
    <m/>
    <n v="30990000"/>
    <n v="27891000"/>
    <n v="3099000"/>
    <n v="672673"/>
    <s v="b1d13940ac2dc45119dc332a837f1ce58f553ab6"/>
    <n v="9.5583955533020917E-2"/>
    <n v="0.79032357974038436"/>
    <n v="4.7994282780003446E-3"/>
    <n v="-6.5365010217917976E-2"/>
    <n v="-0.4197062222492236"/>
    <x v="3"/>
    <n v="0.9"/>
    <x v="0"/>
  </r>
  <r>
    <s v="82439d308bc731aba52beebf9b9c022678a7d917"/>
    <s v="b0ad73c1bf33e85ee25a3b57359327d658737b28"/>
    <s v="ACTIVO"/>
    <s v="4ed602eda8bf7f8f674b77a7266776acb1f1dd2a"/>
    <n v="7"/>
    <s v="KWID"/>
    <n v="2020"/>
    <s v="KWID"/>
    <s v="2e892f86d188d01ec5691b7918003dc271108083"/>
    <s v="NUEVO"/>
    <n v="84"/>
    <d v="2019-10-23T00:00:00"/>
    <d v="2026-10-23T00:00:00"/>
    <m/>
    <n v="33640000"/>
    <n v="33640000"/>
    <n v="0"/>
    <n v="716085"/>
    <s v="986fcbacb15e3271088bb826891fe61d934ad7da"/>
    <n v="-1.3568814437906571E-2"/>
    <n v="1.2009447865714571"/>
    <n v="6.3926682897296333E-2"/>
    <n v="0.52781000894410146"/>
    <n v="0.50846830650449182"/>
    <x v="0"/>
    <n v="1"/>
    <x v="0"/>
  </r>
  <r>
    <s v="7803ee830b948d60fada05ec5063c987bd2c334a"/>
    <s v="88fbc6a89247a57e8cf7dbb8d50f3e88c8fe8695"/>
    <s v="ACTIVO"/>
    <s v="22e7ddcba3dd6655539862208ca15c8c7477ea7d"/>
    <n v="83"/>
    <s v="USADOS"/>
    <n v="2014"/>
    <s v="USADOS MM"/>
    <m/>
    <s v="USADO"/>
    <n v="60"/>
    <d v="2020-10-12T00:00:00"/>
    <d v="2025-10-12T00:00:00"/>
    <m/>
    <n v="37000000"/>
    <n v="34000000"/>
    <n v="3000000"/>
    <n v="1037410"/>
    <s v="1e97f857ff04d08f60d1d02ac426fe6cb5c11668"/>
    <n v="-0.4986922365309176"/>
    <n v="0.86800867292464146"/>
    <n v="0.52564408481904745"/>
    <n v="9.4284332684706901E-2"/>
    <n v="-0.1103147126646518"/>
    <x v="3"/>
    <n v="0.91891891891891897"/>
    <x v="0"/>
  </r>
  <r>
    <s v="ddd24e6b161cfe2ddc5072d285355324a436e975"/>
    <s v="2ad57ba0c0d2d80ac0d805ea75c0b6927d76568a"/>
    <s v="ACTIVO"/>
    <s v="455fe41644155e272f472fb58aa06d8fc82a6e6c"/>
    <n v="38"/>
    <s v="KWID"/>
    <n v="2022"/>
    <s v="KWID"/>
    <s v="2e892f86d188d01ec5691b7918003dc271108083"/>
    <s v="NUEVO"/>
    <n v="84"/>
    <d v="2021-03-11T00:00:00"/>
    <d v="2028-03-11T00:00:00"/>
    <m/>
    <n v="45950000"/>
    <n v="45950000"/>
    <n v="0"/>
    <n v="1039107"/>
    <s v="e930ed8a49045100853f6396856eaf443e98b2ef"/>
    <n v="0.26537715326557482"/>
    <n v="1.2009447865714571"/>
    <n v="0.16994387989697479"/>
    <n v="0.59340580173170976"/>
    <n v="-0.34235834485308059"/>
    <x v="0"/>
    <n v="1"/>
    <x v="0"/>
  </r>
  <r>
    <s v="50ee97523cf2456c3e9973719962872eece2e241"/>
    <s v="36bcde57a89b9054124c32af7140dcdd709913be"/>
    <s v="ACTIVO"/>
    <s v="18bbc9d5148ddc8fe82a5349af96af02da4dca61"/>
    <n v="220"/>
    <s v="STEPWAY"/>
    <n v="2021"/>
    <s v="NUEVO STEPWAY PH2"/>
    <s v="2e892f86d188d01ec5691b7918003dc271108083"/>
    <s v="NUEVO"/>
    <n v="72"/>
    <d v="2020-08-31T00:00:00"/>
    <d v="2026-08-31T00:00:00"/>
    <m/>
    <n v="54091850"/>
    <n v="37791850"/>
    <n v="16300000"/>
    <n v="920663"/>
    <s v="d5dc515a8564af9c1f984f09918a2ce99eeb6f02"/>
    <n v="-0.1469777555134846"/>
    <n v="-3.6418267446196848E-2"/>
    <n v="0.48612183982770601"/>
    <n v="-0.34391089708863443"/>
    <n v="-0.4197062222492236"/>
    <x v="1"/>
    <n v="0.69866070396926705"/>
    <x v="2"/>
  </r>
  <r>
    <s v="682094c23369a3d10f0ecfcca90e897ac77d57a5"/>
    <s v="cb9fbdf8a42f4ab230d3cb80517d70d688e2dfca"/>
    <s v="ACTIVO"/>
    <s v="3ef90423f014dd11f203d5ca29260024e8a0baa6"/>
    <n v="220"/>
    <s v="DUSTER"/>
    <n v="2022"/>
    <s v="NUEVA DUSTER Servicio PÃºblico"/>
    <s v="2e892f86d188d01ec5691b7918003dc271108083"/>
    <s v="NUEVO"/>
    <n v="72"/>
    <d v="2021-11-30T00:00:00"/>
    <d v="2027-11-30T00:00:00"/>
    <m/>
    <n v="79739370"/>
    <n v="81739370"/>
    <n v="0"/>
    <n v="1928496"/>
    <s v="d5dc515a8564af9c1f984f09918a2ce99eeb6f02"/>
    <n v="0.19260863995162311"/>
    <n v="1.30393561953918"/>
    <n v="-0.38336754998180411"/>
    <n v="0.23144985341505381"/>
    <n v="-0.49705409964536651"/>
    <x v="1"/>
    <n v="1.0250817130860201"/>
    <x v="0"/>
  </r>
  <r>
    <s v="1e7b834577933eeea848e113dff6176366c93387"/>
    <s v="ca79be2d7c87f1f464d0408c2056928c6d775fde"/>
    <s v="ACTIVO"/>
    <s v="c7ff1159400857bcfab6e099421b79f0c2fe188d"/>
    <n v="38"/>
    <s v="USADOS"/>
    <n v="2019"/>
    <s v="USADOS MM"/>
    <m/>
    <s v="USADO"/>
    <n v="60"/>
    <d v="2020-11-20T00:00:00"/>
    <d v="2025-11-20T00:00:00"/>
    <m/>
    <n v="32000000"/>
    <n v="25000000"/>
    <n v="7000000"/>
    <n v="700601"/>
    <s v="e930ed8a49045100853f6396856eaf443e98b2ef"/>
    <n v="-1.26276162632741"/>
    <n v="0.30271089662848583"/>
    <n v="0.72325530977575447"/>
    <n v="-0.91140088264600572"/>
    <n v="-0.65174985443765243"/>
    <x v="3"/>
    <n v="0.78125"/>
    <x v="2"/>
  </r>
  <r>
    <s v="7b114d7da8b9c39d0205fd4fc714884cae937cb6"/>
    <s v="0d7ee86db73352bb316b5db2608b340c3d6863d6"/>
    <s v="ACTIVO"/>
    <s v="1dba5f65a4ace50946aaf5539428c8ec727712e3"/>
    <n v="220"/>
    <s v="KWID"/>
    <n v="2022"/>
    <s v="KWID"/>
    <s v="2e892f86d188d01ec5691b7918003dc271108083"/>
    <s v="NUEVO"/>
    <n v="84"/>
    <d v="2021-10-06T00:00:00"/>
    <d v="2028-10-06T00:00:00"/>
    <m/>
    <n v="36410000"/>
    <n v="24410000"/>
    <n v="12000000"/>
    <n v="511044"/>
    <s v="b0dba703f37b44650008cc7ee9293429cffbd118"/>
    <n v="-1.153608856356483"/>
    <n v="-0.15237970724147101"/>
    <n v="-0.85763448987790047"/>
    <n v="-0.62986686653468493"/>
    <n v="-1.657272260587511"/>
    <x v="0"/>
    <n v="0.67042021422686071"/>
    <x v="2"/>
  </r>
  <r>
    <s v="5a87e64794170b866a78481880e67f079f27ebbb"/>
    <s v="17a7c293941464e0640f7d64b4eeea523c65f08b"/>
    <s v="ACTIVO"/>
    <s v="376abf9ef1bbb145093d0247d4562bd8802aa2f6"/>
    <n v="7"/>
    <s v="CAPTUR"/>
    <n v="2022"/>
    <s v="CAPTUR"/>
    <s v="2e892f86d188d01ec5691b7918003dc271108083"/>
    <s v="NUEVO"/>
    <n v="84"/>
    <d v="2021-06-18T00:00:00"/>
    <d v="2028-06-18T00:00:00"/>
    <m/>
    <n v="89250000"/>
    <n v="64150000"/>
    <n v="25100000"/>
    <n v="1334960"/>
    <s v="986fcbacb15e3271088bb826891fe61d934ad7da"/>
    <n v="0.27750523881790012"/>
    <n v="4.614452982524743E-2"/>
    <n v="-0.93667897986058324"/>
    <n v="0.63329233194270906"/>
    <n v="-0.57440197704150942"/>
    <x v="0"/>
    <n v="0.71876750700280112"/>
    <x v="2"/>
  </r>
  <r>
    <s v="6e551351b4d9fef54263bd4bc1411c54ffda054a"/>
    <s v="ded141e2939456328d98b17101add7f44f0bd482"/>
    <s v="ACTIVO"/>
    <s v="bcf4e52e6157c53013a1da3cc17196c1b5eb7a01"/>
    <n v="84"/>
    <s v="KWID"/>
    <n v="2022"/>
    <s v="KWID"/>
    <m/>
    <s v="NUEVO"/>
    <n v="84"/>
    <d v="2021-12-22T00:00:00"/>
    <d v="2028-12-22T00:00:00"/>
    <m/>
    <n v="46400000"/>
    <n v="46400000"/>
    <n v="0"/>
    <n v="1011487"/>
    <s v="0b9e5ef7ecdb21c3df2e91f8c180559e4790ebd3"/>
    <n v="-1.3568814437906571E-2"/>
    <n v="1.2009447865714571"/>
    <n v="0.6442108197930716"/>
    <n v="-0.28731235049166282"/>
    <n v="-1.3478807510029389"/>
    <x v="0"/>
    <n v="1"/>
    <x v="0"/>
  </r>
  <r>
    <s v="92236ecf8bd894d2a9c36bede4287b56bcbe001d"/>
    <s v="f4bfa8119eeb1baf0a28f7e56eb0c9dee471d3d9"/>
    <s v="ACTIVO"/>
    <s v="1dba5f65a4ace50946aaf5539428c8ec727712e3"/>
    <n v="38"/>
    <s v="KWID"/>
    <n v="2020"/>
    <s v="KWID"/>
    <s v="2e892f86d188d01ec5691b7918003dc271108083"/>
    <s v="NUEVO"/>
    <n v="84"/>
    <d v="2019-12-23T00:00:00"/>
    <d v="2026-12-23T00:00:00"/>
    <m/>
    <n v="36990000"/>
    <n v="37838607"/>
    <n v="0"/>
    <n v="819471"/>
    <s v="ec864d326046a09cd623dc375f247c93a8c47de2"/>
    <n v="-1.5538356795832171"/>
    <n v="1.2951475523095739"/>
    <n v="0.28029279399219448"/>
    <n v="0.2304315727852444"/>
    <n v="-0.72909773183379534"/>
    <x v="0"/>
    <n v="1.0229415247364153"/>
    <x v="0"/>
  </r>
  <r>
    <s v="c53022f3ada311274619c56c46faca7d513a8e21"/>
    <s v="1b1a52bc7ef155335ed9a9e15e7c7af272d87e2a"/>
    <s v="ACTIVO"/>
    <s v="c36079448b08472bbab06f53d78e810b025a3b91"/>
    <n v="220"/>
    <s v="SANDERO"/>
    <n v="2018"/>
    <s v="NUEVO SANDERO"/>
    <m/>
    <s v="NUEVO"/>
    <n v="84"/>
    <d v="2018-05-06T00:00:00"/>
    <d v="2025-05-06T00:00:00"/>
    <m/>
    <n v="43490000"/>
    <n v="39141000"/>
    <n v="4349000"/>
    <n v="833472"/>
    <s v="7f9e4021b093c57ae939c2999fa9b6f9d2ac5b97"/>
    <n v="0.19260863995162311"/>
    <n v="0.79032357974038436"/>
    <n v="6.8108966384525307E-2"/>
    <n v="2.330979887834209"/>
    <n v="0.97255557088134947"/>
    <x v="0"/>
    <n v="0.9"/>
    <x v="0"/>
  </r>
  <r>
    <s v="5e13fb8a00dce3a384325053448040b71893b075"/>
    <s v="7b79b7c578d51862338fdf3e09283b8a1398a482"/>
    <s v="ACTIVO"/>
    <s v="b015fc4d0ad8050efb8f4d92b7490b29a1fa8737"/>
    <n v="46"/>
    <s v="STEPWAY"/>
    <n v="2022"/>
    <s v="NUEVO STEPWAY PH2"/>
    <s v="2e892f86d188d01ec5691b7918003dc271108083"/>
    <s v="NUEVO"/>
    <n v="84"/>
    <d v="2021-08-24T00:00:00"/>
    <d v="2028-08-24T00:00:00"/>
    <m/>
    <n v="68291400"/>
    <n v="69791400"/>
    <n v="0"/>
    <n v="1511971"/>
    <s v="7e550c4e4136820a2fa73809cb7d39457dab78e5"/>
    <n v="-0.19549009772278569"/>
    <n v="1.2911364959589651"/>
    <n v="0.56516632981038883"/>
    <n v="1.030903919425445E-2"/>
    <n v="1.823382222238922"/>
    <x v="0"/>
    <n v="1.0219646983368331"/>
    <x v="0"/>
  </r>
  <r>
    <s v="381e4d34da9bf3ca9c0ed2c4269af6e0aca43d13"/>
    <s v="979787d0ea7839aaf985886bf79b5e5ed4fd67f0"/>
    <s v="ACTIVO"/>
    <s v="c68c074cfeb538be28c92667e7af1fc11090b603"/>
    <n v="236"/>
    <s v="KWID"/>
    <n v="2022"/>
    <s v="KWID"/>
    <s v="2e892f86d188d01ec5691b7918003dc271108083"/>
    <s v="NUEVO"/>
    <n v="84"/>
    <d v="2021-03-30T00:00:00"/>
    <d v="2028-03-30T00:00:00"/>
    <m/>
    <n v="43840000"/>
    <n v="45047000"/>
    <n v="0"/>
    <n v="948786"/>
    <s v="e05a7593bcbc82d3470e473adb88137dfd0ae415"/>
    <n v="0.60496354873068248"/>
    <n v="1.31399674748503"/>
    <n v="0.2094661248883162"/>
    <n v="0.82480078155158398"/>
    <n v="0.89520769348520657"/>
    <x v="0"/>
    <n v="1.0275319343065694"/>
    <x v="0"/>
  </r>
  <r>
    <s v="306d680c7d10d06dd7b157aa2313018a864b0f66"/>
    <s v="805433328eee4940507030565403c492218e25e9"/>
    <s v="ACTIVO"/>
    <s v="cc432eef280b9b0f7eec3ec1104a5239c956a8aa"/>
    <n v="38"/>
    <s v="SANDERO"/>
    <n v="2021"/>
    <s v="NUEVO SANDERO PH2"/>
    <s v="2e892f86d188d01ec5691b7918003dc271108083"/>
    <s v="NUEVO"/>
    <n v="72"/>
    <d v="2020-07-16T00:00:00"/>
    <d v="2026-07-16T00:00:00"/>
    <m/>
    <n v="47371850"/>
    <n v="33160295"/>
    <n v="14211555"/>
    <n v="812848"/>
    <s v="3a511fa6cc43568fab99dbdb57f653874780a34f"/>
    <n v="-1.092968428594856"/>
    <n v="-3.091883392176074E-2"/>
    <n v="0.44659959483636458"/>
    <n v="-0.60105762316198064"/>
    <n v="-1.3478807510029389"/>
    <x v="1"/>
    <n v="0.7"/>
    <x v="2"/>
  </r>
  <r>
    <s v="2b4bd263c4e53884025a20fcbb49e93ab6d04cb8"/>
    <s v="b318827d040896319ba57d66cde029d893cb9261"/>
    <s v="ACTIVO"/>
    <s v="9109d5c0288204d4def287dc44facc8b9c4664a1"/>
    <n v="59"/>
    <s v="LOGAN"/>
    <n v="2020"/>
    <s v="NUEVO LOGAN PH2"/>
    <s v="2e892f86d188d01ec5691b7918003dc271108083"/>
    <s v="NUEVO"/>
    <n v="84"/>
    <d v="2019-01-11T00:00:00"/>
    <d v="2026-01-11T00:00:00"/>
    <m/>
    <n v="43090000"/>
    <n v="43090000"/>
    <n v="0"/>
    <n v="904429"/>
    <s v="dc07912f5d15c97d02d6d510bd9579fe85bc5dde"/>
    <n v="-0.207618183275111"/>
    <n v="1.2009447865714571"/>
    <n v="0.84182204474977862"/>
    <n v="-0.26004911467230019"/>
    <n v="1.5913385900504931"/>
    <x v="0"/>
    <n v="1"/>
    <x v="0"/>
  </r>
  <r>
    <s v="371bf1c32e28138f9371245194344724b9fd5b21"/>
    <s v="2c97cc7492c1bd059720408766feeb6d95012d77"/>
    <s v="ACTIVO"/>
    <s v="e55c62897b603d9043cd79073138fd47b415dd17"/>
    <n v="15"/>
    <s v="ALASKAN"/>
    <n v="2020"/>
    <s v="ALASKAN"/>
    <s v="aa53c8567ff812605778a953828db0859dac88bf"/>
    <s v="NUEVO"/>
    <n v="72"/>
    <d v="2020-01-29T00:00:00"/>
    <d v="2026-01-29T00:00:00"/>
    <m/>
    <n v="132490000"/>
    <n v="66245000"/>
    <n v="66245000"/>
    <n v="1610727"/>
    <s v="49e3e3431e014d9c5502f38bae86dc4337782419"/>
    <n v="-1.5538356795832171"/>
    <n v="-0.85216124758390532"/>
    <n v="0.13042163490563341"/>
    <n v="0.33955753488230289"/>
    <n v="-0.80644560922993824"/>
    <x v="1"/>
    <n v="0.5"/>
    <x v="4"/>
  </r>
  <r>
    <s v="bcd9889e08fa864c12639f47ad2e28a615c70371"/>
    <s v="96c0e737a95f8b036478928248add58949ccd4bf"/>
    <s v="ACTIVO"/>
    <s v="a77c76312e7298e8d8cbf37d37191bb75af8eded"/>
    <n v="60"/>
    <s v="LOGAN"/>
    <n v="2021"/>
    <s v="NUEVO LOGAN PH2"/>
    <s v="2e892f86d188d01ec5691b7918003dc271108083"/>
    <s v="NUEVO"/>
    <n v="84"/>
    <d v="2021-04-01T00:00:00"/>
    <d v="2028-04-01T00:00:00"/>
    <m/>
    <n v="43340000"/>
    <n v="39848884"/>
    <n v="3491116"/>
    <n v="865983"/>
    <s v="134f4b3f4d343743d735c4ecc9b70f5a1f7a838b"/>
    <n v="-0.2318743543797615"/>
    <n v="0.87018191968007075"/>
    <n v="0.60468857480173022"/>
    <n v="4.3224022407861149"/>
    <n v="0.97255557088134947"/>
    <x v="0"/>
    <n v="0.91944817720350713"/>
    <x v="0"/>
  </r>
  <r>
    <s v="e4590d57c24762acda958f490ece59598c2cfddc"/>
    <s v="143f04b89c1dcf85c50745d523631ac0769be591"/>
    <s v="ACTIVO"/>
    <s v="e126e89451259d885ec2ab55b4369e479485f888"/>
    <n v="166990391"/>
    <s v="USADOS"/>
    <n v="2014"/>
    <s v="USADOS MM"/>
    <m/>
    <s v="USADO"/>
    <n v="60"/>
    <d v="2021-07-28T00:00:00"/>
    <d v="2026-07-28T00:00:00"/>
    <m/>
    <n v="44000000"/>
    <n v="44000000"/>
    <n v="0"/>
    <n v="1218511"/>
    <s v="dec720a25d27bb924541202a14cc564824a3425e"/>
    <n v="-0.95955948751927811"/>
    <n v="1.2009447865714571"/>
    <n v="1.513700209602582"/>
    <n v="-0.64148913929023776"/>
    <n v="-1.3478807510029389"/>
    <x v="3"/>
    <n v="1"/>
    <x v="0"/>
  </r>
  <r>
    <s v="5f2a5d354488670caf74b64c352daa01f2c84605"/>
    <s v="2731d574ce396047484ab8d455e879e55ee1c23c"/>
    <s v="ACTIVO"/>
    <s v="4ab8c7e49a626ec842152746b8df6e51bf312fc3"/>
    <n v="74"/>
    <s v="USADOS"/>
    <n v="2021"/>
    <s v="USADOS MM"/>
    <s v="2e892f86d188d01ec5691b7918003dc271108083"/>
    <s v="USADO"/>
    <n v="48"/>
    <d v="2021-11-17T00:00:00"/>
    <d v="2025-11-17T00:00:00"/>
    <m/>
    <n v="45492342"/>
    <n v="25492342"/>
    <n v="20000000"/>
    <n v="918933"/>
    <s v="fe286da4637641fcc887b37c30ef0c5d3eb2cc2c"/>
    <n v="-0.32889903879836369"/>
    <n v="-0.60428742957196557"/>
    <n v="-0.18575632502509701"/>
    <n v="1.335268711358256"/>
    <n v="-0.18766259006079469"/>
    <x v="5"/>
    <n v="0.56036556658261294"/>
    <x v="4"/>
  </r>
  <r>
    <s v="9a7590afda8680d9c5e5ffd5007b089a40a445e4"/>
    <s v="755e9acd75c9d0311dd4416b722865ef810173b3"/>
    <s v="ACTIVO"/>
    <s v="3df823d6c6746fff1972572bb7d86905b8c5b77c"/>
    <n v="7"/>
    <s v="STEPWAY"/>
    <n v="2020"/>
    <s v="NUEVO STEPWAY PH2"/>
    <s v="2e892f86d188d01ec5691b7918003dc271108083"/>
    <s v="NUEVO"/>
    <n v="84"/>
    <d v="2019-03-12T00:00:00"/>
    <d v="2026-03-12T00:00:00"/>
    <m/>
    <n v="56300000"/>
    <n v="39000000"/>
    <n v="17300000"/>
    <n v="797424"/>
    <s v="addfb231c73938367f7381eeb262ff07154d72ad"/>
    <n v="8.3455869980695638E-2"/>
    <n v="-6.082197687038203E-2"/>
    <n v="0.52564408481904745"/>
    <n v="-0.16398256846217479"/>
    <n v="-0.26501046745693763"/>
    <x v="0"/>
    <n v="0.69271758436944941"/>
    <x v="2"/>
  </r>
  <r>
    <s v="0ebb48ae8a6ff4374771f94345558530b5f3f8fd"/>
    <s v="c7423f5231770f50e3c1bf612af3a8c742cb5556"/>
    <s v="ACTIVO"/>
    <s v="c037df174ea56656e3f2727cd283ca029d539c32"/>
    <n v="77"/>
    <s v="STEPWAY"/>
    <n v="2020"/>
    <s v="NUEVO STEPWAY"/>
    <s v="2e892f86d188d01ec5691b7918003dc271108083"/>
    <s v="NUEVO"/>
    <n v="84"/>
    <d v="2019-01-11T00:00:00"/>
    <d v="2026-01-11T00:00:00"/>
    <m/>
    <n v="45990000"/>
    <n v="45990000"/>
    <n v="0"/>
    <n v="965298"/>
    <s v="aea3b8863079bcc72088cb985b532db5b7f010f7"/>
    <n v="-0.4986922365309176"/>
    <n v="1.2009447865714571"/>
    <n v="0.84182204474977862"/>
    <n v="-0.49551223845552972"/>
    <n v="-1.0384892414183671"/>
    <x v="0"/>
    <n v="1"/>
    <x v="0"/>
  </r>
  <r>
    <s v="a1bf1928cd8a0a450c47406aa864cf0484b530fa"/>
    <s v="29368727f4d4161569372ba9b0d0376c5c130174"/>
    <s v="ACTIVO"/>
    <s v="124edca39b8159aadaf3c08b9fe65fc5e651b829"/>
    <n v="236"/>
    <s v="DUSTER"/>
    <n v="2022"/>
    <s v="NUEVA DUSTER"/>
    <s v="2e892f86d188d01ec5691b7918003dc271108083"/>
    <s v="NUEVO"/>
    <n v="60"/>
    <d v="2021-08-17T00:00:00"/>
    <d v="2026-08-17T00:00:00"/>
    <m/>
    <n v="79650000"/>
    <n v="69650000"/>
    <n v="10000000"/>
    <n v="1881992"/>
    <s v="373e0d63cac8bf96eefec2abf3828a28fc0aa41d"/>
    <n v="-0.26825861103673743"/>
    <n v="0.68541282570382034"/>
    <n v="9.0899389914291959E-2"/>
    <n v="-0.23413905034176849"/>
    <n v="-0.34235834485308059"/>
    <x v="3"/>
    <n v="0.87445072190834905"/>
    <x v="0"/>
  </r>
  <r>
    <s v="db9dd113abfec4acdca32c6a8c30fe9e6ba4263b"/>
    <s v="70fda7c20965d29356ca67a297b745ba6462fb1e"/>
    <s v="ACTIVO"/>
    <s v="d134295aa308132952922ea41c885a33d4580c23"/>
    <n v="60"/>
    <s v="LOGAN"/>
    <n v="2022"/>
    <s v="NUEVO LOGAN PH2"/>
    <s v="2e892f86d188d01ec5691b7918003dc271108083"/>
    <s v="NUEVO"/>
    <n v="72"/>
    <d v="2021-05-03T00:00:00"/>
    <d v="2027-05-03T00:00:00"/>
    <m/>
    <n v="49720000"/>
    <n v="38702767"/>
    <n v="11017233"/>
    <n v="850994"/>
    <s v="fc7bdc755b16bdb0247d7a6271249db666c6767c"/>
    <n v="-9.8465413304183499E-2"/>
    <n v="0.29106757209054018"/>
    <n v="-1.450648386185182"/>
    <n v="-0.34283652472921688"/>
    <n v="-0.80644560922993824"/>
    <x v="1"/>
    <n v="0.77841446098149636"/>
    <x v="2"/>
  </r>
  <r>
    <s v="206cb5f26d54ef3993ada883c5bfe8c5f1f3edf8"/>
    <s v="95999c9467d2eba611df2cdb2060e5c240889330"/>
    <s v="ACTIVO"/>
    <s v="a24a0e02d5006b1c2d757c7a4f784b846611a8d0"/>
    <n v="166846262"/>
    <s v="USADOS"/>
    <n v="2014"/>
    <s v="USADOS MM"/>
    <m/>
    <s v="USADO"/>
    <n v="60"/>
    <d v="2021-03-09T00:00:00"/>
    <d v="2026-03-09T00:00:00"/>
    <m/>
    <n v="42900000"/>
    <n v="37900000"/>
    <n v="5000000"/>
    <n v="1035886"/>
    <s v="d5e3c217d8ea2998bad4e657513b99b45ba38544"/>
    <n v="-1.4325548240599639"/>
    <n v="0.72236529143034645"/>
    <n v="0.28851061487099899"/>
    <n v="-0.2001179227676636"/>
    <n v="-0.49705409964536651"/>
    <x v="3"/>
    <n v="0.8834498834498834"/>
    <x v="0"/>
  </r>
  <r>
    <s v="e57c67a38f0d141fd907beb04484dd4e15dd3f17"/>
    <s v="db2fc4b6eed16f17179a8d402c83d1be81ac2d24"/>
    <s v="ACTIVO"/>
    <s v="8d3a24744093455287e93feda3eb9991acdae36e"/>
    <n v="61"/>
    <s v="SANDERO"/>
    <n v="2019"/>
    <s v="NUEVO SANDERO"/>
    <m/>
    <s v="NUEVO"/>
    <n v="84"/>
    <d v="2018-04-12T00:00:00"/>
    <d v="2025-04-12T00:00:00"/>
    <m/>
    <n v="32990000"/>
    <n v="27990000"/>
    <n v="5000000"/>
    <n v="570422"/>
    <s v="c9ac93af7de54e59c26cb0895d1f827e03675192"/>
    <n v="0.95667802974811544"/>
    <n v="0.57860285442372661"/>
    <n v="0.48612183982770601"/>
    <n v="-0.51077980982816096"/>
    <n v="4.4381042127634142E-2"/>
    <x v="0"/>
    <n v="0.84843892088511674"/>
    <x v="0"/>
  </r>
  <r>
    <s v="304010f62af048b53eb5179853aabe28fa068ca2"/>
    <s v="8e77e8e7c69e35e56cc00d13d3514edff8e292f1"/>
    <s v="ACTIVO"/>
    <s v="1dba5f65a4ace50946aaf5539428c8ec727712e3"/>
    <n v="246"/>
    <s v="KWID"/>
    <n v="2020"/>
    <s v="KWID"/>
    <s v="2e892f86d188d01ec5691b7918003dc271108083"/>
    <s v="NUEVO"/>
    <n v="84"/>
    <d v="2019-12-18T00:00:00"/>
    <d v="2026-12-18T00:00:00"/>
    <m/>
    <n v="36640000"/>
    <n v="38290000"/>
    <n v="0"/>
    <n v="785258"/>
    <s v="a69f010680fca3bb97470fe907d42f1759ba6938"/>
    <n v="-0.45017989432161648"/>
    <n v="1.385858812573441"/>
    <n v="0.55255952410305109"/>
    <n v="-0.70153782511369855"/>
    <n v="-0.57440197704150942"/>
    <x v="0"/>
    <n v="1.045032751091703"/>
    <x v="0"/>
  </r>
  <r>
    <s v="3e6bf0ad6d65231ed1f3dec5f6ffc476cb8c1899"/>
    <s v="d37c5d67145c9972c5ee624667d4b595837a9f70"/>
    <s v="ACTIVO"/>
    <s v="d19c40609c4807762585bd10be1ea09dc899fb2b"/>
    <n v="76"/>
    <s v="USADOS"/>
    <n v="2020"/>
    <s v="USADOS MM"/>
    <m/>
    <s v="USADO"/>
    <n v="72"/>
    <d v="2021-05-03T00:00:00"/>
    <d v="2027-05-03T00:00:00"/>
    <m/>
    <n v="90000000"/>
    <n v="45000000"/>
    <n v="45000000"/>
    <n v="1084402"/>
    <s v="cca028d5175addbf7cc3ee31799dcae7f9872a54"/>
    <n v="-0.94743140196695275"/>
    <n v="-0.85216124758390532"/>
    <n v="-6.7189590051072792E-2"/>
    <n v="-0.1782786576302911"/>
    <n v="0.66316406129677774"/>
    <x v="1"/>
    <n v="0.5"/>
    <x v="4"/>
  </r>
  <r>
    <s v="bdcf5ba664e4f8df1a4b0f50525d6343f60b9a1d"/>
    <s v="e1bb641ce7c5e0bbf438273968e3b7f0335e9577"/>
    <s v="ACTIVO"/>
    <s v="f92259594cc36db09951704e2e59eef51308995c"/>
    <n v="61"/>
    <s v="STEPWAY"/>
    <n v="2020"/>
    <s v="NUEVO STEPWAY"/>
    <s v="2e892f86d188d01ec5691b7918003dc271108083"/>
    <s v="NUEVO"/>
    <n v="72"/>
    <d v="2019-09-16T00:00:00"/>
    <d v="2025-09-16T00:00:00"/>
    <m/>
    <n v="49890000"/>
    <n v="29934000"/>
    <n v="19956000"/>
    <n v="694368"/>
    <s v="5ff736dd5fe05d193ce7c5ec63ce711d264e48d3"/>
    <n v="-1.2870177974320609"/>
    <n v="-0.44154004075283299"/>
    <n v="-0.54145652994716964"/>
    <n v="-0.38214122770942871"/>
    <n v="-1.3478807510029389"/>
    <x v="1"/>
    <n v="0.6"/>
    <x v="4"/>
  </r>
  <r>
    <s v="77d44f25baf9aca0ebb2451bca1551854237e508"/>
    <s v="5024590b7b88b8cdeaad719cdc85fc2d3d02df81"/>
    <s v="ACTIVO"/>
    <s v="455fe41644155e272f472fb58aa06d8fc82a6e6c"/>
    <n v="50"/>
    <s v="KWID"/>
    <n v="2022"/>
    <s v="KWID"/>
    <m/>
    <s v="NUEVO"/>
    <n v="84"/>
    <d v="2021-12-16T00:00:00"/>
    <d v="2028-12-16T00:00:00"/>
    <m/>
    <n v="46500000"/>
    <n v="46500000"/>
    <n v="0"/>
    <n v="1051544"/>
    <s v="2b6df99bd30f7bb1ed920f30ad5b5072040c5336"/>
    <n v="0.53219503541673086"/>
    <n v="1.2009447865714571"/>
    <n v="0.16994387989697479"/>
    <n v="-0.1811068092752082"/>
    <n v="-0.96114136402222416"/>
    <x v="0"/>
    <n v="1"/>
    <x v="0"/>
  </r>
  <r>
    <s v="794206e27638e241c7ad3bf539d287c5dd26ca32"/>
    <s v="6f38961350bcfef43eafddef7f9092539c28d7e6"/>
    <s v="ACTIVO"/>
    <s v="1dba5f65a4ace50946aaf5539428c8ec727712e3"/>
    <n v="38"/>
    <s v="KWID"/>
    <n v="2021"/>
    <s v="KWID"/>
    <s v="2e892f86d188d01ec5691b7918003dc271108083"/>
    <s v="NUEVO"/>
    <n v="84"/>
    <d v="2020-06-26T00:00:00"/>
    <d v="2027-06-26T00:00:00"/>
    <m/>
    <n v="35790000"/>
    <n v="34790000"/>
    <n v="1000000"/>
    <n v="767852"/>
    <s v="d32b2544aa3cda758f28d956500fd6e0d7981c8d"/>
    <n v="-0.95955948751927811"/>
    <n v="1.086214077761434"/>
    <n v="0.80229979975843724"/>
    <n v="-0.2302627467317476"/>
    <n v="-1.5799243831913681"/>
    <x v="0"/>
    <n v="0.97205923442302322"/>
    <x v="0"/>
  </r>
  <r>
    <s v="999231fec284fe01fb45dc144ce1ca1038cd988f"/>
    <s v="caaa965ffa20be3ad9306c92a6e975895ba632c2"/>
    <s v="ACTIVO"/>
    <s v="40caf97a616318873ba6061017861521a8432813"/>
    <n v="76"/>
    <s v="SANDERO"/>
    <n v="2017"/>
    <s v="NUEVO SANDERO"/>
    <m/>
    <s v="NUEVO"/>
    <n v="84"/>
    <d v="2017-02-15T00:00:00"/>
    <d v="2024-02-15T00:00:00"/>
    <m/>
    <n v="32390000"/>
    <n v="29151000"/>
    <n v="3239000"/>
    <n v="649115"/>
    <s v="e479a237a33c879450fd7f632a21723886088e64"/>
    <n v="0.32601758102720108"/>
    <n v="0.79032357974038436"/>
    <n v="0.6442108197930716"/>
    <n v="-0.92798279277158524"/>
    <n v="-0.18766259006079469"/>
    <x v="0"/>
    <n v="0.9"/>
    <x v="0"/>
  </r>
  <r>
    <s v="dfbcaeb7565ef9cff9f99469a3edd720546debb0"/>
    <s v="d5978ac4c3557416e1dc9f660eddb6cb2ea22c88"/>
    <s v="ACTIVO"/>
    <s v="ed70a076f000238f2fdd4bb14c21b7645d6cec7b"/>
    <n v="167013373"/>
    <s v="USADOS"/>
    <n v="2019"/>
    <s v="USADOS MM"/>
    <m/>
    <s v="USADO"/>
    <n v="60"/>
    <d v="2021-03-06T00:00:00"/>
    <d v="2026-03-06T00:00:00"/>
    <m/>
    <n v="38000000"/>
    <n v="10000000"/>
    <n v="28000000"/>
    <n v="272074"/>
    <s v="a2392f819c852e76ca477f8cda65f7a119589e29"/>
    <n v="-1.687244620658795"/>
    <n v="-1.8246851584996031"/>
    <n v="0.2094661248883162"/>
    <n v="0.67146126037428722"/>
    <n v="0.89520769348520657"/>
    <x v="3"/>
    <n v="0.26315789473684209"/>
    <x v="1"/>
  </r>
  <r>
    <s v="6419fd54b6318fe751e5097cfdf6a45c19132f2c"/>
    <s v="0230b3b5d96f72552ad32203430fa67e6dcf1e53"/>
    <s v="ACTIVO"/>
    <s v="1e37c6928f415c93f35587957257b25f2220204d"/>
    <n v="291"/>
    <s v="SANDERO"/>
    <n v="2020"/>
    <s v="NUEVO SANDERO"/>
    <s v="2e892f86d188d01ec5691b7918003dc271108083"/>
    <s v="NUEVO"/>
    <n v="84"/>
    <d v="2019-03-05T00:00:00"/>
    <d v="2026-03-05T00:00:00"/>
    <m/>
    <n v="37990000"/>
    <n v="37990000"/>
    <n v="0"/>
    <n v="789620"/>
    <s v="8c09b442f0230592ba2de377a04a429f73de19ee"/>
    <n v="0.87178143088183857"/>
    <n v="1.2009447865714571"/>
    <n v="0.72325530977575447"/>
    <n v="-0.62137212258444308"/>
    <n v="-0.4197062222492236"/>
    <x v="0"/>
    <n v="1"/>
    <x v="0"/>
  </r>
  <r>
    <s v="eff89fad4577c9b9c05483562fcc1613ce74ac82"/>
    <s v="83e76d7837f38b6e3ed429e6faf9e9d3b93fafaf"/>
    <s v="ACTIVO"/>
    <s v="f31c351a977af41ba851c06f3d09084b7072d4f2"/>
    <n v="76"/>
    <s v="KWID"/>
    <n v="2022"/>
    <s v="KWID"/>
    <s v="2e892f86d188d01ec5691b7918003dc271108083"/>
    <s v="NUEVO"/>
    <n v="84"/>
    <d v="2021-06-22T00:00:00"/>
    <d v="2028-06-22T00:00:00"/>
    <m/>
    <n v="38890000"/>
    <n v="34890000"/>
    <n v="4000000"/>
    <n v="758217"/>
    <s v="247a5e5b4290c61beec86cf21d07cc8a7bfabaa6"/>
    <n v="-4.9953071094882402E-2"/>
    <n v="0.77860361215019402"/>
    <n v="0.60468857480173022"/>
    <n v="-0.68934401414284852"/>
    <n v="-1.1931849962106531"/>
    <x v="0"/>
    <n v="0.89714579583440468"/>
    <x v="0"/>
  </r>
  <r>
    <s v="e78d009fe060df990fded787f72f904a088f6abd"/>
    <s v="715c4f2df8228c965afb0b1253009c309276aec0"/>
    <s v="ACTIVO"/>
    <s v="1e37c6928f415c93f35587957257b25f2220204d"/>
    <n v="38"/>
    <s v="DUSTER"/>
    <n v="2020"/>
    <s v="DUSTER"/>
    <s v="2e892f86d188d01ec5691b7918003dc271108083"/>
    <s v="NUEVO"/>
    <n v="84"/>
    <d v="2019-04-30T00:00:00"/>
    <d v="2026-04-30T00:00:00"/>
    <m/>
    <n v="60650000"/>
    <n v="62650000"/>
    <n v="0"/>
    <n v="1302176"/>
    <s v="3a511fa6cc43568fab99dbdb57f653874780a34f"/>
    <n v="0.2411209821609242"/>
    <n v="1.3363516148751899"/>
    <n v="0.72325530977575447"/>
    <n v="-0.31733968053692257"/>
    <n v="-0.65174985443765243"/>
    <x v="0"/>
    <n v="1.0329760923330584"/>
    <x v="0"/>
  </r>
  <r>
    <s v="1935b1bdae9939c90878eeaf09e91a0c87107d31"/>
    <s v="b9250e19d082d1eb29e3c5190e076f92d36cfe27"/>
    <s v="ACTIVO"/>
    <s v="b015fc4d0ad8050efb8f4d92b7490b29a1fa8737"/>
    <n v="59"/>
    <s v="SANDERO"/>
    <n v="2022"/>
    <s v="NUEVO SANDERO PH2"/>
    <s v="2e892f86d188d01ec5691b7918003dc271108083"/>
    <s v="NUEVO"/>
    <n v="84"/>
    <d v="2021-07-28T00:00:00"/>
    <d v="2028-07-28T00:00:00"/>
    <m/>
    <n v="47480000"/>
    <n v="48980000"/>
    <n v="0"/>
    <n v="1025137"/>
    <s v="6c55b3ba21e9cb7dc2512cad991949cb9fc0980d"/>
    <n v="-0.46230797987394179"/>
    <n v="1.3306692621920571"/>
    <n v="0.13042163490563341"/>
    <n v="-0.37337166747447942"/>
    <n v="-0.26501046745693763"/>
    <x v="0"/>
    <n v="1.0315922493681551"/>
    <x v="0"/>
  </r>
  <r>
    <s v="4cd1b8e1db530afdd22e82ae0676a25ffa748f4b"/>
    <s v="a07f096cc76f71ef13c5a204ba22834b109ea849"/>
    <s v="ACTIVO"/>
    <s v="a375b5eac113847c38d3cb785c3aaad6fe7a6159"/>
    <n v="61"/>
    <s v="SANDERO"/>
    <n v="2019"/>
    <s v="NUEVO SANDERO"/>
    <s v="2e892f86d188d01ec5691b7918003dc271108083"/>
    <s v="NUEVO"/>
    <n v="84"/>
    <d v="2019-01-15T00:00:00"/>
    <d v="2026-01-15T00:00:00"/>
    <m/>
    <n v="37660000"/>
    <n v="18830000"/>
    <n v="18830000"/>
    <n v="416144"/>
    <s v="c9ac93af7de54e59c26cb0895d1f827e03675192"/>
    <n v="0.35027375213185169"/>
    <n v="-0.85216124758390532"/>
    <n v="0.4070773498450232"/>
    <n v="-0.68800312309186085"/>
    <n v="-0.72909773183379534"/>
    <x v="0"/>
    <n v="0.5"/>
    <x v="4"/>
  </r>
  <r>
    <s v="971696d26c99f9afd7e022746226f71873287dd0"/>
    <s v="c297f548135530aa4a9127e082205dbb814ec245"/>
    <s v="ACTIVO"/>
    <s v="d259ba4c72ea4c131f364331bd330eb89122c48a"/>
    <n v="220"/>
    <s v="DUSTER"/>
    <n v="2020"/>
    <s v="DUSTER"/>
    <s v="2e892f86d188d01ec5691b7918003dc271108083"/>
    <s v="NUEVO"/>
    <n v="48"/>
    <d v="2020-08-01T00:00:00"/>
    <d v="2024-08-01T00:00:00"/>
    <m/>
    <n v="65170000"/>
    <n v="65170000"/>
    <n v="0"/>
    <n v="1912550"/>
    <s v="d5e3c217d8ea2998bad4e657513b99b45ba38544"/>
    <n v="-1.6023480217925179"/>
    <n v="1.2009447865714571"/>
    <n v="0.76277755476709586"/>
    <n v="0.34121705350976278"/>
    <n v="0.27642467431606299"/>
    <x v="5"/>
    <n v="1"/>
    <x v="0"/>
  </r>
  <r>
    <s v="6e743ff090d2e0623225fff2beb0fa8738112f53"/>
    <s v="d9aaeaebf9ea46835b866e1a2feb6b71a7da932b"/>
    <s v="ACTIVO"/>
    <s v="1502741b01e37197f6d539d6980b33f95cc20df4"/>
    <n v="27"/>
    <s v="USADOS"/>
    <n v="2014"/>
    <s v="USADOS MM"/>
    <m/>
    <s v="USADO"/>
    <n v="60"/>
    <d v="2018-03-15T00:00:00"/>
    <d v="2023-03-15T00:00:00"/>
    <m/>
    <n v="30800000"/>
    <n v="27720000"/>
    <n v="3080000"/>
    <n v="739683"/>
    <s v="3b4f5e1c3af76293fd1839abaa76e15b66b25b5a"/>
    <n v="-1.456810995164614"/>
    <n v="0.79032357974038436"/>
    <n v="0.60468857480173022"/>
    <n v="-0.23503552230432229"/>
    <n v="0.27642467431606299"/>
    <x v="3"/>
    <n v="0.9"/>
    <x v="0"/>
  </r>
  <r>
    <s v="7b57099b9349dd0cbf576498448855a00e31e50e"/>
    <s v="8af50f7278b235a1dff562a46e8a51eea01d75a3"/>
    <s v="ACTIVO"/>
    <s v="5a067f47a94d4a5fb4892c8b9a8783d0fa6ab29a"/>
    <n v="40"/>
    <s v="DUSTER"/>
    <n v="2019"/>
    <s v="DUSTER Servicio PÃºblico"/>
    <s v="2e892f86d188d01ec5691b7918003dc271108083"/>
    <s v="NUEVO"/>
    <n v="72"/>
    <d v="2019-02-28T00:00:00"/>
    <d v="2025-02-28T00:00:00"/>
    <m/>
    <n v="59490000"/>
    <n v="39000000"/>
    <n v="20490000"/>
    <n v="832909"/>
    <s v="6e6ab8d26eb45e4692f58acb34c3521235ffa21e"/>
    <n v="0.6777320620446341"/>
    <n v="-0.2133481245007697"/>
    <n v="-5.0512269765341587E-2"/>
    <n v="3.5852018004392083E-2"/>
    <n v="-0.72909773183379534"/>
    <x v="1"/>
    <n v="0.65557236510337868"/>
    <x v="2"/>
  </r>
  <r>
    <s v="e749e02ba0b5062e4e581ec336be8098c224af43"/>
    <s v="02ab34959dd39c81eb131f5786764d613d0e1e87"/>
    <s v="ACTIVO"/>
    <s v="cb6c604acdbd41bb510a48cb957ce855d2f60532"/>
    <n v="46"/>
    <s v="DUSTER"/>
    <n v="2021"/>
    <s v="DUSTER Servicio PÃºblico"/>
    <s v="2e892f86d188d01ec5691b7918003dc271108083"/>
    <s v="NUEVO"/>
    <n v="72"/>
    <d v="2021-05-01T00:00:00"/>
    <d v="2027-05-01T00:00:00"/>
    <m/>
    <n v="54330000"/>
    <n v="55730000"/>
    <n v="0"/>
    <n v="1325351"/>
    <s v="7e550c4e4136820a2fa73809cb7d39457dab78e5"/>
    <n v="-1.978318673914601"/>
    <n v="1.3067555153701871"/>
    <n v="-0.2648008150077798"/>
    <n v="-0.17625437680851541"/>
    <n v="-0.34235834485308059"/>
    <x v="1"/>
    <n v="1.0257684520522732"/>
    <x v="0"/>
  </r>
  <r>
    <s v="20e58251238676f3a3a4deafa4b34f7c4500b49f"/>
    <s v="cee489b85182a9806a5d77ac5c2958c97da86bba"/>
    <s v="ACTIVO"/>
    <s v="4ed602eda8bf7f8f674b77a7266776acb1f1dd2a"/>
    <n v="236"/>
    <s v="KWID"/>
    <n v="2020"/>
    <s v="KWID"/>
    <s v="2e892f86d188d01ec5691b7918003dc271108083"/>
    <s v="NUEVO"/>
    <n v="84"/>
    <d v="2019-10-25T00:00:00"/>
    <d v="2026-10-25T00:00:00"/>
    <m/>
    <n v="36640000"/>
    <n v="36640000"/>
    <n v="0"/>
    <n v="781089"/>
    <s v="db655f8e1559060a272843c09fa8b5e63f6f3304"/>
    <n v="-0.92317523086230224"/>
    <n v="1.2009447865714571"/>
    <n v="8.2406454688103009E-2"/>
    <n v="-0.61688943086794834"/>
    <n v="-1.3478807510029389"/>
    <x v="0"/>
    <n v="1"/>
    <x v="0"/>
  </r>
  <r>
    <s v="0d917650d6c58a17fe42fc2c986dc71fffe932cc"/>
    <s v="1fe86f0f812a4ddbe6674d1ffdf29bdd79c10679"/>
    <s v="ACTIVO"/>
    <s v="7e56e2af0ef46a9f3840a5080889a18764a6b436"/>
    <n v="27"/>
    <s v="OROCH"/>
    <n v="2022"/>
    <s v="OROCH"/>
    <m/>
    <s v="NUEVO"/>
    <n v="84"/>
    <d v="2022-07-01T00:00:00"/>
    <d v="2029-07-01T00:00:00"/>
    <m/>
    <n v="82090000"/>
    <n v="52819600"/>
    <n v="29270400"/>
    <n v="1166692"/>
    <s v="f0ee9810f7b40f5a341dcdc7f440d9aa604e2e89"/>
    <n v="0.76262866091091108"/>
    <n v="-0.26318567663090908"/>
    <n v="-0.1462340800337556"/>
    <n v="-0.11183153178679579"/>
    <n v="-0.26501046745693763"/>
    <x v="0"/>
    <n v="0.64343525398952373"/>
    <x v="2"/>
  </r>
  <r>
    <s v="c55437b482f4054638736dc3f6b51ea39922c9f3"/>
    <s v="38266319f45fad2bf5a245d72a968d3778d2923f"/>
    <s v="ACTIVO"/>
    <s v="199c6dec4e012c479e3865ff88b5346ccb60b104"/>
    <n v="7"/>
    <s v="LOGAN"/>
    <n v="2022"/>
    <s v="NUEVO LOGAN PH2"/>
    <s v="2e892f86d188d01ec5691b7918003dc271108083"/>
    <s v="NUEVO"/>
    <n v="84"/>
    <d v="2021-02-26T00:00:00"/>
    <d v="2028-02-26T00:00:00"/>
    <m/>
    <n v="48990000"/>
    <n v="43990000"/>
    <n v="5000000"/>
    <n v="953006"/>
    <s v="986fcbacb15e3271088bb826891fe61d934ad7da"/>
    <n v="7.1327784428370358E-2"/>
    <n v="0.78185802720110298"/>
    <n v="0.56516632981038883"/>
    <n v="-0.1582980533556736"/>
    <n v="1.9007300996350649"/>
    <x v="0"/>
    <n v="0.89793835476627881"/>
    <x v="0"/>
  </r>
  <r>
    <s v="6bdcfef4550df8ee394d62e4c96088988ec5990b"/>
    <s v="cee755fc0aa35bfd54cd16a3ca865e5541b43c28"/>
    <s v="ACTIVO"/>
    <s v="459c4d96f80a45215d3b92f0108854113cfd6642"/>
    <n v="60"/>
    <s v="USADOS"/>
    <n v="2019"/>
    <s v="USADOS MM"/>
    <s v="2e892f86d188d01ec5691b7918003dc271108083"/>
    <s v="USADO"/>
    <n v="84"/>
    <d v="2019-07-23T00:00:00"/>
    <d v="2026-07-23T00:00:00"/>
    <m/>
    <n v="39900000"/>
    <n v="34900000"/>
    <n v="5000000"/>
    <n v="830127"/>
    <s v="d7ba29214e26fca7c43eb9f199a80e049e060e7b"/>
    <n v="-8.633732775185822E-2"/>
    <n v="0.68638187074304513"/>
    <n v="1.513700209602582"/>
    <n v="-0.70153782511369855"/>
    <n v="1.5139907126543499"/>
    <x v="0"/>
    <n v="0.87468671679197996"/>
    <x v="0"/>
  </r>
  <r>
    <s v="ed8358252549f184cbccdf5b22a4b2f20babe915"/>
    <s v="a20e15138afb4ea778d8f7172166b8f4c61288b5"/>
    <s v="ACTIVO"/>
    <s v="0d11115ec373fbf8ae2385e7ab17b7dae271a217"/>
    <n v="220"/>
    <s v="USADOS"/>
    <n v="2017"/>
    <s v="USADOS MM"/>
    <m/>
    <s v="USADO"/>
    <n v="60"/>
    <d v="2019-03-29T00:00:00"/>
    <d v="2024-03-29T00:00:00"/>
    <m/>
    <n v="28000000"/>
    <n v="25200000"/>
    <n v="2800000"/>
    <n v="784920"/>
    <s v="d5e3c217d8ea2998bad4e657513b99b45ba38544"/>
    <n v="0.44729843655045393"/>
    <n v="0.79032357974038436"/>
    <n v="0.60468857480173022"/>
    <n v="-0.77032852316289269"/>
    <n v="-0.88379348662608126"/>
    <x v="3"/>
    <n v="0.9"/>
    <x v="0"/>
  </r>
  <r>
    <s v="501d09080880c6d971cba39ef39664d4e6e84ef0"/>
    <s v="0812568d5149b8e8a9b87bde3b3961656dc96b54"/>
    <s v="ACTIVO"/>
    <s v="ed70a076f000238f2fdd4bb14c21b7645d6cec7b"/>
    <n v="83"/>
    <s v="USADOS"/>
    <n v="2018"/>
    <s v="USADOS MM"/>
    <m/>
    <s v="USADO"/>
    <n v="60"/>
    <d v="2021-03-08T00:00:00"/>
    <d v="2026-03-08T00:00:00"/>
    <m/>
    <n v="38000000"/>
    <n v="15000000"/>
    <n v="23000000"/>
    <n v="349335"/>
    <s v="1e97f857ff04d08f60d1d02ac426fe6cb5c11668"/>
    <n v="-1.2263773696704341"/>
    <n v="-1.2843940968797709"/>
    <n v="0.2094661248883162"/>
    <n v="-0.64148913929023776"/>
    <n v="-1.5025765057952249"/>
    <x v="3"/>
    <n v="0.39473684210526316"/>
    <x v="1"/>
  </r>
  <r>
    <s v="b7f9e044d384d33a922ed77ebd15d2b0f80ff81b"/>
    <s v="bbe4f44ec9e1259c8fd141ff1f689a275c0d1894"/>
    <s v="ACTIVO"/>
    <s v="58464c00dc8337ea9400e9dbf885ffffcb81c578"/>
    <n v="291"/>
    <s v="KWID"/>
    <n v="2021"/>
    <s v="KWID"/>
    <s v="2e892f86d188d01ec5691b7918003dc271108083"/>
    <s v="NUEVO"/>
    <n v="72"/>
    <d v="2021-01-20T00:00:00"/>
    <d v="2027-01-20T00:00:00"/>
    <m/>
    <n v="41190000"/>
    <n v="37190000"/>
    <n v="4000000"/>
    <n v="879209"/>
    <s v="2af90d6a2f5bbb3be191863ff06e138bd50b2305"/>
    <n v="-0.6684854342634714"/>
    <n v="0.80218663475686824"/>
    <n v="0.6442108197930716"/>
    <n v="-0.40656204002367791"/>
    <n v="0.1217289195237771"/>
    <x v="1"/>
    <n v="0.90288905074047099"/>
    <x v="0"/>
  </r>
  <r>
    <s v="ac75c512cd619f6e3987229da4c438d62890a232"/>
    <s v="ef2292500e320712bc78a66b5a6a775a8d78de1e"/>
    <s v="ACTIVO"/>
    <s v="c037df174ea56656e3f2727cd283ca029d539c32"/>
    <n v="50"/>
    <s v="DUSTER"/>
    <n v="2020"/>
    <s v="DUSTER"/>
    <s v="2e892f86d188d01ec5691b7918003dc271108083"/>
    <s v="NUEVO"/>
    <n v="84"/>
    <d v="2020-02-01T00:00:00"/>
    <d v="2027-02-01T00:00:00"/>
    <m/>
    <n v="64690000"/>
    <n v="58190000"/>
    <n v="6500000"/>
    <n v="1287870"/>
    <s v="f5faa20ec38eb79836445ff6da0fea6c765c883c"/>
    <n v="-0.1348496699611593"/>
    <n v="0.78835584787892776"/>
    <n v="0.56516632981038883"/>
    <n v="-0.18485035139503231"/>
    <n v="1.7460343448427791"/>
    <x v="0"/>
    <n v="0.89952079146699648"/>
    <x v="0"/>
  </r>
  <r>
    <s v="b053e136ff9a5e172043c374cb941c2e8f123aee"/>
    <s v="565019ef8f82179972fcb51801414b002e18fb98"/>
    <s v="ACTIVO"/>
    <s v="51b223e24d57bc8c01c5001f8833c44559fa1fc7"/>
    <n v="61"/>
    <s v="SANDERO"/>
    <n v="2018"/>
    <s v="NUEVO SANDERO"/>
    <m/>
    <s v="NUEVO"/>
    <n v="72"/>
    <d v="2017-11-09T00:00:00"/>
    <d v="2023-11-09T00:00:00"/>
    <m/>
    <n v="43838199"/>
    <n v="33838199"/>
    <n v="10000000"/>
    <n v="769949"/>
    <s v="5ff736dd5fe05d193ce7c5ec63ce711d264e48d3"/>
    <n v="1.187111655242296"/>
    <n v="0.26427034237024222"/>
    <n v="0.80229979975843724"/>
    <n v="-0.28219970550418427"/>
    <n v="0.1217289195237771"/>
    <x v="1"/>
    <n v="0.77188843912132432"/>
    <x v="2"/>
  </r>
  <r>
    <s v="b02d1ae666d7cb24b58a726cd5e511864cd31bf5"/>
    <s v="77d1ddc45b2464749031dc7bc7143d11ed182411"/>
    <s v="ACTIVO"/>
    <s v="93758adf11c46efe844e91612cf2940e4197d07c"/>
    <n v="61"/>
    <s v="SANDERO"/>
    <n v="2020"/>
    <s v="NUEVO SANDERO"/>
    <s v="2e892f86d188d01ec5691b7918003dc271108083"/>
    <s v="NUEVO"/>
    <n v="84"/>
    <d v="2019-08-08T00:00:00"/>
    <d v="2026-08-08T00:00:00"/>
    <m/>
    <n v="37190000"/>
    <n v="37190000"/>
    <n v="0"/>
    <n v="796486"/>
    <s v="f1cfc4e2d3f8e9e071d8ddbdb5aab1b3ceeb1ef1"/>
    <n v="0.20473672550394839"/>
    <n v="1.2009447865714571"/>
    <n v="0.14173851358094469"/>
    <n v="2.4950640140607851E-2"/>
    <n v="-0.72909773183379534"/>
    <x v="0"/>
    <n v="1"/>
    <x v="0"/>
  </r>
  <r>
    <s v="9aae124a162aa8e408b6014e57885b571d81d166"/>
    <s v="86a372f0ecc69db3a9a3fb66c51f5c37612cc1d7"/>
    <s v="ACTIVO"/>
    <s v="a24a0e02d5006b1c2d757c7a4f784b846611a8d0"/>
    <n v="166872296"/>
    <s v="USADOS"/>
    <n v="2015"/>
    <s v="USADOS MM"/>
    <m/>
    <s v="USADO"/>
    <n v="60"/>
    <d v="2021-06-08T00:00:00"/>
    <d v="2026-06-08T00:00:00"/>
    <m/>
    <n v="34900000"/>
    <n v="34900000"/>
    <n v="0"/>
    <n v="969222"/>
    <s v="a69f010680fca3bb97470fe907d42f1759ba6938"/>
    <n v="-0.81402246089137476"/>
    <n v="1.2009447865714571"/>
    <n v="0.56516632981038883"/>
    <n v="-0.91218152020836285"/>
    <n v="4.4381042127634142E-2"/>
    <x v="3"/>
    <n v="1"/>
    <x v="0"/>
  </r>
  <r>
    <s v="3ba8c26f58774b5d21d77365450a99eb5692779e"/>
    <s v="eba99da0f6d178f393cd5d64f0f4f30328be6a75"/>
    <s v="ACTIVO"/>
    <s v="8343dc41ea422406430fb4cb25cd7b7a19286625"/>
    <n v="27"/>
    <s v="DUSTER"/>
    <n v="2022"/>
    <s v="NUEVA DUSTER"/>
    <s v="2e892f86d188d01ec5691b7918003dc271108083"/>
    <s v="NUEVO"/>
    <n v="84"/>
    <d v="2021-11-18T00:00:00"/>
    <d v="2028-11-18T00:00:00"/>
    <m/>
    <n v="88600000"/>
    <n v="18600000"/>
    <n v="70000000"/>
    <n v="397646"/>
    <s v="fb89e69e4b80e4b8276103d586c8f44bf3e0cdc6"/>
    <n v="-1.517451422926241"/>
    <n v="-2.0432408204460448"/>
    <n v="-0.58097877493851102"/>
    <n v="-0.8167286639866721"/>
    <n v="-0.72909773183379534"/>
    <x v="0"/>
    <n v="0.20993227990970656"/>
    <x v="1"/>
  </r>
  <r>
    <s v="b74af274d8b4fcb95b0cfdae8428a6828cb01851"/>
    <s v="5b34145d5f83d4a36f46297a0653de1b4a7d6b8b"/>
    <s v="ACTIVO"/>
    <s v="a77c76312e7298e8d8cbf37d37191bb75af8eded"/>
    <n v="246"/>
    <s v="LOGAN"/>
    <n v="2021"/>
    <s v="NUEVO LOGAN PH2"/>
    <s v="2e892f86d188d01ec5691b7918003dc271108083"/>
    <s v="NUEVO"/>
    <n v="84"/>
    <d v="2020-08-31T00:00:00"/>
    <d v="2027-08-31T00:00:00"/>
    <m/>
    <n v="52590000"/>
    <n v="53340000"/>
    <n v="0"/>
    <n v="1206225"/>
    <s v="f0ee9810f7b40f5a341dcdc7f440d9aa604e2e89"/>
    <n v="-0.38953946655999011"/>
    <n v="1.259504570774405"/>
    <n v="0.16994387989697479"/>
    <n v="-0.1779676638395051"/>
    <n v="1.2045992030697781"/>
    <x v="0"/>
    <n v="1.0142612664004564"/>
    <x v="0"/>
  </r>
  <r>
    <s v="f1a649c97dac386ee9791321b107387ee3cf4998"/>
    <s v="ca4ed3254d00cc8bb84e9993476a218a6b3bda25"/>
    <s v="ACTIVO"/>
    <s v="7f22d9d1b26328e8bc33183cd50a33df11a0448b"/>
    <n v="87"/>
    <s v="KWID"/>
    <n v="2022"/>
    <s v="KWID"/>
    <s v="2e892f86d188d01ec5691b7918003dc271108083"/>
    <s v="NUEVO"/>
    <n v="84"/>
    <d v="2021-07-30T00:00:00"/>
    <d v="2028-07-30T00:00:00"/>
    <m/>
    <n v="43945400"/>
    <n v="44426900"/>
    <n v="0"/>
    <n v="972648"/>
    <s v="bcea55f18d716a78cffe6d51a537622fc3feb487"/>
    <n v="-0.3531552099030143"/>
    <n v="1.245935641379732"/>
    <n v="-0.2648008150077798"/>
    <n v="-0.33927221062115842"/>
    <n v="-1.0384892414183671"/>
    <x v="0"/>
    <n v="1.0109567781838371"/>
    <x v="0"/>
  </r>
  <r>
    <s v="50db8b5514678bd8a8d00c3ffcc0caec46d6d823"/>
    <s v="3c6644cd2231bf64dbdb57e2d0e5f036459ab787"/>
    <s v="ACTIVO"/>
    <s v="85ace3a84a80c0e854519914fde3b46a8c91f803"/>
    <n v="46"/>
    <s v="SANDERO"/>
    <n v="2020"/>
    <s v="NUEVO SANDERO PH2"/>
    <s v="2e892f86d188d01ec5691b7918003dc271108083"/>
    <s v="NUEVO"/>
    <n v="72"/>
    <d v="2020-08-01T00:00:00"/>
    <d v="2026-08-01T00:00:00"/>
    <m/>
    <n v="38903000"/>
    <n v="38903000"/>
    <n v="0"/>
    <n v="930288"/>
    <s v="7e550c4e4136820a2fa73809cb7d39457dab78e5"/>
    <n v="-2.1359837860948301"/>
    <n v="1.2009447865714571"/>
    <n v="0.52564408481904745"/>
    <n v="-0.2450639933700626"/>
    <n v="0.35377255171220601"/>
    <x v="1"/>
    <n v="1"/>
    <x v="0"/>
  </r>
  <r>
    <s v="7727f1f0d456da9cc49d1fa176d4aaee8aa6a486"/>
    <s v="18a91b7504368dead3512e830f5571ae78a3cd2a"/>
    <s v="ACTIVO"/>
    <s v="a77c76312e7298e8d8cbf37d37191bb75af8eded"/>
    <n v="38"/>
    <s v="LOGAN"/>
    <n v="2021"/>
    <s v="NUEVO LOGAN PH2"/>
    <s v="2e892f86d188d01ec5691b7918003dc271108083"/>
    <s v="NUEVO"/>
    <n v="84"/>
    <d v="2020-09-11T00:00:00"/>
    <d v="2027-09-11T00:00:00"/>
    <m/>
    <n v="47650000"/>
    <n v="47650000"/>
    <n v="0"/>
    <n v="1068002"/>
    <s v="e930ed8a49045100853f6396856eaf443e98b2ef"/>
    <n v="-0.46230797987394179"/>
    <n v="1.2009447865714571"/>
    <n v="0.99991102471514426"/>
    <n v="0.24131403213667549"/>
    <n v="1.2045992030697781"/>
    <x v="0"/>
    <n v="1"/>
    <x v="0"/>
  </r>
  <r>
    <s v="c555c204d871f62de3ff51b33a3e97f3360c82d4"/>
    <s v="11fdad10e3735df065be0d5bc047359425a54717"/>
    <s v="ACTIVO"/>
    <s v="1dba5f65a4ace50946aaf5539428c8ec727712e3"/>
    <n v="60"/>
    <s v="KWID"/>
    <n v="2020"/>
    <s v="KWID"/>
    <s v="2e892f86d188d01ec5691b7918003dc271108083"/>
    <s v="NUEVO"/>
    <n v="84"/>
    <d v="2020-12-02T00:00:00"/>
    <d v="2027-12-02T00:00:00"/>
    <m/>
    <n v="37070000"/>
    <n v="38398000"/>
    <n v="0"/>
    <n v="1009190"/>
    <s v="002cf26c2c656a51db8195e4bd8bbcee3903d748"/>
    <n v="-0.48656415097859229"/>
    <n v="1.3480462062293099"/>
    <n v="0.56516632981038883"/>
    <n v="4.3224022407861149"/>
    <n v="1.436642835258207"/>
    <x v="0"/>
    <n v="1.0358241165362827"/>
    <x v="0"/>
  </r>
  <r>
    <s v="3db309772f95c19572fb6831852b09f5b1e92d2e"/>
    <s v="948d2d1c571c84c1d4d0f5b4813fc0142b2961d9"/>
    <s v="ACTIVO"/>
    <s v="b3a39e4905958eae9bb3d086a023ed2b34babacc"/>
    <n v="49"/>
    <s v="KWID"/>
    <n v="2022"/>
    <s v="KWID"/>
    <s v="2e892f86d188d01ec5691b7918003dc271108083"/>
    <s v="NUEVO"/>
    <n v="60"/>
    <d v="2021-09-28T00:00:00"/>
    <d v="2026-09-28T00:00:00"/>
    <m/>
    <n v="42990000"/>
    <n v="27000000"/>
    <n v="15990000"/>
    <n v="693381"/>
    <s v="0e1cad2c67fa2a907683ad47c51b4214fd47327c"/>
    <n v="-0.97168757307160336"/>
    <n v="-0.32634832746177128"/>
    <n v="-0.7785899998952176"/>
    <n v="0.91911089324640582"/>
    <n v="-1.0384892414183671"/>
    <x v="3"/>
    <n v="0.62805303558967207"/>
    <x v="2"/>
  </r>
  <r>
    <s v="12e15b40a979e314cffdfdff8cc90c34de8a693c"/>
    <s v="03aa2808e8cd305caa980e55bab3c81f1d555556"/>
    <s v="ACTIVO"/>
    <s v="6bf12817a6164c0e4ceb7a01868ef46da7884be8"/>
    <n v="61"/>
    <s v="SANDERO"/>
    <n v="2018"/>
    <s v="NUEVO SANDERO"/>
    <m/>
    <s v="NUEVO"/>
    <n v="84"/>
    <d v="2018-02-26T00:00:00"/>
    <d v="2025-02-26T00:00:00"/>
    <m/>
    <n v="30479000"/>
    <n v="13736978"/>
    <n v="16742022"/>
    <n v="397850"/>
    <s v="7ff7deeb7eff0b09f4dc8ce4bdcc24fc3c9a3b52"/>
    <n v="0.72624440425393522"/>
    <n v="-1.0545850137606949"/>
    <n v="-2.0740509366663051"/>
    <n v="-0.59309823992095745"/>
    <n v="-0.4197062222492236"/>
    <x v="0"/>
    <n v="0.45070304143836742"/>
    <x v="4"/>
  </r>
  <r>
    <s v="0d6b2309f60c0902b3dcf95b0fd4d4429b6a2061"/>
    <s v="4633a41cd2d9c4eab17259b2de6986d822587103"/>
    <s v="ACTIVO"/>
    <s v="459c4d96f80a45215d3b92f0108854113cfd6642"/>
    <n v="220"/>
    <s v="USADOS"/>
    <n v="2016"/>
    <s v="USADOS MM"/>
    <m/>
    <s v="USADO"/>
    <n v="60"/>
    <d v="2019-09-25T00:00:00"/>
    <d v="2024-09-25T00:00:00"/>
    <m/>
    <n v="24500000"/>
    <n v="15600000"/>
    <n v="8900000"/>
    <n v="528428"/>
    <s v="d5e3c217d8ea2998bad4e657513b99b45ba38544"/>
    <n v="1.029446543062067"/>
    <n v="-0.29069959742713303"/>
    <n v="0.56516632981038883"/>
    <n v="-0.65615364159365008"/>
    <n v="0.35377255171220601"/>
    <x v="3"/>
    <n v="0.63673469387755099"/>
    <x v="2"/>
  </r>
  <r>
    <s v="6227ebc4eab87a67477cfe9f3c41e0e017ec2f9c"/>
    <s v="ffe8a81514ae500d9dfba54ed0081ab36a2cd2d6"/>
    <s v="ACTIVO"/>
    <s v="25cce98fbc96d5a13195e5f9b11ea35e84504c2e"/>
    <n v="-1"/>
    <s v="USADOS"/>
    <n v="2018"/>
    <s v="USADOS MM"/>
    <m/>
    <s v="USADO"/>
    <n v="84"/>
    <d v="2021-09-30T00:00:00"/>
    <d v="2028-09-30T00:00:00"/>
    <m/>
    <n v="50500000"/>
    <n v="50200000"/>
    <n v="300000"/>
    <n v="1241234"/>
    <s v="781cf5ecb6fbc43f3e781d22c77fdd7e6de8b0dd"/>
    <n v="-0.52294840763556816"/>
    <n v="1.1765514475517891"/>
    <n v="1.395133474628558"/>
    <n v="0.20314510370509731"/>
    <n v="-0.4197062222492236"/>
    <x v="0"/>
    <n v="0.99405940594059405"/>
    <x v="0"/>
  </r>
  <r>
    <s v="0b93e7cee495832c3fa9cb979264c3ac2c0a4d35"/>
    <s v="8e75a5e9350de6dfa7ff68d7306642a3a1adc85b"/>
    <s v="ACTIVO"/>
    <s v="44f5f8de4291a4a16492fe0b13036cffd8ffdb43"/>
    <n v="87"/>
    <s v="LOGAN"/>
    <n v="2021"/>
    <s v="NUEVO LOGAN PH2"/>
    <s v="2e892f86d188d01ec5691b7918003dc271108083"/>
    <s v="NUEVO"/>
    <n v="84"/>
    <d v="2020-01-06T00:00:00"/>
    <d v="2027-01-06T00:00:00"/>
    <m/>
    <n v="35672946"/>
    <n v="21672946"/>
    <n v="14000000"/>
    <n v="497614"/>
    <s v="bcea55f18d716a78cffe6d51a537622fc3feb487"/>
    <n v="-0.76551011868207364"/>
    <n v="-0.41055567532900272"/>
    <n v="0.13042163490563341"/>
    <n v="-0.66443264812232217"/>
    <n v="1.3592949578620639"/>
    <x v="0"/>
    <n v="0.60754572947241303"/>
    <x v="2"/>
  </r>
  <r>
    <s v="fef35c3c7a7deaf40552623cebcca156ccdb4ff0"/>
    <s v="421f492489771daaef1d4baeb4bd82307a261058"/>
    <s v="ACTIVO"/>
    <s v="c36079448b08472bbab06f53d78e810b025a3b91"/>
    <n v="60"/>
    <s v="SANDERO"/>
    <n v="2019"/>
    <s v="NUEVO SANDERO"/>
    <m/>
    <s v="NUEVO"/>
    <n v="84"/>
    <d v="2018-06-14T00:00:00"/>
    <d v="2025-06-14T00:00:00"/>
    <m/>
    <n v="33240000"/>
    <n v="30867838"/>
    <n v="2372162"/>
    <n v="653683"/>
    <s v="026f2dbff0f657cf8b51a37de1e13584f2ccb0a9"/>
    <n v="0.6777320620446341"/>
    <n v="0.9079062717583366"/>
    <n v="-1.473527127611457E-2"/>
    <n v="-0.7774126762797936"/>
    <n v="0.66316406129677774"/>
    <x v="0"/>
    <n v="0.92863531889290007"/>
    <x v="0"/>
  </r>
  <r>
    <s v="71908f40a2166de66d3d826496b91b5fa37fe62e"/>
    <s v="cc060f05f166fc9aeed485ef0d4750c92b531fc4"/>
    <s v="ACTIVO"/>
    <s v="b015fc4d0ad8050efb8f4d92b7490b29a1fa8737"/>
    <n v="38"/>
    <s v="LOGAN"/>
    <n v="2022"/>
    <s v="NUEVO LOGAN PH2"/>
    <s v="2e892f86d188d01ec5691b7918003dc271108083"/>
    <s v="NUEVO"/>
    <n v="84"/>
    <d v="2021-09-15T00:00:00"/>
    <d v="2028-09-15T00:00:00"/>
    <m/>
    <n v="45880000"/>
    <n v="37704000"/>
    <n v="8176000"/>
    <n v="816825"/>
    <s v="f00f1606f9686df6c4f674ed3907718435a75514"/>
    <n v="-1.6993727062111199"/>
    <n v="0.4692013281907137"/>
    <n v="0.56516632981038883"/>
    <n v="-0.88943814932275012"/>
    <n v="-0.4197062222492236"/>
    <x v="0"/>
    <n v="0.82179598953792499"/>
    <x v="0"/>
  </r>
  <r>
    <s v="918915f60c15eb39195a28e4934363d84a4af88e"/>
    <s v="0babba859279b2cfd96996e44e98098a9e603b49"/>
    <s v="ACTIVO"/>
    <s v="d19c40609c4807762585bd10be1ea09dc899fb2b"/>
    <n v="166846262"/>
    <s v="USADOS"/>
    <n v="2018"/>
    <s v="USADOS MM"/>
    <m/>
    <s v="USADO"/>
    <n v="72"/>
    <d v="2021-07-15T00:00:00"/>
    <d v="2027-07-15T00:00:00"/>
    <m/>
    <n v="37500000"/>
    <n v="35000000"/>
    <n v="2500000"/>
    <n v="1019727"/>
    <s v="d5e3c217d8ea2998bad4e657513b99b45ba38544"/>
    <n v="-1.0323280008332301"/>
    <n v="0.92719731535074179"/>
    <n v="0.16994387989697479"/>
    <n v="-0.94116268971087191"/>
    <n v="-1.5025765057952249"/>
    <x v="1"/>
    <n v="0.93333333333333335"/>
    <x v="0"/>
  </r>
  <r>
    <s v="ae85f948f50c0a297c0664a541d66264cab15e86"/>
    <s v="697aa04941b67b5a95d30d62f58b045d5ef15672"/>
    <s v="ACTIVO"/>
    <s v="b03c331a519e3fb6e210c57f6f7646420773acf4"/>
    <n v="27"/>
    <s v="DUSTER"/>
    <n v="2020"/>
    <s v="DUSTER"/>
    <s v="2e892f86d188d01ec5691b7918003dc271108083"/>
    <s v="NUEVO"/>
    <n v="84"/>
    <d v="2020-01-24T00:00:00"/>
    <d v="2027-01-24T00:00:00"/>
    <m/>
    <n v="66490000"/>
    <n v="66490000"/>
    <n v="0"/>
    <n v="1404678"/>
    <s v="2cd1984091944d70e74ea43ee5d47bad1b59be40"/>
    <n v="2.2815442219069261E-2"/>
    <n v="1.2009447865714571"/>
    <n v="0.92086653473246149"/>
    <n v="3.0943584564657729"/>
    <n v="1.281947080465921"/>
    <x v="0"/>
    <n v="1"/>
    <x v="0"/>
  </r>
  <r>
    <s v="0e5e14debea38a954aa0a58e33cf94d3f8b5ac93"/>
    <s v="54f9f05f1261bb953727f1f8cd8fd2c31cb27d55"/>
    <s v="ACTIVO"/>
    <s v="069e65fd0fd34abea69900129fc0c9062bf642e1"/>
    <n v="60"/>
    <s v="OROCH"/>
    <n v="2021"/>
    <s v="OROCH Servicio Publico"/>
    <s v="aa53c8567ff812605778a953828db0859dac88bf"/>
    <s v="NUEVO"/>
    <n v="24"/>
    <d v="2021-01-25T00:00:00"/>
    <d v="2023-01-25T00:00:00"/>
    <m/>
    <n v="72798500"/>
    <n v="47798500"/>
    <n v="25000000"/>
    <n v="2340624"/>
    <s v="4ad98a5962ecc122ebac8bf722a72154a2140e61"/>
    <n v="-7.420924219953294E-2"/>
    <n v="-0.20918456647521469"/>
    <n v="-1.907899813945156"/>
    <n v="7.4204214858635913"/>
    <n v="4.4381042127634142E-2"/>
    <x v="2"/>
    <n v="0.65658633076230966"/>
    <x v="2"/>
  </r>
  <r>
    <s v="981a44bfac863dffe09ca673ea73120adfe74c02"/>
    <s v="613494e2bf310fb58d441ee5813e0b2f09ddd815"/>
    <s v="ACTIVO"/>
    <s v="a92fcbf16635ed47a5796e2d5e4ed7da8ae69920"/>
    <n v="38"/>
    <s v="MASTER"/>
    <n v="2021"/>
    <s v="MASTER"/>
    <s v="aa53c8567ff812605778a953828db0859dac88bf"/>
    <s v="NUEVO"/>
    <n v="72"/>
    <d v="2021-03-31T00:00:00"/>
    <d v="2027-03-31T00:00:00"/>
    <m/>
    <n v="130690000"/>
    <n v="112690000"/>
    <n v="18000000"/>
    <n v="2757548"/>
    <s v="d2d2bc23d15981022aec65b1ffb2993f93c8d625"/>
    <n v="0.35027375213185169"/>
    <n v="0.63539411529138146"/>
    <n v="0.80229979975843724"/>
    <n v="0.82208049861745169"/>
    <n v="0.89520769348520657"/>
    <x v="1"/>
    <n v="0.86226949269263142"/>
    <x v="0"/>
  </r>
  <r>
    <s v="66c61f61060377da02f9665f23d0786cd7a4d04c"/>
    <s v="90c21d1242ab8f8b942cdf3861f7181323348406"/>
    <s v="ACTIVO"/>
    <s v="c36079448b08472bbab06f53d78e810b025a3b91"/>
    <n v="27"/>
    <s v="SANDERO"/>
    <n v="2018"/>
    <s v="NUEVO SANDERO"/>
    <m/>
    <s v="NUEVO"/>
    <n v="84"/>
    <d v="2018-04-30T00:00:00"/>
    <d v="2025-04-30T00:00:00"/>
    <m/>
    <n v="39990000"/>
    <n v="27990000"/>
    <n v="12000000"/>
    <n v="591073"/>
    <s v="3b4f5e1c3af76293fd1839abaa76e15b66b25b5a"/>
    <n v="1.1507273985853199"/>
    <n v="-3.122687683761282E-2"/>
    <n v="-3.8218203582620507E-2"/>
    <n v="-1.0291229335856539E-2"/>
    <n v="1.668686467446636"/>
    <x v="0"/>
    <n v="0.69992498124531133"/>
    <x v="2"/>
  </r>
  <r>
    <s v="784e7ee106b4e2f995bbf12b60e2f8cf319496be"/>
    <s v="4737866b6895d47465e43bac31ba722cfde88f5f"/>
    <s v="ACTIVO"/>
    <s v="1e37c6928f415c93f35587957257b25f2220204d"/>
    <n v="49"/>
    <s v="LOGAN"/>
    <n v="2020"/>
    <s v="NUEVO LOGAN"/>
    <s v="2e892f86d188d01ec5691b7918003dc271108083"/>
    <s v="NUEVO"/>
    <n v="72"/>
    <d v="2019-04-30T00:00:00"/>
    <d v="2025-04-30T00:00:00"/>
    <m/>
    <n v="35630000"/>
    <n v="31630000"/>
    <n v="4000000"/>
    <n v="744076"/>
    <s v="edec8b42d27301898d842b4436baadffcaeed7a6"/>
    <n v="0.27750523881790012"/>
    <n v="0.73996111345209381"/>
    <n v="0.28851061487099899"/>
    <n v="0.54479186305889882"/>
    <n v="-0.49705409964536651"/>
    <x v="1"/>
    <n v="0.88773505472916081"/>
    <x v="0"/>
  </r>
  <r>
    <s v="25bc211e26b6bb257824349d5498464c3f351367"/>
    <s v="c66f2e12186c47360ce88553ecb8121a66a21b13"/>
    <s v="ACTIVO"/>
    <s v="dd7c4e251bb4251454591a52f0c2ccd78f5324f3"/>
    <n v="48"/>
    <s v="SANDERO"/>
    <n v="2021"/>
    <s v="NUEVO SANDERO PH2"/>
    <s v="2e892f86d188d01ec5691b7918003dc271108083"/>
    <s v="NUEVO"/>
    <n v="84"/>
    <d v="2021-01-03T00:00:00"/>
    <d v="2028-01-03T00:00:00"/>
    <m/>
    <n v="44200000"/>
    <n v="29200000"/>
    <n v="15000000"/>
    <n v="758808"/>
    <s v="1aba83a2bcdc0ee0ade96b67732e7d9804307f8e"/>
    <n v="-0.54720457874021866"/>
    <n v="-0.19256609633942259"/>
    <n v="-0.72158785638910594"/>
    <n v="-0.87610989141816853"/>
    <n v="-0.96114136402222416"/>
    <x v="0"/>
    <n v="0.66063348416289591"/>
    <x v="2"/>
  </r>
  <r>
    <s v="e7b12a1420e7b867fa51408f0b0e4f9b0ef720e7"/>
    <s v="7bcab047a8613e3748de211fe38dd277312ecb35"/>
    <s v="ACTIVO"/>
    <s v="b03c331a519e3fb6e210c57f6f7646420773acf4"/>
    <n v="220"/>
    <s v="SANDERO"/>
    <n v="2020"/>
    <s v="NUEVO SANDERO PH2"/>
    <s v="2e892f86d188d01ec5691b7918003dc271108083"/>
    <s v="NUEVO"/>
    <n v="84"/>
    <d v="2020-02-28T00:00:00"/>
    <d v="2027-02-28T00:00:00"/>
    <m/>
    <n v="38190000"/>
    <n v="34371000"/>
    <n v="3819000"/>
    <n v="807219"/>
    <s v="b0dba703f37b44650008cc7ee9293429cffbd118"/>
    <n v="-1.1657369419088079"/>
    <n v="0.79032357974038436"/>
    <n v="0.68373306478441309"/>
    <n v="-0.78877905126299208"/>
    <n v="-1.425228628399082"/>
    <x v="0"/>
    <n v="0.9"/>
    <x v="0"/>
  </r>
  <r>
    <s v="25fe5644bcf039a7d703357dcedd771fc6f5d0b8"/>
    <s v="a60987677d8f4f94eb5526a58af9c66a91fa0e8d"/>
    <s v="ACTIVO"/>
    <s v="f92259594cc36db09951704e2e59eef51308995c"/>
    <n v="48"/>
    <s v="DUSTER"/>
    <n v="2020"/>
    <s v="DUSTER"/>
    <s v="2e892f86d188d01ec5691b7918003dc271108083"/>
    <s v="NUEVO"/>
    <n v="72"/>
    <d v="2019-09-09T00:00:00"/>
    <d v="2025-09-09T00:00:00"/>
    <m/>
    <n v="49819350"/>
    <n v="24909675"/>
    <n v="24909675"/>
    <n v="539039"/>
    <s v="cafe2aba4c008cb02fee6101be7ab38b6a34f37b"/>
    <n v="0.31388949547487588"/>
    <n v="-0.85216124758390532"/>
    <n v="-0.50193428495582826"/>
    <n v="-0.32756895335658559"/>
    <n v="-0.57440197704150942"/>
    <x v="1"/>
    <n v="0.5"/>
    <x v="4"/>
  </r>
  <r>
    <s v="f558efa5f58750717aa9670b6e79876875bb5a8b"/>
    <s v="d14fe6af3df90e712fa4168d3da4696da8e7f880"/>
    <s v="ACTIVO"/>
    <s v="b015fc4d0ad8050efb8f4d92b7490b29a1fa8737"/>
    <n v="236"/>
    <s v="SANDERO"/>
    <n v="2022"/>
    <s v="NUEVO SANDERO PH2"/>
    <s v="2e892f86d188d01ec5691b7918003dc271108083"/>
    <s v="NUEVO"/>
    <n v="84"/>
    <d v="2021-07-28T00:00:00"/>
    <d v="2028-07-28T00:00:00"/>
    <m/>
    <n v="46283850"/>
    <n v="46283850"/>
    <n v="0"/>
    <n v="968707"/>
    <s v="e05a7593bcbc82d3470e473adb88137dfd0ae415"/>
    <n v="0.22899289660859901"/>
    <n v="1.2009447865714571"/>
    <n v="0.13042163490563341"/>
    <n v="-0.54728921963227917"/>
    <n v="-0.72909773183379534"/>
    <x v="0"/>
    <n v="1"/>
    <x v="0"/>
  </r>
  <r>
    <s v="8c8b2fd3bba1cb52d73e5e0c4b117a55777d4dce"/>
    <s v="777e7d8386e3c6d9656ebdeef325e44fc542190a"/>
    <s v="ACTIVO"/>
    <s v="58464c00dc8337ea9400e9dbf885ffffcb81c578"/>
    <n v="38"/>
    <s v="KWID"/>
    <n v="2021"/>
    <s v="KWID"/>
    <s v="2e892f86d188d01ec5691b7918003dc271108083"/>
    <s v="NUEVO"/>
    <n v="72"/>
    <d v="2020-11-20T00:00:00"/>
    <d v="2026-11-20T00:00:00"/>
    <m/>
    <n v="36820000"/>
    <n v="31820000"/>
    <n v="5000000"/>
    <n v="729542"/>
    <s v="5e3c98b1bb0855a93259aebb90f7fa3ff5c1c2d8"/>
    <n v="-0.53507649318789341"/>
    <n v="0.64333858500834917"/>
    <n v="0.2094661248883162"/>
    <n v="-0.77032852316289269"/>
    <n v="-1.5025765057952249"/>
    <x v="1"/>
    <n v="0.864204236827811"/>
    <x v="0"/>
  </r>
  <r>
    <s v="c15f438fff963adff0813ece8d35ce0fef237414"/>
    <s v="bb0f66b339309e73aa6d8ca8e73ca4e670cac1d0"/>
    <s v="ACTIVO"/>
    <s v="332374b2b7921de83a34fd882bfb4141e02b091c"/>
    <n v="27"/>
    <s v="LOGAN"/>
    <n v="2022"/>
    <s v="NUEVO LOGAN PH2"/>
    <s v="2e892f86d188d01ec5691b7918003dc271108083"/>
    <s v="NUEVO"/>
    <n v="84"/>
    <d v="2021-11-23T00:00:00"/>
    <d v="2028-11-23T00:00:00"/>
    <m/>
    <n v="56600000"/>
    <n v="57846781"/>
    <n v="0"/>
    <n v="1277734"/>
    <s v="f0ee9810f7b40f5a341dcdc7f440d9aa604e2e89"/>
    <n v="-0.32889903879836369"/>
    <n v="1.291396150330123"/>
    <n v="-0.1462340800337556"/>
    <n v="-0.61167854237772412"/>
    <n v="0.74051193869292065"/>
    <x v="0"/>
    <n v="1.0220279328621908"/>
    <x v="0"/>
  </r>
  <r>
    <s v="303da43bcf52d0de92528feb395713d41a3d6c78"/>
    <s v="4af4226e90674854e9299e946c0c37e568937be5"/>
    <s v="ACTIVO"/>
    <s v="b03c331a519e3fb6e210c57f6f7646420773acf4"/>
    <n v="60"/>
    <s v="SANDERO"/>
    <n v="2021"/>
    <s v="NUEVO SANDERO PH2"/>
    <s v="2e892f86d188d01ec5691b7918003dc271108083"/>
    <s v="NUEVO"/>
    <n v="84"/>
    <d v="2020-03-13T00:00:00"/>
    <d v="2027-03-13T00:00:00"/>
    <m/>
    <n v="46870000"/>
    <n v="13406100"/>
    <n v="33463900"/>
    <n v="289179"/>
    <s v="10b38286d0ce07306e01a8d181c6bb54393382de"/>
    <n v="0.43517035099812862"/>
    <n v="-1.730778491276703"/>
    <n v="-0.46241203996448682"/>
    <n v="-0.42955633012576261"/>
    <n v="-0.18766259006079469"/>
    <x v="0"/>
    <n v="0.28602730957968853"/>
    <x v="1"/>
  </r>
  <r>
    <s v="2016bf0ee260903cf548ce95f8db26f749226613"/>
    <s v="3f8c07e128d4b6d8535b027bf6d039ae897fa9d2"/>
    <s v="ACTIVO"/>
    <s v="2a3e60c914e1d8b9ca472c268ded96a8a63a2957"/>
    <n v="38"/>
    <s v="STEPWAY"/>
    <n v="2019"/>
    <s v="NUEVO STEPWAY"/>
    <s v="2e892f86d188d01ec5691b7918003dc271108083"/>
    <s v="NUEVO"/>
    <n v="84"/>
    <d v="2019-08-03T00:00:00"/>
    <d v="2026-08-03T00:00:00"/>
    <m/>
    <n v="46310000"/>
    <n v="12790000"/>
    <n v="33520000"/>
    <n v="246753"/>
    <s v="a1a8973e91fb3dd53c50b0f77fca45b4a317437d"/>
    <n v="0.66560397649230885"/>
    <n v="-1.771204393514388"/>
    <n v="-1.3136583567084441"/>
    <n v="-0.36918005532524117"/>
    <n v="-3.2966835268508812E-2"/>
    <x v="0"/>
    <n v="0.276182250053984"/>
    <x v="1"/>
  </r>
  <r>
    <s v="c280b0f584eeb7c802be0f043c856ad7708bd257"/>
    <s v="6177738423c9f467cae89b3499dc63c53ba73520"/>
    <s v="ACTIVO"/>
    <s v="8755282562f500d9f6dcb85211a47e8d88e90dcb"/>
    <n v="38"/>
    <s v="LOGAN"/>
    <n v="2020"/>
    <s v="NUEVO LOGAN"/>
    <s v="2e892f86d188d01ec5691b7918003dc271108083"/>
    <s v="NUEVO"/>
    <n v="60"/>
    <d v="2019-02-07T00:00:00"/>
    <d v="2024-02-07T00:00:00"/>
    <m/>
    <n v="38990000"/>
    <n v="33990000"/>
    <n v="5000000"/>
    <n v="867105"/>
    <s v="b5c4e6910594107a133dbf0cbaf1206bdb05aab1"/>
    <n v="-0.26825861103673743"/>
    <n v="0.67437232333591868"/>
    <n v="0.88134428974112011"/>
    <n v="-0.49551223845552972"/>
    <n v="-0.72909773183379534"/>
    <x v="3"/>
    <n v="0.87176199025391121"/>
    <x v="0"/>
  </r>
  <r>
    <s v="879604f36883155ce6ec64c57acad8c441af1747"/>
    <s v="e2021f3942bc24ebc8ffd55f62fc453975f1f7bf"/>
    <s v="ACTIVO"/>
    <s v="332374b2b7921de83a34fd882bfb4141e02b091c"/>
    <n v="62"/>
    <s v="SANDERO"/>
    <n v="2022"/>
    <s v="NUEVO SANDERO PH2"/>
    <s v="2e892f86d188d01ec5691b7918003dc271108083"/>
    <s v="NUEVO"/>
    <n v="84"/>
    <d v="2021-11-24T00:00:00"/>
    <d v="2028-11-24T00:00:00"/>
    <m/>
    <n v="53470000"/>
    <n v="54622000"/>
    <n v="0"/>
    <n v="1154081"/>
    <s v="edd3e3971c7682aef3b7cd52dd2cd903e176afbf"/>
    <n v="-0.55933266429254402"/>
    <n v="1.289412269322419"/>
    <n v="0.24898836987965761"/>
    <n v="-0.37840465556783992"/>
    <n v="0.27642467431606299"/>
    <x v="0"/>
    <n v="1.0215447914718534"/>
    <x v="0"/>
  </r>
  <r>
    <s v="e86ead5008afe5dff33639a59f5a8fab05d70437"/>
    <s v="43963dd9a89c4944d3f71886c839f529cd9f9dee"/>
    <s v="ACTIVO"/>
    <s v="0e4bd50a5f4aa6b49b21f346683750150d7d842a"/>
    <n v="220"/>
    <s v="CAPTUR"/>
    <n v="2019"/>
    <s v="CAPTUR"/>
    <s v="2e892f86d188d01ec5691b7918003dc271108083"/>
    <s v="NUEVO"/>
    <n v="84"/>
    <d v="2019-04-23T00:00:00"/>
    <d v="2026-04-23T00:00:00"/>
    <m/>
    <n v="65041000"/>
    <n v="50241000"/>
    <n v="14800000"/>
    <n v="991196"/>
    <s v="ebf4ac199fb44d04fba10395de4b34ae8970a9fe"/>
    <n v="1.35690485297485"/>
    <n v="0.26658125263134619"/>
    <n v="9.0431446533595056E-2"/>
    <n v="-0.55839571399841748"/>
    <n v="-0.80644560922993824"/>
    <x v="0"/>
    <n v="0.77245122307467595"/>
    <x v="2"/>
  </r>
  <r>
    <s v="0fb504a721e8ae309e3bde5e611d0aa1a911c03b"/>
    <s v="c48f40e4510e7d983def1b1331d499dada0a4455"/>
    <s v="ACTIVO"/>
    <s v="7f22d9d1b26328e8bc33183cd50a33df11a0448b"/>
    <n v="246"/>
    <s v="KWID"/>
    <n v="2022"/>
    <s v="KWID"/>
    <s v="2e892f86d188d01ec5691b7918003dc271108083"/>
    <s v="NUEVO"/>
    <n v="84"/>
    <d v="2021-08-09T00:00:00"/>
    <d v="2028-08-09T00:00:00"/>
    <m/>
    <n v="43540000"/>
    <n v="43540000"/>
    <n v="0"/>
    <n v="917045"/>
    <s v="2c0e41eacba9b3e4577a516f0ed4627915646918"/>
    <n v="-0.91104714530997699"/>
    <n v="1.2009447865714571"/>
    <n v="0.2094661248883162"/>
    <n v="-0.55658252394605479"/>
    <n v="-1.5025765057952249"/>
    <x v="0"/>
    <n v="1"/>
    <x v="0"/>
  </r>
  <r>
    <s v="e9870df61b922912bbf7d6db08ec05a210098659"/>
    <s v="db9f3ff8667e3cf47c9a3784b0e42f238ad443b9"/>
    <s v="ACTIVO"/>
    <s v="bb3c54dae8892f509087bc145c8e669875f59702"/>
    <n v="62"/>
    <s v="SANDERO"/>
    <n v="2019"/>
    <s v="NUEVO SANDERO"/>
    <m/>
    <s v="NUEVO"/>
    <n v="60"/>
    <d v="2018-10-16T00:00:00"/>
    <d v="2023-10-16T00:00:00"/>
    <m/>
    <n v="32500000"/>
    <n v="30875000"/>
    <n v="1625000"/>
    <n v="910315"/>
    <s v="f99cba83470b6744b02cb8a0d0c03e84221970cc"/>
    <n v="1.7450035906492589"/>
    <n v="0.99563418315592023"/>
    <n v="0.16495103468721881"/>
    <n v="-0.56596477845826221"/>
    <n v="2.287469486615779"/>
    <x v="3"/>
    <n v="0.95"/>
    <x v="0"/>
  </r>
  <r>
    <s v="c17ccc1837b22d30dc6e32814c5fcf361fa48df1"/>
    <s v="0b1026f456b34384edb1af7c4a0e473599b4e9b5"/>
    <s v="ACTIVO"/>
    <s v="d259ba4c72ea4c131f364331bd330eb89122c48a"/>
    <n v="236"/>
    <s v="KOLEOS"/>
    <n v="2020"/>
    <s v="KOLEOS"/>
    <s v="2e892f86d188d01ec5691b7918003dc271108083"/>
    <s v="NUEVO"/>
    <n v="60"/>
    <d v="2019-09-12T00:00:00"/>
    <d v="2024-09-12T00:00:00"/>
    <m/>
    <n v="93290000"/>
    <n v="93290000"/>
    <n v="0"/>
    <n v="2465892"/>
    <s v="21a5099f22149f87b9360215c5d9ae9acd4fe6fd"/>
    <n v="-0.29251478214138787"/>
    <n v="1.2009447865714571"/>
    <n v="0.44659959483636458"/>
    <n v="0.65818112850990196"/>
    <n v="-1.11583711881451"/>
    <x v="3"/>
    <n v="1"/>
    <x v="0"/>
  </r>
  <r>
    <s v="51ae6c039623cada908a52f0da0be52c9214ceb6"/>
    <s v="4af8c17bbf97ffef0337e5a5e1daa70d703e47ed"/>
    <s v="ACTIVO"/>
    <s v="4ed602eda8bf7f8f674b77a7266776acb1f1dd2a"/>
    <n v="62"/>
    <s v="KWID"/>
    <n v="2020"/>
    <s v="KWID"/>
    <s v="2e892f86d188d01ec5691b7918003dc271108083"/>
    <s v="NUEVO"/>
    <n v="84"/>
    <d v="2019-11-10T00:00:00"/>
    <d v="2026-11-10T00:00:00"/>
    <m/>
    <n v="33720000"/>
    <n v="19720000"/>
    <n v="14000000"/>
    <n v="365106"/>
    <s v="f99cba83470b6744b02cb8a0d0c03e84221970cc"/>
    <n v="-0.61997309205417039"/>
    <n v="-0.50388821925150107"/>
    <n v="-0.64073984780073323"/>
    <n v="-0.1582980533556736"/>
    <n v="0.74051193869292065"/>
    <x v="0"/>
    <n v="0.58481613285883749"/>
    <x v="4"/>
  </r>
  <r>
    <s v="213253340f04bd99a9a687985fdd119446df1265"/>
    <s v="99699a14bb12ca1f704d86cceb051609e2ee0d28"/>
    <s v="ACTIVO"/>
    <s v="9117059a91b3bc00cd3eb6f6e14cd1a476a94f07"/>
    <n v="38"/>
    <s v="DUSTER"/>
    <n v="2018"/>
    <s v="DUSTER"/>
    <m/>
    <s v="NUEVO"/>
    <n v="72"/>
    <d v="2017-10-07T00:00:00"/>
    <d v="2023-10-07T00:00:00"/>
    <m/>
    <n v="57590000"/>
    <n v="47590000"/>
    <n v="10000000"/>
    <n v="1148655"/>
    <s v="0b7ebeb583ea0b20d3cc4dacc8c62bd7673bb672"/>
    <n v="-0.30464286769371318"/>
    <n v="0.48793696085332439"/>
    <n v="0.92086653473246149"/>
    <n v="-0.53558662617515729"/>
    <n v="0.43112042910834891"/>
    <x v="1"/>
    <n v="0.82635874283729815"/>
    <x v="0"/>
  </r>
  <r>
    <s v="dd65e8eb320fcfa2e93aafa4d893c214e6e41bfe"/>
    <s v="29ddd02926c8bcbbf6bd84954a5c39f3f3c2da51"/>
    <s v="ACTIVO"/>
    <s v="bd9f7b705f02905ed8956333887b94e76066fcb7"/>
    <n v="166846262"/>
    <s v="USADOS"/>
    <n v="2014"/>
    <s v="USADOS MM"/>
    <m/>
    <s v="USADO"/>
    <n v="60"/>
    <d v="2021-01-20T00:00:00"/>
    <d v="2026-01-20T00:00:00"/>
    <m/>
    <n v="39900000"/>
    <n v="33900000"/>
    <n v="6000000"/>
    <n v="969514"/>
    <s v="d5e3c217d8ea2998bad4e657513b99b45ba38544"/>
    <n v="-0.52294840763556816"/>
    <n v="0.58346928757736283"/>
    <n v="1.078955514697826"/>
    <n v="-0.3554226459035984"/>
    <n v="-1.3478807510029389"/>
    <x v="3"/>
    <n v="0.84962406015037595"/>
    <x v="0"/>
  </r>
  <r>
    <s v="36ec546dc19566e7bfe0bf8946d12c6373658178"/>
    <s v="485568c7e6c5a3b61760a4867d78eb251167fd56"/>
    <s v="ACTIVO"/>
    <s v="c4f571c84dfd1be0360bdeed5c89373e15ac07b0"/>
    <n v="220"/>
    <s v="LOGAN"/>
    <n v="2017"/>
    <s v="NUEVO LOGAN"/>
    <m/>
    <s v="NUEVO"/>
    <n v="84"/>
    <d v="2016-12-12T00:00:00"/>
    <d v="2023-12-12T00:00:00"/>
    <m/>
    <n v="34540000"/>
    <n v="31086000"/>
    <n v="3454000"/>
    <n v="595764"/>
    <s v="72e878f6cfde3745264c248cf45004a0c2be87ce"/>
    <n v="-0.71699777647277252"/>
    <n v="0.79032357974038436"/>
    <n v="-0.24054194246535951"/>
    <n v="-0.40650833800089331"/>
    <n v="-0.34235834485308059"/>
    <x v="0"/>
    <n v="0.9"/>
    <x v="0"/>
  </r>
  <r>
    <s v="0c402f41eb9535c31a9946c84394a9dc146d1312"/>
    <s v="e7b4ce9e54b7bc1b1e49f5ed3824ee860582ba10"/>
    <s v="ACTIVO"/>
    <s v="7e56e2af0ef46a9f3840a5080889a18764a6b436"/>
    <n v="15"/>
    <s v="DUSTER"/>
    <n v="2022"/>
    <s v="NUEVA DUSTER"/>
    <m/>
    <s v="NUEVO"/>
    <n v="12"/>
    <d v="2021-12-20T00:00:00"/>
    <d v="2022-12-20T00:00:00"/>
    <m/>
    <n v="78795000"/>
    <n v="12500000"/>
    <n v="66295000"/>
    <n v="1137256"/>
    <s v="18eceeb5197751c2e147ee8da1b88e8ee3917f26"/>
    <n v="1.2962644252132229"/>
    <n v="-2.2538598211912122"/>
    <n v="-0.58097877493851102"/>
    <n v="-0.71331775213886006"/>
    <n v="-0.49705409964536651"/>
    <x v="2"/>
    <n v="0.2"/>
    <x v="3"/>
  </r>
  <r>
    <s v="82a30cb1ff733e425b8fff347835b636dbcaca52"/>
    <s v="c0168662b0972aece84ec37e973acbe0646588fa"/>
    <s v="ACTIVO"/>
    <s v="38b5a6d807cbbb72a75ab205206ba0f601a9b947"/>
    <n v="40"/>
    <s v="DUSTER"/>
    <n v="2020"/>
    <s v="DUSTER Servicio PÃºblico"/>
    <s v="2e892f86d188d01ec5691b7918003dc271108083"/>
    <s v="NUEVO"/>
    <n v="72"/>
    <d v="2019-11-07T00:00:00"/>
    <d v="2025-11-07T00:00:00"/>
    <m/>
    <n v="57700000"/>
    <n v="52690000"/>
    <n v="5010000"/>
    <n v="1055738"/>
    <s v="6e6ab8d26eb45e4692f58acb34c3521235ffa21e"/>
    <m/>
    <n v="0.84440886868173881"/>
    <n v="-0.90377192871364764"/>
    <m/>
    <m/>
    <x v="1"/>
    <n v="0.9131715771230503"/>
    <x v="0"/>
  </r>
  <r>
    <s v="f5144eb8bbaec51612874fd1ce2c855b6d554ab0"/>
    <s v="20f5abefc8977ca994376f011b89caa7441773be"/>
    <s v="ACTIVO"/>
    <s v="73f2cc33b986bd271fd390af22f8762c2c95e97b"/>
    <n v="246"/>
    <s v="KWID"/>
    <n v="2021"/>
    <s v="KWID"/>
    <s v="2e892f86d188d01ec5691b7918003dc271108083"/>
    <s v="NUEVO"/>
    <n v="60"/>
    <d v="2021-11-02T00:00:00"/>
    <d v="2026-11-02T00:00:00"/>
    <m/>
    <n v="40990000"/>
    <n v="12990000"/>
    <n v="28000000"/>
    <n v="327406"/>
    <s v="f1460623c17c08451d00fb38742b8e09eea4ea70"/>
    <n v="9.5583955533020917E-2"/>
    <n v="-1.6039817299618511"/>
    <n v="-1.094767959825949"/>
    <n v="-0.1024685276906669"/>
    <n v="-0.18766259006079469"/>
    <x v="3"/>
    <n v="0.31690656257623812"/>
    <x v="1"/>
  </r>
  <r>
    <s v="9c229f1a164ab84ba115d86b2cd0f7d19ff1fcd0"/>
    <s v="005c775ae43ddd58e4ada18b885015dd1e1b163a"/>
    <s v="ACTIVO"/>
    <s v="b015fc4d0ad8050efb8f4d92b7490b29a1fa8737"/>
    <n v="46"/>
    <s v="LOGAN"/>
    <n v="2022"/>
    <s v="NUEVO LOGAN PH2"/>
    <s v="2e892f86d188d01ec5691b7918003dc271108083"/>
    <s v="NUEVO"/>
    <n v="84"/>
    <d v="2021-07-28T00:00:00"/>
    <d v="2028-07-28T00:00:00"/>
    <m/>
    <n v="53539900"/>
    <n v="43539900"/>
    <n v="10000000"/>
    <n v="911277"/>
    <s v="7e550c4e4136820a2fa73809cb7d39457dab78e5"/>
    <n v="-0.15910584106580991"/>
    <n v="0.43400049487298059"/>
    <n v="0.13042163490563341"/>
    <n v="-0.49422345628944431"/>
    <n v="-1.1931849962106531"/>
    <x v="0"/>
    <n v="0.81322340908369273"/>
    <x v="0"/>
  </r>
  <r>
    <s v="700ad22c2de67bbc5669eb500744f2ebeec2a040"/>
    <s v="6d56cf0b963472cef8e87c24f7aafe6c1fdf3a22"/>
    <s v="ACTIVO"/>
    <s v="199c6dec4e012c479e3865ff88b5346ccb60b104"/>
    <n v="236"/>
    <s v="OROCH"/>
    <n v="2022"/>
    <s v="OROCH"/>
    <s v="aa53c8567ff812605778a953828db0859dac88bf"/>
    <s v="NUEVO"/>
    <n v="84"/>
    <d v="2021-09-03T00:00:00"/>
    <d v="2028-09-03T00:00:00"/>
    <m/>
    <n v="79135000"/>
    <n v="62135000"/>
    <n v="17000000"/>
    <n v="1251762"/>
    <s v="e05a7593bcbc82d3470e473adb88137dfd0ae415"/>
    <n v="-0.15910584106580991"/>
    <n v="0.3188369308656081"/>
    <n v="-0.34384530499046262"/>
    <n v="-0.11183153178679579"/>
    <n v="-0.65174985443765243"/>
    <x v="0"/>
    <n v="0.78517722878625129"/>
    <x v="2"/>
  </r>
  <r>
    <s v="1b0e8553fefa0e4abe1809c6e69745287abb8148"/>
    <s v="910517d18e0748e385033a6eaee2a60c2172d9ab"/>
    <s v="ACTIVO"/>
    <s v="b03c331a519e3fb6e210c57f6f7646420773acf4"/>
    <n v="59"/>
    <s v="STEPWAY"/>
    <n v="2020"/>
    <s v="NUEVO STEPWAY PH2"/>
    <s v="2e892f86d188d01ec5691b7918003dc271108083"/>
    <s v="NUEVO"/>
    <n v="84"/>
    <d v="2020-01-30T00:00:00"/>
    <d v="2027-01-30T00:00:00"/>
    <m/>
    <n v="52790000"/>
    <n v="36187000"/>
    <n v="16603000"/>
    <n v="781513"/>
    <s v="6c55b3ba21e9cb7dc2512cad991949cb9fc0980d"/>
    <n v="0.14409629774232199"/>
    <n v="-9.0501301137635048E-2"/>
    <n v="0.24898836987965761"/>
    <n v="0.42518869605923493"/>
    <n v="-0.26501046745693763"/>
    <x v="0"/>
    <n v="0.68548967607501421"/>
    <x v="2"/>
  </r>
  <r>
    <s v="0aa90368eb1829e184cff7a8b646aa2e5d8a8edb"/>
    <s v="26d11f029d5793283bc4450f1b30d712fbf22e28"/>
    <s v="ACTIVO"/>
    <s v="a1246e6e598ed225449ce2ae71d300e34d2aec32"/>
    <n v="38"/>
    <s v="KWID"/>
    <n v="2021"/>
    <s v="KWID"/>
    <s v="2e892f86d188d01ec5691b7918003dc271108083"/>
    <s v="NUEVO"/>
    <n v="84"/>
    <d v="2020-09-24T00:00:00"/>
    <d v="2027-09-24T00:00:00"/>
    <m/>
    <n v="38990000"/>
    <n v="18990000"/>
    <n v="20000000"/>
    <n v="374740"/>
    <s v="e930ed8a49045100853f6396856eaf443e98b2ef"/>
    <n v="-0.98381565862392861"/>
    <n v="-0.90534506637069478"/>
    <n v="-0.59787572033965919"/>
    <n v="-0.2326444878658781"/>
    <n v="-1.3478807510029389"/>
    <x v="0"/>
    <n v="0.48704796101564501"/>
    <x v="4"/>
  </r>
  <r>
    <s v="22b11e99fe5dee1f7dc3ddae3412ead561d1ecf0"/>
    <s v="c8991ca0af5d5641df54684d0a4519cfc22fa24d"/>
    <s v="ACTIVO"/>
    <s v="cb6c604acdbd41bb510a48cb957ce855d2f60532"/>
    <n v="38"/>
    <s v="DUSTER"/>
    <n v="2021"/>
    <s v="DUSTER Servicio PÃºblico"/>
    <s v="2e892f86d188d01ec5691b7918003dc271108083"/>
    <s v="NUEVO"/>
    <n v="72"/>
    <d v="2021-05-01T00:00:00"/>
    <d v="2027-05-01T00:00:00"/>
    <m/>
    <n v="66361239"/>
    <n v="66361239"/>
    <n v="0"/>
    <n v="1538601"/>
    <s v="d2d2bc23d15981022aec65b1ffb2993f93c8d625"/>
    <n v="0.22899289660859901"/>
    <n v="1.2009447865714571"/>
    <n v="0.36755510485368181"/>
    <n v="1.8995050446946291"/>
    <n v="1.978077977031208"/>
    <x v="1"/>
    <n v="1"/>
    <x v="0"/>
  </r>
  <r>
    <s v="bee1918807ca6e14b79334be52794389b0b62c55"/>
    <s v="2aed91008b309909a86a85ccb93590bf4b0e580a"/>
    <s v="ACTIVO"/>
    <s v="6bf12817a6164c0e4ceb7a01868ef46da7884be8"/>
    <n v="15"/>
    <s v="LOGAN"/>
    <n v="2018"/>
    <s v="NUEVO LOGAN"/>
    <m/>
    <s v="NUEVO"/>
    <n v="72"/>
    <d v="2018-05-02T00:00:00"/>
    <d v="2024-05-02T00:00:00"/>
    <m/>
    <n v="42290000"/>
    <n v="39029989"/>
    <n v="3260011"/>
    <n v="1001660"/>
    <s v="2d7a182e8b5fd5e1e55a138fd5fb197a2fee7158"/>
    <n v="0.16835246884697261"/>
    <n v="0.88440904500073747"/>
    <n v="-0.7764872583726985"/>
    <n v="-0.14269857825755031"/>
    <n v="-0.88379348662608126"/>
    <x v="1"/>
    <n v="0.92291295814613383"/>
    <x v="0"/>
  </r>
  <r>
    <s v="d2308d3415f1e8a361d5c2727b449dab12211ab0"/>
    <s v="d16ef85e9d663926484dbad622313dc9c4a369e5"/>
    <s v="ACTIVO"/>
    <s v="a77c76312e7298e8d8cbf37d37191bb75af8eded"/>
    <n v="60"/>
    <s v="KOLEOS"/>
    <n v="2021"/>
    <s v="KOLEOS"/>
    <s v="2e892f86d188d01ec5691b7918003dc271108083"/>
    <s v="NUEVO"/>
    <n v="84"/>
    <d v="2020-04-11T00:00:00"/>
    <d v="2027-04-11T00:00:00"/>
    <m/>
    <n v="125670000"/>
    <n v="105670000"/>
    <n v="20000000"/>
    <n v="2467402"/>
    <s v="13d22cf8336a259fb9d14907f84a2cc0d4061ae6"/>
    <n v="5.9199698876045093E-2"/>
    <n v="0.54745356857022753"/>
    <n v="0.60468857480173022"/>
    <n v="0.1736056721363107"/>
    <n v="-0.26501046745693763"/>
    <x v="0"/>
    <n v="0.84085302777114668"/>
    <x v="0"/>
  </r>
  <r>
    <s v="afc595668a18d3111c272540b3188ee4464ef75b"/>
    <s v="4b2710e8c34da7cc4a6d16ea0d05b0aecd3a0d32"/>
    <s v="ACTIVO"/>
    <s v="d6646c1f5c9cb21c0e25862393e2e4df3222e87b"/>
    <n v="46"/>
    <s v="OROCH"/>
    <n v="2021"/>
    <s v="OROCH Servicio Publico"/>
    <s v="aa53c8567ff812605778a953828db0859dac88bf"/>
    <s v="NUEVO"/>
    <n v="72"/>
    <d v="2021-02-25T00:00:00"/>
    <d v="2027-02-25T00:00:00"/>
    <m/>
    <n v="74617600"/>
    <n v="76317600"/>
    <n v="0"/>
    <n v="1789268"/>
    <s v="7e550c4e4136820a2fa73809cb7d39457dab78e5"/>
    <n v="0.42304226544580342"/>
    <n v="1.294495912795407"/>
    <n v="0.52564408481904745"/>
    <n v="-0.12510768080647519"/>
    <n v="0.43112042910834891"/>
    <x v="1"/>
    <n v="1.0227828287160134"/>
    <x v="0"/>
  </r>
  <r>
    <s v="38ddd7035ddf4de9cd9a850b2d4acb80cc065604"/>
    <s v="6ff3dc4da1da41c2d8bc1549a375791de6f0c871"/>
    <s v="ACTIVO"/>
    <s v="93758adf11c46efe844e91612cf2940e4197d07c"/>
    <n v="50"/>
    <s v="STEPWAY"/>
    <n v="2020"/>
    <s v="NUEVO STEPWAY"/>
    <s v="2e892f86d188d01ec5691b7918003dc271108083"/>
    <s v="NUEVO"/>
    <n v="60"/>
    <d v="2019-07-16T00:00:00"/>
    <d v="2024-07-16T00:00:00"/>
    <m/>
    <n v="47845000"/>
    <n v="27845000"/>
    <n v="20000000"/>
    <n v="647593"/>
    <s v="1d5416a29d73c5f6881c220822ee3df576447e02"/>
    <n v="1.1022150563760189"/>
    <n v="-0.51551965832799929"/>
    <n v="-0.55211567942133422"/>
    <n v="-0.15497901610075371"/>
    <n v="0.19907679691992"/>
    <x v="3"/>
    <n v="0.58198348834778979"/>
    <x v="4"/>
  </r>
  <r>
    <s v="67d8ee5cc3e8e7bd5939e7e439cde00b495d5b62"/>
    <s v="ed0363fab43dbfb11609a515b20f39a78e2ca9ee"/>
    <s v="ACTIVO"/>
    <s v="a77c76312e7298e8d8cbf37d37191bb75af8eded"/>
    <n v="59"/>
    <s v="LOGAN"/>
    <n v="2021"/>
    <s v="NUEVO LOGAN PH2"/>
    <s v="2e892f86d188d01ec5691b7918003dc271108083"/>
    <s v="NUEVO"/>
    <n v="84"/>
    <d v="2020-01-12T00:00:00"/>
    <d v="2027-01-12T00:00:00"/>
    <m/>
    <n v="45628000"/>
    <n v="47000000"/>
    <n v="0"/>
    <n v="986805"/>
    <s v="6c55b3ba21e9cb7dc2512cad991949cb9fc0980d"/>
    <n v="-0.45017989432161648"/>
    <n v="1.324415527294748"/>
    <n v="0.16994387989697479"/>
    <n v="-0.36969284658112628"/>
    <n v="-0.26501046745693763"/>
    <x v="0"/>
    <n v="1.0300692557201718"/>
    <x v="0"/>
  </r>
  <r>
    <s v="c5dacf648ab55d5a7f71f0ad70715d7ee3c907ed"/>
    <s v="b7961f9e32d157d7c80f462ae733c42ac91b2338"/>
    <s v="ACTIVO"/>
    <s v="d1151b228cc3382186a1408b1c6d46dc4f064231"/>
    <n v="1406773"/>
    <m/>
    <n v="2022"/>
    <s v="NUEVOS OTRAS MARCAS"/>
    <m/>
    <s v="USADO"/>
    <n v="60"/>
    <d v="2021-12-16T00:00:00"/>
    <d v="2026-12-16T00:00:00"/>
    <m/>
    <n v="46490000"/>
    <n v="12490000"/>
    <n v="34000000"/>
    <n v="500703"/>
    <s v="006074e6f813ced42b58addf5f91036b6d45440d"/>
    <n v="0.98093420085276606"/>
    <n v="-1.802092647770652"/>
    <n v="-0.7785899998952176"/>
    <n v="1.310508693436554"/>
    <n v="-0.4197062222492236"/>
    <x v="3"/>
    <n v="0.26865992686599266"/>
    <x v="1"/>
  </r>
  <r>
    <s v="529a6d8198e395e49c71da29ef7f7082d7bc1f9e"/>
    <s v="060f94a4c0eb272d204ca43f1368d0bcd8e282c7"/>
    <s v="ACTIVO"/>
    <s v="93758adf11c46efe844e91612cf2940e4197d07c"/>
    <n v="76"/>
    <s v="STEPWAY"/>
    <n v="2020"/>
    <s v="NUEVO STEPWAY"/>
    <s v="2e892f86d188d01ec5691b7918003dc271108083"/>
    <s v="NUEVO"/>
    <n v="84"/>
    <d v="2019-07-19T00:00:00"/>
    <d v="2026-07-19T00:00:00"/>
    <m/>
    <n v="43990000"/>
    <n v="40490000"/>
    <n v="3500000"/>
    <n v="862333"/>
    <s v="7924337d88e47fbd8bbc9b5a39ff61f133863b20"/>
    <n v="8.3455869980695638E-2"/>
    <n v="0.8742400300566231"/>
    <n v="7.0349008186144507E-2"/>
    <n v="0.16237371816193649"/>
    <n v="-1.0384892414183671"/>
    <x v="0"/>
    <n v="0.92043646283246194"/>
    <x v="0"/>
  </r>
  <r>
    <s v="a3d4765eaf3d4dafce5daa7aac724d21f458944b"/>
    <s v="cbe7539fd17c50632730d0f5865e28d0712fad6f"/>
    <s v="ACTIVO"/>
    <s v="b7bc0df46a5096d1775e03ad463570a8feb6c345"/>
    <n v="50"/>
    <s v="USADOS"/>
    <n v="2018"/>
    <s v="USADOS MM"/>
    <m/>
    <s v="USADO"/>
    <n v="72"/>
    <d v="2021-12-27T00:00:00"/>
    <d v="2027-12-27T00:00:00"/>
    <m/>
    <n v="42000000"/>
    <n v="16000000"/>
    <n v="26000000"/>
    <n v="404144"/>
    <s v="2b6df99bd30f7bb1ed920f30ad5b5072040c5336"/>
    <n v="-0.3531552099030143"/>
    <n v="-1.3409960176208959"/>
    <n v="0.6442108197930716"/>
    <n v="0.1056649795281016"/>
    <n v="-0.57440197704150942"/>
    <x v="1"/>
    <n v="0.38095238095238093"/>
    <x v="1"/>
  </r>
  <r>
    <s v="d3f87d9b36da32f74766892ed8ed54629ab5a857"/>
    <s v="346a9d986505f792ced9d8736d9d38b8e3e50399"/>
    <s v="ACTIVO"/>
    <s v="a9dd9d4574440581485e218a3a0d9cc1d747e5e7"/>
    <n v="61"/>
    <s v="CLIO"/>
    <n v="2017"/>
    <s v="CLIO STYLE"/>
    <m/>
    <s v="NUEVO"/>
    <n v="84"/>
    <d v="2017-11-01T00:00:00"/>
    <d v="2024-11-01T00:00:00"/>
    <m/>
    <n v="30550000"/>
    <n v="13550000"/>
    <n v="17000000"/>
    <n v="297594"/>
    <s v="7e9fc38f652bec55c8b73bce6ec70c4faa124ee7"/>
    <n v="0.42304226544580342"/>
    <n v="-1.084017739166099"/>
    <n v="0.92086653473246149"/>
    <n v="1.21379194782819"/>
    <n v="-1.11583711881451"/>
    <x v="0"/>
    <n v="0.44353518821603927"/>
    <x v="4"/>
  </r>
  <r>
    <s v="c3fe09f785b85122ef1b7f11cd2029ce9f095c3a"/>
    <s v="652365cc70be9364feb8e5a97103a188ba151b1f"/>
    <s v="ACTIVO"/>
    <s v="22e7ddcba3dd6655539862208ca15c8c7477ea7d"/>
    <n v="291"/>
    <s v="USADOS"/>
    <n v="2014"/>
    <s v="USADOS MM"/>
    <m/>
    <s v="USADO"/>
    <n v="60"/>
    <d v="2020-10-03T00:00:00"/>
    <d v="2025-10-03T00:00:00"/>
    <m/>
    <n v="28000000"/>
    <n v="28000000"/>
    <n v="0"/>
    <n v="775833"/>
    <s v="576bd4c5a130d788d38af8f168ae959e9c771ebe"/>
    <n v="-0.36528329545533961"/>
    <n v="1.2009447865714571"/>
    <n v="0.52564408481904745"/>
    <n v="-0.3947462673961632"/>
    <n v="-0.34235834485308059"/>
    <x v="3"/>
    <n v="1"/>
    <x v="0"/>
  </r>
  <r>
    <s v="54c3f2e491735b489ec78dad1211d3c68619926d"/>
    <s v="943a43cd50b0e68f737989033764baa23a72fca4"/>
    <s v="ACTIVO"/>
    <s v="43d8de0662ff8c7e5ce4e90ee1d17873908dfc15"/>
    <n v="220"/>
    <s v="KWID"/>
    <n v="2021"/>
    <s v="KWID"/>
    <s v="2e892f86d188d01ec5691b7918003dc271108083"/>
    <s v="NUEVO"/>
    <n v="72"/>
    <d v="2020-07-23T00:00:00"/>
    <d v="2026-07-23T00:00:00"/>
    <m/>
    <n v="39390000"/>
    <n v="39390000"/>
    <n v="0"/>
    <n v="928642"/>
    <s v="d5dc515a8564af9c1f984f09918a2ce99eeb6f02"/>
    <n v="-0.34102712435068899"/>
    <n v="1.2009447865714571"/>
    <n v="0.60468857480173022"/>
    <n v="-9.6729912276910496E-2"/>
    <n v="-1.11583711881451"/>
    <x v="1"/>
    <n v="1"/>
    <x v="0"/>
  </r>
  <r>
    <s v="fbbae63233ce4c94d2db9c128384b94ec12752c8"/>
    <s v="1300c5012952a19aef81176484d69b92e827eb48"/>
    <s v="ACTIVO"/>
    <s v="77a187d9631467b0be64469f0c5f8a6dea1b1f85"/>
    <n v="236"/>
    <s v="CAPTUR"/>
    <n v="2017"/>
    <s v="CAPTUR"/>
    <m/>
    <s v="NUEVO"/>
    <n v="72"/>
    <d v="2017-01-27T00:00:00"/>
    <d v="2023-01-27T00:00:00"/>
    <m/>
    <n v="78990000"/>
    <n v="58990000"/>
    <n v="20000000"/>
    <n v="1267142"/>
    <s v="a764b67ab90aa873ec7d1056bb22fbc74c281944"/>
    <n v="1.3447767674225239"/>
    <n v="0.16126582257329891"/>
    <n v="2.6441098234849119E-2"/>
    <n v="6.1844095745492933E-2"/>
    <n v="0.81785981608906366"/>
    <x v="1"/>
    <n v="0.74680339283453601"/>
    <x v="2"/>
  </r>
  <r>
    <s v="e08dc1126967714698f0e51e225baad96fff0baa"/>
    <s v="1c44c2400209f155b8891b83652001af5c3d4f74"/>
    <s v="ACTIVO"/>
    <s v="436c54f5b94298880918c6dd867e76b0c1e55269"/>
    <n v="60"/>
    <s v="DUSTER"/>
    <n v="2017"/>
    <s v="DUSTER"/>
    <m/>
    <s v="NUEVO"/>
    <n v="84"/>
    <d v="2017-11-01T00:00:00"/>
    <d v="2024-11-01T00:00:00"/>
    <m/>
    <n v="58150000"/>
    <n v="52335000"/>
    <n v="5815000"/>
    <n v="1054266"/>
    <s v="664ad2f8f54345cf80b6e07e8a5435f45799f1c3"/>
    <n v="0.16835246884697261"/>
    <n v="0.79032357974038436"/>
    <n v="0.34750309863487477"/>
    <n v="1.0026613499682291"/>
    <n v="1.281947080465921"/>
    <x v="0"/>
    <n v="0.9"/>
    <x v="0"/>
  </r>
  <r>
    <s v="43f0dcbd3d5da6b4224a047f5675963d1178914d"/>
    <s v="b6b8eb11b97d215426485d6b12069516dca41e27"/>
    <s v="ACTIVO"/>
    <s v="a77c76312e7298e8d8cbf37d37191bb75af8eded"/>
    <n v="60"/>
    <s v="STEPWAY"/>
    <n v="2021"/>
    <s v="NUEVO STEPWAY PH2"/>
    <s v="2e892f86d188d01ec5691b7918003dc271108083"/>
    <s v="NUEVO"/>
    <n v="84"/>
    <d v="2020-10-14T00:00:00"/>
    <d v="2027-10-14T00:00:00"/>
    <m/>
    <n v="53270000"/>
    <n v="53270000"/>
    <n v="0"/>
    <n v="1190609"/>
    <s v="10b38286d0ce07306e01a8d181c6bb54393382de"/>
    <n v="-0.63210117760649565"/>
    <n v="1.2009447865714571"/>
    <n v="1.185489993161002E-2"/>
    <n v="-0.12623748108804991"/>
    <n v="1.436642835258207"/>
    <x v="0"/>
    <n v="1"/>
    <x v="0"/>
  </r>
  <r>
    <s v="ed9eb960c751ae2efd5b4e3d4f3f090a3cb3aebd"/>
    <s v="bb269e1bd96b329eff1398db4dc0eb8af0145cea"/>
    <s v="ACTIVO"/>
    <s v="ee14274cd5c46dbe2c8329194c53cc26a88fe49e"/>
    <n v="7"/>
    <s v="SANDERO"/>
    <n v="2022"/>
    <s v="NUEVO SANDERO PH2"/>
    <s v="2e892f86d188d01ec5691b7918003dc271108083"/>
    <s v="NUEVO"/>
    <n v="84"/>
    <d v="2021-01-07T00:00:00"/>
    <d v="2028-01-07T00:00:00"/>
    <m/>
    <n v="53210000"/>
    <n v="51710000"/>
    <n v="1500000"/>
    <n v="1116769"/>
    <s v="f1d1664111e6f2f8ade0ee2a6ae1e5655406ed0c"/>
    <n v="4.7071613323719813E-2"/>
    <n v="1.0851898889494671"/>
    <n v="0.52564408481904745"/>
    <n v="1.049797985158875"/>
    <n v="0.43112042910834891"/>
    <x v="0"/>
    <n v="0.97180981018605528"/>
    <x v="0"/>
  </r>
  <r>
    <s v="cc05e33e913631588fff12dd0a53cc993ee63e8d"/>
    <s v="8d56da6ed27593bebe1bfc5065ca3bde172b3233"/>
    <s v="ACTIVO"/>
    <s v="a53d1407b4b05742466fbfa4a168c5d75e8206fd"/>
    <n v="167043424"/>
    <s v="USADOS"/>
    <n v="2020"/>
    <s v="USADOS MM"/>
    <m/>
    <s v="USADO"/>
    <n v="72"/>
    <d v="2021-11-24T00:00:00"/>
    <d v="2027-11-24T00:00:00"/>
    <m/>
    <n v="61300000"/>
    <n v="36500000"/>
    <n v="24800000"/>
    <n v="905317"/>
    <s v="cdec272635d95bc86de83f4a87793418e7be7415"/>
    <n v="-0.46230797987394179"/>
    <n v="-0.46029598494740093"/>
    <n v="0.36755510485368181"/>
    <n v="0.68832528866653497"/>
    <n v="-0.1103147126646518"/>
    <x v="1"/>
    <n v="0.59543230016313209"/>
    <x v="4"/>
  </r>
  <r>
    <s v="f8d542f6ebf4b8244321ae2f8d274595a7eb2228"/>
    <s v="49b330fdc00d0f2933673019d5e1fb4398538d35"/>
    <s v="ACTIVO"/>
    <s v="c1e30395230ab6747c4b28fe4256aa099225b503"/>
    <n v="252"/>
    <s v="STEPWAY"/>
    <n v="2018"/>
    <s v="NUEVO STEPWAY"/>
    <m/>
    <s v="NUEVO"/>
    <n v="84"/>
    <d v="2017-06-04T00:00:00"/>
    <d v="2024-06-04T00:00:00"/>
    <m/>
    <n v="56590000"/>
    <n v="45250000"/>
    <n v="11340000"/>
    <n v="980947"/>
    <s v="ba69bef1627113b1efd89b0a85bd7dcd597d357c"/>
    <n v="-1.1778650274611331"/>
    <n v="0.37810603671028681"/>
    <n v="1.237044494663192"/>
    <n v="-0.22965735433645021"/>
    <n v="-0.26501046745693763"/>
    <x v="0"/>
    <n v="0.79961123873475881"/>
    <x v="2"/>
  </r>
  <r>
    <s v="6d78e96e2e0bb3e2e64f37b6f342e926d810d25f"/>
    <s v="f10dafafd4f82a3414901cab8d9d71b96e41df12"/>
    <s v="ACTIVO"/>
    <s v="af679d31140b656992f7cc41dd65553cf5b33e96"/>
    <n v="220"/>
    <s v="USADOS"/>
    <n v="2016"/>
    <s v="USADOS MM"/>
    <m/>
    <s v="USADO"/>
    <n v="84"/>
    <d v="2021-10-20T00:00:00"/>
    <d v="2028-10-20T00:00:00"/>
    <m/>
    <n v="27900000"/>
    <n v="27900000"/>
    <n v="0"/>
    <n v="666646"/>
    <s v="b0dba703f37b44650008cc7ee9293429cffbd118"/>
    <n v="-0.76551011868207364"/>
    <n v="1.2009447865714571"/>
    <n v="0.92086653473246149"/>
    <n v="-0.17223800982633691"/>
    <n v="0.50846830650449182"/>
    <x v="0"/>
    <n v="1"/>
    <x v="0"/>
  </r>
  <r>
    <s v="178f7ab137c20ee62e7feedc7179ee7ad59b7baa"/>
    <s v="f3b4c5a9b474670a03b032125e67a5873d72102e"/>
    <s v="ACTIVO"/>
    <s v="b015fc4d0ad8050efb8f4d92b7490b29a1fa8737"/>
    <n v="61"/>
    <s v="SANDERO"/>
    <n v="2022"/>
    <s v="NUEVO SANDERO PH2"/>
    <s v="2e892f86d188d01ec5691b7918003dc271108083"/>
    <s v="NUEVO"/>
    <n v="84"/>
    <d v="2021-08-20T00:00:00"/>
    <d v="2028-08-20T00:00:00"/>
    <m/>
    <n v="50980000"/>
    <n v="50980000"/>
    <n v="0"/>
    <n v="1122739"/>
    <s v="f268b19e1bfbcb40253adf266d11628fda515d56"/>
    <n v="-9.8465413304183499E-2"/>
    <n v="1.2009447865714571"/>
    <n v="-0.18575632502509701"/>
    <n v="-0.69627881058327801"/>
    <n v="-1.5025765057952249"/>
    <x v="0"/>
    <n v="1"/>
    <x v="0"/>
  </r>
  <r>
    <s v="2ff1cd58194c24eceb62fe865b5bd1011834eb7f"/>
    <s v="0e4726072121af9d844725bb49e8b48416fdeb36"/>
    <s v="ACTIVO"/>
    <s v="2e605260aed96e02f34e2a400c1781f6062fbe8f"/>
    <n v="83"/>
    <s v="LOGAN"/>
    <n v="2019"/>
    <s v="NUEVO LOGAN"/>
    <s v="2e892f86d188d01ec5691b7918003dc271108083"/>
    <s v="NUEVO"/>
    <n v="84"/>
    <d v="2019-04-02T00:00:00"/>
    <d v="2026-04-02T00:00:00"/>
    <m/>
    <n v="38290000"/>
    <n v="34461000"/>
    <n v="3829000"/>
    <n v="716761"/>
    <s v="1e97f857ff04d08f60d1d02ac426fe6cb5c11668"/>
    <n v="0.65347589093998359"/>
    <n v="0.79032357974038436"/>
    <n v="-0.23093104149510069"/>
    <n v="-0.52789840827786105"/>
    <n v="-0.4197062222492236"/>
    <x v="0"/>
    <n v="0.9"/>
    <x v="0"/>
  </r>
  <r>
    <s v="1bfcc572672ad97e106cd3acfcda00411e842979"/>
    <s v="ee1fdb549af71daf4ab24660b46e014e36db1923"/>
    <s v="ACTIVO"/>
    <s v="b015fc4d0ad8050efb8f4d92b7490b29a1fa8737"/>
    <n v="38"/>
    <s v="SANDERO"/>
    <n v="2022"/>
    <s v="NUEVO SANDERO PH2"/>
    <s v="2e892f86d188d01ec5691b7918003dc271108083"/>
    <s v="NUEVO"/>
    <n v="84"/>
    <d v="2021-10-08T00:00:00"/>
    <d v="2028-10-08T00:00:00"/>
    <m/>
    <n v="50200000"/>
    <n v="50200000"/>
    <n v="0"/>
    <n v="1080781"/>
    <s v="18e224569796e42fffce1d686835b9656bf0b87b"/>
    <n v="-0.24400243993208681"/>
    <n v="1.2009447865714571"/>
    <n v="0.48612183982770601"/>
    <n v="0.1205010760575933"/>
    <n v="-0.26501046745693763"/>
    <x v="0"/>
    <n v="1"/>
    <x v="0"/>
  </r>
  <r>
    <s v="d1788ac458adc423d9f76d31ada52660a5243e1a"/>
    <s v="586c80265fa740f1b3b992eb2a556c1859d23122"/>
    <s v="ACTIVO"/>
    <s v="dd7c4e251bb4251454591a52f0c2ccd78f5324f3"/>
    <n v="38"/>
    <s v="SANDERO"/>
    <n v="2022"/>
    <s v="NUEVO SANDERO PH2"/>
    <s v="2e892f86d188d01ec5691b7918003dc271108083"/>
    <s v="NUEVO"/>
    <n v="84"/>
    <d v="2021-03-15T00:00:00"/>
    <d v="2028-03-15T00:00:00"/>
    <m/>
    <n v="54373000"/>
    <n v="54373000"/>
    <n v="0"/>
    <n v="1154984"/>
    <s v="e930ed8a49045100853f6396856eaf443e98b2ef"/>
    <n v="-8.633732775185822E-2"/>
    <n v="1.2009447865714571"/>
    <n v="0.3162904451752081"/>
    <n v="0.12605548490370161"/>
    <n v="-0.1103147126646518"/>
    <x v="0"/>
    <n v="1"/>
    <x v="0"/>
  </r>
  <r>
    <s v="2d9e303d47f411c14f21bcee173cfe560e15e7c3"/>
    <s v="0052683d223ed5bc7d203486eb4ab3b9db4ef89b"/>
    <s v="ACTIVO"/>
    <s v="ac4cf0c7abcdae09914607ba0408545023141170"/>
    <n v="74"/>
    <s v="KWID"/>
    <n v="2021"/>
    <s v="KWID"/>
    <s v="2e892f86d188d01ec5691b7918003dc271108083"/>
    <s v="NUEVO"/>
    <n v="84"/>
    <d v="2020-11-23T00:00:00"/>
    <d v="2027-11-23T00:00:00"/>
    <m/>
    <n v="36690000"/>
    <n v="26690000"/>
    <n v="10000000"/>
    <n v="567202"/>
    <s v="cfff2798968beabd4a75557f5efa4642e73d04b9"/>
    <n v="-0.30464286769371318"/>
    <n v="8.1780963101649132E-2"/>
    <n v="-0.6600232649211939"/>
    <n v="-0.44516874946918"/>
    <n v="0.50846830650449182"/>
    <x v="0"/>
    <n v="0.72744617061869721"/>
    <x v="2"/>
  </r>
  <r>
    <s v="eecaab9c05cbd83dbe7733dc2e0745fb62e9491c"/>
    <s v="868f76f68e7bb5f82a7fcb8daac4f90e698da157"/>
    <s v="ACTIVO"/>
    <s v="91577c9773253682c077074c2482e5e114908e7e"/>
    <n v="74"/>
    <s v="KWID"/>
    <n v="2021"/>
    <s v="KWID"/>
    <s v="2e892f86d188d01ec5691b7918003dc271108083"/>
    <s v="NUEVO"/>
    <n v="84"/>
    <d v="2020-04-11T00:00:00"/>
    <d v="2027-04-11T00:00:00"/>
    <m/>
    <n v="39890000"/>
    <n v="35901000"/>
    <n v="3989000"/>
    <n v="780271"/>
    <s v="cfff2798968beabd4a75557f5efa4642e73d04b9"/>
    <n v="-0.15910584106580991"/>
    <n v="0.79032357974038436"/>
    <n v="-0.3621593995302651"/>
    <n v="-0.77032852316289269"/>
    <n v="-1.3478807510029389"/>
    <x v="0"/>
    <n v="0.9"/>
    <x v="0"/>
  </r>
  <r>
    <s v="0f37e74b3a231f1528f5aca3e373725ea627cda2"/>
    <s v="695346e3bebae192109a7aed219b4fe816f3dcd0"/>
    <s v="ACTIVO"/>
    <s v="326bc2b0b0799eff92891e858f0137cd54c140d7"/>
    <n v="62"/>
    <s v="USADOS"/>
    <n v="2020"/>
    <s v="USADOS MM"/>
    <s v="2e892f86d188d01ec5691b7918003dc271108083"/>
    <s v="USADO"/>
    <n v="84"/>
    <d v="2021-04-10T00:00:00"/>
    <d v="2028-04-10T00:00:00"/>
    <m/>
    <n v="73000000"/>
    <n v="44000000"/>
    <n v="29000000"/>
    <n v="1000846"/>
    <s v="fc7bdc755b16bdb0247d7a6271249db666c6767c"/>
    <n v="-2.4028016682459858"/>
    <n v="-0.43029014467526949"/>
    <n v="0.24898836987965761"/>
    <n v="-0.2416171731808284"/>
    <n v="-0.26501046745693763"/>
    <x v="0"/>
    <n v="0.60273972602739723"/>
    <x v="2"/>
  </r>
  <r>
    <s v="5acfa21226d7c4c1e8029203ef16af7c73e03337"/>
    <s v="35373f2792d679f57363f36c8154efc8e48109b8"/>
    <s v="ACTIVO"/>
    <s v="a77c76312e7298e8d8cbf37d37191bb75af8eded"/>
    <n v="49"/>
    <s v="DUSTER"/>
    <n v="2021"/>
    <s v="DUSTER"/>
    <s v="2e892f86d188d01ec5691b7918003dc271108083"/>
    <s v="NUEVO"/>
    <n v="84"/>
    <d v="2020-11-18T00:00:00"/>
    <d v="2027-11-18T00:00:00"/>
    <m/>
    <n v="68355000"/>
    <n v="68355000"/>
    <n v="0"/>
    <n v="1527737"/>
    <s v="d1a8b93c71ab09ed858e70067adbb9bb41577875"/>
    <n v="-0.53507649318789341"/>
    <n v="1.2009447865714571"/>
    <n v="1.185489993161002E-2"/>
    <n v="-9.1917308257276717E-2"/>
    <n v="-1.0384892414183671"/>
    <x v="0"/>
    <n v="1"/>
    <x v="0"/>
  </r>
  <r>
    <s v="4da8eb1ee7c3e3bf3768eb33843359dc81da8add"/>
    <s v="cd781387295c7df9c4076bbb31c8c5bb897ebe8e"/>
    <s v="ACTIVO"/>
    <s v="f3d649ee30f873af20ed680a9e1580214cdfe47c"/>
    <n v="220"/>
    <s v="LOGAN"/>
    <n v="2018"/>
    <s v="NUEVO LOGAN"/>
    <m/>
    <s v="NUEVO"/>
    <n v="84"/>
    <d v="2017-07-21T00:00:00"/>
    <d v="2024-07-21T00:00:00"/>
    <m/>
    <n v="32338000"/>
    <n v="27338000"/>
    <n v="5000000"/>
    <n v="590075"/>
    <s v="a97deec8944cfd22a65b5543b5e7b1fab8e8247a"/>
    <n v="1.3690329385271749"/>
    <n v="0.5660551724470948"/>
    <n v="0.2417921595116343"/>
    <n v="-0.67071790897196382"/>
    <n v="1.5139907126543499"/>
    <x v="0"/>
    <n v="0.84538314057764863"/>
    <x v="0"/>
  </r>
  <r>
    <s v="c19657952dd94b442aab77d6edf9890c2900f1ff"/>
    <s v="4fadbd994152eaac70a8aa88d78e305660042428"/>
    <s v="ACTIVO"/>
    <s v="459c4d96f80a45215d3b92f0108854113cfd6642"/>
    <n v="38"/>
    <s v="USADOS"/>
    <n v="2015"/>
    <s v="USADOS MM"/>
    <m/>
    <s v="USADO"/>
    <n v="84"/>
    <d v="2019-10-31T00:00:00"/>
    <d v="2026-10-31T00:00:00"/>
    <m/>
    <n v="32600000"/>
    <n v="20600000"/>
    <n v="12000000"/>
    <n v="434019"/>
    <s v="b5c4e6910594107a133dbf0cbaf1206bdb05aab1"/>
    <n v="-0.55933266429254402"/>
    <n v="-0.31054431832819629"/>
    <n v="-6.7189590051072792E-2"/>
    <n v="-0.3852803731451318"/>
    <n v="-0.80644560922993824"/>
    <x v="0"/>
    <n v="0.63190184049079756"/>
    <x v="2"/>
  </r>
  <r>
    <s v="ea19f8c15444824a24096c9a3781f0f3bb88eb11"/>
    <s v="8a4a178dc3e72515132c490e485c39134d9dfcb3"/>
    <s v="ACTIVO"/>
    <s v="3a9c85964211c4ff203388bf5d92c22cf10e64ca"/>
    <n v="291"/>
    <s v="SANDERO"/>
    <n v="2018"/>
    <s v="NUEVO SANDERO"/>
    <m/>
    <s v="NUEVO"/>
    <n v="84"/>
    <d v="2017-07-17T00:00:00"/>
    <d v="2024-07-17T00:00:00"/>
    <m/>
    <n v="32934000"/>
    <n v="29840000"/>
    <n v="3094000"/>
    <n v="607550"/>
    <s v="de733c21b615778999b7552e895cf1b2b800c114"/>
    <n v="-0.48656415097859229"/>
    <n v="0.81518477748196294"/>
    <n v="0.470789184883315"/>
    <n v="-0.54568546083070191"/>
    <n v="-0.65174985443765243"/>
    <x v="0"/>
    <n v="0.90605453330904229"/>
    <x v="0"/>
  </r>
  <r>
    <s v="665cb215c66f9a606ad42bce88b1e7d29f1819a6"/>
    <s v="df55f4f69084c561e198c8af83e33a6f9ef4bbef"/>
    <s v="ACTIVO"/>
    <s v="b015fc4d0ad8050efb8f4d92b7490b29a1fa8737"/>
    <n v="38"/>
    <s v="LOGAN"/>
    <n v="2022"/>
    <s v="NUEVO LOGAN PH2"/>
    <s v="2e892f86d188d01ec5691b7918003dc271108083"/>
    <s v="NUEVO"/>
    <n v="84"/>
    <d v="2021-09-13T00:00:00"/>
    <d v="2028-09-13T00:00:00"/>
    <m/>
    <n v="47137500"/>
    <n v="43137500"/>
    <n v="4000000"/>
    <n v="950039"/>
    <s v="f00f1606f9686df6c4f674ed3907718435a75514"/>
    <n v="-0.68061351981579676"/>
    <n v="0.85249931803275847"/>
    <n v="-0.18575632502509701"/>
    <n v="-0.53799591531850366"/>
    <n v="-1.8893158927759399"/>
    <x v="0"/>
    <n v="0.91514187218244503"/>
    <x v="0"/>
  </r>
  <r>
    <s v="4a9260db3407323a1c09ccfd1aae08792c0a8f1a"/>
    <s v="3dd0013b27f8f462f415af67fa529a70c413aa41"/>
    <s v="ACTIVO"/>
    <s v="58464c00dc8337ea9400e9dbf885ffffcb81c578"/>
    <n v="15"/>
    <s v="KWID"/>
    <n v="2021"/>
    <s v="KWID"/>
    <s v="2e892f86d188d01ec5691b7918003dc271108083"/>
    <s v="NUEVO"/>
    <n v="60"/>
    <d v="2020-09-11T00:00:00"/>
    <d v="2025-09-11T00:00:00"/>
    <m/>
    <n v="41017500"/>
    <n v="21017500"/>
    <n v="20000000"/>
    <n v="520977"/>
    <s v="930702ec2c3e72d456d907ad7e50a046ee285aa5"/>
    <n v="-2.912181261443648"/>
    <n v="-0.80123090346851356"/>
    <n v="-0.30432305999912118"/>
    <n v="-0.5260473812007922"/>
    <n v="-0.1103147126646518"/>
    <x v="3"/>
    <n v="0.51240324251843727"/>
    <x v="4"/>
  </r>
  <r>
    <s v="17b87122e563a3643d7d1c9a7cbae858b24bb52a"/>
    <s v="4616c06bad0d548a33fd74cf1587cfbe923e98c9"/>
    <s v="ACTIVO"/>
    <s v="236d00d4f1760cf071da84eec797206f3746a858"/>
    <n v="38"/>
    <s v="KWID"/>
    <n v="2020"/>
    <s v="KWID"/>
    <s v="2e892f86d188d01ec5691b7918003dc271108083"/>
    <s v="NUEVO"/>
    <n v="48"/>
    <d v="2019-05-12T00:00:00"/>
    <d v="2023-05-12T00:00:00"/>
    <m/>
    <n v="36640000"/>
    <n v="26640000"/>
    <n v="10000000"/>
    <n v="736143"/>
    <s v="b5c4e6910594107a133dbf0cbaf1206bdb05aab1"/>
    <n v="-0.31677095324603838"/>
    <n v="8.0253719892765488E-2"/>
    <n v="-0.36252430841827088"/>
    <n v="2.189015588784626E-2"/>
    <n v="-1.270532873606796"/>
    <x v="5"/>
    <n v="0.72707423580786024"/>
    <x v="2"/>
  </r>
  <r>
    <s v="dce433618aabc3934891f9b34c681792c096086d"/>
    <s v="6a4be48050fa3ea713987904646048f8d29709e3"/>
    <s v="ACTIVO"/>
    <s v="f3d649ee30f873af20ed680a9e1580214cdfe47c"/>
    <n v="7"/>
    <s v="DUSTER"/>
    <n v="2018"/>
    <s v="DUSTER"/>
    <m/>
    <s v="NUEVO"/>
    <n v="84"/>
    <d v="2017-06-29T00:00:00"/>
    <d v="2024-06-29T00:00:00"/>
    <m/>
    <n v="64590000"/>
    <n v="39590000"/>
    <n v="25000000"/>
    <n v="862681"/>
    <s v="cb6e7d6ed0d58f271329ebc739164490e967e61e"/>
    <n v="0.70198823314928471"/>
    <n v="-0.38839259859293568"/>
    <n v="0.36371749486502231"/>
    <n v="-0.58708580393367005"/>
    <n v="-0.57440197704150942"/>
    <x v="0"/>
    <n v="0.61294318005883264"/>
    <x v="2"/>
  </r>
  <r>
    <s v="7ac1642b6e4abc32135f87e2aac43418187f3b9b"/>
    <s v="d856d1b8fd8b4f5128f34c99e94b0908c8de9c73"/>
    <s v="ACTIVO"/>
    <s v="a24a0e02d5006b1c2d757c7a4f784b846611a8d0"/>
    <n v="166807721"/>
    <s v="USADOS"/>
    <n v="2014"/>
    <s v="USADOS MM"/>
    <m/>
    <s v="USADO"/>
    <n v="60"/>
    <d v="2021-07-09T00:00:00"/>
    <d v="2026-07-09T00:00:00"/>
    <m/>
    <n v="89900000"/>
    <n v="79900000"/>
    <n v="10000000"/>
    <n v="2183834"/>
    <s v="f2b6d61f97ec8f1fe44ff1e2d5c5e1ad94b895ba"/>
    <n v="-0.31677095324603838"/>
    <n v="0.74419149754912917"/>
    <n v="0.28851061487099899"/>
    <n v="0.81207061416033888"/>
    <n v="-1.0384892414183671"/>
    <x v="3"/>
    <n v="0.88876529477196886"/>
    <x v="0"/>
  </r>
  <r>
    <s v="a7d9f4a79244c842a2970508025d90223bc52d3e"/>
    <s v="3375708ea7d6fcb78ac56e79aed6602d9d241807"/>
    <s v="ACTIVO"/>
    <s v="b0172f2d8be6898a8279a253de8c69dcba4d0e5d"/>
    <n v="84"/>
    <s v="LOGAN"/>
    <n v="2019"/>
    <s v="NUEVO LOGAN"/>
    <s v="2e892f86d188d01ec5691b7918003dc271108083"/>
    <s v="NUEVO"/>
    <n v="36"/>
    <d v="2019-01-15T00:00:00"/>
    <d v="2022-01-15T00:00:00"/>
    <m/>
    <n v="34590000"/>
    <n v="22590000"/>
    <n v="12000000"/>
    <n v="778910"/>
    <s v="0b9e5ef7ecdb21c3df2e91f8c180559e4790ebd3"/>
    <n v="0.20473672550394839"/>
    <n v="-0.22358672021457071"/>
    <n v="-0.38252691183083792"/>
    <n v="1.274273104205967"/>
    <n v="2.0554258544273512"/>
    <x v="4"/>
    <n v="0.6530789245446661"/>
    <x v="2"/>
  </r>
  <r>
    <s v="f993ee012e97de5ea19470f5560da00c0ac8b658"/>
    <s v="386815ed9df12af2905298aa574803cfa4baf8b9"/>
    <s v="ACTIVO"/>
    <s v="44f5f8de4291a4a16492fe0b13036cffd8ffdb43"/>
    <n v="236"/>
    <s v="SANDERO"/>
    <n v="2021"/>
    <s v="NUEVO SANDERO PH2"/>
    <s v="2e892f86d188d01ec5691b7918003dc271108083"/>
    <s v="NUEVO"/>
    <n v="84"/>
    <d v="2020-05-29T00:00:00"/>
    <d v="2027-05-29T00:00:00"/>
    <m/>
    <n v="38390000"/>
    <n v="23390000"/>
    <n v="15000000"/>
    <n v="537037"/>
    <s v="f63c6c6e342363625ca56e8191808747636b4a3e"/>
    <n v="1.068735666674399E-2"/>
    <n v="-0.40346211691020178"/>
    <n v="0.13042163490563341"/>
    <n v="-0.9766146542455727"/>
    <n v="1.436642835258207"/>
    <x v="0"/>
    <n v="0.60927324824172957"/>
    <x v="2"/>
  </r>
  <r>
    <s v="07ce1044e98c02d81bdc5cca7ade5408787306a6"/>
    <s v="62b6e150b7391cebc4c1bc294ed5199f21331678"/>
    <s v="ACTIVO"/>
    <s v="af679d31140b656992f7cc41dd65553cf5b33e96"/>
    <n v="-1"/>
    <s v="USADOS"/>
    <n v="2016"/>
    <s v="USADOS MM"/>
    <m/>
    <s v="USADO"/>
    <n v="84"/>
    <d v="2021-04-22T00:00:00"/>
    <d v="2028-04-22T00:00:00"/>
    <m/>
    <n v="47000000"/>
    <n v="46700000"/>
    <n v="300000"/>
    <n v="1115876"/>
    <s v="781cf5ecb6fbc43f3e781d22c77fdd7e6de8b0dd"/>
    <n v="-0.89891905975765174"/>
    <n v="1.174734922305644"/>
    <n v="0.92086653473246149"/>
    <n v="-0.19584300278332681"/>
    <n v="0.74051193869292065"/>
    <x v="0"/>
    <n v="0.99361702127659579"/>
    <x v="0"/>
  </r>
  <r>
    <s v="24b2f3649e46526b3f6b6c520fafaf0702ff8d31"/>
    <s v="ac7c5df19a8706182f73c4c8ca0af9e58236d2ee"/>
    <s v="ACTIVO"/>
    <s v="2f1f55f7d5e4638dee5a1a64ea8954c3ffe4902c"/>
    <n v="241"/>
    <s v="DUSTER"/>
    <n v="2018"/>
    <s v="DUSTER"/>
    <m/>
    <s v="NUEVO"/>
    <n v="60"/>
    <d v="2017-11-30T00:00:00"/>
    <d v="2022-11-30T00:00:00"/>
    <m/>
    <n v="57590000"/>
    <n v="45490000"/>
    <n v="12100000"/>
    <n v="1160477"/>
    <s v="1188a05533a86f26549ae6e1af7ac4164a633741"/>
    <n v="0.8353971742248627"/>
    <n v="0.3382053174525167"/>
    <n v="0.88134428974112011"/>
    <n v="-0.32880297140796477"/>
    <n v="-0.96114136402222416"/>
    <x v="3"/>
    <n v="0.78989407883313079"/>
    <x v="2"/>
  </r>
  <r>
    <s v="ee1f0bb8ba6c83a56e4bf445aab04626106c7ca3"/>
    <s v="6c43d9a13c70cac9d12caa53bf5507201180be8e"/>
    <s v="ACTIVO"/>
    <s v="728e3bf9082d5dfc3834234004c2d78736df4c05"/>
    <n v="46"/>
    <s v="DUSTER"/>
    <n v="2021"/>
    <s v="DUSTER Servicio PÃºblico"/>
    <s v="2e892f86d188d01ec5691b7918003dc271108083"/>
    <s v="NUEVO"/>
    <n v="72"/>
    <d v="2021-01-28T00:00:00"/>
    <d v="2027-01-28T00:00:00"/>
    <m/>
    <n v="71115250"/>
    <n v="71115250"/>
    <n v="0"/>
    <n v="1745905"/>
    <s v="7e550c4e4136820a2fa73809cb7d39457dab78e5"/>
    <n v="-0.63210117760649565"/>
    <n v="1.2009447865714571"/>
    <n v="-0.1462340800337556"/>
    <n v="-0.38161615601570031"/>
    <n v="-1.270532873606796"/>
    <x v="1"/>
    <n v="1"/>
    <x v="0"/>
  </r>
  <r>
    <s v="a7b8187994fcd9968f0fca21ed8e29be172fe4c6"/>
    <s v="65e71b54210df33030d0ff2c58be00e821c25292"/>
    <s v="ACTIVO"/>
    <s v="8343dc41ea422406430fb4cb25cd7b7a19286625"/>
    <n v="87"/>
    <s v="KOLEOS"/>
    <n v="2022"/>
    <s v="KOLEOS"/>
    <s v="2e892f86d188d01ec5691b7918003dc271108083"/>
    <s v="NUEVO"/>
    <n v="60"/>
    <d v="2021-11-26T00:00:00"/>
    <d v="2026-11-26T00:00:00"/>
    <m/>
    <n v="136500000"/>
    <n v="108500000"/>
    <n v="28000000"/>
    <n v="2818936"/>
    <s v="bcea55f18d716a78cffe6d51a537622fc3feb487"/>
    <n v="4.7071613323719813E-2"/>
    <n v="0.35864487512310278"/>
    <n v="-0.58097877493851102"/>
    <n v="3.5458351457184012"/>
    <n v="0.89520769348520657"/>
    <x v="3"/>
    <n v="0.79487179487179482"/>
    <x v="2"/>
  </r>
  <r>
    <s v="6f5ee0bdc2e78c50ff747cb38d6454af2fd34308"/>
    <s v="a4d5bb890e547df12a98cfc61e21971c9161ae32"/>
    <s v="ACTIVO"/>
    <s v="15e7200da9d077d02e398bb6ca7bcc657bb1fbf3"/>
    <n v="-1"/>
    <s v="USADOS"/>
    <n v="2018"/>
    <s v="USADOS MM"/>
    <m/>
    <s v="NUEVO"/>
    <n v="84"/>
    <d v="2021-07-30T00:00:00"/>
    <d v="2028-07-30T00:00:00"/>
    <m/>
    <n v="38000000"/>
    <n v="38000000"/>
    <n v="0"/>
    <n v="897595"/>
    <s v="38b76f83f56a6d4ef19a8a39a7839d83344d0221"/>
    <n v="-1.8691659039436741"/>
    <n v="1.2009447865714571"/>
    <n v="0.76277755476709586"/>
    <n v="-0.7651216175173744"/>
    <n v="-1.811968015379797"/>
    <x v="0"/>
    <n v="1"/>
    <x v="0"/>
  </r>
  <r>
    <s v="88fba119b08edb691b368dc622dab6c19416813e"/>
    <s v="e86c6842fb399034024bc3a3abc77973b102d435"/>
    <s v="ACTIVO"/>
    <s v="30c7c4d76d30bc37a7d13b4c95a2ac93f65f85d1"/>
    <n v="46"/>
    <s v="CAPTUR"/>
    <n v="2017"/>
    <s v="CAPTUR"/>
    <m/>
    <s v="NUEVO"/>
    <n v="84"/>
    <d v="2017-08-25T00:00:00"/>
    <d v="2024-08-25T00:00:00"/>
    <m/>
    <n v="67990000"/>
    <n v="61990000"/>
    <n v="6000000"/>
    <n v="1409910"/>
    <s v="dc07912f5d15c97d02d6d510bd9579fe85bc5dde"/>
    <n v="-6.2081156647207668E-2"/>
    <n v="0.83857866787952617"/>
    <n v="0.92086653473246149"/>
    <n v="-0.23928920045022761"/>
    <n v="0.27642467431606299"/>
    <x v="0"/>
    <n v="0.9117517281953228"/>
    <x v="0"/>
  </r>
  <r>
    <s v="6668b2ca3cf41d113e997fadb706e23bab65cfb2"/>
    <s v="0c8f609712302f43e6dc4b8272d6f9b235be77ea"/>
    <s v="ACTIVO"/>
    <s v="236d00d4f1760cf071da84eec797206f3746a858"/>
    <n v="38"/>
    <s v="KWID"/>
    <n v="2022"/>
    <s v="KWID"/>
    <s v="2e892f86d188d01ec5691b7918003dc271108083"/>
    <s v="NUEVO"/>
    <n v="36"/>
    <d v="2021-06-30T00:00:00"/>
    <d v="2024-06-30T00:00:00"/>
    <m/>
    <n v="43520000"/>
    <n v="28520000"/>
    <n v="15000000"/>
    <n v="1059014"/>
    <s v="e930ed8a49045100853f6396856eaf443e98b2ef"/>
    <n v="-1.420426738507639"/>
    <n v="-0.21433970388490531"/>
    <n v="-0.46241203996448682"/>
    <n v="0.67146126037428722"/>
    <n v="-0.49705409964536651"/>
    <x v="4"/>
    <n v="0.65533088235294112"/>
    <x v="2"/>
  </r>
  <r>
    <s v="ce98675217d433825b555f04beb551ee2d7be71b"/>
    <s v="2e20bc6fa69e128fa3a88d0bed2e522288aaa8e5"/>
    <s v="ACTIVO"/>
    <s v="c68c074cfeb538be28c92667e7af1fc11090b603"/>
    <n v="246"/>
    <s v="KWID"/>
    <n v="2021"/>
    <s v="KWID"/>
    <s v="2e892f86d188d01ec5691b7918003dc271108083"/>
    <s v="NUEVO"/>
    <n v="84"/>
    <d v="2021-02-25T00:00:00"/>
    <d v="2028-02-25T00:00:00"/>
    <m/>
    <n v="41990000"/>
    <n v="24990000"/>
    <n v="17000000"/>
    <n v="441142"/>
    <s v="a69f010680fca3bb97470fe907d42f1759ba6938"/>
    <n v="-3.7824985542557123E-2"/>
    <n v="-0.46148924918187312"/>
    <n v="-0.46241203996448682"/>
    <n v="-0.20244124884610751"/>
    <n v="-0.34235834485308059"/>
    <x v="0"/>
    <n v="0.59514170040485825"/>
    <x v="4"/>
  </r>
  <r>
    <s v="0d88d4291c267eca6c5b543aedd44849c0adacd1"/>
    <s v="720925ec6ceaf9aeb011ce042f05b9f68217c642"/>
    <s v="ACTIVO"/>
    <s v="a77c76312e7298e8d8cbf37d37191bb75af8eded"/>
    <n v="46"/>
    <s v="LOGAN"/>
    <n v="2021"/>
    <s v="NUEVO LOGAN PH2"/>
    <s v="2e892f86d188d01ec5691b7918003dc271108083"/>
    <s v="NUEVO"/>
    <n v="84"/>
    <d v="2020-12-17T00:00:00"/>
    <d v="2027-12-17T00:00:00"/>
    <m/>
    <n v="41613000"/>
    <n v="39863000"/>
    <n v="1750000"/>
    <n v="904098"/>
    <s v="7e550c4e4136820a2fa73809cb7d39457dab78e5"/>
    <n v="-0.57146074984486928"/>
    <n v="1.0282614635823959"/>
    <n v="0.2094661248883162"/>
    <n v="0.5550891761422877"/>
    <n v="0.81785981608906366"/>
    <x v="0"/>
    <n v="0.95794583423449398"/>
    <x v="0"/>
  </r>
  <r>
    <s v="c91250b48bd283f0fdef90b78f6d739a89abc92c"/>
    <s v="77c60406b0e3e3be3e76f97529c840709979b5a3"/>
    <s v="ACTIVO"/>
    <s v="3f8835bb730451755aa015e94c877ed3dd819375"/>
    <n v="167156462"/>
    <m/>
    <n v="2022"/>
    <s v="NUEVOS OTRAS MARCAS"/>
    <m/>
    <s v="USADO"/>
    <n v="84"/>
    <d v="2021-03-12T00:00:00"/>
    <d v="2028-03-12T00:00:00"/>
    <m/>
    <n v="48490000"/>
    <n v="48490000"/>
    <n v="0"/>
    <n v="975415"/>
    <s v="781cf5ecb6fbc43f3e781d22c77fdd7e6de8b0dd"/>
    <n v="-1.9298063317053"/>
    <n v="1.2009447865714571"/>
    <n v="5.1377144922950549E-2"/>
    <n v="-0.76208403462167174"/>
    <n v="-1.657272260587511"/>
    <x v="0"/>
    <n v="1"/>
    <x v="0"/>
  </r>
  <r>
    <s v="009ca5b6a5ffaeb64b2a7911e6e591dc8ba956d1"/>
    <s v="9dbf4a7642e42e793c450124e29c44b81ed1052f"/>
    <s v="ACTIVO"/>
    <s v="58464c00dc8337ea9400e9dbf885ffffcb81c578"/>
    <n v="220"/>
    <s v="KWID"/>
    <n v="2021"/>
    <s v="KWID"/>
    <s v="2e892f86d188d01ec5691b7918003dc271108083"/>
    <s v="NUEVO"/>
    <n v="60"/>
    <d v="2020-03-08T00:00:00"/>
    <d v="2025-03-08T00:00:00"/>
    <m/>
    <n v="39834878"/>
    <n v="39834878"/>
    <n v="0"/>
    <n v="1273141"/>
    <s v="d5dc515a8564af9c1f984f09918a2ce99eeb6f02"/>
    <n v="-1.3476582251936871"/>
    <n v="1.2009447865714571"/>
    <n v="1.158000004680509"/>
    <n v="-0.66443264812232217"/>
    <n v="-1.5025765057952249"/>
    <x v="3"/>
    <n v="1"/>
    <x v="0"/>
  </r>
  <r>
    <s v="df64daffae7b53bde126d2104567e3721f4d4f5b"/>
    <s v="70970332a347d67b0bd9e831e2e73202d3d1dec1"/>
    <s v="ACTIVO"/>
    <s v="a1568956b7a009c0968355838744514999f72b98"/>
    <n v="84"/>
    <s v="STEPWAY"/>
    <n v="2020"/>
    <s v="NUEVO STEPWAY PH2"/>
    <s v="2e892f86d188d01ec5691b7918003dc271108083"/>
    <s v="NUEVO"/>
    <n v="84"/>
    <d v="2020-02-01T00:00:00"/>
    <d v="2027-02-01T00:00:00"/>
    <m/>
    <n v="48090000"/>
    <n v="48090000"/>
    <n v="0"/>
    <n v="1064336"/>
    <s v="0b9e5ef7ecdb21c3df2e91f8c180559e4790ebd3"/>
    <n v="-2.099599529437854"/>
    <n v="1.2009447865714571"/>
    <n v="0.56516632981038883"/>
    <n v="-7.2230106875994182E-2"/>
    <n v="0.58581618390063472"/>
    <x v="0"/>
    <n v="1"/>
    <x v="0"/>
  </r>
  <r>
    <s v="d1e4a4ae1fdb73b42a6fd754b90364fc65688157"/>
    <s v="0437be6f66fdf147e461ba2e1dbafb1fcfab0b20"/>
    <s v="ACTIVO"/>
    <s v="7e0444902279ad565232444edcf9ba6203b30467"/>
    <n v="49"/>
    <s v="CAPTUR"/>
    <n v="2021"/>
    <s v="CAPTUR Servicio Publico"/>
    <s v="2e892f86d188d01ec5691b7918003dc271108083"/>
    <s v="NUEVO"/>
    <n v="60"/>
    <d v="2020-07-30T00:00:00"/>
    <d v="2025-07-30T00:00:00"/>
    <m/>
    <n v="63195419"/>
    <n v="55476155"/>
    <n v="7719264"/>
    <n v="1553043"/>
    <s v="f248186f337874bbfd7745580f6a68009b7211aa"/>
    <n v="0.1077120410853462"/>
    <n v="0.69937464910189551"/>
    <n v="0.16994387989697479"/>
    <n v="-0.38002368194078978"/>
    <n v="0.97255557088134947"/>
    <x v="3"/>
    <n v="0.87785089295792151"/>
    <x v="0"/>
  </r>
  <r>
    <s v="6bdd93e0fb0eb048394f3290f43b1a7400821684"/>
    <s v="52299c973ad0813ebf644e5ab500966af1fb46cf"/>
    <s v="ACTIVO"/>
    <s v="4e1190aa82af7ee632c07829c8dfee03b1fb6d7c"/>
    <n v="62"/>
    <s v="DUSTER"/>
    <n v="2021"/>
    <s v="DUSTER Servicio PÃºblico"/>
    <s v="2e892f86d188d01ec5691b7918003dc271108083"/>
    <s v="NUEVO"/>
    <n v="72"/>
    <d v="2021-01-03T00:00:00"/>
    <d v="2027-01-03T00:00:00"/>
    <m/>
    <n v="69775329"/>
    <n v="69775329"/>
    <n v="0"/>
    <n v="1703691"/>
    <s v="1a54234f7c81795f4271e355943d9c170a12a279"/>
    <n v="-0.1469777555134846"/>
    <n v="1.2009447865714571"/>
    <n v="0.13042163490563341"/>
    <n v="-0.12510768080647519"/>
    <n v="-0.65174985443765243"/>
    <x v="1"/>
    <n v="1"/>
    <x v="0"/>
  </r>
  <r>
    <s v="55df131020b26ec55585ecdb9a7e7d0505c544b7"/>
    <s v="e1f482b8c72dab1c6d0496938e4ffc78fdb27dc1"/>
    <s v="ACTIVO"/>
    <s v="a77c76312e7298e8d8cbf37d37191bb75af8eded"/>
    <n v="60"/>
    <s v="LOGAN"/>
    <n v="2021"/>
    <s v="NUEVO LOGAN PH2"/>
    <s v="2e892f86d188d01ec5691b7918003dc271108083"/>
    <s v="NUEVO"/>
    <n v="84"/>
    <d v="2021-01-18T00:00:00"/>
    <d v="2028-01-18T00:00:00"/>
    <m/>
    <n v="47640000"/>
    <n v="39712000"/>
    <n v="7928000"/>
    <n v="900673"/>
    <s v="10b38286d0ce07306e01a8d181c6bb54393382de"/>
    <n v="-1.2263773696704341"/>
    <n v="0.51761041886433201"/>
    <n v="0.2094661248883162"/>
    <n v="-0.60347122705375833"/>
    <n v="4.4381042127634142E-2"/>
    <x v="0"/>
    <n v="0.8335852225020991"/>
    <x v="0"/>
  </r>
  <r>
    <s v="5f25f000bfb4252592520fabe4e119aad98c1f1c"/>
    <s v="a4af8cbb39787c15735edb72f7dcdd4caa657c56"/>
    <s v="ACTIVO"/>
    <s v="b03c331a519e3fb6e210c57f6f7646420773acf4"/>
    <n v="87"/>
    <s v="STEPWAY"/>
    <n v="2020"/>
    <s v="NUEVO STEPWAY PH2"/>
    <s v="2e892f86d188d01ec5691b7918003dc271108083"/>
    <s v="NUEVO"/>
    <n v="84"/>
    <d v="2020-01-29T00:00:00"/>
    <d v="2027-01-29T00:00:00"/>
    <m/>
    <n v="52390000"/>
    <n v="52390000"/>
    <n v="0"/>
    <n v="1159504"/>
    <s v="bcea55f18d716a78cffe6d51a537622fc3feb487"/>
    <n v="-1.4325548240599639"/>
    <n v="1.2009447865714571"/>
    <n v="0.56516632981038883"/>
    <n v="0.29918609332835988"/>
    <n v="0.35377255171220601"/>
    <x v="0"/>
    <n v="1"/>
    <x v="0"/>
  </r>
  <r>
    <s v="4524a34d994e0431280c4cb6da1e8727982f92cf"/>
    <s v="91877df6e099a5fa9550f75dd50e9913cbe985a2"/>
    <s v="ACTIVO"/>
    <s v="332374b2b7921de83a34fd882bfb4141e02b091c"/>
    <n v="291"/>
    <s v="STEPWAY"/>
    <n v="2022"/>
    <s v="NUEVO STEPWAY PH2"/>
    <s v="2e892f86d188d01ec5691b7918003dc271108083"/>
    <s v="NUEVO"/>
    <n v="60"/>
    <d v="2021-11-25T00:00:00"/>
    <d v="2026-11-25T00:00:00"/>
    <m/>
    <n v="63200000"/>
    <n v="25880000"/>
    <n v="37320000"/>
    <n v="652301"/>
    <s v="a69f010680fca3bb97470fe907d42f1759ba6938"/>
    <n v="0.8111410031202122"/>
    <n v="-1.223799428450002"/>
    <n v="-1.094767959825949"/>
    <n v="-0.71589631218220728"/>
    <n v="-0.18766259006079469"/>
    <x v="3"/>
    <n v="0.40949367088607597"/>
    <x v="4"/>
  </r>
  <r>
    <s v="699ea6b263441990a25207f3ba596dfe557893a0"/>
    <s v="89759676feef911ec65bd39ccfddab383628cc28"/>
    <s v="ACTIVO"/>
    <s v="8517dd17a270cf8ac588592ed39cd87a2bb0c799"/>
    <n v="60"/>
    <s v="STEPWAY"/>
    <n v="2019"/>
    <s v="NUEVO STEPWAY"/>
    <s v="2e892f86d188d01ec5691b7918003dc271108083"/>
    <s v="NUEVO"/>
    <n v="72"/>
    <d v="2019-01-31T00:00:00"/>
    <d v="2025-01-31T00:00:00"/>
    <m/>
    <n v="45990000"/>
    <n v="22995000"/>
    <n v="22995000"/>
    <n v="566278"/>
    <s v="10b38286d0ce07306e01a8d181c6bb54393382de"/>
    <n v="0.78688483201556159"/>
    <n v="-0.85216124758390532"/>
    <n v="0.32803285986234038"/>
    <n v="0.25770343810146967"/>
    <n v="0.19907679691992"/>
    <x v="1"/>
    <n v="0.5"/>
    <x v="4"/>
  </r>
  <r>
    <s v="f942dab12b4573e3d1972c326e278c9f8e7621a5"/>
    <s v="cf355f0c4aac66ec0475b78876767274653e0e68"/>
    <s v="ACTIVO"/>
    <s v="326bc2b0b0799eff92891e858f0137cd54c140d7"/>
    <n v="166872296"/>
    <s v="USADOS"/>
    <n v="2017"/>
    <s v="USADOS MM"/>
    <m/>
    <s v="USADO"/>
    <n v="84"/>
    <d v="2021-05-31T00:00:00"/>
    <d v="2028-05-31T00:00:00"/>
    <m/>
    <n v="34900000"/>
    <n v="34900000"/>
    <n v="0"/>
    <n v="838713"/>
    <s v="a69f010680fca3bb97470fe907d42f1759ba6938"/>
    <n v="-1.0323280008332301"/>
    <n v="1.2009447865714571"/>
    <n v="0.99991102471514426"/>
    <n v="-0.80906567077251312"/>
    <n v="-1.1931849962106531"/>
    <x v="0"/>
    <n v="1"/>
    <x v="0"/>
  </r>
  <r>
    <s v="3eeb3a747259b905902cde6b5052963407425246"/>
    <s v="cb2ec39daad5a16584a816c92e5797278708ce41"/>
    <s v="ACTIVO"/>
    <s v="124edca39b8159aadaf3c08b9fe65fc5e651b829"/>
    <n v="38"/>
    <s v="SANDERO"/>
    <n v="2022"/>
    <s v="NUEVO SANDERO PH2"/>
    <s v="2e892f86d188d01ec5691b7918003dc271108083"/>
    <s v="NUEVO"/>
    <n v="60"/>
    <d v="2021-09-16T00:00:00"/>
    <d v="2026-09-16T00:00:00"/>
    <m/>
    <n v="47050000"/>
    <n v="42495000"/>
    <n v="4555000"/>
    <n v="1106017"/>
    <s v="6c550d414bb09bd547019a2ec66a819b1667356e"/>
    <n v="-0.47443606542626698"/>
    <n v="0.80341458527166165"/>
    <n v="0.48612183982770601"/>
    <n v="0.1736056721363107"/>
    <n v="0.19907679691992"/>
    <x v="3"/>
    <n v="0.90318809776833153"/>
    <x v="0"/>
  </r>
  <r>
    <s v="ea5b0ba324935d96896ffd9aea13bbb96ddfde28"/>
    <s v="b041d8d898a2ae106fb9c3a314f5e679f8ebf8fc"/>
    <s v="ACTIVO"/>
    <s v="124edca39b8159aadaf3c08b9fe65fc5e651b829"/>
    <n v="27"/>
    <s v="OROCH"/>
    <n v="2022"/>
    <s v="OROCH"/>
    <s v="aa53c8567ff812605778a953828db0859dac88bf"/>
    <s v="NUEVO"/>
    <n v="48"/>
    <d v="2021-08-26T00:00:00"/>
    <d v="2025-08-26T00:00:00"/>
    <m/>
    <n v="73397200"/>
    <n v="23397200"/>
    <n v="50000000"/>
    <n v="695484"/>
    <s v="2141bd06ec949dc96e6cd2fa75a8353e56eae24c"/>
    <n v="1.068735666674399E-2"/>
    <n v="-1.5963091061592769"/>
    <n v="-0.81811224488655909"/>
    <n v="0.1519197465201155"/>
    <n v="0.74051193869292065"/>
    <x v="5"/>
    <n v="0.31877510313744939"/>
    <x v="1"/>
  </r>
  <r>
    <s v="0e4c8b7dbf6e5884171c9c7ad7d275acabef0ccb"/>
    <s v="9052defb05667186396a6353e31d7a3f0af5197c"/>
    <s v="ACTIVO"/>
    <s v="1e37c6928f415c93f35587957257b25f2220204d"/>
    <n v="87"/>
    <s v="STEPWAY"/>
    <n v="2020"/>
    <s v="NUEVO STEPWAY"/>
    <s v="2e892f86d188d01ec5691b7918003dc271108083"/>
    <s v="NUEVO"/>
    <n v="72"/>
    <d v="2019-04-29T00:00:00"/>
    <d v="2025-04-29T00:00:00"/>
    <m/>
    <n v="42691837"/>
    <n v="36691837"/>
    <n v="6000000"/>
    <n v="863139"/>
    <s v="bcea55f18d716a78cffe6d51a537622fc3feb487"/>
    <n v="-1.3568814437906571E-2"/>
    <n v="0.62384916030772042"/>
    <n v="0.28851061487099899"/>
    <n v="0.1636485603715512"/>
    <n v="4.4381042127634142E-2"/>
    <x v="1"/>
    <n v="0.85945790995126303"/>
    <x v="0"/>
  </r>
  <r>
    <s v="b3e08d0f4c42e70113f3475b0e5c052bca2e0508"/>
    <s v="f847294b9a8a79913fd187f98db581547b7c8ee0"/>
    <s v="ACTIVO"/>
    <s v="4db898134df57de25ee14fc3156c0fe345e0de51"/>
    <n v="48"/>
    <s v="SANDERO"/>
    <n v="2019"/>
    <s v="NUEVO SANDERO"/>
    <m/>
    <s v="NUEVO"/>
    <n v="84"/>
    <d v="2018-10-23T00:00:00"/>
    <d v="2025-10-23T00:00:00"/>
    <m/>
    <n v="33000000"/>
    <n v="33000000"/>
    <n v="0"/>
    <n v="710508"/>
    <s v="cafe2aba4c008cb02fee6101be7ab38b6a34f37b"/>
    <n v="-0.6684854342634714"/>
    <n v="1.2009447865714571"/>
    <n v="0.2094661248883162"/>
    <n v="0.36893931218148079"/>
    <n v="0.35377255171220601"/>
    <x v="0"/>
    <n v="1"/>
    <x v="0"/>
  </r>
  <r>
    <s v="9814296decb977ba99a7827fab5f1e6a0e2fb336"/>
    <s v="3e02e48eca1f521a8298edc22368813bdea67286"/>
    <s v="ACTIVO"/>
    <s v="a1568956b7a009c0968355838744514999f72b98"/>
    <n v="46"/>
    <s v="STEPWAY"/>
    <n v="2020"/>
    <s v="NUEVO STEPWAY PH2"/>
    <s v="2e892f86d188d01ec5691b7918003dc271108083"/>
    <s v="NUEVO"/>
    <n v="84"/>
    <d v="2019-12-26T00:00:00"/>
    <d v="2026-12-26T00:00:00"/>
    <m/>
    <n v="51290000"/>
    <n v="33290000"/>
    <n v="18000000"/>
    <n v="680673"/>
    <s v="d5dc515a8564af9c1f984f09918a2ce99eeb6f02"/>
    <n v="4.7071613323719813E-2"/>
    <n v="-0.24011228555942701"/>
    <n v="0.52564408481904745"/>
    <n v="-0.4899946709229509"/>
    <n v="-0.96114136402222416"/>
    <x v="0"/>
    <n v="0.64905439656853192"/>
    <x v="2"/>
  </r>
  <r>
    <s v="3b931112db9427d981f8371d1c617107f9a250d3"/>
    <s v="4c3d68b91e3988f9ddd8fdd70fc14415092009dc"/>
    <s v="ACTIVO"/>
    <s v="a77c76312e7298e8d8cbf37d37191bb75af8eded"/>
    <n v="220"/>
    <s v="LOGAN"/>
    <n v="2021"/>
    <s v="NUEVO LOGAN PH2"/>
    <s v="2e892f86d188d01ec5691b7918003dc271108083"/>
    <s v="NUEVO"/>
    <n v="84"/>
    <d v="2020-04-09T00:00:00"/>
    <d v="2027-04-09T00:00:00"/>
    <m/>
    <n v="39134350"/>
    <n v="36634350"/>
    <n v="2500000"/>
    <n v="793652"/>
    <s v="d5dc515a8564af9c1f984f09918a2ce99eeb6f02"/>
    <n v="-2.0268310161239018"/>
    <n v="0.93862970606604879"/>
    <n v="0.56516632981038883"/>
    <n v="-0.42962702561929228"/>
    <n v="-0.49705409964536651"/>
    <x v="0"/>
    <n v="0.93611750290984774"/>
    <x v="0"/>
  </r>
  <r>
    <s v="4396a74c6a3fb5633bfcae6f887bc4aa90436c71"/>
    <s v="b7313413044c99241273b32f3c053aedba7c36f0"/>
    <s v="ACTIVO"/>
    <s v="4ed602eda8bf7f8f674b77a7266776acb1f1dd2a"/>
    <n v="38"/>
    <s v="KWID"/>
    <n v="2020"/>
    <s v="KWID"/>
    <s v="2e892f86d188d01ec5691b7918003dc271108083"/>
    <s v="NUEVO"/>
    <n v="72"/>
    <d v="2019-09-20T00:00:00"/>
    <d v="2025-09-20T00:00:00"/>
    <m/>
    <n v="33640000"/>
    <n v="27640000"/>
    <n v="6000000"/>
    <n v="609121"/>
    <s v="76c9cd8386f602314b92c098d88f738459249279"/>
    <n v="1.126471227480669"/>
    <n v="0.46856451279427641"/>
    <n v="0.36904481683414059"/>
    <n v="-0.1582980533556736"/>
    <n v="1.978077977031208"/>
    <x v="1"/>
    <n v="0.821640903686088"/>
    <x v="0"/>
  </r>
  <r>
    <s v="514cbdbddd62c229a312f8c587514df74299a0fc"/>
    <s v="02560c497a438017b1a42121e8c760dc9cc6764d"/>
    <s v="ACTIVO"/>
    <s v="124edca39b8159aadaf3c08b9fe65fc5e651b829"/>
    <n v="291"/>
    <s v="LOGAN"/>
    <n v="2022"/>
    <s v="NUEVO LOGAN PH2"/>
    <s v="2e892f86d188d01ec5691b7918003dc271108083"/>
    <s v="NUEVO"/>
    <n v="60"/>
    <d v="2021-08-30T00:00:00"/>
    <d v="2026-08-30T00:00:00"/>
    <m/>
    <n v="50180000"/>
    <n v="30180000"/>
    <n v="20000000"/>
    <n v="775035"/>
    <s v="c4635272f238ecd586953b535745e7ed186b29b1"/>
    <n v="-1.250633540775085"/>
    <n v="-0.43564830562094048"/>
    <n v="-0.7785899998952176"/>
    <n v="0.35149378856217112"/>
    <n v="-1.657272260587511"/>
    <x v="3"/>
    <n v="0.60143483459545632"/>
    <x v="2"/>
  </r>
  <r>
    <s v="979ffd448c39eedcb2071b7f48f8fc41dad7d19e"/>
    <s v="d4fc3564b2f68c4571f9c69123259d3e2147f25c"/>
    <s v="ACTIVO"/>
    <s v="199c6dec4e012c479e3865ff88b5346ccb60b104"/>
    <n v="241"/>
    <s v="DUSTER"/>
    <n v="2021"/>
    <s v="DUSTER"/>
    <s v="2e892f86d188d01ec5691b7918003dc271108083"/>
    <s v="NUEVO"/>
    <n v="84"/>
    <d v="2021-01-25T00:00:00"/>
    <d v="2028-01-25T00:00:00"/>
    <m/>
    <n v="66080000"/>
    <n v="68080000"/>
    <n v="0"/>
    <n v="1484097"/>
    <s v="c36fae75981762fd8cd742d3ffe18d4e21879c91"/>
    <n v="-4.9953071094882402E-2"/>
    <n v="1.325224812852047"/>
    <n v="0.6442108197930716"/>
    <n v="0.73787951059366463"/>
    <n v="0.19907679691992"/>
    <x v="0"/>
    <n v="1.0302663438256658"/>
    <x v="0"/>
  </r>
  <r>
    <s v="6e187072c356fcfa29d9a43b76ca763cfde621e7"/>
    <s v="59d808fcb90996e4f298fbf8ea13c6221e853c90"/>
    <s v="ACTIVO"/>
    <s v="3a0535153a5f5fc7c8dcca47c9a725208db375aa"/>
    <n v="61"/>
    <s v="SANDERO"/>
    <n v="2022"/>
    <s v="NUEVO SANDERO PH2"/>
    <s v="2e892f86d188d01ec5691b7918003dc271108083"/>
    <s v="NUEVO"/>
    <n v="72"/>
    <d v="2021-08-30T00:00:00"/>
    <d v="2027-08-30T00:00:00"/>
    <m/>
    <n v="45990000"/>
    <n v="32193000"/>
    <n v="13797000"/>
    <n v="760669"/>
    <s v="9659fb85b885d6b16d4aadcd72528889806a6146"/>
    <n v="0.2168648110562737"/>
    <n v="-3.091883392176074E-2"/>
    <n v="-0.1067118350424142"/>
    <n v="-0.67739548002513705"/>
    <n v="1.2045992030697781"/>
    <x v="1"/>
    <n v="0.7"/>
    <x v="2"/>
  </r>
  <r>
    <s v="a1afe28264dabd19c9deb8f490d3226a5cf781a7"/>
    <s v="44765825d046808f0c5e7c7ec9a368876e036bac"/>
    <s v="ACTIVO"/>
    <s v="f92259594cc36db09951704e2e59eef51308995c"/>
    <n v="291"/>
    <s v="SANDERO"/>
    <n v="2020"/>
    <s v="NUEVO SANDERO"/>
    <s v="2e892f86d188d01ec5691b7918003dc271108083"/>
    <s v="NUEVO"/>
    <n v="72"/>
    <d v="2019-09-30T00:00:00"/>
    <d v="2025-09-30T00:00:00"/>
    <m/>
    <n v="39690000"/>
    <n v="27783000"/>
    <n v="11907000"/>
    <n v="613262"/>
    <s v="8dd2e3893a694ae60c11d740aa9e097857f3681c"/>
    <n v="-0.15910584106580991"/>
    <n v="-3.091883392176074E-2"/>
    <n v="-0.22527857001643839"/>
    <n v="0.34121705350976278"/>
    <n v="-0.57440197704150942"/>
    <x v="1"/>
    <n v="0.7"/>
    <x v="2"/>
  </r>
  <r>
    <s v="6a152c185dc89b3354e8c3c07ed03a7b27a354a5"/>
    <s v="69cc8b999a72201793aeb65518de094b405441db"/>
    <s v="ACTIVO"/>
    <s v="f747a35bf3d8e23584b9741a99ad978d61d8bb9c"/>
    <n v="59"/>
    <s v="KWID"/>
    <n v="2022"/>
    <s v="KWID"/>
    <s v="2e892f86d188d01ec5691b7918003dc271108083"/>
    <s v="NUEVO"/>
    <n v="72"/>
    <d v="2021-01-12T00:00:00"/>
    <d v="2027-01-12T00:00:00"/>
    <m/>
    <n v="48040000"/>
    <n v="49290000"/>
    <n v="0"/>
    <n v="1166000"/>
    <s v="6c55b3ba21e9cb7dc2512cad991949cb9fc0980d"/>
    <n v="-1.4325548240599639"/>
    <n v="1.3077883562090169"/>
    <n v="-0.34384530499046262"/>
    <n v="1.026151172332473"/>
    <n v="-0.1103147126646518"/>
    <x v="1"/>
    <n v="1.0260199833472106"/>
    <x v="0"/>
  </r>
  <r>
    <s v="44f8f7e80eb296501f7c0a269174f031d7c9639b"/>
    <s v="6d0548cea0dc1e60987c3f5b6c23e3269487021e"/>
    <s v="ACTIVO"/>
    <s v="b015fc4d0ad8050efb8f4d92b7490b29a1fa8737"/>
    <n v="236"/>
    <s v="STEPWAY"/>
    <n v="2022"/>
    <s v="NUEVO STEPWAY PH2"/>
    <s v="2e892f86d188d01ec5691b7918003dc271108083"/>
    <s v="NUEVO"/>
    <n v="84"/>
    <d v="2021-04-10T00:00:00"/>
    <d v="2028-04-10T00:00:00"/>
    <m/>
    <n v="66245000"/>
    <n v="48245000"/>
    <n v="18000000"/>
    <n v="975054"/>
    <s v="2a8b6c4fae0c9fc78fa226ee1e1ec2050ca4d295"/>
    <n v="9.5583955533020917E-2"/>
    <n v="8.5210508820788344E-2"/>
    <n v="-0.30432305999912118"/>
    <n v="0.4909497769021382"/>
    <n v="-3.2966835268508812E-2"/>
    <x v="0"/>
    <n v="0.72828137972677187"/>
    <x v="2"/>
  </r>
  <r>
    <s v="2950f5a3ac3465d5220ce0d3c34d861e78100e6e"/>
    <s v="5f0929f7fe8a3b7132fabf7fc6efd93ada63d26b"/>
    <s v="ACTIVO"/>
    <s v="ac4cf0c7abcdae09914607ba0408545023141170"/>
    <n v="27"/>
    <s v="KWID"/>
    <n v="2021"/>
    <s v="KWID"/>
    <s v="2e892f86d188d01ec5691b7918003dc271108083"/>
    <s v="NUEVO"/>
    <n v="84"/>
    <d v="2020-09-11T00:00:00"/>
    <d v="2027-09-11T00:00:00"/>
    <m/>
    <n v="36350000"/>
    <n v="36350000"/>
    <n v="0"/>
    <n v="782597"/>
    <s v="7c3432678acd67d2308be56e34c36d19376809f3"/>
    <n v="-2.1117276149901789"/>
    <n v="1.2009447865714571"/>
    <n v="0.48612183982770601"/>
    <n v="-0.49551223845552972"/>
    <n v="-0.57440197704150942"/>
    <x v="0"/>
    <n v="1"/>
    <x v="0"/>
  </r>
  <r>
    <s v="5702c921163a187e5e0a6a3f7ad2dd1abcd84297"/>
    <s v="b346eafa2612d1f834945a4052c648451f729635"/>
    <s v="ACTIVO"/>
    <s v="a77c76312e7298e8d8cbf37d37191bb75af8eded"/>
    <n v="49"/>
    <s v="SANDERO"/>
    <n v="2021"/>
    <s v="NUEVO SANDERO PH2"/>
    <s v="2e892f86d188d01ec5691b7918003dc271108083"/>
    <s v="NUEVO"/>
    <n v="84"/>
    <d v="2020-10-20T00:00:00"/>
    <d v="2027-10-20T00:00:00"/>
    <m/>
    <n v="50578000"/>
    <n v="50578000"/>
    <n v="0"/>
    <n v="1133630"/>
    <s v="87e15bf1cdf86c075c8ab551c1cd6cdf48f66158"/>
    <n v="-0.24400243993208681"/>
    <n v="1.2009447865714571"/>
    <n v="0.99991102471514426"/>
    <n v="-0.30471007997450172"/>
    <n v="-1.0384892414183671"/>
    <x v="0"/>
    <n v="1"/>
    <x v="0"/>
  </r>
  <r>
    <s v="05c4113e7ca809578a9d13e7638352a949e51a4f"/>
    <s v="90c0b69b4ed77c6807e9530cd48b8739b6573a76"/>
    <s v="ACTIVO"/>
    <s v="c93985e1a5aff2af18ae43ce6da3c9e318eea67e"/>
    <n v="1242909"/>
    <s v="USADOS"/>
    <n v="2019"/>
    <s v="USADOS MM"/>
    <m/>
    <s v="USADO"/>
    <n v="72"/>
    <d v="2020-10-28T00:00:00"/>
    <d v="2026-10-28T00:00:00"/>
    <m/>
    <n v="31900000"/>
    <n v="31900000"/>
    <n v="0"/>
    <n v="768857"/>
    <s v="fcf722aea3c22b52a122e035c1f7a1b70c8dd6d4"/>
    <n v="-1.4446829096122891"/>
    <n v="1.2009447865714571"/>
    <n v="0.92086653473246149"/>
    <n v="-0.77710168248900757"/>
    <n v="-0.57440197704150942"/>
    <x v="1"/>
    <n v="1"/>
    <x v="0"/>
  </r>
  <r>
    <s v="b9bf9d233b10361717104a5fbb5da45943798037"/>
    <s v="d20e69b652d226966a341310d64b74ed037a369d"/>
    <s v="ACTIVO"/>
    <s v="199c6dec4e012c479e3865ff88b5346ccb60b104"/>
    <n v="46"/>
    <s v="STEPWAY"/>
    <n v="2021"/>
    <s v="NUEVO STEPWAY PH2"/>
    <s v="2e892f86d188d01ec5691b7918003dc271108083"/>
    <s v="NUEVO"/>
    <n v="84"/>
    <d v="2021-05-04T00:00:00"/>
    <d v="2028-05-04T00:00:00"/>
    <m/>
    <n v="56150000"/>
    <n v="45486000"/>
    <n v="10664000"/>
    <n v="913420"/>
    <s v="7e550c4e4136820a2fa73809cb7d39457dab78e5"/>
    <n v="0.62921971983533309"/>
    <n v="0.42109357559255062"/>
    <n v="-0.38336754998180411"/>
    <n v="0.31101381448999232"/>
    <n v="0.74051193869292065"/>
    <x v="0"/>
    <n v="0.81008014247551197"/>
    <x v="0"/>
  </r>
  <r>
    <s v="fedd8661519d6ce280be30d78acb9622321dd71c"/>
    <s v="d875fea9eeda748688fc2ab1fe8c653225a129ee"/>
    <s v="ACTIVO"/>
    <s v="f92259594cc36db09951704e2e59eef51308995c"/>
    <n v="59"/>
    <s v="SANDERO"/>
    <n v="2020"/>
    <s v="NUEVO SANDERO"/>
    <s v="2e892f86d188d01ec5691b7918003dc271108083"/>
    <s v="NUEVO"/>
    <n v="72"/>
    <d v="2019-07-31T00:00:00"/>
    <d v="2025-07-31T00:00:00"/>
    <m/>
    <n v="37990000"/>
    <n v="26593000"/>
    <n v="11397000"/>
    <n v="620678"/>
    <s v="dc07912f5d15c97d02d6d510bd9579fe85bc5dde"/>
    <n v="0.33814566657952638"/>
    <n v="-3.091883392176074E-2"/>
    <n v="0.56516632981038883"/>
    <n v="-0.40360145879228942"/>
    <n v="-1.270532873606796"/>
    <x v="1"/>
    <n v="0.7"/>
    <x v="2"/>
  </r>
  <r>
    <s v="546f87c8c1a3e1b9c1365ca65f8406f4b9fa92d5"/>
    <s v="4fab72ff92254d9c21becebebcecdf25b52dca51"/>
    <s v="ACTIVO"/>
    <s v="f92259594cc36db09951704e2e59eef51308995c"/>
    <n v="62"/>
    <s v="STEPWAY"/>
    <n v="2020"/>
    <s v="NUEVO STEPWAY"/>
    <s v="2e892f86d188d01ec5691b7918003dc271108083"/>
    <s v="NUEVO"/>
    <n v="72"/>
    <d v="2019-08-07T00:00:00"/>
    <d v="2025-08-07T00:00:00"/>
    <m/>
    <n v="48325000"/>
    <n v="28325000"/>
    <n v="20000000"/>
    <n v="661103"/>
    <s v="f99cba83470b6744b02cb8a0d0c03e84221970cc"/>
    <n v="-0.25613052548441212"/>
    <n v="-0.49847045121880701"/>
    <n v="0.56516632981038883"/>
    <n v="-0.7397933804176301"/>
    <n v="-0.88379348662608126"/>
    <x v="1"/>
    <n v="0.58613554061045003"/>
    <x v="4"/>
  </r>
  <r>
    <s v="d2da51794c817b2f82bdafc330194ee1330876aa"/>
    <s v="29823c09779fa47e687022da82ab76c6e463b575"/>
    <s v="ACTIVO"/>
    <s v="c68c074cfeb538be28c92667e7af1fc11090b603"/>
    <n v="50"/>
    <s v="KWID"/>
    <n v="2021"/>
    <s v="KWID"/>
    <s v="2e892f86d188d01ec5691b7918003dc271108083"/>
    <s v="NUEVO"/>
    <n v="84"/>
    <d v="2021-02-18T00:00:00"/>
    <d v="2028-02-18T00:00:00"/>
    <m/>
    <n v="37150000"/>
    <n v="30150000"/>
    <n v="7000000"/>
    <n v="665960"/>
    <s v="2b6df99bd30f7bb1ed920f30ad5b5072040c5336"/>
    <n v="-0.93530331641462749"/>
    <n v="0.42723053413067402"/>
    <n v="-0.1462340800337556"/>
    <n v="-0.95454703934506169"/>
    <n v="-1.3478807510029389"/>
    <x v="0"/>
    <n v="0.81157469717362041"/>
    <x v="0"/>
  </r>
  <r>
    <s v="be86eecb385908243689119c67b387450c285aa5"/>
    <s v="13308ea252816ea1f663b0e2952fa74470a5e644"/>
    <s v="ACTIVO"/>
    <s v="a77c76312e7298e8d8cbf37d37191bb75af8eded"/>
    <n v="15"/>
    <s v="STEPWAY"/>
    <n v="2021"/>
    <s v="NUEVO STEPWAY PH2"/>
    <s v="2e892f86d188d01ec5691b7918003dc271108083"/>
    <s v="NUEVO"/>
    <n v="84"/>
    <d v="2020-10-22T00:00:00"/>
    <d v="2027-10-22T00:00:00"/>
    <m/>
    <n v="54990000"/>
    <n v="54990000"/>
    <n v="0"/>
    <n v="1232518"/>
    <s v="930702ec2c3e72d456d907ad7e50a046ee285aa5"/>
    <n v="-2.0389591016762281"/>
    <n v="1.2009447865714571"/>
    <n v="0.99991102471514426"/>
    <n v="-8.9038717633000419E-3"/>
    <n v="0.19907679691992"/>
    <x v="0"/>
    <n v="1"/>
    <x v="0"/>
  </r>
  <r>
    <s v="b176b3d213fc2481807b11a170747007d45754af"/>
    <s v="95fa95df8b12af18bc6d0f3c5163bd6056826fea"/>
    <s v="ACTIVO"/>
    <s v="ac4cf0c7abcdae09914607ba0408545023141170"/>
    <n v="38"/>
    <s v="KWID"/>
    <n v="2021"/>
    <s v="KWID"/>
    <s v="2e892f86d188d01ec5691b7918003dc271108083"/>
    <s v="NUEVO"/>
    <n v="84"/>
    <d v="2020-04-11T00:00:00"/>
    <d v="2027-04-11T00:00:00"/>
    <m/>
    <n v="39250000"/>
    <n v="39250000"/>
    <n v="0"/>
    <n v="885138"/>
    <s v="76c9cd8386f602314b92c098d88f738459249279"/>
    <n v="-0.48656415097859229"/>
    <n v="1.2009447865714571"/>
    <n v="1.078955514697826"/>
    <n v="0.16862711625393101"/>
    <n v="-1.1931849962106531"/>
    <x v="0"/>
    <n v="1"/>
    <x v="0"/>
  </r>
  <r>
    <s v="e73fc99002eee93d507bac3ee136f73cabde7ea0"/>
    <s v="b9bb06c59c8e9dc00014f152ccebea150d1f82f6"/>
    <s v="ACTIVO"/>
    <s v="35bae1b135154e5d7f0554ed8f4b0beddfd2f456"/>
    <n v="60"/>
    <s v="OROCH"/>
    <n v="2020"/>
    <s v="OROCH Servicio Publico"/>
    <s v="aa53c8567ff812605778a953828db0859dac88bf"/>
    <s v="NUEVO"/>
    <n v="60"/>
    <d v="2019-09-04T00:00:00"/>
    <d v="2024-09-04T00:00:00"/>
    <m/>
    <n v="62880500"/>
    <n v="50304400"/>
    <n v="12576100"/>
    <n v="1251251"/>
    <s v="d7ba29214e26fca7c43eb9f199a80e049e060e7b"/>
    <n v="-2.0389591016762281"/>
    <n v="0.37970237290931202"/>
    <n v="-0.55309187887262035"/>
    <n v="0.14491890123831311"/>
    <n v="-0.34235834485308059"/>
    <x v="3"/>
    <n v="0.8"/>
    <x v="2"/>
  </r>
  <r>
    <s v="3077746d7d768bf91b87465087268e6f849a4322"/>
    <s v="c5fa11b8316f3842996e01afedecb1bb9a2d5d7a"/>
    <s v="ACTIVO"/>
    <s v="02c545bc207892307c338f64f9009d4a33c837fc"/>
    <n v="15"/>
    <s v="LOGAN"/>
    <n v="2020"/>
    <s v="NUEVO LOGAN PH2 Servicio Publico"/>
    <s v="2e892f86d188d01ec5691b7918003dc271108083"/>
    <s v="NUEVO"/>
    <n v="72"/>
    <d v="2020-03-20T00:00:00"/>
    <d v="2026-03-20T00:00:00"/>
    <m/>
    <n v="42924488"/>
    <n v="45235988"/>
    <n v="0"/>
    <n v="1093282"/>
    <s v="49e3e3431e014d9c5502f38bae86dc4337782419"/>
    <n v="-3.00920594586225"/>
    <n v="1.422065867757101"/>
    <n v="0.96038877972380288"/>
    <n v="-0.12977225576453949"/>
    <n v="-0.1103147126646518"/>
    <x v="1"/>
    <n v="1.0538503802305108"/>
    <x v="0"/>
  </r>
  <r>
    <s v="72ee12d100eb270bafc8e0261ae516dc1aba26b0"/>
    <s v="f066ca27385f94ad8baa1684a701aacf3c691a0e"/>
    <s v="ACTIVO"/>
    <s v="3442fd2b0a938d687196a2165725a50c271c2935"/>
    <n v="61"/>
    <s v="STEPWAY"/>
    <n v="2021"/>
    <s v="NUEVO STEPWAY PH2"/>
    <s v="2e892f86d188d01ec5691b7918003dc271108083"/>
    <s v="NUEVO"/>
    <n v="24"/>
    <d v="2020-05-03T00:00:00"/>
    <d v="2022-05-03T00:00:00"/>
    <m/>
    <n v="56518201"/>
    <n v="14000000"/>
    <n v="42518201"/>
    <n v="615533"/>
    <s v="d087e61ba1153cd65cef59d4319bb1223fff39d1"/>
    <n v="-1.2870177974320609"/>
    <n v="-1.8881264679976879"/>
    <n v="-4.4146365390986242"/>
    <n v="1.21347166073309"/>
    <n v="0.97255557088134947"/>
    <x v="2"/>
    <n v="0.24770781362980751"/>
    <x v="1"/>
  </r>
  <r>
    <s v="8316d1be025fd531877fe72bb443efb2ce577673"/>
    <s v="13a0bb7427847780cd85751c4005599cef879dc0"/>
    <s v="ACTIVO"/>
    <s v="1dba5f65a4ace50946aaf5539428c8ec727712e3"/>
    <n v="62"/>
    <s v="KWID"/>
    <n v="2022"/>
    <s v="KWID"/>
    <s v="2e892f86d188d01ec5691b7918003dc271108083"/>
    <s v="NUEVO"/>
    <n v="84"/>
    <d v="2021-05-26T00:00:00"/>
    <d v="2028-05-26T00:00:00"/>
    <m/>
    <n v="43330000"/>
    <n v="44690000"/>
    <n v="0"/>
    <n v="932398"/>
    <s v="1a54234f7c81795f4271e355943d9c170a12a279"/>
    <n v="-0.25613052548441212"/>
    <n v="1.329826587007704"/>
    <n v="9.0899389914291959E-2"/>
    <n v="2.1489798161532279"/>
    <n v="-1.0384892414183671"/>
    <x v="0"/>
    <n v="1.0313870297715209"/>
    <x v="0"/>
  </r>
  <r>
    <s v="68408de2b61aeae3261bdd8cc47e1d01de3b691d"/>
    <s v="9b4ec8728e6ff30611bc24a98023b0f6f4a3f858"/>
    <s v="ACTIVO"/>
    <s v="a28074112feb564958f2cd181cccc92c381d5ae1"/>
    <n v="38"/>
    <s v="CAPTUR"/>
    <n v="2020"/>
    <s v="CAPTUR"/>
    <s v="2e892f86d188d01ec5691b7918003dc271108083"/>
    <s v="NUEVO"/>
    <n v="60"/>
    <d v="2020-01-15T00:00:00"/>
    <d v="2025-01-15T00:00:00"/>
    <m/>
    <n v="67750000"/>
    <n v="20000000"/>
    <n v="47750000"/>
    <n v="495413"/>
    <s v="3a511fa6cc43568fab99dbdb57f653874780a34f"/>
    <n v="-0.19549009772278569"/>
    <n v="-1.6931013575146989"/>
    <n v="-0.62050101992985252"/>
    <n v="-0.90346174553223746"/>
    <n v="1.7460343448427791"/>
    <x v="3"/>
    <n v="0.29520295202952029"/>
    <x v="1"/>
  </r>
  <r>
    <s v="0cd0bb15e81df341a31470795a075eb215c372c2"/>
    <s v="4713be319dc24b3478c7fb946687cdda7f69b6f6"/>
    <s v="ACTIVO"/>
    <s v="a77c76312e7298e8d8cbf37d37191bb75af8eded"/>
    <n v="48"/>
    <s v="LOGAN"/>
    <n v="2021"/>
    <s v="NUEVO LOGAN PH2"/>
    <s v="2e892f86d188d01ec5691b7918003dc271108083"/>
    <s v="NUEVO"/>
    <n v="84"/>
    <d v="2020-02-12T00:00:00"/>
    <d v="2027-02-12T00:00:00"/>
    <m/>
    <n v="40400000"/>
    <n v="40400000"/>
    <n v="0"/>
    <n v="864371"/>
    <s v="33a4a5fc270bf1ce3ae20561056b2ba805df815d"/>
    <n v="-1.3355301396413619"/>
    <n v="1.2009447865714571"/>
    <n v="0.4070773498450232"/>
    <n v="-0.59763868288568778"/>
    <n v="-0.96114136402222416"/>
    <x v="0"/>
    <n v="1"/>
    <x v="0"/>
  </r>
  <r>
    <s v="56abbbc49dd41ab45dc1a3435bef6f52ce3aedac"/>
    <s v="50662e3eb277c2ba9138d93f300733ba2b9c4385"/>
    <s v="ACTIVO"/>
    <s v="44f5f8de4291a4a16492fe0b13036cffd8ffdb43"/>
    <n v="60"/>
    <s v="LOGAN"/>
    <n v="2021"/>
    <s v="NUEVO LOGAN PH2"/>
    <s v="2e892f86d188d01ec5691b7918003dc271108083"/>
    <s v="NUEVO"/>
    <n v="84"/>
    <d v="2020-06-30T00:00:00"/>
    <d v="2027-06-30T00:00:00"/>
    <m/>
    <n v="41170000"/>
    <n v="32936000"/>
    <n v="8234000"/>
    <n v="718128"/>
    <s v="6019fe68bce0ec80749a2a513966e9cdf050114d"/>
    <n v="-1.1172245996995069"/>
    <n v="0.37970237290931202"/>
    <n v="0.4070773498450232"/>
    <n v="-0.74755129809727972"/>
    <n v="0.58581618390063472"/>
    <x v="0"/>
    <n v="0.8"/>
    <x v="2"/>
  </r>
  <r>
    <s v="c99641a3c3b41c26c9cb541496af9eef8de13d48"/>
    <s v="1d9834143d4aef7bef8779c5b69ea97a065d366f"/>
    <s v="ACTIVO"/>
    <s v="a65c60e59165d9af643419b26154ffd93f642835"/>
    <n v="236"/>
    <s v="SANDERO"/>
    <n v="2018"/>
    <s v="NUEVO SANDERO"/>
    <m/>
    <s v="NUEVO"/>
    <n v="72"/>
    <d v="2018-05-28T00:00:00"/>
    <d v="2024-05-28T00:00:00"/>
    <m/>
    <n v="39490000"/>
    <n v="34821000"/>
    <n v="4669000"/>
    <n v="766177"/>
    <s v="b522c57b2ad5bc12ca374e891604193e50995d23"/>
    <n v="0.62921971983533309"/>
    <n v="0.71545721637791981"/>
    <n v="0.34804336772390682"/>
    <n v="-0.1420347708065664"/>
    <n v="0.19907679691992"/>
    <x v="1"/>
    <n v="0.88176753608508485"/>
    <x v="0"/>
  </r>
  <r>
    <s v="33c759571fb1fff6c1859f0be5ec4cc25b40305c"/>
    <s v="8382a245b53c3d0f0d4177ae1da4a1dbfb6b54b5"/>
    <s v="ACTIVO"/>
    <s v="b015fc4d0ad8050efb8f4d92b7490b29a1fa8737"/>
    <n v="38"/>
    <s v="LOGAN"/>
    <n v="2022"/>
    <s v="NUEVO LOGAN PH2"/>
    <s v="2e892f86d188d01ec5691b7918003dc271108083"/>
    <s v="NUEVO"/>
    <n v="84"/>
    <d v="2021-07-26T00:00:00"/>
    <d v="2028-07-26T00:00:00"/>
    <m/>
    <n v="53818600"/>
    <n v="39818600"/>
    <n v="14000000"/>
    <n v="799611"/>
    <s v="0ecf7fd5e950a6114b94bf321e523b459b81e5e8"/>
    <n v="-0.8018943753390495"/>
    <n v="0.132783055193269"/>
    <n v="-0.38336754998180411"/>
    <n v="-0.26284772688564872"/>
    <n v="-0.88379348662608126"/>
    <x v="0"/>
    <n v="0.73986688616946561"/>
    <x v="2"/>
  </r>
  <r>
    <s v="58e455cc116d352d47dbd3410430fdafaa8f16d1"/>
    <s v="e4792139637f7207329233c9d644b09144d698da"/>
    <s v="ACTIVO"/>
    <s v="1e37c6928f415c93f35587957257b25f2220204d"/>
    <n v="220"/>
    <s v="DUSTER"/>
    <n v="2020"/>
    <s v="DUSTER"/>
    <s v="2e892f86d188d01ec5691b7918003dc271108083"/>
    <s v="NUEVO"/>
    <n v="84"/>
    <d v="2019-05-20T00:00:00"/>
    <d v="2026-05-20T00:00:00"/>
    <m/>
    <n v="49990000"/>
    <n v="29990000"/>
    <n v="20000000"/>
    <n v="747641"/>
    <s v="ebf4ac199fb44d04fba10395de4b34ae8970a9fe"/>
    <n v="0.73837248980626058"/>
    <n v="-0.44186860343083351"/>
    <n v="0.28851061487099899"/>
    <n v="-0.50436742985165584"/>
    <n v="-1.1931849962106531"/>
    <x v="0"/>
    <n v="0.59991998399679936"/>
    <x v="4"/>
  </r>
  <r>
    <s v="bb5ecf41640379e06686350449de3d91aa299b37"/>
    <s v="39628575cbbb36035a7415b434f9cdd353dd2db8"/>
    <s v="ACTIVO"/>
    <s v="d19c40609c4807762585bd10be1ea09dc899fb2b"/>
    <n v="74"/>
    <s v="USADOS"/>
    <n v="2018"/>
    <s v="USADOS MM"/>
    <m/>
    <s v="USADO"/>
    <n v="72"/>
    <d v="2021-05-26T00:00:00"/>
    <d v="2027-05-26T00:00:00"/>
    <m/>
    <n v="50000000"/>
    <n v="40000000"/>
    <n v="10000000"/>
    <n v="979237"/>
    <s v="cfff2798968beabd4a75557f5efa4642e73d04b9"/>
    <n v="-1.978318673914601"/>
    <n v="0.37970237290931202"/>
    <n v="0.16994387989697479"/>
    <n v="9.9591141351598231E-2"/>
    <n v="0.43112042910834891"/>
    <x v="1"/>
    <n v="0.8"/>
    <x v="2"/>
  </r>
  <r>
    <s v="822cd3b7184c3f5770cc3d49d2da09972cb558d2"/>
    <s v="9f3fd747400341e52927f330059a9075e5fc7c3b"/>
    <s v="ACTIVO"/>
    <s v="f92259594cc36db09951704e2e59eef51308995c"/>
    <n v="59"/>
    <s v="LOGAN"/>
    <n v="2019"/>
    <s v="NUEVO LOGAN"/>
    <s v="2e892f86d188d01ec5691b7918003dc271108083"/>
    <s v="NUEVO"/>
    <n v="72"/>
    <d v="2019-07-29T00:00:00"/>
    <d v="2025-07-29T00:00:00"/>
    <m/>
    <n v="38750000"/>
    <n v="23750000"/>
    <n v="15000000"/>
    <n v="554324"/>
    <s v="dc07912f5d15c97d02d6d510bd9579fe85bc5dde"/>
    <n v="1.2962644252132229"/>
    <n v="-0.38855665922624288"/>
    <n v="0.56516632981038883"/>
    <n v="0.59180436625621102"/>
    <n v="0.19907679691992"/>
    <x v="1"/>
    <n v="0.61290322580645162"/>
    <x v="2"/>
  </r>
  <r>
    <s v="78f975af720707c735389abe8d7aff8372f6775c"/>
    <s v="85cb561451d33d341c9e9cbe77072c8bfaa4d199"/>
    <s v="ACTIVO"/>
    <s v="7f22d9d1b26328e8bc33183cd50a33df11a0448b"/>
    <n v="38"/>
    <s v="KWID"/>
    <n v="2022"/>
    <s v="KWID"/>
    <s v="2e892f86d188d01ec5691b7918003dc271108083"/>
    <s v="NUEVO"/>
    <n v="84"/>
    <d v="2021-08-23T00:00:00"/>
    <d v="2028-08-23T00:00:00"/>
    <m/>
    <n v="43750000"/>
    <n v="34750000"/>
    <n v="9000000"/>
    <n v="702313"/>
    <s v="e930ed8a49045100853f6396856eaf443e98b2ef"/>
    <n v="-1.1050965141471809"/>
    <n v="0.35623830394753619"/>
    <n v="-0.30432305999912118"/>
    <n v="-0.86610730884301657"/>
    <n v="0.19907679691992"/>
    <x v="0"/>
    <n v="0.79428571428571426"/>
    <x v="2"/>
  </r>
  <r>
    <s v="22024fa96ca2f259e8755addbe35c05d9717e39e"/>
    <s v="22fafbfcca2708ba534c74eb5a66ec4ad29445c0"/>
    <s v="ACTIVO"/>
    <s v="3442fd2b0a938d687196a2165725a50c271c2935"/>
    <n v="27"/>
    <s v="DUSTER"/>
    <n v="2020"/>
    <s v="DUSTER"/>
    <s v="2e892f86d188d01ec5691b7918003dc271108083"/>
    <s v="NUEVO"/>
    <n v="24"/>
    <d v="2020-02-21T00:00:00"/>
    <d v="2022-02-21T00:00:00"/>
    <m/>
    <n v="66490000"/>
    <n v="12000000"/>
    <n v="54490000"/>
    <n v="513800"/>
    <s v="7c620676a3142bbcb0d8a97ffebbdc12de3145fd"/>
    <n v="4.7071613323719813E-2"/>
    <n v="-2.1641852420381289"/>
    <n v="-4.4146365390986242"/>
    <n v="0.24548971290709021"/>
    <n v="1.978077977031208"/>
    <x v="2"/>
    <n v="0.2"/>
    <x v="3"/>
  </r>
  <r>
    <s v="948136f3ca455fa7bdb61e170d84cbfd3ad81ee6"/>
    <s v="8ae84a5dcf5681d2a3e4705b5df02b28d0e4da2a"/>
    <s v="ACTIVO"/>
    <s v="3a0535153a5f5fc7c8dcca47c9a725208db375aa"/>
    <n v="77"/>
    <s v="SANDERO"/>
    <n v="2021"/>
    <s v="NUEVO SANDERO PH2"/>
    <s v="2e892f86d188d01ec5691b7918003dc271108083"/>
    <s v="NUEVO"/>
    <n v="72"/>
    <d v="2021-05-03T00:00:00"/>
    <d v="2027-05-03T00:00:00"/>
    <m/>
    <n v="49333000"/>
    <n v="34533100"/>
    <n v="14799900"/>
    <n v="891388"/>
    <s v="2141bd06ec949dc96e6cd2fa75a8353e56eae24c"/>
    <n v="-1.311273968536711"/>
    <n v="-3.091883392176074E-2"/>
    <n v="0.24898836987965761"/>
    <n v="-5.8726935708078278E-2"/>
    <n v="-1.425228628399082"/>
    <x v="1"/>
    <n v="0.7"/>
    <x v="2"/>
  </r>
  <r>
    <s v="3ed20b387c9321dde075bff697864d9dfebe0e00"/>
    <s v="0529ce12abc8d76b9b97a6175830cc2c08d97ecf"/>
    <s v="ACTIVO"/>
    <s v="ed70a076f000238f2fdd4bb14c21b7645d6cec7b"/>
    <n v="61"/>
    <s v="USADOS"/>
    <n v="2021"/>
    <s v="USADOS MM"/>
    <s v="2e892f86d188d01ec5691b7918003dc271108083"/>
    <s v="USADO"/>
    <n v="36"/>
    <d v="2021-03-17T00:00:00"/>
    <d v="2024-03-17T00:00:00"/>
    <m/>
    <n v="55000000"/>
    <n v="20000000"/>
    <n v="35000000"/>
    <n v="748400"/>
    <s v="5ff736dd5fe05d193ce7c5ec63ce711d264e48d3"/>
    <n v="-1.2748897118797351"/>
    <n v="-1.4120992568990041"/>
    <n v="-0.2648008150077798"/>
    <n v="0.89235082347488914"/>
    <n v="-0.4197062222492236"/>
    <x v="4"/>
    <n v="0.36363636363636365"/>
    <x v="1"/>
  </r>
  <r>
    <s v="22c2fd22a7b290fb5d156447015334e7311e8f96"/>
    <s v="8c6c24163a5c83718c8333f96d27b538bc5ea315"/>
    <s v="ACTIVO"/>
    <s v="a65c60e59165d9af643419b26154ffd93f642835"/>
    <n v="246"/>
    <s v="LOGAN"/>
    <n v="2018"/>
    <s v="NUEVO LOGAN"/>
    <m/>
    <s v="NUEVO"/>
    <n v="84"/>
    <d v="2018-03-04T00:00:00"/>
    <d v="2025-03-04T00:00:00"/>
    <m/>
    <n v="36990000"/>
    <n v="33290000"/>
    <n v="3700000"/>
    <n v="671273"/>
    <s v="f1460623c17c08451d00fb38742b8e09eea4ea70"/>
    <n v="0.16835246884697261"/>
    <n v="0.79021257103348197"/>
    <n v="0.35923646272790472"/>
    <n v="-0.7377007274284032"/>
    <n v="0.89520769348520657"/>
    <x v="0"/>
    <n v="0.89997296566639629"/>
    <x v="0"/>
  </r>
  <r>
    <s v="b39fd97ccb8a56b25c77c815d901ff151f47591e"/>
    <s v="255c60ee8c3cbbdb49011e70eb1b8a7a9867602b"/>
    <s v="ACTIVO"/>
    <s v="f8a4cb92822d2b5678dd7e9fbe7d83d9a1b46cb8"/>
    <n v="49"/>
    <s v="DUSTER"/>
    <n v="2021"/>
    <s v="DUSTER"/>
    <s v="2e892f86d188d01ec5691b7918003dc271108083"/>
    <s v="NUEVO"/>
    <n v="60"/>
    <d v="2020-07-07T00:00:00"/>
    <d v="2025-07-07T00:00:00"/>
    <m/>
    <n v="61615300"/>
    <n v="57615300"/>
    <n v="4000000"/>
    <n v="1573535"/>
    <s v="d4fe067a31477c3902f47c94ed98e66bfafeebdb"/>
    <n v="-1.092968428594856"/>
    <n v="0.93437384926785028"/>
    <n v="0.76277755476709586"/>
    <n v="-0.51881187998506695"/>
    <n v="-1.3478807510029389"/>
    <x v="3"/>
    <n v="0.93508105941219144"/>
    <x v="0"/>
  </r>
  <r>
    <s v="a457c06582e2ad09e1aa8f2bb19477b7e844bc34"/>
    <s v="2638de33335fdc8a4b0ffd52e02f5c17aab06a47"/>
    <s v="ACTIVO"/>
    <s v="a77c76312e7298e8d8cbf37d37191bb75af8eded"/>
    <n v="27"/>
    <s v="LOGAN"/>
    <n v="2020"/>
    <s v="NUEVO LOGAN PH2"/>
    <s v="2e892f86d188d01ec5691b7918003dc271108083"/>
    <s v="NUEVO"/>
    <n v="84"/>
    <d v="2020-07-30T00:00:00"/>
    <d v="2027-07-30T00:00:00"/>
    <m/>
    <n v="36090000"/>
    <n v="31090000"/>
    <n v="5000000"/>
    <n v="651260"/>
    <s v="7c620676a3142bbcb0d8a97ffebbdc12de3145fd"/>
    <n v="-0.48656415097859229"/>
    <n v="0.63205976740953862"/>
    <n v="1.4741779646112401"/>
    <n v="-0.22149252268934741"/>
    <n v="0.58581618390063472"/>
    <x v="0"/>
    <n v="0.86145746744250484"/>
    <x v="0"/>
  </r>
  <r>
    <s v="7c0265d15ebdd252f1aea0e5d795ec38eee91591"/>
    <s v="065a77a90b0cdd8433b921b8e196176b7a32eda9"/>
    <s v="ACTIVO"/>
    <s v="04d722867ed6671884008e6746c13e93169e90e0"/>
    <n v="60"/>
    <s v="USADOS"/>
    <n v="2013"/>
    <s v="USADOS MM"/>
    <m/>
    <s v="USADO"/>
    <n v="60"/>
    <d v="2019-12-11T00:00:00"/>
    <d v="2024-12-11T00:00:00"/>
    <m/>
    <n v="34500000"/>
    <n v="30000000"/>
    <n v="4500000"/>
    <n v="798641"/>
    <s v="002cf26c2c656a51db8195e4bd8bbcee3903d748"/>
    <n v="-1.5538356795832171"/>
    <n v="0.66535190809614475"/>
    <n v="0.56516632981038883"/>
    <n v="-0.83358804562676292"/>
    <n v="-0.18766259006079469"/>
    <x v="3"/>
    <n v="0.86956521739130432"/>
    <x v="0"/>
  </r>
  <r>
    <s v="d263af9a6f7cb7b928136d106d857ecfe370b284"/>
    <s v="98a1f38d9df435e9d11dca08c9f2314c25c0d06d"/>
    <s v="ACTIVO"/>
    <s v="c037df174ea56656e3f2727cd283ca029d539c32"/>
    <n v="77"/>
    <s v="CAPTUR"/>
    <n v="2020"/>
    <s v="CAPTUR"/>
    <s v="2e892f86d188d01ec5691b7918003dc271108083"/>
    <s v="NUEVO"/>
    <n v="84"/>
    <d v="2019-02-12T00:00:00"/>
    <d v="2026-02-12T00:00:00"/>
    <m/>
    <n v="74365000"/>
    <n v="70990000"/>
    <n v="3375000"/>
    <n v="1490030"/>
    <s v="aea3b8863079bcc72088cb985b532db5b7f010f7"/>
    <n v="-1.4446829096122891"/>
    <n v="1.0145874177749981"/>
    <n v="0.84182204474977862"/>
    <n v="0.46142926384570471"/>
    <n v="0.19907679691992"/>
    <x v="0"/>
    <n v="0.95461574665501248"/>
    <x v="0"/>
  </r>
  <r>
    <s v="2f6c8f5a0fffa4d12fab6b7a62fd2f0bd82ec61f"/>
    <s v="4c786bc95190c1f8710aeaa754e3646d2bd5d311"/>
    <s v="ACTIVO"/>
    <s v="4b10e30d8c1ffba85604025ea04fa9f7bd4d9d84"/>
    <n v="166872296"/>
    <s v="USADOS"/>
    <n v="2015"/>
    <s v="USADOS MM"/>
    <m/>
    <s v="USADO"/>
    <n v="72"/>
    <d v="2021-11-22T00:00:00"/>
    <d v="2027-11-22T00:00:00"/>
    <m/>
    <n v="28700000"/>
    <n v="21500000"/>
    <n v="7200000"/>
    <n v="538855"/>
    <s v="795426ebf40d94b576829fa9dd348650695a16f4"/>
    <n v="-0.24400243993208681"/>
    <n v="0.17081492971301701"/>
    <n v="0.52564408481904745"/>
    <n v="-0.32424991610166581"/>
    <n v="-1.11583711881451"/>
    <x v="1"/>
    <n v="0.74912891986062713"/>
    <x v="2"/>
  </r>
  <r>
    <s v="928912c32c0384a1aca51018922da64def33e5a2"/>
    <s v="1adbc271a9d12b4e03cddd54f9568f83733e895c"/>
    <s v="ACTIVO"/>
    <s v="60cde7742ca4ced44924a1e39059e9d4941f3d10"/>
    <n v="246"/>
    <s v="KOLEOS"/>
    <n v="2017"/>
    <s v="KOLEOS"/>
    <m/>
    <s v="NUEVO"/>
    <n v="84"/>
    <d v="2018-06-02T00:00:00"/>
    <d v="2025-06-02T00:00:00"/>
    <m/>
    <n v="85990000"/>
    <n v="52990000"/>
    <n v="33000000"/>
    <n v="979336"/>
    <s v="a69f010680fca3bb97470fe907d42f1759ba6938"/>
    <n v="0.87178143088183857"/>
    <n v="-0.37487796321635469"/>
    <n v="-0.66124292140162666"/>
    <n v="0.39088810554826581"/>
    <n v="4.4381042127634142E-2"/>
    <x v="0"/>
    <n v="0.61623444586579834"/>
    <x v="2"/>
  </r>
  <r>
    <s v="e36fb08222744d3e65c6a79e7004978b6e86c95d"/>
    <s v="721539da2153e7fda3c0f13f0927a0123dba753e"/>
    <s v="ACTIVO"/>
    <s v="04ec110ea5663487e77f43d842f0dccdd12882b5"/>
    <n v="76"/>
    <s v="CAPTUR"/>
    <n v="2020"/>
    <s v="CAPTUR"/>
    <s v="2e892f86d188d01ec5691b7918003dc271108083"/>
    <s v="NUEVO"/>
    <n v="48"/>
    <d v="2019-06-28T00:00:00"/>
    <d v="2023-06-28T00:00:00"/>
    <m/>
    <n v="62970600"/>
    <n v="32970600"/>
    <n v="30000000"/>
    <n v="859315"/>
    <s v="e479a237a33c879450fd7f632a21723886088e64"/>
    <n v="0.85965334532951332"/>
    <n v="-0.75530721117545563"/>
    <n v="-1.4310440879576369"/>
    <n v="1.360346361145254"/>
    <n v="0.43112042910834891"/>
    <x v="5"/>
    <n v="0.52358719783518026"/>
    <x v="4"/>
  </r>
  <r>
    <s v="ad4bb7b184e87d580bbd0f956ef447c7a9fd78cc"/>
    <s v="77649d0de605d5147ce27a8c53dd30c9f16636e2"/>
    <s v="ACTIVO"/>
    <s v="2e605260aed96e02f34e2a400c1781f6062fbe8f"/>
    <n v="38"/>
    <s v="SANDERO"/>
    <n v="2019"/>
    <s v="NUEVO SANDERO"/>
    <s v="2e892f86d188d01ec5691b7918003dc271108083"/>
    <s v="NUEVO"/>
    <n v="84"/>
    <d v="2019-05-02T00:00:00"/>
    <d v="2026-05-02T00:00:00"/>
    <m/>
    <n v="37590000"/>
    <n v="26400000"/>
    <n v="11190000"/>
    <n v="545324"/>
    <s v="809929aa942e2a9bc9a8483e7177795e32bedd95"/>
    <n v="1.2113678263469461"/>
    <n v="-2.1415230571320651E-2"/>
    <n v="-0.31792179501125212"/>
    <n v="-0.40390681021974201"/>
    <n v="0.89520769348520657"/>
    <x v="0"/>
    <n v="0.70231444533120513"/>
    <x v="2"/>
  </r>
  <r>
    <s v="f1e4ed9db9efa1724db64415d3946731d7b6889b"/>
    <s v="247a6f70c3464931976688b57a2574e75749b648"/>
    <s v="ACTIVO"/>
    <s v="b015fc4d0ad8050efb8f4d92b7490b29a1fa8737"/>
    <n v="49"/>
    <s v="CAPTUR"/>
    <n v="2022"/>
    <s v="CAPTUR"/>
    <s v="2e892f86d188d01ec5691b7918003dc271108083"/>
    <s v="NUEVO"/>
    <n v="84"/>
    <d v="2021-02-09T00:00:00"/>
    <d v="2028-02-09T00:00:00"/>
    <m/>
    <n v="86450000"/>
    <n v="33000000"/>
    <n v="53450000"/>
    <n v="680549"/>
    <s v="7f9e4021b093c57ae939c2999fa9b6f9d2ac5b97"/>
    <n v="-1.044456086385555"/>
    <n v="-1.337829476600414"/>
    <n v="-1.0552457148346079"/>
    <n v="-0.37735451218038318"/>
    <n v="-0.26501046745693763"/>
    <x v="0"/>
    <n v="0.38172353961827649"/>
    <x v="1"/>
  </r>
  <r>
    <s v="b298189c9b1834f6efc0822ae58a189d45e86e64"/>
    <s v="b5f7d59b9db33e11ebc15c5ac8cb616da2b26ae2"/>
    <s v="ACTIVO"/>
    <s v="18bdfa99ab9be5d7b164f29e3b07872342fe06b4"/>
    <n v="76"/>
    <s v="KWID"/>
    <n v="2022"/>
    <s v="KWID"/>
    <s v="2e892f86d188d01ec5691b7918003dc271108083"/>
    <s v="NUEVO"/>
    <n v="12"/>
    <d v="2021-09-12T00:00:00"/>
    <d v="2022-09-12T00:00:00"/>
    <m/>
    <n v="46950000"/>
    <n v="20000000"/>
    <n v="26950000"/>
    <n v="1666667"/>
    <s v="247a5e5b4290c61beec86cf21d07cc8a7bfabaa6"/>
    <n v="0.92029377309113969"/>
    <n v="-1.1560821621180859"/>
    <n v="-4.4146365390986242"/>
    <n v="0.12979438037136881"/>
    <n v="-0.80644560922993824"/>
    <x v="2"/>
    <n v="0.42598509052183176"/>
    <x v="4"/>
  </r>
  <r>
    <s v="dd16e9fb50a0de35395fc83d44df8b8ff02f0a49"/>
    <s v="cdd65dc04cfacb9809f80c87db3e7d8d6bbe5103"/>
    <s v="ACTIVO"/>
    <s v="22e7ddcba3dd6655539862208ca15c8c7477ea7d"/>
    <n v="62"/>
    <s v="USADOS"/>
    <n v="2012"/>
    <s v="USADOS MM"/>
    <m/>
    <s v="USADO"/>
    <n v="60"/>
    <d v="2020-11-25T00:00:00"/>
    <d v="2025-11-25T00:00:00"/>
    <m/>
    <n v="19800000"/>
    <n v="19800000"/>
    <n v="0"/>
    <n v="768864"/>
    <s v="fc7bdc755b16bdb0247d7a6271249db666c6767c"/>
    <n v="-0.47443606542626698"/>
    <n v="1.2009447865714571"/>
    <n v="0.28851061487099899"/>
    <n v="-0.96078284653960511"/>
    <n v="-1.425228628399082"/>
    <x v="3"/>
    <n v="1"/>
    <x v="0"/>
  </r>
  <r>
    <s v="99c8571a9d0b59b77e2f1cbb9ae0f1168884e966"/>
    <s v="af6c96430de1dda597bfcf54ea24cf705f8842df"/>
    <s v="ACTIVO"/>
    <s v="7f22d9d1b26328e8bc33183cd50a33df11a0448b"/>
    <n v="236"/>
    <s v="KWID"/>
    <n v="2022"/>
    <s v="KWID"/>
    <s v="2e892f86d188d01ec5691b7918003dc271108083"/>
    <s v="NUEVO"/>
    <n v="84"/>
    <d v="2021-09-15T00:00:00"/>
    <d v="2028-09-15T00:00:00"/>
    <m/>
    <n v="44963200"/>
    <n v="34963200"/>
    <n v="10000000"/>
    <n v="760934"/>
    <s v="2a8b6c4fae0c9fc78fa226ee1e1ec2050ca4d295"/>
    <n v="-9.8465413304183499E-2"/>
    <n v="0.28770638976902169"/>
    <n v="-0.34384530499046262"/>
    <n v="1.363812431750566"/>
    <n v="-3.2966835268508812E-2"/>
    <x v="0"/>
    <n v="0.77759590064764073"/>
    <x v="2"/>
  </r>
  <r>
    <s v="681e7536d6fdc1548dae188b8ccdea01aee47202"/>
    <s v="46361b2029c1327a3b0c6ffee9cf0ff11ec3de97"/>
    <s v="ACTIVO"/>
    <s v="a77c76312e7298e8d8cbf37d37191bb75af8eded"/>
    <n v="49"/>
    <s v="LOGAN"/>
    <n v="2021"/>
    <s v="NUEVO LOGAN PH2"/>
    <s v="2e892f86d188d01ec5691b7918003dc271108083"/>
    <s v="NUEVO"/>
    <n v="84"/>
    <d v="2020-03-11T00:00:00"/>
    <d v="2027-03-11T00:00:00"/>
    <m/>
    <n v="42200000"/>
    <n v="42200000"/>
    <n v="0"/>
    <n v="943171"/>
    <s v="d1a8b93c71ab09ed858e70067adbb9bb41577875"/>
    <n v="-2.2208803849611072"/>
    <n v="1.2009447865714571"/>
    <n v="1.185489993161002E-2"/>
    <n v="-0.90773666551657417"/>
    <n v="-0.96114136402222416"/>
    <x v="0"/>
    <n v="1"/>
    <x v="0"/>
  </r>
  <r>
    <s v="1cf91d01e470932375c987d469a7277e8bbc6906"/>
    <s v="d2e43e3f9275a31f27ec0f07c7f4856c5f7a0ac1"/>
    <s v="ACTIVO"/>
    <s v="93758adf11c46efe844e91612cf2940e4197d07c"/>
    <n v="62"/>
    <s v="SANDERO"/>
    <n v="2020"/>
    <s v="NUEVO SANDERO"/>
    <s v="2e892f86d188d01ec5691b7918003dc271108083"/>
    <s v="NUEVO"/>
    <n v="84"/>
    <d v="2019-08-22T00:00:00"/>
    <d v="2026-08-22T00:00:00"/>
    <m/>
    <n v="39850000"/>
    <n v="37197000"/>
    <n v="2653000"/>
    <n v="765962"/>
    <s v="f99cba83470b6744b02cb8a0d0c03e84221970cc"/>
    <n v="-1.456810995164614"/>
    <n v="0.92757513494715693"/>
    <n v="0.60149454505050981"/>
    <n v="-0.70153782511369855"/>
    <n v="-1.425228628399082"/>
    <x v="0"/>
    <n v="0.93342534504391472"/>
    <x v="0"/>
  </r>
  <r>
    <s v="51051c045ea2908eada3a98aa11fe1b5c9640906"/>
    <s v="c249de047567d2140d8914e74e61d8ee3fd75967"/>
    <s v="ACTIVO"/>
    <s v="199c6dec4e012c479e3865ff88b5346ccb60b104"/>
    <n v="236"/>
    <s v="CAPTUR"/>
    <n v="2022"/>
    <s v="CAPTUR"/>
    <s v="2e892f86d188d01ec5691b7918003dc271108083"/>
    <s v="NUEVO"/>
    <n v="84"/>
    <d v="2021-03-29T00:00:00"/>
    <d v="2028-03-29T00:00:00"/>
    <m/>
    <n v="84112999"/>
    <n v="75701699"/>
    <n v="8411300"/>
    <n v="1711908"/>
    <s v="373e0d63cac8bf96eefec2abf3828a28fc0aa41d"/>
    <n v="-0.48656415097859229"/>
    <n v="0.79032357485860372"/>
    <n v="0.16994387989697479"/>
    <n v="-0.39394969845498251"/>
    <n v="-0.26501046745693763"/>
    <x v="0"/>
    <n v="0.89999999881112314"/>
    <x v="0"/>
  </r>
  <r>
    <s v="218f9ef03528e7932aa8c8c161966af8427ff602"/>
    <s v="1ffd3ad843aade93295646002a057f1ac34c10d7"/>
    <s v="ACTIVO"/>
    <s v="85ace3a84a80c0e854519914fde3b46a8c91f803"/>
    <n v="236"/>
    <s v="STEPWAY"/>
    <n v="2020"/>
    <s v="NUEVO STEPWAY PH2"/>
    <s v="2e892f86d188d01ec5691b7918003dc271108083"/>
    <s v="NUEVO"/>
    <n v="72"/>
    <d v="2019-03-12T00:00:00"/>
    <d v="2025-03-12T00:00:00"/>
    <m/>
    <n v="51290000"/>
    <n v="46371000"/>
    <n v="4919000"/>
    <n v="1105852"/>
    <s v="21a5099f22149f87b9360215c5d9ae9acd4fe6fd"/>
    <n v="-0.81402246089137476"/>
    <n v="0.80713591224857817"/>
    <n v="0.48612183982770601"/>
    <n v="-0.6329203808092112"/>
    <n v="-1.3478807510029389"/>
    <x v="1"/>
    <n v="0.90409436537336718"/>
    <x v="0"/>
  </r>
  <r>
    <s v="e03b0ec8b49b18b7cdbbbb285e2bcfcdeba1df78"/>
    <s v="2c2d789ab204e02cf556f999bfb6ede24b6dc6ca"/>
    <s v="ACTIVO"/>
    <s v="93758adf11c46efe844e91612cf2940e4197d07c"/>
    <n v="50"/>
    <s v="SANDERO"/>
    <n v="2020"/>
    <s v="NUEVO SANDERO"/>
    <s v="2e892f86d188d01ec5691b7918003dc271108083"/>
    <s v="NUEVO"/>
    <n v="72"/>
    <d v="2019-02-09T00:00:00"/>
    <d v="2025-02-09T00:00:00"/>
    <m/>
    <n v="36290000"/>
    <n v="29290000"/>
    <n v="7000000"/>
    <n v="649540"/>
    <s v="1d5416a29d73c5f6881c220822ee3df576447e02"/>
    <n v="-1.857037818391349"/>
    <n v="0.4088950627308649"/>
    <n v="0.45345670434236252"/>
    <n v="-0.60570327960769199"/>
    <n v="-0.72909773183379534"/>
    <x v="1"/>
    <n v="0.80710939652796909"/>
    <x v="0"/>
  </r>
  <r>
    <s v="904f8ff0739cc1ea801cf1abb150926e42f5baeb"/>
    <s v="e6d3fe1475c9c6d0dd38d090bef58a52cbd7e7c0"/>
    <s v="ACTIVO"/>
    <s v="4ed602eda8bf7f8f674b77a7266776acb1f1dd2a"/>
    <n v="38"/>
    <s v="KWID"/>
    <n v="2020"/>
    <s v="KWID"/>
    <s v="2e892f86d188d01ec5691b7918003dc271108083"/>
    <s v="NUEVO"/>
    <n v="72"/>
    <d v="2019-04-09T00:00:00"/>
    <d v="2025-04-09T00:00:00"/>
    <m/>
    <n v="36640000"/>
    <n v="32976000"/>
    <n v="3664000"/>
    <n v="729483"/>
    <s v="b5c4e6910594107a133dbf0cbaf1206bdb05aab1"/>
    <n v="0.43517035099812862"/>
    <n v="0.79032357974038436"/>
    <n v="0.42025129976798697"/>
    <n v="-0.42255979959239148"/>
    <n v="-0.18766259006079469"/>
    <x v="1"/>
    <n v="0.9"/>
    <x v="0"/>
  </r>
  <r>
    <s v="4bde3164cbace71da6f58da6146d946ec331d9c3"/>
    <s v="bea6e292de5e87299082180fba51512f535e78e1"/>
    <s v="ACTIVO"/>
    <s v="6f6a0117c08d0f008a5954750a4e5d924fb1151b"/>
    <n v="7"/>
    <s v="KWID"/>
    <n v="2021"/>
    <s v="KWID"/>
    <s v="2e892f86d188d01ec5691b7918003dc271108083"/>
    <s v="NUEVO"/>
    <n v="84"/>
    <d v="2021-02-22T00:00:00"/>
    <d v="2028-02-22T00:00:00"/>
    <m/>
    <n v="43410000"/>
    <n v="43410000"/>
    <n v="0"/>
    <n v="987444"/>
    <s v="986fcbacb15e3271088bb826891fe61d934ad7da"/>
    <n v="-0.71699777647277252"/>
    <n v="1.2009447865714571"/>
    <n v="0.24898836987965761"/>
    <n v="-0.87998055266485598"/>
    <n v="1.127251325673635"/>
    <x v="0"/>
    <n v="1"/>
    <x v="0"/>
  </r>
  <r>
    <s v="ab9b414100f1e428a0bcb183c62a0d7934365ccc"/>
    <s v="0cfba22810b6c0cd7a261954dd2f3942dc184930"/>
    <s v="ACTIVO"/>
    <s v="2a3e60c914e1d8b9ca472c268ded96a8a63a2957"/>
    <n v="38"/>
    <s v="LOGAN"/>
    <n v="2019"/>
    <s v="NUEVO LOGAN"/>
    <s v="2e892f86d188d01ec5691b7918003dc271108083"/>
    <s v="NUEVO"/>
    <n v="60"/>
    <d v="2019-04-03T00:00:00"/>
    <d v="2024-04-03T00:00:00"/>
    <m/>
    <n v="34890000"/>
    <n v="17990000"/>
    <n v="16900000"/>
    <n v="440038"/>
    <s v="21e56b31f691885fdd4e2c38d5fd98f8f5589c64"/>
    <n v="0.19260863995162311"/>
    <n v="-0.7880200731147351"/>
    <n v="-0.82527011867694111"/>
    <n v="0.63557151482566243"/>
    <n v="1.2045992030697781"/>
    <x v="3"/>
    <n v="0.51562052163943828"/>
    <x v="4"/>
  </r>
  <r>
    <s v="f44eaf37b07fa6618c1c84136defaa2a9fed32ec"/>
    <s v="1da912528d3254c4b37d5e7883ce169ae35af337"/>
    <s v="ACTIVO"/>
    <s v="124edca39b8159aadaf3c08b9fe65fc5e651b829"/>
    <n v="74"/>
    <s v="SANDERO"/>
    <n v="2022"/>
    <s v="NUEVO SANDERO PH2"/>
    <s v="2e892f86d188d01ec5691b7918003dc271108083"/>
    <s v="NUEVO"/>
    <n v="72"/>
    <d v="2021-12-08T00:00:00"/>
    <d v="2027-12-08T00:00:00"/>
    <m/>
    <n v="44550000"/>
    <n v="22550000"/>
    <n v="22000000"/>
    <n v="512505"/>
    <s v="cfff2798968beabd4a75557f5efa4642e73d04b9"/>
    <n v="-0.83827863199602526"/>
    <n v="-0.8268142595079131"/>
    <n v="-0.93667897986058324"/>
    <n v="-0.35640873187203509"/>
    <n v="-1.0384892414183671"/>
    <x v="1"/>
    <n v="0.50617283950617287"/>
    <x v="4"/>
  </r>
  <r>
    <s v="9d4dc2c051313a39da5bbe75a4ffcf926b653bf4"/>
    <s v="f9861f1a22c249cf37e8fd961c822d606f58463d"/>
    <s v="ACTIVO"/>
    <s v="18bbc9d5148ddc8fe82a5349af96af02da4dca61"/>
    <n v="87"/>
    <s v="KWID"/>
    <n v="2021"/>
    <s v="KWID"/>
    <s v="2e892f86d188d01ec5691b7918003dc271108083"/>
    <s v="NUEVO"/>
    <n v="72"/>
    <d v="2020-07-23T00:00:00"/>
    <d v="2026-07-23T00:00:00"/>
    <m/>
    <n v="37390000"/>
    <n v="22390000"/>
    <n v="15000000"/>
    <n v="571679"/>
    <s v="bcea55f18d716a78cffe6d51a537622fc3feb487"/>
    <n v="-1.3568814437906571E-2"/>
    <n v="-0.44637217049355699"/>
    <n v="0.2094661248883162"/>
    <n v="0.1852223025285302"/>
    <n v="1.5139907126543499"/>
    <x v="1"/>
    <n v="0.59882321476330569"/>
    <x v="4"/>
  </r>
  <r>
    <s v="51928a6257ddd211450478f83ac8507c08415fb7"/>
    <s v="661a4744f92c48f6a0efb078a585d3e5bef162a8"/>
    <s v="ACTIVO"/>
    <s v="60cde7742ca4ced44924a1e39059e9d4941f3d10"/>
    <n v="38"/>
    <s v="LOGAN"/>
    <n v="2018"/>
    <s v="NUEVO LOGAN"/>
    <m/>
    <s v="NUEVO"/>
    <n v="72"/>
    <d v="2018-01-18T00:00:00"/>
    <d v="2024-01-18T00:00:00"/>
    <m/>
    <n v="38523800"/>
    <n v="30500000"/>
    <n v="8023800"/>
    <n v="666348"/>
    <s v="c3526f071683c463fb194b75b8f6200605fa54f5"/>
    <n v="-0.36528329545533961"/>
    <n v="0.34569622870043692"/>
    <n v="0.25264662792054637"/>
    <n v="-0.40674159993916897"/>
    <n v="0.27642467431606299"/>
    <x v="1"/>
    <n v="0.79171836630861958"/>
    <x v="2"/>
  </r>
  <r>
    <s v="39dad34cd209422f61d1404b112837c912669c58"/>
    <s v="cb7aa659e19222715e2267f11112c18860804cec"/>
    <s v="ACTIVO"/>
    <s v="85ace3a84a80c0e854519914fde3b46a8c91f803"/>
    <n v="61"/>
    <s v="LOGAN"/>
    <n v="2020"/>
    <s v="NUEVO LOGAN PH2"/>
    <s v="2e892f86d188d01ec5691b7918003dc271108083"/>
    <s v="NUEVO"/>
    <n v="60"/>
    <d v="2020-07-01T00:00:00"/>
    <d v="2025-07-01T00:00:00"/>
    <m/>
    <n v="48270000"/>
    <n v="28270000"/>
    <n v="20000000"/>
    <n v="701972"/>
    <s v="7ff7deeb7eff0b09f4dc8ce4bdcc24fc3c9a3b52"/>
    <n v="-0.11059349885650881"/>
    <n v="-0.50040680585063735"/>
    <n v="-0.58097877493851102"/>
    <n v="-0.24910691265028051"/>
    <n v="0.58581618390063472"/>
    <x v="3"/>
    <n v="0.58566397348249433"/>
    <x v="4"/>
  </r>
  <r>
    <s v="e171d5f977585dfc5298bb2c6c498189c8431bf3"/>
    <s v="fe3827d6e4901ea0047c002cd262e7c2a2f70ee5"/>
    <s v="ACTIVO"/>
    <s v="8d3a24744093455287e93feda3eb9991acdae36e"/>
    <n v="83"/>
    <s v="SANDERO"/>
    <n v="2019"/>
    <s v="NUEVO SANDERO"/>
    <m/>
    <s v="NUEVO"/>
    <n v="84"/>
    <d v="2018-11-13T00:00:00"/>
    <d v="2025-11-13T00:00:00"/>
    <m/>
    <n v="39490000"/>
    <n v="31592000"/>
    <n v="7898000"/>
    <n v="643829"/>
    <s v="2d7a182e8b5fd5e1e55a138fd5fb197a2fee7158"/>
    <n v="0.64134780538765834"/>
    <n v="0.37970237290931202"/>
    <n v="0.48612183982770601"/>
    <n v="-0.32102480760106011"/>
    <n v="1.127251325673635"/>
    <x v="0"/>
    <n v="0.8"/>
    <x v="2"/>
  </r>
  <r>
    <s v="36d432b6a3a0f88995feadbce871e6e00ba342b0"/>
    <s v="02a3cd340be0a322cac872ef81e0044e40dc6c29"/>
    <s v="ACTIVO"/>
    <s v="12c36713e4f8b8e0c22c25a0bcc14d180cb3210c"/>
    <n v="84"/>
    <s v="DUSTER"/>
    <n v="2021"/>
    <s v="DUSTER Servicio PÃºblico"/>
    <s v="2e892f86d188d01ec5691b7918003dc271108083"/>
    <s v="NUEVO"/>
    <n v="72"/>
    <d v="2020-12-15T00:00:00"/>
    <d v="2026-12-15T00:00:00"/>
    <m/>
    <n v="54252756"/>
    <n v="54252756"/>
    <n v="0"/>
    <n v="1275496"/>
    <s v="0b9e5ef7ecdb21c3df2e91f8c180559e4790ebd3"/>
    <n v="-0.71699777647277252"/>
    <n v="1.2009447865714571"/>
    <n v="0.56516632981038883"/>
    <n v="0.52125225513583084"/>
    <n v="-0.18766259006079469"/>
    <x v="1"/>
    <n v="1"/>
    <x v="0"/>
  </r>
  <r>
    <s v="e35e497e58711bc790e101eab0d679298e3ba494"/>
    <s v="e851b4c5cd20a2bc84482aa59d256fda0680f351"/>
    <s v="ACTIVO"/>
    <s v="b015fc4d0ad8050efb8f4d92b7490b29a1fa8737"/>
    <n v="291"/>
    <s v="SANDERO"/>
    <n v="2022"/>
    <s v="NUEVO SANDERO PH2"/>
    <s v="2e892f86d188d01ec5691b7918003dc271108083"/>
    <s v="NUEVO"/>
    <n v="84"/>
    <d v="2021-09-15T00:00:00"/>
    <d v="2028-09-15T00:00:00"/>
    <m/>
    <n v="54592300"/>
    <n v="16962300"/>
    <n v="37630000"/>
    <n v="349808"/>
    <s v="2af90d6a2f5bbb3be191863ff06e138bd50b2305"/>
    <n v="0.5200669498644056"/>
    <n v="-1.62943166084938"/>
    <n v="-1.0552457148346079"/>
    <n v="0.49838508416060961"/>
    <n v="0.81785981608906366"/>
    <x v="0"/>
    <n v="0.31070865305180401"/>
    <x v="1"/>
  </r>
  <r>
    <s v="af546b7316f7efa743db9b07e4b5fce6b418b668"/>
    <s v="198c8730cc7ff5b8eac27a25a5e46a490a206bf6"/>
    <s v="ACTIVO"/>
    <s v="d665beabbfadc3c34987b3aefaba169224567213"/>
    <n v="61"/>
    <s v="OROCH"/>
    <n v="2021"/>
    <s v="OROCH Servicio Publico"/>
    <s v="aa53c8567ff812605778a953828db0859dac88bf"/>
    <s v="NUEVO"/>
    <n v="72"/>
    <d v="2020-09-21T00:00:00"/>
    <d v="2026-09-21T00:00:00"/>
    <m/>
    <n v="72285333"/>
    <n v="72285333"/>
    <n v="0"/>
    <n v="1815783"/>
    <s v="d087e61ba1153cd65cef59d4319bb1223fff39d1"/>
    <n v="-0.53507649318789341"/>
    <n v="1.2009447865714571"/>
    <n v="0.2094661248883162"/>
    <n v="-0.66040200927994752"/>
    <n v="0.19907679691992"/>
    <x v="1"/>
    <n v="1"/>
    <x v="0"/>
  </r>
  <r>
    <s v="bbca1064a36421cc85b2a8954e8d265a8aa39589"/>
    <s v="8618a96fbce380c07c7b347286133935cf7ad10f"/>
    <s v="ACTIVO"/>
    <s v="eaf1d490df3ffb8175507c2c68b6f38bf2f182b7"/>
    <n v="291"/>
    <s v="DUSTER"/>
    <n v="2020"/>
    <s v="DUSTER"/>
    <s v="2e892f86d188d01ec5691b7918003dc271108083"/>
    <s v="NUEVO"/>
    <n v="72"/>
    <d v="2020-10-02T00:00:00"/>
    <d v="2026-10-02T00:00:00"/>
    <m/>
    <n v="59152500"/>
    <n v="29576250"/>
    <n v="29576250"/>
    <n v="722814"/>
    <s v="8dd2e3893a694ae60c11d740aa9e097857f3681c"/>
    <n v="-2.1117276149901789"/>
    <n v="-0.85216124758390532"/>
    <n v="0.2094661248883162"/>
    <n v="0.1288448038127363"/>
    <n v="1.823382222238922"/>
    <x v="1"/>
    <n v="0.5"/>
    <x v="4"/>
  </r>
  <r>
    <s v="a6146f688c85a9fde1c5112e04a1419637358f40"/>
    <s v="b9e7030fc873f220c701b31e9893cefbefc1f986"/>
    <s v="ACTIVO"/>
    <s v="6034679304a053490b658600287c46099c2ebfc3"/>
    <n v="59"/>
    <s v="DUSTER"/>
    <n v="2022"/>
    <s v="NUEVA DUSTER Servicio PÃºblico"/>
    <s v="2e892f86d188d01ec5691b7918003dc271108083"/>
    <s v="NUEVO"/>
    <n v="72"/>
    <d v="2021-08-31T00:00:00"/>
    <d v="2027-08-31T00:00:00"/>
    <m/>
    <n v="73818465"/>
    <n v="75838465"/>
    <n v="0"/>
    <n v="1724171"/>
    <s v="6c55b3ba21e9cb7dc2512cad991949cb9fc0980d"/>
    <n v="-0.32889903879836369"/>
    <n v="1.313308927142351"/>
    <n v="9.0899389914291959E-2"/>
    <n v="-2.8772624482426699E-2"/>
    <n v="-0.88379348662608126"/>
    <x v="1"/>
    <n v="1.0273644270441007"/>
    <x v="0"/>
  </r>
  <r>
    <s v="e4fe033ed494d48601015e928ad2b2dbba69db06"/>
    <s v="f213c75b12c2721a61699bfcb1b053254f2c8edb"/>
    <s v="ACTIVO"/>
    <s v="ac4cf0c7abcdae09914607ba0408545023141170"/>
    <n v="236"/>
    <s v="KWID"/>
    <n v="2021"/>
    <s v="KWID"/>
    <s v="2e892f86d188d01ec5691b7918003dc271108083"/>
    <s v="NUEVO"/>
    <n v="84"/>
    <d v="2020-12-14T00:00:00"/>
    <d v="2027-12-14T00:00:00"/>
    <m/>
    <n v="40720000"/>
    <n v="23868705"/>
    <n v="16851295"/>
    <n v="499703"/>
    <s v="373e0d63cac8bf96eefec2abf3828a28fc0aa41d"/>
    <n v="-0.74125394757742313"/>
    <n v="-0.49834280909809542"/>
    <n v="-0.85763448987790047"/>
    <n v="-0.95984289518901178"/>
    <n v="0.97255557088134947"/>
    <x v="0"/>
    <n v="0.58616662573673872"/>
    <x v="4"/>
  </r>
  <r>
    <s v="c80e80ba1e99c0badefba171b5174bdf5928a1ed"/>
    <s v="af90c04e0749947b5c331fd9155b77a1618baacd"/>
    <s v="ACTIVO"/>
    <s v="1dba5f65a4ace50946aaf5539428c8ec727712e3"/>
    <n v="74"/>
    <s v="KWID"/>
    <n v="2020"/>
    <s v="KWID"/>
    <s v="2e892f86d188d01ec5691b7918003dc271108083"/>
    <s v="NUEVO"/>
    <n v="84"/>
    <d v="2020-03-02T00:00:00"/>
    <d v="2027-03-02T00:00:00"/>
    <m/>
    <n v="36990000"/>
    <n v="16990000"/>
    <n v="20000000"/>
    <n v="466142"/>
    <s v="28b0c6e43cc5ec67e977aa1c0cce8b1a5eb36ce2"/>
    <n v="0.2411209821609242"/>
    <n v="-1.0192293514716491"/>
    <n v="-0.30432305999912118"/>
    <n v="0.80029632949851082"/>
    <n v="0.19907679691992"/>
    <x v="0"/>
    <n v="0.45931332792646662"/>
    <x v="4"/>
  </r>
  <r>
    <s v="17b60b2396ace2a86579d3323b131ee9313388ef"/>
    <s v="4f37f6385849c30601b17a7bc5e6ca6259aff841"/>
    <s v="ACTIVO"/>
    <s v="d6d72fff81815851d390fe1cabb96ab8c60de728"/>
    <n v="59"/>
    <s v="USADOS"/>
    <n v="2015"/>
    <s v="USADOS MM"/>
    <m/>
    <s v="USADO"/>
    <n v="84"/>
    <d v="2020-10-30T00:00:00"/>
    <d v="2027-10-30T00:00:00"/>
    <m/>
    <n v="29000000"/>
    <n v="29000000"/>
    <n v="0"/>
    <n v="688517"/>
    <s v="e05a7593bcbc82d3470e473adb88137dfd0ae415"/>
    <n v="-0.30464286769371318"/>
    <n v="1.2009447865714571"/>
    <n v="1.7508336795506301"/>
    <n v="-0.46088770990848038"/>
    <n v="0.97255557088134947"/>
    <x v="0"/>
    <n v="1"/>
    <x v="0"/>
  </r>
  <r>
    <s v="1e2510ab21f7c11ee294e0f913feb0a36fbd4aef"/>
    <s v="148477feaeaba51524b916a114d3cad57db21adf"/>
    <s v="ACTIVO"/>
    <s v="199c6dec4e012c479e3865ff88b5346ccb60b104"/>
    <n v="61"/>
    <s v="DUSTER"/>
    <n v="2021"/>
    <s v="DUSTER"/>
    <s v="2e892f86d188d01ec5691b7918003dc271108083"/>
    <s v="NUEVO"/>
    <n v="84"/>
    <d v="2021-03-31T00:00:00"/>
    <d v="2028-03-31T00:00:00"/>
    <m/>
    <n v="59863000"/>
    <n v="59863000"/>
    <n v="0"/>
    <n v="1341878"/>
    <s v="d087e61ba1153cd65cef59d4319bb1223fff39d1"/>
    <n v="0.25324906771324951"/>
    <n v="1.2009447865714571"/>
    <n v="5.1377144922950549E-2"/>
    <n v="0.24006939316608061"/>
    <n v="0.58581618390063472"/>
    <x v="0"/>
    <n v="1"/>
    <x v="0"/>
  </r>
  <r>
    <s v="7399a1d84ac0a1c1bd56adeba136af9c62a7bd7f"/>
    <s v="2f1e868106f97f4051886bb98e8396f60a9f4136"/>
    <s v="ACTIVO"/>
    <s v="8e1d47a30cc0417d3cca54bd2f30d9b5caa2e6b1"/>
    <n v="236"/>
    <s v="DUSTER"/>
    <n v="2019"/>
    <s v="DUSTER"/>
    <m/>
    <s v="NUEVO"/>
    <n v="84"/>
    <d v="2018-06-29T00:00:00"/>
    <d v="2025-06-29T00:00:00"/>
    <m/>
    <n v="63390000"/>
    <n v="54576363"/>
    <n v="8813637"/>
    <n v="1036505"/>
    <s v="7a6910423a8f37af5a7024bd938a17975b36dad2"/>
    <n v="1.429673366288801"/>
    <n v="0.63002409537237292"/>
    <n v="-0.33448825539978239"/>
    <n v="-0.68849434060558901"/>
    <n v="-0.26501046745693763"/>
    <x v="0"/>
    <n v="0.86096171320397541"/>
    <x v="0"/>
  </r>
  <r>
    <s v="22afb88f22cff8fa07a54d3d6bc0daab2a844a93"/>
    <s v="cc6bfcbea2d576fa5f242dbbed0f9e7be7330125"/>
    <s v="ACTIVO"/>
    <s v="85ace3a84a80c0e854519914fde3b46a8c91f803"/>
    <n v="38"/>
    <s v="STEPWAY"/>
    <n v="2020"/>
    <s v="NUEVO STEPWAY PH2"/>
    <s v="2e892f86d188d01ec5691b7918003dc271108083"/>
    <s v="NUEVO"/>
    <n v="24"/>
    <d v="2019-04-12T00:00:00"/>
    <d v="2021-04-12T00:00:00"/>
    <m/>
    <n v="51290000"/>
    <n v="25000000"/>
    <n v="26290000"/>
    <n v="1236254"/>
    <s v="d2d2bc23d15981022aec65b1ffb2993f93c8d625"/>
    <n v="-9.8465413304183499E-2"/>
    <n v="-0.9037991260019288"/>
    <n v="-0.73906775490387622"/>
    <n v="-2.5536563158879848E-2"/>
    <n v="0.50846830650449182"/>
    <x v="2"/>
    <n v="0.48742444921037237"/>
    <x v="4"/>
  </r>
  <r>
    <s v="100ce726ade9e23196ed5693ac87fa2ad8fa9c81"/>
    <s v="5721b16d508d73f93958b091b124db19e68b1774"/>
    <s v="ACTIVO"/>
    <s v="d259ba4c72ea4c131f364331bd330eb89122c48a"/>
    <n v="241"/>
    <s v="STEPWAY"/>
    <n v="2020"/>
    <s v="NUEVO STEPWAY"/>
    <s v="2e892f86d188d01ec5691b7918003dc271108083"/>
    <s v="NUEVO"/>
    <n v="36"/>
    <d v="2019-10-16T00:00:00"/>
    <d v="2022-10-16T00:00:00"/>
    <m/>
    <n v="47608350"/>
    <n v="7958350"/>
    <n v="39650000"/>
    <n v="274396"/>
    <s v="1188a05533a86f26549ae6e1af7ac4164a633741"/>
    <n v="7.1327784428370358E-2"/>
    <n v="-2.2188609514665179"/>
    <n v="-0.38336754998180411"/>
    <n v="-0.56826752650572554"/>
    <n v="-0.26501046745693763"/>
    <x v="4"/>
    <n v="0.2"/>
    <x v="3"/>
  </r>
  <r>
    <s v="4fc3354f111db1b9f73c71570f6c7af5c0b7c620"/>
    <s v="8fca5e2d787fbe35707967b062e2321e9094cb58"/>
    <s v="ACTIVO"/>
    <s v="93758adf11c46efe844e91612cf2940e4197d07c"/>
    <n v="84"/>
    <s v="LOGAN"/>
    <n v="2020"/>
    <s v="NUEVO LOGAN"/>
    <s v="2e892f86d188d01ec5691b7918003dc271108083"/>
    <s v="NUEVO"/>
    <n v="60"/>
    <d v="2019-07-18T00:00:00"/>
    <d v="2024-07-18T00:00:00"/>
    <m/>
    <n v="39390000"/>
    <n v="29390000"/>
    <n v="10000000"/>
    <n v="743780"/>
    <s v="0b9e5ef7ecdb21c3df2e91f8c180559e4790ebd3"/>
    <n v="-0.36528329545533961"/>
    <n v="0.15849440111557339"/>
    <n v="-0.27100580747142072"/>
    <n v="-0.89179765290727264"/>
    <n v="-1.5025765057952249"/>
    <x v="3"/>
    <n v="0.74612845899974611"/>
    <x v="2"/>
  </r>
  <r>
    <s v="7c39b54cc3b2ff6b432f4abc64733cb02ba49c73"/>
    <s v="faf29c2ca233940077a26f9b966fcbdb08b1b6b1"/>
    <s v="ACTIVO"/>
    <s v="3442fd2b0a938d687196a2165725a50c271c2935"/>
    <n v="62"/>
    <s v="SANDERO"/>
    <n v="2020"/>
    <s v="NUEVO SANDERO PH2"/>
    <s v="2e892f86d188d01ec5691b7918003dc271108083"/>
    <s v="NUEVO"/>
    <n v="24"/>
    <d v="2020-10-03T00:00:00"/>
    <d v="2022-10-03T00:00:00"/>
    <m/>
    <n v="42270000"/>
    <n v="21135000"/>
    <n v="21135000"/>
    <n v="963441"/>
    <s v="e3641dd6fa4340be1e1a0c44a89e0218e2c9b4d8"/>
    <n v="-0.95955948751927811"/>
    <n v="-0.85216124758390532"/>
    <n v="-4.4146365390986242"/>
    <n v="-0.22866164315997431"/>
    <n v="-0.18766259006079469"/>
    <x v="2"/>
    <n v="0.5"/>
    <x v="4"/>
  </r>
  <r>
    <s v="6472b4507af951715235e67da0d956644595db85"/>
    <s v="255c7cad790067cb887be0bcc39af638590c7f7d"/>
    <s v="ACTIVO"/>
    <s v="8c3ec6157c5dae5dd18e67478d777bf181e5ec5c"/>
    <n v="1242909"/>
    <m/>
    <n v="2022"/>
    <s v="NUEVOS OTRAS MARCAS"/>
    <m/>
    <s v="USADO"/>
    <n v="72"/>
    <d v="2021-12-10T00:00:00"/>
    <d v="2027-12-10T00:00:00"/>
    <m/>
    <n v="89800000"/>
    <n v="69800000"/>
    <n v="20000000"/>
    <n v="1586889"/>
    <s v="5a6c182d6041dc624b8f67b4fb96570a8bc021d5"/>
    <n v="-0.40166755211231542"/>
    <n v="0.28642094062252021"/>
    <n v="9.0899389914291959E-2"/>
    <n v="1.0033649858662721"/>
    <n v="-0.57440197704150942"/>
    <x v="1"/>
    <n v="0.77728285077950998"/>
    <x v="2"/>
  </r>
  <r>
    <s v="6b58444d4e2b516c887b362e662bc98588af0ac2"/>
    <s v="6227342c26251516ad65a4535a6c8bc9e99025ca"/>
    <s v="ACTIVO"/>
    <s v="a93bc3fa6d9125b98623940e5fa31ae97aacbac3"/>
    <n v="49"/>
    <s v="LOGAN"/>
    <n v="2019"/>
    <s v="NUEVO LOGAN"/>
    <m/>
    <s v="NUEVO"/>
    <n v="60"/>
    <d v="2018-03-10T00:00:00"/>
    <d v="2023-03-10T00:00:00"/>
    <m/>
    <n v="43747000"/>
    <n v="33000000"/>
    <n v="10747000"/>
    <n v="832940"/>
    <s v="7b4b50deac96cf6fae5ed6534c753371dda3e07d"/>
    <n v="0.79901291756788695"/>
    <n v="0.19220221912373789"/>
    <n v="-0.31414117609987041"/>
    <n v="0.39195849506297742"/>
    <n v="-0.72909773183379534"/>
    <x v="3"/>
    <n v="0.75433744028161931"/>
    <x v="2"/>
  </r>
  <r>
    <s v="334ce526b1bdfcca035e5e1c3b1d5896a6092522"/>
    <s v="91e4a5ea5ae1320879326c7d88afa49ac36296ca"/>
    <s v="ACTIVO"/>
    <s v="376abf9ef1bbb145093d0247d4562bd8802aa2f6"/>
    <n v="38"/>
    <s v="LOGAN"/>
    <n v="2022"/>
    <s v="NUEVO LOGAN PH2"/>
    <s v="2e892f86d188d01ec5691b7918003dc271108083"/>
    <s v="NUEVO"/>
    <n v="84"/>
    <d v="2021-04-26T00:00:00"/>
    <d v="2028-04-26T00:00:00"/>
    <m/>
    <n v="48820000"/>
    <n v="39970000"/>
    <n v="8850000"/>
    <n v="833921"/>
    <s v="3a511fa6cc43568fab99dbdb57f653874780a34f"/>
    <n v="-1.3568814437906571E-2"/>
    <n v="0.45657819901410501"/>
    <n v="9.0899389914291959E-2"/>
    <n v="-0.4191743815923733"/>
    <n v="0.74051193869292065"/>
    <x v="0"/>
    <n v="0.81872183531339615"/>
    <x v="0"/>
  </r>
  <r>
    <s v="7c7eb8b324faf047995851128a4233dda01af5e6"/>
    <s v="c694a7222b99daca769ab8277a7407a2c295ab33"/>
    <s v="ACTIVO"/>
    <s v="124edca39b8159aadaf3c08b9fe65fc5e651b829"/>
    <n v="38"/>
    <s v="STEPWAY"/>
    <n v="2022"/>
    <s v="NUEVO STEPWAY PH2"/>
    <s v="2e892f86d188d01ec5691b7918003dc271108083"/>
    <s v="NUEVO"/>
    <n v="48"/>
    <d v="2021-04-08T00:00:00"/>
    <d v="2025-04-08T00:00:00"/>
    <m/>
    <n v="58870000"/>
    <n v="38870000"/>
    <n v="20000000"/>
    <n v="1150879"/>
    <s v="3a511fa6cc43568fab99dbdb57f653874780a34f"/>
    <n v="-0.1469777555134846"/>
    <n v="-0.1940652587184104"/>
    <n v="-0.89715673486924186"/>
    <n v="-8.0471608283685644E-2"/>
    <n v="0.27642467431606299"/>
    <x v="5"/>
    <n v="0.66026838797350096"/>
    <x v="2"/>
  </r>
  <r>
    <s v="36b749a87863a6c28c2dfaae714ca1070ef4acb5"/>
    <s v="fed42a5cb427ad3cfc4c9ede0d280aa5a542b07a"/>
    <s v="ACTIVO"/>
    <s v="3a0535153a5f5fc7c8dcca47c9a725208db375aa"/>
    <n v="7"/>
    <s v="STEPWAY"/>
    <n v="2021"/>
    <s v="NUEVO STEPWAY PH2"/>
    <s v="2e892f86d188d01ec5691b7918003dc271108083"/>
    <s v="NUEVO"/>
    <n v="72"/>
    <d v="2021-05-03T00:00:00"/>
    <d v="2027-05-03T00:00:00"/>
    <m/>
    <n v="63500000"/>
    <n v="33500000"/>
    <n v="30000000"/>
    <n v="804165"/>
    <s v="addfb231c73938367f7381eeb262ff07154d72ad"/>
    <n v="0.31388949547487588"/>
    <n v="-0.73899792286668087"/>
    <n v="0.13042163490563341"/>
    <n v="-0.41467210755607448"/>
    <n v="0.58581618390063472"/>
    <x v="1"/>
    <n v="0.52755905511811019"/>
    <x v="4"/>
  </r>
  <r>
    <s v="e983b908d0854e82dcd5db673c26db1fc2bd3cba"/>
    <s v="25670a3d82d5bce98784284eadd38d1489482fc6"/>
    <s v="ACTIVO"/>
    <s v="4bb8879686c93ce13e685da728e91ba3cca90894"/>
    <n v="38"/>
    <s v="DUSTER"/>
    <n v="2021"/>
    <s v="DUSTER Servicio PÃºblico"/>
    <s v="2e892f86d188d01ec5691b7918003dc271108083"/>
    <s v="NUEVO"/>
    <n v="29"/>
    <d v="2020-12-08T00:00:00"/>
    <d v="2023-05-08T00:00:00"/>
    <m/>
    <n v="60710000"/>
    <n v="30355000"/>
    <n v="30355000"/>
    <n v="1046724"/>
    <s v="d2d2bc23d15981022aec65b1ffb2993f93c8d625"/>
    <m/>
    <n v="-0.85216124758390532"/>
    <n v="-4.4146365390986242"/>
    <m/>
    <m/>
    <x v="4"/>
    <n v="0.5"/>
    <x v="4"/>
  </r>
  <r>
    <s v="6aac38325f14ad2b641caac3b8579a17eecf4ace"/>
    <s v="7dd98c525e17bfc04f970594213d945025e94186"/>
    <s v="ACTIVO"/>
    <s v="e4aef5deb7d9c8642546b1f1c0c49768b2ac9a64"/>
    <n v="51"/>
    <s v="DUSTER"/>
    <n v="2020"/>
    <s v="DUSTER"/>
    <s v="2e892f86d188d01ec5691b7918003dc271108083"/>
    <s v="NUEVO"/>
    <n v="60"/>
    <d v="2020-03-02T00:00:00"/>
    <d v="2025-03-02T00:00:00"/>
    <m/>
    <n v="50990000"/>
    <n v="25495000"/>
    <n v="25495000"/>
    <n v="520788"/>
    <s v="b53b0bf5f413cb9aab27f8e13ca1e90e2ee4fea7"/>
    <n v="0.22899289660859901"/>
    <n v="-0.85216124758390532"/>
    <n v="-2.478046534522897"/>
    <n v="0.37779848642231278"/>
    <n v="1.281947080465921"/>
    <x v="3"/>
    <n v="0.5"/>
    <x v="4"/>
  </r>
  <r>
    <s v="75e08c6606a7a2c124bc081d6971ae171e3abd66"/>
    <s v="4e225808bba6dcf107f6680772c14c213603e2a6"/>
    <s v="ACTIVO"/>
    <s v="d70c5ad6d9927086d188b2a0af85d533acdf3336"/>
    <n v="220"/>
    <s v="DUSTER"/>
    <n v="2021"/>
    <s v="DUSTER"/>
    <s v="2e892f86d188d01ec5691b7918003dc271108083"/>
    <s v="NUEVO"/>
    <n v="72"/>
    <d v="2020-03-09T00:00:00"/>
    <d v="2026-03-09T00:00:00"/>
    <m/>
    <n v="63290000"/>
    <n v="46290000"/>
    <n v="17000000"/>
    <n v="1064277"/>
    <s v="d5e3c217d8ea2998bad4e657513b99b45ba38544"/>
    <n v="-0.1348496699611593"/>
    <n v="9.7996371951732802E-2"/>
    <n v="0.24898836987965761"/>
    <n v="1.192866413647097"/>
    <n v="0.43112042910834891"/>
    <x v="1"/>
    <n v="0.73139516511297198"/>
    <x v="2"/>
  </r>
  <r>
    <s v="93ac3df7b3e3030022cd86c46bf58a72a55974fd"/>
    <s v="85f4a17f058ac1841a5b46361d8e79e36e0e0c64"/>
    <s v="ACTIVO"/>
    <s v="3a0535153a5f5fc7c8dcca47c9a725208db375aa"/>
    <n v="27"/>
    <s v="KWID"/>
    <n v="2022"/>
    <s v="KWID"/>
    <s v="2e892f86d188d01ec5691b7918003dc271108083"/>
    <s v="NUEVO"/>
    <n v="72"/>
    <d v="2021-05-31T00:00:00"/>
    <d v="2027-05-31T00:00:00"/>
    <m/>
    <n v="42610000"/>
    <n v="16290000"/>
    <n v="26320000"/>
    <n v="410561"/>
    <s v="fb89e69e4b80e4b8276103d586c8f44bf3e0cdc6"/>
    <n v="-0.3531552099030143"/>
    <n v="-1.3354434236594339"/>
    <n v="-6.7189590051072792E-2"/>
    <n v="0.1736056721363107"/>
    <n v="0.43112042910834891"/>
    <x v="1"/>
    <n v="0.38230462332785731"/>
    <x v="1"/>
  </r>
  <r>
    <s v="f67c97563e2d1e9c66d1c8f5bf3aa0132cb73f66"/>
    <s v="f25e8965eac6f80518fe11e878bbbfdaf6c15149"/>
    <s v="ACTIVO"/>
    <s v="9109d5c0288204d4def287dc44facc8b9c4664a1"/>
    <n v="15"/>
    <s v="STEPWAY"/>
    <n v="2020"/>
    <s v="NUEVO STEPWAY PH2"/>
    <s v="2e892f86d188d01ec5691b7918003dc271108083"/>
    <s v="NUEVO"/>
    <n v="60"/>
    <d v="2019-11-20T00:00:00"/>
    <d v="2024-11-20T00:00:00"/>
    <m/>
    <n v="47090000"/>
    <n v="24405000"/>
    <n v="22685000"/>
    <n v="578370"/>
    <s v="18eceeb5197751c2e147ee8da1b88e8ee3917f26"/>
    <n v="-0.30464286769371318"/>
    <n v="-0.77716990380078299"/>
    <n v="-0.2648008150077798"/>
    <n v="-0.26243019199897971"/>
    <n v="-1.11583711881451"/>
    <x v="3"/>
    <n v="0.51826290082820137"/>
    <x v="4"/>
  </r>
  <r>
    <s v="901fb383262f218229c2fc97a3e5819edd6d3da0"/>
    <s v="1a7b07aad5aa76a11d5ecf70b716063413bcabf8"/>
    <s v="ACTIVO"/>
    <s v="7e0444902279ad565232444edcf9ba6203b30467"/>
    <n v="62"/>
    <s v="DUSTER"/>
    <n v="2021"/>
    <s v="DUSTER Servicio PÃºblico"/>
    <s v="2e892f86d188d01ec5691b7918003dc271108083"/>
    <s v="NUEVO"/>
    <n v="60"/>
    <d v="2020-11-09T00:00:00"/>
    <d v="2025-11-09T00:00:00"/>
    <m/>
    <n v="47690523"/>
    <n v="47690523"/>
    <n v="0"/>
    <n v="1335068"/>
    <s v="e3641dd6fa4340be1e1a0c44a89e0218e2c9b4d8"/>
    <n v="-1.0565841719378799"/>
    <n v="1.2009447865714571"/>
    <n v="0.16994387989697479"/>
    <n v="-0.51585860063563926"/>
    <n v="-0.65174985443765243"/>
    <x v="3"/>
    <n v="1"/>
    <x v="0"/>
  </r>
  <r>
    <s v="d29419f2c7711d7f7eaf7ef5c240bb5943185376"/>
    <s v="92a00f213b5e942f63caf7207b6be6bd5ef0fc12"/>
    <s v="ACTIVO"/>
    <s v="2f1f55f7d5e4638dee5a1a64ea8954c3ffe4902c"/>
    <n v="252"/>
    <s v="CAPTUR"/>
    <n v="2018"/>
    <s v="CAPTUR"/>
    <m/>
    <s v="NUEVO"/>
    <n v="72"/>
    <d v="2017-05-12T00:00:00"/>
    <d v="2023-05-12T00:00:00"/>
    <m/>
    <n v="64500000"/>
    <n v="41900000"/>
    <n v="22600000"/>
    <n v="958920"/>
    <s v="ba69bef1627113b1efd89b0a85bd7dcd597d357c"/>
    <n v="1.502441879602753"/>
    <n v="-0.2378209924025336"/>
    <n v="0.88134428974112011"/>
    <n v="7.1758690643016904E-2"/>
    <n v="1.436642835258207"/>
    <x v="1"/>
    <n v="0.64961240310077517"/>
    <x v="2"/>
  </r>
  <r>
    <s v="001773c6ace480bf92f00af0a43f53583340dead"/>
    <s v="df9a892454f0847b4275289b00e2f4da49db1030"/>
    <s v="ACTIVO"/>
    <s v="58464c00dc8337ea9400e9dbf885ffffcb81c578"/>
    <n v="291"/>
    <s v="KWID"/>
    <n v="2021"/>
    <s v="KWID"/>
    <s v="2e892f86d188d01ec5691b7918003dc271108083"/>
    <s v="NUEVO"/>
    <n v="36"/>
    <d v="2020-10-23T00:00:00"/>
    <d v="2023-10-23T00:00:00"/>
    <m/>
    <n v="40590000"/>
    <n v="30590000"/>
    <n v="10000000"/>
    <n v="1158820"/>
    <s v="c4635272f238ecd586953b535745e7ed186b29b1"/>
    <n v="-0.47443606542626698"/>
    <n v="0.18931333342764661"/>
    <n v="5.1377144922950549E-2"/>
    <n v="0.33955753488230289"/>
    <n v="0.27642467431606299"/>
    <x v="4"/>
    <n v="0.75363389997536334"/>
    <x v="2"/>
  </r>
  <r>
    <s v="6a7257c9e08b140245c63578feab81f7c35bed6d"/>
    <s v="8565327d1f0a381825f94a4ab8a1233c7af2f608"/>
    <s v="ACTIVO"/>
    <s v="0e4bd50a5f4aa6b49b21f346683750150d7d842a"/>
    <n v="76"/>
    <s v="STEPWAY"/>
    <n v="2019"/>
    <s v="NUEVO STEPWAY"/>
    <s v="2e892f86d188d01ec5691b7918003dc271108083"/>
    <s v="NUEVO"/>
    <n v="72"/>
    <d v="2019-01-04T00:00:00"/>
    <d v="2025-01-04T00:00:00"/>
    <m/>
    <n v="46990000"/>
    <n v="37592000"/>
    <n v="9398000"/>
    <n v="810371"/>
    <s v="e479a237a33c879450fd7f632a21723886088e64"/>
    <n v="1.126471227480669"/>
    <n v="0.37970237290931202"/>
    <n v="7.3723219852280655E-2"/>
    <n v="-0.11183153178679579"/>
    <n v="0.19907679691992"/>
    <x v="1"/>
    <n v="0.8"/>
    <x v="2"/>
  </r>
  <r>
    <s v="35e78386d315628e911e35f31baccc2781d18cc9"/>
    <s v="8c016d6dcfcb5172287284d383cb89bf911332e9"/>
    <s v="ACTIVO"/>
    <s v="326bc2b0b0799eff92891e858f0137cd54c140d7"/>
    <n v="166872296"/>
    <s v="USADOS"/>
    <n v="2017"/>
    <s v="USADOS MM"/>
    <m/>
    <s v="USADO"/>
    <n v="84"/>
    <d v="2021-06-30T00:00:00"/>
    <d v="2028-06-30T00:00:00"/>
    <m/>
    <n v="34500000"/>
    <n v="34500000"/>
    <n v="0"/>
    <n v="1040861"/>
    <s v="a69f010680fca3bb97470fe907d42f1759ba6938"/>
    <n v="-0.74125394757742313"/>
    <n v="1.2009447865714571"/>
    <n v="0.99991102471514426"/>
    <n v="-0.81274117262861134"/>
    <n v="-1.5799243831913681"/>
    <x v="0"/>
    <n v="1"/>
    <x v="0"/>
  </r>
  <r>
    <s v="944ff2a0f668759fb040e2cc58634c2737fd697b"/>
    <s v="785769117fe7f380bdf985be10fe8484a41b7d44"/>
    <s v="ACTIVO"/>
    <s v="a1568956b7a009c0968355838744514999f72b98"/>
    <n v="220"/>
    <s v="STEPWAY"/>
    <n v="2020"/>
    <s v="NUEVO STEPWAY PH2"/>
    <s v="2e892f86d188d01ec5691b7918003dc271108083"/>
    <s v="NUEVO"/>
    <n v="84"/>
    <d v="2020-03-01T00:00:00"/>
    <d v="2027-03-01T00:00:00"/>
    <m/>
    <n v="52290000"/>
    <n v="44290000"/>
    <n v="8000000"/>
    <n v="932644"/>
    <s v="b0dba703f37b44650008cc7ee9293429cffbd118"/>
    <n v="-1.978318673914601"/>
    <n v="0.57272339535925954"/>
    <n v="0.88134428974112011"/>
    <n v="-0.50246064294870429"/>
    <n v="2.1327737318234941"/>
    <x v="0"/>
    <n v="0.84700707592273861"/>
    <x v="0"/>
  </r>
  <r>
    <s v="b143ecbd0126f29c99c0ef27f58b51b5564f3cdb"/>
    <s v="d7eb765c3bf689595db54e558f54d31905f22cc3"/>
    <s v="ACTIVO"/>
    <s v="124edca39b8159aadaf3c08b9fe65fc5e651b829"/>
    <n v="236"/>
    <s v="LOGAN"/>
    <n v="2022"/>
    <s v="NUEVO LOGAN PH2"/>
    <s v="2e892f86d188d01ec5691b7918003dc271108083"/>
    <s v="NUEVO"/>
    <n v="24"/>
    <d v="2021-09-20T00:00:00"/>
    <d v="2023-09-20T00:00:00"/>
    <m/>
    <n v="44400000"/>
    <n v="10000000"/>
    <n v="34400000"/>
    <n v="498785"/>
    <s v="2a8b6c4fae0c9fc78fa226ee1e1ec2050ca4d295"/>
    <n v="0.26537715326557482"/>
    <n v="-1.980444743831447"/>
    <n v="-1.2528569397913141"/>
    <n v="0.2336802464503599"/>
    <n v="0.97255557088134947"/>
    <x v="2"/>
    <n v="0.22522522522522523"/>
    <x v="1"/>
  </r>
  <r>
    <s v="5aac5f359e94fe3803a2349c2a089d60ca76dc21"/>
    <s v="0e92bdfb4cc8d2843105d1cfaa95425787f7a4f1"/>
    <s v="ACTIVO"/>
    <s v="a65c60e59165d9af643419b26154ffd93f642835"/>
    <n v="27"/>
    <s v="STEPWAY"/>
    <n v="2019"/>
    <s v="NUEVO STEPWAY"/>
    <m/>
    <s v="NUEVO"/>
    <n v="72"/>
    <d v="2018-05-30T00:00:00"/>
    <d v="2024-05-30T00:00:00"/>
    <m/>
    <n v="46990000"/>
    <n v="37592000"/>
    <n v="9398000"/>
    <n v="820118"/>
    <s v="db38aae051445c1f320476595ec5710790c61966"/>
    <n v="8.3455869980695638E-2"/>
    <n v="0.37970237290931202"/>
    <n v="0.2334964402879515"/>
    <n v="-0.45369236904353971"/>
    <n v="-0.80644560922993824"/>
    <x v="1"/>
    <n v="0.8"/>
    <x v="2"/>
  </r>
  <r>
    <s v="d06a092155fe786c48f7f0961b96cf50827104b2"/>
    <s v="e4a413b46bef25b544628e874dbced81cf93caea"/>
    <s v="ACTIVO"/>
    <s v="1dba5f65a4ace50946aaf5539428c8ec727712e3"/>
    <n v="246"/>
    <s v="KWID"/>
    <n v="2021"/>
    <s v="KWID"/>
    <s v="2e892f86d188d01ec5691b7918003dc271108083"/>
    <s v="NUEVO"/>
    <n v="84"/>
    <d v="2020-05-28T00:00:00"/>
    <d v="2027-05-28T00:00:00"/>
    <m/>
    <n v="38290000"/>
    <n v="38290000"/>
    <n v="0"/>
    <n v="876063"/>
    <s v="1fbc4410b1d708c108467267454059d1f785d193"/>
    <n v="-0.68061351981579676"/>
    <n v="1.2009447865714571"/>
    <n v="0.32803285986234038"/>
    <n v="0.59180436625621102"/>
    <n v="-0.80644560922993824"/>
    <x v="0"/>
    <n v="1"/>
    <x v="0"/>
  </r>
  <r>
    <s v="a51fa768d4a0694321f55c06c6739d3b13c6e008"/>
    <s v="04caae1597d4761f1c698d6584da6cb6eaebaf70"/>
    <s v="ACTIVO"/>
    <s v="f7b438840c64ae9000aab867b7717cd5d6c7a56e"/>
    <n v="61"/>
    <s v="SANDERO"/>
    <n v="2019"/>
    <s v="NUEVO SANDERO"/>
    <m/>
    <s v="NUEVO"/>
    <n v="84"/>
    <d v="2018-08-31T00:00:00"/>
    <d v="2025-08-31T00:00:00"/>
    <m/>
    <n v="36370000"/>
    <n v="32733000"/>
    <n v="3637000"/>
    <n v="692103"/>
    <s v="2950d902c8b30585038c8f445df8ff3e2d2365ee"/>
    <n v="-1.4407288855812889E-3"/>
    <n v="0.79032357974038436"/>
    <n v="-2.2170591226336401E-2"/>
    <n v="-0.80086366590815528"/>
    <n v="-1.11583711881451"/>
    <x v="0"/>
    <n v="0.9"/>
    <x v="0"/>
  </r>
  <r>
    <s v="75f9febedf3c16a4c3237a9936d26a067d5702a3"/>
    <s v="a8dc5eed763081c1eb6439150506292aa12554f3"/>
    <s v="ACTIVO"/>
    <s v="fcf36af8be5b2828dbf69407f3a279ed840358ae"/>
    <n v="291"/>
    <s v="USADOS"/>
    <n v="2018"/>
    <s v="USADOS MM"/>
    <m/>
    <s v="USADO"/>
    <n v="60"/>
    <d v="2018-05-18T00:00:00"/>
    <d v="2023-05-18T00:00:00"/>
    <m/>
    <n v="38000000"/>
    <n v="33000000"/>
    <n v="5000000"/>
    <n v="978292"/>
    <s v="dd10cd9585a3025cd602d94adb8e8a709c7913c5"/>
    <n v="0.94454994419579019"/>
    <n v="0.66065372495162467"/>
    <n v="0.28851061487099899"/>
    <n v="-2.8523696688307711E-2"/>
    <n v="0.27642467431606299"/>
    <x v="3"/>
    <n v="0.86842105263157898"/>
    <x v="0"/>
  </r>
  <r>
    <s v="6b04d2539b7a2b316be4e504804f8095089cbb5c"/>
    <s v="d6e20f8dc8f2e29ae0dd0f1af5c051cb63fe534b"/>
    <s v="ACTIVO"/>
    <s v="e0a7cd2690d86fdf19c6c709a2bbe5247976edac"/>
    <n v="252"/>
    <s v="LOGAN"/>
    <n v="2018"/>
    <s v="NUEVO LOGAN"/>
    <m/>
    <s v="NUEVO"/>
    <n v="60"/>
    <d v="2018-04-23T00:00:00"/>
    <d v="2023-04-23T00:00:00"/>
    <m/>
    <n v="38300000"/>
    <n v="23300000"/>
    <n v="15000000"/>
    <n v="530199"/>
    <s v="ba69bef1627113b1efd89b0a85bd7dcd597d357c"/>
    <n v="-1.3568814437906571E-2"/>
    <n v="-0.40723226368078502"/>
    <n v="-0.88247497177761358"/>
    <n v="1.2921212270442981"/>
    <n v="4.4381042127634142E-2"/>
    <x v="3"/>
    <n v="0.60835509138381205"/>
    <x v="2"/>
  </r>
  <r>
    <s v="651baa22899695f87fb534c2950e1381134dc440"/>
    <s v="4ea94d89b8328711be57bc75926f44f57605fc50"/>
    <s v="ACTIVO"/>
    <s v="d1c0dfc0ce53d56b757ad3c92ef31097fa0f2af3"/>
    <n v="236"/>
    <s v="DUSTER"/>
    <n v="2020"/>
    <s v="DUSTER"/>
    <s v="2e892f86d188d01ec5691b7918003dc271108083"/>
    <s v="NUEVO"/>
    <n v="72"/>
    <d v="2019-12-27T00:00:00"/>
    <d v="2025-12-27T00:00:00"/>
    <m/>
    <n v="48241000"/>
    <n v="24120500"/>
    <n v="24120500"/>
    <n v="593078"/>
    <s v="db336ba2a4faa8a0734dbe707cbcee7ade2871bf"/>
    <n v="0.26537715326557482"/>
    <n v="-0.85216124758390532"/>
    <n v="0.13042163490563341"/>
    <n v="-0.24273436112083441"/>
    <n v="1.3592949578620639"/>
    <x v="1"/>
    <n v="0.5"/>
    <x v="4"/>
  </r>
  <r>
    <s v="8ecfd447be0ec91703ae4d768faf505d3906a616"/>
    <s v="7b5d913bef3739d316546607c9d153439c161f98"/>
    <s v="ACTIVO"/>
    <s v="a77c76312e7298e8d8cbf37d37191bb75af8eded"/>
    <n v="48"/>
    <s v="STEPWAY"/>
    <n v="2021"/>
    <s v="NUEVO STEPWAY PH2"/>
    <s v="2e892f86d188d01ec5691b7918003dc271108083"/>
    <s v="NUEVO"/>
    <n v="84"/>
    <d v="2021-05-01T00:00:00"/>
    <d v="2028-05-01T00:00:00"/>
    <m/>
    <n v="64230000"/>
    <n v="64230000"/>
    <n v="0"/>
    <n v="1248095"/>
    <s v="1aba83a2bcdc0ee0ade96b67732e7d9804307f8e"/>
    <n v="-0.28038669658906262"/>
    <n v="1.2009447865714571"/>
    <n v="0.60468857480173022"/>
    <n v="4.9321093845148898"/>
    <n v="0.43112042910834891"/>
    <x v="0"/>
    <n v="1"/>
    <x v="0"/>
  </r>
  <r>
    <s v="59a69a2f6031d651f728cf411606f4d88b7efc47"/>
    <s v="d471e6bb3fcfcd5c4aff713b265aa281f669ad2f"/>
    <s v="ACTIVO"/>
    <s v="93758adf11c46efe844e91612cf2940e4197d07c"/>
    <n v="59"/>
    <s v="SANDERO"/>
    <n v="2020"/>
    <s v="NUEVO SANDERO"/>
    <s v="2e892f86d188d01ec5691b7918003dc271108083"/>
    <s v="NUEVO"/>
    <n v="84"/>
    <d v="2019-02-08T00:00:00"/>
    <d v="2026-02-08T00:00:00"/>
    <m/>
    <n v="36890000"/>
    <n v="36890000"/>
    <n v="0"/>
    <n v="789941"/>
    <s v="dc07912f5d15c97d02d6d510bd9579fe85bc5dde"/>
    <n v="0.76262866091091108"/>
    <n v="1.2009447865714571"/>
    <n v="0.1395668847854048"/>
    <n v="-0.70153782511369855"/>
    <n v="-1.3478807510029389"/>
    <x v="0"/>
    <n v="1"/>
    <x v="0"/>
  </r>
  <r>
    <s v="c5f45c4f5b7a261cecffa7121602a277b7b1d58d"/>
    <s v="8db41a46bc4134fa87367263010f56c8a5a77a99"/>
    <s v="ACTIVO"/>
    <s v="4dd6263644da53b568359f021ffc3c188774a476"/>
    <n v="-1"/>
    <s v="USADOS"/>
    <n v="2017"/>
    <s v="USADOS MM"/>
    <m/>
    <s v="NUEVO"/>
    <n v="72"/>
    <d v="2019-12-12T00:00:00"/>
    <d v="2025-12-12T00:00:00"/>
    <m/>
    <n v="33300000"/>
    <n v="10900000"/>
    <n v="22400000"/>
    <n v="220901"/>
    <s v="25387f16fe49de4e70fc29c7451836e03f6af6b8"/>
    <n v="-0.65635734871114615"/>
    <n v="-1.5611918599799011"/>
    <n v="-0.73906775490387622"/>
    <n v="-0.83672619535128967"/>
    <n v="-0.72909773183379534"/>
    <x v="1"/>
    <n v="0.32732732732732733"/>
    <x v="1"/>
  </r>
  <r>
    <s v="78b42448b742af744c6bd66642d70feea7e7b9e4"/>
    <s v="ac89935d71a70edf5a579b382c25decf16a5ed5f"/>
    <s v="ACTIVO"/>
    <s v="4db898134df57de25ee14fc3156c0fe345e0de51"/>
    <n v="61"/>
    <s v="SANDERO"/>
    <n v="2019"/>
    <s v="NUEVO SANDERO"/>
    <m/>
    <s v="NUEVO"/>
    <n v="48"/>
    <d v="2018-09-10T00:00:00"/>
    <d v="2022-09-10T00:00:00"/>
    <m/>
    <n v="35870000"/>
    <n v="19870000"/>
    <n v="16000000"/>
    <n v="588861"/>
    <s v="f1cfc4e2d3f8e9e071d8ddbdb5aab1b3ceeb1ef1"/>
    <n v="0.79901291756788695"/>
    <n v="-0.63065245605390119"/>
    <n v="-0.1067118350424142"/>
    <n v="1.3350031883778619"/>
    <n v="-1.11583711881451"/>
    <x v="5"/>
    <n v="0.5539448006690828"/>
    <x v="4"/>
  </r>
  <r>
    <s v="7e6929765508c419f203d161d28aae2ca0c74237"/>
    <s v="579a12dff9ad85272e4ab23cd40580465ce18105"/>
    <s v="ACTIVO"/>
    <s v="0d9238624b08e79da012f08771aa6b5d7e91a4bf"/>
    <n v="49"/>
    <s v="DUSTER"/>
    <n v="2020"/>
    <s v="DUSTER Servicio PÃºblico"/>
    <s v="2e892f86d188d01ec5691b7918003dc271108083"/>
    <s v="NUEVO"/>
    <n v="72"/>
    <d v="2019-05-07T00:00:00"/>
    <d v="2025-05-07T00:00:00"/>
    <m/>
    <n v="54074409"/>
    <n v="48666968"/>
    <n v="5407441"/>
    <n v="1163795"/>
    <s v="f00f1606f9686df6c4f674ed3907718435a75514"/>
    <n v="0.38665800878882761"/>
    <n v="0.79032357974038436"/>
    <n v="0.52564408481904745"/>
    <n v="0.85034840701387848"/>
    <n v="1.5139907126543499"/>
    <x v="1"/>
    <n v="0.89999999815069642"/>
    <x v="0"/>
  </r>
  <r>
    <s v="2c807f971110b617ddf69df1887be036ee405f9a"/>
    <s v="116f3574c19d49c3c579b3f30121a9974f511868"/>
    <s v="ACTIVO"/>
    <s v="1dba5f65a4ace50946aaf5539428c8ec727712e3"/>
    <n v="38"/>
    <s v="KWID"/>
    <n v="2022"/>
    <s v="KWID"/>
    <s v="2e892f86d188d01ec5691b7918003dc271108083"/>
    <s v="NUEVO"/>
    <n v="84"/>
    <d v="2021-04-30T00:00:00"/>
    <d v="2028-04-30T00:00:00"/>
    <m/>
    <n v="39120000"/>
    <n v="30120000"/>
    <n v="9000000"/>
    <n v="537516"/>
    <s v="e930ed8a49045100853f6396856eaf443e98b2ef"/>
    <n v="-1.0808403430425311"/>
    <n v="0.25626409600917349"/>
    <n v="-0.34384530499046262"/>
    <n v="-0.35810409610184812"/>
    <n v="-1.1931849962106531"/>
    <x v="0"/>
    <n v="0.76993865030674846"/>
    <x v="2"/>
  </r>
  <r>
    <s v="5939e6323a834a52410e98b641880620095423f7"/>
    <s v="7ddb5093cdb1ada12d09b53d5edac8c441ceb67a"/>
    <s v="ACTIVO"/>
    <s v="d70c5ad6d9927086d188b2a0af85d533acdf3336"/>
    <n v="27"/>
    <s v="SANDERO"/>
    <n v="2020"/>
    <s v="NUEVO SANDERO PH2"/>
    <s v="2e892f86d188d01ec5691b7918003dc271108083"/>
    <s v="NUEVO"/>
    <n v="36"/>
    <d v="2020-07-22T00:00:00"/>
    <d v="2023-07-22T00:00:00"/>
    <m/>
    <n v="40690000"/>
    <n v="12690000"/>
    <n v="28000000"/>
    <n v="453592"/>
    <s v="31436314401a0d1d8f2ff9c361fa33f3300d454a"/>
    <n v="-1.4407288855812889E-3"/>
    <n v="-1.624661945124299"/>
    <n v="-0.30432305999912118"/>
    <n v="-0.11183153178679579"/>
    <n v="-3.2966835268508812E-2"/>
    <x v="4"/>
    <n v="0.31187023838781025"/>
    <x v="1"/>
  </r>
  <r>
    <s v="a90f7eceb5527a847329506b5674c1d54f2fc8f7"/>
    <s v="3e822ef90dfd2596e0bca51fceb168227499c8a3"/>
    <s v="ACTIVO"/>
    <s v="58464c00dc8337ea9400e9dbf885ffffcb81c578"/>
    <n v="27"/>
    <s v="KWID"/>
    <n v="2021"/>
    <s v="KWID"/>
    <s v="2e892f86d188d01ec5691b7918003dc271108083"/>
    <s v="NUEVO"/>
    <n v="36"/>
    <d v="2021-07-01T00:00:00"/>
    <d v="2024-07-01T00:00:00"/>
    <m/>
    <n v="38651000"/>
    <n v="33651000"/>
    <n v="5000000"/>
    <n v="1243921"/>
    <s v="7c620676a3142bbcb0d8a97ffebbdc12de3145fd"/>
    <n v="-0.91104714530997699"/>
    <n v="0.66975386417478844"/>
    <n v="0.52564408481904745"/>
    <n v="-8.9413768842806374E-3"/>
    <n v="1.823382222238922"/>
    <x v="4"/>
    <n v="0.87063724095107498"/>
    <x v="0"/>
  </r>
  <r>
    <s v="46e3c95ebe503adc7a9750fa871d5f8e5a444b25"/>
    <s v="53a11154844dbb980185d71b89955dbebc5981a2"/>
    <s v="ACTIVO"/>
    <s v="1aff2079849b15d3c4b080b60c83f31906b040eb"/>
    <n v="49"/>
    <s v="TWIZY"/>
    <n v="2020"/>
    <s v="TWIZY"/>
    <s v="2e892f86d188d01ec5691b7918003dc271108083"/>
    <s v="NUEVO"/>
    <n v="60"/>
    <d v="2020-05-26T00:00:00"/>
    <d v="2025-05-26T00:00:00"/>
    <m/>
    <n v="41400000"/>
    <n v="41400000"/>
    <n v="0"/>
    <n v="964292"/>
    <s v="d1a8b93c71ab09ed858e70067adbb9bb41577875"/>
    <n v="-1.0565841719378799"/>
    <n v="1.2009447865714571"/>
    <n v="-1.292379184782656"/>
    <n v="2.9205645901415091E-2"/>
    <n v="-1.270532873606796"/>
    <x v="3"/>
    <n v="1"/>
    <x v="0"/>
  </r>
  <r>
    <s v="6a8bd4994c62ee8fe4fda2abe66a03abbc0762b1"/>
    <s v="dd7fa0f25d4f63f9a873286c71dd1dae36554d5e"/>
    <s v="ACTIVO"/>
    <s v="4db898134df57de25ee14fc3156c0fe345e0de51"/>
    <n v="60"/>
    <s v="SANDERO"/>
    <n v="2019"/>
    <s v="NUEVO SANDERO"/>
    <m/>
    <s v="NUEVO"/>
    <n v="36"/>
    <d v="2018-12-21T00:00:00"/>
    <d v="2021-12-21T00:00:00"/>
    <m/>
    <n v="32500000"/>
    <n v="16500000"/>
    <n v="16000000"/>
    <n v="602265"/>
    <s v="d7ba29214e26fca7c43eb9f199a80e049e060e7b"/>
    <n v="0.8353971742248627"/>
    <n v="-0.82057500090459223"/>
    <n v="-0.1067118350424142"/>
    <n v="-0.25882073898425439"/>
    <n v="1.127251325673635"/>
    <x v="4"/>
    <n v="0.50769230769230766"/>
    <x v="4"/>
  </r>
  <r>
    <s v="f8fa49869e6ae688f2e6be43dfc9c68e7d1a8aaf"/>
    <s v="8ead1989c837a39f39331eaac9fa2400d0133a51"/>
    <s v="ACTIVO"/>
    <s v="5a56327f05b6ed8e8875facf6e3fe3c3e5debf50"/>
    <n v="60"/>
    <s v="SANDERO"/>
    <n v="2022"/>
    <s v="NUEVO SANDERO PH2"/>
    <s v="2e892f86d188d01ec5691b7918003dc271108083"/>
    <s v="NUEVO"/>
    <n v="84"/>
    <d v="2021-05-08T00:00:00"/>
    <d v="2028-05-08T00:00:00"/>
    <m/>
    <n v="45470000"/>
    <n v="37567000"/>
    <n v="7903000"/>
    <n v="787453"/>
    <s v="026f2dbff0f657cf8b51a37de1e13584f2ccb0a9"/>
    <n v="-1.250633540775085"/>
    <n v="0.4872567730271492"/>
    <n v="0.13819978725016349"/>
    <n v="-0.99062198717251093"/>
    <n v="-1.811968015379797"/>
    <x v="0"/>
    <n v="0.82619309434792165"/>
    <x v="0"/>
  </r>
  <r>
    <s v="2e1ac592551a0fcae66ee3bfe9f31b82b1f3c32e"/>
    <s v="11959e2e76cd06b6eecacd3d4bcb7da860cbe0f2"/>
    <s v="ACTIVO"/>
    <s v="b4630e0577758b79c643a996bb67248441df3012"/>
    <n v="236"/>
    <s v="SANDERO"/>
    <n v="2018"/>
    <s v="NUEVO SANDERO"/>
    <m/>
    <s v="NUEVO"/>
    <n v="72"/>
    <d v="2018-11-30T00:00:00"/>
    <d v="2024-11-30T00:00:00"/>
    <m/>
    <n v="38990000"/>
    <n v="38990000"/>
    <n v="0"/>
    <n v="886026"/>
    <s v="a8f19864c6b90993cde73eb96db636ce464e32e6"/>
    <n v="0.70198823314928471"/>
    <n v="1.2009447865714571"/>
    <n v="-0.2066133993743782"/>
    <n v="-6.4412446525755979E-2"/>
    <n v="4.4381042127634142E-2"/>
    <x v="1"/>
    <n v="1"/>
    <x v="0"/>
  </r>
  <r>
    <s v="153b24cd8a19c4b4ff91be8ff35e83e19df584fb"/>
    <s v="feadea349f6dd4c15f3ecdf8d2499e11bb31c0c6"/>
    <s v="ACTIVO"/>
    <s v="332374b2b7921de83a34fd882bfb4141e02b091c"/>
    <n v="49"/>
    <s v="LOGAN"/>
    <n v="2022"/>
    <s v="NUEVO LOGAN PH2"/>
    <s v="2e892f86d188d01ec5691b7918003dc271108083"/>
    <s v="NUEVO"/>
    <n v="84"/>
    <d v="2021-11-22T00:00:00"/>
    <d v="2028-11-22T00:00:00"/>
    <m/>
    <n v="55600000"/>
    <n v="20000000"/>
    <n v="35600000"/>
    <n v="418709"/>
    <s v="87e15bf1cdf86c075c8ab551c1cd6cdf48f66158"/>
    <n v="-0.6684854342634714"/>
    <n v="-1.4282125809080719"/>
    <n v="-0.85763448987790047"/>
    <n v="-0.20489368547376779"/>
    <n v="-0.88379348662608126"/>
    <x v="0"/>
    <n v="0.35971223021582732"/>
    <x v="1"/>
  </r>
  <r>
    <s v="ecfe5f1b966d771c9ea9336da82c44290ac75c26"/>
    <s v="85cec5934899216889427e2b9d7528f6fa01b855"/>
    <s v="ACTIVO"/>
    <s v="4db898134df57de25ee14fc3156c0fe345e0de51"/>
    <n v="61"/>
    <s v="STEPWAY"/>
    <n v="2019"/>
    <s v="NUEVO STEPWAY"/>
    <m/>
    <s v="NUEVO"/>
    <n v="84"/>
    <d v="2018-11-30T00:00:00"/>
    <d v="2025-11-30T00:00:00"/>
    <m/>
    <n v="41620000"/>
    <n v="33461000"/>
    <n v="8159000"/>
    <n v="720433"/>
    <s v="f268b19e1bfbcb40253adf266d11628fda515d56"/>
    <n v="0.44729843655045393"/>
    <n v="0.39598120499175449"/>
    <n v="0.2094661248883162"/>
    <n v="-0.32210946897596793"/>
    <n v="0.35377255171220601"/>
    <x v="0"/>
    <n v="0.80396444017299373"/>
    <x v="0"/>
  </r>
  <r>
    <s v="904b93e0325497a48cf753c19eb2c5f7d29eb79e"/>
    <s v="5aa1273c8d58b86754a3739b0b4f028ab77204f5"/>
    <s v="ACTIVO"/>
    <s v="f2cf6a193cdd3090e91192596429852031f8f002"/>
    <n v="236"/>
    <s v="LOGAN"/>
    <n v="2020"/>
    <s v="NUEVO LOGAN"/>
    <s v="2e892f86d188d01ec5691b7918003dc271108083"/>
    <s v="NUEVO"/>
    <n v="72"/>
    <d v="2019-07-16T00:00:00"/>
    <d v="2025-07-16T00:00:00"/>
    <m/>
    <n v="38990000"/>
    <n v="25590000"/>
    <n v="13400000"/>
    <n v="555016"/>
    <s v="f63c6c6e342363625ca56e8191808747636b4a3e"/>
    <n v="1.090086970823694"/>
    <n v="-0.2102694148997846"/>
    <n v="-0.86477137735619203"/>
    <n v="0.1572760088421051"/>
    <n v="-0.49705409964536651"/>
    <x v="1"/>
    <n v="0.65632213388048222"/>
    <x v="2"/>
  </r>
  <r>
    <s v="0287ab719a1c31083d5a914fa656ec686bd62446"/>
    <s v="b2c8872d7cfa12fffdb6e242e14944be1a937564"/>
    <s v="ACTIVO"/>
    <s v="1e37c6928f415c93f35587957257b25f2220204d"/>
    <n v="236"/>
    <s v="CAPTUR"/>
    <n v="2020"/>
    <s v="CAPTUR"/>
    <s v="2e892f86d188d01ec5691b7918003dc271108083"/>
    <s v="NUEVO"/>
    <n v="60"/>
    <d v="2019-04-30T00:00:00"/>
    <d v="2024-04-30T00:00:00"/>
    <m/>
    <n v="67800000"/>
    <n v="60800000"/>
    <n v="7000000"/>
    <n v="1527863"/>
    <s v="845d7831129ecd1188d7a91243ae341816e8b15a"/>
    <n v="0.62921971983533309"/>
    <n v="0.77699958777831402"/>
    <n v="0.6442108197930716"/>
    <n v="0.92744333627488207"/>
    <n v="1.2045992030697781"/>
    <x v="3"/>
    <n v="0.89675516224188789"/>
    <x v="0"/>
  </r>
  <r>
    <s v="5c23f24ad02cb76e30e01e9c6eac73bb379be474"/>
    <s v="1cb8da239b91e16e7e954c98cfdbd687934211af"/>
    <s v="ACTIVO"/>
    <s v="51b223e24d57bc8c01c5001f8833c44559fa1fc7"/>
    <n v="236"/>
    <s v="SANDERO"/>
    <n v="2018"/>
    <s v="NUEVO SANDERO"/>
    <m/>
    <s v="NUEVO"/>
    <n v="72"/>
    <d v="2017-09-26T00:00:00"/>
    <d v="2023-09-26T00:00:00"/>
    <m/>
    <n v="36975685"/>
    <n v="18975685"/>
    <n v="18000000"/>
    <n v="431770"/>
    <s v="7a6910423a8f37af5a7024bd938a17975b36dad2"/>
    <n v="1.1507273985853199"/>
    <n v="-0.79798551666952555"/>
    <n v="0.80229979975843724"/>
    <n v="-0.15497901610075371"/>
    <n v="-0.34235834485308059"/>
    <x v="1"/>
    <n v="0.51319360276895476"/>
    <x v="4"/>
  </r>
  <r>
    <s v="0e35989e49460ca8faeede51e168a57ce228eb9a"/>
    <s v="6e5a9bab893840aeb5853dd1abc69776181c225a"/>
    <s v="ACTIVO"/>
    <s v="086cb402912dc903938d8533eced696378fd3e4b"/>
    <n v="48"/>
    <s v="CAPTUR"/>
    <n v="2022"/>
    <s v="CAPTUR"/>
    <s v="2e892f86d188d01ec5691b7918003dc271108083"/>
    <s v="NUEVO"/>
    <n v="36"/>
    <d v="2021-08-17T00:00:00"/>
    <d v="2024-08-17T00:00:00"/>
    <m/>
    <n v="88255900"/>
    <n v="57366335"/>
    <n v="30889565"/>
    <n v="1400618"/>
    <s v="1aba83a2bcdc0ee0ade96b67732e7d9804307f8e"/>
    <n v="-0.45017989432161648"/>
    <n v="-0.2362294373372967"/>
    <n v="-0.6600232649211939"/>
    <n v="0.67146126037428722"/>
    <n v="1.0499034482774929"/>
    <x v="4"/>
    <n v="0.65"/>
    <x v="2"/>
  </r>
  <r>
    <s v="66785eb01ed04fb515d81d9a89c835e7b17b2515"/>
    <s v="145c83048b7e5984ec28f1425b0545a6708bed70"/>
    <s v="ACTIVO"/>
    <s v="b6a494ba9e14f7b984adead0c3e1c20aece37e79"/>
    <n v="38"/>
    <s v="KWID"/>
    <n v="2021"/>
    <s v="KWID"/>
    <s v="2e892f86d188d01ec5691b7918003dc271108083"/>
    <s v="NUEVO"/>
    <n v="48"/>
    <d v="2020-09-11T00:00:00"/>
    <d v="2024-09-11T00:00:00"/>
    <m/>
    <n v="37250000"/>
    <n v="13250000"/>
    <n v="24000000"/>
    <n v="377061"/>
    <s v="d2d2bc23d15981022aec65b1ffb2993f93c8d625"/>
    <n v="-8.633732775185822E-2"/>
    <n v="-1.444668358111963"/>
    <n v="-0.58097877493851102"/>
    <n v="-0.29305096590541918"/>
    <n v="0.35377255171220601"/>
    <x v="5"/>
    <n v="0.35570469798657717"/>
    <x v="1"/>
  </r>
  <r>
    <s v="b7936950955d363a7a7d75f32014c5992ece26ab"/>
    <s v="c213cfaa5a369e6b81a22382b5aeb7584e2dcb04"/>
    <s v="ACTIVO"/>
    <s v="6bf12817a6164c0e4ceb7a01868ef46da7884be8"/>
    <n v="60"/>
    <s v="LOGAN"/>
    <n v="2018"/>
    <s v="NUEVO LOGAN"/>
    <m/>
    <s v="NUEVO"/>
    <n v="84"/>
    <d v="2018-01-15T00:00:00"/>
    <d v="2025-01-15T00:00:00"/>
    <m/>
    <n v="33870000"/>
    <n v="31451989"/>
    <n v="2418011"/>
    <n v="772654"/>
    <s v="6019fe68bce0ec80749a2a513966e9cdf050114d"/>
    <n v="0.56857929207370672"/>
    <n v="0.90779846388152208"/>
    <n v="-0.84949120795314947"/>
    <n v="1.0208460231842089"/>
    <n v="1.5913385900504931"/>
    <x v="0"/>
    <n v="0.92860906406849719"/>
    <x v="0"/>
  </r>
  <r>
    <s v="881ca46090ec781885a1bd5a37a9a2bd28f15206"/>
    <s v="bd81b019ed2b5fbc388772f49ad31ae650660acb"/>
    <s v="ACTIVO"/>
    <s v="7f22d9d1b26328e8bc33183cd50a33df11a0448b"/>
    <n v="220"/>
    <s v="KWID"/>
    <n v="2022"/>
    <s v="KWID"/>
    <s v="2e892f86d188d01ec5691b7918003dc271108083"/>
    <s v="NUEVO"/>
    <n v="84"/>
    <d v="2021-08-26T00:00:00"/>
    <d v="2028-08-26T00:00:00"/>
    <m/>
    <n v="41990000"/>
    <n v="33390000"/>
    <n v="8600000"/>
    <n v="694438"/>
    <s v="d5dc515a8564af9c1f984f09918a2ce99eeb6f02"/>
    <n v="-1.978318673914601"/>
    <n v="0.35994874495506651"/>
    <n v="5.1377144922950549E-2"/>
    <n v="-0.80086366590815528"/>
    <n v="0.35377255171220601"/>
    <x v="0"/>
    <n v="0.79518933079304599"/>
    <x v="2"/>
  </r>
  <r>
    <s v="12ab8381fb84e05fa3b73c679e27a493618ec170"/>
    <s v="cc8a88fbf808d866be8db7f3e42fa62573f004f8"/>
    <s v="ACTIVO"/>
    <s v="c31cea8f2b290b1a29573294e881c087c4dce895"/>
    <n v="49"/>
    <s v="USADOS"/>
    <n v="2012"/>
    <s v="USADOS MM"/>
    <m/>
    <s v="USADO"/>
    <n v="60"/>
    <d v="2018-05-10T00:00:00"/>
    <d v="2023-05-10T00:00:00"/>
    <m/>
    <n v="25400000"/>
    <n v="15900000"/>
    <n v="9500000"/>
    <n v="396545"/>
    <s v="311d5a34f06f568edcf7d0323146d949960aaa0c"/>
    <n v="0.99306228640509131"/>
    <n v="-0.3348431917337355"/>
    <n v="0.52564408481904745"/>
    <n v="-5.1425053747254632E-2"/>
    <n v="-0.72909773183379534"/>
    <x v="3"/>
    <n v="0.62598425196850394"/>
    <x v="2"/>
  </r>
  <r>
    <s v="1ca28b9a52811f33f1cdf38b9950286b158d39fb"/>
    <s v="8547f82b61469679af6c8bf59b67428840514aa1"/>
    <s v="ACTIVO"/>
    <s v="a1568956b7a009c0968355838744514999f72b98"/>
    <n v="60"/>
    <s v="SANDERO"/>
    <n v="2020"/>
    <s v="NUEVO SANDERO PH2"/>
    <s v="2e892f86d188d01ec5691b7918003dc271108083"/>
    <s v="NUEVO"/>
    <n v="84"/>
    <d v="2020-01-13T00:00:00"/>
    <d v="2027-01-13T00:00:00"/>
    <m/>
    <n v="37970000"/>
    <n v="25970000"/>
    <n v="12000000"/>
    <n v="560872"/>
    <s v="002cf26c2c656a51db8195e4bd8bbcee3903d748"/>
    <n v="-2.0632152727808779"/>
    <n v="-9.6778279526217356E-2"/>
    <n v="0.24898836987965761"/>
    <n v="-0.86193395139868034"/>
    <n v="-1.11583711881451"/>
    <x v="0"/>
    <n v="0.68396102185936269"/>
    <x v="2"/>
  </r>
  <r>
    <s v="6b5eba24fa0f0295918c9c73f13e68199fa37f23"/>
    <s v="419afa41bfbb1289f132488ce0bbac82d3266af0"/>
    <s v="ACTIVO"/>
    <s v="3f8835bb730451755aa015e94c877ed3dd819375"/>
    <n v="1406792"/>
    <m/>
    <n v="2022"/>
    <s v="NUEVOS OTRAS MARCAS"/>
    <m/>
    <s v="USADO"/>
    <n v="72"/>
    <d v="2021-10-28T00:00:00"/>
    <d v="2027-10-28T00:00:00"/>
    <m/>
    <n v="84900000"/>
    <n v="44900000"/>
    <n v="40000000"/>
    <n v="995146"/>
    <s v="006074e6f813ced42b58addf5f91036b6d45440d"/>
    <n v="-1.299145882984386"/>
    <n v="-0.7336663174618645"/>
    <n v="-0.2648008150077798"/>
    <n v="-0.40390681021974201"/>
    <n v="-1.9666637701720819"/>
    <x v="1"/>
    <n v="0.52885747938751471"/>
    <x v="4"/>
  </r>
  <r>
    <s v="e3169a4af86a4898a8e464776acc18174726c0c9"/>
    <s v="ad4cfe190fbccb78c2d414d84e767be5c5fc2955"/>
    <s v="ACTIVO"/>
    <s v="b015fc4d0ad8050efb8f4d92b7490b29a1fa8737"/>
    <n v="236"/>
    <s v="SANDERO"/>
    <n v="2022"/>
    <s v="NUEVO SANDERO PH2"/>
    <s v="2e892f86d188d01ec5691b7918003dc271108083"/>
    <s v="NUEVO"/>
    <n v="84"/>
    <d v="2021-08-30T00:00:00"/>
    <d v="2028-08-30T00:00:00"/>
    <m/>
    <n v="45300750"/>
    <n v="41300750"/>
    <n v="4000000"/>
    <n v="869881"/>
    <s v="e05a7593bcbc82d3470e473adb88137dfd0ae415"/>
    <n v="-2.569689999023184E-2"/>
    <n v="0.838371357362384"/>
    <n v="0.2094661248883162"/>
    <n v="-0.47658044995346688"/>
    <n v="-1.425228628399082"/>
    <x v="0"/>
    <n v="0.91170124114942908"/>
    <x v="0"/>
  </r>
  <r>
    <s v="8d0d0fda8f7bb3ed9f735cf8a9ed6176478452d6"/>
    <s v="bdd851416a5fafc9126b3848711e084e7e233b16"/>
    <s v="ACTIVO"/>
    <s v="1e37c6928f415c93f35587957257b25f2220204d"/>
    <n v="46"/>
    <s v="STEPWAY"/>
    <n v="2020"/>
    <s v="NUEVO STEPWAY"/>
    <s v="2e892f86d188d01ec5691b7918003dc271108083"/>
    <s v="NUEVO"/>
    <n v="84"/>
    <d v="2019-06-14T00:00:00"/>
    <d v="2026-06-14T00:00:00"/>
    <m/>
    <n v="46317650"/>
    <n v="23898825"/>
    <n v="22418825"/>
    <n v="508229"/>
    <s v="4e5d7b0d98a26995f24bcabfb130c7187152651f"/>
    <n v="0.31388949547487588"/>
    <n v="-0.78655781281228088"/>
    <n v="5.1377144922950549E-2"/>
    <n v="-6.7496495943027493E-2"/>
    <n v="0.74051193869292065"/>
    <x v="0"/>
    <n v="0.51597663093874579"/>
    <x v="4"/>
  </r>
  <r>
    <s v="ee4c51ecaa5a8a054f0ef8372969e9b30326b05d"/>
    <s v="cf6175f73e8ea1d6216e63bc78f066ac93c007ed"/>
    <s v="ACTIVO"/>
    <s v="d19c40609c4807762585bd10be1ea09dc899fb2b"/>
    <n v="167084683"/>
    <s v="USADOS"/>
    <n v="2018"/>
    <s v="USADOS MM"/>
    <m/>
    <s v="USADO"/>
    <n v="60"/>
    <d v="2021-08-13T00:00:00"/>
    <d v="2026-08-13T00:00:00"/>
    <m/>
    <n v="22700000"/>
    <n v="22700000"/>
    <n v="0"/>
    <n v="616187"/>
    <s v="9d7bd38b98da3721b9fbc0b7b5f1a754213bcdf8"/>
    <n v="-0.47443606542626698"/>
    <n v="1.2009447865714571"/>
    <n v="0.16994387989697479"/>
    <n v="-0.85285041023941577"/>
    <n v="-0.96114136402222416"/>
    <x v="3"/>
    <n v="1"/>
    <x v="0"/>
  </r>
  <r>
    <s v="e11bf6cc0e72286cb260b6068ee1ccb20fd966b7"/>
    <s v="9e2ef48b773102529f23bb224807a31df8467b5b"/>
    <s v="ACTIVO"/>
    <s v="8755282562f500d9f6dcb85211a47e8d88e90dcb"/>
    <n v="59"/>
    <s v="SANDERO"/>
    <n v="2020"/>
    <s v="NUEVO SANDERO"/>
    <s v="2e892f86d188d01ec5691b7918003dc271108083"/>
    <s v="NUEVO"/>
    <n v="84"/>
    <d v="2019-08-07T00:00:00"/>
    <d v="2026-08-07T00:00:00"/>
    <m/>
    <n v="34070000"/>
    <n v="27070000"/>
    <n v="7000000"/>
    <n v="584629"/>
    <s v="6c55b3ba21e9cb7dc2512cad991949cb9fc0980d"/>
    <n v="1.1992397407946209"/>
    <n v="0.35728513062267292"/>
    <n v="0.24898836987965761"/>
    <n v="0.2332886000542794"/>
    <n v="-0.34235834485308059"/>
    <x v="0"/>
    <n v="0.79454065159964782"/>
    <x v="2"/>
  </r>
  <r>
    <s v="01d0bd37dcad58678edad349298b60b9c81497e8"/>
    <s v="6ea1f52f8b259cf85e0739d7b3bb00dfd5a3f7cf"/>
    <s v="ACTIVO"/>
    <s v="a77c76312e7298e8d8cbf37d37191bb75af8eded"/>
    <n v="49"/>
    <s v="SANDERO"/>
    <n v="2021"/>
    <s v="NUEVO SANDERO PH2"/>
    <s v="2e892f86d188d01ec5691b7918003dc271108083"/>
    <s v="NUEVO"/>
    <n v="84"/>
    <d v="2020-03-11T00:00:00"/>
    <d v="2027-03-11T00:00:00"/>
    <m/>
    <n v="50590000"/>
    <n v="50590000"/>
    <n v="0"/>
    <n v="1130689"/>
    <s v="87e15bf1cdf86c075c8ab551c1cd6cdf48f66158"/>
    <n v="-0.26825861103673743"/>
    <n v="1.2009447865714571"/>
    <n v="1.185489993161002E-2"/>
    <n v="-0.47694653976268447"/>
    <n v="-0.18766259006079469"/>
    <x v="0"/>
    <n v="1"/>
    <x v="0"/>
  </r>
  <r>
    <s v="6c50bc733621a6741f738dac39b20e73d4510dea"/>
    <s v="400c67edb5edeb63a8c8889cce57c424000a216c"/>
    <s v="ACTIVO"/>
    <s v="c7377705b286ba1dbe11224af309f9b7c2929cdd"/>
    <n v="49"/>
    <s v="OROCH"/>
    <n v="2017"/>
    <s v="OROCH"/>
    <m/>
    <s v="NUEVO"/>
    <n v="72"/>
    <d v="2017-12-01T00:00:00"/>
    <d v="2023-12-01T00:00:00"/>
    <m/>
    <n v="64990000"/>
    <n v="32495000"/>
    <n v="32495000"/>
    <n v="853027"/>
    <s v="7b4b50deac96cf6fae5ed6534c753371dda3e07d"/>
    <n v="0.32601758102720108"/>
    <n v="-0.85216124758390532"/>
    <n v="0.99991102471514426"/>
    <n v="3.8136262897912561"/>
    <n v="1.0499034482774929"/>
    <x v="1"/>
    <n v="0.5"/>
    <x v="4"/>
  </r>
  <r>
    <s v="112f7e4e41846ea466f390d4d24bf943364e79fe"/>
    <s v="e73000a0fd66a7848bf1f57fc4e0456672b3c5ca"/>
    <s v="ACTIVO"/>
    <s v="310778d9d7ff8bd657b127d2b19096397041abce"/>
    <n v="15"/>
    <s v="LOGAN"/>
    <n v="2020"/>
    <s v="NUEVO LOGAN"/>
    <s v="2e892f86d188d01ec5691b7918003dc271108083"/>
    <s v="NUEVO"/>
    <n v="72"/>
    <d v="2019-03-10T00:00:00"/>
    <d v="2025-03-10T00:00:00"/>
    <m/>
    <n v="41040000"/>
    <n v="41290000"/>
    <n v="0"/>
    <n v="896528"/>
    <s v="49e3e3431e014d9c5502f38bae86dc4337782419"/>
    <n v="0.45942652210277918"/>
    <n v="1.2259582616464491"/>
    <n v="0.16994387989697479"/>
    <n v="-0.67933744872299062"/>
    <n v="0.81785981608906366"/>
    <x v="1"/>
    <n v="1.0060916179337231"/>
    <x v="0"/>
  </r>
  <r>
    <s v="0e4755bd1851fa078b67d15124d3b6abbf64555c"/>
    <s v="50c11376728cfd91e1f7125bc827d42e6ed5dbbd"/>
    <s v="ACTIVO"/>
    <s v="22e7ddcba3dd6655539862208ca15c8c7477ea7d"/>
    <n v="38"/>
    <s v="USADOS"/>
    <n v="2014"/>
    <s v="USADOS MM"/>
    <m/>
    <s v="USADO"/>
    <n v="60"/>
    <d v="2020-08-28T00:00:00"/>
    <d v="2025-08-28T00:00:00"/>
    <m/>
    <n v="26000000"/>
    <n v="26000000"/>
    <n v="0"/>
    <n v="698164"/>
    <s v="b5c4e6910594107a133dbf0cbaf1206bdb05aab1"/>
    <n v="-0.19549009772278569"/>
    <n v="1.2009447865714571"/>
    <n v="0.99991102471514426"/>
    <n v="-0.85167414343627212"/>
    <n v="-1.3478807510029389"/>
    <x v="3"/>
    <n v="1"/>
    <x v="0"/>
  </r>
  <r>
    <s v="9e16ede334da81a10fc5c77ac949be179dadd297"/>
    <s v="ddc9e0e0e0af699d2dc9b826888cc3bb1fb373a0"/>
    <s v="ACTIVO"/>
    <s v="d42a0e1d5792a438fbe63c928d603c193394d0b9"/>
    <n v="50"/>
    <s v="SANDERO"/>
    <n v="2018"/>
    <s v="NUEVO SANDERO"/>
    <m/>
    <s v="NUEVO"/>
    <n v="60"/>
    <d v="2017-11-30T00:00:00"/>
    <d v="2022-11-30T00:00:00"/>
    <m/>
    <n v="33278000"/>
    <n v="13278000"/>
    <n v="20000000"/>
    <n v="353474"/>
    <s v="f5faa20ec38eb79836445ff6da0fea6c765c883c"/>
    <n v="0.50793886431208024"/>
    <n v="-1.2668790419703571"/>
    <n v="0.56516632981038883"/>
    <n v="-0.36079716293049008"/>
    <n v="-0.80644560922993824"/>
    <x v="3"/>
    <n v="0.39900234389085881"/>
    <x v="1"/>
  </r>
  <r>
    <s v="dc74a2817d7f6f442ab91f2cb9cfe647594cdffc"/>
    <s v="b394504a550059ae5509c687a45cf93e11d38b80"/>
    <s v="ACTIVO"/>
    <s v="b03c331a519e3fb6e210c57f6f7646420773acf4"/>
    <n v="15"/>
    <s v="SANDERO"/>
    <n v="2020"/>
    <s v="NUEVO SANDERO PH2"/>
    <s v="2e892f86d188d01ec5691b7918003dc271108083"/>
    <s v="NUEVO"/>
    <n v="84"/>
    <d v="2020-05-02T00:00:00"/>
    <d v="2027-05-02T00:00:00"/>
    <m/>
    <n v="45198000"/>
    <n v="45448000"/>
    <n v="0"/>
    <n v="960142"/>
    <s v="18eceeb5197751c2e147ee8da1b88e8ee3917f26"/>
    <n v="-1.202121198565784"/>
    <n v="1.22365714147826"/>
    <n v="0.92086653473246149"/>
    <n v="-0.82861712353006944"/>
    <n v="-0.34235834485308059"/>
    <x v="0"/>
    <n v="1.0055312181954954"/>
    <x v="0"/>
  </r>
  <r>
    <s v="489c39b3142cda4f74dc9a65222a9844bd174d1f"/>
    <s v="7e2076767c3261b29bdddad3f022b749daa7b07f"/>
    <s v="ACTIVO"/>
    <s v="ed70a076f000238f2fdd4bb14c21b7645d6cec7b"/>
    <n v="46"/>
    <s v="USADOS"/>
    <n v="2019"/>
    <s v="USADOS MM"/>
    <m/>
    <s v="USADO"/>
    <n v="24"/>
    <d v="2021-08-20T00:00:00"/>
    <d v="2023-08-20T00:00:00"/>
    <m/>
    <n v="35900000"/>
    <n v="14359000"/>
    <n v="21541000"/>
    <n v="721087"/>
    <s v="7e550c4e4136820a2fa73809cb7d39457dab78e5"/>
    <n v="0.2411209821609242"/>
    <n v="-1.2628968335812261"/>
    <n v="0.13042163490563341"/>
    <n v="-0.4437352572787801"/>
    <n v="1.668686467446636"/>
    <x v="2"/>
    <n v="0.39997214484679666"/>
    <x v="1"/>
  </r>
  <r>
    <s v="11ff41b95296e8a3d9fdafab1ab3062e4ba3f31b"/>
    <s v="b800f7821590e8bc767afbeb637fce7c43aa3c14"/>
    <s v="ACTIVO"/>
    <s v="3a9c85964211c4ff203388bf5d92c22cf10e64ca"/>
    <n v="15"/>
    <s v="LOGAN"/>
    <n v="2018"/>
    <s v="NUEVO LOGAN"/>
    <m/>
    <s v="NUEVO"/>
    <n v="84"/>
    <d v="2017-12-06T00:00:00"/>
    <d v="2024-12-06T00:00:00"/>
    <m/>
    <n v="46840000"/>
    <n v="37472000"/>
    <n v="9368000"/>
    <n v="770236"/>
    <s v="cd5ee85432abb8b5dc6d84901199378cd1ee4605"/>
    <n v="0.20473672550394839"/>
    <n v="0.37970237290931202"/>
    <n v="0.58906831648053704"/>
    <n v="-0.42382103374926111"/>
    <n v="0.43112042910834891"/>
    <x v="0"/>
    <n v="0.8"/>
    <x v="2"/>
  </r>
  <r>
    <s v="7137bec1f00cceeb5c1f025296f5909b7d954ff4"/>
    <s v="f669c9f86e128ffce48abb46446ad4c2c1ce4833"/>
    <s v="ACTIVO"/>
    <s v="f92259594cc36db09951704e2e59eef51308995c"/>
    <n v="49"/>
    <s v="OROCH"/>
    <n v="2020"/>
    <s v="OROCH"/>
    <s v="aa53c8567ff812605778a953828db0859dac88bf"/>
    <s v="NUEVO"/>
    <n v="72"/>
    <d v="2019-08-15T00:00:00"/>
    <d v="2025-08-15T00:00:00"/>
    <m/>
    <n v="67390000"/>
    <n v="33690000"/>
    <n v="33700000"/>
    <n v="793969"/>
    <s v="87e15bf1cdf86c075c8ab551c1cd6cdf48f66158"/>
    <n v="1.187111655242296"/>
    <n v="-0.85246590792433508"/>
    <n v="-0.30432305999912118"/>
    <n v="0.64175521313530359"/>
    <n v="-0.88379348662608126"/>
    <x v="1"/>
    <n v="0.49992580501558093"/>
    <x v="4"/>
  </r>
  <r>
    <s v="c4b70f5859fc1e205c070c65940a183796264031"/>
    <s v="40725e28d8b617d050df44a6d059bab3dcd16c4b"/>
    <s v="ACTIVO"/>
    <s v="332374b2b7921de83a34fd882bfb4141e02b091c"/>
    <n v="220"/>
    <s v="SANDERO"/>
    <n v="2022"/>
    <s v="NUEVO SANDERO PH2"/>
    <m/>
    <s v="NUEVO"/>
    <n v="84"/>
    <d v="2021-12-14T00:00:00"/>
    <d v="2028-12-14T00:00:00"/>
    <m/>
    <n v="55336000"/>
    <n v="55336000"/>
    <n v="0"/>
    <n v="1169167"/>
    <s v="ac92350126d152ccb4ac42b6b52f4b91a494ae4b"/>
    <n v="-1.517451422926241"/>
    <n v="1.2009447865714571"/>
    <n v="0.24898836987965761"/>
    <n v="-0.1479426571203237"/>
    <n v="-1.1931849962106531"/>
    <x v="0"/>
    <n v="1"/>
    <x v="0"/>
  </r>
  <r>
    <s v="18e6ff3f5bc846ad7660223d2a6bd58f2ee58e20"/>
    <s v="fbd5c440ad7b756317885def798418683551932c"/>
    <s v="ACTIVO"/>
    <s v="9b732f098fc8c584895c85ad257e84e1bbb6814e"/>
    <n v="38"/>
    <s v="USADOS"/>
    <n v="2016"/>
    <s v="USADOS MM"/>
    <m/>
    <s v="USADO"/>
    <n v="84"/>
    <d v="2021-03-18T00:00:00"/>
    <d v="2028-03-18T00:00:00"/>
    <m/>
    <n v="41500000"/>
    <n v="41500000"/>
    <n v="0"/>
    <n v="952277"/>
    <s v="e930ed8a49045100853f6396856eaf443e98b2ef"/>
    <n v="2.2815442219069261E-2"/>
    <n v="1.2009447865714571"/>
    <n v="0.36755510485368181"/>
    <n v="-0.29612140726994562"/>
    <n v="-0.57440197704150942"/>
    <x v="0"/>
    <n v="1"/>
    <x v="0"/>
  </r>
  <r>
    <s v="23218e811821d6139a88699ea65afdfd1cc1d056"/>
    <s v="ffae78222650c3845322cde30a9098f243edf5be"/>
    <s v="ACTIVO"/>
    <s v="9394dd0a7b6ed8919e973bc351a6b135020e880c"/>
    <n v="236"/>
    <s v="STEPWAY"/>
    <n v="2019"/>
    <s v="NUEVO STEPWAY"/>
    <m/>
    <s v="NUEVO"/>
    <n v="84"/>
    <d v="2018-04-12T00:00:00"/>
    <d v="2025-04-12T00:00:00"/>
    <m/>
    <n v="47450000"/>
    <n v="42705000"/>
    <n v="4745000"/>
    <n v="907983"/>
    <s v="b522c57b2ad5bc12ca374e891604193e50995d23"/>
    <n v="1.308392510765549"/>
    <n v="0.79032357974038436"/>
    <n v="4.8948582012723153E-2"/>
    <n v="-0.6605752630246543"/>
    <n v="0.97255557088134947"/>
    <x v="0"/>
    <n v="0.9"/>
    <x v="0"/>
  </r>
  <r>
    <s v="b99adb9c55dcb3c52528e6fe99fdb11868c978ee"/>
    <s v="253bcffd24983ef97682def7c3662919f220eb08"/>
    <s v="ACTIVO"/>
    <s v="1ff25d27b02cec75af9b69c7b7ee096d87a6e4b7"/>
    <n v="46"/>
    <s v="DUSTER"/>
    <n v="2022"/>
    <s v="NUEVA DUSTER"/>
    <s v="2e892f86d188d01ec5691b7918003dc271108083"/>
    <s v="NUEVO"/>
    <n v="36"/>
    <d v="2021-07-30T00:00:00"/>
    <d v="2024-07-30T00:00:00"/>
    <m/>
    <n v="78700000"/>
    <n v="43700000"/>
    <n v="35000000"/>
    <n v="1708205"/>
    <s v="7e550c4e4136820a2fa73809cb7d39457dab78e5"/>
    <n v="-1.092968428594856"/>
    <n v="-0.62519781051717538"/>
    <n v="-1.0808563667224671"/>
    <n v="0.67146126037428722"/>
    <n v="0.97255557088134947"/>
    <x v="4"/>
    <n v="0.55527318932655656"/>
    <x v="4"/>
  </r>
  <r>
    <s v="bf920a68efba43a98a45fd5e7f4693cf5571d209"/>
    <s v="fcc5f718dec07ad70237bd95d26f0136a9a80b48"/>
    <s v="ACTIVO"/>
    <s v="199c6dec4e012c479e3865ff88b5346ccb60b104"/>
    <n v="74"/>
    <s v="LOGAN"/>
    <n v="2021"/>
    <s v="NUEVO LOGAN PH2"/>
    <s v="2e892f86d188d01ec5691b7918003dc271108083"/>
    <s v="NUEVO"/>
    <n v="84"/>
    <d v="2021-02-25T00:00:00"/>
    <d v="2028-02-25T00:00:00"/>
    <m/>
    <n v="48660000"/>
    <n v="30660000"/>
    <n v="18000000"/>
    <n v="617671"/>
    <s v="cfff2798968beabd4a75557f5efa4642e73d04b9"/>
    <n v="0.2411209821609242"/>
    <n v="-0.31799925842634491"/>
    <n v="-0.34384530499046262"/>
    <n v="-0.40345575305679843"/>
    <n v="1.9007300996350649"/>
    <x v="0"/>
    <n v="0.63008631319358821"/>
    <x v="2"/>
  </r>
  <r>
    <s v="15242689cb2829d7fb01ce8b66accd8cf7706555"/>
    <s v="1871d4b9c6e38ca803b66d5f1143d504a4bb8154"/>
    <s v="ACTIVO"/>
    <s v="b3a39e4905958eae9bb3d086a023ed2b34babacc"/>
    <n v="38"/>
    <s v="KWID"/>
    <n v="2022"/>
    <s v="KWID"/>
    <s v="2e892f86d188d01ec5691b7918003dc271108083"/>
    <s v="NUEVO"/>
    <n v="36"/>
    <d v="2021-10-09T00:00:00"/>
    <d v="2024-10-09T00:00:00"/>
    <m/>
    <n v="43750000"/>
    <n v="26750000"/>
    <n v="17000000"/>
    <n v="978036"/>
    <s v="18e224569796e42fffce1d686835b9656bf0b87b"/>
    <n v="-0.68061351981579676"/>
    <n v="-0.39461190282928182"/>
    <n v="-0.85763448987790047"/>
    <n v="0.37888049256741668"/>
    <n v="-1.425228628399082"/>
    <x v="4"/>
    <n v="0.61142857142857143"/>
    <x v="2"/>
  </r>
  <r>
    <s v="28d17358d58c142c94df612991794ea4a75c3c3c"/>
    <s v="8e06331241964ffdec8058c7ceea0a056d797e7f"/>
    <s v="ACTIVO"/>
    <s v="4db898134df57de25ee14fc3156c0fe345e0de51"/>
    <n v="61"/>
    <s v="STEPWAY"/>
    <n v="2019"/>
    <s v="NUEVO STEPWAY"/>
    <m/>
    <s v="NUEVO"/>
    <n v="84"/>
    <d v="2018-12-24T00:00:00"/>
    <d v="2025-12-24T00:00:00"/>
    <m/>
    <n v="41620000"/>
    <n v="33296000"/>
    <n v="8324000"/>
    <n v="716867"/>
    <s v="5ff736dd5fe05d193ce7c5ec63ce711d264e48d3"/>
    <n v="0.2411209821609242"/>
    <n v="0.37970237290931202"/>
    <n v="0.2094661248883162"/>
    <n v="-7.5521264217972686E-2"/>
    <n v="0.43112042910834891"/>
    <x v="0"/>
    <n v="0.8"/>
    <x v="2"/>
  </r>
  <r>
    <s v="e44c155fabb154954352b99f1b0ff7ba45a0017e"/>
    <s v="c9b27ecd65264339aa85edab9e7955ec564011f6"/>
    <s v="ACTIVO"/>
    <s v="7e56e2af0ef46a9f3840a5080889a18764a6b436"/>
    <n v="236"/>
    <s v="STEPWAY"/>
    <n v="2022"/>
    <s v="NUEVO STEPWAY PH2"/>
    <m/>
    <s v="NUEVO"/>
    <n v="48"/>
    <d v="2022-03-01T00:00:00"/>
    <d v="2026-03-01T00:00:00"/>
    <m/>
    <n v="72590000"/>
    <n v="65000000"/>
    <n v="7590000"/>
    <n v="1985607"/>
    <s v="15095517a99b4813115fbe5f9fe5bf00482565bd"/>
    <n v="1.5145699651550779"/>
    <n v="0.7715998410076268"/>
    <n v="-0.2648008150077798"/>
    <n v="0.46169810586335308"/>
    <n v="1.0499034482774929"/>
    <x v="5"/>
    <n v="0.89544014327042287"/>
    <x v="0"/>
  </r>
  <r>
    <s v="3e5c98715cc642511f1a4a703d52cf56acdbdeb0"/>
    <s v="dd016cdb40b9a5dc850311ffd778e65bccb4be2c"/>
    <s v="ACTIVO"/>
    <s v="9f06796ad416fdcb9e9ee76712adda8a4fe5f111"/>
    <n v="60"/>
    <s v="USADOS"/>
    <n v="2015"/>
    <s v="USADOS MM"/>
    <m/>
    <s v="USADO"/>
    <n v="84"/>
    <d v="2020-12-08T00:00:00"/>
    <d v="2027-12-08T00:00:00"/>
    <m/>
    <n v="20000000"/>
    <n v="20000000"/>
    <n v="0"/>
    <n v="462147"/>
    <s v="002cf26c2c656a51db8195e4bd8bbcee3903d748"/>
    <n v="-0.53507649318789341"/>
    <n v="1.2009447865714571"/>
    <n v="1.395133474628558"/>
    <n v="-0.63612657079746371"/>
    <n v="-0.88379348662608126"/>
    <x v="0"/>
    <n v="1"/>
    <x v="0"/>
  </r>
  <r>
    <s v="cc72053a39a3d6d86af8c79ac07549a30985a9fb"/>
    <s v="f91e44b5d2d258be53af7a41afaa3774c750fce7"/>
    <s v="ACTIVO"/>
    <s v="9b732f098fc8c584895c85ad257e84e1bbb6814e"/>
    <n v="76"/>
    <s v="USADOS"/>
    <n v="2020"/>
    <s v="USADOS MM"/>
    <s v="2e892f86d188d01ec5691b7918003dc271108083"/>
    <s v="USADO"/>
    <n v="84"/>
    <d v="2020-12-21T00:00:00"/>
    <d v="2027-12-21T00:00:00"/>
    <m/>
    <n v="36000000"/>
    <n v="36000000"/>
    <n v="0"/>
    <n v="938883"/>
    <s v="cca028d5175addbf7cc3ee31799dcae7f9872a54"/>
    <n v="-2.1723680427518062"/>
    <n v="1.2009447865714571"/>
    <n v="0.72325530977575447"/>
    <n v="-0.953539379634468"/>
    <n v="-1.9666637701720819"/>
    <x v="0"/>
    <n v="1"/>
    <x v="0"/>
  </r>
  <r>
    <s v="58cd12cec52fbc4f25229f9c5acaeca85c80e64d"/>
    <s v="78d8afa1e56708bc83942d417fb8ae4349725d88"/>
    <s v="ACTIVO"/>
    <s v="1ff25d27b02cec75af9b69c7b7ee096d87a6e4b7"/>
    <n v="38"/>
    <s v="SANDERO"/>
    <n v="2022"/>
    <s v="NUEVO SANDERO PH2"/>
    <s v="2e892f86d188d01ec5691b7918003dc271108083"/>
    <s v="NUEVO"/>
    <n v="72"/>
    <d v="2021-08-30T00:00:00"/>
    <d v="2027-08-30T00:00:00"/>
    <m/>
    <n v="46950000"/>
    <n v="46950000"/>
    <n v="0"/>
    <n v="1123616"/>
    <s v="d2d2bc23d15981022aec65b1ffb2993f93c8d625"/>
    <n v="-0.15910584106580991"/>
    <n v="1.2009447865714571"/>
    <n v="-0.1704967071894502"/>
    <n v="-0.191488425904872"/>
    <n v="-0.49705409964536651"/>
    <x v="1"/>
    <n v="1"/>
    <x v="0"/>
  </r>
  <r>
    <s v="e700f2e05d8ca317708a88c8f9f2964cc0f3535b"/>
    <s v="468153554127de63a2181c701bf7734cc8c9a949"/>
    <s v="ACTIVO"/>
    <s v="b015fc4d0ad8050efb8f4d92b7490b29a1fa8737"/>
    <n v="48"/>
    <s v="DUSTER"/>
    <n v="2022"/>
    <s v="NUEVA DUSTER"/>
    <s v="2e892f86d188d01ec5691b7918003dc271108083"/>
    <s v="NUEVO"/>
    <n v="84"/>
    <d v="2021-09-29T00:00:00"/>
    <d v="2028-09-29T00:00:00"/>
    <m/>
    <n v="87030000"/>
    <n v="22030000"/>
    <n v="65000000"/>
    <n v="445236"/>
    <s v="1aba83a2bcdc0ee0ade96b67732e7d9804307f8e"/>
    <n v="-0.25613052548441212"/>
    <n v="-1.8658572867388621"/>
    <n v="-0.30432305999912118"/>
    <n v="0.61410829660927235"/>
    <n v="1.7460343448427791"/>
    <x v="0"/>
    <n v="0.25313110421693669"/>
    <x v="1"/>
  </r>
  <r>
    <s v="8759f7eec9dc25c17fcd324ced499a987dab1c0a"/>
    <s v="abdbdde5a3f216c414c83f4395f5b55b01a3fb41"/>
    <s v="ACTIVO"/>
    <s v="4ed602eda8bf7f8f674b77a7266776acb1f1dd2a"/>
    <n v="61"/>
    <s v="KWID"/>
    <n v="2020"/>
    <s v="KWID"/>
    <s v="2e892f86d188d01ec5691b7918003dc271108083"/>
    <s v="NUEVO"/>
    <n v="84"/>
    <d v="2019-09-23T00:00:00"/>
    <d v="2026-09-23T00:00:00"/>
    <m/>
    <n v="36640000"/>
    <n v="36640000"/>
    <n v="0"/>
    <n v="938585"/>
    <s v="f1cfc4e2d3f8e9e071d8ddbdb5aab1b3ceeb1ef1"/>
    <n v="-1.299145882984386"/>
    <n v="1.2009447865714571"/>
    <n v="8.2406454688103009E-2"/>
    <n v="-0.46421106191183159"/>
    <n v="-1.1931849962106531"/>
    <x v="0"/>
    <n v="1"/>
    <x v="0"/>
  </r>
  <r>
    <s v="7232e367bbd255f1e7a095fd1797c26cf9f03a48"/>
    <s v="7e6a15393ada5c832d79dce1a592a4d6766705cd"/>
    <s v="ACTIVO"/>
    <s v="c68c074cfeb538be28c92667e7af1fc11090b603"/>
    <n v="60"/>
    <s v="KWID"/>
    <n v="2021"/>
    <s v="KWID"/>
    <s v="2e892f86d188d01ec5691b7918003dc271108083"/>
    <s v="NUEVO"/>
    <n v="84"/>
    <d v="2021-08-02T00:00:00"/>
    <d v="2028-08-02T00:00:00"/>
    <m/>
    <n v="38620000"/>
    <n v="38620000"/>
    <n v="0"/>
    <n v="855568"/>
    <s v="002cf26c2c656a51db8195e4bd8bbcee3903d748"/>
    <n v="-0.71699777647277252"/>
    <n v="1.2009447865714571"/>
    <n v="-0.1067118350424142"/>
    <n v="-0.9754141584704682"/>
    <n v="1.127251325673635"/>
    <x v="0"/>
    <n v="1"/>
    <x v="0"/>
  </r>
  <r>
    <s v="e74c6b124c582a5afe85c7808dcccbd248bc8083"/>
    <s v="3dea13265330f8c2a8e990916c9c8470b520c562"/>
    <s v="ACTIVO"/>
    <s v="91577c9773253682c077074c2482e5e114908e7e"/>
    <n v="236"/>
    <s v="SANDERO"/>
    <n v="2021"/>
    <s v="NUEVO SANDERO PH2"/>
    <s v="2e892f86d188d01ec5691b7918003dc271108083"/>
    <s v="NUEVO"/>
    <n v="84"/>
    <d v="2021-04-26T00:00:00"/>
    <d v="2028-04-26T00:00:00"/>
    <m/>
    <n v="46250000"/>
    <n v="46250000"/>
    <n v="0"/>
    <n v="970886"/>
    <s v="0f9b5dd1053091f7cd0591c9ce15485174f94dc7"/>
    <n v="-0.19549009772278569"/>
    <n v="1.2009447865714571"/>
    <n v="-0.82205237557872612"/>
    <n v="-0.88437628560527182"/>
    <n v="-1.0384892414183671"/>
    <x v="0"/>
    <n v="1"/>
    <x v="0"/>
  </r>
  <r>
    <s v="3754152bc310691418a43ea5c64956c6ae9eea85"/>
    <s v="ed4f943528eb3762e45d80c0f7e95171f39d257c"/>
    <s v="ACTIVO"/>
    <s v="b3a39e4905958eae9bb3d086a023ed2b34babacc"/>
    <n v="46"/>
    <s v="KWID"/>
    <n v="2022"/>
    <s v="KWID"/>
    <s v="2e892f86d188d01ec5691b7918003dc271108083"/>
    <s v="NUEVO"/>
    <n v="60"/>
    <d v="2021-07-28T00:00:00"/>
    <d v="2026-07-28T00:00:00"/>
    <m/>
    <n v="43590000"/>
    <n v="43590000"/>
    <n v="0"/>
    <n v="1131777"/>
    <s v="7e550c4e4136820a2fa73809cb7d39457dab78e5"/>
    <n v="-0.207618183275111"/>
    <n v="1.2009447865714571"/>
    <n v="0.44659959483636458"/>
    <n v="-0.69783776238191386"/>
    <n v="0.74051193869292065"/>
    <x v="3"/>
    <n v="1"/>
    <x v="0"/>
  </r>
  <r>
    <s v="5e9588d6aecfef8e1d197c65338a00b2156f94f5"/>
    <s v="095bf4e75421cc82ccf0d52e214da5075ef97f6c"/>
    <s v="ACTIVO"/>
    <s v="59e8ccfcc92c7fdd0626a73fd9870f0e7fbad80c"/>
    <n v="46"/>
    <s v="DUSTER"/>
    <n v="2021"/>
    <s v="DUSTER Servicio PÃºblico"/>
    <s v="2e892f86d188d01ec5691b7918003dc271108083"/>
    <s v="NUEVO"/>
    <n v="72"/>
    <d v="2021-02-22T00:00:00"/>
    <d v="2027-02-22T00:00:00"/>
    <m/>
    <n v="73682000"/>
    <n v="75182000"/>
    <n v="0"/>
    <n v="1718881"/>
    <s v="7e550c4e4136820a2fa73809cb7d39457dab78e5"/>
    <n v="-1.0080718297285789"/>
    <n v="1.2845380400453861"/>
    <n v="0.16994387989697479"/>
    <n v="3.918466331205709E-2"/>
    <n v="-1.7346201379836541"/>
    <x v="1"/>
    <n v="1.0203577535897506"/>
    <x v="0"/>
  </r>
  <r>
    <s v="dab1f69a294faa3ade2ef4345e13f79ca5feec52"/>
    <s v="ebc2b46f81be0a2537c932783a46ab81e3234b0a"/>
    <s v="ACTIVO"/>
    <s v="199c6dec4e012c479e3865ff88b5346ccb60b104"/>
    <n v="38"/>
    <s v="SANDERO"/>
    <n v="2022"/>
    <s v="NUEVO SANDERO PH2"/>
    <s v="2e892f86d188d01ec5691b7918003dc271108083"/>
    <s v="NUEVO"/>
    <n v="84"/>
    <d v="2021-06-04T00:00:00"/>
    <d v="2028-06-04T00:00:00"/>
    <m/>
    <n v="44540000"/>
    <n v="29540000"/>
    <n v="15000000"/>
    <n v="612424"/>
    <s v="3a511fa6cc43568fab99dbdb57f653874780a34f"/>
    <n v="0.45942652210277918"/>
    <n v="-0.18192860868361421"/>
    <n v="1.185489993161002E-2"/>
    <n v="0.61781931216399821"/>
    <n v="1.127251325673635"/>
    <x v="0"/>
    <n v="0.66322406825325553"/>
    <x v="2"/>
  </r>
  <r>
    <s v="b61869dcbfba1a0d1a7afba7109ac794d9087a69"/>
    <s v="e7f7ec26377e04bab07878c19695cd37c4aae89d"/>
    <s v="ACTIVO"/>
    <s v="8755282562f500d9f6dcb85211a47e8d88e90dcb"/>
    <n v="87"/>
    <s v="DUSTER"/>
    <n v="2020"/>
    <s v="DUSTER"/>
    <s v="2e892f86d188d01ec5691b7918003dc271108083"/>
    <s v="NUEVO"/>
    <n v="84"/>
    <d v="2019-06-18T00:00:00"/>
    <d v="2026-06-18T00:00:00"/>
    <m/>
    <n v="49990000"/>
    <n v="39992000"/>
    <n v="9998000"/>
    <n v="885109"/>
    <s v="bcea55f18d716a78cffe6d51a537622fc3feb487"/>
    <n v="0.20473672550394839"/>
    <n v="0.37970237290931202"/>
    <n v="0.56516632981038883"/>
    <n v="-0.23887266127473519"/>
    <n v="-0.57440197704150942"/>
    <x v="0"/>
    <n v="0.8"/>
    <x v="2"/>
  </r>
  <r>
    <s v="aeb393882635bcf94f1f17b090186f44102caf3e"/>
    <s v="60d923aece93d5866ac74d6650cc0da160a9043d"/>
    <s v="ACTIVO"/>
    <s v="a14c0527c6033b79ec83b55e6dddec6aaffba30c"/>
    <n v="61"/>
    <s v="STEPWAY"/>
    <n v="2018"/>
    <s v="NUEVO STEPWAY"/>
    <m/>
    <s v="NUEVO"/>
    <n v="84"/>
    <d v="2018-01-17T00:00:00"/>
    <d v="2025-01-17T00:00:00"/>
    <m/>
    <n v="40895000"/>
    <n v="23560000"/>
    <n v="17335000"/>
    <n v="476590"/>
    <s v="7ff7deeb7eff0b09f4dc8ce4bdcc24fc3c9a3b52"/>
    <n v="-2.5119544382169132"/>
    <n v="-0.53963929960451573"/>
    <n v="-0.58097877493851102"/>
    <n v="0.50203834846709994"/>
    <n v="-0.80644560922993824"/>
    <x v="0"/>
    <n v="0.57610954884460208"/>
    <x v="4"/>
  </r>
  <r>
    <s v="3c2d069e061015e38f364c1f49146f93e85618c8"/>
    <s v="547330d48230764fcfc637b495fcb3d0ff5af1fe"/>
    <s v="ACTIVO"/>
    <s v="4ed602eda8bf7f8f674b77a7266776acb1f1dd2a"/>
    <n v="76"/>
    <s v="KWID"/>
    <n v="2020"/>
    <s v="KWID"/>
    <s v="2e892f86d188d01ec5691b7918003dc271108083"/>
    <s v="NUEVO"/>
    <n v="84"/>
    <d v="2019-09-05T00:00:00"/>
    <d v="2026-09-05T00:00:00"/>
    <m/>
    <n v="32990000"/>
    <n v="22990000"/>
    <n v="10000000"/>
    <n v="607880"/>
    <s v="977d2d7691d404ed0e63704ec1471b1a8671ac9d"/>
    <n v="1.1507273985853199"/>
    <n v="-4.3739077724003921E-2"/>
    <n v="7.6004641444405302E-2"/>
    <n v="-0.4499972848676374"/>
    <n v="-3.2966835268508812E-2"/>
    <x v="0"/>
    <n v="0.69687784177023337"/>
    <x v="2"/>
  </r>
  <r>
    <s v="0852ccffd9036c45258ddd5ca025f5854be26b29"/>
    <s v="a26cdef17f94522d2c886270433aff9268571fdb"/>
    <s v="ACTIVO"/>
    <s v="d19c40609c4807762585bd10be1ea09dc899fb2b"/>
    <n v="15"/>
    <s v="USADOS"/>
    <n v="2020"/>
    <s v="USADOS MM"/>
    <s v="2e892f86d188d01ec5691b7918003dc271108083"/>
    <s v="USADO"/>
    <n v="36"/>
    <d v="2021-11-30T00:00:00"/>
    <d v="2024-11-30T00:00:00"/>
    <m/>
    <n v="52000000"/>
    <n v="35000000"/>
    <n v="17000000"/>
    <n v="1291731"/>
    <s v="e3a455d641b0a94ed45e3694071e55e14bbf1094"/>
    <n v="-0.40166755211231542"/>
    <n v="-0.1414706972993568"/>
    <n v="0.48612183982770601"/>
    <n v="0.50440283060750479"/>
    <n v="1.978077977031208"/>
    <x v="4"/>
    <n v="0.67307692307692313"/>
    <x v="2"/>
  </r>
  <r>
    <s v="d17b2f8518bb4b3f628f786fe3fcd1929c0c36d6"/>
    <s v="eb5c4665ecfc8d593b6cb39f0d56c38f7f636b52"/>
    <s v="ACTIVO"/>
    <s v="a77c76312e7298e8d8cbf37d37191bb75af8eded"/>
    <n v="74"/>
    <s v="SANDERO"/>
    <n v="2021"/>
    <s v="NUEVO SANDERO PH2"/>
    <s v="2e892f86d188d01ec5691b7918003dc271108083"/>
    <s v="NUEVO"/>
    <n v="84"/>
    <d v="2020-12-14T00:00:00"/>
    <d v="2027-12-14T00:00:00"/>
    <m/>
    <n v="48990000"/>
    <n v="45990000"/>
    <n v="3000000"/>
    <n v="1043059"/>
    <s v="cfff2798968beabd4a75557f5efa4642e73d04b9"/>
    <n v="1.068735666674399E-2"/>
    <n v="0.94949273094924436"/>
    <n v="0.2094661248883162"/>
    <n v="-0.32424991610166581"/>
    <n v="-1.3478807510029389"/>
    <x v="0"/>
    <n v="0.93876301285976727"/>
    <x v="0"/>
  </r>
  <r>
    <s v="beeec4c80f1eef2483b2bdc286ee55d19537aa6a"/>
    <s v="82b183b3130021bc617a2affeb94581558f14624"/>
    <s v="ACTIVO"/>
    <s v="af679d31140b656992f7cc41dd65553cf5b33e96"/>
    <n v="38"/>
    <s v="USADOS"/>
    <n v="2018"/>
    <s v="USADOS MM"/>
    <m/>
    <s v="USADO"/>
    <n v="84"/>
    <d v="2021-02-24T00:00:00"/>
    <d v="2028-02-24T00:00:00"/>
    <m/>
    <n v="63300000"/>
    <n v="57100000"/>
    <n v="6200000"/>
    <n v="1307474"/>
    <s v="d32b2544aa3cda758f28d956500fd6e0d7981c8d"/>
    <n v="-0.17123392661813511"/>
    <n v="0.79875655871163864"/>
    <n v="1.276566739654533"/>
    <n v="1.223481877093928"/>
    <n v="0.43112042910834891"/>
    <x v="0"/>
    <n v="0.90205371248025279"/>
    <x v="0"/>
  </r>
  <r>
    <s v="b977381e5e75a641292f2df8781e233982472374"/>
    <s v="739acc688137d1a4398f458eb21f3412176cd788"/>
    <s v="ACTIVO"/>
    <s v="3442fd2b0a938d687196a2165725a50c271c2935"/>
    <n v="59"/>
    <s v="DUSTER"/>
    <n v="2020"/>
    <s v="DUSTER"/>
    <s v="2e892f86d188d01ec5691b7918003dc271108083"/>
    <s v="NUEVO"/>
    <n v="24"/>
    <d v="2020-02-17T00:00:00"/>
    <d v="2022-02-17T00:00:00"/>
    <m/>
    <n v="59637000"/>
    <n v="29818500"/>
    <n v="29818500"/>
    <n v="1311021"/>
    <s v="6c55b3ba21e9cb7dc2512cad991949cb9fc0980d"/>
    <n v="0.35027375213185169"/>
    <n v="-0.85216124758390532"/>
    <n v="-4.4146365390986242"/>
    <n v="-5.622339629360794E-3"/>
    <n v="1.9007300996350649"/>
    <x v="2"/>
    <n v="0.5"/>
    <x v="4"/>
  </r>
  <r>
    <s v="6726363ceb8ea4bc49cb686d8e0c4d1670c5f796"/>
    <s v="be3f7c127d5afee8ed5f4db4c3f5fbb8f4205804"/>
    <s v="ACTIVO"/>
    <s v="332374b2b7921de83a34fd882bfb4141e02b091c"/>
    <n v="38"/>
    <s v="DUSTER"/>
    <n v="2022"/>
    <s v="NUEVA DUSTER"/>
    <s v="2e892f86d188d01ec5691b7918003dc271108083"/>
    <s v="NUEVO"/>
    <n v="72"/>
    <d v="2021-11-18T00:00:00"/>
    <d v="2027-11-18T00:00:00"/>
    <m/>
    <n v="92755000"/>
    <n v="72755000"/>
    <n v="20000000"/>
    <n v="1680336"/>
    <s v="e930ed8a49045100853f6396856eaf443e98b2ef"/>
    <n v="0.39878609434115281"/>
    <n v="0.31555595183247248"/>
    <n v="-0.69954550991253528"/>
    <n v="0.4220186835770609"/>
    <n v="0.74051193869292065"/>
    <x v="1"/>
    <n v="0.78437820063608432"/>
    <x v="2"/>
  </r>
  <r>
    <s v="3d80a86de1b0fcc00c52001b486e3942e7e961f4"/>
    <s v="3c6abdb1bf89e0c215675b4d9e9cdf8fcdfabe44"/>
    <s v="ACTIVO"/>
    <s v="75cae82c3344af34e3fddfe64e48f28f6dd993f1"/>
    <n v="38"/>
    <s v="USADOS"/>
    <n v="2015"/>
    <s v="USADOS MM"/>
    <m/>
    <s v="USADO"/>
    <n v="60"/>
    <d v="2021-03-02T00:00:00"/>
    <d v="2026-03-02T00:00:00"/>
    <m/>
    <n v="21000000"/>
    <n v="21000000"/>
    <n v="0"/>
    <n v="545676"/>
    <s v="540ebfd0d883f4b53b8b759ad20663d46d56d251"/>
    <n v="-0.78976628978672425"/>
    <n v="1.2009447865714571"/>
    <n v="1.8694004145246541"/>
    <n v="-0.40795603567074418"/>
    <n v="-1.5799243831913681"/>
    <x v="3"/>
    <n v="1"/>
    <x v="0"/>
  </r>
  <r>
    <s v="1879364900ac59f2abf1b83bed93a06460c9eee0"/>
    <s v="331afca05b61a3a48a42c269a2c9fe04a48fc07e"/>
    <s v="ACTIVO"/>
    <s v="3a0535153a5f5fc7c8dcca47c9a725208db375aa"/>
    <n v="7"/>
    <s v="SANDERO"/>
    <n v="2021"/>
    <s v="NUEVO SANDERO PH2"/>
    <s v="2e892f86d188d01ec5691b7918003dc271108083"/>
    <s v="NUEVO"/>
    <n v="72"/>
    <d v="2021-01-02T00:00:00"/>
    <d v="2027-01-02T00:00:00"/>
    <m/>
    <n v="48800000"/>
    <n v="28800000"/>
    <n v="20000000"/>
    <n v="877699"/>
    <s v="addfb231c73938367f7381eeb262ff07154d72ad"/>
    <n v="-1.978318673914601"/>
    <n v="-0.48192901191654502"/>
    <n v="-0.2648008150077798"/>
    <n v="-0.32175765102694642"/>
    <n v="-0.34235834485308059"/>
    <x v="1"/>
    <n v="0.5901639344262295"/>
    <x v="4"/>
  </r>
  <r>
    <s v="97f583fba860acf40bc61ee15466d07d42f81c22"/>
    <s v="32e2d6b224a0de2626f56e9d8e085bac97550459"/>
    <s v="ACTIVO"/>
    <s v="d70c5ad6d9927086d188b2a0af85d533acdf3336"/>
    <n v="220"/>
    <s v="STEPWAY"/>
    <n v="2021"/>
    <s v="NUEVO STEPWAY PH2"/>
    <s v="2e892f86d188d01ec5691b7918003dc271108083"/>
    <s v="NUEVO"/>
    <n v="48"/>
    <d v="2020-03-12T00:00:00"/>
    <d v="2024-03-12T00:00:00"/>
    <m/>
    <n v="54990000"/>
    <n v="39990000"/>
    <n v="15000000"/>
    <n v="1186364"/>
    <s v="9ed459202687afab5e2703e866aa192f2b1cf3cb"/>
    <n v="-0.3531552099030143"/>
    <n v="8.0865117092263003E-2"/>
    <n v="-0.85763448987790047"/>
    <n v="-0.52215846524920262"/>
    <n v="-1.425228628399082"/>
    <x v="5"/>
    <n v="0.72722313147845064"/>
    <x v="2"/>
  </r>
  <r>
    <s v="c1a5a3e49ac15297469d1e65215b0caae6753b50"/>
    <s v="0aed3b32b493a1781452807252bcfe2cd020c34b"/>
    <s v="ACTIVO"/>
    <s v="0e4bd50a5f4aa6b49b21f346683750150d7d842a"/>
    <n v="49"/>
    <s v="DUSTER"/>
    <n v="2019"/>
    <s v="DUSTER"/>
    <s v="2e892f86d188d01ec5691b7918003dc271108083"/>
    <s v="NUEVO"/>
    <n v="84"/>
    <d v="2019-03-28T00:00:00"/>
    <d v="2026-03-28T00:00:00"/>
    <m/>
    <n v="49990000"/>
    <n v="44991000"/>
    <n v="4999000"/>
    <n v="972597"/>
    <s v="f00f1606f9686df6c4f674ed3907718435a75514"/>
    <n v="1.1628554841376451"/>
    <n v="0.79032357974038436"/>
    <n v="0.26127785148196031"/>
    <n v="-0.85600581895766803"/>
    <n v="0.66316406129677774"/>
    <x v="0"/>
    <n v="0.9"/>
    <x v="0"/>
  </r>
  <r>
    <s v="ae194461abaff858b13da03b9d030cba5faedff6"/>
    <s v="93b3e385905b7295287c3fd7dfbef35cc7ba9332"/>
    <s v="ACTIVO"/>
    <s v="a77c76312e7298e8d8cbf37d37191bb75af8eded"/>
    <n v="61"/>
    <s v="SANDERO"/>
    <n v="2021"/>
    <s v="NUEVO SANDERO PH2"/>
    <s v="2e892f86d188d01ec5691b7918003dc271108083"/>
    <s v="NUEVO"/>
    <n v="84"/>
    <d v="2020-09-22T00:00:00"/>
    <d v="2027-09-22T00:00:00"/>
    <m/>
    <n v="40990000"/>
    <n v="40990000"/>
    <n v="0"/>
    <n v="918841"/>
    <s v="e2a340f71f5c73f21988de2198ca6d26716c2d65"/>
    <n v="-0.1348496699611593"/>
    <n v="1.2009447865714571"/>
    <n v="5.1377144922950549E-2"/>
    <n v="-0.83597908006520716"/>
    <n v="-0.1103147126646518"/>
    <x v="0"/>
    <n v="1"/>
    <x v="0"/>
  </r>
  <r>
    <s v="e470afe5d08cfe6505b8964839fce6b5a15ad3ee"/>
    <s v="03074fa5fecf25c5a5df848b658adfbe545b5aa3"/>
    <s v="ACTIVO"/>
    <s v="d1c0dfc0ce53d56b757ad3c92ef31097fa0f2af3"/>
    <n v="38"/>
    <s v="OROCH"/>
    <n v="2020"/>
    <s v="OROCH"/>
    <s v="aa53c8567ff812605778a953828db0859dac88bf"/>
    <s v="NUEVO"/>
    <n v="72"/>
    <d v="2019-12-16T00:00:00"/>
    <d v="2025-12-16T00:00:00"/>
    <m/>
    <n v="67730000"/>
    <n v="33865000"/>
    <n v="33865000"/>
    <n v="870816"/>
    <s v="3a511fa6cc43568fab99dbdb57f653874780a34f"/>
    <n v="-1.2748897118797351"/>
    <n v="-0.85216124758390532"/>
    <n v="-0.18575632502509701"/>
    <n v="-0.61765280943657985"/>
    <n v="0.89520769348520657"/>
    <x v="1"/>
    <n v="0.5"/>
    <x v="4"/>
  </r>
  <r>
    <s v="5ec4b41e34034feb91b394184ed73d076bdcf59d"/>
    <s v="d7f302d29d685516ed89dcfad1fb9eadc0c96028"/>
    <s v="ACTIVO"/>
    <s v="5756f11a10456576758795c0989fdd46dddf11de"/>
    <n v="60"/>
    <s v="DUSTER"/>
    <n v="2019"/>
    <s v="DUSTER Servicio PÃºblico"/>
    <m/>
    <s v="NUEVO"/>
    <n v="72"/>
    <d v="2018-11-27T00:00:00"/>
    <d v="2024-11-27T00:00:00"/>
    <m/>
    <n v="47772811"/>
    <n v="41772811"/>
    <n v="6000000"/>
    <n v="917771"/>
    <s v="2950d902c8b30585038c8f445df8ff3e2d2365ee"/>
    <n v="1.1507273985853199"/>
    <n v="0.68522733360716803"/>
    <n v="0.32803285986234038"/>
    <n v="1.4152681301210399"/>
    <n v="2.3648173640119232"/>
    <x v="1"/>
    <n v="0.87440554837771634"/>
    <x v="0"/>
  </r>
  <r>
    <s v="e7ef901c568d6901391567dc330cf1f89a93b749"/>
    <s v="ff6de6c4d1b9d1c7e3a4cbc2d7c2034c77755e39"/>
    <s v="ACTIVO"/>
    <s v="15e7200da9d077d02e398bb6ca7bcc657bb1fbf3"/>
    <n v="-1"/>
    <s v="USADOS"/>
    <n v="2017"/>
    <s v="USADOS MM"/>
    <m/>
    <s v="USADO"/>
    <n v="84"/>
    <d v="2021-06-29T00:00:00"/>
    <d v="2028-06-29T00:00:00"/>
    <m/>
    <n v="54000000"/>
    <n v="53700000"/>
    <n v="300000"/>
    <n v="1268467"/>
    <s v="38b76f83f56a6d4ef19a8a39a7839d83344d0221"/>
    <n v="-2.730259978158768"/>
    <n v="1.178132497303064"/>
    <n v="0.76277755476709586"/>
    <n v="0.62475012575972177"/>
    <n v="-1.11583711881451"/>
    <x v="0"/>
    <n v="0.99444444444444446"/>
    <x v="0"/>
  </r>
  <r>
    <s v="4f2bd968f9ccfc5a652df6ca0fe75f2626658efa"/>
    <s v="935a8d09e7f3fd3573ee3392e2158b65600a128e"/>
    <s v="ACTIVO"/>
    <s v="15fad1fd7b529bd3fd14ec973c38ef5a07542f8b"/>
    <n v="15"/>
    <s v="DUSTER"/>
    <n v="2022"/>
    <s v="NUEVA DUSTER Servicio PÃºblico"/>
    <s v="2e892f86d188d01ec5691b7918003dc271108083"/>
    <s v="NUEVO"/>
    <n v="72"/>
    <d v="2021-08-25T00:00:00"/>
    <d v="2027-08-25T00:00:00"/>
    <m/>
    <n v="63741220"/>
    <n v="43741220"/>
    <n v="20000000"/>
    <n v="986076"/>
    <s v="18eceeb5197751c2e147ee8da1b88e8ee3917f26"/>
    <n v="-1.408298652955313"/>
    <n v="-8.7456053045583682E-2"/>
    <n v="-2.7667345059731379E-2"/>
    <n v="-0.32424991610166581"/>
    <n v="4.4381042127634142E-2"/>
    <x v="1"/>
    <n v="0.68623129585533504"/>
    <x v="2"/>
  </r>
  <r>
    <s v="1f875f6c8b7f59245df25823779f9d6d438b3878"/>
    <s v="f9b71dd16f0e81ddf12643b1dcc08eb850e58e6d"/>
    <s v="ACTIVO"/>
    <s v="6f6a0117c08d0f008a5954750a4e5d924fb1151b"/>
    <n v="49"/>
    <s v="KWID"/>
    <n v="2021"/>
    <s v="KWID"/>
    <s v="2e892f86d188d01ec5691b7918003dc271108083"/>
    <s v="NUEVO"/>
    <n v="84"/>
    <d v="2021-05-03T00:00:00"/>
    <d v="2028-05-03T00:00:00"/>
    <m/>
    <n v="40710000"/>
    <n v="39710000"/>
    <n v="1000000"/>
    <n v="779703"/>
    <s v="d4fe067a31477c3902f47c94ed98e66bfafeebdb"/>
    <n v="-0.97168757307160336"/>
    <n v="1.100079837706049"/>
    <n v="0.72325530977575447"/>
    <n v="-0.77644783214978841"/>
    <n v="1.281947080465921"/>
    <x v="0"/>
    <n v="0.97543601080815523"/>
    <x v="0"/>
  </r>
  <r>
    <s v="51b3d1d77fafb9404b5318294c125c23504a276b"/>
    <s v="30708f48e8468343edaf6238067619800b3ad295"/>
    <s v="ACTIVO"/>
    <s v="c36079448b08472bbab06f53d78e810b025a3b91"/>
    <n v="74"/>
    <s v="SANDERO"/>
    <n v="2019"/>
    <s v="NUEVO SANDERO"/>
    <m/>
    <s v="NUEVO"/>
    <n v="84"/>
    <d v="2018-07-05T00:00:00"/>
    <d v="2025-07-05T00:00:00"/>
    <m/>
    <n v="33780000"/>
    <n v="24780000"/>
    <n v="9000000"/>
    <n v="521095"/>
    <s v="f63667f7e267acb03c87c3e26f4d130769528873"/>
    <n v="0.64134780538765834"/>
    <n v="0.1069273616218854"/>
    <n v="-9.1368904314325566E-2"/>
    <n v="-0.77521414600213467"/>
    <n v="-3.2966835268508812E-2"/>
    <x v="0"/>
    <n v="0.73357015985790408"/>
    <x v="2"/>
  </r>
  <r>
    <s v="2b31adb2416f7b2d9439dd1a7e2a9d26e3bf698f"/>
    <s v="9f6c8545dd6eb95cd2744c7a71451364eb08d0ba"/>
    <s v="ACTIVO"/>
    <s v="93758adf11c46efe844e91612cf2940e4197d07c"/>
    <n v="236"/>
    <s v="OROCH"/>
    <n v="2020"/>
    <s v="OROCH"/>
    <s v="aa53c8567ff812605778a953828db0859dac88bf"/>
    <s v="NUEVO"/>
    <n v="72"/>
    <d v="2019-07-22T00:00:00"/>
    <d v="2025-07-22T00:00:00"/>
    <m/>
    <n v="56990000"/>
    <n v="56990000"/>
    <n v="0"/>
    <n v="1239854"/>
    <s v="373e0d63cac8bf96eefec2abf3828a28fc0aa41d"/>
    <n v="-9.8465413304183499E-2"/>
    <n v="1.2009447865714571"/>
    <n v="0.19622775370601669"/>
    <n v="7.6538093903185797E-3"/>
    <n v="-0.72909773183379534"/>
    <x v="1"/>
    <n v="1"/>
    <x v="0"/>
  </r>
  <r>
    <s v="57c9479b4ec4928ed7496c78dbe6aa2f23910a50"/>
    <s v="44dabbd2ad68ef014534a8ed2bc0eaaf4ba449dd"/>
    <s v="ACTIVO"/>
    <s v="85ace3a84a80c0e854519914fde3b46a8c91f803"/>
    <n v="220"/>
    <s v="STEPWAY"/>
    <n v="2020"/>
    <s v="NUEVO STEPWAY PH2"/>
    <s v="2e892f86d188d01ec5691b7918003dc271108083"/>
    <s v="NUEVO"/>
    <n v="36"/>
    <d v="2020-02-01T00:00:00"/>
    <d v="2023-02-01T00:00:00"/>
    <m/>
    <n v="48090000"/>
    <n v="18090000"/>
    <n v="30000000"/>
    <n v="644726"/>
    <s v="b0dba703f37b44650008cc7ee9293429cffbd118"/>
    <n v="-1.141480770804157"/>
    <n v="-1.360634794408409"/>
    <n v="-0.69954550991253528"/>
    <n v="-0.40390681021974201"/>
    <n v="-1.425228628399082"/>
    <x v="4"/>
    <n v="0.37616968184653776"/>
    <x v="1"/>
  </r>
  <r>
    <s v="d37e4cda8093b508a313c7865467d75933fbe0cb"/>
    <s v="fe9bde261e79956d8223544d0f2b9aa2a8a2c2f1"/>
    <s v="ACTIVO"/>
    <s v="3a0535153a5f5fc7c8dcca47c9a725208db375aa"/>
    <n v="61"/>
    <s v="OROCH"/>
    <n v="2022"/>
    <s v="OROCH"/>
    <s v="aa53c8567ff812605778a953828db0859dac88bf"/>
    <s v="NUEVO"/>
    <n v="72"/>
    <d v="2021-05-31T00:00:00"/>
    <d v="2027-05-31T00:00:00"/>
    <m/>
    <n v="79470000"/>
    <n v="29470000"/>
    <n v="50000000"/>
    <n v="733024"/>
    <s v="e2a340f71f5c73f21988de2198ca6d26716c2d65"/>
    <n v="0.27750523881790012"/>
    <n v="-1.3825534318195869"/>
    <n v="-0.34384530499046262"/>
    <n v="-0.40390681021974201"/>
    <n v="-0.18766259006079469"/>
    <x v="1"/>
    <n v="0.37083176041273436"/>
    <x v="1"/>
  </r>
  <r>
    <s v="0cca2949a4de9ab8dd46339ebc12b85cd8a4792c"/>
    <s v="e1a25f4766a6a10ca89df555487e552c64fa36e9"/>
    <s v="ACTIVO"/>
    <s v="1b4bf48f94f5fea7e8d8e77e30fdee042613dd73"/>
    <n v="38"/>
    <s v="MASTER"/>
    <n v="2019"/>
    <s v="MASTER"/>
    <s v="aa53c8567ff812605778a953828db0859dac88bf"/>
    <s v="NUEVO"/>
    <n v="48"/>
    <d v="2019-08-03T00:00:00"/>
    <d v="2023-08-03T00:00:00"/>
    <m/>
    <n v="149650000"/>
    <n v="109650000"/>
    <n v="40000000"/>
    <n v="2960732"/>
    <s v="b5c4e6910594107a133dbf0cbaf1206bdb05aab1"/>
    <m/>
    <n v="0.103393949735981"/>
    <n v="-0.78760885763550703"/>
    <m/>
    <m/>
    <x v="5"/>
    <n v="0.73270965586368197"/>
    <x v="2"/>
  </r>
  <r>
    <s v="1d0bf76beb3fdc1316c2682f8a223f44a869eebc"/>
    <s v="b3f3c6c9f057674e364e117e458903443fd22e22"/>
    <s v="ACTIVO"/>
    <s v="bb9549bdac791df8e2b53241129ff66f1480af92"/>
    <n v="77"/>
    <s v="STEPWAY"/>
    <n v="2020"/>
    <s v="NUEVO STEPWAY PH2"/>
    <s v="2e892f86d188d01ec5691b7918003dc271108083"/>
    <s v="NUEVO"/>
    <n v="72"/>
    <d v="2020-10-02T00:00:00"/>
    <d v="2026-10-02T00:00:00"/>
    <m/>
    <n v="49590000"/>
    <n v="29590000"/>
    <n v="20000000"/>
    <n v="634915"/>
    <s v="aea3b8863079bcc72088cb985b532db5b7f010f7"/>
    <n v="-0.6442292631588209"/>
    <n v="-0.45511977011768401"/>
    <n v="1.185489993161002E-2"/>
    <n v="0.6391364927411719"/>
    <n v="0.43112042910834891"/>
    <x v="1"/>
    <n v="0.59669288162936074"/>
    <x v="4"/>
  </r>
  <r>
    <s v="509d408cc5d60c487a128d36bbfefd5496e7f614"/>
    <s v="9184e4ee4a384bba2e68dd849520c211b68a4b95"/>
    <s v="ACTIVO"/>
    <s v="307c2a5587aeef9db8d5d0aad2c4ba52f8011ff5"/>
    <n v="38"/>
    <s v="DUSTER"/>
    <n v="2020"/>
    <s v="DUSTER Servicio PÃºblico"/>
    <s v="2e892f86d188d01ec5691b7918003dc271108083"/>
    <s v="NUEVO"/>
    <n v="72"/>
    <d v="2019-03-28T00:00:00"/>
    <d v="2025-03-28T00:00:00"/>
    <m/>
    <n v="44498972"/>
    <n v="39000000"/>
    <n v="5498972"/>
    <n v="876673"/>
    <s v="f2b6d61f97ec8f1fe44ff1e2d5c5e1ad94b895ba"/>
    <n v="1.138599313032995"/>
    <n v="0.69351856581060956"/>
    <n v="-0.36118995838287299"/>
    <n v="-0.40492177181229649"/>
    <n v="0.50846830650449182"/>
    <x v="1"/>
    <n v="0.87642474077828136"/>
    <x v="0"/>
  </r>
  <r>
    <s v="de27be85111613731d414f53df5d9db23662ffe1"/>
    <s v="af2ce7859a19f739104216bb161ea7fc6db34be9"/>
    <s v="ACTIVO"/>
    <s v="a0157b6e33bfb8335262e15a60990dcbda7e067d"/>
    <n v="62"/>
    <s v="USADOS"/>
    <n v="2012"/>
    <s v="USADOS MM"/>
    <m/>
    <s v="USADO"/>
    <n v="48"/>
    <d v="2019-05-29T00:00:00"/>
    <d v="2023-05-29T00:00:00"/>
    <m/>
    <n v="36600000"/>
    <n v="10000000"/>
    <n v="26600000"/>
    <n v="282271"/>
    <s v="fc7bdc755b16bdb0247d7a6271249db666c6767c"/>
    <n v="7.1327784428370358E-2"/>
    <n v="-1.783351416080599"/>
    <n v="-1.0552457148346079"/>
    <n v="-0.58487930796659937"/>
    <n v="-0.26501046745693763"/>
    <x v="5"/>
    <n v="0.27322404371584702"/>
    <x v="1"/>
  </r>
  <r>
    <s v="2dcdbed86dfb7df4210c892efff677cdeaebaa35"/>
    <s v="27929f266aef20d62fe90798a878908eb93197c6"/>
    <s v="ACTIVO"/>
    <s v="b03c331a519e3fb6e210c57f6f7646420773acf4"/>
    <n v="291"/>
    <s v="SANDERO"/>
    <n v="2020"/>
    <s v="NUEVO SANDERO PH2"/>
    <s v="2e892f86d188d01ec5691b7918003dc271108083"/>
    <s v="NUEVO"/>
    <n v="84"/>
    <d v="2020-03-18T00:00:00"/>
    <d v="2027-03-18T00:00:00"/>
    <m/>
    <n v="45990000"/>
    <n v="46332000"/>
    <n v="0"/>
    <n v="1022596"/>
    <s v="c4635272f238ecd586953b535745e7ed186b29b1"/>
    <n v="-3.7824985542557123E-2"/>
    <n v="1.231480218781986"/>
    <n v="0.80229979975843724"/>
    <n v="0.29879975739188719"/>
    <n v="-0.18766259006079469"/>
    <x v="0"/>
    <n v="1.0074363992172211"/>
    <x v="0"/>
  </r>
  <r>
    <s v="d9a854ebc2ab948c647d062294041f1d4dff0eaf"/>
    <s v="0ecda1206f68a62b0599c0be654f6a61b0629448"/>
    <s v="ACTIVO"/>
    <s v="8e5a6ec8ecf5a2a4f1b2a3647d59bf4bceeae6a9"/>
    <n v="246"/>
    <s v="SANDERO"/>
    <n v="2018"/>
    <s v="NUEVO SANDERO"/>
    <m/>
    <s v="NUEVO"/>
    <n v="72"/>
    <d v="2018-01-06T00:00:00"/>
    <d v="2024-01-06T00:00:00"/>
    <m/>
    <n v="34780000"/>
    <n v="27780000"/>
    <n v="7000000"/>
    <n v="638290"/>
    <s v="f1460623c17c08451d00fb38742b8e09eea4ea70"/>
    <n v="1.1022150563760189"/>
    <n v="0.37450762503680818"/>
    <n v="-4.9295498408793652E-2"/>
    <n v="-0.90508143571263833"/>
    <n v="1.5139907126543499"/>
    <x v="1"/>
    <n v="0.79873490511788381"/>
    <x v="2"/>
  </r>
  <r>
    <s v="737d5bc9c028646b4956110e63e47df42daaa542"/>
    <s v="500809ea1f3bc3bbac1bb86834f4d2abba1d04f8"/>
    <s v="ACTIVO"/>
    <s v="1a40330e0c1910a089543270536f2ed114a0c345"/>
    <n v="60"/>
    <s v="STEPWAY"/>
    <n v="2021"/>
    <s v="NUEVO STEPWAY PH2"/>
    <s v="2e892f86d188d01ec5691b7918003dc271108083"/>
    <s v="NUEVO"/>
    <n v="72"/>
    <d v="2021-01-25T00:00:00"/>
    <d v="2027-01-25T00:00:00"/>
    <m/>
    <n v="64110000"/>
    <n v="32055000"/>
    <n v="32055000"/>
    <n v="850520"/>
    <s v="002cf26c2c656a51db8195e4bd8bbcee3903d748"/>
    <n v="0.1198401266376715"/>
    <n v="-0.85216124758390532"/>
    <n v="0.80229979975843724"/>
    <n v="1.335268711358256"/>
    <n v="1.978077977031208"/>
    <x v="1"/>
    <n v="0.5"/>
    <x v="4"/>
  </r>
  <r>
    <s v="f11e58135ed8c6ad25b24881705aa34925c55579"/>
    <s v="9a000c2bd1c28c7a2734560d4c709afa2951c43d"/>
    <s v="ACTIVO"/>
    <s v="376abf9ef1bbb145093d0247d4562bd8802aa2f6"/>
    <n v="84"/>
    <s v="OROCH"/>
    <n v="2022"/>
    <s v="OROCH"/>
    <s v="aa53c8567ff812605778a953828db0859dac88bf"/>
    <s v="NUEVO"/>
    <n v="84"/>
    <d v="2021-05-21T00:00:00"/>
    <d v="2028-05-21T00:00:00"/>
    <m/>
    <n v="76949600"/>
    <n v="41949600"/>
    <n v="35000000"/>
    <n v="865116"/>
    <s v="0b9e5ef7ecdb21c3df2e91f8c180559e4790ebd3"/>
    <n v="-0.85040671754835062"/>
    <n v="-0.66673772757904348"/>
    <n v="-1.0552457148346079"/>
    <n v="1.051905905719474"/>
    <n v="-0.65174985443765243"/>
    <x v="0"/>
    <n v="0.54515682992504189"/>
    <x v="4"/>
  </r>
  <r>
    <s v="3d5fbd36d186367304a50b621d3222434c4d540d"/>
    <s v="734a10fbd071de9110376f9cde27235b0a5e860a"/>
    <s v="ACTIVO"/>
    <s v="44f5f8de4291a4a16492fe0b13036cffd8ffdb43"/>
    <n v="291"/>
    <s v="SANDERO"/>
    <n v="2020"/>
    <s v="NUEVO SANDERO PH2"/>
    <s v="2e892f86d188d01ec5691b7918003dc271108083"/>
    <s v="NUEVO"/>
    <n v="84"/>
    <d v="2020-07-17T00:00:00"/>
    <d v="2027-07-17T00:00:00"/>
    <m/>
    <n v="40474050"/>
    <n v="42074050"/>
    <n v="0"/>
    <n v="822746"/>
    <s v="8dd2e3893a694ae60c11d740aa9e097857f3681c"/>
    <n v="-0.87466288865300112"/>
    <n v="1.363269518326671"/>
    <n v="0.44659959483636458"/>
    <n v="-0.48749709538862368"/>
    <n v="-0.49705409964536651"/>
    <x v="0"/>
    <n v="1.0395315022835618"/>
    <x v="0"/>
  </r>
  <r>
    <s v="38a471671945b0d985ec725f0eac1686b86b897f"/>
    <s v="9041f0a3260adc5951a643767e7d644ca99f19a3"/>
    <s v="ACTIVO"/>
    <s v="ac4cf0c7abcdae09914607ba0408545023141170"/>
    <n v="241"/>
    <s v="KWID"/>
    <n v="2021"/>
    <s v="KWID"/>
    <s v="2e892f86d188d01ec5691b7918003dc271108083"/>
    <s v="NUEVO"/>
    <n v="84"/>
    <d v="2020-02-12T00:00:00"/>
    <d v="2027-02-12T00:00:00"/>
    <m/>
    <n v="41202000"/>
    <n v="41202000"/>
    <n v="0"/>
    <n v="870537"/>
    <s v="c36fae75981762fd8cd742d3ffe18d4e21879c91"/>
    <n v="0.1198401266376715"/>
    <n v="1.2009447865714571"/>
    <n v="0.24898836987965761"/>
    <n v="-0.953539379634468"/>
    <n v="-0.96114136402222416"/>
    <x v="0"/>
    <n v="1"/>
    <x v="0"/>
  </r>
  <r>
    <s v="2626aaf103313d7ef15a3e45e3e98cfe680f3c58"/>
    <s v="44ede46a063baa649d03e009f062b06aeb1bc67c"/>
    <s v="ACTIVO"/>
    <s v="124edca39b8159aadaf3c08b9fe65fc5e651b829"/>
    <n v="246"/>
    <s v="LOGAN"/>
    <n v="2022"/>
    <s v="NUEVO LOGAN PH2"/>
    <s v="2e892f86d188d01ec5691b7918003dc271108083"/>
    <s v="NUEVO"/>
    <n v="60"/>
    <d v="2021-09-22T00:00:00"/>
    <d v="2026-09-22T00:00:00"/>
    <m/>
    <n v="53710000"/>
    <n v="30068000"/>
    <n v="23642000"/>
    <n v="748994"/>
    <s v="c36fae75981762fd8cd742d3ffe18d4e21879c91"/>
    <n v="8.3455869980695638E-2"/>
    <n v="-0.60652245824332918"/>
    <n v="-0.22527857001643839"/>
    <n v="1.0033649858662721"/>
    <n v="0.89520769348520657"/>
    <x v="3"/>
    <n v="0.55982126233476071"/>
    <x v="4"/>
  </r>
  <r>
    <s v="7e4cc38a89028151b7f3902b4d93c6ea8cdd20f0"/>
    <s v="8ff0b8fa7bd2ff71827fabc4b5242d86dcd0e406"/>
    <s v="ACTIVO"/>
    <s v="84692ffb9a41a31d85e60acfe6a8d9a056b2b99f"/>
    <n v="60"/>
    <s v="DUSTER"/>
    <n v="2019"/>
    <s v="DUSTER"/>
    <m/>
    <s v="NUEVO"/>
    <n v="84"/>
    <d v="2018-08-10T00:00:00"/>
    <d v="2025-08-10T00:00:00"/>
    <m/>
    <n v="63360000"/>
    <n v="60192000"/>
    <n v="3168000"/>
    <n v="1243060"/>
    <s v="026f2dbff0f657cf8b51a37de1e13584f2ccb0a9"/>
    <n v="1.2962644252132229"/>
    <n v="0.99563418315592023"/>
    <n v="-0.3210033444532272"/>
    <n v="-0.44379134900838818"/>
    <n v="-0.26501046745693763"/>
    <x v="0"/>
    <n v="0.95"/>
    <x v="0"/>
  </r>
  <r>
    <s v="633279119be86d90dd2c6acb619143e16f9431fd"/>
    <s v="04bc0897f8630d55f3e93a900198423eb9b2dd30"/>
    <s v="ACTIVO"/>
    <s v="ac4cf0c7abcdae09914607ba0408545023141170"/>
    <n v="15"/>
    <s v="KWID"/>
    <n v="2021"/>
    <s v="KWID"/>
    <s v="2e892f86d188d01ec5691b7918003dc271108083"/>
    <s v="NUEVO"/>
    <n v="84"/>
    <d v="2020-09-22T00:00:00"/>
    <d v="2027-09-22T00:00:00"/>
    <m/>
    <n v="39990000"/>
    <n v="39990000"/>
    <n v="0"/>
    <n v="1070486"/>
    <s v="930702ec2c3e72d456d907ad7e50a046ee285aa5"/>
    <n v="-0.53507649318789341"/>
    <n v="1.2009447865714571"/>
    <n v="1.513700209602582"/>
    <n v="-0.77488954415860356"/>
    <n v="-1.270532873606796"/>
    <x v="0"/>
    <n v="1"/>
    <x v="0"/>
  </r>
  <r>
    <s v="a3d64d8ca9730e8caa4f50ccc0ff7293843d4b64"/>
    <s v="7401b87f9e209b479c74b0e4db5cbe6c2a22229f"/>
    <s v="ACTIVO"/>
    <s v="376abf9ef1bbb145093d0247d4562bd8802aa2f6"/>
    <n v="59"/>
    <s v="LOGAN"/>
    <n v="2022"/>
    <s v="NUEVO LOGAN PH2"/>
    <s v="2e892f86d188d01ec5691b7918003dc271108083"/>
    <s v="NUEVO"/>
    <n v="84"/>
    <d v="2021-01-07T00:00:00"/>
    <d v="2028-01-07T00:00:00"/>
    <m/>
    <n v="43425000"/>
    <n v="31620000"/>
    <n v="11805000"/>
    <n v="660006"/>
    <s v="6c55b3ba21e9cb7dc2512cad991949cb9fc0980d"/>
    <n v="-1.4407288855812889E-3"/>
    <n v="8.4679191490095923E-2"/>
    <n v="-0.89715673486924186"/>
    <n v="-0.97124976242672034"/>
    <n v="-0.57440197704150942"/>
    <x v="0"/>
    <n v="0.72815198618307431"/>
    <x v="2"/>
  </r>
  <r>
    <s v="ecd49b3dfc8782bb94399f047f80f505a98a6934"/>
    <s v="1a594c7c1ab74e1d84e38a1327393886186dd99b"/>
    <s v="ACTIVO"/>
    <s v="5a3d4db09e6a792a194a11b0f85ef1ed8e05f6b7"/>
    <n v="60"/>
    <s v="OROCH"/>
    <n v="2020"/>
    <s v="OROCH Servicio Publico"/>
    <s v="aa53c8567ff812605778a953828db0859dac88bf"/>
    <s v="NUEVO"/>
    <n v="72"/>
    <d v="2019-08-08T00:00:00"/>
    <d v="2025-08-08T00:00:00"/>
    <m/>
    <n v="64100501"/>
    <n v="64100501"/>
    <n v="0"/>
    <n v="1532837"/>
    <s v="d7ba29214e26fca7c43eb9f199a80e049e060e7b"/>
    <n v="0.88390951643416382"/>
    <n v="1.2009447865714571"/>
    <n v="0.52564408481904745"/>
    <n v="-0.30786216965549901"/>
    <n v="-0.4197062222492236"/>
    <x v="1"/>
    <n v="1"/>
    <x v="0"/>
  </r>
  <r>
    <s v="5ba60e2036e739c635a03fc470d41073e8def948"/>
    <s v="24a1b83bc5edf6731fbe96b255ab4ca506301e46"/>
    <s v="ACTIVO"/>
    <s v="ac3e16fe7cfe84595a9046cff9baf8b8884e6c47"/>
    <n v="62"/>
    <s v="SANDERO"/>
    <n v="2019"/>
    <s v="NUEVO SANDERO"/>
    <m/>
    <s v="NUEVO"/>
    <n v="84"/>
    <d v="2018-05-07T00:00:00"/>
    <d v="2025-05-07T00:00:00"/>
    <m/>
    <n v="33240000"/>
    <n v="29730000"/>
    <n v="3510000"/>
    <n v="594405"/>
    <s v="5ff736dd5fe05d193ce7c5ec63ce711d264e48d3"/>
    <n v="0.76262866091091108"/>
    <n v="0.76734658080218365"/>
    <n v="0.25198656690694621"/>
    <n v="-0.85131303218293686"/>
    <n v="-0.4197062222492236"/>
    <x v="0"/>
    <n v="0.89440433212996395"/>
    <x v="0"/>
  </r>
  <r>
    <s v="f9932f8a536ea4a9ed41b6b1b22ddfd68bceca51"/>
    <s v="0e382a10acdf4b5d2b22599fc8de00f33162fcc0"/>
    <s v="ACTIVO"/>
    <s v="47fdb966e61040a42e1f5d00fd55d942f6559388"/>
    <n v="27"/>
    <s v="DUSTER"/>
    <n v="2020"/>
    <s v="DUSTER"/>
    <s v="2e892f86d188d01ec5691b7918003dc271108083"/>
    <s v="NUEVO"/>
    <n v="36"/>
    <d v="2019-06-20T00:00:00"/>
    <d v="2022-06-20T00:00:00"/>
    <m/>
    <n v="60168000"/>
    <n v="60168000"/>
    <n v="0"/>
    <n v="1973162"/>
    <s v="7c620676a3142bbcb0d8a97ffebbdc12de3145fd"/>
    <m/>
    <n v="1.2009447865714571"/>
    <n v="-0.75319537659848146"/>
    <m/>
    <m/>
    <x v="4"/>
    <n v="1"/>
    <x v="0"/>
  </r>
  <r>
    <s v="ad6b3d093e7541219f3c2465c4d3112a0c342a32"/>
    <s v="d9f0709c5745578398656d4f6624b625e97b8b98"/>
    <s v="ACTIVO"/>
    <s v="93758adf11c46efe844e91612cf2940e4197d07c"/>
    <n v="87"/>
    <s v="STEPWAY"/>
    <n v="2020"/>
    <s v="NUEVO STEPWAY"/>
    <s v="2e892f86d188d01ec5691b7918003dc271108083"/>
    <s v="NUEVO"/>
    <n v="84"/>
    <d v="2019-02-09T00:00:00"/>
    <d v="2026-02-09T00:00:00"/>
    <m/>
    <n v="47226200"/>
    <n v="26523495"/>
    <n v="20702705"/>
    <n v="523703"/>
    <s v="bcea55f18d716a78cffe6d51a537622fc3feb487"/>
    <n v="1.17498356968997"/>
    <n v="-0.59910893610105942"/>
    <n v="-0.9092284093793972"/>
    <n v="-9.3743442554933609E-2"/>
    <n v="-0.4197062222492236"/>
    <x v="0"/>
    <n v="0.56162670297419648"/>
    <x v="4"/>
  </r>
  <r>
    <s v="690f12c32f2d8badee2e2ffadde9540402d33c62"/>
    <s v="5bf9862fe13263924b8ac6f3d7b9f940b34b010e"/>
    <s v="ACTIVO"/>
    <s v="4ed602eda8bf7f8f674b77a7266776acb1f1dd2a"/>
    <n v="62"/>
    <s v="KWID"/>
    <n v="2020"/>
    <s v="KWID"/>
    <s v="2e892f86d188d01ec5691b7918003dc271108083"/>
    <s v="NUEVO"/>
    <n v="84"/>
    <d v="2019-06-17T00:00:00"/>
    <d v="2026-06-17T00:00:00"/>
    <m/>
    <n v="35990000"/>
    <n v="25490000"/>
    <n v="10500000"/>
    <n v="511608"/>
    <s v="f99cba83470b6744b02cb8a0d0c03e84221970cc"/>
    <n v="-0.93530331641462749"/>
    <n v="2.9668283257603882E-3"/>
    <n v="0.30385947393583629"/>
    <n v="-0.5998813563588371"/>
    <n v="-1.11583711881451"/>
    <x v="0"/>
    <n v="0.70825229230341757"/>
    <x v="2"/>
  </r>
  <r>
    <s v="dad5e67e17a7da7659e7bb706f84e7eecd3f23f1"/>
    <s v="ee7e5bd3662b8e81c9b2ba5f3cf2d960a45c48b8"/>
    <s v="ACTIVO"/>
    <s v="51874c46b054dace4da3cb164ab053c124732557"/>
    <n v="60"/>
    <s v="OROCH"/>
    <n v="2021"/>
    <s v="OROCH"/>
    <s v="aa53c8567ff812605778a953828db0859dac88bf"/>
    <s v="NUEVO"/>
    <n v="72"/>
    <d v="2021-04-01T00:00:00"/>
    <d v="2027-04-01T00:00:00"/>
    <m/>
    <n v="76630000"/>
    <n v="38315000"/>
    <n v="38315000"/>
    <n v="1054406"/>
    <s v="002cf26c2c656a51db8195e4bd8bbcee3903d748"/>
    <n v="-1.2748897118797351"/>
    <n v="-0.85216124758390532"/>
    <n v="0.4070773498450232"/>
    <n v="-0.32424991610166581"/>
    <n v="-0.49705409964536651"/>
    <x v="1"/>
    <n v="0.5"/>
    <x v="4"/>
  </r>
  <r>
    <s v="9e449ccaf51c0e966a3ae9be25c14fc2c39f70f6"/>
    <s v="a7ff56e74bdd05d05586cfaea8ac53382dbfa8f9"/>
    <s v="ACTIVO"/>
    <s v="d8ba6719c0380636db59c98c13519e2866caf91f"/>
    <n v="7"/>
    <s v="LOGAN"/>
    <n v="2022"/>
    <s v="NUEVO LOGAN PH2"/>
    <s v="2e892f86d188d01ec5691b7918003dc271108083"/>
    <s v="NUEVO"/>
    <n v="60"/>
    <d v="2021-04-15T00:00:00"/>
    <d v="2026-04-15T00:00:00"/>
    <m/>
    <n v="44939000"/>
    <n v="36939000"/>
    <n v="8000000"/>
    <n v="961411"/>
    <s v="d4fe067a31477c3902f47c94ed98e66bfafeebdb"/>
    <n v="-1.26276162632741"/>
    <n v="0.46996064036246671"/>
    <n v="0.48612183982770601"/>
    <n v="-0.8735894145267824"/>
    <n v="0.97255557088134947"/>
    <x v="3"/>
    <n v="0.82198090745232422"/>
    <x v="0"/>
  </r>
  <r>
    <s v="d652cb5b02967d7a087a575f2c972fb980a16479"/>
    <s v="3e3b0950fae62b0f22e15cb9e6d3e332d10e6193"/>
    <s v="ACTIVO"/>
    <s v="4db898134df57de25ee14fc3156c0fe345e0de51"/>
    <n v="61"/>
    <s v="SANDERO"/>
    <n v="2019"/>
    <s v="NUEVO SANDERO"/>
    <m/>
    <s v="NUEVO"/>
    <n v="72"/>
    <d v="2018-11-30T00:00:00"/>
    <d v="2024-11-30T00:00:00"/>
    <m/>
    <n v="32500000"/>
    <n v="20500000"/>
    <n v="12000000"/>
    <n v="474347"/>
    <s v="f268b19e1bfbcb40253adf266d11628fda515d56"/>
    <n v="-1.141480770804157"/>
    <n v="-0.31519505403558001"/>
    <n v="5.1377144922950549E-2"/>
    <n v="-0.2412739847286697"/>
    <n v="-0.26501046745693763"/>
    <x v="1"/>
    <n v="0.63076923076923075"/>
    <x v="2"/>
  </r>
  <r>
    <s v="fbd627c6c74beb4f74e1fa2b2843dca7e071da31"/>
    <s v="62c51534ea8d43cba243fcb6c287a1e3ba649e48"/>
    <s v="ACTIVO"/>
    <s v="6f6a0117c08d0f008a5954750a4e5d924fb1151b"/>
    <n v="62"/>
    <s v="KWID"/>
    <n v="2021"/>
    <s v="KWID"/>
    <s v="2e892f86d188d01ec5691b7918003dc271108083"/>
    <s v="NUEVO"/>
    <n v="84"/>
    <d v="2021-02-22T00:00:00"/>
    <d v="2028-02-22T00:00:00"/>
    <m/>
    <n v="38130000"/>
    <n v="39530000"/>
    <n v="0"/>
    <n v="861726"/>
    <s v="1a54234f7c81795f4271e355943d9c170a12a279"/>
    <n v="-0.47443606542626698"/>
    <n v="1.3517105063625661"/>
    <n v="0.6442108197930716"/>
    <n v="1.335268711358256"/>
    <n v="0.66316406129677774"/>
    <x v="0"/>
    <n v="1.0367164961972199"/>
    <x v="0"/>
  </r>
  <r>
    <s v="16fc9ea9265905ba2f718a59b99738fdb9880ff9"/>
    <s v="dfb4e7f3e2773e7918fbd500697d0beb3d25d1f8"/>
    <s v="ACTIVO"/>
    <s v="5a56327f05b6ed8e8875facf6e3fe3c3e5debf50"/>
    <n v="59"/>
    <s v="LOGAN"/>
    <n v="2022"/>
    <s v="NUEVO LOGAN PH2"/>
    <s v="2e892f86d188d01ec5691b7918003dc271108083"/>
    <s v="NUEVO"/>
    <n v="84"/>
    <d v="2021-06-23T00:00:00"/>
    <d v="2028-06-23T00:00:00"/>
    <m/>
    <n v="50400000"/>
    <n v="50400000"/>
    <n v="0"/>
    <n v="1215146"/>
    <s v="6c55b3ba21e9cb7dc2512cad991949cb9fc0980d"/>
    <n v="-0.1348496699611593"/>
    <n v="1.2009447865714571"/>
    <n v="0.2705359373711817"/>
    <n v="-0.1582980533556736"/>
    <n v="0.58581618390063472"/>
    <x v="0"/>
    <n v="1"/>
    <x v="0"/>
  </r>
  <r>
    <s v="74b79d7f606d4697774383a9936c8822d9ded5a0"/>
    <s v="8a915d1852d95cec847be607e459f97d5d26cb9b"/>
    <s v="ACTIVO"/>
    <s v="9109d5c0288204d4def287dc44facc8b9c4664a1"/>
    <n v="15"/>
    <s v="SANDERO"/>
    <n v="2020"/>
    <s v="NUEVO SANDERO PH2"/>
    <s v="2e892f86d188d01ec5691b7918003dc271108083"/>
    <s v="NUEVO"/>
    <n v="84"/>
    <d v="2019-06-11T00:00:00"/>
    <d v="2026-06-11T00:00:00"/>
    <m/>
    <n v="39477250"/>
    <n v="40696239"/>
    <n v="0"/>
    <n v="854186"/>
    <s v="49e3e3431e014d9c5502f38bae86dc4337782419"/>
    <n v="-0.32889903879836369"/>
    <n v="1.327737492318134"/>
    <n v="0.84182204474977862"/>
    <n v="-0.33420702786642531"/>
    <n v="-0.49705409964536651"/>
    <x v="0"/>
    <n v="1.0308782653300319"/>
    <x v="0"/>
  </r>
  <r>
    <s v="4a74f2e6418ed55964c8408c979c93bcaa0b423a"/>
    <s v="08a7788dc3005d5f4d5c373a0856d5a952323a01"/>
    <s v="ACTIVO"/>
    <s v="bfdd638fc6aaeccf76514c356b10c4e4dee63c45"/>
    <n v="60"/>
    <s v="ALASKAN"/>
    <n v="2022"/>
    <s v="ALASKAN SERV. PUBLICO"/>
    <s v="aa53c8567ff812605778a953828db0859dac88bf"/>
    <s v="NUEVO"/>
    <n v="72"/>
    <d v="2021-11-30T00:00:00"/>
    <d v="2027-11-30T00:00:00"/>
    <m/>
    <n v="147870000"/>
    <n v="149512600"/>
    <n v="0"/>
    <n v="3447159"/>
    <s v="fc7bdc755b16bdb0247d7a6271249db666c6767c"/>
    <n v="-9.8465413304183499E-2"/>
    <n v="1.2465582574810881"/>
    <n v="0.28851061487099899"/>
    <n v="0.18011065325222811"/>
    <n v="-0.18766259006079469"/>
    <x v="1"/>
    <n v="1.0111084060323257"/>
    <x v="0"/>
  </r>
  <r>
    <s v="16ccefd6e57cd6a10191a551b7197188625aa1c5"/>
    <s v="e7c506d799f375be09f87e41480b149c17ace88b"/>
    <s v="ACTIVO"/>
    <s v="93758adf11c46efe844e91612cf2940e4197d07c"/>
    <n v="236"/>
    <s v="SANDERO"/>
    <n v="2020"/>
    <s v="NUEVO SANDERO"/>
    <s v="2e892f86d188d01ec5691b7918003dc271108083"/>
    <s v="NUEVO"/>
    <n v="36"/>
    <d v="2019-07-17T00:00:00"/>
    <d v="2022-07-17T00:00:00"/>
    <m/>
    <n v="35172200"/>
    <n v="18172200"/>
    <n v="17000000"/>
    <n v="633954"/>
    <s v="845d7831129ecd1188d7a91243ae341816e8b15a"/>
    <n v="0.33814566657952638"/>
    <n v="-0.78373644352738014"/>
    <n v="-1.2262367316773961"/>
    <n v="-0.49182047331688228"/>
    <n v="0.19907679691992"/>
    <x v="4"/>
    <n v="0.51666372874031197"/>
    <x v="4"/>
  </r>
  <r>
    <s v="8bcf2c7fa6daa33b74848f59538243857af59aaa"/>
    <s v="97785254fbaf456cffa1b98990b29c543fa487f8"/>
    <s v="ACTIVO"/>
    <s v="b3cc960809ac18b1b28507ca7118c133e077c8d1"/>
    <n v="46"/>
    <s v="DUSTER"/>
    <n v="2020"/>
    <s v="DUSTER Servicio PÃºblico"/>
    <s v="2e892f86d188d01ec5691b7918003dc271108083"/>
    <s v="NUEVO"/>
    <n v="72"/>
    <d v="2019-12-17T00:00:00"/>
    <d v="2025-12-17T00:00:00"/>
    <m/>
    <n v="59457000"/>
    <n v="61475245"/>
    <n v="0"/>
    <n v="1245095"/>
    <s v="7e550c4e4136820a2fa73809cb7d39457dab78e5"/>
    <n v="-1.3568814437906571E-2"/>
    <n v="1.3403285761304291"/>
    <n v="-4.2880445213023567E-2"/>
    <n v="-4.4706658535845892E-2"/>
    <n v="-0.49705409964536651"/>
    <x v="1"/>
    <n v="1.0339446154363658"/>
    <x v="0"/>
  </r>
  <r>
    <s v="a53786534b8c72e901772b617ba52160b28f9cab"/>
    <s v="5aa7dbc34f97f754c32fe74ec607dfe600da77ba"/>
    <s v="ACTIVO"/>
    <s v="c037df174ea56656e3f2727cd283ca029d539c32"/>
    <n v="84"/>
    <s v="STEPWAY"/>
    <n v="2020"/>
    <s v="NUEVO STEPWAY"/>
    <s v="2e892f86d188d01ec5691b7918003dc271108083"/>
    <s v="NUEVO"/>
    <n v="84"/>
    <d v="2019-02-12T00:00:00"/>
    <d v="2026-02-12T00:00:00"/>
    <m/>
    <n v="46690000"/>
    <n v="46690000"/>
    <n v="0"/>
    <n v="1033351"/>
    <s v="0b9e5ef7ecdb21c3df2e91f8c180559e4790ebd3"/>
    <n v="-1.202121198565784"/>
    <n v="1.2009447865714571"/>
    <n v="0.56516632981038883"/>
    <n v="-0.36407836316070391"/>
    <n v="-0.49705409964536651"/>
    <x v="0"/>
    <n v="1"/>
    <x v="0"/>
  </r>
  <r>
    <s v="8a327014589a70528ad3cc9c1789118c1e1ceaef"/>
    <s v="a2419fb351663134f6bb08178548417078ca383d"/>
    <s v="ACTIVO"/>
    <s v="b015fc4d0ad8050efb8f4d92b7490b29a1fa8737"/>
    <n v="7"/>
    <s v="STEPWAY"/>
    <n v="2022"/>
    <s v="NUEVO STEPWAY PH2"/>
    <s v="2e892f86d188d01ec5691b7918003dc271108083"/>
    <s v="NUEVO"/>
    <n v="84"/>
    <d v="2021-02-08T00:00:00"/>
    <d v="2028-02-08T00:00:00"/>
    <m/>
    <n v="64460000"/>
    <n v="25860000"/>
    <n v="38600000"/>
    <n v="525995"/>
    <s v="b05601ff99ceedbb3c50eb549eb141f5dc9903b0"/>
    <n v="3.4943527771394541E-2"/>
    <n v="-1.257941124641605"/>
    <n v="-0.22527857001643839"/>
    <n v="-0.64148913929023776"/>
    <n v="-0.1103147126646518"/>
    <x v="0"/>
    <n v="0.40117902575240461"/>
    <x v="4"/>
  </r>
  <r>
    <s v="9a1cc10351e72b93357f6ff2e167a2c07987dd3a"/>
    <s v="931563c6c3bab07cc6aa34f2b8d0d15bbc413dc5"/>
    <s v="ACTIVO"/>
    <s v="b015fc4d0ad8050efb8f4d92b7490b29a1fa8737"/>
    <n v="38"/>
    <s v="SANDERO"/>
    <n v="2022"/>
    <s v="NUEVO SANDERO PH2"/>
    <s v="2e892f86d188d01ec5691b7918003dc271108083"/>
    <s v="NUEVO"/>
    <n v="84"/>
    <d v="2021-08-31T00:00:00"/>
    <d v="2028-08-31T00:00:00"/>
    <m/>
    <n v="51100000"/>
    <n v="51100000"/>
    <n v="0"/>
    <n v="1107039"/>
    <s v="0ecf7fd5e950a6114b94bf321e523b459b81e5e8"/>
    <n v="-0.207618183275111"/>
    <n v="1.2009447865714571"/>
    <n v="0.56516632981038883"/>
    <n v="0.59047675135424305"/>
    <n v="-0.57440197704150942"/>
    <x v="0"/>
    <n v="1"/>
    <x v="0"/>
  </r>
  <r>
    <s v="989dde2288f4df17fa721b18b898108030748cd7"/>
    <s v="a379d8bdd05187ccfaa78bb03b76cda2224d0f44"/>
    <s v="ACTIVO"/>
    <s v="199c6dec4e012c479e3865ff88b5346ccb60b104"/>
    <n v="236"/>
    <s v="SANDERO"/>
    <n v="2021"/>
    <s v="NUEVO SANDERO PH2"/>
    <s v="2e892f86d188d01ec5691b7918003dc271108083"/>
    <s v="NUEVO"/>
    <n v="84"/>
    <d v="2021-08-03T00:00:00"/>
    <d v="2028-08-03T00:00:00"/>
    <m/>
    <n v="41600000"/>
    <n v="36600000"/>
    <n v="5000000"/>
    <n v="792908"/>
    <s v="2a8b6c4fae0c9fc78fa226ee1e1ec2050ca4d295"/>
    <n v="-2.3421612404843599"/>
    <n v="0.70740968220718692"/>
    <n v="0.56516632981038883"/>
    <n v="-0.82580158422672101"/>
    <n v="-1.425228628399082"/>
    <x v="0"/>
    <n v="0.87980769230769229"/>
    <x v="0"/>
  </r>
  <r>
    <s v="fa32543c5a56e39465cb4df478c0bb892f0e62a6"/>
    <s v="bebccd7c8ca87708a84a27d274bd9c9e45dca55f"/>
    <s v="ACTIVO"/>
    <s v="717ac4a931a014833e77c82ad9812385e09e88a3"/>
    <n v="38"/>
    <s v="KWID"/>
    <n v="2020"/>
    <s v="KWID"/>
    <s v="2e892f86d188d01ec5691b7918003dc271108083"/>
    <s v="NUEVO"/>
    <n v="27"/>
    <d v="2020-09-28T00:00:00"/>
    <d v="2022-12-28T00:00:00"/>
    <m/>
    <n v="35890000"/>
    <n v="17945000"/>
    <n v="17945000"/>
    <n v="705904"/>
    <s v="ec864d326046a09cd623dc375f247c93a8c47de2"/>
    <n v="-1.1657369419088079"/>
    <n v="-0.85216124758390532"/>
    <n v="-4.4146365390986242"/>
    <n v="-0.55658252394605479"/>
    <n v="-1.3478807510029389"/>
    <x v="4"/>
    <n v="0.5"/>
    <x v="4"/>
  </r>
  <r>
    <s v="d1fc610cc2267c7f957dbfe774312dba6c913f01"/>
    <s v="20329cbc68f11a2c7c446477beae57df6196d2c8"/>
    <s v="ACTIVO"/>
    <s v="c36079448b08472bbab06f53d78e810b025a3b91"/>
    <n v="236"/>
    <s v="LOGAN"/>
    <n v="2019"/>
    <s v="NUEVO LOGAN"/>
    <m/>
    <s v="NUEVO"/>
    <n v="84"/>
    <d v="2018-05-25T00:00:00"/>
    <d v="2025-05-25T00:00:00"/>
    <m/>
    <n v="33321450"/>
    <n v="28321450"/>
    <n v="5000000"/>
    <n v="598351"/>
    <s v="836e35949d4d7e7bd1fb1201ecaf8e1cf35ef2e0"/>
    <n v="0.82326908867253745"/>
    <n v="0.58479331832641879"/>
    <n v="-3.2053523808870651E-2"/>
    <n v="-0.45523605327080291"/>
    <n v="-0.26501046745693763"/>
    <x v="0"/>
    <n v="0.84994650592936383"/>
    <x v="0"/>
  </r>
  <r>
    <s v="c1491804a323269a0d24729abead1cfaaec4938f"/>
    <s v="ae2be1e27c1352ea7b30fb8197349cba4250de84"/>
    <s v="ACTIVO"/>
    <s v="326bc2b0b0799eff92891e858f0137cd54c140d7"/>
    <n v="1242909"/>
    <s v="USADOS"/>
    <n v="2016"/>
    <s v="USADOS MM"/>
    <m/>
    <s v="USADO"/>
    <n v="84"/>
    <d v="2021-07-16T00:00:00"/>
    <d v="2028-07-16T00:00:00"/>
    <m/>
    <n v="28090000"/>
    <n v="27600000"/>
    <n v="490000"/>
    <n v="599794"/>
    <s v="5a6c182d6041dc624b8f67b4fb96570a8bc021d5"/>
    <n v="-0.28038669658906262"/>
    <n v="1.1293163097657519"/>
    <n v="0.60468857480173022"/>
    <n v="-0.21671310904226279"/>
    <n v="-0.96114136402222416"/>
    <x v="0"/>
    <n v="0.98255606977572085"/>
    <x v="0"/>
  </r>
  <r>
    <s v="89c1648a000ab8d9e025c161278da4a0ea5aace5"/>
    <s v="0c46f3c3945c9fa1b3ab6b7cdc20261baef045c2"/>
    <s v="ACTIVO"/>
    <s v="8d3a24744093455287e93feda3eb9991acdae36e"/>
    <n v="291"/>
    <s v="LOGAN"/>
    <n v="2019"/>
    <s v="NUEVO LOGAN"/>
    <m/>
    <s v="NUEVO"/>
    <n v="84"/>
    <d v="2018-10-16T00:00:00"/>
    <d v="2025-10-16T00:00:00"/>
    <m/>
    <n v="38290000"/>
    <n v="38290000"/>
    <n v="0"/>
    <n v="780331"/>
    <s v="670b08e32eee86d990ae57c71a84998f0642009b"/>
    <n v="1.017318457509742"/>
    <n v="1.2009447865714571"/>
    <n v="0.48612183982770601"/>
    <n v="6.1945956998846391E-2"/>
    <n v="0.89520769348520657"/>
    <x v="0"/>
    <n v="1"/>
    <x v="0"/>
  </r>
  <r>
    <s v="c267c1f118cca6b1d94bfa0abafa75455b0fffc4"/>
    <s v="f0de935f2c9e58494f787bb729e805c88c297349"/>
    <s v="ACTIVO"/>
    <s v="1ff25d27b02cec75af9b69c7b7ee096d87a6e4b7"/>
    <n v="49"/>
    <s v="KWID"/>
    <n v="2022"/>
    <s v="KWID"/>
    <s v="2e892f86d188d01ec5691b7918003dc271108083"/>
    <s v="NUEVO"/>
    <n v="36"/>
    <d v="2021-05-28T00:00:00"/>
    <d v="2024-05-28T00:00:00"/>
    <m/>
    <n v="42910000"/>
    <n v="14000000"/>
    <n v="28910000"/>
    <n v="468099"/>
    <s v="0e1cad2c67fa2a907683ad47c51b4214fd47327c"/>
    <n v="-1.153608856356483"/>
    <n v="-1.5655569821272859"/>
    <n v="-3.101927699390866"/>
    <n v="-0.27943428366338507"/>
    <n v="-1.1931849962106531"/>
    <x v="4"/>
    <n v="0.32626427406199021"/>
    <x v="1"/>
  </r>
  <r>
    <s v="2d64e87c2f3f5d8047cd00484ab982287767d9bf"/>
    <s v="71e5368b73df1faad525c2d4cc9beac021dd09b3"/>
    <s v="ACTIVO"/>
    <s v="4723bb1344eb148915d08f9a8d6e049b456d05e5"/>
    <n v="27"/>
    <s v="DUSTER"/>
    <n v="2020"/>
    <s v="DUSTER Servicio PÃºblico"/>
    <s v="2e892f86d188d01ec5691b7918003dc271108083"/>
    <s v="NUEVO"/>
    <n v="72"/>
    <d v="2019-09-17T00:00:00"/>
    <d v="2025-09-17T00:00:00"/>
    <m/>
    <n v="56236614"/>
    <n v="50236614"/>
    <n v="6000000"/>
    <n v="1172771"/>
    <s v="7c3432678acd67d2308be56e34c36d19376809f3"/>
    <n v="1.308392510765549"/>
    <n v="0.76284457645097625"/>
    <n v="0.17856261442897181"/>
    <n v="0.15131070318383771"/>
    <n v="0.81785981608906366"/>
    <x v="1"/>
    <n v="0.89330794346900044"/>
    <x v="0"/>
  </r>
  <r>
    <s v="c083ab39f04e6a70b9074ad988d61781aab0efdc"/>
    <s v="8e733a651f6875dac7caa8fa591513a8b14539cf"/>
    <s v="ACTIVO"/>
    <s v="2f1f55f7d5e4638dee5a1a64ea8954c3ffe4902c"/>
    <n v="236"/>
    <s v="DUSTER"/>
    <n v="2018"/>
    <s v="DUSTER"/>
    <m/>
    <s v="NUEVO"/>
    <n v="72"/>
    <d v="2017-12-28T00:00:00"/>
    <d v="2023-12-28T00:00:00"/>
    <m/>
    <n v="51990000"/>
    <n v="28490000"/>
    <n v="23500000"/>
    <n v="650137"/>
    <s v="b522c57b2ad5bc12ca374e891604193e50995d23"/>
    <n v="1.284136339660898"/>
    <n v="-0.65510413832375447"/>
    <n v="0.84182204474977862"/>
    <n v="-0.36821620690641238"/>
    <n v="0.89520769348520657"/>
    <x v="1"/>
    <n v="0.54798999807655313"/>
    <x v="4"/>
  </r>
  <r>
    <s v="a67ccca698ed7dc7bd6c98b7b23b50cbaef35a20"/>
    <s v="4774936f0725f195c23f89a1d2cd6f626db367d2"/>
    <s v="ACTIVO"/>
    <s v="8343dc41ea422406430fb4cb25cd7b7a19286625"/>
    <n v="236"/>
    <s v="STEPWAY"/>
    <n v="2022"/>
    <s v="NUEVO STEPWAY PH2"/>
    <m/>
    <s v="NUEVO"/>
    <n v="84"/>
    <d v="2021-12-14T00:00:00"/>
    <d v="2028-12-14T00:00:00"/>
    <m/>
    <n v="63245000"/>
    <n v="35245000"/>
    <n v="28000000"/>
    <n v="764794"/>
    <s v="373e0d63cac8bf96eefec2abf3828a28fc0aa41d"/>
    <n v="-1.7963973906297219"/>
    <n v="-0.6169686913746304"/>
    <n v="-0.38336754998180411"/>
    <n v="0.33955753488230289"/>
    <n v="0.58581618390063472"/>
    <x v="0"/>
    <n v="0.55727725511898174"/>
    <x v="4"/>
  </r>
  <r>
    <s v="29b73311ebae076a7699f98cea303207bc8843c2"/>
    <s v="1069c34ce57ca4e31f5b02126c1e79db70b4a129"/>
    <s v="ACTIVO"/>
    <s v="d2e7bf6f492b5cc6dba410ca6354f6edefcbef6d"/>
    <n v="1242955"/>
    <s v="USADOS"/>
    <n v="2019"/>
    <s v="USADOS MM"/>
    <m/>
    <s v="USADO"/>
    <n v="48"/>
    <d v="2020-12-03T00:00:00"/>
    <d v="2024-12-03T00:00:00"/>
    <m/>
    <n v="31900000"/>
    <n v="16900000"/>
    <n v="15000000"/>
    <n v="510238"/>
    <s v="a51276d62888df36a1235d7ce063c77e63ffb514"/>
    <n v="-0.40166755211231542"/>
    <n v="-0.72987593520474592"/>
    <n v="0.56516632981038883"/>
    <n v="-0.92848994166413701"/>
    <n v="1.2045992030697781"/>
    <x v="5"/>
    <n v="0.52978056426332287"/>
    <x v="4"/>
  </r>
  <r>
    <s v="8a838e0f4b97b1b4ee8f508173fd7bc2751c90b4"/>
    <s v="22559623f8e363dbbc0b9cc0f9b6108e7ced364a"/>
    <s v="ACTIVO"/>
    <s v="0e4bd50a5f4aa6b49b21f346683750150d7d842a"/>
    <n v="60"/>
    <s v="STEPWAY"/>
    <n v="2020"/>
    <s v="NUEVO STEPWAY"/>
    <s v="2e892f86d188d01ec5691b7918003dc271108083"/>
    <s v="NUEVO"/>
    <n v="48"/>
    <d v="2019-03-04T00:00:00"/>
    <d v="2023-03-04T00:00:00"/>
    <m/>
    <n v="48325002"/>
    <n v="48325002"/>
    <n v="0"/>
    <n v="1448156"/>
    <s v="d7ba29214e26fca7c43eb9f199a80e049e060e7b"/>
    <n v="1.126471227480669"/>
    <n v="1.2009447865714571"/>
    <n v="0.1124927636877617"/>
    <n v="0.44576672703973791"/>
    <n v="0.66316406129677774"/>
    <x v="5"/>
    <n v="1"/>
    <x v="0"/>
  </r>
  <r>
    <s v="c7489ec8b01f5650a8eec4203b8456142e1cae75"/>
    <s v="2448276c7d13641fe8a586baad4e5cfc4499c1bf"/>
    <s v="ACTIVO"/>
    <s v="a77c76312e7298e8d8cbf37d37191bb75af8eded"/>
    <n v="61"/>
    <s v="STEPWAY"/>
    <n v="2021"/>
    <s v="NUEVO STEPWAY PH2"/>
    <s v="2e892f86d188d01ec5691b7918003dc271108083"/>
    <s v="NUEVO"/>
    <n v="84"/>
    <d v="2020-07-23T00:00:00"/>
    <d v="2027-07-23T00:00:00"/>
    <m/>
    <n v="58990000"/>
    <n v="54990000"/>
    <n v="4000000"/>
    <n v="1278384"/>
    <s v="5ff736dd5fe05d193ce7c5ec63ce711d264e48d3"/>
    <n v="-0.4986922365309176"/>
    <n v="0.92251033542307748"/>
    <n v="1.4741779646112401"/>
    <n v="0.33955753488230289"/>
    <n v="1.281947080465921"/>
    <x v="0"/>
    <n v="0.93219189693168336"/>
    <x v="0"/>
  </r>
  <r>
    <s v="1cb53a65cc78082b2fa68499aa1e66b1c8f39211"/>
    <s v="b52631b50cddf7dc8c96ceb2026ec5b4ddc10e54"/>
    <s v="ACTIVO"/>
    <s v="b015fc4d0ad8050efb8f4d92b7490b29a1fa8737"/>
    <n v="7"/>
    <s v="STEPWAY"/>
    <n v="2022"/>
    <s v="NUEVO STEPWAY PH2"/>
    <s v="2e892f86d188d01ec5691b7918003dc271108083"/>
    <s v="NUEVO"/>
    <n v="84"/>
    <d v="2021-09-23T00:00:00"/>
    <d v="2028-09-23T00:00:00"/>
    <m/>
    <n v="65430000"/>
    <n v="65430000"/>
    <n v="0"/>
    <n v="1417486"/>
    <s v="f1d1664111e6f2f8ade0ee2a6ae1e5655406ed0c"/>
    <n v="-0.54720457874021866"/>
    <n v="1.2009447865714571"/>
    <n v="0.56516632981038883"/>
    <n v="-0.4625000982069204"/>
    <n v="-0.65174985443765243"/>
    <x v="0"/>
    <n v="1"/>
    <x v="0"/>
  </r>
  <r>
    <s v="c4e5ede58ac2a044c7a6cd4d4f42b6088816a201"/>
    <s v="7b0ac3bd08d3d80a01e0651d1124847e021431ad"/>
    <s v="ACTIVO"/>
    <s v="d943e6d3f46ba48d12960b5edc259c16d8da2374"/>
    <n v="46"/>
    <s v="LOGAN"/>
    <n v="2020"/>
    <s v="NUEVO LOGAN PH2 Servicio Publico"/>
    <s v="2e892f86d188d01ec5691b7918003dc271108083"/>
    <s v="NUEVO"/>
    <n v="24"/>
    <d v="2020-02-21T00:00:00"/>
    <d v="2022-02-21T00:00:00"/>
    <m/>
    <n v="34363527"/>
    <n v="18163527"/>
    <n v="16200000"/>
    <n v="860090"/>
    <s v="d5dc515a8564af9c1f984f09918a2ce99eeb6f02"/>
    <n v="-0.99594374417625386"/>
    <n v="-0.73484706350940754"/>
    <n v="-2.246198769619991"/>
    <n v="5.3006119765804114E-3"/>
    <n v="-0.65174985443765243"/>
    <x v="2"/>
    <n v="0.5285699282265176"/>
    <x v="4"/>
  </r>
  <r>
    <s v="036594532725a0da5e8bc915facdc376b74dbfba"/>
    <s v="f381cd8e0933ccadb88a71a4e932be106cd1e951"/>
    <s v="ACTIVO"/>
    <s v="be47d2206aba639c1f21610e0fb815afb6d9ac35"/>
    <n v="46"/>
    <s v="OROCH"/>
    <n v="2022"/>
    <s v="OROCH Servicio Publico"/>
    <s v="aa53c8567ff812605778a953828db0859dac88bf"/>
    <s v="NUEVO"/>
    <n v="72"/>
    <d v="2021-09-16T00:00:00"/>
    <d v="2027-09-16T00:00:00"/>
    <m/>
    <n v="78460500"/>
    <n v="62768400"/>
    <n v="15692100"/>
    <n v="1443272"/>
    <s v="7e550c4e4136820a2fa73809cb7d39457dab78e5"/>
    <n v="-2.569689999023184E-2"/>
    <n v="0.37970237290931202"/>
    <n v="0.2502714595633016"/>
    <n v="6.2723077524274053"/>
    <n v="-0.26501046745693763"/>
    <x v="1"/>
    <n v="0.8"/>
    <x v="2"/>
  </r>
  <r>
    <s v="3a23704d477ae05ed3a41512d5c8a67aba09bdcf"/>
    <s v="4870e3a0c33afc4d8811a6851b8de5ace5f779c3"/>
    <s v="ACTIVO"/>
    <s v="1e37c6928f415c93f35587957257b25f2220204d"/>
    <n v="61"/>
    <s v="SANDERO"/>
    <n v="2020"/>
    <s v="NUEVO SANDERO"/>
    <s v="2e892f86d188d01ec5691b7918003dc271108083"/>
    <s v="NUEVO"/>
    <n v="84"/>
    <d v="2019-05-23T00:00:00"/>
    <d v="2026-05-23T00:00:00"/>
    <m/>
    <n v="34490000"/>
    <n v="31041000"/>
    <n v="3449000"/>
    <n v="831093"/>
    <s v="f1cfc4e2d3f8e9e071d8ddbdb5aab1b3ceeb1ef1"/>
    <n v="0.19260863995162311"/>
    <n v="0.79032357974038436"/>
    <n v="0.48612183982770601"/>
    <n v="-0.26284772688564872"/>
    <n v="-1.11583711881451"/>
    <x v="0"/>
    <n v="0.9"/>
    <x v="0"/>
  </r>
  <r>
    <s v="a409064f045344adb2b569e46c77ab83379052ea"/>
    <s v="bf13fe9086a132655668854bc7fbd230e236cffe"/>
    <s v="ACTIVO"/>
    <s v="310778d9d7ff8bd657b127d2b19096397041abce"/>
    <n v="49"/>
    <s v="LOGAN"/>
    <n v="2020"/>
    <s v="NUEVO LOGAN"/>
    <s v="2e892f86d188d01ec5691b7918003dc271108083"/>
    <s v="NUEVO"/>
    <n v="84"/>
    <d v="2019-03-10T00:00:00"/>
    <d v="2026-03-10T00:00:00"/>
    <m/>
    <n v="38656000"/>
    <n v="39726000"/>
    <n v="0"/>
    <n v="834385"/>
    <s v="f00f1606f9686df6c4f674ed3907718435a75514"/>
    <n v="-1.3476582251936871"/>
    <n v="1.314604940573229"/>
    <n v="-0.1067118350424142"/>
    <n v="-0.29719876676289247"/>
    <n v="-0.80644560922993824"/>
    <x v="0"/>
    <n v="1.0276800496688743"/>
    <x v="0"/>
  </r>
  <r>
    <s v="3e74fed8ffc82e298c8425d12fc0f8f763812f12"/>
    <s v="77ec9adb636d3328c527626c8c00ebeeb1332df1"/>
    <s v="ACTIVO"/>
    <s v="c1e30395230ab6747c4b28fe4256aa099225b503"/>
    <n v="38"/>
    <s v="SANDERO"/>
    <n v="2018"/>
    <s v="NUEVO SANDERO"/>
    <m/>
    <s v="NUEVO"/>
    <n v="72"/>
    <d v="2017-06-03T00:00:00"/>
    <d v="2023-06-03T00:00:00"/>
    <m/>
    <n v="33390000"/>
    <n v="26712000"/>
    <n v="6678000"/>
    <n v="611329"/>
    <s v="d1a8b93c71ab09ed858e70067adbb9bb41577875"/>
    <n v="-0.81402246089137476"/>
    <n v="0.37970237290931202"/>
    <n v="0.88134428974112011"/>
    <n v="-0.77182208992760659"/>
    <n v="-1.425228628399082"/>
    <x v="1"/>
    <n v="0.8"/>
    <x v="2"/>
  </r>
  <r>
    <s v="b9ce73f8121c94ae519447968df2f8cef10e5288"/>
    <s v="812572c4ccff5b50a789ec8994286c1056f2dfa0"/>
    <s v="ACTIVO"/>
    <s v="b015fc4d0ad8050efb8f4d92b7490b29a1fa8737"/>
    <n v="60"/>
    <s v="STEPWAY"/>
    <n v="2022"/>
    <s v="NUEVO STEPWAY PH2"/>
    <s v="2e892f86d188d01ec5691b7918003dc271108083"/>
    <s v="NUEVO"/>
    <n v="84"/>
    <d v="2021-11-10T00:00:00"/>
    <d v="2028-11-10T00:00:00"/>
    <m/>
    <n v="67970000"/>
    <n v="59726406"/>
    <n v="8243594"/>
    <n v="1257965"/>
    <s v="026f2dbff0f657cf8b51a37de1e13584f2ccb0a9"/>
    <n v="-1.2263773696704341"/>
    <n v="0.70293176363407439"/>
    <n v="0.2094661248883162"/>
    <n v="0.61018386695905513"/>
    <n v="-0.80644560922993824"/>
    <x v="0"/>
    <n v="0.87871716933941446"/>
    <x v="0"/>
  </r>
  <r>
    <s v="2810e8842cac2f3f164080aa67da6ec303f624db"/>
    <s v="7374a252b3c2c31fa078f6ac6d415ddb2050df6d"/>
    <s v="ACTIVO"/>
    <s v="f92259594cc36db09951704e2e59eef51308995c"/>
    <n v="87"/>
    <s v="SANDERO"/>
    <n v="2020"/>
    <s v="NUEVO SANDERO"/>
    <s v="2e892f86d188d01ec5691b7918003dc271108083"/>
    <s v="NUEVO"/>
    <n v="72"/>
    <d v="2019-02-10T00:00:00"/>
    <d v="2025-02-10T00:00:00"/>
    <m/>
    <n v="38690000"/>
    <n v="26690000"/>
    <n v="12000000"/>
    <n v="619119"/>
    <s v="bcea55f18d716a78cffe6d51a537622fc3feb487"/>
    <n v="-0.97168757307160336"/>
    <n v="-7.2628354284803132E-2"/>
    <n v="-0.54145652994716964"/>
    <n v="-0.80086366590815528"/>
    <n v="-0.96114136402222416"/>
    <x v="1"/>
    <n v="0.68984233652106486"/>
    <x v="2"/>
  </r>
  <r>
    <s v="87ce1d8b51407a21c2ee12a5d428eeae9cb8c4cb"/>
    <s v="8706f0fabac64bb90938ed683791a21e1af94474"/>
    <s v="ACTIVO"/>
    <s v="124edca39b8159aadaf3c08b9fe65fc5e651b829"/>
    <n v="61"/>
    <s v="DUSTER"/>
    <n v="2022"/>
    <s v="NUEVA DUSTER"/>
    <s v="2e892f86d188d01ec5691b7918003dc271108083"/>
    <s v="NUEVO"/>
    <n v="12"/>
    <d v="2021-07-21T00:00:00"/>
    <d v="2022-07-21T00:00:00"/>
    <m/>
    <n v="80000000"/>
    <n v="20000000"/>
    <n v="60000000"/>
    <n v="1839656"/>
    <s v="9659fb85b885d6b16d4aadcd72528889806a6146"/>
    <n v="-1.2748897118797351"/>
    <n v="-1.878714264661586"/>
    <n v="-1.015723469843266"/>
    <n v="-0.72253438669204695"/>
    <n v="0.43112042910834891"/>
    <x v="2"/>
    <n v="0.25"/>
    <x v="1"/>
  </r>
  <r>
    <s v="76be1f25f9d17cda814c0d797a7a326db8bd7e07"/>
    <s v="660e9bdc756b8780a8e8fc116fe3a17aa0718cf1"/>
    <s v="ACTIVO"/>
    <s v="93758adf11c46efe844e91612cf2940e4197d07c"/>
    <n v="236"/>
    <s v="LOGAN"/>
    <n v="2020"/>
    <s v="NUEVO LOGAN"/>
    <s v="2e892f86d188d01ec5691b7918003dc271108083"/>
    <s v="NUEVO"/>
    <n v="84"/>
    <d v="2019-04-09T00:00:00"/>
    <d v="2026-04-09T00:00:00"/>
    <m/>
    <n v="39000000"/>
    <n v="40200000"/>
    <n v="0"/>
    <n v="875521"/>
    <s v="db655f8e1559060a272843c09fa8b5e63f6f3304"/>
    <n v="1.1628554841376451"/>
    <n v="1.327289773288709"/>
    <n v="0.34965050029423478"/>
    <n v="4.9872295176624483E-2"/>
    <n v="-0.96114136402222416"/>
    <x v="0"/>
    <n v="1.0307692307692307"/>
    <x v="0"/>
  </r>
  <r>
    <s v="b0e66685adc1f1ba1b2c9d78159e9a157deb25ee"/>
    <s v="7112c05d7868a01d1565806efe437e746999096d"/>
    <s v="ACTIVO"/>
    <s v="332374b2b7921de83a34fd882bfb4141e02b091c"/>
    <n v="83"/>
    <s v="STEPWAY"/>
    <n v="2022"/>
    <s v="NUEVO STEPWAY PH2"/>
    <s v="2e892f86d188d01ec5691b7918003dc271108083"/>
    <s v="NUEVO"/>
    <n v="48"/>
    <d v="2021-11-25T00:00:00"/>
    <d v="2025-11-25T00:00:00"/>
    <m/>
    <n v="64335849"/>
    <n v="24335849"/>
    <n v="40000000"/>
    <n v="705116"/>
    <s v="1e97f857ff04d08f60d1d02ac426fe6cb5c11668"/>
    <n v="0.13196821218999669"/>
    <n v="-1.352040606260291"/>
    <n v="-1.3319014297739971"/>
    <n v="-0.22112079051679639"/>
    <n v="0.89520769348520657"/>
    <x v="5"/>
    <n v="0.3782626541541404"/>
    <x v="1"/>
  </r>
  <r>
    <s v="355a17c249d9ae4ad9630b4a8336a8503e47b927"/>
    <s v="162aa783f7fee929de7d5a761b2267daf57c7d08"/>
    <s v="ACTIVO"/>
    <s v="0e4bd50a5f4aa6b49b21f346683750150d7d842a"/>
    <n v="15"/>
    <s v="STEPWAY"/>
    <n v="2019"/>
    <s v="NUEVO STEPWAY"/>
    <s v="2e892f86d188d01ec5691b7918003dc271108083"/>
    <s v="NUEVO"/>
    <n v="84"/>
    <d v="2019-03-04T00:00:00"/>
    <d v="2026-03-04T00:00:00"/>
    <m/>
    <n v="48190000"/>
    <n v="48190000"/>
    <n v="0"/>
    <n v="1049681"/>
    <s v="18eceeb5197751c2e147ee8da1b88e8ee3917f26"/>
    <n v="-0.11059349885650881"/>
    <n v="1.2009447865714571"/>
    <n v="0.35885139749495382"/>
    <n v="0.87094303318065613"/>
    <n v="-0.72909773183379534"/>
    <x v="0"/>
    <n v="1"/>
    <x v="0"/>
  </r>
  <r>
    <s v="5f2311b67e5cc92ecba942959416397f1595ecf5"/>
    <s v="1823907a94c166f20af90d1c5723d75be66a539f"/>
    <s v="ACTIVO"/>
    <s v="d70c5ad6d9927086d188b2a0af85d533acdf3336"/>
    <n v="49"/>
    <s v="SANDERO"/>
    <n v="2021"/>
    <s v="NUEVO SANDERO PH2"/>
    <s v="2e892f86d188d01ec5691b7918003dc271108083"/>
    <s v="NUEVO"/>
    <n v="60"/>
    <d v="2020-12-21T00:00:00"/>
    <d v="2025-12-21T00:00:00"/>
    <m/>
    <n v="46832300"/>
    <n v="46832300"/>
    <n v="0"/>
    <n v="1189667"/>
    <s v="0e1cad2c67fa2a907683ad47c51b4214fd47327c"/>
    <n v="0.41091417989347812"/>
    <n v="1.2009447865714571"/>
    <n v="9.0899389914291959E-2"/>
    <n v="0.34121705350976278"/>
    <n v="-0.65174985443765243"/>
    <x v="3"/>
    <n v="1"/>
    <x v="0"/>
  </r>
  <r>
    <s v="ddfe78e9b80183e82f6093f61c238c9930665dc7"/>
    <s v="427bf9013b0c6c617bd2b2b9494524259d6cb6b6"/>
    <s v="ACTIVO"/>
    <s v="1a40330e0c1910a089543270536f2ed114a0c345"/>
    <n v="50"/>
    <s v="STEPWAY"/>
    <n v="2021"/>
    <s v="NUEVO STEPWAY PH2"/>
    <s v="2e892f86d188d01ec5691b7918003dc271108083"/>
    <s v="NUEVO"/>
    <n v="72"/>
    <d v="2021-07-01T00:00:00"/>
    <d v="2027-07-01T00:00:00"/>
    <m/>
    <n v="64130000"/>
    <n v="32065000"/>
    <n v="32065000"/>
    <n v="822509"/>
    <s v="319e579c70e3483e0fa5b80f989d90df7251e231"/>
    <n v="-9.8465413304183499E-2"/>
    <n v="-0.85216124758390532"/>
    <n v="0.24898836987965761"/>
    <n v="-0.16228089806157739"/>
    <n v="2.210121609219637"/>
    <x v="1"/>
    <n v="0.5"/>
    <x v="4"/>
  </r>
  <r>
    <s v="c83892aa3f0bfd7ba1a6a5b461fa58b1c8fb7234"/>
    <s v="50ad627194ef7049085a18c321c5f7df40692eed"/>
    <s v="ACTIVO"/>
    <s v="e6fe628ed1ecb4f422ee6848d702f45410650137"/>
    <n v="87"/>
    <s v="SANDERO"/>
    <n v="2018"/>
    <s v="NUEVO SANDERO"/>
    <m/>
    <s v="NUEVO"/>
    <n v="72"/>
    <d v="2017-06-15T00:00:00"/>
    <d v="2023-06-15T00:00:00"/>
    <m/>
    <n v="36850000"/>
    <n v="26950000"/>
    <n v="9900000"/>
    <n v="624501"/>
    <s v="bb6b417dfe841dd3bd485a4cfbaf44b16a742455"/>
    <n v="-0.37741138100766491"/>
    <n v="9.7783335383500952E-2"/>
    <n v="7.2227105268133529E-2"/>
    <n v="-0.84020786543170056"/>
    <n v="-1.11583711881451"/>
    <x v="1"/>
    <n v="0.73134328358208955"/>
    <x v="2"/>
  </r>
  <r>
    <s v="f9fcdd9cf7c0ee310d850d9e41652b7c84880f64"/>
    <s v="43012fe866c8ad75be4c59e38401627b3f62965d"/>
    <s v="ACTIVO"/>
    <s v="1ff25d27b02cec75af9b69c7b7ee096d87a6e4b7"/>
    <n v="38"/>
    <s v="STEPWAY"/>
    <n v="2022"/>
    <s v="NUEVO STEPWAY PH2"/>
    <s v="2e892f86d188d01ec5691b7918003dc271108083"/>
    <s v="NUEVO"/>
    <n v="24"/>
    <d v="2021-07-19T00:00:00"/>
    <d v="2023-07-19T00:00:00"/>
    <m/>
    <n v="60710000"/>
    <n v="12710000"/>
    <n v="48000000"/>
    <n v="579381"/>
    <s v="e930ed8a49045100853f6396856eaf443e98b2ef"/>
    <n v="7.1327784428370358E-2"/>
    <n v="-2.0456073346427539"/>
    <n v="-4.4146365390986242"/>
    <n v="-3.9343758139346402E-2"/>
    <n v="0.81785981608906366"/>
    <x v="2"/>
    <n v="0.20935595453796738"/>
    <x v="1"/>
  </r>
  <r>
    <s v="facd0f3fc0e168776570e4831e52e6ab3fa60c97"/>
    <s v="53f52a25b4a4acf89b2104014297ce1b2ddd85a4"/>
    <s v="ACTIVO"/>
    <s v="b6a494ba9e14f7b984adead0c3e1c20aece37e79"/>
    <n v="74"/>
    <s v="KWID"/>
    <n v="2021"/>
    <s v="KWID"/>
    <s v="2e892f86d188d01ec5691b7918003dc271108083"/>
    <s v="NUEVO"/>
    <n v="72"/>
    <d v="2020-09-11T00:00:00"/>
    <d v="2026-09-11T00:00:00"/>
    <m/>
    <n v="36299305"/>
    <n v="32215100"/>
    <n v="4084205"/>
    <n v="746915"/>
    <s v="d4fe067a31477c3902f47c94ed98e66bfafeebdb"/>
    <n v="-1.3476582251936871"/>
    <n v="0.7389356142069996"/>
    <n v="0.36755510485368181"/>
    <n v="0.52619562922330843"/>
    <n v="-3.2966835268508812E-2"/>
    <x v="1"/>
    <n v="0.88748531135788966"/>
    <x v="0"/>
  </r>
  <r>
    <s v="aec989f1668633b4262609b6c8b942725040c38e"/>
    <s v="0078ce107fdcb188a826c16a8126a373eb9fc28b"/>
    <s v="ACTIVO"/>
    <s v="4ed602eda8bf7f8f674b77a7266776acb1f1dd2a"/>
    <n v="60"/>
    <s v="KWID"/>
    <n v="2020"/>
    <s v="KWID"/>
    <s v="2e892f86d188d01ec5691b7918003dc271108083"/>
    <s v="NUEVO"/>
    <n v="36"/>
    <d v="2019-10-04T00:00:00"/>
    <d v="2022-10-04T00:00:00"/>
    <m/>
    <n v="32990000"/>
    <n v="17990000"/>
    <n v="15000000"/>
    <n v="637061"/>
    <s v="002cf26c2c656a51db8195e4bd8bbcee3903d748"/>
    <n v="-0.45017989432161648"/>
    <n v="-0.66608100987173402"/>
    <n v="-0.85803761677681234"/>
    <n v="-0.4072932239309367"/>
    <n v="-0.1103147126646518"/>
    <x v="4"/>
    <n v="0.54531676265535012"/>
    <x v="4"/>
  </r>
  <r>
    <s v="362bb4844b4130e1ad553b53394c4cf0eaec03cf"/>
    <s v="787c42d077801181d1b6867e30621e29a2aa947c"/>
    <s v="ACTIVO"/>
    <s v="2e9ae2e26ce3f173faf3b26ea07e7337fb634af0"/>
    <n v="220"/>
    <s v="USADOS"/>
    <n v="2018"/>
    <s v="USADOS MM"/>
    <m/>
    <s v="USADO"/>
    <n v="84"/>
    <d v="2020-05-02T00:00:00"/>
    <d v="2027-05-02T00:00:00"/>
    <m/>
    <n v="29800000"/>
    <n v="24800000"/>
    <n v="5000000"/>
    <n v="707969"/>
    <s v="d5e3c217d8ea2998bad4e657513b99b45ba38544"/>
    <n v="-1.0323280008332301"/>
    <n v="0.5119830301434829"/>
    <n v="1.513700209602582"/>
    <n v="-0.64228570823141851"/>
    <n v="-3.2966835268508812E-2"/>
    <x v="0"/>
    <n v="0.83221476510067116"/>
    <x v="0"/>
  </r>
  <r>
    <s v="aeb1abc58f53ea178d8177ff9fad3a63cd1d4ec9"/>
    <s v="59460b1bcdb7b42d08e55b350186fb82492a7766"/>
    <s v="ACTIVO"/>
    <s v="8343dc41ea422406430fb4cb25cd7b7a19286625"/>
    <n v="38"/>
    <s v="LOGAN"/>
    <n v="2022"/>
    <s v="NUEVO LOGAN PH2"/>
    <s v="2e892f86d188d01ec5691b7918003dc271108083"/>
    <s v="NUEVO"/>
    <n v="84"/>
    <d v="2022-03-01T00:00:00"/>
    <d v="2029-03-01T00:00:00"/>
    <m/>
    <n v="65352300"/>
    <n v="65352300"/>
    <n v="0"/>
    <n v="1411398"/>
    <s v="3a511fa6cc43568fab99dbdb57f653874780a34f"/>
    <n v="-0.98381565862392861"/>
    <n v="1.2009447865714571"/>
    <n v="0.52564408481904745"/>
    <n v="-0.66767567942410433"/>
    <n v="-1.270532873606796"/>
    <x v="0"/>
    <n v="1"/>
    <x v="0"/>
  </r>
  <r>
    <s v="ed8f3208cde3e83e91dcf03bdb0022831b73a4fd"/>
    <s v="169744b39e393f6bf72ecba6ea804e33cd844ccb"/>
    <s v="ACTIVO"/>
    <s v="4ed602eda8bf7f8f674b77a7266776acb1f1dd2a"/>
    <n v="27"/>
    <s v="KWID"/>
    <n v="2020"/>
    <s v="KWID"/>
    <s v="2e892f86d188d01ec5691b7918003dc271108083"/>
    <s v="NUEVO"/>
    <n v="84"/>
    <d v="2019-06-27T00:00:00"/>
    <d v="2026-06-27T00:00:00"/>
    <m/>
    <n v="35990000"/>
    <n v="35990000"/>
    <n v="0"/>
    <n v="927992"/>
    <s v="a17e64045ea62e7e0050c926a5eadd4e069e53c5"/>
    <n v="-2.3785454971413351"/>
    <n v="1.2009447865714571"/>
    <n v="0.27454511342534837"/>
    <n v="-0.74011233989782788"/>
    <n v="-0.88379348662608126"/>
    <x v="0"/>
    <n v="1"/>
    <x v="0"/>
  </r>
  <r>
    <s v="d241cbf93865ae9d8e6fcb4581acad625cba0450"/>
    <s v="f206a60304086ab0eb2827b5a0ebed5d07bab3f5"/>
    <s v="ACTIVO"/>
    <s v="376abf9ef1bbb145093d0247d4562bd8802aa2f6"/>
    <n v="48"/>
    <s v="SANDERO"/>
    <n v="2022"/>
    <s v="NUEVO SANDERO PH2"/>
    <s v="2e892f86d188d01ec5691b7918003dc271108083"/>
    <s v="NUEVO"/>
    <n v="84"/>
    <d v="2021-06-29T00:00:00"/>
    <d v="2028-06-29T00:00:00"/>
    <m/>
    <n v="45404500"/>
    <n v="46184500"/>
    <n v="0"/>
    <n v="960536"/>
    <s v="1aba83a2bcdc0ee0ade96b67732e7d9804307f8e"/>
    <n v="0.31388949547487588"/>
    <n v="1.271485050494247"/>
    <n v="5.1377144922950549E-2"/>
    <n v="-0.66345552355447368"/>
    <n v="-0.57440197704150942"/>
    <x v="0"/>
    <n v="1.0171789139842966"/>
    <x v="0"/>
  </r>
  <r>
    <s v="e4f93118681d9adacb41fd20c50ae655bdd974a3"/>
    <s v="87b0be88af5ce7b9e3188331521eb447c075412e"/>
    <s v="ACTIVO"/>
    <s v="ac4cf0c7abcdae09914607ba0408545023141170"/>
    <n v="38"/>
    <s v="KWID"/>
    <n v="2021"/>
    <s v="KWID"/>
    <s v="2e892f86d188d01ec5691b7918003dc271108083"/>
    <s v="NUEVO"/>
    <n v="84"/>
    <d v="2021-06-01T00:00:00"/>
    <d v="2028-06-01T00:00:00"/>
    <m/>
    <n v="40290000"/>
    <n v="37290000"/>
    <n v="3000000"/>
    <n v="787882"/>
    <s v="5e3c98b1bb0855a93259aebb90f7fa3ff5c1c2d8"/>
    <n v="-0.48656415097859229"/>
    <n v="0.89519556331674888"/>
    <n v="0.24898836987965761"/>
    <n v="-0.29769761806230699"/>
    <n v="2.0554258544273512"/>
    <x v="0"/>
    <n v="0.92553983618763958"/>
    <x v="0"/>
  </r>
  <r>
    <s v="8999bf52a3d87902aaae69d04b5d8937950b7ae6"/>
    <s v="db6e2e3c6fd130c3e8997991855e4fdeb2b69b0f"/>
    <s v="ACTIVO"/>
    <s v="c68c074cfeb538be28c92667e7af1fc11090b603"/>
    <n v="38"/>
    <s v="KWID"/>
    <n v="2022"/>
    <s v="KWID"/>
    <s v="2e892f86d188d01ec5691b7918003dc271108083"/>
    <s v="NUEVO"/>
    <n v="84"/>
    <d v="2021-04-27T00:00:00"/>
    <d v="2028-04-27T00:00:00"/>
    <m/>
    <n v="40990000"/>
    <n v="40990000"/>
    <n v="0"/>
    <n v="900062"/>
    <s v="f2b6d61f97ec8f1fe44ff1e2d5c5e1ad94b895ba"/>
    <n v="0.1804805543992978"/>
    <n v="1.2009447865714571"/>
    <n v="-0.22527857001643839"/>
    <n v="-0.26284772688564872"/>
    <n v="-0.80644560922993824"/>
    <x v="0"/>
    <n v="1"/>
    <x v="0"/>
  </r>
  <r>
    <s v="fde4f5943766e4dfe75cf1468a88630b419f4eea"/>
    <s v="0e53e4c3115c8dc33a6adecda4693a12b1200011"/>
    <s v="ACTIVO"/>
    <s v="124edca39b8159aadaf3c08b9fe65fc5e651b829"/>
    <n v="38"/>
    <s v="OROCH"/>
    <n v="2022"/>
    <s v="OROCH"/>
    <s v="aa53c8567ff812605778a953828db0859dac88bf"/>
    <s v="NUEVO"/>
    <n v="12"/>
    <d v="2021-09-27T00:00:00"/>
    <d v="2022-09-27T00:00:00"/>
    <m/>
    <n v="73171100"/>
    <n v="33171100"/>
    <n v="40000000"/>
    <n v="3010487"/>
    <s v="d430a38ffbca7b2f99c719066ac39fb1e4ba19d5"/>
    <n v="0.33814566657952638"/>
    <n v="-1.0437731790246461"/>
    <n v="-0.73906775490387622"/>
    <n v="4.8733624251028083"/>
    <n v="0.81785981608906366"/>
    <x v="2"/>
    <n v="0.45333608487503946"/>
    <x v="4"/>
  </r>
  <r>
    <s v="7f2303fc1932d23b423d7e6be99dffea4a70936c"/>
    <s v="cd014d8813bb499f6e4df387cf188dadb0c42b54"/>
    <s v="ACTIVO"/>
    <s v="9b73c2b648f019fae020a9be3006e81291c0fbe5"/>
    <n v="15"/>
    <s v="KWID"/>
    <n v="2021"/>
    <s v="KWID"/>
    <s v="2e892f86d188d01ec5691b7918003dc271108083"/>
    <s v="NUEVO"/>
    <n v="84"/>
    <d v="2021-06-01T00:00:00"/>
    <d v="2028-06-01T00:00:00"/>
    <m/>
    <n v="41857500"/>
    <n v="26857500"/>
    <n v="15000000"/>
    <n v="563897"/>
    <s v="930702ec2c3e72d456d907ad7e50a046ee285aa5"/>
    <n v="-1.1778650274611331"/>
    <n v="-0.2705521022695126"/>
    <n v="0.16994387989697479"/>
    <n v="-0.71896940877653748"/>
    <n v="-1.270532873606796"/>
    <x v="0"/>
    <n v="0.64164128292420708"/>
    <x v="2"/>
  </r>
  <r>
    <s v="0e02d96125ff233b5fd88e753ab1c57f231d3374"/>
    <s v="77401603409317d46778fa4a50954c380d616f27"/>
    <s v="ACTIVO"/>
    <s v="06a4818f0bcf63e251da9f238c04e8150146565f"/>
    <n v="167156462"/>
    <m/>
    <n v="2022"/>
    <s v="NUEVOS OTRAS MARCAS"/>
    <m/>
    <s v="USADO"/>
    <n v="84"/>
    <d v="2021-09-27T00:00:00"/>
    <d v="2028-09-27T00:00:00"/>
    <m/>
    <n v="46490000"/>
    <n v="46490000"/>
    <n v="0"/>
    <n v="926029"/>
    <s v="781cf5ecb6fbc43f3e781d22c77fdd7e6de8b0dd"/>
    <n v="-8.633732775185822E-2"/>
    <n v="1.2009447865714571"/>
    <n v="-6.7189590051072792E-2"/>
    <n v="-0.47047342140441428"/>
    <n v="-0.4197062222492236"/>
    <x v="0"/>
    <n v="1"/>
    <x v="0"/>
  </r>
  <r>
    <s v="694eb11b44cee3634eaa6f812f16b210d12bea8e"/>
    <s v="17086b34aae6cfa47d44ef40a09e23e120cef746"/>
    <s v="ACTIVO"/>
    <s v="199c6dec4e012c479e3865ff88b5346ccb60b104"/>
    <n v="87"/>
    <s v="STEPWAY"/>
    <n v="2022"/>
    <s v="NUEVO STEPWAY PH2"/>
    <s v="2e892f86d188d01ec5691b7918003dc271108083"/>
    <s v="NUEVO"/>
    <n v="84"/>
    <d v="2021-04-16T00:00:00"/>
    <d v="2028-04-16T00:00:00"/>
    <m/>
    <n v="58203100"/>
    <n v="48203100"/>
    <n v="10000000"/>
    <n v="1049085"/>
    <s v="bcea55f18d716a78cffe6d51a537622fc3feb487"/>
    <n v="-0.68061351981579676"/>
    <n v="0.49544764495688232"/>
    <n v="-0.34384530499046262"/>
    <n v="-6.5463253720663597E-2"/>
    <n v="0.58581618390063472"/>
    <x v="0"/>
    <n v="0.82818784566457804"/>
    <x v="0"/>
  </r>
  <r>
    <s v="cb4de3d7de7661d2729573173d36fb8c65b2fbc2"/>
    <s v="a4eb4971503e8ddc1095df2fa6e1b1ea9c44c6bf"/>
    <s v="ACTIVO"/>
    <s v="199c6dec4e012c479e3865ff88b5346ccb60b104"/>
    <n v="59"/>
    <s v="SANDERO"/>
    <n v="2021"/>
    <s v="NUEVO SANDERO PH2"/>
    <s v="2e892f86d188d01ec5691b7918003dc271108083"/>
    <s v="NUEVO"/>
    <n v="84"/>
    <d v="2021-02-22T00:00:00"/>
    <d v="2028-02-22T00:00:00"/>
    <m/>
    <n v="42151000"/>
    <n v="42151000"/>
    <n v="0"/>
    <n v="926698"/>
    <s v="6c55b3ba21e9cb7dc2512cad991949cb9fc0980d"/>
    <n v="-0.83827863199602526"/>
    <n v="1.2009447865714571"/>
    <n v="-0.20881096796306109"/>
    <n v="-0.8178704128023645"/>
    <n v="-1.657272260587511"/>
    <x v="0"/>
    <n v="1"/>
    <x v="0"/>
  </r>
  <r>
    <s v="3bbbf732c7582e1fda64006c5426b0d9911151c1"/>
    <s v="1ecbd55a47a9faed3ceb89b4dc2004db5241501c"/>
    <s v="ACTIVO"/>
    <s v="a77c76312e7298e8d8cbf37d37191bb75af8eded"/>
    <n v="51"/>
    <s v="CAPTUR"/>
    <n v="2021"/>
    <s v="CAPTUR"/>
    <s v="2e892f86d188d01ec5691b7918003dc271108083"/>
    <s v="NUEVO"/>
    <n v="84"/>
    <d v="2020-01-12T00:00:00"/>
    <d v="2027-01-12T00:00:00"/>
    <m/>
    <n v="81155000"/>
    <n v="46440000"/>
    <n v="34715000"/>
    <n v="953668"/>
    <s v="b53b0bf5f413cb9aab27f8e13ca1e90e2ee4fea7"/>
    <n v="-0.85040671754835062"/>
    <n v="-0.55553542969872749"/>
    <n v="-0.1067118350424142"/>
    <n v="-0.83629803954540494"/>
    <n v="-0.1103147126646518"/>
    <x v="0"/>
    <n v="0.57223830940792308"/>
    <x v="4"/>
  </r>
  <r>
    <s v="fb2c739dae3b128bc04442a485a5b980278b9363"/>
    <s v="6408190164a02e1a1b6ab25696a0ffd45175a0ba"/>
    <s v="ACTIVO"/>
    <s v="1dba5f65a4ace50946aaf5539428c8ec727712e3"/>
    <n v="51"/>
    <s v="KWID"/>
    <n v="2022"/>
    <s v="KWID"/>
    <s v="2e892f86d188d01ec5691b7918003dc271108083"/>
    <s v="NUEVO"/>
    <n v="84"/>
    <d v="2021-01-06T00:00:00"/>
    <d v="2028-01-06T00:00:00"/>
    <m/>
    <n v="42610000"/>
    <n v="17610000"/>
    <n v="25000000"/>
    <n v="346865"/>
    <s v="b53b0bf5f413cb9aab27f8e13ca1e90e2ee4fea7"/>
    <n v="-1.141480770804157"/>
    <n v="-1.208238543815028"/>
    <n v="-0.62050101992985252"/>
    <n v="-4.6788690605857101E-2"/>
    <n v="-0.18766259006079469"/>
    <x v="0"/>
    <n v="0.41328326683877026"/>
    <x v="4"/>
  </r>
  <r>
    <s v="84e25eb1406cc863d3bbec017840c583565b30d0"/>
    <s v="0eac84c517e6025173e53637ab93b346f135c165"/>
    <s v="ACTIVO"/>
    <s v="4ed602eda8bf7f8f674b77a7266776acb1f1dd2a"/>
    <n v="220"/>
    <s v="KWID"/>
    <n v="2020"/>
    <s v="KWID"/>
    <s v="2e892f86d188d01ec5691b7918003dc271108083"/>
    <s v="NUEVO"/>
    <n v="84"/>
    <d v="2019-11-14T00:00:00"/>
    <d v="2026-11-14T00:00:00"/>
    <m/>
    <n v="36640000"/>
    <n v="37760000"/>
    <n v="0"/>
    <n v="919079"/>
    <s v="b0dba703f37b44650008cc7ee9293429cffbd118"/>
    <n v="-1.3234020540890361"/>
    <n v="1.3264621860394701"/>
    <n v="8.2406454688103009E-2"/>
    <n v="-0.54750296563149603"/>
    <n v="0.27642467431606299"/>
    <x v="0"/>
    <n v="1.0305676855895196"/>
    <x v="0"/>
  </r>
  <r>
    <s v="7e4ac3ac53d16dd96e629b71e4fd61a7e8588359"/>
    <s v="86fada937a93ea0801a598d1b8b7b6bb62787158"/>
    <s v="ACTIVO"/>
    <s v="ac3e16fe7cfe84595a9046cff9baf8b8884e6c47"/>
    <n v="83"/>
    <s v="LOGAN"/>
    <n v="2018"/>
    <s v="NUEVO LOGAN"/>
    <m/>
    <s v="NUEVO"/>
    <n v="84"/>
    <d v="2018-11-05T00:00:00"/>
    <d v="2025-11-05T00:00:00"/>
    <m/>
    <n v="43960000"/>
    <n v="39564000"/>
    <n v="4396000"/>
    <n v="796454"/>
    <s v="eae0f4c8e22b747f762f617aece4561bb2921918"/>
    <n v="-1.299145882984386"/>
    <n v="0.79032357974038436"/>
    <n v="0.33933555005169919"/>
    <n v="-0.5636670089666812"/>
    <n v="-0.80644560922993824"/>
    <x v="0"/>
    <n v="0.9"/>
    <x v="0"/>
  </r>
  <r>
    <s v="8b903c8fcc2c0bb664f984bf4507837a3489521f"/>
    <s v="38931b6b2cd9da1b0f28a85d20b32dec0523abc9"/>
    <s v="ACTIVO"/>
    <s v="236d00d4f1760cf071da84eec797206f3746a858"/>
    <n v="38"/>
    <s v="KWID"/>
    <n v="2022"/>
    <s v="KWID"/>
    <s v="2e892f86d188d01ec5691b7918003dc271108083"/>
    <s v="NUEVO"/>
    <n v="72"/>
    <d v="2021-02-07T00:00:00"/>
    <d v="2027-02-07T00:00:00"/>
    <m/>
    <n v="41220000"/>
    <n v="36220000"/>
    <n v="5000000"/>
    <n v="768235"/>
    <s v="e930ed8a49045100853f6396856eaf443e98b2ef"/>
    <n v="-0.52294840763556816"/>
    <n v="0.70285986804759393"/>
    <n v="0.56516632981038883"/>
    <n v="-0.64148913929023776"/>
    <n v="-1.657272260587511"/>
    <x v="1"/>
    <n v="0.87869966035904901"/>
    <x v="0"/>
  </r>
  <r>
    <s v="1fcb4d3edfb1412d2b0757fca106dc7a66d6ac19"/>
    <s v="1a3d107638b9b494498ba0be5f69c38b6a859ed9"/>
    <s v="ACTIVO"/>
    <s v="a77c76312e7298e8d8cbf37d37191bb75af8eded"/>
    <n v="49"/>
    <s v="SANDERO"/>
    <n v="2021"/>
    <s v="NUEVO SANDERO PH2"/>
    <s v="2e892f86d188d01ec5691b7918003dc271108083"/>
    <s v="NUEVO"/>
    <n v="84"/>
    <d v="2021-01-02T00:00:00"/>
    <d v="2028-01-02T00:00:00"/>
    <m/>
    <n v="45900000"/>
    <n v="42900000"/>
    <n v="3000000"/>
    <n v="942020"/>
    <s v="7f9e4021b093c57ae939c2999fa9b6f9d2ac5b97"/>
    <n v="-0.8018943753390495"/>
    <n v="0.93256491282565779"/>
    <n v="-0.22527857001643839"/>
    <n v="-0.86525298865360023"/>
    <n v="-1.11583711881451"/>
    <x v="0"/>
    <n v="0.934640522875817"/>
    <x v="0"/>
  </r>
  <r>
    <s v="e7aabda8be0868a7bf8db91c9996a4f99e88dcd6"/>
    <s v="fa9f68bafc51c71e835d7c78eb61e9bf8917a512"/>
    <s v="ACTIVO"/>
    <s v="8e1d47a30cc0417d3cca54bd2f30d9b5caa2e6b1"/>
    <n v="50"/>
    <s v="STEPWAY"/>
    <n v="2019"/>
    <s v="NUEVO STEPWAY"/>
    <m/>
    <s v="NUEVO"/>
    <n v="84"/>
    <d v="2018-08-08T00:00:00"/>
    <d v="2025-08-08T00:00:00"/>
    <m/>
    <n v="43990000"/>
    <n v="43151879"/>
    <n v="838121"/>
    <n v="819105"/>
    <s v="b31b732fd5eab4046e568197030df61340c026fe"/>
    <n v="0.64134780538765834"/>
    <n v="1.122711038790037"/>
    <n v="-0.33898675636918713"/>
    <n v="-0.32908343005600549"/>
    <n v="0.27642467431606299"/>
    <x v="0"/>
    <n v="0.98094746533303023"/>
    <x v="0"/>
  </r>
  <r>
    <s v="92d18eb347d4b388e9df477d13dbec5d27b55b83"/>
    <s v="596cf38f35c06833899e39a214f470b83a77e9c4"/>
    <s v="ACTIVO"/>
    <s v="3ca9a8b1c3221fa9da1bedfe128627a3bce5a7af"/>
    <n v="38"/>
    <s v="DUSTER"/>
    <n v="2022"/>
    <s v="NUEVA DUSTER Servicio PÃºblico"/>
    <s v="2e892f86d188d01ec5691b7918003dc271108083"/>
    <s v="NUEVO"/>
    <n v="72"/>
    <d v="2021-08-09T00:00:00"/>
    <d v="2027-08-09T00:00:00"/>
    <m/>
    <n v="58901334"/>
    <n v="58901334"/>
    <n v="0"/>
    <n v="1301734"/>
    <s v="ec864d326046a09cd623dc375f247c93a8c47de2"/>
    <n v="0.2168648110562737"/>
    <n v="1.2009447865714571"/>
    <n v="-0.30462216434921618"/>
    <n v="1.6825727697130679"/>
    <n v="-0.4197062222492236"/>
    <x v="1"/>
    <n v="1"/>
    <x v="0"/>
  </r>
  <r>
    <s v="30d0e6845dfa2ff3a48cb5fb346471e5453dfe34"/>
    <s v="50ebd34024f290388b87cc707f8ee9802bf895b9"/>
    <s v="ACTIVO"/>
    <s v="236d00d4f1760cf071da84eec797206f3746a858"/>
    <n v="236"/>
    <s v="KWID"/>
    <n v="2020"/>
    <s v="KWID"/>
    <s v="2e892f86d188d01ec5691b7918003dc271108083"/>
    <s v="NUEVO"/>
    <n v="72"/>
    <d v="2020-01-20T00:00:00"/>
    <d v="2026-01-20T00:00:00"/>
    <m/>
    <n v="36990000"/>
    <n v="32990000"/>
    <n v="4000000"/>
    <n v="750650"/>
    <s v="845d7831129ecd1188d7a91243ae341816e8b15a"/>
    <n v="-0.21974626882743631"/>
    <n v="0.75690995896283575"/>
    <n v="0.80229979975843724"/>
    <n v="0.53073408076568585"/>
    <n v="-0.65174985443765243"/>
    <x v="1"/>
    <n v="0.89186266558529337"/>
    <x v="0"/>
  </r>
  <r>
    <s v="1cc6649e7fb2897b75d4d44f501b8320b9ca0371"/>
    <s v="787dafb3a27f09926f60be998fb90e6902a9e841"/>
    <s v="ACTIVO"/>
    <s v="1ff25d27b02cec75af9b69c7b7ee096d87a6e4b7"/>
    <n v="236"/>
    <s v="CAPTUR"/>
    <n v="2022"/>
    <s v="CAPTUR"/>
    <s v="2e892f86d188d01ec5691b7918003dc271108083"/>
    <s v="NUEVO"/>
    <n v="72"/>
    <d v="2021-06-29T00:00:00"/>
    <d v="2027-06-29T00:00:00"/>
    <m/>
    <n v="87196250"/>
    <n v="62196250"/>
    <n v="25000000"/>
    <n v="1383738"/>
    <s v="0f9b5dd1053091f7cd0591c9ce15485174f94dc7"/>
    <n v="-0.53507649318789341"/>
    <n v="2.3654459203386321E-2"/>
    <n v="-1.249738555617008"/>
    <n v="-8.2768713967815669E-2"/>
    <n v="0.1217289195237771"/>
    <x v="1"/>
    <n v="0.71329042246656249"/>
    <x v="2"/>
  </r>
  <r>
    <s v="acd7475a5dee97e2739bf89fe52044fccca3a182"/>
    <s v="2d4f80e82f56cd3f5c425e4ead7b3ba9cf7f31ec"/>
    <s v="ACTIVO"/>
    <s v="3ef90423f014dd11f203d5ca29260024e8a0baa6"/>
    <n v="220"/>
    <s v="DUSTER"/>
    <n v="2022"/>
    <s v="NUEVA DUSTER Servicio PÃºblico"/>
    <m/>
    <s v="NUEVO"/>
    <n v="72"/>
    <d v="2022-03-01T00:00:00"/>
    <d v="2028-03-01T00:00:00"/>
    <m/>
    <n v="67829850"/>
    <n v="67829850"/>
    <n v="0"/>
    <n v="1600325"/>
    <s v="b0dba703f37b44650008cc7ee9293429cffbd118"/>
    <n v="1.8905406172771619"/>
    <n v="1.2009447865714571"/>
    <n v="-0.38336754998180411"/>
    <n v="-0.5511117548387704"/>
    <n v="0.27642467431606299"/>
    <x v="1"/>
    <n v="1"/>
    <x v="0"/>
  </r>
  <r>
    <s v="da907a319ff2926a03e4ed6b748c58d230a9e316"/>
    <s v="efbd3377245f902d82db637894d73b900b57adfa"/>
    <s v="ACTIVO"/>
    <s v="4ed602eda8bf7f8f674b77a7266776acb1f1dd2a"/>
    <n v="7"/>
    <s v="KWID"/>
    <n v="2020"/>
    <s v="KWID"/>
    <s v="2e892f86d188d01ec5691b7918003dc271108083"/>
    <s v="NUEVO"/>
    <n v="84"/>
    <d v="2019-03-12T00:00:00"/>
    <d v="2026-03-12T00:00:00"/>
    <m/>
    <n v="38640000"/>
    <n v="31640000"/>
    <n v="7000000"/>
    <n v="636094"/>
    <s v="986fcbacb15e3271088bb826891fe61d934ad7da"/>
    <n v="-1.517451422926241"/>
    <n v="0.45706578868907899"/>
    <n v="0.32354155194152417"/>
    <n v="-0.58984558341113591"/>
    <n v="-0.96114136402222416"/>
    <x v="0"/>
    <n v="0.8188405797101449"/>
    <x v="0"/>
  </r>
  <r>
    <s v="4143347c8240d694dfd38af0e054caf27ee53ace"/>
    <s v="985b8a785ccc8fb09fa3e3f5e53d7f587618c1ca"/>
    <s v="ACTIVO"/>
    <s v="d1151b228cc3382186a1408b1c6d46dc4f064231"/>
    <n v="1242909"/>
    <m/>
    <n v="2022"/>
    <s v="NUEVOS OTRAS MARCAS"/>
    <m/>
    <s v="USADO"/>
    <n v="84"/>
    <d v="2021-11-30T00:00:00"/>
    <d v="2028-11-30T00:00:00"/>
    <m/>
    <n v="73950000"/>
    <n v="31262000"/>
    <n v="42688000"/>
    <n v="688486"/>
    <s v="7ff7deeb7eff0b09f4dc8ce4bdcc24fc3c9a3b52"/>
    <n v="-0.38953946655999011"/>
    <n v="-1.1693862583514401"/>
    <n v="-0.18575632502509701"/>
    <n v="1.0033649858662721"/>
    <n v="-1.425228628399082"/>
    <x v="0"/>
    <n v="0.42274509803921567"/>
    <x v="4"/>
  </r>
  <r>
    <s v="cc62df15494b8ac22d277baedf87fdcbc1354f80"/>
    <s v="9f03245654aa7438a8a9a09ceb3966b202887adc"/>
    <s v="ACTIVO"/>
    <s v="ac3e16fe7cfe84595a9046cff9baf8b8884e6c47"/>
    <n v="59"/>
    <s v="SANDERO"/>
    <n v="2018"/>
    <s v="NUEVO SANDERO"/>
    <m/>
    <s v="NUEVO"/>
    <n v="84"/>
    <d v="2018-05-17T00:00:00"/>
    <d v="2025-05-17T00:00:00"/>
    <m/>
    <n v="41140000"/>
    <n v="34812000"/>
    <n v="6328000"/>
    <n v="699001"/>
    <s v="bada637fdb1235e4ce7fea4d4cee73127b35ed35"/>
    <n v="-1.626604192897168"/>
    <n v="0.56934269691977324"/>
    <n v="0.30002146872472751"/>
    <n v="0.20181748880312941"/>
    <n v="-1.3478807510029389"/>
    <x v="0"/>
    <n v="0.84618376276130292"/>
    <x v="0"/>
  </r>
  <r>
    <s v="cbc70b4e43821eae6322854e39340bfa0189d4ff"/>
    <s v="981a0173a816d56fa9b624bd57e2cb81ea40855b"/>
    <s v="ACTIVO"/>
    <s v="7e56e2af0ef46a9f3840a5080889a18764a6b436"/>
    <n v="236"/>
    <s v="OROCH"/>
    <n v="2022"/>
    <s v="OROCH"/>
    <m/>
    <s v="NUEVO"/>
    <n v="84"/>
    <d v="2022-04-01T00:00:00"/>
    <d v="2029-04-01T00:00:00"/>
    <m/>
    <n v="86126300"/>
    <n v="87426300"/>
    <n v="0"/>
    <n v="2041375"/>
    <s v="e05a7593bcbc82d3470e473adb88137dfd0ae415"/>
    <n v="-0.46230797987394179"/>
    <n v="1.262924410551634"/>
    <n v="0.60468857480173022"/>
    <n v="0.1858884333055926"/>
    <n v="0.74051193869292065"/>
    <x v="0"/>
    <n v="1.0150941117869918"/>
    <x v="0"/>
  </r>
  <r>
    <s v="aff1b2d25808808e0360b89b6cf2ed481bdeb77b"/>
    <s v="dc61fd52e2dfd92781116214d37f27d79b68a6bd"/>
    <s v="ACTIVO"/>
    <s v="bb3c54dae8892f509087bc145c8e669875f59702"/>
    <n v="236"/>
    <s v="LOGAN"/>
    <n v="2019"/>
    <s v="NUEVO LOGAN"/>
    <m/>
    <s v="NUEVO"/>
    <n v="72"/>
    <d v="2018-08-31T00:00:00"/>
    <d v="2024-08-31T00:00:00"/>
    <m/>
    <n v="43960000"/>
    <n v="36960000"/>
    <n v="7000000"/>
    <n v="871863"/>
    <s v="b522c57b2ad5bc12ca374e891604193e50995d23"/>
    <n v="3.4943527771394541E-2"/>
    <n v="0.54708936168121414"/>
    <n v="0.32852293570023311"/>
    <n v="-0.52852935726002126"/>
    <n v="1.0499034482774929"/>
    <x v="1"/>
    <n v="0.84076433121019112"/>
    <x v="0"/>
  </r>
  <r>
    <s v="bd8d808097f3716a5ac2849de39ed91e2ea154b9"/>
    <s v="fa8a9d05443bf8f22db16324e971b4ef5c38563e"/>
    <s v="ACTIVO"/>
    <s v="a77c76312e7298e8d8cbf37d37191bb75af8eded"/>
    <n v="60"/>
    <s v="STEPWAY"/>
    <n v="2021"/>
    <s v="NUEVO STEPWAY PH2"/>
    <s v="2e892f86d188d01ec5691b7918003dc271108083"/>
    <s v="NUEVO"/>
    <n v="84"/>
    <d v="2020-10-19T00:00:00"/>
    <d v="2027-10-19T00:00:00"/>
    <m/>
    <n v="58590000"/>
    <n v="58590000"/>
    <n v="0"/>
    <n v="1313343"/>
    <s v="13d22cf8336a259fb9d14907f84a2cc0d4061ae6"/>
    <n v="-0.40166755211231542"/>
    <n v="1.2009447865714571"/>
    <n v="5.1377144922950549E-2"/>
    <n v="4.8146063900340673E-2"/>
    <n v="-0.1103147126646518"/>
    <x v="0"/>
    <n v="1"/>
    <x v="0"/>
  </r>
  <r>
    <s v="11cb82b0bd9ffc452c1035d2de2c44935f7eba4b"/>
    <s v="9c58481d406c10778f1e7832487247e3af07bb4d"/>
    <s v="ACTIVO"/>
    <s v="1502741b01e37197f6d539d6980b33f95cc20df4"/>
    <n v="50"/>
    <s v="USADOS"/>
    <n v="2013"/>
    <s v="USADOS MM"/>
    <m/>
    <s v="USADO"/>
    <n v="60"/>
    <d v="2017-10-31T00:00:00"/>
    <d v="2022-10-31T00:00:00"/>
    <m/>
    <n v="25000000"/>
    <n v="22500000"/>
    <n v="2500000"/>
    <n v="601824"/>
    <s v="f5faa20ec38eb79836445ff6da0fea6c765c883c"/>
    <n v="0.58070737762603197"/>
    <n v="0.79032357974038436"/>
    <n v="0.6442108197930716"/>
    <n v="-8.9262078453340846E-2"/>
    <n v="0.58581618390063472"/>
    <x v="3"/>
    <n v="0.9"/>
    <x v="0"/>
  </r>
  <r>
    <s v="9d6db9d214c4b8f5754eb3468a825e0dbdc74ea1"/>
    <s v="5c17230ea710e654d640cbfa97a99bbea23d93c1"/>
    <s v="ACTIVO"/>
    <s v="376abf9ef1bbb145093d0247d4562bd8802aa2f6"/>
    <n v="61"/>
    <s v="OROCH"/>
    <n v="2022"/>
    <s v="OROCH"/>
    <s v="aa53c8567ff812605778a953828db0859dac88bf"/>
    <s v="NUEVO"/>
    <n v="84"/>
    <d v="2021-06-25T00:00:00"/>
    <d v="2028-06-25T00:00:00"/>
    <m/>
    <n v="85040000"/>
    <n v="54361000"/>
    <n v="30679000"/>
    <n v="1134660"/>
    <s v="5ff736dd5fe05d193ce7c5ec63ce711d264e48d3"/>
    <n v="0.1077120410853462"/>
    <n v="-0.2804108113084201"/>
    <n v="-0.89715673486924186"/>
    <n v="-0.43834480887306482"/>
    <n v="0.43112042910834891"/>
    <x v="0"/>
    <n v="0.63924035747883345"/>
    <x v="2"/>
  </r>
  <r>
    <s v="6da371b8e1ebaf1265e534dc2d8bcf3a92631a1c"/>
    <s v="53ca1ee0e7dcd89a8706a13b884ae700a7e58247"/>
    <s v="ACTIVO"/>
    <s v="8755282562f500d9f6dcb85211a47e8d88e90dcb"/>
    <n v="74"/>
    <s v="DUSTER"/>
    <n v="2020"/>
    <s v="DUSTER"/>
    <s v="2e892f86d188d01ec5691b7918003dc271108083"/>
    <s v="NUEVO"/>
    <n v="72"/>
    <d v="2019-07-19T00:00:00"/>
    <d v="2025-07-19T00:00:00"/>
    <m/>
    <n v="60560000"/>
    <n v="48590000"/>
    <n v="11970000"/>
    <n v="1161934"/>
    <s v="cfff2798968beabd4a75557f5efa4642e73d04b9"/>
    <n v="0.62921971983533309"/>
    <n v="0.38933054519630211"/>
    <n v="0.52564408481904745"/>
    <n v="1.480934286498452"/>
    <n v="1.436642835258207"/>
    <x v="1"/>
    <n v="0.80234478203434612"/>
    <x v="0"/>
  </r>
  <r>
    <s v="00603c70b782b67d35a22747459176671c160d92"/>
    <s v="2e574d483b2cbb5af64c08e3ec27b512a9cc9912"/>
    <s v="ACTIVO"/>
    <s v="657ff8e9a9b22a95ab8bfe3cd81c3a204853eb31"/>
    <n v="60"/>
    <s v="USADOS"/>
    <n v="2019"/>
    <s v="USADOS MM"/>
    <m/>
    <s v="USADO"/>
    <n v="84"/>
    <d v="2020-07-07T00:00:00"/>
    <d v="2027-07-07T00:00:00"/>
    <m/>
    <n v="29000000"/>
    <n v="9000000"/>
    <n v="20000000"/>
    <n v="201742"/>
    <s v="002cf26c2c656a51db8195e4bd8bbcee3903d748"/>
    <n v="-0.40166755211231542"/>
    <n v="-1.6309256053669741"/>
    <n v="5.1377144922950549E-2"/>
    <n v="-0.4862189341417541"/>
    <n v="1.668686467446636"/>
    <x v="0"/>
    <n v="0.31034482758620691"/>
    <x v="1"/>
  </r>
  <r>
    <s v="3bcba054f61df461f5da4e9f0cbdd1cf238248f8"/>
    <s v="d34360d012b4fce1f14586816a9fba17ccbbf907"/>
    <s v="ACTIVO"/>
    <s v="a77c76312e7298e8d8cbf37d37191bb75af8eded"/>
    <n v="59"/>
    <s v="LOGAN"/>
    <n v="2021"/>
    <s v="NUEVO LOGAN PH2"/>
    <s v="2e892f86d188d01ec5691b7918003dc271108083"/>
    <s v="NUEVO"/>
    <n v="84"/>
    <d v="2021-04-01T00:00:00"/>
    <d v="2028-04-01T00:00:00"/>
    <m/>
    <n v="48010000"/>
    <n v="36450000"/>
    <n v="11560000"/>
    <n v="760481"/>
    <s v="6c55b3ba21e9cb7dc2512cad991949cb9fc0980d"/>
    <n v="-0.59571692094951978"/>
    <n v="0.21223802736145941"/>
    <n v="9.0899389914291959E-2"/>
    <n v="-0.72943931179718213"/>
    <n v="1.5139907126543499"/>
    <x v="0"/>
    <n v="0.75921682982711935"/>
    <x v="2"/>
  </r>
  <r>
    <s v="b8f921d35d54bcbca656fca86ce84890e909a176"/>
    <s v="b4d77cb56817ea99eff0ee2f78c9297836f932cf"/>
    <s v="ACTIVO"/>
    <s v="d259ba4c72ea4c131f364331bd330eb89122c48a"/>
    <n v="60"/>
    <s v="DUSTER"/>
    <n v="2020"/>
    <s v="DUSTER"/>
    <s v="2e892f86d188d01ec5691b7918003dc271108083"/>
    <s v="NUEVO"/>
    <n v="60"/>
    <d v="2019-04-12T00:00:00"/>
    <d v="2024-04-12T00:00:00"/>
    <m/>
    <n v="61350000"/>
    <n v="31350000"/>
    <n v="30000000"/>
    <n v="778452"/>
    <s v="026f2dbff0f657cf8b51a37de1e13584f2ccb0a9"/>
    <n v="-0.24400243993208681"/>
    <n v="-0.80698287519417866"/>
    <n v="-0.58097877493851102"/>
    <n v="-0.30992395559825531"/>
    <n v="0.19907679691992"/>
    <x v="3"/>
    <n v="0.51100244498777503"/>
    <x v="4"/>
  </r>
  <r>
    <s v="b5719a077eefeba74be37e15d47fc4065db6a7f8"/>
    <s v="b6c7fe2902f106b0c4812538ddb8a5ad6db28f81"/>
    <s v="ACTIVO"/>
    <s v="1dba5f65a4ace50946aaf5539428c8ec727712e3"/>
    <n v="38"/>
    <s v="KWID"/>
    <n v="2020"/>
    <s v="KWID"/>
    <s v="2e892f86d188d01ec5691b7918003dc271108083"/>
    <s v="NUEVO"/>
    <n v="84"/>
    <d v="2019-11-28T00:00:00"/>
    <d v="2026-11-28T00:00:00"/>
    <m/>
    <n v="33990000"/>
    <n v="35187100"/>
    <n v="0"/>
    <n v="754206"/>
    <s v="f2b6d61f97ec8f1fe44ff1e2d5c5e1ad94b895ba"/>
    <n v="-1.5780918506878669"/>
    <n v="1.3455622171973689"/>
    <n v="0.14456546072068491"/>
    <n v="9.8080979400609711E-2"/>
    <n v="-1.0384892414183671"/>
    <x v="0"/>
    <n v="1.0352191821123859"/>
    <x v="0"/>
  </r>
  <r>
    <s v="c11de68b8df68e4826c41f0e9a884d11801e0549"/>
    <s v="96ebf21106ad659cbe1b2ae3fb737aba91d332c9"/>
    <s v="ACTIVO"/>
    <s v="c93985e1a5aff2af18ae43ce6da3c9e318eea67e"/>
    <n v="59"/>
    <s v="USADOS"/>
    <n v="2017"/>
    <s v="USADOS MM"/>
    <m/>
    <s v="USADO"/>
    <n v="72"/>
    <d v="2020-07-16T00:00:00"/>
    <d v="2026-07-16T00:00:00"/>
    <m/>
    <n v="21500000"/>
    <n v="21500000"/>
    <n v="0"/>
    <n v="650275"/>
    <s v="e05a7593bcbc82d3470e473adb88137dfd0ae415"/>
    <n v="-2.0147029305715769"/>
    <n v="1.2009447865714571"/>
    <n v="0.88134428974112011"/>
    <n v="-0.63597389508373747"/>
    <n v="-0.80644560922993824"/>
    <x v="1"/>
    <n v="1"/>
    <x v="0"/>
  </r>
  <r>
    <s v="78982b6a94c05b5d781807b02ba9f86ae0a65b31"/>
    <s v="0e9c4950fddec644b607a8e2694d7b702a0c063e"/>
    <s v="ACTIVO"/>
    <s v="455fe41644155e272f472fb58aa06d8fc82a6e6c"/>
    <n v="38"/>
    <s v="KWID"/>
    <n v="2022"/>
    <s v="KWID"/>
    <s v="2e892f86d188d01ec5691b7918003dc271108083"/>
    <s v="NUEVO"/>
    <n v="72"/>
    <d v="2021-06-12T00:00:00"/>
    <d v="2027-06-12T00:00:00"/>
    <m/>
    <n v="45950000"/>
    <n v="30000000"/>
    <n v="15950000"/>
    <n v="678212"/>
    <s v="d2d2bc23d15981022aec65b1ffb2993f93c8d625"/>
    <n v="-1.1050965141471809"/>
    <n v="-0.2243888911120264"/>
    <n v="1.185489993161002E-2"/>
    <n v="1.0033649858662721"/>
    <n v="-0.1103147126646518"/>
    <x v="1"/>
    <n v="0.65288356909684442"/>
    <x v="2"/>
  </r>
  <r>
    <s v="cfb094a1d0561e44ec1cdaf7a782abd4d6c6ebe7"/>
    <s v="13aadcfb70bdeb6a6cc7f42493f3f210aeb6dce5"/>
    <s v="ACTIVO"/>
    <s v="bb9549bdac791df8e2b53241129ff66f1480af92"/>
    <n v="7"/>
    <s v="SANDERO"/>
    <n v="2020"/>
    <s v="NUEVO SANDERO PH2"/>
    <s v="2e892f86d188d01ec5691b7918003dc271108083"/>
    <s v="NUEVO"/>
    <n v="72"/>
    <d v="2020-03-13T00:00:00"/>
    <d v="2026-03-13T00:00:00"/>
    <m/>
    <n v="44250000"/>
    <n v="39630000"/>
    <n v="4620000"/>
    <n v="944698"/>
    <s v="ba69bef1627113b1efd89b0a85bd7dcd597d357c"/>
    <n v="-0.55933266429254402"/>
    <n v="0.7722284079139301"/>
    <n v="0.76277755476709586"/>
    <n v="-0.18710729672837781"/>
    <n v="-0.26501046745693763"/>
    <x v="1"/>
    <n v="0.89559322033898303"/>
    <x v="0"/>
  </r>
  <r>
    <s v="99522456117b9782a659c4882a8c46de2f86d71d"/>
    <s v="7fc8cdcf155b87cb5174cf89c203d4f1091b01ec"/>
    <s v="ACTIVO"/>
    <s v="cb6c604acdbd41bb510a48cb957ce855d2f60532"/>
    <n v="62"/>
    <s v="DUSTER"/>
    <n v="2021"/>
    <s v="DUSTER Servicio PÃºblico"/>
    <s v="2e892f86d188d01ec5691b7918003dc271108083"/>
    <s v="NUEVO"/>
    <n v="72"/>
    <d v="2020-01-12T00:00:00"/>
    <d v="2026-01-12T00:00:00"/>
    <m/>
    <n v="68217556"/>
    <n v="61395800"/>
    <n v="6821756"/>
    <n v="1460117"/>
    <s v="1a54234f7c81795f4271e355943d9c170a12a279"/>
    <n v="-0.52294840763556816"/>
    <n v="0.79032357974038436"/>
    <n v="-0.2648008150077798"/>
    <n v="0.43415308378104789"/>
    <n v="-0.72909773183379534"/>
    <x v="1"/>
    <n v="0.89999999413640674"/>
    <x v="0"/>
  </r>
  <r>
    <s v="0b299f1cf2eb8bac75688ba1513ee3d0fe8121e3"/>
    <s v="cd993a5eac7c09a4c521e95f021c3d1955d71eaf"/>
    <s v="ACTIVO"/>
    <s v="f747a35bf3d8e23584b9741a99ad978d61d8bb9c"/>
    <n v="84"/>
    <s v="KWID"/>
    <n v="2022"/>
    <s v="KWID"/>
    <s v="2e892f86d188d01ec5691b7918003dc271108083"/>
    <s v="NUEVO"/>
    <n v="84"/>
    <d v="2021-10-11T00:00:00"/>
    <d v="2028-10-11T00:00:00"/>
    <m/>
    <n v="46163200"/>
    <n v="46163200"/>
    <n v="0"/>
    <n v="978431"/>
    <s v="0b9e5ef7ecdb21c3df2e91f8c180559e4790ebd3"/>
    <n v="-0.87466288865300112"/>
    <n v="1.2009447865714571"/>
    <n v="0.28851061487099899"/>
    <n v="-0.83139880865341775"/>
    <n v="-1.657272260587511"/>
    <x v="0"/>
    <n v="1"/>
    <x v="0"/>
  </r>
  <r>
    <s v="4b6b39a07c7eddb133330b0c902a3e4a41785921"/>
    <s v="5f36d443be83e6322fcf1d290ee8220280568473"/>
    <s v="ACTIVO"/>
    <s v="09f4ca08e9c1ac0cdf9deca10727fd9a28af9054"/>
    <n v="76"/>
    <s v="STEPWAY"/>
    <n v="2022"/>
    <s v="NUEVO STEPWAY PH2"/>
    <s v="2e892f86d188d01ec5691b7918003dc271108083"/>
    <s v="NUEVO"/>
    <n v="24"/>
    <d v="2021-04-22T00:00:00"/>
    <d v="2023-04-22T00:00:00"/>
    <m/>
    <n v="55990000"/>
    <n v="7585050"/>
    <n v="48404950"/>
    <n v="381273"/>
    <s v="cca028d5175addbf7cc3ee31799dcae7f9872a54"/>
    <n v="-0.88679097420532638"/>
    <n v="-2.3489925210902189"/>
    <n v="-0.97620122485192473"/>
    <n v="-0.65615364159365008"/>
    <n v="-0.49705409964536651"/>
    <x v="2"/>
    <n v="0.2"/>
    <x v="3"/>
  </r>
  <r>
    <s v="3872e6c619e32858d7563bfe67fd0f7ee0dd061f"/>
    <s v="20ec6cdfa168911ef3c13f4fa977c6c30c83d4a5"/>
    <s v="ACTIVO"/>
    <s v="199c6dec4e012c479e3865ff88b5346ccb60b104"/>
    <n v="27"/>
    <s v="LOGAN"/>
    <n v="2021"/>
    <s v="NUEVO LOGAN PH2"/>
    <s v="2e892f86d188d01ec5691b7918003dc271108083"/>
    <s v="NUEVO"/>
    <n v="84"/>
    <d v="2021-05-03T00:00:00"/>
    <d v="2028-05-03T00:00:00"/>
    <m/>
    <n v="48180000"/>
    <n v="33180000"/>
    <n v="15000000"/>
    <n v="722125"/>
    <s v="7c620676a3142bbcb0d8a97ffebbdc12de3145fd"/>
    <n v="-0.6684854342634714"/>
    <n v="-7.7452494969864755E-2"/>
    <n v="-0.34384530499046262"/>
    <n v="-0.76042916264636873"/>
    <n v="-0.49705409964536651"/>
    <x v="0"/>
    <n v="0.68866749688667495"/>
    <x v="2"/>
  </r>
  <r>
    <s v="91fbed9a925662c1e2be0391752e16c92c6f168a"/>
    <s v="630c31bd8bf5dadb0d566837be2e28c71d97dc45"/>
    <s v="ACTIVO"/>
    <s v="199c6dec4e012c479e3865ff88b5346ccb60b104"/>
    <n v="15"/>
    <s v="CAPTUR"/>
    <n v="2021"/>
    <s v="CAPTUR"/>
    <s v="2e892f86d188d01ec5691b7918003dc271108083"/>
    <s v="NUEVO"/>
    <n v="84"/>
    <d v="2021-01-28T00:00:00"/>
    <d v="2028-01-28T00:00:00"/>
    <m/>
    <n v="84624000"/>
    <n v="86248000"/>
    <n v="0"/>
    <n v="1816566"/>
    <s v="930702ec2c3e72d456d907ad7e50a046ee285aa5"/>
    <n v="0.1077120410853462"/>
    <n v="1.279746171508787"/>
    <n v="0.2094661248883162"/>
    <n v="0.18215219306772931"/>
    <n v="1.281947080465921"/>
    <x v="0"/>
    <n v="1.0191907733030818"/>
    <x v="0"/>
  </r>
  <r>
    <s v="2a853475de135fc91f04aa6e84cc516667d73952"/>
    <s v="f7eff924eb87baafe3ee5459822e260ec30db7a0"/>
    <s v="ACTIVO"/>
    <s v="b015fc4d0ad8050efb8f4d92b7490b29a1fa8737"/>
    <n v="246"/>
    <s v="SANDERO"/>
    <n v="2022"/>
    <s v="NUEVO SANDERO PH2"/>
    <s v="2e892f86d188d01ec5691b7918003dc271108083"/>
    <s v="NUEVO"/>
    <n v="84"/>
    <d v="2021-08-23T00:00:00"/>
    <d v="2028-08-23T00:00:00"/>
    <m/>
    <n v="49490100"/>
    <n v="27490100"/>
    <n v="22000000"/>
    <n v="546741"/>
    <s v="9d7bd38b98da3721b9fbc0b7b5f1a754213bcdf8"/>
    <n v="0.3745299232365023"/>
    <n v="-0.6244034245421991"/>
    <n v="-0.50193428495582826"/>
    <n v="-0.64818795218184244"/>
    <n v="0.35377255171220601"/>
    <x v="0"/>
    <n v="0.55546664888533259"/>
    <x v="4"/>
  </r>
  <r>
    <s v="47d663b3e600fd66bded574121dbc604ed0522d4"/>
    <s v="6f01df6915b8d507b146002ef1c5316f183a2cd1"/>
    <s v="ACTIVO"/>
    <s v="a77c76312e7298e8d8cbf37d37191bb75af8eded"/>
    <n v="291"/>
    <s v="SANDERO"/>
    <n v="2021"/>
    <s v="NUEVO SANDERO PH2"/>
    <s v="2e892f86d188d01ec5691b7918003dc271108083"/>
    <s v="NUEVO"/>
    <n v="84"/>
    <d v="2020-12-15T00:00:00"/>
    <d v="2027-12-15T00:00:00"/>
    <m/>
    <n v="43900000"/>
    <n v="33900000"/>
    <n v="10000000"/>
    <n v="716127"/>
    <s v="c4635272f238ecd586953b535745e7ed186b29b1"/>
    <n v="-1.4446829096122891"/>
    <n v="0.26558896235489082"/>
    <n v="-0.73906775490387622"/>
    <n v="-0.92258935723234048"/>
    <n v="-0.4197062222492236"/>
    <x v="0"/>
    <n v="0.77220956719817768"/>
    <x v="2"/>
  </r>
  <r>
    <s v="81b319805075aa0420480ea81c58cee387c0f615"/>
    <s v="d6cf018986c42400bdba45ce8e877bb60c47ae1e"/>
    <s v="ACTIVO"/>
    <s v="c037df174ea56656e3f2727cd283ca029d539c32"/>
    <n v="291"/>
    <s v="STEPWAY"/>
    <n v="2020"/>
    <s v="NUEVO STEPWAY"/>
    <s v="2e892f86d188d01ec5691b7918003dc271108083"/>
    <s v="NUEVO"/>
    <n v="84"/>
    <d v="2019-08-11T00:00:00"/>
    <d v="2026-08-11T00:00:00"/>
    <m/>
    <n v="49190000"/>
    <n v="49505000"/>
    <n v="0"/>
    <n v="1039075"/>
    <s v="c4635272f238ecd586953b535745e7ed186b29b1"/>
    <n v="-2.584722951530865"/>
    <n v="1.227239903495992"/>
    <n v="0.84182204474977862"/>
    <n v="-0.35938458067479617"/>
    <n v="-1.270532873606796"/>
    <x v="0"/>
    <n v="1.0064037405976825"/>
    <x v="0"/>
  </r>
  <r>
    <s v="40ed7c998ee62a8333832a9dfe6430a4951891bc"/>
    <s v="c454a9b7ed8c821abd29f9413f850403778a15bf"/>
    <s v="ACTIVO"/>
    <s v="d70c5ad6d9927086d188b2a0af85d533acdf3336"/>
    <n v="220"/>
    <s v="STEPWAY"/>
    <n v="2021"/>
    <s v="NUEVO STEPWAY PH2"/>
    <s v="2e892f86d188d01ec5691b7918003dc271108083"/>
    <s v="NUEVO"/>
    <n v="60"/>
    <d v="2020-04-11T00:00:00"/>
    <d v="2025-04-11T00:00:00"/>
    <m/>
    <n v="53190000"/>
    <n v="43990000"/>
    <n v="9200000"/>
    <n v="1221645"/>
    <s v="b0dba703f37b44650008cc7ee9293429cffbd118"/>
    <n v="-0.68061351981579676"/>
    <n v="0.4907144607873119"/>
    <n v="0.56516632981038883"/>
    <n v="-0.79188633394104802"/>
    <n v="1.3592949578620639"/>
    <x v="3"/>
    <n v="0.82703515698439556"/>
    <x v="0"/>
  </r>
  <r>
    <s v="7240470aa0578ea021f78e7fda02a2a50d5643e2"/>
    <s v="d5ccedc700bbc2a837eedf3254ebff1ecbffa41f"/>
    <s v="ACTIVO"/>
    <s v="d134295aa308132952922ea41c885a33d4580c23"/>
    <n v="61"/>
    <s v="SANDERO"/>
    <n v="2022"/>
    <s v="NUEVO SANDERO PH2"/>
    <s v="2e892f86d188d01ec5691b7918003dc271108083"/>
    <s v="NUEVO"/>
    <n v="36"/>
    <d v="2021-03-31T00:00:00"/>
    <d v="2024-03-31T00:00:00"/>
    <m/>
    <n v="51020000"/>
    <n v="21020000"/>
    <n v="30000000"/>
    <n v="695722"/>
    <s v="5ff736dd5fe05d193ce7c5ec63ce711d264e48d3"/>
    <n v="0.73837248980626058"/>
    <n v="-1.2135272253713449"/>
    <n v="-3.3527872450244058"/>
    <n v="5.0595513394471513E-2"/>
    <n v="-0.57440197704150942"/>
    <x v="4"/>
    <n v="0.41199529596236772"/>
    <x v="4"/>
  </r>
  <r>
    <s v="1e24653aff07b539b97ea5365ebb7fb683829303"/>
    <s v="b1eb4543531c3d9cfb59b8c0d37384c509b85f22"/>
    <s v="ACTIVO"/>
    <s v="4a7b7e367ecae1d6fda7f0a3e66e76e4b3471929"/>
    <n v="59"/>
    <s v="CLIO"/>
    <n v="2017"/>
    <s v="CLIO STYLE"/>
    <m/>
    <s v="NUEVO"/>
    <n v="60"/>
    <d v="2017-02-17T00:00:00"/>
    <d v="2022-02-17T00:00:00"/>
    <m/>
    <n v="27990000"/>
    <n v="16000000"/>
    <n v="11990000"/>
    <n v="392325"/>
    <s v="d5e3c217d8ea2998bad4e657513b99b45ba38544"/>
    <n v="0.88390951643416382"/>
    <n v="-0.55802208370527018"/>
    <n v="-0.76015959138840572"/>
    <n v="-0.53500878178907574"/>
    <n v="1.127251325673635"/>
    <x v="3"/>
    <n v="0.57163272597356196"/>
    <x v="4"/>
  </r>
  <r>
    <s v="c99906781278eb3a5b2e1117dd1878e37ba95e95"/>
    <s v="4c89c12743bb55f17ca7905ed82891af4ca580ce"/>
    <s v="ACTIVO"/>
    <s v="1dba5f65a4ace50946aaf5539428c8ec727712e3"/>
    <n v="46"/>
    <s v="KWID"/>
    <n v="2020"/>
    <s v="KWID"/>
    <s v="2e892f86d188d01ec5691b7918003dc271108083"/>
    <s v="NUEVO"/>
    <n v="84"/>
    <d v="2019-03-12T00:00:00"/>
    <d v="2026-03-12T00:00:00"/>
    <m/>
    <n v="34003000"/>
    <n v="35153000"/>
    <n v="0"/>
    <n v="863388"/>
    <s v="d5dc515a8564af9c1f984f09918a2ce99eeb6f02"/>
    <n v="-0.76551011868207364"/>
    <n v="1.3398191176174621"/>
    <n v="0.14465122399231611"/>
    <n v="-0.42382103374926111"/>
    <n v="-0.26501046745693763"/>
    <x v="0"/>
    <n v="1.0338205452460076"/>
    <x v="0"/>
  </r>
  <r>
    <s v="9c3c7b898a9b6acf01a6eaeff00e0c2dfba9b218"/>
    <s v="45532ba96a5696c159e9a6c4e96d0e4f78da56b5"/>
    <s v="ACTIVO"/>
    <s v="a77c76312e7298e8d8cbf37d37191bb75af8eded"/>
    <n v="246"/>
    <s v="DUSTER"/>
    <n v="2021"/>
    <s v="DUSTER"/>
    <s v="2e892f86d188d01ec5691b7918003dc271108083"/>
    <s v="NUEVO"/>
    <n v="84"/>
    <d v="2020-11-24T00:00:00"/>
    <d v="2027-11-24T00:00:00"/>
    <m/>
    <n v="70750000"/>
    <n v="51870000"/>
    <n v="18880000"/>
    <n v="1082200"/>
    <s v="a69f010680fca3bb97470fe907d42f1759ba6938"/>
    <n v="-0.51082032208324291"/>
    <n v="0.1051810572469834"/>
    <n v="9.0899389914291959E-2"/>
    <n v="0.46302572076532111"/>
    <n v="1.668686467446636"/>
    <x v="0"/>
    <n v="0.73314487632508829"/>
    <x v="2"/>
  </r>
  <r>
    <s v="81c480930f9b2ddb399eb18466a9831e3fc94709"/>
    <s v="52cc7b03b794e8e0f877db484cbca800106f0687"/>
    <s v="ACTIVO"/>
    <s v="6648af67f03298939d81dcc99a6dd35d71c01ed8"/>
    <n v="46"/>
    <s v="CAPTUR"/>
    <n v="2022"/>
    <s v="CAPTUR Servicio Publico"/>
    <s v="2e892f86d188d01ec5691b7918003dc271108083"/>
    <s v="NUEVO"/>
    <n v="72"/>
    <d v="2021-04-21T00:00:00"/>
    <d v="2027-04-21T00:00:00"/>
    <m/>
    <n v="71324123"/>
    <n v="72874823"/>
    <n v="0"/>
    <n v="1652137"/>
    <s v="7e550c4e4136820a2fa73809cb7d39457dab78e5"/>
    <n v="-0.86253480310067587"/>
    <n v="1.290220375061055"/>
    <n v="5.1377144922950549E-2"/>
    <n v="-0.55658252394605479"/>
    <n v="-0.26501046745693763"/>
    <x v="1"/>
    <n v="1.0217415922520352"/>
    <x v="0"/>
  </r>
  <r>
    <s v="b3e68a473829f5de0d0ce08846485f8ed1b93f56"/>
    <s v="9b25bfde0570da2175edeb42eb29c44dcda489a2"/>
    <s v="ACTIVO"/>
    <s v="5a56327f05b6ed8e8875facf6e3fe3c3e5debf50"/>
    <n v="46"/>
    <s v="CAPTUR"/>
    <n v="2022"/>
    <s v="CAPTUR"/>
    <s v="2e892f86d188d01ec5691b7918003dc271108083"/>
    <s v="NUEVO"/>
    <n v="84"/>
    <d v="2021-01-06T00:00:00"/>
    <d v="2028-01-06T00:00:00"/>
    <m/>
    <n v="76708000"/>
    <n v="61708000"/>
    <n v="15000000"/>
    <n v="1306933"/>
    <s v="7e550c4e4136820a2fa73809cb7d39457dab78e5"/>
    <n v="-0.69274160536812202"/>
    <n v="0.39798836710202878"/>
    <n v="-0.70497805657859625"/>
    <n v="0.75855047461730551"/>
    <n v="0.89520769348520657"/>
    <x v="0"/>
    <n v="0.80445325129060852"/>
    <x v="0"/>
  </r>
  <r>
    <s v="4d35aa2d4866d517fb5e4de05bab8aca5679605f"/>
    <s v="98b071cdb9da658711101a8ad815c6c31e29c415"/>
    <s v="ACTIVO"/>
    <s v="b03c331a519e3fb6e210c57f6f7646420773acf4"/>
    <n v="62"/>
    <s v="SANDERO"/>
    <n v="2020"/>
    <s v="NUEVO SANDERO PH2"/>
    <s v="2e892f86d188d01ec5691b7918003dc271108083"/>
    <s v="NUEVO"/>
    <n v="84"/>
    <d v="2020-05-02T00:00:00"/>
    <d v="2027-05-02T00:00:00"/>
    <m/>
    <n v="37470000"/>
    <n v="32470000"/>
    <n v="5000000"/>
    <n v="718632"/>
    <s v="f99cba83470b6744b02cb8a0d0c03e84221970cc"/>
    <n v="-1.978318673914601"/>
    <n v="0.65301149749876874"/>
    <n v="0.56516632981038883"/>
    <n v="-0.32823110128894212"/>
    <n v="0.89520769348520657"/>
    <x v="0"/>
    <n v="0.86655991459834536"/>
    <x v="0"/>
  </r>
  <r>
    <s v="728350742589aca345f8ab4d02ba334a5cbd0327"/>
    <s v="69e9956f46dbbc01cc00c3f6e76c029549c0cb03"/>
    <s v="ACTIVO"/>
    <s v="5a56327f05b6ed8e8875facf6e3fe3c3e5debf50"/>
    <n v="236"/>
    <s v="SANDERO"/>
    <n v="2022"/>
    <s v="NUEVO SANDERO PH2"/>
    <s v="2e892f86d188d01ec5691b7918003dc271108083"/>
    <s v="NUEVO"/>
    <n v="84"/>
    <d v="2021-07-30T00:00:00"/>
    <d v="2028-07-30T00:00:00"/>
    <m/>
    <n v="55700000"/>
    <n v="38700000"/>
    <n v="17000000"/>
    <n v="955520"/>
    <s v="0f9b5dd1053091f7cd0591c9ce15485174f94dc7"/>
    <n v="-1.3961705674029881"/>
    <n v="-5.2297675929123481E-2"/>
    <n v="-1.1279282333164129"/>
    <n v="-0.55658252394605479"/>
    <n v="-1.1931849962106531"/>
    <x v="0"/>
    <n v="0.69479353680430878"/>
    <x v="2"/>
  </r>
  <r>
    <s v="58150b1147fd1d3bd4259a4b3e2a29790291514b"/>
    <s v="bab1df924b6c828cd1698acbee94d17f3a9a8474"/>
    <s v="ACTIVO"/>
    <s v="b015fc4d0ad8050efb8f4d92b7490b29a1fa8737"/>
    <n v="62"/>
    <s v="SANDERO"/>
    <n v="2022"/>
    <s v="NUEVO SANDERO PH2"/>
    <s v="2e892f86d188d01ec5691b7918003dc271108083"/>
    <s v="NUEVO"/>
    <n v="84"/>
    <d v="2021-07-10T00:00:00"/>
    <d v="2028-07-10T00:00:00"/>
    <m/>
    <n v="48730000"/>
    <n v="29238000"/>
    <n v="19492000"/>
    <n v="636331"/>
    <s v="edd3e3971c7682aef3b7cd52dd2cd903e176afbf"/>
    <n v="-0.8018943753390495"/>
    <n v="-0.44154004075283299"/>
    <n v="-0.34384530499046262"/>
    <n v="-0.45701140629845949"/>
    <n v="0.50846830650449182"/>
    <x v="0"/>
    <n v="0.6"/>
    <x v="4"/>
  </r>
  <r>
    <s v="2322d3708d41c78af07d0512096d8b704693b9a8"/>
    <s v="350669d3168fc2433e7be5d6d4aef6c9ae694f0b"/>
    <s v="ACTIVO"/>
    <s v="4dcf3dca56083c3a0fe91be33a9bd7cd9ba0109e"/>
    <n v="27"/>
    <s v="STEPWAY"/>
    <n v="2022"/>
    <s v="NUEVO STEPWAY PH2"/>
    <s v="2e892f86d188d01ec5691b7918003dc271108083"/>
    <s v="NUEVO"/>
    <n v="36"/>
    <d v="2021-05-03T00:00:00"/>
    <d v="2024-05-03T00:00:00"/>
    <m/>
    <n v="62450000"/>
    <n v="25750000"/>
    <n v="36700000"/>
    <n v="911171"/>
    <s v="f0ee9810f7b40f5a341dcdc7f440d9aa604e2e89"/>
    <n v="-1.614476107344843"/>
    <n v="-1.212153418504661"/>
    <n v="-1.6864898739444629"/>
    <n v="0.50550939762829505"/>
    <n v="1.0499034482774929"/>
    <x v="4"/>
    <n v="0.41232986389111287"/>
    <x v="4"/>
  </r>
  <r>
    <s v="dfd89f8580baf1a2bd942ab4abb95570ed938aa0"/>
    <s v="6fbd66df8696c7a144dd4b77dfe5b0985086673d"/>
    <s v="ACTIVO"/>
    <s v="d19c40609c4807762585bd10be1ea09dc899fb2b"/>
    <n v="1406792"/>
    <m/>
    <n v="2021"/>
    <s v="NUEVOS OTRAS MARCAS"/>
    <m/>
    <s v="USADO"/>
    <n v="72"/>
    <d v="2021-04-22T00:00:00"/>
    <d v="2027-04-22T00:00:00"/>
    <m/>
    <n v="75950000"/>
    <n v="70000000"/>
    <n v="5950000"/>
    <n v="1659460"/>
    <s v="989d6c980acc6eb365b5c3cc39b81f5cbb4c4020"/>
    <n v="-0.3531552099030143"/>
    <n v="0.87925997016001745"/>
    <n v="0.68373306478441309"/>
    <n v="0.29665200838422862"/>
    <n v="-3.2966835268508812E-2"/>
    <x v="1"/>
    <n v="0.92165898617511521"/>
    <x v="0"/>
  </r>
  <r>
    <s v="a516ebe98d2a59ef082dfd2c484ac0631ba5044d"/>
    <s v="613d76431ff3f2e55fe7232e9508cd26824c25b7"/>
    <s v="ACTIVO"/>
    <s v="c68c074cfeb538be28c92667e7af1fc11090b603"/>
    <n v="15"/>
    <s v="KWID"/>
    <n v="2022"/>
    <s v="KWID"/>
    <s v="2e892f86d188d01ec5691b7918003dc271108083"/>
    <s v="NUEVO"/>
    <n v="84"/>
    <d v="2021-03-16T00:00:00"/>
    <d v="2028-03-16T00:00:00"/>
    <m/>
    <n v="41917500"/>
    <n v="41917500"/>
    <n v="0"/>
    <n v="882872"/>
    <s v="930702ec2c3e72d456d907ad7e50a046ee285aa5"/>
    <n v="-0.94743140196695275"/>
    <n v="1.2009447865714571"/>
    <n v="0.2094661248883162"/>
    <n v="-0.70925823767236751"/>
    <n v="-1.0384892414183671"/>
    <x v="0"/>
    <n v="1"/>
    <x v="0"/>
  </r>
  <r>
    <s v="f39afb5a9e819217ba2232374d9a399a8a246dab"/>
    <s v="e5b6caa247eeed0ee773634a99109ab7e14b9cd1"/>
    <s v="ACTIVO"/>
    <s v="3442fd2b0a938d687196a2165725a50c271c2935"/>
    <n v="77"/>
    <s v="DUSTER"/>
    <n v="2020"/>
    <s v="DUSTER"/>
    <s v="2e892f86d188d01ec5691b7918003dc271108083"/>
    <s v="NUEVO"/>
    <n v="24"/>
    <d v="2020-11-05T00:00:00"/>
    <d v="2022-11-05T00:00:00"/>
    <m/>
    <n v="62800000"/>
    <n v="31400000"/>
    <n v="31400000"/>
    <n v="1380553"/>
    <s v="aea3b8863079bcc72088cb985b532db5b7f010f7"/>
    <n v="-0.41379563766464073"/>
    <n v="-0.85216124758390532"/>
    <n v="-4.4146365390986242"/>
    <n v="0.19020085841091"/>
    <n v="0.1217289195237771"/>
    <x v="2"/>
    <n v="0.5"/>
    <x v="4"/>
  </r>
  <r>
    <s v="94ee9eb9d24048840603f4c07c2a7c6fd9b7a5ab"/>
    <s v="079ab25ef9f3a57ba0c7aeeca983c8f12f05d0ca"/>
    <s v="ACTIVO"/>
    <s v="2a3e60c914e1d8b9ca472c268ded96a8a63a2957"/>
    <n v="38"/>
    <s v="SANDERO"/>
    <n v="2019"/>
    <s v="NUEVO SANDERO"/>
    <s v="2e892f86d188d01ec5691b7918003dc271108083"/>
    <s v="NUEVO"/>
    <n v="84"/>
    <d v="2019-02-28T00:00:00"/>
    <d v="2026-02-28T00:00:00"/>
    <m/>
    <n v="34490000"/>
    <n v="23670000"/>
    <n v="10820000"/>
    <n v="481288"/>
    <s v="18e224569796e42fffce1d686835b9656bf0b87b"/>
    <n v="0.47155460765510449"/>
    <n v="-8.7231919114888271E-2"/>
    <n v="-0.58071863952197811"/>
    <n v="-0.78590144596297662"/>
    <n v="-3.2966835268508812E-2"/>
    <x v="0"/>
    <n v="0.68628587996520729"/>
    <x v="2"/>
  </r>
  <r>
    <s v="a87fdb0c90693e8d5bc1de6460dc7f2374ad840d"/>
    <s v="62b23f92fad3a35faa2c9844e7848d487b69ab2b"/>
    <s v="ACTIVO"/>
    <s v="f92259594cc36db09951704e2e59eef51308995c"/>
    <n v="61"/>
    <s v="SANDERO"/>
    <n v="2020"/>
    <s v="NUEVO SANDERO"/>
    <s v="2e892f86d188d01ec5691b7918003dc271108083"/>
    <s v="NUEVO"/>
    <n v="72"/>
    <d v="2019-08-10T00:00:00"/>
    <d v="2025-08-10T00:00:00"/>
    <m/>
    <n v="37996200"/>
    <n v="26597340"/>
    <n v="11398860"/>
    <n v="616959"/>
    <s v="7ff7deeb7eff0b09f4dc8ce4bdcc24fc3c9a3b52"/>
    <n v="-8.633732775185822E-2"/>
    <n v="-3.091883392176074E-2"/>
    <n v="-0.54145652994716964"/>
    <n v="-0.70925823767236751"/>
    <n v="-3.2966835268508812E-2"/>
    <x v="1"/>
    <n v="0.7"/>
    <x v="2"/>
  </r>
  <r>
    <s v="53765a350af32c7afcbbde8d19da07c76f22f6ca"/>
    <s v="647f1e1894f86136cc7642ee6cd2ac28a53de21b"/>
    <s v="ACTIVO"/>
    <s v="455fe41644155e272f472fb58aa06d8fc82a6e6c"/>
    <n v="46"/>
    <s v="KWID"/>
    <n v="2022"/>
    <s v="KWID"/>
    <s v="2e892f86d188d01ec5691b7918003dc271108083"/>
    <s v="NUEVO"/>
    <n v="84"/>
    <d v="2021-11-25T00:00:00"/>
    <d v="2028-11-25T00:00:00"/>
    <m/>
    <n v="46150000"/>
    <n v="46150000"/>
    <n v="0"/>
    <n v="999800"/>
    <s v="7e550c4e4136820a2fa73809cb7d39457dab78e5"/>
    <n v="-0.60784500650184503"/>
    <n v="1.2009447865714571"/>
    <n v="0.56516632981038883"/>
    <n v="0.59556749069583914"/>
    <n v="-0.57440197704150942"/>
    <x v="0"/>
    <n v="1"/>
    <x v="0"/>
  </r>
  <r>
    <s v="23f6fea31fefdcfdf8e8635ab25f2e434e8a3904"/>
    <s v="46eba74e52680cb52a0a7a94409c3cfb61f20b9e"/>
    <s v="ACTIVO"/>
    <s v="e0a7cd2690d86fdf19c6c709a2bbe5247976edac"/>
    <n v="38"/>
    <s v="SANDERO"/>
    <n v="2019"/>
    <s v="NUEVO SANDERO"/>
    <m/>
    <s v="NUEVO"/>
    <n v="72"/>
    <d v="2018-05-31T00:00:00"/>
    <d v="2024-05-31T00:00:00"/>
    <m/>
    <n v="35250000"/>
    <n v="23150000"/>
    <n v="12100000"/>
    <n v="473699"/>
    <s v="c3526f071683c463fb194b75b8f6200605fa54f5"/>
    <n v="1.393289109631825"/>
    <n v="-0.20856346950116089"/>
    <n v="-0.61370635557094089"/>
    <n v="-0.54428980566500818"/>
    <n v="-0.80644560922993824"/>
    <x v="1"/>
    <n v="0.65673758865248222"/>
    <x v="2"/>
  </r>
  <r>
    <s v="0cc2401260b9f70b33c38856639c3c2f7632eb54"/>
    <s v="f261263effd16a532124d7354300991de92aaeba"/>
    <s v="ACTIVO"/>
    <s v="124edca39b8159aadaf3c08b9fe65fc5e651b829"/>
    <n v="61"/>
    <s v="STEPWAY"/>
    <n v="2022"/>
    <s v="NUEVO STEPWAY PH2"/>
    <s v="2e892f86d188d01ec5691b7918003dc271108083"/>
    <s v="NUEVO"/>
    <n v="72"/>
    <d v="2021-08-31T00:00:00"/>
    <d v="2027-08-31T00:00:00"/>
    <m/>
    <n v="66990000"/>
    <n v="36990000"/>
    <n v="30000000"/>
    <n v="840690"/>
    <s v="5ff736dd5fe05d193ce7c5ec63ce711d264e48d3"/>
    <n v="-0.47443606542626698"/>
    <n v="-0.63793209131064077"/>
    <n v="-0.93667897986058324"/>
    <n v="-0.37337166747447942"/>
    <n v="-0.96114136402222416"/>
    <x v="1"/>
    <n v="0.55217196596506946"/>
    <x v="4"/>
  </r>
  <r>
    <s v="ec70abd5b2678b2fbcc7fd62b1a198f618159d37"/>
    <s v="d2aca3583a4d81b75a474634b16a26ed4487dcea"/>
    <s v="ACTIVO"/>
    <s v="5a56327f05b6ed8e8875facf6e3fe3c3e5debf50"/>
    <n v="236"/>
    <s v="OROCH"/>
    <n v="2022"/>
    <s v="OROCH"/>
    <s v="aa53c8567ff812605778a953828db0859dac88bf"/>
    <s v="NUEVO"/>
    <n v="84"/>
    <d v="2021-06-28T00:00:00"/>
    <d v="2028-06-28T00:00:00"/>
    <m/>
    <n v="84790000"/>
    <n v="84790000"/>
    <n v="0"/>
    <n v="2052694"/>
    <s v="0f9b5dd1053091f7cd0591c9ce15485174f94dc7"/>
    <n v="-0.42592372321696592"/>
    <n v="1.2009447865714571"/>
    <n v="-0.26154437963171823"/>
    <n v="2.1312432129666621"/>
    <n v="0.50846830650449182"/>
    <x v="0"/>
    <n v="1"/>
    <x v="0"/>
  </r>
  <r>
    <s v="cfbc3e211958086fdbe8b8f8dde04973061d0442"/>
    <s v="d207c2877c8453cfc97a805f4f7c9ca282024997"/>
    <s v="ACTIVO"/>
    <s v="b4e4c47385be5faca1df9f419a51558ded0d1ce0"/>
    <n v="15"/>
    <s v="USADOS"/>
    <n v="2014"/>
    <s v="USADOS MM"/>
    <m/>
    <s v="USADO"/>
    <n v="72"/>
    <d v="2019-04-03T00:00:00"/>
    <d v="2025-04-03T00:00:00"/>
    <m/>
    <n v="23000000"/>
    <n v="23000000"/>
    <n v="0"/>
    <n v="541060"/>
    <s v="49e3e3431e014d9c5502f38bae86dc4337782419"/>
    <n v="0.20473672550394839"/>
    <n v="1.2009447865714571"/>
    <n v="0.28851061487099899"/>
    <n v="-0.69979234342133612"/>
    <n v="-1.1931849962106531"/>
    <x v="1"/>
    <n v="1"/>
    <x v="0"/>
  </r>
  <r>
    <s v="68bcbf344b8e1a4c5bbf3f71e26e8e53d6d0800a"/>
    <s v="327e36443a24451cf793ff14ea7829660af5712c"/>
    <s v="ACTIVO"/>
    <s v="d8ba6719c0380636db59c98c13519e2866caf91f"/>
    <n v="38"/>
    <s v="LOGAN"/>
    <n v="2022"/>
    <s v="NUEVO LOGAN PH2"/>
    <s v="2e892f86d188d01ec5691b7918003dc271108083"/>
    <s v="NUEVO"/>
    <n v="72"/>
    <d v="2021-03-15T00:00:00"/>
    <d v="2027-03-15T00:00:00"/>
    <m/>
    <n v="45585000"/>
    <n v="45585000"/>
    <n v="0"/>
    <n v="1081236"/>
    <s v="f00f1606f9686df6c4f674ed3907718435a75514"/>
    <n v="-0.18336201217046039"/>
    <n v="1.2009447865714571"/>
    <n v="-0.30432305999912118"/>
    <n v="-0.29410973878973867"/>
    <n v="-0.72909773183379534"/>
    <x v="1"/>
    <n v="1"/>
    <x v="0"/>
  </r>
  <r>
    <s v="82f4cd88f21e5297581dfeccce5232b231883457"/>
    <s v="d133fe38c892d5890cf5ecf4c9670eb01e421bc4"/>
    <s v="ACTIVO"/>
    <s v="a77c76312e7298e8d8cbf37d37191bb75af8eded"/>
    <n v="15"/>
    <s v="OROCH"/>
    <n v="2021"/>
    <s v="OROCH"/>
    <s v="aa53c8567ff812605778a953828db0859dac88bf"/>
    <s v="NUEVO"/>
    <n v="84"/>
    <d v="2020-04-09T00:00:00"/>
    <d v="2027-04-09T00:00:00"/>
    <m/>
    <n v="72610000"/>
    <n v="63288350"/>
    <n v="9321650"/>
    <n v="1379641"/>
    <s v="18eceeb5197751c2e147ee8da1b88e8ee3917f26"/>
    <n v="-0.74125394757742313"/>
    <n v="0.67379051406672363"/>
    <n v="0.6442108197930716"/>
    <n v="0.51926249230150645"/>
    <n v="0.43112042910834891"/>
    <x v="0"/>
    <n v="0.87162030023412751"/>
    <x v="0"/>
  </r>
  <r>
    <s v="34e75de44223a32589d057476745f34d1deb2724"/>
    <s v="429f334d98ed466f945459bb148876404315cec5"/>
    <s v="ACTIVO"/>
    <s v="eaead3f3edd0e3ec4e972f2ff626ef9690858144"/>
    <n v="61"/>
    <s v="OROCH"/>
    <n v="2022"/>
    <s v="OROCH Servicio Publico"/>
    <s v="aa53c8567ff812605778a953828db0859dac88bf"/>
    <s v="NUEVO"/>
    <n v="72"/>
    <d v="2021-08-25T00:00:00"/>
    <d v="2027-08-25T00:00:00"/>
    <m/>
    <n v="79416000"/>
    <n v="44416000"/>
    <n v="35000000"/>
    <n v="979011"/>
    <s v="f268b19e1bfbcb40253adf266d11628fda515d56"/>
    <n v="-1.8085254761820471"/>
    <n v="-0.60873364587131729"/>
    <n v="-1.385349733010488"/>
    <n v="-0.55539065766781304"/>
    <n v="-0.65174985443765243"/>
    <x v="1"/>
    <n v="0.55928276417850309"/>
    <x v="4"/>
  </r>
  <r>
    <s v="f55c0086a322e6b72f7d6881228b3208c6295894"/>
    <s v="88a61a057fc8c48a5639f9eb50d4267eaeb28fe6"/>
    <s v="ACTIVO"/>
    <s v="a77c76312e7298e8d8cbf37d37191bb75af8eded"/>
    <n v="7"/>
    <s v="SANDERO"/>
    <n v="2021"/>
    <s v="NUEVO SANDERO PH2"/>
    <s v="2e892f86d188d01ec5691b7918003dc271108083"/>
    <s v="NUEVO"/>
    <n v="84"/>
    <d v="2021-04-01T00:00:00"/>
    <d v="2028-04-01T00:00:00"/>
    <m/>
    <n v="42363500"/>
    <n v="37363500"/>
    <n v="5000000"/>
    <n v="820432"/>
    <s v="986fcbacb15e3271088bb826891fe61d934ad7da"/>
    <n v="-0.92317523086230224"/>
    <n v="0.7163044631431843"/>
    <n v="-0.22527857001643839"/>
    <n v="-0.4913690842502132"/>
    <n v="-1.0384892414183671"/>
    <x v="0"/>
    <n v="0.88197386901459984"/>
    <x v="0"/>
  </r>
  <r>
    <s v="a16f0205129e9327073f5be74132260f05faf51e"/>
    <s v="dfbe3bd3099b95bc7778a95189786b847e85d35e"/>
    <s v="ACTIVO"/>
    <s v="20b407ba18a4eddeb45c9654fb2ee3a53efe58e2"/>
    <n v="236"/>
    <s v="OROCH"/>
    <n v="2022"/>
    <s v="OROCH"/>
    <s v="aa53c8567ff812605778a953828db0859dac88bf"/>
    <s v="NUEVO"/>
    <n v="84"/>
    <d v="2021-03-06T00:00:00"/>
    <d v="2028-03-06T00:00:00"/>
    <m/>
    <n v="78870000"/>
    <n v="81786000"/>
    <n v="0"/>
    <n v="1744369"/>
    <s v="0f9b5dd1053091f7cd0591c9ce15485174f94dc7"/>
    <n v="-0.88679097420532638"/>
    <n v="1.352760615038479"/>
    <n v="0.36755510485368181"/>
    <n v="1.0940878820959761"/>
    <n v="-0.88379348662608126"/>
    <x v="0"/>
    <n v="1.0369722327881323"/>
    <x v="0"/>
  </r>
  <r>
    <s v="e55f9d1965062e900c33b6af53c4095f6ee13641"/>
    <s v="a909cc9f514d49f64a346eb1b51c5327c8c9ff3e"/>
    <s v="ACTIVO"/>
    <s v="669a1c4d7a35437f4ec52d67ea00f7d8d2e18399"/>
    <n v="62"/>
    <s v="STEPWAY"/>
    <n v="2020"/>
    <s v="NUEVO STEPWAY PH2"/>
    <s v="2e892f86d188d01ec5691b7918003dc271108083"/>
    <s v="NUEVO"/>
    <n v="60"/>
    <d v="2020-07-01T00:00:00"/>
    <d v="2025-07-01T00:00:00"/>
    <m/>
    <n v="51886600"/>
    <n v="27986600"/>
    <n v="23900000"/>
    <n v="666676"/>
    <s v="f99cba83470b6744b02cb8a0d0c03e84221970cc"/>
    <n v="-0.42592372321696592"/>
    <n v="-0.69045816587920117"/>
    <n v="-0.18575632502509701"/>
    <n v="0.6936988099822502"/>
    <n v="-0.26501046745693763"/>
    <x v="3"/>
    <n v="0.53938010970077055"/>
    <x v="4"/>
  </r>
  <r>
    <s v="6d3c9f2715c779fe017cb53d84ceadb8e97ecb4a"/>
    <s v="14399a59de87d47fc6caf8f91afb12ed71a4c28e"/>
    <s v="ACTIVO"/>
    <s v="30c7c4d76d30bc37a7d13b4c95a2ac93f65f85d1"/>
    <n v="38"/>
    <s v="DUSTER"/>
    <n v="2018"/>
    <s v="DUSTER"/>
    <m/>
    <s v="NUEVO"/>
    <n v="72"/>
    <d v="2017-07-19T00:00:00"/>
    <d v="2023-07-19T00:00:00"/>
    <m/>
    <n v="65840000"/>
    <n v="40840000"/>
    <n v="25000000"/>
    <n v="973949"/>
    <s v="d7fd93f30f09d2f3f73418e3c060e65d41168348"/>
    <n v="-7.420924219953294E-2"/>
    <n v="-0.35821836208844759"/>
    <n v="0.48612183982770601"/>
    <n v="9.952476060649984E-2"/>
    <n v="-0.96114136402222416"/>
    <x v="1"/>
    <n v="0.62029161603888217"/>
    <x v="2"/>
  </r>
  <r>
    <s v="dcc560b4d6050d677ebad53f2bc9787d30fa2822"/>
    <s v="fa9dd9529b8f9f64b357562fd6d586d8c6c8bffc"/>
    <s v="ACTIVO"/>
    <s v="3442fd2b0a938d687196a2165725a50c271c2935"/>
    <n v="77"/>
    <s v="DUSTER"/>
    <n v="2020"/>
    <s v="DUSTER"/>
    <s v="2e892f86d188d01ec5691b7918003dc271108083"/>
    <s v="NUEVO"/>
    <n v="24"/>
    <d v="2020-11-05T00:00:00"/>
    <d v="2022-11-05T00:00:00"/>
    <m/>
    <n v="62800000"/>
    <n v="12800000"/>
    <n v="50000000"/>
    <n v="722201"/>
    <s v="aea3b8863079bcc72088cb985b532db5b7f010f7"/>
    <n v="0.2168648110562737"/>
    <n v="-2.0683323378797569"/>
    <n v="-4.4146365390986242"/>
    <n v="-0.11183153178679579"/>
    <n v="0.81785981608906366"/>
    <x v="2"/>
    <n v="0.20382165605095542"/>
    <x v="1"/>
  </r>
  <r>
    <s v="9c76b1d608bf73538661038fce17dca611054569"/>
    <s v="ecb602e850ae6b195cdc426a6283fd3309cee4bc"/>
    <s v="ACTIVO"/>
    <s v="455fe41644155e272f472fb58aa06d8fc82a6e6c"/>
    <n v="236"/>
    <s v="KWID"/>
    <n v="2022"/>
    <s v="KWID"/>
    <s v="2e892f86d188d01ec5691b7918003dc271108083"/>
    <s v="NUEVO"/>
    <n v="84"/>
    <d v="2021-10-22T00:00:00"/>
    <d v="2028-10-22T00:00:00"/>
    <m/>
    <n v="44600000"/>
    <n v="44600000"/>
    <n v="0"/>
    <n v="1008578"/>
    <s v="373e0d63cac8bf96eefec2abf3828a28fc0aa41d"/>
    <n v="-0.46230797987394179"/>
    <n v="1.2009447865714571"/>
    <n v="0.16994387989697479"/>
    <n v="-0.6707447931737287"/>
    <n v="-1.8893158927759399"/>
    <x v="0"/>
    <n v="1"/>
    <x v="0"/>
  </r>
  <r>
    <s v="dd2fb243cf98c1a175ffe4f2cb6603f865b6775e"/>
    <s v="8fabb698a7d22a2ce34a13ef6daa3c18f42887e5"/>
    <s v="ACTIVO"/>
    <s v="b015fc4d0ad8050efb8f4d92b7490b29a1fa8737"/>
    <n v="7"/>
    <s v="STEPWAY"/>
    <n v="2022"/>
    <s v="NUEVO STEPWAY PH2"/>
    <s v="2e892f86d188d01ec5691b7918003dc271108083"/>
    <s v="NUEVO"/>
    <n v="84"/>
    <d v="2021-10-26T00:00:00"/>
    <d v="2028-10-26T00:00:00"/>
    <m/>
    <n v="69440000"/>
    <n v="69440000"/>
    <n v="0"/>
    <n v="1570308"/>
    <s v="986fcbacb15e3271088bb826891fe61d934ad7da"/>
    <n v="-0.28038669658906262"/>
    <n v="1.2009447865714571"/>
    <n v="0.16994387989697479"/>
    <n v="-0.1582980533556736"/>
    <n v="-0.4197062222492236"/>
    <x v="0"/>
    <n v="1"/>
    <x v="0"/>
  </r>
  <r>
    <s v="6b63ae189f0cbf1e78deb65c018873d816d2d731"/>
    <s v="45f7386cfab4dee1a50afd55aefef603fb3258f7"/>
    <s v="ACTIVO"/>
    <s v="a1568956b7a009c0968355838744514999f72b98"/>
    <n v="236"/>
    <s v="LOGAN"/>
    <n v="2020"/>
    <s v="NUEVO LOGAN PH2"/>
    <s v="2e892f86d188d01ec5691b7918003dc271108083"/>
    <s v="NUEVO"/>
    <n v="84"/>
    <d v="2019-12-16T00:00:00"/>
    <d v="2026-12-16T00:00:00"/>
    <m/>
    <n v="37328200"/>
    <n v="37328200"/>
    <n v="0"/>
    <n v="783493"/>
    <s v="21a5099f22149f87b9360215c5d9ae9acd4fe6fd"/>
    <n v="8.3455869980695638E-2"/>
    <n v="1.2009447865714571"/>
    <n v="0.84182204474977862"/>
    <n v="-0.83139880865341775"/>
    <n v="-0.57440197704150942"/>
    <x v="0"/>
    <n v="1"/>
    <x v="0"/>
  </r>
  <r>
    <s v="569f8bb897592007dbcb9c7ba85a9bc33f997d4c"/>
    <s v="87edfbf8d9d19ee350d4b73569acee73171716d5"/>
    <s v="ACTIVO"/>
    <s v="641725626c0538caa9f19fab497f2e010b20e1cd"/>
    <n v="-1"/>
    <s v="USADOS"/>
    <n v="2012"/>
    <s v="USADOS MM"/>
    <m/>
    <s v="USADO"/>
    <n v="60"/>
    <d v="2020-12-18T00:00:00"/>
    <d v="2025-12-18T00:00:00"/>
    <m/>
    <n v="25500000"/>
    <n v="25500000"/>
    <n v="0"/>
    <n v="719478"/>
    <s v="38b76f83f56a6d4ef19a8a39a7839d83344d0221"/>
    <n v="-0.69274160536812202"/>
    <n v="1.2009447865714571"/>
    <n v="0.84182204474977862"/>
    <n v="-0.77032852316289269"/>
    <n v="-0.96114136402222416"/>
    <x v="3"/>
    <n v="1"/>
    <x v="0"/>
  </r>
  <r>
    <s v="7ddd67311026a36d39fad6e1d7689d1f0f89bf53"/>
    <s v="bfe4acd01f4c33441b5a93a3d9a6450c67f81781"/>
    <s v="ACTIVO"/>
    <s v="58464c00dc8337ea9400e9dbf885ffffcb81c578"/>
    <n v="38"/>
    <s v="KWID"/>
    <n v="2021"/>
    <s v="KWID"/>
    <s v="2e892f86d188d01ec5691b7918003dc271108083"/>
    <s v="NUEVO"/>
    <n v="72"/>
    <d v="2020-04-12T00:00:00"/>
    <d v="2026-04-12T00:00:00"/>
    <m/>
    <n v="40920000"/>
    <n v="40920000"/>
    <n v="0"/>
    <n v="938180"/>
    <s v="f2b6d61f97ec8f1fe44ff1e2d5c5e1ad94b895ba"/>
    <n v="-1.26276162632741"/>
    <n v="1.2009447865714571"/>
    <n v="0.2094661248883162"/>
    <n v="-0.11183153178679579"/>
    <n v="-1.425228628399082"/>
    <x v="1"/>
    <n v="1"/>
    <x v="0"/>
  </r>
  <r>
    <s v="2219cd4c911ecf8666cd0ef2303222975d2939a0"/>
    <s v="c2954c879642faf30f9d26238c6502ebc7a04790"/>
    <s v="ACTIVO"/>
    <s v="f92259594cc36db09951704e2e59eef51308995c"/>
    <n v="83"/>
    <s v="DUSTER"/>
    <n v="2020"/>
    <s v="DUSTER"/>
    <s v="2e892f86d188d01ec5691b7918003dc271108083"/>
    <s v="NUEVO"/>
    <n v="72"/>
    <d v="2019-08-10T00:00:00"/>
    <d v="2025-08-10T00:00:00"/>
    <m/>
    <n v="63700000"/>
    <n v="30200000"/>
    <n v="33500000"/>
    <n v="687625"/>
    <s v="1e97f857ff04d08f60d1d02ac426fe6cb5c11668"/>
    <n v="8.3455869980695638E-2"/>
    <n v="-0.958523098646899"/>
    <n v="-0.81811224488655909"/>
    <n v="0.33955753488230289"/>
    <n v="1.9007300996350649"/>
    <x v="1"/>
    <n v="0.47409733124018838"/>
    <x v="4"/>
  </r>
  <r>
    <s v="a5394a079e667ad2ba121241da06ad7fa9d75a21"/>
    <s v="3e7d96a16b0561edfa0d888e63af07ccf2b54e97"/>
    <s v="ACTIVO"/>
    <s v="5a56327f05b6ed8e8875facf6e3fe3c3e5debf50"/>
    <n v="50"/>
    <s v="CAPTUR"/>
    <n v="2022"/>
    <s v="CAPTUR"/>
    <s v="2e892f86d188d01ec5691b7918003dc271108083"/>
    <s v="NUEVO"/>
    <n v="84"/>
    <d v="2021-09-09T00:00:00"/>
    <d v="2028-09-09T00:00:00"/>
    <m/>
    <n v="85799000"/>
    <n v="59299000"/>
    <n v="26500000"/>
    <n v="1159793"/>
    <s v="2b6df99bd30f7bb1ed920f30ad5b5072040c5336"/>
    <n v="-0.1348496699611593"/>
    <n v="-6.7305657026186405E-2"/>
    <n v="-0.70679620169527924"/>
    <n v="1.0961941431379481"/>
    <n v="0.58581618390063472"/>
    <x v="0"/>
    <n v="0.69113859135887368"/>
    <x v="2"/>
  </r>
  <r>
    <s v="07938f2439f4f7148b6af85cf9f3c1036f18abea"/>
    <s v="8203dde5062f7378aab0f469099fc184d8334c24"/>
    <s v="ACTIVO"/>
    <s v="a96e190ca1e084f8694bfc23abc0fd1a59d33f28"/>
    <n v="167192638"/>
    <s v="USADOS"/>
    <n v="2013"/>
    <s v="USADOS MM"/>
    <m/>
    <s v="USADO"/>
    <n v="60"/>
    <d v="2021-11-26T00:00:00"/>
    <d v="2026-11-26T00:00:00"/>
    <m/>
    <n v="37900000"/>
    <n v="32900000"/>
    <n v="5000000"/>
    <n v="953658"/>
    <s v="725eb288293320bc08ad0fe71349f9acc1c65ea0"/>
    <n v="1.3690329385271749"/>
    <n v="0.65922815486819497"/>
    <n v="1.316088984645875"/>
    <n v="-0.80086366590815528"/>
    <n v="-0.26501046745693763"/>
    <x v="3"/>
    <n v="0.86807387862796836"/>
    <x v="0"/>
  </r>
  <r>
    <s v="9b6a381a3d19ce25c4cc87793b0ef5385c35de14"/>
    <s v="ce5599f3dc61106a98be510c8964a99ca38f6949"/>
    <s v="PREPAGADO"/>
    <s v="cc432eef280b9b0f7eec3ec1104a5239c956a8aa"/>
    <n v="236"/>
    <s v="SANDERO"/>
    <n v="2021"/>
    <s v="NUEVO SANDERO PH2"/>
    <s v="2e892f86d188d01ec5691b7918003dc271108083"/>
    <s v="NUEVO"/>
    <n v="72"/>
    <d v="2020-06-30T00:00:00"/>
    <d v="2026-06-30T00:00:00"/>
    <d v="2020-09-24T00:00:00"/>
    <n v="45590000"/>
    <n v="20590000"/>
    <n v="25000000"/>
    <n v="528876"/>
    <s v="ff4b183d31d0d6a8f50037ba277b56572e557f4b"/>
    <n v="-4.9953071094882402E-2"/>
    <n v="-1.0507617654743451"/>
    <n v="0.16994387989697479"/>
    <n v="-0.17223800982633691"/>
    <n v="-0.49705409964536651"/>
    <x v="1"/>
    <n v="0.45163413029173066"/>
    <x v="4"/>
  </r>
  <r>
    <s v="6062d80bb19297f2d82467e6af9489de9651a103"/>
    <s v="7e02390d1f2be80fd50668a764e6cd42b30c091b"/>
    <s v="PREPAGADO"/>
    <s v="8517dd17a270cf8ac588592ed39cd87a2bb0c799"/>
    <n v="60"/>
    <s v="STEPWAY"/>
    <n v="2019"/>
    <s v="NUEVO STEPWAY"/>
    <s v="2e892f86d188d01ec5691b7918003dc271108083"/>
    <s v="NUEVO"/>
    <n v="72"/>
    <d v="2019-01-31T00:00:00"/>
    <d v="2025-01-31T00:00:00"/>
    <d v="2021-01-18T00:00:00"/>
    <n v="45990000"/>
    <n v="22995000"/>
    <n v="22995000"/>
    <n v="566278"/>
    <s v="fc7bdc755b16bdb0247d7a6271249db666c6767c"/>
    <n v="0.71411631870160996"/>
    <n v="-0.85216124758390532"/>
    <n v="0.32803285986234038"/>
    <n v="-0.30326862209469002"/>
    <n v="-1.11583711881451"/>
    <x v="1"/>
    <n v="0.5"/>
    <x v="4"/>
  </r>
  <r>
    <s v="4dad4d830ff3e22206e9351d68b1cbc1bd87c452"/>
    <s v="0c901fa790d598e8e0c84ead57e9d720c97dac82"/>
    <s v="PREPAGADO"/>
    <s v="51b223e24d57bc8c01c5001f8833c44559fa1fc7"/>
    <n v="15"/>
    <s v="LOGAN"/>
    <n v="2018"/>
    <s v="NUEVO LOGAN"/>
    <m/>
    <s v="NUEVO"/>
    <n v="84"/>
    <d v="2017-08-23T00:00:00"/>
    <d v="2024-08-23T00:00:00"/>
    <d v="2018-04-13T00:00:00"/>
    <n v="50810000"/>
    <n v="45729000"/>
    <n v="5081000"/>
    <n v="991331"/>
    <s v="49e3e3431e014d9c5502f38bae86dc4337782419"/>
    <n v="0.25324906771324951"/>
    <n v="0.79032357974038436"/>
    <n v="1.237044494663192"/>
    <n v="-0.52607600789711595"/>
    <n v="0.43112042910834891"/>
    <x v="0"/>
    <n v="0.9"/>
    <x v="0"/>
  </r>
  <r>
    <s v="232f7af5a599538cd80bfc0aa545a1d037bbe519"/>
    <s v="1c7a0422b0a329c534656a84e266a30029107a2b"/>
    <s v="PREPAGADO"/>
    <s v="d42a0e1d5792a438fbe63c928d603c193394d0b9"/>
    <n v="220"/>
    <s v="SANDERO"/>
    <n v="2018"/>
    <s v="NUEVO SANDERO"/>
    <m/>
    <s v="NUEVO"/>
    <n v="60"/>
    <d v="2017-11-30T00:00:00"/>
    <d v="2022-11-30T00:00:00"/>
    <d v="2021-11-16T00:00:00"/>
    <n v="37990000"/>
    <n v="12990000"/>
    <n v="25000000"/>
    <n v="345807"/>
    <s v="a8f19864c6b90993cde73eb96db636ce464e32e6"/>
    <n v="1.550954221812054"/>
    <n v="-1.5012216179499469"/>
    <n v="0.56516632981038883"/>
    <n v="0.45539093936782887"/>
    <n v="1.0499034482774929"/>
    <x v="3"/>
    <n v="0.34193208739141878"/>
    <x v="1"/>
  </r>
  <r>
    <s v="3dad132a6f1a4baff94dfeaa8b43fc5fdd26c07e"/>
    <s v="5d16c94ff5238cf4ebeb2996ce2e766d0de03c30"/>
    <s v="PREPAGADO"/>
    <s v="a375b5eac113847c38d3cb785c3aaad6fe7a6159"/>
    <n v="60"/>
    <s v="SANDERO"/>
    <n v="2018"/>
    <s v="NUEVO SANDERO"/>
    <m/>
    <s v="NUEVO"/>
    <n v="84"/>
    <d v="2018-12-28T00:00:00"/>
    <d v="2025-12-28T00:00:00"/>
    <d v="2020-06-25T00:00:00"/>
    <n v="40719000"/>
    <n v="20359500"/>
    <n v="20359500"/>
    <n v="449946"/>
    <s v="d7ba29214e26fca7c43eb9f199a80e049e060e7b"/>
    <n v="1.187111655242296"/>
    <n v="-0.85216124758390532"/>
    <n v="0.4070773498450232"/>
    <n v="0.48427618869367078"/>
    <n v="0.35377255171220601"/>
    <x v="0"/>
    <n v="0.5"/>
    <x v="4"/>
  </r>
  <r>
    <s v="0df4ba7271651ef60d9e8d4feb2684e41e0842f6"/>
    <s v="f23a90f2dbf0fbc3cdb5679bb30c65e0f4401b38"/>
    <s v="PREPAGADO"/>
    <s v="30c7c4d76d30bc37a7d13b4c95a2ac93f65f85d1"/>
    <n v="60"/>
    <s v="STEPWAY"/>
    <n v="2018"/>
    <s v="NUEVO STEPWAY"/>
    <m/>
    <s v="NUEVO"/>
    <n v="72"/>
    <d v="2017-08-15T00:00:00"/>
    <d v="2023-08-15T00:00:00"/>
    <d v="2018-11-08T00:00:00"/>
    <n v="42920000"/>
    <n v="38628000"/>
    <n v="4292000"/>
    <n v="921197"/>
    <s v="002cf26c2c656a51db8195e4bd8bbcee3903d748"/>
    <n v="0.50793886431208024"/>
    <n v="0.79032357974038436"/>
    <n v="0.48612183982770601"/>
    <n v="-0.35618009999072991"/>
    <n v="0.1217289195237771"/>
    <x v="1"/>
    <n v="0.9"/>
    <x v="0"/>
  </r>
  <r>
    <s v="6665dc8d03ece31fcfd99be18b367e65801b99eb"/>
    <s v="397ead05d4e7d67f0dbffac5db0a333582e8e78f"/>
    <s v="PREPAGADO"/>
    <s v="d70c5ad6d9927086d188b2a0af85d533acdf3336"/>
    <n v="236"/>
    <s v="LOGAN"/>
    <n v="2021"/>
    <s v="NUEVO LOGAN PH2"/>
    <s v="2e892f86d188d01ec5691b7918003dc271108083"/>
    <s v="NUEVO"/>
    <n v="24"/>
    <d v="2021-04-02T00:00:00"/>
    <d v="2023-02-04T00:00:00"/>
    <d v="2021-07-02T00:00:00"/>
    <n v="44760000"/>
    <n v="16260000"/>
    <n v="28500000"/>
    <n v="792828"/>
    <s v="2a8b6c4fae0c9fc78fa226ee1e1ec2050ca4d295"/>
    <n v="-0.85040671754835062"/>
    <n v="-1.4136004311867121"/>
    <n v="-0.89715673486924186"/>
    <n v="0.49654799704001151"/>
    <n v="0.97255557088134947"/>
    <x v="2"/>
    <n v="0.36327077747989278"/>
    <x v="1"/>
  </r>
  <r>
    <s v="14ed6da7661d8c1ed8c0ae8b89d99b73f819df67"/>
    <s v="52f569098e85a6382ecfc8eaabbab993488f04ef"/>
    <s v="PREPAGADO"/>
    <s v="a77c76312e7298e8d8cbf37d37191bb75af8eded"/>
    <n v="76"/>
    <s v="SANDERO"/>
    <n v="2020"/>
    <s v="NUEVO SANDERO PH2"/>
    <s v="2e892f86d188d01ec5691b7918003dc271108083"/>
    <s v="NUEVO"/>
    <n v="84"/>
    <d v="2020-07-22T00:00:00"/>
    <d v="2027-07-22T00:00:00"/>
    <d v="2021-09-27T00:00:00"/>
    <n v="36390000"/>
    <n v="36390000"/>
    <n v="0"/>
    <n v="845979"/>
    <s v="e479a237a33c879450fd7f632a21723886088e64"/>
    <n v="-0.83827863199602526"/>
    <n v="1.2009447865714571"/>
    <n v="1.4741779646112401"/>
    <n v="-0.49471699712925088"/>
    <n v="-0.26501046745693763"/>
    <x v="0"/>
    <n v="1"/>
    <x v="0"/>
  </r>
  <r>
    <s v="8937b7441ad2301996d047b6631b5e4a6fa58a36"/>
    <s v="7108a7035f65cd5b8dadf06ab55890bfaa9d27a1"/>
    <s v="PREPAGADO"/>
    <s v="b03c331a519e3fb6e210c57f6f7646420773acf4"/>
    <n v="59"/>
    <s v="SANDERO"/>
    <n v="2020"/>
    <s v="NUEVO SANDERO PH2"/>
    <s v="2e892f86d188d01ec5691b7918003dc271108083"/>
    <s v="NUEVO"/>
    <n v="84"/>
    <d v="2020-02-03T00:00:00"/>
    <d v="2027-03-02T00:00:00"/>
    <d v="2021-04-26T00:00:00"/>
    <n v="41415000"/>
    <n v="31640000"/>
    <n v="9775000"/>
    <n v="689639"/>
    <s v="6c55b3ba21e9cb7dc2512cad991949cb9fc0980d"/>
    <n v="-1.46893908071694"/>
    <n v="0.2317736416303163"/>
    <n v="0.36755510485368181"/>
    <n v="-0.21528857825245121"/>
    <n v="-1.425228628399082"/>
    <x v="0"/>
    <n v="0.76397440540866834"/>
    <x v="2"/>
  </r>
  <r>
    <s v="2873b42596cdedffc300c7ef47798ab5a452e987"/>
    <s v="643d10069fb52b6b391cb34ef3a8d40c87940822"/>
    <s v="PREPAGADO"/>
    <s v="277132ad8b04990f093fc5bb72d77163192dec3d"/>
    <n v="60"/>
    <s v="DUSTER"/>
    <n v="2017"/>
    <s v="DUSTER"/>
    <m/>
    <s v="NUEVO"/>
    <n v="84"/>
    <d v="2017-10-01T00:00:00"/>
    <d v="2024-01-10T00:00:00"/>
    <d v="2018-04-11T00:00:00"/>
    <n v="63650000"/>
    <n v="31825000"/>
    <n v="31825000"/>
    <n v="736260"/>
    <s v="d087e61ba1153cd65cef59d4319bb1223fff39d1"/>
    <n v="1.1628554841376451"/>
    <n v="-0.85216124758390532"/>
    <n v="0.92086653473246149"/>
    <n v="4.0568792603925274"/>
    <n v="-3.2966835268508812E-2"/>
    <x v="0"/>
    <n v="0.5"/>
    <x v="4"/>
  </r>
  <r>
    <s v="41282e9ba22bed4198fddf99916557a1e90ad3c6"/>
    <s v="e7f2f218b41323e661b6adfbcccd6779246ce1cc"/>
    <s v="PREPAGADO"/>
    <s v="a7867200474c1bcd31ba833782f73235bff8f95c"/>
    <n v="74"/>
    <s v="SANDERO"/>
    <n v="2019"/>
    <s v="NUEVO SANDERO"/>
    <s v="2e892f86d188d01ec5691b7918003dc271108083"/>
    <s v="NUEVO"/>
    <n v="84"/>
    <d v="2019-01-24T00:00:00"/>
    <d v="2026-01-24T00:00:00"/>
    <d v="2020-09-10T00:00:00"/>
    <n v="33530000"/>
    <n v="30177000"/>
    <n v="3353000"/>
    <n v="594331"/>
    <s v="cfff2798968beabd4a75557f5efa4642e73d04b9"/>
    <n v="-0.59571692094951978"/>
    <n v="0.79032357974038436"/>
    <n v="7.9590889954919627E-2"/>
    <n v="-0.880188324397014"/>
    <n v="1.823382222238922"/>
    <x v="0"/>
    <n v="0.9"/>
    <x v="0"/>
  </r>
  <r>
    <s v="a37216eb45385dd9e1857079c26ce9fd454ac092"/>
    <s v="97b7f7267a3f31896b8a0c34b11d7c37f5f1a6be"/>
    <s v="PREPAGADO"/>
    <s v="c7377705b286ba1dbe11224af309f9b7c2929cdd"/>
    <n v="76"/>
    <s v="STEPWAY"/>
    <n v="2017"/>
    <s v="NUEVO STEPWAY"/>
    <m/>
    <s v="NUEVO"/>
    <n v="72"/>
    <d v="2016-03-11T00:00:00"/>
    <d v="2022-11-03T00:00:00"/>
    <d v="2017-12-16T00:00:00"/>
    <n v="47990000"/>
    <n v="23995000"/>
    <n v="23995000"/>
    <n v="629893"/>
    <s v="e479a237a33c879450fd7f632a21723886088e64"/>
    <n v="1.1022150563760189"/>
    <n v="-0.85216124758390532"/>
    <n v="0.99991102471514426"/>
    <n v="0.89978073729782126"/>
    <n v="0.35377255171220601"/>
    <x v="1"/>
    <n v="0.5"/>
    <x v="4"/>
  </r>
  <r>
    <s v="8d61326a426758b60102865e103ba6d2dba8b447"/>
    <s v="7befb5cb831ae0c0ebcbebbe3f66c411327d3042"/>
    <s v="PREPAGADO"/>
    <s v="4db898134df57de25ee14fc3156c0fe345e0de51"/>
    <n v="49"/>
    <s v="SANDERO"/>
    <n v="2019"/>
    <s v="NUEVO SANDERO"/>
    <m/>
    <s v="NUEVO"/>
    <n v="36"/>
    <d v="2018-02-11T00:00:00"/>
    <d v="2021-11-02T00:00:00"/>
    <d v="2019-10-31T00:00:00"/>
    <n v="32691750"/>
    <n v="12691750"/>
    <n v="20000000"/>
    <n v="463255"/>
    <s v="1fa5348f769db1e5e1f0a519fd78a898845fc284"/>
    <n v="1.077958885271368"/>
    <n v="-1.311133684792557"/>
    <n v="-0.1067118350424142"/>
    <n v="-0.70925823767236751"/>
    <n v="-1.0384892414183671"/>
    <x v="4"/>
    <n v="0.38822485795345918"/>
    <x v="1"/>
  </r>
  <r>
    <s v="bc0211e84b71aa79482498d4a4f276950c2b7b68"/>
    <s v="8e639f9eed032d15475ef66d3a3c50e1c8701993"/>
    <s v="PREPAGADO"/>
    <s v="7c79ff241e9ef0597b1ddbfddbdb69033fe1c515"/>
    <n v="38"/>
    <s v="LOGAN"/>
    <n v="2019"/>
    <s v="NUEVO LOGAN"/>
    <m/>
    <s v="NUEVO"/>
    <n v="84"/>
    <d v="2018-09-28T00:00:00"/>
    <d v="2025-09-28T00:00:00"/>
    <d v="2019-11-26T00:00:00"/>
    <n v="42084900"/>
    <n v="30084900"/>
    <n v="12000000"/>
    <n v="597772"/>
    <s v="d1a8b93c71ab09ed858e70067adbb9bb41577875"/>
    <n v="0.96880611530044081"/>
    <n v="3.0108101210942682E-2"/>
    <n v="0.18405098954642959"/>
    <n v="-0.7443736518294195"/>
    <n v="0.50846830650449182"/>
    <x v="0"/>
    <n v="0.71486210018320107"/>
    <x v="2"/>
  </r>
  <r>
    <s v="15c5f23309b693dd5bd46698fc9b9c7398821688"/>
    <s v="8d5aeb338091f4fee2124fb9af69cbdb6d92a2fe"/>
    <s v="PREPAGADO"/>
    <s v="ac4cf0c7abcdae09914607ba0408545023141170"/>
    <n v="7"/>
    <s v="KWID"/>
    <n v="2021"/>
    <s v="KWID"/>
    <s v="2e892f86d188d01ec5691b7918003dc271108083"/>
    <s v="NUEVO"/>
    <n v="84"/>
    <d v="2021-01-13T00:00:00"/>
    <d v="2028-01-13T00:00:00"/>
    <d v="2021-06-01T00:00:00"/>
    <n v="42270000"/>
    <n v="42270000"/>
    <n v="0"/>
    <n v="893102"/>
    <s v="d4fe067a31477c3902f47c94ed98e66bfafeebdb"/>
    <n v="-0.15910584106580991"/>
    <n v="1.2009447865714571"/>
    <n v="0.24898836987965761"/>
    <n v="-0.21331441489322489"/>
    <n v="-0.34235834485308059"/>
    <x v="0"/>
    <n v="1"/>
    <x v="0"/>
  </r>
  <r>
    <s v="a03bf368c843de96146809fee5dc17054765eaad"/>
    <s v="f0e9491c9a9a92bcd5c2c991ec04a5364554e326"/>
    <s v="PREPAGADO"/>
    <s v="1e37c6928f415c93f35587957257b25f2220204d"/>
    <n v="59"/>
    <s v="STEPWAY"/>
    <n v="2020"/>
    <s v="NUEVO STEPWAY"/>
    <s v="2e892f86d188d01ec5691b7918003dc271108083"/>
    <s v="NUEVO"/>
    <n v="48"/>
    <d v="2019-04-30T00:00:00"/>
    <d v="2023-04-30T00:00:00"/>
    <d v="2020-02-28T00:00:00"/>
    <n v="47845000"/>
    <n v="25845000"/>
    <n v="22000000"/>
    <n v="762845"/>
    <s v="dc07912f5d15c97d02d6d510bd9579fe85bc5dde"/>
    <n v="0.85965334532951332"/>
    <n v="-0.6871661028179451"/>
    <n v="-0.18575632502509701"/>
    <n v="1.3740320793621901"/>
    <n v="0.35377255171220601"/>
    <x v="5"/>
    <n v="0.54018183718256874"/>
    <x v="4"/>
  </r>
  <r>
    <s v="c9472926b68b0c81b00606c707b862997e64775c"/>
    <s v="a164af219eead8108546a02ab1d9688b1a61c632"/>
    <s v="PREPAGADO"/>
    <s v="436c54f5b94298880918c6dd867e76b0c1e55269"/>
    <n v="48"/>
    <s v="SANDERO"/>
    <n v="2017"/>
    <s v="NUEVO SANDERO"/>
    <m/>
    <s v="NUEVO"/>
    <n v="84"/>
    <d v="2017-01-19T00:00:00"/>
    <d v="2024-01-19T00:00:00"/>
    <d v="2019-12-13T00:00:00"/>
    <n v="34840000"/>
    <n v="26840000"/>
    <n v="8000000"/>
    <n v="534454"/>
    <s v="cafe2aba4c008cb02fee6101be7ab38b6a34f37b"/>
    <n v="0.75050057535858583"/>
    <n v="0.25807175136807581"/>
    <n v="0.20976056561350159"/>
    <n v="0.1097941937769473"/>
    <n v="1.3592949578620639"/>
    <x v="0"/>
    <n v="0.77037887485648682"/>
    <x v="2"/>
  </r>
  <r>
    <s v="c165e5076281f4074ab9357d0a40c7bad7972296"/>
    <s v="10f0ee9712a19fefac3638fe47d0334217db3471"/>
    <s v="PREPAGADO"/>
    <s v="3a918f12e53b4abb0f00e3c8f02e35a136d07052"/>
    <n v="-1"/>
    <s v="STEPWAY"/>
    <n v="2021"/>
    <s v="NUEVO STEPWAY PH2"/>
    <s v="2e892f86d188d01ec5691b7918003dc271108083"/>
    <s v="NUEVO"/>
    <n v="84"/>
    <d v="2020-10-13T00:00:00"/>
    <d v="2027-10-13T00:00:00"/>
    <d v="2020-11-13T00:00:00"/>
    <n v="53556521"/>
    <n v="37490468"/>
    <n v="16066053"/>
    <n v="782189"/>
    <s v="14fa75226b04e9ea00d4306ee47b847269c5f7a6"/>
    <n v="-3.7824985542557123E-2"/>
    <n v="-3.0849577343998569E-2"/>
    <n v="9.0899389914291959E-2"/>
    <n v="0.73179040484578872"/>
    <n v="-1.11583711881451"/>
    <x v="0"/>
    <n v="0.70001686629346216"/>
    <x v="2"/>
  </r>
  <r>
    <s v="b5703f3e528d30642759dce282833189c3221f37"/>
    <s v="ea07e0fdf1866274ee9407cb08c720f0418b9b76"/>
    <s v="PREPAGADO"/>
    <s v="b03c331a519e3fb6e210c57f6f7646420773acf4"/>
    <n v="50"/>
    <s v="SANDERO"/>
    <n v="2020"/>
    <s v="NUEVO SANDERO PH2"/>
    <s v="2e892f86d188d01ec5691b7918003dc271108083"/>
    <s v="NUEVO"/>
    <n v="84"/>
    <d v="2020-01-22T00:00:00"/>
    <d v="2027-01-22T00:00:00"/>
    <d v="2020-11-18T00:00:00"/>
    <n v="46478000"/>
    <n v="30090000"/>
    <n v="16388000"/>
    <n v="619302"/>
    <s v="f5faa20ec38eb79836445ff6da0fea6c765c883c"/>
    <n v="0.38665800878882761"/>
    <n v="-0.2468929727012347"/>
    <n v="0.60468857480173022"/>
    <n v="-0.10065633334948069"/>
    <n v="0.35377255171220601"/>
    <x v="0"/>
    <n v="0.64740307242136064"/>
    <x v="2"/>
  </r>
  <r>
    <s v="999552e1358abdcee1f5a5a1bf157e3eb9cdaf8b"/>
    <s v="113edfc15c08db887c3bab2981cd0769fd544b7d"/>
    <s v="PREPAGADO"/>
    <s v="4a7b7e367ecae1d6fda7f0a3e66e76e4b3471929"/>
    <n v="60"/>
    <s v="CLIO"/>
    <n v="2017"/>
    <s v="CLIO STYLE"/>
    <m/>
    <s v="NUEVO"/>
    <n v="48"/>
    <d v="2017-04-01T00:00:00"/>
    <d v="2021-01-04T00:00:00"/>
    <d v="2019-10-16T00:00:00"/>
    <n v="30550000"/>
    <n v="20550000"/>
    <n v="10000000"/>
    <n v="559248"/>
    <s v="664ad2f8f54345cf80b6e07e8a5435f45799f1c3"/>
    <n v="0.26537715326557482"/>
    <n v="-0.14315081680357561"/>
    <n v="-0.64396656244856132"/>
    <n v="2.8283470631449368"/>
    <n v="-0.72909773183379534"/>
    <x v="5"/>
    <n v="0.67266775777414078"/>
    <x v="2"/>
  </r>
  <r>
    <s v="72e0ab9c1c0480af91167241f98fa199b8e14349"/>
    <s v="b03fb6a32bc040145c2af355f328bd5fc793451e"/>
    <s v="PREPAGADO"/>
    <s v="306d0c4359793b998ee724d771a66f0fed3a6148"/>
    <n v="220"/>
    <s v="SANDERO"/>
    <n v="2019"/>
    <s v="NUEVO SANDERO"/>
    <m/>
    <s v="NUEVO"/>
    <n v="84"/>
    <d v="2018-11-13T00:00:00"/>
    <d v="2025-11-13T00:00:00"/>
    <d v="2020-03-27T00:00:00"/>
    <n v="33530000"/>
    <n v="17506429"/>
    <n v="16023571"/>
    <n v="417881"/>
    <s v="836e35949d4d7e7bd1fb1201ecaf8e1cf35ef2e0"/>
    <n v="0.98093420085276606"/>
    <n v="-0.76136301592283917"/>
    <n v="0.32803285986234038"/>
    <n v="-8.9262078453340846E-2"/>
    <n v="0.50846830650449182"/>
    <x v="0"/>
    <n v="0.52211240679988069"/>
    <x v="4"/>
  </r>
  <r>
    <s v="b3db2daec42dd92644b45aba7cb1ee08640ebb81"/>
    <s v="1fc4ccc38c5715f111f6beedfe872ec9198af12f"/>
    <s v="PREPAGADO"/>
    <s v="a77c76312e7298e8d8cbf37d37191bb75af8eded"/>
    <n v="27"/>
    <s v="SANDERO"/>
    <n v="2021"/>
    <s v="NUEVO SANDERO PH2"/>
    <s v="2e892f86d188d01ec5691b7918003dc271108083"/>
    <s v="NUEVO"/>
    <n v="84"/>
    <d v="2020-03-12T00:00:00"/>
    <d v="2027-12-03T00:00:00"/>
    <d v="2021-12-06T00:00:00"/>
    <n v="43990000"/>
    <n v="43990000"/>
    <n v="0"/>
    <n v="923607"/>
    <s v="a17e64045ea62e7e0050c926a5eadd4e069e53c5"/>
    <n v="-0.81402246089137476"/>
    <n v="1.2009447865714571"/>
    <n v="0.16994387989697479"/>
    <n v="-5.1425053747254632E-2"/>
    <n v="-1.1931849962106531"/>
    <x v="0"/>
    <n v="1"/>
    <x v="0"/>
  </r>
  <r>
    <s v="8c75581bdb20d83d4c59008e4f3ba06e62097583"/>
    <s v="cb4ba609dbe2f03f5dd04c1921d458c0ee86059e"/>
    <s v="PREPAGADO"/>
    <s v="d42a0e1d5792a438fbe63c928d603c193394d0b9"/>
    <n v="59"/>
    <s v="STEPWAY"/>
    <n v="2018"/>
    <s v="NUEVO STEPWAY"/>
    <m/>
    <s v="NUEVO"/>
    <n v="48"/>
    <d v="2017-10-25T00:00:00"/>
    <d v="2021-10-25T00:00:00"/>
    <d v="2017-11-20T00:00:00"/>
    <n v="46550000"/>
    <n v="6982500"/>
    <n v="39567500"/>
    <n v="210275"/>
    <s v="836e35949d4d7e7bd1fb1201ecaf8e1cf35ef2e0"/>
    <n v="1.1628554841376451"/>
    <n v="-2.289335471492659"/>
    <n v="0.2094661248883162"/>
    <n v="-0.90275874025127278"/>
    <n v="4.4381042127634142E-2"/>
    <x v="5"/>
    <n v="0.2"/>
    <x v="3"/>
  </r>
  <r>
    <s v="4c508fb69739698e126efa016e18c0bef0ed3e0a"/>
    <s v="d943773f927dbab5f2ba570a4b668287a5fa6c32"/>
    <s v="PREPAGADO"/>
    <s v="a375b5eac113847c38d3cb785c3aaad6fe7a6159"/>
    <n v="61"/>
    <s v="STEPWAY"/>
    <n v="2019"/>
    <s v="NUEVO STEPWAY"/>
    <m/>
    <s v="NUEVO"/>
    <n v="84"/>
    <d v="2019-11-01T00:00:00"/>
    <d v="2026-01-11T00:00:00"/>
    <d v="2020-03-11T00:00:00"/>
    <n v="50014801"/>
    <n v="25007400"/>
    <n v="25007401"/>
    <n v="552664"/>
    <s v="f1cfc4e2d3f8e9e071d8ddbdb5aab1b3ceeb1ef1"/>
    <n v="1.332648681870199"/>
    <n v="-0.85216124758390532"/>
    <n v="0.4070773498450232"/>
    <n v="-0.26338972566937707"/>
    <n v="2.1327737318234941"/>
    <x v="0"/>
    <n v="0.4999999900029593"/>
    <x v="4"/>
  </r>
  <r>
    <s v="df144e594fd17463ddfca1bc20f98e0aa83333c0"/>
    <s v="87b600de369b4a4c4ae7a26b89428580193c5f7d"/>
    <s v="PREPAGADO"/>
    <s v="c037df174ea56656e3f2727cd283ca029d539c32"/>
    <n v="291"/>
    <s v="OROCH"/>
    <n v="2020"/>
    <s v="OROCH"/>
    <s v="aa53c8567ff812605778a953828db0859dac88bf"/>
    <s v="NUEVO"/>
    <n v="84"/>
    <d v="2020-08-01T00:00:00"/>
    <d v="2027-01-08T00:00:00"/>
    <d v="2020-11-09T00:00:00"/>
    <n v="64590000"/>
    <n v="66806146"/>
    <n v="0"/>
    <n v="1406781"/>
    <s v="8dd2e3893a694ae60c11d740aa9e097857f3681c"/>
    <n v="-0.19549009772278569"/>
    <n v="1.3418329341227579"/>
    <n v="0.88134428974112011"/>
    <n v="0.4618162635896283"/>
    <n v="2.1327737318234941"/>
    <x v="0"/>
    <n v="1.0343109769314136"/>
    <x v="0"/>
  </r>
  <r>
    <s v="f8f815247599712286b5b1cd90b4d5bbf164c0b4"/>
    <s v="4f3facd5bc39192bd14c805ef3e269fab321b775"/>
    <s v="PREPAGADO"/>
    <s v="d259ba4c72ea4c131f364331bd330eb89122c48a"/>
    <n v="38"/>
    <s v="STEPWAY"/>
    <n v="2020"/>
    <s v="NUEVO STEPWAY"/>
    <s v="2e892f86d188d01ec5691b7918003dc271108083"/>
    <s v="NUEVO"/>
    <n v="24"/>
    <d v="2020-07-01T00:00:00"/>
    <d v="2022-01-07T00:00:00"/>
    <d v="2020-12-16T00:00:00"/>
    <n v="44990000"/>
    <n v="14990000"/>
    <n v="30000000"/>
    <n v="741265"/>
    <s v="e930ed8a49045100853f6396856eaf443e98b2ef"/>
    <n v="0.14409629774232199"/>
    <n v="-1.537138388563501"/>
    <n v="-0.73906775490387622"/>
    <n v="-0.42382103374926111"/>
    <n v="1.3592949578620639"/>
    <x v="2"/>
    <n v="0.33318515225605688"/>
    <x v="1"/>
  </r>
  <r>
    <s v="8325afa896322e48ac6fb31c0a7d668286326ff7"/>
    <s v="2551d8929821840cfb4b32df97cd1f7a988287fb"/>
    <s v="PREPAGADO"/>
    <s v="e6fe628ed1ecb4f422ee6848d702f45410650137"/>
    <n v="59"/>
    <s v="SANDERO"/>
    <n v="2018"/>
    <s v="NUEVO SANDERO"/>
    <m/>
    <s v="NUEVO"/>
    <n v="60"/>
    <d v="2017-07-19T00:00:00"/>
    <d v="2022-07-19T00:00:00"/>
    <d v="2021-08-02T00:00:00"/>
    <n v="37670000"/>
    <n v="26560230"/>
    <n v="11109770"/>
    <n v="681480"/>
    <s v="836e35949d4d7e7bd1fb1201ecaf8e1cf35ef2e0"/>
    <n v="-0.34102712435068899"/>
    <n v="-1.007383966046368E-2"/>
    <n v="-4.5207712609338598E-2"/>
    <n v="-0.5134350396320968"/>
    <n v="0.97255557088134947"/>
    <x v="3"/>
    <n v="0.70507645341120251"/>
    <x v="2"/>
  </r>
  <r>
    <s v="8c090fc2c76bcf4af75802f7111adad7d187616c"/>
    <s v="e7f740e75399b11db77c229eefce04aa313f9881"/>
    <s v="PREPAGADO"/>
    <s v="dffd96c11c969ac5ad7b4642a6899796201826a7"/>
    <n v="46"/>
    <s v="USADOS"/>
    <n v="2010"/>
    <s v="USADOS MM"/>
    <m/>
    <s v="USADO"/>
    <n v="60"/>
    <d v="2018-08-13T00:00:00"/>
    <d v="2023-08-01T00:00:00"/>
    <d v="2019-05-15T00:00:00"/>
    <n v="25000000"/>
    <n v="10000000"/>
    <n v="15000000"/>
    <n v="260574"/>
    <s v="b0dba703f37b44650008cc7ee9293429cffbd118"/>
    <n v="0.22899289660859901"/>
    <n v="-1.2627824544149779"/>
    <n v="0.2094661248883162"/>
    <n v="-0.4552131519137439"/>
    <n v="-0.80644560922993824"/>
    <x v="3"/>
    <n v="0.4"/>
    <x v="1"/>
  </r>
  <r>
    <s v="a026a7fe12b04d3e030e8e36180b98ca1a79bb14"/>
    <s v="f933798d7a857b6133bfaafbaac811cafae013af"/>
    <s v="PREPAGADO"/>
    <s v="e796ad9f0cb48948949b06a98904d23b3fbe7f4b"/>
    <n v="38"/>
    <s v="STEPWAY"/>
    <n v="2017"/>
    <s v="NUEVO STEPWAY"/>
    <m/>
    <s v="NUEVO"/>
    <n v="84"/>
    <d v="2017-10-01T00:00:00"/>
    <d v="2024-01-10T00:00:00"/>
    <d v="2018-01-05T00:00:00"/>
    <n v="43690000"/>
    <n v="21845000"/>
    <n v="21845000"/>
    <n v="501389"/>
    <s v="21e56b31f691885fdd4e2c38d5fd98f8f5589c64"/>
    <n v="0.78688483201556159"/>
    <n v="-0.85216124758390532"/>
    <n v="0.92086653473246149"/>
    <n v="-0.58555307252934807"/>
    <n v="2.1327737318234941"/>
    <x v="0"/>
    <n v="0.5"/>
    <x v="4"/>
  </r>
  <r>
    <s v="87f4a11aac4008f858f9e1d3270a41281cb2b40a"/>
    <s v="534343f917686cbf158c75c39dca915888a0394e"/>
    <s v="PREPAGADO"/>
    <s v="63d7dd58ab6006c9787a122c55a183976a5f5774"/>
    <n v="38"/>
    <s v="DUSTER"/>
    <n v="2019"/>
    <s v="DUSTER"/>
    <m/>
    <s v="NUEVO"/>
    <n v="48"/>
    <d v="2018-05-24T00:00:00"/>
    <d v="2022-05-24T00:00:00"/>
    <d v="2021-03-16T00:00:00"/>
    <n v="56242200"/>
    <n v="38142200"/>
    <n v="18100000"/>
    <n v="1070408"/>
    <s v="d7fd93f30f09d2f3f73418e3c060e65d41168348"/>
    <n v="1.1507273985853199"/>
    <n v="-0.1205262518378535"/>
    <n v="-1.1673667273507491"/>
    <n v="0.71910404874630862"/>
    <n v="-0.96114136402222416"/>
    <x v="5"/>
    <n v="0.67817759618222617"/>
    <x v="2"/>
  </r>
  <r>
    <s v="b859c51d06932c173aa231d28325ff33e40f279e"/>
    <s v="acf486ae0ad3ea46067a5d0213531a3bb61e731c"/>
    <s v="PREPAGADO"/>
    <s v="a7dd55b98ce047d2fdb9afbcfc3cfad027700d30"/>
    <n v="83"/>
    <s v="CAPTUR"/>
    <n v="2021"/>
    <s v="CAPTUR"/>
    <s v="2e892f86d188d01ec5691b7918003dc271108083"/>
    <s v="NUEVO"/>
    <n v="72"/>
    <d v="2020-01-06T00:00:00"/>
    <d v="2026-06-01T00:00:00"/>
    <d v="2021-09-28T00:00:00"/>
    <n v="70990000"/>
    <n v="35495000"/>
    <n v="35495000"/>
    <n v="943800"/>
    <s v="2141bd06ec949dc96e6cd2fa75a8353e56eae24c"/>
    <n v="-0.36528329545533961"/>
    <n v="-0.85216124758390532"/>
    <n v="-0.18575632502509701"/>
    <n v="2.7630017083133991"/>
    <n v="0.97255557088134947"/>
    <x v="1"/>
    <n v="0.5"/>
    <x v="4"/>
  </r>
  <r>
    <s v="cb060a3a2ae9d77203b89212443b7472d37c33c3"/>
    <s v="bcc8e0e99b41d764143979e1536a13d7039694cd"/>
    <s v="PREPAGADO"/>
    <s v="30c7c4d76d30bc37a7d13b4c95a2ac93f65f85d1"/>
    <n v="59"/>
    <s v="LOGAN"/>
    <n v="2018"/>
    <s v="NUEVO LOGAN"/>
    <m/>
    <s v="NUEVO"/>
    <n v="24"/>
    <d v="2017-11-08T00:00:00"/>
    <d v="2019-08-11T00:00:00"/>
    <d v="2018-08-01T00:00:00"/>
    <n v="38670000"/>
    <n v="6670000"/>
    <n v="32000000"/>
    <n v="335442"/>
    <s v="d5e3c217d8ea2998bad4e657513b99b45ba38544"/>
    <n v="1.1992397407946209"/>
    <n v="-2.1970067568974638"/>
    <n v="-0.1462340800337556"/>
    <n v="-0.54688628850953191"/>
    <n v="1.5139907126543499"/>
    <x v="2"/>
    <n v="0.2"/>
    <x v="3"/>
  </r>
  <r>
    <s v="8554503849c9709a8400167fc21fec73b8cdd888"/>
    <s v="617571447108b9920f1ba30728c01d0978394809"/>
    <s v="PREPAGADO"/>
    <s v="a65c60e59165d9af643419b26154ffd93f642835"/>
    <n v="246"/>
    <s v="SANDERO"/>
    <n v="2019"/>
    <s v="NUEVO SANDERO"/>
    <m/>
    <s v="NUEVO"/>
    <n v="48"/>
    <d v="2018-04-23T00:00:00"/>
    <d v="2022-04-23T00:00:00"/>
    <d v="2020-08-26T00:00:00"/>
    <n v="33780000"/>
    <n v="10780000"/>
    <n v="23000000"/>
    <n v="305023"/>
    <s v="f1460623c17c08451d00fb38742b8e09eea4ea70"/>
    <n v="0.73837248980626058"/>
    <n v="-1.5948775216330029"/>
    <n v="-1.008656892438814"/>
    <n v="-0.34292813015745272"/>
    <n v="2.210121609219637"/>
    <x v="5"/>
    <n v="0.31912374185908821"/>
    <x v="1"/>
  </r>
  <r>
    <s v="62701213e398f110cd7cb4f1e85aee7d37700109"/>
    <s v="89e5807570e9bc0d8247d301b3a8032e6fbfa971"/>
    <s v="PREPAGADO"/>
    <s v="a7dd55b98ce047d2fdb9afbcfc3cfad027700d30"/>
    <n v="38"/>
    <s v="DUSTER"/>
    <n v="2021"/>
    <s v="DUSTER"/>
    <s v="2e892f86d188d01ec5691b7918003dc271108083"/>
    <s v="NUEVO"/>
    <n v="72"/>
    <d v="2020-01-12T00:00:00"/>
    <d v="2026-12-01T00:00:00"/>
    <d v="2021-11-19T00:00:00"/>
    <n v="72905750"/>
    <n v="36452875"/>
    <n v="36452875"/>
    <n v="935063"/>
    <s v="5e3c98b1bb0855a93259aebb90f7fa3ff5c1c2d8"/>
    <n v="0.1804805543992978"/>
    <n v="-0.85216124758390532"/>
    <n v="0.24898836987965761"/>
    <n v="-3.8040704113064872E-2"/>
    <n v="1.3592949578620639"/>
    <x v="1"/>
    <n v="0.5"/>
    <x v="4"/>
  </r>
  <r>
    <s v="3f3d38334476db39ce5e66fc50a0c17427186123"/>
    <s v="d322821801007abe0dfe089a59fb86f7a002008c"/>
    <s v="PREPAGADO"/>
    <s v="4db898134df57de25ee14fc3156c0fe345e0de51"/>
    <n v="236"/>
    <s v="SANDERO"/>
    <n v="2019"/>
    <s v="NUEVO SANDERO"/>
    <m/>
    <s v="NUEVO"/>
    <n v="48"/>
    <d v="2018-10-24T00:00:00"/>
    <d v="2022-10-24T00:00:00"/>
    <d v="2019-10-08T00:00:00"/>
    <n v="34800000"/>
    <n v="24800000"/>
    <n v="10000000"/>
    <n v="734954"/>
    <s v="836e35949d4d7e7bd1fb1201ecaf8e1cf35ef2e0"/>
    <n v="-1.3568814437906571E-2"/>
    <n v="2.0998789930444069E-2"/>
    <n v="-0.1067118350424142"/>
    <n v="-0.47146581354363543"/>
    <n v="-0.88379348662608126"/>
    <x v="5"/>
    <n v="0.71264367816091956"/>
    <x v="2"/>
  </r>
  <r>
    <s v="d081e5a81c5b62b26b9bf4dee5a957e439fa738d"/>
    <s v="8885ecd1d7abe684cfe79f5d56c868cea6c91587"/>
    <s v="PREPAGADO"/>
    <s v="51b223e24d57bc8c01c5001f8833c44559fa1fc7"/>
    <n v="27"/>
    <s v="SANDERO"/>
    <n v="2018"/>
    <s v="NUEVO SANDERO"/>
    <m/>
    <s v="NUEVO"/>
    <n v="48"/>
    <d v="2017-08-18T00:00:00"/>
    <d v="2021-08-18T00:00:00"/>
    <d v="2017-09-29T00:00:00"/>
    <n v="30890000"/>
    <n v="18472000"/>
    <n v="12418000"/>
    <n v="535333"/>
    <s v="24f9b8051616665ebb91a64a728a398e153b9b51"/>
    <n v="-1.1050965141471809"/>
    <n v="-0.44978170952056568"/>
    <n v="0.52564408481904745"/>
    <n v="-0.53880576040870409"/>
    <n v="-1.11583711881451"/>
    <x v="5"/>
    <n v="0.59799287795403044"/>
    <x v="4"/>
  </r>
  <r>
    <s v="30a76499b03584aa8c2cd9340c20340ea4ed5e8c"/>
    <s v="5240fd0c19ea5bd26f583976f3989253f014960d"/>
    <s v="PREPAGADO"/>
    <s v="44f5f8de4291a4a16492fe0b13036cffd8ffdb43"/>
    <n v="38"/>
    <s v="CAPTUR"/>
    <n v="2021"/>
    <s v="CAPTUR"/>
    <s v="2e892f86d188d01ec5691b7918003dc271108083"/>
    <s v="NUEVO"/>
    <n v="84"/>
    <d v="2020-06-07T00:00:00"/>
    <d v="2027-07-06T00:00:00"/>
    <d v="2021-03-04T00:00:00"/>
    <n v="71890000"/>
    <n v="71890000"/>
    <n v="0"/>
    <n v="1572251"/>
    <s v="f2b6d61f97ec8f1fe44ff1e2d5c5e1ad94b895ba"/>
    <n v="-9.8465413304183499E-2"/>
    <n v="1.2009447865714571"/>
    <n v="0.44659959483636458"/>
    <n v="2.1489798161532279"/>
    <n v="0.27642467431606299"/>
    <x v="0"/>
    <n v="1"/>
    <x v="0"/>
  </r>
  <r>
    <s v="e8dd7575eeadaeddde67d26cdb6bdef64612d8e7"/>
    <s v="55581ce3c67767f04c325df4aab8f0e078da1455"/>
    <s v="PREPAGADO"/>
    <s v="a9dd9d4574440581485e218a3a0d9cc1d747e5e7"/>
    <n v="38"/>
    <s v="CLIO"/>
    <n v="2017"/>
    <s v="CLIO STYLE"/>
    <m/>
    <s v="NUEVO"/>
    <n v="84"/>
    <d v="2017-06-01T00:00:00"/>
    <d v="2024-01-06T00:00:00"/>
    <d v="2017-06-29T00:00:00"/>
    <n v="28990000"/>
    <n v="5990000"/>
    <n v="23000000"/>
    <n v="141021"/>
    <s v="afef47cbdd72b753a5414bbb0d395f4e14f48c9f"/>
    <n v="0.49581077875975499"/>
    <n v="-2.056829534613319"/>
    <n v="0.92086653473246149"/>
    <n v="-0.47695882020052771"/>
    <n v="4.4381042127634142E-2"/>
    <x v="0"/>
    <n v="0.20662297343911692"/>
    <x v="1"/>
  </r>
  <r>
    <s v="aacdd893249f6211f26c9f02f56c0d93330d4706"/>
    <s v="c4ac81f4daf99914db5b71e06de61d8c88e3555e"/>
    <s v="PREPAGADO"/>
    <s v="1dba5f65a4ace50946aaf5539428c8ec727712e3"/>
    <n v="60"/>
    <s v="KWID"/>
    <n v="2020"/>
    <s v="KWID"/>
    <s v="2e892f86d188d01ec5691b7918003dc271108083"/>
    <s v="NUEVO"/>
    <n v="84"/>
    <d v="2020-01-13T00:00:00"/>
    <d v="2027-01-13T00:00:00"/>
    <d v="2020-09-25T00:00:00"/>
    <n v="37070000"/>
    <n v="24000000"/>
    <n v="13070000"/>
    <n v="493960"/>
    <s v="026f2dbff0f657cf8b51a37de1e13584f2ccb0a9"/>
    <n v="-1.153608856356483"/>
    <n v="-0.2468078903322703"/>
    <n v="0.60468857480173022"/>
    <n v="-0.74749354684904412"/>
    <n v="1.978077977031208"/>
    <x v="0"/>
    <n v="0.64742379282438633"/>
    <x v="2"/>
  </r>
  <r>
    <s v="27eee12886ee980b56a2874f696b9bf4fe92231e"/>
    <s v="b78c052391249072f8d46bd6ff1d808aa28cd7e9"/>
    <s v="PREPAGADO"/>
    <s v="30c7c4d76d30bc37a7d13b4c95a2ac93f65f85d1"/>
    <n v="48"/>
    <s v="STEPWAY"/>
    <n v="2018"/>
    <s v="NUEVO STEPWAY"/>
    <m/>
    <s v="NUEVO"/>
    <n v="48"/>
    <d v="2017-02-08T00:00:00"/>
    <d v="2021-08-02T00:00:00"/>
    <d v="2020-01-13T00:00:00"/>
    <n v="47050000"/>
    <n v="17000000"/>
    <n v="30050000"/>
    <n v="511947"/>
    <s v="cafe2aba4c008cb02fee6101be7ab38b6a34f37b"/>
    <n v="0.43517035099812862"/>
    <n v="-1.4216199881944791"/>
    <n v="0.2094661248883162"/>
    <n v="-0.92300423688920541"/>
    <n v="0.27642467431606299"/>
    <x v="5"/>
    <n v="0.36131774707757702"/>
    <x v="1"/>
  </r>
  <r>
    <s v="6de07a137ea95469dae701a0d3f085112dbe5faf"/>
    <s v="6595fdb88e61d215f4b1da5438dc4ddb13eaf0b6"/>
    <s v="PREPAGADO"/>
    <s v="a7dd55b98ce047d2fdb9afbcfc3cfad027700d30"/>
    <n v="61"/>
    <s v="KOLEOS"/>
    <n v="2021"/>
    <s v="KOLEOS"/>
    <s v="2e892f86d188d01ec5691b7918003dc271108083"/>
    <s v="NUEVO"/>
    <n v="72"/>
    <d v="2020-09-22T00:00:00"/>
    <d v="2026-09-22T00:00:00"/>
    <d v="2021-09-21T00:00:00"/>
    <n v="120250900"/>
    <n v="30000000"/>
    <n v="90250900"/>
    <n v="775161"/>
    <s v="d087e61ba1153cd65cef59d4319bb1223fff39d1"/>
    <n v="5.9199698876045093E-2"/>
    <n v="-1.8808561376287309"/>
    <n v="0.36755510485368181"/>
    <n v="1.600791691751843"/>
    <n v="2.0554258544273512"/>
    <x v="1"/>
    <n v="0.24947838228237793"/>
    <x v="1"/>
  </r>
  <r>
    <s v="d393ae87e45a97b955ee86e6c150d8e2bcde6652"/>
    <s v="424357ff775b545138a81f1a511371467a20ffb5"/>
    <s v="PREPAGADO"/>
    <s v="e6fe628ed1ecb4f422ee6848d702f45410650137"/>
    <n v="76"/>
    <s v="LOGAN"/>
    <n v="2018"/>
    <s v="NUEVO LOGAN"/>
    <m/>
    <s v="NUEVO"/>
    <n v="60"/>
    <d v="2017-02-05T00:00:00"/>
    <d v="2022-05-02T00:00:00"/>
    <d v="2020-11-03T00:00:00"/>
    <n v="42300000"/>
    <n v="22000000"/>
    <n v="20300000"/>
    <n v="562046"/>
    <s v="a17e64045ea62e7e0050c926a5eadd4e069e53c5"/>
    <n v="1.502441879602753"/>
    <n v="-0.76964871193227158"/>
    <n v="-0.1162951890079147"/>
    <n v="-0.47427040002404258"/>
    <n v="1.5913385900504931"/>
    <x v="3"/>
    <n v="0.52009456264775411"/>
    <x v="4"/>
  </r>
  <r>
    <s v="3630a39ee903a91a87bc2f728b832035f5c3124e"/>
    <s v="21506c492db3071beedbda086b7f993d4cf9e3c2"/>
    <s v="PREPAGADO"/>
    <s v="4a36b71454b7542c024b3820a81a110bb9b78776"/>
    <n v="-1"/>
    <s v="STEPWAY"/>
    <n v="2020"/>
    <s v="NUEVO STEPWAY"/>
    <s v="2e892f86d188d01ec5691b7918003dc271108083"/>
    <s v="NUEVO"/>
    <n v="36"/>
    <d v="2019-05-14T00:00:00"/>
    <d v="2022-05-14T00:00:00"/>
    <d v="2020-11-17T00:00:00"/>
    <n v="46025000"/>
    <n v="26025000"/>
    <n v="20000000"/>
    <n v="875979"/>
    <s v="deab82c7720b472e8823b17fb90bc42a0f570fff"/>
    <n v="0.87178143088183857"/>
    <n v="-0.58339505843048756"/>
    <n v="-0.95176699210847771"/>
    <n v="1.4231604688095141"/>
    <n v="-0.49705409964536651"/>
    <x v="4"/>
    <n v="0.56545355784899509"/>
    <x v="4"/>
  </r>
  <r>
    <s v="40626028c75be446f404ea20fb2fd65649d4f72b"/>
    <s v="2d4efc8b028662ac5523df5a5bd66c0dbd568dd0"/>
    <s v="PREPAGADO"/>
    <s v="c36079448b08472bbab06f53d78e810b025a3b91"/>
    <n v="220"/>
    <s v="SANDERO"/>
    <n v="2019"/>
    <s v="NUEVO SANDERO"/>
    <m/>
    <s v="NUEVO"/>
    <n v="84"/>
    <d v="2018-05-17T00:00:00"/>
    <d v="2025-05-17T00:00:00"/>
    <d v="2021-12-20T00:00:00"/>
    <n v="32597000"/>
    <n v="32567000"/>
    <n v="30000"/>
    <n v="690825"/>
    <s v="a8f19864c6b90993cde73eb96db636ce464e32e6"/>
    <n v="-0.207618183275111"/>
    <n v="1.1971657160419811"/>
    <n v="1.137059923632831E-3"/>
    <n v="-0.65256941326206208"/>
    <n v="-1.425228628399082"/>
    <x v="0"/>
    <n v="0.99907966990827379"/>
    <x v="0"/>
  </r>
  <r>
    <s v="42104b1ad39e7812c5d746a9ce06aa2258ac27e6"/>
    <s v="5e2b6032d6b9d31058df6f6de3b5b830948f0031"/>
    <s v="PREPAGADO"/>
    <s v="6bf12817a6164c0e4ceb7a01868ef46da7884be8"/>
    <n v="59"/>
    <s v="SANDERO"/>
    <n v="2018"/>
    <s v="NUEVO SANDERO"/>
    <m/>
    <s v="NUEVO"/>
    <n v="84"/>
    <d v="2018-02-26T00:00:00"/>
    <d v="2025-02-26T00:00:00"/>
    <d v="2019-01-16T00:00:00"/>
    <n v="36990000"/>
    <n v="36109489"/>
    <n v="880511"/>
    <n v="877871"/>
    <s v="dab5ce77fbc7f176a43e1ea3adb849113df8a09f"/>
    <n v="-1.1293526852518321"/>
    <n v="1.103200399048333"/>
    <n v="-0.61836543542174505"/>
    <n v="-0.37337166747447942"/>
    <n v="-0.88379348662608126"/>
    <x v="0"/>
    <n v="0.97619597188429308"/>
    <x v="0"/>
  </r>
  <r>
    <s v="b60b47c670b74041917d5f7c4fdc4f9febe4eb75"/>
    <s v="83f4701d4cdbcb5e6174b5b23554d4debdc261de"/>
    <s v="PREPAGADO"/>
    <s v="77a187d9631467b0be64469f0c5f8a6dea1b1f85"/>
    <n v="76"/>
    <s v="STEPWAY"/>
    <n v="2017"/>
    <s v="NUEVO STEPWAY"/>
    <m/>
    <s v="NUEVO"/>
    <n v="48"/>
    <d v="2016-11-23T00:00:00"/>
    <d v="2020-11-23T00:00:00"/>
    <d v="2019-09-05T00:00:00"/>
    <n v="43690000"/>
    <n v="25000000"/>
    <n v="18690000"/>
    <n v="668310"/>
    <s v="2cd1984091944d70e74ea43ee5d47bad1b59be40"/>
    <n v="0.8111410031202122"/>
    <n v="-0.55563803688305102"/>
    <n v="-0.97074079196167584"/>
    <n v="1.46809790991505"/>
    <n v="0.66316406129677774"/>
    <x v="5"/>
    <n v="0.57221332112611578"/>
    <x v="4"/>
  </r>
  <r>
    <s v="eaf100644913319f5ac0214f1827bcb4e1dda246"/>
    <s v="20efcecad2131384d09881a335464f809bd925e6"/>
    <s v="PREPAGADO"/>
    <s v="4db898134df57de25ee14fc3156c0fe345e0de51"/>
    <n v="220"/>
    <s v="STEPWAY"/>
    <n v="2019"/>
    <s v="NUEVO STEPWAY"/>
    <m/>
    <s v="NUEVO"/>
    <n v="72"/>
    <d v="2018-10-18T00:00:00"/>
    <d v="2024-10-18T00:00:00"/>
    <d v="2019-01-15T00:00:00"/>
    <n v="47450000"/>
    <n v="33450000"/>
    <n v="14000000"/>
    <n v="773996"/>
    <s v="e35cd06998e5b136c3a45ddcc0e768cf0a893437"/>
    <n v="0.84752525977718796"/>
    <n v="-1.0582483320010719E-2"/>
    <n v="5.1377144922950549E-2"/>
    <n v="-8.4194572372529225E-2"/>
    <n v="-1.0384892414183671"/>
    <x v="1"/>
    <n v="0.70495258166491048"/>
    <x v="2"/>
  </r>
  <r>
    <s v="c0a4a0060d5c630d0449cb46889690a9eb4c1688"/>
    <s v="cba5dc9b2d334427020b73e1b2b834884fdde6e0"/>
    <s v="PREPAGADO"/>
    <s v="f13ee45a5dc4acc1c11e131518d2b554714f8ee7"/>
    <n v="87"/>
    <s v="DUSTER"/>
    <n v="2019"/>
    <s v="DUSTER"/>
    <s v="2e892f86d188d01ec5691b7918003dc271108083"/>
    <s v="NUEVO"/>
    <n v="72"/>
    <d v="2019-02-20T00:00:00"/>
    <d v="2025-02-20T00:00:00"/>
    <d v="2020-01-24T00:00:00"/>
    <n v="49990000"/>
    <n v="29994000"/>
    <n v="19996000"/>
    <n v="667117"/>
    <s v="bcea55f18d716a78cffe6d51a537622fc3feb487"/>
    <n v="1.029446543062067"/>
    <n v="-0.44154004075283299"/>
    <n v="-0.51094021892200503"/>
    <n v="1.4138479140796589"/>
    <n v="0.81785981608906366"/>
    <x v="1"/>
    <n v="0.6"/>
    <x v="4"/>
  </r>
  <r>
    <s v="dcdaa39b0ce8108c7f08788ecdcebf46a7a07652"/>
    <s v="da5af9c1032bc9786abac8d6d1b01cf292cdd9e8"/>
    <s v="PREPAGADO"/>
    <s v="ac4cf0c7abcdae09914607ba0408545023141170"/>
    <n v="61"/>
    <s v="KWID"/>
    <n v="2021"/>
    <s v="KWID"/>
    <s v="2e892f86d188d01ec5691b7918003dc271108083"/>
    <s v="NUEVO"/>
    <n v="84"/>
    <d v="2020-10-23T00:00:00"/>
    <d v="2027-10-23T00:00:00"/>
    <d v="2020-12-21T00:00:00"/>
    <n v="36490000"/>
    <n v="34490000"/>
    <n v="2000000"/>
    <n v="742552"/>
    <s v="7ff7deeb7eff0b09f4dc8ce4bdcc24fc3c9a3b52"/>
    <n v="-1.4407288855812889E-3"/>
    <n v="0.9758852048608111"/>
    <n v="0.48612183982770601"/>
    <n v="-0.1873396293362222"/>
    <n v="-1.3478807510029389"/>
    <x v="0"/>
    <n v="0.94519046314058641"/>
    <x v="0"/>
  </r>
  <r>
    <s v="15006853f366ceab0fe34bb05c6bc14a336ee330"/>
    <s v="87d7eb5687b3f6d637438767ae1bf1a263b52a28"/>
    <s v="PREPAGADO"/>
    <s v="d42a5de8f4df177aed40c98366cc193eafa30db8"/>
    <n v="38"/>
    <s v="STEPWAY"/>
    <n v="2020"/>
    <s v="NUEVO STEPWAY"/>
    <s v="2e892f86d188d01ec5691b7918003dc271108083"/>
    <s v="NUEVO"/>
    <n v="72"/>
    <d v="2019-07-11T00:00:00"/>
    <d v="2025-11-07T00:00:00"/>
    <d v="2021-02-08T00:00:00"/>
    <n v="48690000"/>
    <n v="24345000"/>
    <n v="24345000"/>
    <n v="600994"/>
    <s v="d32b2544aa3cda758f28d956500fd6e0d7981c8d"/>
    <n v="-0.6442292631588209"/>
    <n v="-0.85216124758390532"/>
    <n v="1.185489993161002E-2"/>
    <n v="-0.49020177884765792"/>
    <n v="-0.49705409964536651"/>
    <x v="1"/>
    <n v="0.5"/>
    <x v="4"/>
  </r>
  <r>
    <s v="6a1674c97be364e88170ef561827b47786c8509c"/>
    <s v="9bb9b93750e9ff983f1d02adee8eb521b53872d3"/>
    <s v="PREPAGADO"/>
    <s v="4db898134df57de25ee14fc3156c0fe345e0de51"/>
    <n v="246"/>
    <s v="SANDERO"/>
    <n v="2019"/>
    <s v="NUEVO SANDERO"/>
    <m/>
    <s v="NUEVO"/>
    <n v="84"/>
    <d v="2018-10-23T00:00:00"/>
    <d v="2025-10-23T00:00:00"/>
    <d v="2021-08-13T00:00:00"/>
    <n v="32490000"/>
    <n v="30865500"/>
    <n v="1624500"/>
    <n v="664551"/>
    <s v="a69f010680fca3bb97470fe907d42f1759ba6938"/>
    <n v="1.2720082541085731"/>
    <n v="0.99563418315592023"/>
    <n v="0.2094661248883162"/>
    <n v="-0.81613123728078651"/>
    <n v="-1.11583711881451"/>
    <x v="0"/>
    <n v="0.95"/>
    <x v="0"/>
  </r>
  <r>
    <s v="75e8c4547dd076a167bcc8fd317082fdfc179104"/>
    <s v="32497cccb35504bfdc56ff1bc146203bb6f67d3d"/>
    <s v="PREPAGADO"/>
    <s v="bdfc2c4e5213ca32db6b95c9f855416362d14198"/>
    <n v="87"/>
    <s v="SANDERO"/>
    <n v="2019"/>
    <s v="NUEVO SANDERO"/>
    <m/>
    <s v="NUEVO"/>
    <n v="84"/>
    <d v="2018-08-21T00:00:00"/>
    <d v="2025-08-21T00:00:00"/>
    <d v="2021-02-10T00:00:00"/>
    <n v="34030000"/>
    <n v="32461389"/>
    <n v="1568611"/>
    <n v="644674"/>
    <s v="bb6b417dfe841dd3bd485a4cfbaf44b16a742455"/>
    <n v="0.45942652210277918"/>
    <n v="1.011669164511952"/>
    <n v="-0.85407302181499556"/>
    <n v="-0.58711766669131737"/>
    <n v="-0.80644560922993824"/>
    <x v="0"/>
    <n v="0.95390505436379669"/>
    <x v="0"/>
  </r>
  <r>
    <s v="75e0833695e5eac64771ebe4133fbafe6993a1e5"/>
    <s v="2dfe9b7f1138d8035bb4242bb5fa42c13a65da99"/>
    <s v="PREPAGADO"/>
    <s v="e796ad9f0cb48948949b06a98904d23b3fbe7f4b"/>
    <n v="62"/>
    <s v="DUSTER"/>
    <n v="2017"/>
    <s v="DUSTER"/>
    <m/>
    <s v="NUEVO"/>
    <n v="84"/>
    <d v="2017-04-01T00:00:00"/>
    <d v="2024-01-04T00:00:00"/>
    <d v="2018-09-26T00:00:00"/>
    <n v="55850000"/>
    <n v="27925000"/>
    <n v="27925000"/>
    <n v="640938"/>
    <s v="2bb3ebcf6b083b546d4159b2607474422f21b69f"/>
    <n v="0.87178143088183857"/>
    <n v="-0.85216124758390532"/>
    <n v="0.92086653473246149"/>
    <n v="-0.3428095575515207"/>
    <n v="0.50846830650449182"/>
    <x v="0"/>
    <n v="0.5"/>
    <x v="4"/>
  </r>
  <r>
    <s v="a944ee9113ee3ac5658f72876e8029aef366a204"/>
    <s v="467742279640f1a49e8e356d8e820548536aa92e"/>
    <s v="PREPAGADO"/>
    <s v="b3cc960809ac18b1b28507ca7118c133e077c8d1"/>
    <n v="60"/>
    <s v="DUSTER"/>
    <n v="2020"/>
    <s v="DUSTER Servicio PÃºblico"/>
    <s v="2e892f86d188d01ec5691b7918003dc271108083"/>
    <s v="NUEVO"/>
    <n v="60"/>
    <d v="2020-01-23T00:00:00"/>
    <d v="2025-01-23T00:00:00"/>
    <d v="2020-05-06T00:00:00"/>
    <n v="60152100"/>
    <n v="52170345"/>
    <n v="7981755"/>
    <n v="1293719"/>
    <s v="d7ba29214e26fca7c43eb9f199a80e049e060e7b"/>
    <n v="0.49581077875975499"/>
    <n v="0.65607970775792468"/>
    <n v="-0.63774872525529858"/>
    <n v="2.0923652239213612E-2"/>
    <n v="-3.2966835268508812E-2"/>
    <x v="3"/>
    <n v="0.8673071264344886"/>
    <x v="0"/>
  </r>
  <r>
    <s v="21e2f0f4ed1d1b9656d1c78dfaece5408202c42b"/>
    <s v="38e7d3050f7857116b3d5f42b74027dc0970cf48"/>
    <s v="PREPAGADO"/>
    <s v="8755282562f500d9f6dcb85211a47e8d88e90dcb"/>
    <n v="49"/>
    <s v="SANDERO"/>
    <n v="2020"/>
    <s v="NUEVO SANDERO"/>
    <s v="2e892f86d188d01ec5691b7918003dc271108083"/>
    <s v="NUEVO"/>
    <n v="84"/>
    <d v="2019-06-20T00:00:00"/>
    <d v="2026-06-20T00:00:00"/>
    <d v="2020-04-28T00:00:00"/>
    <n v="36660350"/>
    <n v="13660350"/>
    <n v="23000000"/>
    <n v="277211"/>
    <s v="f00f1606f9686df6c4f674ed3907718435a75514"/>
    <n v="0.8111410031202122"/>
    <n v="-1.375213858153612"/>
    <n v="-0.54145652994716964"/>
    <n v="-0.59480455697371171"/>
    <n v="-0.26501046745693763"/>
    <x v="0"/>
    <n v="0.37261919212446143"/>
    <x v="1"/>
  </r>
  <r>
    <s v="d4298ff27ead98676b0c8da3db9d55d4cc698c7a"/>
    <s v="226d75a1dd1c22daef5d24c551b09b933effc3da"/>
    <s v="PREPAGADO"/>
    <s v="77a187d9631467b0be64469f0c5f8a6dea1b1f85"/>
    <n v="74"/>
    <s v="SANDERO"/>
    <n v="2017"/>
    <s v="NUEVO SANDERO"/>
    <m/>
    <s v="NUEVO"/>
    <n v="84"/>
    <d v="2016-11-23T00:00:00"/>
    <d v="2023-11-23T00:00:00"/>
    <d v="2019-07-11T00:00:00"/>
    <n v="37940000"/>
    <n v="32940000"/>
    <n v="5000000"/>
    <n v="655005"/>
    <s v="b1d13940ac2dc45119dc332a837f1ce58f553ab6"/>
    <n v="0.73837248980626058"/>
    <n v="0.65979928468548887"/>
    <n v="0.19318216950698361"/>
    <n v="-0.28681880965185619"/>
    <n v="-1.1931849962106531"/>
    <x v="0"/>
    <n v="0.86821296784396418"/>
    <x v="0"/>
  </r>
  <r>
    <s v="a845cf4331ee94df92511f7165527bac120398f7"/>
    <s v="1aa58ccb5c5a69d95f7c8c42bd3fc2137c471302"/>
    <s v="PREPAGADO"/>
    <s v="d19c40609c4807762585bd10be1ea09dc899fb2b"/>
    <n v="60"/>
    <s v="USADOS"/>
    <n v="2018"/>
    <s v="USADOS MM"/>
    <m/>
    <s v="NUEVO"/>
    <n v="60"/>
    <d v="2021-07-30T00:00:00"/>
    <d v="2026-07-30T00:00:00"/>
    <d v="2021-10-04T00:00:00"/>
    <n v="31500000"/>
    <n v="21500000"/>
    <n v="10000000"/>
    <n v="579623"/>
    <s v="002cf26c2c656a51db8195e4bd8bbcee3903d748"/>
    <n v="0.13196821218999669"/>
    <n v="-0.1026146001938525"/>
    <n v="5.1377144922950549E-2"/>
    <n v="-0.10917630198285989"/>
    <n v="-0.57440197704150942"/>
    <x v="3"/>
    <n v="0.68253968253968256"/>
    <x v="2"/>
  </r>
  <r>
    <s v="b4a534aa65201924fc4ca0491ec0d8072c1e71ae"/>
    <s v="648b55a0e0db8532a410e233ccf4b4e3cf199e65"/>
    <s v="PREPAGADO"/>
    <s v="8755282562f500d9f6dcb85211a47e8d88e90dcb"/>
    <n v="74"/>
    <s v="LOGAN"/>
    <n v="2020"/>
    <s v="NUEVO LOGAN"/>
    <s v="2e892f86d188d01ec5691b7918003dc271108083"/>
    <s v="NUEVO"/>
    <n v="84"/>
    <d v="2019-11-07T00:00:00"/>
    <d v="2026-07-11T00:00:00"/>
    <d v="2020-12-07T00:00:00"/>
    <n v="34890000"/>
    <n v="33890000"/>
    <n v="1000000"/>
    <n v="750073"/>
    <s v="cfff2798968beabd4a75557f5efa4642e73d04b9"/>
    <n v="0.362401837684177"/>
    <n v="1.083254558187658"/>
    <n v="0.56516632981038883"/>
    <n v="-0.42382103374926111"/>
    <n v="-0.18766259006079469"/>
    <x v="0"/>
    <n v="0.97133849240470049"/>
    <x v="0"/>
  </r>
  <r>
    <s v="6ff9b7ce3984cb67d315656c10d304c65c449ab5"/>
    <s v="df09522458058761b14701bf7e240cb9b868b9c6"/>
    <s v="PREPAGADO"/>
    <s v="a375b5eac113847c38d3cb785c3aaad6fe7a6159"/>
    <n v="77"/>
    <s v="STEPWAY"/>
    <n v="2019"/>
    <s v="NUEVO STEPWAY"/>
    <m/>
    <s v="NUEVO"/>
    <n v="84"/>
    <d v="2018-12-19T00:00:00"/>
    <d v="2025-12-19T00:00:00"/>
    <d v="2019-12-27T00:00:00"/>
    <n v="43190000"/>
    <n v="21595000"/>
    <n v="21595000"/>
    <n v="477249"/>
    <s v="aea3b8863079bcc72088cb985b532db5b7f010f7"/>
    <n v="0.5200669498644056"/>
    <n v="-0.85216124758390532"/>
    <n v="0.4070773498450232"/>
    <n v="4.4417125544438232E-2"/>
    <n v="-0.34235834485308059"/>
    <x v="0"/>
    <n v="0.5"/>
    <x v="4"/>
  </r>
  <r>
    <s v="61801f3000c094314633d8b9a116217391a221e6"/>
    <s v="916afa63f9490d010f626f317fb8084722b57a8b"/>
    <s v="PREPAGADO"/>
    <s v="1e37c6928f415c93f35587957257b25f2220204d"/>
    <n v="40"/>
    <s v="CAPTUR"/>
    <n v="2019"/>
    <s v="CAPTUR"/>
    <s v="2e892f86d188d01ec5691b7918003dc271108083"/>
    <s v="NUEVO"/>
    <n v="84"/>
    <d v="2019-02-05T00:00:00"/>
    <d v="2026-05-02T00:00:00"/>
    <d v="2021-04-12T00:00:00"/>
    <n v="65400000"/>
    <n v="58400000"/>
    <n v="7000000"/>
    <n v="1269015"/>
    <s v="6e6ab8d26eb45e4692f58acb34c3521235ffa21e"/>
    <n v="1.453929537393452"/>
    <n v="0.76144196580425383"/>
    <n v="0.32803285986234038"/>
    <n v="0.34191305562211949"/>
    <n v="-0.4197062222492236"/>
    <x v="0"/>
    <n v="0.89296636085626913"/>
    <x v="0"/>
  </r>
  <r>
    <s v="8ba2efd065043c14ecfe815e0f1297294226facb"/>
    <s v="a2ff1acf0d58ee3b777e56e054915e2bf15de52a"/>
    <s v="PREPAGADO"/>
    <s v="8e5a6ec8ecf5a2a4f1b2a3647d59bf4bceeae6a9"/>
    <n v="76"/>
    <s v="LOGAN"/>
    <n v="2018"/>
    <s v="NUEVO LOGAN"/>
    <m/>
    <s v="NUEVO"/>
    <n v="84"/>
    <d v="2018-03-28T00:00:00"/>
    <d v="2025-03-28T00:00:00"/>
    <d v="2019-02-15T00:00:00"/>
    <n v="40460000"/>
    <n v="19460000"/>
    <n v="21000000"/>
    <n v="402910"/>
    <s v="e479a237a33c879450fd7f632a21723886088e64"/>
    <n v="0.27750523881790012"/>
    <n v="-0.93030715199812342"/>
    <n v="-0.28840745194110812"/>
    <n v="-0.83445232292794402"/>
    <n v="-1.3478807510029389"/>
    <x v="0"/>
    <n v="0.48096885813148788"/>
    <x v="4"/>
  </r>
  <r>
    <s v="b32312ab98f48e606e6a81d177998f30f058168d"/>
    <s v="7e1fc586f420852e441362d2029c626a7359c091"/>
    <s v="PREPAGADO"/>
    <s v="2a3e60c914e1d8b9ca472c268ded96a8a63a2957"/>
    <n v="7"/>
    <s v="SANDERO"/>
    <n v="2019"/>
    <s v="NUEVO SANDERO"/>
    <s v="2e892f86d188d01ec5691b7918003dc271108083"/>
    <s v="NUEVO"/>
    <n v="84"/>
    <d v="2019-02-14T00:00:00"/>
    <d v="2026-02-14T00:00:00"/>
    <d v="2021-07-02T00:00:00"/>
    <n v="38500000"/>
    <n v="18500000"/>
    <n v="20000000"/>
    <n v="372708"/>
    <s v="addfb231c73938367f7381eeb262ff07154d72ad"/>
    <n v="1.114343141928344"/>
    <n v="-0.93215239177177667"/>
    <n v="-0.63239081306855727"/>
    <n v="-0.74099553571136212"/>
    <n v="-0.34235834485308059"/>
    <x v="0"/>
    <n v="0.48051948051948051"/>
    <x v="4"/>
  </r>
  <r>
    <s v="75dd8021516aa57cd149f664c7cbb87e48239703"/>
    <s v="b0a5b9d1434485ee8bb74c9632e387aff386079f"/>
    <s v="PREPAGADO"/>
    <s v="436c54f5b94298880918c6dd867e76b0c1e55269"/>
    <n v="236"/>
    <s v="LOGAN"/>
    <n v="2017"/>
    <s v="NUEVO LOGAN"/>
    <m/>
    <s v="NUEVO"/>
    <n v="60"/>
    <d v="2017-11-01T00:00:00"/>
    <d v="2022-01-11T00:00:00"/>
    <d v="2021-07-12T00:00:00"/>
    <n v="37940000"/>
    <n v="17940000"/>
    <n v="20000000"/>
    <n v="445188"/>
    <s v="b522c57b2ad5bc12ca374e891604193e50995d23"/>
    <n v="1.3811610240795"/>
    <n v="-0.96363722097241478"/>
    <n v="-0.5662919134772787"/>
    <n v="7.2425153323804808E-2"/>
    <n v="0.81785981608906366"/>
    <x v="3"/>
    <n v="0.4728518713758566"/>
    <x v="4"/>
  </r>
  <r>
    <s v="384cdb23ee9fd037ccb885133675f7d12a0a8068"/>
    <s v="5476bede5927d2656e256d301c5bef7e79f11a26"/>
    <s v="PREPAGADO"/>
    <s v="30c7c4d76d30bc37a7d13b4c95a2ac93f65f85d1"/>
    <n v="38"/>
    <s v="STEPWAY"/>
    <n v="2018"/>
    <s v="NUEVO STEPWAY"/>
    <m/>
    <s v="NUEVO"/>
    <n v="72"/>
    <d v="2017-07-21T00:00:00"/>
    <d v="2023-07-21T00:00:00"/>
    <d v="2019-11-21T00:00:00"/>
    <n v="42850000"/>
    <n v="22850000"/>
    <n v="20000000"/>
    <n v="544926"/>
    <s v="18e224569796e42fffce1d686835b9656bf0b87b"/>
    <n v="1.017318457509742"/>
    <n v="-0.71560693726085334"/>
    <n v="0.48612183982770601"/>
    <n v="-0.79555320630028348"/>
    <n v="-0.18766259006079469"/>
    <x v="1"/>
    <n v="0.53325554259043173"/>
    <x v="4"/>
  </r>
  <r>
    <s v="876720ebe621781ce7b64281a7956bc233222abf"/>
    <s v="d257e07c4c0c5874da1b5cc054ae430a9215c267"/>
    <s v="PREPAGADO"/>
    <s v="8dc1fa721fa691cdcd12633ddd521c5d79c25d7b"/>
    <n v="236"/>
    <s v="KOLEOS"/>
    <n v="2019"/>
    <s v="KOLEOS"/>
    <m/>
    <s v="NUEVO"/>
    <n v="72"/>
    <d v="2018-02-08T00:00:00"/>
    <d v="2024-08-02T00:00:00"/>
    <d v="2019-10-01T00:00:00"/>
    <n v="114900000"/>
    <n v="57450000"/>
    <n v="57450000"/>
    <n v="1461509"/>
    <s v="836e35949d4d7e7bd1fb1201ecaf8e1cf35ef2e0"/>
    <n v="0.71411631870160996"/>
    <n v="-0.85216124758390532"/>
    <n v="-0.18575632502509701"/>
    <n v="1.895453164013823"/>
    <n v="1.5139907126543499"/>
    <x v="1"/>
    <n v="0.5"/>
    <x v="4"/>
  </r>
  <r>
    <s v="7e26e668579b506a3009dc6501532cf07ca6b126"/>
    <s v="b1e0aa97ac081f342c05aad419e9653e4ed731d6"/>
    <s v="PREPAGADO"/>
    <s v="30c7c4d76d30bc37a7d13b4c95a2ac93f65f85d1"/>
    <n v="49"/>
    <s v="LOGAN"/>
    <n v="2018"/>
    <s v="NUEVO LOGAN"/>
    <m/>
    <s v="NUEVO"/>
    <n v="72"/>
    <d v="2017-07-24T00:00:00"/>
    <d v="2023-07-24T00:00:00"/>
    <d v="2019-07-30T00:00:00"/>
    <n v="40375000"/>
    <n v="22265000"/>
    <n v="18110000"/>
    <n v="530983"/>
    <s v="3a511fa6cc43568fab99dbdb57f653874780a34f"/>
    <n v="0.45942652210277918"/>
    <n v="-0.64087566066339685"/>
    <n v="0.48612183982770601"/>
    <n v="-0.36291006204697213"/>
    <n v="-0.18766259006079469"/>
    <x v="1"/>
    <n v="0.55145510835913314"/>
    <x v="4"/>
  </r>
  <r>
    <s v="0170bf54ecd8649297c274f98599bbedfd98b2f2"/>
    <s v="2f76762db3f489b995cce2cc4220489329a288e3"/>
    <s v="PREPAGADO"/>
    <s v="dbf8e48963fc4f162fe5fdf117a94083f02b1da5"/>
    <n v="61"/>
    <s v="STEPWAY"/>
    <n v="2018"/>
    <s v="NUEVO STEPWAY"/>
    <m/>
    <s v="NUEVO"/>
    <n v="48"/>
    <d v="2017-04-25T00:00:00"/>
    <d v="2021-04-25T00:00:00"/>
    <d v="2020-01-23T00:00:00"/>
    <n v="47420000"/>
    <n v="24920000"/>
    <n v="22500000"/>
    <n v="686578"/>
    <s v="2950d902c8b30585038c8f445df8ff3e2d2365ee"/>
    <n v="-0.32889903879836369"/>
    <n v="-0.74738443183831316"/>
    <n v="-0.41719068724539432"/>
    <n v="-0.41507205154529231"/>
    <n v="-0.34235834485308059"/>
    <x v="5"/>
    <n v="0.52551665963728389"/>
    <x v="4"/>
  </r>
  <r>
    <s v="5625991a583c95ac0d7317b0f2cbe2358f28b128"/>
    <s v="66be45bb0cb14cb3d8a286601dae8e0e9fe87fc1"/>
    <s v="PREPAGADO"/>
    <s v="d70c5ad6d9927086d188b2a0af85d533acdf3336"/>
    <n v="62"/>
    <s v="STEPWAY"/>
    <n v="2021"/>
    <s v="NUEVO STEPWAY PH2"/>
    <s v="2e892f86d188d01ec5691b7918003dc271108083"/>
    <s v="NUEVO"/>
    <n v="60"/>
    <d v="2020-07-30T00:00:00"/>
    <d v="2025-07-30T00:00:00"/>
    <d v="2021-06-01T00:00:00"/>
    <n v="56570000"/>
    <n v="11570000"/>
    <n v="45000000"/>
    <n v="314065"/>
    <s v="e3641dd6fa4340be1e1a0c44a89e0218e2c9b4d8"/>
    <n v="-8.633732775185822E-2"/>
    <n v="-2.06544275230043"/>
    <n v="0.16994387989697479"/>
    <n v="-0.25619073386345592"/>
    <n v="-0.26501046745693763"/>
    <x v="3"/>
    <n v="0.20452536680219197"/>
    <x v="1"/>
  </r>
  <r>
    <s v="37818e0ad43b41fc0ab1000122d77028421d03e7"/>
    <s v="c9a135925457c310f8353d2f607f1de781af1ce0"/>
    <s v="PREPAGADO"/>
    <s v="7d0c257a39e140c6bf1189355194ac49f96d7320"/>
    <n v="61"/>
    <s v="STEPWAY"/>
    <n v="2019"/>
    <s v="NUEVO STEPWAY"/>
    <m/>
    <s v="NUEVO"/>
    <n v="84"/>
    <d v="2018-04-12T00:00:00"/>
    <d v="2025-12-04T00:00:00"/>
    <d v="2019-12-23T00:00:00"/>
    <n v="48751800"/>
    <n v="24375900"/>
    <n v="24375900"/>
    <n v="567026"/>
    <s v="f1cfc4e2d3f8e9e071d8ddbdb5aab1b3ceeb1ef1"/>
    <n v="0.84752525977718796"/>
    <n v="-0.85216124758390532"/>
    <n v="1.185489993161002E-2"/>
    <n v="-0.2199810331234569"/>
    <n v="0.50846830650449182"/>
    <x v="0"/>
    <n v="0.5"/>
    <x v="4"/>
  </r>
  <r>
    <s v="9f88a65bdc325d097b65ee40b28c21acc0bdb02f"/>
    <s v="24d4db6f3c0fb30a7507aced307dc94dd38464df"/>
    <s v="PREPAGADO"/>
    <s v="30c7c4d76d30bc37a7d13b4c95a2ac93f65f85d1"/>
    <n v="60"/>
    <s v="DUSTER"/>
    <n v="2018"/>
    <s v="DUSTER"/>
    <m/>
    <s v="NUEVO"/>
    <n v="48"/>
    <d v="2017-07-17T00:00:00"/>
    <d v="2021-07-17T00:00:00"/>
    <d v="2017-08-09T00:00:00"/>
    <n v="60978000"/>
    <n v="10000000"/>
    <n v="50978000"/>
    <n v="301149"/>
    <s v="002cf26c2c656a51db8195e4bd8bbcee3903d748"/>
    <n v="1.3205205963178741"/>
    <n v="-2.2318748995176918"/>
    <n v="0.2094661248883162"/>
    <n v="-0.51283429388895629"/>
    <n v="0.35377255171220601"/>
    <x v="5"/>
    <n v="0.2"/>
    <x v="3"/>
  </r>
  <r>
    <s v="9f0e9b61f6f07f176aa17ad51bf0562ae3e40891"/>
    <s v="071fb95567eb2b5b408efee62404293975598dc8"/>
    <s v="PREPAGADO"/>
    <s v="b03c331a519e3fb6e210c57f6f7646420773acf4"/>
    <n v="76"/>
    <s v="SANDERO"/>
    <n v="2020"/>
    <s v="NUEVO SANDERO PH2"/>
    <s v="2e892f86d188d01ec5691b7918003dc271108083"/>
    <s v="NUEVO"/>
    <n v="84"/>
    <d v="2020-03-18T00:00:00"/>
    <d v="2027-03-18T00:00:00"/>
    <d v="2021-05-04T00:00:00"/>
    <n v="42990000"/>
    <n v="36990000"/>
    <n v="6000000"/>
    <n v="816408"/>
    <s v="7924337d88e47fbd8bbc9b5a39ff61f133863b20"/>
    <n v="-0.1469777555134846"/>
    <n v="0.6278516856209021"/>
    <n v="0.80229979975843724"/>
    <n v="-0.16255870147981419"/>
    <n v="-1.11583711881451"/>
    <x v="0"/>
    <n v="0.86043265875785069"/>
    <x v="0"/>
  </r>
  <r>
    <s v="0e3ab000da19f301dbaa0762b2717439b65e105a"/>
    <s v="b0669f49bc2c91b9317d1291f6e57c8ef42c6d15"/>
    <s v="PREPAGADO"/>
    <s v="3a0535153a5f5fc7c8dcca47c9a725208db375aa"/>
    <n v="236"/>
    <s v="SANDERO"/>
    <n v="2022"/>
    <s v="NUEVO SANDERO PH2"/>
    <s v="2e892f86d188d01ec5691b7918003dc271108083"/>
    <s v="NUEVO"/>
    <n v="72"/>
    <d v="2021-04-20T00:00:00"/>
    <d v="2027-04-20T00:00:00"/>
    <d v="2021-10-08T00:00:00"/>
    <n v="49950000"/>
    <n v="23950000"/>
    <n v="26000000"/>
    <n v="588610"/>
    <s v="373e0d63cac8bf96eefec2abf3828a28fc0aa41d"/>
    <n v="-1.5417075940308911"/>
    <n v="-0.9364228565932845"/>
    <n v="0.48612183982770601"/>
    <n v="0.33955753488230289"/>
    <n v="-1.3478807510029389"/>
    <x v="1"/>
    <n v="0.4794794794794795"/>
    <x v="4"/>
  </r>
  <r>
    <s v="0fb415cc6c08a5d556f93384af8fb34ca3e7a862"/>
    <s v="28e49d89e8fbb155d28f3c92f6388cf6df7a39ab"/>
    <s v="PREPAGADO"/>
    <s v="5cec3603c7a14573a0da94232ef8fee94127cb96"/>
    <n v="236"/>
    <s v="STEPWAY"/>
    <n v="2019"/>
    <s v="NUEVO STEPWAY"/>
    <m/>
    <s v="NUEVO"/>
    <n v="84"/>
    <d v="2018-12-26T00:00:00"/>
    <d v="2025-12-26T00:00:00"/>
    <d v="2021-03-31T00:00:00"/>
    <n v="46501000"/>
    <n v="23250500"/>
    <n v="23250500"/>
    <n v="515134"/>
    <s v="b522c57b2ad5bc12ca374e891604193e50995d23"/>
    <n v="1.2234959118992721"/>
    <n v="-0.85216124758390532"/>
    <n v="0.32803285986234038"/>
    <n v="-0.45584011805119828"/>
    <n v="1.436642835258207"/>
    <x v="0"/>
    <n v="0.5"/>
    <x v="4"/>
  </r>
  <r>
    <s v="4c42422a824611f30f297326310aceb4649152e9"/>
    <s v="3bd17c643bfc88d88a9e88ddf21e3797f2ea749a"/>
    <s v="PREPAGADO"/>
    <s v="37ef99ca33af13ae5b22df2f9f6a8443ba5f593f"/>
    <n v="60"/>
    <s v="MASTER"/>
    <n v="2019"/>
    <s v="MASTER"/>
    <m/>
    <s v="NUEVO"/>
    <n v="60"/>
    <d v="2018-09-20T00:00:00"/>
    <d v="2023-09-20T00:00:00"/>
    <d v="2021-12-21T00:00:00"/>
    <n v="133344142"/>
    <n v="133344142"/>
    <n v="0"/>
    <n v="2851098"/>
    <s v="e3641dd6fa4340be1e1a0c44a89e0218e2c9b4d8"/>
    <m/>
    <n v="1.2009447865714571"/>
    <n v="-1.031281243495128"/>
    <m/>
    <m/>
    <x v="3"/>
    <n v="1"/>
    <x v="0"/>
  </r>
  <r>
    <s v="d299d1f9a6756acddafa155b1b3870d8e759036d"/>
    <s v="4f47c6e98ba51f4a6f2f868dda70b1c47188ab90"/>
    <s v="PREPAGADO"/>
    <s v="6bf12817a6164c0e4ceb7a01868ef46da7884be8"/>
    <n v="49"/>
    <s v="STEPWAY"/>
    <n v="2018"/>
    <s v="NUEVO STEPWAY"/>
    <m/>
    <s v="NUEVO"/>
    <n v="72"/>
    <d v="2018-02-28T00:00:00"/>
    <d v="2024-02-28T00:00:00"/>
    <d v="2019-01-22T00:00:00"/>
    <n v="47550000"/>
    <n v="43763989"/>
    <n v="3786011"/>
    <n v="1122189"/>
    <s v="f00f1606f9686df6c4f674ed3907718435a75514"/>
    <n v="1.2598801685562471"/>
    <n v="0.87400127323902421"/>
    <n v="-0.56831244873021614"/>
    <n v="8.1469529843461383E-2"/>
    <n v="1.5139907126543499"/>
    <x v="1"/>
    <n v="0.92037831756046262"/>
    <x v="0"/>
  </r>
  <r>
    <s v="ee2d84fffd05395d88237e947e9408317387957e"/>
    <s v="f16b3b66fb5f0c761bc33cc69a3da18ab7853adc"/>
    <s v="PREPAGADO"/>
    <s v="bdfc2c4e5213ca32db6b95c9f855416362d14198"/>
    <n v="87"/>
    <s v="STEPWAY"/>
    <n v="2019"/>
    <s v="NUEVO STEPWAY"/>
    <m/>
    <s v="NUEVO"/>
    <n v="36"/>
    <d v="2018-08-17T00:00:00"/>
    <d v="2021-08-17T00:00:00"/>
    <d v="2019-10-30T00:00:00"/>
    <n v="50140000"/>
    <n v="18700879"/>
    <n v="31439121"/>
    <n v="590986"/>
    <s v="bcea55f18d716a78cffe6d51a537622fc3feb487"/>
    <n v="0.95667802974811544"/>
    <n v="-1.373760001367935"/>
    <n v="-4.3946220790125583"/>
    <n v="-0.44507548452231671"/>
    <n v="0.66316406129677774"/>
    <x v="4"/>
    <n v="0.37297325488631833"/>
    <x v="1"/>
  </r>
  <r>
    <s v="7d8b4a80bc49f06c3fe8173050548fbd797b1e04"/>
    <s v="5b6e49f4eba9b55cf8d5314323f93773608ee913"/>
    <s v="PREPAGADO"/>
    <s v="f92259594cc36db09951704e2e59eef51308995c"/>
    <n v="291"/>
    <s v="DUSTER"/>
    <n v="2020"/>
    <s v="DUSTER"/>
    <s v="2e892f86d188d01ec5691b7918003dc271108083"/>
    <s v="NUEVO"/>
    <n v="72"/>
    <d v="2019-09-23T00:00:00"/>
    <d v="2025-09-23T00:00:00"/>
    <d v="2020-04-24T00:00:00"/>
    <n v="67490000"/>
    <n v="33745000"/>
    <n v="33745000"/>
    <n v="730234"/>
    <s v="c4635272f238ecd586953b535745e7ed186b29b1"/>
    <n v="-1.4810671662692649"/>
    <n v="-0.85216124758390532"/>
    <n v="-0.50193428495582826"/>
    <n v="-0.73490775757838811"/>
    <n v="-1.425228628399082"/>
    <x v="1"/>
    <n v="0.5"/>
    <x v="4"/>
  </r>
  <r>
    <s v="08b69a908b12da2588ea3b1a8f6e480baf7fd68e"/>
    <s v="9b235486ff3c7379fe3397f86263c9da9a5ee426"/>
    <s v="PREPAGADO"/>
    <s v="dbf8e48963fc4f162fe5fdf117a94083f02b1da5"/>
    <n v="38"/>
    <s v="SANDERO"/>
    <n v="2018"/>
    <s v="NUEVO SANDERO"/>
    <m/>
    <s v="NUEVO"/>
    <n v="48"/>
    <d v="2017-11-04T00:00:00"/>
    <d v="2021-04-11T00:00:00"/>
    <d v="2018-12-28T00:00:00"/>
    <n v="31590000"/>
    <n v="24880000"/>
    <n v="6710000"/>
    <n v="689087"/>
    <s v="c3526f071683c463fb194b75b8f6200605fa54f5"/>
    <n v="0.90816568753881444"/>
    <n v="0.32874842764885592"/>
    <n v="-0.32015211434060381"/>
    <n v="0.26522437652111808"/>
    <n v="-0.4197062222492236"/>
    <x v="5"/>
    <n v="0.78759100981323205"/>
    <x v="2"/>
  </r>
  <r>
    <s v="8d941815d80ead8bbbc6c030f532ee984d3a60ac"/>
    <s v="c161456e75f48be5f077f4ded13a415f4b3d3d1b"/>
    <s v="PREPAGADO"/>
    <s v="d42a0e1d5792a438fbe63c928d603c193394d0b9"/>
    <n v="220"/>
    <s v="SANDERO"/>
    <n v="2018"/>
    <s v="NUEVO SANDERO"/>
    <m/>
    <s v="NUEVO"/>
    <n v="84"/>
    <d v="2017-05-12T00:00:00"/>
    <d v="2024-12-05T00:00:00"/>
    <d v="2019-02-28T00:00:00"/>
    <n v="33050000"/>
    <n v="28050000"/>
    <n v="5000000"/>
    <n v="649582"/>
    <s v="e35cd06998e5b136c3a45ddcc0e768cf0a893437"/>
    <n v="0.1804805543992978"/>
    <n v="0.57973267336257239"/>
    <n v="1.158000004680509"/>
    <n v="-0.30553817976960412"/>
    <n v="-0.65174985443765243"/>
    <x v="0"/>
    <n v="0.84871406959152795"/>
    <x v="0"/>
  </r>
  <r>
    <s v="55a7c5ff6b7b9e9115c3a2a8bbbfd725775f2b92"/>
    <s v="0d35d36041c1dceb9c614439e6da809c48321d6c"/>
    <s v="PREPAGADO"/>
    <s v="2c291cdaeb38d6418bab565813b1628137fa515b"/>
    <n v="236"/>
    <s v="SANDERO"/>
    <n v="2018"/>
    <s v="NUEVO SANDERO"/>
    <m/>
    <s v="NUEVO"/>
    <n v="72"/>
    <d v="2017-09-20T00:00:00"/>
    <d v="2023-09-09T00:00:00"/>
    <d v="2019-05-07T00:00:00"/>
    <n v="38870000"/>
    <n v="28870000"/>
    <n v="10000000"/>
    <n v="656904"/>
    <s v="7d39182a25d433f671ee8eb5ca64063c45602e37"/>
    <n v="0.14409629774232199"/>
    <n v="0.14454857656097961"/>
    <n v="0.80229979975843724"/>
    <n v="6.4858412190038559E-2"/>
    <n v="-0.72909773183379534"/>
    <x v="1"/>
    <n v="0.74273218420375609"/>
    <x v="2"/>
  </r>
  <r>
    <s v="1e8e212c6e75c7bd8a27c80613d28619fc31d1d8"/>
    <s v="0bd551dd5c96e3815d0fa5c23ad8d7c379edf9d5"/>
    <s v="PREPAGADO"/>
    <s v="e0a7cd2690d86fdf19c6c709a2bbe5247976edac"/>
    <n v="49"/>
    <s v="SANDERO"/>
    <n v="2019"/>
    <s v="NUEVO SANDERO"/>
    <m/>
    <s v="NUEVO"/>
    <n v="48"/>
    <d v="2018-05-28T00:00:00"/>
    <d v="2022-05-28T00:00:00"/>
    <d v="2019-06-27T00:00:00"/>
    <n v="33780000"/>
    <n v="16000000"/>
    <n v="17780000"/>
    <n v="402043"/>
    <s v="311d5a34f06f568edcf7d0323146d949960aaa0c"/>
    <n v="1.308392510765549"/>
    <n v="-0.96034741516225186"/>
    <n v="-2.086841520812853"/>
    <n v="-0.1723890260214358"/>
    <n v="-0.72909773183379534"/>
    <x v="5"/>
    <n v="0.47365304914150386"/>
    <x v="4"/>
  </r>
  <r>
    <s v="ee1d727f73ddd9a59a2be633155180729c047749"/>
    <s v="cfb26e228a36719b0a9078c93d6a0e7ae7073991"/>
    <s v="PREPAGADO"/>
    <s v="d42a0e1d5792a438fbe63c928d603c193394d0b9"/>
    <n v="236"/>
    <s v="LOGAN"/>
    <n v="2018"/>
    <s v="NUEVO LOGAN"/>
    <m/>
    <s v="NUEVO"/>
    <n v="48"/>
    <d v="2017-11-28T00:00:00"/>
    <d v="2021-11-28T00:00:00"/>
    <d v="2019-01-16T00:00:00"/>
    <n v="32500000"/>
    <n v="20760000"/>
    <n v="11740000"/>
    <n v="627682"/>
    <s v="7a6910423a8f37af5a7024bd938a17975b36dad2"/>
    <n v="1.1992397407946209"/>
    <n v="-0.28234535748909417"/>
    <n v="0.28851061487099899"/>
    <n v="-0.156563856389978"/>
    <n v="1.281947080465921"/>
    <x v="5"/>
    <n v="0.63876923076923076"/>
    <x v="2"/>
  </r>
  <r>
    <s v="38c7b7ece7adcd2bc0a2ddc6e8f4e64b4c3d8cea"/>
    <s v="aa016de315fb38767a15e8e0a753d50637ab6790"/>
    <s v="PREPAGADO"/>
    <s v="436c54f5b94298880918c6dd867e76b0c1e55269"/>
    <n v="38"/>
    <s v="STEPWAY"/>
    <n v="2017"/>
    <s v="NUEVO STEPWAY"/>
    <m/>
    <s v="NUEVO"/>
    <n v="72"/>
    <d v="2017-01-24T00:00:00"/>
    <d v="2023-01-24T00:00:00"/>
    <d v="2020-01-09T00:00:00"/>
    <n v="44302500"/>
    <n v="39321000"/>
    <n v="4981500"/>
    <n v="854052"/>
    <s v="2854a56309d9d7ba374b8dd1b0c978dda4e6c07e"/>
    <n v="0.53219503541673086"/>
    <n v="0.73923053978425801"/>
    <n v="0.17428792793295311"/>
    <n v="-0.2634819949050638"/>
    <n v="-1.0384892414183671"/>
    <x v="1"/>
    <n v="0.88755713560182836"/>
    <x v="0"/>
  </r>
  <r>
    <s v="d8a6bdbb92b782878dac7ed8ff39cda281e624ec"/>
    <s v="1b83907846dbf0b09d68afd5f9e2a87524d793aa"/>
    <s v="PREPAGADO"/>
    <s v="9f06796ad416fdcb9e9ee76712adda8a4fe5f111"/>
    <n v="-1"/>
    <s v="USADOS"/>
    <n v="2018"/>
    <s v="USADOS MM"/>
    <m/>
    <s v="USADO"/>
    <n v="84"/>
    <d v="2020-04-11T00:00:00"/>
    <d v="2027-11-04T00:00:00"/>
    <d v="2021-04-29T00:00:00"/>
    <n v="33000000"/>
    <n v="33000000"/>
    <n v="0"/>
    <n v="788521"/>
    <s v="38b76f83f56a6d4ef19a8a39a7839d83344d0221"/>
    <n v="-1.9176782461529751"/>
    <n v="1.2009447865714571"/>
    <n v="0.92086653473246149"/>
    <n v="-0.87063646708108022"/>
    <n v="-1.811968015379797"/>
    <x v="0"/>
    <n v="1"/>
    <x v="0"/>
  </r>
  <r>
    <s v="3d204412684f54c3d7d9b844daea7637c44301eb"/>
    <s v="88034c8504b684a7d8038dfe07ec9fc223238b51"/>
    <s v="PREPAGADO"/>
    <s v="199c6dec4e012c479e3865ff88b5346ccb60b104"/>
    <n v="220"/>
    <s v="LOGAN"/>
    <n v="2021"/>
    <s v="NUEVO LOGAN PH2"/>
    <s v="2e892f86d188d01ec5691b7918003dc271108083"/>
    <s v="NUEVO"/>
    <n v="84"/>
    <d v="2021-03-31T00:00:00"/>
    <d v="2028-03-31T00:00:00"/>
    <d v="2021-12-28T00:00:00"/>
    <n v="44135000"/>
    <n v="25535000"/>
    <n v="18600000"/>
    <n v="542657"/>
    <s v="9ed459202687afab5e2703e866aa192f2b1cf3cb"/>
    <n v="-1.189993113013458"/>
    <n v="-0.52955355874585286"/>
    <n v="-0.6600232649211939"/>
    <n v="-0.92167662198723754"/>
    <n v="0.97255557088134947"/>
    <x v="0"/>
    <n v="0.5785657641327745"/>
    <x v="4"/>
  </r>
  <r>
    <s v="42e0976e292570fe5e3a09d87fd6e138e5a0e8c8"/>
    <s v="ac54eb67249719e828fb423946030d7522e75220"/>
    <s v="PREPAGADO"/>
    <s v="6effd9726a01d97fb90ac9a7f16ca5cd0d2646e1"/>
    <n v="76"/>
    <s v="OROCH"/>
    <n v="2017"/>
    <s v="OROCH"/>
    <m/>
    <s v="NUEVO"/>
    <n v="24"/>
    <d v="2017-04-05T00:00:00"/>
    <d v="2019-05-04T00:00:00"/>
    <d v="2017-07-19T00:00:00"/>
    <n v="62190000"/>
    <n v="10000000"/>
    <n v="52190000"/>
    <n v="428167"/>
    <s v="8dd2e3893a694ae60c11d740aa9e097857f3681c"/>
    <n v="0.95667802974811544"/>
    <n v="-2.2449984172416428"/>
    <n v="-4.4146365390986242"/>
    <n v="-0.36221040899363499"/>
    <n v="1.823382222238922"/>
    <x v="2"/>
    <n v="0.2"/>
    <x v="3"/>
  </r>
  <r>
    <s v="d92b6d9a2c98d91bd3140d66c06906549c12df67"/>
    <s v="1daaa2350dbfc856d2d951c73c91b5c05ec10fa1"/>
    <s v="PREPAGADO"/>
    <s v="1502741b01e37197f6d539d6980b33f95cc20df4"/>
    <n v="59"/>
    <s v="USADOS"/>
    <n v="2013"/>
    <s v="USADOS MM"/>
    <m/>
    <s v="NUEVO"/>
    <n v="72"/>
    <d v="2017-11-27T00:00:00"/>
    <d v="2023-11-27T00:00:00"/>
    <d v="2021-04-27T00:00:00"/>
    <n v="23500000"/>
    <n v="21150000"/>
    <n v="2350000"/>
    <n v="509914"/>
    <s v="836e35949d4d7e7bd1fb1201ecaf8e1cf35ef2e0"/>
    <n v="0.5200669498644056"/>
    <n v="0.79032357974038436"/>
    <n v="0.6442108197930716"/>
    <n v="-0.76581463249620174"/>
    <n v="1.2045992030697781"/>
    <x v="1"/>
    <n v="0.9"/>
    <x v="0"/>
  </r>
  <r>
    <s v="60ff97a82bf1c623fc2cb4c0267aedf2d821aa7a"/>
    <s v="ef1346a896c40aec8553ec22794c7ffe4a57df84"/>
    <s v="PREPAGADO"/>
    <s v="0066ba80e5327c4090390b2b5755b5e64f6b358d"/>
    <n v="83"/>
    <s v="STEPWAY"/>
    <n v="2018"/>
    <s v="NUEVO STEPWAY"/>
    <m/>
    <s v="NUEVO"/>
    <n v="72"/>
    <d v="2017-10-07T00:00:00"/>
    <d v="2023-07-10T00:00:00"/>
    <d v="2018-03-26T00:00:00"/>
    <n v="42750000"/>
    <n v="15750000"/>
    <n v="27000000"/>
    <n v="395462"/>
    <s v="eae0f4c8e22b747f762f617aece4561bb2921918"/>
    <n v="0.98093420085276606"/>
    <n v="-1.392452309203738"/>
    <n v="0.52564408481904745"/>
    <n v="-0.5521129756170895"/>
    <n v="-0.18766259006079469"/>
    <x v="1"/>
    <n v="0.36842105263157893"/>
    <x v="1"/>
  </r>
  <r>
    <s v="be88ca9d9622b7e0f11e915f18569d74885d2d10"/>
    <s v="0bcddba4a26c3c48f843f320fc2300466a85d650"/>
    <s v="PREPAGADO"/>
    <s v="ed53f7f8aa0a745246ff0c2c0130fd4b0ab746b5"/>
    <n v="60"/>
    <s v="STEPWAY"/>
    <n v="2020"/>
    <s v="NUEVO STEPWAY"/>
    <s v="2e892f86d188d01ec5691b7918003dc271108083"/>
    <s v="NUEVO"/>
    <n v="72"/>
    <d v="2019-07-06T00:00:00"/>
    <d v="2025-06-07T00:00:00"/>
    <d v="2020-05-26T00:00:00"/>
    <n v="47500600"/>
    <n v="23750300"/>
    <n v="23750300"/>
    <n v="584879"/>
    <s v="002cf26c2c656a51db8195e4bd8bbcee3903d748"/>
    <n v="1.138599313032995"/>
    <n v="-0.85216124758390532"/>
    <n v="0.32803285986234038"/>
    <n v="-0.62161308468915022"/>
    <n v="1.281947080465921"/>
    <x v="1"/>
    <n v="0.5"/>
    <x v="4"/>
  </r>
  <r>
    <s v="bf8b6c257e25a5cdee09bcfa8328b9a678017177"/>
    <s v="e7f9a6180a3d476d697a5f53c8b3aee60ecc53ae"/>
    <s v="PREPAGADO"/>
    <s v="e6fe628ed1ecb4f422ee6848d702f45410650137"/>
    <n v="48"/>
    <s v="LOGAN"/>
    <n v="2017"/>
    <s v="NUEVO LOGAN"/>
    <m/>
    <s v="NUEVO"/>
    <n v="84"/>
    <d v="2017-08-05T00:00:00"/>
    <d v="2024-05-08T00:00:00"/>
    <d v="2019-08-20T00:00:00"/>
    <n v="32390000"/>
    <n v="29151000"/>
    <n v="3239000"/>
    <n v="630939"/>
    <s v="cafe2aba4c008cb02fee6101be7ab38b6a34f37b"/>
    <n v="0.68986014759695946"/>
    <n v="0.79032357974038436"/>
    <n v="0.2770832715209377"/>
    <n v="0.1138630015477536"/>
    <n v="-0.72909773183379534"/>
    <x v="0"/>
    <n v="0.9"/>
    <x v="0"/>
  </r>
  <r>
    <s v="7e82003e79683274c851bcf76ea41803e63cdf15"/>
    <s v="b13cfc87ddfee976ebcd460c4f6a8fe4839fc86c"/>
    <s v="PREPAGADO"/>
    <s v="cc432eef280b9b0f7eec3ec1104a5239c956a8aa"/>
    <n v="38"/>
    <s v="KWID"/>
    <n v="2021"/>
    <s v="KWID"/>
    <s v="2e892f86d188d01ec5691b7918003dc271108083"/>
    <s v="NUEVO"/>
    <n v="72"/>
    <d v="2020-01-07T00:00:00"/>
    <d v="2026-07-01T00:00:00"/>
    <d v="2020-10-19T00:00:00"/>
    <n v="38390000"/>
    <n v="26873000"/>
    <n v="11517000"/>
    <n v="658730"/>
    <s v="edec8b42d27301898d842b4436baadffcaeed7a6"/>
    <n v="0.14409629774232199"/>
    <n v="-3.091883392176074E-2"/>
    <n v="0.44659959483636458"/>
    <n v="2.5371000670541428"/>
    <n v="0.50846830650449182"/>
    <x v="1"/>
    <n v="0.7"/>
    <x v="2"/>
  </r>
  <r>
    <s v="8de03ec3ba850c918ffe16ed320b9f7dc49141e8"/>
    <s v="8e204aedf27fcbfdcf8efd330686d197c5e0a6bb"/>
    <s v="PREPAGADO"/>
    <s v="77a187d9631467b0be64469f0c5f8a6dea1b1f85"/>
    <n v="236"/>
    <s v="SANDERO"/>
    <n v="2017"/>
    <s v="NUEVO SANDERO"/>
    <m/>
    <s v="NUEVO"/>
    <n v="36"/>
    <d v="2017-01-16T00:00:00"/>
    <d v="2020-01-16T00:00:00"/>
    <d v="2019-12-10T00:00:00"/>
    <n v="34540000"/>
    <n v="27352000"/>
    <n v="7188000"/>
    <n v="919151"/>
    <s v="b522c57b2ad5bc12ca374e891604193e50995d23"/>
    <n v="1.0537027141667179"/>
    <n v="0.34641518764217222"/>
    <n v="-0.98993797154356511"/>
    <n v="2.42489956649178E-2"/>
    <n v="1.5913385900504931"/>
    <x v="4"/>
    <n v="0.79189345686160972"/>
    <x v="2"/>
  </r>
  <r>
    <s v="478c4450fa5f7552142e8501efce3f3b30d9a4f0"/>
    <s v="6a35eab4921a0dd09b54416d4f71ec765b9f1ac8"/>
    <s v="PREPAGADO"/>
    <s v="44f5f8de4291a4a16492fe0b13036cffd8ffdb43"/>
    <n v="74"/>
    <s v="SANDERO"/>
    <n v="2020"/>
    <s v="NUEVO SANDERO PH2"/>
    <s v="2e892f86d188d01ec5691b7918003dc271108083"/>
    <s v="NUEVO"/>
    <n v="84"/>
    <d v="2020-05-26T00:00:00"/>
    <d v="2027-05-26T00:00:00"/>
    <d v="2020-12-21T00:00:00"/>
    <n v="41883749"/>
    <n v="37694284"/>
    <n v="4189465"/>
    <n v="865465"/>
    <s v="28b0c6e43cc5ec67e977aa1c0cce8b1a5eb36ce2"/>
    <n v="0.14409629774232199"/>
    <n v="0.7902167081760535"/>
    <n v="0.13042163490563341"/>
    <n v="8.0044999053649785E-2"/>
    <n v="-0.88379348662608126"/>
    <x v="0"/>
    <n v="0.89997397319900851"/>
    <x v="0"/>
  </r>
  <r>
    <s v="acd35eb2a1372bd4f82daaff765ee01d6507ac36"/>
    <s v="63ee1b5ad31429757498481787e07a06e3cb0800"/>
    <s v="PREPAGADO"/>
    <s v="f13ee45a5dc4acc1c11e131518d2b554714f8ee7"/>
    <n v="61"/>
    <s v="KOLEOS"/>
    <n v="2019"/>
    <s v="KOLEOS"/>
    <s v="2e892f86d188d01ec5691b7918003dc271108083"/>
    <s v="NUEVO"/>
    <n v="60"/>
    <d v="2019-07-03T00:00:00"/>
    <d v="2024-03-07T00:00:00"/>
    <d v="2019-12-10T00:00:00"/>
    <n v="111888000"/>
    <n v="80000000"/>
    <n v="31888000"/>
    <n v="2028320"/>
    <s v="f1cfc4e2d3f8e9e071d8ddbdb5aab1b3ceeb1ef1"/>
    <n v="1.2477520830039219"/>
    <n v="3.0677283047465281E-2"/>
    <n v="-0.24105063328064311"/>
    <n v="0.1404152995871123"/>
    <n v="1.3592949578620639"/>
    <x v="3"/>
    <n v="0.71500071500071505"/>
    <x v="2"/>
  </r>
  <r>
    <s v="c86ac0d1dd960784589cca76ed20a007555610d4"/>
    <s v="ff90ccd367fa6370a968f0da25fc8bd21bd290b9"/>
    <s v="PREPAGADO"/>
    <s v="a8589e7347004a92aacdd0b4349a17c465529c37"/>
    <n v="62"/>
    <s v="STEPWAY"/>
    <n v="2018"/>
    <s v="NUEVO STEPWAY"/>
    <m/>
    <s v="NUEVO"/>
    <n v="84"/>
    <d v="2017-10-13T00:00:00"/>
    <d v="2024-10-13T00:00:00"/>
    <d v="2020-03-25T00:00:00"/>
    <n v="47157600"/>
    <n v="20000000"/>
    <n v="27157600"/>
    <n v="471507"/>
    <s v="f99cba83470b6744b02cb8a0d0c03e84221970cc"/>
    <n v="0.44729843655045393"/>
    <n v="-1.1637825292027839"/>
    <n v="1.395133474628558"/>
    <n v="-0.84075218754150738"/>
    <n v="-1.3478807510029389"/>
    <x v="0"/>
    <n v="0.42410979354335249"/>
    <x v="4"/>
  </r>
  <r>
    <s v="61daa8b21152789223a474428ab4b03d5b00fe5b"/>
    <s v="57d8a05282c925f8914547d12ba2aa3371231bf6"/>
    <s v="PREPAGADO"/>
    <s v="f92259594cc36db09951704e2e59eef51308995c"/>
    <n v="220"/>
    <s v="SANDERO"/>
    <n v="2020"/>
    <s v="NUEVO SANDERO"/>
    <s v="2e892f86d188d01ec5691b7918003dc271108083"/>
    <s v="NUEVO"/>
    <n v="72"/>
    <d v="2019-06-09T00:00:00"/>
    <d v="2025-09-06T00:00:00"/>
    <d v="2020-04-20T00:00:00"/>
    <n v="38690000"/>
    <n v="18000000"/>
    <n v="20690000"/>
    <n v="437749"/>
    <s v="d5e3c217d8ea2998bad4e657513b99b45ba38544"/>
    <n v="1.405417195184151"/>
    <n v="-0.99490757045487777"/>
    <n v="0.16994387989697479"/>
    <n v="1.5090853647835061"/>
    <n v="0.97255557088134947"/>
    <x v="1"/>
    <n v="0.46523649521840271"/>
    <x v="4"/>
  </r>
  <r>
    <s v="406bccac9e1fea5cdebeafc461d7f19ec2b44c36"/>
    <s v="e1257981823625401fadd2a339165ae9891dce42"/>
    <s v="PREPAGADO"/>
    <s v="8e5a6ec8ecf5a2a4f1b2a3647d59bf4bceeae6a9"/>
    <n v="38"/>
    <s v="SANDERO"/>
    <n v="2019"/>
    <s v="NUEVO SANDERO"/>
    <m/>
    <s v="NUEVO"/>
    <n v="72"/>
    <d v="2018-06-06T00:00:00"/>
    <d v="2024-06-06T00:00:00"/>
    <d v="2021-11-05T00:00:00"/>
    <n v="36250000"/>
    <n v="20000000"/>
    <n v="16250000"/>
    <n v="454268"/>
    <s v="d1a8b93c71ab09ed858e70067adbb9bb41577875"/>
    <n v="-0.94743140196695275"/>
    <n v="-0.63977096818852308"/>
    <n v="-0.21353176836011251"/>
    <n v="-0.36407836316070391"/>
    <n v="1.436642835258207"/>
    <x v="1"/>
    <n v="0.55172413793103448"/>
    <x v="4"/>
  </r>
  <r>
    <s v="208335fffa2e1d05408526c8e498ef466f83a99f"/>
    <s v="6b2850ddb26d6b8d27e36a03218a12dda8a22cf9"/>
    <s v="PREPAGADO"/>
    <s v="30c7c4d76d30bc37a7d13b4c95a2ac93f65f85d1"/>
    <n v="61"/>
    <s v="STEPWAY"/>
    <n v="2018"/>
    <s v="NUEVO STEPWAY"/>
    <m/>
    <s v="NUEVO"/>
    <n v="72"/>
    <d v="2017-08-16T00:00:00"/>
    <d v="2023-08-16T00:00:00"/>
    <d v="2021-09-03T00:00:00"/>
    <n v="46920000"/>
    <n v="36920000"/>
    <n v="10000000"/>
    <n v="880480"/>
    <s v="c9ac93af7de54e59c26cb0895d1f827e03675192"/>
    <n v="0.65347589093998359"/>
    <n v="0.325793024356895"/>
    <n v="0.48612183982770601"/>
    <n v="-0.35188445261873619"/>
    <n v="-0.72909773183379534"/>
    <x v="1"/>
    <n v="0.78687127024722936"/>
    <x v="2"/>
  </r>
  <r>
    <s v="ecbded0ae92d200a70601f9385997908aa7ed206"/>
    <s v="7dc4f5d67ac42f96e1e0ed1c3c2d9db6cb7cda77"/>
    <s v="PREPAGADO"/>
    <s v="642b591a40681472a369eeb628f4ab91b6c46130"/>
    <n v="51"/>
    <s v="STEPWAY"/>
    <n v="2020"/>
    <s v="NUEVO STEPWAY"/>
    <s v="2e892f86d188d01ec5691b7918003dc271108083"/>
    <s v="NUEVO"/>
    <n v="72"/>
    <d v="2019-06-27T00:00:00"/>
    <d v="2025-06-27T00:00:00"/>
    <d v="2020-06-10T00:00:00"/>
    <n v="44190000"/>
    <n v="22095000"/>
    <n v="22095000"/>
    <n v="544114"/>
    <s v="b53b0bf5f413cb9aab27f8e13ca1e90e2ee4fea7"/>
    <n v="1.065830799719043"/>
    <n v="-0.85216124758390532"/>
    <n v="0.32803285986234038"/>
    <n v="2.6378489967674369E-2"/>
    <n v="0.81785981608906366"/>
    <x v="1"/>
    <n v="0.5"/>
    <x v="4"/>
  </r>
  <r>
    <s v="741f3c94b245b03c6f412fad0aaa485895759ce3"/>
    <s v="cb16ac2189228af852d94e0cc65f4e68482722a5"/>
    <s v="PREPAGADO"/>
    <s v="8e5a6ec8ecf5a2a4f1b2a3647d59bf4bceeae6a9"/>
    <n v="252"/>
    <s v="STEPWAY"/>
    <n v="2019"/>
    <s v="NUEVO STEPWAY"/>
    <m/>
    <s v="NUEVO"/>
    <n v="60"/>
    <d v="2018-04-30T00:00:00"/>
    <d v="2023-04-30T00:00:00"/>
    <d v="2018-06-26T00:00:00"/>
    <n v="49600000"/>
    <n v="34600000"/>
    <n v="15000000"/>
    <n v="873120"/>
    <s v="ba69bef1627113b1efd89b0a85bd7dcd597d357c"/>
    <n v="1.441801451841126"/>
    <n v="-4.0853217957995992E-2"/>
    <n v="-0.31798945709467757"/>
    <n v="-0.21404427118558181"/>
    <n v="0.74051193869292065"/>
    <x v="3"/>
    <n v="0.69758064516129037"/>
    <x v="2"/>
  </r>
  <r>
    <s v="7df148f09dada9218a6211fb6b9c7923905cf0d5"/>
    <s v="71ec37030b6a52e6bfa64b132db41785876be489"/>
    <s v="PREPAGADO"/>
    <s v="b0172f2d8be6898a8279a253de8c69dcba4d0e5d"/>
    <n v="236"/>
    <s v="STEPWAY"/>
    <n v="2019"/>
    <s v="NUEVO STEPWAY"/>
    <s v="2e892f86d188d01ec5691b7918003dc271108083"/>
    <s v="NUEVO"/>
    <n v="48"/>
    <d v="2019-01-31T00:00:00"/>
    <d v="2023-01-31T00:00:00"/>
    <d v="2021-11-05T00:00:00"/>
    <n v="47690000"/>
    <n v="26190000"/>
    <n v="21500000"/>
    <n v="725609"/>
    <s v="373e0d63cac8bf96eefec2abf3828a28fc0aa41d"/>
    <n v="1.1992397407946209"/>
    <n v="-0.65025167953633456"/>
    <n v="-0.36579477419130429"/>
    <n v="8.3581765152492368E-2"/>
    <n v="-0.65174985443765243"/>
    <x v="5"/>
    <n v="0.54917173411616693"/>
    <x v="4"/>
  </r>
  <r>
    <s v="19352948733c536e981b6efc2ac85cd8a90d2f34"/>
    <s v="ed10d176d3ee2f01d66f386936f3f61033b1e5d2"/>
    <s v="PREPAGADO"/>
    <s v="19a062e5fbe4358ac9557d4b14dbbfd53150ca9d"/>
    <n v="236"/>
    <s v="CAPTUR"/>
    <n v="2021"/>
    <s v="CAPTUR"/>
    <s v="2e892f86d188d01ec5691b7918003dc271108083"/>
    <s v="NUEVO"/>
    <n v="72"/>
    <d v="2020-07-27T00:00:00"/>
    <d v="2026-07-27T00:00:00"/>
    <d v="2021-03-12T00:00:00"/>
    <n v="83890000"/>
    <n v="41945000"/>
    <n v="41945000"/>
    <n v="1154301"/>
    <s v="4ad98a5962ecc122ebac8bf722a72154a2140e61"/>
    <n v="-0.1348496699611593"/>
    <n v="-0.85216124758390532"/>
    <n v="0.4070773498450232"/>
    <n v="1.335268711358256"/>
    <n v="0.1217289195237771"/>
    <x v="1"/>
    <n v="0.5"/>
    <x v="4"/>
  </r>
  <r>
    <s v="0905642d9dda388f9272c0973ef9cd4b4cc1c9f0"/>
    <s v="52bec2f327923bac8e832e93279d149d982c35ee"/>
    <s v="PREPAGADO"/>
    <s v="c1e30395230ab6747c4b28fe4256aa099225b503"/>
    <n v="236"/>
    <s v="SANDERO"/>
    <n v="2017"/>
    <s v="NUEVO SANDERO"/>
    <m/>
    <s v="NUEVO"/>
    <n v="72"/>
    <d v="2017-02-16T00:00:00"/>
    <d v="2023-02-16T00:00:00"/>
    <d v="2020-05-22T00:00:00"/>
    <n v="38850000"/>
    <n v="34850000"/>
    <n v="4000000"/>
    <n v="809146"/>
    <s v="2f839d4e329b7e981fba6dfc05564c7eaa27d9f7"/>
    <n v="0.92029377309113969"/>
    <n v="0.77816876924216727"/>
    <n v="1.078955514697826"/>
    <n v="-9.8555382767116409E-2"/>
    <n v="-0.88379348662608126"/>
    <x v="1"/>
    <n v="0.89703989703989706"/>
    <x v="0"/>
  </r>
  <r>
    <s v="838196656af3f1995ef66c6175971870f1e4d466"/>
    <s v="a9c6d1e537b1bce55c825e31f13a5763f8780cc8"/>
    <s v="PREPAGADO"/>
    <s v="58464c00dc8337ea9400e9dbf885ffffcb81c578"/>
    <n v="38"/>
    <s v="KWID"/>
    <n v="2021"/>
    <s v="KWID"/>
    <s v="2e892f86d188d01ec5691b7918003dc271108083"/>
    <s v="NUEVO"/>
    <n v="48"/>
    <d v="2020-10-12T00:00:00"/>
    <d v="2024-12-10T00:00:00"/>
    <d v="2021-09-30T00:00:00"/>
    <n v="41190000"/>
    <n v="26190000"/>
    <n v="15000000"/>
    <n v="753010"/>
    <s v="4ad98a5962ecc122ebac8bf722a72154a2140e61"/>
    <n v="-0.52294840763556816"/>
    <n v="-0.29439828273324992"/>
    <n v="-0.38336754998180411"/>
    <n v="-0.43847790226698707"/>
    <n v="0.35377255171220601"/>
    <x v="5"/>
    <n v="0.63583394027676621"/>
    <x v="2"/>
  </r>
  <r>
    <s v="b26cd77641ba9a83f72f6ac4703a54b36c6187fe"/>
    <s v="39a9bd1f96074967ad40bd095586a9678f8376ef"/>
    <s v="PREPAGADO"/>
    <s v="8e1d47a30cc0417d3cca54bd2f30d9b5caa2e6b1"/>
    <n v="62"/>
    <s v="SANDERO"/>
    <n v="2018"/>
    <s v="NUEVO SANDERO"/>
    <m/>
    <s v="NUEVO"/>
    <n v="84"/>
    <d v="2018-06-29T00:00:00"/>
    <d v="2025-06-29T00:00:00"/>
    <d v="2019-06-26T00:00:00"/>
    <n v="40545700"/>
    <n v="42861589"/>
    <n v="0"/>
    <n v="821717"/>
    <s v="5ff736dd5fe05d193ce7c5ec63ce711d264e48d3"/>
    <n v="1.2962644252132229"/>
    <n v="1.435483377856551"/>
    <n v="-0.19939485893793449"/>
    <n v="0.79481859041299108"/>
    <n v="2.210121609219637"/>
    <x v="0"/>
    <n v="1.0571179927834518"/>
    <x v="0"/>
  </r>
  <r>
    <s v="0dd5b2c6ffcb906f8941c8812108402b7a2851d4"/>
    <s v="1062e2e6ec1903e8ed9f799b3740bf8b951cb3fb"/>
    <s v="PREPAGADO"/>
    <s v="13be1295dd7aef89150dea4918c052b05e10de48"/>
    <n v="38"/>
    <s v="USADOS"/>
    <n v="2017"/>
    <s v="USADOS MM"/>
    <m/>
    <s v="USADO"/>
    <n v="72"/>
    <d v="2018-10-22T00:00:00"/>
    <d v="2024-10-22T00:00:00"/>
    <d v="2021-12-23T00:00:00"/>
    <n v="26256000"/>
    <n v="23630400"/>
    <n v="2625600"/>
    <n v="540776"/>
    <s v="d32b2544aa3cda758f28d956500fd6e0d7981c8d"/>
    <n v="1.017318457509742"/>
    <n v="0.79032357974038436"/>
    <n v="-0.1067118350424142"/>
    <n v="-0.67835899654024034"/>
    <n v="-0.88379348662608126"/>
    <x v="1"/>
    <n v="0.9"/>
    <x v="0"/>
  </r>
  <r>
    <s v="1a7f6cafa62eafc1c19ec950c0349048139747a9"/>
    <s v="77ad98b8fb5dc692212ecac124754b6b6e4084ec"/>
    <s v="PREPAGADO"/>
    <s v="1502741b01e37197f6d539d6980b33f95cc20df4"/>
    <n v="49"/>
    <s v="USADOS"/>
    <n v="2013"/>
    <s v="USADOS MM"/>
    <m/>
    <s v="USADO"/>
    <n v="60"/>
    <d v="2017-08-08T00:00:00"/>
    <d v="2022-08-08T00:00:00"/>
    <d v="2020-07-01T00:00:00"/>
    <n v="18500000"/>
    <n v="16650000"/>
    <n v="1850000"/>
    <n v="447454"/>
    <s v="44b2f4676298044cd44793ce40e6eac1d18ef4db"/>
    <n v="1.1022150563760189"/>
    <n v="0.79032357974038436"/>
    <n v="0.72325530977575447"/>
    <n v="-0.68834166489186266"/>
    <n v="-1.11583711881451"/>
    <x v="3"/>
    <n v="0.9"/>
    <x v="0"/>
  </r>
  <r>
    <s v="f317dd96bc163514c04484feb22cfeecad241be7"/>
    <s v="67d21dfd8fef5477ce4b03dae585af50498fcf1f"/>
    <s v="PREPAGADO"/>
    <s v="77a187d9631467b0be64469f0c5f8a6dea1b1f85"/>
    <n v="59"/>
    <s v="LOGAN"/>
    <n v="2017"/>
    <s v="NUEVO LOGAN"/>
    <m/>
    <s v="NUEVO"/>
    <n v="84"/>
    <d v="2016-11-28T00:00:00"/>
    <d v="2023-11-28T00:00:00"/>
    <d v="2021-05-14T00:00:00"/>
    <n v="41690000"/>
    <n v="31690000"/>
    <n v="10000000"/>
    <n v="630115"/>
    <s v="788ba9445aa1c5fb79caf6ad6c79ea948a6391d8"/>
    <n v="0.78688483201556159"/>
    <n v="0.21600545620188991"/>
    <n v="0.19253439991157559"/>
    <n v="0.8968517698962859"/>
    <n v="2.210121609219637"/>
    <x v="0"/>
    <n v="0.76013432477812426"/>
    <x v="2"/>
  </r>
  <r>
    <s v="bff599fe79770c6c0718fa0063030883a445de98"/>
    <s v="9aaa678d0dbe6e068d0eabbd6d72209d6c256593"/>
    <s v="PREPAGADO"/>
    <s v="40caf97a616318873ba6061017861521a8432813"/>
    <n v="15"/>
    <s v="LOGAN"/>
    <n v="2018"/>
    <s v="NUEVO LOGAN"/>
    <m/>
    <s v="NUEVO"/>
    <n v="84"/>
    <d v="2017-10-04T00:00:00"/>
    <d v="2024-04-10T00:00:00"/>
    <d v="2018-06-22T00:00:00"/>
    <n v="38470000"/>
    <n v="29621900"/>
    <n v="8848100"/>
    <n v="665632"/>
    <s v="49e3e3431e014d9c5502f38bae86dc4337782419"/>
    <n v="1.0537027141667179"/>
    <n v="0.25651601085999021"/>
    <n v="0.76277755476709586"/>
    <n v="-0.67538203585999879"/>
    <n v="0.58581618390063472"/>
    <x v="0"/>
    <n v="0.77"/>
    <x v="2"/>
  </r>
  <r>
    <s v="3c679e9b6dd9f88a790f36885d1a26e5b8d585b9"/>
    <s v="1807f19c79911500174fa1e3e95f0e8c0c896689"/>
    <s v="PREPAGADO"/>
    <s v="2f1f55f7d5e4638dee5a1a64ea8954c3ffe4902c"/>
    <n v="27"/>
    <s v="LOGAN"/>
    <n v="2018"/>
    <s v="NUEVO LOGAN"/>
    <m/>
    <s v="NUEVO"/>
    <n v="60"/>
    <d v="2017-08-11T00:00:00"/>
    <d v="2022-11-08T00:00:00"/>
    <d v="2020-03-11T00:00:00"/>
    <n v="44550000"/>
    <n v="19550000"/>
    <n v="25000000"/>
    <n v="498732"/>
    <s v="b6615c3da1221d7669947ef5894b9f69a4ed05a5"/>
    <n v="1.126471227480669"/>
    <n v="-1.103326856700555"/>
    <n v="0.88134428974112011"/>
    <n v="-0.85542000888217462"/>
    <n v="0.74051193869292065"/>
    <x v="3"/>
    <n v="0.4388327721661055"/>
    <x v="4"/>
  </r>
  <r>
    <s v="3b031e7ca8582b9f3c2dc28a6734dc701017ebf3"/>
    <s v="fddb888445002a0ee2cf69be632775cd3c85bb69"/>
    <s v="PREPAGADO"/>
    <s v="93758adf11c46efe844e91612cf2940e4197d07c"/>
    <n v="49"/>
    <s v="SANDERO"/>
    <n v="2020"/>
    <s v="NUEVO SANDERO"/>
    <s v="2e892f86d188d01ec5691b7918003dc271108083"/>
    <s v="NUEVO"/>
    <n v="60"/>
    <d v="2019-07-29T00:00:00"/>
    <d v="2024-07-29T00:00:00"/>
    <d v="2020-10-28T00:00:00"/>
    <n v="38390000"/>
    <n v="31335510"/>
    <n v="7054490"/>
    <n v="794353"/>
    <s v="d1a8b93c71ab09ed858e70067adbb9bb41577875"/>
    <n v="0.78688483201556159"/>
    <n v="0.44639328946863532"/>
    <n v="-0.2434081351943771"/>
    <n v="-0.90718570533225751"/>
    <n v="-0.34235834485308059"/>
    <x v="3"/>
    <n v="0.81624146913258666"/>
    <x v="0"/>
  </r>
  <r>
    <s v="f013de387a455acd843b6cf5c753d834f09a9ecf"/>
    <s v="c4087b5bc73ac552dd537a2e8e9034671984018f"/>
    <s v="PREPAGADO"/>
    <s v="1e37c6928f415c93f35587957257b25f2220204d"/>
    <n v="84"/>
    <s v="SANDERO"/>
    <n v="2020"/>
    <s v="NUEVO SANDERO"/>
    <s v="2e892f86d188d01ec5691b7918003dc271108083"/>
    <s v="NUEVO"/>
    <n v="48"/>
    <d v="2019-04-15T00:00:00"/>
    <d v="2023-04-15T00:00:00"/>
    <d v="2019-06-13T00:00:00"/>
    <n v="37900000"/>
    <n v="7900000"/>
    <n v="30000000"/>
    <n v="354241"/>
    <s v="0b9e5ef7ecdb21c3df2e91f8c180559e4790ebd3"/>
    <n v="0.1077120410853462"/>
    <n v="-2.0493550036481141"/>
    <n v="-1.015723469843266"/>
    <n v="-0.7356817570662354"/>
    <n v="-1.1931849962106531"/>
    <x v="5"/>
    <n v="0.20844327176781002"/>
    <x v="1"/>
  </r>
  <r>
    <s v="70a4a76fd1284313caa6e2bb57178f3d5ec9ca78"/>
    <s v="7fa15994aec14bb902fb707113ae070f20d125b8"/>
    <s v="PREPAGADO"/>
    <s v="82f94b245907520655af6b894fc9eb26f3fbe403"/>
    <n v="236"/>
    <s v="CAPTUR"/>
    <n v="2020"/>
    <s v="CAPTUR"/>
    <s v="2e892f86d188d01ec5691b7918003dc271108083"/>
    <s v="NUEVO"/>
    <n v="72"/>
    <d v="2019-01-11T00:00:00"/>
    <d v="2025-11-01T00:00:00"/>
    <d v="2020-12-07T00:00:00"/>
    <n v="73365000"/>
    <n v="51220000"/>
    <n v="22145000"/>
    <n v="1329060"/>
    <s v="21a5099f22149f87b9360215c5d9ae9acd4fe6fd"/>
    <n v="-0.47443606542626698"/>
    <n v="-3.8502719088476502E-2"/>
    <n v="0.4070773498450232"/>
    <n v="0.44244768978481802"/>
    <n v="0.66316406129677774"/>
    <x v="1"/>
    <n v="0.69815307026511275"/>
    <x v="2"/>
  </r>
  <r>
    <s v="d5084b54f0c0e5d6749e0f53d2a12e5940337771"/>
    <s v="a1cc2e2f35850123d93e4d3f58b5ff190096125e"/>
    <s v="PREPAGADO"/>
    <s v="30c7c4d76d30bc37a7d13b4c95a2ac93f65f85d1"/>
    <n v="220"/>
    <s v="DUSTER"/>
    <n v="2017"/>
    <s v="DUSTER"/>
    <m/>
    <s v="NUEVO"/>
    <n v="24"/>
    <d v="2017-04-08T00:00:00"/>
    <d v="2019-08-04T00:00:00"/>
    <d v="2017-09-04T00:00:00"/>
    <n v="54649800"/>
    <n v="8500000"/>
    <n v="46149800"/>
    <n v="427474"/>
    <s v="a97deec8944cfd22a65b5543b5e7b1fab8e8247a"/>
    <n v="1.3205205963178741"/>
    <n v="-2.266604329987548"/>
    <n v="-0.1462340800337556"/>
    <n v="0.1242164063607505"/>
    <n v="1.5913385900504931"/>
    <x v="2"/>
    <n v="0.2"/>
    <x v="3"/>
  </r>
  <r>
    <s v="f54da24a24bd5d6f1bbde451f36fe48abaefc4ab"/>
    <s v="a825e3e6f3d4250ddbf210ba61f9bf8717876b5d"/>
    <s v="PREPAGADO"/>
    <s v="51b223e24d57bc8c01c5001f8833c44559fa1fc7"/>
    <n v="49"/>
    <s v="LOGAN"/>
    <n v="2018"/>
    <s v="NUEVO LOGAN"/>
    <m/>
    <s v="NUEVO"/>
    <n v="72"/>
    <d v="2017-08-17T00:00:00"/>
    <d v="2023-08-17T00:00:00"/>
    <d v="2017-11-21T00:00:00"/>
    <n v="33130000"/>
    <n v="14000000"/>
    <n v="19130000"/>
    <n v="318554"/>
    <s v="d2d2bc23d15981022aec65b1ffb2993f93c8d625"/>
    <n v="0.93242185864346494"/>
    <n v="-1.170073531170293"/>
    <n v="0.80229979975843724"/>
    <n v="-3.334758543460821E-2"/>
    <n v="0.66316406129677774"/>
    <x v="1"/>
    <n v="0.42257772411711442"/>
    <x v="4"/>
  </r>
  <r>
    <s v="ab7c851b29d6468ebe9b755f17e41175b0b7d27a"/>
    <s v="efb0e2ccde58aaa16ab6645a1ee04a453eeb7c56"/>
    <s v="PREPAGADO"/>
    <s v="8e1d47a30cc0417d3cca54bd2f30d9b5caa2e6b1"/>
    <n v="76"/>
    <s v="SANDERO"/>
    <n v="2019"/>
    <s v="NUEVO SANDERO"/>
    <m/>
    <s v="NUEVO"/>
    <n v="84"/>
    <d v="2018-07-31T00:00:00"/>
    <d v="2025-07-31T00:00:00"/>
    <d v="2020-11-04T00:00:00"/>
    <n v="36390000"/>
    <n v="40029000"/>
    <n v="0"/>
    <n v="763955"/>
    <s v="7924337d88e47fbd8bbc9b5a39ff61f133863b20"/>
    <n v="0.78688483201556159"/>
    <n v="1.6115659934025299"/>
    <n v="-0.25595123104278888"/>
    <n v="-0.22122832732385581"/>
    <n v="-0.1103147126646518"/>
    <x v="0"/>
    <n v="1.1000000000000001"/>
    <x v="0"/>
  </r>
  <r>
    <s v="ef4c7b5228577b67413dfb048ed4d390612b4bc5"/>
    <s v="a5ac782c4cbd49256bab04d66f1d083bb5a26abc"/>
    <s v="PREPAGADO"/>
    <s v="9f06796ad416fdcb9e9ee76712adda8a4fe5f111"/>
    <n v="76"/>
    <s v="USADOS"/>
    <n v="2019"/>
    <s v="USADOS MM"/>
    <m/>
    <s v="USADO"/>
    <n v="84"/>
    <d v="2020-08-27T00:00:00"/>
    <d v="2027-08-27T00:00:00"/>
    <d v="2021-03-18T00:00:00"/>
    <n v="29500000"/>
    <n v="29500000"/>
    <n v="0"/>
    <n v="710960"/>
    <s v="977d2d7691d404ed0e63704ec1471b1a8671ac9d"/>
    <n v="-1.0565841719378799"/>
    <n v="1.2009447865714571"/>
    <n v="1.039433269706485"/>
    <n v="-0.99581296143920561"/>
    <n v="-1.0384892414183671"/>
    <x v="0"/>
    <n v="1"/>
    <x v="0"/>
  </r>
  <r>
    <s v="86e15b19914719aceafb47e10c7d308ea75e732a"/>
    <s v="6f7ebbf1c7fff23783b78302e1e31b29b9eb95df"/>
    <s v="PREPAGADO"/>
    <s v="b03c331a519e3fb6e210c57f6f7646420773acf4"/>
    <n v="27"/>
    <s v="STEPWAY"/>
    <n v="2020"/>
    <s v="NUEVO STEPWAY"/>
    <s v="2e892f86d188d01ec5691b7918003dc271108083"/>
    <s v="NUEVO"/>
    <n v="84"/>
    <d v="2020-01-22T00:00:00"/>
    <d v="2027-01-22T00:00:00"/>
    <d v="2021-07-23T00:00:00"/>
    <n v="49865000"/>
    <n v="29865000"/>
    <n v="20000000"/>
    <n v="586782"/>
    <s v="7c3432678acd67d2308be56e34c36d19376809f3"/>
    <n v="-0.24400243993208681"/>
    <n v="-0.44598675591755321"/>
    <n v="5.1377144922950549E-2"/>
    <n v="-4.4834441470160302E-2"/>
    <n v="0.58581618390063472"/>
    <x v="0"/>
    <n v="0.59891707610548484"/>
    <x v="4"/>
  </r>
  <r>
    <s v="b5000cbcf8b538b883c9afa1957b1db6c46f4869"/>
    <s v="ea674d87041a094737bc2380b08fd06cbecccfcf"/>
    <s v="PREPAGADO"/>
    <s v="b0172f2d8be6898a8279a253de8c69dcba4d0e5d"/>
    <n v="220"/>
    <s v="STEPWAY"/>
    <n v="2019"/>
    <s v="NUEVO STEPWAY"/>
    <s v="2e892f86d188d01ec5691b7918003dc271108083"/>
    <s v="NUEVO"/>
    <n v="72"/>
    <d v="2019-03-18T00:00:00"/>
    <d v="2025-03-18T00:00:00"/>
    <d v="2020-06-12T00:00:00"/>
    <n v="46310350"/>
    <n v="36310350"/>
    <n v="10000000"/>
    <n v="781880"/>
    <s v="28b0c6e43cc5ec67e977aa1c0cce8b1a5eb36ce2"/>
    <n v="1.405417195184151"/>
    <n v="0.31427213816549021"/>
    <n v="5.9031457632668878E-2"/>
    <n v="-0.33519975190937179"/>
    <n v="2.1327737318234941"/>
    <x v="1"/>
    <n v="0.78406554906192671"/>
    <x v="2"/>
  </r>
  <r>
    <s v="ffddbb12c719bf889029821e768109ff04f9e4f4"/>
    <s v="2091275a9e753440be14fb03a1642f8a0f7de83b"/>
    <s v="PREPAGADO"/>
    <s v="30c7c4d76d30bc37a7d13b4c95a2ac93f65f85d1"/>
    <n v="61"/>
    <s v="SANDERO"/>
    <n v="2018"/>
    <s v="NUEVO SANDERO"/>
    <m/>
    <s v="NUEVO"/>
    <n v="84"/>
    <d v="2017-07-24T00:00:00"/>
    <d v="2024-07-24T00:00:00"/>
    <d v="2019-03-28T00:00:00"/>
    <n v="38240000"/>
    <n v="23240000"/>
    <n v="15000000"/>
    <n v="528584"/>
    <s v="c9ac93af7de54e59c26cb0895d1f827e03675192"/>
    <n v="0.20473672550394839"/>
    <n v="-0.40975555403159952"/>
    <n v="0.92086653473246149"/>
    <n v="-2.5127657769073729E-2"/>
    <n v="-0.80644560922993824"/>
    <x v="0"/>
    <n v="0.60774058577405854"/>
    <x v="2"/>
  </r>
  <r>
    <s v="6603f077559e7a37b095ded9da24e23851dedb79"/>
    <s v="88d949b05bbd989da421045e3fc0767738c6203c"/>
    <s v="PREPAGADO"/>
    <s v="2f1f55f7d5e4638dee5a1a64ea8954c3ffe4902c"/>
    <n v="27"/>
    <s v="DUSTER"/>
    <n v="2018"/>
    <s v="DUSTER"/>
    <m/>
    <s v="NUEVO"/>
    <n v="60"/>
    <d v="2018-01-23T00:00:00"/>
    <d v="2023-01-23T00:00:00"/>
    <d v="2021-02-04T00:00:00"/>
    <n v="56990000"/>
    <n v="28990000"/>
    <n v="28000000"/>
    <n v="737703"/>
    <s v="3b4f5e1c3af76293fd1839abaa76e15b66b25b5a"/>
    <n v="1.065830799719043"/>
    <n v="-0.81649578041749338"/>
    <n v="0.84182204474977862"/>
    <n v="-0.61466567590715204"/>
    <n v="-1.0384892414183671"/>
    <x v="3"/>
    <n v="0.50868573433935782"/>
    <x v="4"/>
  </r>
  <r>
    <s v="1ee63157a0288fc37fd0f0b2047b1b4af77bbcd9"/>
    <s v="118573334291ce991affdc32f6198d171d933888"/>
    <s v="PREPAGADO"/>
    <s v="2f1f55f7d5e4638dee5a1a64ea8954c3ffe4902c"/>
    <n v="60"/>
    <s v="DUSTER"/>
    <n v="2018"/>
    <s v="DUSTER"/>
    <m/>
    <s v="NUEVO"/>
    <n v="72"/>
    <d v="2017-12-29T00:00:00"/>
    <d v="2023-12-29T00:00:00"/>
    <d v="2021-11-16T00:00:00"/>
    <n v="62960000"/>
    <n v="47960000"/>
    <n v="15000000"/>
    <n v="1094439"/>
    <s v="d7ba29214e26fca7c43eb9f199a80e049e060e7b"/>
    <n v="1.332648681870199"/>
    <n v="0.22265410955968939"/>
    <n v="0.84182204474977862"/>
    <n v="-0.37179014622251011"/>
    <n v="-3.2966835268508812E-2"/>
    <x v="1"/>
    <n v="0.76175349428208383"/>
    <x v="2"/>
  </r>
  <r>
    <s v="3db4e0e01e60d838676f5c65e333fe30dc8ef996"/>
    <s v="a5718cdc13dac38255fcf2f5a0a4a94a4b96c48c"/>
    <s v="PREPAGADO"/>
    <s v="c28baa502860edb7be310d075797cf62fa51e354"/>
    <n v="46"/>
    <s v="STEPWAY"/>
    <n v="2020"/>
    <s v="NUEVO STEPWAY"/>
    <s v="2e892f86d188d01ec5691b7918003dc271108083"/>
    <s v="NUEVO"/>
    <n v="72"/>
    <d v="2019-11-20T00:00:00"/>
    <d v="2025-11-20T00:00:00"/>
    <d v="2021-05-13T00:00:00"/>
    <n v="43427895"/>
    <n v="12700000"/>
    <n v="30727895"/>
    <n v="312269"/>
    <s v="7e550c4e4136820a2fa73809cb7d39457dab78e5"/>
    <n v="-0.41379563766464073"/>
    <n v="-1.704451693796398"/>
    <n v="0.13042163490563341"/>
    <n v="-0.32557753100363368"/>
    <n v="0.81785981608906366"/>
    <x v="1"/>
    <n v="0.29243876545248165"/>
    <x v="1"/>
  </r>
  <r>
    <s v="edc4b6b08973bf160d39b2e3665aa362add9d39f"/>
    <s v="dc90572f7b6eabfab7e6bd3f4de1265b949e11ed"/>
    <s v="PREPAGADO"/>
    <s v="a7dd55b98ce047d2fdb9afbcfc3cfad027700d30"/>
    <n v="220"/>
    <s v="CAPTUR"/>
    <n v="2021"/>
    <s v="CAPTUR"/>
    <s v="2e892f86d188d01ec5691b7918003dc271108083"/>
    <s v="NUEVO"/>
    <n v="72"/>
    <d v="2021-05-01T00:00:00"/>
    <d v="2027-01-05T00:00:00"/>
    <d v="2021-11-23T00:00:00"/>
    <n v="85290000"/>
    <n v="42645000"/>
    <n v="42645000"/>
    <n v="1093900"/>
    <s v="d5e3c217d8ea2998bad4e657513b99b45ba38544"/>
    <n v="-1.9419344172576249"/>
    <n v="-0.85216124758390532"/>
    <n v="0.24898836987965761"/>
    <n v="2.3709487301691299"/>
    <n v="4.4381042127634142E-2"/>
    <x v="1"/>
    <n v="0.5"/>
    <x v="4"/>
  </r>
  <r>
    <s v="1459bcc3cc2297ca23445ca68daf0d696cf423ec"/>
    <s v="9dab5a22b50196c56a5784ff1811578f16fb1177"/>
    <s v="PREPAGADO"/>
    <s v="717ac4a931a014833e77c82ad9812385e09e88a3"/>
    <n v="38"/>
    <s v="KWID"/>
    <n v="2021"/>
    <s v="KWID"/>
    <s v="2e892f86d188d01ec5691b7918003dc271108083"/>
    <s v="NUEVO"/>
    <n v="28"/>
    <d v="2020-07-09T00:00:00"/>
    <d v="2023-01-07T00:00:00"/>
    <d v="2021-11-09T00:00:00"/>
    <n v="39790000"/>
    <n v="19790000"/>
    <n v="20000000"/>
    <n v="752303"/>
    <s v="5e3c98b1bb0855a93259aebb90f7fa3ff5c1c2d8"/>
    <n v="-0.97168757307160336"/>
    <n v="-0.86299694165710528"/>
    <n v="-4.4146365390986242"/>
    <n v="-1.0207767682483599"/>
    <n v="-0.88379348662608126"/>
    <x v="4"/>
    <n v="0.4973611460165871"/>
    <x v="4"/>
  </r>
  <r>
    <s v="3294deb510da5e7b641b2d7d133e8e7b08a040ec"/>
    <s v="c0b97d044e0e6ca07eb591b3653220c6ce133a0a"/>
    <s v="PREPAGADO"/>
    <s v="a375b5eac113847c38d3cb785c3aaad6fe7a6159"/>
    <n v="236"/>
    <s v="DUSTER"/>
    <n v="2019"/>
    <s v="DUSTER"/>
    <m/>
    <s v="NUEVO"/>
    <n v="84"/>
    <d v="2019-09-01T00:00:00"/>
    <d v="2026-01-09T00:00:00"/>
    <d v="2020-01-21T00:00:00"/>
    <n v="59390000"/>
    <n v="19390000"/>
    <n v="40000000"/>
    <n v="428520"/>
    <s v="373e0d63cac8bf96eefec2abf3828a28fc0aa41d"/>
    <n v="0.87178143088183857"/>
    <n v="-1.564646773159625"/>
    <n v="0.4070773498450232"/>
    <n v="0.64701389576199864"/>
    <n v="-0.88379348662608126"/>
    <x v="0"/>
    <n v="0.32648594039400575"/>
    <x v="1"/>
  </r>
  <r>
    <s v="409405396808a106fdfcdbca53b5f953943e67c3"/>
    <s v="b5ce8b2bc0a539bbe9a9d0fdc8e1c5e5867f6971"/>
    <s v="PREPAGADO"/>
    <s v="de5d6dd81967e9d26f161d3136bf0858066f9ffc"/>
    <n v="61"/>
    <s v="STEPWAY"/>
    <n v="2017"/>
    <s v="NUEVO STEPWAY"/>
    <m/>
    <s v="NUEVO"/>
    <n v="84"/>
    <d v="2017-02-03T00:00:00"/>
    <d v="2024-03-02T00:00:00"/>
    <d v="2018-02-02T00:00:00"/>
    <n v="45720000"/>
    <n v="35720000"/>
    <n v="10000000"/>
    <n v="766922"/>
    <s v="cbe6088db0dee01c759b9198d1e92b40df3e032c"/>
    <n v="-9.8465413304183499E-2"/>
    <n v="0.30282316183157831"/>
    <n v="1.118477759689168"/>
    <n v="-0.61313891876988891"/>
    <n v="-0.34235834485308059"/>
    <x v="0"/>
    <n v="0.78127734033245844"/>
    <x v="2"/>
  </r>
  <r>
    <s v="56e0dfe843a2a39dd562df17c2eba97e0724f655"/>
    <s v="58339ad95389a749e6e5b3a9eb7b23c08a391b59"/>
    <s v="PREPAGADO"/>
    <s v="2f1f55f7d5e4638dee5a1a64ea8954c3ffe4902c"/>
    <n v="84"/>
    <s v="LOGAN"/>
    <n v="2018"/>
    <s v="NUEVO LOGAN"/>
    <m/>
    <s v="NUEVO"/>
    <n v="84"/>
    <d v="2017-11-29T00:00:00"/>
    <d v="2024-11-29T00:00:00"/>
    <d v="2019-10-03T00:00:00"/>
    <n v="38690000"/>
    <n v="34821000"/>
    <n v="3869000"/>
    <n v="767017"/>
    <s v="34ab8ad6b010b41ea39d61114094023703d14b35"/>
    <n v="-1.5417075940308911"/>
    <n v="0.79032357974038436"/>
    <n v="1.434655719619899"/>
    <n v="2.590851429237772E-2"/>
    <n v="-1.3478807510029389"/>
    <x v="0"/>
    <n v="0.9"/>
    <x v="0"/>
  </r>
  <r>
    <s v="bace34f3dfac54d91df88909ef355f78bf2340ae"/>
    <s v="9d186b86aef73bcadfdc8ba4e711ebea8b20686a"/>
    <s v="PREPAGADO"/>
    <s v="c75e0b9163b4fbfcae66d1b3b65d84c20f6b4c9c"/>
    <n v="77"/>
    <s v="DUSTER"/>
    <n v="2018"/>
    <s v="DUSTER"/>
    <m/>
    <s v="NUEVO"/>
    <n v="72"/>
    <d v="2017-06-30T00:00:00"/>
    <d v="2023-06-30T00:00:00"/>
    <d v="2018-06-26T00:00:00"/>
    <n v="66490000"/>
    <n v="33245000"/>
    <n v="33245000"/>
    <n v="846387"/>
    <s v="e749afdb0d86b12b525db3e562c129d1ee93ba33"/>
    <n v="1.2113678263469461"/>
    <n v="-0.85216124758390532"/>
    <n v="0.60468857480173022"/>
    <n v="-7.9788560803538827E-3"/>
    <n v="-0.88379348662608126"/>
    <x v="1"/>
    <n v="0.5"/>
    <x v="4"/>
  </r>
  <r>
    <s v="f87c69d5a53063b61093ccb902b36b1b46a26980"/>
    <s v="576b9437245289b32d62ad397f45b9d4a4d8ee99"/>
    <s v="PREPAGADO"/>
    <s v="e6fe628ed1ecb4f422ee6848d702f45410650137"/>
    <n v="84"/>
    <s v="SANDERO"/>
    <n v="2018"/>
    <s v="NUEVO SANDERO"/>
    <m/>
    <s v="NUEVO"/>
    <n v="84"/>
    <d v="2017-05-31T00:00:00"/>
    <d v="2024-05-31T00:00:00"/>
    <d v="2020-10-16T00:00:00"/>
    <n v="33180000"/>
    <n v="25180000"/>
    <n v="8000000"/>
    <n v="537806"/>
    <s v="0b9e5ef7ecdb21c3df2e91f8c180559e4790ebd3"/>
    <n v="1.284136339660898"/>
    <n v="0.21089968269906981"/>
    <n v="0.10666995133318739"/>
    <n v="-0.36980503004034249"/>
    <n v="0.19907679691992"/>
    <x v="0"/>
    <n v="0.75889089813140442"/>
    <x v="2"/>
  </r>
  <r>
    <s v="0e46c3a98e519d11fb29a5086af168b83414290d"/>
    <s v="2801ef59a4fc143254e868ddc43656950e026759"/>
    <s v="PREPAGADO"/>
    <s v="a77c76312e7298e8d8cbf37d37191bb75af8eded"/>
    <n v="291"/>
    <s v="DUSTER"/>
    <n v="2021"/>
    <s v="DUSTER"/>
    <s v="2e892f86d188d01ec5691b7918003dc271108083"/>
    <s v="NUEVO"/>
    <n v="84"/>
    <d v="2020-07-28T00:00:00"/>
    <d v="2027-07-28T00:00:00"/>
    <d v="2021-08-12T00:00:00"/>
    <n v="53490000"/>
    <n v="53490000"/>
    <n v="0"/>
    <n v="1120485"/>
    <s v="8dd2e3893a694ae60c11d740aa9e097857f3681c"/>
    <n v="-0.65635734871114615"/>
    <n v="1.2009447865714571"/>
    <n v="1.4741779646112401"/>
    <n v="2.2388011476084241E-2"/>
    <n v="0.35377255171220601"/>
    <x v="0"/>
    <n v="1"/>
    <x v="0"/>
  </r>
  <r>
    <s v="e1597fb46a5bd80a02f4694cbd1d12cdb9a3f46e"/>
    <s v="046e0fd7c92dad082a5623e7777f43b97511bd79"/>
    <s v="PREPAGADO"/>
    <s v="dac4926c8971166aacc848a5374cc4b93349c086"/>
    <n v="-1"/>
    <s v="USADOS"/>
    <n v="2020"/>
    <s v="USADOS MM"/>
    <m/>
    <s v="USADO"/>
    <n v="36"/>
    <d v="2020-08-26T00:00:00"/>
    <d v="2023-08-26T00:00:00"/>
    <d v="2021-11-03T00:00:00"/>
    <n v="35000000"/>
    <n v="10000000"/>
    <n v="25000000"/>
    <n v="386421"/>
    <s v="25387f16fe49de4e70fc29c7451836e03f6af6b8"/>
    <n v="-0.75338203312974839"/>
    <n v="-1.732063833650489"/>
    <n v="0.56516632981038883"/>
    <n v="-0.32424991610166581"/>
    <n v="-0.4197062222492236"/>
    <x v="4"/>
    <n v="0.2857142857142857"/>
    <x v="1"/>
  </r>
  <r>
    <s v="f3dd581b3d3d271448c9f3033d167a77b898efdd"/>
    <s v="667237b8c31e722f4819ab126e95ee6a6c32f94e"/>
    <s v="PREPAGADO"/>
    <s v="a77c76312e7298e8d8cbf37d37191bb75af8eded"/>
    <n v="246"/>
    <s v="STEPWAY"/>
    <n v="2021"/>
    <s v="NUEVO STEPWAY PH2"/>
    <s v="2e892f86d188d01ec5691b7918003dc271108083"/>
    <s v="NUEVO"/>
    <n v="84"/>
    <d v="2020-07-13T00:00:00"/>
    <d v="2027-07-13T00:00:00"/>
    <d v="2021-11-26T00:00:00"/>
    <n v="52250000"/>
    <n v="39250000"/>
    <n v="13000000"/>
    <n v="839767"/>
    <s v="a69f010680fca3bb97470fe907d42f1759ba6938"/>
    <n v="-1.3234020540890361"/>
    <n v="0.17930350641759241"/>
    <n v="0.4070773498450232"/>
    <n v="-0.55658252394605479"/>
    <n v="-1.270532873606796"/>
    <x v="0"/>
    <n v="0.75119617224880386"/>
    <x v="2"/>
  </r>
  <r>
    <s v="eb6f78a9726e9981b5996bfc59c48b1afffe2cce"/>
    <s v="2c883f697c4c7678ef73787439831a76a5cca168"/>
    <s v="PREPAGADO"/>
    <s v="717ac4a931a014833e77c82ad9812385e09e88a3"/>
    <n v="48"/>
    <s v="SANDERO"/>
    <n v="2021"/>
    <s v="NUEVO SANDERO PH2"/>
    <s v="2e892f86d188d01ec5691b7918003dc271108083"/>
    <s v="NUEVO"/>
    <n v="27"/>
    <d v="2020-09-28T00:00:00"/>
    <d v="2022-12-28T00:00:00"/>
    <d v="2021-02-11T00:00:00"/>
    <n v="47490000"/>
    <n v="10490000"/>
    <n v="37000000"/>
    <n v="412646"/>
    <s v="33a4a5fc270bf1ce3ae20561056b2ba805df815d"/>
    <n v="9.5583955533020917E-2"/>
    <n v="-1.998251813291605"/>
    <n v="-4.4146365390986242"/>
    <n v="-0.1429508250889242"/>
    <n v="0.97255557088134947"/>
    <x v="4"/>
    <n v="0.22088860812802696"/>
    <x v="1"/>
  </r>
  <r>
    <s v="4886e0473793c6f6c2b84261cb9b899c6a81a814"/>
    <s v="0d1fe9802b023a5b473ae536bb7a184484bd0ccf"/>
    <s v="PREPAGADO"/>
    <s v="5cec3603c7a14573a0da94232ef8fee94127cb96"/>
    <n v="220"/>
    <s v="KOLEOS"/>
    <n v="2019"/>
    <s v="KOLEOS"/>
    <m/>
    <s v="NUEVO"/>
    <n v="84"/>
    <d v="2019-09-01T00:00:00"/>
    <d v="2026-01-09T00:00:00"/>
    <d v="2019-12-18T00:00:00"/>
    <n v="109662000"/>
    <n v="54831000"/>
    <n v="54831000"/>
    <n v="1214826"/>
    <s v="e35cd06998e5b136c3a45ddcc0e768cf0a893437"/>
    <n v="0.95667802974811544"/>
    <n v="-0.85216124758390532"/>
    <n v="0.32803285986234038"/>
    <n v="0.1736056721363107"/>
    <n v="0.1217289195237771"/>
    <x v="0"/>
    <n v="0.5"/>
    <x v="4"/>
  </r>
  <r>
    <s v="5fa56d5b07f885be542233307cde3ff67e7c8e1b"/>
    <s v="3e9a871978a38c05b9eae2d3cb214cc6a1dcb302"/>
    <s v="PREPAGADO"/>
    <s v="d70c5ad6d9927086d188b2a0af85d533acdf3336"/>
    <n v="291"/>
    <s v="LOGAN"/>
    <n v="2021"/>
    <s v="NUEVO LOGAN PH2"/>
    <s v="2e892f86d188d01ec5691b7918003dc271108083"/>
    <s v="NUEVO"/>
    <n v="72"/>
    <d v="2020-04-11T00:00:00"/>
    <d v="2026-11-04T00:00:00"/>
    <d v="2021-11-02T00:00:00"/>
    <n v="43390000"/>
    <n v="39051000"/>
    <n v="4339000"/>
    <n v="905406"/>
    <s v="c4635272f238ecd586953b535745e7ed186b29b1"/>
    <n v="-0.47443606542626698"/>
    <n v="0.79032357974038436"/>
    <n v="0.36755510485368181"/>
    <n v="-0.31596559911338579"/>
    <n v="-1.425228628399082"/>
    <x v="1"/>
    <n v="0.9"/>
    <x v="0"/>
  </r>
  <r>
    <s v="cde9438a88b04181a76b9d0399019862cddbb821"/>
    <s v="d47b8b0ad38f5426d5b6e1b71613870b5254d3ec"/>
    <s v="PREPAGADO"/>
    <s v="310778d9d7ff8bd657b127d2b19096397041abce"/>
    <n v="7"/>
    <s v="DUSTER"/>
    <n v="2021"/>
    <s v="DUSTER"/>
    <s v="2e892f86d188d01ec5691b7918003dc271108083"/>
    <s v="NUEVO"/>
    <n v="60"/>
    <d v="2020-02-24T00:00:00"/>
    <d v="2025-02-24T00:00:00"/>
    <d v="2020-06-05T00:00:00"/>
    <n v="59750000"/>
    <n v="20060000"/>
    <n v="39690000"/>
    <n v="527263"/>
    <s v="addfb231c73938367f7381eeb262ff07154d72ad"/>
    <n v="-0.36528329545533961"/>
    <n v="-1.526679598219383"/>
    <n v="-0.38336754998180411"/>
    <n v="-0.11183153178679579"/>
    <n v="-0.49705409964536651"/>
    <x v="3"/>
    <n v="0.33573221757322175"/>
    <x v="1"/>
  </r>
  <r>
    <s v="d45f7d329ffe6ce9f5353094025b1a2dd097be04"/>
    <s v="0aa44f4ef83a300dfe049eff6e3cd44c47205ae8"/>
    <s v="PREPAGADO"/>
    <s v="ce23929e9cd9c3a99b6a4b3d2d373e3cd2a07e5e"/>
    <n v="-1"/>
    <s v="DUSTER"/>
    <n v="2019"/>
    <s v="DUSTER"/>
    <m/>
    <s v="NUEVO"/>
    <n v="60"/>
    <d v="2018-03-22T00:00:00"/>
    <d v="2023-03-22T00:00:00"/>
    <d v="2019-08-14T00:00:00"/>
    <n v="58009009"/>
    <n v="52009009"/>
    <n v="6000000"/>
    <n v="1250586"/>
    <s v="6339488c1c6a5745f3183cb6e36744fecac11d61"/>
    <n v="-1.7721412195250721"/>
    <n v="0.77623019767261281"/>
    <n v="-4.1549138390490889E-2"/>
    <n v="-0.13712359138046151"/>
    <n v="-1.1931849962106531"/>
    <x v="3"/>
    <n v="0.89656779001344433"/>
    <x v="0"/>
  </r>
  <r>
    <s v="86bf0caeef32481d93be596f3274134eba592ffc"/>
    <s v="26c0c6c693a2238a3adc127b344d014d6cf79a8d"/>
    <s v="PREPAGADO"/>
    <s v="13be1295dd7aef89150dea4918c052b05e10de48"/>
    <n v="38"/>
    <s v="USADOS"/>
    <n v="2018"/>
    <s v="USADOS MM"/>
    <m/>
    <s v="USADO"/>
    <n v="72"/>
    <d v="2018-09-17T00:00:00"/>
    <d v="2024-09-17T00:00:00"/>
    <d v="2020-01-31T00:00:00"/>
    <n v="35990000"/>
    <n v="13990000"/>
    <n v="22000000"/>
    <n v="320159"/>
    <s v="4945c5884e21e46d99e0d56ad1a4fbcffe8da479"/>
    <n v="0.68986014759695946"/>
    <n v="-1.3091042688004779"/>
    <n v="-0.1067118350424142"/>
    <n v="-0.95901811443116425"/>
    <n v="1.5913385900504931"/>
    <x v="1"/>
    <n v="0.38871908863573212"/>
    <x v="1"/>
  </r>
  <r>
    <s v="010829bc6f8225019a805a1672f7ffbb1240766f"/>
    <s v="fe22097ffeeefabc05e4729b9d82c497a8625538"/>
    <s v="PREPAGADO"/>
    <s v="85ace3a84a80c0e854519914fde3b46a8c91f803"/>
    <n v="61"/>
    <s v="SANDERO"/>
    <n v="2020"/>
    <s v="NUEVO SANDERO PH2"/>
    <s v="2e892f86d188d01ec5691b7918003dc271108083"/>
    <s v="NUEVO"/>
    <n v="72"/>
    <d v="2020-01-29T00:00:00"/>
    <d v="2026-01-29T00:00:00"/>
    <d v="2020-09-09T00:00:00"/>
    <n v="37970000"/>
    <n v="21970000"/>
    <n v="16000000"/>
    <n v="487595"/>
    <s v="7ff7deeb7eff0b09f4dc8ce4bdcc24fc3c9a3b52"/>
    <n v="-1.420426738507639"/>
    <n v="-0.52935263489210871"/>
    <n v="-0.54145652994716964"/>
    <n v="-0.45205741129176608"/>
    <n v="0.74051193869292065"/>
    <x v="1"/>
    <n v="0.57861469581248359"/>
    <x v="4"/>
  </r>
  <r>
    <s v="780988459925f806bda576483f895a49b7fb95e3"/>
    <s v="c0b2ea7b9a474a56de79534a02f35d04bc8f0ac8"/>
    <s v="PREPAGADO"/>
    <s v="e796ad9f0cb48948949b06a98904d23b3fbe7f4b"/>
    <n v="50"/>
    <s v="SANDERO"/>
    <n v="2017"/>
    <s v="NUEVO SANDERO"/>
    <m/>
    <s v="NUEVO"/>
    <n v="84"/>
    <d v="2017-06-01T00:00:00"/>
    <d v="2024-01-06T00:00:00"/>
    <d v="2017-12-14T00:00:00"/>
    <n v="38040000"/>
    <n v="19020000"/>
    <n v="19020000"/>
    <n v="436549"/>
    <s v="9adb58a4cb56c9cb2922e8487fdc9fdf00ee0d01"/>
    <n v="0.76262866091091108"/>
    <n v="-0.85216124758390532"/>
    <n v="0.92086653473246149"/>
    <n v="0.12979438037136881"/>
    <n v="-0.88379348662608126"/>
    <x v="0"/>
    <n v="0.5"/>
    <x v="4"/>
  </r>
  <r>
    <s v="e423351740c9895ca5289bbf2fa4b4bcee7e86dd"/>
    <s v="ed50aba345240503294b5f7c53aa657aa669d1da"/>
    <s v="PREPAGADO"/>
    <s v="8e5a6ec8ecf5a2a4f1b2a3647d59bf4bceeae6a9"/>
    <n v="49"/>
    <s v="LOGAN"/>
    <n v="2018"/>
    <s v="NUEVO LOGAN"/>
    <m/>
    <s v="NUEVO"/>
    <n v="24"/>
    <d v="2018-04-25T00:00:00"/>
    <d v="2020-04-25T00:00:00"/>
    <d v="2019-02-22T00:00:00"/>
    <n v="38190000"/>
    <n v="12340000"/>
    <n v="25850000"/>
    <n v="579541"/>
    <s v="65ce8e050551bdd5f972d0481ca61ec12607b8d3"/>
    <n v="1.017318457509742"/>
    <n v="-1.578462963253948"/>
    <n v="-2.529381188097251"/>
    <n v="-0.48997342908451941"/>
    <n v="0.43112042910834891"/>
    <x v="2"/>
    <n v="0.32312123592563496"/>
    <x v="1"/>
  </r>
  <r>
    <s v="49cbb2ba18599432c87d8cc3d9dc57f625c9ff18"/>
    <s v="61c58993412d0b60526b093d6fe2634a3442fdb4"/>
    <s v="PREPAGADO"/>
    <s v="f1660bce152bd13abf027b14ac8a826e5004e35a"/>
    <n v="241"/>
    <s v="LOGAN"/>
    <n v="2017"/>
    <s v="NUEVO LOGAN"/>
    <m/>
    <s v="NUEVO"/>
    <n v="60"/>
    <d v="2016-10-13T00:00:00"/>
    <d v="2021-10-13T00:00:00"/>
    <d v="2017-04-26T00:00:00"/>
    <n v="42490000"/>
    <n v="34990000"/>
    <n v="7500000"/>
    <n v="827203"/>
    <s v="3bd407b4fe5e1aec019d8f43916e0ac0a7af1a3b"/>
    <n v="1.017318457509742"/>
    <n v="0.47614858717558861"/>
    <n v="-0.30215091741439692"/>
    <n v="-7.8327510217007415E-2"/>
    <n v="-0.65174985443765243"/>
    <x v="3"/>
    <n v="0.82348787950105906"/>
    <x v="0"/>
  </r>
  <r>
    <s v="b6cfc682e6502e7f2fd1a78f6501a495d168bd6e"/>
    <s v="221b83f08b6345db916eba2d40dbb22eb3d012bb"/>
    <s v="PREPAGADO"/>
    <s v="e6fe628ed1ecb4f422ee6848d702f45410650137"/>
    <n v="59"/>
    <s v="CAPTUR"/>
    <n v="2017"/>
    <s v="CAPTUR"/>
    <m/>
    <s v="NUEVO"/>
    <n v="24"/>
    <d v="2017-05-06T00:00:00"/>
    <d v="2019-06-05T00:00:00"/>
    <d v="2019-03-05T00:00:00"/>
    <n v="71990000"/>
    <n v="36990000"/>
    <n v="35000000"/>
    <n v="1819658"/>
    <s v="7f9e4021b093c57ae939c2999fa9b6f9d2ac5b97"/>
    <n v="1.5145699651550779"/>
    <n v="-0.79540779560489205"/>
    <n v="-0.92145382542256871"/>
    <n v="5.1483306074603767E-2"/>
    <n v="1.978077977031208"/>
    <x v="2"/>
    <n v="0.51382136407834422"/>
    <x v="4"/>
  </r>
  <r>
    <s v="86224e21cfcedbd81057d3ea9df775b8a5f1cacf"/>
    <s v="ca6db47b64205bd612b88a80c08156efc84306a7"/>
    <s v="PREPAGADO"/>
    <s v="30c7c4d76d30bc37a7d13b4c95a2ac93f65f85d1"/>
    <n v="236"/>
    <s v="LOGAN"/>
    <n v="2018"/>
    <s v="NUEVO LOGAN"/>
    <m/>
    <s v="NUEVO"/>
    <n v="84"/>
    <d v="2017-04-10T00:00:00"/>
    <d v="2024-10-04T00:00:00"/>
    <d v="2021-08-04T00:00:00"/>
    <n v="31152872"/>
    <n v="29595228"/>
    <n v="1557644"/>
    <n v="683307"/>
    <s v="b0dba703f37b44650008cc7ee9293429cffbd118"/>
    <n v="0.71411631870160996"/>
    <n v="0.99563418315592023"/>
    <n v="1.118477759689168"/>
    <n v="-0.31954891470972863"/>
    <n v="1.2045992030697781"/>
    <x v="0"/>
    <n v="0.94999998716009237"/>
    <x v="0"/>
  </r>
  <r>
    <s v="61553bdd168c6544c5aaf93eb8cfe0c966a7f5ab"/>
    <s v="6a2deb745269e2aa9235cab10dbe0a277bb04612"/>
    <s v="PREPAGADO"/>
    <s v="8d3a24744093455287e93feda3eb9991acdae36e"/>
    <n v="252"/>
    <s v="STEPWAY"/>
    <n v="2019"/>
    <s v="NUEVO STEPWAY"/>
    <m/>
    <s v="NUEVO"/>
    <n v="84"/>
    <d v="2018-11-14T00:00:00"/>
    <d v="2025-11-14T00:00:00"/>
    <d v="2020-07-03T00:00:00"/>
    <n v="42432000"/>
    <n v="36432000"/>
    <n v="6000000"/>
    <n v="742466"/>
    <s v="ba69bef1627113b1efd89b0a85bd7dcd597d357c"/>
    <n v="1.090086970823694"/>
    <n v="0.62031525202525672"/>
    <n v="0.48612183982770601"/>
    <n v="-0.36479096045933518"/>
    <n v="-0.57440197704150942"/>
    <x v="0"/>
    <n v="0.85859728506787325"/>
    <x v="0"/>
  </r>
  <r>
    <s v="0a1b4f0dbbdb3959a844a201f27e217e85bf11b2"/>
    <s v="468a8717ea03f46f0596ea94e73f3b4b1f0c5905"/>
    <s v="PREPAGADO"/>
    <s v="1e37c6928f415c93f35587957257b25f2220204d"/>
    <n v="246"/>
    <s v="LOGAN"/>
    <n v="2019"/>
    <s v="NUEVO LOGAN"/>
    <s v="2e892f86d188d01ec5691b7918003dc271108083"/>
    <s v="NUEVO"/>
    <n v="84"/>
    <d v="2019-04-26T00:00:00"/>
    <d v="2026-04-26T00:00:00"/>
    <d v="2020-12-17T00:00:00"/>
    <n v="36000000"/>
    <n v="18000000"/>
    <n v="18000000"/>
    <n v="541675"/>
    <s v="a69f010680fca3bb97470fe907d42f1759ba6938"/>
    <n v="9.5583955533020917E-2"/>
    <n v="-0.85216124758390532"/>
    <n v="-6.7189590051072792E-2"/>
    <n v="4.2940868701569421"/>
    <n v="4.4381042127634142E-2"/>
    <x v="0"/>
    <n v="0.5"/>
    <x v="4"/>
  </r>
  <r>
    <s v="1743d319e23ca44db13f23bc87c8b7bc090f5724"/>
    <s v="ff4ae165b643822b7fed4c234964ef025230d2ff"/>
    <s v="PREPAGADO"/>
    <s v="84692ffb9a41a31d85e60acfe6a8d9a056b2b99f"/>
    <n v="236"/>
    <s v="SANDERO"/>
    <n v="2019"/>
    <s v="NUEVO SANDERO"/>
    <m/>
    <s v="NUEVO"/>
    <n v="84"/>
    <d v="2018-04-09T00:00:00"/>
    <d v="2025-09-04T00:00:00"/>
    <d v="2019-04-08T00:00:00"/>
    <n v="34500000"/>
    <n v="28500000"/>
    <n v="6000000"/>
    <n v="721503"/>
    <s v="7a6910423a8f37af5a7024bd938a17975b36dad2"/>
    <n v="7.1327784428370358E-2"/>
    <n v="0.4868209486043743"/>
    <n v="-6.8715899630394095E-2"/>
    <n v="-0.84684959088252065"/>
    <n v="0.35377255171220601"/>
    <x v="0"/>
    <n v="0.82608695652173914"/>
    <x v="0"/>
  </r>
  <r>
    <s v="84bb669eaf2ab2bded00f7c6fb2b8e06f570f422"/>
    <s v="3ab2a3c35c958b3eeb118a037fc2d61e96e86b2d"/>
    <s v="PREPAGADO"/>
    <s v="f92259594cc36db09951704e2e59eef51308995c"/>
    <n v="62"/>
    <s v="STEPWAY"/>
    <n v="2020"/>
    <s v="NUEVO STEPWAY"/>
    <s v="2e892f86d188d01ec5691b7918003dc271108083"/>
    <s v="NUEVO"/>
    <n v="72"/>
    <d v="2019-03-10T00:00:00"/>
    <d v="2025-10-03T00:00:00"/>
    <d v="2021-09-21T00:00:00"/>
    <n v="44490000"/>
    <n v="10000000"/>
    <n v="34490000"/>
    <n v="243198"/>
    <s v="f99cba83470b6744b02cb8a0d0c03e84221970cc"/>
    <n v="0.73837248980626058"/>
    <n v="-1.982315591851489"/>
    <n v="0.16994387989697479"/>
    <n v="-0.42382103374926111"/>
    <n v="1.668686467446636"/>
    <x v="1"/>
    <n v="0.22476961114857272"/>
    <x v="1"/>
  </r>
  <r>
    <s v="86dfb57a4f192450f0661b980373dc1982a26464"/>
    <s v="cea7d933b9ad41e2d13caf2c8bb7d303679dc94c"/>
    <s v="PREPAGADO"/>
    <s v="40caf97a616318873ba6061017861521a8432813"/>
    <n v="51"/>
    <s v="SANDERO"/>
    <n v="2018"/>
    <s v="NUEVO SANDERO"/>
    <m/>
    <s v="NUEVO"/>
    <n v="60"/>
    <d v="2017-03-23T00:00:00"/>
    <d v="2022-03-23T00:00:00"/>
    <d v="2021-12-14T00:00:00"/>
    <n v="37850000"/>
    <n v="26850000"/>
    <n v="11000000"/>
    <n v="708029"/>
    <s v="c7093c3b30a4a709fd8615f4457ce8502fa1b486"/>
    <n v="1.4175452807364759"/>
    <n v="7.5938552262002036E-3"/>
    <n v="0.4070773498450232"/>
    <n v="-0.2430994552188756"/>
    <n v="-0.18766259006079469"/>
    <x v="3"/>
    <n v="0.70937912813738446"/>
    <x v="2"/>
  </r>
  <r>
    <s v="d44c3908ca53f2a660de8125313d215915ca98e0"/>
    <s v="7c5a739728a9c3cc6a72b3246ee6a84e2d7ccf12"/>
    <s v="PREPAGADO"/>
    <s v="277132ad8b04990f093fc5bb72d77163192dec3d"/>
    <n v="220"/>
    <s v="LOGAN"/>
    <n v="2017"/>
    <s v="NUEVO LOGAN"/>
    <m/>
    <s v="NUEVO"/>
    <n v="84"/>
    <d v="2016-12-13T00:00:00"/>
    <d v="2023-12-13T00:00:00"/>
    <d v="2020-01-27T00:00:00"/>
    <n v="37940000"/>
    <n v="18970000"/>
    <n v="18970000"/>
    <n v="438864"/>
    <s v="46988c6aa53599cc5082a1e334243b503236fb2c"/>
    <n v="0.50793886431208024"/>
    <n v="-0.85216124758390532"/>
    <n v="0.92086653473246149"/>
    <n v="-2.5536563158879848E-2"/>
    <n v="1.5913385900504931"/>
    <x v="0"/>
    <n v="0.5"/>
    <x v="4"/>
  </r>
  <r>
    <s v="db0d93ff6b97fc01544465e92f2ffe0c4adb3f58"/>
    <s v="419be15241a8e5781fbe9f12d77f1631d0b7f9ea"/>
    <s v="PREPAGADO"/>
    <s v="51b223e24d57bc8c01c5001f8833c44559fa1fc7"/>
    <n v="60"/>
    <s v="STEPWAY"/>
    <n v="2018"/>
    <s v="NUEVO STEPWAY"/>
    <m/>
    <s v="NUEVO"/>
    <n v="60"/>
    <d v="2017-04-09T00:00:00"/>
    <d v="2022-09-04T00:00:00"/>
    <d v="2019-08-26T00:00:00"/>
    <n v="42920000"/>
    <n v="30920000"/>
    <n v="12000000"/>
    <n v="784846"/>
    <s v="f04102324d4731550c62179df4a88988f7d7f9b0"/>
    <n v="0.38665800878882761"/>
    <n v="5.2889222272093209E-2"/>
    <n v="0.80229979975843724"/>
    <n v="1.10679680764879"/>
    <n v="0.58581618390063472"/>
    <x v="3"/>
    <n v="0.7204100652376515"/>
    <x v="2"/>
  </r>
  <r>
    <s v="739a4e9f97bba2a99b0a78ecfef477e45dbc2bec"/>
    <s v="1183e87d84df36bc0b8e20c513940833f6c28f40"/>
    <s v="PREPAGADO"/>
    <s v="f85c943589e15423e090366f8de72cf7bd86f1fd"/>
    <n v="51"/>
    <s v="STEPWAY"/>
    <n v="2020"/>
    <s v="NUEVO STEPWAY"/>
    <s v="2e892f86d188d01ec5691b7918003dc271108083"/>
    <s v="NUEVO"/>
    <n v="72"/>
    <d v="2019-07-29T00:00:00"/>
    <d v="2025-07-29T00:00:00"/>
    <d v="2020-07-14T00:00:00"/>
    <n v="48245000"/>
    <n v="17245000"/>
    <n v="31000000"/>
    <n v="424678"/>
    <s v="b53b0bf5f413cb9aab27f8e13ca1e90e2ee4fea7"/>
    <n v="1.1992397407946209"/>
    <n v="-1.4375166937401289"/>
    <n v="0.32803285986234038"/>
    <n v="0.99974856287331093"/>
    <n v="1.978077977031208"/>
    <x v="1"/>
    <n v="0.35744636749922271"/>
    <x v="1"/>
  </r>
  <r>
    <s v="9e032e0a2aa402a7380b5e5eee1b9a6eaa8babb3"/>
    <s v="c23c74c02d4fd2dfc71dc873d59db96d30d945d4"/>
    <s v="PREPAGADO"/>
    <s v="277132ad8b04990f093fc5bb72d77163192dec3d"/>
    <n v="49"/>
    <s v="SANDERO"/>
    <n v="2017"/>
    <s v="NUEVO SANDERO"/>
    <m/>
    <s v="NUEVO"/>
    <n v="84"/>
    <d v="2016-01-12T00:00:00"/>
    <d v="2023-12-01T00:00:00"/>
    <d v="2017-10-31T00:00:00"/>
    <n v="44990000"/>
    <n v="19990000"/>
    <n v="25000000"/>
    <n v="462462"/>
    <s v="ec864d326046a09cd623dc375f247c93a8c47de2"/>
    <n v="1.0051903719574169"/>
    <n v="-1.0807911927076741"/>
    <n v="0.92086653473246149"/>
    <n v="-0.60829909864476484"/>
    <n v="1.5139907126543499"/>
    <x v="0"/>
    <n v="0.44432096021338074"/>
    <x v="4"/>
  </r>
  <r>
    <s v="69de5475a0ae87c9f3bf4f5b93466a1de1886e5d"/>
    <s v="97e6cad0e73878515c1b623e02df0d74d8dea509"/>
    <s v="PREPAGADO"/>
    <s v="6effd9726a01d97fb90ac9a7f16ca5cd0d2646e1"/>
    <n v="59"/>
    <s v="LOGAN"/>
    <n v="2018"/>
    <s v="NUEVO LOGAN"/>
    <m/>
    <s v="NUEVO"/>
    <n v="60"/>
    <d v="2017-04-07T00:00:00"/>
    <d v="2022-07-04T00:00:00"/>
    <d v="2019-04-26T00:00:00"/>
    <n v="36950000"/>
    <n v="24950000"/>
    <n v="12000000"/>
    <n v="607354"/>
    <s v="836e35949d4d7e7bd1fb1201ecaf8e1cf35ef2e0"/>
    <n v="1.077958885271368"/>
    <n v="-0.13260175794082191"/>
    <n v="0.14833627811530861"/>
    <n v="-5.8726935708078278E-2"/>
    <n v="-0.34235834485308059"/>
    <x v="3"/>
    <n v="0.67523680649526385"/>
    <x v="2"/>
  </r>
  <r>
    <s v="0302cfa7db3cdff637a7264236606f93ef0b5e40"/>
    <s v="71d86c784c076572122dd88a010f5e813b8363ea"/>
    <s v="PREPAGADO"/>
    <s v="6bf12817a6164c0e4ceb7a01868ef46da7884be8"/>
    <n v="61"/>
    <s v="LOGAN"/>
    <n v="2019"/>
    <s v="NUEVO LOGAN"/>
    <m/>
    <s v="NUEVO"/>
    <n v="24"/>
    <d v="2018-02-19T00:00:00"/>
    <d v="2020-02-19T00:00:00"/>
    <d v="2019-07-30T00:00:00"/>
    <n v="33908000"/>
    <n v="8968990"/>
    <n v="24939010"/>
    <n v="552900"/>
    <s v="5ff736dd5fe05d193ce7c5ec63ce711d264e48d3"/>
    <n v="0.362401837684177"/>
    <n v="-1.8191349537176149"/>
    <n v="-4.4146365390986242"/>
    <n v="-0.45131925740627188"/>
    <n v="1.9007300996350649"/>
    <x v="2"/>
    <n v="0.26450955526719361"/>
    <x v="1"/>
  </r>
  <r>
    <s v="6c2f4cd5a6803743b510d9867a25c1051bfe86b2"/>
    <s v="20fcfa2f5f33bded805f002fcac749943e2c792a"/>
    <s v="PREPAGADO"/>
    <s v="1cfc8f77eeb90420e06185d48b9a2c6de9a1780f"/>
    <n v="60"/>
    <s v="STEPWAY"/>
    <n v="2019"/>
    <s v="NUEVO STEPWAY"/>
    <m/>
    <s v="NUEVO"/>
    <n v="84"/>
    <d v="2018-10-29T00:00:00"/>
    <d v="2025-10-29T00:00:00"/>
    <d v="2019-10-30T00:00:00"/>
    <n v="40911901"/>
    <n v="15793901"/>
    <n v="25118000"/>
    <n v="358038"/>
    <s v="d7ba29214e26fca7c43eb9f199a80e049e060e7b"/>
    <n v="1.2598801685562471"/>
    <n v="-1.3200780016834519"/>
    <n v="0.52564408481904745"/>
    <n v="0.97912406537123897"/>
    <n v="1.5139907126543499"/>
    <x v="0"/>
    <n v="0.38604661758445297"/>
    <x v="1"/>
  </r>
  <r>
    <s v="ee02fc54d0b7197b35d64a37d01c054c94e4722b"/>
    <s v="f56c50b8f150f7367e7079c1ec7b46663c0bcdb8"/>
    <s v="PREPAGADO"/>
    <s v="3a0535153a5f5fc7c8dcca47c9a725208db375aa"/>
    <n v="60"/>
    <s v="DUSTER"/>
    <n v="2022"/>
    <s v="NUEVA DUSTER"/>
    <s v="2e892f86d188d01ec5691b7918003dc271108083"/>
    <s v="NUEVO"/>
    <n v="72"/>
    <d v="2021-04-28T00:00:00"/>
    <d v="2027-04-28T00:00:00"/>
    <d v="2021-09-06T00:00:00"/>
    <n v="74850000"/>
    <n v="47850000"/>
    <n v="27000000"/>
    <n v="1395064"/>
    <s v="002cf26c2c656a51db8195e4bd8bbcee3903d748"/>
    <n v="0.49581077875975499"/>
    <n v="-0.28025395550455612"/>
    <n v="-0.34384530499046262"/>
    <n v="0.49887132311845539"/>
    <n v="1.127251325673635"/>
    <x v="1"/>
    <n v="0.63927855711422843"/>
    <x v="2"/>
  </r>
  <r>
    <s v="fe88ae5b67a7cdb1cba4febf9c098ac4d29ee9fb"/>
    <s v="34009fca4af3f57b39e6ef38d7f20e16b248b77e"/>
    <s v="PREPAGADO"/>
    <s v="a77c76312e7298e8d8cbf37d37191bb75af8eded"/>
    <n v="291"/>
    <s v="CAPTUR"/>
    <n v="2021"/>
    <s v="CAPTUR"/>
    <s v="2e892f86d188d01ec5691b7918003dc271108083"/>
    <s v="NUEVO"/>
    <n v="84"/>
    <d v="2020-12-15T00:00:00"/>
    <d v="2027-12-15T00:00:00"/>
    <d v="2021-11-09T00:00:00"/>
    <n v="75400000"/>
    <n v="75400000"/>
    <n v="0"/>
    <n v="1583088"/>
    <s v="2af90d6a2f5bbb3be191863ff06e138bd50b2305"/>
    <n v="0.32601758102720108"/>
    <n v="1.2009447865714571"/>
    <n v="0.16994387989697479"/>
    <n v="0.22040409743068051"/>
    <n v="1.7460343448427791"/>
    <x v="0"/>
    <n v="1"/>
    <x v="0"/>
  </r>
  <r>
    <s v="c0beeca47eb9bb7d1a5223aef4d0f136c327f36d"/>
    <s v="0cb1fee2852a9be1cc9ba62574f029df4130bea5"/>
    <s v="PREPAGADO"/>
    <s v="9f06796ad416fdcb9e9ee76712adda8a4fe5f111"/>
    <n v="166727192"/>
    <s v="USADOS"/>
    <n v="2016"/>
    <s v="USADOS MM"/>
    <m/>
    <s v="USADO"/>
    <n v="84"/>
    <d v="2020-02-10T00:00:00"/>
    <d v="2027-10-02T00:00:00"/>
    <d v="2021-08-31T00:00:00"/>
    <n v="43490000"/>
    <n v="43490000"/>
    <n v="0"/>
    <n v="1048142"/>
    <s v="dec720a25d27bb924541202a14cc564824a3425e"/>
    <n v="-0.34102712435068899"/>
    <n v="1.2009447865714571"/>
    <n v="1.039433269706485"/>
    <n v="0.19020085841091"/>
    <n v="-1.3478807510029389"/>
    <x v="0"/>
    <n v="1"/>
    <x v="0"/>
  </r>
  <r>
    <s v="1aee1d28e1d6c1943fffbe1190cf32c8d943b03c"/>
    <s v="2e47cde00d0907f3544a2f306dcf7db982327a17"/>
    <s v="PREPAGADO"/>
    <s v="0e4bd50a5f4aa6b49b21f346683750150d7d842a"/>
    <n v="61"/>
    <s v="SANDERO"/>
    <n v="2020"/>
    <s v="NUEVO SANDERO"/>
    <s v="2e892f86d188d01ec5691b7918003dc271108083"/>
    <s v="NUEVO"/>
    <n v="84"/>
    <d v="2019-03-22T00:00:00"/>
    <d v="2026-03-22T00:00:00"/>
    <d v="2021-12-06T00:00:00"/>
    <n v="33900000"/>
    <n v="26900000"/>
    <n v="7000000"/>
    <n v="531479"/>
    <s v="c9ac93af7de54e59c26cb0895d1f827e03675192"/>
    <n v="0.93242185864346494"/>
    <n v="0.35305438898517127"/>
    <n v="0.1171808923886347"/>
    <n v="-0.43639089164109351"/>
    <n v="-0.57440197704150942"/>
    <x v="0"/>
    <n v="0.79351032448377579"/>
    <x v="2"/>
  </r>
  <r>
    <s v="193c34ebdb633acfa6f0400143eb916432dcb7bd"/>
    <s v="a8f029f28c0f2a45300b6ce3bbc5a18e05fce532"/>
    <s v="PREPAGADO"/>
    <s v="6effd9726a01d97fb90ac9a7f16ca5cd0d2646e1"/>
    <n v="76"/>
    <s v="SANDERO"/>
    <n v="2018"/>
    <s v="NUEVO SANDERO"/>
    <m/>
    <s v="NUEVO"/>
    <n v="60"/>
    <d v="2017-05-23T00:00:00"/>
    <d v="2022-05-23T00:00:00"/>
    <d v="2021-02-22T00:00:00"/>
    <n v="36550000"/>
    <n v="22550000"/>
    <n v="14000000"/>
    <n v="545332"/>
    <s v="8dd2e3893a694ae60c11d740aa9e097857f3681c"/>
    <n v="0.56857929207370672"/>
    <n v="-0.37188610142717909"/>
    <n v="4.655701192380661E-2"/>
    <n v="-0.53979782064419968"/>
    <n v="-0.4197062222492236"/>
    <x v="3"/>
    <n v="0.61696306429548564"/>
    <x v="2"/>
  </r>
  <r>
    <s v="f86bb9a12ebebb41ebd5ee73c516eedfc02cc843"/>
    <s v="04a62f86136753d4bab40444fba12b8face1bb68"/>
    <s v="PREPAGADO"/>
    <s v="a14c0527c6033b79ec83b55e6dddec6aaffba30c"/>
    <n v="62"/>
    <s v="SANDERO"/>
    <n v="2018"/>
    <s v="NUEVO SANDERO"/>
    <m/>
    <s v="NUEVO"/>
    <n v="72"/>
    <d v="2018-12-01T00:00:00"/>
    <d v="2024-01-12T00:00:00"/>
    <d v="2020-03-25T00:00:00"/>
    <n v="38440000"/>
    <n v="23000000"/>
    <n v="15440000"/>
    <n v="509024"/>
    <s v="a51276d62888df36a1235d7ce063c77e63ffb514"/>
    <n v="1.114343141928344"/>
    <n v="-0.44837660611110253"/>
    <n v="-0.58097877493851102"/>
    <n v="-0.3802088842196143"/>
    <n v="0.27642467431606299"/>
    <x v="1"/>
    <n v="0.59833506763787725"/>
    <x v="4"/>
  </r>
  <r>
    <s v="388fb0e509bac1e4bacc2e621d22c5c1816f809b"/>
    <s v="b88e24cb506941297393e614595d28f054243c40"/>
    <s v="PREPAGADO"/>
    <s v="277132ad8b04990f093fc5bb72d77163192dec3d"/>
    <n v="61"/>
    <s v="SANDERO"/>
    <n v="2017"/>
    <s v="NUEVO SANDERO"/>
    <m/>
    <s v="NUEVO"/>
    <n v="84"/>
    <d v="2016-12-12T00:00:00"/>
    <d v="2023-12-12T00:00:00"/>
    <d v="2019-02-28T00:00:00"/>
    <n v="37250000"/>
    <n v="18625000"/>
    <n v="18625000"/>
    <n v="430883"/>
    <s v="2950d902c8b30585038c8f445df8ff3e2d2365ee"/>
    <n v="0.87178143088183857"/>
    <n v="-0.85216124758390532"/>
    <n v="0.92086653473246149"/>
    <n v="-0.35989604431577937"/>
    <n v="0.35377255171220601"/>
    <x v="0"/>
    <n v="0.5"/>
    <x v="4"/>
  </r>
  <r>
    <s v="0b24031da74022d240b79a1a1535af5cf325059a"/>
    <s v="006bed4e93af255e72e125abff086e9148387b16"/>
    <s v="PREPAGADO"/>
    <s v="a375b5eac113847c38d3cb785c3aaad6fe7a6159"/>
    <n v="7"/>
    <s v="CAPTUR"/>
    <n v="2019"/>
    <s v="CAPTUR"/>
    <s v="2e892f86d188d01ec5691b7918003dc271108083"/>
    <s v="NUEVO"/>
    <n v="84"/>
    <d v="2019-01-24T00:00:00"/>
    <d v="2026-01-24T00:00:00"/>
    <d v="2019-07-19T00:00:00"/>
    <n v="68000000"/>
    <n v="28000000"/>
    <n v="40000000"/>
    <n v="618800"/>
    <s v="addfb231c73938367f7381eeb262ff07154d72ad"/>
    <n v="1.2598801685562471"/>
    <n v="-1.2144740771407341"/>
    <n v="0.4070773498450232"/>
    <n v="0.69475625525166762"/>
    <n v="2.1327737318234941"/>
    <x v="0"/>
    <n v="0.41176470588235292"/>
    <x v="4"/>
  </r>
  <r>
    <s v="aae836b42c70f25b6eac0d0755f84e6f30716c69"/>
    <s v="dbb82fbe8d0007e48c1f870fcfda8e5149b527cd"/>
    <s v="PREPAGADO"/>
    <s v="a5e2b8f6be3db186f5df8e4f6932febe0657c71c"/>
    <n v="49"/>
    <s v="SANDERO"/>
    <n v="2019"/>
    <s v="NUEVO SANDERO"/>
    <m/>
    <s v="NUEVO"/>
    <n v="84"/>
    <d v="2018-03-16T00:00:00"/>
    <d v="2025-03-16T00:00:00"/>
    <d v="2020-11-11T00:00:00"/>
    <n v="33780000"/>
    <n v="30402000"/>
    <n v="3378000"/>
    <n v="622279"/>
    <s v="311d5a34f06f568edcf7d0323146d949960aaa0c"/>
    <n v="0.79901291756788695"/>
    <n v="0.79032357974038436"/>
    <n v="0.5383011232997692"/>
    <n v="-0.69539030431013593"/>
    <n v="-0.26501046745693763"/>
    <x v="0"/>
    <n v="0.9"/>
    <x v="0"/>
  </r>
  <r>
    <s v="15c63d8381f5f81ca793a767d94286fa3cd06911"/>
    <s v="e8d8f7c5b7165c2859e4f12aad1587241ae54436"/>
    <s v="PREPAGADO"/>
    <s v="389c88584421a13b9542405baa4aaeda5c884d3e"/>
    <n v="59"/>
    <s v="STEPWAY"/>
    <n v="2019"/>
    <s v="NUEVO STEPWAY"/>
    <s v="2e892f86d188d01ec5691b7918003dc271108083"/>
    <s v="NUEVO"/>
    <n v="84"/>
    <d v="2019-02-27T00:00:00"/>
    <d v="2026-02-27T00:00:00"/>
    <d v="2019-10-17T00:00:00"/>
    <n v="47990000"/>
    <n v="22990000"/>
    <n v="25000000"/>
    <n v="436712"/>
    <s v="dc07912f5d15c97d02d6d510bd9579fe85bc5dde"/>
    <n v="0.1804805543992978"/>
    <n v="-0.93815297770793693"/>
    <n v="-0.34391079335041369"/>
    <n v="-0.57150491544417437"/>
    <n v="-1.425228628399082"/>
    <x v="0"/>
    <n v="0.47905813711189832"/>
    <x v="4"/>
  </r>
  <r>
    <s v="31248fd992f7c4db6c02adb71e8b518318a30f26"/>
    <s v="35c60e674d63b38d11c2928810d9ce79b7490a90"/>
    <s v="PREPAGADO"/>
    <s v="8e1d47a30cc0417d3cca54bd2f30d9b5caa2e6b1"/>
    <n v="246"/>
    <s v="STEPWAY"/>
    <n v="2019"/>
    <s v="NUEVO STEPWAY"/>
    <m/>
    <s v="NUEVO"/>
    <n v="84"/>
    <d v="2018-07-31T00:00:00"/>
    <d v="2025-07-31T00:00:00"/>
    <d v="2020-12-30T00:00:00"/>
    <n v="43590000"/>
    <n v="44971379"/>
    <n v="0"/>
    <n v="856064"/>
    <s v="8dd2e3893a694ae60c11d740aa9e097857f3681c"/>
    <n v="0.95667802974811544"/>
    <n v="1.331071768005524"/>
    <n v="-0.3038277277026451"/>
    <n v="0.2929184233761693"/>
    <n v="0.35377255171220601"/>
    <x v="0"/>
    <n v="1.0316902729983941"/>
    <x v="0"/>
  </r>
  <r>
    <s v="3f1d5dc3c7066ccb764d56016258905f7836b430"/>
    <s v="645f0fb00d1de7fd5c7890533cf650316c5b543a"/>
    <s v="PREPAGADO"/>
    <s v="26ad2e507dacb6ced2f16ee4e16f47a02f6208b5"/>
    <n v="220"/>
    <s v="STEPWAY"/>
    <n v="2018"/>
    <s v="NUEVO STEPWAY"/>
    <m/>
    <s v="NUEVO"/>
    <n v="72"/>
    <d v="2017-11-08T00:00:00"/>
    <d v="2023-08-11T00:00:00"/>
    <d v="2019-08-01T00:00:00"/>
    <n v="46850000"/>
    <n v="40000000"/>
    <n v="6850000"/>
    <n v="945293"/>
    <s v="46988c6aa53599cc5082a1e334243b503236fb2c"/>
    <n v="0.99306228640509131"/>
    <n v="0.6005701298387256"/>
    <n v="0.35454600221457733"/>
    <n v="-0.1113552997262736"/>
    <n v="-0.72909773183379534"/>
    <x v="1"/>
    <n v="0.85378868729989332"/>
    <x v="0"/>
  </r>
  <r>
    <s v="106b45d0ca27c0010854714cadebee88e9fa9b01"/>
    <s v="4a7ef62e4322ce16036dd60f4843d183b0322736"/>
    <s v="PREPAGADO"/>
    <s v="60cde7742ca4ced44924a1e39059e9d4941f3d10"/>
    <n v="38"/>
    <s v="DUSTER"/>
    <n v="2018"/>
    <s v="DUSTER"/>
    <m/>
    <s v="NUEVO"/>
    <n v="84"/>
    <d v="2018-05-02T00:00:00"/>
    <d v="2025-02-05T00:00:00"/>
    <d v="2020-10-07T00:00:00"/>
    <n v="57090000"/>
    <n v="34090000"/>
    <n v="23000000"/>
    <n v="655403"/>
    <s v="18e224569796e42fffce1d686835b9656bf0b87b"/>
    <n v="1.284136339660898"/>
    <n v="-0.45333578044810291"/>
    <n v="-0.20364820342165779"/>
    <n v="-0.26161530197215183"/>
    <n v="-3.2966835268508812E-2"/>
    <x v="0"/>
    <n v="0.59712734279208268"/>
    <x v="4"/>
  </r>
  <r>
    <s v="6a576002eccdafc09bb10c0f910beb72bd228472"/>
    <s v="d74ce8d5002e15da77c6fd98d16b7880fcdfd7e5"/>
    <s v="PREPAGADO"/>
    <s v="b015fc4d0ad8050efb8f4d92b7490b29a1fa8737"/>
    <n v="49"/>
    <s v="SANDERO"/>
    <n v="2022"/>
    <s v="NUEVO SANDERO PH2"/>
    <s v="2e892f86d188d01ec5691b7918003dc271108083"/>
    <s v="NUEVO"/>
    <n v="84"/>
    <d v="2021-10-08T00:00:00"/>
    <d v="2028-08-10T00:00:00"/>
    <d v="2021-12-28T00:00:00"/>
    <n v="47160000"/>
    <n v="47160000"/>
    <n v="0"/>
    <n v="987045"/>
    <s v="87e15bf1cdf86c075c8ab551c1cd6cdf48f66158"/>
    <n v="-0.1469777555134846"/>
    <n v="1.2009447865714571"/>
    <n v="0.13042163490563341"/>
    <n v="-0.74382866591216168"/>
    <n v="-0.26501046745693763"/>
    <x v="0"/>
    <n v="1"/>
    <x v="0"/>
  </r>
  <r>
    <s v="5424d8c7bb1da4db32ecde6dc4be85b7848ca1bc"/>
    <s v="421e7b21ae26997a102eceee1066044a44e5ca8a"/>
    <s v="PREPAGADO"/>
    <s v="6effd9726a01d97fb90ac9a7f16ca5cd0d2646e1"/>
    <n v="60"/>
    <s v="SANDERO"/>
    <n v="2018"/>
    <s v="NUEVO SANDERO"/>
    <m/>
    <s v="NUEVO"/>
    <n v="24"/>
    <d v="2017-06-15T00:00:00"/>
    <d v="2019-06-15T00:00:00"/>
    <d v="2018-03-01T00:00:00"/>
    <n v="32586400"/>
    <n v="20336400"/>
    <n v="12250000"/>
    <n v="956417"/>
    <s v="d7ba29214e26fca7c43eb9f199a80e049e060e7b"/>
    <n v="0.58070737762603197"/>
    <n v="-0.3426776398643071"/>
    <n v="-1.310626210072708"/>
    <n v="0.37573504096092919"/>
    <n v="-0.57440197704150942"/>
    <x v="2"/>
    <n v="0.62407630177006357"/>
    <x v="2"/>
  </r>
  <r>
    <s v="5438ab74e8c629493f1571c507a8cb7e81eb562b"/>
    <s v="7088b69f7092daa2bf1ed1bae70e2b016490adef"/>
    <s v="PREPAGADO"/>
    <s v="6bf12817a6164c0e4ceb7a01868ef46da7884be8"/>
    <n v="48"/>
    <s v="STEPWAY"/>
    <n v="2018"/>
    <s v="NUEVO STEPWAY"/>
    <m/>
    <s v="NUEVO"/>
    <n v="60"/>
    <d v="2018-02-27T00:00:00"/>
    <d v="2023-02-27T00:00:00"/>
    <d v="2018-12-28T00:00:00"/>
    <n v="43750000"/>
    <n v="27718989"/>
    <n v="16031011"/>
    <n v="817938"/>
    <s v="33a4a5fc270bf1ce3ae20561056b2ba805df815d"/>
    <n v="0.49581077875975499"/>
    <n v="-0.30366620395247412"/>
    <n v="-1.151924635309977"/>
    <n v="-0.32307298549107122"/>
    <n v="1.5139907126543499"/>
    <x v="3"/>
    <n v="0.63357689142857143"/>
    <x v="2"/>
  </r>
  <r>
    <s v="bab83c99ef3713fe345d9ffd1b1f9e5608a1f6a1"/>
    <s v="3958933159885102c4e30926166b788118551ac7"/>
    <s v="PREPAGADO"/>
    <s v="84692ffb9a41a31d85e60acfe6a8d9a056b2b99f"/>
    <n v="59"/>
    <s v="STEPWAY"/>
    <n v="2019"/>
    <s v="NUEVO STEPWAY"/>
    <m/>
    <s v="NUEVO"/>
    <n v="84"/>
    <d v="2018-08-27T00:00:00"/>
    <d v="2025-08-27T00:00:00"/>
    <d v="2020-11-09T00:00:00"/>
    <n v="49650000"/>
    <n v="49650000"/>
    <n v="0"/>
    <n v="1058565"/>
    <s v="dab5ce77fbc7f176a43e1ea3adb849113df8a09f"/>
    <n v="0.50793886431208024"/>
    <n v="1.2009447865714571"/>
    <n v="8.4208985237667983E-2"/>
    <n v="0.35278489405433489"/>
    <n v="1.436642835258207"/>
    <x v="0"/>
    <n v="1"/>
    <x v="0"/>
  </r>
  <r>
    <s v="556e97fd1dbbf159354f834ebf626c3c338278db"/>
    <s v="1866bbe2f637a6a5fa854d242f2637222b2b4aeb"/>
    <s v="PREPAGADO"/>
    <s v="a0db70abb68ffef876db4679b2a4b2e1894c361e"/>
    <n v="49"/>
    <s v="SANDERO"/>
    <n v="2019"/>
    <s v="NUEVO SANDERO"/>
    <s v="2e892f86d188d01ec5691b7918003dc271108083"/>
    <s v="NUEVO"/>
    <n v="84"/>
    <d v="2019-02-19T00:00:00"/>
    <d v="2026-02-19T00:00:00"/>
    <d v="2020-08-13T00:00:00"/>
    <n v="37314000"/>
    <n v="36863750"/>
    <n v="450250"/>
    <n v="803892"/>
    <s v="809929aa942e2a9bc9a8483e7177795e32bedd95"/>
    <n v="-1.614476107344843"/>
    <n v="1.1513971105314471"/>
    <n v="0.373854950705302"/>
    <n v="-0.2836879618092904"/>
    <n v="-1.11583711881451"/>
    <x v="0"/>
    <n v="0.98793348341105214"/>
    <x v="0"/>
  </r>
  <r>
    <s v="c573fd648648f906d71704898ee4892c08fec684"/>
    <s v="60f9fa18792b5b224bd6f7b7cd876f60c3e1a565"/>
    <s v="PREPAGADO"/>
    <s v="d42a0e1d5792a438fbe63c928d603c193394d0b9"/>
    <n v="15"/>
    <s v="LOGAN"/>
    <n v="2018"/>
    <s v="NUEVO LOGAN"/>
    <m/>
    <s v="NUEVO"/>
    <n v="72"/>
    <d v="2017-10-13T00:00:00"/>
    <d v="2023-10-13T00:00:00"/>
    <d v="2019-09-25T00:00:00"/>
    <n v="43450000"/>
    <n v="38450000"/>
    <n v="5000000"/>
    <n v="916952"/>
    <s v="49e3e3431e014d9c5502f38bae86dc4337782419"/>
    <n v="-1.359786310746012"/>
    <n v="0.72842325972327204"/>
    <n v="0.48612183982770601"/>
    <n v="-0.78950326519201564"/>
    <n v="-1.270532873606796"/>
    <x v="1"/>
    <n v="0.88492520138089759"/>
    <x v="0"/>
  </r>
  <r>
    <s v="fc18121ac73c831b4b559c68a214eba53896a52a"/>
    <s v="07cc9fee4abb367d2f918f74720001de75532cb3"/>
    <s v="PREPAGADO"/>
    <s v="bdfc2c4e5213ca32db6b95c9f855416362d14198"/>
    <n v="60"/>
    <s v="SANDERO"/>
    <n v="2019"/>
    <s v="NUEVO SANDERO"/>
    <m/>
    <s v="NUEVO"/>
    <n v="72"/>
    <d v="2018-06-27T00:00:00"/>
    <d v="2024-06-27T00:00:00"/>
    <d v="2020-09-29T00:00:00"/>
    <n v="33490000"/>
    <n v="31025889"/>
    <n v="2464111"/>
    <n v="668686"/>
    <s v="fc7bdc755b16bdb0247d7a6271249db666c6767c"/>
    <n v="0.33814566657952638"/>
    <n v="0.89881990374502463"/>
    <n v="-1.017070308908081"/>
    <n v="0.8596121718960853"/>
    <n v="1.281947080465921"/>
    <x v="1"/>
    <n v="0.92642248432367869"/>
    <x v="0"/>
  </r>
  <r>
    <s v="2dad9214f0354eb1a18a8bba97c65d4d70a10300"/>
    <s v="7c52043dae79ad6a794119a93ba9bde2350a217b"/>
    <s v="PREPAGADO"/>
    <s v="b0172f2d8be6898a8279a253de8c69dcba4d0e5d"/>
    <n v="74"/>
    <s v="LOGAN"/>
    <n v="2019"/>
    <s v="NUEVO LOGAN"/>
    <s v="2e892f86d188d01ec5691b7918003dc271108083"/>
    <s v="NUEVO"/>
    <n v="72"/>
    <d v="2019-01-31T00:00:00"/>
    <d v="2025-01-31T00:00:00"/>
    <d v="2020-02-24T00:00:00"/>
    <n v="38490000"/>
    <n v="38490000"/>
    <n v="0"/>
    <n v="839739"/>
    <s v="cfff2798968beabd4a75557f5efa4642e73d04b9"/>
    <n v="1.235623997451597"/>
    <n v="1.2009447865714571"/>
    <n v="0.23398224772338561"/>
    <n v="0.1014328751243533"/>
    <n v="1.5913385900504931"/>
    <x v="1"/>
    <n v="1"/>
    <x v="0"/>
  </r>
  <r>
    <s v="a5e2ec14187e1979d5bdfdd379a42884bcaacde3"/>
    <s v="1e3284224cf51428fe44da1deb331bb560e16167"/>
    <s v="PREPAGADO"/>
    <s v="d42a0e1d5792a438fbe63c928d603c193394d0b9"/>
    <n v="49"/>
    <s v="SANDERO"/>
    <n v="2018"/>
    <s v="NUEVO SANDERO"/>
    <m/>
    <s v="NUEVO"/>
    <n v="60"/>
    <d v="2018-05-01T00:00:00"/>
    <d v="2023-01-05T00:00:00"/>
    <d v="2018-04-26T00:00:00"/>
    <n v="41000000"/>
    <n v="23000000"/>
    <n v="18000000"/>
    <n v="612282"/>
    <s v="7b4b50deac96cf6fae5ed6534c753371dda3e07d"/>
    <n v="0.44729843655045393"/>
    <n v="-0.60178246293081217"/>
    <n v="0.56516632981038883"/>
    <n v="1.9119319350567059"/>
    <n v="-0.72909773183379534"/>
    <x v="3"/>
    <n v="0.56097560975609762"/>
    <x v="4"/>
  </r>
  <r>
    <s v="ce8513c5dfc80d893187eda259052d1c952bc703"/>
    <s v="5a140ecd3603fbc1b3afd89bd1075497699181d6"/>
    <s v="PREPAGADO"/>
    <s v="19a062e5fbe4358ac9557d4b14dbbfd53150ca9d"/>
    <n v="59"/>
    <s v="DUSTER"/>
    <n v="2021"/>
    <s v="DUSTER"/>
    <s v="2e892f86d188d01ec5691b7918003dc271108083"/>
    <s v="NUEVO"/>
    <n v="72"/>
    <d v="2020-11-30T00:00:00"/>
    <d v="2026-11-30T00:00:00"/>
    <d v="2021-07-19T00:00:00"/>
    <n v="71115000"/>
    <n v="22000000"/>
    <n v="49115000"/>
    <n v="583729"/>
    <s v="6c55b3ba21e9cb7dc2512cad991949cb9fc0980d"/>
    <n v="-0.122721584408834"/>
    <n v="-1.6349773920839781"/>
    <n v="0.80229979975843724"/>
    <n v="-0.4138639219845015"/>
    <n v="0.27642467431606299"/>
    <x v="1"/>
    <n v="0.30935808197989173"/>
    <x v="1"/>
  </r>
  <r>
    <s v="22cd10867e71486df958440e441473fd46c75c7a"/>
    <s v="f84881d2529b518342348ed2c09ae7d3f5784642"/>
    <s v="PREPAGADO"/>
    <s v="459c4d96f80a45215d3b92f0108854113cfd6642"/>
    <n v="59"/>
    <s v="USADOS"/>
    <n v="2018"/>
    <s v="USADOS MM"/>
    <m/>
    <s v="USADO"/>
    <n v="60"/>
    <d v="2019-08-29T00:00:00"/>
    <d v="2024-08-29T00:00:00"/>
    <d v="2021-10-26T00:00:00"/>
    <n v="34000000"/>
    <n v="24000000"/>
    <n v="10000000"/>
    <n v="753311"/>
    <s v="6c55b3ba21e9cb7dc2512cad991949cb9fc0980d"/>
    <n v="1.065830799719043"/>
    <n v="-6.7646452846384653E-3"/>
    <n v="0.96038877972380288"/>
    <n v="-0.25813270256130949"/>
    <n v="0.89520769348520657"/>
    <x v="3"/>
    <n v="0.70588235294117652"/>
    <x v="2"/>
  </r>
  <r>
    <s v="77cee1683b949a214dffc394a1588d1b6be56a40"/>
    <s v="2f8c79614790d61dea517a2859d5a8bd780e6529"/>
    <s v="PREPAGADO"/>
    <s v="f1660bce152bd13abf027b14ac8a826e5004e35a"/>
    <n v="15"/>
    <s v="SANDERO"/>
    <n v="2017"/>
    <s v="NUEVO SANDERO"/>
    <m/>
    <s v="NUEVO"/>
    <n v="72"/>
    <d v="2016-09-29T00:00:00"/>
    <d v="2022-09-29T00:00:00"/>
    <d v="2017-04-28T00:00:00"/>
    <n v="45490000"/>
    <n v="35000000"/>
    <n v="10490000"/>
    <n v="742939"/>
    <s v="49e3e3431e014d9c5502f38bae86dc4337782419"/>
    <n v="0.8353971742248627"/>
    <n v="0.25405174202145681"/>
    <n v="-0.13135316434961611"/>
    <n v="-0.6957072723679808"/>
    <n v="1.281947080465921"/>
    <x v="1"/>
    <n v="0.76939986810287975"/>
    <x v="2"/>
  </r>
  <r>
    <s v="6d58ebcf8ebc050568c5c68bd211c6634d39e066"/>
    <s v="bb24a107eadbfb06689e05c5e0f283b3962c2930"/>
    <s v="PREPAGADO"/>
    <s v="1a40330e0c1910a089543270536f2ed114a0c345"/>
    <n v="49"/>
    <s v="STEPWAY"/>
    <n v="2021"/>
    <s v="NUEVO STEPWAY PH2"/>
    <s v="2e892f86d188d01ec5691b7918003dc271108083"/>
    <s v="NUEVO"/>
    <n v="72"/>
    <d v="2020-10-12T00:00:00"/>
    <d v="2026-12-10T00:00:00"/>
    <d v="2021-11-02T00:00:00"/>
    <n v="56070100"/>
    <n v="13035050"/>
    <n v="43035050"/>
    <n v="334366"/>
    <s v="0e1cad2c67fa2a907683ad47c51b4214fd47327c"/>
    <n v="-2.569689999023184E-2"/>
    <n v="-1.9506643896268281"/>
    <n v="0.24898836987965761"/>
    <n v="-0.83602820181658"/>
    <n v="0.66316406129677774"/>
    <x v="1"/>
    <n v="0.23247773768907135"/>
    <x v="1"/>
  </r>
  <r>
    <s v="7dd150d425cb2d71bbea1c7bf87c5c0fdbd64ff9"/>
    <s v="8b3cae32d3047f4ed1e3e19b723cb47c5cf5e0df"/>
    <s v="PREPAGADO"/>
    <s v="30c7c4d76d30bc37a7d13b4c95a2ac93f65f85d1"/>
    <n v="61"/>
    <s v="DUSTER"/>
    <n v="2018"/>
    <s v="DUSTER"/>
    <m/>
    <s v="NUEVO"/>
    <n v="48"/>
    <d v="2017-04-08T00:00:00"/>
    <d v="2021-08-04T00:00:00"/>
    <d v="2018-07-09T00:00:00"/>
    <n v="56710000"/>
    <n v="28710000"/>
    <n v="28000000"/>
    <n v="864589"/>
    <s v="c9ac93af7de54e59c26cb0895d1f827e03675192"/>
    <n v="0.82326908867253745"/>
    <n v="-0.82645669310938052"/>
    <n v="0.2094661248883162"/>
    <n v="0.58638570603382889"/>
    <n v="-0.49705409964536651"/>
    <x v="5"/>
    <n v="0.5062599188855581"/>
    <x v="4"/>
  </r>
  <r>
    <s v="f58bf74a4413aefb8248ddf2a79fbd25f7312f1e"/>
    <s v="3036ddbcddb12fbe6856152563f2fa42aa8aa25a"/>
    <s v="PREPAGADO"/>
    <s v="d42a0e1d5792a438fbe63c928d603c193394d0b9"/>
    <n v="15"/>
    <s v="DUSTER"/>
    <n v="2018"/>
    <s v="DUSTER"/>
    <m/>
    <s v="NUEVO"/>
    <n v="72"/>
    <d v="2017-12-28T00:00:00"/>
    <d v="2023-12-28T00:00:00"/>
    <d v="2019-12-04T00:00:00"/>
    <n v="52490000"/>
    <n v="16554000"/>
    <n v="35936000"/>
    <n v="395863"/>
    <s v="b2b72db1a076aa89f7bd2aa8870447ac40315a98"/>
    <n v="0.45942652210277918"/>
    <n v="-1.6102732909064279"/>
    <n v="0.52564408481904745"/>
    <n v="5.2062859764871572E-2"/>
    <n v="0.43112042910834891"/>
    <x v="1"/>
    <n v="0.31537435702038485"/>
    <x v="1"/>
  </r>
  <r>
    <s v="b0feaf93416802ed58e1508ad8212b7e54d86dfe"/>
    <s v="7379611c03a5d90d6847f3a9d8c1d59611ef70e1"/>
    <s v="PREPAGADO"/>
    <s v="29a49da2eea48993622765cadaa4805e82183fcf"/>
    <n v="38"/>
    <s v="USADOS"/>
    <n v="2014"/>
    <s v="USADOS MM"/>
    <m/>
    <s v="USADO"/>
    <n v="72"/>
    <d v="2019-05-12T00:00:00"/>
    <d v="2025-12-05T00:00:00"/>
    <d v="2020-04-03T00:00:00"/>
    <n v="38000000"/>
    <n v="18000000"/>
    <n v="20000000"/>
    <n v="422278"/>
    <s v="4945c5884e21e46d99e0d56ad1a4fbcffe8da479"/>
    <n v="-0.30464286769371318"/>
    <n v="-0.96021945990787194"/>
    <n v="0.24898836987965761"/>
    <n v="-0.1582980533556736"/>
    <n v="-1.0384892414183671"/>
    <x v="1"/>
    <n v="0.47368421052631576"/>
    <x v="4"/>
  </r>
  <r>
    <s v="d2fd567d65fc157628a74dc282823af6b3d1c0ab"/>
    <s v="8583ba88887f66177bc37fc1b6747bc14a3ab9f4"/>
    <s v="PREPAGADO"/>
    <s v="57c290d469ca74f029dc7c059266c8d55a054a4b"/>
    <n v="59"/>
    <s v="SANDERO"/>
    <n v="2017"/>
    <s v="NUEVO SANDERO"/>
    <m/>
    <s v="NUEVO"/>
    <n v="84"/>
    <d v="2016-09-12T00:00:00"/>
    <d v="2023-12-09T00:00:00"/>
    <d v="2021-07-29T00:00:00"/>
    <n v="37940000"/>
    <n v="33940000"/>
    <n v="4000000"/>
    <n v="555598"/>
    <s v="50072f9d25aec5e53ed0d7b527d19e5f5520f71f"/>
    <n v="0.6777320620446341"/>
    <n v="0.76802838506268223"/>
    <n v="0.22710197818182309"/>
    <n v="-0.50314602414184528"/>
    <n v="-1.0384892414183671"/>
    <x v="0"/>
    <n v="0.89457037427517128"/>
    <x v="0"/>
  </r>
  <r>
    <s v="2b4b244eed94397d5294fdfc7d2dacb35f9baeda"/>
    <s v="6b3c437c7e1910c10555e565117c59f519dfaf10"/>
    <s v="PREPAGADO"/>
    <s v="c36079448b08472bbab06f53d78e810b025a3b91"/>
    <n v="38"/>
    <s v="SANDERO"/>
    <n v="2018"/>
    <s v="NUEVO SANDERO"/>
    <m/>
    <s v="NUEVO"/>
    <n v="84"/>
    <d v="2018-05-16T00:00:00"/>
    <d v="2025-05-16T00:00:00"/>
    <d v="2018-10-16T00:00:00"/>
    <n v="43698200"/>
    <n v="41513290"/>
    <n v="2184910"/>
    <n v="885822"/>
    <s v="d7fd93f30f09d2f3f73418e3c060e65d41168348"/>
    <n v="1.5266980507074039"/>
    <n v="0.99563418315592023"/>
    <n v="9.4836319304614822E-2"/>
    <n v="0.54938707013833543"/>
    <n v="-0.72909773183379534"/>
    <x v="0"/>
    <n v="0.95"/>
    <x v="0"/>
  </r>
  <r>
    <s v="652b54df21b60720a1cb2ab06efca6da6e58c84a"/>
    <s v="25a89727ec26abc62da9835b9575591af42892e4"/>
    <s v="PREPAGADO"/>
    <s v="51b223e24d57bc8c01c5001f8833c44559fa1fc7"/>
    <n v="59"/>
    <s v="OROCH"/>
    <n v="2017"/>
    <s v="OROCH"/>
    <m/>
    <s v="NUEVO"/>
    <n v="72"/>
    <d v="2017-09-08T00:00:00"/>
    <d v="2023-08-09T00:00:00"/>
    <d v="2018-03-28T00:00:00"/>
    <n v="58990000"/>
    <n v="48990000"/>
    <n v="10000000"/>
    <n v="1114711"/>
    <s v="7f9e4021b093c57ae939c2999fa9b6f9d2ac5b97"/>
    <n v="-8.633732775185822E-2"/>
    <n v="0.50485865870050817"/>
    <n v="0.80229979975843724"/>
    <n v="0.49659944211746282"/>
    <n v="4.4381042127634142E-2"/>
    <x v="1"/>
    <n v="0.83047974232920829"/>
    <x v="0"/>
  </r>
  <r>
    <s v="9fc6d5799538fde8be80672d1d842cdfb1c99c53"/>
    <s v="3f2066dc419833916f086b57be8b5ccce0ed6c19"/>
    <s v="PREPAGADO"/>
    <s v="1cfc8f77eeb90420e06185d48b9a2c6de9a1780f"/>
    <n v="60"/>
    <s v="DUSTER"/>
    <n v="2019"/>
    <s v="DUSTER"/>
    <m/>
    <s v="NUEVO"/>
    <n v="84"/>
    <d v="2018-09-11T00:00:00"/>
    <d v="2025-11-09T00:00:00"/>
    <d v="2020-04-24T00:00:00"/>
    <n v="63560000"/>
    <n v="31780000"/>
    <n v="31780000"/>
    <n v="720434"/>
    <s v="10b38286d0ce07306e01a8d181c6bb54393382de"/>
    <n v="1.2720082541085731"/>
    <n v="-0.85216124758390532"/>
    <n v="0.52564408481904745"/>
    <n v="-0.2199810331234569"/>
    <n v="1.2045992030697781"/>
    <x v="0"/>
    <n v="0.5"/>
    <x v="4"/>
  </r>
  <r>
    <s v="359c49728d772bb429cc7fef496c60d1c3518c39"/>
    <s v="e5282386c19fb0307568cef42130ef7dbe78cb41"/>
    <s v="PREPAGADO"/>
    <s v="d42a5de8f4df177aed40c98366cc193eafa30db8"/>
    <n v="220"/>
    <s v="SANDERO"/>
    <n v="2020"/>
    <s v="NUEVO SANDERO"/>
    <s v="2e892f86d188d01ec5691b7918003dc271108083"/>
    <s v="NUEVO"/>
    <n v="72"/>
    <d v="2019-01-11T00:00:00"/>
    <d v="2025-11-01T00:00:00"/>
    <d v="2021-03-03T00:00:00"/>
    <n v="44490000"/>
    <n v="22245000"/>
    <n v="22245000"/>
    <n v="549152"/>
    <s v="b0dba703f37b44650008cc7ee9293429cffbd118"/>
    <n v="-2.475570181559938"/>
    <n v="-0.85216124758390532"/>
    <n v="1.185489993161002E-2"/>
    <n v="-0.79689841209970247"/>
    <n v="0.97255557088134947"/>
    <x v="1"/>
    <n v="0.5"/>
    <x v="4"/>
  </r>
  <r>
    <s v="7f7ccde8ac06f72ee414b1d9a4311d4a5cb4d2ca"/>
    <s v="f40f99e25b42bdce95954bf4a9bfe83b8983a62e"/>
    <s v="PREPAGADO"/>
    <s v="bdfc2c4e5213ca32db6b95c9f855416362d14198"/>
    <n v="27"/>
    <s v="STEPWAY"/>
    <n v="2019"/>
    <s v="NUEVO STEPWAY"/>
    <m/>
    <s v="NUEVO"/>
    <n v="60"/>
    <d v="2018-06-21T00:00:00"/>
    <d v="2023-06-21T00:00:00"/>
    <d v="2021-10-01T00:00:00"/>
    <n v="43590000"/>
    <n v="22150879"/>
    <n v="21439121"/>
    <n v="504604"/>
    <s v="3b4f5e1c3af76293fd1839abaa76e15b66b25b5a"/>
    <n v="1.5145699651550779"/>
    <n v="-0.8186371676422135"/>
    <n v="-2.261120393216471"/>
    <n v="-0.75284748584495531"/>
    <n v="1.978077977031208"/>
    <x v="3"/>
    <n v="0.50816423491626517"/>
    <x v="4"/>
  </r>
  <r>
    <s v="4627c2e36f96c4be01d8093c43038bb7be40a088"/>
    <s v="a151b1268786c5c6aa2544952e37dd90e687cfcd"/>
    <s v="PREPAGADO"/>
    <s v="2f1f55f7d5e4638dee5a1a64ea8954c3ffe4902c"/>
    <n v="236"/>
    <s v="LOGAN"/>
    <n v="2018"/>
    <s v="NUEVO LOGAN"/>
    <m/>
    <s v="NUEVO"/>
    <n v="60"/>
    <d v="2017-12-21T00:00:00"/>
    <d v="2022-12-21T00:00:00"/>
    <d v="2018-10-24T00:00:00"/>
    <n v="33800000"/>
    <n v="30000000"/>
    <n v="3800000"/>
    <n v="763404"/>
    <s v="b522c57b2ad5bc12ca374e891604193e50995d23"/>
    <n v="0.88390951643416382"/>
    <n v="0.7392996427968781"/>
    <n v="0.84182204474977862"/>
    <n v="-0.1584308148458704"/>
    <n v="-0.65174985443765243"/>
    <x v="3"/>
    <n v="0.8875739644970414"/>
    <x v="0"/>
  </r>
  <r>
    <s v="29207776fa02a85107c261a2451fe488662ba27f"/>
    <s v="05064059d82a2f956794679b99e86e5e193256c8"/>
    <s v="PREPAGADO"/>
    <s v="db661dbb201fa716e0825be0e488ab5f2ca97b15"/>
    <n v="252"/>
    <s v="DUSTER"/>
    <n v="2018"/>
    <s v="DUSTER"/>
    <m/>
    <s v="NUEVO"/>
    <n v="48"/>
    <d v="2017-10-26T00:00:00"/>
    <d v="2021-10-26T00:00:00"/>
    <d v="2021-07-21T00:00:00"/>
    <n v="62590000"/>
    <n v="29340000"/>
    <n v="33250000"/>
    <n v="837790"/>
    <s v="ba69bef1627113b1efd89b0a85bd7dcd597d357c"/>
    <n v="0.49581077875975499"/>
    <n v="-0.98041887010423545"/>
    <n v="-0.83207861582159937"/>
    <n v="1.9061431192044691"/>
    <n v="0.1217289195237771"/>
    <x v="5"/>
    <n v="0.4687649784310593"/>
    <x v="4"/>
  </r>
  <r>
    <s v="0ac1154eca43bf09d3761423bf89bc1800a4b55e"/>
    <s v="dd93a89a58fe5cc01b01851eb8db50dae10fbb2a"/>
    <s v="PREPAGADO"/>
    <s v="b6a494ba9e14f7b984adead0c3e1c20aece37e79"/>
    <n v="220"/>
    <s v="SANDERO"/>
    <n v="2021"/>
    <s v="NUEVO SANDERO PH2"/>
    <s v="2e892f86d188d01ec5691b7918003dc271108083"/>
    <s v="NUEVO"/>
    <n v="60"/>
    <d v="2021-01-25T00:00:00"/>
    <d v="2026-01-25T00:00:00"/>
    <d v="2021-02-23T00:00:00"/>
    <n v="45700000"/>
    <n v="29700000"/>
    <n v="16000000"/>
    <n v="730773"/>
    <s v="d5e3c217d8ea2998bad4e657513b99b45ba38544"/>
    <n v="-1.3568814437906571E-2"/>
    <n v="-0.23667869467518651"/>
    <n v="-0.42288979497314538"/>
    <n v="0.52306212615093861"/>
    <n v="1.127251325673635"/>
    <x v="3"/>
    <n v="0.64989059080962797"/>
    <x v="2"/>
  </r>
  <r>
    <s v="e4fdbbab15afbc4328ef6dec5b0283569b6c4288"/>
    <s v="c95a733887555555f0fd394c0c5381b1a9befd6d"/>
    <s v="PREPAGADO"/>
    <s v="8d3a24744093455287e93feda3eb9991acdae36e"/>
    <n v="59"/>
    <s v="SANDERO"/>
    <n v="2019"/>
    <s v="NUEVO SANDERO"/>
    <m/>
    <s v="NUEVO"/>
    <n v="48"/>
    <d v="2018-10-30T00:00:00"/>
    <d v="2022-10-30T00:00:00"/>
    <d v="2020-07-30T00:00:00"/>
    <n v="34390000"/>
    <n v="22000000"/>
    <n v="12390000"/>
    <n v="626924"/>
    <s v="db655f8e1559060a272843c09fa8b5e63f6f3304"/>
    <n v="0.96880611530044081"/>
    <n v="-0.2784378108804153"/>
    <n v="0.2094661248883162"/>
    <n v="-0.93495277100691687"/>
    <n v="-3.2966835268508812E-2"/>
    <x v="5"/>
    <n v="0.63972084908403604"/>
    <x v="2"/>
  </r>
  <r>
    <s v="f2953b3b1b674a7b79998c98b9acc55ede43b6ca"/>
    <s v="2ffddf9b4d5f8b8cb59cff8004275943aafd0db6"/>
    <s v="PREPAGADO"/>
    <s v="a9dd9d4574440581485e218a3a0d9cc1d747e5e7"/>
    <n v="15"/>
    <s v="CLIO"/>
    <n v="2017"/>
    <s v="CLIO STYLE"/>
    <m/>
    <s v="NUEVO"/>
    <n v="84"/>
    <d v="2017-01-27T00:00:00"/>
    <d v="2024-01-27T00:00:00"/>
    <d v="2019-10-10T00:00:00"/>
    <n v="32520000"/>
    <n v="25000000"/>
    <n v="7520000"/>
    <n v="549066"/>
    <s v="49e3e3431e014d9c5502f38bae86dc4337782419"/>
    <n v="-0.21974626882743631"/>
    <n v="0.25141481259554521"/>
    <n v="0.92086653473246149"/>
    <n v="-0.89452689724199319"/>
    <n v="-0.88379348662608126"/>
    <x v="0"/>
    <n v="0.76875768757687579"/>
    <x v="2"/>
  </r>
  <r>
    <s v="ee62e127bc02d55a601d2406eaef56a0ae77d81b"/>
    <s v="85692461cd6e47e8583adfc689cb516a5381622c"/>
    <s v="PREPAGADO"/>
    <s v="6bf12817a6164c0e4ceb7a01868ef46da7884be8"/>
    <n v="59"/>
    <s v="LOGAN"/>
    <n v="2018"/>
    <s v="NUEVO LOGAN"/>
    <m/>
    <s v="NUEVO"/>
    <n v="84"/>
    <d v="2018-07-02T00:00:00"/>
    <d v="2025-02-07T00:00:00"/>
    <d v="2020-12-14T00:00:00"/>
    <n v="38190000"/>
    <n v="26968989"/>
    <n v="11221011"/>
    <n v="678202"/>
    <s v="f63667f7e267acb03c87c3e26f4d130769528873"/>
    <n v="0.88390951643416382"/>
    <n v="-5.5451528589540843E-3"/>
    <n v="-0.98762303508768745"/>
    <n v="-0.191488425904872"/>
    <n v="1.5913385900504931"/>
    <x v="0"/>
    <n v="0.70617934014139827"/>
    <x v="2"/>
  </r>
  <r>
    <s v="b81e3f5f0ce2839c85979d417b4939711184cecf"/>
    <s v="222221cc96a3234adda71d099c6724c40a72e684"/>
    <s v="PREPAGADO"/>
    <s v="13be1295dd7aef89150dea4918c052b05e10de48"/>
    <n v="38"/>
    <s v="USADOS"/>
    <n v="2016"/>
    <s v="USADOS MM"/>
    <m/>
    <s v="USADO"/>
    <n v="72"/>
    <d v="2018-09-07T00:00:00"/>
    <d v="2024-07-09T00:00:00"/>
    <d v="2021-04-28T00:00:00"/>
    <n v="27000000"/>
    <n v="24300000"/>
    <n v="2700000"/>
    <n v="557642"/>
    <s v="d32b2544aa3cda758f28d956500fd6e0d7981c8d"/>
    <n v="0.45942652210277918"/>
    <n v="0.79032357974038436"/>
    <n v="-6.7189590051072792E-2"/>
    <n v="-0.73504549762446725"/>
    <n v="-0.57440197704150942"/>
    <x v="1"/>
    <n v="0.9"/>
    <x v="0"/>
  </r>
  <r>
    <s v="fd0c3922f42e9d3c76a1e7ca73d3473908ab4f10"/>
    <s v="a8f506f398ab539f29f62e4f9585fec210355d8a"/>
    <s v="PREPAGADO"/>
    <s v="e6fe628ed1ecb4f422ee6848d702f45410650137"/>
    <n v="74"/>
    <s v="LOGAN"/>
    <n v="2018"/>
    <s v="NUEVO LOGAN"/>
    <m/>
    <s v="NUEVO"/>
    <n v="72"/>
    <d v="2017-02-05T00:00:00"/>
    <d v="2023-05-02T00:00:00"/>
    <d v="2018-03-26T00:00:00"/>
    <n v="33390000"/>
    <n v="26390000"/>
    <n v="7000000"/>
    <n v="614667"/>
    <s v="db655f8e1559060a272843c09fa8b5e63f6f3304"/>
    <n v="0.62921971983533309"/>
    <n v="0.34010368210379971"/>
    <n v="0.1454947077449219"/>
    <n v="-0.32838875555855079"/>
    <n v="0.50846830650449182"/>
    <x v="1"/>
    <n v="0.79035639412997905"/>
    <x v="2"/>
  </r>
  <r>
    <s v="81843c1e258c6c5ae49d6fba9da0bddaedd01609"/>
    <s v="6bef2d90b2fb9fe4d1ce7fa2ea3155bfa7b54f3e"/>
    <s v="PREPAGADO"/>
    <s v="06eeab863e8063bd4a1a230893738e0ad889e60a"/>
    <n v="48"/>
    <s v="SANDERO"/>
    <n v="2017"/>
    <s v="NUEVO SANDERO"/>
    <m/>
    <s v="NUEVO"/>
    <n v="24"/>
    <d v="2017-12-29T00:00:00"/>
    <d v="2019-12-29T00:00:00"/>
    <d v="2018-02-05T00:00:00"/>
    <n v="49990000"/>
    <n v="29990000"/>
    <n v="20000000"/>
    <n v="1494746"/>
    <s v="cafe2aba4c008cb02fee6101be7ab38b6a34f37b"/>
    <n v="0.58070737762603197"/>
    <n v="-0.44186860343083351"/>
    <n v="-0.46241203996448682"/>
    <n v="1.7651504166154739"/>
    <n v="0.81785981608906366"/>
    <x v="2"/>
    <n v="0.59991998399679936"/>
    <x v="4"/>
  </r>
  <r>
    <s v="69d5f7fc50edbd76131567d34c7e950481cfac90"/>
    <s v="71a7948c87bc41b0dcfc6992e700f655193a079b"/>
    <s v="PREPAGADO"/>
    <s v="a9e3efb440e35a273299d5bb713b4af98d221617"/>
    <n v="220"/>
    <s v="KOLEOS"/>
    <n v="2017"/>
    <s v="KOLEOS"/>
    <m/>
    <s v="NUEVO"/>
    <n v="84"/>
    <d v="2017-06-02T00:00:00"/>
    <d v="2024-02-06T00:00:00"/>
    <d v="2018-02-16T00:00:00"/>
    <n v="96450000"/>
    <n v="48225000"/>
    <n v="48225000"/>
    <n v="1106866"/>
    <s v="a97deec8944cfd22a65b5543b5e7b1fab8e8247a"/>
    <n v="0.60496354873068248"/>
    <n v="-0.85216124758390532"/>
    <n v="0.92086653473246149"/>
    <n v="1.119009869035718"/>
    <n v="0.35377255171220601"/>
    <x v="0"/>
    <n v="0.5"/>
    <x v="4"/>
  </r>
  <r>
    <s v="b3f34cd18170712c3291aa595e352dd07705396a"/>
    <s v="fb3e0a23721bcb3a24950180152b41365844e4e3"/>
    <s v="PREPAGADO"/>
    <s v="a65c60e59165d9af643419b26154ffd93f642835"/>
    <n v="60"/>
    <s v="STEPWAY"/>
    <n v="2019"/>
    <s v="NUEVO STEPWAY"/>
    <m/>
    <s v="NUEVO"/>
    <n v="72"/>
    <d v="2018-05-30T00:00:00"/>
    <d v="2024-05-30T00:00:00"/>
    <d v="2020-02-07T00:00:00"/>
    <n v="43620000"/>
    <n v="20174000"/>
    <n v="23446000"/>
    <n v="420662"/>
    <s v="026f2dbff0f657cf8b51a37de1e13584f2ccb0a9"/>
    <n v="1.284136339660898"/>
    <n v="-1.0061677341441151"/>
    <n v="-0.46006718516915052"/>
    <n v="-0.4020770249811047"/>
    <n v="-0.18766259006079469"/>
    <x v="1"/>
    <n v="0.46249426868408988"/>
    <x v="4"/>
  </r>
  <r>
    <s v="f7c9d9663123dea9627c4e894b224b641b642a62"/>
    <s v="702774ee3f1dc514391a173e4dff36a2dcf0ed20"/>
    <s v="PREPAGADO"/>
    <s v="a5e2b8f6be3db186f5df8e4f6932febe0657c71c"/>
    <n v="74"/>
    <s v="OROCH"/>
    <n v="2018"/>
    <s v="OROCH"/>
    <m/>
    <s v="NUEVO"/>
    <n v="84"/>
    <d v="2018-07-02T00:00:00"/>
    <d v="2025-02-07T00:00:00"/>
    <d v="2021-03-19T00:00:00"/>
    <n v="64740000"/>
    <n v="58266000"/>
    <n v="6474000"/>
    <n v="1284812"/>
    <s v="db655f8e1559060a272843c09fa8b5e63f6f3304"/>
    <n v="1.1992397407946209"/>
    <n v="0.79032357974038436"/>
    <n v="0.5172166379528087"/>
    <n v="-0.2321987411625423"/>
    <n v="0.19907679691992"/>
    <x v="0"/>
    <n v="0.9"/>
    <x v="0"/>
  </r>
  <r>
    <s v="f35a1e7e571624010235ab6c40ffb502ef0d87be"/>
    <s v="ed8ecdf5bea4a0c07c9f3694825a375c6c865f29"/>
    <s v="PREPAGADO"/>
    <s v="a9dd9d4574440581485e218a3a0d9cc1d747e5e7"/>
    <n v="59"/>
    <s v="CLIO"/>
    <n v="2017"/>
    <s v="CLIO STYLE"/>
    <m/>
    <s v="NUEVO"/>
    <n v="84"/>
    <d v="2017-01-30T00:00:00"/>
    <d v="2024-01-30T00:00:00"/>
    <d v="2018-08-24T00:00:00"/>
    <n v="29750000"/>
    <n v="28250000"/>
    <n v="1500000"/>
    <n v="620445"/>
    <s v="50072f9d25aec5e53ed0d7b527d19e5f5520f71f"/>
    <n v="0.98093420085276606"/>
    <n v="0.99390888396755439"/>
    <n v="0.92086653473246149"/>
    <n v="-0.4138639219845015"/>
    <n v="-0.80644560922993824"/>
    <x v="0"/>
    <n v="0.94957983193277307"/>
    <x v="0"/>
  </r>
  <r>
    <s v="696a48b041320da7920b2641e8b985d78514416c"/>
    <s v="b2a6f74d727992026b82d47b8169231876f9d45a"/>
    <s v="PREPAGADO"/>
    <s v="ac4cf0c7abcdae09914607ba0408545023141170"/>
    <n v="62"/>
    <s v="KWID"/>
    <n v="2020"/>
    <s v="KWID"/>
    <s v="2e892f86d188d01ec5691b7918003dc271108083"/>
    <s v="NUEVO"/>
    <n v="84"/>
    <d v="2020-08-31T00:00:00"/>
    <d v="2027-08-31T00:00:00"/>
    <d v="2020-10-19T00:00:00"/>
    <n v="39471300"/>
    <n v="39471300"/>
    <n v="0"/>
    <n v="772337"/>
    <s v="1a54234f7c81795f4271e355943d9c170a12a279"/>
    <n v="-2.0268310161239018"/>
    <n v="1.2009447865714571"/>
    <n v="0.68373306478441309"/>
    <n v="-0.3829533961257075"/>
    <n v="0.1217289195237771"/>
    <x v="0"/>
    <n v="1"/>
    <x v="0"/>
  </r>
  <r>
    <s v="967f45df4b24b3092e2fc73d376a235c381ea64f"/>
    <s v="4c969d7bcf5e9d802f095aff665b50fd95c87a93"/>
    <s v="PREPAGADO"/>
    <s v="a8589e7347004a92aacdd0b4349a17c465529c37"/>
    <n v="62"/>
    <s v="STEPWAY"/>
    <n v="2018"/>
    <s v="NUEVO STEPWAY"/>
    <m/>
    <s v="NUEVO"/>
    <n v="24"/>
    <d v="2017-11-10T00:00:00"/>
    <d v="2019-10-11T00:00:00"/>
    <d v="2017-10-31T00:00:00"/>
    <n v="44120000"/>
    <n v="10000000"/>
    <n v="34120000"/>
    <n v="505168"/>
    <s v="a51276d62888df36a1235d7ce063c77e63ffb514"/>
    <n v="1.5145699651550779"/>
    <n v="-1.9745755164829839"/>
    <n v="1.185489993161002E-2"/>
    <n v="-0.82466033326661681"/>
    <n v="1.281947080465921"/>
    <x v="2"/>
    <n v="0.22665457842248413"/>
    <x v="1"/>
  </r>
  <r>
    <s v="22a93047aef0710b584ece157c897777552c0da4"/>
    <s v="9a5391dae11f636cccc01bc95b9c36b63caef2d1"/>
    <s v="PREPAGADO"/>
    <s v="8e1d47a30cc0417d3cca54bd2f30d9b5caa2e6b1"/>
    <n v="220"/>
    <s v="OROCH"/>
    <n v="2018"/>
    <s v="OROCH"/>
    <m/>
    <s v="NUEVO"/>
    <n v="60"/>
    <d v="2018-06-07T00:00:00"/>
    <d v="2023-07-06T00:00:00"/>
    <d v="2019-10-15T00:00:00"/>
    <n v="59500000"/>
    <n v="58898986"/>
    <n v="601014"/>
    <n v="1372972"/>
    <s v="d5e3c217d8ea2998bad4e657513b99b45ba38544"/>
    <n v="0.19260863995162311"/>
    <n v="1.159467627915596"/>
    <n v="-0.51863440957691953"/>
    <n v="-0.11183153178679579"/>
    <n v="-1.270532873606796"/>
    <x v="3"/>
    <n v="0.98989892436974791"/>
    <x v="0"/>
  </r>
  <r>
    <s v="f54dd041ba71335c5b1b43f9de314dc1b161fa08"/>
    <s v="a4a06be5d4c02abbafa129ee57daf8d61bd248ec"/>
    <s v="PREPAGADO"/>
    <s v="8e1d47a30cc0417d3cca54bd2f30d9b5caa2e6b1"/>
    <n v="61"/>
    <s v="SANDERO"/>
    <n v="2019"/>
    <s v="NUEVO SANDERO"/>
    <m/>
    <s v="NUEVO"/>
    <n v="84"/>
    <d v="2018-07-16T00:00:00"/>
    <d v="2025-07-16T00:00:00"/>
    <d v="2021-05-25T00:00:00"/>
    <n v="32622850"/>
    <n v="35327597"/>
    <n v="0"/>
    <n v="669910"/>
    <s v="c9ac93af7de54e59c26cb0895d1f827e03675192"/>
    <n v="0.6777320620446341"/>
    <n v="1.5413891307390331"/>
    <n v="-0.34385518555171102"/>
    <n v="-0.66254843067270408"/>
    <n v="-1.1931849962106531"/>
    <x v="0"/>
    <n v="1.0829095863788725"/>
    <x v="0"/>
  </r>
  <r>
    <s v="1df0d56250b957b4a156cd9a04e63606c1619f22"/>
    <s v="00e2e2621e6eb8256aa8879bfc11ffd217b00522"/>
    <s v="PREPAGADO"/>
    <s v="f3d649ee30f873af20ed680a9e1580214cdfe47c"/>
    <n v="220"/>
    <s v="SANDERO"/>
    <n v="2018"/>
    <s v="NUEVO SANDERO"/>
    <m/>
    <s v="NUEVO"/>
    <n v="84"/>
    <d v="2017-06-23T00:00:00"/>
    <d v="2024-06-23T00:00:00"/>
    <d v="2020-02-12T00:00:00"/>
    <n v="33180000"/>
    <n v="31480000"/>
    <n v="1700000"/>
    <n v="683036"/>
    <s v="a8f19864c6b90993cde73eb96db636ce464e32e6"/>
    <n v="-3.7824985542557123E-2"/>
    <n v="0.99056020199857442"/>
    <n v="0.30893662009415901"/>
    <n v="-0.81613123728078651"/>
    <n v="-1.270532873606796"/>
    <x v="0"/>
    <n v="0.94876431585292342"/>
    <x v="0"/>
  </r>
  <r>
    <s v="13fa18694aad874ccd5da8752dc781f68e0a5cbe"/>
    <s v="b8da91ecd0b7b130df36198b24608d9ebcac0d83"/>
    <s v="PREPAGADO"/>
    <s v="277132ad8b04990f093fc5bb72d77163192dec3d"/>
    <n v="51"/>
    <s v="LOGAN"/>
    <n v="2017"/>
    <s v="NUEVO LOGAN"/>
    <m/>
    <s v="NUEVO"/>
    <n v="84"/>
    <d v="2016-11-23T00:00:00"/>
    <d v="2023-11-23T00:00:00"/>
    <d v="2017-12-22T00:00:00"/>
    <n v="37940000"/>
    <n v="17940000"/>
    <n v="20000000"/>
    <n v="415035"/>
    <s v="c7093c3b30a4a709fd8615f4457ce8502fa1b486"/>
    <n v="0.77475674646323633"/>
    <n v="-0.96363722097241478"/>
    <n v="0.92086653473246149"/>
    <n v="-0.1987093233566756"/>
    <n v="1.3592949578620639"/>
    <x v="0"/>
    <n v="0.4728518713758566"/>
    <x v="4"/>
  </r>
  <r>
    <s v="eb6ae180882c36901dc95f6cd7a7e26ff67def72"/>
    <s v="6e03c2a6d23262c9d1881e49469de023de797716"/>
    <s v="PREPAGADO"/>
    <s v="51b223e24d57bc8c01c5001f8833c44559fa1fc7"/>
    <n v="61"/>
    <s v="SANDERO"/>
    <n v="2018"/>
    <s v="NUEVO SANDERO"/>
    <m/>
    <s v="NUEVO"/>
    <n v="84"/>
    <d v="2017-08-15T00:00:00"/>
    <d v="2024-08-15T00:00:00"/>
    <d v="2020-01-10T00:00:00"/>
    <n v="32400000"/>
    <n v="29160000"/>
    <n v="3240000"/>
    <n v="632141"/>
    <s v="2950d902c8b30585038c8f445df8ff3e2d2365ee"/>
    <n v="0.88390951643416382"/>
    <n v="0.79032357974038436"/>
    <n v="1.237044494663192"/>
    <n v="0.4836701324909225"/>
    <n v="0.58581618390063472"/>
    <x v="0"/>
    <n v="0.9"/>
    <x v="0"/>
  </r>
  <r>
    <s v="8839a07d5b1cbdeda25a7fe80e2eaea78013b8cb"/>
    <s v="4c112e3b804867acdb8defca48c0ff9bfcb483ff"/>
    <s v="PREPAGADO"/>
    <s v="6effd9726a01d97fb90ac9a7f16ca5cd0d2646e1"/>
    <n v="60"/>
    <s v="SANDERO"/>
    <n v="2018"/>
    <s v="NUEVO SANDERO"/>
    <m/>
    <s v="NUEVO"/>
    <n v="84"/>
    <d v="2017-05-31T00:00:00"/>
    <d v="2024-05-31T00:00:00"/>
    <d v="2017-11-16T00:00:00"/>
    <n v="36920000"/>
    <n v="26920000"/>
    <n v="10000000"/>
    <n v="543703"/>
    <s v="d7ba29214e26fca7c43eb9f199a80e049e060e7b"/>
    <n v="0.8111410031202122"/>
    <n v="8.8753002088595323E-2"/>
    <n v="0.3785162042795801"/>
    <n v="-0.2175803734769734"/>
    <n v="-0.4197062222492236"/>
    <x v="0"/>
    <n v="0.72914409534127844"/>
    <x v="2"/>
  </r>
  <r>
    <s v="4634f813f31eaadbbb00b8166e127c367e153f58"/>
    <s v="ef8258a80a9997706687506ed527c522013eee26"/>
    <s v="PREPAGADO"/>
    <s v="0e4bd50a5f4aa6b49b21f346683750150d7d842a"/>
    <n v="87"/>
    <s v="OROCH"/>
    <n v="2020"/>
    <s v="OROCH"/>
    <s v="aa53c8567ff812605778a953828db0859dac88bf"/>
    <s v="NUEVO"/>
    <n v="48"/>
    <d v="2019-04-04T00:00:00"/>
    <d v="2023-04-04T00:00:00"/>
    <d v="2020-01-15T00:00:00"/>
    <n v="62150000"/>
    <n v="19857000"/>
    <n v="42293000"/>
    <n v="526673"/>
    <s v="bcea55f18d716a78cffe6d51a537622fc3feb487"/>
    <n v="-0.32889903879836369"/>
    <n v="-1.5933275707103689"/>
    <n v="-2.245095308539832"/>
    <n v="3.0479835403251312"/>
    <n v="-0.34235834485308059"/>
    <x v="5"/>
    <n v="0.31950120675784394"/>
    <x v="1"/>
  </r>
  <r>
    <s v="e95e0f89cf32b7adcd1284ce0366802701a38074"/>
    <s v="369e3a2c1e0015664d1ae7b5746a5bec5f6116fa"/>
    <s v="PREPAGADO"/>
    <s v="2f1f55f7d5e4638dee5a1a64ea8954c3ffe4902c"/>
    <n v="83"/>
    <s v="DUSTER"/>
    <n v="2018"/>
    <s v="DUSTER"/>
    <m/>
    <s v="NUEVO"/>
    <n v="72"/>
    <d v="2017-10-31T00:00:00"/>
    <d v="2023-10-21T00:00:00"/>
    <d v="2019-05-16T00:00:00"/>
    <n v="51990000"/>
    <n v="42000000"/>
    <n v="9990000"/>
    <n v="955661"/>
    <s v="1e97f857ff04d08f60d1d02ac426fe6cb5c11668"/>
    <n v="1.5145699651550779"/>
    <n v="0.41192654147770541"/>
    <n v="0.80229979975843724"/>
    <n v="-0.4138639219845015"/>
    <n v="0.81785981608906366"/>
    <x v="1"/>
    <n v="0.80784766301211774"/>
    <x v="0"/>
  </r>
  <r>
    <s v="881b49dd2ed3a36152c6b50ba5fac8cac811321f"/>
    <s v="c27bd2abec144c3c31405270dcb5a490d2684c68"/>
    <s v="PREPAGADO"/>
    <s v="93758adf11c46efe844e91612cf2940e4197d07c"/>
    <n v="48"/>
    <s v="SANDERO"/>
    <n v="2020"/>
    <s v="NUEVO SANDERO"/>
    <s v="2e892f86d188d01ec5691b7918003dc271108083"/>
    <s v="NUEVO"/>
    <n v="84"/>
    <d v="2019-11-07T00:00:00"/>
    <d v="2026-07-11T00:00:00"/>
    <d v="2021-11-22T00:00:00"/>
    <n v="34590000"/>
    <n v="34590000"/>
    <n v="0"/>
    <n v="739641"/>
    <s v="cafe2aba4c008cb02fee6101be7ab38b6a34f37b"/>
    <n v="-0.82615054644370001"/>
    <n v="1.2009447865714571"/>
    <n v="0.12165765612329391"/>
    <n v="-0.74320335929333481"/>
    <n v="-1.3478807510029389"/>
    <x v="0"/>
    <n v="1"/>
    <x v="0"/>
  </r>
  <r>
    <s v="e928beb66f0790aac7ba49ab71eec48a0ccc5cd7"/>
    <s v="3aa870e9be8c7b691ba369619c2b39535aedcf8b"/>
    <s v="PREPAGADO"/>
    <s v="e796ad9f0cb48948949b06a98904d23b3fbe7f4b"/>
    <n v="60"/>
    <s v="OROCH"/>
    <n v="2017"/>
    <s v="OROCH"/>
    <m/>
    <s v="NUEVO"/>
    <n v="84"/>
    <d v="2017-01-17T00:00:00"/>
    <d v="2024-01-17T00:00:00"/>
    <d v="2017-12-13T00:00:00"/>
    <n v="65050000"/>
    <n v="32525000"/>
    <n v="32525000"/>
    <n v="746517"/>
    <s v="d087e61ba1153cd65cef59d4319bb1223fff39d1"/>
    <n v="1.138599313032995"/>
    <n v="-0.85216124758390532"/>
    <n v="0.92086653473246149"/>
    <n v="3.384864711732246E-2"/>
    <n v="1.3592949578620639"/>
    <x v="0"/>
    <n v="0.5"/>
    <x v="4"/>
  </r>
  <r>
    <s v="d08fbfce8b07ce65e4c662530761aca6650db9df"/>
    <s v="6ec422e453f3a33ddf2bb3f581944d2fc0fd1830"/>
    <s v="PREPAGADO"/>
    <s v="2e605260aed96e02f34e2a400c1781f6062fbe8f"/>
    <n v="59"/>
    <s v="SANDERO"/>
    <n v="2019"/>
    <s v="NUEVO SANDERO"/>
    <s v="2e892f86d188d01ec5691b7918003dc271108083"/>
    <s v="NUEVO"/>
    <n v="84"/>
    <d v="2019-01-23T00:00:00"/>
    <d v="2026-01-23T00:00:00"/>
    <d v="2021-10-11T00:00:00"/>
    <n v="36177850"/>
    <n v="39877850"/>
    <n v="0"/>
    <n v="831958"/>
    <s v="dc07912f5d15c97d02d6d510bd9579fe85bc5dde"/>
    <n v="0.1562243832946473"/>
    <n v="1.6208974552001809"/>
    <n v="-0.21744470774772481"/>
    <n v="-0.62730556548506322"/>
    <n v="-0.80644560922993824"/>
    <x v="0"/>
    <n v="1.1022725231046069"/>
    <x v="0"/>
  </r>
  <r>
    <s v="01f429fa08bb214b45ad2bb58257428cb75260b7"/>
    <s v="860047efb8bd25aaabfd9a657bf2def7c77e7dc0"/>
    <s v="PREPAGADO"/>
    <s v="ed53f7f8aa0a745246ff0c2c0130fd4b0ab746b5"/>
    <n v="49"/>
    <s v="STEPWAY"/>
    <n v="2020"/>
    <s v="NUEVO STEPWAY"/>
    <s v="2e892f86d188d01ec5691b7918003dc271108083"/>
    <s v="NUEVO"/>
    <n v="72"/>
    <d v="2019-05-30T00:00:00"/>
    <d v="2025-05-30T00:00:00"/>
    <d v="2020-05-28T00:00:00"/>
    <n v="47521325"/>
    <n v="18871575"/>
    <n v="28649750"/>
    <n v="485886"/>
    <s v="809929aa942e2a9bc9a8483e7177795e32bedd95"/>
    <n v="1.2598801685562471"/>
    <n v="-1.2746164315571451"/>
    <n v="1.185489993161002E-2"/>
    <n v="0.34409366309860179"/>
    <n v="1.5139907126543499"/>
    <x v="1"/>
    <n v="0.3971180306946408"/>
    <x v="1"/>
  </r>
  <r>
    <s v="557ca24403190e5255b2188e4c0d9115bac54113"/>
    <s v="286f9f8b76a4f1032fe6db98f7f12a50df3be02c"/>
    <s v="PREPAGADO"/>
    <s v="8e1002378b28435f11e5018d9226651f8e0f1042"/>
    <n v="15"/>
    <s v="STEPWAY"/>
    <n v="2019"/>
    <s v="NUEVO STEPWAY"/>
    <m/>
    <s v="NUEVO"/>
    <n v="24"/>
    <d v="2018-09-14T00:00:00"/>
    <d v="2020-09-14T00:00:00"/>
    <d v="2019-08-06T00:00:00"/>
    <n v="50150000"/>
    <n v="10150000"/>
    <n v="40000000"/>
    <n v="626433"/>
    <s v="b2b72db1a076aa89f7bd2aa8870447ac40315a98"/>
    <n v="-0.43805180876929117"/>
    <n v="-2.0741994354111748"/>
    <n v="-4.017232066039238"/>
    <n v="-0.63424733190372806"/>
    <n v="-1.1931849962106531"/>
    <x v="2"/>
    <n v="0.20239282153539381"/>
    <x v="1"/>
  </r>
  <r>
    <s v="a3a7414d49e5143c95dc675e6bd94ee31b8adfc9"/>
    <s v="b2edea127d6eeea0885739a47952544d10c2db70"/>
    <s v="PREPAGADO"/>
    <s v="2f1f55f7d5e4638dee5a1a64ea8954c3ffe4902c"/>
    <n v="38"/>
    <s v="LOGAN"/>
    <n v="2018"/>
    <s v="NUEVO LOGAN"/>
    <m/>
    <s v="NUEVO"/>
    <n v="12"/>
    <d v="2017-12-27T00:00:00"/>
    <d v="2018-12-27T00:00:00"/>
    <d v="2018-01-22T00:00:00"/>
    <n v="41460000"/>
    <n v="12438000"/>
    <n v="29022000"/>
    <n v="1129204"/>
    <s v="d7fd93f30f09d2f3f73418e3c060e65d41168348"/>
    <n v="0.22899289660859901"/>
    <n v="-1.6734036612460499"/>
    <n v="9.0899389914291959E-2"/>
    <n v="-0.35211389766416878"/>
    <n v="1.5913385900504931"/>
    <x v="2"/>
    <n v="0.3"/>
    <x v="1"/>
  </r>
  <r>
    <s v="dfa7bcedc8ad4247187dbbc91ffa041616f931da"/>
    <s v="b1f572d0481b9d239a8f532fb2798ed8adce0c92"/>
    <s v="PREPAGADO"/>
    <s v="af75c1718d1a344d1a93cdde7cedf2c97fc61d82"/>
    <n v="74"/>
    <s v="USADOS"/>
    <n v="2016"/>
    <s v="USADOS MM"/>
    <m/>
    <s v="USADO"/>
    <n v="84"/>
    <d v="2017-05-17T00:00:00"/>
    <d v="2024-05-17T00:00:00"/>
    <d v="2018-06-19T00:00:00"/>
    <n v="26990000"/>
    <n v="13990000"/>
    <n v="13000000"/>
    <n v="316283"/>
    <s v="db655f8e1559060a272843c09fa8b5e63f6f3304"/>
    <n v="-0.11059349885650881"/>
    <n v="-0.77685280098094867"/>
    <n v="0.84182204474977862"/>
    <n v="-0.87886104139877153"/>
    <n v="-1.11583711881451"/>
    <x v="0"/>
    <n v="0.51834012597258239"/>
    <x v="4"/>
  </r>
  <r>
    <s v="5a30809bb391c8850048dca2425bfa3a112dfa25"/>
    <s v="47357fe3d07dac539263f7ec7f51fabdfc8f372e"/>
    <s v="PREPAGADO"/>
    <s v="45d39635e54aa144f5d9a478fbeaa79690616197"/>
    <n v="252"/>
    <s v="KOLEOS"/>
    <n v="2017"/>
    <s v="KOLEOS"/>
    <m/>
    <s v="NUEVO"/>
    <n v="72"/>
    <d v="2017-05-24T00:00:00"/>
    <d v="2023-05-24T00:00:00"/>
    <d v="2019-07-25T00:00:00"/>
    <n v="117900000"/>
    <n v="45000000"/>
    <n v="72900000"/>
    <n v="1106284"/>
    <s v="ba69bef1627113b1efd89b0a85bd7dcd597d357c"/>
    <n v="-2.569689999023184E-2"/>
    <n v="-1.338010767116854"/>
    <n v="0.92086653473246149"/>
    <n v="0.59844244076605069"/>
    <n v="-0.88379348662608126"/>
    <x v="1"/>
    <n v="0.38167938931297712"/>
    <x v="1"/>
  </r>
  <r>
    <s v="bdb7f3c9b22e2e73ab4008a7d59c4e1a28d32d8d"/>
    <s v="a99d73acbf37487c0884f17d67f689211a3cc255"/>
    <s v="PREPAGADO"/>
    <s v="30c7c4d76d30bc37a7d13b4c95a2ac93f65f85d1"/>
    <n v="59"/>
    <s v="LOGAN"/>
    <n v="2018"/>
    <s v="NUEVO LOGAN"/>
    <m/>
    <s v="NUEVO"/>
    <n v="84"/>
    <d v="2017-09-25T00:00:00"/>
    <d v="2024-09-25T00:00:00"/>
    <d v="2018-08-28T00:00:00"/>
    <n v="38523800"/>
    <n v="31523800"/>
    <n v="7000000"/>
    <n v="727835"/>
    <s v="7f9e4021b093c57ae939c2999fa9b6f9d2ac5b97"/>
    <n v="1.0051903719574169"/>
    <n v="0.45482201368365571"/>
    <n v="1.118477759689168"/>
    <n v="-3.3276558037352917E-2"/>
    <n v="-0.1103147126646518"/>
    <x v="0"/>
    <n v="0.81829414543736601"/>
    <x v="0"/>
  </r>
  <r>
    <s v="66414d6bf89ede5e7c35704e927bd0ae72436239"/>
    <s v="bba15c0c97f33019b6b57fc581765946acbe3e4e"/>
    <s v="PREPAGADO"/>
    <s v="9bf12949ef2b3166a7b565733cdc1910622e7587"/>
    <n v="241"/>
    <s v="SANDERO"/>
    <n v="2019"/>
    <s v="NUEVO SANDERO"/>
    <m/>
    <s v="NUEVO"/>
    <n v="72"/>
    <d v="2018-08-28T00:00:00"/>
    <d v="2024-08-28T00:00:00"/>
    <d v="2020-02-03T00:00:00"/>
    <n v="36390000"/>
    <n v="36300000"/>
    <n v="90000"/>
    <n v="797217"/>
    <s v="1188a05533a86f26549ae6e1af7ac4164a633741"/>
    <n v="1.1507273985853199"/>
    <n v="1.190789274448677"/>
    <n v="0.32274371638188432"/>
    <n v="-0.13437044997750541"/>
    <n v="-0.1103147126646518"/>
    <x v="1"/>
    <n v="0.99752679307502057"/>
    <x v="0"/>
  </r>
  <r>
    <s v="caf80d578f75873653007ff4ebdb85e2d3d5f84a"/>
    <s v="a894578a06653c23ae35a12011d4c34ddb07c4b3"/>
    <s v="PREPAGADO"/>
    <s v="d42a5de8f4df177aed40c98366cc193eafa30db8"/>
    <n v="49"/>
    <s v="LOGAN"/>
    <n v="2020"/>
    <s v="NUEVO LOGAN"/>
    <s v="2e892f86d188d01ec5691b7918003dc271108083"/>
    <s v="NUEVO"/>
    <n v="72"/>
    <d v="2019-01-11T00:00:00"/>
    <d v="2025-11-01T00:00:00"/>
    <d v="2020-12-14T00:00:00"/>
    <n v="39390000"/>
    <n v="19695000"/>
    <n v="19695000"/>
    <n v="506064"/>
    <s v="809929aa942e2a9bc9a8483e7177795e32bedd95"/>
    <n v="5.9199698876045093E-2"/>
    <n v="-0.85216124758390532"/>
    <n v="-0.38336754998180411"/>
    <n v="0.89235082347488914"/>
    <n v="-0.49705409964536651"/>
    <x v="1"/>
    <n v="0.5"/>
    <x v="4"/>
  </r>
  <r>
    <s v="bb43b53a06bc8e5e718220fc9ce5a069f08a3124"/>
    <s v="e70667715359b4630cccd3135aa3c628b2ac7949"/>
    <s v="PREPAGADO"/>
    <s v="25cce98fbc96d5a13195e5f9b11ea35e84504c2e"/>
    <n v="166872296"/>
    <s v="USADOS"/>
    <n v="2022"/>
    <s v="USADOS MM"/>
    <s v="2e892f86d188d01ec5691b7918003dc271108083"/>
    <s v="NUEVO"/>
    <n v="84"/>
    <d v="2021-10-09T00:00:00"/>
    <d v="2028-09-10T00:00:00"/>
    <d v="2021-12-28T00:00:00"/>
    <n v="42990000"/>
    <n v="42990000"/>
    <n v="0"/>
    <n v="1023723"/>
    <s v="a69f010680fca3bb97470fe907d42f1759ba6938"/>
    <n v="0.16835246884697261"/>
    <n v="1.2009447865714571"/>
    <n v="1.790355924541972"/>
    <n v="-0.76073650549617433"/>
    <n v="-1.5799243831913681"/>
    <x v="0"/>
    <n v="1"/>
    <x v="0"/>
  </r>
  <r>
    <s v="209eaec169e8b0e5ba7f376a5f219bf9fe0cdbed"/>
    <s v="45bbf1d151c9acee449813d9cf92a882e9677ee9"/>
    <s v="PREPAGADO"/>
    <s v="5cec3603c7a14573a0da94232ef8fee94127cb96"/>
    <n v="46"/>
    <s v="LOGAN"/>
    <n v="2019"/>
    <s v="NUEVO LOGAN"/>
    <m/>
    <s v="NUEVO"/>
    <n v="84"/>
    <d v="2018-11-23T00:00:00"/>
    <d v="2025-11-23T00:00:00"/>
    <d v="2019-12-16T00:00:00"/>
    <n v="33280000"/>
    <n v="16640000"/>
    <n v="16640000"/>
    <n v="368673"/>
    <s v="4e5d7b0d98a26995f24bcabfb130c7187152651f"/>
    <n v="-0.71699777647277252"/>
    <n v="-0.85216124758390532"/>
    <n v="0.32803285986234038"/>
    <n v="0.2184126750777286"/>
    <n v="-0.57440197704150942"/>
    <x v="0"/>
    <n v="0.5"/>
    <x v="4"/>
  </r>
  <r>
    <s v="2dd33aab5c8c184a009a0d4c52f3eadc414ec7d8"/>
    <s v="7c3a481f52717d5373b3d3ec2ca84e61c89f06fa"/>
    <s v="PREPAGADO"/>
    <s v="24058c9a025582c894cb21e97fd70a7b7ca7a1bc"/>
    <n v="48"/>
    <s v="DUSTER"/>
    <n v="2018"/>
    <s v="DUSTER"/>
    <m/>
    <s v="NUEVO"/>
    <n v="72"/>
    <d v="2018-11-01T00:00:00"/>
    <d v="2024-01-11T00:00:00"/>
    <d v="2018-12-03T00:00:00"/>
    <n v="65440000"/>
    <n v="47600000"/>
    <n v="17840000"/>
    <n v="1000248"/>
    <s v="33a4a5fc270bf1ce3ae20561056b2ba805df815d"/>
    <n v="0.5200669498644056"/>
    <n v="8.1525115137114981E-2"/>
    <n v="-0.2648008150077798"/>
    <n v="0.15335954488129969"/>
    <n v="-0.26501046745693763"/>
    <x v="1"/>
    <n v="0.72738386308068459"/>
    <x v="2"/>
  </r>
  <r>
    <s v="fb56e6f6a16c62e787ef77251d367dc264372355"/>
    <s v="4f853bb2b6d7cc619f3361f4c17399cba4da4abb"/>
    <s v="PREPAGADO"/>
    <s v="30c7c4d76d30bc37a7d13b4c95a2ac93f65f85d1"/>
    <n v="246"/>
    <s v="STEPWAY"/>
    <n v="2018"/>
    <s v="NUEVO STEPWAY"/>
    <m/>
    <s v="NUEVO"/>
    <n v="84"/>
    <d v="2017-08-14T00:00:00"/>
    <d v="2024-08-14T00:00:00"/>
    <d v="2019-08-06T00:00:00"/>
    <n v="46350000"/>
    <n v="30350000"/>
    <n v="16000000"/>
    <n v="690286"/>
    <s v="f1460623c17c08451d00fb38742b8e09eea4ea70"/>
    <n v="1.284136339660898"/>
    <n v="-0.2165178475811125"/>
    <n v="0.92086653473246149"/>
    <n v="8.5675403465980127E-3"/>
    <n v="1.0499034482774929"/>
    <x v="0"/>
    <n v="0.65480043149946066"/>
    <x v="2"/>
  </r>
  <r>
    <s v="79b60a376b8ecb1936f4b0d2a0aaecb8b669868f"/>
    <s v="285bdc53bcffe82017e80f4d14f72c732fbb5adc"/>
    <s v="PREPAGADO"/>
    <s v="3a39f94790a03a8bba3e6ff88f670a6b7bd61bb1"/>
    <n v="83"/>
    <s v="DUSTER"/>
    <n v="2022"/>
    <s v="NUEVA DUSTER"/>
    <s v="2e892f86d188d01ec5691b7918003dc271108083"/>
    <s v="NUEVO"/>
    <n v="36"/>
    <d v="2021-08-06T00:00:00"/>
    <d v="2024-06-08T00:00:00"/>
    <d v="2021-11-04T00:00:00"/>
    <n v="76850000"/>
    <n v="38425000"/>
    <n v="38425000"/>
    <n v="856608"/>
    <s v="1e97f857ff04d08f60d1d02ac426fe6cb5c11668"/>
    <n v="-1.311273968536711"/>
    <n v="-0.85216124758390532"/>
    <n v="-0.89715673486924186"/>
    <n v="2.2526506086181"/>
    <n v="0.89520769348520657"/>
    <x v="4"/>
    <n v="0.5"/>
    <x v="4"/>
  </r>
  <r>
    <s v="b630ec546ca404d83eda17cce1794c6522ff6e57"/>
    <s v="d381e02b9e00e801104e176d633d49d7627f8a01"/>
    <s v="PREPAGADO"/>
    <s v="c4f571c84dfd1be0360bdeed5c89373e15ac07b0"/>
    <n v="246"/>
    <s v="SANDERO"/>
    <n v="2017"/>
    <s v="NUEVO SANDERO"/>
    <m/>
    <s v="NUEVO"/>
    <n v="84"/>
    <d v="2016-11-23T00:00:00"/>
    <d v="2023-11-23T00:00:00"/>
    <d v="2021-03-01T00:00:00"/>
    <n v="37540000"/>
    <n v="23540000"/>
    <n v="14000000"/>
    <n v="425933"/>
    <s v="a69f010680fca3bb97470fe907d42f1759ba6938"/>
    <n v="-2.569689999023184E-2"/>
    <n v="-0.33040760970851518"/>
    <n v="-0.90386958818102137"/>
    <n v="-0.87985675257524754"/>
    <n v="-0.57440197704150942"/>
    <x v="0"/>
    <n v="0.62706446457112408"/>
    <x v="2"/>
  </r>
  <r>
    <s v="5ad391f073267d140e2a49ed64619fcb1b11a5b2"/>
    <s v="5ce0d7312ee96c559d7c2f12ed85ac65f2102668"/>
    <s v="PREPAGADO"/>
    <s v="f92259594cc36db09951704e2e59eef51308995c"/>
    <n v="74"/>
    <s v="SANDERO"/>
    <n v="2020"/>
    <s v="NUEVO SANDERO"/>
    <s v="2e892f86d188d01ec5691b7918003dc271108083"/>
    <s v="NUEVO"/>
    <n v="72"/>
    <d v="2019-03-09T00:00:00"/>
    <d v="2025-09-03T00:00:00"/>
    <d v="2021-10-25T00:00:00"/>
    <n v="45345350"/>
    <n v="25345350"/>
    <n v="20000000"/>
    <n v="587927"/>
    <s v="cfff2798968beabd4a75557f5efa4642e73d04b9"/>
    <n v="0.49581077875975499"/>
    <n v="-0.61013929076424533"/>
    <n v="-0.54145652994716964"/>
    <n v="-0.72253438669204695"/>
    <n v="0.35377255171220601"/>
    <x v="1"/>
    <n v="0.55894044262531883"/>
    <x v="4"/>
  </r>
  <r>
    <s v="5bc91d6c7fa592b919174d38dc46869a69d9b512"/>
    <s v="fd0713dab9adaa958ffcc1bcd76ecc7640548908"/>
    <s v="PREPAGADO"/>
    <s v="93758adf11c46efe844e91612cf2940e4197d07c"/>
    <n v="241"/>
    <s v="LOGAN"/>
    <n v="2020"/>
    <s v="NUEVO LOGAN"/>
    <s v="2e892f86d188d01ec5691b7918003dc271108083"/>
    <s v="NUEVO"/>
    <n v="84"/>
    <d v="2019-08-16T00:00:00"/>
    <d v="2026-08-16T00:00:00"/>
    <d v="2021-07-29T00:00:00"/>
    <n v="38012000"/>
    <n v="38262000"/>
    <n v="0"/>
    <n v="788389"/>
    <s v="1188a05533a86f26549ae6e1af7ac4164a633741"/>
    <n v="1.1507273985853199"/>
    <n v="1.22795081143407"/>
    <n v="0.61659682482884659"/>
    <n v="-1.4495785730389E-2"/>
    <n v="-0.72909773183379534"/>
    <x v="0"/>
    <n v="1.0065768704619593"/>
    <x v="0"/>
  </r>
  <r>
    <s v="eb968fa148c3b77d8d5a9897d7111ec29bdb47fe"/>
    <s v="1d8447b5bc365f4210518206215cedbc809478e2"/>
    <s v="PREPAGADO"/>
    <s v="326bc2b0b0799eff92891e858f0137cd54c140d7"/>
    <n v="76"/>
    <s v="USADOS"/>
    <n v="2016"/>
    <s v="USADOS MM"/>
    <m/>
    <s v="USADO"/>
    <n v="84"/>
    <d v="2021-03-02T00:00:00"/>
    <d v="2028-02-03T00:00:00"/>
    <d v="2021-07-08T00:00:00"/>
    <n v="40000000"/>
    <n v="40000000"/>
    <n v="0"/>
    <n v="877397"/>
    <s v="cca028d5175addbf7cc3ee31799dcae7f9872a54"/>
    <n v="0.3745299232365023"/>
    <n v="1.2009447865714571"/>
    <n v="0.72325530977575447"/>
    <n v="-3.8040704113064872E-2"/>
    <n v="0.58581618390063472"/>
    <x v="0"/>
    <n v="1"/>
    <x v="0"/>
  </r>
  <r>
    <s v="828d71ecd356760a0ad11de64af625291994eaa1"/>
    <s v="2a9b97d4355d78e95d78bdb926d8104b2a763192"/>
    <s v="PREPAGADO"/>
    <s v="e61dfa0d1e540eb22a5ab3936a2a6c34f3a6bbb6"/>
    <n v="49"/>
    <s v="USADOS"/>
    <n v="2013"/>
    <s v="USADOS MM"/>
    <m/>
    <s v="USADO"/>
    <n v="72"/>
    <d v="2017-01-25T00:00:00"/>
    <d v="2023-01-25T00:00:00"/>
    <d v="2019-09-03T00:00:00"/>
    <n v="34000000"/>
    <n v="30600000"/>
    <n v="3400000"/>
    <n v="702334"/>
    <s v="3a511fa6cc43568fab99dbdb57f653874780a34f"/>
    <n v="1.1507273985853199"/>
    <n v="0.79032357974038436"/>
    <n v="0.92086653473246149"/>
    <n v="0.60319828924862529"/>
    <n v="-0.26501046745693763"/>
    <x v="1"/>
    <n v="0.9"/>
    <x v="0"/>
  </r>
  <r>
    <s v="5ee5e1a5638810e17d4ae5415c4cf75b167ddf18"/>
    <s v="bbf95ee2dc133edfe6db973ad8be52c23ddb389e"/>
    <s v="PREPAGADO"/>
    <s v="a375b5eac113847c38d3cb785c3aaad6fe7a6159"/>
    <n v="246"/>
    <s v="STEPWAY"/>
    <n v="2019"/>
    <s v="NUEVO STEPWAY"/>
    <m/>
    <s v="NUEVO"/>
    <n v="84"/>
    <d v="2019-08-01T00:00:00"/>
    <d v="2026-01-08T00:00:00"/>
    <d v="2021-04-08T00:00:00"/>
    <n v="49490000"/>
    <n v="24745000"/>
    <n v="24745000"/>
    <n v="546865"/>
    <s v="a69f010680fca3bb97470fe907d42f1759ba6938"/>
    <n v="0.48368269320742968"/>
    <n v="-0.85216124758390532"/>
    <n v="0.4070773498450232"/>
    <n v="2.5252683630478039"/>
    <n v="-0.96114136402222416"/>
    <x v="0"/>
    <n v="0.5"/>
    <x v="4"/>
  </r>
  <r>
    <s v="419d00ba8e05fb9fa4da923b7c29733b23cbfd10"/>
    <s v="61c47281932f1be06492313c0adea8b8ee4d8c19"/>
    <s v="PREPAGADO"/>
    <s v="d42a0e1d5792a438fbe63c928d603c193394d0b9"/>
    <n v="27"/>
    <s v="DUSTER"/>
    <n v="2018"/>
    <s v="DUSTER"/>
    <m/>
    <s v="NUEVO"/>
    <n v="36"/>
    <d v="2017-12-29T00:00:00"/>
    <d v="2020-12-29T00:00:00"/>
    <d v="2019-07-19T00:00:00"/>
    <n v="56490000"/>
    <n v="46490000"/>
    <n v="10000000"/>
    <n v="1723933"/>
    <s v="3b4f5e1c3af76293fd1839abaa76e15b66b25b5a"/>
    <n v="1.0537027141667179"/>
    <n v="0.4740529352153362"/>
    <n v="0.28851061487099899"/>
    <n v="0.48884882631977389"/>
    <n v="0.43112042910834891"/>
    <x v="4"/>
    <n v="0.82297751814480435"/>
    <x v="0"/>
  </r>
  <r>
    <s v="48e1e745466db1ff41b3738c0a924f1213fc2443"/>
    <s v="3eaace79b287e9903c4847581dcda1b0fd278f4f"/>
    <s v="PREPAGADO"/>
    <s v="dbf8e48963fc4f162fe5fdf117a94083f02b1da5"/>
    <n v="38"/>
    <s v="SANDERO"/>
    <n v="2018"/>
    <s v="NUEVO SANDERO"/>
    <m/>
    <s v="NUEVO"/>
    <n v="84"/>
    <d v="2017-06-04T00:00:00"/>
    <d v="2024-04-06T00:00:00"/>
    <d v="2021-01-21T00:00:00"/>
    <n v="32640000"/>
    <n v="15720000"/>
    <n v="16920000"/>
    <n v="299005"/>
    <s v="d7fd93f30f09d2f3f73418e3c060e65d41168348"/>
    <n v="0.13196821218999669"/>
    <n v="-0.92764308707491128"/>
    <n v="-0.32864821134639211"/>
    <n v="-0.953539379634468"/>
    <n v="-1.11583711881451"/>
    <x v="0"/>
    <n v="0.48161764705882354"/>
    <x v="4"/>
  </r>
  <r>
    <s v="e48a1e9ecf99f05af0ee9b25d6b9e58f57da371e"/>
    <s v="4778d40b6590cd32158d4ff9a63e9c988a84c7fa"/>
    <s v="PREPAGADO"/>
    <s v="04d722867ed6671884008e6746c13e93169e90e0"/>
    <n v="38"/>
    <s v="USADOS"/>
    <n v="2011"/>
    <s v="USADOS MM"/>
    <m/>
    <s v="USADO"/>
    <n v="60"/>
    <d v="2019-08-26T00:00:00"/>
    <d v="2024-08-26T00:00:00"/>
    <d v="2021-12-06T00:00:00"/>
    <n v="20000000"/>
    <n v="20000000"/>
    <n v="0"/>
    <n v="555436"/>
    <s v="4945c5884e21e46d99e0d56ad1a4fbcffe8da479"/>
    <n v="-1.0080718297285789"/>
    <n v="1.2009447865714571"/>
    <n v="1.276566739654533"/>
    <n v="-0.83951451854914783"/>
    <n v="-1.425228628399082"/>
    <x v="3"/>
    <n v="1"/>
    <x v="0"/>
  </r>
  <r>
    <s v="f3287b55553279281bade8c6a5bc36deb5a0b205"/>
    <s v="6ef630c9b0c73a69a77d620a0f6e7bdde5f2b3aa"/>
    <s v="PREPAGADO"/>
    <s v="70074486ffa8224d0f8aa6272baab2055317c63f"/>
    <n v="62"/>
    <s v="CAPTUR"/>
    <n v="2020"/>
    <s v="CAPTUR"/>
    <s v="2e892f86d188d01ec5691b7918003dc271108083"/>
    <s v="NUEVO"/>
    <n v="60"/>
    <d v="2019-08-07T00:00:00"/>
    <d v="2024-07-08T00:00:00"/>
    <d v="2021-05-26T00:00:00"/>
    <n v="73070000"/>
    <n v="35070000"/>
    <n v="38000000"/>
    <n v="902961"/>
    <s v="f99cba83470b6744b02cb8a0d0c03e84221970cc"/>
    <n v="1.453929537393452"/>
    <n v="-0.93448779308924557"/>
    <n v="1.185489993161002E-2"/>
    <n v="7.6538093903185797E-3"/>
    <n v="0.19907679691992"/>
    <x v="3"/>
    <n v="0.47995073217462708"/>
    <x v="4"/>
  </r>
  <r>
    <s v="0a97f69f8ccb262e3bf0a174108d66174cba194d"/>
    <s v="198a569caa6dff0b162d6953a4546e295982fc45"/>
    <s v="PREPAGADO"/>
    <s v="eaf1d490df3ffb8175507c2c68b6f38bf2f182b7"/>
    <n v="77"/>
    <s v="DUSTER"/>
    <n v="2020"/>
    <s v="DUSTER"/>
    <s v="2e892f86d188d01ec5691b7918003dc271108083"/>
    <s v="NUEVO"/>
    <n v="72"/>
    <d v="2020-01-14T00:00:00"/>
    <d v="2026-01-14T00:00:00"/>
    <d v="2021-03-29T00:00:00"/>
    <n v="57450000"/>
    <n v="28700000"/>
    <n v="28750000"/>
    <n v="701399"/>
    <s v="aea3b8863079bcc72088cb985b532db5b7f010f7"/>
    <n v="-0.21974626882743631"/>
    <n v="-0.85394811097307444"/>
    <n v="0.2094661248883162"/>
    <n v="0.21409792664633279"/>
    <n v="0.74051193869292065"/>
    <x v="1"/>
    <n v="0.49956483899042647"/>
    <x v="4"/>
  </r>
  <r>
    <s v="09e75f71cd6e2c65660323ecc2007735579d6b17"/>
    <s v="9682a0e5fae6cf32e0e601c8416b292e753e656f"/>
    <s v="PREPAGADO"/>
    <s v="30c7c4d76d30bc37a7d13b4c95a2ac93f65f85d1"/>
    <n v="46"/>
    <s v="OROCH"/>
    <n v="2017"/>
    <s v="OROCH"/>
    <m/>
    <s v="NUEVO"/>
    <n v="84"/>
    <d v="2017-10-23T00:00:00"/>
    <d v="2024-10-23T00:00:00"/>
    <d v="2018-08-23T00:00:00"/>
    <n v="58990000"/>
    <n v="30000000"/>
    <n v="28990000"/>
    <n v="692664"/>
    <s v="dc07912f5d15c97d02d6d510bd9579fe85bc5dde"/>
    <n v="0.93242185864346494"/>
    <n v="-0.8170088981264223"/>
    <n v="1.118477759689168"/>
    <n v="-6.4601631649286409E-2"/>
    <n v="-0.49705409964536651"/>
    <x v="0"/>
    <n v="0.50856077301237501"/>
    <x v="4"/>
  </r>
  <r>
    <s v="4d8f21e5d8c0f30d13d5bd138b0dda9f901668ef"/>
    <s v="48de3bacfb95df34bc1581f33b0a10f7ff6fca2e"/>
    <s v="PREPAGADO"/>
    <s v="8755282562f500d9f6dcb85211a47e8d88e90dcb"/>
    <n v="61"/>
    <s v="STEPWAY"/>
    <n v="2020"/>
    <s v="NUEVO STEPWAY"/>
    <s v="2e892f86d188d01ec5691b7918003dc271108083"/>
    <s v="NUEVO"/>
    <n v="84"/>
    <d v="2019-10-07T00:00:00"/>
    <d v="2026-07-10T00:00:00"/>
    <d v="2019-09-16T00:00:00"/>
    <n v="47390000"/>
    <n v="35325000"/>
    <n v="12065000"/>
    <n v="762897"/>
    <s v="5ff736dd5fe05d193ce7c5ec63ce711d264e48d3"/>
    <n v="0.26537715326557482"/>
    <n v="0.15554599770948391"/>
    <n v="0.24898836987965761"/>
    <n v="0.30557723146643362"/>
    <n v="0.58581618390063472"/>
    <x v="0"/>
    <n v="0.74541042414011394"/>
    <x v="2"/>
  </r>
  <r>
    <s v="66f61c7f148120c9b2e01075ddf387e3788d09d9"/>
    <s v="067ef581a2efc1e4b0adff72bd636f673081c1d9"/>
    <s v="PREPAGADO"/>
    <s v="a0157b6e33bfb8335262e15a60990dcbda7e067d"/>
    <n v="60"/>
    <s v="USADOS"/>
    <n v="2012"/>
    <s v="USADOS MM"/>
    <m/>
    <s v="USADO"/>
    <n v="60"/>
    <d v="2019-05-21T00:00:00"/>
    <d v="2024-05-21T00:00:00"/>
    <d v="2020-01-02T00:00:00"/>
    <n v="48000000"/>
    <n v="8000000"/>
    <n v="40000000"/>
    <n v="193386"/>
    <s v="002cf26c2c656a51db8195e4bd8bbcee3903d748"/>
    <n v="-0.18336201217046039"/>
    <n v="-2.22089860368748"/>
    <n v="-1.015723469843266"/>
    <n v="-0.27446435727786811"/>
    <n v="-1.425228628399082"/>
    <x v="3"/>
    <n v="0.2"/>
    <x v="3"/>
  </r>
  <r>
    <s v="20592dd02674573529c88e93070c0961edf6661a"/>
    <s v="dbfff0147c014b911ae3805501df3cd0433c38df"/>
    <s v="PREPAGADO"/>
    <s v="277132ad8b04990f093fc5bb72d77163192dec3d"/>
    <n v="27"/>
    <s v="STEPWAY"/>
    <n v="2017"/>
    <s v="NUEVO STEPWAY"/>
    <m/>
    <s v="NUEVO"/>
    <n v="84"/>
    <d v="2016-11-24T00:00:00"/>
    <d v="2023-11-24T00:00:00"/>
    <d v="2017-11-20T00:00:00"/>
    <n v="47490000"/>
    <n v="23745000"/>
    <n v="23745000"/>
    <n v="549332"/>
    <s v="24f9b8051616665ebb91a64a728a398e153b9b51"/>
    <n v="1.0051903719574169"/>
    <n v="-0.85216124758390532"/>
    <n v="0.92086653473246149"/>
    <n v="-0.49857205890084028"/>
    <n v="-0.4197062222492236"/>
    <x v="0"/>
    <n v="0.5"/>
    <x v="4"/>
  </r>
  <r>
    <s v="289d7b15ce68dff3cd6976cce0a9df1dc98dfb25"/>
    <s v="4d810b3f3942c23788623b4ed2e3b23f55b48c55"/>
    <s v="PREPAGADO"/>
    <s v="c4f571c84dfd1be0360bdeed5c89373e15ac07b0"/>
    <n v="236"/>
    <s v="STEPWAY"/>
    <n v="2017"/>
    <s v="NUEVO STEPWAY"/>
    <m/>
    <s v="NUEVO"/>
    <n v="60"/>
    <d v="2016-10-31T00:00:00"/>
    <d v="2021-10-31T00:00:00"/>
    <d v="2018-09-28T00:00:00"/>
    <n v="47990000"/>
    <n v="43191000"/>
    <n v="4799000"/>
    <n v="1016656"/>
    <s v="7d39182a25d433f671ee8eb5ca64063c45602e37"/>
    <n v="0.73837248980626058"/>
    <n v="0.79032357974038436"/>
    <n v="-0.36862986291351318"/>
    <n v="-0.31611163675260229"/>
    <n v="-0.49705409964536651"/>
    <x v="3"/>
    <n v="0.9"/>
    <x v="0"/>
  </r>
  <r>
    <s v="908c550c883df9a87bca2ee2138851e661a53407"/>
    <s v="e1934713fe2c64036be51e0923bfab422a8b4dd5"/>
    <s v="PREPAGADO"/>
    <s v="46234ac542fd85bbae2f14a2b9f2b70a44885a17"/>
    <n v="62"/>
    <s v="TRAFIC"/>
    <n v="2019"/>
    <s v="NUEVA TRAFIC"/>
    <m/>
    <s v="NUEVO"/>
    <n v="36"/>
    <d v="2018-01-11T00:00:00"/>
    <d v="2021-11-01T00:00:00"/>
    <d v="2021-08-18T00:00:00"/>
    <n v="87172000"/>
    <n v="27172000"/>
    <n v="60000000"/>
    <n v="852180"/>
    <s v="f99cba83470b6744b02cb8a0d0c03e84221970cc"/>
    <n v="0.78688483201556159"/>
    <n v="-1.6253380117886069"/>
    <n v="-2.5911350911186708"/>
    <n v="-0.50887966099971937"/>
    <n v="-1.1931849962106531"/>
    <x v="4"/>
    <n v="0.31170559353920985"/>
    <x v="1"/>
  </r>
  <r>
    <s v="b20eda1e592fd2ebbd7e192f311d1626b7d71614"/>
    <s v="342206ef2df93f8f5b94adc298700bedc4a8c2e0"/>
    <s v="PREPAGADO"/>
    <s v="728a54913299976711b7de0125164a665bf8c29c"/>
    <n v="61"/>
    <s v="SANDERO"/>
    <n v="2017"/>
    <s v="NUEVO SANDERO"/>
    <m/>
    <s v="NUEVO"/>
    <n v="84"/>
    <d v="2016-12-22T00:00:00"/>
    <d v="2023-12-22T00:00:00"/>
    <d v="2020-11-03T00:00:00"/>
    <n v="38000000"/>
    <n v="34200000"/>
    <n v="3800000"/>
    <n v="578219"/>
    <s v="c9ac93af7de54e59c26cb0895d1f827e03675192"/>
    <n v="-0.61997309205417039"/>
    <n v="0.79032357974038436"/>
    <n v="0.38981091097545101"/>
    <n v="-0.92643384787027294"/>
    <n v="-1.11583711881451"/>
    <x v="0"/>
    <n v="0.9"/>
    <x v="0"/>
  </r>
  <r>
    <s v="93ac6e42b56feff86fdb74160d0fe4a83b2ffbd1"/>
    <s v="e588f2c112609e493a1eeb57bddab7f53eee8a8f"/>
    <s v="PREPAGADO"/>
    <s v="a7dd55b98ce047d2fdb9afbcfc3cfad027700d30"/>
    <n v="60"/>
    <s v="CAPTUR"/>
    <n v="2021"/>
    <s v="CAPTUR"/>
    <s v="2e892f86d188d01ec5691b7918003dc271108083"/>
    <s v="NUEVO"/>
    <n v="72"/>
    <d v="2020-11-27T00:00:00"/>
    <d v="2026-11-27T00:00:00"/>
    <d v="2021-11-29T00:00:00"/>
    <n v="80520000"/>
    <n v="40260000"/>
    <n v="40260000"/>
    <n v="1032721"/>
    <s v="13d22cf8336a259fb9d14907f84a2cc0d4061ae6"/>
    <n v="0.28963332437022532"/>
    <n v="-0.85216124758390532"/>
    <n v="0.24898836987965761"/>
    <n v="0.57122998621668841"/>
    <n v="4.4381042127634142E-2"/>
    <x v="1"/>
    <n v="0.5"/>
    <x v="4"/>
  </r>
  <r>
    <s v="c178cc4bd1408c3f8b7fbd26e0bb9e485efbcd42"/>
    <s v="d397c4a0157bb418ad244d028c91ac7d3034d306"/>
    <s v="PREPAGADO"/>
    <s v="f92259594cc36db09951704e2e59eef51308995c"/>
    <n v="76"/>
    <s v="SANDERO"/>
    <n v="2020"/>
    <s v="NUEVO SANDERO"/>
    <s v="2e892f86d188d01ec5691b7918003dc271108083"/>
    <s v="NUEVO"/>
    <n v="72"/>
    <d v="2019-08-15T00:00:00"/>
    <d v="2025-08-15T00:00:00"/>
    <d v="2021-07-09T00:00:00"/>
    <n v="35990000"/>
    <n v="17990000"/>
    <n v="18000000"/>
    <n v="417301"/>
    <s v="977d2d7691d404ed0e63704ec1471b1a8671ac9d"/>
    <n v="1.3205205963178741"/>
    <n v="-0.85273171327830799"/>
    <n v="-0.54145652994716964"/>
    <n v="-0.51699404328054732"/>
    <n v="-0.18766259006079469"/>
    <x v="1"/>
    <n v="0.4998610725201445"/>
    <x v="4"/>
  </r>
  <r>
    <s v="2464ec3f0abc52768c62b53dfcab8c11b823073f"/>
    <s v="4d79bfa58e71e4768e5f00657d508afb85440ed9"/>
    <s v="PREPAGADO"/>
    <s v="f92259594cc36db09951704e2e59eef51308995c"/>
    <n v="220"/>
    <s v="SANDERO"/>
    <n v="2020"/>
    <s v="NUEVO SANDERO"/>
    <s v="2e892f86d188d01ec5691b7918003dc271108083"/>
    <s v="NUEVO"/>
    <n v="72"/>
    <d v="2019-07-31T00:00:00"/>
    <d v="2025-07-31T00:00:00"/>
    <d v="2020-06-30T00:00:00"/>
    <n v="34890000"/>
    <n v="24423000"/>
    <n v="10467000"/>
    <n v="570031"/>
    <s v="72e878f6cfde3745264c248cf45004a0c2be87ce"/>
    <n v="1.0415746286143921"/>
    <n v="-3.091883392176074E-2"/>
    <n v="0.56516632981038883"/>
    <n v="-0.44183909129504439"/>
    <n v="0.74051193869292065"/>
    <x v="1"/>
    <n v="0.7"/>
    <x v="2"/>
  </r>
  <r>
    <s v="6a571a4ac91c5c1f683c33234e312fb514431f95"/>
    <s v="a1524b6a10487ad82fc530d0659dcf45791fcc06"/>
    <s v="PREPAGADO"/>
    <s v="5cec3603c7a14573a0da94232ef8fee94127cb96"/>
    <n v="60"/>
    <s v="STEPWAY"/>
    <n v="2019"/>
    <s v="NUEVO STEPWAY"/>
    <m/>
    <s v="NUEVO"/>
    <n v="84"/>
    <d v="2018-11-28T00:00:00"/>
    <d v="2025-11-28T00:00:00"/>
    <d v="2020-03-06T00:00:00"/>
    <n v="46569600"/>
    <n v="23284800"/>
    <n v="23284800"/>
    <n v="515894"/>
    <s v="10b38286d0ce07306e01a8d181c6bb54393382de"/>
    <n v="0.50793886431208024"/>
    <n v="-0.85216124758390532"/>
    <n v="0.32803285986234038"/>
    <n v="-0.36499574505796373"/>
    <n v="-1.3478807510029389"/>
    <x v="0"/>
    <n v="0.5"/>
    <x v="4"/>
  </r>
  <r>
    <s v="7a1d0ace5134db1f59e937316f3a4a29a296c27f"/>
    <s v="8bec3bfdb7a3459e5f4e4b4727b1e7eb1d7d2bd2"/>
    <s v="PREPAGADO"/>
    <s v="f7b438840c64ae9000aab867b7717cd5d6c7a56e"/>
    <n v="61"/>
    <s v="SANDERO"/>
    <n v="2019"/>
    <s v="NUEVO SANDERO"/>
    <m/>
    <s v="NUEVO"/>
    <n v="84"/>
    <d v="2018-09-17T00:00:00"/>
    <d v="2025-09-17T00:00:00"/>
    <d v="2020-09-16T00:00:00"/>
    <n v="45660000"/>
    <n v="39194800"/>
    <n v="6465200"/>
    <n v="816876"/>
    <s v="f1cfc4e2d3f8e9e071d8ddbdb5aab1b3ceeb1ef1"/>
    <n v="0.61709163428300773"/>
    <n v="0.61952817982501551"/>
    <n v="-0.20523185977846051"/>
    <n v="-0.55658252394605479"/>
    <n v="-1.0384892414183671"/>
    <x v="0"/>
    <n v="0.85840560665790622"/>
    <x v="0"/>
  </r>
  <r>
    <s v="331eee98171147247158b046dedb454234daca02"/>
    <s v="95ece9d1d54114d6645fd0bb287b5b47b621a30f"/>
    <s v="PREPAGADO"/>
    <s v="77a187d9631467b0be64469f0c5f8a6dea1b1f85"/>
    <n v="40"/>
    <s v="CLIO"/>
    <n v="2017"/>
    <s v="CLIO STYLE"/>
    <m/>
    <s v="NUEVO"/>
    <n v="84"/>
    <d v="2017-02-01T00:00:00"/>
    <d v="2024-01-02T00:00:00"/>
    <d v="2020-07-03T00:00:00"/>
    <n v="30990000"/>
    <n v="24990000"/>
    <n v="6000000"/>
    <n v="496179"/>
    <s v="4d251d0521ebf48b96f0933b0dd444a04ee5a122"/>
    <n v="-0.26825861103673743"/>
    <n v="0.40593760974459808"/>
    <n v="0.17545486173856789"/>
    <n v="0.20447271860706531"/>
    <n v="-0.4197062222492236"/>
    <x v="0"/>
    <n v="0.80638915779283638"/>
    <x v="0"/>
  </r>
  <r>
    <s v="1768b5a32073de64db1ccc7ad1a36f50505d58c4"/>
    <s v="7afd569c743a62c6d24c291496514114e1a8c16a"/>
    <s v="PREPAGADO"/>
    <s v="1e37c6928f415c93f35587957257b25f2220204d"/>
    <n v="59"/>
    <s v="SANDERO"/>
    <n v="2020"/>
    <s v="NUEVO SANDERO"/>
    <s v="2e892f86d188d01ec5691b7918003dc271108083"/>
    <s v="NUEVO"/>
    <n v="84"/>
    <d v="2019-04-30T00:00:00"/>
    <d v="2026-04-30T00:00:00"/>
    <d v="2021-11-04T00:00:00"/>
    <n v="37400000"/>
    <n v="37400000"/>
    <n v="0"/>
    <n v="812691"/>
    <s v="dc07912f5d15c97d02d6d510bd9579fe85bc5dde"/>
    <n v="0.55645120652138136"/>
    <n v="1.2009447865714571"/>
    <n v="0.32803285986234038"/>
    <n v="-0.59980535040569938"/>
    <n v="-0.88379348662608126"/>
    <x v="0"/>
    <n v="1"/>
    <x v="0"/>
  </r>
  <r>
    <s v="ce84fa9fc34774315619f5b52d6705509a400fc8"/>
    <s v="2ee258d2fde10b44231e599de4a30131cb68e727"/>
    <s v="PREPAGADO"/>
    <s v="6effd9726a01d97fb90ac9a7f16ca5cd0d2646e1"/>
    <n v="38"/>
    <s v="SANDERO"/>
    <n v="2018"/>
    <s v="NUEVO SANDERO"/>
    <m/>
    <s v="NUEVO"/>
    <n v="24"/>
    <d v="2017-07-24T00:00:00"/>
    <d v="2019-07-24T00:00:00"/>
    <d v="2018-11-26T00:00:00"/>
    <n v="44590000"/>
    <n v="29590000"/>
    <n v="15000000"/>
    <n v="1421560"/>
    <s v="afef47cbdd72b753a5414bbb0d395f4e14f48c9f"/>
    <n v="0.89603760198648907"/>
    <n v="-0.180377954506383"/>
    <n v="-0.5906162743796497"/>
    <n v="-0.2326444878658781"/>
    <n v="-1.3478807510029389"/>
    <x v="2"/>
    <n v="0.6636017044180309"/>
    <x v="2"/>
  </r>
  <r>
    <s v="abe1b4e4b63f3418e1cfef7815506ae3db877bb1"/>
    <s v="536bd24d0d5fa9cfb396efa94a0e5959c98beb57"/>
    <s v="PREPAGADO"/>
    <s v="93758adf11c46efe844e91612cf2940e4197d07c"/>
    <n v="74"/>
    <s v="LOGAN"/>
    <n v="2020"/>
    <s v="NUEVO LOGAN"/>
    <s v="2e892f86d188d01ec5691b7918003dc271108083"/>
    <s v="NUEVO"/>
    <n v="72"/>
    <d v="2019-01-10T00:00:00"/>
    <d v="2025-10-01T00:00:00"/>
    <d v="2021-10-26T00:00:00"/>
    <n v="39390000"/>
    <n v="21390000"/>
    <n v="18000000"/>
    <n v="472005"/>
    <s v="cfff2798968beabd4a75557f5efa4642e73d04b9"/>
    <n v="0.16835246884697261"/>
    <n v="-0.67546590724913314"/>
    <n v="-0.62262138837363767"/>
    <n v="-0.83139880865341775"/>
    <n v="-0.72909773183379534"/>
    <x v="1"/>
    <n v="0.54303122619954303"/>
    <x v="4"/>
  </r>
  <r>
    <s v="7f24fdb91b75820e5f0b1b5d8049a4a3dfee36da"/>
    <s v="f5e82f2555629d9db8f534bfefafda5f252ae8a0"/>
    <s v="PREPAGADO"/>
    <s v="8e1d47a30cc0417d3cca54bd2f30d9b5caa2e6b1"/>
    <n v="220"/>
    <s v="LOGAN"/>
    <n v="2019"/>
    <s v="NUEVO LOGAN"/>
    <m/>
    <s v="NUEVO"/>
    <n v="24"/>
    <d v="2018-08-08T00:00:00"/>
    <d v="2020-08-08T00:00:00"/>
    <d v="2020-04-29T00:00:00"/>
    <n v="42010000"/>
    <n v="20545889"/>
    <n v="21464111"/>
    <n v="906192"/>
    <s v="a8f19864c6b90993cde73eb96db636ce464e32e6"/>
    <n v="0.38665800878882761"/>
    <n v="-0.8970364470338984"/>
    <n v="-4.0782378129629731"/>
    <n v="-0.13390180191711079"/>
    <n v="-0.65174985443765243"/>
    <x v="2"/>
    <n v="0.4890713877648179"/>
    <x v="4"/>
  </r>
  <r>
    <s v="6a4e68105c4af3b370b9b33e7ee5989cff370460"/>
    <s v="1f3757372f244d046092376a8e727bb7236bb34c"/>
    <s v="PREPAGADO"/>
    <s v="8755282562f500d9f6dcb85211a47e8d88e90dcb"/>
    <n v="291"/>
    <s v="SANDERO"/>
    <n v="2020"/>
    <s v="NUEVO SANDERO"/>
    <s v="2e892f86d188d01ec5691b7918003dc271108083"/>
    <s v="NUEVO"/>
    <n v="84"/>
    <d v="2019-06-27T00:00:00"/>
    <d v="2026-06-27T00:00:00"/>
    <d v="2020-06-25T00:00:00"/>
    <n v="33990000"/>
    <n v="13990000"/>
    <n v="20000000"/>
    <n v="285110"/>
    <s v="8c09b442f0230592ba2de377a04a429f73de19ee"/>
    <n v="1.1022150563760189"/>
    <n v="-1.2151847034613319"/>
    <n v="0.48612183982770601"/>
    <n v="-0.3906638515726118"/>
    <n v="-1.425228628399082"/>
    <x v="0"/>
    <n v="0.41159164460135333"/>
    <x v="4"/>
  </r>
  <r>
    <s v="e659d00ec66b7ba3c63b141093c93f370446bcde"/>
    <s v="2d807e8764bbd94b0f2af0469bd9dea82b2667eb"/>
    <s v="PREPAGADO"/>
    <s v="f0f8b4ff1eaec9f691ff02ac6f300d6bbc82ee34"/>
    <n v="74"/>
    <s v="DUSTER"/>
    <n v="2018"/>
    <s v="DUSTER"/>
    <m/>
    <s v="NUEVO"/>
    <n v="72"/>
    <d v="2017-05-07T00:00:00"/>
    <d v="2023-07-05T00:00:00"/>
    <d v="2017-07-21T00:00:00"/>
    <n v="63913300"/>
    <n v="20183158"/>
    <n v="43730142"/>
    <n v="491594"/>
    <s v="db655f8e1559060a272843c09fa8b5e63f6f3304"/>
    <n v="1.2477520830039219"/>
    <n v="-1.608568050808896"/>
    <n v="0.92086653473246149"/>
    <n v="0.23998641723470759"/>
    <n v="0.81785981608906366"/>
    <x v="1"/>
    <n v="0.31578964002797538"/>
    <x v="1"/>
  </r>
  <r>
    <s v="0fe8fc8785eba98c55fc34d4db857342dd651d57"/>
    <s v="50c98bb5a63027eb9bcac6748022273fb3959ec7"/>
    <s v="PREPAGADO"/>
    <s v="1502741b01e37197f6d539d6980b33f95cc20df4"/>
    <n v="49"/>
    <s v="USADOS"/>
    <n v="2014"/>
    <s v="USADOS MM"/>
    <m/>
    <s v="USADO"/>
    <n v="72"/>
    <d v="2017-07-26T00:00:00"/>
    <d v="2023-07-26T00:00:00"/>
    <d v="2018-12-27T00:00:00"/>
    <n v="23635400"/>
    <n v="13900000"/>
    <n v="9735400"/>
    <n v="333297"/>
    <s v="7b4b50deac96cf6fae5ed6534c753371dda3e07d"/>
    <n v="-0.19549009772278569"/>
    <n v="-0.490400270835324"/>
    <n v="0.56516632981038883"/>
    <n v="-0.72150885396583553"/>
    <n v="-1.0384892414183671"/>
    <x v="1"/>
    <n v="0.58810089949821032"/>
    <x v="4"/>
  </r>
  <r>
    <s v="673758213afda1aa5ce4d0c7a5ffe4be6d826661"/>
    <s v="a32baaa872ae607b6b409991bed0971de37be6d8"/>
    <s v="PREPAGADO"/>
    <s v="82ccd7fa351b34c3ede8e4e91b713dc3fcfdcb57"/>
    <n v="236"/>
    <s v="KANGOO"/>
    <n v="2021"/>
    <s v="NUEVA KANGOO"/>
    <s v="aa53c8567ff812605778a953828db0859dac88bf"/>
    <s v="NUEVO"/>
    <n v="48"/>
    <d v="2020-10-20T00:00:00"/>
    <d v="2024-10-20T00:00:00"/>
    <d v="2021-05-13T00:00:00"/>
    <n v="57720000"/>
    <n v="27000000"/>
    <n v="30720000"/>
    <n v="827997"/>
    <s v="4ad98a5962ecc122ebac8bf722a72154a2140e61"/>
    <n v="9.5583955533020917E-2"/>
    <n v="-0.98448201069994734"/>
    <n v="-0.18575632502509701"/>
    <n v="0.67146126037428722"/>
    <n v="-3.2966835268508812E-2"/>
    <x v="5"/>
    <n v="0.4677754677754678"/>
    <x v="4"/>
  </r>
  <r>
    <s v="2a0817aa7ab6d725061e78ad13b241220f14ceeb"/>
    <s v="22891fd0f07edb5b607f18c29928cfdaa6134cb1"/>
    <s v="PREPAGADO"/>
    <s v="4db898134df57de25ee14fc3156c0fe345e0de51"/>
    <n v="38"/>
    <s v="LOGAN"/>
    <n v="2019"/>
    <s v="NUEVO LOGAN"/>
    <m/>
    <s v="NUEVO"/>
    <n v="72"/>
    <d v="2018-06-11T00:00:00"/>
    <d v="2024-11-06T00:00:00"/>
    <d v="2019-10-29T00:00:00"/>
    <n v="38730000"/>
    <n v="22730000"/>
    <n v="16000000"/>
    <n v="525947"/>
    <s v="3a511fa6cc43568fab99dbdb57f653874780a34f"/>
    <n v="1.1507273985853199"/>
    <n v="-0.49539895453289629"/>
    <n v="5.1377144922950549E-2"/>
    <n v="8.3281392280922129E-2"/>
    <n v="0.19907679691992"/>
    <x v="1"/>
    <n v="0.58688355280144588"/>
    <x v="4"/>
  </r>
  <r>
    <s v="bb5ff44476849c7fb1da9c1c2fdc887e52e6a5ec"/>
    <s v="766a1de74dd903a86c6270056274646bbf79ce03"/>
    <s v="PREPAGADO"/>
    <s v="310778d9d7ff8bd657b127d2b19096397041abce"/>
    <n v="59"/>
    <s v="SANDERO"/>
    <n v="2019"/>
    <s v="NUEVO SANDERO"/>
    <m/>
    <s v="NUEVO"/>
    <n v="72"/>
    <d v="2018-01-31T00:00:00"/>
    <d v="2024-01-31T00:00:00"/>
    <d v="2020-02-25T00:00:00"/>
    <n v="33830000"/>
    <n v="30000000"/>
    <n v="3830000"/>
    <n v="663000"/>
    <s v="f63667f7e267acb03c87c3e26f4d130769528873"/>
    <n v="0.6777320620446341"/>
    <n v="0.73606768868112071"/>
    <n v="0.4070773498450232"/>
    <n v="-0.59032558257894252"/>
    <n v="0.74051193869292065"/>
    <x v="1"/>
    <n v="0.88678687555424185"/>
    <x v="0"/>
  </r>
  <r>
    <s v="ff04e33155fc602cb4b21b6b942ce593c09f62e4"/>
    <s v="c3ffbf6e0d2b6a2258d69fc4e6a6e1e03888f829"/>
    <s v="PREPAGADO"/>
    <s v="ff821bc781953e7d4475975f90a51b583157cc46"/>
    <n v="62"/>
    <s v="LOGAN"/>
    <n v="2018"/>
    <s v="NUEVO LOGAN"/>
    <m/>
    <s v="NUEVO"/>
    <n v="72"/>
    <d v="2018-02-14T00:00:00"/>
    <d v="2024-02-03T00:00:00"/>
    <d v="2019-05-09T00:00:00"/>
    <n v="45120000"/>
    <n v="20120000"/>
    <n v="25000000"/>
    <n v="598076"/>
    <s v="a51276d62888df36a1235d7ce063c77e63ffb514"/>
    <n v="0.39878609434115281"/>
    <n v="-1.074217042058156"/>
    <n v="-0.42226731961453168"/>
    <n v="-0.3491338004937215"/>
    <n v="-0.80644560922993824"/>
    <x v="1"/>
    <n v="0.44592198581560283"/>
    <x v="4"/>
  </r>
  <r>
    <s v="a125e47ee6d6ddcdb1df167a41ca546e25b6b267"/>
    <s v="1748a6f794761ebba90fe163d413411c181baace"/>
    <s v="PREPAGADO"/>
    <s v="d42a5de8f4df177aed40c98366cc193eafa30db8"/>
    <n v="60"/>
    <s v="SANDERO"/>
    <n v="2020"/>
    <s v="NUEVO SANDERO"/>
    <s v="2e892f86d188d01ec5691b7918003dc271108083"/>
    <s v="NUEVO"/>
    <n v="72"/>
    <d v="2019-01-11T00:00:00"/>
    <d v="2025-11-01T00:00:00"/>
    <d v="2020-10-28T00:00:00"/>
    <n v="38555000"/>
    <n v="20327500"/>
    <n v="18227500"/>
    <n v="498424"/>
    <s v="026f2dbff0f657cf8b51a37de1e13584f2ccb0a9"/>
    <n v="-0.31677095324603838"/>
    <n v="-0.74033339978916402"/>
    <n v="1.185489993161002E-2"/>
    <n v="1.6671724368502401"/>
    <n v="-0.96114136402222416"/>
    <x v="1"/>
    <n v="0.52723382181299439"/>
    <x v="4"/>
  </r>
  <r>
    <s v="c585a5136416e3cfb9f46b5673c854da839f3972"/>
    <s v="cf889f5ff2862c87ace77deb2ed94d96d7cc1fe7"/>
    <s v="PREPAGADO"/>
    <s v="a8802202afd94808714218ed62a4fee3468dac07"/>
    <n v="87"/>
    <s v="DUSTER"/>
    <n v="2020"/>
    <s v="DUSTER"/>
    <s v="2e892f86d188d01ec5691b7918003dc271108083"/>
    <s v="NUEVO"/>
    <n v="84"/>
    <d v="2019-12-17T00:00:00"/>
    <d v="2026-12-17T00:00:00"/>
    <d v="2021-05-20T00:00:00"/>
    <n v="57181500"/>
    <n v="28590750"/>
    <n v="28590750"/>
    <n v="583845"/>
    <s v="bcea55f18d716a78cffe6d51a537622fc3feb487"/>
    <n v="-1.614476107344843"/>
    <n v="-0.85216124758390532"/>
    <n v="-0.46241203996448682"/>
    <n v="-0.4574086950578734"/>
    <n v="-0.72909773183379534"/>
    <x v="0"/>
    <n v="0.5"/>
    <x v="4"/>
  </r>
  <r>
    <s v="7121b043ad4b6048449be53493e3d9c1c86b992c"/>
    <s v="76d17472b3cecdd63392a239f7f5b8e6d3ed1fe3"/>
    <s v="PREPAGADO"/>
    <s v="d42a0e1d5792a438fbe63c928d603c193394d0b9"/>
    <n v="27"/>
    <s v="LOGAN"/>
    <n v="2018"/>
    <s v="NUEVO LOGAN"/>
    <m/>
    <s v="NUEVO"/>
    <n v="72"/>
    <d v="2018-05-01T00:00:00"/>
    <d v="2023-12-15T00:00:00"/>
    <d v="2019-05-20T00:00:00"/>
    <n v="38010000"/>
    <n v="28010000"/>
    <n v="10000000"/>
    <n v="669816"/>
    <s v="3b4f5e1c3af76293fd1839abaa76e15b66b25b5a"/>
    <n v="1.2113678263469461"/>
    <n v="0.12064695223556531"/>
    <n v="0.52564408481904745"/>
    <n v="-0.80086366590815528"/>
    <n v="-0.88379348662608126"/>
    <x v="1"/>
    <n v="0.73691133912128393"/>
    <x v="2"/>
  </r>
  <r>
    <s v="1495026fe18129df3f055c186e32617d006608c4"/>
    <s v="8c32edfc0f4f22c386f3433c7d175339b94ee3a8"/>
    <s v="PREPAGADO"/>
    <s v="dbf8e48963fc4f162fe5fdf117a94083f02b1da5"/>
    <n v="38"/>
    <s v="SANDERO"/>
    <n v="2018"/>
    <s v="NUEVO SANDERO"/>
    <m/>
    <s v="NUEVO"/>
    <n v="84"/>
    <d v="2017-03-29T00:00:00"/>
    <d v="2024-03-29T00:00:00"/>
    <d v="2018-03-27T00:00:00"/>
    <n v="32590000"/>
    <n v="29000000"/>
    <n v="3590000"/>
    <n v="578651"/>
    <s v="2d376e1f61a13c812e712355a2944ea5ccff572e"/>
    <n v="1.0051903719574169"/>
    <n v="0.74861887907727109"/>
    <n v="0.2340900644077214"/>
    <n v="-0.10922580542351699"/>
    <n v="-0.4197062222492236"/>
    <x v="0"/>
    <n v="0.8898435102792267"/>
    <x v="0"/>
  </r>
  <r>
    <s v="8db392c51d8733d674e0374229fcb0164ee3c549"/>
    <s v="1a543c13527aa98b741191eb83b6016158e52280"/>
    <s v="PREPAGADO"/>
    <s v="4ed602eda8bf7f8f674b77a7266776acb1f1dd2a"/>
    <n v="236"/>
    <s v="KWID"/>
    <n v="2020"/>
    <s v="KWID"/>
    <s v="2e892f86d188d01ec5691b7918003dc271108083"/>
    <s v="NUEVO"/>
    <n v="60"/>
    <d v="2019-08-14T00:00:00"/>
    <d v="2024-08-14T00:00:00"/>
    <d v="2020-12-29T00:00:00"/>
    <n v="38438401"/>
    <n v="34738401"/>
    <n v="3700000"/>
    <n v="902356"/>
    <s v="d5dc515a8564af9c1f984f09918a2ce99eeb6f02"/>
    <n v="0.58070737762603197"/>
    <n v="0.80568941024220508"/>
    <n v="0.15781410768668289"/>
    <n v="-6.4222276077964746E-3"/>
    <n v="-1.0384892414183671"/>
    <x v="3"/>
    <n v="0.90374209374630332"/>
    <x v="0"/>
  </r>
  <r>
    <s v="e20cdf0b8d86741f04536296b4b8b067b7bc2ef9"/>
    <s v="ea932a37907178e3775f6dd2521abce7391d9942"/>
    <s v="PREPAGADO"/>
    <s v="40caf97a616318873ba6061017861521a8432813"/>
    <n v="76"/>
    <s v="STEPWAY"/>
    <n v="2018"/>
    <s v="NUEVO STEPWAY"/>
    <m/>
    <s v="NUEVO"/>
    <n v="84"/>
    <d v="2017-05-04T00:00:00"/>
    <d v="2024-04-05T00:00:00"/>
    <d v="2021-11-23T00:00:00"/>
    <n v="47150000"/>
    <n v="35150000"/>
    <n v="12000000"/>
    <n v="789854"/>
    <s v="e479a237a33c879450fd7f632a21723886088e64"/>
    <n v="0.45942652210277918"/>
    <n v="0.1558855114976774"/>
    <n v="0.76277755476709586"/>
    <n v="-0.65740657815738235"/>
    <n v="1.281947080465921"/>
    <x v="0"/>
    <n v="0.74549310710498407"/>
    <x v="2"/>
  </r>
  <r>
    <s v="fac10b8dc7bc53fb6584057c68468752bafacdbc"/>
    <s v="212dc7434f1e191ea3424f81ba93351374574178"/>
    <s v="PREPAGADO"/>
    <s v="bb9549bdac791df8e2b53241129ff66f1480af92"/>
    <n v="61"/>
    <s v="SANDERO"/>
    <n v="2020"/>
    <s v="NUEVO SANDERO PH2"/>
    <s v="2e892f86d188d01ec5691b7918003dc271108083"/>
    <s v="NUEVO"/>
    <n v="72"/>
    <d v="2020-02-03T00:00:00"/>
    <d v="2026-03-02T00:00:00"/>
    <d v="2021-05-04T00:00:00"/>
    <n v="37890000"/>
    <n v="22734000"/>
    <n v="15156000"/>
    <n v="535967"/>
    <s v="d087e61ba1153cd65cef59d4319bb1223fff39d1"/>
    <n v="-2.051087187228553"/>
    <n v="-0.44154004075283299"/>
    <n v="0.60468857480173022"/>
    <n v="-0.99063858235878555"/>
    <n v="-1.5025765057952249"/>
    <x v="1"/>
    <n v="0.6"/>
    <x v="4"/>
  </r>
  <r>
    <s v="96432ecf1cb7d034dceeb9138429c05a77504d08"/>
    <s v="9f9bd1d9ab3a1baedd3de37496404d1a485161d3"/>
    <s v="PREPAGADO"/>
    <s v="d42a0e1d5792a438fbe63c928d603c193394d0b9"/>
    <n v="38"/>
    <s v="LOGAN"/>
    <n v="2018"/>
    <s v="NUEVO LOGAN"/>
    <m/>
    <s v="NUEVO"/>
    <n v="48"/>
    <d v="2017-11-29T00:00:00"/>
    <d v="2021-11-29T00:00:00"/>
    <d v="2019-04-30T00:00:00"/>
    <n v="38990000"/>
    <n v="28990000"/>
    <n v="10000000"/>
    <n v="876529"/>
    <s v="18e224569796e42fffce1d686835b9656bf0b87b"/>
    <n v="0.71411631870160996"/>
    <n v="0.14779986010038099"/>
    <n v="0.28851061487099899"/>
    <n v="-0.64234644661318352"/>
    <n v="0.58581618390063472"/>
    <x v="5"/>
    <n v="0.74352398050782254"/>
    <x v="2"/>
  </r>
  <r>
    <s v="4bc05cc1c145feac028c22323a4b6bf02efa76de"/>
    <s v="120d0d1f0e0509e6b69529640673a2099dcdc9b3"/>
    <s v="PREPAGADO"/>
    <s v="779a5d721169ae8d9bb4b60cd9fdf1c437be1e57"/>
    <n v="220"/>
    <s v="CAPTUR"/>
    <n v="2018"/>
    <s v="CAPTUR"/>
    <m/>
    <s v="NUEVO"/>
    <n v="72"/>
    <d v="2018-05-28T00:00:00"/>
    <d v="2024-05-28T00:00:00"/>
    <d v="2019-01-24T00:00:00"/>
    <n v="70280000"/>
    <n v="35140000"/>
    <n v="35140000"/>
    <n v="852561"/>
    <s v="d5e3c217d8ea2998bad4e657513b99b45ba38544"/>
    <n v="1.550954221812054"/>
    <n v="-0.85216124758390532"/>
    <n v="0.72325530977575447"/>
    <n v="0.43085628407573601"/>
    <n v="1.436642835258207"/>
    <x v="1"/>
    <n v="0.5"/>
    <x v="4"/>
  </r>
  <r>
    <s v="0c8276bb325e76bc1a1c02b315977e19e7d3f8e7"/>
    <s v="a4f9c7af5d6adc253105625a4a8872ce76a5050b"/>
    <s v="PREPAGADO"/>
    <s v="d1c0dfc0ce53d56b757ad3c92ef31097fa0f2af3"/>
    <n v="62"/>
    <s v="ALASKAN"/>
    <n v="2020"/>
    <s v="ALASKAN"/>
    <s v="aa53c8567ff812605778a953828db0859dac88bf"/>
    <s v="NUEVO"/>
    <n v="72"/>
    <d v="2019-06-12T00:00:00"/>
    <d v="2025-12-06T00:00:00"/>
    <d v="2021-05-27T00:00:00"/>
    <n v="131370000"/>
    <n v="65685000"/>
    <n v="65685000"/>
    <n v="1615069"/>
    <s v="e3641dd6fa4340be1e1a0c44a89e0218e2c9b4d8"/>
    <n v="-3.7824985542557123E-2"/>
    <n v="-0.85216124758390532"/>
    <n v="0.13042163490563341"/>
    <n v="0.69369482713754427"/>
    <n v="0.50846830650449182"/>
    <x v="1"/>
    <n v="0.5"/>
    <x v="4"/>
  </r>
  <r>
    <s v="a1366fbe1347b8e43a74b5a919095465af5af54a"/>
    <s v="0114e59628d6b6fdf50c94bfdc65f9630962e711"/>
    <s v="PREPAGADO"/>
    <s v="1e37c6928f415c93f35587957257b25f2220204d"/>
    <n v="48"/>
    <s v="SANDERO"/>
    <n v="2020"/>
    <s v="NUEVO SANDERO"/>
    <s v="2e892f86d188d01ec5691b7918003dc271108083"/>
    <s v="NUEVO"/>
    <n v="72"/>
    <d v="2019-06-14T00:00:00"/>
    <d v="2025-06-14T00:00:00"/>
    <d v="2020-09-28T00:00:00"/>
    <n v="37500000"/>
    <n v="11600000"/>
    <n v="25900000"/>
    <n v="388037"/>
    <s v="cafe2aba4c008cb02fee6101be7ab38b6a34f37b"/>
    <n v="0.53219503541673086"/>
    <n v="-1.63507901527515"/>
    <n v="-0.58097877493851102"/>
    <n v="-0.21107074570889911"/>
    <n v="0.50846830650449182"/>
    <x v="1"/>
    <n v="0.30933333333333335"/>
    <x v="1"/>
  </r>
  <r>
    <s v="bd259b14327ede9878244314ef986861c1d337e9"/>
    <s v="acf82ec799214ea71d64b7b2d9072216136102d2"/>
    <s v="PREPAGADO"/>
    <s v="2c291cdaeb38d6418bab565813b1628137fa515b"/>
    <n v="49"/>
    <s v="LOGAN"/>
    <n v="2018"/>
    <s v="NUEVO LOGAN"/>
    <m/>
    <s v="NUEVO"/>
    <n v="72"/>
    <d v="2017-09-14T00:00:00"/>
    <d v="2023-09-14T00:00:00"/>
    <d v="2019-08-06T00:00:00"/>
    <n v="33130000"/>
    <n v="28130000"/>
    <n v="5000000"/>
    <n v="640066"/>
    <s v="44b2f4676298044cd44793ce40e6eac1d18ef4db"/>
    <n v="1.2720082541085731"/>
    <n v="0.58123273279682286"/>
    <n v="0.80229979975843724"/>
    <n v="0.17881423730045651"/>
    <n v="2.210121609219637"/>
    <x v="1"/>
    <n v="0.84907938424388774"/>
    <x v="0"/>
  </r>
  <r>
    <s v="e9dc1e75b206ae51600df1995de723252feb14f5"/>
    <s v="de736fc957d88689a97506c6223ab4843ef1af2e"/>
    <s v="PREPAGADO"/>
    <s v="ac3e16fe7cfe84595a9046cff9baf8b8884e6c47"/>
    <n v="83"/>
    <s v="SANDERO"/>
    <n v="2019"/>
    <s v="NUEVO SANDERO"/>
    <m/>
    <s v="NUEVO"/>
    <n v="84"/>
    <d v="2018-05-18T00:00:00"/>
    <d v="2025-05-18T00:00:00"/>
    <d v="2019-07-25T00:00:00"/>
    <n v="34880000"/>
    <n v="24880000"/>
    <n v="10000000"/>
    <n v="494263"/>
    <s v="eae0f4c8e22b747f762f617aece4561bb2921918"/>
    <n v="0.94454994419579019"/>
    <n v="2.37050880878775E-2"/>
    <n v="0.1818918497803074"/>
    <n v="9.7225663500016865E-2"/>
    <n v="1.281947080465921"/>
    <x v="0"/>
    <n v="0.71330275229357798"/>
    <x v="2"/>
  </r>
  <r>
    <s v="667ac01e237c5b306893fc5a3a641bf17f4d6498"/>
    <s v="9faca72935b8e71db3717a10e3df2bddce2c6bf4"/>
    <s v="PREPAGADO"/>
    <s v="f92259594cc36db09951704e2e59eef51308995c"/>
    <n v="15"/>
    <s v="LOGAN"/>
    <n v="2020"/>
    <s v="NUEVO LOGAN"/>
    <s v="2e892f86d188d01ec5691b7918003dc271108083"/>
    <s v="NUEVO"/>
    <n v="72"/>
    <d v="2019-08-29T00:00:00"/>
    <d v="2025-08-29T00:00:00"/>
    <d v="2021-01-27T00:00:00"/>
    <n v="36690000"/>
    <n v="34461000"/>
    <n v="2229000"/>
    <n v="798474"/>
    <s v="49e3e3431e014d9c5502f38bae86dc4337782419"/>
    <n v="1.5145699651550779"/>
    <n v="0.95148317032003638"/>
    <n v="0.48612183982770601"/>
    <n v="-0.5531459927723108"/>
    <n v="1.978077977031208"/>
    <x v="1"/>
    <n v="0.93924775143090755"/>
    <x v="0"/>
  </r>
  <r>
    <s v="a6233ffc498e62c93741dc067ae9e26213716382"/>
    <s v="6a0056c86e3b8217d8890d53560cfff5833f3389"/>
    <s v="PREPAGADO"/>
    <s v="758c5bf80d1692e2f073ea5b674014dc0d522a6b"/>
    <n v="291"/>
    <s v="OROCH"/>
    <n v="2020"/>
    <s v="OROCH Servicio Publico"/>
    <s v="aa53c8567ff812605778a953828db0859dac88bf"/>
    <s v="NUEVO"/>
    <n v="48"/>
    <d v="2019-07-26T00:00:00"/>
    <d v="2023-07-26T00:00:00"/>
    <d v="2021-02-17T00:00:00"/>
    <n v="67390000"/>
    <n v="27390000"/>
    <n v="40000000"/>
    <n v="719136"/>
    <s v="c4635272f238ecd586953b535745e7ed186b29b1"/>
    <n v="3.4943527771394541E-2"/>
    <n v="-1.236337936865685"/>
    <n v="-1.2980312610388669"/>
    <n v="-0.573177710220654"/>
    <n v="0.35377255171220601"/>
    <x v="5"/>
    <n v="0.40644012464757384"/>
    <x v="4"/>
  </r>
  <r>
    <s v="a9f4406aa53eae28c45ba295d790318f41d41edd"/>
    <s v="2afa0915c98aeb188396b89d56d114acafde7b5d"/>
    <s v="PREPAGADO"/>
    <s v="6bf12817a6164c0e4ceb7a01868ef46da7884be8"/>
    <n v="27"/>
    <s v="LOGAN"/>
    <n v="2018"/>
    <s v="NUEVO LOGAN"/>
    <m/>
    <s v="NUEVO"/>
    <n v="84"/>
    <d v="2018-05-02T00:00:00"/>
    <d v="2025-02-05T00:00:00"/>
    <d v="2020-12-22T00:00:00"/>
    <n v="36990000"/>
    <n v="37958989"/>
    <n v="0"/>
    <n v="909749"/>
    <s v="7924337d88e47fbd8bbc9b5a39ff61f133863b20"/>
    <n v="1.077958885271368"/>
    <n v="1.3085110024638691"/>
    <n v="-0.70958878424299987"/>
    <n v="0.42409009472785641"/>
    <n v="-3.2966835268508812E-2"/>
    <x v="0"/>
    <n v="1.026195971884293"/>
    <x v="0"/>
  </r>
  <r>
    <s v="7c3e75198934d2c6ea4cc9e5a89767c38ad7726f"/>
    <s v="26418f33e96ede9e28191a8c1cc7419b498ea704"/>
    <s v="PREPAGADO"/>
    <s v="277132ad8b04990f093fc5bb72d77163192dec3d"/>
    <n v="60"/>
    <s v="SANDERO"/>
    <n v="2017"/>
    <s v="NUEVO SANDERO"/>
    <m/>
    <s v="NUEVO"/>
    <n v="84"/>
    <d v="2016-07-12T00:00:00"/>
    <d v="2023-12-07T00:00:00"/>
    <d v="2018-03-08T00:00:00"/>
    <n v="55490000"/>
    <n v="27745000"/>
    <n v="27745000"/>
    <n v="641870"/>
    <s v="011149a655d96118ce3befe73b5569e7b8cc5f2d"/>
    <n v="0.85965334532951332"/>
    <n v="-0.85216124758390532"/>
    <n v="0.92086653473246149"/>
    <n v="2.1786360778333882"/>
    <n v="0.27642467431606299"/>
    <x v="0"/>
    <n v="0.5"/>
    <x v="4"/>
  </r>
  <r>
    <s v="a2dd803e7cbceaaea22b1b7a3a4cae2a3e7d5d0f"/>
    <s v="472d82e040414839e78e83435fc794c0c3988f55"/>
    <s v="PREPAGADO"/>
    <s v="e796ad9f0cb48948949b06a98904d23b3fbe7f4b"/>
    <n v="246"/>
    <s v="LOGAN"/>
    <n v="2017"/>
    <s v="NUEVO LOGAN"/>
    <m/>
    <s v="NUEVO"/>
    <n v="84"/>
    <d v="2016-12-19T00:00:00"/>
    <d v="2023-12-19T00:00:00"/>
    <d v="2019-04-11T00:00:00"/>
    <n v="41070000"/>
    <n v="20535000"/>
    <n v="20535000"/>
    <n v="471321"/>
    <s v="a69f010680fca3bb97470fe907d42f1759ba6938"/>
    <n v="0.14409629774232199"/>
    <n v="-0.85216124758390532"/>
    <n v="0.92086653473246149"/>
    <n v="-0.1830238851936499"/>
    <n v="2.3648173640119232"/>
    <x v="0"/>
    <n v="0.5"/>
    <x v="4"/>
  </r>
  <r>
    <s v="90d3569e6ffa2b8dcc28a2d6f4efdd9791cc901e"/>
    <s v="66f298f8e932c096903e45eb60c87ff95637212e"/>
    <s v="PREPAGADO"/>
    <s v="277132ad8b04990f093fc5bb72d77163192dec3d"/>
    <n v="59"/>
    <s v="STEPWAY"/>
    <n v="2017"/>
    <s v="NUEVO STEPWAY"/>
    <m/>
    <s v="NUEVO"/>
    <n v="84"/>
    <d v="2016-11-22T00:00:00"/>
    <d v="2023-11-22T00:00:00"/>
    <d v="2018-04-27T00:00:00"/>
    <n v="43690000"/>
    <n v="21845000"/>
    <n v="21845000"/>
    <n v="505376"/>
    <s v="d5e3c217d8ea2998bad4e657513b99b45ba38544"/>
    <n v="1.0415746286143921"/>
    <n v="-0.85216124758390532"/>
    <n v="0.92086653473246149"/>
    <n v="-0.53865954022243867"/>
    <n v="-0.34235834485308059"/>
    <x v="0"/>
    <n v="0.5"/>
    <x v="4"/>
  </r>
  <r>
    <s v="5fd31a0f90d53da25614eea3fbee040702091c29"/>
    <s v="b140d2495f205570cadcef8f54fae5f44135d359"/>
    <s v="PREPAGADO"/>
    <s v="40caf97a616318873ba6061017861521a8432813"/>
    <n v="49"/>
    <s v="SANDERO"/>
    <n v="2018"/>
    <s v="NUEVO SANDERO"/>
    <m/>
    <s v="NUEVO"/>
    <n v="84"/>
    <d v="2017-03-21T00:00:00"/>
    <d v="2024-03-21T00:00:00"/>
    <d v="2021-02-05T00:00:00"/>
    <n v="33390000"/>
    <n v="30051000"/>
    <n v="3339000"/>
    <n v="669155"/>
    <s v="7b4b50deac96cf6fae5ed6534c753371dda3e07d"/>
    <n v="-1.5417075940308911"/>
    <n v="0.79032357974038436"/>
    <n v="0.6442108197930716"/>
    <n v="-0.49551223845552972"/>
    <n v="-1.3478807510029389"/>
    <x v="0"/>
    <n v="0.9"/>
    <x v="0"/>
  </r>
  <r>
    <s v="9d03d55a35a19a7ce1efae077c52fc5cf9d8ee73"/>
    <s v="b088ba37bec73cfaecffaede6f5dbed500f67fbf"/>
    <s v="PREPAGADO"/>
    <s v="c93985e1a5aff2af18ae43ce6da3c9e318eea67e"/>
    <n v="59"/>
    <s v="USADOS"/>
    <n v="2016"/>
    <s v="USADOS MM"/>
    <m/>
    <s v="USADO"/>
    <n v="60"/>
    <d v="2020-09-24T00:00:00"/>
    <d v="2025-09-24T00:00:00"/>
    <d v="2021-08-06T00:00:00"/>
    <n v="26500000"/>
    <n v="26500000"/>
    <n v="0"/>
    <n v="711590"/>
    <s v="dc07912f5d15c97d02d6d510bd9579fe85bc5dde"/>
    <n v="-0.31677095324603838"/>
    <n v="1.2009447865714571"/>
    <n v="0.99991102471514426"/>
    <n v="-0.83040243366949085"/>
    <n v="0.66316406129677774"/>
    <x v="3"/>
    <n v="1"/>
    <x v="0"/>
  </r>
  <r>
    <s v="3642678753826b1c746b43ab6d4ea268d081eb17"/>
    <s v="1693b878e76981a064d399bd3fdca708bbfff06b"/>
    <s v="PREPAGADO"/>
    <s v="8e1002378b28435f11e5018d9226651f8e0f1042"/>
    <n v="38"/>
    <s v="STEPWAY"/>
    <n v="2019"/>
    <s v="NUEVO STEPWAY"/>
    <m/>
    <s v="NUEVO"/>
    <n v="36"/>
    <d v="2018-09-26T00:00:00"/>
    <d v="2021-09-26T00:00:00"/>
    <d v="2019-03-22T00:00:00"/>
    <n v="50150000"/>
    <n v="20273200"/>
    <n v="29876800"/>
    <n v="852281"/>
    <s v="a1a8973e91fb3dd53c50b0f77fca45b4a317437d"/>
    <n v="1.35690485297485"/>
    <n v="-1.2453259357118109"/>
    <n v="-1.5454480239112129"/>
    <n v="-0.64385992760142696"/>
    <n v="4.4381042127634142E-2"/>
    <x v="4"/>
    <n v="0.40425124626121633"/>
    <x v="4"/>
  </r>
  <r>
    <s v="9ea7c029f101068b5018185cfaac9464cd483d64"/>
    <s v="dba98478c5fcf85b9d5e78ca383ab0ed38177983"/>
    <s v="PREPAGADO"/>
    <s v="93758adf11c46efe844e91612cf2940e4197d07c"/>
    <n v="74"/>
    <s v="DUSTER"/>
    <n v="2020"/>
    <s v="DUSTER"/>
    <s v="2e892f86d188d01ec5691b7918003dc271108083"/>
    <s v="NUEVO"/>
    <n v="60"/>
    <d v="2019-09-23T00:00:00"/>
    <d v="2024-09-23T00:00:00"/>
    <d v="2020-07-21T00:00:00"/>
    <n v="67490000"/>
    <n v="27490000"/>
    <n v="40000000"/>
    <n v="654226"/>
    <s v="e35cd06998e5b136c3a45ddcc0e768cf0a893437"/>
    <n v="0.94454994419579019"/>
    <n v="-1.2327266126347809"/>
    <n v="-1.2663822424722511"/>
    <n v="0.77860741674878609"/>
    <n v="0.35377255171220601"/>
    <x v="3"/>
    <n v="0.40731960290413394"/>
    <x v="4"/>
  </r>
  <r>
    <s v="a7cbcf53acccbc7a20a1ded91bbc4c19bdd92adc"/>
    <s v="a8257fc702b7e2a15c8829613ad4b37c2a061dbe"/>
    <s v="PREPAGADO"/>
    <s v="51b223e24d57bc8c01c5001f8833c44559fa1fc7"/>
    <n v="76"/>
    <s v="STEPWAY"/>
    <n v="2018"/>
    <s v="NUEVO STEPWAY"/>
    <m/>
    <s v="NUEVO"/>
    <n v="60"/>
    <d v="2017-11-08T00:00:00"/>
    <d v="2022-08-11T00:00:00"/>
    <d v="2020-02-10T00:00:00"/>
    <n v="46350000"/>
    <n v="20000000"/>
    <n v="26350000"/>
    <n v="507663"/>
    <s v="a17e64045ea62e7e0050c926a5eadd4e069e53c5"/>
    <n v="-0.207618183275111"/>
    <n v="-1.1334389890485559"/>
    <n v="0.80229979975843724"/>
    <n v="-0.86559816852811189"/>
    <n v="-0.18766259006079469"/>
    <x v="3"/>
    <n v="0.43149946062567424"/>
    <x v="4"/>
  </r>
  <r>
    <s v="c638be71c282301f923f2ad961bb7f2f5e815bc2"/>
    <s v="ef4a5139124fc46cba4e1d1d9bcddc116e67e1b7"/>
    <s v="PREPAGADO"/>
    <s v="5a56327f05b6ed8e8875facf6e3fe3c3e5debf50"/>
    <n v="38"/>
    <s v="STEPWAY"/>
    <n v="2022"/>
    <s v="NUEVO STEPWAY PH2"/>
    <s v="2e892f86d188d01ec5691b7918003dc271108083"/>
    <s v="NUEVO"/>
    <n v="84"/>
    <d v="2021-04-30T00:00:00"/>
    <d v="2028-04-30T00:00:00"/>
    <d v="2021-10-06T00:00:00"/>
    <n v="56650000"/>
    <n v="39650000"/>
    <n v="17000000"/>
    <n v="772277"/>
    <s v="0ecf7fd5e950a6114b94bf321e523b459b81e5e8"/>
    <n v="0.2168648110562737"/>
    <n v="-3.1281253345265429E-2"/>
    <n v="-0.75739615649636594"/>
    <n v="-0.11183153178679579"/>
    <n v="-1.1931849962106531"/>
    <x v="0"/>
    <n v="0.69991173874669022"/>
    <x v="2"/>
  </r>
  <r>
    <s v="9d3d73f465127581b16631eb6f932db3a3e8b890"/>
    <s v="4a4192bbaea4f53c6c0c5d3bac31ecd405a4c9c4"/>
    <s v="PREPAGADO"/>
    <s v="fdba6542025a461058866cfd218b5e0eb7580702"/>
    <n v="83"/>
    <s v="LOGAN"/>
    <n v="2017"/>
    <s v="NUEVO LOGAN Servicio PÃºblico"/>
    <m/>
    <s v="NUEVO"/>
    <n v="72"/>
    <d v="2016-07-12T00:00:00"/>
    <d v="2022-12-07T00:00:00"/>
    <d v="2018-08-30T00:00:00"/>
    <n v="36790645"/>
    <n v="31790645"/>
    <n v="5000000"/>
    <n v="750893"/>
    <s v="2d7a182e8b5fd5e1e55a138fd5fb197a2fee7158"/>
    <n v="0.93242185864346494"/>
    <n v="0.64289367489473492"/>
    <n v="1.316088984645875"/>
    <n v="-0.32577302229794852"/>
    <n v="0.81785981608906366"/>
    <x v="1"/>
    <n v="0.86409588633197376"/>
    <x v="0"/>
  </r>
  <r>
    <s v="d0c60a67d6afb64cdff70c148a244a2ccc6b3b61"/>
    <s v="cf3cda211cf0231f6499d26a04a6f6421e6d0c39"/>
    <s v="PREPAGADO"/>
    <s v="322fdbee931e565cdd57911e81172d5f59b26a64"/>
    <n v="38"/>
    <s v="SANDERO"/>
    <n v="2019"/>
    <s v="NUEVO SANDERO"/>
    <m/>
    <s v="NUEVO"/>
    <n v="36"/>
    <d v="2019-04-01T00:00:00"/>
    <d v="2022-01-04T00:00:00"/>
    <d v="2019-04-05T00:00:00"/>
    <n v="37490000"/>
    <n v="22490000"/>
    <n v="15000000"/>
    <n v="763117"/>
    <s v="b5c4e6910594107a133dbf0cbaf1206bdb05aab1"/>
    <n v="1.1507273985853199"/>
    <n v="-0.44197815353686187"/>
    <n v="-0.76212621829917482"/>
    <n v="0.152911806755611"/>
    <n v="0.74051193869292065"/>
    <x v="4"/>
    <n v="0.59989330488130166"/>
    <x v="4"/>
  </r>
  <r>
    <s v="563c6e1174f3f69ab093e79ded583c5db1c9adcd"/>
    <s v="660e063f7fe76f73c24c02d48bcf8b971593842d"/>
    <s v="PREPAGADO"/>
    <s v="60cde7742ca4ced44924a1e39059e9d4941f3d10"/>
    <n v="74"/>
    <s v="SANDERO"/>
    <n v="2019"/>
    <s v="NUEVO SANDERO"/>
    <m/>
    <s v="NUEVO"/>
    <n v="48"/>
    <d v="2018-02-22T00:00:00"/>
    <d v="2022-02-22T00:00:00"/>
    <d v="2018-06-22T00:00:00"/>
    <n v="33780000"/>
    <n v="15898000"/>
    <n v="17882000"/>
    <n v="425700"/>
    <s v="b1d13940ac2dc45119dc332a837f1ce58f553ab6"/>
    <n v="1.077958885271368"/>
    <n v="-0.97274627931168034"/>
    <n v="-0.94037272887747403"/>
    <n v="-0.76010987126244545"/>
    <n v="-0.49705409964536651"/>
    <x v="5"/>
    <n v="0.47063351095322675"/>
    <x v="4"/>
  </r>
  <r>
    <s v="1a6d33410518bbbb3c2718033c33a4c1a8647e61"/>
    <s v="724b3b146ae615e4f7ab5194a8314251709edb20"/>
    <s v="PREPAGADO"/>
    <s v="5cec3603c7a14573a0da94232ef8fee94127cb96"/>
    <n v="62"/>
    <s v="STEPWAY"/>
    <n v="2019"/>
    <s v="NUEVO STEPWAY"/>
    <m/>
    <s v="NUEVO"/>
    <n v="84"/>
    <d v="2018-12-12T00:00:00"/>
    <d v="2025-12-12T00:00:00"/>
    <d v="2020-02-06T00:00:00"/>
    <n v="50520000"/>
    <n v="25260000"/>
    <n v="25260000"/>
    <n v="559656"/>
    <s v="f99cba83470b6744b02cb8a0d0c03e84221970cc"/>
    <n v="1.1022150563760189"/>
    <n v="-0.85216124758390532"/>
    <n v="0.32803285986234038"/>
    <n v="2.854449368023506E-2"/>
    <n v="0.19907679691992"/>
    <x v="0"/>
    <n v="0.5"/>
    <x v="4"/>
  </r>
  <r>
    <s v="c68afa079082e7c90e0e0e73ce5d8025f400bd1e"/>
    <s v="4eccd47f6ddb9054c9f6d8ec8e8580ef9c6aef0d"/>
    <s v="PREPAGADO"/>
    <s v="57c290d469ca74f029dc7c059266c8d55a054a4b"/>
    <n v="38"/>
    <s v="DUSTER"/>
    <n v="2017"/>
    <s v="DUSTER"/>
    <m/>
    <s v="NUEVO"/>
    <n v="84"/>
    <d v="2016-12-16T00:00:00"/>
    <d v="2023-12-16T00:00:00"/>
    <d v="2017-08-31T00:00:00"/>
    <n v="56490000"/>
    <n v="50841000"/>
    <n v="5649000"/>
    <n v="852897"/>
    <s v="21e56b31f691885fdd4e2c38d5fd98f8f5589c64"/>
    <n v="1.393289109631825"/>
    <n v="0.79032357974038436"/>
    <n v="0.2372592346668424"/>
    <n v="-0.60904820535320014"/>
    <n v="-0.72909773183379534"/>
    <x v="0"/>
    <n v="0.9"/>
    <x v="0"/>
  </r>
  <r>
    <s v="471c0e2683aea741b12d35817be1b39785a78286"/>
    <s v="b43ef02c5fccce32825f00e8c4d7ee153e01a85e"/>
    <s v="PREPAGADO"/>
    <s v="e796ad9f0cb48948949b06a98904d23b3fbe7f4b"/>
    <n v="38"/>
    <s v="OROCH"/>
    <n v="2017"/>
    <s v="OROCH"/>
    <m/>
    <s v="NUEVO"/>
    <n v="84"/>
    <d v="2016-12-28T00:00:00"/>
    <d v="2023-12-28T00:00:00"/>
    <d v="2017-11-08T00:00:00"/>
    <n v="58990000"/>
    <n v="29495000"/>
    <n v="29495000"/>
    <n v="676973"/>
    <s v="afef47cbdd72b753a5414bbb0d395f4e14f48c9f"/>
    <n v="-1.675116535106469"/>
    <n v="-0.85216124758390532"/>
    <n v="0.92086653473246149"/>
    <n v="-0.4736065925730587"/>
    <n v="-0.96114136402222416"/>
    <x v="0"/>
    <n v="0.5"/>
    <x v="4"/>
  </r>
  <r>
    <s v="85ee6d3e7daf89fe6fab6f5434d8b7ed05af7747"/>
    <s v="70babb68d6b3155132224739247887b152ac2b0c"/>
    <s v="PREPAGADO"/>
    <s v="a65c60e59165d9af643419b26154ffd93f642835"/>
    <n v="15"/>
    <s v="SANDERO"/>
    <n v="2018"/>
    <s v="NUEVO SANDERO"/>
    <m/>
    <s v="NUEVO"/>
    <n v="84"/>
    <d v="2018-03-16T00:00:00"/>
    <d v="2025-03-16T00:00:00"/>
    <d v="2021-10-19T00:00:00"/>
    <n v="48320000"/>
    <n v="38656000"/>
    <n v="9664000"/>
    <n v="846381"/>
    <s v="2d7a182e8b5fd5e1e55a138fd5fb197a2fee7158"/>
    <n v="-0.32889903879836369"/>
    <n v="0.37970237290931202"/>
    <n v="0.42586997972718083"/>
    <n v="-0.61829537504913235"/>
    <n v="-1.3478807510029389"/>
    <x v="0"/>
    <n v="0.8"/>
    <x v="2"/>
  </r>
  <r>
    <s v="038470c3641015902e6a2a14a23a306c133417ca"/>
    <s v="dbee2010a6a8c1cf4f2417962848f9fd823fc86e"/>
    <s v="PREPAGADO"/>
    <s v="8517dd17a270cf8ac588592ed39cd87a2bb0c799"/>
    <n v="62"/>
    <s v="STEPWAY"/>
    <n v="2019"/>
    <s v="NUEVO STEPWAY"/>
    <s v="2e892f86d188d01ec5691b7918003dc271108083"/>
    <s v="NUEVO"/>
    <n v="72"/>
    <d v="2019-03-22T00:00:00"/>
    <d v="2025-03-22T00:00:00"/>
    <d v="2020-09-25T00:00:00"/>
    <n v="41710000"/>
    <n v="20855000"/>
    <n v="20855000"/>
    <n v="513578"/>
    <s v="f99cba83470b6744b02cb8a0d0c03e84221970cc"/>
    <n v="0.33814566657952638"/>
    <n v="-0.85216124758390532"/>
    <n v="0.32803285986234038"/>
    <n v="-0.66259854813525343"/>
    <n v="1.5139907126543499"/>
    <x v="1"/>
    <n v="0.5"/>
    <x v="4"/>
  </r>
  <r>
    <s v="25dd6211e0a373c8e1dc308e1f74d45f92b10ccf"/>
    <s v="d7b35c4136b5684881b5bfa5f2e3f2fc6b59993e"/>
    <s v="PREPAGADO"/>
    <s v="c93985e1a5aff2af18ae43ce6da3c9e318eea67e"/>
    <n v="1242928"/>
    <s v="USADOS"/>
    <n v="2019"/>
    <s v="USADOS MM"/>
    <m/>
    <s v="NUEVO"/>
    <n v="72"/>
    <d v="2020-11-12T00:00:00"/>
    <d v="2026-12-11T00:00:00"/>
    <d v="2021-11-09T00:00:00"/>
    <n v="38900000"/>
    <n v="38900000"/>
    <n v="0"/>
    <n v="922185"/>
    <s v="fcf722aea3c22b52a122e035c1f7a1b70c8dd6d4"/>
    <n v="0.30176140992255063"/>
    <n v="1.2009447865714571"/>
    <n v="0.68373306478441309"/>
    <n v="-0.34283652472921688"/>
    <n v="4.4381042127634142E-2"/>
    <x v="1"/>
    <n v="1"/>
    <x v="0"/>
  </r>
  <r>
    <s v="589efe733d51197c0edc2c7dcb5fe6d13d82bfe5"/>
    <s v="ee5f928ae6a2ff09a508808efaeab3a0c422d2be"/>
    <s v="PREPAGADO"/>
    <s v="f3d649ee30f873af20ed680a9e1580214cdfe47c"/>
    <n v="61"/>
    <s v="LOGAN"/>
    <n v="2018"/>
    <s v="NUEVO LOGAN"/>
    <m/>
    <s v="NUEVO"/>
    <n v="84"/>
    <d v="2017-10-07T00:00:00"/>
    <d v="2024-07-10T00:00:00"/>
    <d v="2018-06-20T00:00:00"/>
    <n v="34050000"/>
    <n v="30645000"/>
    <n v="3405000"/>
    <n v="664624"/>
    <s v="c9ac93af7de54e59c26cb0895d1f827e03675192"/>
    <n v="1.3447767674225239"/>
    <n v="0.79032357974038436"/>
    <n v="0.3029891941011269"/>
    <n v="-0.31544484216808888"/>
    <n v="0.58581618390063472"/>
    <x v="0"/>
    <n v="0.9"/>
    <x v="0"/>
  </r>
  <r>
    <s v="23820a57b346dbba817179996dd01772d1077d9f"/>
    <s v="fecdd01092d42369b9a5d63d8d849de973854abf"/>
    <s v="PREPAGADO"/>
    <s v="a375b5eac113847c38d3cb785c3aaad6fe7a6159"/>
    <n v="38"/>
    <s v="KOLEOS"/>
    <n v="2019"/>
    <s v="KOLEOS"/>
    <m/>
    <s v="NUEVO"/>
    <n v="84"/>
    <d v="2018-12-24T00:00:00"/>
    <d v="2025-12-24T00:00:00"/>
    <d v="2019-12-23T00:00:00"/>
    <n v="90900000"/>
    <n v="45450000"/>
    <n v="45450000"/>
    <n v="1004446"/>
    <s v="809929aa942e2a9bc9a8483e7177795e32bedd95"/>
    <n v="1.0051903719574169"/>
    <n v="-0.85216124758390532"/>
    <n v="0.4070773498450232"/>
    <n v="1.0415624580182421"/>
    <n v="2.287469486615779"/>
    <x v="0"/>
    <n v="0.5"/>
    <x v="4"/>
  </r>
  <r>
    <s v="44037a25212af8f77ebcd07c579ca25fa4137f89"/>
    <s v="dbef20f5c12f5be2ffe8947fc29b1508442edfdc"/>
    <s v="PREPAGADO"/>
    <s v="6effd9726a01d97fb90ac9a7f16ca5cd0d2646e1"/>
    <n v="62"/>
    <s v="CAPTUR"/>
    <n v="2017"/>
    <s v="CAPTUR"/>
    <m/>
    <s v="NUEVO"/>
    <n v="84"/>
    <d v="2017-05-31T00:00:00"/>
    <d v="2024-05-31T00:00:00"/>
    <d v="2020-11-06T00:00:00"/>
    <n v="78060000"/>
    <n v="60060000"/>
    <n v="18000000"/>
    <n v="1237278"/>
    <s v="f99cba83470b6744b02cb8a0d0c03e84221970cc"/>
    <n v="1.090086970823694"/>
    <n v="0.25408573930534017"/>
    <n v="0.61581665571271749"/>
    <n v="0.32296234860770368"/>
    <n v="4.4381042127634142E-2"/>
    <x v="0"/>
    <n v="0.76940814757878551"/>
    <x v="2"/>
  </r>
  <r>
    <s v="70c44f5ba6cca2e3d8d89a995f2afbb5072568fc"/>
    <s v="8ba774640e66d8623d3124dad95c5e6172d21441"/>
    <s v="PREPAGADO"/>
    <s v="f92259594cc36db09951704e2e59eef51308995c"/>
    <n v="49"/>
    <s v="DUSTER"/>
    <n v="2020"/>
    <s v="DUSTER"/>
    <s v="2e892f86d188d01ec5691b7918003dc271108083"/>
    <s v="NUEVO"/>
    <n v="72"/>
    <d v="2019-09-27T00:00:00"/>
    <d v="2025-09-27T00:00:00"/>
    <d v="2021-02-11T00:00:00"/>
    <n v="59431900"/>
    <n v="29715950"/>
    <n v="29715950"/>
    <n v="676605"/>
    <s v="65ce8e050551bdd5f972d0481ca61ec12607b8d3"/>
    <n v="-0.75338203312974839"/>
    <n v="-0.85216124758390532"/>
    <n v="-0.81811224488655909"/>
    <n v="-0.30396296468841921"/>
    <n v="1.823382222238922"/>
    <x v="1"/>
    <n v="0.5"/>
    <x v="4"/>
  </r>
  <r>
    <s v="c42d5289e5d44a2d787a2bc845039a667fa778bd"/>
    <s v="ecef493f774bd98b602df04ff38563b837e9321d"/>
    <s v="PREPAGADO"/>
    <s v="c1e30395230ab6747c4b28fe4256aa099225b503"/>
    <n v="236"/>
    <s v="LOGAN"/>
    <n v="2018"/>
    <s v="NUEVO LOGAN"/>
    <m/>
    <s v="NUEVO"/>
    <n v="60"/>
    <d v="2017-06-03T00:00:00"/>
    <d v="2022-03-06T00:00:00"/>
    <d v="2017-06-28T00:00:00"/>
    <n v="38350000"/>
    <n v="13850000"/>
    <n v="24500000"/>
    <n v="353322"/>
    <s v="f9135bc6e62f40c8eddb937bb59cee2ddf02357c"/>
    <n v="1.2962644252132229"/>
    <n v="-1.4223197681511699"/>
    <n v="0.88134428974112011"/>
    <n v="0.28744864998006142"/>
    <n v="-0.34235834485308059"/>
    <x v="3"/>
    <n v="0.36114732724902215"/>
    <x v="1"/>
  </r>
  <r>
    <s v="d70fbe206241d2276ca3622f147624288a26a5c4"/>
    <s v="d71dceb51e1885c5d0608a7b495246951395a023"/>
    <s v="PREPAGADO"/>
    <s v="3e73c209492063f6dc338e718a0d3626fa17e6f1"/>
    <n v="38"/>
    <s v="OROCH"/>
    <n v="2018"/>
    <s v="OROCH"/>
    <m/>
    <s v="NUEVO"/>
    <n v="72"/>
    <d v="2017-02-10T00:00:00"/>
    <d v="2023-10-02T00:00:00"/>
    <d v="2020-12-07T00:00:00"/>
    <n v="64915200"/>
    <n v="43665200"/>
    <n v="21250000"/>
    <n v="935812"/>
    <s v="c3526f071683c463fb194b75b8f6200605fa54f5"/>
    <n v="0.38665800878882761"/>
    <n v="-0.1432243209966152"/>
    <n v="-3.98707818398509E-3"/>
    <n v="-0.27446435727786811"/>
    <n v="-0.65174985443765243"/>
    <x v="1"/>
    <n v="0.67264985704426694"/>
    <x v="2"/>
  </r>
  <r>
    <s v="901fd85c762a7d25a991aec1457a90f773508715"/>
    <s v="3d11eb6ec75f67d2d31fb9522095f1e0b59cbbff"/>
    <s v="PREPAGADO"/>
    <s v="85ace3a84a80c0e854519914fde3b46a8c91f803"/>
    <n v="236"/>
    <s v="SANDERO"/>
    <n v="2020"/>
    <s v="NUEVO SANDERO PH2"/>
    <s v="2e892f86d188d01ec5691b7918003dc271108083"/>
    <s v="NUEVO"/>
    <n v="24"/>
    <d v="2019-02-12T00:00:00"/>
    <d v="2021-12-02T00:00:00"/>
    <d v="2021-01-25T00:00:00"/>
    <n v="37046350"/>
    <n v="8000000"/>
    <n v="29046350"/>
    <n v="386236"/>
    <s v="373e0d63cac8bf96eefec2abf3828a28fc0aa41d"/>
    <n v="0.44729843655045393"/>
    <n v="-2.0185484404367959"/>
    <n v="-0.42288979497314538"/>
    <n v="-0.36586732424110568"/>
    <n v="-0.1103147126646518"/>
    <x v="2"/>
    <n v="0.21594570045362094"/>
    <x v="1"/>
  </r>
  <r>
    <s v="aad8d3da9287a9a3ea64fcf5f863e3b4b80f6c6b"/>
    <s v="a0c5db194303c65c5f522a026b02804d0de6b638"/>
    <s v="PREPAGADO"/>
    <s v="f92259594cc36db09951704e2e59eef51308995c"/>
    <n v="62"/>
    <s v="SANDERO"/>
    <n v="2020"/>
    <s v="NUEVO SANDERO"/>
    <s v="2e892f86d188d01ec5691b7918003dc271108083"/>
    <s v="NUEVO"/>
    <n v="72"/>
    <d v="2019-02-09T00:00:00"/>
    <d v="2025-09-02T00:00:00"/>
    <d v="2021-08-12T00:00:00"/>
    <n v="38770000"/>
    <n v="20000000"/>
    <n v="18770000"/>
    <n v="441465"/>
    <s v="f99cba83470b6744b02cb8a0d0c03e84221970cc"/>
    <n v="1.429673366288801"/>
    <n v="-0.7870253068562526"/>
    <n v="-0.22527857001643839"/>
    <n v="-0.89857612269299547"/>
    <n v="-0.26501046745693763"/>
    <x v="1"/>
    <n v="0.51586278050038692"/>
    <x v="4"/>
  </r>
  <r>
    <s v="d1252aec2f12e3f043762e511f97c69b96afed11"/>
    <s v="d4f20a7b8616632002689e82f11812391cab61a7"/>
    <s v="PREPAGADO"/>
    <s v="dbf8e48963fc4f162fe5fdf117a94083f02b1da5"/>
    <n v="60"/>
    <s v="SANDERO"/>
    <n v="2018"/>
    <s v="NUEVO SANDERO"/>
    <m/>
    <s v="NUEVO"/>
    <n v="60"/>
    <d v="2017-07-04T00:00:00"/>
    <d v="2022-04-07T00:00:00"/>
    <d v="2018-04-03T00:00:00"/>
    <n v="31710000"/>
    <n v="28539000"/>
    <n v="3171000"/>
    <n v="735039"/>
    <s v="664ad2f8f54345cf80b6e07e8a5435f45799f1c3"/>
    <n v="-0.54720457874021866"/>
    <n v="0.79032357974038436"/>
    <n v="1.7381690671198411E-2"/>
    <n v="-0.68303120528399097"/>
    <n v="-1.425228628399082"/>
    <x v="3"/>
    <n v="0.9"/>
    <x v="0"/>
  </r>
  <r>
    <s v="2a2437a8bb0318bd610c1eab9a0c72816d2a2423"/>
    <s v="c4fd43c3fdb496986a4e030e20e93ca1f15ce820"/>
    <s v="PREPAGADO"/>
    <s v="b03c331a519e3fb6e210c57f6f7646420773acf4"/>
    <n v="51"/>
    <s v="SANDERO"/>
    <n v="2020"/>
    <s v="NUEVO SANDERO PH2"/>
    <s v="2e892f86d188d01ec5691b7918003dc271108083"/>
    <s v="NUEVO"/>
    <n v="84"/>
    <d v="2020-10-02T00:00:00"/>
    <d v="2027-02-10T00:00:00"/>
    <d v="2021-08-05T00:00:00"/>
    <n v="38890000"/>
    <n v="36290000"/>
    <n v="2600000"/>
    <n v="803176"/>
    <s v="b53b0bf5f413cb9aab27f8e13ca1e90e2ee4fea7"/>
    <n v="-1.0323280008332301"/>
    <n v="0.92642302319763603"/>
    <n v="0.56516632981038883"/>
    <n v="-0.49585675452259032"/>
    <n v="-1.1931849962106531"/>
    <x v="0"/>
    <n v="0.93314476729236306"/>
    <x v="0"/>
  </r>
  <r>
    <s v="0b3248da2ec73d517c1d269f0b60171b74a21421"/>
    <s v="9713a450398396a78be8aa8f532186c15781c6fd"/>
    <s v="PREPAGADO"/>
    <s v="a28074112feb564958f2cd181cccc92c381d5ae1"/>
    <n v="38"/>
    <s v="OROCH"/>
    <n v="2021"/>
    <s v="OROCH"/>
    <s v="aa53c8567ff812605778a953828db0859dac88bf"/>
    <s v="NUEVO"/>
    <n v="48"/>
    <d v="2020-12-14T00:00:00"/>
    <d v="2024-12-14T00:00:00"/>
    <d v="2021-03-08T00:00:00"/>
    <n v="75650000"/>
    <n v="22650000"/>
    <n v="53000000"/>
    <n v="674584"/>
    <s v="18e224569796e42fffce1d686835b9656bf0b87b"/>
    <n v="2.2815442219069261E-2"/>
    <n v="-1.675846219647557"/>
    <n v="-0.7785899998952176"/>
    <n v="7.6538093903185797E-3"/>
    <n v="-0.34235834485308059"/>
    <x v="5"/>
    <n v="0.29940515532055517"/>
    <x v="1"/>
  </r>
  <r>
    <s v="ee0c8c11530c8f97dea9b06a520f37c9dea61823"/>
    <s v="40764328bf301fb552b3ab6d50f477bc141a4807"/>
    <s v="PREPAGADO"/>
    <s v="30c7c4d76d30bc37a7d13b4c95a2ac93f65f85d1"/>
    <n v="61"/>
    <s v="SANDERO"/>
    <n v="2018"/>
    <s v="NUEVO SANDERO"/>
    <m/>
    <s v="NUEVO"/>
    <n v="72"/>
    <d v="2017-01-08T00:00:00"/>
    <d v="2023-08-01T00:00:00"/>
    <d v="2020-07-08T00:00:00"/>
    <n v="38240000"/>
    <n v="25240000"/>
    <n v="13000000"/>
    <n v="601932"/>
    <s v="c9ac93af7de54e59c26cb0895d1f827e03675192"/>
    <n v="0.75050057535858583"/>
    <n v="-0.19499550861785869"/>
    <n v="0.48612183982770601"/>
    <n v="-0.81214839257488269"/>
    <n v="0.1217289195237771"/>
    <x v="1"/>
    <n v="0.66004184100418406"/>
    <x v="2"/>
  </r>
  <r>
    <s v="3d9876acea3129d41c417d9acb217392dee85e9b"/>
    <s v="31b5f4461a347728a6bc549514325a9684cec0ec"/>
    <s v="PREPAGADO"/>
    <s v="8e1d47a30cc0417d3cca54bd2f30d9b5caa2e6b1"/>
    <n v="27"/>
    <s v="LOGAN"/>
    <n v="2019"/>
    <s v="NUEVO LOGAN"/>
    <m/>
    <s v="NUEVO"/>
    <n v="84"/>
    <d v="2018-01-08T00:00:00"/>
    <d v="2025-08-01T00:00:00"/>
    <d v="2019-02-26T00:00:00"/>
    <n v="36690000"/>
    <n v="36556889"/>
    <n v="133111"/>
    <n v="694802"/>
    <s v="4a8f3363258dbeeafeffebe63d6f25a2c0e1ca48"/>
    <n v="-0.76551011868207364"/>
    <n v="1.186047485000868"/>
    <n v="-0.32008887874861752"/>
    <n v="-0.50978609007403797"/>
    <n v="-1.11583711881451"/>
    <x v="0"/>
    <n v="0.99637200872172249"/>
    <x v="0"/>
  </r>
  <r>
    <s v="5d7d7401ca0efe6b16fad1c457f90e37d8ee646b"/>
    <s v="1c46086d54fb8d8aa450a00b2f7c4239b5098372"/>
    <s v="PREPAGADO"/>
    <s v="30c7c4d76d30bc37a7d13b4c95a2ac93f65f85d1"/>
    <n v="236"/>
    <s v="STEPWAY"/>
    <n v="2018"/>
    <s v="NUEVO STEPWAY"/>
    <m/>
    <s v="NUEVO"/>
    <n v="72"/>
    <d v="2017-08-29T00:00:00"/>
    <d v="2023-08-29T00:00:00"/>
    <d v="2018-02-09T00:00:00"/>
    <n v="42000000"/>
    <n v="33600000"/>
    <n v="8400000"/>
    <n v="801290"/>
    <s v="f9135bc6e62f40c8eddb937bb59cee2ddf02357c"/>
    <n v="0.65347589093998359"/>
    <n v="0.37970237290931202"/>
    <n v="0.48612183982770601"/>
    <n v="-0.68133949199515831"/>
    <n v="0.81785981608906366"/>
    <x v="1"/>
    <n v="0.8"/>
    <x v="2"/>
  </r>
  <r>
    <s v="05172ff0b3c51c42f36f470b840dbdad15678e7d"/>
    <s v="0ca0203f86d3a95e6be57bb5fffa59586c417ce1"/>
    <s v="PREPAGADO"/>
    <s v="dd7c4e251bb4251454591a52f0c2ccd78f5324f3"/>
    <n v="76"/>
    <s v="STEPWAY"/>
    <n v="2021"/>
    <s v="NUEVO STEPWAY PH2"/>
    <s v="2e892f86d188d01ec5691b7918003dc271108083"/>
    <s v="NUEVO"/>
    <n v="84"/>
    <d v="2021-03-16T00:00:00"/>
    <d v="2028-03-16T00:00:00"/>
    <d v="2021-09-09T00:00:00"/>
    <n v="55730000"/>
    <n v="35730000"/>
    <n v="20000000"/>
    <n v="697947"/>
    <s v="977d2d7691d404ed0e63704ec1471b1a8671ac9d"/>
    <n v="9.5583955533020917E-2"/>
    <n v="-0.2726644250957691"/>
    <n v="-0.72206247902920706"/>
    <n v="6.0749775972173278E-2"/>
    <n v="4.4381042127634142E-2"/>
    <x v="0"/>
    <n v="0.64112686165440513"/>
    <x v="2"/>
  </r>
  <r>
    <s v="ddd1196fde1ae22d7f2d8be581ab0014454c60a0"/>
    <s v="79a43cabc9a308952fa96a4558fc038ef7178089"/>
    <s v="PREPAGADO"/>
    <s v="277132ad8b04990f093fc5bb72d77163192dec3d"/>
    <n v="236"/>
    <s v="LOGAN"/>
    <n v="2017"/>
    <s v="NUEVO LOGAN"/>
    <m/>
    <s v="NUEVO"/>
    <n v="84"/>
    <d v="2016-12-13T00:00:00"/>
    <d v="2023-12-13T00:00:00"/>
    <d v="2017-11-28T00:00:00"/>
    <n v="42490000"/>
    <n v="21245000"/>
    <n v="21245000"/>
    <n v="491495"/>
    <s v="b522c57b2ad5bc12ca374e891604193e50995d23"/>
    <n v="1.441801451841126"/>
    <n v="-0.85216124758390532"/>
    <n v="0.92086653473246149"/>
    <n v="2.2671441805028838"/>
    <n v="0.19907679691992"/>
    <x v="0"/>
    <n v="0.5"/>
    <x v="4"/>
  </r>
  <r>
    <s v="59d113ab49c5b7fb0c924f92844ecfa8ea6318a3"/>
    <s v="1860e0ea5ecaa42fb28ba3579eb8d51156764dc1"/>
    <s v="PREPAGADO"/>
    <s v="31bef259f74a4ed3be915d84539da1c65422b5f0"/>
    <n v="50"/>
    <s v="DUSTER"/>
    <n v="2018"/>
    <s v="DUSTER Servicio PÃºblico"/>
    <m/>
    <s v="NUEVO"/>
    <n v="72"/>
    <d v="2018-01-19T00:00:00"/>
    <d v="2024-01-19T00:00:00"/>
    <d v="2020-01-16T00:00:00"/>
    <n v="60333937"/>
    <n v="54299937"/>
    <n v="6034000"/>
    <n v="1239115"/>
    <s v="9adb58a4cb56c9cb2922e8487fdc9fdf00ee0d01"/>
    <n v="0.78688483201556159"/>
    <n v="0.79028231612489985"/>
    <n v="0.84182204474977862"/>
    <n v="1.741850775085936"/>
    <n v="-0.72909773183379534"/>
    <x v="1"/>
    <n v="0.89998995092927547"/>
    <x v="0"/>
  </r>
  <r>
    <s v="a9c094b2abd1bad02d90a75fbc048795b5396787"/>
    <s v="63f1db3b2266a41dd3a5274703aa805e87f6af0b"/>
    <s v="PREPAGADO"/>
    <s v="5f585eff6e01a3fc164fe5629887ce7f0ab88842"/>
    <n v="49"/>
    <s v="SANDERO"/>
    <n v="2018"/>
    <s v="NUEVO SANDERO"/>
    <m/>
    <s v="NUEVO"/>
    <n v="48"/>
    <d v="2017-03-22T00:00:00"/>
    <d v="2021-03-22T00:00:00"/>
    <d v="2017-07-04T00:00:00"/>
    <n v="38350000"/>
    <n v="33350000"/>
    <n v="5000000"/>
    <n v="992330"/>
    <s v="7b4b50deac96cf6fae5ed6534c753371dda3e07d"/>
    <n v="-0.68061351981579676"/>
    <n v="0.6655846733627574"/>
    <n v="-2.7667345059731379E-2"/>
    <n v="-0.48090847453388241"/>
    <n v="-1.3478807510029389"/>
    <x v="5"/>
    <n v="0.86962190352020863"/>
    <x v="0"/>
  </r>
  <r>
    <s v="178a0c6b466fe30a83e936eaafb590768d1b4163"/>
    <s v="9d158e216eb191f53deda73cef528e3862f60ddf"/>
    <s v="PREPAGADO"/>
    <s v="cb6c604acdbd41bb510a48cb957ce855d2f60532"/>
    <n v="62"/>
    <s v="DUSTER"/>
    <n v="2021"/>
    <s v="DUSTER Servicio PÃºblico"/>
    <s v="2e892f86d188d01ec5691b7918003dc271108083"/>
    <s v="NUEVO"/>
    <n v="48"/>
    <d v="2020-09-15T00:00:00"/>
    <d v="2024-09-15T00:00:00"/>
    <d v="2020-12-10T00:00:00"/>
    <n v="45465128"/>
    <n v="45465128"/>
    <n v="0"/>
    <n v="1428732"/>
    <s v="e3641dd6fa4340be1e1a0c44a89e0218e2c9b4d8"/>
    <n v="-0.48656415097859229"/>
    <n v="1.2009447865714571"/>
    <n v="1.355611229637216"/>
    <n v="-0.52469387780823595"/>
    <n v="-0.1103147126646518"/>
    <x v="5"/>
    <n v="1"/>
    <x v="0"/>
  </r>
  <r>
    <s v="876cae8ab8249fa934cb64c8aa6705fd84292052"/>
    <s v="227931f1f0cb318e08e04b0090050029a7f3c939"/>
    <s v="PREPAGADO"/>
    <s v="ac3e16fe7cfe84595a9046cff9baf8b8884e6c47"/>
    <n v="60"/>
    <s v="CAPTUR"/>
    <n v="2018"/>
    <s v="CAPTUR"/>
    <m/>
    <s v="NUEVO"/>
    <n v="84"/>
    <d v="2018-04-19T00:00:00"/>
    <d v="2025-04-19T00:00:00"/>
    <d v="2020-12-02T00:00:00"/>
    <n v="75170000"/>
    <n v="77229700"/>
    <n v="0"/>
    <n v="1533506"/>
    <s v="10b38286d0ce07306e01a8d181c6bb54393382de"/>
    <n v="-0.78976628978672425"/>
    <n v="1.3134572915215641"/>
    <n v="0.16328003416898501"/>
    <n v="0.72235305431514962"/>
    <n v="0.35377255171220601"/>
    <x v="0"/>
    <n v="1.0274005587335373"/>
    <x v="0"/>
  </r>
  <r>
    <s v="6e39c82a3ec50d92ee012dd275dbf34dd68302c6"/>
    <s v="cf6963fc659f7c616d440f1281bc92b71a5e59db"/>
    <s v="PREPAGADO"/>
    <s v="d259ba4c72ea4c131f364331bd330eb89122c48a"/>
    <n v="83"/>
    <s v="OROCH"/>
    <n v="2020"/>
    <s v="OROCH"/>
    <s v="aa53c8567ff812605778a953828db0859dac88bf"/>
    <s v="NUEVO"/>
    <n v="36"/>
    <d v="2020-01-13T00:00:00"/>
    <d v="2023-01-13T00:00:00"/>
    <d v="2020-09-09T00:00:00"/>
    <n v="68000000"/>
    <n v="18000000"/>
    <n v="50000000"/>
    <n v="622693"/>
    <s v="3b9d3f1f20e673ea82856450c19e6db646fd8289"/>
    <n v="0.42304226544580342"/>
    <n v="-1.8183287930687819"/>
    <n v="-0.30432305999912118"/>
    <n v="0.78298091213959398"/>
    <n v="1.9007300996350649"/>
    <x v="4"/>
    <n v="0.26470588235294118"/>
    <x v="1"/>
  </r>
  <r>
    <s v="cca216ce9f8ca418fef843c71f0d9a5e72c7fd18"/>
    <s v="04e420af9444fda6110581e5a93dc4e35ffc3f2d"/>
    <s v="PREPAGADO"/>
    <s v="4ed602eda8bf7f8f674b77a7266776acb1f1dd2a"/>
    <n v="220"/>
    <s v="KWID"/>
    <n v="2020"/>
    <s v="KWID"/>
    <s v="2e892f86d188d01ec5691b7918003dc271108083"/>
    <s v="NUEVO"/>
    <n v="84"/>
    <d v="2019-11-18T00:00:00"/>
    <d v="2026-11-18T00:00:00"/>
    <d v="2020-10-27T00:00:00"/>
    <n v="36640000"/>
    <n v="36640000"/>
    <n v="0"/>
    <n v="894802"/>
    <s v="4e5d7b0d98a26995f24bcabfb130c7187152651f"/>
    <n v="-1.420426738507639"/>
    <n v="1.2009447865714571"/>
    <n v="8.2406454688103009E-2"/>
    <n v="-0.3995303276954047"/>
    <n v="-1.5025765057952249"/>
    <x v="0"/>
    <n v="1"/>
    <x v="0"/>
  </r>
  <r>
    <s v="a59efedfba4fd9b1443afcfeaf027e83a480a139"/>
    <s v="2827747ce9ee8af2aa62851b897ae8a224bd56a4"/>
    <s v="PREPAGADO"/>
    <s v="277132ad8b04990f093fc5bb72d77163192dec3d"/>
    <n v="60"/>
    <s v="STEPWAY"/>
    <n v="2017"/>
    <s v="NUEVO STEPWAY"/>
    <m/>
    <s v="NUEVO"/>
    <n v="84"/>
    <d v="2016-12-14T00:00:00"/>
    <d v="2023-12-14T00:00:00"/>
    <d v="2018-04-24T00:00:00"/>
    <n v="43750000"/>
    <n v="21875000"/>
    <n v="21875000"/>
    <n v="506070"/>
    <s v="d087e61ba1153cd65cef59d4319bb1223fff39d1"/>
    <n v="0.90816568753881444"/>
    <n v="-0.85216124758390532"/>
    <n v="0.92086653473246149"/>
    <n v="-9.6355923159026191E-2"/>
    <n v="0.27642467431606299"/>
    <x v="0"/>
    <n v="0.5"/>
    <x v="4"/>
  </r>
  <r>
    <s v="5d32bda89799279b1f62e59559c652ce656765de"/>
    <s v="b43d1f6831d42cedf578a45b48ecfc76e8df932b"/>
    <s v="PREPAGADO"/>
    <s v="b8a1848884f91111c1acc829b9ad1403e8a45659"/>
    <n v="60"/>
    <s v="USADOS"/>
    <n v="2008"/>
    <s v="USADOS MM"/>
    <m/>
    <s v="USADO"/>
    <n v="60"/>
    <d v="2018-03-22T00:00:00"/>
    <d v="2023-03-05T00:00:00"/>
    <d v="2019-05-27T00:00:00"/>
    <n v="17000000"/>
    <n v="15300000"/>
    <n v="1700000"/>
    <n v="408273"/>
    <s v="002cf26c2c656a51db8195e4bd8bbcee3903d748"/>
    <n v="0.42304226544580342"/>
    <n v="0.79032357974038436"/>
    <n v="0.60468857480173022"/>
    <n v="-0.953539379634468"/>
    <n v="-0.80644560922993824"/>
    <x v="3"/>
    <n v="0.9"/>
    <x v="0"/>
  </r>
  <r>
    <s v="07dcb5c3f242c95069d4bc74f11d4e307fc5d6ee"/>
    <s v="391835a5596e9e5b545a772f153358cc11132215"/>
    <s v="PREPAGADO"/>
    <s v="51b223e24d57bc8c01c5001f8833c44559fa1fc7"/>
    <n v="74"/>
    <s v="LOGAN"/>
    <n v="2018"/>
    <s v="NUEVO LOGAN"/>
    <m/>
    <s v="NUEVO"/>
    <n v="60"/>
    <d v="2017-09-28T00:00:00"/>
    <d v="2022-09-28T00:00:00"/>
    <d v="2019-08-28T00:00:00"/>
    <n v="38670000"/>
    <n v="23170000"/>
    <n v="15500000"/>
    <n v="588128"/>
    <s v="db655f8e1559060a272843c09fa8b5e63f6f3304"/>
    <n v="1.187111655242296"/>
    <n v="-0.44493799229630188"/>
    <n v="0.80229979975843724"/>
    <n v="0.21273274024263911"/>
    <n v="0.50846830650449182"/>
    <x v="3"/>
    <n v="0.59917248513059218"/>
    <x v="4"/>
  </r>
  <r>
    <s v="b1f638ae2425b4499c275672a49a05017ed65066"/>
    <s v="011b66dbf8d4abeb78ae2ab09c0bca7965669602"/>
    <s v="PREPAGADO"/>
    <s v="38252b8291a5c0f978b3b6dbf080b808f90d7e07"/>
    <n v="61"/>
    <s v="STEPWAY"/>
    <n v="2021"/>
    <s v="NUEVO STEPWAY PH2"/>
    <s v="2e892f86d188d01ec5691b7918003dc271108083"/>
    <s v="NUEVO"/>
    <n v="72"/>
    <d v="2020-09-09T00:00:00"/>
    <d v="2026-09-09T00:00:00"/>
    <d v="2021-08-31T00:00:00"/>
    <n v="55990000"/>
    <n v="15990000"/>
    <n v="40000000"/>
    <n v="412984"/>
    <s v="d087e61ba1153cd65cef59d4319bb1223fff39d1"/>
    <n v="-0.45017989432161648"/>
    <n v="-1.732587678733579"/>
    <n v="0.6442108197930716"/>
    <n v="0.38270501919626088"/>
    <n v="-0.18766259006079469"/>
    <x v="1"/>
    <n v="0.28558671191284157"/>
    <x v="1"/>
  </r>
  <r>
    <s v="d70f911fff0a5b7b7cfbb1b8d05116c954116122"/>
    <s v="380424a09c591874e29dfdd50afdd82e847dfbd9"/>
    <s v="PREPAGADO"/>
    <s v="4ed602eda8bf7f8f674b77a7266776acb1f1dd2a"/>
    <n v="40"/>
    <s v="KWID"/>
    <n v="2020"/>
    <s v="KWID"/>
    <s v="2e892f86d188d01ec5691b7918003dc271108083"/>
    <s v="NUEVO"/>
    <n v="84"/>
    <d v="2019-03-29T00:00:00"/>
    <d v="2026-03-29T00:00:00"/>
    <d v="2019-09-18T00:00:00"/>
    <n v="35490000"/>
    <n v="28392000"/>
    <n v="7098000"/>
    <n v="589563"/>
    <s v="6e6ab8d26eb45e4692f58acb34c3521235ffa21e"/>
    <n v="0.92029377309113969"/>
    <n v="0.37970237290931202"/>
    <n v="-0.25869016214293378"/>
    <n v="-0.76734138963346477"/>
    <n v="-1.270532873606796"/>
    <x v="0"/>
    <n v="0.8"/>
    <x v="2"/>
  </r>
  <r>
    <s v="b4b95ac3dfe3fcfa978576737355153adbcadf12"/>
    <s v="46b6e6d748504cd353a1ac7808798baa5a9ea55d"/>
    <s v="PREPAGADO"/>
    <s v="1e37c6928f415c93f35587957257b25f2220204d"/>
    <n v="61"/>
    <s v="STEPWAY"/>
    <n v="2020"/>
    <s v="NUEVO STEPWAY"/>
    <s v="2e892f86d188d01ec5691b7918003dc271108083"/>
    <s v="NUEVO"/>
    <n v="84"/>
    <d v="2019-10-06T00:00:00"/>
    <d v="2026-06-10T00:00:00"/>
    <d v="2021-03-08T00:00:00"/>
    <n v="51325000"/>
    <n v="51325000"/>
    <n v="0"/>
    <n v="1129043"/>
    <s v="c9ac93af7de54e59c26cb0895d1f827e03675192"/>
    <n v="0.68986014759695946"/>
    <n v="1.2009447865714571"/>
    <n v="0.48612183982770601"/>
    <n v="-0.59286955825409338"/>
    <n v="0.89520769348520657"/>
    <x v="0"/>
    <n v="1"/>
    <x v="0"/>
  </r>
  <r>
    <s v="ec81ca9b80957cbe82a3d666fca018012fb6ea8a"/>
    <s v="1e241d5ad9d6593b645e7c825a0969f6be324de9"/>
    <s v="PREPAGADO"/>
    <s v="f92259594cc36db09951704e2e59eef51308995c"/>
    <n v="7"/>
    <s v="SANDERO"/>
    <n v="2020"/>
    <s v="NUEVO SANDERO"/>
    <s v="2e892f86d188d01ec5691b7918003dc271108083"/>
    <s v="NUEVO"/>
    <n v="72"/>
    <d v="2019-09-17T00:00:00"/>
    <d v="2025-09-17T00:00:00"/>
    <d v="2020-07-09T00:00:00"/>
    <n v="36190000"/>
    <n v="13190000"/>
    <n v="23000000"/>
    <n v="305960"/>
    <s v="986fcbacb15e3271088bb826891fe61d934ad7da"/>
    <n v="-0.26825861103673743"/>
    <n v="-1.4086953784229239"/>
    <n v="-0.54145652994716964"/>
    <n v="-0.92392029117156338"/>
    <n v="-0.34235834485308059"/>
    <x v="1"/>
    <n v="0.36446532191213044"/>
    <x v="1"/>
  </r>
  <r>
    <s v="f749936ed489edf64e943ea5f7c1b51a93748549"/>
    <s v="829c22bf927bee4c1a7f476365f5a4e3605652d1"/>
    <s v="PREPAGADO"/>
    <s v="77a187d9631467b0be64469f0c5f8a6dea1b1f85"/>
    <n v="236"/>
    <s v="SANDERO"/>
    <n v="2017"/>
    <s v="NUEVO SANDERO"/>
    <m/>
    <s v="NUEVO"/>
    <n v="84"/>
    <d v="2016-12-16T00:00:00"/>
    <d v="2023-12-16T00:00:00"/>
    <d v="2017-11-14T00:00:00"/>
    <n v="37940000"/>
    <n v="32940000"/>
    <n v="5000000"/>
    <n v="655005"/>
    <s v="2f839d4e329b7e981fba6dfc05564c7eaa27d9f7"/>
    <n v="0.42304226544580342"/>
    <n v="0.65979928468548887"/>
    <n v="0.19318216950698361"/>
    <n v="-0.80869792144466801"/>
    <n v="-1.11583711881451"/>
    <x v="0"/>
    <n v="0.86821296784396418"/>
    <x v="0"/>
  </r>
  <r>
    <s v="ec527114d86c8cc869d4e9aa4b2ca9eef01fed5c"/>
    <s v="6a42d7a83c6ce48437d9c5ec77c58ef207790f92"/>
    <s v="PREPAGADO"/>
    <s v="93758adf11c46efe844e91612cf2940e4197d07c"/>
    <n v="236"/>
    <s v="LOGAN"/>
    <n v="2020"/>
    <s v="NUEVO LOGAN"/>
    <s v="2e892f86d188d01ec5691b7918003dc271108083"/>
    <s v="NUEVO"/>
    <n v="84"/>
    <d v="2019-07-29T00:00:00"/>
    <d v="2026-07-29T00:00:00"/>
    <d v="2021-07-09T00:00:00"/>
    <n v="36190000"/>
    <n v="33370000"/>
    <n v="2820000"/>
    <n v="676511"/>
    <s v="373e0d63cac8bf96eefec2abf3828a28fc0aa41d"/>
    <n v="-0.15910584106580991"/>
    <n v="0.8809802098199716"/>
    <n v="0.4234096014097356"/>
    <n v="7.9819636424040732E-2"/>
    <n v="-3.2966835268508812E-2"/>
    <x v="0"/>
    <n v="0.92207792207792205"/>
    <x v="0"/>
  </r>
  <r>
    <s v="232f47e3a1802695d597ce40e56bec9ff1c037a5"/>
    <s v="bfcdf9788daa61b43e5c2cb44311af3123a033f7"/>
    <s v="PREPAGADO"/>
    <s v="22e7ddcba3dd6655539862208ca15c8c7477ea7d"/>
    <n v="291"/>
    <s v="USADOS"/>
    <n v="2014"/>
    <s v="USADOS MM"/>
    <m/>
    <s v="NUEVO"/>
    <n v="60"/>
    <d v="2020-09-10T00:00:00"/>
    <d v="2025-10-09T00:00:00"/>
    <d v="2021-04-15T00:00:00"/>
    <n v="20000000"/>
    <n v="18000000"/>
    <n v="2000000"/>
    <n v="502152"/>
    <s v="576bd4c5a130d788d38af8f168ae959e9c771ebe"/>
    <n v="-0.1348496699611593"/>
    <n v="0.79032357974038436"/>
    <n v="0.6442108197930716"/>
    <n v="-0.8884995255870588"/>
    <n v="-0.4197062222492236"/>
    <x v="3"/>
    <n v="0.9"/>
    <x v="0"/>
  </r>
  <r>
    <s v="9fb1b9364bcb7755253680ec5326532bbf24e869"/>
    <s v="2387be46367ca8c63385b86d23b07de9e270b09d"/>
    <s v="PREPAGADO"/>
    <s v="85ace3a84a80c0e854519914fde3b46a8c91f803"/>
    <n v="38"/>
    <s v="SANDERO"/>
    <n v="2020"/>
    <s v="NUEVO SANDERO PH2"/>
    <s v="2e892f86d188d01ec5691b7918003dc271108083"/>
    <s v="NUEVO"/>
    <n v="60"/>
    <d v="2019-12-27T00:00:00"/>
    <d v="2024-12-27T00:00:00"/>
    <d v="2020-01-08T00:00:00"/>
    <n v="42326200"/>
    <n v="42326200"/>
    <n v="0"/>
    <n v="1074372"/>
    <s v="25387f16fe49de4e70fc29c7451836e03f6af6b8"/>
    <n v="-0.53507649318789341"/>
    <n v="1.2009447865714571"/>
    <n v="0.80229979975843724"/>
    <n v="-0.2661010472029211"/>
    <n v="1.2045992030697781"/>
    <x v="3"/>
    <n v="1"/>
    <x v="0"/>
  </r>
  <r>
    <s v="cf7a96ea79bbea749bcd4bf0945b321e956ffcf4"/>
    <s v="8ae9fa79ee3485c887e145a2aea4795784c025ce"/>
    <s v="PREPAGADO"/>
    <s v="58e120a0b4477f4f7159784bdc6334e41170ba8a"/>
    <n v="83"/>
    <s v="LOGAN"/>
    <n v="2019"/>
    <s v="NUEVO LOGAN Servicio PÃºblico"/>
    <m/>
    <s v="NUEVO"/>
    <n v="36"/>
    <d v="2018-11-30T00:00:00"/>
    <d v="2021-11-30T00:00:00"/>
    <d v="2020-02-24T00:00:00"/>
    <n v="39380000"/>
    <n v="20348989"/>
    <n v="19031011"/>
    <n v="726637"/>
    <s v="2d7a182e8b5fd5e1e55a138fd5fb197a2fee7158"/>
    <n v="-0.3531552099030143"/>
    <n v="-0.7834474694050324"/>
    <n v="-0.6953861888496462"/>
    <n v="-0.42519212803926842"/>
    <n v="-0.26501046745693763"/>
    <x v="4"/>
    <n v="0.51673410360589134"/>
    <x v="4"/>
  </r>
  <r>
    <s v="f9f10a62480ab2e281671a8f851cbfcac88cfdec"/>
    <s v="62c8e00571d42336bf43b11f4ffe46f03afc0387"/>
    <s v="PREPAGADO"/>
    <s v="af75c1718d1a344d1a93cdde7cedf2c97fc61d82"/>
    <n v="50"/>
    <s v="USADOS"/>
    <n v="2017"/>
    <s v="USADOS MM"/>
    <m/>
    <s v="USADO"/>
    <n v="48"/>
    <d v="2017-09-18T00:00:00"/>
    <d v="2021-09-18T00:00:00"/>
    <d v="2017-11-21T00:00:00"/>
    <n v="53250000"/>
    <n v="14000000"/>
    <n v="39250000"/>
    <n v="421604"/>
    <s v="f5faa20ec38eb79836445ff6da0fea6c765c883c"/>
    <n v="1.550954221812054"/>
    <n v="-1.825699789601237"/>
    <n v="0.2094661248883162"/>
    <n v="-0.15962566825764149"/>
    <n v="-0.34235834485308059"/>
    <x v="5"/>
    <n v="0.26291079812206575"/>
    <x v="1"/>
  </r>
  <r>
    <s v="f52e2f53a924d371afea7e93d9f57ae3cd3742ef"/>
    <s v="4d85cc5ac01ee8106f4cfb88057082cf50dc7c1a"/>
    <s v="PREPAGADO"/>
    <s v="30c7c4d76d30bc37a7d13b4c95a2ac93f65f85d1"/>
    <n v="74"/>
    <s v="SANDERO"/>
    <n v="2018"/>
    <s v="NUEVO SANDERO"/>
    <m/>
    <s v="NUEVO"/>
    <n v="24"/>
    <d v="2017-06-09T00:00:00"/>
    <d v="2019-09-06T00:00:00"/>
    <d v="2018-07-23T00:00:00"/>
    <n v="30990000"/>
    <n v="10000000"/>
    <n v="20990000"/>
    <n v="502910"/>
    <s v="b1d13940ac2dc45119dc332a837f1ce58f553ab6"/>
    <n v="0.98093420085276606"/>
    <n v="-1.58025532036117"/>
    <n v="-0.1462340800337556"/>
    <n v="-0.35875363169263602"/>
    <n v="0.74051193869292065"/>
    <x v="2"/>
    <n v="0.32268473701193934"/>
    <x v="1"/>
  </r>
  <r>
    <s v="e0e8565cd406418369496151ef5174f39caf8f49"/>
    <s v="903e5df57beed710c57baca8a01986369eb24c21"/>
    <s v="PREPAGADO"/>
    <s v="60cde7742ca4ced44924a1e39059e9d4941f3d10"/>
    <n v="38"/>
    <s v="LOGAN"/>
    <n v="2018"/>
    <s v="NUEVO LOGAN"/>
    <m/>
    <s v="NUEVO"/>
    <n v="60"/>
    <d v="2018-01-02T00:00:00"/>
    <d v="2023-02-01T00:00:00"/>
    <d v="2018-05-03T00:00:00"/>
    <n v="41610800"/>
    <n v="31000000"/>
    <n v="10610800"/>
    <n v="755331"/>
    <s v="c3526f071683c463fb194b75b8f6200605fa54f5"/>
    <n v="-1.9661905883622759"/>
    <n v="0.15385616980774569"/>
    <n v="0.16277497940024041"/>
    <n v="2.4712092118545721"/>
    <n v="0.35377255171220601"/>
    <x v="3"/>
    <n v="0.74499889451776946"/>
    <x v="2"/>
  </r>
  <r>
    <s v="6576bd9337b7964cb6e5da8e07ca40d332a30a0f"/>
    <s v="2288274fbc8ae49829544281fdc084db7ca6adef"/>
    <s v="PREPAGADO"/>
    <s v="bdfc2c4e5213ca32db6b95c9f855416362d14198"/>
    <n v="252"/>
    <s v="SANDERO"/>
    <n v="2019"/>
    <s v="NUEVO SANDERO"/>
    <m/>
    <s v="NUEVO"/>
    <n v="84"/>
    <d v="2018-11-07T00:00:00"/>
    <d v="2025-07-11T00:00:00"/>
    <d v="2019-06-26T00:00:00"/>
    <n v="34000000"/>
    <n v="30535889"/>
    <n v="3464111"/>
    <n v="603993"/>
    <s v="ba69bef1627113b1efd89b0a85bd7dcd597d357c"/>
    <n v="1.1022150563760189"/>
    <n v="0.78258083380181165"/>
    <n v="-0.91436938396338097"/>
    <n v="-0.18701104464798521"/>
    <n v="-3.2966835268508812E-2"/>
    <x v="0"/>
    <n v="0.89811438235294117"/>
    <x v="0"/>
  </r>
  <r>
    <s v="be62f6901e497ee46003fa896e56329769b8677a"/>
    <s v="031d8b61d2520d7b8dcbe0e73db53dcd8889bf74"/>
    <s v="PREPAGADO"/>
    <s v="a7dd55b98ce047d2fdb9afbcfc3cfad027700d30"/>
    <n v="62"/>
    <s v="DUSTER"/>
    <n v="2021"/>
    <s v="DUSTER"/>
    <s v="2e892f86d188d01ec5691b7918003dc271108083"/>
    <s v="NUEVO"/>
    <n v="72"/>
    <d v="2020-11-30T00:00:00"/>
    <d v="2026-11-30T00:00:00"/>
    <d v="2021-11-30T00:00:00"/>
    <n v="57980000"/>
    <n v="28990000"/>
    <n v="28990000"/>
    <n v="743631"/>
    <s v="1a54234f7c81795f4271e355943d9c170a12a279"/>
    <n v="-1.614476107344843"/>
    <n v="-0.85216124758390532"/>
    <n v="0.24898836987965761"/>
    <n v="0.75855047461730551"/>
    <n v="-0.88379348662608126"/>
    <x v="1"/>
    <n v="0.5"/>
    <x v="4"/>
  </r>
  <r>
    <s v="18de40328e8f2056800e64ce14d630f4dc50fa86"/>
    <s v="b76ee01a71cae253dd33bd6072666b0595526d14"/>
    <s v="PREPAGADO"/>
    <s v="1e37c6928f415c93f35587957257b25f2220204d"/>
    <n v="38"/>
    <s v="OROCH"/>
    <n v="2020"/>
    <s v="OROCH"/>
    <s v="aa53c8567ff812605778a953828db0859dac88bf"/>
    <s v="NUEVO"/>
    <n v="36"/>
    <d v="2019-06-05T00:00:00"/>
    <d v="2022-05-06T00:00:00"/>
    <d v="2020-07-14T00:00:00"/>
    <n v="62150000"/>
    <n v="20000000"/>
    <n v="42150000"/>
    <n v="702583"/>
    <s v="ec5f24e132da7b07ae31c96208e5c5ee98fc8ca1"/>
    <n v="1.502441879602753"/>
    <n v="-1.583879649137264"/>
    <n v="-1.0552457148346079"/>
    <n v="-0.62909784560271997"/>
    <n v="0.35377255171220601"/>
    <x v="4"/>
    <n v="0.32180209171359614"/>
    <x v="1"/>
  </r>
  <r>
    <s v="fb468eaa13e8b9c4490fec65e80b6ad6b968c988"/>
    <s v="df594f5d3624943810de4c98eeec681242c3cce8"/>
    <s v="PREPAGADO"/>
    <s v="d70c5ad6d9927086d188b2a0af85d533acdf3336"/>
    <n v="46"/>
    <s v="LOGAN"/>
    <n v="2021"/>
    <s v="NUEVO LOGAN PH2"/>
    <s v="2e892f86d188d01ec5691b7918003dc271108083"/>
    <s v="NUEVO"/>
    <n v="72"/>
    <d v="2021-04-01T00:00:00"/>
    <d v="2027-01-04T00:00:00"/>
    <d v="2021-02-05T00:00:00"/>
    <n v="45895400"/>
    <n v="35895400"/>
    <n v="10000000"/>
    <n v="824611"/>
    <s v="7e550c4e4136820a2fa73809cb7d39457dab78e5"/>
    <n v="0.14409629774232199"/>
    <n v="0.30625554357308998"/>
    <n v="-0.7785899998952176"/>
    <n v="5.7359711319998147E-2"/>
    <n v="0.81785981608906366"/>
    <x v="1"/>
    <n v="0.78211324010685168"/>
    <x v="2"/>
  </r>
  <r>
    <s v="56a882ff1d9217185f7d7ac7ce18ccb0c8465d1e"/>
    <s v="76e94797193e7214e01e3aeede10e43cc3ae1585"/>
    <s v="PREPAGADO"/>
    <s v="51b223e24d57bc8c01c5001f8833c44559fa1fc7"/>
    <n v="38"/>
    <s v="DUSTER"/>
    <n v="2018"/>
    <s v="DUSTER"/>
    <m/>
    <s v="NUEVO"/>
    <n v="60"/>
    <d v="2017-02-08T00:00:00"/>
    <d v="2022-08-02T00:00:00"/>
    <d v="2019-09-30T00:00:00"/>
    <n v="54200001"/>
    <n v="48780000"/>
    <n v="5420001"/>
    <n v="1238189"/>
    <s v="2d376e1f61a13c812e712355a2944ea5ccff572e"/>
    <n v="1.114343141928344"/>
    <n v="0.79032357974038436"/>
    <n v="0.80229979975843724"/>
    <n v="-0.3616123184802984"/>
    <n v="-0.96114136402222416"/>
    <x v="3"/>
    <n v="0.89999998339483422"/>
    <x v="0"/>
  </r>
  <r>
    <s v="38804e16fa50c0666c7f10097f3f1559075bd2f3"/>
    <s v="d488dc7b373fde6069d5615091360d5572cce48a"/>
    <s v="PREPAGADO"/>
    <s v="19a062e5fbe4358ac9557d4b14dbbfd53150ca9d"/>
    <n v="61"/>
    <s v="CAPTUR"/>
    <n v="2021"/>
    <s v="CAPTUR"/>
    <s v="2e892f86d188d01ec5691b7918003dc271108083"/>
    <s v="NUEVO"/>
    <n v="72"/>
    <d v="2020-07-16T00:00:00"/>
    <d v="2026-07-16T00:00:00"/>
    <d v="2021-11-23T00:00:00"/>
    <n v="76990000"/>
    <n v="38495000"/>
    <n v="38495000"/>
    <n v="1016501"/>
    <s v="f268b19e1bfbcb40253adf266d11628fda515d56"/>
    <n v="-0.38953946655999011"/>
    <n v="-0.85216124758390532"/>
    <n v="0.72325530977575447"/>
    <n v="0.33955753488230289"/>
    <n v="2.210121609219637"/>
    <x v="1"/>
    <n v="0.5"/>
    <x v="4"/>
  </r>
  <r>
    <s v="3f4cbb52246f6416180a8efe182599a1e5c422f8"/>
    <s v="c1c881da01683758d7edf77cb0e868785f4f48a1"/>
    <s v="PREPAGADO"/>
    <s v="51b223e24d57bc8c01c5001f8833c44559fa1fc7"/>
    <n v="60"/>
    <s v="STEPWAY"/>
    <n v="2018"/>
    <s v="NUEVO STEPWAY"/>
    <m/>
    <s v="NUEVO"/>
    <n v="24"/>
    <d v="2017-08-18T00:00:00"/>
    <d v="2019-08-18T00:00:00"/>
    <d v="2018-01-02T00:00:00"/>
    <n v="45981600"/>
    <n v="22991600"/>
    <n v="22990000"/>
    <n v="1129465"/>
    <s v="d7ba29214e26fca7c43eb9f199a80e049e060e7b"/>
    <n v="1.478185708498102"/>
    <n v="-0.85208980662372447"/>
    <n v="0.16994387989697479"/>
    <n v="0.60891831805375418"/>
    <n v="-0.49705409964536651"/>
    <x v="2"/>
    <n v="0.50001739826365332"/>
    <x v="4"/>
  </r>
  <r>
    <s v="00a2298b838d95715c6f72102eccc9bc46f783e2"/>
    <s v="92ebfd60cefda19ba60959c88e2d1d01c8491856"/>
    <s v="PREPAGADO"/>
    <s v="310778d9d7ff8bd657b127d2b19096397041abce"/>
    <n v="236"/>
    <s v="SANDERO"/>
    <n v="2017"/>
    <s v="NUEVO SANDERO"/>
    <m/>
    <s v="NUEVO"/>
    <n v="84"/>
    <d v="2017-05-09T00:00:00"/>
    <d v="2024-09-05T00:00:00"/>
    <d v="2018-02-26T00:00:00"/>
    <n v="42700000"/>
    <n v="17000000"/>
    <n v="25700000"/>
    <n v="558640"/>
    <s v="f0ff7774cb9faeb1c5b7bcb8251304c76c42c57c"/>
    <n v="1.441801451841126"/>
    <n v="-1.2704755917794941"/>
    <n v="1.237044494663192"/>
    <n v="0.88129079563031976"/>
    <n v="-3.2966835268508812E-2"/>
    <x v="0"/>
    <n v="0.39812646370023419"/>
    <x v="1"/>
  </r>
  <r>
    <s v="0c5fa5c5ae5700869bfe4cd46d84221e83cad465"/>
    <s v="3c7b6d27e44822b0f98d2b7bf3270d06f89af47d"/>
    <s v="PREPAGADO"/>
    <s v="1cfc8f77eeb90420e06185d48b9a2c6de9a1780f"/>
    <n v="77"/>
    <s v="CAPTUR"/>
    <n v="2019"/>
    <s v="CAPTUR"/>
    <m/>
    <s v="NUEVO"/>
    <n v="84"/>
    <d v="2018-11-20T00:00:00"/>
    <d v="2025-11-20T00:00:00"/>
    <d v="2020-06-05T00:00:00"/>
    <n v="66600000"/>
    <n v="30600000"/>
    <n v="36000000"/>
    <n v="693684"/>
    <s v="e749afdb0d86b12b525db3e562c129d1ee93ba33"/>
    <n v="0.96880611530044081"/>
    <n v="-1.0186293044073129"/>
    <n v="0.52564408481904745"/>
    <n v="-0.27446435727786811"/>
    <n v="-0.49705409964536651"/>
    <x v="0"/>
    <n v="0.45945945945945948"/>
    <x v="4"/>
  </r>
  <r>
    <s v="d11f0e4f93255771b0f80f8bf2c69b7169f939bf"/>
    <s v="6ee86a89c640d2c59350745033401784b9428100"/>
    <s v="PREPAGADO"/>
    <s v="dac4926c8971166aacc848a5374cc4b93349c086"/>
    <n v="50"/>
    <s v="USADOS"/>
    <n v="2015"/>
    <s v="USADOS MM"/>
    <m/>
    <s v="USADO"/>
    <n v="24"/>
    <d v="2020-04-06T00:00:00"/>
    <d v="2022-06-04T00:00:00"/>
    <d v="2021-04-27T00:00:00"/>
    <n v="32000000"/>
    <n v="12000000"/>
    <n v="20000000"/>
    <n v="610554"/>
    <s v="1d5416a29d73c5f6881c220822ee3df576447e02"/>
    <n v="-1.784269305077397"/>
    <n v="-1.365437756122746"/>
    <n v="-0.54145652994716964"/>
    <n v="0.18621801370500621"/>
    <n v="-0.57440197704150942"/>
    <x v="2"/>
    <n v="0.375"/>
    <x v="1"/>
  </r>
  <r>
    <s v="ecdb702d7862dc046334262047d1546a28df0496"/>
    <s v="24445ff1b0d5c2c8cfab3ef3bdadf5007ea2aa14"/>
    <s v="PREPAGADO"/>
    <s v="45d39635e54aa144f5d9a478fbeaa79690616197"/>
    <n v="62"/>
    <s v="CAPTUR"/>
    <n v="2018"/>
    <s v="CAPTUR"/>
    <m/>
    <s v="NUEVO"/>
    <n v="72"/>
    <d v="2017-08-05T00:00:00"/>
    <d v="2023-05-08T00:00:00"/>
    <d v="2018-01-11T00:00:00"/>
    <n v="79060000"/>
    <n v="39530000"/>
    <n v="39530000"/>
    <n v="971809"/>
    <s v="a51276d62888df36a1235d7ce063c77e63ffb514"/>
    <n v="0.59283546317835722"/>
    <n v="-0.85216124758390532"/>
    <n v="0.92086653473246149"/>
    <n v="-0.28391287636887003"/>
    <n v="-0.26501046745693763"/>
    <x v="1"/>
    <n v="0.5"/>
    <x v="4"/>
  </r>
  <r>
    <s v="51e111c717646f1af819734c500c86b88442f9f7"/>
    <s v="8e37584b55c10fba88f2cf4d49cd73ad49609f18"/>
    <s v="PREPAGADO"/>
    <s v="ac4cf0c7abcdae09914607ba0408545023141170"/>
    <n v="49"/>
    <s v="KWID"/>
    <n v="2021"/>
    <s v="KWID"/>
    <s v="2e892f86d188d01ec5691b7918003dc271108083"/>
    <s v="NUEVO"/>
    <n v="84"/>
    <d v="2020-10-21T00:00:00"/>
    <d v="2027-10-21T00:00:00"/>
    <d v="2021-03-18T00:00:00"/>
    <n v="39715000"/>
    <n v="40991000"/>
    <n v="0"/>
    <n v="882516"/>
    <s v="0e1cad2c67fa2a907683ad47c51b4214fd47327c"/>
    <n v="-1.6023480217925179"/>
    <n v="1.3328729396411909"/>
    <n v="0.48612183982770601"/>
    <n v="-0.10074362402928511"/>
    <n v="-1.425228628399082"/>
    <x v="0"/>
    <n v="1.0321289185446305"/>
    <x v="0"/>
  </r>
  <r>
    <s v="f16ef3e261491e3db2c97a19378f873391cceb4a"/>
    <s v="16cc0baf0e00248f556e3f515d650d054f039b53"/>
    <s v="PREPAGADO"/>
    <s v="277132ad8b04990f093fc5bb72d77163192dec3d"/>
    <n v="50"/>
    <s v="STEPWAY"/>
    <n v="2017"/>
    <s v="NUEVO STEPWAY"/>
    <m/>
    <s v="NUEVO"/>
    <n v="84"/>
    <d v="2016-05-12T00:00:00"/>
    <d v="2023-12-05T00:00:00"/>
    <d v="2018-04-06T00:00:00"/>
    <n v="43790000"/>
    <n v="21895000"/>
    <n v="21895000"/>
    <n v="506532"/>
    <s v="f5faa20ec38eb79836445ff6da0fea6c765c883c"/>
    <n v="1.065830799719043"/>
    <n v="-0.85216124758390532"/>
    <n v="0.92086653473246149"/>
    <n v="-0.40888536610212167"/>
    <n v="0.43112042910834891"/>
    <x v="0"/>
    <n v="0.5"/>
    <x v="4"/>
  </r>
  <r>
    <s v="c091482609597d12a2d8540605b389e53ae77fda"/>
    <s v="b250d06da0bac475603b42484c6b6f63b3293851"/>
    <s v="PREPAGADO"/>
    <s v="a9dd9d4574440581485e218a3a0d9cc1d747e5e7"/>
    <n v="38"/>
    <s v="CLIO"/>
    <n v="2017"/>
    <s v="CLIO STYLE"/>
    <m/>
    <s v="NUEVO"/>
    <n v="84"/>
    <d v="2016-12-19T00:00:00"/>
    <d v="2023-12-19T00:00:00"/>
    <d v="2017-04-27T00:00:00"/>
    <n v="28990000"/>
    <n v="8990000"/>
    <n v="20000000"/>
    <n v="197445"/>
    <s v="b8301acfe4fdafeee70d932d10ac6a382433932b"/>
    <n v="0.64134780538765834"/>
    <n v="-1.6319024492413921"/>
    <n v="0.92086653473246149"/>
    <n v="-0.79389368767282353"/>
    <n v="1.5139907126543499"/>
    <x v="0"/>
    <n v="0.31010693342531909"/>
    <x v="1"/>
  </r>
  <r>
    <s v="7da3251044cedfd59ab7c6e03a3b2f5363925d35"/>
    <s v="58fd527f9a80bdf50e8d81d2984542b8dfb2d609"/>
    <s v="PREPAGADO"/>
    <s v="1ff25d27b02cec75af9b69c7b7ee096d87a6e4b7"/>
    <n v="77"/>
    <s v="KWID"/>
    <n v="2022"/>
    <s v="KWID"/>
    <s v="2e892f86d188d01ec5691b7918003dc271108083"/>
    <s v="NUEVO"/>
    <n v="60"/>
    <d v="2021-02-07T00:00:00"/>
    <d v="2026-07-02T00:00:00"/>
    <d v="2021-11-23T00:00:00"/>
    <n v="37633200"/>
    <n v="11246400"/>
    <n v="26386800"/>
    <n v="382854"/>
    <s v="2141bd06ec949dc96e6cd2fa75a8353e56eae24c"/>
    <n v="-0.71699777647277252"/>
    <n v="-1.6781565549063191"/>
    <n v="-2.6224485658253109"/>
    <n v="-5.1425053747254632E-2"/>
    <n v="-1.1931849962106531"/>
    <x v="3"/>
    <n v="0.29884251139950896"/>
    <x v="1"/>
  </r>
  <r>
    <s v="831da2a7326ec7f0453b1924e03f9fa4e14de736"/>
    <s v="5d1f7aba0224e6019630cd3eb065ab8e5aff5e16"/>
    <s v="PREPAGADO"/>
    <s v="720f360d9132f461943a8cb458a6761dc0a8598d"/>
    <n v="236"/>
    <s v="SANDERO"/>
    <n v="2017"/>
    <s v="NUEVO SANDERO"/>
    <m/>
    <s v="NUEVO"/>
    <n v="72"/>
    <d v="2017-06-29T00:00:00"/>
    <d v="2023-06-29T00:00:00"/>
    <d v="2018-04-23T00:00:00"/>
    <n v="49000000"/>
    <n v="40090000"/>
    <n v="8910000"/>
    <n v="963851"/>
    <s v="f0ff7774cb9faeb1c5b7bcb8251304c76c42c57c"/>
    <n v="-0.15910584106580991"/>
    <n v="0.45428459210924149"/>
    <n v="0.88134428974112011"/>
    <n v="-0.2335406279247064"/>
    <n v="-0.65174985443765243"/>
    <x v="1"/>
    <n v="0.81816326530612249"/>
    <x v="0"/>
  </r>
  <r>
    <s v="b78950f3224836023160fda884ac24cf1cd3879c"/>
    <s v="a5c49a201a4252861a60dae45f7a99b64dec507d"/>
    <s v="PREPAGADO"/>
    <s v="a1568956b7a009c0968355838744514999f72b98"/>
    <n v="220"/>
    <s v="LOGAN"/>
    <n v="2020"/>
    <s v="NUEVO LOGAN PH2"/>
    <s v="2e892f86d188d01ec5691b7918003dc271108083"/>
    <s v="NUEVO"/>
    <n v="84"/>
    <d v="2019-12-27T00:00:00"/>
    <d v="2026-12-27T00:00:00"/>
    <d v="2021-11-04T00:00:00"/>
    <n v="45490000"/>
    <n v="22490000"/>
    <n v="23000000"/>
    <n v="459263"/>
    <s v="e35cd06998e5b136c3a45ddcc0e768cf0a893437"/>
    <n v="-0.32889903879836369"/>
    <n v="-0.87517914332844782"/>
    <n v="-0.46241203996448682"/>
    <n v="-0.17356562472830489"/>
    <n v="-1.5799243831913681"/>
    <x v="0"/>
    <n v="0.49439437238953615"/>
    <x v="4"/>
  </r>
  <r>
    <s v="3cab8a57a2da338deb0b9bf1708ecfc7fa18b2e2"/>
    <s v="8f50e816551e817f3fbd834bc27394543ba09048"/>
    <s v="PREPAGADO"/>
    <s v="277132ad8b04990f093fc5bb72d77163192dec3d"/>
    <n v="236"/>
    <s v="DUSTER"/>
    <n v="2017"/>
    <s v="DUSTER"/>
    <m/>
    <s v="NUEVO"/>
    <n v="84"/>
    <d v="2017-01-25T00:00:00"/>
    <d v="2024-01-25T00:00:00"/>
    <d v="2018-12-26T00:00:00"/>
    <n v="67590000"/>
    <n v="17590000"/>
    <n v="50000000"/>
    <n v="406939"/>
    <s v="7a6910423a8f37af5a7024bd938a17975b36dad2"/>
    <n v="0.20473672550394839"/>
    <n v="-1.836643664612686"/>
    <n v="0.92086653473246149"/>
    <n v="8.3718254068375995"/>
    <n v="1.668686467446636"/>
    <x v="0"/>
    <n v="0.26024559846131085"/>
    <x v="1"/>
  </r>
  <r>
    <s v="a77b666c774dfb956f1760fc7ac82844c808a079"/>
    <s v="abd6e286f26e55d20f3ffe6b22663c3c64aad0f2"/>
    <s v="PREPAGADO"/>
    <s v="c93985e1a5aff2af18ae43ce6da3c9e318eea67e"/>
    <n v="-1"/>
    <s v="USADOS"/>
    <n v="2019"/>
    <s v="USADOS MM"/>
    <m/>
    <s v="USADO"/>
    <n v="72"/>
    <d v="2020-10-29T00:00:00"/>
    <d v="2026-10-29T00:00:00"/>
    <d v="2020-12-11T00:00:00"/>
    <n v="33000000"/>
    <n v="24000000"/>
    <n v="9000000"/>
    <n v="598399"/>
    <s v="25387f16fe49de4e70fc29c7451836e03f6af6b8"/>
    <n v="-0.11059349885650881"/>
    <n v="8.1068767941259265E-2"/>
    <n v="0.44659959483636458"/>
    <n v="-0.54330637492637535"/>
    <n v="-1.1931849962106531"/>
    <x v="1"/>
    <n v="0.72727272727272729"/>
    <x v="2"/>
  </r>
  <r>
    <s v="3634a7f5e64bf1d30cb0ae847167b5cbc5f92b01"/>
    <s v="a791fcb246b41b93c744b088b2783ab122814d5b"/>
    <s v="PREPAGADO"/>
    <s v="310778d9d7ff8bd657b127d2b19096397041abce"/>
    <n v="49"/>
    <s v="STEPWAY"/>
    <n v="2018"/>
    <s v="NUEVO STEPWAY"/>
    <m/>
    <s v="NUEVO"/>
    <n v="60"/>
    <d v="2017-03-16T00:00:00"/>
    <d v="2022-03-16T00:00:00"/>
    <d v="2020-01-30T00:00:00"/>
    <n v="44791000"/>
    <n v="13000000"/>
    <n v="31791000"/>
    <n v="332468"/>
    <s v="ec864d326046a09cd623dc375f247c93a8c47de2"/>
    <n v="-0.78976628978672425"/>
    <n v="-1.713493110855844"/>
    <n v="0.92086653473246149"/>
    <n v="-0.67167047266412583"/>
    <n v="-1.0384892414183671"/>
    <x v="3"/>
    <n v="0.29023687794422987"/>
    <x v="1"/>
  </r>
  <r>
    <s v="23e7a4e7f36773cd66ef3a3f7fbfe6ad34f93da8"/>
    <s v="4b1510406afb8e2914e37368c13382aca4f401f7"/>
    <s v="PREPAGADO"/>
    <s v="6574eda5b8850ab445afa06f25438b753589b17e"/>
    <n v="7"/>
    <s v="STEPWAY"/>
    <n v="2018"/>
    <s v="NUEVO STEPWAY"/>
    <m/>
    <s v="NUEVO"/>
    <n v="84"/>
    <d v="2017-08-23T00:00:00"/>
    <d v="2024-08-23T00:00:00"/>
    <d v="2019-03-28T00:00:00"/>
    <n v="42200000"/>
    <n v="25600000"/>
    <n v="16600000"/>
    <n v="522541"/>
    <s v="cb6e7d6ed0d58f271329ebc739164490e967e61e"/>
    <n v="1.284136339660898"/>
    <n v="-0.41429503176878058"/>
    <n v="0.50508698430925103"/>
    <n v="-0.75328593066633032"/>
    <n v="1.823382222238922"/>
    <x v="0"/>
    <n v="0.60663507109004744"/>
    <x v="2"/>
  </r>
  <r>
    <s v="c87221f9a8f21dc022a926375585a2c3bdd9587a"/>
    <s v="f08ef0f0b596ee072b1ab35e78cbbda42576fb8e"/>
    <s v="PREPAGADO"/>
    <s v="8271809763dc7f272158db51b93a0722d62217ae"/>
    <n v="62"/>
    <s v="STEPWAY"/>
    <n v="2019"/>
    <s v="NUEVO STEPWAY"/>
    <s v="2e892f86d188d01ec5691b7918003dc271108083"/>
    <s v="NUEVO"/>
    <n v="72"/>
    <d v="2019-02-28T00:00:00"/>
    <d v="2025-02-28T00:00:00"/>
    <d v="2020-10-27T00:00:00"/>
    <n v="43560000"/>
    <n v="28560000"/>
    <n v="15000000"/>
    <n v="629330"/>
    <s v="f99cba83470b6744b02cb8a0d0c03e84221970cc"/>
    <n v="0.47155460765510449"/>
    <n v="-0.2130400854363686"/>
    <n v="-0.64254443350703805"/>
    <n v="-6.7372363949693495E-2"/>
    <n v="0.43112042910834891"/>
    <x v="1"/>
    <n v="0.65564738292011016"/>
    <x v="2"/>
  </r>
  <r>
    <s v="bfb9f9f083797cbce00e87ecc0090a2d508c8e94"/>
    <s v="c811d956031601d64b98ae947130e90f61187036"/>
    <s v="PREPAGADO"/>
    <s v="f1660bce152bd13abf027b14ac8a826e5004e35a"/>
    <n v="27"/>
    <s v="LOGAN"/>
    <n v="2017"/>
    <s v="NUEVO LOGAN"/>
    <m/>
    <s v="NUEVO"/>
    <n v="72"/>
    <d v="2016-10-20T00:00:00"/>
    <d v="2022-10-10T00:00:00"/>
    <d v="2019-05-07T00:00:00"/>
    <n v="37940000"/>
    <n v="29940000"/>
    <n v="8000000"/>
    <n v="630408"/>
    <s v="24f9b8051616665ebb91a64a728a398e153b9b51"/>
    <n v="-1.8206535617343731"/>
    <n v="0.33511198355390809"/>
    <n v="-0.238398374463764"/>
    <n v="-0.64818795218184244"/>
    <n v="-1.425228628399082"/>
    <x v="1"/>
    <n v="0.78914074855034266"/>
    <x v="2"/>
  </r>
  <r>
    <s v="629eacf8c01f6b4cfeafadbe95d46e22788b68ab"/>
    <s v="7dbe812890e5f691e769230d4c2a33207834891c"/>
    <s v="PREPAGADO"/>
    <s v="30c7c4d76d30bc37a7d13b4c95a2ac93f65f85d1"/>
    <n v="77"/>
    <s v="DUSTER"/>
    <n v="2018"/>
    <s v="DUSTER"/>
    <m/>
    <s v="NUEVO"/>
    <n v="36"/>
    <d v="2017-08-22T00:00:00"/>
    <d v="2020-08-22T00:00:00"/>
    <d v="2018-06-18T00:00:00"/>
    <n v="56640000"/>
    <n v="8496000"/>
    <n v="48144000"/>
    <n v="314058"/>
    <s v="e749afdb0d86b12b525db3e562c129d1ee93ba33"/>
    <n v="1.126471227480669"/>
    <n v="-2.289335471492659"/>
    <n v="0.2094661248883162"/>
    <n v="-0.29378214981267808"/>
    <n v="0.1217289195237771"/>
    <x v="4"/>
    <n v="0.2"/>
    <x v="3"/>
  </r>
  <r>
    <s v="e8727baf27f7fbb50341ae3ffcf52e2f952066c9"/>
    <s v="7c9d9c45ed597976d98dfa527b28112f5f529017"/>
    <s v="PREPAGADO"/>
    <s v="7c79ff241e9ef0597b1ddbfddbdb69033fe1c515"/>
    <n v="60"/>
    <s v="LOGAN"/>
    <n v="2019"/>
    <s v="NUEVO LOGAN"/>
    <m/>
    <s v="NUEVO"/>
    <n v="84"/>
    <d v="2018-09-10T00:00:00"/>
    <d v="2025-10-09T00:00:00"/>
    <d v="2021-05-12T00:00:00"/>
    <n v="38025402"/>
    <n v="34222861"/>
    <n v="3802541"/>
    <n v="682380"/>
    <s v="d7ba29214e26fca7c43eb9f199a80e049e060e7b"/>
    <n v="-1.4446829096122891"/>
    <n v="0.79032357974038392"/>
    <n v="0.2256483104887958"/>
    <n v="-0.59284532928213252"/>
    <n v="-1.425228628399082"/>
    <x v="0"/>
    <n v="0.89999997896143213"/>
    <x v="0"/>
  </r>
  <r>
    <s v="c24f924382e351d7e72f5bdf77d5b4afd5961c30"/>
    <s v="01f3361a7895c68a2a940f2acdfa3d2a352be23f"/>
    <s v="PREPAGADO"/>
    <s v="436c54f5b94298880918c6dd867e76b0c1e55269"/>
    <n v="236"/>
    <s v="STEPWAY"/>
    <n v="2017"/>
    <s v="NUEVO STEPWAY"/>
    <m/>
    <s v="NUEVO"/>
    <n v="48"/>
    <d v="2016-12-27T00:00:00"/>
    <d v="2020-12-27T00:00:00"/>
    <d v="2019-02-11T00:00:00"/>
    <n v="43690000"/>
    <n v="34690000"/>
    <n v="9000000"/>
    <n v="960962"/>
    <s v="b522c57b2ad5bc12ca374e891604193e50995d23"/>
    <n v="1.3811610240795"/>
    <n v="0.3550782584232185"/>
    <n v="-0.3168206262213033"/>
    <n v="-0.26192138358780048"/>
    <n v="1.127251325673635"/>
    <x v="5"/>
    <n v="0.79400320439459826"/>
    <x v="2"/>
  </r>
  <r>
    <s v="5521cabb2970aa35c681ea15befe65dc204b47e5"/>
    <s v="b1b22113f2446cd2d277d873398955af0bd402ec"/>
    <s v="PREPAGADO"/>
    <s v="93758adf11c46efe844e91612cf2940e4197d07c"/>
    <n v="59"/>
    <s v="LOGAN"/>
    <n v="2020"/>
    <s v="NUEVO LOGAN"/>
    <s v="2e892f86d188d01ec5691b7918003dc271108083"/>
    <s v="NUEVO"/>
    <n v="36"/>
    <d v="2019-08-30T00:00:00"/>
    <d v="2022-08-30T00:00:00"/>
    <d v="2021-09-20T00:00:00"/>
    <n v="45260000"/>
    <n v="22070000"/>
    <n v="23190000"/>
    <n v="762806"/>
    <s v="6c55b3ba21e9cb7dc2512cad991949cb9fc0980d"/>
    <n v="0.61709163428300773"/>
    <n v="-0.90296722986967648"/>
    <n v="-1.453814513231438"/>
    <n v="0.35975321277103922"/>
    <n v="-1.270532873606796"/>
    <x v="4"/>
    <n v="0.4876270437472382"/>
    <x v="4"/>
  </r>
  <r>
    <s v="2078e86503eb2b267e1bd86ee73b87b29efb3ce2"/>
    <s v="1c9b13f8852550f8b073b5f8f74d2869ea046cdb"/>
    <s v="PREPAGADO"/>
    <s v="c36079448b08472bbab06f53d78e810b025a3b91"/>
    <n v="241"/>
    <s v="LOGAN"/>
    <n v="2019"/>
    <s v="NUEVO LOGAN"/>
    <m/>
    <s v="NUEVO"/>
    <n v="84"/>
    <d v="2018-05-16T00:00:00"/>
    <d v="2025-05-16T00:00:00"/>
    <d v="2019-07-30T00:00:00"/>
    <n v="34530000"/>
    <n v="39479000"/>
    <n v="0"/>
    <n v="840482"/>
    <s v="1188a05533a86f26549ae6e1af7ac4164a633741"/>
    <n v="0.72624440425393522"/>
    <n v="1.7894661745259819"/>
    <n v="2.1859007717287559E-2"/>
    <n v="3.1553532855545387E-2"/>
    <n v="-0.65174985443765243"/>
    <x v="0"/>
    <n v="1.1433246452360266"/>
    <x v="0"/>
  </r>
  <r>
    <s v="f5049f36ef3db23d755410b9dec820c44bb5ceff"/>
    <s v="ce54ace14cd2077d1b6a7f84427698d996c8f4bc"/>
    <s v="PREPAGADO"/>
    <s v="a65c60e59165d9af643419b26154ffd93f642835"/>
    <n v="241"/>
    <s v="LOGAN"/>
    <n v="2018"/>
    <s v="NUEVO LOGAN"/>
    <m/>
    <s v="NUEVO"/>
    <n v="48"/>
    <d v="2018-11-05T00:00:00"/>
    <d v="2022-05-11T00:00:00"/>
    <d v="2019-04-29T00:00:00"/>
    <n v="35990000"/>
    <n v="11797000"/>
    <n v="24193000"/>
    <n v="315884"/>
    <s v="1188a05533a86f26549ae6e1af7ac4164a633741"/>
    <n v="1.0537027141667179"/>
    <n v="-1.5593105223655079"/>
    <n v="-1.099456483749272"/>
    <n v="-0.21743533154893341"/>
    <n v="-3.2966835268508812E-2"/>
    <x v="5"/>
    <n v="0.32778549597110307"/>
    <x v="1"/>
  </r>
  <r>
    <s v="7ac72e00dc75fb48f732811ab16f01dc5f3f8a4f"/>
    <s v="6235de3dfcefe3cb391cbbac79c17a6ecb6dad19"/>
    <s v="PREPAGADO"/>
    <s v="8d8e71735ad9c8be18767f9c23b35ffb28e69996"/>
    <n v="38"/>
    <s v="SANDERO"/>
    <n v="2020"/>
    <s v="NUEVO SANDERO PH2"/>
    <s v="2e892f86d188d01ec5691b7918003dc271108083"/>
    <s v="NUEVO"/>
    <n v="72"/>
    <d v="2020-09-21T00:00:00"/>
    <d v="2026-09-21T00:00:00"/>
    <d v="2020-12-30T00:00:00"/>
    <n v="41894300"/>
    <n v="29294300"/>
    <n v="12600000"/>
    <n v="695963"/>
    <s v="3a511fa6cc43568fab99dbdb57f653874780a34f"/>
    <n v="-1.311273968536711"/>
    <n v="-3.4026845863388222E-2"/>
    <n v="0.36755510485368181"/>
    <n v="-0.497653681292404"/>
    <n v="-0.49705409964536651"/>
    <x v="1"/>
    <n v="0.69924309512272553"/>
    <x v="2"/>
  </r>
  <r>
    <s v="65ae99a76007d8b677bd3703a013ad92014f4743"/>
    <s v="7a8805800390f1330eee87d60defd157e0c4da1a"/>
    <s v="PREPAGADO"/>
    <s v="30c7c4d76d30bc37a7d13b4c95a2ac93f65f85d1"/>
    <n v="7"/>
    <s v="SANDERO"/>
    <n v="2018"/>
    <s v="NUEVO SANDERO"/>
    <m/>
    <s v="NUEVO"/>
    <n v="84"/>
    <d v="2017-04-09T00:00:00"/>
    <d v="2024-09-04T00:00:00"/>
    <d v="2019-04-03T00:00:00"/>
    <n v="38170000"/>
    <n v="23170000"/>
    <n v="15000000"/>
    <n v="526982"/>
    <s v="1ffcc7723bd095386a52784fcf83b41533e4dc57"/>
    <n v="1.138599313032995"/>
    <n v="-0.41270941894756002"/>
    <n v="0.92086653473246149"/>
    <n v="-0.74676335865296184"/>
    <n v="-0.49705409964536651"/>
    <x v="0"/>
    <n v="0.60702122085407384"/>
    <x v="2"/>
  </r>
  <r>
    <s v="8f26ad712b5809708993ddb2b59f6fcc6d994694"/>
    <s v="dae3d538101f4cda47015ff21a650451c31893eb"/>
    <s v="PREPAGADO"/>
    <s v="c75e0b9163b4fbfcae66d1b3b65d84c20f6b4c9c"/>
    <n v="38"/>
    <s v="SANDERO"/>
    <n v="2018"/>
    <s v="NUEVO SANDERO"/>
    <m/>
    <s v="NUEVO"/>
    <n v="72"/>
    <d v="2017-06-15T00:00:00"/>
    <d v="2023-06-15T00:00:00"/>
    <d v="2018-01-12T00:00:00"/>
    <n v="44590000"/>
    <n v="22295000"/>
    <n v="22295000"/>
    <n v="567602"/>
    <s v="afef47cbdd72b753a5414bbb0d395f4e14f48c9f"/>
    <n v="0.88390951643416382"/>
    <n v="-0.85216124758390532"/>
    <n v="0.60468857480173022"/>
    <n v="-0.52525763288117022"/>
    <n v="2.0554258544273512"/>
    <x v="1"/>
    <n v="0.5"/>
    <x v="4"/>
  </r>
  <r>
    <s v="145ad572ffb0edddea7e69b328c8d45562cbb4d4"/>
    <s v="d794a3969284b09de529913042d1a9624a87f995"/>
    <s v="PREPAGADO"/>
    <s v="6effd9726a01d97fb90ac9a7f16ca5cd0d2646e1"/>
    <n v="83"/>
    <s v="LOGAN"/>
    <n v="2018"/>
    <s v="NUEVO LOGAN"/>
    <m/>
    <s v="NUEVO"/>
    <n v="72"/>
    <d v="2017-08-05T00:00:00"/>
    <d v="2023-05-08T00:00:00"/>
    <d v="2021-12-29T00:00:00"/>
    <n v="42500000"/>
    <n v="32500000"/>
    <n v="10000000"/>
    <n v="721303"/>
    <s v="1e97f857ff04d08f60d1d02ac426fe6cb5c11668"/>
    <n v="-0.207618183275111"/>
    <n v="0.23477724108658021"/>
    <n v="0.4642569482311461"/>
    <n v="0.76611190529146389"/>
    <n v="-0.49705409964536651"/>
    <x v="1"/>
    <n v="0.76470588235294112"/>
    <x v="2"/>
  </r>
  <r>
    <s v="c9648aee2cd07956021001f16255a785934e9946"/>
    <s v="52facd759177f1abb919990d55e1699580c9f5cb"/>
    <s v="PREPAGADO"/>
    <s v="d70c5ad6d9927086d188b2a0af85d533acdf3336"/>
    <n v="50"/>
    <s v="SANDERO"/>
    <n v="2021"/>
    <s v="NUEVO SANDERO PH2"/>
    <s v="2e892f86d188d01ec5691b7918003dc271108083"/>
    <s v="NUEVO"/>
    <n v="72"/>
    <d v="2021-04-01T00:00:00"/>
    <d v="2027-01-04T00:00:00"/>
    <d v="2021-06-15T00:00:00"/>
    <n v="49890500"/>
    <n v="19890500"/>
    <n v="30000000"/>
    <n v="425977"/>
    <s v="1d5416a29d73c5f6881c220822ee3df576447e02"/>
    <n v="-0.88679097420532638"/>
    <n v="-1.268189859289413"/>
    <n v="-0.73906775490387622"/>
    <n v="1.29375187004764"/>
    <n v="-1.425228628399082"/>
    <x v="1"/>
    <n v="0.39868311602409279"/>
    <x v="1"/>
  </r>
  <r>
    <s v="08c11e23ffb329534f6bfb2fe107479dc2890ada"/>
    <s v="2bf705d5c311b70e58e7987116f460a83fa122f3"/>
    <s v="PREPAGADO"/>
    <s v="1216795590a41fa2f02be463555490faf39ceac6"/>
    <n v="59"/>
    <s v="LOGAN"/>
    <n v="2019"/>
    <s v="NUEVO LOGAN"/>
    <m/>
    <s v="NUEVO"/>
    <n v="84"/>
    <d v="2018-09-17T00:00:00"/>
    <d v="2025-09-17T00:00:00"/>
    <d v="2021-06-25T00:00:00"/>
    <n v="44990000"/>
    <n v="21000000"/>
    <n v="23990000"/>
    <n v="408959"/>
    <s v="db655f8e1559060a272843c09fa8b5e63f6f3304"/>
    <n v="-6.2081156647207668E-2"/>
    <n v="-0.98860905914479746"/>
    <n v="-5.3076156842420071E-2"/>
    <n v="0.86400757293277564"/>
    <n v="-0.49705409964536651"/>
    <x v="0"/>
    <n v="0.46677039342076015"/>
    <x v="4"/>
  </r>
  <r>
    <s v="6d00c073fba8e0960348d30006081d063d42afc1"/>
    <s v="0745f7eb352b17d84c3aa1f6d3ec6e47d8f79d79"/>
    <s v="PREPAGADO"/>
    <s v="3a0535153a5f5fc7c8dcca47c9a725208db375aa"/>
    <n v="77"/>
    <s v="STEPWAY"/>
    <n v="2022"/>
    <s v="NUEVO STEPWAY PH2"/>
    <s v="2e892f86d188d01ec5691b7918003dc271108083"/>
    <s v="NUEVO"/>
    <n v="72"/>
    <d v="2021-05-05T00:00:00"/>
    <d v="2027-05-05T00:00:00"/>
    <d v="2021-09-10T00:00:00"/>
    <n v="63310000"/>
    <n v="33310000"/>
    <n v="30000000"/>
    <n v="986480"/>
    <s v="2141bd06ec949dc96e6cd2fa75a8353e56eae24c"/>
    <n v="-2.569689999023184E-2"/>
    <n v="-0.74481989593244036"/>
    <n v="9.0899389914291959E-2"/>
    <n v="-2.1553718452976042E-2"/>
    <n v="1.5139907126543499"/>
    <x v="1"/>
    <n v="0.52614120991944402"/>
    <x v="4"/>
  </r>
  <r>
    <s v="999863fedfffb355cbd5c76a57636edc4c3a7a90"/>
    <s v="ff1c7edd8d73f2d7dba47e22239900816e3ada9f"/>
    <s v="PREPAGADO"/>
    <s v="2f1f55f7d5e4638dee5a1a64ea8954c3ffe4902c"/>
    <n v="76"/>
    <s v="STEPWAY"/>
    <n v="2018"/>
    <s v="NUEVO STEPWAY"/>
    <m/>
    <s v="NUEVO"/>
    <n v="72"/>
    <d v="2017-12-20T00:00:00"/>
    <d v="2023-12-20T00:00:00"/>
    <d v="2018-07-19T00:00:00"/>
    <n v="46490000"/>
    <n v="22990000"/>
    <n v="23500000"/>
    <n v="524628"/>
    <s v="a17e64045ea62e7e0050c926a5eadd4e069e53c5"/>
    <n v="1.7086193339922831"/>
    <n v="-0.87468402834147119"/>
    <n v="0.84182204474977862"/>
    <n v="-0.39335227174909693"/>
    <n v="0.1217289195237771"/>
    <x v="1"/>
    <n v="0.49451494945149493"/>
    <x v="4"/>
  </r>
  <r>
    <s v="2e808d5fa9e2054beebb03ef767d78736860c751"/>
    <s v="1429ac6ab3993eea1c155e1c38dac7fd2755af43"/>
    <s v="PREPAGADO"/>
    <s v="4005b695e8f2ee0e9be36a2f31e3f51b045cdf6f"/>
    <n v="236"/>
    <s v="OROCH"/>
    <n v="2018"/>
    <s v="OROCH"/>
    <m/>
    <s v="NUEVO"/>
    <n v="72"/>
    <d v="2018-06-25T00:00:00"/>
    <d v="2024-06-25T00:00:00"/>
    <d v="2019-01-29T00:00:00"/>
    <n v="61240000"/>
    <n v="18450000"/>
    <n v="42790000"/>
    <n v="439337"/>
    <s v="b522c57b2ad5bc12ca374e891604193e50995d23"/>
    <n v="0.84752525977718796"/>
    <n v="-1.6681736720016309"/>
    <n v="0.72325530977575447"/>
    <n v="-0.69451042753385672"/>
    <n v="0.27642467431606299"/>
    <x v="1"/>
    <n v="0.3012736773350751"/>
    <x v="1"/>
  </r>
  <r>
    <s v="080782e4a71987144e4ca5e47344465c108b8803"/>
    <s v="9e4ab1139d37889d11d9353aab946c4dca83dc18"/>
    <s v="PREPAGADO"/>
    <s v="ac4cf0c7abcdae09914607ba0408545023141170"/>
    <n v="220"/>
    <s v="KWID"/>
    <n v="2021"/>
    <s v="KWID"/>
    <s v="2e892f86d188d01ec5691b7918003dc271108083"/>
    <s v="NUEVO"/>
    <n v="84"/>
    <d v="2020-12-14T00:00:00"/>
    <d v="2027-12-14T00:00:00"/>
    <d v="2021-04-08T00:00:00"/>
    <n v="40720000"/>
    <n v="40720000"/>
    <n v="0"/>
    <n v="860353"/>
    <s v="6033b0d48110a9aae3f93f1f4221219187616b8a"/>
    <n v="-1.359786310746012"/>
    <n v="1.2009447865714571"/>
    <n v="0.24898836987965761"/>
    <n v="-0.30019784882643807"/>
    <n v="0.58581618390063472"/>
    <x v="0"/>
    <n v="1"/>
    <x v="0"/>
  </r>
  <r>
    <s v="707c7151160d3d2353c7088352f8f6b15712856c"/>
    <s v="56ce482f1b1be33e0a3c34b8ffec1af16ef7de3c"/>
    <s v="PREPAGADO"/>
    <s v="6bf12817a6164c0e4ceb7a01868ef46da7884be8"/>
    <n v="236"/>
    <s v="DUSTER"/>
    <n v="2018"/>
    <s v="DUSTER"/>
    <m/>
    <s v="NUEVO"/>
    <n v="48"/>
    <d v="2018-02-15T00:00:00"/>
    <d v="2022-02-15T00:00:00"/>
    <d v="2021-01-13T00:00:00"/>
    <n v="60978350"/>
    <n v="35236595"/>
    <n v="25741755"/>
    <n v="1102940"/>
    <s v="b0dba703f37b44650008cc7ee9293429cffbd118"/>
    <n v="1.393289109631825"/>
    <n v="-0.53247543618789839"/>
    <n v="-2.1288509006814991"/>
    <n v="1.4517277543663341"/>
    <n v="0.58581618390063472"/>
    <x v="5"/>
    <n v="0.5778541892327359"/>
    <x v="4"/>
  </r>
  <r>
    <s v="5d02ee0031b7630d0e6f00efc92f42b79ebca358"/>
    <s v="cb3050db0ee4a44e0682df72b263ea41b37acae1"/>
    <s v="PREPAGADO"/>
    <s v="0e4bd50a5f4aa6b49b21f346683750150d7d842a"/>
    <n v="220"/>
    <s v="SANDERO"/>
    <n v="2019"/>
    <s v="NUEVO SANDERO"/>
    <s v="2e892f86d188d01ec5691b7918003dc271108083"/>
    <s v="NUEVO"/>
    <n v="48"/>
    <d v="2019-03-29T00:00:00"/>
    <d v="2023-03-29T00:00:00"/>
    <d v="2019-10-23T00:00:00"/>
    <n v="37790000"/>
    <n v="30232000"/>
    <n v="7558000"/>
    <n v="879577"/>
    <s v="28b0c6e43cc5ec67e977aa1c0cce8b1a5eb36ce2"/>
    <n v="0.95667802974811544"/>
    <n v="0.37970237290931202"/>
    <n v="-0.46751910446226791"/>
    <n v="-0.573177710220654"/>
    <n v="-0.96114136402222416"/>
    <x v="5"/>
    <n v="0.8"/>
    <x v="2"/>
  </r>
  <r>
    <s v="7365dc1e5e37db99bd145dcc009a32ccd6e9a21a"/>
    <s v="ca40ac8ff626f15ebe4252403c4da3d9f422f6ed"/>
    <s v="PREPAGADO"/>
    <s v="8755282562f500d9f6dcb85211a47e8d88e90dcb"/>
    <n v="38"/>
    <s v="SANDERO"/>
    <n v="2020"/>
    <s v="NUEVO SANDERO"/>
    <s v="2e892f86d188d01ec5691b7918003dc271108083"/>
    <s v="NUEVO"/>
    <n v="84"/>
    <d v="2019-06-27T00:00:00"/>
    <d v="2026-06-27T00:00:00"/>
    <d v="2021-07-14T00:00:00"/>
    <n v="34590000"/>
    <n v="27672000"/>
    <n v="6918000"/>
    <n v="612453"/>
    <s v="3a511fa6cc43568fab99dbdb57f653874780a34f"/>
    <n v="-0.36528329545533961"/>
    <n v="0.37970237290931202"/>
    <n v="0.56516632981038883"/>
    <n v="-9.5236345512196563E-2"/>
    <n v="-1.7346201379836541"/>
    <x v="0"/>
    <n v="0.8"/>
    <x v="2"/>
  </r>
  <r>
    <s v="3ca9934a896f82fe1e5a18a440b69161e67aa6c9"/>
    <s v="0e27d425777abb65fbffa197f23cc4145374c0e6"/>
    <s v="PREPAGADO"/>
    <s v="4db898134df57de25ee14fc3156c0fe345e0de51"/>
    <n v="49"/>
    <s v="LOGAN"/>
    <n v="2019"/>
    <s v="NUEVO LOGAN"/>
    <m/>
    <s v="NUEVO"/>
    <n v="84"/>
    <d v="2018-12-26T00:00:00"/>
    <d v="2025-12-26T00:00:00"/>
    <d v="2020-03-16T00:00:00"/>
    <n v="33251600"/>
    <n v="33698600"/>
    <n v="0"/>
    <n v="725536"/>
    <s v="40aad2ee329d672720cb03e757bb8887de18efbf"/>
    <n v="-0.4986922365309176"/>
    <n v="1.2561444399576069"/>
    <n v="0.2094661248883162"/>
    <n v="-0.11183153178679579"/>
    <n v="-0.88379348662608126"/>
    <x v="0"/>
    <n v="1.0134429621431751"/>
    <x v="0"/>
  </r>
  <r>
    <s v="75ec246a4cb79027dba9cfae55aa4fc262c02d7f"/>
    <s v="a0f36bb411f7cbe8003ec73325cf8971fa0e3d9f"/>
    <s v="PREPAGADO"/>
    <s v="84692ffb9a41a31d85e60acfe6a8d9a056b2b99f"/>
    <n v="38"/>
    <s v="DUSTER"/>
    <n v="2019"/>
    <s v="DUSTER"/>
    <m/>
    <s v="NUEVO"/>
    <n v="84"/>
    <d v="2018-09-28T00:00:00"/>
    <d v="2025-09-28T00:00:00"/>
    <d v="2018-12-07T00:00:00"/>
    <n v="57365800"/>
    <n v="54465800"/>
    <n v="2900000"/>
    <n v="1121285"/>
    <s v="18e224569796e42fffce1d686835b9656bf0b87b"/>
    <n v="0.82326908867253745"/>
    <n v="0.99336439898684881"/>
    <n v="-0.3605557053952515"/>
    <n v="-0.28999413259363799"/>
    <n v="1.5913385900504931"/>
    <x v="0"/>
    <n v="0.9494472316258119"/>
    <x v="0"/>
  </r>
  <r>
    <s v="824eb80788062f4e085c6b525508acb0b4e141f2"/>
    <s v="eb61c1017daaa9aff5e5cbb372c19de5c1c53e26"/>
    <s v="PREPAGADO"/>
    <s v="3442fd2b0a938d687196a2165725a50c271c2935"/>
    <n v="50"/>
    <s v="SANDERO"/>
    <n v="2021"/>
    <s v="NUEVO SANDERO PH2"/>
    <s v="2e892f86d188d01ec5691b7918003dc271108083"/>
    <s v="NUEVO"/>
    <n v="24"/>
    <d v="2020-02-03T00:00:00"/>
    <d v="2022-03-02T00:00:00"/>
    <d v="2021-04-30T00:00:00"/>
    <n v="46890000"/>
    <n v="23445000"/>
    <n v="23445000"/>
    <n v="1068733"/>
    <s v="1d5416a29d73c5f6881c220822ee3df576447e02"/>
    <n v="-0.42592372321696592"/>
    <n v="-0.85216124758390532"/>
    <n v="-4.4146365390986242"/>
    <n v="0.1736056721363107"/>
    <n v="0.66316406129677774"/>
    <x v="2"/>
    <n v="0.5"/>
    <x v="4"/>
  </r>
  <r>
    <s v="c799cbf91a632e2f2d462d8277e3279cbef8475b"/>
    <s v="2d25f771c1544b289d7d26e2cbf7b39a0e7b8c80"/>
    <s v="PREPAGADO"/>
    <s v="dd7c4e251bb4251454591a52f0c2ccd78f5324f3"/>
    <n v="38"/>
    <s v="LOGAN"/>
    <n v="2021"/>
    <s v="NUEVO LOGAN PH2"/>
    <s v="2e892f86d188d01ec5691b7918003dc271108083"/>
    <s v="NUEVO"/>
    <n v="84"/>
    <d v="2021-12-02T00:00:00"/>
    <d v="2028-02-12T00:00:00"/>
    <d v="2021-02-19T00:00:00"/>
    <n v="56730000"/>
    <n v="36730000"/>
    <n v="20000000"/>
    <n v="760967"/>
    <s v="e930ed8a49045100853f6396856eaf443e98b2ef"/>
    <n v="-0.38953946655999011"/>
    <n v="-0.24668858847198549"/>
    <n v="-0.99492635073963742"/>
    <n v="-0.40390681021974201"/>
    <n v="-0.88379348662608126"/>
    <x v="0"/>
    <n v="0.64745284681826198"/>
    <x v="2"/>
  </r>
  <r>
    <s v="23be60657949515aca441227a0efdd018e2dc50d"/>
    <s v="09917994869e5496f7a7b2a62e21365016b06c3a"/>
    <s v="PREPAGADO"/>
    <s v="93758adf11c46efe844e91612cf2940e4197d07c"/>
    <n v="236"/>
    <s v="STEPWAY"/>
    <n v="2020"/>
    <s v="NUEVO STEPWAY"/>
    <s v="2e892f86d188d01ec5691b7918003dc271108083"/>
    <s v="NUEVO"/>
    <n v="48"/>
    <d v="2019-07-10T00:00:00"/>
    <d v="2023-10-07T00:00:00"/>
    <d v="2020-07-17T00:00:00"/>
    <n v="49190000"/>
    <n v="29190000"/>
    <n v="20000000"/>
    <n v="992893"/>
    <s v="21a5099f22149f87b9360215c5d9ae9acd4fe6fd"/>
    <n v="-0.52294840763556816"/>
    <n v="-0.46858644673235472"/>
    <n v="-0.92566045461271229"/>
    <n v="0.32913575790185462"/>
    <n v="-1.5025765057952249"/>
    <x v="5"/>
    <n v="0.5934132953852409"/>
    <x v="4"/>
  </r>
  <r>
    <s v="2c4ca414116b14859f54797a0bf89b905850fb7f"/>
    <s v="54496d47429a32be763fc565e91cc1766c64c0a6"/>
    <s v="PREPAGADO"/>
    <s v="8755282562f500d9f6dcb85211a47e8d88e90dcb"/>
    <n v="61"/>
    <s v="SANDERO"/>
    <n v="2020"/>
    <s v="NUEVO SANDERO"/>
    <s v="2e892f86d188d01ec5691b7918003dc271108083"/>
    <s v="NUEVO"/>
    <n v="84"/>
    <d v="2019-09-08T00:00:00"/>
    <d v="2026-08-09T00:00:00"/>
    <d v="2021-04-27T00:00:00"/>
    <n v="46370000"/>
    <n v="36370000"/>
    <n v="10000000"/>
    <n v="751015"/>
    <s v="5185dcdfabf57d813021b1fe6cfd3f2a575d7367"/>
    <n v="0.35027375213185169"/>
    <n v="0.31541274682361858"/>
    <n v="0.6442108197930716"/>
    <n v="-0.1292899996513997"/>
    <n v="-0.65174985443765243"/>
    <x v="0"/>
    <n v="0.78434332542592189"/>
    <x v="2"/>
  </r>
  <r>
    <s v="e7edfe3aef17954d76a5c0ba5efc3aaa0658992c"/>
    <s v="c83ab1397f33c517110d0c573c2ac1d3887778fa"/>
    <s v="PREPAGADO"/>
    <s v="de5d6dd81967e9d26f161d3136bf0858066f9ffc"/>
    <n v="236"/>
    <s v="LOGAN"/>
    <n v="2018"/>
    <s v="NUEVO LOGAN"/>
    <m/>
    <s v="NUEVO"/>
    <n v="60"/>
    <d v="2017-10-03T00:00:00"/>
    <d v="2022-03-10T00:00:00"/>
    <d v="2018-04-20T00:00:00"/>
    <n v="38850000"/>
    <n v="28850000"/>
    <n v="10000000"/>
    <n v="739669"/>
    <s v="f9135bc6e62f40c8eddb937bb59cee2ddf02357c"/>
    <n v="1.2113678263469461"/>
    <n v="0.14400474324823301"/>
    <n v="0.96038877972380288"/>
    <n v="-0.47858514845543848"/>
    <n v="0.81785981608906366"/>
    <x v="3"/>
    <n v="0.7425997425997426"/>
    <x v="2"/>
  </r>
  <r>
    <s v="d08f29ea434b0820906d95156e5b3dfc657aebd9"/>
    <s v="0425dac9d032703ee24d8c408294e8b3cd1ea283"/>
    <s v="PREPAGADO"/>
    <s v="4ed602eda8bf7f8f674b77a7266776acb1f1dd2a"/>
    <n v="87"/>
    <s v="KWID"/>
    <n v="2020"/>
    <s v="KWID"/>
    <s v="2e892f86d188d01ec5691b7918003dc271108083"/>
    <s v="NUEVO"/>
    <n v="84"/>
    <d v="2019-04-29T00:00:00"/>
    <d v="2026-04-29T00:00:00"/>
    <d v="2020-01-22T00:00:00"/>
    <n v="29990000"/>
    <n v="23992000"/>
    <n v="5998000"/>
    <n v="612130"/>
    <s v="bcea55f18d716a78cffe6d51a537622fc3feb487"/>
    <n v="0.55645120652138136"/>
    <n v="0.37970237290931202"/>
    <n v="1.1929596974643389E-2"/>
    <n v="-0.46966789106264528"/>
    <n v="-1.5799243831913681"/>
    <x v="0"/>
    <n v="0.8"/>
    <x v="2"/>
  </r>
  <r>
    <s v="225065ce5500adeef8d15d53566e0d2a2d741536"/>
    <s v="76c4eabaa645f4bfe2612df2e4a0218095d09192"/>
    <s v="PREPAGADO"/>
    <s v="6effd9726a01d97fb90ac9a7f16ca5cd0d2646e1"/>
    <n v="27"/>
    <s v="SANDERO"/>
    <n v="2018"/>
    <s v="NUEVO SANDERO"/>
    <m/>
    <s v="NUEVO"/>
    <n v="84"/>
    <d v="2017-05-16T00:00:00"/>
    <d v="2024-05-16T00:00:00"/>
    <d v="2020-10-13T00:00:00"/>
    <n v="36850000"/>
    <n v="33165000"/>
    <n v="3685000"/>
    <n v="678251"/>
    <s v="b6615c3da1221d7669947ef5894b9f69a4ed05a5"/>
    <n v="-0.97168757307160336"/>
    <n v="0.79032357974038436"/>
    <n v="0.52802660431386061"/>
    <n v="-0.42126205602571792"/>
    <n v="-1.3478807510029389"/>
    <x v="0"/>
    <n v="0.9"/>
    <x v="0"/>
  </r>
  <r>
    <s v="593b31c59a0391c486e4f128e361aae50e817992"/>
    <s v="c2662802e256636478c8ce5d58c0580d142586eb"/>
    <s v="PREPAGADO"/>
    <s v="a77c76312e7298e8d8cbf37d37191bb75af8eded"/>
    <n v="291"/>
    <s v="LOGAN"/>
    <n v="2021"/>
    <s v="NUEVO LOGAN PH2"/>
    <s v="2e892f86d188d01ec5691b7918003dc271108083"/>
    <s v="NUEVO"/>
    <n v="84"/>
    <d v="2020-02-12T00:00:00"/>
    <d v="2027-12-02T00:00:00"/>
    <d v="2021-08-02T00:00:00"/>
    <n v="41650000"/>
    <n v="41650000"/>
    <n v="0"/>
    <n v="905123"/>
    <s v="2af90d6a2f5bbb3be191863ff06e138bd50b2305"/>
    <n v="-1.3234020540890361"/>
    <n v="1.2009447865714571"/>
    <n v="0.60468857480173022"/>
    <n v="-0.2220248962650366"/>
    <n v="-1.11583711881451"/>
    <x v="0"/>
    <n v="1"/>
    <x v="0"/>
  </r>
  <r>
    <s v="3b55ac4d6b6714c7b14d70f3325525b3edea432c"/>
    <s v="f99954907c88771f105a58288570b32882821229"/>
    <s v="PREPAGADO"/>
    <s v="51b223e24d57bc8c01c5001f8833c44559fa1fc7"/>
    <n v="38"/>
    <s v="CAPTUR"/>
    <n v="2018"/>
    <s v="CAPTUR"/>
    <m/>
    <s v="NUEVO"/>
    <n v="84"/>
    <d v="2017-09-27T00:00:00"/>
    <d v="2024-09-27T00:00:00"/>
    <d v="2017-12-18T00:00:00"/>
    <n v="70550000"/>
    <n v="14730000"/>
    <n v="55820000"/>
    <n v="319323"/>
    <s v="d1a8b93c71ab09ed858e70067adbb9bb41577875"/>
    <n v="1.405417195184151"/>
    <n v="-2.0479390922819039"/>
    <n v="1.237044494663192"/>
    <n v="1.4370811748640979"/>
    <n v="2.210121609219637"/>
    <x v="0"/>
    <n v="0.20878809355067329"/>
    <x v="1"/>
  </r>
  <r>
    <s v="2e1553cbeded7b87a77934c1a3dc2fe43d75b176"/>
    <s v="83cc51ab421d9b6c9a78ca996e00b75714d982ec"/>
    <s v="PREPAGADO"/>
    <s v="f85c943589e15423e090366f8de72cf7bd86f1fd"/>
    <n v="15"/>
    <s v="STEPWAY"/>
    <n v="2020"/>
    <s v="NUEVO STEPWAY"/>
    <s v="2e892f86d188d01ec5691b7918003dc271108083"/>
    <s v="NUEVO"/>
    <n v="72"/>
    <d v="2019-08-27T00:00:00"/>
    <d v="2025-08-27T00:00:00"/>
    <d v="2020-08-19T00:00:00"/>
    <n v="51636000"/>
    <n v="25818000"/>
    <n v="25818000"/>
    <n v="619777"/>
    <s v="49e3e3431e014d9c5502f38bae86dc4337782419"/>
    <n v="0.89603760198648907"/>
    <n v="-0.85216124758390532"/>
    <n v="-6.7189590051072792E-2"/>
    <n v="0.14691430643597089"/>
    <n v="1.5913385900504931"/>
    <x v="1"/>
    <n v="0.5"/>
    <x v="4"/>
  </r>
  <r>
    <s v="aea3227249cf7346c598f4630cfaf77f61485db8"/>
    <s v="b6917dff58740139373e9598f3264fd58bb27de4"/>
    <s v="PREPAGADO"/>
    <s v="717ac4a931a014833e77c82ad9812385e09e88a3"/>
    <n v="38"/>
    <s v="LOGAN"/>
    <n v="2020"/>
    <s v="NUEVO LOGAN"/>
    <s v="2e892f86d188d01ec5691b7918003dc271108083"/>
    <s v="NUEVO"/>
    <n v="27"/>
    <d v="2020-02-10T00:00:00"/>
    <d v="2023-01-02T00:00:00"/>
    <d v="2021-07-29T00:00:00"/>
    <n v="42930500"/>
    <n v="21465250"/>
    <n v="21465250"/>
    <n v="844379"/>
    <s v="d2d2bc23d15981022aec65b1ffb2993f93c8d625"/>
    <n v="0.1562243832946473"/>
    <n v="-0.85216124758390532"/>
    <n v="-4.4146365390986242"/>
    <n v="0.21500136858712199"/>
    <n v="-0.49705409964536651"/>
    <x v="4"/>
    <n v="0.5"/>
    <x v="4"/>
  </r>
  <r>
    <s v="d295b3a0ef6de42f9f8a47c41902d0fd5f8320a8"/>
    <s v="4c84a02fffe38b108ae6811f4869a14b119afc07"/>
    <s v="PREPAGADO"/>
    <s v="1e37c6928f415c93f35587957257b25f2220204d"/>
    <n v="236"/>
    <s v="SANDERO"/>
    <n v="2020"/>
    <s v="NUEVO SANDERO"/>
    <s v="2e892f86d188d01ec5691b7918003dc271108083"/>
    <s v="NUEVO"/>
    <n v="84"/>
    <d v="2019-05-30T00:00:00"/>
    <d v="2026-05-30T00:00:00"/>
    <d v="2019-10-29T00:00:00"/>
    <n v="34230000"/>
    <n v="35420500"/>
    <n v="0"/>
    <n v="779177"/>
    <s v="845d7831129ecd1188d7a91243ae341816e8b15a"/>
    <n v="0.14409629774232199"/>
    <n v="1.3437565150939199"/>
    <n v="0.48612183982770601"/>
    <n v="-0.66311996888800129"/>
    <n v="-1.425228628399082"/>
    <x v="0"/>
    <n v="1.034779433245691"/>
    <x v="0"/>
  </r>
  <r>
    <s v="71284cb14fb942eb1d7209273785652ee9ae8e0e"/>
    <s v="fa75430894f5b78d675f109caa8f5370f7690c56"/>
    <s v="PREPAGADO"/>
    <s v="8755282562f500d9f6dcb85211a47e8d88e90dcb"/>
    <n v="38"/>
    <s v="LOGAN"/>
    <n v="2020"/>
    <s v="NUEVO LOGAN"/>
    <s v="2e892f86d188d01ec5691b7918003dc271108083"/>
    <s v="NUEVO"/>
    <n v="84"/>
    <d v="2019-07-16T00:00:00"/>
    <d v="2026-07-16T00:00:00"/>
    <d v="2020-01-13T00:00:00"/>
    <n v="38490000"/>
    <n v="38490000"/>
    <n v="0"/>
    <n v="851867"/>
    <s v="40aad2ee329d672720cb03e757bb8887de18efbf"/>
    <n v="0.65347589093998359"/>
    <n v="1.2009447865714571"/>
    <n v="0.56516632981038883"/>
    <n v="3.5938221182537582"/>
    <n v="0.58581618390063472"/>
    <x v="0"/>
    <n v="1"/>
    <x v="0"/>
  </r>
  <r>
    <s v="b59af09f56efc21fae23265137de6ccf65af11fd"/>
    <s v="7b72179bf2e33ec7dea2c5ca52d84ec16e55c68d"/>
    <s v="PREPAGADO"/>
    <s v="4db898134df57de25ee14fc3156c0fe345e0de51"/>
    <n v="50"/>
    <s v="SANDERO"/>
    <n v="2019"/>
    <s v="NUEVO SANDERO"/>
    <m/>
    <s v="NUEVO"/>
    <n v="36"/>
    <d v="2018-10-17T00:00:00"/>
    <d v="2021-10-17T00:00:00"/>
    <d v="2021-04-23T00:00:00"/>
    <n v="32630000"/>
    <n v="12630000"/>
    <n v="20000000"/>
    <n v="461001"/>
    <s v="f5faa20ec38eb79836445ff6da0fea6c765c883c"/>
    <n v="1.3690329385271749"/>
    <n v="-1.3158876181546999"/>
    <n v="-0.1067118350424142"/>
    <n v="5.3198302409779651E-2"/>
    <n v="-0.57440197704150942"/>
    <x v="4"/>
    <n v="0.38706711615078149"/>
    <x v="1"/>
  </r>
  <r>
    <s v="eda000a18df8eb4f5e1a0ec51d274aad9059dc6f"/>
    <s v="1298bdad699cf63d9dd8b1e1dca2c99086542e6f"/>
    <s v="PREPAGADO"/>
    <s v="5cec3603c7a14573a0da94232ef8fee94127cb96"/>
    <n v="49"/>
    <s v="DUSTER"/>
    <n v="2019"/>
    <s v="DUSTER"/>
    <m/>
    <s v="NUEVO"/>
    <n v="84"/>
    <d v="2018-12-17T00:00:00"/>
    <d v="2025-12-17T00:00:00"/>
    <d v="2020-09-09T00:00:00"/>
    <n v="62200000"/>
    <n v="20000000"/>
    <n v="42200000"/>
    <n v="443116"/>
    <s v="40aad2ee329d672720cb03e757bb8887de18efbf"/>
    <n v="1.065830799719043"/>
    <n v="-1.584941857845144"/>
    <n v="0.32803285986234038"/>
    <n v="-0.54927533152562324"/>
    <n v="1.9007300996350649"/>
    <x v="0"/>
    <n v="0.32154340836012862"/>
    <x v="1"/>
  </r>
  <r>
    <s v="7c7515683c39bfda517397e453d15705dc0a9c43"/>
    <s v="c39a45c7c62aa0de9de6fb542a12300f8140b70e"/>
    <s v="PREPAGADO"/>
    <s v="30c7c4d76d30bc37a7d13b4c95a2ac93f65f85d1"/>
    <n v="236"/>
    <s v="SANDERO"/>
    <n v="2018"/>
    <s v="NUEVO SANDERO"/>
    <m/>
    <s v="NUEVO"/>
    <n v="48"/>
    <d v="2017-09-27T00:00:00"/>
    <d v="2021-09-27T00:00:00"/>
    <d v="2018-11-27T00:00:00"/>
    <n v="33030000"/>
    <n v="6380000"/>
    <n v="26650000"/>
    <n v="192133"/>
    <s v="7d39182a25d433f671ee8eb5ca64063c45602e37"/>
    <n v="0.84752525977718796"/>
    <n v="-2.1121206575847888"/>
    <n v="0.2094661248883162"/>
    <n v="1.340425167637499"/>
    <n v="-0.88379348662608126"/>
    <x v="5"/>
    <n v="0.2"/>
    <x v="3"/>
  </r>
  <r>
    <s v="e5313b4486cfcd1c0b81ab93ee83528de333bc79"/>
    <s v="3c52bb88bd682112d94e9666193a952bbaf74c11"/>
    <s v="PREPAGADO"/>
    <s v="8755282562f500d9f6dcb85211a47e8d88e90dcb"/>
    <n v="83"/>
    <s v="LOGAN"/>
    <n v="2020"/>
    <s v="NUEVO LOGAN"/>
    <s v="2e892f86d188d01ec5691b7918003dc271108083"/>
    <s v="NUEVO"/>
    <n v="36"/>
    <d v="2019-03-07T00:00:00"/>
    <d v="2022-07-03T00:00:00"/>
    <d v="2021-08-09T00:00:00"/>
    <n v="38500000"/>
    <n v="8500000"/>
    <n v="30000000"/>
    <n v="302936"/>
    <s v="1e97f857ff04d08f60d1d02ac426fe6cb5c11668"/>
    <n v="1.4175452807364759"/>
    <n v="-1.9987009809433931"/>
    <n v="-0.69954550991253528"/>
    <n v="5.2792716057228448E-2"/>
    <n v="1.823382222238922"/>
    <x v="4"/>
    <n v="0.22077922077922077"/>
    <x v="1"/>
  </r>
  <r>
    <s v="5bf9b27df63935efbf1aba0492aed902dbbc613e"/>
    <s v="ef184be71ebbe60adf81503df703ead793e24546"/>
    <s v="PREPAGADO"/>
    <s v="4ed602eda8bf7f8f674b77a7266776acb1f1dd2a"/>
    <n v="74"/>
    <s v="KWID"/>
    <n v="2020"/>
    <s v="KWID"/>
    <s v="2e892f86d188d01ec5691b7918003dc271108083"/>
    <s v="NUEVO"/>
    <n v="72"/>
    <d v="2019-07-15T00:00:00"/>
    <d v="2025-07-15T00:00:00"/>
    <d v="2021-12-30T00:00:00"/>
    <n v="36390000"/>
    <n v="32751000"/>
    <n v="3639000"/>
    <n v="766919"/>
    <s v="e35cd06998e5b136c3a45ddcc0e768cf0a893437"/>
    <n v="0.362401837684177"/>
    <n v="0.79032357974038436"/>
    <n v="0.22267643527667211"/>
    <n v="0.25060733645045108"/>
    <n v="-1.1931849962106531"/>
    <x v="1"/>
    <n v="0.9"/>
    <x v="0"/>
  </r>
  <r>
    <s v="d89b202a670cf929cc9ad4df29ed6c9ecfd43350"/>
    <s v="6ea89d68b22e1bc4cb35d170de2e04f196eacad2"/>
    <s v="PREPAGADO"/>
    <s v="ff5f91df0ba94ecc995de337da4807728307dab3"/>
    <n v="60"/>
    <s v="DUSTER"/>
    <n v="2019"/>
    <s v="DUSTER Servicio PÃºblico"/>
    <s v="2e892f86d188d01ec5691b7918003dc271108083"/>
    <s v="NUEVO"/>
    <n v="72"/>
    <d v="2019-02-28T00:00:00"/>
    <d v="2025-02-28T00:00:00"/>
    <d v="2021-10-06T00:00:00"/>
    <n v="52688421"/>
    <n v="35863612"/>
    <n v="16824809"/>
    <n v="805888"/>
    <s v="d7ba29214e26fca7c43eb9f199a80e049e060e7b"/>
    <n v="0.1804805543992978"/>
    <n v="-0.1102775361248884"/>
    <n v="-0.36592124537527593"/>
    <n v="3.665057836792579E-2"/>
    <n v="0.43112042910834891"/>
    <x v="1"/>
    <n v="0.68067350129927029"/>
    <x v="2"/>
  </r>
  <r>
    <s v="527874de313d7d8600b35a50add732f3eb4ec4f0"/>
    <s v="e77003e0741df00c6543409bcf50fe6043b62117"/>
    <s v="PREPAGADO"/>
    <s v="d42a0e1d5792a438fbe63c928d603c193394d0b9"/>
    <n v="50"/>
    <s v="DUSTER"/>
    <n v="2018"/>
    <s v="DUSTER"/>
    <m/>
    <s v="NUEVO"/>
    <n v="24"/>
    <d v="2017-11-30T00:00:00"/>
    <d v="2019-11-30T00:00:00"/>
    <d v="2019-10-30T00:00:00"/>
    <n v="64490000"/>
    <n v="19347000"/>
    <n v="45143000"/>
    <n v="969714"/>
    <s v="f5faa20ec38eb79836445ff6da0fea6c765c883c"/>
    <n v="0.70198823314928471"/>
    <n v="-1.6734036612460499"/>
    <n v="-0.2648008150077798"/>
    <n v="0.1078887344888978"/>
    <n v="1.3592949578620639"/>
    <x v="2"/>
    <n v="0.3"/>
    <x v="1"/>
  </r>
  <r>
    <s v="2a79d2ddd403be697b5cb81e37c0778ba3af7206"/>
    <s v="19466eb5d877438dff2150057261dd589a22fb50"/>
    <s v="PREPAGADO"/>
    <s v="30c7c4d76d30bc37a7d13b4c95a2ac93f65f85d1"/>
    <n v="49"/>
    <s v="SANDERO"/>
    <n v="2018"/>
    <s v="NUEVO SANDERO"/>
    <m/>
    <s v="NUEVO"/>
    <n v="60"/>
    <d v="2017-07-27T00:00:00"/>
    <d v="2022-07-27T00:00:00"/>
    <d v="2017-08-29T00:00:00"/>
    <n v="36261500"/>
    <n v="5439225"/>
    <n v="30822275"/>
    <n v="144112"/>
    <s v="d32b2544aa3cda758f28d956500fd6e0d7981c8d"/>
    <n v="-0.48656415097859229"/>
    <n v="-2.289335471492659"/>
    <n v="0.48612183982770601"/>
    <n v="-0.64593432588575184"/>
    <n v="-0.57440197704150942"/>
    <x v="3"/>
    <n v="0.2"/>
    <x v="3"/>
  </r>
  <r>
    <s v="88785261261439bc34eae6437984ac5574ccfb08"/>
    <s v="2df398cdb53c9458ecf6b58e075385c208498f7b"/>
    <s v="PREPAGADO"/>
    <s v="5f585eff6e01a3fc164fe5629887ce7f0ab88842"/>
    <n v="74"/>
    <s v="SANDERO"/>
    <n v="2018"/>
    <s v="NUEVO SANDERO"/>
    <m/>
    <s v="NUEVO"/>
    <n v="36"/>
    <d v="2017-03-13T00:00:00"/>
    <d v="2020-03-13T00:00:00"/>
    <d v="2020-01-07T00:00:00"/>
    <n v="38350000"/>
    <n v="23350000"/>
    <n v="15000000"/>
    <n v="854992"/>
    <s v="b1d13940ac2dc45119dc332a837f1ce58f553ab6"/>
    <n v="-1.4407288855812889E-3"/>
    <n v="-0.40513555305464161"/>
    <n v="-2.7667345059731379E-2"/>
    <n v="0.74190450707270594"/>
    <n v="0.81785981608906366"/>
    <x v="4"/>
    <n v="0.60886571056062577"/>
    <x v="2"/>
  </r>
  <r>
    <s v="febff1f89975a07f260fa6ca236b83a6bb2d3e3f"/>
    <s v="e03815f06eb948b8f5487475f4f96b75f5811d9e"/>
    <s v="PREPAGADO"/>
    <s v="ca5b04228459c1780f60953c9516aa545aa4a3e9"/>
    <n v="51"/>
    <s v="KOLEOS"/>
    <n v="2020"/>
    <s v="KOLEOS"/>
    <s v="2e892f86d188d01ec5691b7918003dc271108083"/>
    <s v="NUEVO"/>
    <n v="72"/>
    <d v="2019-06-17T00:00:00"/>
    <d v="2025-06-17T00:00:00"/>
    <d v="2020-07-01T00:00:00"/>
    <n v="114100000"/>
    <n v="57050000"/>
    <n v="57050000"/>
    <n v="1369519"/>
    <s v="b53b0bf5f413cb9aab27f8e13ca1e90e2ee4fea7"/>
    <n v="1.35690485297485"/>
    <n v="-0.85216124758390532"/>
    <n v="-6.7189590051072792E-2"/>
    <n v="1.338997649714158"/>
    <n v="1.281947080465921"/>
    <x v="1"/>
    <n v="0.5"/>
    <x v="4"/>
  </r>
  <r>
    <s v="d82f6c9f04f514a4fb10f57ab868e1d0da422241"/>
    <s v="94b73c862a8895be917f044fd28f4d614b0c67ea"/>
    <s v="PREPAGADO"/>
    <s v="c36079448b08472bbab06f53d78e810b025a3b91"/>
    <n v="246"/>
    <s v="SANDERO"/>
    <n v="2019"/>
    <s v="NUEVO SANDERO"/>
    <m/>
    <s v="NUEVO"/>
    <n v="84"/>
    <d v="2018-04-05T00:00:00"/>
    <d v="2025-05-04T00:00:00"/>
    <d v="2021-06-04T00:00:00"/>
    <n v="33780000"/>
    <n v="31180000"/>
    <n v="2600000"/>
    <n v="660593"/>
    <s v="8dd2e3893a694ae60c11d740aa9e097857f3681c"/>
    <n v="0.25324906771324951"/>
    <n v="0.88489530825269169"/>
    <n v="-1.36027613458877E-2"/>
    <n v="-0.62694611375035547"/>
    <n v="-0.57440197704150942"/>
    <x v="0"/>
    <n v="0.92303137951450565"/>
    <x v="0"/>
  </r>
  <r>
    <s v="d4b333465d002d10abfd93045f7df945d9f47bcf"/>
    <s v="5babdbd077755b6cfdc8029429995a44a8d6d82e"/>
    <s v="PREPAGADO"/>
    <s v="f88a35e356e13696950aa34e4865ce03f603fe89"/>
    <n v="60"/>
    <s v="STEPWAY"/>
    <n v="2019"/>
    <s v="NUEVO STEPWAY"/>
    <m/>
    <s v="NUEVO"/>
    <n v="84"/>
    <d v="2018-12-27T00:00:00"/>
    <d v="2025-12-27T00:00:00"/>
    <d v="2020-12-22T00:00:00"/>
    <n v="50520000"/>
    <n v="45225375"/>
    <n v="5294625"/>
    <n v="1111094"/>
    <s v="6019fe68bce0ec80749a2a513966e9cdf050114d"/>
    <n v="0.66560397649230885"/>
    <n v="0.77060327682918284"/>
    <n v="-0.29654915297605933"/>
    <n v="-0.27864435279671412"/>
    <n v="-0.57440197704150942"/>
    <x v="0"/>
    <n v="0.89519744655581945"/>
    <x v="0"/>
  </r>
  <r>
    <s v="ede2c4672110c3208e5294bb36764298c57f9835"/>
    <s v="6763e7f13c59e1e5d186f96a38e360db193775c9"/>
    <s v="PREPAGADO"/>
    <s v="d19c40609c4807762585bd10be1ea09dc899fb2b"/>
    <n v="167084683"/>
    <s v="USADOS"/>
    <n v="2018"/>
    <s v="USADOS MM"/>
    <m/>
    <s v="USADO"/>
    <n v="60"/>
    <d v="2021-05-08T00:00:00"/>
    <d v="2026-08-05T00:00:00"/>
    <d v="2021-12-15T00:00:00"/>
    <n v="34500000"/>
    <n v="16000000"/>
    <n v="18500000"/>
    <n v="424448"/>
    <s v="9d7bd38b98da3721b9fbc0b7b5f1a754213bcdf8"/>
    <n v="-0.122721584408834"/>
    <n v="-1.0009370471603809"/>
    <n v="-0.22527857001643839"/>
    <n v="-0.88636206559489039"/>
    <n v="-1.7346201379836541"/>
    <x v="3"/>
    <n v="0.46376811594202899"/>
    <x v="4"/>
  </r>
  <r>
    <s v="f20aa5e7af3dd38bbb42608563aa82e0332101aa"/>
    <s v="4afddcc8b97ac9f09f061b7c2fa5f6ca2695470c"/>
    <s v="PREPAGADO"/>
    <s v="a375b5eac113847c38d3cb785c3aaad6fe7a6159"/>
    <n v="59"/>
    <s v="DUSTER"/>
    <n v="2019"/>
    <s v="DUSTER"/>
    <s v="2e892f86d188d01ec5691b7918003dc271108083"/>
    <s v="NUEVO"/>
    <n v="84"/>
    <d v="2019-06-02T00:00:00"/>
    <d v="2026-02-06T00:00:00"/>
    <d v="2020-02-26T00:00:00"/>
    <n v="62555300"/>
    <n v="31277650"/>
    <n v="31277650"/>
    <n v="691237"/>
    <s v="dab5ce77fbc7f176a43e1ea3adb849113df8a09f"/>
    <n v="0.56857929207370672"/>
    <n v="-0.85216124758390532"/>
    <n v="0.4070773498450232"/>
    <n v="2.6476117272051298"/>
    <n v="0.43112042910834891"/>
    <x v="0"/>
    <n v="0.5"/>
    <x v="4"/>
  </r>
  <r>
    <s v="7392634e7b6181525c8d50d4c8c5a63de4594afc"/>
    <s v="a9e8199104ada9a270c2c75ed1677e59e6e99f48"/>
    <s v="PREPAGADO"/>
    <s v="a65c60e59165d9af643419b26154ffd93f642835"/>
    <n v="220"/>
    <s v="STEPWAY"/>
    <n v="2019"/>
    <s v="NUEVO STEPWAY"/>
    <m/>
    <s v="NUEVO"/>
    <n v="60"/>
    <d v="2018-05-31T00:00:00"/>
    <d v="2023-05-31T00:00:00"/>
    <d v="2019-01-16T00:00:00"/>
    <n v="47650000"/>
    <n v="28410000"/>
    <n v="19240000"/>
    <n v="677424"/>
    <s v="a8f19864c6b90993cde73eb96db636ce464e32e6"/>
    <n v="1.029446543062067"/>
    <n v="-0.45705143996156172"/>
    <n v="-0.31155563083253668"/>
    <n v="0.82172801686097918"/>
    <n v="0.43112042910834891"/>
    <x v="3"/>
    <n v="0.59622245540398744"/>
    <x v="4"/>
  </r>
  <r>
    <s v="550af810e2eb39b82f809f380b5b50da0fd8229b"/>
    <s v="3ee7553d2c3c57678d8449261f35cb1110f66924"/>
    <s v="PREPAGADO"/>
    <s v="f1660bce152bd13abf027b14ac8a826e5004e35a"/>
    <n v="60"/>
    <s v="SANDERO"/>
    <n v="2017"/>
    <s v="NUEVO SANDERO"/>
    <m/>
    <s v="NUEVO"/>
    <n v="60"/>
    <d v="2016-09-30T00:00:00"/>
    <d v="2021-09-30T00:00:00"/>
    <d v="2021-01-28T00:00:00"/>
    <n v="34250000"/>
    <n v="15350000"/>
    <n v="18900000"/>
    <n v="324921"/>
    <s v="002cf26c2c656a51db8195e4bd8bbcee3903d748"/>
    <n v="1.3447767674225239"/>
    <n v="-1.064964938715337"/>
    <n v="-1.9586977554325271"/>
    <n v="-0.65719913832894983"/>
    <n v="1.0499034482774929"/>
    <x v="3"/>
    <n v="0.44817518248175181"/>
    <x v="4"/>
  </r>
  <r>
    <s v="497bbf2575f317fd69c68a770eee639a9c05728b"/>
    <s v="acde6fe80656c015093b1d4f134284bd038bc437"/>
    <s v="PREPAGADO"/>
    <s v="2f1f55f7d5e4638dee5a1a64ea8954c3ffe4902c"/>
    <n v="87"/>
    <s v="CAPTUR"/>
    <n v="2018"/>
    <s v="CAPTUR"/>
    <m/>
    <s v="NUEVO"/>
    <n v="72"/>
    <d v="2017-11-16T00:00:00"/>
    <d v="2023-11-16T00:00:00"/>
    <d v="2020-10-06T00:00:00"/>
    <n v="68590000"/>
    <n v="43590000"/>
    <n v="25000000"/>
    <n v="997597"/>
    <s v="bcea55f18d716a78cffe6d51a537622fc3feb487"/>
    <n v="1.393289109631825"/>
    <n v="-0.29570635364968489"/>
    <n v="0.88134428974112011"/>
    <n v="0.55316546214933615"/>
    <n v="1.281947080465921"/>
    <x v="1"/>
    <n v="0.63551538125091123"/>
    <x v="2"/>
  </r>
  <r>
    <s v="0d278c2b9a9750f2603797a788cca352be24dadc"/>
    <s v="f93afe7d2b6213c2e10da90254161566923b43b6"/>
    <s v="PREPAGADO"/>
    <s v="5a3d4db09e6a792a194a11b0f85ef1ed8e05f6b7"/>
    <n v="83"/>
    <s v="LOGAN"/>
    <n v="2020"/>
    <s v="NUEVO LOGAN Servicio PÃºblico"/>
    <s v="2e892f86d188d01ec5691b7918003dc271108083"/>
    <s v="NUEVO"/>
    <n v="72"/>
    <d v="2019-06-27T00:00:00"/>
    <d v="2025-06-27T00:00:00"/>
    <d v="2021-10-26T00:00:00"/>
    <n v="34650520"/>
    <n v="24650520"/>
    <n v="10000000"/>
    <n v="576713"/>
    <s v="2d7a182e8b5fd5e1e55a138fd5fb197a2fee7158"/>
    <n v="0.75050057535858583"/>
    <n v="1.5908582696096449E-2"/>
    <n v="0.2094661248883162"/>
    <n v="-5.1281339434116599E-2"/>
    <n v="0.58581618390063472"/>
    <x v="1"/>
    <n v="0.71140404242129696"/>
    <x v="2"/>
  </r>
  <r>
    <s v="855c0c9c9ac52590b78a2a76f30fd41ff800aaa7"/>
    <s v="6c5fa432d68ebbcc4b3941b685ed7300667980b3"/>
    <s v="PREPAGADO"/>
    <s v="c28baa502860edb7be310d075797cf62fa51e354"/>
    <n v="38"/>
    <s v="LOGAN"/>
    <n v="2020"/>
    <s v="NUEVO LOGAN"/>
    <s v="2e892f86d188d01ec5691b7918003dc271108083"/>
    <s v="NUEVO"/>
    <n v="72"/>
    <d v="2019-11-19T00:00:00"/>
    <d v="2025-11-19T00:00:00"/>
    <d v="2021-11-30T00:00:00"/>
    <n v="46790000"/>
    <n v="23395000"/>
    <n v="23395000"/>
    <n v="601577"/>
    <s v="edec8b42d27301898d842b4436baadffcaeed7a6"/>
    <n v="-1.3840424818506629"/>
    <n v="-0.85216124758390532"/>
    <n v="-0.18575632502509701"/>
    <n v="2.8335568065673091"/>
    <n v="-0.34235834485308059"/>
    <x v="1"/>
    <n v="0.5"/>
    <x v="4"/>
  </r>
  <r>
    <s v="9a6ed092c4404ff81e1eca2430830ae793435edb"/>
    <s v="7af7ed44880a687973cf4fc622478bd774cf543f"/>
    <s v="PREPAGADO"/>
    <s v="de5d6dd81967e9d26f161d3136bf0858066f9ffc"/>
    <n v="74"/>
    <s v="SANDERO"/>
    <n v="2017"/>
    <s v="NUEVO SANDERO"/>
    <m/>
    <s v="NUEVO"/>
    <n v="84"/>
    <d v="2017-02-24T00:00:00"/>
    <d v="2024-02-24T00:00:00"/>
    <d v="2019-10-02T00:00:00"/>
    <n v="45590000"/>
    <n v="36472000"/>
    <n v="9118000"/>
    <n v="773015"/>
    <s v="b1d13940ac2dc45119dc332a837f1ce58f553ab6"/>
    <n v="-1.626604192897168"/>
    <n v="0.37970237290931202"/>
    <n v="0.96038877972380288"/>
    <n v="-0.54482649398912864"/>
    <n v="-1.270532873606796"/>
    <x v="0"/>
    <n v="0.8"/>
    <x v="2"/>
  </r>
  <r>
    <s v="537a083a730c0c9bf370859f26fa6f228a3f6a21"/>
    <s v="be311a34d6971734e017e9828093acd91b7d4bd9"/>
    <s v="PREPAGADO"/>
    <s v="ac3e16fe7cfe84595a9046cff9baf8b8884e6c47"/>
    <n v="27"/>
    <s v="STEPWAY"/>
    <n v="2019"/>
    <s v="NUEVO STEPWAY"/>
    <m/>
    <s v="NUEVO"/>
    <n v="84"/>
    <d v="2018-04-27T00:00:00"/>
    <d v="2025-04-27T00:00:00"/>
    <d v="2020-10-30T00:00:00"/>
    <n v="43050000"/>
    <n v="41967800"/>
    <n v="1082200"/>
    <n v="834168"/>
    <s v="3b4f5e1c3af76293fd1839abaa76e15b66b25b5a"/>
    <n v="0.5200669498644056"/>
    <n v="1.0977219596184751"/>
    <n v="0.17609729583090211"/>
    <n v="-0.13259542885357431"/>
    <n v="-0.88379348662608126"/>
    <x v="0"/>
    <n v="0.97486178861788619"/>
    <x v="0"/>
  </r>
  <r>
    <s v="6a07ee0f90e56be75dc7b82db4f65b85a9597bb4"/>
    <s v="83cbd4ea10119e351462ce31a5831b89d63fdefb"/>
    <s v="PREPAGADO"/>
    <s v="e796ad9f0cb48948949b06a98904d23b3fbe7f4b"/>
    <n v="62"/>
    <s v="LOGAN"/>
    <n v="2017"/>
    <s v="NUEVO LOGAN"/>
    <m/>
    <s v="NUEVO"/>
    <n v="84"/>
    <d v="2017-01-31T00:00:00"/>
    <d v="2024-01-31T00:00:00"/>
    <d v="2021-02-03T00:00:00"/>
    <n v="38000000"/>
    <n v="19000000"/>
    <n v="19000000"/>
    <n v="436090"/>
    <s v="2bb3ebcf6b083b546d4159b2607474422f21b69f"/>
    <n v="0.35027375213185169"/>
    <n v="-0.85216124758390532"/>
    <n v="0.92086653473246149"/>
    <n v="-0.81396656118312782"/>
    <n v="0.1217289195237771"/>
    <x v="0"/>
    <n v="0.5"/>
    <x v="4"/>
  </r>
  <r>
    <s v="cb3f4e5757114c9fc6a4cd722e748994d89b0a8e"/>
    <s v="f6f9a9657a13e136b182a10801811e8a23e34512"/>
    <s v="PREPAGADO"/>
    <s v="a1568956b7a009c0968355838744514999f72b98"/>
    <n v="51"/>
    <s v="STEPWAY"/>
    <n v="2020"/>
    <s v="NUEVO STEPWAY PH2"/>
    <s v="2e892f86d188d01ec5691b7918003dc271108083"/>
    <s v="NUEVO"/>
    <n v="84"/>
    <d v="2020-01-30T00:00:00"/>
    <d v="2027-01-30T00:00:00"/>
    <d v="2021-05-29T00:00:00"/>
    <n v="52290000"/>
    <n v="19290000"/>
    <n v="33000000"/>
    <n v="372688"/>
    <s v="b53b0bf5f413cb9aab27f8e13ca1e90e2ee4fea7"/>
    <n v="-0.207618183275111"/>
    <n v="-1.3904684521788571"/>
    <n v="-0.1462340800337556"/>
    <n v="0.3189649001378782"/>
    <n v="1.823382222238922"/>
    <x v="0"/>
    <n v="0.36890418818129661"/>
    <x v="1"/>
  </r>
  <r>
    <s v="3e13f6bee4241b88bd637a361b5ebd1114072f28"/>
    <s v="5768417c736273d41ca0020372aae8998d71264a"/>
    <s v="PREPAGADO"/>
    <s v="8755282562f500d9f6dcb85211a47e8d88e90dcb"/>
    <n v="38"/>
    <s v="LOGAN"/>
    <n v="2020"/>
    <s v="NUEVO LOGAN"/>
    <s v="2e892f86d188d01ec5691b7918003dc271108083"/>
    <s v="NUEVO"/>
    <n v="24"/>
    <d v="2019-06-26T00:00:00"/>
    <d v="2021-06-26T00:00:00"/>
    <d v="2019-12-16T00:00:00"/>
    <n v="47390000"/>
    <n v="7390000"/>
    <n v="40000000"/>
    <n v="365440"/>
    <s v="ec864d326046a09cd623dc375f247c93a8c47de2"/>
    <n v="1.4903137940504281"/>
    <n v="-2.2649442772063231"/>
    <n v="-0.73906775490387622"/>
    <n v="0.17259535719591321"/>
    <n v="-0.72909773183379534"/>
    <x v="2"/>
    <n v="0.2"/>
    <x v="3"/>
  </r>
  <r>
    <s v="91723215a21259d1e2bf6071523bf1a04cc58b0d"/>
    <s v="e78e9a645084723bbd52af65d2516a229857f91a"/>
    <s v="PREPAGADO"/>
    <s v="277132ad8b04990f093fc5bb72d77163192dec3d"/>
    <n v="246"/>
    <s v="DUSTER"/>
    <n v="2017"/>
    <s v="DUSTER"/>
    <m/>
    <s v="NUEVO"/>
    <n v="84"/>
    <d v="2016-12-15T00:00:00"/>
    <d v="2023-12-15T00:00:00"/>
    <d v="2018-05-03T00:00:00"/>
    <n v="58090000"/>
    <n v="29045000"/>
    <n v="29045000"/>
    <n v="671945"/>
    <s v="6e69c18c5a97c9d065ae12b467e0bb2b923ab471"/>
    <n v="1.126471227480669"/>
    <n v="-0.85216124758390532"/>
    <n v="0.92086653473246149"/>
    <n v="0.27343235565253488"/>
    <n v="0.89520769348520657"/>
    <x v="0"/>
    <n v="0.5"/>
    <x v="4"/>
  </r>
  <r>
    <s v="b602ab955d1b45a44959ff26d70f62570e55f5cb"/>
    <s v="38a9843d922e2a529b5f27016929df818ebceb3b"/>
    <s v="PREPAGADO"/>
    <s v="6a11e4ed8ff90681a224dbb8f864f18b9146ceb6"/>
    <n v="62"/>
    <s v="DUSTER"/>
    <n v="2017"/>
    <s v="DUSTER"/>
    <m/>
    <s v="NUEVO"/>
    <n v="72"/>
    <d v="2017-03-05T00:00:00"/>
    <d v="2023-05-03T00:00:00"/>
    <d v="2018-01-02T00:00:00"/>
    <n v="50882800"/>
    <n v="7882800"/>
    <n v="43000000"/>
    <n v="202490"/>
    <s v="f99cba83470b6744b02cb8a0d0c03e84221970cc"/>
    <n v="1.114343141928344"/>
    <n v="-2.2691299525812849"/>
    <n v="0.60468857480173022"/>
    <n v="1.1865675447447099"/>
    <n v="-0.26501046745693763"/>
    <x v="1"/>
    <n v="0.2"/>
    <x v="3"/>
  </r>
  <r>
    <s v="1679a032763d4ca5ad4d9e40fbb60d16cf01f200"/>
    <s v="31f7cf3a8ce730e16e6abe72130e5da0cdd12bcd"/>
    <s v="PREPAGADO"/>
    <s v="c28c7f1d112ad5a904a322adaef1281a1fb5f94d"/>
    <n v="236"/>
    <s v="TWIZY"/>
    <n v="2018"/>
    <s v="TWIZY"/>
    <m/>
    <s v="NUEVO"/>
    <n v="48"/>
    <d v="2018-12-03T00:00:00"/>
    <d v="2022-03-12T00:00:00"/>
    <d v="2018-08-03T00:00:00"/>
    <n v="39990000"/>
    <n v="29990000"/>
    <n v="10000000"/>
    <n v="822475"/>
    <s v="b0dba703f37b44650008cc7ee9293429cffbd118"/>
    <n v="1.5388261362597291"/>
    <n v="0.1741350670638987"/>
    <n v="-0.50193428495582826"/>
    <n v="2.5029491651233711"/>
    <n v="-0.1103147126646518"/>
    <x v="5"/>
    <n v="0.74993748437109276"/>
    <x v="2"/>
  </r>
  <r>
    <s v="40e5a9b80e9336cd648317453830ecdc7f6f2a51"/>
    <s v="a117b80663b654ee625000d337d67aa86bf713a9"/>
    <s v="PREPAGADO"/>
    <s v="d8ba6719c0380636db59c98c13519e2866caf91f"/>
    <n v="220"/>
    <s v="LOGAN"/>
    <n v="2021"/>
    <s v="NUEVO LOGAN PH2"/>
    <s v="2e892f86d188d01ec5691b7918003dc271108083"/>
    <s v="NUEVO"/>
    <n v="72"/>
    <d v="2021-01-22T00:00:00"/>
    <d v="2027-01-22T00:00:00"/>
    <d v="2021-10-20T00:00:00"/>
    <n v="47720000"/>
    <n v="47720000"/>
    <n v="0"/>
    <n v="1137866"/>
    <s v="72be7e0b8fa040611e832ba3086abe2b5e7894bb"/>
    <n v="-1.6023480217925179"/>
    <n v="1.2009447865714571"/>
    <n v="-0.22527857001643839"/>
    <n v="-0.80086366590815528"/>
    <n v="-1.1931849962106531"/>
    <x v="1"/>
    <n v="1"/>
    <x v="0"/>
  </r>
  <r>
    <s v="ad353a0d6ddefb4a867bfe7b15c53580bb22ba7c"/>
    <s v="69da6d918bedd39eaa6513ccf0138c0145bc473b"/>
    <s v="PREPAGADO"/>
    <s v="c4f571c84dfd1be0360bdeed5c89373e15ac07b0"/>
    <n v="252"/>
    <s v="SANDERO"/>
    <n v="2017"/>
    <s v="NUEVO SANDERO"/>
    <m/>
    <s v="NUEVO"/>
    <n v="84"/>
    <d v="2016-03-11T00:00:00"/>
    <d v="2023-11-03T00:00:00"/>
    <d v="2017-09-29T00:00:00"/>
    <n v="40700000"/>
    <n v="28700000"/>
    <n v="12000000"/>
    <n v="535652"/>
    <s v="ba69bef1627113b1efd89b0a85bd7dcd597d357c"/>
    <n v="0.75050057535858583"/>
    <n v="-9.731990326054105E-3"/>
    <n v="-0.54813993918643056"/>
    <n v="-0.4736065925730587"/>
    <n v="0.66316406129677774"/>
    <x v="0"/>
    <n v="0.70515970515970516"/>
    <x v="2"/>
  </r>
  <r>
    <s v="50ffaea1316b93ccf95937f4d9121bd1e49353d7"/>
    <s v="a185e67a80958e12cabfd2c6c5c5dfa14cfb06c1"/>
    <s v="PREPAGADO"/>
    <s v="4db898134df57de25ee14fc3156c0fe345e0de51"/>
    <n v="46"/>
    <s v="OROCH"/>
    <n v="2018"/>
    <s v="OROCH"/>
    <m/>
    <s v="NUEVO"/>
    <n v="84"/>
    <d v="2018-05-12T00:00:00"/>
    <d v="2025-12-05T00:00:00"/>
    <d v="2019-11-08T00:00:00"/>
    <n v="59187100"/>
    <n v="53087100"/>
    <n v="6100000"/>
    <n v="1142994"/>
    <s v="b0dba703f37b44650008cc7ee9293429cffbd118"/>
    <n v="0.88390951643416382"/>
    <n v="0.77774625823174381"/>
    <n v="0.2094661248883162"/>
    <n v="2.1627641097766359"/>
    <n v="-0.34235834485308059"/>
    <x v="0"/>
    <n v="0.89693700147498356"/>
    <x v="0"/>
  </r>
  <r>
    <s v="c09308725663c5bb900d24e8b29c1d3846ff3121"/>
    <s v="d362de9519665966f9b8f2168b09aa68ea2f3568"/>
    <s v="PREPAGADO"/>
    <s v="e6fe628ed1ecb4f422ee6848d702f45410650137"/>
    <n v="236"/>
    <s v="SANDERO"/>
    <n v="2018"/>
    <s v="NUEVO SANDERO"/>
    <m/>
    <s v="NUEVO"/>
    <n v="84"/>
    <d v="2017-08-05T00:00:00"/>
    <d v="2024-05-08T00:00:00"/>
    <d v="2017-10-05T00:00:00"/>
    <n v="36490000"/>
    <n v="23490000"/>
    <n v="13000000"/>
    <n v="502950"/>
    <s v="978121aa0061733aad5d3e5f722e5a95a785fcdb"/>
    <n v="0.22899289660859901"/>
    <n v="-0.26194249454773821"/>
    <n v="0.13848970599816651"/>
    <n v="-0.79620506521714973"/>
    <n v="-0.96114136402222416"/>
    <x v="0"/>
    <n v="0.64373801041381196"/>
    <x v="2"/>
  </r>
  <r>
    <s v="f8777e3dff4b225f84d704833e2a083d7a380d3d"/>
    <s v="66995e96754b482c579d420658ab08def4a298b9"/>
    <s v="PREPAGADO"/>
    <s v="7d0c257a39e140c6bf1189355194ac49f96d7320"/>
    <n v="50"/>
    <s v="STEPWAY"/>
    <n v="2019"/>
    <s v="NUEVO STEPWAY"/>
    <m/>
    <s v="NUEVO"/>
    <n v="84"/>
    <d v="2018-11-30T00:00:00"/>
    <d v="2025-11-30T00:00:00"/>
    <d v="2020-04-24T00:00:00"/>
    <n v="48490000"/>
    <n v="25244000"/>
    <n v="23246000"/>
    <n v="585160"/>
    <s v="f5faa20ec38eb79836445ff6da0fea6c765c883c"/>
    <n v="0.95667802974811544"/>
    <n v="-0.76756430272429677"/>
    <n v="1.185489993161002E-2"/>
    <n v="-6.7749074678126894E-2"/>
    <n v="-0.34235834485308059"/>
    <x v="0"/>
    <n v="0.52060218601773567"/>
    <x v="4"/>
  </r>
  <r>
    <s v="0fdcded791600caf60d17b90785a8cafc0160a85"/>
    <s v="a6d7a638dcaa729d105e09bdac5d315982f3f9f3"/>
    <s v="PREPAGADO"/>
    <s v="1e37c6928f415c93f35587957257b25f2220204d"/>
    <n v="246"/>
    <s v="LOGAN"/>
    <n v="2020"/>
    <s v="NUEVO LOGAN"/>
    <s v="2e892f86d188d01ec5691b7918003dc271108083"/>
    <s v="NUEVO"/>
    <n v="12"/>
    <d v="2019-05-28T00:00:00"/>
    <d v="2020-05-28T00:00:00"/>
    <d v="2019-07-23T00:00:00"/>
    <n v="43222300"/>
    <n v="7793300"/>
    <n v="35429000"/>
    <n v="709194"/>
    <s v="a69f010680fca3bb97470fe907d42f1759ba6938"/>
    <n v="0.95667802974811544"/>
    <n v="-2.164886910681596"/>
    <n v="-0.89715673486924186"/>
    <n v="-0.6820696801912407"/>
    <n v="-0.72909773183379534"/>
    <x v="2"/>
    <n v="0.2"/>
    <x v="3"/>
  </r>
  <r>
    <s v="7b499e1084595769ccfee939992b3eaf768226f7"/>
    <s v="f410f69c5bf3d4180e20aec895d9f5c7767d09b4"/>
    <s v="PREPAGADO"/>
    <s v="436c54f5b94298880918c6dd867e76b0c1e55269"/>
    <n v="76"/>
    <s v="SANDERO"/>
    <n v="2017"/>
    <s v="NUEVO SANDERO"/>
    <m/>
    <s v="NUEVO"/>
    <n v="12"/>
    <d v="2016-12-22T00:00:00"/>
    <d v="2017-12-22T00:00:00"/>
    <d v="2017-11-14T00:00:00"/>
    <n v="40690000"/>
    <n v="14690000"/>
    <n v="26000000"/>
    <n v="1241061"/>
    <s v="2cd1984091944d70e74ea43ee5d47bad1b59be40"/>
    <n v="1.5388261362597291"/>
    <n v="-1.422832892860316"/>
    <n v="-4.4146365390986242"/>
    <n v="-0.4660275710014492"/>
    <n v="2.519513118804209"/>
    <x v="2"/>
    <n v="0.36102236421725242"/>
    <x v="1"/>
  </r>
  <r>
    <s v="6d53ae66da8b3857f85c6b423544b451f0b72baf"/>
    <s v="fa88d93a67bd8bb52d5aabf0ebf7004bf6710989"/>
    <s v="PREPAGADO"/>
    <s v="ac3e16fe7cfe84595a9046cff9baf8b8884e6c47"/>
    <n v="236"/>
    <s v="DUSTER"/>
    <n v="2019"/>
    <s v="DUSTER"/>
    <m/>
    <s v="NUEVO"/>
    <n v="84"/>
    <d v="2018-05-31T00:00:00"/>
    <d v="2025-05-31T00:00:00"/>
    <d v="2021-01-25T00:00:00"/>
    <n v="64390000"/>
    <n v="45073000"/>
    <n v="19317000"/>
    <n v="966601"/>
    <s v="7d39182a25d433f671ee8eb5ca64063c45602e37"/>
    <n v="0.6777320620446341"/>
    <n v="-3.091883392176074E-2"/>
    <n v="0.15881089822760941"/>
    <n v="0.16795467930608421"/>
    <n v="-0.34235834485308059"/>
    <x v="0"/>
    <n v="0.7"/>
    <x v="2"/>
  </r>
  <r>
    <s v="6cd1205f3dc81b8a24dfa533210e96315457ab92"/>
    <s v="e555972041bade8f9e1e42fbaf3bdf16d92ff0ba"/>
    <s v="PREPAGADO"/>
    <s v="d6254aaa32be91a6b37dffaf4c648ef2acb9db5d"/>
    <n v="84"/>
    <s v="USADOS"/>
    <n v="2018"/>
    <s v="USADOS MM"/>
    <m/>
    <s v="USADO"/>
    <n v="60"/>
    <d v="2018-09-20T00:00:00"/>
    <d v="2023-09-20T00:00:00"/>
    <d v="2020-03-06T00:00:00"/>
    <n v="57000000"/>
    <n v="30000000"/>
    <n v="27000000"/>
    <n v="664263"/>
    <s v="0b9e5ef7ecdb21c3df2e91f8c180559e4790ebd3"/>
    <n v="0.38665800878882761"/>
    <n v="-0.74410303525993904"/>
    <n v="-1.292379184782656"/>
    <n v="2.6243668497902992"/>
    <n v="1.3592949578620639"/>
    <x v="3"/>
    <n v="0.52631578947368418"/>
    <x v="4"/>
  </r>
  <r>
    <s v="c8baa7abd7bbc2098dce0a22991093490c966596"/>
    <s v="a80fee1ea12fff1e2fb408261e8383a889052ffb"/>
    <s v="PREPAGADO"/>
    <s v="6bf12817a6164c0e4ceb7a01868ef46da7884be8"/>
    <n v="220"/>
    <s v="LOGAN"/>
    <n v="2018"/>
    <s v="NUEVO LOGAN"/>
    <m/>
    <s v="NUEVO"/>
    <n v="84"/>
    <d v="2018-01-29T00:00:00"/>
    <d v="2025-01-29T00:00:00"/>
    <d v="2019-08-22T00:00:00"/>
    <n v="41938900"/>
    <n v="25827684"/>
    <n v="16111216"/>
    <n v="657064"/>
    <s v="d5e3c217d8ea2998bad4e657513b99b45ba38544"/>
    <n v="1.187111655242296"/>
    <n v="-0.37649452572240028"/>
    <n v="-1.162942646768663"/>
    <n v="-0.44934741737312411"/>
    <n v="0.58581618390063472"/>
    <x v="0"/>
    <n v="0.61584075881818545"/>
    <x v="2"/>
  </r>
  <r>
    <s v="1870651f54e18cbf86657c0b0be0081e85faa96d"/>
    <s v="f62d3a68c10b5fcd6d26825fd607cf405e03c656"/>
    <s v="PREPAGADO"/>
    <s v="a1246e6e598ed225449ce2ae71d300e34d2aec32"/>
    <n v="246"/>
    <s v="KWID"/>
    <n v="2021"/>
    <s v="KWID"/>
    <s v="2e892f86d188d01ec5691b7918003dc271108083"/>
    <s v="NUEVO"/>
    <n v="84"/>
    <d v="2020-08-21T00:00:00"/>
    <d v="2027-08-21T00:00:00"/>
    <d v="2020-10-08T00:00:00"/>
    <n v="39940000"/>
    <n v="41290000"/>
    <n v="0"/>
    <n v="877085"/>
    <s v="a69f010680fca3bb97470fe907d42f1759ba6938"/>
    <n v="-1.0808403430425311"/>
    <n v="1.3397376331468061"/>
    <n v="0.30795129100428048"/>
    <n v="-0.89246909414394293"/>
    <n v="-3.2966835268508812E-2"/>
    <x v="0"/>
    <n v="1.0338007010515773"/>
    <x v="0"/>
  </r>
  <r>
    <s v="02b7891035285f6ac28084f180420a75f0b6250f"/>
    <s v="e12f0f2ff88489db0026770bf05dc7fd36da2721"/>
    <s v="PREPAGADO"/>
    <s v="c28baa502860edb7be310d075797cf62fa51e354"/>
    <n v="236"/>
    <s v="LOGAN"/>
    <n v="2020"/>
    <s v="NUEVO LOGAN"/>
    <s v="2e892f86d188d01ec5691b7918003dc271108083"/>
    <s v="NUEVO"/>
    <n v="72"/>
    <d v="2019-11-18T00:00:00"/>
    <d v="2025-11-18T00:00:00"/>
    <d v="2021-09-03T00:00:00"/>
    <n v="43890000"/>
    <n v="21945000"/>
    <n v="21945000"/>
    <n v="539586"/>
    <s v="21a5099f22149f87b9360215c5d9ae9acd4fe6fd"/>
    <n v="-6.2081156647207668E-2"/>
    <n v="-0.85216124758390532"/>
    <n v="0.13042163490563341"/>
    <n v="1.45143501528045"/>
    <n v="-0.72909773183379534"/>
    <x v="1"/>
    <n v="0.5"/>
    <x v="4"/>
  </r>
  <r>
    <s v="3b43fcf74b5d46ea9d871a650b7182b809639b99"/>
    <s v="4948d373d2f2e92294e40ecde35ae008ab3f26e6"/>
    <s v="PREPAGADO"/>
    <s v="199c6dec4e012c479e3865ff88b5346ccb60b104"/>
    <n v="236"/>
    <s v="DUSTER"/>
    <n v="2021"/>
    <s v="DUSTER"/>
    <s v="2e892f86d188d01ec5691b7918003dc271108083"/>
    <s v="NUEVO"/>
    <n v="84"/>
    <d v="2021-01-21T00:00:00"/>
    <d v="2028-01-21T00:00:00"/>
    <d v="2021-11-09T00:00:00"/>
    <n v="64010000"/>
    <n v="64010000"/>
    <n v="0"/>
    <n v="1395373"/>
    <s v="0f9b5dd1053091f7cd0591c9ce15485174f94dc7"/>
    <n v="-1.0080718297285789"/>
    <n v="1.2009447865714571"/>
    <n v="0.6442108197930716"/>
    <n v="0.61271430096220603"/>
    <n v="-1.1931849962106531"/>
    <x v="0"/>
    <n v="1"/>
    <x v="0"/>
  </r>
  <r>
    <s v="335296a86e3a01913ccf4467fecae8ee049a630b"/>
    <s v="06cf236ba2d4343a7d06ec8fbeea48419a5ff340"/>
    <s v="PREPAGADO"/>
    <s v="30c7c4d76d30bc37a7d13b4c95a2ac93f65f85d1"/>
    <n v="61"/>
    <s v="LOGAN"/>
    <n v="2018"/>
    <s v="NUEVO LOGAN"/>
    <m/>
    <s v="NUEVO"/>
    <n v="72"/>
    <d v="2017-08-18T00:00:00"/>
    <d v="2023-08-18T00:00:00"/>
    <d v="2018-07-24T00:00:00"/>
    <n v="38000000"/>
    <n v="34200000"/>
    <n v="3800000"/>
    <n v="815599"/>
    <s v="c9ac93af7de54e59c26cb0895d1f827e03675192"/>
    <n v="0.54432312096905611"/>
    <n v="0.79032357974038436"/>
    <n v="0.48612183982770601"/>
    <n v="0.2013470152722445"/>
    <n v="0.43112042910834891"/>
    <x v="1"/>
    <n v="0.9"/>
    <x v="0"/>
  </r>
  <r>
    <s v="7c4a142bc66050b6947930b2863385dcb2aba155"/>
    <s v="c4d09e271b8acdd2a3a0824af102e1a570a56389"/>
    <s v="PREPAGADO"/>
    <s v="e796ad9f0cb48948949b06a98904d23b3fbe7f4b"/>
    <n v="74"/>
    <s v="DUSTER"/>
    <n v="2017"/>
    <s v="DUSTER"/>
    <m/>
    <s v="NUEVO"/>
    <n v="84"/>
    <d v="2016-12-29T00:00:00"/>
    <d v="2023-12-29T00:00:00"/>
    <d v="2017-12-18T00:00:00"/>
    <n v="67090000"/>
    <n v="27090000"/>
    <n v="40000000"/>
    <n v="621773"/>
    <s v="f244d6b6d7e1914da862727b1075ecaf467a95be"/>
    <n v="1.4175452807364759"/>
    <n v="-1.2472365032247721"/>
    <n v="0.92086653473246149"/>
    <n v="-0.1587676971272447"/>
    <n v="2.1327737318234941"/>
    <x v="0"/>
    <n v="0.40378595915933818"/>
    <x v="4"/>
  </r>
  <r>
    <s v="ab672c15258d49c951fa44ee9c6d61144c8886ec"/>
    <s v="0ade6a22f1f28b004e624898b25c01128d0336c9"/>
    <s v="PREPAGADO"/>
    <s v="4ed602eda8bf7f8f674b77a7266776acb1f1dd2a"/>
    <n v="40"/>
    <s v="KWID"/>
    <n v="2020"/>
    <s v="KWID"/>
    <s v="2e892f86d188d01ec5691b7918003dc271108083"/>
    <s v="NUEVO"/>
    <n v="84"/>
    <d v="2019-07-06T00:00:00"/>
    <d v="2026-06-07T00:00:00"/>
    <d v="2020-03-03T00:00:00"/>
    <n v="35990000"/>
    <n v="35990000"/>
    <n v="0"/>
    <n v="897834"/>
    <s v="6e6ab8d26eb45e4692f58acb34c3521235ffa21e"/>
    <n v="0.92029377309113969"/>
    <n v="1.2009447865714571"/>
    <n v="0.27454511342534837"/>
    <n v="4.1943778982071953E-2"/>
    <n v="0.1217289195237771"/>
    <x v="0"/>
    <n v="1"/>
    <x v="0"/>
  </r>
  <r>
    <s v="cf5340af7d2fa9aa62156f8608ca4f7b394171f5"/>
    <s v="a3c8c82c1fbd117eeeb45fc3c4320c35c562f9d5"/>
    <s v="PREPAGADO"/>
    <s v="d70c5ad6d9927086d188b2a0af85d533acdf3336"/>
    <n v="7"/>
    <s v="ALASKAN"/>
    <n v="2021"/>
    <s v="ALASKAN"/>
    <s v="aa53c8567ff812605778a953828db0859dac88bf"/>
    <s v="NUEVO"/>
    <n v="48"/>
    <d v="2020-03-11T00:00:00"/>
    <d v="2024-11-03T00:00:00"/>
    <d v="2021-08-09T00:00:00"/>
    <n v="115500000"/>
    <n v="25880000"/>
    <n v="89620000"/>
    <n v="759485"/>
    <s v="c36fae75981762fd8cd742d3ffe18d4e21879c91"/>
    <n v="-1.0080718297285789"/>
    <n v="-1.9851913654805531"/>
    <n v="1.185489993161002E-2"/>
    <n v="-0.9316337337519971"/>
    <n v="-1.5025765057952249"/>
    <x v="5"/>
    <n v="0.22406926406926406"/>
    <x v="1"/>
  </r>
  <r>
    <s v="c4da44461cd43a29057d743022a6821707175acb"/>
    <s v="5bb6e9f4f9dbfa1ab4dda5584d4ad6d878c6f8ff"/>
    <s v="PREPAGADO"/>
    <s v="44f5f8de4291a4a16492fe0b13036cffd8ffdb43"/>
    <n v="15"/>
    <s v="DUSTER"/>
    <n v="2021"/>
    <s v="DUSTER"/>
    <s v="2e892f86d188d01ec5691b7918003dc271108083"/>
    <s v="NUEVO"/>
    <n v="84"/>
    <d v="2020-05-28T00:00:00"/>
    <d v="2027-05-28T00:00:00"/>
    <d v="2021-10-25T00:00:00"/>
    <n v="52790000"/>
    <n v="52790000"/>
    <n v="0"/>
    <n v="1212044"/>
    <s v="930702ec2c3e72d456d907ad7e50a046ee285aa5"/>
    <n v="-0.30464286769371318"/>
    <n v="1.2009447865714571"/>
    <n v="0.13042163490563341"/>
    <n v="-0.1571363903164516"/>
    <n v="-1.3478807510029389"/>
    <x v="0"/>
    <n v="1"/>
    <x v="0"/>
  </r>
  <r>
    <s v="22e1fd30c12336b310f9e572adb6035c3efa94a7"/>
    <s v="0931a9e8290ce7787af9f7c156fa1907a288d7ae"/>
    <s v="PREPAGADO"/>
    <s v="57ce0b6dfa6def58aa1c71e20185ef7f6c5ab83a"/>
    <n v="61"/>
    <s v="DUSTER"/>
    <n v="2020"/>
    <s v="DUSTER Servicio PÃºblico"/>
    <s v="2e892f86d188d01ec5691b7918003dc271108083"/>
    <s v="NUEVO"/>
    <n v="72"/>
    <d v="2020-02-01T00:00:00"/>
    <d v="2026-01-02T00:00:00"/>
    <d v="2021-06-02T00:00:00"/>
    <n v="60157000"/>
    <n v="62175245"/>
    <n v="0"/>
    <n v="1401318"/>
    <s v="f1cfc4e2d3f8e9e071d8ddbdb5aab1b3ceeb1ef1"/>
    <n v="-1.614476107344843"/>
    <n v="1.3387066758912001"/>
    <n v="-0.34434601231225831"/>
    <n v="1.1384192669987641"/>
    <n v="0.19907679691992"/>
    <x v="1"/>
    <n v="1.0335496284721646"/>
    <x v="0"/>
  </r>
  <r>
    <s v="cc34154a4bae28aa0e50558026f4ef98186257a0"/>
    <s v="bd1186716f6cae8c13fbde61ba028c2321b971e7"/>
    <s v="PREPAGADO"/>
    <s v="7c79ff241e9ef0597b1ddbfddbdb69033fe1c515"/>
    <n v="236"/>
    <s v="SANDERO"/>
    <n v="2019"/>
    <s v="NUEVO SANDERO"/>
    <m/>
    <s v="NUEVO"/>
    <n v="84"/>
    <d v="2018-10-09T00:00:00"/>
    <d v="2025-09-10T00:00:00"/>
    <d v="2020-03-02T00:00:00"/>
    <n v="35890000"/>
    <n v="34095500"/>
    <n v="1794500"/>
    <n v="734956"/>
    <s v="7a6910423a8f37af5a7024bd938a17975b36dad2"/>
    <n v="0.1804805543992978"/>
    <n v="0.99563418315592023"/>
    <n v="0.22451975278306871"/>
    <n v="-0.84269681146916497"/>
    <n v="-1.3478807510029389"/>
    <x v="0"/>
    <n v="0.95"/>
    <x v="0"/>
  </r>
  <r>
    <s v="3d4d4dd1a53d8ada077820f2beed4f079872b679"/>
    <s v="8006b825fbafc58a586d18a55844f2f6862a9986"/>
    <s v="PREPAGADO"/>
    <s v="8b46e8e65194fd089878f85f072572a8f6ee1c10"/>
    <n v="220"/>
    <s v="LOGAN"/>
    <n v="2019"/>
    <s v="NUEVO LOGAN"/>
    <m/>
    <s v="NUEVO"/>
    <n v="60"/>
    <d v="2018-07-31T00:00:00"/>
    <d v="2023-07-31T00:00:00"/>
    <d v="2019-09-19T00:00:00"/>
    <n v="33830000"/>
    <n v="18830000"/>
    <n v="15000000"/>
    <n v="490654"/>
    <s v="d5e3c217d8ea2998bad4e657513b99b45ba38544"/>
    <n v="0.73837248980626058"/>
    <n v="-0.61972269863873741"/>
    <n v="0.2094661248883162"/>
    <n v="-0.44784986776370422"/>
    <n v="1.823382222238922"/>
    <x v="3"/>
    <n v="0.55660656222287908"/>
    <x v="4"/>
  </r>
  <r>
    <s v="1ecf4a10a963a5cf1296d71e77f36f8ecb1c7c65"/>
    <s v="07b66e0d2a2a860956f6f3a1fdd4eac083127662"/>
    <s v="PREPAGADO"/>
    <s v="4db898134df57de25ee14fc3156c0fe345e0de51"/>
    <n v="38"/>
    <s v="LOGAN"/>
    <n v="2019"/>
    <s v="NUEVO LOGAN"/>
    <m/>
    <s v="NUEVO"/>
    <n v="72"/>
    <d v="2018-06-12T00:00:00"/>
    <d v="2024-12-06T00:00:00"/>
    <d v="2020-12-24T00:00:00"/>
    <n v="35696000"/>
    <n v="32126400"/>
    <n v="3569600"/>
    <n v="743370"/>
    <s v="d1a8b93c71ab09ed858e70067adbb9bb41577875"/>
    <n v="-1.881293989495999"/>
    <n v="0.79032357974038436"/>
    <n v="5.1377144922950549E-2"/>
    <n v="-0.70803351292530214"/>
    <n v="-0.26501046745693763"/>
    <x v="1"/>
    <n v="0.9"/>
    <x v="0"/>
  </r>
  <r>
    <s v="b882e851cca260e9346159f6faeddb5dcace6b99"/>
    <s v="4c78a8cb110f39abf054e1cf7d32064563acb5d4"/>
    <s v="PREPAGADO"/>
    <s v="40caf97a616318873ba6061017861521a8432813"/>
    <n v="15"/>
    <s v="LOGAN"/>
    <n v="2018"/>
    <s v="NUEVO LOGAN"/>
    <m/>
    <s v="NUEVO"/>
    <n v="72"/>
    <d v="2017-05-04T00:00:00"/>
    <d v="2023-04-05T00:00:00"/>
    <d v="2020-09-17T00:00:00"/>
    <n v="39418000"/>
    <n v="35418000"/>
    <n v="4000000"/>
    <n v="840045"/>
    <s v="49e3e3431e014d9c5502f38bae86dc4337782419"/>
    <n v="8.3455869980695638E-2"/>
    <n v="0.78426082814528364"/>
    <n v="0.4070773498450232"/>
    <n v="-0.58254436525776332"/>
    <n v="-1.270532873606796"/>
    <x v="1"/>
    <n v="0.89852351717489476"/>
    <x v="0"/>
  </r>
  <r>
    <s v="b4c8871b5f967648cd756fecc70222aef1907ed8"/>
    <s v="67e264a3593a03b9804042c77f6b1c364f5639a9"/>
    <s v="PREPAGADO"/>
    <s v="277132ad8b04990f093fc5bb72d77163192dec3d"/>
    <n v="291"/>
    <s v="STEPWAY"/>
    <n v="2017"/>
    <s v="NUEVO STEPWAY"/>
    <m/>
    <s v="NUEVO"/>
    <n v="84"/>
    <d v="2016-05-12T00:00:00"/>
    <d v="2023-12-05T00:00:00"/>
    <d v="2020-09-10T00:00:00"/>
    <n v="46590000"/>
    <n v="23295000"/>
    <n v="23295000"/>
    <n v="538921"/>
    <s v="7c3432678acd67d2308be56e34c36d19376809f3"/>
    <n v="1.284136339660898"/>
    <n v="-0.85216124758390532"/>
    <n v="0.92086653473246149"/>
    <n v="-0.56670558757356027"/>
    <n v="0.19907679691992"/>
    <x v="0"/>
    <n v="0.5"/>
    <x v="4"/>
  </r>
  <r>
    <s v="7024ea0ed3ed9ef786b126edca3105c304652491"/>
    <s v="b1f3630e42742824787e5be02cdc8b23f3b785d6"/>
    <s v="PREPAGADO"/>
    <s v="a8589e7347004a92aacdd0b4349a17c465529c37"/>
    <n v="60"/>
    <s v="STEPWAY"/>
    <n v="2018"/>
    <s v="NUEVO STEPWAY"/>
    <m/>
    <s v="NUEVO"/>
    <n v="84"/>
    <d v="2017-11-27T00:00:00"/>
    <d v="2024-11-27T00:00:00"/>
    <d v="2019-02-11T00:00:00"/>
    <n v="47420000"/>
    <n v="27420000"/>
    <n v="20000000"/>
    <n v="600154"/>
    <s v="d7ba29214e26fca7c43eb9f199a80e049e060e7b"/>
    <n v="1.5630823073643789"/>
    <n v="-0.53090340757056131"/>
    <n v="1.355611229637216"/>
    <n v="-0.1059571677493131"/>
    <n v="0.27642467431606299"/>
    <x v="0"/>
    <n v="0.5782370307886967"/>
    <x v="4"/>
  </r>
  <r>
    <s v="3937a4118b272caf76c1dcaa5450dcbc9eaf7317"/>
    <s v="e488bf443b220d40c2be0d37f1eae5b35aa1a8d2"/>
    <s v="PREPAGADO"/>
    <s v="8517dd17a270cf8ac588592ed39cd87a2bb0c799"/>
    <n v="61"/>
    <s v="STEPWAY"/>
    <n v="2019"/>
    <s v="NUEVO STEPWAY"/>
    <s v="2e892f86d188d01ec5691b7918003dc271108083"/>
    <s v="NUEVO"/>
    <n v="72"/>
    <d v="2019-01-25T00:00:00"/>
    <d v="2025-01-25T00:00:00"/>
    <d v="2019-12-23T00:00:00"/>
    <n v="50760000"/>
    <n v="25380000"/>
    <n v="25380000"/>
    <n v="625012"/>
    <s v="f1cfc4e2d3f8e9e071d8ddbdb5aab1b3ceeb1ef1"/>
    <n v="1.393289109631825"/>
    <n v="-0.85216124758390532"/>
    <n v="0.32803285986234038"/>
    <n v="0.88217100431032447"/>
    <n v="2.1327737318234941"/>
    <x v="1"/>
    <n v="0.5"/>
    <x v="4"/>
  </r>
  <r>
    <s v="832a041cea62ef599f859ff159b645d2feef8ff0"/>
    <s v="8f096afbcf76c6ef2bd795f9678e0ff1bdab139b"/>
    <s v="PREPAGADO"/>
    <s v="6effd9726a01d97fb90ac9a7f16ca5cd0d2646e1"/>
    <n v="15"/>
    <s v="LOGAN"/>
    <n v="2018"/>
    <s v="NUEVO LOGAN"/>
    <m/>
    <s v="NUEVO"/>
    <n v="84"/>
    <d v="2017-10-05T00:00:00"/>
    <d v="2024-05-10T00:00:00"/>
    <d v="2017-11-10T00:00:00"/>
    <n v="37290000"/>
    <n v="33560000"/>
    <n v="3730000"/>
    <n v="741353"/>
    <s v="49e3e3431e014d9c5502f38bae86dc4337782419"/>
    <n v="-0.61997309205417039"/>
    <n v="0.79021346410433402"/>
    <n v="0.54067305083292516"/>
    <n v="-0.55334015645172363"/>
    <n v="-1.0384892414183671"/>
    <x v="0"/>
    <n v="0.89997318315902386"/>
    <x v="0"/>
  </r>
  <r>
    <s v="577d409c07ce892a97307b9b86e6bc379a8c62fa"/>
    <s v="4406f2e0a60e15601c1cb46741a2868454b3a9f5"/>
    <s v="PREPAGADO"/>
    <s v="dbf8e48963fc4f162fe5fdf117a94083f02b1da5"/>
    <n v="61"/>
    <s v="STEPWAY"/>
    <n v="2017"/>
    <s v="NUEVO STEPWAY"/>
    <m/>
    <s v="NUEVO"/>
    <n v="84"/>
    <d v="2017-10-03T00:00:00"/>
    <d v="2024-03-10T00:00:00"/>
    <d v="2018-04-09T00:00:00"/>
    <n v="45720000"/>
    <n v="45720000"/>
    <n v="0"/>
    <n v="928147"/>
    <s v="2950d902c8b30585038c8f445df8ff3e2d2365ee"/>
    <n v="-1.3568814437906571E-2"/>
    <n v="1.2009447865714571"/>
    <n v="0.43971521498132249"/>
    <n v="0.30462597879398728"/>
    <n v="-0.96114136402222416"/>
    <x v="0"/>
    <n v="1"/>
    <x v="0"/>
  </r>
  <r>
    <s v="7f8c092ae09b9c3287a6d934848e658a855a8a91"/>
    <s v="3f841f1f719af60edb6b5abab9ccb66099014e23"/>
    <s v="PREPAGADO"/>
    <s v="d70c5ad6d9927086d188b2a0af85d533acdf3336"/>
    <n v="38"/>
    <s v="LOGAN"/>
    <n v="2021"/>
    <s v="NUEVO LOGAN PH2"/>
    <s v="2e892f86d188d01ec5691b7918003dc271108083"/>
    <s v="NUEVO"/>
    <n v="48"/>
    <d v="2020-10-19T00:00:00"/>
    <d v="2024-10-19T00:00:00"/>
    <d v="2021-09-03T00:00:00"/>
    <n v="40674750"/>
    <n v="15000000"/>
    <n v="25674750"/>
    <n v="442386"/>
    <s v="e930ed8a49045100853f6396856eaf443e98b2ef"/>
    <n v="0.53219503541673086"/>
    <n v="-1.3909818583584019"/>
    <n v="-0.97620122485192473"/>
    <n v="0.1202763772354352"/>
    <n v="1.7460343448427791"/>
    <x v="5"/>
    <n v="0.36877915660206884"/>
    <x v="1"/>
  </r>
  <r>
    <s v="2ebcf7b7ffaa0254b3525327997f4c622eadae2f"/>
    <s v="33183d75a77686bb98003d15f10fa4a5c3c96f8c"/>
    <s v="PREPAGADO"/>
    <s v="1dba5f65a4ace50946aaf5539428c8ec727712e3"/>
    <n v="60"/>
    <s v="KWID"/>
    <n v="2020"/>
    <s v="KWID"/>
    <s v="2e892f86d188d01ec5691b7918003dc271108083"/>
    <s v="NUEVO"/>
    <n v="84"/>
    <d v="2020-02-28T00:00:00"/>
    <d v="2027-02-28T00:00:00"/>
    <d v="2021-02-18T00:00:00"/>
    <n v="37070000"/>
    <n v="28070000"/>
    <n v="9000000"/>
    <n v="810169"/>
    <s v="002cf26c2c656a51db8195e4bd8bbcee3903d748"/>
    <n v="-0.83827863199602526"/>
    <n v="0.20402251479383299"/>
    <n v="0.24898836987965761"/>
    <n v="-0.9278012414337411"/>
    <n v="-0.96114136402222416"/>
    <x v="0"/>
    <n v="0.75721607769085519"/>
    <x v="2"/>
  </r>
  <r>
    <s v="a1b73930dd9eb887a77b98cd0c3ec927de8c9e9e"/>
    <s v="28431fc7fa084e3a630725c4687fbf83223f6204"/>
    <s v="PREPAGADO"/>
    <s v="d1c0dfc0ce53d56b757ad3c92ef31097fa0f2af3"/>
    <n v="50"/>
    <s v="LOGAN"/>
    <n v="2020"/>
    <s v="NUEVO LOGAN"/>
    <s v="2e892f86d188d01ec5691b7918003dc271108083"/>
    <s v="NUEVO"/>
    <n v="72"/>
    <d v="2019-05-12T00:00:00"/>
    <d v="2025-12-05T00:00:00"/>
    <d v="2020-12-23T00:00:00"/>
    <n v="47890000"/>
    <n v="23945000"/>
    <n v="23945000"/>
    <n v="588762"/>
    <s v="1d5416a29d73c5f6881c220822ee3df576447e02"/>
    <n v="0.26537715326557482"/>
    <n v="-0.85216124758390532"/>
    <n v="0.13042163490563341"/>
    <n v="1.3288870841721491E-2"/>
    <n v="1.7460343448427791"/>
    <x v="1"/>
    <n v="0.5"/>
    <x v="4"/>
  </r>
  <r>
    <s v="2cf1ce1cf11fb10303d91a89186723ecaef09f89"/>
    <s v="3c579c8b773e5bbe9351ce7aa6d0038d394c7a50"/>
    <s v="PREPAGADO"/>
    <s v="d42a0e1d5792a438fbe63c928d603c193394d0b9"/>
    <n v="236"/>
    <s v="DUSTER"/>
    <n v="2018"/>
    <s v="DUSTER"/>
    <m/>
    <s v="NUEVO"/>
    <n v="24"/>
    <d v="2017-02-11T00:00:00"/>
    <d v="2019-11-02T00:00:00"/>
    <d v="2018-05-24T00:00:00"/>
    <n v="51990000"/>
    <n v="22640000"/>
    <n v="29350000"/>
    <n v="1134766"/>
    <s v="7a6910423a8f37af5a7024bd938a17975b36dad2"/>
    <n v="1.138599313032995"/>
    <n v="-1.1171418494146901"/>
    <n v="-0.2648008150077798"/>
    <n v="-1.9055545491943039E-2"/>
    <n v="1.127251325673635"/>
    <x v="2"/>
    <n v="0.43546835929986538"/>
    <x v="4"/>
  </r>
  <r>
    <s v="ab63aa1f1dfb5b27bb7e2c77251978a7681a6d98"/>
    <s v="1b081488076b80c596aa549c74be5ce2a4941099"/>
    <s v="PREPAGADO"/>
    <s v="77a187d9631467b0be64469f0c5f8a6dea1b1f85"/>
    <n v="49"/>
    <s v="STEPWAY"/>
    <n v="2017"/>
    <s v="NUEVO STEPWAY"/>
    <m/>
    <s v="NUEVO"/>
    <n v="60"/>
    <d v="2016-12-19T00:00:00"/>
    <d v="2021-12-19T00:00:00"/>
    <d v="2021-04-05T00:00:00"/>
    <n v="47990000"/>
    <n v="33990000"/>
    <n v="14000000"/>
    <n v="809515"/>
    <s v="ec864d326046a09cd623dc375f247c93a8c47de2"/>
    <n v="0.8111410031202122"/>
    <n v="3.0500385749963909E-3"/>
    <n v="-0.18898086594945049"/>
    <n v="0.1098801568418498"/>
    <n v="0.1217289195237771"/>
    <x v="3"/>
    <n v="0.7082725567826631"/>
    <x v="2"/>
  </r>
  <r>
    <s v="a0b5678a37b07e21d356d756b7e4313289de34db"/>
    <s v="e9351dbf15a8f3650d7519cdd7ff45ee0f7c4906"/>
    <s v="PREPAGADO"/>
    <s v="2f1f55f7d5e4638dee5a1a64ea8954c3ffe4902c"/>
    <n v="60"/>
    <s v="DUSTER"/>
    <n v="2018"/>
    <s v="DUSTER"/>
    <m/>
    <s v="NUEVO"/>
    <n v="24"/>
    <d v="2017-12-20T00:00:00"/>
    <d v="2019-12-20T00:00:00"/>
    <d v="2018-04-16T00:00:00"/>
    <n v="62960000"/>
    <n v="18888000"/>
    <n v="44072000"/>
    <n v="925736"/>
    <s v="d7ba29214e26fca7c43eb9f199a80e049e060e7b"/>
    <n v="1.114343141928344"/>
    <n v="-1.6734036612460499"/>
    <n v="9.0899389914291959E-2"/>
    <n v="0.1133316236832409"/>
    <n v="1.7460343448427791"/>
    <x v="2"/>
    <n v="0.3"/>
    <x v="1"/>
  </r>
  <r>
    <s v="6852ebedd29c37cf73cb8e2076790ccaef7bf204"/>
    <s v="ec7b1d43eaecaa96358f6f4d70c6af39233a8384"/>
    <s v="PREPAGADO"/>
    <s v="d42a0e1d5792a438fbe63c928d603c193394d0b9"/>
    <n v="49"/>
    <s v="STEPWAY"/>
    <n v="2018"/>
    <s v="NUEVO STEPWAY"/>
    <m/>
    <s v="NUEVO"/>
    <n v="60"/>
    <d v="2017-12-28T00:00:00"/>
    <d v="2022-12-28T00:00:00"/>
    <d v="2021-01-27T00:00:00"/>
    <n v="42000000"/>
    <n v="22000000"/>
    <n v="20000000"/>
    <n v="584283"/>
    <s v="7b4b50deac96cf6fae5ed6534c753371dda3e07d"/>
    <n v="0.82326908867253745"/>
    <n v="-0.75439429357650711"/>
    <n v="0.52564408481904745"/>
    <n v="1.445629023410419"/>
    <n v="1.5913385900504931"/>
    <x v="3"/>
    <n v="0.52380952380952384"/>
    <x v="4"/>
  </r>
  <r>
    <s v="eccb912970f78e595c32bfc175de5215c61aebfa"/>
    <s v="64a3a1ec9407d35693c52bbcd6f656bc366e60c6"/>
    <s v="PREPAGADO"/>
    <s v="d89477618bebb4a017871417827f0d5ac2d4dfa9"/>
    <n v="236"/>
    <s v="CAPTUR"/>
    <n v="2020"/>
    <s v="CAPTUR"/>
    <s v="2e892f86d188d01ec5691b7918003dc271108083"/>
    <s v="NUEVO"/>
    <n v="72"/>
    <d v="2019-11-12T00:00:00"/>
    <d v="2025-12-11T00:00:00"/>
    <d v="2021-06-16T00:00:00"/>
    <n v="69027850"/>
    <n v="59027850"/>
    <n v="10000000"/>
    <n v="1537529"/>
    <s v="845d7831129ecd1188d7a91243ae341816e8b15a"/>
    <n v="-0.28038669658906262"/>
    <n v="0.60608168880573987"/>
    <n v="0.32803285986234038"/>
    <n v="7.4153376022441569E-2"/>
    <n v="-0.26501046745693763"/>
    <x v="1"/>
    <n v="0.85513093628151537"/>
    <x v="0"/>
  </r>
  <r>
    <s v="3246ffcb86cf18b1673de441566e88fcb2a833d6"/>
    <s v="554605f5fa892ded13355aa55a68fd017cb83adc"/>
    <s v="PREPAGADO"/>
    <s v="9093ac76cea84b8a63e1c16ccbb49c836fde8c4a"/>
    <n v="49"/>
    <s v="STEPWAY"/>
    <n v="2019"/>
    <s v="NUEVO STEPWAY"/>
    <m/>
    <s v="NUEVO"/>
    <n v="84"/>
    <d v="2018-11-30T00:00:00"/>
    <d v="2025-11-30T00:00:00"/>
    <d v="2019-12-27T00:00:00"/>
    <n v="45264000"/>
    <n v="30264000"/>
    <n v="15000000"/>
    <n v="621391"/>
    <s v="f00f1606f9686df6c4f674ed3907718435a75514"/>
    <n v="0.20473672550394839"/>
    <n v="-0.1598094778475265"/>
    <n v="-0.39379984176971838"/>
    <n v="0.6499210404935829"/>
    <n v="-0.65174985443765243"/>
    <x v="0"/>
    <n v="0.66861081654294807"/>
    <x v="2"/>
  </r>
  <r>
    <s v="6aa4ae10ac13b148273e34da8031ecd6b44714bd"/>
    <s v="14d411bfcf17680bd51d5ec53edf66b7ce3de60c"/>
    <s v="PREPAGADO"/>
    <s v="77a187d9631467b0be64469f0c5f8a6dea1b1f85"/>
    <n v="236"/>
    <s v="SANDERO"/>
    <n v="2017"/>
    <s v="NUEVO SANDERO"/>
    <m/>
    <s v="NUEVO"/>
    <n v="60"/>
    <d v="2016-12-19T00:00:00"/>
    <d v="2021-12-19T00:00:00"/>
    <d v="2017-11-30T00:00:00"/>
    <n v="37000000"/>
    <n v="35150000"/>
    <n v="1850000"/>
    <n v="848006"/>
    <s v="2f839d4e329b7e981fba6dfc05564c7eaa27d9f7"/>
    <n v="0.99306228640509131"/>
    <n v="0.99563418315592023"/>
    <n v="9.5341537057184178E-3"/>
    <n v="-0.40390681021974201"/>
    <n v="-0.57440197704150942"/>
    <x v="3"/>
    <n v="0.95"/>
    <x v="0"/>
  </r>
  <r>
    <s v="aa629539e3888c8e24330d7384caf5a89f635f7e"/>
    <s v="aa2a9c9d46b11758246dd5f6f00b6244efb1f783"/>
    <s v="PREPAGADO"/>
    <s v="c7ff1159400857bcfab6e099421b79f0c2fe188d"/>
    <n v="60"/>
    <s v="USADOS"/>
    <n v="2020"/>
    <s v="USADOS MM"/>
    <s v="2e892f86d188d01ec5691b7918003dc271108083"/>
    <s v="USADO"/>
    <n v="60"/>
    <d v="2020-08-31T00:00:00"/>
    <d v="2025-08-31T00:00:00"/>
    <d v="2021-11-19T00:00:00"/>
    <n v="34000000"/>
    <n v="24000000"/>
    <n v="10000000"/>
    <n v="652178"/>
    <s v="026f2dbff0f657cf8b51a37de1e13584f2ccb0a9"/>
    <n v="4.7071613323719813E-2"/>
    <n v="-6.7646452846384653E-3"/>
    <n v="1.1975222496718509"/>
    <n v="0.1079969351034082"/>
    <n v="-0.1103147126646518"/>
    <x v="3"/>
    <n v="0.70588235294117652"/>
    <x v="2"/>
  </r>
  <r>
    <s v="3366f0646719964514a4e4bc0d19af7e03d2aedb"/>
    <s v="35c111d664c6031479c077631b74555878a880aa"/>
    <s v="PREPAGADO"/>
    <s v="e796ad9f0cb48948949b06a98904d23b3fbe7f4b"/>
    <n v="38"/>
    <s v="SANDERO"/>
    <n v="2017"/>
    <s v="NUEVO SANDERO"/>
    <m/>
    <s v="NUEVO"/>
    <n v="84"/>
    <d v="2016-12-27T00:00:00"/>
    <d v="2023-12-27T00:00:00"/>
    <d v="2018-02-13T00:00:00"/>
    <n v="55490000"/>
    <n v="27745000"/>
    <n v="27745000"/>
    <n v="636806"/>
    <s v="b8301acfe4fdafeee70d932d10ac6a382433932b"/>
    <n v="0.77475674646323633"/>
    <n v="-0.85216124758390532"/>
    <n v="0.92086653473246149"/>
    <n v="-0.36407836316070391"/>
    <n v="1.281947080465921"/>
    <x v="0"/>
    <n v="0.5"/>
    <x v="4"/>
  </r>
  <r>
    <s v="796011defcf6c74d3eb5739518a4a3a4821a6a88"/>
    <s v="3fc971c8f45db556d1e08450c837380ae1d6d5cb"/>
    <s v="PREPAGADO"/>
    <s v="4ed602eda8bf7f8f674b77a7266776acb1f1dd2a"/>
    <n v="38"/>
    <s v="KWID"/>
    <n v="2020"/>
    <s v="KWID"/>
    <s v="2e892f86d188d01ec5691b7918003dc271108083"/>
    <s v="NUEVO"/>
    <n v="36"/>
    <d v="2019-10-25T00:00:00"/>
    <d v="2022-10-25T00:00:00"/>
    <d v="2021-02-17T00:00:00"/>
    <n v="36640000"/>
    <n v="32976000"/>
    <n v="3664000"/>
    <n v="1192286"/>
    <s v="ec864d326046a09cd623dc375f247c93a8c47de2"/>
    <n v="2.2815442219069261E-2"/>
    <n v="0.79032357974038436"/>
    <n v="-0.34273508560641047"/>
    <n v="3.5435478828899643E-2"/>
    <n v="-0.4197062222492236"/>
    <x v="4"/>
    <n v="0.9"/>
    <x v="0"/>
  </r>
  <r>
    <s v="6722c046dca75ddc0d10dff0214f7eda0d720d6c"/>
    <s v="869f094220383c86f007f53085e4c26a7a7254a4"/>
    <s v="PREPAGADO"/>
    <s v="306d0c4359793b998ee724d771a66f0fed3a6148"/>
    <n v="38"/>
    <s v="OROCH"/>
    <n v="2019"/>
    <s v="OROCH"/>
    <m/>
    <s v="NUEVO"/>
    <n v="84"/>
    <d v="2018-10-31T00:00:00"/>
    <d v="2025-10-31T00:00:00"/>
    <d v="2020-05-12T00:00:00"/>
    <n v="60145000"/>
    <n v="20145000"/>
    <n v="40000000"/>
    <n v="482778"/>
    <s v="a1a8973e91fb3dd53c50b0f77fca45b4a317437d"/>
    <n v="0.96880611530044081"/>
    <n v="-1.5299303108170039"/>
    <n v="0.32803285986234038"/>
    <n v="0.23767404397920491"/>
    <n v="-0.26501046745693763"/>
    <x v="0"/>
    <n v="0.33494056031257796"/>
    <x v="1"/>
  </r>
  <r>
    <s v="728517d6887ddc3fa2da2f21717d1162c88ad2af"/>
    <s v="49d223f5e02bad9732124102b2c502754e11bcf2"/>
    <s v="PREPAGADO"/>
    <s v="45d39635e54aa144f5d9a478fbeaa79690616197"/>
    <n v="220"/>
    <s v="CAPTUR"/>
    <n v="2018"/>
    <s v="CAPTUR"/>
    <m/>
    <s v="NUEVO"/>
    <n v="72"/>
    <d v="2017-06-13T00:00:00"/>
    <d v="2023-06-13T00:00:00"/>
    <d v="2020-06-12T00:00:00"/>
    <n v="78990000"/>
    <n v="43295000"/>
    <n v="35695000"/>
    <n v="1058167"/>
    <s v="46988c6aa53599cc5082a1e334243b503236fb2c"/>
    <n v="1.0537027141667179"/>
    <n v="-0.65462224442425532"/>
    <n v="0.92086653473246149"/>
    <n v="2.6427457198760651"/>
    <n v="0.50846830650449182"/>
    <x v="1"/>
    <n v="0.54810735536143818"/>
    <x v="4"/>
  </r>
  <r>
    <s v="43ba5591a1f4e258f050b2e00e8e6ed6115403b9"/>
    <s v="dd1df3cd60c92a3cd83b3bbc797890ac1ed08b24"/>
    <s v="PREPAGADO"/>
    <s v="6effd9726a01d97fb90ac9a7f16ca5cd0d2646e1"/>
    <n v="38"/>
    <s v="DUSTER"/>
    <n v="2017"/>
    <s v="DUSTER"/>
    <m/>
    <s v="NUEVO"/>
    <n v="84"/>
    <d v="2017-10-05T00:00:00"/>
    <d v="2024-05-10T00:00:00"/>
    <d v="2020-03-25T00:00:00"/>
    <n v="59672200"/>
    <n v="33672200"/>
    <n v="26000000"/>
    <n v="683607"/>
    <s v="c3526f071683c463fb194b75b8f6200605fa54f5"/>
    <n v="0.95667802974811544"/>
    <n v="-0.58818840737947586"/>
    <n v="0.44039104537067508"/>
    <n v="0.43249057802005852"/>
    <n v="-0.49705409964536651"/>
    <x v="0"/>
    <n v="0.56428621703238691"/>
    <x v="4"/>
  </r>
  <r>
    <s v="a07e6b0795b4bacf659f47dd685fa9faefce1534"/>
    <s v="8a4dcfa1324af745fbe656ff794b7e7da285ca0b"/>
    <s v="PREPAGADO"/>
    <s v="a7dd55b98ce047d2fdb9afbcfc3cfad027700d30"/>
    <n v="7"/>
    <s v="DUSTER"/>
    <n v="2021"/>
    <s v="DUSTER"/>
    <s v="2e892f86d188d01ec5691b7918003dc271108083"/>
    <s v="NUEVO"/>
    <n v="72"/>
    <d v="2020-12-16T00:00:00"/>
    <d v="2026-12-16T00:00:00"/>
    <d v="2021-12-07T00:00:00"/>
    <n v="58900000"/>
    <n v="29450000"/>
    <n v="29450000"/>
    <n v="755430"/>
    <s v="1c558dfc6f0472177b87e79208ac77419205cbeb"/>
    <n v="-0.46230797987394179"/>
    <n v="-0.85216124758390532"/>
    <n v="0.24898836987965761"/>
    <n v="-0.46497709571026707"/>
    <n v="-0.4197062222492236"/>
    <x v="1"/>
    <n v="0.5"/>
    <x v="4"/>
  </r>
  <r>
    <s v="bb2b1b85fed9c71bd0f0dfd49ea2dd6b9b47c3a8"/>
    <s v="c1d6d54c587d961616a96c8ed3f5dd7123031100"/>
    <s v="PREPAGADO"/>
    <s v="90f3ed21afbd1514cece0bc94d47ac33fb6fefb4"/>
    <n v="87"/>
    <s v="KOLEOS"/>
    <n v="2019"/>
    <s v="KOLEOS"/>
    <s v="2e892f86d188d01ec5691b7918003dc271108083"/>
    <s v="NUEVO"/>
    <n v="72"/>
    <d v="2019-04-29T00:00:00"/>
    <d v="2025-04-29T00:00:00"/>
    <d v="2020-04-22T00:00:00"/>
    <n v="109536000"/>
    <n v="56730663"/>
    <n v="52805337"/>
    <n v="1356602"/>
    <s v="bcea55f18d716a78cffe6d51a537622fc3feb487"/>
    <n v="1.502441879602753"/>
    <n v="-0.77858625400529269"/>
    <n v="-6.7189590051072792E-2"/>
    <n v="0.84204218437971612"/>
    <n v="-0.1103147126646518"/>
    <x v="1"/>
    <n v="0.51791797217353197"/>
    <x v="4"/>
  </r>
  <r>
    <s v="e910f0b358373315fc85f175e3e761f45bf30468"/>
    <s v="4e7862c7b6f685b0febca621c604d01cd8e1b19f"/>
    <s v="PREPAGADO"/>
    <s v="8755282562f500d9f6dcb85211a47e8d88e90dcb"/>
    <n v="60"/>
    <s v="LOGAN"/>
    <n v="2020"/>
    <s v="NUEVO LOGAN"/>
    <s v="2e892f86d188d01ec5691b7918003dc271108083"/>
    <s v="NUEVO"/>
    <n v="84"/>
    <d v="2019-06-14T00:00:00"/>
    <d v="2026-06-14T00:00:00"/>
    <d v="2020-06-11T00:00:00"/>
    <n v="39070000"/>
    <n v="40266000"/>
    <n v="0"/>
    <n v="891174"/>
    <s v="026f2dbff0f657cf8b51a37de1e13584f2ccb0a9"/>
    <n v="0.79901291756788695"/>
    <n v="1.3266430111350509"/>
    <n v="0.56516632981038883"/>
    <n v="0.16437443381920219"/>
    <n v="-1.0384892414183671"/>
    <x v="0"/>
    <n v="1.0306117225492706"/>
    <x v="0"/>
  </r>
  <r>
    <s v="613b75e7a1c652cac19a209cb00ef28bcabe9c37"/>
    <s v="1fccfb170344a63b02e58cb0af5a663b3005bf92"/>
    <s v="PREPAGADO"/>
    <s v="1e37c6928f415c93f35587957257b25f2220204d"/>
    <n v="60"/>
    <s v="SANDERO"/>
    <n v="2020"/>
    <s v="NUEVO SANDERO"/>
    <s v="2e892f86d188d01ec5691b7918003dc271108083"/>
    <s v="NUEVO"/>
    <n v="84"/>
    <d v="2019-07-05T00:00:00"/>
    <d v="2026-05-07T00:00:00"/>
    <d v="2020-06-03T00:00:00"/>
    <n v="33990000"/>
    <n v="25990000"/>
    <n v="8000000"/>
    <n v="668289"/>
    <s v="6019fe68bce0ec80749a2a513966e9cdf050114d"/>
    <n v="1.441801451841126"/>
    <n v="0.2344929905583413"/>
    <n v="1.185489993161002E-2"/>
    <n v="-0.42540886117201471"/>
    <n v="0.27642467431606299"/>
    <x v="0"/>
    <n v="0.76463665784054136"/>
    <x v="2"/>
  </r>
  <r>
    <s v="5c3d9e8171b651332cd70cc29da79fa907f4e38a"/>
    <s v="cd31bec53ed64fc3a46b0e1567f026c3d48a1c39"/>
    <s v="PREPAGADO"/>
    <s v="669a1c4d7a35437f4ec52d67ea00f7d8d2e18399"/>
    <n v="49"/>
    <s v="LOGAN"/>
    <n v="2020"/>
    <s v="NUEVO LOGAN PH2"/>
    <s v="2e892f86d188d01ec5691b7918003dc271108083"/>
    <s v="NUEVO"/>
    <n v="24"/>
    <d v="2019-12-19T00:00:00"/>
    <d v="2021-12-19T00:00:00"/>
    <d v="2021-09-28T00:00:00"/>
    <n v="52990000"/>
    <n v="8100000"/>
    <n v="44890000"/>
    <n v="400546"/>
    <s v="809929aa942e2a9bc9a8483e7177795e32bedd95"/>
    <n v="-0.36528329545533961"/>
    <n v="-2.277595687979749"/>
    <n v="-0.73906775490387622"/>
    <n v="0.3075952061174248"/>
    <n v="0.43112042910834891"/>
    <x v="2"/>
    <n v="0.2"/>
    <x v="3"/>
  </r>
  <r>
    <s v="4d7d4ddd076265919d3f1d63699f53d52017d6c7"/>
    <s v="adff6ee63b3bbc4a36fa57e7311a28959fa04622"/>
    <s v="PREPAGADO"/>
    <s v="c1e30395230ab6747c4b28fe4256aa099225b503"/>
    <n v="62"/>
    <s v="LOGAN"/>
    <n v="2018"/>
    <s v="NUEVO LOGAN"/>
    <m/>
    <s v="NUEVO"/>
    <n v="84"/>
    <d v="2017-09-02T00:00:00"/>
    <d v="2024-02-09T00:00:00"/>
    <d v="2017-06-16T00:00:00"/>
    <n v="46160000"/>
    <n v="41544000"/>
    <n v="4616000"/>
    <n v="889096"/>
    <s v="10b38286d0ce07306e01a8d181c6bb54393382de"/>
    <n v="-8.633732775185822E-2"/>
    <n v="0.79032357974038436"/>
    <n v="1.078955514697826"/>
    <n v="-0.32990555558404921"/>
    <n v="-1.270532873606796"/>
    <x v="0"/>
    <n v="0.9"/>
    <x v="0"/>
  </r>
  <r>
    <s v="ba0264d896724d7bc36d0425f14b08bd45c09d77"/>
    <s v="1747237ef3b4ba1a2662dd7c8026742adb2e88c4"/>
    <s v="PREPAGADO"/>
    <s v="92ba5b2c37a9d79b3e89744c419ecce6c8ca7bb6"/>
    <n v="15"/>
    <s v="DUSTER"/>
    <n v="2019"/>
    <s v="DUSTER Servicio PÃºblico"/>
    <s v="2e892f86d188d01ec5691b7918003dc271108083"/>
    <s v="NUEVO"/>
    <n v="36"/>
    <d v="2019-01-25T00:00:00"/>
    <d v="2022-01-25T00:00:00"/>
    <d v="2021-06-01T00:00:00"/>
    <n v="44590000"/>
    <n v="40131000"/>
    <n v="4459000"/>
    <n v="1235405"/>
    <s v="49e3e3431e014d9c5502f38bae86dc4337782419"/>
    <m/>
    <n v="0.79032357974038436"/>
    <n v="-3.015648267240068"/>
    <m/>
    <m/>
    <x v="4"/>
    <n v="0.9"/>
    <x v="0"/>
  </r>
  <r>
    <s v="0124fe91f3cdd7edab0ccaee440c7b4457ffa228"/>
    <s v="03f6ed7b14308b2ed839f6a8d9fb1df41213187c"/>
    <s v="PREPAGADO"/>
    <s v="d42a0e1d5792a438fbe63c928d603c193394d0b9"/>
    <n v="220"/>
    <s v="SANDERO"/>
    <n v="2018"/>
    <s v="NUEVO SANDERO"/>
    <m/>
    <s v="NUEVO"/>
    <n v="60"/>
    <d v="2017-11-28T00:00:00"/>
    <d v="2022-11-28T00:00:00"/>
    <d v="2017-12-26T00:00:00"/>
    <n v="38870000"/>
    <n v="12000000"/>
    <n v="26870000"/>
    <n v="319457"/>
    <s v="d5e3c217d8ea2998bad4e657513b99b45ba38544"/>
    <n v="0.99306228640509131"/>
    <n v="-1.6375918297266949"/>
    <n v="0.56516632981038883"/>
    <n v="-0.83139880865341775"/>
    <n v="-1.270532873606796"/>
    <x v="3"/>
    <n v="0.30872137895549268"/>
    <x v="1"/>
  </r>
  <r>
    <s v="c68d5156e75f86a5843845302857904fd8b9f623"/>
    <s v="c9dfd489f10b78e412c6a9d7a6068c21c4aae5fd"/>
    <s v="PREPAGADO"/>
    <s v="1cfc8f77eeb90420e06185d48b9a2c6de9a1780f"/>
    <n v="50"/>
    <s v="SANDERO"/>
    <n v="2019"/>
    <s v="NUEVO SANDERO"/>
    <m/>
    <s v="NUEVO"/>
    <n v="84"/>
    <d v="2018-09-11T00:00:00"/>
    <d v="2025-11-09T00:00:00"/>
    <d v="2021-08-03T00:00:00"/>
    <n v="32630000"/>
    <n v="16315000"/>
    <n v="16315000"/>
    <n v="369851"/>
    <s v="b31b732fd5eab4046e568197030df61340c026fe"/>
    <n v="0.62921971983533309"/>
    <n v="-0.85216124758390532"/>
    <n v="0.52564408481904745"/>
    <n v="8.3581765152492368E-2"/>
    <n v="-3.2966835268508812E-2"/>
    <x v="0"/>
    <n v="0.5"/>
    <x v="4"/>
  </r>
  <r>
    <s v="b5c3a6d4d00ad406a89f211fa547acb6c39a550e"/>
    <s v="07080d4b3bc9b3ba45083305401f6e269c141194"/>
    <s v="PREPAGADO"/>
    <s v="bdfc2c4e5213ca32db6b95c9f855416362d14198"/>
    <n v="74"/>
    <s v="SANDERO"/>
    <n v="2019"/>
    <s v="NUEVO SANDERO"/>
    <m/>
    <s v="NUEVO"/>
    <n v="84"/>
    <d v="2018-08-27T00:00:00"/>
    <d v="2025-08-27T00:00:00"/>
    <d v="2021-03-04T00:00:00"/>
    <n v="33230000"/>
    <n v="25747889"/>
    <n v="7482111"/>
    <n v="502087"/>
    <s v="dc07912f5d15c97d02d6d510bd9579fe85bc5dde"/>
    <n v="-1.189993113013458"/>
    <n v="0.27638461550192861"/>
    <n v="-1.1625727185555439"/>
    <n v="-0.40390681021974201"/>
    <n v="-1.425228628399082"/>
    <x v="0"/>
    <n v="0.77483866987661754"/>
    <x v="2"/>
  </r>
  <r>
    <s v="0035ced8922cb73882e7c35219fd73c8a4aa25c4"/>
    <s v="6930cfb6c1622c5d631cf3ca75a757a281c33e2c"/>
    <s v="PREPAGADO"/>
    <s v="dffd96c11c969ac5ad7b4642a6899796201826a7"/>
    <n v="60"/>
    <s v="USADOS"/>
    <n v="2012"/>
    <s v="USADOS MM"/>
    <m/>
    <s v="USADO"/>
    <n v="60"/>
    <d v="2018-12-21T00:00:00"/>
    <d v="2023-12-21T00:00:00"/>
    <d v="2020-12-01T00:00:00"/>
    <n v="26000000"/>
    <n v="15000000"/>
    <n v="11000000"/>
    <n v="391795"/>
    <s v="002cf26c2c656a51db8195e4bd8bbcee3903d748"/>
    <n v="-1.1172245996995069"/>
    <n v="-0.53629878079077298"/>
    <n v="0.24898836987965761"/>
    <n v="-1.33115532378336E-2"/>
    <n v="-0.88379348662608126"/>
    <x v="3"/>
    <n v="0.57692307692307687"/>
    <x v="4"/>
  </r>
  <r>
    <s v="66462de733190c2da87dfcc5d2b6b9b166db083c"/>
    <s v="2f7dc48b82b19d30ea9edf3908acb48b41701181"/>
    <s v="PREPAGADO"/>
    <s v="77a187d9631467b0be64469f0c5f8a6dea1b1f85"/>
    <n v="76"/>
    <s v="SANDERO"/>
    <n v="2017"/>
    <s v="NUEVO SANDERO"/>
    <m/>
    <s v="NUEVO"/>
    <n v="24"/>
    <d v="2016-11-23T00:00:00"/>
    <d v="2018-11-23T00:00:00"/>
    <d v="2017-11-07T00:00:00"/>
    <n v="37240000"/>
    <n v="12240000"/>
    <n v="25000000"/>
    <n v="543415"/>
    <s v="2cd1984091944d70e74ea43ee5d47bad1b59be40"/>
    <n v="0.56857929207370672"/>
    <n v="-1.5556422625093189"/>
    <n v="-4.4146365390986242"/>
    <n v="-0.42382103374926111"/>
    <n v="-0.34235834485308059"/>
    <x v="2"/>
    <n v="0.32867883995703545"/>
    <x v="1"/>
  </r>
  <r>
    <s v="46663bca5140f5e6ac4ff88f6deb08aa6120ec16"/>
    <s v="845fc0799ce21b577afbb6123a385ad53ff9c53a"/>
    <s v="PREPAGADO"/>
    <s v="4ed602eda8bf7f8f674b77a7266776acb1f1dd2a"/>
    <n v="236"/>
    <s v="KWID"/>
    <n v="2020"/>
    <s v="KWID"/>
    <s v="2e892f86d188d01ec5691b7918003dc271108083"/>
    <s v="NUEVO"/>
    <n v="60"/>
    <d v="2019-09-07T00:00:00"/>
    <d v="2024-07-09T00:00:00"/>
    <d v="2021-09-07T00:00:00"/>
    <n v="35490000"/>
    <n v="31890000"/>
    <n v="3600000"/>
    <n v="907965"/>
    <s v="b522c57b2ad5bc12ca374e891604193e50995d23"/>
    <n v="1.284136339660898"/>
    <n v="0.78442285233875453"/>
    <n v="0.48424176663346802"/>
    <n v="1.7492923885151921"/>
    <n v="-0.72909773183379534"/>
    <x v="3"/>
    <n v="0.89856297548605246"/>
    <x v="0"/>
  </r>
  <r>
    <s v="c0fb8ed033251d6b3e038a715572ee111115b0f4"/>
    <s v="f5d9334b1ad2e440332abec2baffd63beb96a068"/>
    <s v="PREPAGADO"/>
    <s v="30c7c4d76d30bc37a7d13b4c95a2ac93f65f85d1"/>
    <n v="49"/>
    <s v="SANDERO"/>
    <n v="2018"/>
    <s v="NUEVO SANDERO"/>
    <m/>
    <s v="NUEVO"/>
    <n v="84"/>
    <d v="2017-08-25T00:00:00"/>
    <d v="2024-08-25T00:00:00"/>
    <d v="2020-03-19T00:00:00"/>
    <n v="31990000"/>
    <n v="30390500"/>
    <n v="1599500"/>
    <n v="691218"/>
    <s v="44b2f4676298044cd44793ce40e6eac1d18ef4db"/>
    <n v="1.126471227480669"/>
    <n v="0.99563418315592023"/>
    <n v="0.92086653473246149"/>
    <n v="-0.60719784208358241"/>
    <n v="-0.80644560922993824"/>
    <x v="0"/>
    <n v="0.95"/>
    <x v="0"/>
  </r>
  <r>
    <s v="9b8c5fa025442a811c83c36b1a7fdf60aee3c26a"/>
    <s v="5ff995c35abc833a1f64103128035734e8eb74ed"/>
    <s v="PREPAGADO"/>
    <s v="93758adf11c46efe844e91612cf2940e4197d07c"/>
    <n v="49"/>
    <s v="SANDERO"/>
    <n v="2020"/>
    <s v="NUEVO SANDERO"/>
    <s v="2e892f86d188d01ec5691b7918003dc271108083"/>
    <s v="NUEVO"/>
    <n v="84"/>
    <d v="2019-06-09T00:00:00"/>
    <d v="2026-09-06T00:00:00"/>
    <d v="2021-02-18T00:00:00"/>
    <n v="35390000"/>
    <n v="29990000"/>
    <n v="5400000"/>
    <n v="648863"/>
    <s v="f00f1606f9686df6c4f674ed3907718435a75514"/>
    <n v="0.33814566657952638"/>
    <n v="0.57439646306544068"/>
    <n v="0.2724290529062674"/>
    <n v="-0.53457332410123026"/>
    <n v="1.281947080465921"/>
    <x v="0"/>
    <n v="0.84741452387680138"/>
    <x v="0"/>
  </r>
  <r>
    <s v="0a1071148d58a38dd248e6c95aca38c68283b4c6"/>
    <s v="d0c909c8bfb0608ce2fa8ad644751e552e2bae71"/>
    <s v="PREPAGADO"/>
    <s v="1dba5f65a4ace50946aaf5539428c8ec727712e3"/>
    <n v="38"/>
    <s v="KWID"/>
    <n v="2020"/>
    <s v="KWID"/>
    <s v="2e892f86d188d01ec5691b7918003dc271108083"/>
    <s v="NUEVO"/>
    <n v="84"/>
    <d v="2019-04-12T00:00:00"/>
    <d v="2026-12-04T00:00:00"/>
    <d v="2021-07-07T00:00:00"/>
    <n v="36640000"/>
    <n v="36640000"/>
    <n v="0"/>
    <n v="743525"/>
    <s v="d2d2bc23d15981022aec65b1ffb2993f93c8d625"/>
    <n v="0.2168648110562737"/>
    <n v="1.2009447865714571"/>
    <n v="0.43503163133862399"/>
    <n v="1.1918863019457191"/>
    <n v="1.668686467446636"/>
    <x v="0"/>
    <n v="1"/>
    <x v="0"/>
  </r>
  <r>
    <s v="155cd8e92120d11c00b5f96426a2318d86b54519"/>
    <s v="d804d98936b0f8ef2e565facb62d50c0a1fbca85"/>
    <s v="PREPAGADO"/>
    <s v="18bbc9d5148ddc8fe82a5349af96af02da4dca61"/>
    <n v="50"/>
    <s v="KWID"/>
    <n v="2021"/>
    <s v="KWID"/>
    <s v="2e892f86d188d01ec5691b7918003dc271108083"/>
    <s v="NUEVO"/>
    <n v="72"/>
    <d v="2020-07-17T00:00:00"/>
    <d v="2026-07-17T00:00:00"/>
    <d v="2021-06-02T00:00:00"/>
    <n v="39390000"/>
    <n v="19390000"/>
    <n v="20000000"/>
    <n v="501256"/>
    <s v="319e579c70e3483e0fa5b80f989d90df7251e231"/>
    <n v="0.1804805543992978"/>
    <n v="-0.88395598434030975"/>
    <n v="0.4070773498450232"/>
    <n v="0.33955753488230289"/>
    <n v="-3.2966835268508812E-2"/>
    <x v="1"/>
    <n v="0.49225691799949228"/>
    <x v="4"/>
  </r>
  <r>
    <s v="de1e513b2d94f94fa58f3a771d50bc7cdbf51169"/>
    <s v="87fe04cca87977f9671fa724078ac72433b004ae"/>
    <s v="PREPAGADO"/>
    <s v="a7dd55b98ce047d2fdb9afbcfc3cfad027700d30"/>
    <n v="50"/>
    <s v="DUSTER"/>
    <n v="2021"/>
    <s v="DUSTER"/>
    <s v="2e892f86d188d01ec5691b7918003dc271108083"/>
    <s v="NUEVO"/>
    <n v="72"/>
    <d v="2020-01-06T00:00:00"/>
    <d v="2026-06-01T00:00:00"/>
    <d v="2021-05-24T00:00:00"/>
    <n v="65900000"/>
    <n v="32950000"/>
    <n v="32950000"/>
    <n v="876130"/>
    <s v="1d5416a29d73c5f6881c220822ee3df576447e02"/>
    <n v="0.20473672550394839"/>
    <n v="-0.85216124758390532"/>
    <n v="-0.18575632502509701"/>
    <n v="9.5856560632362434E-2"/>
    <n v="1.0499034482774929"/>
    <x v="1"/>
    <n v="0.5"/>
    <x v="4"/>
  </r>
  <r>
    <s v="fed69682dbdc988a9b8a920e1f6f5e9f5c7d8b7e"/>
    <s v="e4c8b522a3cd70074de2a081881cfee9f757fc58"/>
    <s v="PREPAGADO"/>
    <s v="18bbc9d5148ddc8fe82a5349af96af02da4dca61"/>
    <n v="50"/>
    <s v="SANDERO"/>
    <n v="2021"/>
    <s v="NUEVO SANDERO PH2"/>
    <s v="2e892f86d188d01ec5691b7918003dc271108083"/>
    <s v="NUEVO"/>
    <n v="72"/>
    <d v="2020-07-31T00:00:00"/>
    <d v="2026-07-31T00:00:00"/>
    <d v="2021-07-16T00:00:00"/>
    <n v="51390000"/>
    <n v="27390000"/>
    <n v="24000000"/>
    <n v="699354"/>
    <s v="1d5416a29d73c5f6881c220822ee3df576447e02"/>
    <n v="0.43517035099812862"/>
    <n v="-0.7167257648871419"/>
    <n v="0.2094661248883162"/>
    <n v="-3.8040704113064872E-2"/>
    <n v="0.1217289195237771"/>
    <x v="1"/>
    <n v="0.53298307063631056"/>
    <x v="4"/>
  </r>
  <r>
    <s v="93446fd21abe0ac4a915dc962078df86107dfba4"/>
    <s v="b6684f253f9bf436d5a26e3bfa1332f1b4725cf9"/>
    <s v="PREPAGADO"/>
    <s v="30c7c4d76d30bc37a7d13b4c95a2ac93f65f85d1"/>
    <n v="220"/>
    <s v="SANDERO"/>
    <n v="2018"/>
    <s v="NUEVO SANDERO"/>
    <m/>
    <s v="NUEVO"/>
    <n v="72"/>
    <d v="2017-10-23T00:00:00"/>
    <d v="2023-10-23T00:00:00"/>
    <d v="2021-03-23T00:00:00"/>
    <n v="31905000"/>
    <n v="21905000"/>
    <n v="10000000"/>
    <n v="522389"/>
    <s v="46988c6aa53599cc5082a1e334243b503236fb2c"/>
    <n v="0.8353971742248627"/>
    <n v="-8.6067301913333658E-2"/>
    <n v="0.48612183982770601"/>
    <n v="0.4262544389217896"/>
    <n v="1.127251325673635"/>
    <x v="1"/>
    <n v="0.68656950321266264"/>
    <x v="2"/>
  </r>
  <r>
    <s v="0a248b0a103820c6f18c911126838eceff10849f"/>
    <s v="e4e6eaef285ecb14382f3f5a1946dbea344b6fcc"/>
    <s v="PREPAGADO"/>
    <s v="ac4cf0c7abcdae09914607ba0408545023141170"/>
    <n v="48"/>
    <s v="KWID"/>
    <n v="2021"/>
    <s v="KWID"/>
    <s v="2e892f86d188d01ec5691b7918003dc271108083"/>
    <s v="NUEVO"/>
    <n v="84"/>
    <d v="2020-12-23T00:00:00"/>
    <d v="2027-12-23T00:00:00"/>
    <d v="2021-03-15T00:00:00"/>
    <n v="41190000"/>
    <n v="6190000"/>
    <n v="35000000"/>
    <n v="121925"/>
    <s v="1aba83a2bcdc0ee0ade96b67732e7d9804307f8e"/>
    <n v="-0.17123392661813511"/>
    <n v="-2.2881890418061919"/>
    <n v="-0.62050101992985252"/>
    <n v="-0.70474434700567656"/>
    <n v="2.0554258544273512"/>
    <x v="0"/>
    <n v="0.2"/>
    <x v="3"/>
  </r>
  <r>
    <s v="4feab3911a236c7be5d6accd9a785c343327e12e"/>
    <s v="d28dbb559ee45b9e24f8e3ca3db730f1ae7ff525"/>
    <s v="PREPAGADO"/>
    <s v="2f1f55f7d5e4638dee5a1a64ea8954c3ffe4902c"/>
    <n v="59"/>
    <s v="CAPTUR"/>
    <n v="2018"/>
    <s v="CAPTUR"/>
    <m/>
    <s v="NUEVO"/>
    <n v="72"/>
    <d v="2017-12-26T00:00:00"/>
    <d v="2023-12-26T00:00:00"/>
    <d v="2018-12-19T00:00:00"/>
    <n v="73330000"/>
    <n v="42830000"/>
    <n v="30500000"/>
    <n v="977374"/>
    <s v="f63667f7e267acb03c87c3e26f4d130769528873"/>
    <n v="0.95667802974811544"/>
    <n v="-0.50694377313776318"/>
    <n v="0.84182204474977862"/>
    <n v="0.80859956499914376"/>
    <n v="1.5139907126543499"/>
    <x v="1"/>
    <n v="0.58407200327287601"/>
    <x v="4"/>
  </r>
  <r>
    <s v="b62cb7f47fd00921a88648cccca7fbb7b0085993"/>
    <s v="f68e11832ec4cae7807d8888686d6df0714e9929"/>
    <s v="PREPAGADO"/>
    <s v="2c291cdaeb38d6418bab565813b1628137fa515b"/>
    <n v="49"/>
    <s v="LOGAN"/>
    <n v="2018"/>
    <s v="NUEVO LOGAN"/>
    <m/>
    <s v="NUEVO"/>
    <n v="84"/>
    <d v="2017-04-10T00:00:00"/>
    <d v="2024-10-04T00:00:00"/>
    <d v="2021-07-26T00:00:00"/>
    <n v="33800000"/>
    <n v="30420000"/>
    <n v="3380000"/>
    <n v="667943"/>
    <s v="7b4b50deac96cf6fae5ed6534c753371dda3e07d"/>
    <n v="-0.26825861103673743"/>
    <n v="0.79032357974038436"/>
    <n v="1.395133474628558"/>
    <n v="-0.62893753610330738"/>
    <n v="-0.88379348662608126"/>
    <x v="0"/>
    <n v="0.9"/>
    <x v="0"/>
  </r>
  <r>
    <s v="ea43b1d55c0d2f9661353d5107761174f142e0e2"/>
    <s v="a63bd1ee370a4f1b8fe06f9de3656ede5ac4c030"/>
    <s v="PREPAGADO"/>
    <s v="436c54f5b94298880918c6dd867e76b0c1e55269"/>
    <n v="246"/>
    <s v="SANDERO"/>
    <n v="2017"/>
    <s v="NUEVO SANDERO"/>
    <m/>
    <s v="NUEVO"/>
    <n v="84"/>
    <d v="2016-12-28T00:00:00"/>
    <d v="2023-12-28T00:00:00"/>
    <d v="2018-09-13T00:00:00"/>
    <n v="33990000"/>
    <n v="29990000"/>
    <n v="4000000"/>
    <n v="601435"/>
    <s v="f1460623c17c08451d00fb38742b8e09eea4ea70"/>
    <n v="1.3205205963178741"/>
    <n v="0.71771888856489874"/>
    <n v="0.29413071763101262"/>
    <n v="-0.2145225444540157"/>
    <n v="-0.49705409964536651"/>
    <x v="0"/>
    <n v="0.88231832892027062"/>
    <x v="0"/>
  </r>
  <r>
    <s v="a5b1bf610d97080dd396adb84ed2ecea80ec5ede"/>
    <s v="d6ca2652092a67eafe22e24994b3e07f074f357e"/>
    <s v="PREPAGADO"/>
    <s v="8b46e8e65194fd089878f85f072572a8f6ee1c10"/>
    <n v="15"/>
    <s v="CAPTUR"/>
    <n v="2019"/>
    <s v="CAPTUR"/>
    <m/>
    <s v="NUEVO"/>
    <n v="60"/>
    <d v="2018-08-13T00:00:00"/>
    <d v="2023-08-13T00:00:00"/>
    <d v="2018-11-07T00:00:00"/>
    <n v="75100000"/>
    <n v="37000000"/>
    <n v="38100000"/>
    <n v="964124"/>
    <s v="b2b72db1a076aa89f7bd2aa8870447ac40315a98"/>
    <n v="1.284136339660898"/>
    <n v="-0.88223337325062845"/>
    <n v="0.2094661248883162"/>
    <n v="0.52586604882389498"/>
    <n v="-0.96114136402222416"/>
    <x v="3"/>
    <n v="0.49267643142476697"/>
    <x v="4"/>
  </r>
  <r>
    <s v="a05d3b9cad719315c9e34b515f1b7d81d87f1fed"/>
    <s v="4028544e3752ddcbc5b5fa2f6da2cfe4997ce25b"/>
    <s v="PREPAGADO"/>
    <s v="587afef1ffcd6afe7dcd130ec5f7db00a8eea346"/>
    <n v="1406773"/>
    <s v="USADOS"/>
    <n v="2017"/>
    <s v="USADOS MM"/>
    <m/>
    <s v="NUEVO"/>
    <n v="72"/>
    <d v="2020-03-12T00:00:00"/>
    <d v="2026-12-03T00:00:00"/>
    <d v="2021-06-17T00:00:00"/>
    <n v="27000000"/>
    <n v="27000000"/>
    <n v="0"/>
    <n v="657536"/>
    <s v="989d6c980acc6eb365b5c3cc39b81f5cbb4c4020"/>
    <n v="-1.202121198565784"/>
    <n v="1.2009447865714571"/>
    <n v="9.0899389914291959E-2"/>
    <n v="-0.70925823767236751"/>
    <n v="-1.5799243831913681"/>
    <x v="1"/>
    <n v="1"/>
    <x v="0"/>
  </r>
  <r>
    <s v="0df691aa601c49be8f206bd74bd2133fb507c9ff"/>
    <s v="5ee4963c87690a6095af3c4dc85220bee8e80b85"/>
    <s v="PREPAGADO"/>
    <s v="63fe1f6df9e5920e9224494a3d33f898aebb361d"/>
    <n v="59"/>
    <s v="LOGAN"/>
    <n v="2019"/>
    <s v="NUEVO LOGAN"/>
    <m/>
    <s v="NUEVO"/>
    <n v="60"/>
    <d v="2018-11-23T00:00:00"/>
    <d v="2023-11-23T00:00:00"/>
    <d v="2020-06-10T00:00:00"/>
    <n v="42510000"/>
    <n v="26210000"/>
    <n v="16300000"/>
    <n v="624740"/>
    <s v="db655f8e1559060a272843c09fa8b5e63f6f3304"/>
    <n v="1.235623997451597"/>
    <n v="-0.37353784606709428"/>
    <n v="-0.1762927234619209"/>
    <n v="-0.390531753889866"/>
    <n v="1.823382222238922"/>
    <x v="3"/>
    <n v="0.6165608092213597"/>
    <x v="2"/>
  </r>
  <r>
    <s v="d2e5a35d8b9f7a17874ce83401c9131eb79b5ab1"/>
    <s v="1e37e6087fb42abb402db462689f2de01d0175ca"/>
    <s v="PREPAGADO"/>
    <s v="1dba5f65a4ace50946aaf5539428c8ec727712e3"/>
    <n v="48"/>
    <s v="KWID"/>
    <n v="2020"/>
    <s v="KWID"/>
    <s v="2e892f86d188d01ec5691b7918003dc271108083"/>
    <s v="NUEVO"/>
    <n v="84"/>
    <d v="2020-01-31T00:00:00"/>
    <d v="2027-01-31T00:00:00"/>
    <d v="2021-12-14T00:00:00"/>
    <n v="37000000"/>
    <n v="37000000"/>
    <n v="0"/>
    <n v="902016"/>
    <s v="cafe2aba4c008cb02fee6101be7ab38b6a34f37b"/>
    <n v="-1.420426738507639"/>
    <n v="1.2009447865714571"/>
    <n v="0.92086653473246149"/>
    <n v="-3.886150202620655E-2"/>
    <n v="0.43112042910834891"/>
    <x v="0"/>
    <n v="1"/>
    <x v="0"/>
  </r>
  <r>
    <s v="37ae0871a81d8e98aba855be702fce4ccfc51c38"/>
    <s v="074584d41bf970c6a63a0f280cbe6a2c45f45477"/>
    <s v="PREPAGADO"/>
    <s v="d42a0e1d5792a438fbe63c928d603c193394d0b9"/>
    <n v="62"/>
    <s v="SANDERO"/>
    <n v="2018"/>
    <s v="NUEVO SANDERO"/>
    <m/>
    <s v="NUEVO"/>
    <n v="12"/>
    <d v="2018-10-01T00:00:00"/>
    <d v="2019-01-10T00:00:00"/>
    <d v="2018-10-11T00:00:00"/>
    <n v="32420000"/>
    <n v="14420000"/>
    <n v="18000000"/>
    <n v="1325166"/>
    <s v="f99cba83470b6744b02cb8a0d0c03e84221970cc"/>
    <n v="1.502441879602753"/>
    <n v="-1.078876842965651"/>
    <n v="-0.2648008150077798"/>
    <n v="-0.45136904296509572"/>
    <n v="0.58581618390063472"/>
    <x v="2"/>
    <n v="0.4447871684145589"/>
    <x v="4"/>
  </r>
  <r>
    <s v="5ded59c3baff91a4276a6149b0d21431f27ce4c5"/>
    <s v="e05b45cedb11ceac3a841616957df1a14bc4796b"/>
    <s v="PREPAGADO"/>
    <s v="2f1f55f7d5e4638dee5a1a64ea8954c3ffe4902c"/>
    <n v="246"/>
    <s v="SANDERO"/>
    <n v="2018"/>
    <s v="NUEVO SANDERO"/>
    <m/>
    <s v="NUEVO"/>
    <n v="48"/>
    <d v="2017-10-27T00:00:00"/>
    <d v="2021-10-27T00:00:00"/>
    <d v="2018-05-21T00:00:00"/>
    <n v="38290000"/>
    <n v="12290000"/>
    <n v="26000000"/>
    <n v="356174"/>
    <s v="a69f010680fca3bb97470fe907d42f1759ba6938"/>
    <n v="1.2477520830039219"/>
    <n v="-1.5872900991971211"/>
    <n v="0.52564408481904745"/>
    <n v="0.3872009870617753"/>
    <n v="-0.65174985443765243"/>
    <x v="5"/>
    <n v="0.32097153303734655"/>
    <x v="1"/>
  </r>
  <r>
    <s v="0f714c54fc5813b44b923473970e14ba1287b23c"/>
    <s v="95122fb0918807efbfe7f11fcd91afdc212ce1db"/>
    <s v="PREPAGADO"/>
    <s v="199c6dec4e012c479e3865ff88b5346ccb60b104"/>
    <n v="15"/>
    <s v="SANDERO"/>
    <n v="2021"/>
    <s v="NUEVO SANDERO PH2"/>
    <s v="2e892f86d188d01ec5691b7918003dc271108083"/>
    <s v="NUEVO"/>
    <n v="84"/>
    <d v="2021-02-19T00:00:00"/>
    <d v="2028-02-19T00:00:00"/>
    <d v="2021-06-15T00:00:00"/>
    <n v="43561000"/>
    <n v="34561000"/>
    <n v="9000000"/>
    <n v="696261"/>
    <s v="930702ec2c3e72d456d907ad7e50a046ee285aa5"/>
    <n v="-1.1657369419088079"/>
    <n v="0.35257333929530321"/>
    <n v="-0.34384530499046262"/>
    <n v="-0.64523234950633634"/>
    <n v="-1.1931849962106531"/>
    <x v="0"/>
    <n v="0.79339317279217647"/>
    <x v="2"/>
  </r>
  <r>
    <s v="981a73765c5f75e3b1660cc91988c64a63f8b44c"/>
    <s v="d57fcc0fed8d7519d111fc2fbf5d620bd11a36f9"/>
    <s v="PREPAGADO"/>
    <s v="4ed602eda8bf7f8f674b77a7266776acb1f1dd2a"/>
    <n v="49"/>
    <s v="KWID"/>
    <n v="2020"/>
    <s v="KWID"/>
    <s v="2e892f86d188d01ec5691b7918003dc271108083"/>
    <s v="NUEVO"/>
    <n v="84"/>
    <d v="2019-06-09T00:00:00"/>
    <d v="2026-09-06T00:00:00"/>
    <d v="2021-04-26T00:00:00"/>
    <n v="36640000"/>
    <n v="36640000"/>
    <n v="0"/>
    <n v="874206"/>
    <s v="d1a8b93c71ab09ed858e70067adbb9bb41577875"/>
    <n v="1.114343141928344"/>
    <n v="1.2009447865714571"/>
    <n v="0.63090786926245557"/>
    <n v="-0.29549610065111859"/>
    <n v="-0.18766259006079469"/>
    <x v="0"/>
    <n v="1"/>
    <x v="0"/>
  </r>
  <r>
    <s v="af1032344919eef257fcc4473c31ff18b44d21fc"/>
    <s v="851039272b6ff94b5bcca0cd9fab14fa72d9540a"/>
    <s v="PREPAGADO"/>
    <s v="eaf1d490df3ffb8175507c2c68b6f38bf2f182b7"/>
    <n v="61"/>
    <s v="STEPWAY"/>
    <n v="2020"/>
    <s v="NUEVO STEPWAY"/>
    <s v="2e892f86d188d01ec5691b7918003dc271108083"/>
    <s v="NUEVO"/>
    <n v="72"/>
    <d v="2020-02-01T00:00:00"/>
    <d v="2026-01-02T00:00:00"/>
    <d v="2021-11-30T00:00:00"/>
    <n v="45990000"/>
    <n v="22995000"/>
    <n v="22995000"/>
    <n v="561974"/>
    <s v="f268b19e1bfbcb40253adf266d11628fda515d56"/>
    <n v="-0.52294840763556816"/>
    <n v="-0.85216124758390532"/>
    <n v="0.2094661248883162"/>
    <n v="0.56525206821685225"/>
    <n v="0.27642467431606299"/>
    <x v="1"/>
    <n v="0.5"/>
    <x v="4"/>
  </r>
  <r>
    <s v="298be49286a0876d36bb5d617f104ab40fe8d27a"/>
    <s v="1b7ab9018c1309627abec6e81eb4f04ef5a91e02"/>
    <s v="PREPAGADO"/>
    <s v="be0a3c6a4ade4ab9a9cfbb2f96f2a145594a2c42"/>
    <n v="49"/>
    <s v="STEPWAY"/>
    <n v="2017"/>
    <s v="NUEVO STEPWAY"/>
    <m/>
    <s v="NUEVO"/>
    <n v="63"/>
    <d v="2016-06-10T00:00:00"/>
    <d v="2022-01-06T00:00:00"/>
    <d v="2017-06-06T00:00:00"/>
    <n v="47690000"/>
    <n v="44327000"/>
    <n v="3363000"/>
    <n v="1133639"/>
    <s v="3a511fa6cc43568fab99dbdb57f653874780a34f"/>
    <n v="1.029446543062067"/>
    <n v="0.91138321840771253"/>
    <n v="0.92086653473246149"/>
    <n v="-0.35866733672400802"/>
    <n v="0.89520769348520657"/>
    <x v="1"/>
    <n v="0.92948207171314745"/>
    <x v="0"/>
  </r>
  <r>
    <s v="080e5ecf1b92b4ecb202cb44d4862e7bbcf72514"/>
    <s v="27ec9a9e2a8f419952940097b20cff24da217faf"/>
    <s v="PREPAGADO"/>
    <s v="f1660bce152bd13abf027b14ac8a826e5004e35a"/>
    <n v="52"/>
    <s v="STEPWAY"/>
    <n v="2016"/>
    <s v="NUEVO STEPWAY"/>
    <m/>
    <s v="NUEVO"/>
    <n v="36"/>
    <d v="2016-10-20T00:00:00"/>
    <d v="2019-10-20T00:00:00"/>
    <d v="2017-11-07T00:00:00"/>
    <n v="42690000"/>
    <n v="30690000"/>
    <n v="12000000"/>
    <n v="1019345"/>
    <s v="a1a8973e91fb3dd53c50b0f77fca45b4a317437d"/>
    <n v="1.284136339660898"/>
    <n v="4.6703867861484852E-2"/>
    <n v="-1.263768241188524"/>
    <n v="-0.39466061963980009"/>
    <n v="0.81785981608906366"/>
    <x v="4"/>
    <n v="0.71890372452564999"/>
    <x v="2"/>
  </r>
  <r>
    <s v="8a071985c1adaa8fba3bc9d77b6864df8af48f5d"/>
    <s v="aa6ed405bae869a552e2b9bbf32c33a2aa5876fc"/>
    <s v="PREPAGADO"/>
    <s v="f0f8b4ff1eaec9f691ff02ac6f300d6bbc82ee34"/>
    <n v="40"/>
    <s v="STEPWAY"/>
    <n v="2018"/>
    <s v="NUEVO STEPWAY"/>
    <m/>
    <s v="NUEVO"/>
    <n v="72"/>
    <d v="2017-05-15T00:00:00"/>
    <d v="2023-05-15T00:00:00"/>
    <d v="2018-07-09T00:00:00"/>
    <n v="46850000"/>
    <n v="23425000"/>
    <n v="23425000"/>
    <n v="570554"/>
    <s v="4d251d0521ebf48b96f0933b0dd444a04ee5a122"/>
    <n v="0.89603760198648907"/>
    <n v="-0.85216124758390532"/>
    <n v="0.92086653473246149"/>
    <n v="-0.13883740945741191"/>
    <n v="-0.1103147126646518"/>
    <x v="1"/>
    <n v="0.5"/>
    <x v="4"/>
  </r>
  <r>
    <s v="1e5f71052d3a48777a633f7435a0feca2677331f"/>
    <s v="ed36b9036d435e7a39a58d5561cccdd7683b3b86"/>
    <s v="PREPAGADO"/>
    <s v="f1660bce152bd13abf027b14ac8a826e5004e35a"/>
    <n v="62"/>
    <s v="STEPWAY"/>
    <n v="2017"/>
    <s v="NUEVO STEPWAY"/>
    <m/>
    <s v="NUEVO"/>
    <n v="72"/>
    <d v="2016-10-13T00:00:00"/>
    <d v="2022-10-13T00:00:00"/>
    <d v="2020-09-11T00:00:00"/>
    <n v="47750000"/>
    <n v="13750000"/>
    <n v="34000000"/>
    <n v="252976"/>
    <s v="2bb3ebcf6b083b546d4159b2607474422f21b69f"/>
    <n v="1.453929537393452"/>
    <n v="-1.722850194005813"/>
    <n v="-1.973030497578637"/>
    <n v="-0.14153658331460289"/>
    <n v="0.50846830650449182"/>
    <x v="1"/>
    <n v="0.2879581151832461"/>
    <x v="1"/>
  </r>
  <r>
    <s v="4ddc51cdc868b98e84ce586557255e0cc3e62343"/>
    <s v="9e629f9c9bd5dc01ed83d659f9275a1e4af388cb"/>
    <s v="PREPAGADO"/>
    <s v="f92259594cc36db09951704e2e59eef51308995c"/>
    <n v="61"/>
    <s v="SANDERO"/>
    <n v="2020"/>
    <s v="NUEVO SANDERO"/>
    <s v="2e892f86d188d01ec5691b7918003dc271108083"/>
    <s v="NUEVO"/>
    <n v="72"/>
    <d v="2019-10-10T00:00:00"/>
    <d v="2025-10-10T00:00:00"/>
    <d v="2021-10-08T00:00:00"/>
    <n v="35690000"/>
    <n v="11690000"/>
    <n v="24000000"/>
    <n v="271169"/>
    <s v="7ff7deeb7eff0b09f4dc8ce4bdcc24fc3c9a3b52"/>
    <n v="0.32601758102720108"/>
    <n v="-1.5603073748030849"/>
    <n v="-0.54145652994716964"/>
    <n v="-0.28821844766225591"/>
    <n v="1.281947080465921"/>
    <x v="1"/>
    <n v="0.32754272905575793"/>
    <x v="1"/>
  </r>
  <r>
    <s v="b9332d7d4c44e54f4bc27a6eda89fac99c6e0259"/>
    <s v="24cd57d4918fdc7708e380fbb7aa747ef0ae9063"/>
    <s v="PREPAGADO"/>
    <s v="8e1d47a30cc0417d3cca54bd2f30d9b5caa2e6b1"/>
    <n v="246"/>
    <s v="DUSTER"/>
    <n v="2019"/>
    <s v="DUSTER"/>
    <m/>
    <s v="NUEVO"/>
    <n v="72"/>
    <d v="2018-03-08T00:00:00"/>
    <d v="2024-08-03T00:00:00"/>
    <d v="2019-04-08T00:00:00"/>
    <n v="56540000"/>
    <n v="49096363"/>
    <n v="7443637"/>
    <n v="1009947"/>
    <s v="8dd2e3893a694ae60c11d740aa9e097857f3681c"/>
    <n v="1.065830799719043"/>
    <n v="0.66035136454237575"/>
    <n v="-0.5482159404635486"/>
    <n v="-1.5396904345099729E-2"/>
    <n v="-0.57440197704150942"/>
    <x v="1"/>
    <n v="0.86834741775733992"/>
    <x v="0"/>
  </r>
  <r>
    <s v="956611d732a70758d208e2796040850db7d6eec5"/>
    <s v="f62c76bba39cab745a4269b1c6e5b17fce733ed3"/>
    <s v="PREPAGADO"/>
    <s v="18bbc9d5148ddc8fe82a5349af96af02da4dca61"/>
    <n v="59"/>
    <s v="KOLEOS"/>
    <n v="2021"/>
    <s v="KOLEOS"/>
    <s v="2e892f86d188d01ec5691b7918003dc271108083"/>
    <s v="NUEVO"/>
    <n v="72"/>
    <d v="2020-07-16T00:00:00"/>
    <d v="2026-07-16T00:00:00"/>
    <d v="2021-05-31T00:00:00"/>
    <n v="96690000"/>
    <n v="67683000"/>
    <n v="29007000"/>
    <n v="1493181"/>
    <s v="6c55b3ba21e9cb7dc2512cad991949cb9fc0980d"/>
    <n v="0.2411209821609242"/>
    <n v="-3.091883392176074E-2"/>
    <n v="0.48612183982770601"/>
    <n v="1.335916919334142"/>
    <n v="0.1217289195237771"/>
    <x v="1"/>
    <n v="0.7"/>
    <x v="2"/>
  </r>
  <r>
    <s v="4333f03531018aef2c5696e8a562b8199f3bfeaa"/>
    <s v="ab100512626566f5b1b10940fb70b1b74f8d774d"/>
    <s v="PREPAGADO"/>
    <s v="c4f571c84dfd1be0360bdeed5c89373e15ac07b0"/>
    <n v="62"/>
    <s v="SANDERO"/>
    <n v="2017"/>
    <s v="NUEVO SANDERO"/>
    <m/>
    <s v="NUEVO"/>
    <n v="84"/>
    <d v="2016-10-11T00:00:00"/>
    <d v="2023-11-10T00:00:00"/>
    <d v="2019-02-01T00:00:00"/>
    <n v="40750000"/>
    <n v="36750000"/>
    <n v="4000000"/>
    <n v="706824"/>
    <s v="2bb3ebcf6b083b546d4159b2607474422f21b69f"/>
    <n v="0.13196821218999669"/>
    <n v="0.79788102526488258"/>
    <n v="-0.19900718523681421"/>
    <n v="-0.75696375584850695"/>
    <n v="-1.0384892414183671"/>
    <x v="0"/>
    <n v="0.90184049079754602"/>
    <x v="0"/>
  </r>
  <r>
    <s v="046d1d7417495827beb13eb3514e1709b2658ed2"/>
    <s v="1f23d7b1b16718871626128433cf6f49b67e3bd6"/>
    <s v="PREPAGADO"/>
    <s v="a77c76312e7298e8d8cbf37d37191bb75af8eded"/>
    <n v="15"/>
    <s v="SANDERO"/>
    <n v="2021"/>
    <s v="NUEVO SANDERO PH2"/>
    <s v="2e892f86d188d01ec5691b7918003dc271108083"/>
    <s v="NUEVO"/>
    <n v="84"/>
    <d v="2021-04-01T00:00:00"/>
    <d v="2028-01-04T00:00:00"/>
    <d v="2021-11-09T00:00:00"/>
    <n v="47272700"/>
    <n v="47272700"/>
    <n v="0"/>
    <n v="992531"/>
    <s v="930702ec2c3e72d456d907ad7e50a046ee285aa5"/>
    <n v="-0.207618183275111"/>
    <n v="1.2009447865714571"/>
    <n v="0.16994387989697479"/>
    <n v="-0.25582464405423833"/>
    <n v="-0.80644560922993824"/>
    <x v="0"/>
    <n v="1"/>
    <x v="0"/>
  </r>
  <r>
    <s v="a5e6dee2bb7b4cad3fbcbd4d221ae6a581bc6eee"/>
    <s v="245916e59d791154493053d4e9eb7c518b45cd5c"/>
    <s v="PREPAGADO"/>
    <s v="0e4bd50a5f4aa6b49b21f346683750150d7d842a"/>
    <n v="61"/>
    <s v="DUSTER"/>
    <n v="2020"/>
    <s v="DUSTER"/>
    <s v="2e892f86d188d01ec5691b7918003dc271108083"/>
    <s v="NUEVO"/>
    <n v="84"/>
    <d v="2019-03-18T00:00:00"/>
    <d v="2026-03-18T00:00:00"/>
    <d v="2021-12-17T00:00:00"/>
    <n v="65480000"/>
    <n v="43480000"/>
    <n v="22000000"/>
    <n v="902428"/>
    <s v="5ff736dd5fe05d193ce7c5ec63ce711d264e48d3"/>
    <n v="1.0051903719574169"/>
    <n v="-0.1786622003380717"/>
    <n v="-0.25760839877527553"/>
    <n v="0.19020085841091"/>
    <n v="-0.72909773183379534"/>
    <x v="0"/>
    <n v="0.66401954795357365"/>
    <x v="2"/>
  </r>
  <r>
    <s v="7ba968f5d482c9b02c77ec64eb67065c2c5645fe"/>
    <s v="e77b8b059a652492cf5ec7925bba9d1aa95808db"/>
    <s v="PREPAGADO"/>
    <s v="57c290d469ca74f029dc7c059266c8d55a054a4b"/>
    <n v="15"/>
    <s v="LOGAN"/>
    <n v="2017"/>
    <s v="NUEVO LOGAN"/>
    <m/>
    <s v="NUEVO"/>
    <n v="84"/>
    <d v="2016-11-28T00:00:00"/>
    <d v="2023-11-28T00:00:00"/>
    <d v="2020-11-27T00:00:00"/>
    <n v="39990000"/>
    <n v="37990500"/>
    <n v="1999500"/>
    <n v="677892"/>
    <s v="49e3e3431e014d9c5502f38bae86dc4337782419"/>
    <n v="0.98093420085276606"/>
    <n v="0.99563418315592023"/>
    <n v="0.32295701793810228"/>
    <n v="-0.4999358513088869"/>
    <n v="-0.4197062222492236"/>
    <x v="0"/>
    <n v="0.95"/>
    <x v="0"/>
  </r>
  <r>
    <s v="600accb9299726dd9e761de26656c1626e7b1529"/>
    <s v="a088ccc18414b28bdebf93902e4d3f760ab5e6eb"/>
    <s v="PREPAGADO"/>
    <s v="4ed602eda8bf7f8f674b77a7266776acb1f1dd2a"/>
    <n v="51"/>
    <s v="KWID"/>
    <n v="2020"/>
    <s v="KWID"/>
    <s v="2e892f86d188d01ec5691b7918003dc271108083"/>
    <s v="NUEVO"/>
    <n v="72"/>
    <d v="2019-07-18T00:00:00"/>
    <d v="2025-07-18T00:00:00"/>
    <d v="2021-01-06T00:00:00"/>
    <n v="36390000"/>
    <n v="26390000"/>
    <n v="10000000"/>
    <n v="723610"/>
    <s v="b53b0bf5f413cb9aab27f8e13ca1e90e2ee4fea7"/>
    <n v="9.5583955533020917E-2"/>
    <n v="7.2554550707009099E-2"/>
    <n v="-7.567106382621458E-2"/>
    <n v="-0.66040200927994752"/>
    <n v="-1.1931849962106531"/>
    <x v="1"/>
    <n v="0.72519923055784552"/>
    <x v="2"/>
  </r>
  <r>
    <s v="49ab56b23be93c09fcee5c7d2010062b5d93839c"/>
    <s v="30150d9bf841cd2b015e2707689308e97b91f3d8"/>
    <s v="PREPAGADO"/>
    <s v="58e120a0b4477f4f7159784bdc6334e41170ba8a"/>
    <n v="60"/>
    <s v="LOGAN"/>
    <n v="2019"/>
    <s v="NUEVO LOGAN Servicio PÃºblico"/>
    <m/>
    <s v="NUEVO"/>
    <n v="60"/>
    <d v="2018-11-13T00:00:00"/>
    <d v="2023-11-13T00:00:00"/>
    <d v="2020-07-16T00:00:00"/>
    <n v="31236884"/>
    <n v="20570016"/>
    <n v="10666868"/>
    <n v="518577"/>
    <s v="d7ba29214e26fca7c43eb9f199a80e049e060e7b"/>
    <n v="0.1198401266376715"/>
    <n v="-0.20125724205206039"/>
    <n v="-0.33378175574831781"/>
    <n v="-0.66832621072606857"/>
    <n v="0.81785981608906366"/>
    <x v="3"/>
    <n v="0.65851689944489977"/>
    <x v="2"/>
  </r>
  <r>
    <s v="be5ae0c4491b65c21308a5131059c21e5728a34c"/>
    <s v="f3fdff259e98660ef04562d4dcd5f5e74aad20c1"/>
    <s v="PREPAGADO"/>
    <s v="19a062e5fbe4358ac9557d4b14dbbfd53150ca9d"/>
    <n v="60"/>
    <s v="KOLEOS"/>
    <n v="2021"/>
    <s v="KOLEOS"/>
    <s v="2e892f86d188d01ec5691b7918003dc271108083"/>
    <s v="NUEVO"/>
    <n v="72"/>
    <d v="2020-08-28T00:00:00"/>
    <d v="2026-08-28T00:00:00"/>
    <d v="2021-10-26T00:00:00"/>
    <n v="121070000"/>
    <n v="60535000"/>
    <n v="60535000"/>
    <n v="1665887"/>
    <s v="002cf26c2c656a51db8195e4bd8bbcee3903d748"/>
    <n v="-0.68061351981579676"/>
    <n v="-0.85216124758390532"/>
    <n v="0.4070773498450232"/>
    <n v="1.169316848612264"/>
    <n v="-0.88379348662608126"/>
    <x v="1"/>
    <n v="0.5"/>
    <x v="4"/>
  </r>
  <r>
    <s v="48cae6f300166e777e6e803cc9d19adef2566831"/>
    <s v="2c132780aeffa74854205d14eca6e447c0ed38b0"/>
    <s v="PREPAGADO"/>
    <s v="93758adf11c46efe844e91612cf2940e4197d07c"/>
    <n v="48"/>
    <s v="SANDERO"/>
    <n v="2020"/>
    <s v="NUEVO SANDERO"/>
    <s v="2e892f86d188d01ec5691b7918003dc271108083"/>
    <s v="NUEVO"/>
    <n v="84"/>
    <d v="2019-12-08T00:00:00"/>
    <d v="2026-08-12T00:00:00"/>
    <d v="2021-06-15T00:00:00"/>
    <n v="46790000"/>
    <n v="38000000"/>
    <n v="8790000"/>
    <n v="799361"/>
    <s v="cafe2aba4c008cb02fee6101be7ab38b6a34f37b"/>
    <n v="0.39878609434115281"/>
    <n v="0.42954910201383167"/>
    <n v="-8.7163618880511898E-2"/>
    <n v="0.63107720647877552"/>
    <n v="1.0499034482774929"/>
    <x v="0"/>
    <n v="0.81213934601410553"/>
    <x v="0"/>
  </r>
  <r>
    <s v="3fb7fe9dcaeaca6eb35f7df446988af675a8057a"/>
    <s v="8c5ab93de7b9c1e50f54ce0b513302805024804d"/>
    <s v="PREPAGADO"/>
    <s v="7d0c257a39e140c6bf1189355194ac49f96d7320"/>
    <n v="51"/>
    <s v="STEPWAY"/>
    <n v="2019"/>
    <s v="NUEVO STEPWAY"/>
    <m/>
    <s v="NUEVO"/>
    <n v="84"/>
    <d v="2018-11-23T00:00:00"/>
    <d v="2025-11-23T00:00:00"/>
    <d v="2019-04-17T00:00:00"/>
    <n v="47450000"/>
    <n v="23725000"/>
    <n v="23725000"/>
    <n v="551894"/>
    <s v="c7093c3b30a4a709fd8615f4457ce8502fa1b486"/>
    <n v="1.2113678263469461"/>
    <n v="-0.85216124758390532"/>
    <n v="1.185489993161002E-2"/>
    <n v="-0.61580377378186402"/>
    <n v="1.3592949578620639"/>
    <x v="0"/>
    <n v="0.5"/>
    <x v="4"/>
  </r>
  <r>
    <s v="5ed34866e6c05595a403221e6fa512683c9ba007"/>
    <s v="4bd4b3d2650ee274619c3151c307954e9e1e8f28"/>
    <s v="PREPAGADO"/>
    <s v="d42a0e1d5792a438fbe63c928d603c193394d0b9"/>
    <n v="252"/>
    <s v="LOGAN"/>
    <n v="2018"/>
    <s v="NUEVO LOGAN"/>
    <m/>
    <s v="NUEVO"/>
    <n v="84"/>
    <d v="2017-11-27T00:00:00"/>
    <d v="2024-11-27T00:00:00"/>
    <d v="2018-05-31T00:00:00"/>
    <n v="32640000"/>
    <n v="18000000"/>
    <n v="14640000"/>
    <n v="416837"/>
    <s v="ba69bef1627113b1efd89b0a85bd7dcd597d357c"/>
    <n v="-0.3531552099030143"/>
    <n v="-0.64081209700908859"/>
    <n v="1.158000004680509"/>
    <n v="-0.28408956531713558"/>
    <n v="-0.4197062222492236"/>
    <x v="0"/>
    <n v="0.55147058823529416"/>
    <x v="4"/>
  </r>
  <r>
    <s v="075bb48bc7baf3e9594d1fb3cf7bad12da9101c8"/>
    <s v="6981d3b1efce99af7909d585457484f1ec6472d9"/>
    <s v="PREPAGADO"/>
    <s v="19872d33006e74121042b76f4d9b6f53fb327a36"/>
    <n v="60"/>
    <s v="STEPWAY"/>
    <n v="2018"/>
    <s v="NUEVO STEPWAY"/>
    <m/>
    <s v="NUEVO"/>
    <n v="24"/>
    <d v="2017-09-18T00:00:00"/>
    <d v="2019-09-18T00:00:00"/>
    <d v="2018-01-29T00:00:00"/>
    <n v="47159000"/>
    <n v="10000000"/>
    <n v="37159000"/>
    <n v="502910"/>
    <s v="002cf26c2c656a51db8195e4bd8bbcee3903d748"/>
    <n v="1.623722735126006"/>
    <n v="-2.0345507550294721"/>
    <n v="-0.1462340800337556"/>
    <n v="0.25806687268088352"/>
    <n v="0.89520769348520657"/>
    <x v="2"/>
    <n v="0.21204860153947286"/>
    <x v="1"/>
  </r>
  <r>
    <s v="cd558b2e17c19a337a236e6ab95abc3615e96898"/>
    <s v="4cba1c9790ee6494fd46432f24fd9883d0827517"/>
    <s v="PREPAGADO"/>
    <s v="728a54913299976711b7de0125164a665bf8c29c"/>
    <n v="46"/>
    <s v="DUSTER"/>
    <n v="2017"/>
    <s v="DUSTER"/>
    <m/>
    <s v="NUEVO"/>
    <n v="72"/>
    <d v="2017-04-01T00:00:00"/>
    <d v="2023-01-04T00:00:00"/>
    <d v="2017-10-12T00:00:00"/>
    <n v="64990000"/>
    <n v="51990000"/>
    <n v="13000000"/>
    <n v="1065732"/>
    <s v="4e5d7b0d98a26995f24bcabfb130c7187152651f"/>
    <n v="1.0415746286143921"/>
    <n v="0.37957600848191358"/>
    <n v="0.26361602701789338"/>
    <n v="0.22217546761363119"/>
    <n v="0.97255557088134947"/>
    <x v="1"/>
    <n v="0.79996922603477461"/>
    <x v="2"/>
  </r>
  <r>
    <s v="79b2277137f8fd6de8177c0a9b560c218ac322f1"/>
    <s v="0f52679d9af77d81a24acfdc19d09b3f62314d29"/>
    <s v="PREPAGADO"/>
    <s v="436c54f5b94298880918c6dd867e76b0c1e55269"/>
    <n v="83"/>
    <s v="DUSTER"/>
    <n v="2017"/>
    <s v="DUSTER"/>
    <m/>
    <s v="NUEVO"/>
    <n v="72"/>
    <d v="2017-01-26T00:00:00"/>
    <d v="2023-01-26T00:00:00"/>
    <d v="2018-11-30T00:00:00"/>
    <n v="67090000"/>
    <n v="60381000"/>
    <n v="6709000"/>
    <n v="1330023"/>
    <s v="2d7a182e8b5fd5e1e55a138fd5fb197a2fee7158"/>
    <n v="0.77475674646323633"/>
    <n v="0.79032357974038436"/>
    <n v="0.36264090891145878"/>
    <n v="0.16447566445547721"/>
    <n v="1.7460343448427791"/>
    <x v="1"/>
    <n v="0.9"/>
    <x v="0"/>
  </r>
  <r>
    <s v="5788228f84388560684cdf1da961566a3be79aea"/>
    <s v="8c7ec22905e0f59eadcf49f00934d7e959d572a3"/>
    <s v="PREPAGADO"/>
    <s v="40caf97a616318873ba6061017861521a8432813"/>
    <n v="76"/>
    <s v="LOGAN"/>
    <n v="2018"/>
    <s v="NUEVO LOGAN"/>
    <m/>
    <s v="NUEVO"/>
    <n v="48"/>
    <d v="2017-02-03T00:00:00"/>
    <d v="2021-03-02T00:00:00"/>
    <d v="2019-12-20T00:00:00"/>
    <n v="42500000"/>
    <n v="27500000"/>
    <n v="15000000"/>
    <n v="816620"/>
    <s v="e479a237a33c879450fd7f632a21723886088e64"/>
    <n v="0.43517035099812862"/>
    <n v="-0.24830653165585759"/>
    <n v="-6.7189590051072792E-2"/>
    <n v="-0.57799031424028779"/>
    <n v="0.35377255171220601"/>
    <x v="5"/>
    <n v="0.6470588235294118"/>
    <x v="2"/>
  </r>
  <r>
    <s v="1e9ace29d43a1de7b7232c557fb1a9195cff7dc8"/>
    <s v="dc6f0b6dfeae57f4303c1d6eaba32ab8713647ad"/>
    <s v="PREPAGADO"/>
    <s v="4ed602eda8bf7f8f674b77a7266776acb1f1dd2a"/>
    <n v="236"/>
    <s v="KWID"/>
    <n v="2020"/>
    <s v="KWID"/>
    <s v="2e892f86d188d01ec5691b7918003dc271108083"/>
    <s v="NUEVO"/>
    <n v="84"/>
    <d v="2019-01-11T00:00:00"/>
    <d v="2026-11-01T00:00:00"/>
    <d v="2021-06-03T00:00:00"/>
    <n v="36640000"/>
    <n v="37447000"/>
    <n v="0"/>
    <n v="873307"/>
    <s v="845d7831129ecd1188d7a91243ae341816e8b15a"/>
    <n v="-0.70486969092044727"/>
    <n v="1.291384555652427"/>
    <n v="0.35667581647491498"/>
    <n v="-0.52339215139685635"/>
    <n v="2.210121609219637"/>
    <x v="0"/>
    <n v="1.0220251091703056"/>
    <x v="0"/>
  </r>
  <r>
    <s v="e8b101963e5c4d36d04b74a23b7e84ea03b2636a"/>
    <s v="56c81426783318382bb596ef7fdc031e3e42ade8"/>
    <s v="PREPAGADO"/>
    <s v="008249745c5d33ffab438fe7a8389e7ba723ef27"/>
    <n v="61"/>
    <s v="DUSTER"/>
    <n v="2020"/>
    <s v="DUSTER"/>
    <s v="2e892f86d188d01ec5691b7918003dc271108083"/>
    <s v="NUEVO"/>
    <n v="72"/>
    <d v="2019-08-07T00:00:00"/>
    <d v="2025-07-08T00:00:00"/>
    <d v="2019-09-17T00:00:00"/>
    <n v="48070401"/>
    <n v="48070401"/>
    <n v="0"/>
    <n v="1103317"/>
    <s v="5185dcdfabf57d813021b1fe6cfd3f2a575d7367"/>
    <n v="1.017318457509742"/>
    <n v="1.2009447865714571"/>
    <n v="0.92086653473246149"/>
    <n v="-0.19984941265374059"/>
    <n v="0.1217289195237771"/>
    <x v="1"/>
    <n v="1"/>
    <x v="0"/>
  </r>
  <r>
    <s v="d77c491bda28ccb851e65888076d666925fb449c"/>
    <s v="d98e69b991a28fb72b013fd6384b025782d240c6"/>
    <s v="PREPAGADO"/>
    <s v="277132ad8b04990f093fc5bb72d77163192dec3d"/>
    <n v="51"/>
    <s v="CAPTUR"/>
    <n v="2017"/>
    <s v="CAPTUR"/>
    <m/>
    <s v="NUEVO"/>
    <n v="84"/>
    <d v="2017-02-14T00:00:00"/>
    <d v="2024-02-14T00:00:00"/>
    <d v="2019-03-22T00:00:00"/>
    <n v="80990000"/>
    <n v="40495000"/>
    <n v="40495000"/>
    <n v="936837"/>
    <s v="c7093c3b30a4a709fd8615f4457ce8502fa1b486"/>
    <n v="4.7071613323719813E-2"/>
    <n v="-0.85216124758390532"/>
    <n v="0.92086653473246149"/>
    <n v="-0.67710240903552765"/>
    <n v="-1.11583711881451"/>
    <x v="0"/>
    <n v="0.5"/>
    <x v="4"/>
  </r>
  <r>
    <s v="06aacb0943fb88b4ff140bc89e0918a13a1af4e1"/>
    <s v="5534e13a469620670dbbc7250f4110ae5366e673"/>
    <s v="PREPAGADO"/>
    <s v="2f1f55f7d5e4638dee5a1a64ea8954c3ffe4902c"/>
    <n v="38"/>
    <s v="CAPTUR"/>
    <n v="2018"/>
    <s v="CAPTUR"/>
    <m/>
    <s v="NUEVO"/>
    <n v="60"/>
    <d v="2017-11-24T00:00:00"/>
    <d v="2022-11-24T00:00:00"/>
    <d v="2019-11-25T00:00:00"/>
    <n v="75990000"/>
    <n v="34990000"/>
    <n v="41000000"/>
    <n v="892616"/>
    <s v="21e56b31f691885fdd4e2c38d5fd98f8f5589c64"/>
    <n v="5.9199698876045093E-2"/>
    <n v="-1.0145400772361459"/>
    <n v="0.88134428974112011"/>
    <n v="0.1558899290988916"/>
    <n v="2.1327737318234941"/>
    <x v="3"/>
    <n v="0.46045532306882486"/>
    <x v="4"/>
  </r>
  <r>
    <s v="6e6a44b14a69b7f37ab65f5308c256bc18a48b0a"/>
    <s v="ebd8686183eaaa8ef2b48e0f684c0f59d401febe"/>
    <s v="PREPAGADO"/>
    <s v="c037df174ea56656e3f2727cd283ca029d539c32"/>
    <n v="38"/>
    <s v="SANDERO"/>
    <n v="2020"/>
    <s v="NUEVO SANDERO"/>
    <s v="2e892f86d188d01ec5691b7918003dc271108083"/>
    <s v="NUEVO"/>
    <n v="84"/>
    <d v="2019-01-11T00:00:00"/>
    <d v="2026-11-01T00:00:00"/>
    <d v="2020-11-20T00:00:00"/>
    <n v="35690000"/>
    <n v="23190000"/>
    <n v="12500000"/>
    <n v="474161"/>
    <s v="d2d2bc23d15981022aec65b1ffb2993f93c8d625"/>
    <n v="-0.17123392661813511"/>
    <n v="-0.23720738081111711"/>
    <n v="0.52564408481904745"/>
    <n v="-0.53154370689493946"/>
    <n v="-1.11583711881451"/>
    <x v="0"/>
    <n v="0.64976183804987386"/>
    <x v="2"/>
  </r>
  <r>
    <s v="7722fc2f15a870cc1684a970cd017724c2e8e5c5"/>
    <s v="777e095a74f11914ea6e61664cf24a59e73e1d37"/>
    <s v="PREPAGADO"/>
    <s v="4db898134df57de25ee14fc3156c0fe345e0de51"/>
    <n v="38"/>
    <s v="SANDERO"/>
    <n v="2019"/>
    <s v="NUEVO SANDERO"/>
    <m/>
    <s v="NUEVO"/>
    <n v="84"/>
    <d v="2018-11-13T00:00:00"/>
    <d v="2025-11-13T00:00:00"/>
    <d v="2021-06-11T00:00:00"/>
    <n v="36490000"/>
    <n v="31430000"/>
    <n v="5060000"/>
    <n v="676692"/>
    <s v="d1a8b93c71ab09ed858e70067adbb9bb41577875"/>
    <n v="1.332648681870199"/>
    <n v="0.63154404484352378"/>
    <n v="0.2094661248883162"/>
    <n v="-0.78252897220825257"/>
    <n v="1.7460343448427791"/>
    <x v="0"/>
    <n v="0.86133187174568371"/>
    <x v="0"/>
  </r>
  <r>
    <s v="9900ef13fb1e26c3c3f2cc63bb3d8b8bc74dca41"/>
    <s v="2df9300d10930a2cdf7b37450d8437e4120c85db"/>
    <s v="PREPAGADO"/>
    <s v="30c7c4d76d30bc37a7d13b4c95a2ac93f65f85d1"/>
    <n v="291"/>
    <s v="CAPTUR"/>
    <n v="2018"/>
    <s v="CAPTUR"/>
    <m/>
    <s v="NUEVO"/>
    <n v="12"/>
    <d v="2017-04-10T00:00:00"/>
    <d v="2018-10-04T00:00:00"/>
    <d v="2017-10-31T00:00:00"/>
    <n v="75990000"/>
    <n v="11400000"/>
    <n v="64590000"/>
    <n v="1049563"/>
    <s v="dd10cd9585a3025cd602d94adb8e8a709c7913c5"/>
    <n v="0.1077120410853462"/>
    <n v="-2.2892544171683729"/>
    <n v="-0.1462340800337556"/>
    <n v="2.0048870166018342"/>
    <n v="0.89520769348520657"/>
    <x v="2"/>
    <n v="0.2"/>
    <x v="3"/>
  </r>
  <r>
    <s v="7193747128964e7e9f206212fee373291b71e5d5"/>
    <s v="c2917e96231417910228ad6c538d4454c4b342a6"/>
    <s v="PREPAGADO"/>
    <s v="6effd9726a01d97fb90ac9a7f16ca5cd0d2646e1"/>
    <n v="291"/>
    <s v="STEPWAY"/>
    <n v="2018"/>
    <s v="NUEVO STEPWAY"/>
    <m/>
    <s v="NUEVO"/>
    <n v="48"/>
    <d v="2017-06-23T00:00:00"/>
    <d v="2021-06-23T00:00:00"/>
    <d v="2021-03-02T00:00:00"/>
    <n v="46490000"/>
    <n v="27040000"/>
    <n v="19450000"/>
    <n v="760667"/>
    <s v="e9a20609d5e4f2cce4f367ca3b625e5b99e50d14"/>
    <n v="0.68986014759695946"/>
    <n v="-0.516969275133073"/>
    <n v="-3.1247270011047788E-2"/>
    <n v="0.29802642171149091"/>
    <n v="-0.57440197704150942"/>
    <x v="5"/>
    <n v="0.58163045816304582"/>
    <x v="4"/>
  </r>
  <r>
    <s v="f8382ff4e828517209b23a13c98a37031f17d7a2"/>
    <s v="f86add8d92cfcd361af521a72e357671601dbf33"/>
    <s v="PREPAGADO"/>
    <s v="5cec3603c7a14573a0da94232ef8fee94127cb96"/>
    <n v="38"/>
    <s v="DUSTER"/>
    <n v="2019"/>
    <s v="DUSTER"/>
    <m/>
    <s v="NUEVO"/>
    <n v="84"/>
    <d v="2018-12-19T00:00:00"/>
    <d v="2025-12-19T00:00:00"/>
    <d v="2019-12-11T00:00:00"/>
    <n v="56490000"/>
    <n v="28245000"/>
    <n v="28245000"/>
    <n v="625791"/>
    <s v="18e224569796e42fffce1d686835b9656bf0b87b"/>
    <n v="1.599466564021355"/>
    <n v="-0.85216124758390532"/>
    <n v="0.32803285986234038"/>
    <n v="-0.6597996040181795"/>
    <n v="0.89520769348520657"/>
    <x v="0"/>
    <n v="0.5"/>
    <x v="4"/>
  </r>
  <r>
    <s v="f66422225315e6a46ff4ef4d2d9f6477ebba9ecd"/>
    <s v="aea9722c7eba93b2d2c82ca013e613775cbec68f"/>
    <s v="PREPAGADO"/>
    <s v="c1e30395230ab6747c4b28fe4256aa099225b503"/>
    <n v="61"/>
    <s v="STEPWAY"/>
    <n v="2018"/>
    <s v="NUEVO STEPWAY"/>
    <m/>
    <s v="NUEVO"/>
    <n v="84"/>
    <d v="2017-10-04T00:00:00"/>
    <d v="2024-04-10T00:00:00"/>
    <d v="2019-11-28T00:00:00"/>
    <n v="43420000"/>
    <n v="39078000"/>
    <n v="4342000"/>
    <n v="847148"/>
    <s v="2950d902c8b30585038c8f445df8ff3e2d2365ee"/>
    <n v="-0.93530331641462749"/>
    <n v="0.79032357974038436"/>
    <n v="1.237044494663192"/>
    <n v="-0.7607033151236251"/>
    <n v="-1.11583711881451"/>
    <x v="0"/>
    <n v="0.9"/>
    <x v="0"/>
  </r>
  <r>
    <s v="dd39b0b0fe6577027deed4a042ed85e2e042c7ea"/>
    <s v="d443cefb34415cfa6a40a386480d5d444fcff78e"/>
    <s v="PREPAGADO"/>
    <s v="a8589e7347004a92aacdd0b4349a17c465529c37"/>
    <n v="62"/>
    <s v="STEPWAY"/>
    <n v="2018"/>
    <s v="NUEVO STEPWAY"/>
    <m/>
    <s v="NUEVO"/>
    <n v="24"/>
    <d v="2017-03-11T00:00:00"/>
    <d v="2019-11-03T00:00:00"/>
    <d v="2017-11-20T00:00:00"/>
    <n v="47420000"/>
    <n v="14226000"/>
    <n v="33194000"/>
    <n v="695634"/>
    <s v="a51276d62888df36a1235d7ce063c77e63ffb514"/>
    <n v="0.76262866091091108"/>
    <n v="-1.6734036612460499"/>
    <n v="1.185489993161002E-2"/>
    <n v="-0.16626374276748121"/>
    <n v="-0.49705409964536651"/>
    <x v="2"/>
    <n v="0.3"/>
    <x v="1"/>
  </r>
  <r>
    <s v="c0ae13db476a7400c5d5d2ea4fc399240649ed07"/>
    <s v="13915ffc18b508fbc4b6e02794d8dc236b16410a"/>
    <s v="PREPAGADO"/>
    <s v="4dd6263644da53b568359f021ffc3c188774a476"/>
    <n v="60"/>
    <s v="USADOS"/>
    <n v="2014"/>
    <s v="USADOS MM"/>
    <m/>
    <s v="USADO"/>
    <n v="72"/>
    <d v="2019-11-22T00:00:00"/>
    <d v="2025-11-22T00:00:00"/>
    <d v="2020-07-03T00:00:00"/>
    <n v="60500000"/>
    <n v="35000000"/>
    <n v="25500000"/>
    <n v="776790"/>
    <s v="020c0af0c6b1f49dd2abd22ccee1f537b59bc1bc"/>
    <n v="-0.28038669658906262"/>
    <n v="-0.52977269676612138"/>
    <n v="-0.54145652994716964"/>
    <n v="-0.40390681021974201"/>
    <n v="-1.270532873606796"/>
    <x v="1"/>
    <n v="0.57851239669421484"/>
    <x v="4"/>
  </r>
  <r>
    <s v="824616676e36b0c14f4f4242208c3f876a67e751"/>
    <s v="a7abcc42ab317fe1b41dce97a0b052120ebe7a27"/>
    <s v="PREPAGADO"/>
    <s v="d8ba6719c0380636db59c98c13519e2866caf91f"/>
    <n v="60"/>
    <s v="OROCH"/>
    <n v="2022"/>
    <s v="OROCH"/>
    <s v="aa53c8567ff812605778a953828db0859dac88bf"/>
    <s v="NUEVO"/>
    <n v="48"/>
    <d v="2021-09-04T00:00:00"/>
    <d v="2025-04-09T00:00:00"/>
    <d v="2021-09-13T00:00:00"/>
    <n v="74156600"/>
    <n v="43350800"/>
    <n v="30805800"/>
    <n v="1226035"/>
    <s v="026f2dbff0f657cf8b51a37de1e13584f2ccb0a9"/>
    <n v="-6.2081156647207668E-2"/>
    <n v="-0.50483929379315673"/>
    <n v="-0.69954550991253528"/>
    <n v="-3.8040704113064872E-2"/>
    <n v="0.81785981608906366"/>
    <x v="5"/>
    <n v="0.58458451439251535"/>
    <x v="4"/>
  </r>
  <r>
    <s v="7a2b58a64c2882e8923f5b6f12b5a71fa6e44a73"/>
    <s v="aac071ebf8653447d725b0dcdcd7d4db5d03430a"/>
    <s v="PREPAGADO"/>
    <s v="c36079448b08472bbab06f53d78e810b025a3b91"/>
    <n v="61"/>
    <s v="SANDERO"/>
    <n v="2019"/>
    <s v="NUEVO SANDERO"/>
    <m/>
    <s v="NUEVO"/>
    <n v="84"/>
    <d v="2018-08-05T00:00:00"/>
    <d v="2025-05-08T00:00:00"/>
    <d v="2021-08-18T00:00:00"/>
    <n v="32990000"/>
    <n v="30990000"/>
    <n v="2000000"/>
    <n v="656452"/>
    <s v="f1cfc4e2d3f8e9e071d8ddbdb5aab1b3ceeb1ef1"/>
    <n v="0.66560397649230885"/>
    <n v="0.95200801371236454"/>
    <n v="1.4115419150978021E-3"/>
    <n v="-0.82115260874375473"/>
    <n v="-1.425228628399082"/>
    <x v="0"/>
    <n v="0.93937556835404667"/>
    <x v="0"/>
  </r>
  <r>
    <s v="aa16b57724becb4257035440a6db1745bbcf5752"/>
    <s v="65b5bfdbb7fd958df870e445c560c1b1cd4ead72"/>
    <s v="PREPAGADO"/>
    <s v="40caf97a616318873ba6061017861521a8432813"/>
    <n v="60"/>
    <s v="DUSTER"/>
    <n v="2017"/>
    <s v="DUSTER"/>
    <m/>
    <s v="NUEVO"/>
    <n v="84"/>
    <d v="2017-03-13T00:00:00"/>
    <d v="2024-03-13T00:00:00"/>
    <d v="2018-10-09T00:00:00"/>
    <n v="59360000"/>
    <n v="29360000"/>
    <n v="30000000"/>
    <n v="653780"/>
    <s v="664ad2f8f54345cf80b6e07e8a5435f45799f1c3"/>
    <n v="-2.3300331549320341"/>
    <n v="-0.87429716169878791"/>
    <n v="0.6442108197930716"/>
    <n v="-0.4138639219845015"/>
    <n v="0.19907679691992"/>
    <x v="0"/>
    <n v="0.49460916442048519"/>
    <x v="4"/>
  </r>
  <r>
    <s v="4afc11f6c4aba9fc661a096fe4b9980fb42aa478"/>
    <s v="3a9be157d27b6f54425ceea3daa5feca7ada4825"/>
    <s v="PREPAGADO"/>
    <s v="c7377705b286ba1dbe11224af309f9b7c2929cdd"/>
    <n v="27"/>
    <s v="DUSTER"/>
    <n v="2017"/>
    <s v="DUSTER"/>
    <m/>
    <s v="NUEVO"/>
    <n v="72"/>
    <d v="2016-11-18T00:00:00"/>
    <d v="2022-11-18T00:00:00"/>
    <d v="2019-10-29T00:00:00"/>
    <n v="51990000"/>
    <n v="25995000"/>
    <n v="25995000"/>
    <n v="682396"/>
    <s v="4a8f3363258dbeeafeffebe63d6f25a2c0e1ca48"/>
    <n v="1.3447767674225239"/>
    <n v="-0.85216124758390532"/>
    <n v="0.99991102471514426"/>
    <n v="-0.60802760139731238"/>
    <n v="-0.1103147126646518"/>
    <x v="1"/>
    <n v="0.5"/>
    <x v="4"/>
  </r>
  <r>
    <s v="503bc40452e90ca055770ec0bac165e0893b9244"/>
    <s v="b339fdf5ac5cc05751204fb11de8e512cda71fc8"/>
    <s v="PREPAGADO"/>
    <s v="c2a55eea65aa410121afc1d8b603c64cb23e01ed"/>
    <n v="61"/>
    <s v="SANDERO"/>
    <n v="2017"/>
    <s v="NUEVO SANDERO"/>
    <m/>
    <s v="NUEVO"/>
    <n v="60"/>
    <d v="2017-06-30T00:00:00"/>
    <d v="2022-06-21T00:00:00"/>
    <d v="2019-05-08T00:00:00"/>
    <n v="48000000"/>
    <n v="40000000"/>
    <n v="8000000"/>
    <n v="950450"/>
    <s v="7e9fc38f652bec55c8b73bce6ec70c4faa124ee7"/>
    <n v="0.72624440425393522"/>
    <n v="0.51657610851966951"/>
    <n v="-0.2244626332685927"/>
    <n v="0.99264217220680206"/>
    <n v="0.27642467431606299"/>
    <x v="3"/>
    <n v="0.83333333333333337"/>
    <x v="0"/>
  </r>
  <r>
    <s v="68ee2aec16c220a37f3a928b13a440b74a55605a"/>
    <s v="f6b0b762a8852d386d5685eefbab68982e72c80b"/>
    <s v="PREPAGADO"/>
    <s v="30c7c4d76d30bc37a7d13b4c95a2ac93f65f85d1"/>
    <n v="15"/>
    <s v="DUSTER"/>
    <n v="2018"/>
    <s v="DUSTER"/>
    <m/>
    <s v="NUEVO"/>
    <n v="72"/>
    <d v="2017-12-10T00:00:00"/>
    <d v="2023-10-12T00:00:00"/>
    <d v="2021-01-12T00:00:00"/>
    <n v="63990000"/>
    <n v="57591000"/>
    <n v="6399000"/>
    <n v="1373426"/>
    <s v="49e3e3431e014d9c5502f38bae86dc4337782419"/>
    <n v="-1.153608856356483"/>
    <n v="0.79032357974038436"/>
    <n v="0.48612183982770601"/>
    <n v="0.47569954749916388"/>
    <n v="-0.65174985443765243"/>
    <x v="1"/>
    <n v="0.9"/>
    <x v="0"/>
  </r>
  <r>
    <s v="59b90f927c2cbe3e0737cc7ae979d4b6f7c6867b"/>
    <s v="679912307a4690736a8818a4d7916a9f4c162bef"/>
    <s v="PREPAGADO"/>
    <s v="d70c5ad6d9927086d188b2a0af85d533acdf3336"/>
    <n v="49"/>
    <s v="STEPWAY"/>
    <n v="2021"/>
    <s v="NUEVO STEPWAY PH2"/>
    <s v="2e892f86d188d01ec5691b7918003dc271108083"/>
    <s v="NUEVO"/>
    <n v="24"/>
    <d v="2020-04-11T00:00:00"/>
    <d v="2022-11-04T00:00:00"/>
    <d v="2021-02-01T00:00:00"/>
    <n v="60451300"/>
    <n v="22451300"/>
    <n v="38000000"/>
    <n v="1102219"/>
    <s v="0e1cad2c67fa2a907683ad47c51b4214fd47327c"/>
    <n v="2.2815442219069261E-2"/>
    <n v="-1.380241368164794"/>
    <n v="-0.6600232649211939"/>
    <n v="0.9726310327894393"/>
    <n v="0.97255557088134947"/>
    <x v="2"/>
    <n v="0.37139482525603257"/>
    <x v="1"/>
  </r>
  <r>
    <s v="b899df676696fa55c8e4ae4a75e505ac9dceddec"/>
    <s v="2922f289b6fca313bf24e1914fc1fc1cdfbfead3"/>
    <s v="PREPAGADO"/>
    <s v="c037df174ea56656e3f2727cd283ca029d539c32"/>
    <n v="62"/>
    <s v="OROCH"/>
    <n v="2020"/>
    <s v="OROCH"/>
    <s v="aa53c8567ff812605778a953828db0859dac88bf"/>
    <s v="NUEVO"/>
    <n v="84"/>
    <d v="2019-01-11T00:00:00"/>
    <d v="2026-11-01T00:00:00"/>
    <d v="2021-07-30T00:00:00"/>
    <n v="57970000"/>
    <n v="58739000"/>
    <n v="0"/>
    <n v="1232890"/>
    <s v="f99cba83470b6744b02cb8a0d0c03e84221970cc"/>
    <n v="-0.8018943753390495"/>
    <n v="1.2554156694510661"/>
    <n v="0.84182204474977862"/>
    <n v="-0.48645790482410828"/>
    <n v="2.1327737318234941"/>
    <x v="0"/>
    <n v="1.0132654821459375"/>
    <x v="0"/>
  </r>
  <r>
    <s v="68d42ffaa46abb404382730f865fc653326f3c05"/>
    <s v="6c58a0ffa5189504ef660d24af0f68073ffeae8f"/>
    <s v="PREPAGADO"/>
    <s v="30c7c4d76d30bc37a7d13b4c95a2ac93f65f85d1"/>
    <n v="74"/>
    <s v="SANDERO"/>
    <n v="2018"/>
    <s v="NUEVO SANDERO"/>
    <m/>
    <s v="NUEVO"/>
    <n v="84"/>
    <d v="2017-09-14T00:00:00"/>
    <d v="2024-09-14T00:00:00"/>
    <d v="2021-05-27T00:00:00"/>
    <n v="38170000"/>
    <n v="38170000"/>
    <n v="0"/>
    <n v="868144"/>
    <s v="b1d13940ac2dc45119dc332a837f1ce58f553ab6"/>
    <n v="0.39878609434115281"/>
    <n v="1.2009447865714571"/>
    <n v="0.92086653473246149"/>
    <n v="-2.4242138629461119E-2"/>
    <n v="-1.11583711881451"/>
    <x v="0"/>
    <n v="1"/>
    <x v="0"/>
  </r>
  <r>
    <s v="418080ac883247b6ea46a964a460812cb7de2637"/>
    <s v="2b8bd451a019244bc132f4bfea24f53211c4cae0"/>
    <s v="PREPAGADO"/>
    <s v="a375b5eac113847c38d3cb785c3aaad6fe7a6159"/>
    <n v="74"/>
    <s v="SANDERO"/>
    <n v="2019"/>
    <s v="NUEVO SANDERO"/>
    <s v="2e892f86d188d01ec5691b7918003dc271108083"/>
    <s v="NUEVO"/>
    <n v="84"/>
    <d v="2019-08-01T00:00:00"/>
    <d v="2026-01-08T00:00:00"/>
    <d v="2019-12-30T00:00:00"/>
    <n v="32356450"/>
    <n v="14356450"/>
    <n v="18000000"/>
    <n v="317278"/>
    <s v="7ac1370efc1dca5e20d275e4a540d08630dc0579"/>
    <n v="1.405417195184151"/>
    <n v="-1.083354548788048"/>
    <n v="0.4070773498450232"/>
    <n v="-0.57750540289734398"/>
    <n v="-0.49705409964536651"/>
    <x v="0"/>
    <n v="0.44369669725819738"/>
    <x v="4"/>
  </r>
  <r>
    <s v="0ec8b522e3001310ce9f4bf7109306bfd6d9af2d"/>
    <s v="1005f19c6adca5dbc7d2eb8321da5d086e5a8542"/>
    <s v="PREPAGADO"/>
    <s v="cd5c99079092fdc128c1d75a8a37fd7abf7a7f4f"/>
    <n v="59"/>
    <s v="CAPTUR"/>
    <n v="2021"/>
    <s v="CAPTUR"/>
    <s v="2e892f86d188d01ec5691b7918003dc271108083"/>
    <s v="NUEVO"/>
    <n v="84"/>
    <d v="2021-02-25T00:00:00"/>
    <d v="2028-02-25T00:00:00"/>
    <d v="2021-06-15T00:00:00"/>
    <n v="73195250"/>
    <n v="73195250"/>
    <n v="0"/>
    <n v="1609211"/>
    <s v="6c55b3ba21e9cb7dc2512cad991949cb9fc0980d"/>
    <n v="0.26537715326557482"/>
    <n v="1.2009447865714571"/>
    <n v="-0.20881096796306109"/>
    <n v="0.17509923890102469"/>
    <n v="-0.18766259006079469"/>
    <x v="0"/>
    <n v="1"/>
    <x v="0"/>
  </r>
  <r>
    <s v="ef5f6df0814491440ebd321199258dcbcc9e1845"/>
    <s v="9ac4aeef859df83aeab0b448027e6be3e81033c7"/>
    <s v="PREPAGADO"/>
    <s v="85ace3a84a80c0e854519914fde3b46a8c91f803"/>
    <n v="236"/>
    <s v="STEPWAY"/>
    <n v="2020"/>
    <s v="NUEVO STEPWAY PH2"/>
    <s v="2e892f86d188d01ec5691b7918003dc271108083"/>
    <s v="NUEVO"/>
    <n v="36"/>
    <d v="2019-11-22T00:00:00"/>
    <d v="2022-11-22T00:00:00"/>
    <d v="2020-04-27T00:00:00"/>
    <n v="47090000"/>
    <n v="26090000"/>
    <n v="21000000"/>
    <n v="901058"/>
    <s v="373e0d63cac8bf96eefec2abf3828a28fc0aa41d"/>
    <n v="-0.26825861103673743"/>
    <n v="-0.63023918952803815"/>
    <n v="-0.34384530499046262"/>
    <n v="0.34846583087450778"/>
    <n v="4.4381042127634142E-2"/>
    <x v="4"/>
    <n v="0.55404544489275853"/>
    <x v="4"/>
  </r>
  <r>
    <s v="e2e4c3d38cd3833615901176565681b3a1c84f34"/>
    <s v="0a3bbda684e9489806282235b55d0fc586c50907"/>
    <s v="PREPAGADO"/>
    <s v="b3cc960809ac18b1b28507ca7118c133e077c8d1"/>
    <n v="60"/>
    <s v="MASTER"/>
    <n v="2020"/>
    <s v="MASTER"/>
    <s v="aa53c8567ff812605778a953828db0859dac88bf"/>
    <s v="NUEVO"/>
    <n v="72"/>
    <d v="2019-10-12T00:00:00"/>
    <d v="2025-12-10T00:00:00"/>
    <d v="2020-07-30T00:00:00"/>
    <n v="136490840"/>
    <n v="131991331"/>
    <n v="4499509"/>
    <n v="2953126"/>
    <s v="d7ba29214e26fca7c43eb9f199a80e049e060e7b"/>
    <n v="-0.19549009772278569"/>
    <n v="1.0655808445129811"/>
    <n v="-0.4589881488363966"/>
    <n v="2.0567653445811631"/>
    <n v="-0.34235834485308059"/>
    <x v="1"/>
    <n v="0.96703435190229614"/>
    <x v="0"/>
  </r>
  <r>
    <s v="a4552c0cc38e16c636e91f02cd3af502c98463c8"/>
    <s v="172613d8ea625167bf14dc0d58a2ebae54ba9007"/>
    <s v="PREPAGADO"/>
    <s v="2e605260aed96e02f34e2a400c1781f6062fbe8f"/>
    <n v="38"/>
    <s v="DUSTER"/>
    <n v="2019"/>
    <s v="DUSTER"/>
    <s v="2e892f86d188d01ec5691b7918003dc271108083"/>
    <s v="NUEVO"/>
    <n v="84"/>
    <d v="2019-01-28T00:00:00"/>
    <d v="2026-01-28T00:00:00"/>
    <d v="2021-08-02T00:00:00"/>
    <n v="64490000"/>
    <n v="64490000"/>
    <n v="0"/>
    <n v="1343711"/>
    <s v="809929aa942e2a9bc9a8483e7177795e32bedd95"/>
    <n v="0.39878609434115281"/>
    <n v="1.2009447865714571"/>
    <n v="-0.20857445364860361"/>
    <n v="2.1597992137968158"/>
    <n v="1.668686467446636"/>
    <x v="0"/>
    <n v="1"/>
    <x v="0"/>
  </r>
  <r>
    <s v="02fad502b0301396a319436d4d64a64f0be3c015"/>
    <s v="66663b2b6011079884cf9861dee5479d2db5fa12"/>
    <s v="PREPAGADO"/>
    <s v="57c290d469ca74f029dc7c059266c8d55a054a4b"/>
    <n v="59"/>
    <s v="STEPWAY"/>
    <n v="2017"/>
    <s v="NUEVO STEPWAY"/>
    <m/>
    <s v="NUEVO"/>
    <n v="72"/>
    <d v="2016-11-28T00:00:00"/>
    <d v="2022-11-28T00:00:00"/>
    <d v="2021-11-26T00:00:00"/>
    <n v="47990000"/>
    <n v="42990000"/>
    <n v="5000000"/>
    <n v="676559"/>
    <s v="d5e3c217d8ea2998bad4e657513b99b45ba38544"/>
    <n v="-1.299145882984386"/>
    <n v="0.77312523371557784"/>
    <n v="0.1755550506296211"/>
    <n v="-7.1057159110105503E-2"/>
    <n v="-1.425228628399082"/>
    <x v="1"/>
    <n v="0.89581162742237963"/>
    <x v="0"/>
  </r>
  <r>
    <s v="5c4753971f3bbc9ff150440d0505edcefafaace2"/>
    <s v="f2f6fd1f3dadadb48777e0402e6b361738a05506"/>
    <s v="PREPAGADO"/>
    <s v="a1568956b7a009c0968355838744514999f72b98"/>
    <n v="74"/>
    <s v="SANDERO"/>
    <n v="2020"/>
    <s v="NUEVO SANDERO PH2"/>
    <s v="2e892f86d188d01ec5691b7918003dc271108083"/>
    <s v="NUEVO"/>
    <n v="84"/>
    <d v="2020-02-01T00:00:00"/>
    <d v="2027-01-02T00:00:00"/>
    <d v="2021-01-06T00:00:00"/>
    <n v="38590000"/>
    <n v="38590000"/>
    <n v="0"/>
    <n v="854080"/>
    <s v="303f3ae3c656011fa0545f725c19a8eae40a6e00"/>
    <n v="-0.72912586202509788"/>
    <n v="1.2009447865714571"/>
    <n v="0.56516632981038883"/>
    <n v="4.0186680659317388E-2"/>
    <n v="-1.5799243831913681"/>
    <x v="0"/>
    <n v="1"/>
    <x v="0"/>
  </r>
  <r>
    <s v="78527d8839f9bd6a9692f60d977fa14455254d91"/>
    <s v="489e7ab3fa676cbc44d30e057c57bd82499a606f"/>
    <s v="PREPAGADO"/>
    <s v="6ec5779fcd3b875786b947c57d28dd0a122206df"/>
    <n v="62"/>
    <s v="ZOE"/>
    <n v="2020"/>
    <s v="ZOE"/>
    <s v="2e892f86d188d01ec5691b7918003dc271108083"/>
    <s v="NUEVO"/>
    <n v="72"/>
    <d v="2020-07-31T00:00:00"/>
    <d v="2026-07-31T00:00:00"/>
    <d v="2021-05-14T00:00:00"/>
    <n v="110741500"/>
    <n v="55370750"/>
    <n v="55370750"/>
    <n v="1010900"/>
    <s v="fc7bdc755b16bdb0247d7a6271249db666c6767c"/>
    <n v="-0.69274160536812202"/>
    <n v="-0.85216124758390532"/>
    <n v="-2.8732689844363102"/>
    <n v="-0.10337462486126001"/>
    <n v="-1.0384892414183671"/>
    <x v="1"/>
    <n v="0.5"/>
    <x v="4"/>
  </r>
  <r>
    <s v="9c10bd1712bc8812112432a4638baad73b0e1e9f"/>
    <s v="6836c60f2137e54c67306bd57107a4427eb9766f"/>
    <s v="PREPAGADO"/>
    <s v="3442fd2b0a938d687196a2165725a50c271c2935"/>
    <n v="38"/>
    <s v="DUSTER"/>
    <n v="2020"/>
    <s v="DUSTER"/>
    <s v="2e892f86d188d01ec5691b7918003dc271108083"/>
    <s v="NUEVO"/>
    <n v="24"/>
    <d v="2020-07-02T00:00:00"/>
    <d v="2022-02-07T00:00:00"/>
    <d v="2021-08-17T00:00:00"/>
    <n v="61800000"/>
    <n v="30900000"/>
    <n v="30900000"/>
    <n v="1323035"/>
    <s v="e930ed8a49045100853f6396856eaf443e98b2ef"/>
    <n v="7.1327784428370358E-2"/>
    <n v="-0.85216124758390532"/>
    <n v="-4.4146365390986242"/>
    <n v="0.17118177922904279"/>
    <n v="1.978077977031208"/>
    <x v="2"/>
    <n v="0.5"/>
    <x v="4"/>
  </r>
  <r>
    <s v="c35a340fcdcb143f16b27aaed635cbb45bf5cf52"/>
    <s v="c31574ba76c3a8d055ba52ca320b64cfc894fbc3"/>
    <s v="PREPAGADO"/>
    <s v="4ed602eda8bf7f8f674b77a7266776acb1f1dd2a"/>
    <n v="49"/>
    <s v="KWID"/>
    <n v="2020"/>
    <s v="KWID"/>
    <s v="2e892f86d188d01ec5691b7918003dc271108083"/>
    <s v="NUEVO"/>
    <n v="84"/>
    <d v="2019-07-25T00:00:00"/>
    <d v="2026-07-25T00:00:00"/>
    <d v="2020-09-09T00:00:00"/>
    <n v="32990000"/>
    <n v="32990000"/>
    <n v="0"/>
    <n v="715001"/>
    <s v="65ce8e050551bdd5f972d0481ca61ec12607b8d3"/>
    <n v="0.94454994419579019"/>
    <n v="1.2009447865714571"/>
    <n v="0.29434180594151149"/>
    <n v="-0.50732933869794627"/>
    <n v="-0.4197062222492236"/>
    <x v="0"/>
    <n v="1"/>
    <x v="0"/>
  </r>
  <r>
    <s v="36e2d8b738085310cf474f04f891389ac1e6fa93"/>
    <s v="d15662712169d8ca64307f8c564efbd0ac2d2b66"/>
    <s v="PREPAGADO"/>
    <s v="3a0535153a5f5fc7c8dcca47c9a725208db375aa"/>
    <n v="38"/>
    <s v="STEPWAY"/>
    <n v="2021"/>
    <s v="NUEVO STEPWAY PH2"/>
    <s v="2e892f86d188d01ec5691b7918003dc271108083"/>
    <s v="NUEVO"/>
    <n v="72"/>
    <d v="2021-01-25T00:00:00"/>
    <d v="2027-01-25T00:00:00"/>
    <d v="2021-04-26T00:00:00"/>
    <n v="64030000"/>
    <n v="32015000"/>
    <n v="32015000"/>
    <n v="795040"/>
    <s v="3a511fa6cc43568fab99dbdb57f653874780a34f"/>
    <n v="-1.638732278449494"/>
    <n v="-0.85216124758390532"/>
    <n v="0.6442108197930716"/>
    <n v="-0.63307969459744728"/>
    <n v="-0.49705409964536651"/>
    <x v="1"/>
    <n v="0.5"/>
    <x v="4"/>
  </r>
  <r>
    <s v="271cf41d70dfda705de5fc8c2ce7b1181af64de0"/>
    <s v="3c6a132bcc77d6750734f80a66e996881502a705"/>
    <s v="PREPAGADO"/>
    <s v="d134295aa308132952922ea41c885a33d4580c23"/>
    <n v="46"/>
    <s v="STEPWAY"/>
    <n v="2021"/>
    <s v="NUEVO STEPWAY PH2"/>
    <s v="2e892f86d188d01ec5691b7918003dc271108083"/>
    <s v="NUEVO"/>
    <n v="72"/>
    <d v="2021-03-30T00:00:00"/>
    <d v="2027-03-30T00:00:00"/>
    <d v="2021-10-20T00:00:00"/>
    <n v="59830500"/>
    <n v="59830500"/>
    <n v="0"/>
    <n v="1313234"/>
    <s v="7e550c4e4136820a2fa73809cb7d39457dab78e5"/>
    <n v="-0.75338203312974839"/>
    <n v="1.2009447865714571"/>
    <n v="-0.39977777893588351"/>
    <n v="0.4121930056875962"/>
    <n v="0.1217289195237771"/>
    <x v="1"/>
    <n v="1"/>
    <x v="0"/>
  </r>
  <r>
    <s v="a6c9bb7bf4b8562ae8f8da09b57ae606d97293c6"/>
    <s v="af11cbe030ce2dbc1753c77fbe3232d08ff76e49"/>
    <s v="PREPAGADO"/>
    <s v="bdfc2c4e5213ca32db6b95c9f855416362d14198"/>
    <n v="61"/>
    <s v="STEPWAY"/>
    <n v="2018"/>
    <s v="NUEVO STEPWAY"/>
    <m/>
    <s v="NUEVO"/>
    <n v="84"/>
    <d v="2018-06-29T00:00:00"/>
    <d v="2025-06-29T00:00:00"/>
    <d v="2020-02-04T00:00:00"/>
    <n v="47004500"/>
    <n v="15361379"/>
    <n v="31643121"/>
    <n v="272457"/>
    <s v="f1cfc4e2d3f8e9e071d8ddbdb5aab1b3ceeb1ef1"/>
    <n v="-0.31677095324603838"/>
    <n v="-1.5633302366543309"/>
    <n v="-2.7507006221569128"/>
    <n v="-0.11183153178679579"/>
    <n v="-0.96114136402222416"/>
    <x v="0"/>
    <n v="0.32680656107393974"/>
    <x v="1"/>
  </r>
  <r>
    <s v="f8f063d9092a466ced2d74be5de63c205714b67d"/>
    <s v="1e426c75034f17357b0753bed34c2e82aeae2473"/>
    <s v="PREPAGADO"/>
    <s v="4ed602eda8bf7f8f674b77a7266776acb1f1dd2a"/>
    <n v="220"/>
    <s v="KWID"/>
    <n v="2020"/>
    <s v="KWID"/>
    <s v="2e892f86d188d01ec5691b7918003dc271108083"/>
    <s v="NUEVO"/>
    <n v="48"/>
    <d v="2019-12-11T00:00:00"/>
    <d v="2023-11-12T00:00:00"/>
    <d v="2020-10-28T00:00:00"/>
    <n v="36640000"/>
    <n v="32976000"/>
    <n v="3664000"/>
    <n v="1051549"/>
    <s v="9ed459202687afab5e2703e866aa192f2b1cf3cb"/>
    <n v="-0.1469777555134846"/>
    <n v="0.79032357974038436"/>
    <n v="7.773812663197055E-2"/>
    <n v="8.2445980216943118E-3"/>
    <n v="-0.26501046745693763"/>
    <x v="5"/>
    <n v="0.9"/>
    <x v="0"/>
  </r>
  <r>
    <s v="aa0c9432cc17ca1c799886c61a9c64105bf4c6f4"/>
    <s v="a6a1b3475ffc7b63911eb6f942f49bd17dfd8873"/>
    <s v="PREPAGADO"/>
    <s v="a8589e7347004a92aacdd0b4349a17c465529c37"/>
    <n v="38"/>
    <s v="STEPWAY"/>
    <n v="2018"/>
    <s v="NUEVO STEPWAY"/>
    <m/>
    <s v="NUEVO"/>
    <n v="60"/>
    <d v="2018-04-01T00:00:00"/>
    <d v="2023-01-04T00:00:00"/>
    <d v="2018-04-05T00:00:00"/>
    <n v="45888000"/>
    <n v="27500000"/>
    <n v="18388000"/>
    <n v="699787"/>
    <s v="d7fd93f30f09d2f3f73418e3c060e65d41168348"/>
    <n v="1.0051903719574169"/>
    <n v="-0.44447509470682078"/>
    <n v="0.84182204474977862"/>
    <n v="0.47770383112147857"/>
    <n v="0.97255557088134947"/>
    <x v="3"/>
    <n v="0.5992852161785216"/>
    <x v="4"/>
  </r>
  <r>
    <s v="0d95170928143ce64a88045c4ac837bdbd8f209b"/>
    <s v="bcc74aecfadd4cb613a9f1fba74d3590c4b093f8"/>
    <s v="PREPAGADO"/>
    <s v="c1e30395230ab6747c4b28fe4256aa099225b503"/>
    <n v="61"/>
    <s v="STEPWAY"/>
    <n v="2017"/>
    <s v="NUEVO STEPWAY"/>
    <m/>
    <s v="NUEVO"/>
    <n v="84"/>
    <d v="2017-01-27T00:00:00"/>
    <d v="2024-01-27T00:00:00"/>
    <d v="2017-04-20T00:00:00"/>
    <n v="47720000"/>
    <n v="25556000"/>
    <n v="22164000"/>
    <n v="536403"/>
    <s v="2950d902c8b30585038c8f445df8ff3e2d2365ee"/>
    <n v="0.95667802974811544"/>
    <n v="-0.7062237859775562"/>
    <n v="0.84182204474977862"/>
    <n v="5.3595923072919049E-2"/>
    <n v="1.0499034482774929"/>
    <x v="0"/>
    <n v="0.53554065381391447"/>
    <x v="4"/>
  </r>
  <r>
    <s v="229e9d4075ef153cb4549d69c4689acfcc217412"/>
    <s v="247ad9c921b0ab70034be23d7af10456470f78e3"/>
    <s v="PREPAGADO"/>
    <s v="a77c76312e7298e8d8cbf37d37191bb75af8eded"/>
    <n v="49"/>
    <s v="STEPWAY"/>
    <n v="2021"/>
    <s v="NUEVO STEPWAY PH2"/>
    <s v="2e892f86d188d01ec5691b7918003dc271108083"/>
    <s v="NUEVO"/>
    <n v="84"/>
    <d v="2020-12-28T00:00:00"/>
    <d v="2027-12-28T00:00:00"/>
    <d v="2021-06-02T00:00:00"/>
    <n v="57755250"/>
    <n v="57755250"/>
    <n v="0"/>
    <n v="1268197"/>
    <s v="f248186f337874bbfd7745580f6a68009b7211aa"/>
    <n v="-0.30464286769371318"/>
    <n v="1.2009447865714571"/>
    <n v="-0.22527857001643839"/>
    <n v="-0.13384736970613009"/>
    <n v="-1.270532873606796"/>
    <x v="0"/>
    <n v="1"/>
    <x v="0"/>
  </r>
  <r>
    <s v="a24ae7c3f5f32db88a453c559e86f56e07696b3b"/>
    <s v="3a675ab8f5158796275e5ae7b615926b01af6382"/>
    <s v="PREPAGADO"/>
    <s v="c4f571c84dfd1be0360bdeed5c89373e15ac07b0"/>
    <n v="61"/>
    <s v="LOGAN"/>
    <n v="2017"/>
    <s v="NUEVO LOGAN"/>
    <m/>
    <s v="NUEVO"/>
    <n v="48"/>
    <d v="2016-12-12T00:00:00"/>
    <d v="2020-12-12T00:00:00"/>
    <d v="2019-12-12T00:00:00"/>
    <n v="38000000"/>
    <n v="13000000"/>
    <n v="25000000"/>
    <n v="293663"/>
    <s v="fc7bdc755b16bdb0247d7a6271249db666c6767c"/>
    <n v="-2.4998263526645879"/>
    <n v="-1.5005105215277039"/>
    <n v="-3.9495968577406559"/>
    <n v="-0.52372405512234832"/>
    <n v="-0.26501046745693763"/>
    <x v="5"/>
    <n v="0.34210526315789475"/>
    <x v="1"/>
  </r>
  <r>
    <s v="dffacbbcea1f9e84c097bc2b4245efc1466f67ac"/>
    <s v="bcd5727ad21f15628ddb471ea6325fd163ed1b36"/>
    <s v="PREPAGADO"/>
    <s v="d42a0e1d5792a438fbe63c928d603c193394d0b9"/>
    <n v="62"/>
    <s v="LOGAN"/>
    <n v="2018"/>
    <s v="NUEVO LOGAN"/>
    <m/>
    <s v="NUEVO"/>
    <n v="84"/>
    <d v="2017-12-26T00:00:00"/>
    <d v="2024-12-13T00:00:00"/>
    <d v="2019-05-29T00:00:00"/>
    <n v="37808400"/>
    <n v="34027560"/>
    <n v="3780840"/>
    <n v="787997"/>
    <s v="a51276d62888df36a1235d7ce063c77e63ffb514"/>
    <n v="0.89603760198648907"/>
    <n v="0.79032357974038436"/>
    <n v="1.158000004680509"/>
    <n v="7.4370109155187838E-2"/>
    <n v="-0.80644560922993824"/>
    <x v="0"/>
    <n v="0.9"/>
    <x v="0"/>
  </r>
  <r>
    <s v="400313b4a513a34982a32c0a8d66f99202e9d720"/>
    <s v="8f547e9b6cf6c437909feb4f4df7b6fee283a7ab"/>
    <s v="PREPAGADO"/>
    <s v="d42a0e1d5792a438fbe63c928d603c193394d0b9"/>
    <n v="62"/>
    <s v="SANDERO"/>
    <n v="2018"/>
    <s v="NUEVO SANDERO"/>
    <m/>
    <s v="NUEVO"/>
    <n v="72"/>
    <d v="2017-01-12T00:00:00"/>
    <d v="2023-12-01T00:00:00"/>
    <d v="2020-01-24T00:00:00"/>
    <n v="31600000"/>
    <n v="30020000"/>
    <n v="1580000"/>
    <n v="715915"/>
    <s v="a51276d62888df36a1235d7ce063c77e63ffb514"/>
    <n v="7.1327784428370358E-2"/>
    <n v="0.99563418315592023"/>
    <n v="0.48612183982770601"/>
    <n v="-0.40816779024760808"/>
    <n v="-1.11583711881451"/>
    <x v="1"/>
    <n v="0.95"/>
    <x v="0"/>
  </r>
  <r>
    <s v="2116922036a2f3186825856b030960e39657c912"/>
    <s v="4ba014c972e56df7b0d07c49fe86215d6a58c3c2"/>
    <s v="PREPAGADO"/>
    <s v="a77c76312e7298e8d8cbf37d37191bb75af8eded"/>
    <n v="246"/>
    <s v="KOLEOS"/>
    <n v="2021"/>
    <s v="KOLEOS"/>
    <s v="2e892f86d188d01ec5691b7918003dc271108083"/>
    <s v="NUEVO"/>
    <n v="84"/>
    <d v="2020-01-10T00:00:00"/>
    <d v="2027-10-01T00:00:00"/>
    <d v="2021-02-17T00:00:00"/>
    <n v="115472300"/>
    <n v="56472300"/>
    <n v="59000000"/>
    <n v="1099168"/>
    <s v="1fbc4410b1d708c108467267454059d1f785d193"/>
    <n v="-2.1844961283041311"/>
    <n v="-0.89710394052874576"/>
    <n v="-0.34384530499046262"/>
    <n v="-0.40390681021974201"/>
    <n v="-0.26501046745693763"/>
    <x v="0"/>
    <n v="0.48905495084102424"/>
    <x v="4"/>
  </r>
  <r>
    <s v="28efa409203c975982037b47068267e430b6d444"/>
    <s v="6adffaf696080e3b7ad6a87c0848dfa28a7616e5"/>
    <s v="PREPAGADO"/>
    <s v="1944f36cfa35b51833df56e72c9cb95ad049c346"/>
    <n v="59"/>
    <s v="USADOS"/>
    <n v="2011"/>
    <s v="USADOS MM"/>
    <m/>
    <s v="USADO"/>
    <n v="48"/>
    <d v="2017-01-09T00:00:00"/>
    <d v="2021-09-01T00:00:00"/>
    <d v="2021-02-08T00:00:00"/>
    <n v="32500000"/>
    <n v="20000000"/>
    <n v="12500000"/>
    <n v="584493"/>
    <s v="d5e3c217d8ea2998bad4e657513b99b45ba38544"/>
    <n v="0.16835246884697261"/>
    <n v="-0.37836754739420631"/>
    <n v="0.68373306478441309"/>
    <n v="-0.49551223845552972"/>
    <n v="-1.1931849962106531"/>
    <x v="5"/>
    <n v="0.61538461538461542"/>
    <x v="2"/>
  </r>
  <r>
    <s v="85e7ccfb3c7e1df193428e0ba01d57c9fe734f48"/>
    <s v="db402ad76b5a39613a18bfffdf3ebc857f01edb8"/>
    <s v="PREPAGADO"/>
    <s v="a375b5eac113847c38d3cb785c3aaad6fe7a6159"/>
    <n v="38"/>
    <s v="DUSTER"/>
    <n v="2019"/>
    <s v="DUSTER"/>
    <m/>
    <s v="NUEVO"/>
    <n v="84"/>
    <d v="2019-03-01T00:00:00"/>
    <d v="2026-01-03T00:00:00"/>
    <d v="2019-10-31T00:00:00"/>
    <n v="63590000"/>
    <n v="31795000"/>
    <n v="31795000"/>
    <n v="702670"/>
    <s v="3a511fa6cc43568fab99dbdb57f653874780a34f"/>
    <n v="0.92029377309113969"/>
    <n v="-0.85216124758390532"/>
    <n v="0.4070773498450232"/>
    <n v="1.154869960896702E-2"/>
    <n v="0.81785981608906366"/>
    <x v="0"/>
    <n v="0.5"/>
    <x v="4"/>
  </r>
  <r>
    <s v="c2e7565e286fe192cd0b942f69fb047371770732"/>
    <s v="9c72b101dadc1ba349a14751c2f833de0a2469af"/>
    <s v="PREPAGADO"/>
    <s v="a375b5eac113847c38d3cb785c3aaad6fe7a6159"/>
    <n v="27"/>
    <s v="STEPWAY"/>
    <n v="2019"/>
    <s v="NUEVO STEPWAY"/>
    <m/>
    <s v="NUEVO"/>
    <n v="84"/>
    <d v="2019-01-16T00:00:00"/>
    <d v="2026-01-16T00:00:00"/>
    <d v="2020-01-27T00:00:00"/>
    <n v="41990000"/>
    <n v="20995000"/>
    <n v="20995000"/>
    <n v="463989"/>
    <s v="4a8f3363258dbeeafeffebe63d6f25a2c0e1ca48"/>
    <n v="1.138599313032995"/>
    <n v="-0.85216124758390532"/>
    <n v="0.4070773498450232"/>
    <n v="-0.1437653168312816"/>
    <n v="2.287469486615779"/>
    <x v="0"/>
    <n v="0.5"/>
    <x v="4"/>
  </r>
  <r>
    <s v="d0eece999769041b0c474e05df0d3868f7f10ff3"/>
    <s v="a0dda4c294288f303299a8523a04312c1385b36d"/>
    <s v="PREPAGADO"/>
    <s v="6effd9726a01d97fb90ac9a7f16ca5cd0d2646e1"/>
    <n v="60"/>
    <s v="STEPWAY"/>
    <n v="2018"/>
    <s v="NUEVO STEPWAY"/>
    <m/>
    <s v="NUEVO"/>
    <n v="36"/>
    <d v="2017-12-06T00:00:00"/>
    <d v="2020-06-12T00:00:00"/>
    <d v="2019-06-14T00:00:00"/>
    <n v="42920000"/>
    <n v="22920000"/>
    <n v="20000000"/>
    <n v="784752"/>
    <s v="d7ba29214e26fca7c43eb9f199a80e049e060e7b"/>
    <n v="0.54432312096905611"/>
    <n v="-0.7124811539274829"/>
    <n v="-0.54908313756314897"/>
    <n v="-0.62413157015818344"/>
    <n v="-0.88379348662608126"/>
    <x v="4"/>
    <n v="0.53401677539608572"/>
    <x v="4"/>
  </r>
  <r>
    <s v="5c8e3bc7b08ef199a4ee9f1ebcedcad420f09ce4"/>
    <s v="c4266fc335dcdd51b45b29b177a4c578285caddf"/>
    <s v="PREPAGADO"/>
    <s v="d42a0e1d5792a438fbe63c928d603c193394d0b9"/>
    <n v="40"/>
    <s v="CAPTUR"/>
    <n v="2018"/>
    <s v="CAPTUR"/>
    <m/>
    <s v="NUEVO"/>
    <n v="48"/>
    <d v="2017-10-27T00:00:00"/>
    <d v="2021-10-27T00:00:00"/>
    <d v="2018-01-18T00:00:00"/>
    <n v="75990000"/>
    <n v="67990000"/>
    <n v="8000000"/>
    <n v="2047490"/>
    <s v="4d251d0521ebf48b96f0933b0dd444a04ee5a122"/>
    <n v="0.79901291756788695"/>
    <n v="0.76865505704802206"/>
    <n v="0.2094661248883162"/>
    <n v="0.67389710181567286"/>
    <n v="1.668686467446636"/>
    <x v="5"/>
    <n v="0.89472298986708776"/>
    <x v="0"/>
  </r>
  <r>
    <s v="da6d1c6cdcf1181f3601e45350f62563aab6384f"/>
    <s v="2daabb10583bbcdcb1f38391c0dff9f9c0cbda66"/>
    <s v="PREPAGADO"/>
    <s v="2bda2d2f1841a6eb8e6d69f441a30b44fe11b73d"/>
    <n v="62"/>
    <s v="USADOS"/>
    <n v="2013"/>
    <s v="USADOS MM"/>
    <m/>
    <s v="USADO"/>
    <n v="60"/>
    <d v="2017-07-19T00:00:00"/>
    <d v="2022-07-19T00:00:00"/>
    <d v="2018-03-16T00:00:00"/>
    <n v="41000000"/>
    <n v="19000000"/>
    <n v="22000000"/>
    <n v="523250"/>
    <s v="aed5e735e39ab96a8f2be81211c4875b00573c27"/>
    <n v="1.1022150563760189"/>
    <n v="-1.002388518375761"/>
    <n v="1.039433269706485"/>
    <n v="-0.40178262637659329"/>
    <n v="-0.96114136402222416"/>
    <x v="3"/>
    <n v="0.46341463414634149"/>
    <x v="4"/>
  </r>
  <r>
    <s v="30187fbbeb1d2ebe4e4452d3e2cda043ef75c9de"/>
    <s v="1f2828b5e94649e712105713871ad1783971833c"/>
    <s v="PREPAGADO"/>
    <s v="e796ad9f0cb48948949b06a98904d23b3fbe7f4b"/>
    <n v="38"/>
    <s v="OROCH"/>
    <n v="2017"/>
    <s v="OROCH"/>
    <m/>
    <s v="NUEVO"/>
    <n v="84"/>
    <d v="2017-01-16T00:00:00"/>
    <d v="2024-01-16T00:00:00"/>
    <d v="2020-09-16T00:00:00"/>
    <n v="64990000"/>
    <n v="32495000"/>
    <n v="32495000"/>
    <n v="745829"/>
    <s v="b8301acfe4fdafeee70d932d10ac6a382433932b"/>
    <n v="-2.9485655181006232"/>
    <n v="-0.85216124758390532"/>
    <n v="0.92086653473246149"/>
    <n v="9.8148189905021832E-2"/>
    <n v="1.436642835258207"/>
    <x v="0"/>
    <n v="0.5"/>
    <x v="4"/>
  </r>
  <r>
    <s v="7342f78ad9e9a085001722f2ea7fc91d62afa5e6"/>
    <s v="ae99f4d7c9020c8fcbe17312b6b8c36ae2af3808"/>
    <s v="PREPAGADO"/>
    <s v="d42a0e1d5792a438fbe63c928d603c193394d0b9"/>
    <n v="220"/>
    <s v="LOGAN"/>
    <n v="2018"/>
    <s v="NUEVO LOGAN"/>
    <m/>
    <s v="NUEVO"/>
    <n v="84"/>
    <d v="2017-11-28T00:00:00"/>
    <d v="2024-11-28T00:00:00"/>
    <d v="2018-03-27T00:00:00"/>
    <n v="33800000"/>
    <n v="23800000"/>
    <n v="10000000"/>
    <n v="551160"/>
    <s v="e35cd06998e5b136c3a45ddcc0e768cf0a893437"/>
    <n v="1.3205205963178741"/>
    <n v="-1.39108549405917E-2"/>
    <n v="1.158000004680509"/>
    <n v="0.33303629048383637"/>
    <n v="-0.57440197704150942"/>
    <x v="0"/>
    <n v="0.70414201183431957"/>
    <x v="2"/>
  </r>
  <r>
    <s v="e4180a3d15174b0e334ab42f7909b314855dfc9e"/>
    <s v="9e3721388fbed14c9308924aba3565d59eddfb4a"/>
    <s v="PREPAGADO"/>
    <s v="cab28082b648c5eb4c27f70b10ebe97b316c4bd5"/>
    <n v="38"/>
    <s v="USADOS"/>
    <n v="2015"/>
    <s v="USADOS MM"/>
    <m/>
    <s v="USADO"/>
    <n v="36"/>
    <d v="2020-10-03T00:00:00"/>
    <d v="2023-03-10T00:00:00"/>
    <d v="2021-07-06T00:00:00"/>
    <n v="57500000"/>
    <n v="20000000"/>
    <n v="37500000"/>
    <n v="724463"/>
    <s v="4945c5884e21e46d99e0d56ad1a4fbcffe8da479"/>
    <n v="4.7071613323719813E-2"/>
    <n v="-1.4770196058051031"/>
    <n v="-1.094767959825949"/>
    <n v="-0.10317548262596481"/>
    <n v="1.668686467446636"/>
    <x v="4"/>
    <n v="0.34782608695652173"/>
    <x v="1"/>
  </r>
  <r>
    <s v="ea741e4c92a0b85eca719cf215993f8142ffbf6a"/>
    <s v="c8e3666afbac341d04d52ecf6c5d18412a6a3a2d"/>
    <s v="PREPAGADO"/>
    <s v="277132ad8b04990f093fc5bb72d77163192dec3d"/>
    <n v="246"/>
    <s v="DUSTER"/>
    <n v="2017"/>
    <s v="DUSTER"/>
    <m/>
    <s v="NUEVO"/>
    <n v="84"/>
    <d v="2016-05-12T00:00:00"/>
    <d v="2023-12-05T00:00:00"/>
    <d v="2018-01-23T00:00:00"/>
    <n v="61990000"/>
    <n v="30995000"/>
    <n v="30995000"/>
    <n v="717058"/>
    <s v="a69f010680fca3bb97470fe907d42f1759ba6938"/>
    <n v="0.95667802974811544"/>
    <n v="-0.85216124758390532"/>
    <n v="0.92086653473246149"/>
    <n v="-0.30111954547212938"/>
    <n v="0.43112042910834891"/>
    <x v="0"/>
    <n v="0.5"/>
    <x v="4"/>
  </r>
  <r>
    <s v="2835cf3a51fab08a2c1f4c407b6345b5ff0ba8d7"/>
    <s v="84f6577b89a24c97ceb6b049c04061fb6973f36e"/>
    <s v="PREPAGADO"/>
    <s v="f1660bce152bd13abf027b14ac8a826e5004e35a"/>
    <n v="49"/>
    <s v="STEPWAY"/>
    <n v="2017"/>
    <s v="NUEVO STEPWAY"/>
    <m/>
    <s v="NUEVO"/>
    <n v="72"/>
    <d v="2016-04-10T00:00:00"/>
    <d v="2022-10-04T00:00:00"/>
    <d v="2020-07-28T00:00:00"/>
    <n v="47690000"/>
    <n v="28690000"/>
    <n v="19000000"/>
    <n v="595880"/>
    <s v="d32b2544aa3cda758f28d956500fd6e0d7981c8d"/>
    <n v="1.2962644252132229"/>
    <n v="-0.4349962765005449"/>
    <n v="-0.41850353717951672"/>
    <n v="-0.2067559972775033"/>
    <n v="0.1217289195237771"/>
    <x v="1"/>
    <n v="0.60159362549800799"/>
    <x v="2"/>
  </r>
  <r>
    <s v="4afb47434f81c9da2772ab7e43f04332b03a4f1d"/>
    <s v="f8a15e237d364488d32abb91367674c9ab84863d"/>
    <s v="PREPAGADO"/>
    <s v="310778d9d7ff8bd657b127d2b19096397041abce"/>
    <n v="60"/>
    <s v="CAPTUR"/>
    <n v="2019"/>
    <s v="CAPTUR"/>
    <m/>
    <s v="NUEVO"/>
    <n v="84"/>
    <d v="2018-06-27T00:00:00"/>
    <d v="2025-06-27T00:00:00"/>
    <d v="2018-08-29T00:00:00"/>
    <n v="75170000"/>
    <n v="51170000"/>
    <n v="24000000"/>
    <n v="1056624"/>
    <s v="fc7bdc755b16bdb0247d7a6271249db666c6767c"/>
    <n v="1.5630823073643789"/>
    <n v="-0.11007143851112131"/>
    <n v="0.6442108197930716"/>
    <n v="0.8178248290491934"/>
    <n v="2.1327737318234941"/>
    <x v="0"/>
    <n v="0.68072369296261803"/>
    <x v="2"/>
  </r>
  <r>
    <s v="13c529777c684e0a93a6276e14ee8e3495e28795"/>
    <s v="08ec247873e08730c80a3fb67321335417ea06d2"/>
    <s v="PREPAGADO"/>
    <s v="a77c76312e7298e8d8cbf37d37191bb75af8eded"/>
    <n v="74"/>
    <s v="SANDERO"/>
    <n v="2020"/>
    <s v="NUEVO SANDERO PH2"/>
    <s v="2e892f86d188d01ec5691b7918003dc271108083"/>
    <s v="NUEVO"/>
    <n v="84"/>
    <d v="2020-07-21T00:00:00"/>
    <d v="2027-07-21T00:00:00"/>
    <d v="2021-05-18T00:00:00"/>
    <n v="41440000"/>
    <n v="41440000"/>
    <n v="0"/>
    <n v="903362"/>
    <s v="28b0c6e43cc5ec67e977aa1c0cce8b1a5eb36ce2"/>
    <n v="0.1198401266376715"/>
    <n v="1.2009447865714571"/>
    <n v="0.6442108197930716"/>
    <n v="-0.59156683613153738"/>
    <n v="4.4381042127634142E-2"/>
    <x v="0"/>
    <n v="1"/>
    <x v="0"/>
  </r>
  <r>
    <s v="18cc7581519fda49003717b5511d879a3eb1296a"/>
    <s v="231e4f353af9b3903f1e243578dcad5887bad5b5"/>
    <s v="PREPAGADO"/>
    <s v="a375b5eac113847c38d3cb785c3aaad6fe7a6159"/>
    <n v="62"/>
    <s v="DUSTER"/>
    <n v="2019"/>
    <s v="DUSTER"/>
    <m/>
    <s v="NUEVO"/>
    <n v="84"/>
    <d v="2019-02-01T00:00:00"/>
    <d v="2026-01-02T00:00:00"/>
    <d v="2019-12-23T00:00:00"/>
    <n v="59460000"/>
    <n v="23640000"/>
    <n v="35820000"/>
    <n v="522444"/>
    <s v="f99cba83470b6744b02cb8a0d0c03e84221970cc"/>
    <n v="0.59283546317835722"/>
    <n v="-1.272726863056699"/>
    <n v="0.4070773498450232"/>
    <n v="-0.4499972848676374"/>
    <n v="1.281947080465921"/>
    <x v="0"/>
    <n v="0.39757820383451059"/>
    <x v="1"/>
  </r>
  <r>
    <s v="4a08365145db8d0f0fb6dfa3e684d84c0c0f5686"/>
    <s v="97ea1a5fb74c571174d427c5705de5fc6ff43e6f"/>
    <s v="PREPAGADO"/>
    <s v="2f1f55f7d5e4638dee5a1a64ea8954c3ffe4902c"/>
    <n v="246"/>
    <s v="LOGAN"/>
    <n v="2018"/>
    <s v="NUEVO LOGAN"/>
    <m/>
    <s v="NUEVO"/>
    <n v="84"/>
    <d v="2017-12-15T00:00:00"/>
    <d v="2024-12-15T00:00:00"/>
    <d v="2018-10-09T00:00:00"/>
    <n v="32990000"/>
    <n v="30820000"/>
    <n v="2170000"/>
    <n v="678885"/>
    <s v="a69f010680fca3bb97470fe907d42f1759ba6938"/>
    <n v="-2.569689999023184E-2"/>
    <n v="0.93084838801934167"/>
    <n v="1.434655719619899"/>
    <n v="-0.67872309492710503"/>
    <n v="0.19907679691992"/>
    <x v="0"/>
    <n v="0.93422249166414062"/>
    <x v="0"/>
  </r>
  <r>
    <s v="69c137286ed727ea58b521119dde42bf17ed00c6"/>
    <s v="4f4e9e77dacde6d80fee5b0851d14893b841c692"/>
    <s v="PREPAGADO"/>
    <s v="6bf12817a6164c0e4ceb7a01868ef46da7884be8"/>
    <n v="236"/>
    <s v="LOGAN"/>
    <n v="2018"/>
    <s v="NUEVO LOGAN"/>
    <m/>
    <s v="NUEVO"/>
    <n v="48"/>
    <d v="2018-08-02T00:00:00"/>
    <d v="2022-02-08T00:00:00"/>
    <d v="2021-09-10T00:00:00"/>
    <n v="38190000"/>
    <n v="30158989"/>
    <n v="8031011"/>
    <n v="993714"/>
    <s v="7a6910423a8f37af5a7024bd938a17975b36dad2"/>
    <n v="-0.21974626882743631"/>
    <n v="0.33744559073652142"/>
    <n v="-1.2350335929675691"/>
    <n v="-0.21603270640500419"/>
    <n v="0.43112042910834891"/>
    <x v="5"/>
    <n v="0.78970905996334118"/>
    <x v="2"/>
  </r>
  <r>
    <s v="2c3812ea2839f9b306ad00b2690351591176b560"/>
    <s v="05c31a03665c86bb9f9a5ea9427543328690b357"/>
    <s v="PREPAGADO"/>
    <s v="a93bc3fa6d9125b98623940e5fa31ae97aacbac3"/>
    <n v="61"/>
    <s v="SANDERO"/>
    <n v="2019"/>
    <s v="NUEVO SANDERO"/>
    <m/>
    <s v="NUEVO"/>
    <n v="36"/>
    <d v="2018-09-25T00:00:00"/>
    <d v="2021-09-25T00:00:00"/>
    <d v="2020-06-18T00:00:00"/>
    <n v="37560000"/>
    <n v="39069000"/>
    <n v="0"/>
    <n v="1406746"/>
    <s v="c9ac93af7de54e59c26cb0895d1f827e03675192"/>
    <n v="0.49581077875975499"/>
    <n v="1.3659148081657291"/>
    <n v="-0.46732742157405982"/>
    <n v="8.3581765152492368E-2"/>
    <n v="0.27642467431606299"/>
    <x v="4"/>
    <n v="1.0401757188498402"/>
    <x v="0"/>
  </r>
  <r>
    <s v="f1f8efab068813d41caef1ee8f514218eed90a29"/>
    <s v="75ab70e38ef9a776845209112d2384d58a97fd6e"/>
    <s v="PREPAGADO"/>
    <s v="a7867200474c1bcd31ba833782f73235bff8f95c"/>
    <n v="60"/>
    <s v="SANDERO"/>
    <n v="2019"/>
    <s v="NUEVO SANDERO"/>
    <s v="2e892f86d188d01ec5691b7918003dc271108083"/>
    <s v="NUEVO"/>
    <n v="84"/>
    <d v="2019-05-02T00:00:00"/>
    <d v="2026-02-05T00:00:00"/>
    <d v="2021-03-29T00:00:00"/>
    <n v="36156400"/>
    <n v="33156400"/>
    <n v="3000000"/>
    <n v="654650"/>
    <s v="d7ba29214e26fca7c43eb9f199a80e049e060e7b"/>
    <n v="1.3205205963178741"/>
    <n v="0.86024061787844064"/>
    <n v="8.9963740286367541E-2"/>
    <n v="-0.30418998683665571"/>
    <n v="-3.2966835268508812E-2"/>
    <x v="0"/>
    <n v="0.91702713765751021"/>
    <x v="0"/>
  </r>
  <r>
    <s v="429c03dc0fde4daa44123d05d177c4c0d9f7f9b2"/>
    <s v="310ede59420417f2d0515099793f853609274408"/>
    <s v="PREPAGADO"/>
    <s v="bdfc2c4e5213ca32db6b95c9f855416362d14198"/>
    <n v="62"/>
    <s v="SANDERO"/>
    <n v="2018"/>
    <s v="NUEVO SANDERO"/>
    <m/>
    <s v="NUEVO"/>
    <n v="60"/>
    <d v="2018-03-08T00:00:00"/>
    <d v="2023-08-03T00:00:00"/>
    <d v="2021-01-21T00:00:00"/>
    <n v="38641500"/>
    <n v="19177389"/>
    <n v="19464111"/>
    <n v="441715"/>
    <s v="5ff736dd5fe05d193ce7c5ec63ce711d264e48d3"/>
    <n v="-0.89891905975765174"/>
    <n v="-0.86739540434089191"/>
    <n v="-2.097687215283377"/>
    <n v="-0.57111725189279972"/>
    <n v="-0.88379348662608126"/>
    <x v="3"/>
    <n v="0.49628997321532548"/>
    <x v="4"/>
  </r>
  <r>
    <s v="9d82337fb1d056d63c257d5ffe8c4c7b1b6c59e6"/>
    <s v="6aaea8668650c549892e1fff66b9d37a003a29e7"/>
    <s v="PREPAGADO"/>
    <s v="8d3a24744093455287e93feda3eb9991acdae36e"/>
    <n v="220"/>
    <s v="SANDERO"/>
    <n v="2019"/>
    <s v="NUEVO SANDERO"/>
    <m/>
    <s v="NUEVO"/>
    <n v="84"/>
    <d v="2018-10-31T00:00:00"/>
    <d v="2025-10-31T00:00:00"/>
    <d v="2020-12-28T00:00:00"/>
    <n v="33530000"/>
    <n v="24000000"/>
    <n v="9530000"/>
    <n v="489108"/>
    <s v="7f9e4021b093c57ae939c2999fa9b6f9d2ac5b97"/>
    <n v="-0.25613052548441212"/>
    <n v="3.3864529756628091E-2"/>
    <n v="0.48612183982770601"/>
    <n v="-0.98407452237973059"/>
    <n v="1.823382222238922"/>
    <x v="0"/>
    <n v="0.71577691619445272"/>
    <x v="2"/>
  </r>
  <r>
    <s v="6c88253010b24b288c7b21938bfca2193532cf5e"/>
    <s v="2c6e47175b2f9bb8a263272156e80e8b95c9e8fa"/>
    <s v="PREPAGADO"/>
    <s v="8d3a24744093455287e93feda3eb9991acdae36e"/>
    <n v="61"/>
    <s v="STEPWAY"/>
    <n v="2019"/>
    <s v="NUEVO STEPWAY"/>
    <m/>
    <s v="NUEVO"/>
    <n v="24"/>
    <d v="2018-11-29T00:00:00"/>
    <d v="2020-11-29T00:00:00"/>
    <d v="2019-10-25T00:00:00"/>
    <n v="41620000"/>
    <n v="16620000"/>
    <n v="25000000"/>
    <n v="810820"/>
    <s v="f1cfc4e2d3f8e9e071d8ddbdb5aab1b3ceeb1ef1"/>
    <n v="1.2598801685562471"/>
    <n v="-1.2655449228895741"/>
    <n v="-6.7189590051072792E-2"/>
    <n v="0.18186542824890431"/>
    <n v="1.3592949578620639"/>
    <x v="2"/>
    <n v="0.39932724651609802"/>
    <x v="1"/>
  </r>
  <r>
    <s v="41a4f3974964d304509a3a96e8eed6f9bcb0e928"/>
    <s v="b76d7fd4934b37ca33cbb716958b3729c0ff1257"/>
    <s v="PREPAGADO"/>
    <s v="459c4d96f80a45215d3b92f0108854113cfd6642"/>
    <n v="38"/>
    <s v="USADOS"/>
    <n v="2018"/>
    <s v="USADOS MM"/>
    <m/>
    <s v="USADO"/>
    <n v="84"/>
    <d v="2019-11-29T00:00:00"/>
    <d v="2026-11-29T00:00:00"/>
    <d v="2021-07-12T00:00:00"/>
    <n v="37000000"/>
    <n v="29000000"/>
    <n v="8000000"/>
    <n v="579377"/>
    <s v="76c9cd8386f602314b92c098d88f738459249279"/>
    <n v="-3.7824985542557123E-2"/>
    <n v="0.31311515017994868"/>
    <n v="0.24898836987965761"/>
    <n v="-0.69686528446622231"/>
    <n v="-1.1931849962106531"/>
    <x v="0"/>
    <n v="0.78378378378378377"/>
    <x v="2"/>
  </r>
  <r>
    <s v="9760208cffcc718e415f358d9b8e3b4fac0f2a3a"/>
    <s v="b0abf174943519481449af1555188a176b12e447"/>
    <s v="PREPAGADO"/>
    <s v="310778d9d7ff8bd657b127d2b19096397041abce"/>
    <n v="236"/>
    <s v="LOGAN"/>
    <n v="2018"/>
    <s v="NUEVO LOGAN"/>
    <m/>
    <s v="NUEVO"/>
    <n v="84"/>
    <d v="2017-03-05T00:00:00"/>
    <d v="2024-05-03T00:00:00"/>
    <d v="2019-06-18T00:00:00"/>
    <n v="31386600"/>
    <n v="19509693"/>
    <n v="11876907"/>
    <n v="536781"/>
    <s v="f9135bc6e62f40c8eddb937bb59cee2ddf02357c"/>
    <n v="1.2720082541085731"/>
    <n v="-0.35287432278107322"/>
    <n v="1.237044494663192"/>
    <n v="-0.51451472245112229"/>
    <n v="0.58581618390063472"/>
    <x v="0"/>
    <n v="0.62159306837949957"/>
    <x v="2"/>
  </r>
  <r>
    <s v="552ce93b2218cb7399746260cf5cc65ca9191388"/>
    <s v="ad3006bad66e0f4099bf3c570674adaf31fbcbb4"/>
    <s v="PREPAGADO"/>
    <s v="2f1f55f7d5e4638dee5a1a64ea8954c3ffe4902c"/>
    <n v="38"/>
    <s v="DUSTER"/>
    <n v="2018"/>
    <s v="DUSTER"/>
    <m/>
    <s v="NUEVO"/>
    <n v="72"/>
    <d v="2018-09-02T00:00:00"/>
    <d v="2024-02-09T00:00:00"/>
    <d v="2018-02-23T00:00:00"/>
    <n v="61632200"/>
    <n v="41132200"/>
    <n v="20500000"/>
    <n v="938629"/>
    <s v="d7fd93f30f09d2f3f73418e3c060e65d41168348"/>
    <n v="0.88390951643416382"/>
    <n v="-0.1648566516437921"/>
    <n v="0.84182204474977862"/>
    <n v="2.4194690719913519"/>
    <n v="-0.34235834485308059"/>
    <x v="1"/>
    <n v="0.66738166088505679"/>
    <x v="2"/>
  </r>
  <r>
    <s v="ad55ae7f6ba9716a0419f3a17f4a8d4c48d07116"/>
    <s v="d8e00cfb534288302d5de3ff451c50483fbce742"/>
    <s v="PREPAGADO"/>
    <s v="bdfc2c4e5213ca32db6b95c9f855416362d14198"/>
    <n v="62"/>
    <s v="CAPTUR"/>
    <n v="2018"/>
    <s v="CAPTUR"/>
    <m/>
    <s v="NUEVO"/>
    <n v="48"/>
    <d v="2018-07-23T00:00:00"/>
    <d v="2022-07-23T00:00:00"/>
    <d v="2020-01-21T00:00:00"/>
    <n v="64953600"/>
    <n v="34866959"/>
    <n v="30086641"/>
    <n v="920502"/>
    <s v="5ff736dd5fe05d193ce7c5ec63ce711d264e48d3"/>
    <n v="0.32601758102720108"/>
    <n v="-0.70106108175812354"/>
    <n v="-2.614439343355571"/>
    <n v="-0.32424991610166581"/>
    <n v="4.4381042127634142E-2"/>
    <x v="5"/>
    <n v="0.53679794499458078"/>
    <x v="4"/>
  </r>
  <r>
    <s v="50e2f15a9c4c7ae005dac5ce0e9b065916bdf002"/>
    <s v="5df905643c2fda73be0d549ce59a3b45bf9bfe23"/>
    <s v="PREPAGADO"/>
    <s v="33037f1a2b918f72be7a2f3051fe289c5082b0b5"/>
    <n v="46"/>
    <s v="USADOS"/>
    <n v="2015"/>
    <s v="USADOS MM"/>
    <m/>
    <s v="USADO"/>
    <n v="72"/>
    <d v="2020-11-03T00:00:00"/>
    <d v="2026-03-11T00:00:00"/>
    <d v="2021-04-21T00:00:00"/>
    <n v="32500000"/>
    <n v="32500000"/>
    <n v="0"/>
    <n v="816668"/>
    <s v="d5dc515a8564af9c1f984f09918a2ce99eeb6f02"/>
    <n v="-0.92317523086230224"/>
    <n v="1.2009447865714571"/>
    <n v="0.56516632981038883"/>
    <n v="0.75855047461730551"/>
    <n v="-1.5799243831913681"/>
    <x v="1"/>
    <n v="1"/>
    <x v="0"/>
  </r>
  <r>
    <s v="cac7731227cfec17a4e2457c6245401eb8766564"/>
    <s v="4c2dbdca36029483a99afda6be1e91152ab1d640"/>
    <s v="PREPAGADO"/>
    <s v="7fde7768bd542feacd5ee7ceedad59e0926b7dbd"/>
    <n v="38"/>
    <s v="LOGAN"/>
    <n v="2020"/>
    <s v="NUEVO LOGAN PH2"/>
    <s v="2e892f86d188d01ec5691b7918003dc271108083"/>
    <s v="NUEVO"/>
    <n v="84"/>
    <d v="2020-11-03T00:00:00"/>
    <d v="2027-03-11T00:00:00"/>
    <d v="2021-06-08T00:00:00"/>
    <n v="42390000"/>
    <n v="22390000"/>
    <n v="20000000"/>
    <n v="501899"/>
    <s v="d32b2544aa3cda758f28d956500fd6e0d7981c8d"/>
    <n v="-0.21974626882743631"/>
    <n v="-0.73640462051074385"/>
    <n v="5.1377144922950549E-2"/>
    <n v="-0.49020177884765792"/>
    <n v="-0.34235834485308059"/>
    <x v="0"/>
    <n v="0.52819061099315878"/>
    <x v="4"/>
  </r>
  <r>
    <s v="dfa3590b89c95f0b49b1b45f9d00c11f9b378ef0"/>
    <s v="3f9881c893809dd418631fc28c524ad879c7156e"/>
    <s v="PREPAGADO"/>
    <s v="dbf8e48963fc4f162fe5fdf117a94083f02b1da5"/>
    <n v="61"/>
    <s v="STEPWAY"/>
    <n v="2018"/>
    <s v="NUEVO STEPWAY"/>
    <m/>
    <s v="NUEVO"/>
    <n v="72"/>
    <d v="2017-12-04T00:00:00"/>
    <d v="2023-04-12T00:00:00"/>
    <d v="2018-04-19T00:00:00"/>
    <n v="42551600"/>
    <n v="39078000"/>
    <n v="3473600"/>
    <n v="856548"/>
    <s v="cbe6088db0dee01c759b9198d1e92b40df3e032c"/>
    <n v="0.62921971983533309"/>
    <n v="0.86574380140323437"/>
    <n v="0.29644589122036102"/>
    <n v="-0.21256431247361299"/>
    <n v="-0.88379348662608126"/>
    <x v="1"/>
    <n v="0.91836734693877553"/>
    <x v="0"/>
  </r>
  <r>
    <s v="45c1389ff9cbdd03bcb6ece596d1f0e9d6959070"/>
    <s v="458ad4769ed8e5fd59c695223823247c83d9fc8f"/>
    <s v="PREPAGADO"/>
    <s v="f1660bce152bd13abf027b14ac8a826e5004e35a"/>
    <n v="60"/>
    <s v="LOGAN"/>
    <n v="2017"/>
    <s v="NUEVO LOGAN"/>
    <m/>
    <s v="NUEVO"/>
    <n v="48"/>
    <d v="2016-08-11T00:00:00"/>
    <d v="2020-11-08T00:00:00"/>
    <d v="2020-01-03T00:00:00"/>
    <n v="34250000"/>
    <n v="17250000"/>
    <n v="17000000"/>
    <n v="433486"/>
    <s v="664ad2f8f54345cf80b6e07e8a5435f45799f1c3"/>
    <n v="-0.24400243993208681"/>
    <n v="-0.83717507215211417"/>
    <n v="-2.0855270109444408"/>
    <n v="-0.62114941518463795"/>
    <n v="-0.34235834485308059"/>
    <x v="5"/>
    <n v="0.5036496350364964"/>
    <x v="4"/>
  </r>
  <r>
    <s v="432694addc8b02c01c0df3155e52344be77e6bd9"/>
    <s v="2d00da73a216dc9026f7b825caa35eff24d06fa4"/>
    <s v="PREPAGADO"/>
    <s v="d665beabbfadc3c34987b3aefaba169224567213"/>
    <n v="46"/>
    <s v="DUSTER"/>
    <n v="2021"/>
    <s v="DUSTER Servicio PÃºblico"/>
    <s v="2e892f86d188d01ec5691b7918003dc271108083"/>
    <s v="NUEVO"/>
    <n v="60"/>
    <d v="2020-03-09T00:00:00"/>
    <d v="2025-09-03T00:00:00"/>
    <d v="2021-07-27T00:00:00"/>
    <n v="56723972"/>
    <n v="56723972"/>
    <n v="0"/>
    <n v="1524309"/>
    <s v="7e550c4e4136820a2fa73809cb7d39457dab78e5"/>
    <n v="-1.3568814437906571E-2"/>
    <n v="1.2009447865714571"/>
    <n v="0.48612183982770601"/>
    <n v="0.55067850753422465"/>
    <n v="0.27642467431606299"/>
    <x v="3"/>
    <n v="1"/>
    <x v="0"/>
  </r>
  <r>
    <s v="efb291c915cc41d17325bba24491f1571a38b3ab"/>
    <s v="d781f99cee7acd6a9bfaa2677754dd1789c64bc2"/>
    <s v="PREPAGADO"/>
    <s v="436c54f5b94298880918c6dd867e76b0c1e55269"/>
    <n v="252"/>
    <s v="LOGAN"/>
    <n v="2017"/>
    <s v="NUEVO LOGAN"/>
    <m/>
    <s v="NUEVO"/>
    <n v="24"/>
    <d v="2017-10-01T00:00:00"/>
    <d v="2019-01-10T00:00:00"/>
    <d v="2017-11-03T00:00:00"/>
    <n v="38990000"/>
    <n v="8990000"/>
    <n v="30000000"/>
    <n v="384922"/>
    <s v="ba69bef1627113b1efd89b0a85bd7dcd597d357c"/>
    <n v="-0.51082032208324291"/>
    <n v="-1.9584899928417709"/>
    <n v="-4.4146365390986242"/>
    <n v="-0.90651459599931272"/>
    <n v="0.50846830650449182"/>
    <x v="2"/>
    <n v="0.23057194152346755"/>
    <x v="1"/>
  </r>
  <r>
    <s v="1e68fba1131d6849eb0641e7528112c6e759383f"/>
    <s v="ba33383ca432c07be5ae528e1feb679cf72e9d9e"/>
    <s v="PREPAGADO"/>
    <s v="51b223e24d57bc8c01c5001f8833c44559fa1fc7"/>
    <n v="252"/>
    <s v="LOGAN"/>
    <n v="2018"/>
    <s v="NUEVO LOGAN"/>
    <m/>
    <s v="NUEVO"/>
    <n v="84"/>
    <d v="2017-04-09T00:00:00"/>
    <d v="2024-09-04T00:00:00"/>
    <d v="2018-11-28T00:00:00"/>
    <n v="43290000"/>
    <n v="38890000"/>
    <n v="4400000"/>
    <n v="843073"/>
    <s v="ba69bef1627113b1efd89b0a85bd7dcd597d357c"/>
    <n v="0.58070737762603197"/>
    <n v="0.78358897459254273"/>
    <n v="1.237044494663192"/>
    <n v="-0.37785236776862119"/>
    <n v="0.43112042910834891"/>
    <x v="0"/>
    <n v="0.89835989835989838"/>
    <x v="0"/>
  </r>
  <r>
    <s v="ad5d33f1eec194e71fd4cf6e563ed5558bac0132"/>
    <s v="b9fdbbfe0d917868f14c674879bd8625395cdfd0"/>
    <s v="PREPAGADO"/>
    <s v="60cde7742ca4ced44924a1e39059e9d4941f3d10"/>
    <n v="49"/>
    <s v="SANDERO"/>
    <n v="2019"/>
    <s v="NUEVO SANDERO"/>
    <m/>
    <s v="NUEVO"/>
    <n v="84"/>
    <d v="2018-03-27T00:00:00"/>
    <d v="2025-03-27T00:00:00"/>
    <d v="2020-08-26T00:00:00"/>
    <n v="32935500"/>
    <n v="29641950"/>
    <n v="3293550"/>
    <n v="593476"/>
    <s v="d2d2bc23d15981022aec65b1ffb2993f93c8d625"/>
    <n v="-0.38953946655999011"/>
    <n v="0.79032357974038436"/>
    <n v="0.27451914731038979"/>
    <n v="-0.39657173788636912"/>
    <n v="-1.3478807510029389"/>
    <x v="0"/>
    <n v="0.9"/>
    <x v="0"/>
  </r>
  <r>
    <s v="2f88dc1b4fa812af509cbe41431b084d607a67ef"/>
    <s v="f338c2a43579ee740c1e8f3eff659f04024eeb0f"/>
    <s v="PREPAGADO"/>
    <s v="1dba5f65a4ace50946aaf5539428c8ec727712e3"/>
    <n v="87"/>
    <s v="KWID"/>
    <n v="2020"/>
    <s v="KWID"/>
    <s v="2e892f86d188d01ec5691b7918003dc271108083"/>
    <s v="NUEVO"/>
    <n v="84"/>
    <d v="2020-01-29T00:00:00"/>
    <d v="2027-01-29T00:00:00"/>
    <d v="2021-12-01T00:00:00"/>
    <n v="36990000"/>
    <n v="32000000"/>
    <n v="4990000"/>
    <n v="818689"/>
    <s v="bcea55f18d716a78cffe6d51a537622fc3feb487"/>
    <n v="-0.68061351981579676"/>
    <n v="0.64701133912970166"/>
    <n v="0.24801541125246079"/>
    <n v="-0.64261827576436148"/>
    <n v="0.74051193869292065"/>
    <x v="0"/>
    <n v="0.86509867531765339"/>
    <x v="0"/>
  </r>
  <r>
    <s v="050a42124a2ec50864059df3a0edb76765d5c082"/>
    <s v="e0f8d4836d506635676eef1ecac25c2b6fbfece1"/>
    <s v="PREPAGADO"/>
    <s v="8e5a6ec8ecf5a2a4f1b2a3647d59bf4bceeae6a9"/>
    <n v="252"/>
    <s v="LOGAN"/>
    <n v="2019"/>
    <s v="NUEVO LOGAN"/>
    <m/>
    <s v="NUEVO"/>
    <n v="24"/>
    <d v="2018-04-24T00:00:00"/>
    <d v="2020-04-24T00:00:00"/>
    <d v="2019-04-01T00:00:00"/>
    <n v="35960000"/>
    <n v="10960000"/>
    <n v="25000000"/>
    <n v="509050"/>
    <s v="ba69bef1627113b1efd89b0a85bd7dcd597d357c"/>
    <n v="1.453929537393452"/>
    <n v="-1.65376326981809"/>
    <n v="-2.9104851064324069"/>
    <n v="-0.38875872418828777"/>
    <n v="0.89520769348520657"/>
    <x v="2"/>
    <n v="0.30478309232480533"/>
    <x v="1"/>
  </r>
  <r>
    <s v="5d06cfc84b1e98c0428e90f5aeb4b8df26154772"/>
    <s v="b5b9ecddca9191683f792dbe9f88dde8cc1367c5"/>
    <s v="PREPAGADO"/>
    <s v="2f1f55f7d5e4638dee5a1a64ea8954c3ffe4902c"/>
    <n v="49"/>
    <s v="LOGAN"/>
    <n v="2018"/>
    <s v="NUEVO LOGAN"/>
    <m/>
    <s v="NUEVO"/>
    <n v="72"/>
    <d v="2017-11-30T00:00:00"/>
    <d v="2023-11-30T00:00:00"/>
    <d v="2019-12-27T00:00:00"/>
    <n v="33124000"/>
    <n v="29811600"/>
    <n v="3312400"/>
    <n v="678329"/>
    <s v="65ce8e050551bdd5f972d0481ca61ec12607b8d3"/>
    <n v="-6.2081156647207668E-2"/>
    <n v="0.79032357974038436"/>
    <n v="0.80229979975843724"/>
    <n v="-0.69160626993580188"/>
    <n v="0.89520769348520657"/>
    <x v="1"/>
    <n v="0.9"/>
    <x v="0"/>
  </r>
  <r>
    <s v="edf85e3401f712655ee8aac591f0415a23b3cf97"/>
    <s v="df2c4039d7aac24a195e42da6b374a1988a228e5"/>
    <s v="PREPAGADO"/>
    <s v="e6fe628ed1ecb4f422ee6848d702f45410650137"/>
    <n v="46"/>
    <s v="LOGAN"/>
    <n v="2018"/>
    <s v="NUEVO LOGAN"/>
    <m/>
    <s v="NUEVO"/>
    <n v="84"/>
    <d v="2017-08-05T00:00:00"/>
    <d v="2024-05-08T00:00:00"/>
    <d v="2019-01-18T00:00:00"/>
    <n v="45590000"/>
    <n v="41031000"/>
    <n v="4559000"/>
    <n v="898703"/>
    <s v="4e5d7b0d98a26995f24bcabfb130c7187152651f"/>
    <n v="1.5752103929167049"/>
    <n v="0.79032357974038436"/>
    <n v="0.43047570454724737"/>
    <n v="-0.46638768654360802"/>
    <n v="-0.34235834485308059"/>
    <x v="0"/>
    <n v="0.9"/>
    <x v="0"/>
  </r>
  <r>
    <s v="1cafe89294f9b4093e38e2b9444601c82506d177"/>
    <s v="bd273646eceead425954fbed251dffc3ef10da2f"/>
    <s v="PREPAGADO"/>
    <s v="51874c46b054dace4da3cb164ab053c124732557"/>
    <n v="60"/>
    <s v="OROCH"/>
    <n v="2021"/>
    <s v="OROCH"/>
    <s v="aa53c8567ff812605778a953828db0859dac88bf"/>
    <s v="NUEVO"/>
    <n v="72"/>
    <d v="2021-05-01T00:00:00"/>
    <d v="2027-01-05T00:00:00"/>
    <d v="2021-09-24T00:00:00"/>
    <n v="76630000"/>
    <n v="38315000"/>
    <n v="38315000"/>
    <n v="982829"/>
    <s v="10b38286d0ce07306e01a8d181c6bb54393382de"/>
    <n v="-3.7824985542557123E-2"/>
    <n v="-0.85216124758390532"/>
    <n v="0.24898836987965761"/>
    <n v="0.19171102036189849"/>
    <n v="0.43112042910834891"/>
    <x v="1"/>
    <n v="0.5"/>
    <x v="4"/>
  </r>
  <r>
    <s v="0697cd405b5cd02546551f78fa08a835ccd3e373"/>
    <s v="4ef8a6ce0274276381ba22f7b2b3abfb3f151940"/>
    <s v="PREPAGADO"/>
    <s v="3442fd2b0a938d687196a2165725a50c271c2935"/>
    <n v="236"/>
    <s v="STEPWAY"/>
    <n v="2020"/>
    <s v="NUEVO STEPWAY PH2"/>
    <s v="2e892f86d188d01ec5691b7918003dc271108083"/>
    <s v="NUEVO"/>
    <n v="24"/>
    <d v="2020-02-27T00:00:00"/>
    <d v="2022-02-27T00:00:00"/>
    <d v="2020-05-18T00:00:00"/>
    <n v="52790000"/>
    <n v="26395000"/>
    <n v="26395000"/>
    <n v="1172854"/>
    <s v="845d7831129ecd1188d7a91243ae341816e8b15a"/>
    <n v="0.77475674646323633"/>
    <n v="-0.85216124758390532"/>
    <n v="-4.4146365390986242"/>
    <n v="-0.11979722119860341"/>
    <n v="-0.18766259006079469"/>
    <x v="2"/>
    <n v="0.5"/>
    <x v="4"/>
  </r>
  <r>
    <s v="0e8bd4b4f04ed0ee7f7abc1982c8c6f578b04479"/>
    <s v="5d5d6c52b34f3be25a159eef4bfc47f328a30da9"/>
    <s v="PREPAGADO"/>
    <s v="1e37c6928f415c93f35587957257b25f2220204d"/>
    <n v="74"/>
    <s v="LOGAN"/>
    <n v="2020"/>
    <s v="NUEVO LOGAN"/>
    <s v="2e892f86d188d01ec5691b7918003dc271108083"/>
    <s v="NUEVO"/>
    <n v="84"/>
    <d v="2019-05-16T00:00:00"/>
    <d v="2026-05-16T00:00:00"/>
    <d v="2019-06-25T00:00:00"/>
    <n v="34990000"/>
    <n v="10000000"/>
    <n v="24990000"/>
    <n v="202930"/>
    <s v="cfff2798968beabd4a75557f5efa4642e73d04b9"/>
    <n v="0.42304226544580342"/>
    <n v="-1.7317285368662401"/>
    <n v="-0.54145652994716964"/>
    <n v="0.51770984667365494"/>
    <n v="4.4381042127634142E-2"/>
    <x v="0"/>
    <n v="0.2857959416976279"/>
    <x v="1"/>
  </r>
  <r>
    <s v="a109c919fdf18489e5d2a50f2728ea75d9b4f775"/>
    <s v="acfc25e8f2dadb704273cf6f75410484200da86f"/>
    <s v="PREPAGADO"/>
    <s v="30c7c4d76d30bc37a7d13b4c95a2ac93f65f85d1"/>
    <n v="74"/>
    <s v="LOGAN"/>
    <n v="2018"/>
    <s v="NUEVO LOGAN"/>
    <m/>
    <s v="NUEVO"/>
    <n v="60"/>
    <d v="2017-08-09T00:00:00"/>
    <d v="2022-09-08T00:00:00"/>
    <d v="2020-09-29T00:00:00"/>
    <n v="32990000"/>
    <n v="29690000"/>
    <n v="3300000"/>
    <n v="786637"/>
    <s v="db655f8e1559060a272843c09fa8b5e63f6f3304"/>
    <n v="1.3811610240795"/>
    <n v="0.79019911135395493"/>
    <n v="0.48612183982770601"/>
    <n v="-0.54710999162051355"/>
    <n v="0.74051193869292065"/>
    <x v="3"/>
    <n v="0.89996968778417707"/>
    <x v="0"/>
  </r>
  <r>
    <s v="d72c7b869b548cd9141c752bd1a5b1bb3b320760"/>
    <s v="2a0d02fcaa7a84283f2c4c846c32d98893e5f3d4"/>
    <s v="PREPAGADO"/>
    <s v="dd2ba0eb0fa27cb0bcc65b40c64f180de4a9e260"/>
    <n v="220"/>
    <s v="KOLEOS"/>
    <n v="2021"/>
    <s v="KOLEOS"/>
    <s v="2e892f86d188d01ec5691b7918003dc271108083"/>
    <s v="NUEVO"/>
    <n v="84"/>
    <d v="2020-04-09T00:00:00"/>
    <d v="2027-09-04T00:00:00"/>
    <d v="2021-08-11T00:00:00"/>
    <n v="118990000"/>
    <n v="71990000"/>
    <n v="47000000"/>
    <n v="1467847"/>
    <s v="9ed459202687afab5e2703e866aa192f2b1cf3cb"/>
    <n v="1.068735666674399E-2"/>
    <n v="-0.42097274608342211"/>
    <n v="1.158000004680509"/>
    <n v="1.335268711358256"/>
    <n v="-0.80644560922993824"/>
    <x v="0"/>
    <n v="0.60500882427094715"/>
    <x v="2"/>
  </r>
  <r>
    <s v="e28f3b3988651c445a9e95002fe8116239a116a1"/>
    <s v="3d07ba7c65eb83bf1b3b5b37dfae434610b97cb1"/>
    <s v="PREPAGADO"/>
    <s v="dbf8e48963fc4f162fe5fdf117a94083f02b1da5"/>
    <n v="46"/>
    <s v="LOGAN"/>
    <n v="2018"/>
    <s v="NUEVO LOGAN"/>
    <m/>
    <s v="NUEVO"/>
    <n v="84"/>
    <d v="2017-02-23T00:00:00"/>
    <d v="2024-02-23T00:00:00"/>
    <d v="2017-11-27T00:00:00"/>
    <n v="33890000"/>
    <n v="33890000"/>
    <n v="0"/>
    <n v="684012"/>
    <s v="dc07912f5d15c97d02d6d510bd9579fe85bc5dde"/>
    <n v="0.95667802974811544"/>
    <n v="1.2009447865714571"/>
    <n v="0.37041702918024"/>
    <n v="-5.4113473923739712E-2"/>
    <n v="0.35377255171220601"/>
    <x v="0"/>
    <n v="1"/>
    <x v="0"/>
  </r>
  <r>
    <s v="6b91fd5b645bc8191f19f18e20d5c711a66b8c49"/>
    <s v="72715307d11694032659cbb06a3ee758b0feb612"/>
    <s v="PREPAGADO"/>
    <s v="77a187d9631467b0be64469f0c5f8a6dea1b1f85"/>
    <n v="220"/>
    <s v="STEPWAY"/>
    <n v="2017"/>
    <s v="NUEVO STEPWAY"/>
    <m/>
    <s v="NUEVO"/>
    <n v="36"/>
    <d v="2016-12-28T00:00:00"/>
    <d v="2019-12-28T00:00:00"/>
    <d v="2019-07-30T00:00:00"/>
    <n v="43690000"/>
    <n v="19690000"/>
    <n v="24000000"/>
    <n v="626799"/>
    <s v="46988c6aa53599cc5082a1e334243b503236fb2c"/>
    <n v="1.017318457509742"/>
    <n v="-1.0546992884905111"/>
    <n v="-2.249001292012327"/>
    <n v="2.1932146170718978"/>
    <n v="0.66316406129677774"/>
    <x v="4"/>
    <n v="0.45067521171892883"/>
    <x v="4"/>
  </r>
  <r>
    <s v="960c6229f5d7b97c1b2a9532a12f760f2bb87ff2"/>
    <s v="1f50095819b8ddc64a2e4bc87770aa07e37ec0a9"/>
    <s v="PREPAGADO"/>
    <s v="4db898134df57de25ee14fc3156c0fe345e0de51"/>
    <n v="38"/>
    <s v="STEPWAY"/>
    <n v="2019"/>
    <s v="NUEVO STEPWAY"/>
    <m/>
    <s v="NUEVO"/>
    <n v="12"/>
    <d v="2018-10-23T00:00:00"/>
    <d v="2019-10-23T00:00:00"/>
    <d v="2019-09-23T00:00:00"/>
    <n v="42228200"/>
    <n v="9998200"/>
    <n v="32230000"/>
    <n v="917130"/>
    <s v="a1a8973e91fb3dd53c50b0f77fca45b4a317437d"/>
    <n v="1.1022150563760189"/>
    <n v="-1.933056069767545"/>
    <n v="-0.38336754998180411"/>
    <n v="-0.2199810331234569"/>
    <n v="0.50846830650449182"/>
    <x v="2"/>
    <n v="0.23676595260986735"/>
    <x v="1"/>
  </r>
  <r>
    <s v="9af389fdb861a71aafcc5a553454c1537b305831"/>
    <s v="923e3814c734062fe760fbb6a68868baa5b6467e"/>
    <s v="PREPAGADO"/>
    <s v="d665beabbfadc3c34987b3aefaba169224567213"/>
    <n v="50"/>
    <s v="DUSTER"/>
    <n v="2021"/>
    <s v="DUSTER Servicio PÃºblico"/>
    <s v="2e892f86d188d01ec5691b7918003dc271108083"/>
    <s v="NUEVO"/>
    <n v="72"/>
    <d v="2020-09-17T00:00:00"/>
    <d v="2026-09-17T00:00:00"/>
    <d v="2021-04-06T00:00:00"/>
    <n v="64883579"/>
    <n v="28883579"/>
    <n v="36000000"/>
    <n v="691783"/>
    <s v="1d5416a29d73c5f6881c220822ee3df576447e02"/>
    <n v="-0.24400243993208681"/>
    <n v="-1.077345602730065"/>
    <n v="0.48612183982770601"/>
    <n v="-0.55658252394605479"/>
    <n v="-0.1103147126646518"/>
    <x v="1"/>
    <n v="0.44516007663510671"/>
    <x v="4"/>
  </r>
  <r>
    <s v="bc327fd2a0a61412f30704de6c410d3f2e02f1c0"/>
    <s v="40a1583692d1b05f9a9478ef1ca0b41537729e9b"/>
    <s v="PREPAGADO"/>
    <s v="18bbc9d5148ddc8fe82a5349af96af02da4dca61"/>
    <n v="61"/>
    <s v="LOGAN"/>
    <n v="2021"/>
    <s v="NUEVO LOGAN PH2"/>
    <s v="2e892f86d188d01ec5691b7918003dc271108083"/>
    <s v="NUEVO"/>
    <n v="72"/>
    <d v="2020-07-21T00:00:00"/>
    <d v="2026-07-21T00:00:00"/>
    <d v="2020-12-04T00:00:00"/>
    <n v="39990000"/>
    <n v="27993000"/>
    <n v="11997000"/>
    <n v="681949"/>
    <s v="d087e61ba1153cd65cef59d4319bb1223fff39d1"/>
    <n v="4.7071613323719813E-2"/>
    <n v="-3.091883392176074E-2"/>
    <n v="0.48612183982770601"/>
    <n v="-2.1221814727484061E-2"/>
    <n v="-0.72909773183379534"/>
    <x v="1"/>
    <n v="0.7"/>
    <x v="2"/>
  </r>
  <r>
    <s v="0d2d0f1af571a5820b9500e4816b7ce22927a1d8"/>
    <s v="714fa6a446df9ba8e5a09a8d5a033f6e060676a8"/>
    <s v="PREPAGADO"/>
    <s v="7f22d9d1b26328e8bc33183cd50a33df11a0448b"/>
    <n v="59"/>
    <s v="KWID"/>
    <n v="2022"/>
    <s v="KWID"/>
    <s v="2e892f86d188d01ec5691b7918003dc271108083"/>
    <s v="NUEVO"/>
    <n v="84"/>
    <d v="2021-07-29T00:00:00"/>
    <d v="2028-07-29T00:00:00"/>
    <d v="2021-12-24T00:00:00"/>
    <n v="42020000"/>
    <n v="42020000"/>
    <n v="0"/>
    <n v="919953"/>
    <s v="6c55b3ba21e9cb7dc2512cad991949cb9fc0980d"/>
    <n v="-0.3531552099030143"/>
    <n v="1.2009447865714571"/>
    <n v="-0.2648008150077798"/>
    <n v="0.18456845218931101"/>
    <n v="-1.0384892414183671"/>
    <x v="0"/>
    <n v="1"/>
    <x v="0"/>
  </r>
  <r>
    <s v="2c9876c6929219ce62852bcec9132182e38ab1bb"/>
    <s v="876cf55a6f7269ec8247347bdce6b45e53b2184e"/>
    <s v="PREPAGADO"/>
    <s v="1cfc8f77eeb90420e06185d48b9a2c6de9a1780f"/>
    <n v="40"/>
    <s v="SANDERO"/>
    <n v="2019"/>
    <s v="NUEVO SANDERO"/>
    <m/>
    <s v="NUEVO"/>
    <n v="84"/>
    <d v="2018-10-31T00:00:00"/>
    <d v="2025-10-31T00:00:00"/>
    <d v="2019-11-18T00:00:00"/>
    <n v="33030000"/>
    <n v="8030000"/>
    <n v="25000000"/>
    <n v="182036"/>
    <s v="6e6ab8d26eb45e4692f58acb34c3521235ffa21e"/>
    <n v="0.82326908867253745"/>
    <n v="-1.9069965306482859"/>
    <n v="0.52564408481904745"/>
    <n v="-0.55810131539390606"/>
    <n v="-0.88379348662608126"/>
    <x v="0"/>
    <n v="0.24311232213139569"/>
    <x v="1"/>
  </r>
  <r>
    <s v="3d84cc40b16190f82c1011a26c713ef40b04dc5f"/>
    <s v="d08d164b54b0c7b1a7e6cffdaf2793bc738ee589"/>
    <s v="PREPAGADO"/>
    <s v="9117059a91b3bc00cd3eb6f6e14cd1a476a94f07"/>
    <n v="49"/>
    <s v="LOGAN"/>
    <n v="2018"/>
    <s v="NUEVO LOGAN"/>
    <m/>
    <s v="NUEVO"/>
    <n v="72"/>
    <d v="2017-11-07T00:00:00"/>
    <d v="2023-07-11T00:00:00"/>
    <d v="2017-12-28T00:00:00"/>
    <n v="38670000"/>
    <n v="27850000"/>
    <n v="10820000"/>
    <n v="672201"/>
    <s v="d2d2bc23d15981022aec65b1ffb2993f93c8d625"/>
    <n v="0.1077120410853462"/>
    <n v="5.2012420936027877E-2"/>
    <n v="0.92086653473246149"/>
    <n v="-0.25500276745398881"/>
    <n v="-0.4197062222492236"/>
    <x v="1"/>
    <n v="0.72019653478148438"/>
    <x v="2"/>
  </r>
  <r>
    <s v="fb0f853e1eea2ab8aa13891feb5ab48a34b249f8"/>
    <s v="dbf95d7266a7ecbb9a8a08e1466b9d2509c151d2"/>
    <s v="PREPAGADO"/>
    <s v="1cfc8f77eeb90420e06185d48b9a2c6de9a1780f"/>
    <n v="7"/>
    <s v="CAPTUR"/>
    <n v="2019"/>
    <s v="CAPTUR"/>
    <m/>
    <s v="NUEVO"/>
    <n v="84"/>
    <d v="2018-11-16T00:00:00"/>
    <d v="2025-11-16T00:00:00"/>
    <d v="2019-11-18T00:00:00"/>
    <n v="65162000"/>
    <n v="32581000"/>
    <n v="32581000"/>
    <n v="738592"/>
    <s v="2cd1984091944d70e74ea43ee5d47bad1b59be40"/>
    <n v="0.362401837684177"/>
    <n v="-0.85216124758390532"/>
    <n v="0.52564408481904745"/>
    <n v="-0.4925251049261018"/>
    <n v="-0.96114136402222416"/>
    <x v="0"/>
    <n v="0.5"/>
    <x v="4"/>
  </r>
  <r>
    <s v="ac15d3d735e40e5c758aa6a72b0dc595c0644d3b"/>
    <s v="5230381db21ea33f0e919c447f070812354d1fdc"/>
    <s v="PREPAGADO"/>
    <s v="90f3ed21afbd1514cece0bc94d47ac33fb6fefb4"/>
    <n v="60"/>
    <s v="KOLEOS"/>
    <n v="2020"/>
    <s v="KOLEOS"/>
    <s v="2e892f86d188d01ec5691b7918003dc271108083"/>
    <s v="NUEVO"/>
    <n v="72"/>
    <d v="2019-06-05T00:00:00"/>
    <d v="2025-05-06T00:00:00"/>
    <d v="2019-09-02T00:00:00"/>
    <n v="90140400"/>
    <n v="45070200"/>
    <n v="45070200"/>
    <n v="1081937"/>
    <s v="10b38286d0ce07306e01a8d181c6bb54393382de"/>
    <n v="1.2234959118992721"/>
    <n v="-0.85216124758390532"/>
    <n v="-6.7189590051072792E-2"/>
    <n v="0.41853933682272842"/>
    <n v="0.81785981608906366"/>
    <x v="1"/>
    <n v="0.5"/>
    <x v="4"/>
  </r>
  <r>
    <s v="d28db7590595d0a40cb87a637bd7703687eea3f2"/>
    <s v="d529ecb1968887bd17f771ce1360096c4c294f2d"/>
    <s v="PREPAGADO"/>
    <s v="2f1f55f7d5e4638dee5a1a64ea8954c3ffe4902c"/>
    <n v="236"/>
    <s v="OROCH"/>
    <n v="2017"/>
    <s v="OROCH"/>
    <m/>
    <s v="NUEVO"/>
    <n v="72"/>
    <d v="2018-01-16T00:00:00"/>
    <d v="2024-01-16T00:00:00"/>
    <d v="2021-03-01T00:00:00"/>
    <n v="50890000"/>
    <n v="40890000"/>
    <n v="10000000"/>
    <n v="999280"/>
    <s v="b522c57b2ad5bc12ca374e891604193e50995d23"/>
    <n v="1.017318457509742"/>
    <n v="0.39406483602896802"/>
    <n v="0.84182204474977862"/>
    <n v="-0.45060931533744458"/>
    <n v="0.74051193869292065"/>
    <x v="1"/>
    <n v="0.80349774022401255"/>
    <x v="0"/>
  </r>
  <r>
    <s v="9300b2393b7013cd1d2e39cabd1737a466ac3717"/>
    <s v="aade3123258f9fc7b89d320ab2dfd5902be8b4c4"/>
    <s v="PREPAGADO"/>
    <s v="af679d31140b656992f7cc41dd65553cf5b33e96"/>
    <n v="49"/>
    <s v="USADOS"/>
    <n v="2019"/>
    <s v="USADOS MM"/>
    <m/>
    <s v="USADO"/>
    <n v="84"/>
    <d v="2021-08-18T00:00:00"/>
    <d v="2028-08-18T00:00:00"/>
    <d v="2021-11-02T00:00:00"/>
    <n v="43000000"/>
    <n v="43000000"/>
    <n v="0"/>
    <n v="1027466"/>
    <s v="0e1cad2c67fa2a907683ad47c51b4214fd47327c"/>
    <n v="0.43517035099812862"/>
    <n v="1.2009447865714571"/>
    <n v="0.92086653473246149"/>
    <n v="-0.5914231218183994"/>
    <n v="-0.26501046745693763"/>
    <x v="0"/>
    <n v="1"/>
    <x v="0"/>
  </r>
  <r>
    <s v="5975a6d39970001404fb07463db8b5dbddfc714e"/>
    <s v="232ade829c07eb8aaf845f3d5162a2d5f60cd600"/>
    <s v="PREPAGADO"/>
    <s v="45d39635e54aa144f5d9a478fbeaa79690616197"/>
    <n v="48"/>
    <s v="CAPTUR"/>
    <n v="2017"/>
    <s v="CAPTUR"/>
    <m/>
    <s v="NUEVO"/>
    <n v="72"/>
    <d v="2017-10-04T00:00:00"/>
    <d v="2023-04-10T00:00:00"/>
    <d v="2018-11-28T00:00:00"/>
    <n v="73035623"/>
    <n v="36517811"/>
    <n v="36517812"/>
    <n v="897757"/>
    <s v="33a4a5fc270bf1ce3ae20561056b2ba805df815d"/>
    <n v="0.2168648110562737"/>
    <n v="-0.85216124758390532"/>
    <n v="0.92086653473246149"/>
    <n v="-0.25786917100326889"/>
    <n v="-0.65174985443765243"/>
    <x v="1"/>
    <n v="0.49999999315402566"/>
    <x v="4"/>
  </r>
  <r>
    <s v="9a6114eb9d35d441ab0a8154aaefcbcee719f8ca"/>
    <s v="25c3b3d94c1f0e31ff332611d6c43c05b6ff12aa"/>
    <s v="PREPAGADO"/>
    <s v="a77c76312e7298e8d8cbf37d37191bb75af8eded"/>
    <n v="62"/>
    <s v="STEPWAY"/>
    <n v="2021"/>
    <s v="NUEVO STEPWAY PH2"/>
    <s v="2e892f86d188d01ec5691b7918003dc271108083"/>
    <s v="NUEVO"/>
    <n v="84"/>
    <d v="2020-04-09T00:00:00"/>
    <d v="2027-09-04T00:00:00"/>
    <d v="2020-12-09T00:00:00"/>
    <n v="46403000"/>
    <n v="42403000"/>
    <n v="4000000"/>
    <n v="918625"/>
    <s v="e3641dd6fa4340be1e1a0c44a89e0218e2c9b4d8"/>
    <n v="-0.63210117760649565"/>
    <n v="0.84698387298304889"/>
    <n v="0.56516632981038883"/>
    <n v="0.34121705350976278"/>
    <n v="-0.57440197704150942"/>
    <x v="0"/>
    <n v="0.91379867680968907"/>
    <x v="0"/>
  </r>
  <r>
    <s v="5366dc794985c953bc2138f301ddd5d468de415b"/>
    <s v="c0748f4a130846fb18fddc66ad9766ad5785ddb1"/>
    <s v="PREPAGADO"/>
    <s v="d42a0e1d5792a438fbe63c928d603c193394d0b9"/>
    <n v="252"/>
    <s v="STEPWAY"/>
    <n v="2018"/>
    <s v="NUEVO STEPWAY"/>
    <m/>
    <s v="NUEVO"/>
    <n v="72"/>
    <d v="2017-11-15T00:00:00"/>
    <d v="2023-11-15T00:00:00"/>
    <d v="2019-09-06T00:00:00"/>
    <n v="50000000"/>
    <n v="45000000"/>
    <n v="5000000"/>
    <n v="1073156"/>
    <s v="ba69bef1627113b1efd89b0a85bd7dcd597d357c"/>
    <n v="-0.34102712435068899"/>
    <n v="0.79032357974038436"/>
    <n v="0.48612183982770601"/>
    <n v="0.65375422980966225"/>
    <n v="1.2045992030697781"/>
    <x v="1"/>
    <n v="0.9"/>
    <x v="0"/>
  </r>
  <r>
    <s v="46a51b3cd8ae2b61f79f5e8cc700a21c4cde19a3"/>
    <s v="175016fcc40cbe81db42fff0e30d959fdc5a0ee9"/>
    <s v="PREPAGADO"/>
    <s v="bb9549bdac791df8e2b53241129ff66f1480af92"/>
    <n v="49"/>
    <s v="DUSTER"/>
    <n v="2021"/>
    <s v="DUSTER"/>
    <s v="2e892f86d188d01ec5691b7918003dc271108083"/>
    <s v="NUEVO"/>
    <n v="72"/>
    <d v="2020-11-06T00:00:00"/>
    <d v="2026-06-11T00:00:00"/>
    <d v="2021-03-08T00:00:00"/>
    <n v="59755000"/>
    <n v="45851000"/>
    <n v="13904000"/>
    <n v="1122495"/>
    <s v="f248186f337874bbfd7745580f6a68009b7211aa"/>
    <n v="-0.34102712435068899"/>
    <n v="0.24549716548883091"/>
    <n v="0.16994387989697479"/>
    <n v="1.3472720095906729"/>
    <n v="-0.65174985443765243"/>
    <x v="1"/>
    <n v="0.76731654254874071"/>
    <x v="2"/>
  </r>
  <r>
    <s v="6ffa15fae37be99b79305c2a37af8ac528b3fc06"/>
    <s v="a2651dcf1a2a53077b134320c91daad453772db1"/>
    <s v="PREPAGADO"/>
    <s v="a77c76312e7298e8d8cbf37d37191bb75af8eded"/>
    <n v="49"/>
    <s v="SANDERO"/>
    <n v="2021"/>
    <s v="NUEVO SANDERO PH2"/>
    <s v="2e892f86d188d01ec5691b7918003dc271108083"/>
    <s v="NUEVO"/>
    <n v="84"/>
    <d v="2020-05-11T00:00:00"/>
    <d v="2027-11-05T00:00:00"/>
    <d v="2021-09-21T00:00:00"/>
    <n v="42090000"/>
    <n v="37090000"/>
    <n v="5000000"/>
    <n v="793553"/>
    <s v="d1a8b93c71ab09ed858e70067adbb9bb41577875"/>
    <n v="-0.30464286769371318"/>
    <n v="0.71315527976334026"/>
    <n v="0.4070773498450232"/>
    <n v="-0.49484843100454567"/>
    <n v="-1.270532873606796"/>
    <x v="0"/>
    <n v="0.88120693751484913"/>
    <x v="0"/>
  </r>
  <r>
    <s v="e35bf76cc9ffdf7ba117fbf20eb1a0943bb0556c"/>
    <s v="3e51c8dc2e05cdeef3a3f44504b84f0be4db8ca4"/>
    <s v="PREPAGADO"/>
    <s v="f92259594cc36db09951704e2e59eef51308995c"/>
    <n v="236"/>
    <s v="SANDERO"/>
    <n v="2020"/>
    <s v="NUEVO SANDERO"/>
    <s v="2e892f86d188d01ec5691b7918003dc271108083"/>
    <s v="NUEVO"/>
    <n v="72"/>
    <d v="2019-08-27T00:00:00"/>
    <d v="2025-08-27T00:00:00"/>
    <d v="2020-02-03T00:00:00"/>
    <n v="36190000"/>
    <n v="32571000"/>
    <n v="3619000"/>
    <n v="792121"/>
    <s v="21a5099f22149f87b9360215c5d9ae9acd4fe6fd"/>
    <n v="1.4175452807364759"/>
    <n v="0.79032357974038436"/>
    <n v="0.16994387989697479"/>
    <n v="-0.37743416907450128"/>
    <n v="0.81785981608906366"/>
    <x v="1"/>
    <n v="0.9"/>
    <x v="0"/>
  </r>
  <r>
    <s v="a2c229883add04e408c27d3fa42a9f17ac6fa7c0"/>
    <s v="61e4cb13dd452c3f995ca0327019d97c0aaa9d33"/>
    <s v="PREPAGADO"/>
    <s v="a77c76312e7298e8d8cbf37d37191bb75af8eded"/>
    <n v="62"/>
    <s v="SANDERO"/>
    <n v="2021"/>
    <s v="NUEVO SANDERO PH2"/>
    <s v="2e892f86d188d01ec5691b7918003dc271108083"/>
    <s v="NUEVO"/>
    <n v="84"/>
    <d v="2020-12-08T00:00:00"/>
    <d v="2027-08-12T00:00:00"/>
    <d v="2021-11-29T00:00:00"/>
    <n v="40061120"/>
    <n v="40061120"/>
    <n v="0"/>
    <n v="873304"/>
    <s v="e3641dd6fa4340be1e1a0c44a89e0218e2c9b4d8"/>
    <n v="-1.3719143962983369"/>
    <n v="1.2009447865714571"/>
    <n v="0.6442108197930716"/>
    <n v="-0.83834920456894546"/>
    <n v="-0.4197062222492236"/>
    <x v="0"/>
    <n v="1"/>
    <x v="0"/>
  </r>
  <r>
    <s v="a655fdded29bd6ff7170b963b0bcc6c655f3cab3"/>
    <s v="2f176a17f887e36e72b667300e7a604914be9471"/>
    <s v="PREPAGADO"/>
    <s v="40caf97a616318873ba6061017861521a8432813"/>
    <n v="38"/>
    <s v="STEPWAY"/>
    <n v="2018"/>
    <s v="NUEVO STEPWAY"/>
    <m/>
    <s v="NUEVO"/>
    <n v="24"/>
    <d v="2017-10-02T00:00:00"/>
    <d v="2019-02-10T00:00:00"/>
    <d v="2018-05-16T00:00:00"/>
    <n v="47650000"/>
    <n v="17500000"/>
    <n v="30150000"/>
    <n v="867331"/>
    <s v="18e224569796e42fffce1d686835b9656bf0b87b"/>
    <n v="-0.24400243993208681"/>
    <n v="-1.397214580890628"/>
    <n v="-0.6600232649211939"/>
    <n v="-0.55658252394605479"/>
    <n v="-1.0384892414183671"/>
    <x v="2"/>
    <n v="0.36726128016789089"/>
    <x v="1"/>
  </r>
  <r>
    <s v="10b9e51a62b0b33bb9fc115ffa21f10cabfa2dea"/>
    <s v="7c28a53688ba59840609ade59f6cbe258fd494a4"/>
    <s v="PREPAGADO"/>
    <s v="03892e58ebfd17ed5a9e70bb864cc6e631d742e7"/>
    <n v="50"/>
    <s v="LOGAN"/>
    <n v="2019"/>
    <s v="NUEVO LOGAN"/>
    <s v="2e892f86d188d01ec5691b7918003dc271108083"/>
    <s v="NUEVO"/>
    <n v="84"/>
    <d v="2019-12-02T00:00:00"/>
    <d v="2026-02-05T00:00:00"/>
    <d v="2019-05-06T00:00:00"/>
    <n v="34989000"/>
    <n v="34989000"/>
    <n v="0"/>
    <n v="724145"/>
    <s v="1d5416a29d73c5f6881c220822ee3df576447e02"/>
    <n v="-1.3568814437906571E-2"/>
    <n v="1.2009447865714571"/>
    <n v="0.67166415683140734"/>
    <n v="0.37378079182523238"/>
    <n v="0.97255557088134947"/>
    <x v="0"/>
    <n v="1"/>
    <x v="0"/>
  </r>
  <r>
    <s v="0cc2b7d9e0d3478bd1803f3a84c7790647151d9b"/>
    <s v="f8c2983ce40f9e8467ecb43a72faa9e5cdbae929"/>
    <s v="PREPAGADO"/>
    <s v="bdfc2c4e5213ca32db6b95c9f855416362d14198"/>
    <n v="220"/>
    <s v="DUSTER"/>
    <n v="2018"/>
    <s v="DUSTER"/>
    <m/>
    <s v="NUEVO"/>
    <n v="36"/>
    <d v="2018-07-31T00:00:00"/>
    <d v="2021-07-31T00:00:00"/>
    <d v="2020-01-13T00:00:00"/>
    <n v="64390000"/>
    <n v="21472363"/>
    <n v="42917637"/>
    <n v="694402"/>
    <s v="7f9e4021b093c57ae939c2999fa9b6f9d2ac5b97"/>
    <n v="1.017318457509742"/>
    <n v="-1.535954095130343"/>
    <n v="-4.4146365390986242"/>
    <n v="-0.77032852316289269"/>
    <n v="-0.96114136402222416"/>
    <x v="4"/>
    <n v="0.33347356732411865"/>
    <x v="1"/>
  </r>
  <r>
    <s v="1f9acc4a4163ebc5e7ad061adb50846759fe30b1"/>
    <s v="11f3ad7f177b85be6299a8f1fefc6ab1f43a1774"/>
    <s v="PREPAGADO"/>
    <s v="4dd6263644da53b568359f021ffc3c188774a476"/>
    <n v="59"/>
    <s v="USADOS"/>
    <n v="2015"/>
    <s v="USADOS MM"/>
    <m/>
    <s v="USADO"/>
    <n v="60"/>
    <d v="2020-01-27T00:00:00"/>
    <d v="2025-01-27T00:00:00"/>
    <d v="2021-02-26T00:00:00"/>
    <n v="26000000"/>
    <n v="17000000"/>
    <n v="9000000"/>
    <n v="560242"/>
    <s v="360b945dec6b3fa42d5997de31a94fcab36f14fc"/>
    <n v="-1.2748897118797351"/>
    <n v="-0.2204363139976401"/>
    <n v="0.44659959483636458"/>
    <n v="-0.80086366590815528"/>
    <n v="-1.11583711881451"/>
    <x v="3"/>
    <n v="0.65384615384615385"/>
    <x v="2"/>
  </r>
  <r>
    <s v="2de6a04f3978dc3c07d34018a9b388854a13e92b"/>
    <s v="e056e774408b3961e5039fcdcb23946414ec5480"/>
    <s v="PREPAGADO"/>
    <s v="de5d6dd81967e9d26f161d3136bf0858066f9ffc"/>
    <n v="62"/>
    <s v="SANDERO"/>
    <n v="2018"/>
    <s v="NUEVO SANDERO"/>
    <m/>
    <s v="NUEVO"/>
    <n v="48"/>
    <d v="2017-07-03T00:00:00"/>
    <d v="2021-03-07T00:00:00"/>
    <d v="2021-01-05T00:00:00"/>
    <n v="38420000"/>
    <n v="16350000"/>
    <n v="22070000"/>
    <n v="472842"/>
    <s v="a51276d62888df36a1235d7ce063c77e63ffb514"/>
    <n v="-2.569689999023184E-2"/>
    <n v="-1.1578292984784571"/>
    <n v="0.48612183982770601"/>
    <n v="-0.52696343548315006"/>
    <n v="-0.18766259006079469"/>
    <x v="5"/>
    <n v="0.42555960437272256"/>
    <x v="4"/>
  </r>
  <r>
    <s v="203661447e5f475ece0bc309e9679482fea12663"/>
    <s v="bbad51c832f84aa63e2082d4ac8bbfe248be25bd"/>
    <s v="PREPAGADO"/>
    <s v="d42a0e1d5792a438fbe63c928d603c193394d0b9"/>
    <n v="246"/>
    <s v="LOGAN"/>
    <n v="2018"/>
    <s v="NUEVO LOGAN"/>
    <m/>
    <s v="NUEVO"/>
    <n v="36"/>
    <d v="2018-02-01T00:00:00"/>
    <d v="2021-01-02T00:00:00"/>
    <d v="2018-09-27T00:00:00"/>
    <n v="38290000"/>
    <n v="18290000"/>
    <n v="20000000"/>
    <n v="678226"/>
    <s v="a69f010680fca3bb97470fe907d42f1759ba6938"/>
    <n v="1.393289109631825"/>
    <n v="-0.94385127940437208"/>
    <n v="0.28851061487099899"/>
    <n v="-0.17426992443379891"/>
    <n v="1.668686467446636"/>
    <x v="4"/>
    <n v="0.47767041002872812"/>
    <x v="4"/>
  </r>
  <r>
    <s v="c64aec45f8078937fc0d0840b43220c91315061f"/>
    <s v="03bc8b9e60a48f0f973d833b21a9545653df6fa3"/>
    <s v="PREPAGADO"/>
    <s v="8e5a6ec8ecf5a2a4f1b2a3647d59bf4bceeae6a9"/>
    <n v="48"/>
    <s v="SANDERO"/>
    <n v="2018"/>
    <s v="NUEVO SANDERO"/>
    <m/>
    <s v="NUEVO"/>
    <n v="72"/>
    <d v="2018-05-17T00:00:00"/>
    <d v="2024-05-17T00:00:00"/>
    <d v="2019-11-13T00:00:00"/>
    <n v="45790000"/>
    <n v="36632000"/>
    <n v="9158000"/>
    <n v="847668"/>
    <s v="cafe2aba4c008cb02fee6101be7ab38b6a34f37b"/>
    <n v="0.89603760198648907"/>
    <n v="0.37970237290931202"/>
    <n v="5.2130676045955941E-2"/>
    <n v="-0.66032168857837836"/>
    <n v="0.19907679691992"/>
    <x v="1"/>
    <n v="0.8"/>
    <x v="2"/>
  </r>
  <r>
    <s v="1842ce28689362adc489f18dcc2afec655535424"/>
    <s v="9a09f6f6cbc3c585ce1ec9a2529500fbbc07a9cf"/>
    <s v="PREPAGADO"/>
    <s v="d42a0e1d5792a438fbe63c928d603c193394d0b9"/>
    <n v="220"/>
    <s v="DUSTER"/>
    <n v="2018"/>
    <s v="DUSTER"/>
    <m/>
    <s v="NUEVO"/>
    <n v="72"/>
    <d v="2017-03-11T00:00:00"/>
    <d v="2023-11-03T00:00:00"/>
    <d v="2018-06-05T00:00:00"/>
    <n v="54990000"/>
    <n v="19990000"/>
    <n v="35000000"/>
    <n v="476728"/>
    <s v="72e878f6cfde3745264c248cf45004a0c2be87ce"/>
    <n v="1.0415746286143921"/>
    <n v="-1.4125744422133291"/>
    <n v="0.48612183982770601"/>
    <n v="-0.49916716228064739"/>
    <n v="-0.34235834485308059"/>
    <x v="1"/>
    <n v="0.3635206401163848"/>
    <x v="1"/>
  </r>
  <r>
    <s v="a3c607bd7dac30f97b85271b45dec0a27f10c054"/>
    <s v="52774adebbf4ae92ebeadd1251ee7968268f8d42"/>
    <s v="PREPAGADO"/>
    <s v="196dc3a601b9c99f19ebf2d7cf7db80a109ce60e"/>
    <n v="-1"/>
    <s v="STEPWAY"/>
    <n v="2019"/>
    <s v="NUEVO STEPWAY"/>
    <m/>
    <s v="NUEVO"/>
    <n v="84"/>
    <d v="2018-12-28T00:00:00"/>
    <d v="2025-12-28T00:00:00"/>
    <d v="2019-12-26T00:00:00"/>
    <n v="41182374"/>
    <n v="20591187"/>
    <n v="20591187"/>
    <n v="445775"/>
    <s v="deab82c7720b472e8823b17fb90bc42a0f570fff"/>
    <n v="1.2113678263469461"/>
    <n v="-0.85216124758390532"/>
    <n v="0.13042163490563341"/>
    <n v="-0.65835914184954425"/>
    <n v="-0.88379348662608126"/>
    <x v="0"/>
    <n v="0.5"/>
    <x v="4"/>
  </r>
  <r>
    <s v="9cad978ad505a98bfdf2d4ce63bb0bde7faf0604"/>
    <s v="4572979271207eb952d471768a0c8b68751704bb"/>
    <s v="PREPAGADO"/>
    <s v="4ed602eda8bf7f8f674b77a7266776acb1f1dd2a"/>
    <n v="15"/>
    <s v="KWID"/>
    <n v="2020"/>
    <s v="KWID"/>
    <s v="2e892f86d188d01ec5691b7918003dc271108083"/>
    <s v="NUEVO"/>
    <n v="84"/>
    <d v="2019-12-11T00:00:00"/>
    <d v="2026-11-12T00:00:00"/>
    <d v="2021-05-21T00:00:00"/>
    <n v="33640000"/>
    <n v="33847000"/>
    <n v="0"/>
    <n v="681368"/>
    <s v="18eceeb5197751c2e147ee8da1b88e8ee3917f26"/>
    <n v="-0.57146074984486928"/>
    <n v="1.22621190601677"/>
    <n v="0.33798341500605539"/>
    <n v="-0.718927920810851"/>
    <n v="-0.96114136402222416"/>
    <x v="0"/>
    <n v="1.00615338882283"/>
    <x v="0"/>
  </r>
  <r>
    <s v="e4b88027da9a2eadc69a10f0681872c954262d22"/>
    <s v="559a80ff8028f22035c4b462cf29db45f812bc59"/>
    <s v="PREPAGADO"/>
    <s v="d4bf1c4da80afeacae709e1a6fbcf06d8043b643"/>
    <n v="84"/>
    <s v="STEPWAY"/>
    <n v="2021"/>
    <s v="NUEVO STEPWAY PH2"/>
    <s v="2e892f86d188d01ec5691b7918003dc271108083"/>
    <s v="NUEVO"/>
    <n v="72"/>
    <d v="2020-07-09T00:00:00"/>
    <d v="2026-09-07T00:00:00"/>
    <d v="2021-02-16T00:00:00"/>
    <n v="51365843"/>
    <n v="28365843"/>
    <n v="23000000"/>
    <n v="681472"/>
    <s v="0b9e5ef7ecdb21c3df2e91f8c180559e4790ebd3"/>
    <n v="-0.51082032208324291"/>
    <n v="-0.63768711461522598"/>
    <n v="0.4070773498450232"/>
    <n v="-0.28707669884656351"/>
    <n v="-0.49705409964536651"/>
    <x v="1"/>
    <n v="0.55223162598538489"/>
    <x v="4"/>
  </r>
  <r>
    <s v="5bc30783d42e3216d28f7b69a3a18c0a9ea56c1d"/>
    <s v="76873c65f76748cfd9451cc3b347aa39bf639e3b"/>
    <s v="PREPAGADO"/>
    <s v="30c7c4d76d30bc37a7d13b4c95a2ac93f65f85d1"/>
    <n v="61"/>
    <s v="SANDERO"/>
    <n v="2018"/>
    <s v="NUEVO SANDERO"/>
    <m/>
    <s v="NUEVO"/>
    <n v="84"/>
    <d v="2017-08-24T00:00:00"/>
    <d v="2024-08-24T00:00:00"/>
    <d v="2021-03-08T00:00:00"/>
    <n v="32400000"/>
    <n v="25400000"/>
    <n v="7000000"/>
    <n v="577701"/>
    <s v="7e9fc38f652bec55c8b73bce6ec70c4faa124ee7"/>
    <n v="0.22899289660859901"/>
    <n v="0.31380020391173252"/>
    <n v="0.92086653473246149"/>
    <n v="-0.76999661943740072"/>
    <n v="-1.425228628399082"/>
    <x v="0"/>
    <n v="0.78395061728395066"/>
    <x v="2"/>
  </r>
  <r>
    <s v="b3f0f4ffecd532de90b1cfcac16e4ecd621054cb"/>
    <s v="f3d3e4ceb2f6ace3feda50785fb71f809baffcc8"/>
    <s v="PREPAGADO"/>
    <s v="93758adf11c46efe844e91612cf2940e4197d07c"/>
    <n v="49"/>
    <s v="SANDERO"/>
    <n v="2020"/>
    <s v="NUEVO SANDERO"/>
    <s v="2e892f86d188d01ec5691b7918003dc271108083"/>
    <s v="NUEVO"/>
    <n v="72"/>
    <d v="2019-02-08T00:00:00"/>
    <d v="2025-08-02T00:00:00"/>
    <d v="2020-11-09T00:00:00"/>
    <n v="36990000"/>
    <n v="36990000"/>
    <n v="0"/>
    <n v="818115"/>
    <s v="edec8b42d27301898d842b4436baadffcaeed7a6"/>
    <n v="1.0051903719574169"/>
    <n v="1.2009447865714571"/>
    <n v="0.41755019145629879"/>
    <n v="-0.58932880931054488"/>
    <n v="1.127251325673635"/>
    <x v="1"/>
    <n v="1"/>
    <x v="0"/>
  </r>
  <r>
    <s v="f05d5247ed5fa92935d333b0e939295c02abd7e0"/>
    <s v="7a0d44278fb835d58e07b7990c1a01b08751f7dd"/>
    <s v="PREPAGADO"/>
    <s v="bb9549bdac791df8e2b53241129ff66f1480af92"/>
    <n v="87"/>
    <s v="DUSTER"/>
    <n v="2020"/>
    <s v="DUSTER"/>
    <s v="2e892f86d188d01ec5691b7918003dc271108083"/>
    <s v="NUEVO"/>
    <n v="72"/>
    <d v="2020-01-31T00:00:00"/>
    <d v="2026-01-31T00:00:00"/>
    <d v="2021-09-27T00:00:00"/>
    <n v="57957500"/>
    <n v="31957500"/>
    <n v="26000000"/>
    <n v="685714"/>
    <s v="bcea55f18d716a78cffe6d51a537622fc3feb487"/>
    <n v="-0.36528329545533961"/>
    <n v="-0.64112075759588705"/>
    <n v="1.185489993161002E-2"/>
    <n v="0.35635053577729542"/>
    <n v="2.0554258544273512"/>
    <x v="1"/>
    <n v="0.55139541905706768"/>
    <x v="4"/>
  </r>
  <r>
    <s v="dc3ebf8963e79c48ffa9bca1202ad9814ff527c0"/>
    <s v="2c6cb429297039149915528eff43b0e85cd9ef32"/>
    <s v="PREPAGADO"/>
    <s v="459c4d96f80a45215d3b92f0108854113cfd6642"/>
    <n v="38"/>
    <s v="USADOS"/>
    <n v="2015"/>
    <s v="USADOS MM"/>
    <m/>
    <s v="USADO"/>
    <n v="72"/>
    <d v="2019-07-29T00:00:00"/>
    <d v="2025-07-29T00:00:00"/>
    <d v="2019-11-22T00:00:00"/>
    <n v="28000000"/>
    <n v="18000000"/>
    <n v="10000000"/>
    <n v="437515"/>
    <s v="4945c5884e21e46d99e0d56ad1a4fbcffe8da479"/>
    <n v="0.88390951643416382"/>
    <n v="-0.26555952353951601"/>
    <n v="0.76277755476709586"/>
    <n v="-0.83095339385380751"/>
    <n v="1.3592949578620639"/>
    <x v="1"/>
    <n v="0.6428571428571429"/>
    <x v="2"/>
  </r>
  <r>
    <s v="8723de0e27d008122b912bad502fa494663999cf"/>
    <s v="d8fa129db3f14d997ece7a618c039503b995b821"/>
    <s v="PREPAGADO"/>
    <s v="a5069d7e8d36914ac2735ab2887165ac5fb5cd25"/>
    <n v="50"/>
    <s v="USADOS"/>
    <n v="2012"/>
    <s v="USADOS MM"/>
    <m/>
    <s v="USADO"/>
    <n v="24"/>
    <d v="2020-07-13T00:00:00"/>
    <d v="2022-07-13T00:00:00"/>
    <d v="2021-04-26T00:00:00"/>
    <n v="24500000"/>
    <n v="7000000"/>
    <n v="17500000"/>
    <n v="360090"/>
    <s v="1d5416a29d73c5f6881c220822ee3df576447e02"/>
    <n v="-2.3785454971413351"/>
    <n v="-1.732063833650489"/>
    <n v="-0.1462340800337556"/>
    <n v="-0.70774741191392809"/>
    <n v="-1.270532873606796"/>
    <x v="2"/>
    <n v="0.2857142857142857"/>
    <x v="1"/>
  </r>
  <r>
    <s v="3a515148f7671109c8bad0853e4a8630f291f25c"/>
    <s v="d16e2014d36e82cfdedc0872e9c7dea4cdf9de75"/>
    <s v="PREPAGADO"/>
    <s v="51b223e24d57bc8c01c5001f8833c44559fa1fc7"/>
    <n v="40"/>
    <s v="SANDERO"/>
    <n v="2018"/>
    <s v="NUEVO SANDERO"/>
    <m/>
    <s v="NUEVO"/>
    <n v="84"/>
    <d v="2017-07-31T00:00:00"/>
    <d v="2024-07-31T00:00:00"/>
    <d v="2018-05-31T00:00:00"/>
    <n v="38170000"/>
    <n v="36261500"/>
    <n v="1908500"/>
    <n v="786091"/>
    <s v="4d251d0521ebf48b96f0933b0dd444a04ee5a122"/>
    <n v="0.44729843655045393"/>
    <n v="0.99563418315592023"/>
    <n v="1.237044494663192"/>
    <n v="-0.39906101582755898"/>
    <n v="0.89520769348520657"/>
    <x v="0"/>
    <n v="0.95"/>
    <x v="0"/>
  </r>
  <r>
    <s v="c09438522bbbad2b66b9c317ecf9a70dd16ca3ae"/>
    <s v="439805404293d6b38d41a1f06122823d10382dc6"/>
    <s v="PREPAGADO"/>
    <s v="a77c76312e7298e8d8cbf37d37191bb75af8eded"/>
    <n v="38"/>
    <s v="LOGAN"/>
    <n v="2021"/>
    <s v="NUEVO LOGAN PH2"/>
    <s v="2e892f86d188d01ec5691b7918003dc271108083"/>
    <s v="NUEVO"/>
    <n v="84"/>
    <d v="2020-09-15T00:00:00"/>
    <d v="2027-09-15T00:00:00"/>
    <d v="2021-02-10T00:00:00"/>
    <n v="46890000"/>
    <n v="46890000"/>
    <n v="0"/>
    <n v="1051076"/>
    <s v="f00f1606f9686df6c4f674ed3907718435a75514"/>
    <n v="-0.59571692094951978"/>
    <n v="1.2009447865714571"/>
    <n v="5.1377144922950549E-2"/>
    <n v="-0.14056875205106831"/>
    <n v="0.19907679691992"/>
    <x v="0"/>
    <n v="1"/>
    <x v="0"/>
  </r>
  <r>
    <s v="0f8fe53cf22caf79f991814421871b5813ea8694"/>
    <s v="4e3c92c0c8bd02c9f991463907d05b506996b878"/>
    <s v="PREPAGADO"/>
    <s v="1c56d859d57db1c826975039afa83c2d1dcc3a7d"/>
    <n v="61"/>
    <s v="STEPWAY"/>
    <n v="2019"/>
    <s v="NUEVO STEPWAY"/>
    <m/>
    <s v="NUEVO"/>
    <n v="84"/>
    <d v="2018-09-08T00:00:00"/>
    <d v="2025-08-09T00:00:00"/>
    <d v="2021-11-16T00:00:00"/>
    <n v="46990000"/>
    <n v="26990000"/>
    <n v="20000000"/>
    <n v="553677"/>
    <s v="5185dcdfabf57d813021b1fe6cfd3f2a575d7367"/>
    <n v="0.87178143088183857"/>
    <n v="-0.54675134805749614"/>
    <n v="0.56516632981038883"/>
    <n v="-0.49713026911730313"/>
    <n v="-0.34235834485308059"/>
    <x v="0"/>
    <n v="0.5743775271334326"/>
    <x v="4"/>
  </r>
  <r>
    <s v="bb4bbaf44ec02ae0ce728660027f09b7b9aa39d5"/>
    <s v="7ae6fdfc28b3d9405f7200b37e5eb3282cfa6194"/>
    <s v="PREPAGADO"/>
    <s v="dbf8e48963fc4f162fe5fdf117a94083f02b1da5"/>
    <n v="84"/>
    <s v="CAPTUR"/>
    <n v="2017"/>
    <s v="CAPTUR"/>
    <m/>
    <s v="NUEVO"/>
    <n v="36"/>
    <d v="2017-10-02T00:00:00"/>
    <d v="2020-01-02T00:00:00"/>
    <d v="2019-05-23T00:00:00"/>
    <n v="80990000"/>
    <n v="30990000"/>
    <n v="50000000"/>
    <n v="1056384"/>
    <s v="0b9e5ef7ecdb21c3df2e91f8c180559e4790ebd3"/>
    <n v="1.2598801685562471"/>
    <n v="-1.3340669854440541"/>
    <n v="-0.65348865693432534"/>
    <n v="0.15372663040169379"/>
    <n v="1.9007300996350649"/>
    <x v="4"/>
    <n v="0.38263983207803431"/>
    <x v="1"/>
  </r>
  <r>
    <s v="2574d6c613e90f41867c33fedd678c6cc726c191"/>
    <s v="0f9af1b83f88fa9ee3f8393369e07bc9a18fb587"/>
    <s v="PREPAGADO"/>
    <s v="6effd9726a01d97fb90ac9a7f16ca5cd0d2646e1"/>
    <n v="246"/>
    <s v="SANDERO"/>
    <n v="2018"/>
    <s v="NUEVO SANDERO"/>
    <m/>
    <s v="NUEVO"/>
    <n v="84"/>
    <d v="2017-05-24T00:00:00"/>
    <d v="2024-05-24T00:00:00"/>
    <d v="2020-05-29T00:00:00"/>
    <n v="36990000"/>
    <n v="33291000"/>
    <n v="3699000"/>
    <n v="678735"/>
    <s v="6e69c18c5a97c9d065ae12b467e0bb2b923ab471"/>
    <n v="-2.5362106093215639"/>
    <n v="0.79032357974038436"/>
    <n v="0.49108267201901878"/>
    <n v="-0.41967331586771911"/>
    <n v="-1.5799243831913681"/>
    <x v="0"/>
    <n v="0.9"/>
    <x v="0"/>
  </r>
  <r>
    <s v="56f6f723900fdb9b286e5dabb5eb495a2a6bb64c"/>
    <s v="5cd23d347f1c0fbc35414f20391e112a24b9b039"/>
    <s v="PREPAGADO"/>
    <s v="77a187d9631467b0be64469f0c5f8a6dea1b1f85"/>
    <n v="59"/>
    <s v="STEPWAY"/>
    <n v="2017"/>
    <s v="NUEVO STEPWAY"/>
    <m/>
    <s v="NUEVO"/>
    <n v="84"/>
    <d v="2016-11-21T00:00:00"/>
    <d v="2023-11-21T00:00:00"/>
    <d v="2020-01-17T00:00:00"/>
    <n v="43690000"/>
    <n v="33690000"/>
    <n v="10000000"/>
    <n v="663846"/>
    <s v="d5e3c217d8ea2998bad4e657513b99b45ba38544"/>
    <n v="1.2720082541085731"/>
    <n v="0.26109308862897018"/>
    <n v="8.5411923808469653E-2"/>
    <n v="-0.55492010116099677"/>
    <n v="-0.26501046745693763"/>
    <x v="0"/>
    <n v="0.77111467154955371"/>
    <x v="2"/>
  </r>
  <r>
    <s v="b60a2324cde78cb086b62585be75b83b36513c5a"/>
    <s v="d2e0162af4a0c8dee5a327522c6e360692ab5715"/>
    <s v="PREPAGADO"/>
    <s v="30c7c4d76d30bc37a7d13b4c95a2ac93f65f85d1"/>
    <n v="59"/>
    <s v="DUSTER"/>
    <n v="2018"/>
    <s v="DUSTER"/>
    <m/>
    <s v="NUEVO"/>
    <n v="72"/>
    <d v="2017-03-10T00:00:00"/>
    <d v="2023-10-03T00:00:00"/>
    <d v="2017-11-07T00:00:00"/>
    <n v="55140000"/>
    <n v="20000000"/>
    <n v="35140000"/>
    <n v="476966"/>
    <s v="d5e3c217d8ea2998bad4e657513b99b45ba38544"/>
    <n v="-0.29251478214138787"/>
    <n v="-1.4158903980574671"/>
    <n v="0.48612183982770601"/>
    <n v="-0.27327581003688128"/>
    <n v="0.27642467431606299"/>
    <x v="1"/>
    <n v="0.36271309394269136"/>
    <x v="1"/>
  </r>
  <r>
    <s v="5238b43992191ff39d51362942570a119a8996b4"/>
    <s v="25524c92c684eada7658cfa244b1200c3465142c"/>
    <s v="PREPAGADO"/>
    <s v="51b223e24d57bc8c01c5001f8833c44559fa1fc7"/>
    <n v="15"/>
    <s v="KOLEOS"/>
    <n v="2017"/>
    <s v="KOLEOS"/>
    <m/>
    <s v="NUEVO"/>
    <n v="60"/>
    <d v="2017-07-27T00:00:00"/>
    <d v="2022-07-27T00:00:00"/>
    <d v="2017-08-25T00:00:00"/>
    <n v="98900000"/>
    <n v="14835000"/>
    <n v="84065000"/>
    <n v="400561"/>
    <s v="49e3e3431e014d9c5502f38bae86dc4337782419"/>
    <n v="1.5388261362597291"/>
    <n v="-2.289335471492659"/>
    <n v="0.80229979975843724"/>
    <n v="-0.65017937453479435"/>
    <n v="1.668686467446636"/>
    <x v="3"/>
    <n v="0.2"/>
    <x v="3"/>
  </r>
  <r>
    <s v="20b1b9756a28e9132e11e0c038d7b3ba286411c5"/>
    <s v="cc9317ccb0a17eef636079b01f7e3546b49ed09c"/>
    <s v="PREPAGADO"/>
    <s v="c037df174ea56656e3f2727cd283ca029d539c32"/>
    <n v="62"/>
    <s v="LOGAN"/>
    <n v="2020"/>
    <s v="NUEVO LOGAN"/>
    <s v="2e892f86d188d01ec5691b7918003dc271108083"/>
    <s v="NUEVO"/>
    <n v="84"/>
    <d v="2019-09-10T00:00:00"/>
    <d v="2026-10-09T00:00:00"/>
    <d v="2020-11-27T00:00:00"/>
    <n v="39470000"/>
    <n v="24070000"/>
    <n v="15400000"/>
    <n v="492154"/>
    <s v="f99cba83470b6744b02cb8a0d0c03e84221970cc"/>
    <n v="0.14409629774232199"/>
    <n v="-0.40117494618722482"/>
    <n v="0.52564408481904745"/>
    <n v="-0.1420347708065664"/>
    <n v="-1.0384892414183671"/>
    <x v="0"/>
    <n v="0.60983025082341014"/>
    <x v="2"/>
  </r>
  <r>
    <s v="9b879576dfdd2f7bbe075aa6fd64a580c7759f53"/>
    <s v="429a3e1f9f65956303f3bc16d2ef1e76c0e95c48"/>
    <s v="PREPAGADO"/>
    <s v="8ba180e29efacca627154520fb369a267a393a6c"/>
    <n v="-1"/>
    <s v="USADOS"/>
    <n v="2020"/>
    <s v="USADOS MM"/>
    <s v="2e892f86d188d01ec5691b7918003dc271108083"/>
    <s v="USADO"/>
    <n v="12"/>
    <d v="2020-06-26T00:00:00"/>
    <d v="2021-06-26T00:00:00"/>
    <d v="2020-10-27T00:00:00"/>
    <n v="34400000"/>
    <n v="34400000"/>
    <n v="0"/>
    <n v="3079620"/>
    <s v="14fa75226b04e9ea00d4306ee47b847269c5f7a6"/>
    <n v="-0.11059349885650881"/>
    <n v="1.2009447865714571"/>
    <n v="1.185489993161002E-2"/>
    <n v="1.3104141008747889"/>
    <n v="0.43112042910834891"/>
    <x v="2"/>
    <n v="1"/>
    <x v="0"/>
  </r>
  <r>
    <s v="a6a46ebda4d05b2e2ebd12195a65cfd4dce49df5"/>
    <s v="6db3fdcb1e64f3571b20f5b885bc0de2644db4ed"/>
    <s v="PREPAGADO"/>
    <s v="0e4bd50a5f4aa6b49b21f346683750150d7d842a"/>
    <n v="236"/>
    <s v="DUSTER"/>
    <n v="2020"/>
    <s v="DUSTER"/>
    <s v="2e892f86d188d01ec5691b7918003dc271108083"/>
    <s v="NUEVO"/>
    <n v="84"/>
    <d v="2019-08-04T00:00:00"/>
    <d v="2026-04-08T00:00:00"/>
    <d v="2021-03-15T00:00:00"/>
    <n v="63111000"/>
    <n v="65721000"/>
    <n v="0"/>
    <n v="1434181"/>
    <s v="f63c6c6e342363625ca56e8191808747636b4a3e"/>
    <n v="0.48368269320742968"/>
    <n v="1.370760088155824"/>
    <n v="0.37192689750564389"/>
    <n v="0.22128961657029311"/>
    <n v="-0.65174985443765243"/>
    <x v="0"/>
    <n v="1.0413557066121595"/>
    <x v="0"/>
  </r>
  <r>
    <s v="ff570e141f1d8073acfa6003e7258a569aed2359"/>
    <s v="3f9489a20d12d3904beb6342f7a3bf4d84d80c05"/>
    <s v="PREPAGADO"/>
    <s v="4db898134df57de25ee14fc3156c0fe345e0de51"/>
    <n v="220"/>
    <s v="DUSTER"/>
    <n v="2019"/>
    <s v="DUSTER"/>
    <m/>
    <s v="NUEVO"/>
    <n v="60"/>
    <d v="2018-10-31T00:00:00"/>
    <d v="2023-10-31T00:00:00"/>
    <d v="2019-07-09T00:00:00"/>
    <n v="56540000"/>
    <n v="30000000"/>
    <n v="26540000"/>
    <n v="774275"/>
    <s v="d5e3c217d8ea2998bad4e657513b99b45ba38544"/>
    <n v="1.065830799719043"/>
    <n v="-0.72652016378168471"/>
    <n v="5.1377144922950549E-2"/>
    <n v="0.22808899629072191"/>
    <n v="0.89520769348520657"/>
    <x v="3"/>
    <n v="0.53059780686239832"/>
    <x v="4"/>
  </r>
  <r>
    <s v="3b62a558e447828c8de9684147ee921e1a05a7b0"/>
    <s v="abd8a9097452d01c6f042a820ad1e8851b540cb9"/>
    <s v="PREPAGADO"/>
    <s v="4db898134df57de25ee14fc3156c0fe345e0de51"/>
    <n v="83"/>
    <s v="CAPTUR"/>
    <n v="2019"/>
    <s v="CAPTUR"/>
    <s v="2e892f86d188d01ec5691b7918003dc271108083"/>
    <s v="NUEVO"/>
    <n v="84"/>
    <d v="2019-01-17T00:00:00"/>
    <d v="2026-01-17T00:00:00"/>
    <d v="2019-09-17T00:00:00"/>
    <n v="75500000"/>
    <n v="60400000"/>
    <n v="15100000"/>
    <n v="1300421"/>
    <s v="2d7a182e8b5fd5e1e55a138fd5fb197a2fee7158"/>
    <n v="0.13196821218999669"/>
    <n v="0.37970237290931202"/>
    <n v="0.2094661248883162"/>
    <n v="0.9389477832078853"/>
    <n v="-0.96114136402222416"/>
    <x v="0"/>
    <n v="0.8"/>
    <x v="2"/>
  </r>
  <r>
    <s v="bb99fe1ab3bb957e976cf2633ecdb8c5cf41b15e"/>
    <s v="2075a85c4d351581a6ed0bf4ceda377307173cef"/>
    <s v="PREPAGADO"/>
    <s v="82f94b245907520655af6b894fc9eb26f3fbe403"/>
    <n v="236"/>
    <s v="ALASKAN"/>
    <n v="2020"/>
    <s v="ALASKAN"/>
    <s v="aa53c8567ff812605778a953828db0859dac88bf"/>
    <s v="NUEVO"/>
    <n v="84"/>
    <d v="2019-01-11T00:00:00"/>
    <d v="2026-11-01T00:00:00"/>
    <d v="2021-09-29T00:00:00"/>
    <n v="98000000"/>
    <n v="74000000"/>
    <n v="24000000"/>
    <n v="1593231"/>
    <s v="db336ba2a4faa8a0734dbe707cbcee7ade2871bf"/>
    <n v="0.62921971983533309"/>
    <n v="0.1953418310667894"/>
    <n v="0.2094661248883162"/>
    <n v="0.2743869107670498"/>
    <n v="1.668686467446636"/>
    <x v="0"/>
    <n v="0.75510204081632648"/>
    <x v="2"/>
  </r>
  <r>
    <s v="0b31bbe0c300decfcae9753af74b60c72c39f75e"/>
    <s v="5da7b6133f68322ccabc2706cc99f53dc290f426"/>
    <s v="PREPAGADO"/>
    <s v="57e75962f5f69372ebfa6504cd820ee46145d7c4"/>
    <n v="38"/>
    <s v="USADOS"/>
    <n v="2012"/>
    <s v="USADOS MM"/>
    <m/>
    <s v="USADO"/>
    <n v="60"/>
    <d v="2020-02-06T00:00:00"/>
    <d v="2025-06-02T00:00:00"/>
    <d v="2021-11-04T00:00:00"/>
    <n v="20500000"/>
    <n v="8199900"/>
    <n v="12300100"/>
    <n v="207646"/>
    <s v="d32b2544aa3cda758f28d956500fd6e0d7981c8d"/>
    <n v="-1.141480770804157"/>
    <n v="-1.2628024847177499"/>
    <n v="-1.015723469843266"/>
    <n v="-0.80758139731211298"/>
    <n v="-0.57440197704150942"/>
    <x v="3"/>
    <n v="0.3999951219512195"/>
    <x v="1"/>
  </r>
  <r>
    <s v="5890cfe7ea2b1075b486a47247029952a2d0c58d"/>
    <s v="4293d470dd2ade4b06a9deaf015bc1583a418d01"/>
    <s v="PREPAGADO"/>
    <s v="f8a4cb92822d2b5678dd7e9fbe7d83d9a1b46cb8"/>
    <n v="60"/>
    <s v="STEPWAY"/>
    <n v="2021"/>
    <s v="NUEVO STEPWAY PH2"/>
    <s v="2e892f86d188d01ec5691b7918003dc271108083"/>
    <s v="NUEVO"/>
    <n v="72"/>
    <d v="2020-06-16T00:00:00"/>
    <d v="2026-06-16T00:00:00"/>
    <d v="2021-06-15T00:00:00"/>
    <n v="50370000"/>
    <n v="25185000"/>
    <n v="25185000"/>
    <n v="599954"/>
    <s v="10b38286d0ce07306e01a8d181c6bb54393382de"/>
    <n v="0.78688483201556159"/>
    <n v="-0.85216124758390532"/>
    <n v="0.4070773498450232"/>
    <n v="-0.52259558245567561"/>
    <n v="1.3592949578620639"/>
    <x v="1"/>
    <n v="0.5"/>
    <x v="4"/>
  </r>
  <r>
    <s v="cb465b936a4687ed8753390c529e2e53b9594b0a"/>
    <s v="01e2f351dc2c1291c5f57070fa1d887294ada22d"/>
    <s v="PREPAGADO"/>
    <s v="4db898134df57de25ee14fc3156c0fe345e0de51"/>
    <n v="236"/>
    <s v="SANDERO"/>
    <n v="2019"/>
    <s v="NUEVO SANDERO"/>
    <m/>
    <s v="NUEVO"/>
    <n v="84"/>
    <d v="2018-08-11T00:00:00"/>
    <d v="2025-11-08T00:00:00"/>
    <d v="2019-09-30T00:00:00"/>
    <n v="36490000"/>
    <n v="31490000"/>
    <n v="5000000"/>
    <n v="677984"/>
    <s v="0427cd44c82c5238024cf08da1185656b869a7fb"/>
    <n v="1.065830799719043"/>
    <n v="0.63829583229484355"/>
    <n v="0.2094661248883162"/>
    <n v="-0.64504449199770786"/>
    <n v="-0.96114136402222416"/>
    <x v="0"/>
    <n v="0.8629761578514662"/>
    <x v="0"/>
  </r>
  <r>
    <s v="dbc881cc00defe8a22631e7d7016fdd077046fa8"/>
    <s v="6e2c9861dacc2e05754a3ffdffc141c347efb514"/>
    <s v="PREPAGADO"/>
    <s v="ac4cf0c7abcdae09914607ba0408545023141170"/>
    <n v="38"/>
    <s v="KWID"/>
    <n v="2021"/>
    <s v="KWID"/>
    <s v="2e892f86d188d01ec5691b7918003dc271108083"/>
    <s v="NUEVO"/>
    <n v="84"/>
    <d v="2020-03-09T00:00:00"/>
    <d v="2027-09-03T00:00:00"/>
    <d v="2021-03-03T00:00:00"/>
    <n v="37890000"/>
    <n v="37890000"/>
    <n v="0"/>
    <n v="828542"/>
    <s v="d2d2bc23d15981022aec65b1ffb2993f93c8d625"/>
    <n v="9.5583955533020917E-2"/>
    <n v="1.2009447865714571"/>
    <n v="0.68373306478441309"/>
    <n v="-0.30647182494941311"/>
    <n v="-1.11583711881451"/>
    <x v="0"/>
    <n v="1"/>
    <x v="0"/>
  </r>
  <r>
    <s v="818e90180d6ed0579e3be4f18a6bbb691eccebcf"/>
    <s v="4066d0ee8b91c7ad8fd9214ba2b7e52063fea10f"/>
    <s v="PREPAGADO"/>
    <s v="51b223e24d57bc8c01c5001f8833c44559fa1fc7"/>
    <n v="76"/>
    <s v="SANDERO"/>
    <n v="2018"/>
    <s v="NUEVO SANDERO"/>
    <m/>
    <s v="NUEVO"/>
    <n v="72"/>
    <d v="2017-07-28T00:00:00"/>
    <d v="2023-07-28T00:00:00"/>
    <d v="2021-02-24T00:00:00"/>
    <n v="31990000"/>
    <n v="28791000"/>
    <n v="3199000"/>
    <n v="655106"/>
    <s v="e479a237a33c879450fd7f632a21723886088e64"/>
    <n v="-9.8615742829260302"/>
    <n v="0.79032357974038436"/>
    <n v="0.80229979975843724"/>
    <n v="-0.98701518938758959"/>
    <n v="-1.1931849962106531"/>
    <x v="1"/>
    <n v="0.9"/>
    <x v="0"/>
  </r>
  <r>
    <s v="6bc0cf3c2ad59836cee44aef58127b97f2b5fabd"/>
    <s v="c453d80368a4f30d325a65895ae86032be1c3da7"/>
    <s v="PREPAGADO"/>
    <s v="cc432eef280b9b0f7eec3ec1104a5239c956a8aa"/>
    <n v="60"/>
    <s v="STEPWAY"/>
    <n v="2020"/>
    <s v="NUEVO STEPWAY PH2"/>
    <s v="2e892f86d188d01ec5691b7918003dc271108083"/>
    <s v="NUEVO"/>
    <n v="72"/>
    <d v="2020-06-30T00:00:00"/>
    <d v="2026-06-30T00:00:00"/>
    <d v="2021-03-15T00:00:00"/>
    <n v="52470000"/>
    <n v="22470000"/>
    <n v="30000000"/>
    <n v="550800"/>
    <s v="13d22cf8336a259fb9d14907f84a2cc0d4061ae6"/>
    <n v="0.31388949547487588"/>
    <n v="-1.1468036801585171"/>
    <n v="0.44659959483636458"/>
    <n v="0.73179040484578872"/>
    <n v="-0.49705409964536651"/>
    <x v="1"/>
    <n v="0.42824471126357921"/>
    <x v="4"/>
  </r>
  <r>
    <s v="67e6340344c9d6d273eb9427ffba9da2cd54464e"/>
    <s v="94dd8e99810e016f8fedc8f1efe1c5d5d359ab3f"/>
    <s v="PREPAGADO"/>
    <s v="8e5a6ec8ecf5a2a4f1b2a3647d59bf4bceeae6a9"/>
    <n v="236"/>
    <s v="STEPWAY"/>
    <n v="2019"/>
    <s v="NUEVO STEPWAY"/>
    <m/>
    <s v="NUEVO"/>
    <n v="60"/>
    <d v="2018-09-04T00:00:00"/>
    <d v="2023-04-09T00:00:00"/>
    <d v="2019-03-14T00:00:00"/>
    <n v="47650000"/>
    <n v="17650000"/>
    <n v="30000000"/>
    <n v="424157"/>
    <s v="f9135bc6e62f40c8eddb937bb59cee2ddf02357c"/>
    <n v="1.2113678263469461"/>
    <n v="-1.3842884148833541"/>
    <n v="-1.1100800632029439"/>
    <n v="-0.95320747590897603"/>
    <n v="1.3592949578620639"/>
    <x v="3"/>
    <n v="0.37040923399790138"/>
    <x v="1"/>
  </r>
  <r>
    <s v="9a70b5399d56796e64acc8813c14d8f664d90f66"/>
    <s v="96a459dbc5b8fd47a5ac1d2af0f70082b99735ce"/>
    <s v="PREPAGADO"/>
    <s v="306d0c4359793b998ee724d771a66f0fed3a6148"/>
    <n v="62"/>
    <s v="DUSTER"/>
    <n v="2019"/>
    <s v="DUSTER"/>
    <m/>
    <s v="NUEVO"/>
    <n v="84"/>
    <d v="2018-07-11T00:00:00"/>
    <d v="2025-11-07T00:00:00"/>
    <d v="2020-01-02T00:00:00"/>
    <n v="57137650"/>
    <n v="28568825"/>
    <n v="28568825"/>
    <n v="684644"/>
    <s v="d087e61ba1153cd65cef59d4319bb1223fff39d1"/>
    <n v="0.64134780538765834"/>
    <n v="-0.85216124758390532"/>
    <n v="0.32803285986234038"/>
    <n v="-0.17987179551265259"/>
    <n v="0.58581618390063472"/>
    <x v="0"/>
    <n v="0.5"/>
    <x v="4"/>
  </r>
  <r>
    <s v="effdab965bf178693b239cb7ad2cab3b15b6f600"/>
    <s v="6e5b93ba63787b70b3d11f257e8017c89a72080a"/>
    <s v="PREPAGADO"/>
    <s v="8755282562f500d9f6dcb85211a47e8d88e90dcb"/>
    <n v="60"/>
    <s v="DUSTER"/>
    <n v="2020"/>
    <s v="DUSTER"/>
    <s v="2e892f86d188d01ec5691b7918003dc271108083"/>
    <s v="NUEVO"/>
    <n v="48"/>
    <d v="2019-02-07T00:00:00"/>
    <d v="2023-07-02T00:00:00"/>
    <d v="2019-10-30T00:00:00"/>
    <n v="58340000"/>
    <n v="28340000"/>
    <n v="30000000"/>
    <n v="843245"/>
    <s v="026f2dbff0f657cf8b51a37de1e13584f2ccb0a9"/>
    <n v="0.75050057535858583"/>
    <n v="-0.91058010285812363"/>
    <n v="-2.7667345059731379E-2"/>
    <n v="0.65692022625675794"/>
    <n v="1.5913385900504931"/>
    <x v="5"/>
    <n v="0.48577305450805625"/>
    <x v="4"/>
  </r>
  <r>
    <s v="e8bb5cdd9b56f31fd6578a37794591923227041d"/>
    <s v="0bd158f10baba8a165df2940e79f9ba82cd810c0"/>
    <s v="PREPAGADO"/>
    <s v="f1660bce152bd13abf027b14ac8a826e5004e35a"/>
    <n v="220"/>
    <s v="STEPWAY"/>
    <n v="2017"/>
    <s v="NUEVO STEPWAY"/>
    <m/>
    <s v="NUEVO"/>
    <n v="48"/>
    <d v="2016-10-25T00:00:00"/>
    <d v="2020-10-25T00:00:00"/>
    <d v="2016-11-23T00:00:00"/>
    <n v="43690000"/>
    <n v="20190000"/>
    <n v="23500000"/>
    <n v="517926"/>
    <s v="21ff10b96f16f6262fae82a784f965368c8a1be7"/>
    <n v="0.38665800878882761"/>
    <n v="-1.0077067035933871"/>
    <n v="-1.716971405394035"/>
    <n v="-0.4138639219845015"/>
    <n v="-0.26501046745693763"/>
    <x v="5"/>
    <n v="0.46211947814145116"/>
    <x v="4"/>
  </r>
  <r>
    <s v="7cd2e56cc5df64d5673d968a6f0f5f6c7373f0e3"/>
    <s v="9d3f495b85b1a23d97aecb14d282ef1c9814b617"/>
    <s v="PREPAGADO"/>
    <s v="1e41aafb63687fa89ac1a83ef062526dd30cb2fa"/>
    <n v="48"/>
    <s v="USADOS"/>
    <n v="2016"/>
    <s v="USADOS MM"/>
    <m/>
    <s v="USADO"/>
    <n v="24"/>
    <d v="2021-03-25T00:00:00"/>
    <d v="2023-03-25T00:00:00"/>
    <d v="2021-09-13T00:00:00"/>
    <n v="26000000"/>
    <n v="12000000"/>
    <n v="14000000"/>
    <n v="763604"/>
    <s v="1aba83a2bcdc0ee0ade96b67732e7d9804307f8e"/>
    <n v="-1.7721412195250721"/>
    <n v="-1.0100924809804721"/>
    <n v="0.80229979975843724"/>
    <n v="-0.1582980533556736"/>
    <n v="-0.4197062222492236"/>
    <x v="2"/>
    <n v="0.46153846153846156"/>
    <x v="4"/>
  </r>
  <r>
    <s v="9a32cf443e0ae807057e73036083c19a41a5eb38"/>
    <s v="b315b0cfad433a25ea781651b8b7033e4de1c8fb"/>
    <s v="PREPAGADO"/>
    <s v="4c286ced994c60c532d7c806586b218f8016ca8d"/>
    <n v="38"/>
    <s v="USADOS"/>
    <n v="2016"/>
    <s v="USADOS MM"/>
    <m/>
    <s v="USADO"/>
    <n v="84"/>
    <d v="2020-01-24T00:00:00"/>
    <d v="2027-01-24T00:00:00"/>
    <d v="2020-03-19T00:00:00"/>
    <n v="41500000"/>
    <n v="41500000"/>
    <n v="0"/>
    <n v="926921"/>
    <s v="4945c5884e21e46d99e0d56ad1a4fbcffe8da479"/>
    <n v="-0.91104714530997699"/>
    <n v="1.2009447865714571"/>
    <n v="0.68373306478441309"/>
    <n v="0.25964905774030372"/>
    <n v="0.58581618390063472"/>
    <x v="0"/>
    <n v="1"/>
    <x v="0"/>
  </r>
  <r>
    <s v="35e81085ef9364ec38767983bc259c4330e17c78"/>
    <s v="d2336fdbcd5f8603c6d7f144ae540e344011d299"/>
    <s v="PREPAGADO"/>
    <s v="8755282562f500d9f6dcb85211a47e8d88e90dcb"/>
    <n v="51"/>
    <s v="CAPTUR"/>
    <n v="2020"/>
    <s v="CAPTUR"/>
    <s v="2e892f86d188d01ec5691b7918003dc271108083"/>
    <s v="NUEVO"/>
    <n v="60"/>
    <d v="2019-06-20T00:00:00"/>
    <d v="2024-06-20T00:00:00"/>
    <d v="2020-03-16T00:00:00"/>
    <n v="66990000"/>
    <n v="28990000"/>
    <n v="38000000"/>
    <n v="746417"/>
    <s v="b53b0bf5f413cb9aab27f8e13ca1e90e2ee4fea7"/>
    <n v="0.99306228640509131"/>
    <n v="-1.1282992587458669"/>
    <n v="1.185489993161002E-2"/>
    <n v="1.441323568283337"/>
    <n v="1.2045992030697781"/>
    <x v="3"/>
    <n v="0.43275115688908794"/>
    <x v="4"/>
  </r>
  <r>
    <s v="06ede17d4fe1dc204408a0f74b027e33df935948"/>
    <s v="487b7caa72708aae65b246288d83eccde82134e8"/>
    <s v="PREPAGADO"/>
    <s v="5cec3603c7a14573a0da94232ef8fee94127cb96"/>
    <n v="60"/>
    <s v="STEPWAY"/>
    <n v="2019"/>
    <s v="NUEVO STEPWAY"/>
    <m/>
    <s v="NUEVO"/>
    <n v="84"/>
    <d v="2018-11-30T00:00:00"/>
    <d v="2025-11-30T00:00:00"/>
    <d v="2019-11-18T00:00:00"/>
    <n v="50520000"/>
    <n v="25260000"/>
    <n v="25260000"/>
    <n v="559656"/>
    <s v="d7ba29214e26fca7c43eb9f199a80e049e060e7b"/>
    <n v="1.0415746286143921"/>
    <n v="-0.85216124758390532"/>
    <n v="0.32803285986234038"/>
    <n v="1.600791691751843"/>
    <n v="1.823382222238922"/>
    <x v="0"/>
    <n v="0.5"/>
    <x v="4"/>
  </r>
  <r>
    <s v="ed245eca189331a62ed1c79e018bc7ded7eae938"/>
    <s v="09d840309ce16c54f631734928e1883b2c20e3a0"/>
    <s v="PREPAGADO"/>
    <s v="b3cc960809ac18b1b28507ca7118c133e077c8d1"/>
    <n v="46"/>
    <s v="DUSTER"/>
    <n v="2020"/>
    <s v="DUSTER Servicio PÃºblico"/>
    <s v="2e892f86d188d01ec5691b7918003dc271108083"/>
    <s v="NUEVO"/>
    <n v="48"/>
    <d v="2020-09-01T00:00:00"/>
    <d v="2024-01-09T00:00:00"/>
    <d v="2020-03-24T00:00:00"/>
    <n v="44048000"/>
    <n v="24066245"/>
    <n v="19981755"/>
    <n v="635130"/>
    <s v="7e550c4e4136820a2fa73809cb7d39457dab78e5"/>
    <n v="0.44729843655045393"/>
    <n v="-0.66178050236398112"/>
    <n v="-2.5569902427808522"/>
    <n v="0.3756487459923013"/>
    <n v="-0.18766259006079469"/>
    <x v="5"/>
    <n v="0.54636408009444237"/>
    <x v="4"/>
  </r>
  <r>
    <s v="69217cb58bc0c852d6e578e7313dfca099810454"/>
    <s v="3acc168a671d2b507f38fbc502992be54bda151f"/>
    <s v="PREPAGADO"/>
    <s v="e6fe628ed1ecb4f422ee6848d702f45410650137"/>
    <n v="52"/>
    <s v="STEPWAY"/>
    <n v="2018"/>
    <s v="NUEVO STEPWAY"/>
    <m/>
    <s v="NUEVO"/>
    <n v="84"/>
    <d v="2017-04-28T00:00:00"/>
    <d v="2024-04-28T00:00:00"/>
    <d v="2019-06-13T00:00:00"/>
    <n v="43350000"/>
    <n v="19350000"/>
    <n v="24000000"/>
    <n v="407562"/>
    <s v="a1a8973e91fb3dd53c50b0f77fca45b4a317437d"/>
    <n v="0.76262866091091108"/>
    <n v="-1.0723906145694291"/>
    <n v="-7.0975425898794089E-2"/>
    <n v="-8.7469798335684121E-2"/>
    <n v="-0.49705409964536651"/>
    <x v="0"/>
    <n v="0.44636678200692043"/>
    <x v="4"/>
  </r>
  <r>
    <s v="ecd5c20a3624d3f969a87ea3ae65a87a100d4142"/>
    <s v="930abc1ece21b4d7c649657910b9706132c55fbb"/>
    <s v="PREPAGADO"/>
    <s v="1b3db89d12a335ab38d9c158bc60a0245ae3069a"/>
    <n v="-1"/>
    <s v="SANDERO"/>
    <n v="2017"/>
    <s v="NUEVO SANDERO"/>
    <m/>
    <s v="NUEVO"/>
    <n v="60"/>
    <d v="2016-06-12T00:00:00"/>
    <d v="2021-12-06T00:00:00"/>
    <d v="2020-02-20T00:00:00"/>
    <n v="40562500"/>
    <n v="10562500"/>
    <n v="30000000"/>
    <n v="188189"/>
    <s v="026c506e8133eaa19701acd85a0bc6aa8e0c0a61"/>
    <n v="1.2477520830039219"/>
    <n v="-1.836007128357892"/>
    <n v="-4.4146365390986242"/>
    <n v="-0.47306227046325178"/>
    <n v="1.436642835258207"/>
    <x v="3"/>
    <n v="0.26040061633281975"/>
    <x v="1"/>
  </r>
  <r>
    <s v="3f495f4faf1a13d66c1abc247c8bd7b201d37cbc"/>
    <s v="6033a5d149d1496759d911afb471136e9879b398"/>
    <s v="PREPAGADO"/>
    <s v="8d3a24744093455287e93feda3eb9991acdae36e"/>
    <n v="61"/>
    <s v="SANDERO"/>
    <n v="2019"/>
    <s v="NUEVO SANDERO"/>
    <m/>
    <s v="NUEVO"/>
    <n v="72"/>
    <d v="2018-10-31T00:00:00"/>
    <d v="2024-10-31T00:00:00"/>
    <d v="2019-10-30T00:00:00"/>
    <n v="37000000"/>
    <n v="33300000"/>
    <n v="3700000"/>
    <n v="731619"/>
    <s v="5185dcdfabf57d813021b1fe6cfd3f2a575d7367"/>
    <n v="0.50793886431208024"/>
    <n v="0.79032357974038436"/>
    <n v="0.32803285986234038"/>
    <n v="-0.84285446573877365"/>
    <n v="-0.57440197704150942"/>
    <x v="1"/>
    <n v="0.9"/>
    <x v="0"/>
  </r>
  <r>
    <s v="f1a4f7d9ed27687dc3efa5b6a0ef2d4e2a7717a4"/>
    <s v="18b3a7f8760bc501f5f43f06c0c76d37f491d4e5"/>
    <s v="PREPAGADO"/>
    <s v="c4f571c84dfd1be0360bdeed5c89373e15ac07b0"/>
    <n v="236"/>
    <s v="STEPWAY"/>
    <n v="2017"/>
    <s v="NUEVO STEPWAY"/>
    <m/>
    <s v="NUEVO"/>
    <n v="72"/>
    <d v="2016-10-25T00:00:00"/>
    <d v="2022-10-25T00:00:00"/>
    <d v="2021-09-06T00:00:00"/>
    <n v="43690000"/>
    <n v="37690000"/>
    <n v="6000000"/>
    <n v="786572"/>
    <s v="7d39182a25d433f671ee8eb5ca64063c45602e37"/>
    <n v="0.96880611530044081"/>
    <n v="0.63703376780596488"/>
    <n v="-0.35543876033622313"/>
    <n v="-0.65334839130579181"/>
    <n v="-0.18766259006079469"/>
    <x v="1"/>
    <n v="0.86266880292973225"/>
    <x v="0"/>
  </r>
  <r>
    <s v="98936bf7596a3b6c0682fae547979a292d175abd"/>
    <s v="08c642c94d18a0b77c3ac8f6a001440f620438c2"/>
    <s v="PREPAGADO"/>
    <s v="310778d9d7ff8bd657b127d2b19096397041abce"/>
    <n v="38"/>
    <s v="LOGAN"/>
    <n v="2020"/>
    <s v="NUEVO LOGAN"/>
    <s v="2e892f86d188d01ec5691b7918003dc271108083"/>
    <s v="NUEVO"/>
    <n v="24"/>
    <d v="2019-06-05T00:00:00"/>
    <d v="2021-05-06T00:00:00"/>
    <d v="2020-04-29T00:00:00"/>
    <n v="46148200"/>
    <n v="11000000"/>
    <n v="35148200"/>
    <n v="526154"/>
    <s v="ec864d326046a09cd623dc375f247c93a8c47de2"/>
    <n v="1.5873384784690301"/>
    <n v="-1.92650033630222"/>
    <n v="-0.73906775490387622"/>
    <n v="0.49511749198314098"/>
    <n v="2.1327737318234941"/>
    <x v="2"/>
    <n v="0.23836249301164508"/>
    <x v="1"/>
  </r>
  <r>
    <s v="584eaf04c7e66741450639b102818cafc240f680"/>
    <s v="945d29603a34973cfe31b1f92102612e89f53145"/>
    <s v="PREPAGADO"/>
    <s v="dbf8e48963fc4f162fe5fdf117a94083f02b1da5"/>
    <n v="48"/>
    <s v="CAPTUR"/>
    <n v="2017"/>
    <s v="CAPTUR"/>
    <m/>
    <s v="NUEVO"/>
    <n v="72"/>
    <d v="2017-08-02T00:00:00"/>
    <d v="2023-02-08T00:00:00"/>
    <d v="2021-11-16T00:00:00"/>
    <n v="72490000"/>
    <n v="54490000"/>
    <n v="18000000"/>
    <n v="1211067"/>
    <s v="cafe2aba4c008cb02fee6101be7ab38b6a34f37b"/>
    <n v="0.95667802974811544"/>
    <n v="0.18133080906293081"/>
    <n v="0.48344187591708793"/>
    <n v="-0.31328713604866548"/>
    <n v="0.19907679691992"/>
    <x v="1"/>
    <n v="0.75168988826044969"/>
    <x v="2"/>
  </r>
  <r>
    <s v="7a752350ee7b6fa2a41695410252c5700693cd56"/>
    <s v="d08bd277941ac3ad4fb1f9a33ba5deb29de08737"/>
    <s v="PREPAGADO"/>
    <s v="c7377705b286ba1dbe11224af309f9b7c2929cdd"/>
    <n v="61"/>
    <s v="STEPWAY"/>
    <n v="2017"/>
    <s v="NUEVO STEPWAY"/>
    <m/>
    <s v="NUEVO"/>
    <n v="72"/>
    <d v="2016-10-31T00:00:00"/>
    <d v="2022-10-31T00:00:00"/>
    <d v="2017-11-28T00:00:00"/>
    <n v="48050000"/>
    <n v="24025000"/>
    <n v="24025000"/>
    <n v="630681"/>
    <s v="fc7bdc755b16bdb0247d7a6271249db666c6767c"/>
    <n v="1.502441879602753"/>
    <n v="-0.85216124758390532"/>
    <n v="0.99991102471514426"/>
    <n v="-0.50181840923987731"/>
    <n v="0.58581618390063472"/>
    <x v="1"/>
    <n v="0.5"/>
    <x v="4"/>
  </r>
  <r>
    <s v="b030ac77e642407ce8994e9d5ed06c4a2f517d1e"/>
    <s v="94cbf5ca76b1dec6d5fb65b43a86b5ddcf13e7ca"/>
    <s v="PREPAGADO"/>
    <s v="8d3a24744093455287e93feda3eb9991acdae36e"/>
    <n v="38"/>
    <s v="OROCH"/>
    <n v="2019"/>
    <s v="OROCH"/>
    <m/>
    <s v="NUEVO"/>
    <n v="84"/>
    <d v="2018-12-26T00:00:00"/>
    <d v="2025-12-26T00:00:00"/>
    <d v="2019-12-03T00:00:00"/>
    <n v="53552100"/>
    <n v="24978666"/>
    <n v="28573434"/>
    <n v="509053"/>
    <s v="21e56b31f691885fdd4e2c38d5fd98f8f5589c64"/>
    <n v="0.2168648110562737"/>
    <n v="-0.98997918324261158"/>
    <n v="0.48612183982770601"/>
    <n v="-0.91866194044859384"/>
    <n v="4.4381042127634142E-2"/>
    <x v="0"/>
    <n v="0.4664367223694309"/>
    <x v="4"/>
  </r>
  <r>
    <s v="d1c616015263ff56dff7b03df642812c208067c5"/>
    <s v="e83bc391c1d2bc216c6eec25a667e207d3a3e28a"/>
    <s v="PREPAGADO"/>
    <s v="1e37c6928f415c93f35587957257b25f2220204d"/>
    <n v="87"/>
    <s v="KOLEOS"/>
    <n v="2019"/>
    <s v="KOLEOS"/>
    <s v="2e892f86d188d01ec5691b7918003dc271108083"/>
    <s v="NUEVO"/>
    <n v="36"/>
    <d v="2019-07-05T00:00:00"/>
    <d v="2022-05-07T00:00:00"/>
    <d v="2019-12-29T00:00:00"/>
    <n v="108395000"/>
    <n v="94395000"/>
    <n v="14000000"/>
    <n v="3483856"/>
    <s v="bb6b417dfe841dd3bd485a4cfbaf44b16a742455"/>
    <n v="0.73837248980626058"/>
    <n v="0.67059773222070129"/>
    <n v="0.16994387989697479"/>
    <n v="0.80746910091011803"/>
    <n v="1.823382222238922"/>
    <x v="4"/>
    <n v="0.87084275104940267"/>
    <x v="0"/>
  </r>
  <r>
    <s v="084d608d14c57b07dc896761da4d826aacea0268"/>
    <s v="557cc4adf3dbdd9cf90b991d341de170108122de"/>
    <s v="PREPAGADO"/>
    <s v="4dcf3dca56083c3a0fe91be33a9bd7cd9ba0109e"/>
    <n v="49"/>
    <s v="STEPWAY"/>
    <n v="2021"/>
    <s v="NUEVO STEPWAY PH2"/>
    <s v="2e892f86d188d01ec5691b7918003dc271108083"/>
    <s v="NUEVO"/>
    <n v="60"/>
    <d v="2021-02-03T00:00:00"/>
    <d v="2026-03-02T00:00:00"/>
    <d v="2021-07-12T00:00:00"/>
    <n v="61609100"/>
    <n v="21609100"/>
    <n v="40000000"/>
    <n v="496028"/>
    <s v="f248186f337874bbfd7745580f6a68009b7211aa"/>
    <n v="-0.43805180876929117"/>
    <n v="-1.4650328487523669"/>
    <n v="-1.5209999583820191"/>
    <n v="1.026151172332473"/>
    <n v="-1.270532873606796"/>
    <x v="3"/>
    <n v="0.35074526328091143"/>
    <x v="1"/>
  </r>
  <r>
    <s v="958c919b72e86ec07ae2a6f16338faf88cad1ebf"/>
    <s v="d8612256e3e180b2f2640ef3a9a3ee8e77ce3951"/>
    <s v="PREPAGADO"/>
    <s v="e796ad9f0cb48948949b06a98904d23b3fbe7f4b"/>
    <n v="61"/>
    <s v="DUSTER"/>
    <n v="2017"/>
    <s v="DUSTER"/>
    <m/>
    <s v="NUEVO"/>
    <n v="84"/>
    <d v="2017-10-01T00:00:00"/>
    <d v="2024-01-10T00:00:00"/>
    <d v="2018-01-26T00:00:00"/>
    <n v="66650000"/>
    <n v="33325000"/>
    <n v="33325000"/>
    <n v="764879"/>
    <s v="2950d902c8b30585038c8f445df8ff3e2d2365ee"/>
    <n v="1.17498356968997"/>
    <n v="-0.85216124758390532"/>
    <n v="0.92086653473246149"/>
    <n v="-0.18185183356782009"/>
    <n v="0.50846830650449182"/>
    <x v="0"/>
    <n v="0.5"/>
    <x v="4"/>
  </r>
  <r>
    <s v="4d551f9aada9599649229cbca458d73fb27a036b"/>
    <s v="6593919ecfa7807157b8fcd5496afd1bd5bcfd43"/>
    <s v="PREPAGADO"/>
    <s v="2c291cdaeb38d6418bab565813b1628137fa515b"/>
    <n v="38"/>
    <s v="LOGAN"/>
    <n v="2018"/>
    <s v="NUEVO LOGAN"/>
    <m/>
    <s v="NUEVO"/>
    <n v="36"/>
    <d v="2017-09-14T00:00:00"/>
    <d v="2020-09-14T00:00:00"/>
    <d v="2020-04-24T00:00:00"/>
    <n v="32467400"/>
    <n v="32467400"/>
    <n v="0"/>
    <n v="1162831"/>
    <s v="c3526f071683c463fb194b75b8f6200605fa54f5"/>
    <n v="-1.0565841719378799"/>
    <n v="1.2009447865714571"/>
    <n v="0.52564408481904745"/>
    <n v="-1.356678720273693E-2"/>
    <n v="-0.96114136402222416"/>
    <x v="4"/>
    <n v="1"/>
    <x v="0"/>
  </r>
  <r>
    <s v="3e474f82e339983c7e5189aa35baa6b12bda5a3d"/>
    <s v="7373a0e50aa91bfcbef02c52b1385929f1832eb5"/>
    <s v="PREPAGADO"/>
    <s v="b03c331a519e3fb6e210c57f6f7646420773acf4"/>
    <n v="48"/>
    <s v="LOGAN"/>
    <n v="2020"/>
    <s v="NUEVO LOGAN PH2"/>
    <s v="2e892f86d188d01ec5691b7918003dc271108083"/>
    <s v="NUEVO"/>
    <n v="84"/>
    <d v="2020-01-27T00:00:00"/>
    <d v="2027-01-27T00:00:00"/>
    <d v="2020-12-14T00:00:00"/>
    <n v="52000000"/>
    <n v="24000000"/>
    <n v="28000000"/>
    <n v="471547"/>
    <s v="cafe2aba4c008cb02fee6101be7ab38b6a34f37b"/>
    <n v="-0.87466288865300112"/>
    <n v="-1.0100924809804721"/>
    <n v="5.1377144922950549E-2"/>
    <n v="-0.38466967029022658"/>
    <n v="-0.96114136402222416"/>
    <x v="0"/>
    <n v="0.46153846153846156"/>
    <x v="4"/>
  </r>
  <r>
    <s v="f48e7d28a2020813b95877b6af19039bc6fc65ba"/>
    <s v="a8b475ba66dc77dda166e877ac0077d9e113aef0"/>
    <s v="PREPAGADO"/>
    <s v="b03c331a519e3fb6e210c57f6f7646420773acf4"/>
    <n v="236"/>
    <s v="DUSTER"/>
    <n v="2021"/>
    <s v="DUSTER"/>
    <s v="2e892f86d188d01ec5691b7918003dc271108083"/>
    <s v="NUEVO"/>
    <n v="84"/>
    <d v="2020-03-17T00:00:00"/>
    <d v="2027-03-17T00:00:00"/>
    <d v="2021-05-19T00:00:00"/>
    <n v="50990000"/>
    <n v="45890000"/>
    <n v="5100000"/>
    <n v="1077748"/>
    <s v="373e0d63cac8bf96eefec2abf3828a28fc0aa41d"/>
    <n v="-2.57259486597854"/>
    <n v="0.79024304998811279"/>
    <n v="0.68373306478441309"/>
    <n v="2.202351594730966"/>
    <n v="0.43112042910834891"/>
    <x v="0"/>
    <n v="0.89998038831143357"/>
    <x v="0"/>
  </r>
  <r>
    <s v="2b3214cbeb97692f381088b9ac9e0b4e55a345c3"/>
    <s v="cee776dc1af9b0c8972130a4d29e8fec95efd0b5"/>
    <s v="PREPAGADO"/>
    <s v="d42a5de8f4df177aed40c98366cc193eafa30db8"/>
    <n v="62"/>
    <s v="DUSTER"/>
    <n v="2020"/>
    <s v="DUSTER"/>
    <s v="2e892f86d188d01ec5691b7918003dc271108083"/>
    <s v="NUEVO"/>
    <n v="72"/>
    <d v="2019-08-11T00:00:00"/>
    <d v="2025-11-08T00:00:00"/>
    <d v="2020-08-20T00:00:00"/>
    <n v="66218000"/>
    <n v="26218000"/>
    <n v="40000000"/>
    <n v="673662"/>
    <s v="f99cba83470b6744b02cb8a0d0c03e84221970cc"/>
    <n v="-0.93530331641462749"/>
    <n v="-1.2794756841831569"/>
    <n v="-0.38336754998180411"/>
    <n v="0.62475012575972177"/>
    <n v="-0.34235834485308059"/>
    <x v="1"/>
    <n v="0.39593464012806184"/>
    <x v="1"/>
  </r>
  <r>
    <s v="aa28cd307d9235d889b74bb211e95dda4af5a31a"/>
    <s v="1f5488dd93d5397125296e07912134b3e2414f04"/>
    <s v="PREPAGADO"/>
    <s v="4a7b7e367ecae1d6fda7f0a3e66e76e4b3471929"/>
    <n v="50"/>
    <s v="CLIO"/>
    <n v="2017"/>
    <s v="CLIO STYLE"/>
    <m/>
    <s v="NUEVO"/>
    <n v="84"/>
    <d v="2017-01-30T00:00:00"/>
    <d v="2024-01-30T00:00:00"/>
    <d v="2019-02-08T00:00:00"/>
    <n v="29850000"/>
    <n v="26850000"/>
    <n v="3000000"/>
    <n v="534721"/>
    <s v="b31b732fd5eab4046e568197030df61340c026fe"/>
    <n v="0.47155460765510449"/>
    <n v="0.78826015659047943"/>
    <n v="0.21123838139821841"/>
    <n v="-0.58390683005090782"/>
    <n v="-0.57440197704150942"/>
    <x v="0"/>
    <n v="0.89949748743718594"/>
    <x v="0"/>
  </r>
  <r>
    <s v="b12ce1c1def242917b93d6e70bd105a98ca3e68d"/>
    <s v="5298db9bc737bbf2152d725dc2539d4a435ccbd4"/>
    <s v="PREPAGADO"/>
    <s v="a77c76312e7298e8d8cbf37d37191bb75af8eded"/>
    <n v="62"/>
    <s v="STEPWAY"/>
    <n v="2021"/>
    <s v="NUEVO STEPWAY PH2"/>
    <s v="2e892f86d188d01ec5691b7918003dc271108083"/>
    <s v="NUEVO"/>
    <n v="84"/>
    <d v="2020-02-12T00:00:00"/>
    <d v="2027-12-02T00:00:00"/>
    <d v="2021-11-25T00:00:00"/>
    <n v="53625000"/>
    <n v="53625000"/>
    <n v="0"/>
    <n v="1125903"/>
    <s v="1a54234f7c81795f4271e355943d9c170a12a279"/>
    <n v="2.2815442219069261E-2"/>
    <n v="1.2009447865714571"/>
    <n v="0.16994387989697479"/>
    <n v="1.1707619574330561"/>
    <n v="1.127251325673635"/>
    <x v="0"/>
    <n v="1"/>
    <x v="0"/>
  </r>
  <r>
    <s v="9ab1119d54cd287704590f9df26487887357cb03"/>
    <s v="67eff97eb0672702da43ad8a4d02a3b2e3d35d3f"/>
    <s v="PREPAGADO"/>
    <s v="921cff94fba6e1ea58e7ac9b7ee0b921f4ca9575"/>
    <n v="83"/>
    <s v="STEPWAY"/>
    <n v="2019"/>
    <s v="NUEVO STEPWAY"/>
    <m/>
    <s v="NUEVO"/>
    <n v="84"/>
    <d v="2019-04-01T00:00:00"/>
    <d v="2026-01-04T00:00:00"/>
    <d v="2020-11-03T00:00:00"/>
    <n v="49900000"/>
    <n v="49900000"/>
    <n v="0"/>
    <n v="1150055"/>
    <s v="2d7a182e8b5fd5e1e55a138fd5fb197a2fee7158"/>
    <n v="0.79901291756788695"/>
    <n v="1.2009447865714571"/>
    <n v="5.6112976973528683E-2"/>
    <n v="1.6672033038967109"/>
    <n v="1.5913385900504931"/>
    <x v="0"/>
    <n v="1"/>
    <x v="0"/>
  </r>
  <r>
    <s v="3a07a050c0c01acb269ea1b0153ef4c225e1f8f8"/>
    <s v="92955b4f323106a5fcde435fe4b0fcd2bba4e499"/>
    <s v="PREPAGADO"/>
    <s v="5cec3603c7a14573a0da94232ef8fee94127cb96"/>
    <n v="246"/>
    <s v="CAPTUR"/>
    <n v="2019"/>
    <s v="CAPTUR"/>
    <m/>
    <s v="NUEVO"/>
    <n v="84"/>
    <d v="2018-05-12T00:00:00"/>
    <d v="2025-12-05T00:00:00"/>
    <d v="2020-02-03T00:00:00"/>
    <n v="72290000"/>
    <n v="36145000"/>
    <n v="36145000"/>
    <n v="800822"/>
    <s v="8dd2e3893a694ae60c11d740aa9e097857f3681c"/>
    <n v="0.98093420085276606"/>
    <n v="-0.85216124758390532"/>
    <n v="0.32803285986234038"/>
    <n v="-4.7007747064681811E-2"/>
    <n v="-0.4197062222492236"/>
    <x v="0"/>
    <n v="0.5"/>
    <x v="4"/>
  </r>
  <r>
    <s v="cf64a53f7a989674fcda1975f812edc264963de2"/>
    <s v="b4b78071a1357737df48e96f0c23e3fd97b82c4b"/>
    <s v="PREPAGADO"/>
    <s v="e6fe628ed1ecb4f422ee6848d702f45410650137"/>
    <n v="220"/>
    <s v="LOGAN"/>
    <n v="2018"/>
    <s v="NUEVO LOGAN"/>
    <m/>
    <s v="NUEVO"/>
    <n v="84"/>
    <d v="2017-07-27T00:00:00"/>
    <d v="2024-07-27T00:00:00"/>
    <d v="2018-02-21T00:00:00"/>
    <n v="35482500"/>
    <n v="29482500"/>
    <n v="6000000"/>
    <n v="634576"/>
    <s v="72e878f6cfde3745264c248cf45004a0c2be87ce"/>
    <n v="0.27750523881790012"/>
    <n v="0.50659482786323895"/>
    <n v="0.18921231808658379"/>
    <n v="-0.65040141812714847"/>
    <n v="-0.80644560922993824"/>
    <x v="0"/>
    <n v="0.83090255759881637"/>
    <x v="0"/>
  </r>
  <r>
    <s v="347eec813c84ae97cbdeef8fbd2959490b4b15fd"/>
    <s v="160413056463d4cfb019b4fbe7696108997d80e4"/>
    <s v="PREPAGADO"/>
    <s v="2f1f55f7d5e4638dee5a1a64ea8954c3ffe4902c"/>
    <n v="38"/>
    <s v="SANDERO"/>
    <n v="2018"/>
    <s v="NUEVO SANDERO"/>
    <m/>
    <s v="NUEVO"/>
    <n v="72"/>
    <d v="2017-12-29T00:00:00"/>
    <d v="2023-12-29T00:00:00"/>
    <d v="2018-03-20T00:00:00"/>
    <n v="37570000"/>
    <n v="21070000"/>
    <n v="16500000"/>
    <n v="480814"/>
    <s v="125f971c798fc32a1f1ca2ba0a20c2459444181d"/>
    <n v="1.2720082541085731"/>
    <n v="-0.60242223837203424"/>
    <n v="0.84182204474977862"/>
    <n v="-0.83382203775323471"/>
    <n v="-0.34235834485308059"/>
    <x v="1"/>
    <n v="0.56081980303433587"/>
    <x v="4"/>
  </r>
  <r>
    <s v="1ae66c7cee95a6282c515a85f9b7b97e10fd0373"/>
    <s v="5541ab9edc8762dbf239da4cbc3833bc5e0b433f"/>
    <s v="PREPAGADO"/>
    <s v="277132ad8b04990f093fc5bb72d77163192dec3d"/>
    <n v="38"/>
    <s v="SANDERO"/>
    <n v="2017"/>
    <s v="NUEVO SANDERO"/>
    <m/>
    <s v="NUEVO"/>
    <n v="84"/>
    <d v="2016-12-12T00:00:00"/>
    <d v="2023-12-12T00:00:00"/>
    <d v="2021-08-10T00:00:00"/>
    <n v="37940000"/>
    <n v="18970000"/>
    <n v="18970000"/>
    <n v="438864"/>
    <s v="d7fd93f30f09d2f3f73418e3c060e65d41168348"/>
    <n v="1.17498356968997"/>
    <n v="-0.85216124758390532"/>
    <n v="0.92086653473246149"/>
    <n v="-6.5365010217917976E-2"/>
    <n v="-0.4197062222492236"/>
    <x v="0"/>
    <n v="0.5"/>
    <x v="4"/>
  </r>
  <r>
    <s v="4ca3ceea8dd5433b1408392b64ed48ec3c7da962"/>
    <s v="93186b10944cb57c0fc8994b728edbbd03c9fe24"/>
    <s v="PREPAGADO"/>
    <s v="8e1d47a30cc0417d3cca54bd2f30d9b5caa2e6b1"/>
    <n v="220"/>
    <s v="LOGAN"/>
    <n v="2019"/>
    <s v="NUEVO LOGAN"/>
    <m/>
    <s v="NUEVO"/>
    <n v="72"/>
    <d v="2018-06-29T00:00:00"/>
    <d v="2024-06-29T00:00:00"/>
    <d v="2020-08-28T00:00:00"/>
    <n v="34030000"/>
    <n v="28307389"/>
    <n v="5722611"/>
    <n v="574630"/>
    <s v="72e878f6cfde3745264c248cf45004a0c2be87ce"/>
    <n v="1.2477520830039219"/>
    <n v="0.51042893730763939"/>
    <n v="-0.75621369044846998"/>
    <n v="-0.55392563462349143"/>
    <n v="0.81785981608906366"/>
    <x v="1"/>
    <n v="0.83183629150749339"/>
    <x v="0"/>
  </r>
  <r>
    <s v="19ef26e379e68b678154ff7c925ae0e9bf8ecb10"/>
    <s v="597c84633da1b3773dd7b6f982e3c7d5b499719c"/>
    <s v="PREPAGADO"/>
    <s v="8e5a6ec8ecf5a2a4f1b2a3647d59bf4bceeae6a9"/>
    <n v="61"/>
    <s v="SANDERO"/>
    <n v="2019"/>
    <s v="NUEVO SANDERO"/>
    <m/>
    <s v="NUEVO"/>
    <n v="60"/>
    <d v="2018-06-18T00:00:00"/>
    <d v="2023-06-18T00:00:00"/>
    <d v="2019-02-04T00:00:00"/>
    <n v="33490000"/>
    <n v="13990000"/>
    <n v="19500000"/>
    <n v="346847"/>
    <s v="2950d902c8b30585038c8f445df8ff3e2d2365ee"/>
    <n v="1.3811610240795"/>
    <n v="-1.189952058219798"/>
    <n v="-0.60621847103488147"/>
    <n v="0.37435531717405901"/>
    <n v="-0.57440197704150942"/>
    <x v="3"/>
    <n v="0.41773663780232906"/>
    <x v="4"/>
  </r>
  <r>
    <s v="74147371cceaa529f5915cadf413ec5c6f96bf64"/>
    <s v="caf537ff35615d43e55be1b1194f669b460e9856"/>
    <s v="PREPAGADO"/>
    <s v="8e5a6ec8ecf5a2a4f1b2a3647d59bf4bceeae6a9"/>
    <n v="60"/>
    <s v="SANDERO"/>
    <n v="2019"/>
    <s v="NUEVO SANDERO"/>
    <m/>
    <s v="NUEVO"/>
    <n v="84"/>
    <d v="2018-03-27T00:00:00"/>
    <d v="2025-03-27T00:00:00"/>
    <d v="2019-06-21T00:00:00"/>
    <n v="32990000"/>
    <n v="29958989"/>
    <n v="3031011"/>
    <n v="632046"/>
    <s v="e3641dd6fa4340be1e1a0c44a89e0218e2c9b4d8"/>
    <n v="-2.82728466257737"/>
    <n v="0.82367973815125195"/>
    <n v="-6.2970985620697251E-2"/>
    <n v="-0.83170416008087045"/>
    <n v="-1.425228628399082"/>
    <x v="0"/>
    <n v="0.9081233404061837"/>
    <x v="0"/>
  </r>
  <r>
    <s v="97b36180038c9a8854cb3b4e5da053308d1a9a2f"/>
    <s v="45dca1898d21b43066db170b5168d973d6621689"/>
    <s v="PREPAGADO"/>
    <s v="84692ffb9a41a31d85e60acfe6a8d9a056b2b99f"/>
    <n v="60"/>
    <s v="SANDERO"/>
    <n v="2019"/>
    <s v="NUEVO SANDERO"/>
    <m/>
    <s v="NUEVO"/>
    <n v="84"/>
    <d v="2018-12-10T00:00:00"/>
    <d v="2025-10-12T00:00:00"/>
    <d v="2021-11-02T00:00:00"/>
    <n v="32500000"/>
    <n v="26000000"/>
    <n v="6500000"/>
    <n v="694186"/>
    <s v="d7ba29214e26fca7c43eb9f199a80e049e060e7b"/>
    <n v="0.6777320620446341"/>
    <n v="0.37970237290931202"/>
    <n v="-0.33671375301524542"/>
    <n v="0.2210831724530371"/>
    <n v="-0.80644560922993824"/>
    <x v="0"/>
    <n v="0.8"/>
    <x v="2"/>
  </r>
  <r>
    <s v="d79b6b6ee7dbf18b0dfbbc67f084a4c4eb9e26e4"/>
    <s v="3b747ca29269ae482297499eb23425aefa6ef6b3"/>
    <s v="PREPAGADO"/>
    <s v="d665beabbfadc3c34987b3aefaba169224567213"/>
    <n v="62"/>
    <s v="DUSTER"/>
    <n v="2021"/>
    <s v="DUSTER Servicio PÃºblico"/>
    <s v="2e892f86d188d01ec5691b7918003dc271108083"/>
    <s v="NUEVO"/>
    <n v="72"/>
    <d v="2020-09-15T00:00:00"/>
    <d v="2026-09-15T00:00:00"/>
    <d v="2021-11-19T00:00:00"/>
    <n v="65685398"/>
    <n v="67248398"/>
    <n v="0"/>
    <n v="1609755"/>
    <s v="e3641dd6fa4340be1e1a0c44a89e0218e2c9b4d8"/>
    <n v="-0.26825861103673743"/>
    <n v="1.2986531001112429"/>
    <n v="0.48612183982770601"/>
    <n v="-0.5260473812007922"/>
    <n v="-1.5025765057952249"/>
    <x v="1"/>
    <n v="1.0237952428940142"/>
    <x v="0"/>
  </r>
  <r>
    <s v="de0651e48d492a9ee701beb42a8a21f8a98d3aee"/>
    <s v="968879f43d1a23440ba5838b79d09eb06b30a1a2"/>
    <s v="PREPAGADO"/>
    <s v="2c291cdaeb38d6418bab565813b1628137fa515b"/>
    <n v="40"/>
    <s v="SANDERO"/>
    <n v="2018"/>
    <s v="NUEVO SANDERO"/>
    <m/>
    <s v="NUEVO"/>
    <n v="84"/>
    <d v="2017-09-21T00:00:00"/>
    <d v="2024-09-21T00:00:00"/>
    <d v="2021-01-19T00:00:00"/>
    <n v="38870000"/>
    <n v="36926500"/>
    <n v="1943500"/>
    <n v="810809"/>
    <s v="4d251d0521ebf48b96f0933b0dd444a04ee5a122"/>
    <n v="2.2815442219069261E-2"/>
    <n v="0.99563418315592023"/>
    <n v="1.395133474628558"/>
    <n v="-0.64998023229949919"/>
    <n v="-0.72909773183379534"/>
    <x v="0"/>
    <n v="0.95"/>
    <x v="0"/>
  </r>
  <r>
    <s v="1ff3ad32089aa2272547e936a0b04dbdf106cb5e"/>
    <s v="b9239253ecef8800122b3539f861a5c1fece6cb2"/>
    <s v="PREPAGADO"/>
    <s v="1a40330e0c1910a089543270536f2ed114a0c345"/>
    <n v="50"/>
    <s v="STEPWAY"/>
    <n v="2021"/>
    <s v="NUEVO STEPWAY PH2"/>
    <s v="2e892f86d188d01ec5691b7918003dc271108083"/>
    <s v="NUEVO"/>
    <n v="72"/>
    <d v="2020-11-11T00:00:00"/>
    <d v="2026-11-11T00:00:00"/>
    <d v="2021-12-06T00:00:00"/>
    <n v="57890000"/>
    <n v="28945000"/>
    <n v="28945000"/>
    <n v="768002"/>
    <s v="319e579c70e3483e0fa5b80f989d90df7251e231"/>
    <n v="-0.38953946655999011"/>
    <n v="-0.85216124758390532"/>
    <n v="0.80229979975843724"/>
    <n v="0.43912865252989819"/>
    <n v="1.0499034482774929"/>
    <x v="1"/>
    <n v="0.5"/>
    <x v="4"/>
  </r>
  <r>
    <s v="d306b5adb9c4dcd55c9def704e54099266f18391"/>
    <s v="b515ef4641c451fdeb3392930418314dd878d732"/>
    <s v="PREPAGADO"/>
    <s v="d42a0e1d5792a438fbe63c928d603c193394d0b9"/>
    <n v="49"/>
    <s v="LOGAN"/>
    <n v="2018"/>
    <s v="NUEVO LOGAN"/>
    <m/>
    <s v="NUEVO"/>
    <n v="72"/>
    <d v="2017-10-23T00:00:00"/>
    <d v="2023-10-23T00:00:00"/>
    <d v="2021-10-07T00:00:00"/>
    <n v="33800000"/>
    <n v="29800000"/>
    <n v="4000000"/>
    <n v="710680"/>
    <s v="3a511fa6cc43568fab99dbdb57f653874780a34f"/>
    <n v="1.2234959118992721"/>
    <n v="0.71500252996663705"/>
    <n v="0.48612183982770601"/>
    <n v="-0.51840496601761377"/>
    <n v="1.127251325673635"/>
    <x v="1"/>
    <n v="0.88165680473372776"/>
    <x v="0"/>
  </r>
  <r>
    <s v="41fafba3dd14736b1d7433c862109d75f124049b"/>
    <s v="2186461b7fb272bde0b0b0330053f0b4b4a67973"/>
    <s v="PREPAGADO"/>
    <s v="77a187d9631467b0be64469f0c5f8a6dea1b1f85"/>
    <n v="38"/>
    <s v="SANDERO"/>
    <n v="2017"/>
    <s v="NUEVO SANDERO"/>
    <m/>
    <s v="NUEVO"/>
    <n v="84"/>
    <d v="2016-07-12T00:00:00"/>
    <d v="2023-12-07T00:00:00"/>
    <d v="2019-02-27T00:00:00"/>
    <n v="37940000"/>
    <n v="36043000"/>
    <n v="1897000"/>
    <n v="720986"/>
    <s v="afef47cbdd72b753a5414bbb0d395f4e14f48c9f"/>
    <n v="0.8111410031202122"/>
    <n v="0.99563418315592023"/>
    <n v="0.26383853725719458"/>
    <n v="-0.15000046021837399"/>
    <n v="-0.57440197704150942"/>
    <x v="0"/>
    <n v="0.95"/>
    <x v="0"/>
  </r>
  <r>
    <s v="34a4a2cf9be053702efdb0bc53527f554a4f0373"/>
    <s v="83d8bb0226d12bb22f6d06dec3098bc553e04661"/>
    <s v="PREPAGADO"/>
    <s v="9117059a91b3bc00cd3eb6f6e14cd1a476a94f07"/>
    <n v="38"/>
    <s v="LOGAN"/>
    <n v="2018"/>
    <s v="NUEVO LOGAN"/>
    <m/>
    <s v="NUEVO"/>
    <n v="72"/>
    <d v="2017-04-07T00:00:00"/>
    <d v="2023-07-04T00:00:00"/>
    <d v="2020-09-04T00:00:00"/>
    <n v="33980000"/>
    <n v="23920221"/>
    <n v="10059779"/>
    <n v="577349"/>
    <s v="2854a56309d9d7ba374b8dd1b0c978dda4e6c07e"/>
    <n v="0.71411631870160996"/>
    <n v="-1.469929625193335E-2"/>
    <n v="0.92086653473246149"/>
    <n v="0.27688780533863189"/>
    <n v="1.436642835258207"/>
    <x v="1"/>
    <n v="0.70394999999999996"/>
    <x v="2"/>
  </r>
  <r>
    <s v="15fb4366d14adb46af673b3ec82b0d68a13a18b5"/>
    <s v="e7f519b8e74d5482ff3f0163e8607d2e4ac5e1b3"/>
    <s v="PREPAGADO"/>
    <s v="3e73c209492063f6dc338e718a0d3626fa17e6f1"/>
    <n v="87"/>
    <s v="LOGAN"/>
    <n v="2018"/>
    <s v="NUEVO LOGAN"/>
    <m/>
    <s v="NUEVO"/>
    <n v="72"/>
    <d v="2017-09-29T00:00:00"/>
    <d v="2023-09-29T00:00:00"/>
    <d v="2019-07-26T00:00:00"/>
    <n v="33800000"/>
    <n v="5070000"/>
    <n v="28730000"/>
    <n v="76248"/>
    <s v="bb6b417dfe841dd3bd485a4cfbaf44b16a742455"/>
    <n v="1.3690329385271749"/>
    <n v="-2.289335471492659"/>
    <n v="-4.4146365390986242"/>
    <n v="-2.091015712924708E-2"/>
    <n v="0.58581618390063472"/>
    <x v="1"/>
    <n v="0.2"/>
    <x v="3"/>
  </r>
  <r>
    <s v="f955712e4bca2e16e6029aee53ca76ab31b6e374"/>
    <s v="01b55a77ab56bc7955348106b00c71cb241156e5"/>
    <s v="PREPAGADO"/>
    <s v="c7377705b286ba1dbe11224af309f9b7c2929cdd"/>
    <n v="50"/>
    <s v="SANDERO"/>
    <n v="2017"/>
    <s v="NUEVO SANDERO"/>
    <m/>
    <s v="NUEVO"/>
    <n v="72"/>
    <d v="2016-10-25T00:00:00"/>
    <d v="2022-10-25T00:00:00"/>
    <d v="2018-01-17T00:00:00"/>
    <n v="38040000"/>
    <n v="12040000"/>
    <n v="26000000"/>
    <n v="316062"/>
    <s v="9adb58a4cb56c9cb2922e8487fdc9fdf00ee0d01"/>
    <n v="0.94454994419579019"/>
    <n v="-1.6056144609595331"/>
    <n v="0.99991102471514426"/>
    <n v="-0.21083774929360369"/>
    <n v="1.2045992030697781"/>
    <x v="1"/>
    <n v="0.31650893796004204"/>
    <x v="1"/>
  </r>
  <r>
    <s v="bf7330e3b87b39dfcf09b044ae87a7900991bc71"/>
    <s v="82752256bb6c4ddf47e8408356a2e88754c92a82"/>
    <s v="PREPAGADO"/>
    <s v="5cec3603c7a14573a0da94232ef8fee94127cb96"/>
    <n v="76"/>
    <s v="SANDERO"/>
    <n v="2019"/>
    <s v="NUEVO SANDERO"/>
    <m/>
    <s v="NUEVO"/>
    <n v="84"/>
    <d v="2018-03-12T00:00:00"/>
    <d v="2025-12-03T00:00:00"/>
    <d v="2021-10-11T00:00:00"/>
    <n v="35990000"/>
    <n v="9990000"/>
    <n v="26000000"/>
    <n v="221337"/>
    <s v="56842a60a949566513b77ee4b5a40eb5c35a6861"/>
    <n v="-1.189993113013458"/>
    <n v="-1.765476824322648"/>
    <n v="0.32803285986234038"/>
    <n v="-0.64179681404376876"/>
    <n v="-0.96114136402222416"/>
    <x v="0"/>
    <n v="0.2775771047513198"/>
    <x v="1"/>
  </r>
  <r>
    <s v="76481c0725312e95ebe9b1fdfc420c4ea97e56e0"/>
    <s v="584ac0cc630eed3cf2a386433106a283c9fcc378"/>
    <s v="PREPAGADO"/>
    <s v="1502741b01e37197f6d539d6980b33f95cc20df4"/>
    <n v="59"/>
    <s v="USADOS"/>
    <n v="2014"/>
    <s v="USADOS MM"/>
    <m/>
    <s v="USADO"/>
    <n v="72"/>
    <d v="2018-03-12T00:00:00"/>
    <d v="2024-12-03T00:00:00"/>
    <d v="2021-10-14T00:00:00"/>
    <n v="22500000"/>
    <n v="19000000"/>
    <n v="3500000"/>
    <n v="443288"/>
    <s v="dab5ce77fbc7f176a43e1ea3adb849113df8a09f"/>
    <n v="0.39878609434115281"/>
    <n v="0.5622006870564551"/>
    <n v="0.16994387989697479"/>
    <n v="-0.89857612269299547"/>
    <n v="-1.5025765057952249"/>
    <x v="1"/>
    <n v="0.84444444444444444"/>
    <x v="0"/>
  </r>
  <r>
    <s v="bebef00c3e860f0779fe0c88f6da7c93a964f218"/>
    <s v="42ca3ada0e3db0295e4067a638d67b91ef84bcdd"/>
    <s v="PREPAGADO"/>
    <s v="8051cd7bf1e51dd0204cd205a90916959bf953e6"/>
    <n v="236"/>
    <s v="USADOS"/>
    <n v="2012"/>
    <s v="USADOS MM"/>
    <m/>
    <s v="USADO"/>
    <n v="60"/>
    <d v="2018-01-29T00:00:00"/>
    <d v="2023-01-29T00:00:00"/>
    <d v="2019-03-19T00:00:00"/>
    <n v="23400000"/>
    <n v="19400000"/>
    <n v="4000000"/>
    <n v="639766"/>
    <s v="f9135bc6e62f40c8eddb937bb59cee2ddf02357c"/>
    <n v="-1.5902199362401921"/>
    <n v="0.4990281936978288"/>
    <n v="0.88134428974112011"/>
    <n v="-0.90176239845771844"/>
    <n v="-1.5799243831913681"/>
    <x v="3"/>
    <n v="0.82905982905982911"/>
    <x v="0"/>
  </r>
  <r>
    <s v="870f25b9ec374cacd93051bc2c492fc65db02f37"/>
    <s v="862767b0d5218a1e31019f4d441598398ad5509d"/>
    <s v="PREPAGADO"/>
    <s v="8d3a24744093455287e93feda3eb9991acdae36e"/>
    <n v="74"/>
    <s v="LOGAN"/>
    <n v="2019"/>
    <s v="NUEVO LOGAN"/>
    <m/>
    <s v="NUEVO"/>
    <n v="84"/>
    <d v="2018-10-17T00:00:00"/>
    <d v="2025-10-17T00:00:00"/>
    <d v="2019-11-20T00:00:00"/>
    <n v="34280000"/>
    <n v="30852000"/>
    <n v="3428000"/>
    <n v="628748"/>
    <s v="f63667f7e267acb03c87c3e26f4d130769528873"/>
    <n v="1.029446543062067"/>
    <n v="0.79032357974038436"/>
    <n v="0.48612183982770601"/>
    <n v="-0.76816052802797907"/>
    <n v="-1.5025765057952249"/>
    <x v="0"/>
    <n v="0.9"/>
    <x v="0"/>
  </r>
  <r>
    <s v="21a1527002116bf27b46cd0d253c41cffa6f4417"/>
    <s v="8012a72af5ae1ac693c994f2fe8403d2dc1955d4"/>
    <s v="PREPAGADO"/>
    <s v="d42a0e1d5792a438fbe63c928d603c193394d0b9"/>
    <n v="220"/>
    <s v="SANDERO"/>
    <n v="2018"/>
    <s v="NUEVO SANDERO"/>
    <m/>
    <s v="NUEVO"/>
    <n v="84"/>
    <d v="2017-12-12T00:00:00"/>
    <d v="2024-12-12T00:00:00"/>
    <d v="2019-12-11T00:00:00"/>
    <n v="37990000"/>
    <n v="14140000"/>
    <n v="23850000"/>
    <n v="325493"/>
    <s v="46988c6aa53599cc5082a1e334243b503236fb2c"/>
    <n v="0.85965334532951332"/>
    <n v="-1.376921963341962"/>
    <n v="1.078955514697826"/>
    <n v="-0.61765280943657985"/>
    <n v="-0.34235834485308059"/>
    <x v="0"/>
    <n v="0.37220321137141354"/>
    <x v="1"/>
  </r>
  <r>
    <s v="2d086e33b45b1f8be7dd0974da4e9773a2079cfe"/>
    <s v="5aeed54d491400f31e826da14274638003e0c87f"/>
    <s v="PREPAGADO"/>
    <s v="a8589e7347004a92aacdd0b4349a17c465529c37"/>
    <n v="84"/>
    <s v="STEPWAY"/>
    <n v="2018"/>
    <s v="NUEVO STEPWAY"/>
    <m/>
    <s v="NUEVO"/>
    <n v="36"/>
    <d v="2017-12-22T00:00:00"/>
    <d v="2020-12-22T00:00:00"/>
    <d v="2019-01-10T00:00:00"/>
    <n v="44038000"/>
    <n v="22019000"/>
    <n v="22019000"/>
    <n v="791208"/>
    <s v="0b9e5ef7ecdb21c3df2e91f8c180559e4790ebd3"/>
    <n v="1.187111655242296"/>
    <n v="-0.85216124758390532"/>
    <n v="0.60468857480173022"/>
    <n v="-0.35524275408438177"/>
    <n v="0.97255557088134947"/>
    <x v="4"/>
    <n v="0.5"/>
    <x v="4"/>
  </r>
  <r>
    <s v="c99925adfd3b16264df3b5a4884453bd1315cda8"/>
    <s v="f4136b9156aac66fb00be99e0a8d414471adff59"/>
    <s v="PREPAGADO"/>
    <s v="c1e30395230ab6747c4b28fe4256aa099225b503"/>
    <n v="291"/>
    <s v="SANDERO"/>
    <n v="2017"/>
    <s v="NUEVO SANDERO"/>
    <m/>
    <s v="NUEVO"/>
    <n v="72"/>
    <d v="2017-03-28T00:00:00"/>
    <d v="2023-03-28T00:00:00"/>
    <d v="2017-08-30T00:00:00"/>
    <n v="31490000"/>
    <n v="27490000"/>
    <n v="4000000"/>
    <n v="629134"/>
    <s v="260e916f8b8c177b3d31fdbd1505f1dc2b21fa37"/>
    <n v="1.029446543062067"/>
    <n v="0.67935544794830982"/>
    <n v="0.88134428974112011"/>
    <n v="-0.60148818526987513"/>
    <n v="0.35377255171220601"/>
    <x v="1"/>
    <n v="0.87297554779295017"/>
    <x v="0"/>
  </r>
  <r>
    <s v="990a71ae9521e7bf2086449e9608207ec4ca8204"/>
    <s v="e4c87c5ec33a1b8766e8008896b3bb268a732123"/>
    <s v="PREPAGADO"/>
    <s v="322fdbee931e565cdd57911e81172d5f59b26a64"/>
    <n v="38"/>
    <s v="DUSTER"/>
    <n v="2019"/>
    <s v="DUSTER"/>
    <m/>
    <s v="NUEVO"/>
    <n v="60"/>
    <d v="2018-03-12T00:00:00"/>
    <d v="2023-12-03T00:00:00"/>
    <d v="2021-12-27T00:00:00"/>
    <n v="64090000"/>
    <n v="51000000"/>
    <n v="13090000"/>
    <n v="1221273"/>
    <s v="e930ed8a49045100853f6396856eaf443e98b2ef"/>
    <n v="0.38665800878882761"/>
    <n v="0.36227547818969058"/>
    <n v="-0.10512418693886701"/>
    <n v="-0.49020177884765792"/>
    <n v="1.127251325673635"/>
    <x v="3"/>
    <n v="0.79575596816976124"/>
    <x v="2"/>
  </r>
  <r>
    <s v="ac2dbf40ac4cdbf26050bddd675fdda4a3522944"/>
    <s v="5111e3ee0397da4078a58410cf039d5643c27ef9"/>
    <s v="PREPAGADO"/>
    <s v="6bf12817a6164c0e4ceb7a01868ef46da7884be8"/>
    <n v="27"/>
    <s v="DUSTER"/>
    <n v="2018"/>
    <s v="DUSTER"/>
    <m/>
    <s v="NUEVO"/>
    <n v="72"/>
    <d v="2018-02-20T00:00:00"/>
    <d v="2024-02-20T00:00:00"/>
    <d v="2018-08-06T00:00:00"/>
    <n v="56290000"/>
    <n v="27548245"/>
    <n v="28741755"/>
    <n v="720192"/>
    <s v="24f9b8051616665ebb91a64a728a398e153b9b51"/>
    <n v="1.2234959118992721"/>
    <n v="-0.89569300425160414"/>
    <n v="-1.8129926361905031"/>
    <n v="0.3826426212958684"/>
    <n v="1.3592949578620639"/>
    <x v="1"/>
    <n v="0.48939856102327234"/>
    <x v="4"/>
  </r>
  <r>
    <s v="8679c1d2e53a675a8b22c4937e6b90d2da0f638f"/>
    <s v="f78457cf153d831c1b76581692b462b25bd17e1b"/>
    <s v="PREPAGADO"/>
    <s v="13be1295dd7aef89150dea4918c052b05e10de48"/>
    <n v="38"/>
    <s v="USADOS"/>
    <n v="2016"/>
    <s v="USADOS MM"/>
    <m/>
    <s v="USADO"/>
    <n v="72"/>
    <d v="2018-08-30T00:00:00"/>
    <d v="2024-08-30T00:00:00"/>
    <d v="2021-04-21T00:00:00"/>
    <n v="46000000"/>
    <n v="27000000"/>
    <n v="19000000"/>
    <n v="617889"/>
    <s v="b5c4e6910594107a133dbf0cbaf1206bdb05aab1"/>
    <n v="0.61709163428300773"/>
    <n v="-0.49509932860036387"/>
    <n v="-0.1067118350424142"/>
    <n v="-6.5365010217917976E-2"/>
    <n v="0.97255557088134947"/>
    <x v="1"/>
    <n v="0.58695652173913049"/>
    <x v="4"/>
  </r>
  <r>
    <s v="5d2533347ee8fa6644631b6e9d9e7ecb82dbefbd"/>
    <s v="09bca48b42fde8b60c22a6a6562f763e4d609c86"/>
    <s v="PREPAGADO"/>
    <s v="1cfc8f77eeb90420e06185d48b9a2c6de9a1780f"/>
    <n v="49"/>
    <s v="SANDERO"/>
    <n v="2019"/>
    <s v="NUEVO SANDERO"/>
    <m/>
    <s v="NUEVO"/>
    <n v="84"/>
    <d v="2018-12-13T00:00:00"/>
    <d v="2025-12-13T00:00:00"/>
    <d v="2020-06-12T00:00:00"/>
    <n v="32524100"/>
    <n v="16250000"/>
    <n v="16274100"/>
    <n v="368378"/>
    <s v="ec864d326046a09cd623dc375f247c93a8c47de2"/>
    <n v="-3.7824985542557123E-2"/>
    <n v="-0.85368257654990731"/>
    <n v="0.52564408481904745"/>
    <n v="-0.24200749196200691"/>
    <n v="-1.270532873606796"/>
    <x v="0"/>
    <n v="0.49962950550514851"/>
    <x v="4"/>
  </r>
  <r>
    <s v="e40bab85537ea68a65e6f1a53e49c84c863453ad"/>
    <s v="6712b6328fcfde39ffab55d1f0f2454151ea1d37"/>
    <s v="PREPAGADO"/>
    <s v="dbf8e48963fc4f162fe5fdf117a94083f02b1da5"/>
    <n v="59"/>
    <s v="STEPWAY"/>
    <n v="2017"/>
    <s v="NUEVO STEPWAY"/>
    <m/>
    <s v="NUEVO"/>
    <n v="84"/>
    <d v="2017-01-03T00:00:00"/>
    <d v="2024-03-01T00:00:00"/>
    <d v="2018-08-30T00:00:00"/>
    <n v="46650000"/>
    <n v="41985000"/>
    <n v="4665000"/>
    <n v="849496"/>
    <s v="836e35949d4d7e7bd1fb1201ecaf8e1cf35ef2e0"/>
    <n v="-0.69274160536812202"/>
    <n v="0.79032357974038436"/>
    <n v="0.3999882447609267"/>
    <n v="-0.46109689223147171"/>
    <n v="-1.270532873606796"/>
    <x v="0"/>
    <n v="0.9"/>
    <x v="0"/>
  </r>
  <r>
    <s v="56fc6cb7007d54c84122f41ae049c7ff89c19652"/>
    <s v="9e1ab994fab1a711e83b9ee2b634acbc0754cf67"/>
    <s v="PREPAGADO"/>
    <s v="51b223e24d57bc8c01c5001f8833c44559fa1fc7"/>
    <n v="15"/>
    <s v="LOGAN"/>
    <n v="2018"/>
    <s v="NUEVO LOGAN"/>
    <m/>
    <s v="NUEVO"/>
    <n v="72"/>
    <d v="2017-08-08T00:00:00"/>
    <d v="2023-08-08T00:00:00"/>
    <d v="2021-06-08T00:00:00"/>
    <n v="43300000"/>
    <n v="38970000"/>
    <n v="4330000"/>
    <n v="949772"/>
    <s v="49e3e3431e014d9c5502f38bae86dc4337782419"/>
    <n v="-0.19549009772278569"/>
    <n v="0.79032357974038436"/>
    <n v="0.80229979975843724"/>
    <n v="0.54427575276575879"/>
    <n v="-0.88379348662608126"/>
    <x v="1"/>
    <n v="0.9"/>
    <x v="0"/>
  </r>
  <r>
    <s v="83a20a85c777d244a110e64d4788985f88aeafd2"/>
    <s v="ae398081bdcd57bb38a95e0ba3f12cbb325a5d0b"/>
    <s v="PREPAGADO"/>
    <s v="277132ad8b04990f093fc5bb72d77163192dec3d"/>
    <n v="291"/>
    <s v="LOGAN"/>
    <n v="2017"/>
    <s v="NUEVO LOGAN"/>
    <m/>
    <s v="NUEVO"/>
    <n v="84"/>
    <d v="2016-05-12T00:00:00"/>
    <d v="2023-12-05T00:00:00"/>
    <d v="2017-12-20T00:00:00"/>
    <n v="37940000"/>
    <n v="18970000"/>
    <n v="18970000"/>
    <n v="438864"/>
    <s v="7c3432678acd67d2308be56e34c36d19376809f3"/>
    <n v="1.126471227480669"/>
    <n v="-0.85216124758390532"/>
    <n v="0.92086653473246149"/>
    <n v="-0.78559609453552393"/>
    <n v="0.58581618390063472"/>
    <x v="0"/>
    <n v="0.5"/>
    <x v="4"/>
  </r>
  <r>
    <s v="bb860eb52d3be526e0ae376153d30635fc6b05bb"/>
    <s v="8cb356f944df9da82052b8ee1929bb3b9796155b"/>
    <s v="PREPAGADO"/>
    <s v="3a9c85964211c4ff203388bf5d92c22cf10e64ca"/>
    <n v="236"/>
    <s v="SANDERO"/>
    <n v="2018"/>
    <s v="NUEVO SANDERO"/>
    <m/>
    <s v="NUEVO"/>
    <n v="84"/>
    <d v="2017-06-22T00:00:00"/>
    <d v="2024-06-02T00:00:00"/>
    <d v="2019-05-02T00:00:00"/>
    <n v="37350000"/>
    <n v="33350000"/>
    <n v="4000000"/>
    <n v="736146"/>
    <s v="2f839d4e329b7e981fba6dfc05564c7eaa27d9f7"/>
    <n v="0.6777320620446341"/>
    <n v="0.76118981272291864"/>
    <n v="0.53067261861603043"/>
    <n v="-0.47427040002404258"/>
    <n v="-0.34235834485308059"/>
    <x v="0"/>
    <n v="0.892904953145917"/>
    <x v="0"/>
  </r>
  <r>
    <s v="36216f8b32e70509ad7ab9af8855917037cc2f0f"/>
    <s v="49902d83aa44eabc6ce4ba25b6b8b0d675770156"/>
    <s v="PREPAGADO"/>
    <s v="bb9549bdac791df8e2b53241129ff66f1480af92"/>
    <n v="236"/>
    <s v="LOGAN"/>
    <n v="2020"/>
    <s v="NUEVO LOGAN PH2"/>
    <s v="2e892f86d188d01ec5691b7918003dc271108083"/>
    <s v="NUEVO"/>
    <n v="60"/>
    <d v="2020-04-03T00:00:00"/>
    <d v="2025-03-04T00:00:00"/>
    <d v="2020-10-26T00:00:00"/>
    <n v="38000000"/>
    <n v="25000000"/>
    <n v="13000000"/>
    <n v="653824"/>
    <s v="21a5099f22149f87b9360215c5d9ae9acd4fe6fd"/>
    <n v="-0.76551011868207364"/>
    <n v="-0.20381197364010659"/>
    <n v="0.56516632981038883"/>
    <n v="-0.26284772688564872"/>
    <n v="-0.18766259006079469"/>
    <x v="3"/>
    <n v="0.65789473684210531"/>
    <x v="2"/>
  </r>
  <r>
    <s v="6600e1db199d21603163febb911ee3c9b6a94866"/>
    <s v="211c7c8c0016c20a78c07ad6f7ea15c3c3377659"/>
    <s v="PREPAGADO"/>
    <s v="6effd9726a01d97fb90ac9a7f16ca5cd0d2646e1"/>
    <n v="236"/>
    <s v="SANDERO"/>
    <n v="2018"/>
    <s v="NUEVO SANDERO"/>
    <m/>
    <s v="NUEVO"/>
    <n v="84"/>
    <d v="2017-05-24T00:00:00"/>
    <d v="2024-05-24T00:00:00"/>
    <d v="2021-11-09T00:00:00"/>
    <n v="36850000"/>
    <n v="23350000"/>
    <n v="13500000"/>
    <n v="469551"/>
    <s v="f9135bc6e62f40c8eddb937bb59cee2ddf02357c"/>
    <n v="1.068735666674399E-2"/>
    <n v="-0.30336628323030113"/>
    <n v="0.32657701844583947"/>
    <n v="-0.69266305139776829"/>
    <n v="-1.3478807510029389"/>
    <x v="0"/>
    <n v="0.63364993215739485"/>
    <x v="2"/>
  </r>
  <r>
    <s v="641a181a3595180cd6e5b3834743a414de3bf3b4"/>
    <s v="dd956fc1d076ae08af27b8691df29b403092fbff"/>
    <s v="PREPAGADO"/>
    <s v="93758adf11c46efe844e91612cf2940e4197d07c"/>
    <n v="7"/>
    <s v="SANDERO"/>
    <n v="2020"/>
    <s v="NUEVO SANDERO"/>
    <s v="2e892f86d188d01ec5691b7918003dc271108083"/>
    <s v="NUEVO"/>
    <n v="48"/>
    <d v="2019-07-18T00:00:00"/>
    <d v="2023-07-18T00:00:00"/>
    <d v="2021-11-02T00:00:00"/>
    <n v="37000000"/>
    <n v="27000000"/>
    <n v="10000000"/>
    <n v="789312"/>
    <s v="ba69bef1627113b1efd89b0a85bd7dcd597d357c"/>
    <n v="-0.60784500650184503"/>
    <n v="9.1157741082071711E-2"/>
    <n v="-0.37430154220324041"/>
    <n v="-0.65615364159365008"/>
    <n v="0.97255557088134947"/>
    <x v="5"/>
    <n v="0.72972972972972971"/>
    <x v="2"/>
  </r>
  <r>
    <s v="5eca49acd5c9ee097a05468a01567e6885a6715a"/>
    <s v="1cf39477c8681933829667a13253046c12d69cd0"/>
    <s v="PREPAGADO"/>
    <s v="b03c331a519e3fb6e210c57f6f7646420773acf4"/>
    <n v="246"/>
    <s v="OROCH"/>
    <n v="2020"/>
    <s v="OROCH"/>
    <s v="aa53c8567ff812605778a953828db0859dac88bf"/>
    <s v="NUEVO"/>
    <n v="84"/>
    <d v="2020-01-24T00:00:00"/>
    <d v="2027-01-24T00:00:00"/>
    <d v="2021-03-01T00:00:00"/>
    <n v="68390000"/>
    <n v="68390000"/>
    <n v="0"/>
    <n v="1444817"/>
    <s v="f0ee9810f7b40f5a341dcdc7f440d9aa604e2e89"/>
    <n v="0.2168648110562737"/>
    <n v="1.2009447865714571"/>
    <n v="0.92086653473246149"/>
    <n v="0.305085018241529"/>
    <n v="1.668686467446636"/>
    <x v="0"/>
    <n v="1"/>
    <x v="0"/>
  </r>
  <r>
    <s v="0572270fdebfffe1ec8859c455d287ed866f6ef2"/>
    <s v="36b05b1a55524095a9d87af356227f2078d9025f"/>
    <s v="PREPAGADO"/>
    <s v="a24a0e02d5006b1c2d757c7a4f784b846611a8d0"/>
    <n v="167104784"/>
    <s v="USADOS"/>
    <n v="2015"/>
    <s v="USADOS MM"/>
    <m/>
    <s v="USADO"/>
    <n v="60"/>
    <d v="2021-06-07T00:00:00"/>
    <d v="2026-07-06T00:00:00"/>
    <d v="2021-12-30T00:00:00"/>
    <n v="74000000"/>
    <n v="60000000"/>
    <n v="14000000"/>
    <n v="1700549"/>
    <s v="d2d2bc23d15981022aec65b1ffb2993f93c8d625"/>
    <n v="0.1562243832946473"/>
    <n v="0.42409385472888739"/>
    <n v="0.92086653473246149"/>
    <n v="1.999076162342224"/>
    <n v="0.89520769348520657"/>
    <x v="3"/>
    <n v="0.81081081081081086"/>
    <x v="0"/>
  </r>
  <r>
    <s v="554ac264e1ed7e2a241d0367c4903d806d101f01"/>
    <s v="dd19285b75fe98e92a5b2f95fc9e7bf33aa9c62f"/>
    <s v="PREPAGADO"/>
    <s v="1e37c6928f415c93f35587957257b25f2220204d"/>
    <n v="61"/>
    <s v="LOGAN"/>
    <n v="2020"/>
    <s v="NUEVO LOGAN"/>
    <s v="2e892f86d188d01ec5691b7918003dc271108083"/>
    <s v="NUEVO"/>
    <n v="84"/>
    <d v="2019-05-23T00:00:00"/>
    <d v="2026-05-23T00:00:00"/>
    <d v="2020-07-02T00:00:00"/>
    <n v="37473750"/>
    <n v="26600750"/>
    <n v="10873000"/>
    <n v="765261"/>
    <s v="c9ac93af7de54e59c26cb0895d1f827e03675192"/>
    <n v="0.98093420085276606"/>
    <n v="9.5282931929582381E-3"/>
    <n v="0.2094661248883162"/>
    <n v="-0.25725880005208912"/>
    <n v="-0.18766259006079469"/>
    <x v="0"/>
    <n v="0.70985022849327861"/>
    <x v="2"/>
  </r>
  <r>
    <s v="06f8470df9e71fa412dc35c10d2297e2d7f6e01c"/>
    <s v="ac7f7924eefe785a1f45af88d196fc3bad100ac3"/>
    <s v="PREPAGADO"/>
    <s v="ad958d4f146f52e63e0c020fea264a7d9a8c8c27"/>
    <n v="59"/>
    <s v="DUSTER"/>
    <n v="2022"/>
    <s v="NUEVA DUSTER"/>
    <s v="2e892f86d188d01ec5691b7918003dc271108083"/>
    <s v="NUEVO"/>
    <n v="48"/>
    <d v="2021-08-06T00:00:00"/>
    <d v="2025-06-08T00:00:00"/>
    <d v="2021-10-04T00:00:00"/>
    <n v="77700000"/>
    <n v="33015300"/>
    <n v="44684700"/>
    <n v="1122506"/>
    <s v="6c55b3ba21e9cb7dc2512cad991949cb9fc0980d"/>
    <n v="-1.626604192897168"/>
    <n v="-1.1605076511228061"/>
    <n v="-0.7785899998952176"/>
    <n v="-0.7110272845292398"/>
    <n v="2.0554258544273512"/>
    <x v="5"/>
    <n v="0.42490733590733593"/>
    <x v="4"/>
  </r>
  <r>
    <s v="9b29ac19c812d921439df2ef16a1b8588c70e34d"/>
    <s v="fece70c3d95ad35e55f5a26b349e2adc3dd61d18"/>
    <s v="PREPAGADO"/>
    <s v="f7b438840c64ae9000aab867b7717cd5d6c7a56e"/>
    <n v="48"/>
    <s v="SANDERO"/>
    <n v="2019"/>
    <s v="NUEVO SANDERO"/>
    <m/>
    <s v="NUEVO"/>
    <n v="84"/>
    <d v="2018-09-27T00:00:00"/>
    <d v="2025-09-27T00:00:00"/>
    <d v="2019-10-16T00:00:00"/>
    <n v="37990000"/>
    <n v="25450000"/>
    <n v="12540000"/>
    <n v="524578"/>
    <s v="cafe2aba4c008cb02fee6101be7ab38b6a34f37b"/>
    <n v="0.33814566657952638"/>
    <n v="-0.15446188193647931"/>
    <n v="-0.34518352820586973"/>
    <n v="-5.0674619423917253E-2"/>
    <n v="1.978077977031208"/>
    <x v="0"/>
    <n v="0.66991313503553562"/>
    <x v="2"/>
  </r>
  <r>
    <s v="da978049b23c1e6f5f3537792ee75ca9650bbe90"/>
    <s v="2e276adeb31e10942188271589afbcf5573b94a1"/>
    <s v="PREPAGADO"/>
    <s v="459c4d96f80a45215d3b92f0108854113cfd6642"/>
    <n v="-1"/>
    <s v="USADOS"/>
    <n v="2016"/>
    <s v="USADOS MM"/>
    <m/>
    <s v="USADO"/>
    <n v="84"/>
    <d v="2019-10-25T00:00:00"/>
    <d v="2026-10-25T00:00:00"/>
    <d v="2021-04-14T00:00:00"/>
    <n v="30900000"/>
    <n v="30900000"/>
    <n v="0"/>
    <n v="654918"/>
    <s v="25387f16fe49de4e70fc29c7451836e03f6af6b8"/>
    <n v="-0.37741138100766491"/>
    <n v="1.2009447865714571"/>
    <n v="0.96038877972380288"/>
    <n v="-0.36509863521286617"/>
    <n v="-0.4197062222492236"/>
    <x v="0"/>
    <n v="1"/>
    <x v="0"/>
  </r>
  <r>
    <s v="0dd8e3671c789be535dede6e52fdb4b0c1cf272d"/>
    <s v="77f31eebc909f232cd0b2a07245de40060d73ce8"/>
    <s v="PREPAGADO"/>
    <s v="c93985e1a5aff2af18ae43ce6da3c9e318eea67e"/>
    <n v="49"/>
    <s v="USADOS"/>
    <n v="2020"/>
    <s v="USADOS MM"/>
    <s v="2e892f86d188d01ec5691b7918003dc271108083"/>
    <s v="USADO"/>
    <n v="72"/>
    <d v="2020-04-12T00:00:00"/>
    <d v="2026-12-04T00:00:00"/>
    <d v="2021-08-20T00:00:00"/>
    <n v="42500000"/>
    <n v="42500000"/>
    <n v="0"/>
    <n v="1007529"/>
    <s v="0e1cad2c67fa2a907683ad47c51b4214fd47327c"/>
    <n v="-0.60784500650184503"/>
    <n v="1.2009447865714571"/>
    <n v="0.68373306478441309"/>
    <n v="-0.3703181531999532"/>
    <n v="-1.5799243831913681"/>
    <x v="1"/>
    <n v="1"/>
    <x v="0"/>
  </r>
  <r>
    <s v="998325e40c5bcf7c26acd813b39bbebff0c03371"/>
    <s v="01cab80cb970d72d55f59b9a9914f4a1c6c5231c"/>
    <s v="PREPAGADO"/>
    <s v="d42a0e1d5792a438fbe63c928d603c193394d0b9"/>
    <n v="76"/>
    <s v="SANDERO"/>
    <n v="2018"/>
    <s v="NUEVO SANDERO"/>
    <m/>
    <s v="NUEVO"/>
    <n v="60"/>
    <d v="2017-02-11T00:00:00"/>
    <d v="2022-11-02T00:00:00"/>
    <d v="2020-06-24T00:00:00"/>
    <n v="32490000"/>
    <n v="18810000"/>
    <n v="13680000"/>
    <n v="500741"/>
    <s v="8dd2e3893a694ae60c11d740aa9e097857f3681c"/>
    <n v="-0.61997309205417039"/>
    <n v="-0.52798661061200602"/>
    <n v="0.56516632981038883"/>
    <n v="-0.80162538495815938"/>
    <n v="0.27642467431606299"/>
    <x v="3"/>
    <n v="0.57894736842105265"/>
    <x v="4"/>
  </r>
  <r>
    <s v="dc065b3daf734df3202e5fcac186795b530201b7"/>
    <s v="c5840121734f2af99e43dff31e179ab5f15ab561"/>
    <s v="PREPAGADO"/>
    <s v="113ec86c5585f170a54da045e16c1994496819f9"/>
    <n v="38"/>
    <s v="ZOE"/>
    <n v="2019"/>
    <s v="ZOE"/>
    <s v="2e892f86d188d01ec5691b7918003dc271108083"/>
    <s v="NUEVO"/>
    <n v="36"/>
    <d v="2019-03-05T00:00:00"/>
    <d v="2022-05-03T00:00:00"/>
    <d v="2021-10-06T00:00:00"/>
    <n v="111990000"/>
    <n v="70000000"/>
    <n v="41990000"/>
    <n v="2435442"/>
    <s v="f2b6d61f97ec8f1fe44ff1e2d5c5e1ad94b895ba"/>
    <n v="1.35690485297485"/>
    <n v="-0.33865557728573881"/>
    <n v="-1.292379184782656"/>
    <n v="1.361511343221731"/>
    <n v="0.50846830650449182"/>
    <x v="4"/>
    <n v="0.62505580855433518"/>
    <x v="2"/>
  </r>
  <r>
    <s v="35bfa0c16f81cb0927da6c4dafab32ddd1b4dd44"/>
    <s v="54023946eef3d9763deabc57633b2c78da734c2a"/>
    <s v="PREPAGADO"/>
    <s v="1502741b01e37197f6d539d6980b33f95cc20df4"/>
    <n v="62"/>
    <s v="USADOS"/>
    <n v="2014"/>
    <s v="USADOS MM"/>
    <m/>
    <s v="USADO"/>
    <n v="72"/>
    <d v="2017-05-18T00:00:00"/>
    <d v="2023-05-18T00:00:00"/>
    <d v="2018-12-26T00:00:00"/>
    <n v="46500000"/>
    <n v="36500000"/>
    <n v="10000000"/>
    <n v="882371"/>
    <s v="aed5e735e39ab96a8f2be81211c4875b00573c27"/>
    <n v="-1.3568814437906571E-2"/>
    <n v="0.31788842779495669"/>
    <n v="0.68373306478441309"/>
    <n v="-0.6518687644975486"/>
    <n v="-0.96114136402222416"/>
    <x v="1"/>
    <n v="0.78494623655913975"/>
    <x v="2"/>
  </r>
  <r>
    <s v="8533376ad8322a2b2c3aad8b752ea92513c59867"/>
    <s v="af4690b1bc3cfd9b90dc9f710ca697acb7f588b4"/>
    <s v="PREPAGADO"/>
    <s v="1e37c6928f415c93f35587957257b25f2220204d"/>
    <n v="49"/>
    <s v="SANDERO"/>
    <n v="2020"/>
    <s v="NUEVO SANDERO"/>
    <s v="2e892f86d188d01ec5691b7918003dc271108083"/>
    <s v="NUEVO"/>
    <n v="60"/>
    <d v="2019-04-30T00:00:00"/>
    <d v="2024-04-30T00:00:00"/>
    <d v="2020-06-24T00:00:00"/>
    <n v="36973000"/>
    <n v="25000000"/>
    <n v="11973000"/>
    <n v="735182"/>
    <s v="809929aa942e2a9bc9a8483e7177795e32bedd95"/>
    <n v="0.82326908867253745"/>
    <n v="-0.12877357801579101"/>
    <n v="0.32803285986234038"/>
    <n v="-0.75353419465299831"/>
    <n v="-0.4197062222492236"/>
    <x v="3"/>
    <n v="0.67616909636761957"/>
    <x v="2"/>
  </r>
  <r>
    <s v="51b648c25d9c951bee0808239ddf5119e7f17822"/>
    <s v="b22cc21bf04896e503b0b9ddf540dfc0313ea6f9"/>
    <s v="PREPAGADO"/>
    <s v="5cec3603c7a14573a0da94232ef8fee94127cb96"/>
    <n v="74"/>
    <s v="STEPWAY"/>
    <n v="2019"/>
    <s v="NUEVO STEPWAY"/>
    <m/>
    <s v="NUEVO"/>
    <n v="84"/>
    <d v="2018-12-24T00:00:00"/>
    <d v="2025-12-24T00:00:00"/>
    <d v="2019-10-01T00:00:00"/>
    <n v="47450000"/>
    <n v="23725000"/>
    <n v="23725000"/>
    <n v="525647"/>
    <s v="dc07912f5d15c97d02d6d510bd9579fe85bc5dde"/>
    <n v="1.429673366288801"/>
    <n v="-0.85216124758390532"/>
    <n v="0.32803285986234038"/>
    <n v="-0.56811617840690121"/>
    <n v="0.35377255171220601"/>
    <x v="0"/>
    <n v="0.5"/>
    <x v="4"/>
  </r>
  <r>
    <s v="6d29f45333fdfca3585badcd260870c482bf821d"/>
    <s v="8e89b5ccfdc55fcabd2608abcb65d0643c524ad3"/>
    <s v="PREPAGADO"/>
    <s v="310778d9d7ff8bd657b127d2b19096397041abce"/>
    <n v="46"/>
    <s v="DUSTER"/>
    <n v="2020"/>
    <s v="DUSTER"/>
    <s v="2e892f86d188d01ec5691b7918003dc271108083"/>
    <s v="NUEVO"/>
    <n v="84"/>
    <d v="2019-09-20T00:00:00"/>
    <d v="2026-09-20T00:00:00"/>
    <d v="2020-12-22T00:00:00"/>
    <n v="62357340"/>
    <n v="62357340"/>
    <n v="0"/>
    <n v="1309748"/>
    <s v="d5dc515a8564af9c1f984f09918a2ce99eeb6f02"/>
    <n v="-0.21974626882743631"/>
    <n v="1.2009447865714571"/>
    <n v="-0.1067118350424142"/>
    <n v="0.68790410283888559"/>
    <n v="-0.88379348662608126"/>
    <x v="0"/>
    <n v="1"/>
    <x v="0"/>
  </r>
  <r>
    <s v="311830b454a52662cdc4d5ea59070c25acc99e00"/>
    <s v="1b9ff8673be35fee3b954246639def34886141a4"/>
    <s v="PREPAGADO"/>
    <s v="9b732f098fc8c584895c85ad257e84e1bbb6814e"/>
    <n v="1242909"/>
    <s v="USADOS"/>
    <n v="2020"/>
    <s v="USADOS MM"/>
    <s v="2e892f86d188d01ec5691b7918003dc271108083"/>
    <s v="USADO"/>
    <n v="84"/>
    <d v="2020-04-12T00:00:00"/>
    <d v="2027-12-04T00:00:00"/>
    <d v="2021-12-03T00:00:00"/>
    <n v="95900000"/>
    <n v="95900000"/>
    <n v="0"/>
    <n v="2103560"/>
    <s v="fcf722aea3c22b52a122e035c1f7a1b70c8dd6d4"/>
    <n v="-0.34102712435068899"/>
    <n v="1.2009447865714571"/>
    <n v="0.72325530977575447"/>
    <n v="0.45353327421625028"/>
    <n v="0.66316406129677774"/>
    <x v="0"/>
    <n v="1"/>
    <x v="0"/>
  </r>
  <r>
    <s v="ac5701b9227e5479803e7b371223e3f3348441f9"/>
    <s v="bb3bc51f622b68860fc17c7790073413c5f76a3f"/>
    <s v="PREPAGADO"/>
    <s v="a1568956b7a009c0968355838744514999f72b98"/>
    <n v="61"/>
    <s v="STEPWAY"/>
    <n v="2020"/>
    <s v="NUEVO STEPWAY PH2"/>
    <s v="2e892f86d188d01ec5691b7918003dc271108083"/>
    <s v="NUEVO"/>
    <n v="84"/>
    <d v="2020-02-01T00:00:00"/>
    <d v="2027-01-02T00:00:00"/>
    <d v="2021-05-21T00:00:00"/>
    <n v="48170000"/>
    <n v="38170000"/>
    <n v="10000000"/>
    <n v="783025"/>
    <s v="7ff7deeb7eff0b09f4dc8ce4bdcc24fc3c9a3b52"/>
    <n v="-0.15910584106580991"/>
    <n v="0.34850300365455311"/>
    <n v="0.56516632981038883"/>
    <n v="-0.57651732550655432"/>
    <n v="-0.34235834485308059"/>
    <x v="0"/>
    <n v="0.79240190990242887"/>
    <x v="2"/>
  </r>
  <r>
    <s v="1a84d4c39d8e866d4798cb3edb4180fb18fe8ff5"/>
    <s v="06e1aef83631550cddd1dccf3e2d778e35a89aa1"/>
    <s v="PREPAGADO"/>
    <s v="30c7c4d76d30bc37a7d13b4c95a2ac93f65f85d1"/>
    <n v="52"/>
    <s v="LOGAN"/>
    <n v="2018"/>
    <s v="NUEVO LOGAN"/>
    <m/>
    <s v="NUEVO"/>
    <n v="36"/>
    <d v="2017-07-25T00:00:00"/>
    <d v="2020-07-25T00:00:00"/>
    <d v="2018-07-23T00:00:00"/>
    <n v="33130000"/>
    <n v="10130000"/>
    <n v="23000000"/>
    <n v="374456"/>
    <s v="a1a8973e91fb3dd53c50b0f77fca45b4a317437d"/>
    <n v="0.2411209821609242"/>
    <n v="-1.6497306607918589"/>
    <n v="0.2094661248883162"/>
    <n v="-0.94318166007303972"/>
    <n v="-3.2966835268508812E-2"/>
    <x v="4"/>
    <n v="0.30576516752188349"/>
    <x v="1"/>
  </r>
  <r>
    <s v="6d6f645f19fae5a88dfdd71efec6e72abc4ffdcf"/>
    <s v="0a36d159ab027f92868e0feee22829c85354857e"/>
    <s v="PREPAGADO"/>
    <s v="c31cea8f2b290b1a29573294e881c087c4dce895"/>
    <n v="74"/>
    <s v="USADOS"/>
    <n v="2011"/>
    <s v="USADOS MM"/>
    <m/>
    <s v="USADO"/>
    <n v="60"/>
    <d v="2018-09-28T00:00:00"/>
    <d v="2023-09-28T00:00:00"/>
    <d v="2020-10-07T00:00:00"/>
    <n v="23000000"/>
    <n v="16000000"/>
    <n v="7000000"/>
    <n v="399039"/>
    <s v="f63667f7e267acb03c87c3e26f4d130769528873"/>
    <n v="0.28963332437022532"/>
    <n v="-4.8771929870937702E-2"/>
    <n v="0.52564408481904745"/>
    <n v="-0.74628077063609644"/>
    <n v="-0.96114136402222416"/>
    <x v="3"/>
    <n v="0.69565217391304346"/>
    <x v="2"/>
  </r>
  <r>
    <s v="0dc0fe704e8160c3b9904553f19ffcd5f2dbb955"/>
    <s v="893535659ac78f4489abd84f7c2cea8c3b373378"/>
    <s v="PREPAGADO"/>
    <s v="9cd818cbe61cb63e3941d17e43c01281f43d7880"/>
    <n v="38"/>
    <s v="DUSTER"/>
    <n v="2018"/>
    <s v="DUSTER"/>
    <m/>
    <s v="NUEVO"/>
    <n v="72"/>
    <d v="2018-01-02T00:00:00"/>
    <d v="2024-02-01T00:00:00"/>
    <d v="2019-03-19T00:00:00"/>
    <n v="58496200"/>
    <n v="52605000"/>
    <n v="5891200"/>
    <n v="1229201"/>
    <s v="125f971c798fc32a1f1ca2ba0a20c2459444181d"/>
    <n v="-0.53507649318789341"/>
    <n v="0.78740482095262765"/>
    <n v="0.1919028344366146"/>
    <n v="1.7424707712451559"/>
    <n v="4.4381042127634142E-2"/>
    <x v="1"/>
    <n v="0.89928918459660623"/>
    <x v="0"/>
  </r>
  <r>
    <s v="6d2fa265138386093a1496052a44e525a8df1011"/>
    <s v="85569ba189215d45b6a21aef3e7a1931e66c0490"/>
    <s v="PREPAGADO"/>
    <s v="1502741b01e37197f6d539d6980b33f95cc20df4"/>
    <n v="38"/>
    <s v="USADOS"/>
    <n v="2014"/>
    <s v="USADOS MM"/>
    <m/>
    <s v="NUEVO"/>
    <n v="48"/>
    <d v="2017-01-09T00:00:00"/>
    <d v="2021-09-01T00:00:00"/>
    <d v="2018-01-29T00:00:00"/>
    <n v="24500000"/>
    <n v="17000000"/>
    <n v="7500000"/>
    <n v="515024"/>
    <s v="311d5a34f06f568edcf7d0323146d949960aaa0c"/>
    <n v="-2.7181318926064431"/>
    <n v="-5.6058907809377272E-2"/>
    <n v="0.32803285986234038"/>
    <n v="-0.52339215139685635"/>
    <n v="-1.270532873606796"/>
    <x v="5"/>
    <n v="0.69387755102040816"/>
    <x v="2"/>
  </r>
  <r>
    <s v="d9acd29a514180b0ba623f865db590337aa897e8"/>
    <s v="e24e1f87cc0132a51c63fa842a1364cbdc519ab7"/>
    <s v="PREPAGADO"/>
    <s v="70344221f46347d759a7ce7fb869f598211d3474"/>
    <n v="74"/>
    <s v="OROCH"/>
    <n v="2021"/>
    <s v="OROCH"/>
    <s v="aa53c8567ff812605778a953828db0859dac88bf"/>
    <s v="NUEVO"/>
    <n v="72"/>
    <d v="2020-07-10T00:00:00"/>
    <d v="2026-10-07T00:00:00"/>
    <d v="2021-08-25T00:00:00"/>
    <n v="75017000"/>
    <n v="45010200"/>
    <n v="30006800"/>
    <n v="1163006"/>
    <s v="cfff2798968beabd4a75557f5efa4642e73d04b9"/>
    <n v="2.2815442219069261E-2"/>
    <n v="-0.44154004075283299"/>
    <n v="0.36755510485368181"/>
    <n v="3.3650900020235062"/>
    <n v="0.27642467431606299"/>
    <x v="1"/>
    <n v="0.6"/>
    <x v="4"/>
  </r>
  <r>
    <s v="c409104ba729bb04c654e43e09219a23f453f31d"/>
    <s v="80e69f3833b064145c13700173c5c712f229e04c"/>
    <s v="PREPAGADO"/>
    <s v="60cde7742ca4ced44924a1e39059e9d4941f3d10"/>
    <n v="38"/>
    <s v="DUSTER"/>
    <n v="2018"/>
    <s v="DUSTER"/>
    <m/>
    <s v="NUEVO"/>
    <n v="60"/>
    <d v="2018-01-31T00:00:00"/>
    <d v="2023-01-31T00:00:00"/>
    <d v="2021-03-08T00:00:00"/>
    <n v="57390000"/>
    <n v="27390000"/>
    <n v="30000000"/>
    <n v="622313"/>
    <s v="c3526f071683c463fb194b75b8f6200605fa54f5"/>
    <n v="1.405417195184151"/>
    <n v="-0.94553303272322387"/>
    <n v="-0.90561963318923788"/>
    <n v="-0.43444195296500449"/>
    <n v="-3.2966835268508812E-2"/>
    <x v="3"/>
    <n v="0.47726084683742814"/>
    <x v="4"/>
  </r>
  <r>
    <s v="b5b25524edc8583a30dcd2ae9a00138bd58c1de8"/>
    <s v="8588d95864e6e8fee261e167f769bca42284a402"/>
    <s v="PREPAGADO"/>
    <s v="6effd9726a01d97fb90ac9a7f16ca5cd0d2646e1"/>
    <n v="252"/>
    <s v="LOGAN"/>
    <n v="2018"/>
    <s v="NUEVO LOGAN"/>
    <m/>
    <s v="NUEVO"/>
    <n v="36"/>
    <d v="2017-04-28T00:00:00"/>
    <d v="2020-04-28T00:00:00"/>
    <d v="2017-05-19T00:00:00"/>
    <n v="39350000"/>
    <n v="9350000"/>
    <n v="30000000"/>
    <n v="294811"/>
    <s v="ba69bef1627113b1efd89b0a85bd7dcd597d357c"/>
    <n v="0.96880611530044081"/>
    <n v="-1.9295853798661979"/>
    <n v="-2.4685979514128169"/>
    <n v="5.0864023508394529E-2"/>
    <n v="1.7460343448427791"/>
    <x v="4"/>
    <n v="0.23761118170266837"/>
    <x v="1"/>
  </r>
  <r>
    <s v="02bb8d3c3182973f3ebaedb3beccad08f5411d2c"/>
    <s v="77f6a31f7e5dfa0fba8fd30e12081da3f886fb12"/>
    <s v="PREPAGADO"/>
    <s v="717ac4a931a014833e77c82ad9812385e09e88a3"/>
    <n v="7"/>
    <s v="STEPWAY"/>
    <n v="2021"/>
    <s v="NUEVO STEPWAY PH2"/>
    <s v="2e892f86d188d01ec5691b7918003dc271108083"/>
    <s v="NUEVO"/>
    <n v="27"/>
    <d v="2020-09-29T00:00:00"/>
    <d v="2022-12-29T00:00:00"/>
    <d v="2021-06-04T00:00:00"/>
    <n v="54066880"/>
    <n v="7066880"/>
    <n v="47000000"/>
    <n v="461532"/>
    <s v="540ebfd0d883f4b53b8b759ad20663d46d56d251"/>
    <n v="0.44729843655045393"/>
    <n v="-2.368559634815611"/>
    <n v="-4.4146365390986242"/>
    <n v="-3.8040704113064872E-2"/>
    <n v="1.2045992030697781"/>
    <x v="4"/>
    <n v="0.2"/>
    <x v="3"/>
  </r>
  <r>
    <s v="4cd318a0f3ce7ffa544b083de691645c831a4a96"/>
    <s v="d0dba470bd0ded610ed96317e4604c9d4a11bb70"/>
    <s v="PREPAGADO"/>
    <s v="1e37c6928f415c93f35587957257b25f2220204d"/>
    <n v="77"/>
    <s v="SANDERO"/>
    <n v="2020"/>
    <s v="NUEVO SANDERO"/>
    <s v="2e892f86d188d01ec5691b7918003dc271108083"/>
    <s v="NUEVO"/>
    <n v="24"/>
    <d v="2019-04-06T00:00:00"/>
    <d v="2021-06-04T00:00:00"/>
    <d v="2021-04-30T00:00:00"/>
    <n v="34000000"/>
    <n v="14600000"/>
    <n v="19400000"/>
    <n v="849609"/>
    <s v="aea3b8863079bcc72088cb985b532db5b7f010f7"/>
    <n v="-0.63210117760649565"/>
    <n v="-1.1420115112293681"/>
    <n v="0.24898836987965761"/>
    <n v="-0.80086366590815528"/>
    <n v="-0.88379348662608126"/>
    <x v="2"/>
    <n v="0.42941176470588233"/>
    <x v="4"/>
  </r>
  <r>
    <s v="76575a48babc05f5a984f218cf280fd15f2f5f0c"/>
    <s v="f0ebfb283cb1494fee53b44bbdb98d31fc89f597"/>
    <s v="PREPAGADO"/>
    <s v="eaf1d490df3ffb8175507c2c68b6f38bf2f182b7"/>
    <n v="236"/>
    <s v="DUSTER"/>
    <n v="2020"/>
    <s v="DUSTER"/>
    <s v="2e892f86d188d01ec5691b7918003dc271108083"/>
    <s v="NUEVO"/>
    <n v="72"/>
    <d v="2019-12-27T00:00:00"/>
    <d v="2025-12-27T00:00:00"/>
    <d v="2020-12-15T00:00:00"/>
    <n v="56887000"/>
    <n v="28443500"/>
    <n v="28443500"/>
    <n v="695130"/>
    <s v="373e0d63cac8bf96eefec2abf3828a28fc0aa41d"/>
    <n v="0.31388949547487588"/>
    <n v="-0.85216124758390532"/>
    <n v="0.2094661248883162"/>
    <n v="0.25060733645045108"/>
    <n v="0.1217289195237771"/>
    <x v="1"/>
    <n v="0.5"/>
    <x v="4"/>
  </r>
  <r>
    <s v="5ff5227b2864399530e5218fc6649912b4922f65"/>
    <s v="59c2b8d5d4047d9fdf5e6e2049aea39ff6a66a71"/>
    <s v="PREPAGADO"/>
    <s v="77a187d9631467b0be64469f0c5f8a6dea1b1f85"/>
    <n v="15"/>
    <s v="LOGAN"/>
    <n v="2017"/>
    <s v="NUEVO LOGAN"/>
    <m/>
    <s v="NUEVO"/>
    <n v="84"/>
    <d v="2016-12-15T00:00:00"/>
    <d v="2023-12-15T00:00:00"/>
    <d v="2021-03-05T00:00:00"/>
    <n v="37290000"/>
    <n v="28690000"/>
    <n v="8600000"/>
    <n v="566325"/>
    <s v="cd5ee85432abb8b5dc6d84901199378cd1ee4605"/>
    <n v="0.60496354873068248"/>
    <n v="0.25395031654002143"/>
    <n v="0.10632259032195809"/>
    <n v="-0.3584359998273402"/>
    <n v="0.81785981608906366"/>
    <x v="0"/>
    <n v="0.76937516760525615"/>
    <x v="2"/>
  </r>
  <r>
    <s v="49570f35a5a0a41d39b318f9108687c70e85b297"/>
    <s v="0cb8b2d9e7c5f7d9f7cca0c8b399fa7adb1e6dda"/>
    <s v="PREPAGADO"/>
    <s v="c4f571c84dfd1be0360bdeed5c89373e15ac07b0"/>
    <n v="236"/>
    <s v="CLIO"/>
    <n v="2017"/>
    <s v="CLIO STYLE"/>
    <m/>
    <s v="NUEVO"/>
    <n v="72"/>
    <d v="2016-10-31T00:00:00"/>
    <d v="2022-10-31T00:00:00"/>
    <d v="2020-01-21T00:00:00"/>
    <n v="30990001"/>
    <n v="30990001"/>
    <n v="0"/>
    <n v="656481"/>
    <s v="a764b67ab90aa873ec7d1056bb22fbc74c281944"/>
    <n v="0.99306228640509131"/>
    <n v="1.2009447865714571"/>
    <n v="-0.15833381533785501"/>
    <n v="-9.4790713064927222E-4"/>
    <n v="-0.18766259006079469"/>
    <x v="1"/>
    <n v="1"/>
    <x v="0"/>
  </r>
  <r>
    <s v="6996619446ffa0dcb247f79801c192b1c26d1715"/>
    <s v="8fef797e84dda40e1f89551eeea16ea155b9dca1"/>
    <s v="PREPAGADO"/>
    <s v="2f1f55f7d5e4638dee5a1a64ea8954c3ffe4902c"/>
    <n v="27"/>
    <s v="SANDERO"/>
    <n v="2018"/>
    <s v="NUEVO SANDERO"/>
    <m/>
    <s v="NUEVO"/>
    <n v="12"/>
    <d v="2017-12-22T00:00:00"/>
    <d v="2018-12-22T00:00:00"/>
    <d v="2018-01-24T00:00:00"/>
    <n v="37870000"/>
    <n v="11361000"/>
    <n v="26509000"/>
    <n v="1031427"/>
    <s v="7924337d88e47fbd8bbc9b5a39ff61f133863b20"/>
    <n v="0.95667802974811544"/>
    <n v="-1.6734036612460499"/>
    <n v="9.0899389914291959E-2"/>
    <n v="0.74636927598802416"/>
    <n v="0.1217289195237771"/>
    <x v="2"/>
    <n v="0.3"/>
    <x v="1"/>
  </r>
  <r>
    <s v="989c59394183f795adc169d4809da7a08f947032"/>
    <s v="6b0d2965489ca54379e4c88ba187e285bf76e91e"/>
    <s v="PREPAGADO"/>
    <s v="51b223e24d57bc8c01c5001f8833c44559fa1fc7"/>
    <n v="52"/>
    <s v="SANDERO"/>
    <n v="2018"/>
    <s v="NUEVO SANDERO"/>
    <m/>
    <s v="NUEVO"/>
    <n v="84"/>
    <d v="2017-08-14T00:00:00"/>
    <d v="2024-08-14T00:00:00"/>
    <d v="2018-06-29T00:00:00"/>
    <n v="32330000"/>
    <n v="32330000"/>
    <n v="0"/>
    <n v="700862"/>
    <s v="a1a8973e91fb3dd53c50b0f77fca45b4a317437d"/>
    <n v="1.2113678263469461"/>
    <n v="1.2009447865714571"/>
    <n v="1.237044494663192"/>
    <n v="1.9602343508030019E-2"/>
    <n v="2.210121609219637"/>
    <x v="0"/>
    <n v="1"/>
    <x v="0"/>
  </r>
  <r>
    <s v="4898f83ca7da1b441a76782840903c1bcca736b7"/>
    <s v="a24d767b70a5a1d665a25358bb3a93801977641c"/>
    <s v="PREPAGADO"/>
    <s v="0e4bd50a5f4aa6b49b21f346683750150d7d842a"/>
    <n v="62"/>
    <s v="LOGAN"/>
    <n v="2019"/>
    <s v="NUEVO LOGAN"/>
    <s v="2e892f86d188d01ec5691b7918003dc271108083"/>
    <s v="NUEVO"/>
    <n v="72"/>
    <d v="2019-03-14T00:00:00"/>
    <d v="2025-03-14T00:00:00"/>
    <d v="2020-03-12T00:00:00"/>
    <n v="33224950"/>
    <n v="16224950"/>
    <n v="17000000"/>
    <n v="337366"/>
    <s v="f99cba83470b6744b02cb8a0d0c03e84221970cc"/>
    <n v="-0.17123392661813511"/>
    <n v="-0.90005476831974141"/>
    <n v="-0.40370451158699833"/>
    <n v="-0.67256229797452283"/>
    <n v="-1.1931849962106531"/>
    <x v="1"/>
    <n v="0.48833632556256668"/>
    <x v="4"/>
  </r>
  <r>
    <s v="9f367546669daa313d0bb4b7bf12f4a712c1aa95"/>
    <s v="4e6c7b1504c3f389cae89a781f62a1ebabdade7f"/>
    <s v="PREPAGADO"/>
    <s v="885f5f2b82430aee03a30684599d670c39879a48"/>
    <n v="46"/>
    <s v="DUSTER"/>
    <n v="2018"/>
    <s v="DUSTER"/>
    <m/>
    <s v="NUEVO"/>
    <n v="72"/>
    <d v="2017-03-27T00:00:00"/>
    <d v="2023-03-27T00:00:00"/>
    <d v="2017-12-22T00:00:00"/>
    <n v="61890000"/>
    <n v="30945000"/>
    <n v="30945000"/>
    <n v="768031"/>
    <s v="dc07912f5d15c97d02d6d510bd9579fe85bc5dde"/>
    <n v="1.405417195184151"/>
    <n v="-0.85216124758390532"/>
    <n v="0.92086653473246149"/>
    <n v="1.3671254947384279"/>
    <n v="0.1217289195237771"/>
    <x v="1"/>
    <n v="0.5"/>
    <x v="4"/>
  </r>
  <r>
    <s v="02286ce605ff2c2060bf708c78bd3f36d2bf6b24"/>
    <s v="71554a093bca01c389c3389cd1e736bd214369e0"/>
    <s v="PREPAGADO"/>
    <s v="8755282562f500d9f6dcb85211a47e8d88e90dcb"/>
    <n v="236"/>
    <s v="CAPTUR"/>
    <n v="2020"/>
    <s v="CAPTUR"/>
    <s v="2e892f86d188d01ec5691b7918003dc271108083"/>
    <s v="NUEVO"/>
    <n v="60"/>
    <d v="2019-11-06T00:00:00"/>
    <d v="2024-06-11T00:00:00"/>
    <d v="2019-09-30T00:00:00"/>
    <n v="70435350"/>
    <n v="21612650"/>
    <n v="48822700"/>
    <n v="535360"/>
    <s v="845d7831129ecd1188d7a91243ae341816e8b15a"/>
    <n v="1.235623997451597"/>
    <n v="-1.6453015932295101"/>
    <n v="-0.62050101992985252"/>
    <n v="-0.43454683454226001"/>
    <n v="0.89520769348520657"/>
    <x v="3"/>
    <n v="0.30684379363487224"/>
    <x v="1"/>
  </r>
  <r>
    <s v="a347e75ee302caacd6d715c003ccec1bc9413152"/>
    <s v="6e36839181de265ade37676aee32e06e602077c7"/>
    <s v="PREPAGADO"/>
    <s v="c68c074cfeb538be28c92667e7af1fc11090b603"/>
    <n v="38"/>
    <s v="KWID"/>
    <n v="2021"/>
    <s v="KWID"/>
    <s v="2e892f86d188d01ec5691b7918003dc271108083"/>
    <s v="NUEVO"/>
    <n v="84"/>
    <d v="2021-01-27T00:00:00"/>
    <d v="2028-01-27T00:00:00"/>
    <d v="2021-10-11T00:00:00"/>
    <n v="37510000"/>
    <n v="32510000"/>
    <n v="5000000"/>
    <n v="689050"/>
    <s v="5e3c98b1bb0855a93259aebb90f7fa3ff5c1c2d8"/>
    <n v="0.55645120652138136"/>
    <n v="0.65359580385875005"/>
    <n v="0.28851061487099899"/>
    <n v="-0.5260473812007922"/>
    <n v="-1.0384892414183671"/>
    <x v="0"/>
    <n v="0.86670221274326842"/>
    <x v="0"/>
  </r>
  <r>
    <s v="2163d652dc454079cae2b87828e9f68ce292045d"/>
    <s v="368ff612240f2539dcd20d9667800c5d00b99c50"/>
    <s v="PREPAGADO"/>
    <s v="24058c9a025582c894cb21e97fd70a7b7ca7a1bc"/>
    <n v="87"/>
    <s v="CAPTUR"/>
    <n v="2018"/>
    <s v="CAPTUR"/>
    <m/>
    <s v="NUEVO"/>
    <n v="72"/>
    <d v="2017-12-18T00:00:00"/>
    <d v="2023-12-18T00:00:00"/>
    <d v="2019-04-26T00:00:00"/>
    <n v="74990000"/>
    <n v="40000000"/>
    <n v="34990000"/>
    <n v="1099335"/>
    <s v="bb6b417dfe841dd3bd485a4cfbaf44b16a742455"/>
    <n v="-2.2936488982750589"/>
    <n v="-0.71499547573274713"/>
    <n v="-0.2648008150077798"/>
    <n v="1.2825819820699329"/>
    <n v="-0.80644560922993824"/>
    <x v="1"/>
    <n v="0.53340445392719027"/>
    <x v="4"/>
  </r>
  <r>
    <s v="fae0b8d9dd493daceaf487a9fc285edd89476544"/>
    <s v="e4d049e7f1671dd9d4246fe52c0ac0754b3f2495"/>
    <s v="PREPAGADO"/>
    <s v="b4630e0577758b79c643a996bb67248441df3012"/>
    <n v="49"/>
    <s v="LOGAN"/>
    <n v="2019"/>
    <s v="NUEVO LOGAN"/>
    <m/>
    <s v="NUEVO"/>
    <n v="24"/>
    <d v="2018-04-12T00:00:00"/>
    <d v="2020-12-04T00:00:00"/>
    <d v="2020-01-08T00:00:00"/>
    <n v="36990000"/>
    <n v="12940000"/>
    <n v="24050000"/>
    <n v="601444"/>
    <s v="40aad2ee329d672720cb03e757bb8887de18efbf"/>
    <n v="0.76262866091091108"/>
    <n v="-1.468814614425378"/>
    <n v="-2.8856117815471061"/>
    <n v="-0.60238523806394861"/>
    <n v="-0.80644560922993824"/>
    <x v="2"/>
    <n v="0.34982427683157608"/>
    <x v="1"/>
  </r>
  <r>
    <s v="47f5db2a900920c22edade6f643504bdb45feb30"/>
    <s v="da210177aca7e08e8531865bb465393f428e9d93"/>
    <s v="PREPAGADO"/>
    <s v="1e37c6928f415c93f35587957257b25f2220204d"/>
    <n v="49"/>
    <s v="STEPWAY"/>
    <n v="2020"/>
    <s v="NUEVO STEPWAY"/>
    <s v="2e892f86d188d01ec5691b7918003dc271108083"/>
    <s v="NUEVO"/>
    <n v="84"/>
    <d v="2019-07-15T00:00:00"/>
    <d v="2026-07-15T00:00:00"/>
    <d v="2021-03-11T00:00:00"/>
    <n v="43190000"/>
    <n v="30190000"/>
    <n v="13000000"/>
    <n v="652000"/>
    <s v="f00f1606f9686df6c4f674ed3907718435a75514"/>
    <n v="1.235623997451597"/>
    <n v="-3.5006982079606383E-2"/>
    <n v="0.24898836987965761"/>
    <n v="-0.39693683198441032"/>
    <n v="-0.26501046745693763"/>
    <x v="0"/>
    <n v="0.69900439916647372"/>
    <x v="2"/>
  </r>
  <r>
    <s v="9ae6b5fff6e098d115636d6f57b0b01d1590098d"/>
    <s v="3edf8b488e4bdd08ed29f6bed828717f4f14ef5f"/>
    <s v="PREPAGADO"/>
    <s v="51b223e24d57bc8c01c5001f8833c44559fa1fc7"/>
    <n v="83"/>
    <s v="OROCH"/>
    <n v="2017"/>
    <s v="OROCH"/>
    <m/>
    <s v="NUEVO"/>
    <n v="48"/>
    <d v="2017-02-08T00:00:00"/>
    <d v="2021-08-02T00:00:00"/>
    <d v="2018-04-13T00:00:00"/>
    <n v="60000000"/>
    <n v="40000000"/>
    <n v="20000000"/>
    <n v="1223966"/>
    <s v="1e97f857ff04d08f60d1d02ac426fe6cb5c11668"/>
    <n v="0.56857929207370672"/>
    <n v="-0.16779256953211821"/>
    <n v="0.52564408481904745"/>
    <n v="-0.29237867831424902"/>
    <n v="2.287469486615779"/>
    <x v="5"/>
    <n v="0.66666666666666663"/>
    <x v="2"/>
  </r>
  <r>
    <s v="68e6fc21570215ec4d211a4208e3d4e57cca683a"/>
    <s v="0f2f949a0509cdcfb00ad10fbfe6623122c2465f"/>
    <s v="PREPAGADO"/>
    <s v="8e5a6ec8ecf5a2a4f1b2a3647d59bf4bceeae6a9"/>
    <n v="87"/>
    <s v="SANDERO"/>
    <n v="2018"/>
    <s v="NUEVO SANDERO"/>
    <m/>
    <s v="NUEVO"/>
    <n v="24"/>
    <d v="2018-05-31T00:00:00"/>
    <d v="2020-05-31T00:00:00"/>
    <d v="2019-10-15T00:00:00"/>
    <n v="39800000"/>
    <n v="11940000"/>
    <n v="27860000"/>
    <n v="565828"/>
    <s v="bcea55f18d716a78cffe6d51a537622fc3feb487"/>
    <n v="-0.68061351981579676"/>
    <n v="-1.6734036612460499"/>
    <n v="-2.2191876865031079"/>
    <n v="-0.86193395139868034"/>
    <n v="-1.5025765057952249"/>
    <x v="2"/>
    <n v="0.3"/>
    <x v="1"/>
  </r>
  <r>
    <s v="a4788ac9886c667a154acdd554d4c3a23d37bd92"/>
    <s v="77bace81efb1f8938e28f03977ee1336b587da61"/>
    <s v="PREPAGADO"/>
    <s v="b0172f2d8be6898a8279a253de8c69dcba4d0e5d"/>
    <n v="61"/>
    <s v="SANDERO"/>
    <n v="2020"/>
    <s v="NUEVO SANDERO"/>
    <s v="2e892f86d188d01ec5691b7918003dc271108083"/>
    <s v="NUEVO"/>
    <n v="24"/>
    <d v="2019-03-14T00:00:00"/>
    <d v="2021-03-14T00:00:00"/>
    <d v="2020-10-14T00:00:00"/>
    <n v="33990000"/>
    <n v="10288000"/>
    <n v="23702000"/>
    <n v="476584"/>
    <s v="f1cfc4e2d3f8e9e071d8ddbdb5aab1b3ceeb1ef1"/>
    <n v="1.2720082541085731"/>
    <n v="-1.6624102720664009"/>
    <n v="-3.0004120465734561"/>
    <n v="-0.38114385701432518"/>
    <n v="1.5913385900504931"/>
    <x v="2"/>
    <n v="0.30267725801706385"/>
    <x v="1"/>
  </r>
  <r>
    <s v="db01bf34772a58f20f2fe84e06469b9d48bf4427"/>
    <s v="f678a6b5d7d08c453c792b560e53fcf51fb4ce89"/>
    <s v="PREPAGADO"/>
    <s v="0a5a29cb376504a5f3b05d3aae1c99ab8adf317f"/>
    <n v="60"/>
    <s v="OROCH"/>
    <n v="2019"/>
    <s v="OROCH"/>
    <m/>
    <s v="NUEVO"/>
    <n v="84"/>
    <d v="2018-07-09T00:00:00"/>
    <d v="2025-09-07T00:00:00"/>
    <d v="2019-07-08T00:00:00"/>
    <n v="61465000"/>
    <n v="61465000"/>
    <n v="0"/>
    <n v="1230075"/>
    <s v="002cf26c2c656a51db8195e4bd8bbcee3903d748"/>
    <n v="-1.3568814437906571E-2"/>
    <n v="1.2009447865714571"/>
    <n v="0.26925110870875901"/>
    <n v="3.3266907324064361"/>
    <n v="1.127251325673635"/>
    <x v="0"/>
    <n v="1"/>
    <x v="0"/>
  </r>
  <r>
    <s v="154e57539c952391a0cf3938ce8755f429cdbc4a"/>
    <s v="22f93d800c7bcb95609c841be0d5122a31fa5eb0"/>
    <s v="PREPAGADO"/>
    <s v="30c7c4d76d30bc37a7d13b4c95a2ac93f65f85d1"/>
    <n v="38"/>
    <s v="SANDERO"/>
    <n v="2018"/>
    <s v="NUEVO SANDERO"/>
    <m/>
    <s v="NUEVO"/>
    <n v="72"/>
    <d v="2017-08-16T00:00:00"/>
    <d v="2023-08-16T00:00:00"/>
    <d v="2018-01-29T00:00:00"/>
    <n v="36261500"/>
    <n v="11261500"/>
    <n v="25000000"/>
    <n v="268568"/>
    <s v="c3526f071683c463fb194b75b8f6200605fa54f5"/>
    <n v="4.7071613323719813E-2"/>
    <n v="-1.6300275038127829"/>
    <n v="0.48612183982770601"/>
    <n v="-0.58785216963583109"/>
    <n v="-1.0384892414183671"/>
    <x v="1"/>
    <n v="0.31056354535802433"/>
    <x v="1"/>
  </r>
  <r>
    <s v="781bee50d3efb1f935873d468bc2fc9f2cf6f6d5"/>
    <s v="c98ef4e5c35479215d9ef804d5b74db7e289ff2c"/>
    <s v="PREPAGADO"/>
    <s v="0a5a29cb376504a5f3b05d3aae1c99ab8adf317f"/>
    <n v="7"/>
    <s v="SANDERO"/>
    <n v="2019"/>
    <s v="NUEVO SANDERO"/>
    <m/>
    <s v="NUEVO"/>
    <n v="84"/>
    <d v="2018-08-31T00:00:00"/>
    <d v="2025-08-31T00:00:00"/>
    <d v="2020-03-25T00:00:00"/>
    <n v="34030000"/>
    <n v="5500000"/>
    <n v="28530000"/>
    <n v="95711"/>
    <s v="2cd1984091944d70e74ea43ee5d47bad1b59be40"/>
    <n v="0.92029377309113969"/>
    <n v="-2.2416126718154068"/>
    <n v="-1.3450900029276081"/>
    <n v="-0.2199810331234569"/>
    <n v="0.27642467431606299"/>
    <x v="0"/>
    <n v="0.2"/>
    <x v="3"/>
  </r>
  <r>
    <s v="5015432a3e7622b14f4a20b0a2fc7e56ac2b61ab"/>
    <s v="3906f7813ab07ccb3dca7bbceed1685f44cb56db"/>
    <s v="PREPAGADO"/>
    <s v="5cec3603c7a14573a0da94232ef8fee94127cb96"/>
    <n v="220"/>
    <s v="SANDERO"/>
    <n v="2019"/>
    <s v="NUEVO SANDERO"/>
    <m/>
    <s v="NUEVO"/>
    <n v="84"/>
    <d v="2018-10-12T00:00:00"/>
    <d v="2025-12-10T00:00:00"/>
    <d v="2019-12-18T00:00:00"/>
    <n v="35990000"/>
    <n v="17995000"/>
    <n v="17995000"/>
    <n v="398694"/>
    <s v="d5e3c217d8ea2998bad4e657513b99b45ba38544"/>
    <n v="0.38665800878882761"/>
    <n v="-0.85216124758390532"/>
    <n v="0.32803285986234038"/>
    <n v="-0.56347085386491547"/>
    <n v="-0.34235834485308059"/>
    <x v="0"/>
    <n v="0.5"/>
    <x v="4"/>
  </r>
  <r>
    <s v="2269b8978878da7785842bf47a81abbb3ace32ab"/>
    <s v="934883bb8b2e1c723f8c59b3e20ea915475e58b9"/>
    <s v="PREPAGADO"/>
    <s v="1502741b01e37197f6d539d6980b33f95cc20df4"/>
    <n v="38"/>
    <s v="USADOS"/>
    <n v="2013"/>
    <s v="USADOS MM"/>
    <m/>
    <s v="USADO"/>
    <n v="72"/>
    <d v="2017-12-12T00:00:00"/>
    <d v="2023-12-12T00:00:00"/>
    <d v="2017-12-19T00:00:00"/>
    <n v="25000000"/>
    <n v="5000000"/>
    <n v="20000000"/>
    <n v="120545"/>
    <s v="4945c5884e21e46d99e0d56ad1a4fbcffe8da479"/>
    <n v="0.55645120652138136"/>
    <n v="-2.0840248680771229"/>
    <n v="0.6442108197930716"/>
    <n v="-0.74259763499431186"/>
    <n v="-3.2966835268508812E-2"/>
    <x v="1"/>
    <n v="0.2"/>
    <x v="3"/>
  </r>
  <r>
    <s v="88f98e138bad91914d454449bdc322034e820994"/>
    <s v="18e45e9df87bda912aa1c1b32db4b8a1e15ee0aa"/>
    <s v="PREPAGADO"/>
    <s v="6bf12817a6164c0e4ceb7a01868ef46da7884be8"/>
    <n v="236"/>
    <s v="DUSTER"/>
    <n v="2018"/>
    <s v="DUSTER"/>
    <m/>
    <s v="NUEVO"/>
    <n v="84"/>
    <d v="2018-08-03T00:00:00"/>
    <d v="2025-03-08T00:00:00"/>
    <d v="2019-11-25T00:00:00"/>
    <n v="58496200"/>
    <n v="58329635"/>
    <n v="166565"/>
    <n v="1175822"/>
    <s v="f9135bc6e62f40c8eddb937bb59cee2ddf02357c"/>
    <n v="0.62921971983533309"/>
    <n v="1.1892525533467659"/>
    <n v="-0.68361425104550544"/>
    <n v="-0.25554584492482502"/>
    <n v="-1.11583711881451"/>
    <x v="0"/>
    <n v="0.99715255008017611"/>
    <x v="0"/>
  </r>
  <r>
    <s v="e3c2e9ba9b0ebf3bf33d4e80a084fa8fd9f3ca11"/>
    <s v="5b5dd08afbc98fe961b951dd973b580b66dd8701"/>
    <s v="PREPAGADO"/>
    <s v="7e0444902279ad565232444edcf9ba6203b30467"/>
    <n v="236"/>
    <s v="DUSTER"/>
    <n v="2021"/>
    <s v="DUSTER Servicio PÃºblico"/>
    <s v="2e892f86d188d01ec5691b7918003dc271108083"/>
    <s v="NUEVO"/>
    <n v="72"/>
    <d v="2020-06-30T00:00:00"/>
    <d v="2026-06-30T00:00:00"/>
    <d v="2021-09-13T00:00:00"/>
    <n v="60521807"/>
    <n v="60521807"/>
    <n v="0"/>
    <n v="1441743"/>
    <s v="373e0d63cac8bf96eefec2abf3828a28fc0aa41d"/>
    <n v="-0.40166755211231542"/>
    <n v="1.2009447865714571"/>
    <n v="0.4070773498450232"/>
    <n v="-0.47745933101856958"/>
    <n v="-0.65174985443765243"/>
    <x v="1"/>
    <n v="1"/>
    <x v="0"/>
  </r>
  <r>
    <s v="485ea515fa6f7e3277f7637e6bbb71780499ba1b"/>
    <s v="d673ebe925afb2c2a40f3335ebd2e448774766ee"/>
    <s v="PREPAGADO"/>
    <s v="51874c46b054dace4da3cb164ab053c124732557"/>
    <n v="38"/>
    <s v="OROCH"/>
    <n v="2021"/>
    <s v="OROCH"/>
    <s v="aa53c8567ff812605778a953828db0859dac88bf"/>
    <s v="NUEVO"/>
    <n v="72"/>
    <d v="2020-04-12T00:00:00"/>
    <d v="2026-12-04T00:00:00"/>
    <d v="2021-11-29T00:00:00"/>
    <n v="75650000"/>
    <n v="37825000"/>
    <n v="37825000"/>
    <n v="1003616"/>
    <s v="e930ed8a49045100853f6396856eaf443e98b2ef"/>
    <n v="-1.4407288855812889E-3"/>
    <n v="-0.85216124758390532"/>
    <n v="0.80229979975843724"/>
    <n v="0.67146126037428722"/>
    <n v="0.43112042910834891"/>
    <x v="1"/>
    <n v="0.5"/>
    <x v="4"/>
  </r>
  <r>
    <s v="09a1468fbc6fbb3ccd2a25149a5aa31ad0574f2b"/>
    <s v="b3f8cfe886bec2cf485457107101363b01cac717"/>
    <s v="PREPAGADO"/>
    <s v="4db898134df57de25ee14fc3156c0fe345e0de51"/>
    <n v="220"/>
    <s v="LOGAN"/>
    <n v="2019"/>
    <s v="NUEVO LOGAN"/>
    <m/>
    <s v="NUEVO"/>
    <n v="48"/>
    <d v="2018-07-12T00:00:00"/>
    <d v="2022-12-07T00:00:00"/>
    <d v="2021-02-01T00:00:00"/>
    <n v="42510000"/>
    <n v="20000000"/>
    <n v="22510000"/>
    <n v="592704"/>
    <s v="d5e3c217d8ea2998bad4e657513b99b45ba38544"/>
    <n v="0.75050057535858583"/>
    <n v="-0.97338675089441951"/>
    <n v="-0.1067118350424142"/>
    <n v="-0.76333796689658051"/>
    <n v="1.3592949578620639"/>
    <x v="5"/>
    <n v="0.47047753469771819"/>
    <x v="4"/>
  </r>
  <r>
    <s v="0e021a255804100598e34d42c9ab02a6713468d3"/>
    <s v="f499b9830b00c140d887b8395b642045aee2dcf2"/>
    <s v="PREPAGADO"/>
    <s v="a375b5eac113847c38d3cb785c3aaad6fe7a6159"/>
    <n v="46"/>
    <s v="LOGAN"/>
    <n v="2019"/>
    <s v="NUEVO LOGAN"/>
    <m/>
    <s v="NUEVO"/>
    <n v="84"/>
    <d v="2018-12-17T00:00:00"/>
    <d v="2025-12-17T00:00:00"/>
    <d v="2020-02-10T00:00:00"/>
    <n v="43521500"/>
    <n v="21760750"/>
    <n v="21760750"/>
    <n v="480913"/>
    <s v="4e5d7b0d98a26995f24bcabfb130c7187152651f"/>
    <n v="0.88390951643416382"/>
    <n v="-0.85216124758390532"/>
    <n v="0.4070773498450232"/>
    <n v="-0.98448840632541912"/>
    <n v="-0.49705409964536651"/>
    <x v="0"/>
    <n v="0.5"/>
    <x v="4"/>
  </r>
  <r>
    <s v="db3a540d432a30441bdc797e01d339ffaf3e6cd7"/>
    <s v="db95a8a7487517ca68a9565433d754b9e24abc15"/>
    <s v="PREPAGADO"/>
    <s v="51b223e24d57bc8c01c5001f8833c44559fa1fc7"/>
    <n v="236"/>
    <s v="SANDERO"/>
    <n v="2018"/>
    <s v="NUEVO SANDERO"/>
    <m/>
    <s v="NUEVO"/>
    <n v="36"/>
    <d v="2017-06-09T00:00:00"/>
    <d v="2020-09-06T00:00:00"/>
    <d v="2017-10-09T00:00:00"/>
    <n v="37406600"/>
    <n v="6000000"/>
    <n v="31406600"/>
    <n v="214892"/>
    <s v="b522c57b2ad5bc12ca374e891604193e50995d23"/>
    <n v="1.114343141928344"/>
    <n v="-2.2466329121396691"/>
    <n v="0.52564408481904745"/>
    <n v="-0.35344317208476422"/>
    <n v="1.0499034482774929"/>
    <x v="4"/>
    <n v="0.2"/>
    <x v="3"/>
  </r>
  <r>
    <s v="fb610da8a749efb207b811e4c20b3951cfe097f8"/>
    <s v="fc570f03f7df5b47c5aa9f2a6ef2102d08e8729c"/>
    <s v="PREPAGADO"/>
    <s v="c2a55eea65aa410121afc1d8b603c64cb23e01ed"/>
    <n v="38"/>
    <s v="SANDERO"/>
    <n v="2017"/>
    <s v="NUEVO SANDERO"/>
    <m/>
    <s v="NUEVO"/>
    <n v="84"/>
    <d v="2017-03-21T00:00:00"/>
    <d v="2024-03-21T00:00:00"/>
    <d v="2019-08-16T00:00:00"/>
    <n v="54850000"/>
    <n v="40000000"/>
    <n v="14850000"/>
    <n v="856159"/>
    <s v="0b7ebeb583ea0b20d3cc4dacc8c62bd7673bb672"/>
    <n v="-0.99594374417625386"/>
    <n v="8.9235593965909465E-2"/>
    <n v="0.1341734816226616"/>
    <n v="0.2362525003229228"/>
    <n v="-0.49705409964536651"/>
    <x v="0"/>
    <n v="0.72926162260711025"/>
    <x v="2"/>
  </r>
  <r>
    <s v="a08850c2464d1b6766317d73c1bac0459bef5e52"/>
    <s v="c65be603a0ff34f63169b89c6f2e1c041a10d779"/>
    <s v="PREPAGADO"/>
    <s v="a93bc3fa6d9125b98623940e5fa31ae97aacbac3"/>
    <n v="60"/>
    <s v="SANDERO"/>
    <n v="2019"/>
    <s v="NUEVO SANDERO"/>
    <m/>
    <s v="NUEVO"/>
    <n v="24"/>
    <d v="2018-10-09T00:00:00"/>
    <d v="2020-09-10T00:00:00"/>
    <d v="2020-07-16T00:00:00"/>
    <n v="36000000"/>
    <n v="6200000"/>
    <n v="29800000"/>
    <n v="275495"/>
    <s v="d7ba29214e26fca7c43eb9f199a80e049e060e7b"/>
    <n v="0.48368269320742968"/>
    <n v="-2.1980863144190872"/>
    <n v="-4.4146365390986242"/>
    <n v="-0.40564565383759449"/>
    <n v="-0.4197062222492236"/>
    <x v="2"/>
    <n v="0.2"/>
    <x v="3"/>
  </r>
  <r>
    <s v="6e9a676823d06121a7442914eabfce0778d5f8b1"/>
    <s v="337671858d537df9b64fb62f935f14ffda84a99f"/>
    <s v="PREPAGADO"/>
    <s v="2e605260aed96e02f34e2a400c1781f6062fbe8f"/>
    <n v="15"/>
    <s v="LOGAN"/>
    <n v="2019"/>
    <s v="NUEVO LOGAN"/>
    <s v="2e892f86d188d01ec5691b7918003dc271108083"/>
    <s v="NUEVO"/>
    <n v="84"/>
    <d v="2019-01-23T00:00:00"/>
    <d v="2026-01-23T00:00:00"/>
    <d v="2019-10-30T00:00:00"/>
    <n v="38890000"/>
    <n v="34990000"/>
    <n v="3900000"/>
    <n v="728012"/>
    <s v="49e3e3431e014d9c5502f38bae86dc4337782419"/>
    <n v="-0.43805180876929117"/>
    <n v="0.78916214151072595"/>
    <n v="-0.22663339257474191"/>
    <n v="-0.73675513371447654"/>
    <n v="-1.270532873606796"/>
    <x v="0"/>
    <n v="0.89971715093854465"/>
    <x v="0"/>
  </r>
  <r>
    <s v="06152a5b42af59fcce03bd25740dec688f97db2c"/>
    <s v="b12d11367a0bf157cb199e315ec8078a4f8fa346"/>
    <s v="PREPAGADO"/>
    <s v="bb3c54dae8892f509087bc145c8e669875f59702"/>
    <n v="59"/>
    <s v="CAPTUR"/>
    <n v="2019"/>
    <s v="CAPTUR"/>
    <m/>
    <s v="NUEVO"/>
    <n v="36"/>
    <d v="2018-08-30T00:00:00"/>
    <d v="2021-08-30T00:00:00"/>
    <d v="2019-11-08T00:00:00"/>
    <n v="67700000"/>
    <n v="41700000"/>
    <n v="26000000"/>
    <n v="1403304"/>
    <s v="bada637fdb1235e4ce7fea4d4cee73127b35ed35"/>
    <n v="-0.2318743543797615"/>
    <n v="-0.37603473744743288"/>
    <n v="-0.95648476249309433"/>
    <n v="-0.51673482647093816"/>
    <n v="1.2045992030697781"/>
    <x v="4"/>
    <n v="0.61595273264401773"/>
    <x v="2"/>
  </r>
  <r>
    <s v="e66560480105314b0b5c08a3f6a1961cf15da943"/>
    <s v="db36cd879d267de431a01c98c80f8347c6510201"/>
    <s v="PREPAGADO"/>
    <s v="30c7c4d76d30bc37a7d13b4c95a2ac93f65f85d1"/>
    <n v="60"/>
    <s v="OROCH"/>
    <n v="2017"/>
    <s v="OROCH"/>
    <m/>
    <s v="NUEVO"/>
    <n v="60"/>
    <d v="2017-08-23T00:00:00"/>
    <d v="2022-08-23T00:00:00"/>
    <d v="2017-11-29T00:00:00"/>
    <n v="58490000"/>
    <n v="45990000"/>
    <n v="12500000"/>
    <n v="1218505"/>
    <s v="664ad2f8f54345cf80b6e07e8a5435f45799f1c3"/>
    <n v="1.6358508206783311"/>
    <n v="0.32339903765909478"/>
    <n v="0.48612183982770601"/>
    <n v="2.5583339397962179"/>
    <n v="1.2045992030697781"/>
    <x v="3"/>
    <n v="0.78628825440246197"/>
    <x v="2"/>
  </r>
  <r>
    <s v="8af49e823ad79f8130f8ac80b55e38cb79f1cdf2"/>
    <s v="a06188cd9d4a66b4409c913fd11d46d71f5d4026"/>
    <s v="PREPAGADO"/>
    <s v="51b223e24d57bc8c01c5001f8833c44559fa1fc7"/>
    <n v="38"/>
    <s v="OROCH"/>
    <n v="2018"/>
    <s v="OROCH"/>
    <m/>
    <s v="NUEVO"/>
    <n v="84"/>
    <d v="2017-04-10T00:00:00"/>
    <d v="2024-10-04T00:00:00"/>
    <d v="2019-12-16T00:00:00"/>
    <n v="64915200"/>
    <n v="54915200"/>
    <n v="10000000"/>
    <n v="1205793"/>
    <s v="18e224569796e42fffce1d686835b9656bf0b87b"/>
    <n v="0.78688483201556159"/>
    <n v="0.56839461830412863"/>
    <n v="1.395133474628558"/>
    <n v="0.18433611958146659"/>
    <n v="4.4381042127634142E-2"/>
    <x v="0"/>
    <n v="0.84595287390318441"/>
    <x v="0"/>
  </r>
  <r>
    <s v="6a1c657ba97fc3bc159085077c66848bde332775"/>
    <s v="3c1539ddb7c23e565fec1667176c4d92f3070fe8"/>
    <s v="PREPAGADO"/>
    <s v="8d3a24744093455287e93feda3eb9991acdae36e"/>
    <n v="220"/>
    <s v="CAPTUR"/>
    <n v="2019"/>
    <s v="CAPTUR"/>
    <m/>
    <s v="NUEVO"/>
    <n v="84"/>
    <d v="2018-12-20T00:00:00"/>
    <d v="2025-12-20T00:00:00"/>
    <d v="2019-06-04T00:00:00"/>
    <n v="71990000"/>
    <n v="50000000"/>
    <n v="21990000"/>
    <n v="1018976"/>
    <s v="dd07aea238500a985842dd94b01bec3944806b00"/>
    <n v="0.55645120652138136"/>
    <n v="-5.3335021487340879E-2"/>
    <n v="0.48612183982770601"/>
    <n v="2.0077746951799189"/>
    <n v="-0.65174985443765243"/>
    <x v="0"/>
    <n v="0.69454090845950822"/>
    <x v="2"/>
  </r>
  <r>
    <s v="69c97364520ed0170e7fba932ed37620fc2d0e0c"/>
    <s v="a7caf8ee55cb1c05cb048557e1977315504f5725"/>
    <s v="PREPAGADO"/>
    <s v="2f1f55f7d5e4638dee5a1a64ea8954c3ffe4902c"/>
    <n v="38"/>
    <s v="DUSTER"/>
    <n v="2018"/>
    <s v="DUSTER"/>
    <m/>
    <s v="NUEVO"/>
    <n v="48"/>
    <d v="2017-12-20T00:00:00"/>
    <d v="2021-12-20T00:00:00"/>
    <d v="2020-08-11T00:00:00"/>
    <n v="62890000"/>
    <n v="33390000"/>
    <n v="29500000"/>
    <n v="971735"/>
    <s v="afef47cbdd72b753a5414bbb0d395f4e14f48c9f"/>
    <n v="0.96880611530044081"/>
    <n v="-0.72516836361404757"/>
    <n v="0.60468857480173022"/>
    <n v="-0.56966119024906636"/>
    <n v="2.4421652414080661"/>
    <x v="5"/>
    <n v="0.53092701542375575"/>
    <x v="4"/>
  </r>
  <r>
    <s v="f7cdd0e1fca1b5d375dff12e5199f10871c4a3d1"/>
    <s v="d53079512410d77b47673c35c85b4e937bde3c01"/>
    <s v="PREPAGADO"/>
    <s v="5cec3603c7a14573a0da94232ef8fee94127cb96"/>
    <n v="38"/>
    <s v="CAPTUR"/>
    <n v="2019"/>
    <s v="CAPTUR"/>
    <m/>
    <s v="NUEVO"/>
    <n v="84"/>
    <d v="2018-11-30T00:00:00"/>
    <d v="2025-11-30T00:00:00"/>
    <d v="2019-12-12T00:00:00"/>
    <n v="70435350"/>
    <n v="35217675"/>
    <n v="35217675"/>
    <n v="780277"/>
    <s v="b8301acfe4fdafeee70d932d10ac6a382433932b"/>
    <n v="1.550954221812054"/>
    <n v="-0.85216124758390532"/>
    <n v="0.32803285986234038"/>
    <n v="-0.12727268880785941"/>
    <n v="0.97255557088134947"/>
    <x v="0"/>
    <n v="0.5"/>
    <x v="4"/>
  </r>
  <r>
    <s v="7e68891fe69a2e9e0b6387d7bb00d7a014eb1b56"/>
    <s v="a541ec6955baafcb010c9d7ff568e369ef5f8905"/>
    <s v="PREPAGADO"/>
    <s v="93758adf11c46efe844e91612cf2940e4197d07c"/>
    <n v="50"/>
    <s v="DUSTER"/>
    <n v="2020"/>
    <s v="DUSTER"/>
    <s v="2e892f86d188d01ec5691b7918003dc271108083"/>
    <s v="NUEVO"/>
    <n v="72"/>
    <d v="2019-08-08T00:00:00"/>
    <d v="2025-08-08T00:00:00"/>
    <d v="2020-07-29T00:00:00"/>
    <n v="50319000"/>
    <n v="30319000"/>
    <n v="20000000"/>
    <n v="676526"/>
    <s v="f5faa20ec38eb79836445ff6da0fea6c765c883c"/>
    <n v="0.73837248980626058"/>
    <n v="-0.43112742007443211"/>
    <n v="-0.46532206286319938"/>
    <n v="-0.56824893989709802"/>
    <n v="-0.34235834485308059"/>
    <x v="1"/>
    <n v="0.60253582145909101"/>
    <x v="2"/>
  </r>
  <r>
    <s v="c5b509b562f457278cb4bf0ce489c0b83918fd28"/>
    <s v="4befcf0853d68f346854fcf2cdc8306e5a7dc51a"/>
    <s v="PREPAGADO"/>
    <s v="322fdbee931e565cdd57911e81172d5f59b26a64"/>
    <n v="291"/>
    <s v="DUSTER"/>
    <n v="2019"/>
    <s v="DUSTER"/>
    <m/>
    <s v="NUEVO"/>
    <n v="72"/>
    <d v="2019-04-01T00:00:00"/>
    <d v="2025-01-04T00:00:00"/>
    <d v="2020-05-21T00:00:00"/>
    <n v="63990000"/>
    <n v="39990000"/>
    <n v="24000000"/>
    <n v="844345"/>
    <s v="670b08e32eee86d990ae57c71a84998f0642009b"/>
    <n v="1.4660576229457769"/>
    <n v="-0.33912537500781142"/>
    <n v="-0.20194372756191631"/>
    <n v="-0.41092989305115241"/>
    <n v="1.0499034482774929"/>
    <x v="1"/>
    <n v="0.62494139709329588"/>
    <x v="2"/>
  </r>
  <r>
    <s v="d7630ace3da9d470585d9ebd826af9b3541e0a6b"/>
    <s v="076d0299f11c38ca64e992e7e249686b13cce8c6"/>
    <s v="PREPAGADO"/>
    <s v="306d0c4359793b998ee724d771a66f0fed3a6148"/>
    <n v="38"/>
    <s v="DUSTER"/>
    <n v="2019"/>
    <s v="DUSTER"/>
    <m/>
    <s v="NUEVO"/>
    <n v="84"/>
    <d v="2018-11-16T00:00:00"/>
    <d v="2025-11-16T00:00:00"/>
    <d v="2019-12-27T00:00:00"/>
    <n v="49990000"/>
    <n v="24995000"/>
    <n v="24995000"/>
    <n v="599009"/>
    <s v="e930ed8a49045100853f6396856eaf443e98b2ef"/>
    <n v="1.720747419544608"/>
    <n v="-0.85216124758390532"/>
    <n v="0.32803285986234038"/>
    <n v="-0.30433569257214671"/>
    <n v="0.89520769348520657"/>
    <x v="0"/>
    <n v="0.5"/>
    <x v="4"/>
  </r>
  <r>
    <s v="b2923d10c9a3c1c86e395dcb6d8fc79c34ae663a"/>
    <s v="9688605f200ac4613c95f8d33e4d000e9dd4d853"/>
    <s v="PREPAGADO"/>
    <s v="6effd9726a01d97fb90ac9a7f16ca5cd0d2646e1"/>
    <n v="49"/>
    <s v="STEPWAY"/>
    <n v="2018"/>
    <s v="NUEVO STEPWAY"/>
    <m/>
    <s v="NUEVO"/>
    <n v="84"/>
    <d v="2017-05-31T00:00:00"/>
    <d v="2024-05-31T00:00:00"/>
    <d v="2017-08-31T00:00:00"/>
    <n v="40707500"/>
    <n v="36636750"/>
    <n v="4070750"/>
    <n v="747543"/>
    <s v="f00f1606f9686df6c4f674ed3907718435a75514"/>
    <n v="1.114343141928344"/>
    <n v="0.79032357974038436"/>
    <n v="0.50062512046095342"/>
    <n v="-0.28904024128657407"/>
    <n v="1.436642835258207"/>
    <x v="0"/>
    <n v="0.9"/>
    <x v="0"/>
  </r>
  <r>
    <s v="d9c97739eb937b42591281e49206b428eb229efd"/>
    <s v="45f045cead5acd1f3186cb250bb3fb1c2de17042"/>
    <s v="PREPAGADO"/>
    <s v="58e120a0b4477f4f7159784bdc6334e41170ba8a"/>
    <n v="46"/>
    <s v="DUSTER"/>
    <n v="2019"/>
    <s v="DUSTER Servicio PÃºblico"/>
    <m/>
    <s v="NUEVO"/>
    <n v="60"/>
    <d v="2018-12-18T00:00:00"/>
    <d v="2023-12-18T00:00:00"/>
    <d v="2019-06-05T00:00:00"/>
    <n v="50284000"/>
    <n v="35284000"/>
    <n v="15000000"/>
    <n v="859759"/>
    <s v="b0dba703f37b44650008cc7ee9293429cffbd118"/>
    <n v="1.6843631628876321"/>
    <n v="-2.3961366969647149E-2"/>
    <n v="-0.88680068149191582"/>
    <n v="-0.82210550433964225"/>
    <n v="0.50846830650449182"/>
    <x v="3"/>
    <n v="0.70169437594463446"/>
    <x v="2"/>
  </r>
  <r>
    <s v="393e2349b3a52e3c275cd6ea44f92dee04a90bf8"/>
    <s v="a3d31cc6035c2613a94003198934fe80b732c10a"/>
    <s v="PREPAGADO"/>
    <s v="40caf97a616318873ba6061017861521a8432813"/>
    <n v="77"/>
    <s v="LOGAN"/>
    <n v="2017"/>
    <s v="NUEVO LOGAN"/>
    <m/>
    <s v="NUEVO"/>
    <n v="48"/>
    <d v="2017-03-14T00:00:00"/>
    <d v="2021-03-14T00:00:00"/>
    <d v="2017-05-04T00:00:00"/>
    <n v="39290000"/>
    <n v="30000000"/>
    <n v="9290000"/>
    <n v="892650"/>
    <s v="e749afdb0d86b12b525db3e562c129d1ee93ba33"/>
    <n v="0.87178143088183857"/>
    <n v="0.23004353651783921"/>
    <n v="-2.7667345059731379E-2"/>
    <n v="-0.39688472309950812"/>
    <n v="-0.18766259006079469"/>
    <x v="5"/>
    <n v="0.76355306693815217"/>
    <x v="2"/>
  </r>
  <r>
    <s v="7d276f3d0ff377ecb0b462150683d6a975eb3cb7"/>
    <s v="a2f255441991f499c533253dfaa2e35e83a67d8f"/>
    <s v="PREPAGADO"/>
    <s v="a65c60e59165d9af643419b26154ffd93f642835"/>
    <n v="236"/>
    <s v="STEPWAY"/>
    <n v="2019"/>
    <s v="NUEVO STEPWAY"/>
    <m/>
    <s v="NUEVO"/>
    <n v="36"/>
    <d v="2018-05-07T00:00:00"/>
    <d v="2021-07-05T00:00:00"/>
    <d v="2018-12-12T00:00:00"/>
    <n v="43550000"/>
    <n v="20000000"/>
    <n v="23550000"/>
    <n v="708006"/>
    <s v="b522c57b2ad5bc12ca374e891604193e50995d23"/>
    <n v="0.65347589093998359"/>
    <n v="-1.019521211332505"/>
    <n v="-0.8658507693891504"/>
    <n v="-0.19945411531667959"/>
    <n v="-1.270532873606796"/>
    <x v="4"/>
    <n v="0.45924225028702642"/>
    <x v="4"/>
  </r>
  <r>
    <s v="db8c9c84db4a7d2269cbe824d0fb6d553bfcee94"/>
    <s v="68dbc0d714df0a0f3b2fe3227d4536cd488fc463"/>
    <s v="PREPAGADO"/>
    <s v="57c290d469ca74f029dc7c059266c8d55a054a4b"/>
    <n v="61"/>
    <s v="DUSTER"/>
    <n v="2017"/>
    <s v="DUSTER"/>
    <m/>
    <s v="NUEVO"/>
    <n v="60"/>
    <d v="2016-11-15T00:00:00"/>
    <d v="2021-11-15T00:00:00"/>
    <d v="2021-01-15T00:00:00"/>
    <n v="65550000"/>
    <n v="55550000"/>
    <n v="10000000"/>
    <n v="914881"/>
    <s v="2950d902c8b30585038c8f445df8ff3e2d2365ee"/>
    <n v="0.75050057535858583"/>
    <n v="0.57452036730208633"/>
    <n v="4.594006967949224E-2"/>
    <n v="1.2189832539986101"/>
    <n v="0.27642467431606299"/>
    <x v="3"/>
    <n v="0.84744469870327999"/>
    <x v="0"/>
  </r>
  <r>
    <s v="e9259f1e96a6909d89800066a757968f5eff6a08"/>
    <s v="7712ac99303748a307cd296db00f9e16862cb555"/>
    <s v="PREPAGADO"/>
    <s v="236d00d4f1760cf071da84eec797206f3746a858"/>
    <n v="38"/>
    <s v="KWID"/>
    <n v="2020"/>
    <s v="KWID"/>
    <s v="2e892f86d188d01ec5691b7918003dc271108083"/>
    <s v="NUEVO"/>
    <n v="48"/>
    <d v="2019-12-23T00:00:00"/>
    <d v="2023-12-23T00:00:00"/>
    <d v="2021-08-06T00:00:00"/>
    <n v="33990000"/>
    <n v="13990000"/>
    <n v="20000000"/>
    <n v="388707"/>
    <s v="edec8b42d27301898d842b4436baadffcaeed7a6"/>
    <n v="0.31388949547487588"/>
    <n v="-1.2151847034613319"/>
    <n v="-1.3593527907000831"/>
    <n v="0.33346710151952502"/>
    <n v="-0.1103147126646518"/>
    <x v="5"/>
    <n v="0.41159164460135333"/>
    <x v="4"/>
  </r>
  <r>
    <s v="8b55f6dd6bbb24334a7d053c6b3071584d6b235d"/>
    <s v="15ee687d7822a7c81ecff8cca14eaef97d70fe27"/>
    <s v="PREPAGADO"/>
    <s v="bb9549bdac791df8e2b53241129ff66f1480af92"/>
    <n v="61"/>
    <s v="CAPTUR"/>
    <n v="2020"/>
    <s v="CAPTUR"/>
    <s v="2e892f86d188d01ec5691b7918003dc271108083"/>
    <s v="NUEVO"/>
    <n v="72"/>
    <d v="2020-01-29T00:00:00"/>
    <d v="2026-01-29T00:00:00"/>
    <d v="2021-09-13T00:00:00"/>
    <n v="76180000"/>
    <n v="38090000"/>
    <n v="38090000"/>
    <n v="817301"/>
    <s v="f268b19e1bfbcb40253adf266d11628fda515d56"/>
    <n v="0.32601758102720108"/>
    <n v="-0.85216124758390532"/>
    <n v="1.185489993161002E-2"/>
    <n v="0.32400120726849357"/>
    <n v="0.43112042910834891"/>
    <x v="1"/>
    <n v="0.5"/>
    <x v="4"/>
  </r>
  <r>
    <s v="19493ad83ae377877332084bfd6370ff71b20181"/>
    <s v="20219e93908c13b596e4cc7dd3210abd1fd23ea7"/>
    <s v="PREPAGADO"/>
    <s v="5ece62f2f337221fb8841d14a9b6da3d71831b29"/>
    <n v="60"/>
    <s v="USADOS"/>
    <n v="2013"/>
    <s v="USADOS MM"/>
    <m/>
    <s v="USADO"/>
    <n v="60"/>
    <d v="2020-07-17T00:00:00"/>
    <d v="2025-07-17T00:00:00"/>
    <d v="2021-04-06T00:00:00"/>
    <n v="35500000"/>
    <n v="32000000"/>
    <n v="3500000"/>
    <n v="944259"/>
    <s v="020c0af0c6b1f49dd2abd22ccee1f537b59bc1bc"/>
    <n v="-1.3476582251936871"/>
    <n v="0.79610697701969524"/>
    <n v="1.632266944576606"/>
    <n v="-0.72621154806677257"/>
    <n v="0.35377255171220601"/>
    <x v="3"/>
    <n v="0.90140845070422537"/>
    <x v="0"/>
  </r>
  <r>
    <s v="b35cb8e87f404ad0e1ccfa771b23de4729562310"/>
    <s v="d34984d8ad863633fd00e288796a87cc8b0d5fc4"/>
    <s v="PREPAGADO"/>
    <s v="bdfc2c4e5213ca32db6b95c9f855416362d14198"/>
    <n v="84"/>
    <s v="SANDERO"/>
    <n v="2019"/>
    <s v="NUEVO SANDERO"/>
    <m/>
    <s v="NUEVO"/>
    <n v="84"/>
    <d v="2018-10-08T00:00:00"/>
    <d v="2025-08-10T00:00:00"/>
    <d v="2021-02-17T00:00:00"/>
    <n v="34030000"/>
    <n v="30565889"/>
    <n v="3464111"/>
    <n v="604614"/>
    <s v="0b9e5ef7ecdb21c3df2e91f8c180559e4790ebd3"/>
    <n v="0.79901291756788695"/>
    <n v="0.78294965303728303"/>
    <n v="-0.91336243620549151"/>
    <n v="0.65172560104908284"/>
    <n v="1.2045992030697781"/>
    <x v="0"/>
    <n v="0.89820420217455188"/>
    <x v="0"/>
  </r>
  <r>
    <s v="d9498998608a54ebaa9225f00a3c9a995fc0ba50"/>
    <s v="27585c79368a3a1716f483ca451cd8383e1d95e2"/>
    <s v="PREPAGADO"/>
    <s v="3a9c85964211c4ff203388bf5d92c22cf10e64ca"/>
    <n v="46"/>
    <s v="LOGAN"/>
    <n v="2018"/>
    <s v="NUEVO LOGAN"/>
    <m/>
    <s v="NUEVO"/>
    <n v="84"/>
    <d v="2017-06-16T00:00:00"/>
    <d v="2024-06-16T00:00:00"/>
    <d v="2017-12-11T00:00:00"/>
    <n v="37850000"/>
    <n v="34065000"/>
    <n v="3785000"/>
    <n v="697791"/>
    <s v="dc07912f5d15c97d02d6d510bd9579fe85bc5dde"/>
    <n v="-0.98381565862392861"/>
    <n v="0.79032357974038436"/>
    <n v="0.54755169996244313"/>
    <n v="-0.55086050371857298"/>
    <n v="-0.96114136402222416"/>
    <x v="0"/>
    <n v="0.9"/>
    <x v="0"/>
  </r>
  <r>
    <s v="8d4bac4cbe404c1036d430c17c026d36cc1d1b63"/>
    <s v="de29e2c0bc5ae27215fa2531f565637efc4cb364"/>
    <s v="PREPAGADO"/>
    <s v="8e1d47a30cc0417d3cca54bd2f30d9b5caa2e6b1"/>
    <n v="38"/>
    <s v="DUSTER"/>
    <n v="2019"/>
    <s v="DUSTER"/>
    <m/>
    <s v="NUEVO"/>
    <n v="36"/>
    <d v="2018-03-08T00:00:00"/>
    <d v="2021-08-03T00:00:00"/>
    <d v="2020-05-06T00:00:00"/>
    <n v="56866000"/>
    <n v="43374363"/>
    <n v="13491637"/>
    <n v="1494209"/>
    <s v="d1a8b93c71ab09ed858e70067adbb9bb41577875"/>
    <n v="0.82326908867253745"/>
    <n v="0.22673308413647811"/>
    <n v="-1.637014346774502"/>
    <n v="2.7788228951001508"/>
    <n v="-0.18766259006079469"/>
    <x v="4"/>
    <n v="0.76274686104174727"/>
    <x v="2"/>
  </r>
  <r>
    <s v="01910bff27c0c665fb176d2db4ba404aab740c31"/>
    <s v="d79ae4d20b523b0f4d1e4eb7bdfc4cf141aa7591"/>
    <s v="PREPAGADO"/>
    <s v="ac3e16fe7cfe84595a9046cff9baf8b8884e6c47"/>
    <n v="27"/>
    <s v="OROCH"/>
    <n v="2018"/>
    <s v="OROCH"/>
    <m/>
    <s v="NUEVO"/>
    <n v="84"/>
    <d v="2018-06-06T00:00:00"/>
    <d v="2025-06-06T00:00:00"/>
    <d v="2019-06-04T00:00:00"/>
    <n v="58990000"/>
    <n v="48990000"/>
    <n v="10000000"/>
    <n v="977205"/>
    <s v="24f9b8051616665ebb91a64a728a398e153b9b51"/>
    <n v="1.126471227480669"/>
    <n v="0.50485865870050817"/>
    <n v="0.23025328438620701"/>
    <n v="-0.61580875233774646"/>
    <n v="1.3592949578620639"/>
    <x v="0"/>
    <n v="0.83047974232920829"/>
    <x v="0"/>
  </r>
  <r>
    <s v="531d2afadcaa1b568b1d3f14cd1285a62f61e3aa"/>
    <s v="6a820f8fb1569eeef19e2b9ae45da95d2cd68ebd"/>
    <s v="PREPAGADO"/>
    <s v="6effd9726a01d97fb90ac9a7f16ca5cd0d2646e1"/>
    <n v="236"/>
    <s v="STEPWAY"/>
    <n v="2018"/>
    <s v="NUEVO STEPWAY"/>
    <m/>
    <s v="NUEVO"/>
    <n v="60"/>
    <d v="2017-07-06T00:00:00"/>
    <d v="2022-06-07T00:00:00"/>
    <d v="2021-01-22T00:00:00"/>
    <n v="46850000"/>
    <n v="26850000"/>
    <n v="20000000"/>
    <n v="653006"/>
    <s v="7d39182a25d433f671ee8eb5ca64063c45602e37"/>
    <n v="9.5583955533020917E-2"/>
    <n v="-0.55197391921753958"/>
    <n v="0.1341232883715231"/>
    <n v="2.9531575359848222E-2"/>
    <n v="0.81785981608906366"/>
    <x v="3"/>
    <n v="0.57310565635005339"/>
    <x v="4"/>
  </r>
  <r>
    <s v="474ab8ad20850758a63194b7ac85701de2fb8070"/>
    <s v="cb6bfb6440f99d0e50d350897c680e5aacfaf31a"/>
    <s v="PREPAGADO"/>
    <s v="b03c331a519e3fb6e210c57f6f7646420773acf4"/>
    <n v="60"/>
    <s v="DUSTER"/>
    <n v="2020"/>
    <s v="DUSTER"/>
    <s v="2e892f86d188d01ec5691b7918003dc271108083"/>
    <s v="NUEVO"/>
    <n v="84"/>
    <d v="2020-01-23T00:00:00"/>
    <d v="2027-01-23T00:00:00"/>
    <d v="2021-03-25T00:00:00"/>
    <n v="61880000"/>
    <n v="56880000"/>
    <n v="5000000"/>
    <n v="1258900"/>
    <s v="002cf26c2c656a51db8195e4bd8bbcee3903d748"/>
    <n v="-0.42592372321696592"/>
    <n v="0.86915648111648525"/>
    <n v="0.56516632981038883"/>
    <n v="0.11132393804773991"/>
    <n v="-0.72909773183379534"/>
    <x v="0"/>
    <n v="0.91919844861021327"/>
    <x v="0"/>
  </r>
  <r>
    <s v="585ba15e36057376f97a4e22d99a8d62277777f4"/>
    <s v="ccc5979c51c4e96cd1d9799a93be4acd9514a654"/>
    <s v="PREPAGADO"/>
    <s v="f3d649ee30f873af20ed680a9e1580214cdfe47c"/>
    <n v="59"/>
    <s v="LOGAN"/>
    <n v="2018"/>
    <s v="NUEVO LOGAN"/>
    <m/>
    <s v="NUEVO"/>
    <n v="84"/>
    <d v="2017-06-27T00:00:00"/>
    <d v="2024-06-08T00:00:00"/>
    <d v="2019-05-30T00:00:00"/>
    <n v="37350000"/>
    <n v="32350000"/>
    <n v="5000000"/>
    <n v="703042"/>
    <s v="836e35949d4d7e7bd1fb1201ecaf8e1cf35ef2e0"/>
    <n v="-0.2318743543797615"/>
    <n v="0.65125106926078413"/>
    <n v="0.32959695270787281"/>
    <n v="-0.71811342906849374"/>
    <n v="-1.0384892414183671"/>
    <x v="0"/>
    <n v="0.86613119143239625"/>
    <x v="0"/>
  </r>
  <r>
    <s v="4d57f7a45c8423ba88fb42df0e6746cb96a3eb4d"/>
    <s v="7b4d2fe7efe271e427c2af57560da402690dd060"/>
    <s v="PREPAGADO"/>
    <s v="f1660bce152bd13abf027b14ac8a826e5004e35a"/>
    <n v="291"/>
    <s v="DUSTER"/>
    <n v="2017"/>
    <s v="DUSTER"/>
    <m/>
    <s v="NUEVO"/>
    <n v="36"/>
    <d v="2016-02-11T00:00:00"/>
    <d v="2019-11-02T00:00:00"/>
    <d v="2019-04-12T00:00:00"/>
    <n v="56490000"/>
    <n v="16490000"/>
    <n v="40000000"/>
    <n v="477020"/>
    <s v="7c3432678acd67d2308be56e34c36d19376809f3"/>
    <n v="-0.4986922365309176"/>
    <n v="-1.7066226188530249"/>
    <n v="-4.4146365390986242"/>
    <n v="-0.55658252394605479"/>
    <n v="-0.49705409964536651"/>
    <x v="4"/>
    <n v="0.29191007257921758"/>
    <x v="1"/>
  </r>
  <r>
    <s v="31bac2b3e873e63cf6dd36400452983f9c6e42b4"/>
    <s v="01d3e4494ae84585336cae25e19bb5d8bc19075e"/>
    <s v="PREPAGADO"/>
    <s v="436c54f5b94298880918c6dd867e76b0c1e55269"/>
    <n v="220"/>
    <s v="LOGAN"/>
    <n v="2017"/>
    <s v="NUEVO LOGAN"/>
    <m/>
    <s v="NUEVO"/>
    <n v="36"/>
    <d v="2017-01-18T00:00:00"/>
    <d v="2020-01-18T00:00:00"/>
    <d v="2018-02-06T00:00:00"/>
    <n v="34540000"/>
    <n v="31086000"/>
    <n v="3454000"/>
    <n v="1071638"/>
    <s v="a97deec8944cfd22a65b5543b5e7b1fab8e8247a"/>
    <n v="0.62921971983533309"/>
    <n v="0.79032357974038436"/>
    <n v="-0.38731779836868879"/>
    <n v="-0.25108137472285968"/>
    <n v="0.74051193869292065"/>
    <x v="4"/>
    <n v="0.9"/>
    <x v="0"/>
  </r>
  <r>
    <s v="d71f85cfd387ce870a0131e1826f922b31346a85"/>
    <s v="1abb963c0b76dd73bf8e6545d6af3caf50ca091f"/>
    <s v="PREPAGADO"/>
    <s v="f1660bce152bd13abf027b14ac8a826e5004e35a"/>
    <n v="27"/>
    <s v="LOGAN"/>
    <n v="2017"/>
    <s v="NUEVO LOGAN"/>
    <m/>
    <s v="NUEVO"/>
    <n v="60"/>
    <d v="2016-12-10T00:00:00"/>
    <d v="2021-10-12T00:00:00"/>
    <d v="2018-10-12T00:00:00"/>
    <n v="38240000"/>
    <n v="28290000"/>
    <n v="9950000"/>
    <n v="655855"/>
    <s v="93ea5b27261d989e0c6c00fc36011de1465c2778"/>
    <n v="1.235623997451597"/>
    <n v="0.13251356063809619"/>
    <n v="-0.60044229492939694"/>
    <n v="-0.36652017886914839"/>
    <n v="0.58581618390063472"/>
    <x v="3"/>
    <n v="0.73980125523012552"/>
    <x v="2"/>
  </r>
  <r>
    <s v="87f7c6f34da4c0478344f041a041e93d193c5b98"/>
    <s v="d0fddd3d68b258c48b100d52a3c38891d28113a8"/>
    <s v="PREPAGADO"/>
    <s v="84692ffb9a41a31d85e60acfe6a8d9a056b2b99f"/>
    <n v="61"/>
    <s v="LOGAN"/>
    <n v="2019"/>
    <s v="NUEVO LOGAN"/>
    <m/>
    <s v="NUEVO"/>
    <n v="84"/>
    <d v="2018-06-09T00:00:00"/>
    <d v="2025-09-06T00:00:00"/>
    <d v="2020-09-30T00:00:00"/>
    <n v="34154400"/>
    <n v="32446680"/>
    <n v="1707720"/>
    <n v="840347"/>
    <s v="c9ac93af7de54e59c26cb0895d1f827e03675192"/>
    <n v="1.0537027141667179"/>
    <n v="0.99563418315592023"/>
    <n v="-2.4933196151231189E-2"/>
    <n v="0.1026595912937716"/>
    <n v="-0.49705409964536651"/>
    <x v="0"/>
    <n v="0.95"/>
    <x v="0"/>
  </r>
  <r>
    <s v="55bf40a3bf8de8759bc954ca392f6922a220c15c"/>
    <s v="aee63768c6ffc76047805159b352f501aa7c15d1"/>
    <s v="PREPAGADO"/>
    <s v="8d3a24744093455287e93feda3eb9991acdae36e"/>
    <n v="220"/>
    <s v="SANDERO"/>
    <n v="2019"/>
    <s v="NUEVO SANDERO"/>
    <m/>
    <s v="NUEVO"/>
    <n v="60"/>
    <d v="2018-11-29T00:00:00"/>
    <d v="2023-11-29T00:00:00"/>
    <d v="2019-12-23T00:00:00"/>
    <n v="34190000"/>
    <n v="24931429"/>
    <n v="9258571"/>
    <n v="613965"/>
    <s v="dd07aea238500a985842dd94b01bec3944806b00"/>
    <n v="0.98093420085276606"/>
    <n v="8.8992286556490816E-2"/>
    <n v="0.32803285986234038"/>
    <n v="-0.56347085386491547"/>
    <n v="0.89520769348520657"/>
    <x v="3"/>
    <n v="0.72920236911377601"/>
    <x v="2"/>
  </r>
  <r>
    <s v="e65ded51864ba2b46cf293fe4de50f9ea9ea46e3"/>
    <s v="5be734e3fac2576658edc6a1f006cabc08cf7c18"/>
    <s v="PREPAGADO"/>
    <s v="e6fe628ed1ecb4f422ee6848d702f45410650137"/>
    <n v="61"/>
    <s v="SANDERO"/>
    <n v="2018"/>
    <s v="NUEVO SANDERO"/>
    <m/>
    <s v="NUEVO"/>
    <n v="48"/>
    <d v="2017-02-06T00:00:00"/>
    <d v="2021-06-02T00:00:00"/>
    <d v="2018-05-28T00:00:00"/>
    <n v="36920000"/>
    <n v="30920000"/>
    <n v="6000000"/>
    <n v="917845"/>
    <s v="c9ac93af7de54e59c26cb0895d1f827e03675192"/>
    <n v="-2.960693603652949"/>
    <n v="0.53362971588174002"/>
    <n v="-7.4056461551583894E-2"/>
    <n v="-0.24052852896121471"/>
    <n v="-1.11583711881451"/>
    <x v="5"/>
    <n v="0.83748645720476711"/>
    <x v="0"/>
  </r>
  <r>
    <s v="f0b43ba4692912bf70913a5a0b0ea5b16a0251b4"/>
    <s v="dc085ccaffed31e6bfe33a1bd65722534a8c2e2b"/>
    <s v="PREPAGADO"/>
    <s v="a7dd55b98ce047d2fdb9afbcfc3cfad027700d30"/>
    <n v="7"/>
    <s v="DUSTER"/>
    <n v="2021"/>
    <s v="DUSTER"/>
    <s v="2e892f86d188d01ec5691b7918003dc271108083"/>
    <s v="NUEVO"/>
    <n v="72"/>
    <d v="2021-06-01T00:00:00"/>
    <d v="2027-01-06T00:00:00"/>
    <d v="2021-03-04T00:00:00"/>
    <n v="79649999"/>
    <n v="14649999"/>
    <n v="65000000"/>
    <n v="390432"/>
    <s v="c36fae75981762fd8cd742d3ffe18d4e21879c91"/>
    <n v="0.19260863995162311"/>
    <n v="-2.1500130011392131"/>
    <n v="-0.1462340800337556"/>
    <n v="0.58815342527579917"/>
    <n v="0.89520769348520657"/>
    <x v="1"/>
    <n v="0.2"/>
    <x v="3"/>
  </r>
  <r>
    <s v="282cbe13476577ac1bd28cbb42496aa37e292996"/>
    <s v="a1df10bf2d60d7d95d6d1f4db37205f66293f6e6"/>
    <s v="PREPAGADO"/>
    <s v="8755282562f500d9f6dcb85211a47e8d88e90dcb"/>
    <n v="76"/>
    <s v="SANDERO"/>
    <n v="2020"/>
    <s v="NUEVO SANDERO"/>
    <s v="2e892f86d188d01ec5691b7918003dc271108083"/>
    <s v="NUEVO"/>
    <n v="84"/>
    <d v="2019-06-28T00:00:00"/>
    <d v="2026-06-28T00:00:00"/>
    <d v="2020-06-23T00:00:00"/>
    <n v="36990000"/>
    <n v="36990000"/>
    <n v="0"/>
    <n v="783994"/>
    <s v="e479a237a33c879450fd7f632a21723886088e64"/>
    <n v="1.3811610240795"/>
    <n v="1.2009447865714571"/>
    <n v="0.96038877972380288"/>
    <n v="-0.14233680319676409"/>
    <n v="-0.18766259006079469"/>
    <x v="0"/>
    <n v="1"/>
    <x v="0"/>
  </r>
  <r>
    <s v="d74963609275c6b6e1f47131db2bb291aa496b6b"/>
    <s v="69b642e82454213ebeb52b84c7cb147075a5c43d"/>
    <s v="PREPAGADO"/>
    <s v="8c3ec6157c5dae5dd18e67478d777bf181e5ec5c"/>
    <n v="1406773"/>
    <m/>
    <n v="2022"/>
    <s v="NUEVOS OTRAS MARCAS"/>
    <m/>
    <s v="USADO"/>
    <n v="72"/>
    <d v="2021-07-09T00:00:00"/>
    <d v="2027-09-07T00:00:00"/>
    <d v="2021-09-21T00:00:00"/>
    <n v="56170000"/>
    <n v="46170000"/>
    <n v="10000000"/>
    <n v="1003476"/>
    <s v="006074e6f813ced42b58addf5f91036b6d45440d"/>
    <n v="-2.099599529437854"/>
    <n v="0.46991183867921438"/>
    <n v="-0.1067118350424142"/>
    <n v="-0.4970389955927928"/>
    <n v="-0.57440197704150942"/>
    <x v="1"/>
    <n v="0.8219690226099341"/>
    <x v="0"/>
  </r>
  <r>
    <s v="d80fa2d7c513110023269036e89503bb542131a4"/>
    <s v="d5beb447e4e8b6910fa1fe2abe0f29c938b5aa05"/>
    <s v="PREPAGADO"/>
    <s v="c037df174ea56656e3f2727cd283ca029d539c32"/>
    <n v="84"/>
    <s v="DUSTER"/>
    <n v="2020"/>
    <s v="DUSTER"/>
    <s v="2e892f86d188d01ec5691b7918003dc271108083"/>
    <s v="NUEVO"/>
    <n v="84"/>
    <d v="2020-01-15T00:00:00"/>
    <d v="2027-01-15T00:00:00"/>
    <d v="2021-06-01T00:00:00"/>
    <n v="57476250"/>
    <n v="42476250"/>
    <n v="15000000"/>
    <n v="871364"/>
    <s v="0b9e5ef7ecdb21c3df2e91f8c180559e4790ebd3"/>
    <n v="-2.8879250903389968"/>
    <n v="0.12931640050484899"/>
    <n v="0.56516632981038883"/>
    <n v="-8.0879517962315281E-2"/>
    <n v="-0.65174985443765243"/>
    <x v="0"/>
    <n v="0.73902263978599858"/>
    <x v="2"/>
  </r>
  <r>
    <s v="efaa6ff611c70f5e020e5dcd4fc1151895431136"/>
    <s v="55109dcbd1585913f97c7e827ca4db81b7bb8188"/>
    <s v="PREPAGADO"/>
    <s v="f1660bce152bd13abf027b14ac8a826e5004e35a"/>
    <n v="60"/>
    <s v="SANDERO"/>
    <n v="2017"/>
    <s v="NUEVO SANDERO"/>
    <m/>
    <s v="NUEVO"/>
    <n v="36"/>
    <d v="2016-10-21T00:00:00"/>
    <d v="2019-10-21T00:00:00"/>
    <d v="2017-06-06T00:00:00"/>
    <n v="38000000"/>
    <n v="28000000"/>
    <n v="10000000"/>
    <n v="924715"/>
    <s v="232e073f93f55bb3cb53abee5d0ddfba69a30214"/>
    <n v="1.017318457509742"/>
    <n v="0.1203626633317923"/>
    <n v="-1.3968724435377129"/>
    <n v="0.52337079661564623"/>
    <n v="0.43112042910834891"/>
    <x v="4"/>
    <n v="0.73684210526315785"/>
    <x v="2"/>
  </r>
  <r>
    <s v="ffb2294b84ea75103a83d70a048272feb2b466be"/>
    <s v="5f63fd545edd58ab0bc09aa461c70753c6a95710"/>
    <s v="PREPAGADO"/>
    <s v="06eeab863e8063bd4a1a230893738e0ad889e60a"/>
    <n v="38"/>
    <s v="LOGAN"/>
    <n v="2019"/>
    <s v="NUEVO LOGAN"/>
    <m/>
    <s v="NUEVO"/>
    <n v="72"/>
    <d v="2018-04-13T00:00:00"/>
    <d v="2024-04-13T00:00:00"/>
    <d v="2021-12-27T00:00:00"/>
    <n v="36755500"/>
    <n v="26755500"/>
    <n v="10000000"/>
    <n v="624241"/>
    <s v="3a511fa6cc43568fab99dbdb57f653874780a34f"/>
    <n v="0.66560397649230885"/>
    <n v="8.3775364767720226E-2"/>
    <n v="0.16994387989697479"/>
    <n v="-0.64649424747065687"/>
    <n v="-0.80644560922993824"/>
    <x v="1"/>
    <n v="0.72793187414128502"/>
    <x v="2"/>
  </r>
  <r>
    <s v="7c07e0c72f9c1eff092b418ec37b44ce7c9ab353"/>
    <s v="20d05d7ec2fa471a4d5230676db488a87adbbc38"/>
    <s v="PREPAGADO"/>
    <s v="1502741b01e37197f6d539d6980b33f95cc20df4"/>
    <n v="59"/>
    <s v="USADOS"/>
    <n v="2015"/>
    <s v="USADOS MM"/>
    <m/>
    <s v="USADO"/>
    <n v="72"/>
    <d v="2017-10-26T00:00:00"/>
    <d v="2023-10-26T00:00:00"/>
    <d v="2021-10-13T00:00:00"/>
    <n v="22500000"/>
    <n v="20250000"/>
    <n v="2250000"/>
    <n v="490865"/>
    <s v="7f9e4021b093c57ae939c2999fa9b6f9d2ac5b97"/>
    <n v="-0.18336201217046039"/>
    <n v="0.79032357974038436"/>
    <n v="0.72325530977575447"/>
    <n v="-0.45302856159255572"/>
    <n v="-0.96114136402222416"/>
    <x v="1"/>
    <n v="0.9"/>
    <x v="0"/>
  </r>
  <r>
    <s v="2e2a6a1adc4e3632e6aca025825e136ed9aca2f1"/>
    <s v="b5ab6880aac3481b48cdb7a3bb47fb5864d14241"/>
    <s v="PREPAGADO"/>
    <s v="938163f645127d08aab2c6e9667bd0e504cad49f"/>
    <n v="38"/>
    <s v="SANDERO"/>
    <n v="2019"/>
    <s v="NUEVO SANDERO"/>
    <m/>
    <s v="NUEVO"/>
    <n v="72"/>
    <d v="2018-08-05T00:00:00"/>
    <d v="2024-05-08T00:00:00"/>
    <d v="2019-08-16T00:00:00"/>
    <n v="38250000"/>
    <n v="19125000"/>
    <n v="19125000"/>
    <n v="485196"/>
    <s v="e930ed8a49045100853f6396856eaf443e98b2ef"/>
    <n v="1.126471227480669"/>
    <n v="-0.85216124758390532"/>
    <n v="0.4070773498450232"/>
    <n v="1.0597112856318689"/>
    <n v="-0.57440197704150942"/>
    <x v="1"/>
    <n v="0.5"/>
    <x v="4"/>
  </r>
  <r>
    <s v="ee56c920fca4a3cd685d07a8a9974d006d204e41"/>
    <s v="b98971a17e2abb84a79653e02c25bd260cce9c83"/>
    <s v="PREPAGADO"/>
    <s v="c1e30395230ab6747c4b28fe4256aa099225b503"/>
    <n v="46"/>
    <s v="SANDERO"/>
    <n v="2017"/>
    <s v="NUEVO SANDERO"/>
    <m/>
    <s v="NUEVO"/>
    <n v="84"/>
    <d v="2017-06-02T00:00:00"/>
    <d v="2024-02-06T00:00:00"/>
    <d v="2018-12-17T00:00:00"/>
    <n v="38350000"/>
    <n v="12420000"/>
    <n v="25930000"/>
    <n v="274050"/>
    <s v="4e5d7b0d98a26995f24bcabfb130c7187152651f"/>
    <n v="0.19260863995162311"/>
    <n v="-1.5754327605288581"/>
    <n v="0.52564408481904745"/>
    <n v="1.277865962034417"/>
    <n v="0.19907679691992"/>
    <x v="0"/>
    <n v="0.32385919165580185"/>
    <x v="1"/>
  </r>
  <r>
    <s v="3718e577c352633d753ed2aaea56a8b37e403388"/>
    <s v="6d751b3a2aed053f9ccbd0ad0ba86ad9327670a6"/>
    <s v="PREPAGADO"/>
    <s v="e796ad9f0cb48948949b06a98904d23b3fbe7f4b"/>
    <n v="291"/>
    <s v="OROCH"/>
    <n v="2017"/>
    <s v="OROCH"/>
    <m/>
    <s v="NUEVO"/>
    <n v="84"/>
    <d v="2017-01-17T00:00:00"/>
    <d v="2024-01-17T00:00:00"/>
    <d v="2020-12-29T00:00:00"/>
    <n v="62990000"/>
    <n v="31495000"/>
    <n v="31495000"/>
    <n v="722877"/>
    <s v="7c3432678acd67d2308be56e34c36d19376809f3"/>
    <n v="1.35690485297485"/>
    <n v="-0.85216124758390532"/>
    <n v="0.92086653473246149"/>
    <n v="-0.20277182495669749"/>
    <n v="1.0499034482774929"/>
    <x v="0"/>
    <n v="0.5"/>
    <x v="4"/>
  </r>
  <r>
    <s v="90bf6e85020326a8183db14b94e05b873836993a"/>
    <s v="34caa703016b0b9d04164cddea321b697b780fc7"/>
    <s v="PREPAGADO"/>
    <s v="efcd2b94011f275f8b95b0036af92272090621ae"/>
    <n v="60"/>
    <s v="CAPTUR"/>
    <n v="2019"/>
    <s v="CAPTUR"/>
    <m/>
    <s v="NUEVO"/>
    <n v="72"/>
    <d v="2018-10-16T00:00:00"/>
    <d v="2024-10-16T00:00:00"/>
    <d v="2021-03-08T00:00:00"/>
    <n v="73670000"/>
    <n v="36835000"/>
    <n v="36835000"/>
    <n v="907105"/>
    <s v="fc7bdc755b16bdb0247d7a6271249db666c6767c"/>
    <n v="1.2720082541085731"/>
    <n v="-0.85216124758390532"/>
    <n v="0.32803285986234038"/>
    <n v="0.38454675296901591"/>
    <n v="0.58581618390063472"/>
    <x v="1"/>
    <n v="0.5"/>
    <x v="4"/>
  </r>
  <r>
    <s v="85dfee100d24efa3c0dfed951713137646b5b196"/>
    <s v="34d116964df303a96b99fd0523daa5f83249a8dd"/>
    <s v="PREPAGADO"/>
    <s v="8e5a6ec8ecf5a2a4f1b2a3647d59bf4bceeae6a9"/>
    <n v="236"/>
    <s v="SANDERO"/>
    <n v="2019"/>
    <s v="NUEVO SANDERO"/>
    <m/>
    <s v="NUEVO"/>
    <n v="84"/>
    <d v="2018-03-26T00:00:00"/>
    <d v="2025-03-26T00:00:00"/>
    <d v="2019-06-17T00:00:00"/>
    <n v="33280000"/>
    <n v="34740000"/>
    <n v="0"/>
    <n v="735949"/>
    <s v="0427cd44c82c5238024cf08da1185656b869a7fb"/>
    <n v="0.88390951643416382"/>
    <n v="1.3810850996644151"/>
    <n v="-1.2151860210010549E-2"/>
    <n v="-4.9940458770044672E-3"/>
    <n v="-1.270532873606796"/>
    <x v="0"/>
    <n v="1.0438701923076923"/>
    <x v="0"/>
  </r>
  <r>
    <s v="a7e5129f0f96bce28f00d47a3d7822aa8e69edf7"/>
    <s v="bf7f1a4e962150af70d050080fbf4d749299faa0"/>
    <s v="PREPAGADO"/>
    <s v="77a187d9631467b0be64469f0c5f8a6dea1b1f85"/>
    <n v="62"/>
    <s v="SANDERO"/>
    <n v="2017"/>
    <s v="NUEVO SANDERO"/>
    <m/>
    <s v="NUEVO"/>
    <n v="84"/>
    <d v="2016-11-28T00:00:00"/>
    <d v="2023-11-28T00:00:00"/>
    <d v="2020-11-18T00:00:00"/>
    <n v="38000000"/>
    <n v="36100000"/>
    <n v="1900000"/>
    <n v="722198"/>
    <s v="faa3185c0abf9362f87a390893fa1cd59a201d75"/>
    <n v="-2.6574914648448171"/>
    <n v="0.99563418315592023"/>
    <n v="0.26502068712713078"/>
    <n v="-0.42347751339337691"/>
    <n v="-0.1103147126646518"/>
    <x v="0"/>
    <n v="0.95"/>
    <x v="0"/>
  </r>
  <r>
    <s v="63348fd27b9481c33c176e30e09be99755d9e4a6"/>
    <s v="408a7f76cfe4f03c84f4ba15b7d9c1b3ef894d3b"/>
    <s v="PREPAGADO"/>
    <s v="6f6a0117c08d0f008a5954750a4e5d924fb1151b"/>
    <n v="220"/>
    <s v="KWID"/>
    <n v="2021"/>
    <s v="KWID"/>
    <s v="2e892f86d188d01ec5691b7918003dc271108083"/>
    <s v="NUEVO"/>
    <n v="84"/>
    <d v="2021-03-18T00:00:00"/>
    <d v="2028-03-18T00:00:00"/>
    <d v="2021-09-10T00:00:00"/>
    <n v="38090000"/>
    <n v="38090000"/>
    <n v="0"/>
    <n v="827759"/>
    <s v="72be7e0b8fa040611e832ba3086abe2b5e7894bb"/>
    <n v="-0.92317523086230224"/>
    <n v="1.2009447865714571"/>
    <n v="0.60468857480173022"/>
    <n v="-0.85997903845553259"/>
    <n v="0.66316406129677774"/>
    <x v="0"/>
    <n v="1"/>
    <x v="0"/>
  </r>
  <r>
    <s v="dd519f3a82e9239683a9af4c66606741895c2f43"/>
    <s v="da90f92cf22ca9d055de618d17c57c31e843c06c"/>
    <s v="PREPAGADO"/>
    <s v="ce23929e9cd9c3a99b6a4b3d2d373e3cd2a07e5e"/>
    <n v="-1"/>
    <s v="SANDERO"/>
    <n v="2019"/>
    <s v="NUEVO SANDERO"/>
    <m/>
    <s v="NUEVO"/>
    <n v="60"/>
    <d v="2018-05-06T00:00:00"/>
    <d v="2023-06-05T00:00:00"/>
    <d v="2021-01-27T00:00:00"/>
    <n v="41072072"/>
    <n v="25072072"/>
    <n v="16000000"/>
    <n v="604553"/>
    <s v="6339488c1c6a5745f3183cb6e36744fecac11d61"/>
    <n v="0.362401837684177"/>
    <n v="-0.39866755080883409"/>
    <n v="1.3834811211533621E-3"/>
    <n v="-0.1508361937991628"/>
    <n v="0.66316406129677774"/>
    <x v="3"/>
    <n v="0.61044088547565845"/>
    <x v="2"/>
  </r>
  <r>
    <s v="88b200cff6dddeeea6e19a8fb3b87a1bdb5a48f5"/>
    <s v="a42c9fcb0bd46fc152154a123d9b7198eb1ee4a5"/>
    <s v="PREPAGADO"/>
    <s v="f92259594cc36db09951704e2e59eef51308995c"/>
    <n v="60"/>
    <s v="STEPWAY"/>
    <n v="2020"/>
    <s v="NUEVO STEPWAY"/>
    <s v="2e892f86d188d01ec5691b7918003dc271108083"/>
    <s v="NUEVO"/>
    <n v="72"/>
    <d v="2019-07-29T00:00:00"/>
    <d v="2025-07-29T00:00:00"/>
    <d v="2021-12-28T00:00:00"/>
    <n v="47030200"/>
    <n v="28218120"/>
    <n v="18812080"/>
    <n v="658609"/>
    <s v="c761a2bd6344f4889b25728c65838eb3ab72511c"/>
    <n v="1.3447767674225239"/>
    <n v="-0.44154004075283299"/>
    <n v="0.56516632981038883"/>
    <n v="0.30557723146643362"/>
    <n v="1.0499034482774929"/>
    <x v="1"/>
    <n v="0.6"/>
    <x v="4"/>
  </r>
  <r>
    <s v="b61325b82009e9f9ac5002c4e4e72f221c69f46f"/>
    <s v="5a0ba33bbee768c8db7b1265927011cf20afaa1a"/>
    <s v="PREPAGADO"/>
    <s v="d70c5ad6d9927086d188b2a0af85d533acdf3336"/>
    <n v="291"/>
    <s v="SANDERO"/>
    <n v="2021"/>
    <s v="NUEVO SANDERO PH2"/>
    <s v="2e892f86d188d01ec5691b7918003dc271108083"/>
    <s v="NUEVO"/>
    <n v="12"/>
    <d v="2020-12-17T00:00:00"/>
    <d v="2021-12-17T00:00:00"/>
    <d v="2021-09-16T00:00:00"/>
    <n v="52700000"/>
    <n v="12700000"/>
    <n v="40000000"/>
    <n v="1170316"/>
    <s v="c4635272f238ecd586953b535745e7ed186b29b1"/>
    <n v="-1.202121198565784"/>
    <n v="-1.9157247149926599"/>
    <n v="-0.89715673486924186"/>
    <n v="-0.49020177884765792"/>
    <n v="-0.4197062222492236"/>
    <x v="2"/>
    <n v="0.24098671726755219"/>
    <x v="1"/>
  </r>
  <r>
    <s v="58d1a6019ffe9fa2198ac757581180e66a9d4c82"/>
    <s v="b89402d312e4db32ff3196b6261e845ecb5ba4fd"/>
    <s v="PREPAGADO"/>
    <s v="c037df174ea56656e3f2727cd283ca029d539c32"/>
    <n v="62"/>
    <s v="STEPWAY"/>
    <n v="2020"/>
    <s v="NUEVO STEPWAY"/>
    <s v="2e892f86d188d01ec5691b7918003dc271108083"/>
    <s v="NUEVO"/>
    <n v="84"/>
    <d v="2020-02-01T00:00:00"/>
    <d v="2027-01-02T00:00:00"/>
    <d v="2021-03-29T00:00:00"/>
    <n v="42990000"/>
    <n v="22990000"/>
    <n v="20000000"/>
    <n v="445673"/>
    <s v="f99cba83470b6744b02cb8a0d0c03e84221970cc"/>
    <n v="-0.31677095324603838"/>
    <n v="-0.70936554993039214"/>
    <n v="-0.1067118350424142"/>
    <n v="-0.58711766669131737"/>
    <n v="-1.11583711881451"/>
    <x v="0"/>
    <n v="0.53477552919283555"/>
    <x v="4"/>
  </r>
  <r>
    <s v="76d49cbe98e8a2e3f8184a949c6f7712f8fbc829"/>
    <s v="a8f00d4ed77b4c3c145a162f6155b3c72be922d6"/>
    <s v="PREPAGADO"/>
    <s v="a15862f81c065c32d4748ec6167dab4727346e51"/>
    <n v="38"/>
    <s v="DUSTER"/>
    <n v="2019"/>
    <s v="DUSTER Servicio PÃºblico"/>
    <s v="2e892f86d188d01ec5691b7918003dc271108083"/>
    <s v="NUEVO"/>
    <n v="72"/>
    <d v="2019-01-31T00:00:00"/>
    <d v="2025-01-31T00:00:00"/>
    <d v="2021-09-27T00:00:00"/>
    <n v="50595000"/>
    <n v="40476000"/>
    <n v="10119000"/>
    <n v="829739"/>
    <s v="d1a8b93c71ab09ed858e70067adbb9bb41577875"/>
    <n v="0.93242185864346494"/>
    <n v="0.37970237290931202"/>
    <n v="-1.646535255592916"/>
    <n v="1.072243306498996"/>
    <n v="0.58581618390063472"/>
    <x v="1"/>
    <n v="0.8"/>
    <x v="2"/>
  </r>
  <r>
    <s v="2c7ee74d6c19244a572d7e3856b1077db9a0075e"/>
    <s v="53f6984c66811b9d4c4fd5782da0a1c74db8da6f"/>
    <s v="PREPAGADO"/>
    <s v="a375b5eac113847c38d3cb785c3aaad6fe7a6159"/>
    <n v="236"/>
    <s v="DUSTER"/>
    <n v="2019"/>
    <s v="DUSTER"/>
    <m/>
    <s v="NUEVO"/>
    <n v="84"/>
    <d v="2018-12-21T00:00:00"/>
    <d v="2025-12-21T00:00:00"/>
    <d v="2020-07-16T00:00:00"/>
    <n v="49990000"/>
    <n v="17990000"/>
    <n v="32000000"/>
    <n v="426688"/>
    <s v="845d7831129ecd1188d7a91243ae341816e8b15a"/>
    <n v="0.42304226544580342"/>
    <n v="-1.4275566374322071"/>
    <n v="0.4070773498450232"/>
    <n v="-0.33471251724034962"/>
    <n v="-0.18766259006079469"/>
    <x v="0"/>
    <n v="0.359871974394879"/>
    <x v="1"/>
  </r>
  <r>
    <s v="0bda53249c7bdf59bd3b36d19feb76918ee5bfb2"/>
    <s v="005277e21556858b2dd414f7049ed2ca6abab2fb"/>
    <s v="PREPAGADO"/>
    <s v="436c54f5b94298880918c6dd867e76b0c1e55269"/>
    <n v="38"/>
    <s v="DUSTER"/>
    <n v="2017"/>
    <s v="DUSTER"/>
    <m/>
    <s v="NUEVO"/>
    <n v="84"/>
    <d v="2017-01-19T00:00:00"/>
    <d v="2024-01-19T00:00:00"/>
    <d v="2020-03-26T00:00:00"/>
    <n v="58090000"/>
    <n v="35335000"/>
    <n v="22755000"/>
    <n v="692787"/>
    <s v="d1a8b93c71ab09ed858e70067adbb9bb41577875"/>
    <n v="0.362401837684177"/>
    <n v="-0.40753955865854052"/>
    <n v="2.640477729170166E-2"/>
    <n v="-0.46578096653340872"/>
    <n v="0.35377255171220601"/>
    <x v="0"/>
    <n v="0.60828025477707004"/>
    <x v="2"/>
  </r>
  <r>
    <s v="b08a1b11b6a8437a67049932840b8e324bc5a46f"/>
    <s v="266da25707b3b5a003d2e54353e05edf326ef1aa"/>
    <s v="PREPAGADO"/>
    <s v="8e5a6ec8ecf5a2a4f1b2a3647d59bf4bceeae6a9"/>
    <n v="61"/>
    <s v="LOGAN"/>
    <n v="2019"/>
    <s v="NUEVO LOGAN"/>
    <m/>
    <s v="NUEVO"/>
    <n v="60"/>
    <d v="2018-12-06T00:00:00"/>
    <d v="2023-06-12T00:00:00"/>
    <d v="2019-09-18T00:00:00"/>
    <n v="31400000"/>
    <n v="28260000"/>
    <n v="3140000"/>
    <n v="722243"/>
    <s v="2950d902c8b30585038c8f445df8ff3e2d2365ee"/>
    <n v="0.49581077875975499"/>
    <n v="0.79032357974038436"/>
    <n v="-0.1099068133275148"/>
    <n v="-0.62840615823879464"/>
    <n v="-0.88379348662608126"/>
    <x v="3"/>
    <n v="0.9"/>
    <x v="0"/>
  </r>
  <r>
    <s v="c5d0367436a47e77c655b1fe2f25c267ac39af92"/>
    <s v="b2fef78e5805d8a3c64ff9bf2a3ad5af3daeb7a0"/>
    <s v="PREPAGADO"/>
    <s v="22e7ddcba3dd6655539862208ca15c8c7477ea7d"/>
    <n v="220"/>
    <s v="USADOS"/>
    <n v="2012"/>
    <s v="USADOS MM"/>
    <m/>
    <s v="NUEVO"/>
    <n v="60"/>
    <d v="2020-10-14T00:00:00"/>
    <d v="2025-10-14T00:00:00"/>
    <d v="2021-08-27T00:00:00"/>
    <n v="22000000"/>
    <n v="22000000"/>
    <n v="0"/>
    <n v="733436"/>
    <s v="d5e3c217d8ea2998bad4e657513b99b45ba38544"/>
    <n v="-0.77763820423439889"/>
    <n v="1.2009447865714571"/>
    <n v="0.6442108197930716"/>
    <n v="-0.68560511867518126"/>
    <n v="4.4381042127634142E-2"/>
    <x v="3"/>
    <n v="1"/>
    <x v="0"/>
  </r>
  <r>
    <s v="6b3c06ed8f9b0470ddcf6c3bf8a5bf3082fab29d"/>
    <s v="2b581fd38c475635c8cb1e9672b29c907d212aa9"/>
    <s v="PREPAGADO"/>
    <s v="e139f243591bdbccf3b82d580afbd69b2011a818"/>
    <n v="60"/>
    <s v="STEPWAY"/>
    <n v="2020"/>
    <s v="NUEVO STEPWAY PH2"/>
    <s v="2e892f86d188d01ec5691b7918003dc271108083"/>
    <s v="NUEVO"/>
    <n v="84"/>
    <d v="2019-02-12T00:00:00"/>
    <d v="2026-12-02T00:00:00"/>
    <d v="2021-06-18T00:00:00"/>
    <n v="50970000"/>
    <n v="46970000"/>
    <n v="4000000"/>
    <n v="1036383"/>
    <s v="10b38286d0ce07306e01a8d181c6bb54393382de"/>
    <n v="-0.89891905975765174"/>
    <n v="0.87869938195613584"/>
    <n v="0.52564408481904745"/>
    <n v="-0.32310584395989489"/>
    <n v="1.5913385900504931"/>
    <x v="0"/>
    <n v="0.92152246419462425"/>
    <x v="0"/>
  </r>
  <r>
    <s v="f1fe10f1e3f7d628e1ea04ea799574560c79883a"/>
    <s v="73a6f1ba40057fd20b1f9c88fd8e8511666647c8"/>
    <s v="PREPAGADO"/>
    <s v="642b591a40681472a369eeb628f4ab91b6c46130"/>
    <n v="38"/>
    <s v="STEPWAY"/>
    <n v="2020"/>
    <s v="NUEVO STEPWAY"/>
    <s v="2e892f86d188d01ec5691b7918003dc271108083"/>
    <s v="NUEVO"/>
    <n v="72"/>
    <d v="2019-08-07T00:00:00"/>
    <d v="2025-07-08T00:00:00"/>
    <d v="2020-10-28T00:00:00"/>
    <n v="47390000"/>
    <n v="23695000"/>
    <n v="23695000"/>
    <n v="583516"/>
    <s v="d2d2bc23d15981022aec65b1ffb2993f93c8d625"/>
    <n v="0.66560397649230885"/>
    <n v="-0.85216124758390532"/>
    <n v="0.32803285986234038"/>
    <n v="1.464353040180324"/>
    <n v="0.43112042910834891"/>
    <x v="1"/>
    <n v="0.5"/>
    <x v="4"/>
  </r>
  <r>
    <s v="f424cac4a036cc0177b0912378a7364ac3af255a"/>
    <s v="44b91a68fd2b4f7599a64d852d1bb9a8a31b7e23"/>
    <s v="PREPAGADO"/>
    <s v="3ca9a8b1c3221fa9da1bedfe128627a3bce5a7af"/>
    <n v="38"/>
    <s v="OROCH"/>
    <n v="2022"/>
    <s v="OROCH Servicio Publico"/>
    <s v="aa53c8567ff812605778a953828db0859dac88bf"/>
    <s v="NUEVO"/>
    <n v="72"/>
    <d v="2021-08-20T00:00:00"/>
    <d v="2027-08-20T00:00:00"/>
    <d v="2021-10-01T00:00:00"/>
    <n v="72840000"/>
    <n v="63050000"/>
    <n v="9790000"/>
    <n v="1403642"/>
    <s v="e930ed8a49045100853f6396856eaf443e98b2ef"/>
    <n v="0.32601758102720108"/>
    <n v="0.64905274718702499"/>
    <n v="-0.2029056199605152"/>
    <n v="0.67146126037428722"/>
    <n v="-3.2966835268508812E-2"/>
    <x v="1"/>
    <n v="0.86559582646897304"/>
    <x v="0"/>
  </r>
  <r>
    <s v="96e55dd926be7dac4253e25df7042e3eae5a8bd1"/>
    <s v="77906ca250be5436d21eb20b60231ebdb0b1d0c2"/>
    <s v="PREPAGADO"/>
    <s v="8bf8b5ed10c68c1345af0d7a640358415885d6c7"/>
    <n v="59"/>
    <s v="LOGAN"/>
    <n v="2019"/>
    <s v="NUEVO LOGAN"/>
    <m/>
    <s v="NUEVO"/>
    <n v="48"/>
    <d v="2018-06-27T00:00:00"/>
    <d v="2022-06-27T00:00:00"/>
    <d v="2020-03-13T00:00:00"/>
    <n v="41660000"/>
    <n v="15000000"/>
    <n v="26660000"/>
    <n v="411518"/>
    <s v="bada637fdb1235e4ce7fea4d4cee73127b35ed35"/>
    <n v="0.84752525977718796"/>
    <n v="-1.4267943814833659"/>
    <n v="-0.4955079679202361"/>
    <n v="-0.26754549221626223"/>
    <n v="-0.34235834485308059"/>
    <x v="5"/>
    <n v="0.36005760921747482"/>
    <x v="1"/>
  </r>
  <r>
    <s v="9a295ec47f88e94e8ba799df2109c27ea4ea5765"/>
    <s v="c5d5a9e22cca3db84015c1fee4f008f9e692f2a5"/>
    <s v="PREPAGADO"/>
    <s v="c7377705b286ba1dbe11224af309f9b7c2929cdd"/>
    <n v="50"/>
    <s v="DUSTER"/>
    <n v="2017"/>
    <s v="DUSTER"/>
    <m/>
    <s v="NUEVO"/>
    <n v="72"/>
    <d v="2016-11-15T00:00:00"/>
    <d v="2022-11-15T00:00:00"/>
    <d v="2017-11-08T00:00:00"/>
    <n v="56950000"/>
    <n v="16950000"/>
    <n v="40000000"/>
    <n v="444955"/>
    <s v="9adb58a4cb56c9cb2922e8487fdc9fdf00ee0d01"/>
    <n v="2.2815442219069261E-2"/>
    <n v="-1.6831374387565321"/>
    <n v="0.99991102471514426"/>
    <n v="0.47231902507909662"/>
    <n v="-1.0384892414183671"/>
    <x v="1"/>
    <n v="0.29762949956101842"/>
    <x v="1"/>
  </r>
  <r>
    <s v="1f3cd674e386227c9963585fbb79813711265347"/>
    <s v="c0289ff3cca874a4cc17594cca0bd76389c663ba"/>
    <s v="PREPAGADO"/>
    <s v="e796ad9f0cb48948949b06a98904d23b3fbe7f4b"/>
    <n v="236"/>
    <s v="DUSTER"/>
    <n v="2017"/>
    <s v="DUSTER"/>
    <m/>
    <s v="NUEVO"/>
    <n v="84"/>
    <d v="2016-12-12T00:00:00"/>
    <d v="2023-12-12T00:00:00"/>
    <d v="2017-08-16T00:00:00"/>
    <n v="63590000"/>
    <n v="31795000"/>
    <n v="31795000"/>
    <n v="729763"/>
    <s v="a8f19864c6b90993cde73eb96db636ce464e32e6"/>
    <n v="0.79901291756788695"/>
    <n v="-0.85216124758390532"/>
    <n v="0.92086653473246149"/>
    <n v="2.42489956649178E-2"/>
    <n v="-3.2966835268508812E-2"/>
    <x v="0"/>
    <n v="0.5"/>
    <x v="4"/>
  </r>
  <r>
    <s v="8fdca443f240c7589fdffe88bb47fdfd239715af"/>
    <s v="ef9d34a76df58fed8b123b6e7cf20bb9e3ce6c6f"/>
    <s v="PREPAGADO"/>
    <s v="4db898134df57de25ee14fc3156c0fe345e0de51"/>
    <n v="49"/>
    <s v="SANDERO"/>
    <n v="2019"/>
    <s v="NUEVO SANDERO"/>
    <s v="2e892f86d188d01ec5691b7918003dc271108083"/>
    <s v="NUEVO"/>
    <n v="60"/>
    <d v="2019-01-30T00:00:00"/>
    <d v="2024-01-30T00:00:00"/>
    <d v="2020-06-17T00:00:00"/>
    <n v="32524100"/>
    <n v="12524100"/>
    <n v="20000000"/>
    <n v="323232"/>
    <s v="ec864d326046a09cd623dc375f247c93a8c47de2"/>
    <n v="1.126471227480669"/>
    <n v="-1.324082542892371"/>
    <n v="5.1377144922950549E-2"/>
    <n v="2.7114988796139059"/>
    <n v="-0.34235834485308059"/>
    <x v="3"/>
    <n v="0.38507137783981726"/>
    <x v="1"/>
  </r>
  <r>
    <s v="0640eec5c596c2658d601b67a39fe9f9eba50299"/>
    <s v="8651495431425dd8e32ecb5e4eb6a97d454f6580"/>
    <s v="PREPAGADO"/>
    <s v="2c291cdaeb38d6418bab565813b1628137fa515b"/>
    <n v="62"/>
    <s v="SANDERO"/>
    <n v="2018"/>
    <s v="NUEVO SANDERO"/>
    <m/>
    <s v="NUEVO"/>
    <n v="72"/>
    <d v="2017-09-29T00:00:00"/>
    <d v="2023-09-29T00:00:00"/>
    <d v="2020-09-25T00:00:00"/>
    <n v="32400000"/>
    <n v="33572790"/>
    <n v="0"/>
    <n v="763910"/>
    <s v="f99cba83470b6744b02cb8a0d0c03e84221970cc"/>
    <n v="0.88390951643416382"/>
    <n v="1.3495782572996711"/>
    <n v="0.80229979975843724"/>
    <n v="-0.39394969845498251"/>
    <n v="-1.11583711881451"/>
    <x v="1"/>
    <n v="1.0361972222222222"/>
    <x v="0"/>
  </r>
  <r>
    <s v="f49f130f905c36399458116ab1bfc23dff0868a7"/>
    <s v="b246ddb93286520beb7dce600d5a3daab6657683"/>
    <s v="PREPAGADO"/>
    <s v="57c290d469ca74f029dc7c059266c8d55a054a4b"/>
    <n v="62"/>
    <s v="STEPWAY"/>
    <n v="2017"/>
    <s v="NUEVO STEPWAY"/>
    <m/>
    <s v="NUEVO"/>
    <n v="84"/>
    <d v="2016-11-30T00:00:00"/>
    <d v="2023-11-30T00:00:00"/>
    <d v="2018-09-25T00:00:00"/>
    <n v="48050000"/>
    <n v="38050000"/>
    <n v="10000000"/>
    <n v="584168"/>
    <s v="10b38286d0ce07306e01a8d181c6bb54393382de"/>
    <n v="0.3745299232365023"/>
    <n v="0.3463741167877471"/>
    <n v="0.17858067609493281"/>
    <n v="-0.78585929418983913"/>
    <n v="1.3592949578620639"/>
    <x v="0"/>
    <n v="0.79188345473465138"/>
    <x v="2"/>
  </r>
  <r>
    <s v="49b01736a0ba7ab8c230ba457130cd8e062beb4c"/>
    <s v="b68b817dca31474a3a01be40132590910da34b14"/>
    <s v="PREPAGADO"/>
    <s v="236d00d4f1760cf071da84eec797206f3746a858"/>
    <n v="51"/>
    <s v="KWID"/>
    <n v="2021"/>
    <s v="KWID"/>
    <s v="2e892f86d188d01ec5691b7918003dc271108083"/>
    <s v="NUEVO"/>
    <n v="72"/>
    <d v="2020-05-29T00:00:00"/>
    <d v="2026-05-29T00:00:00"/>
    <d v="2020-12-30T00:00:00"/>
    <n v="34690000"/>
    <n v="26690000"/>
    <n v="8000000"/>
    <n v="766232"/>
    <s v="b53b0bf5f413cb9aab27f8e13ca1e90e2ee4fea7"/>
    <n v="-0.81402246089137476"/>
    <n v="0.25399475640467128"/>
    <n v="0.16994387989697479"/>
    <n v="-0.9502920335842544"/>
    <n v="-1.11583711881451"/>
    <x v="1"/>
    <n v="0.76938599019890463"/>
    <x v="2"/>
  </r>
  <r>
    <s v="ea3fba7e3fde9e4c3ab9e5f58688974633b1a89d"/>
    <s v="50b1998f6e69650870b2d90a51039a624077a85e"/>
    <s v="PREPAGADO"/>
    <s v="bd9f7b705f02905ed8956333887b94e76066fcb7"/>
    <n v="60"/>
    <s v="USADOS"/>
    <n v="2011"/>
    <s v="USADOS MM"/>
    <m/>
    <s v="USADO"/>
    <n v="60"/>
    <d v="2021-07-04T00:00:00"/>
    <d v="2026-04-07T00:00:00"/>
    <d v="2021-09-24T00:00:00"/>
    <n v="29000000"/>
    <n v="29000000"/>
    <n v="0"/>
    <n v="829378"/>
    <s v="020c0af0c6b1f49dd2abd22ccee1f537b59bc1bc"/>
    <n v="3.4943527771394541E-2"/>
    <n v="1.2009447865714571"/>
    <n v="1.078955514697826"/>
    <n v="-0.72253438669204695"/>
    <n v="-1.5025765057952249"/>
    <x v="3"/>
    <n v="1"/>
    <x v="0"/>
  </r>
  <r>
    <s v="dcdb4a934cf2186fbfe9cfa774e80e7ba2444406"/>
    <s v="f58f87049a0b59cc4dd77e1fcad3d83f10b33159"/>
    <s v="PREPAGADO"/>
    <s v="236d00d4f1760cf071da84eec797206f3746a858"/>
    <n v="7"/>
    <s v="KWID"/>
    <n v="2020"/>
    <s v="KWID"/>
    <s v="2e892f86d188d01ec5691b7918003dc271108083"/>
    <s v="NUEVO"/>
    <n v="48"/>
    <d v="2019-11-20T00:00:00"/>
    <d v="2023-11-20T00:00:00"/>
    <d v="2020-11-08T00:00:00"/>
    <n v="29990000"/>
    <n v="9990000"/>
    <n v="20000000"/>
    <n v="367847"/>
    <s v="addfb231c73938367f7381eeb262ff07154d72ad"/>
    <n v="0.43517035099812862"/>
    <n v="-1.537442721471707"/>
    <n v="-1.825121657478141"/>
    <n v="0.50550939762829505"/>
    <n v="0.50846830650449182"/>
    <x v="5"/>
    <n v="0.33311103701233746"/>
    <x v="1"/>
  </r>
  <r>
    <s v="31dd93ed622452dedad6516bca5e775de22b0b4b"/>
    <s v="2cbe6ec2df5c323e06488ba3e588d77387e6b176"/>
    <s v="PREPAGADO"/>
    <s v="30c7c4d76d30bc37a7d13b4c95a2ac93f65f85d1"/>
    <n v="15"/>
    <s v="LOGAN"/>
    <n v="2018"/>
    <s v="NUEVO LOGAN"/>
    <m/>
    <s v="NUEVO"/>
    <n v="72"/>
    <d v="2017-10-24T00:00:00"/>
    <d v="2023-10-24T00:00:00"/>
    <d v="2020-01-21T00:00:00"/>
    <n v="51586000"/>
    <n v="46427400"/>
    <n v="5158600"/>
    <n v="1107197"/>
    <s v="49e3e3431e014d9c5502f38bae86dc4337782419"/>
    <n v="0.8353971742248627"/>
    <n v="0.79032357974038436"/>
    <n v="0.48612183982770601"/>
    <n v="0.9208039341501405"/>
    <n v="-0.18766259006079469"/>
    <x v="1"/>
    <n v="0.9"/>
    <x v="0"/>
  </r>
  <r>
    <s v="ae442278dd8d4196e7390b106eca271bf6cca7ed"/>
    <s v="6653d36a3e8fff084a86dd7ea0b532b555bf2c36"/>
    <s v="PREPAGADO"/>
    <s v="e6fe628ed1ecb4f422ee6848d702f45410650137"/>
    <n v="49"/>
    <s v="SANDERO"/>
    <n v="2018"/>
    <s v="NUEVO SANDERO"/>
    <m/>
    <s v="NUEVO"/>
    <n v="36"/>
    <d v="2017-08-06T00:00:00"/>
    <d v="2020-06-08T00:00:00"/>
    <d v="2020-03-25T00:00:00"/>
    <n v="33180000"/>
    <n v="20180000"/>
    <n v="13000000"/>
    <n v="714502"/>
    <s v="44b2f4676298044cd44793ce40e6eac1d18ef4db"/>
    <n v="1.3811610240795"/>
    <n v="-0.40787850722117192"/>
    <n v="-0.86155865358309103"/>
    <n v="-0.39790466324794488"/>
    <n v="1.2045992030697781"/>
    <x v="4"/>
    <n v="0.60819770946353224"/>
    <x v="2"/>
  </r>
  <r>
    <s v="964d5855f124b066ead54d9e8afc486b11a007e3"/>
    <s v="c33191d9a88292d35e0175af45c9dee50cab122e"/>
    <s v="PREPAGADO"/>
    <s v="30c7c4d76d30bc37a7d13b4c95a2ac93f65f85d1"/>
    <n v="38"/>
    <s v="DUSTER"/>
    <n v="2018"/>
    <s v="DUSTER"/>
    <m/>
    <s v="NUEVO"/>
    <n v="60"/>
    <d v="2017-05-09T00:00:00"/>
    <d v="2022-09-05T00:00:00"/>
    <d v="2020-08-28T00:00:00"/>
    <n v="52990000"/>
    <n v="8990000"/>
    <n v="44000000"/>
    <n v="238191"/>
    <s v="c3526f071683c463fb194b75b8f6200605fa54f5"/>
    <n v="0.99306228640509131"/>
    <n v="-2.2086293029864201"/>
    <n v="0.48612183982770601"/>
    <n v="-0.15260590446348599"/>
    <n v="0.27642467431606299"/>
    <x v="3"/>
    <n v="0.2"/>
    <x v="3"/>
  </r>
  <r>
    <s v="cdf98bcfcecd896551a1574b99ae6be0be1b5128"/>
    <s v="7017c9a794283c2eac0abc6c74dd1b6d2ce2c830"/>
    <s v="PREPAGADO"/>
    <s v="19a062e5fbe4358ac9557d4b14dbbfd53150ca9d"/>
    <n v="38"/>
    <s v="DUSTER"/>
    <n v="2021"/>
    <s v="DUSTER"/>
    <s v="2e892f86d188d01ec5691b7918003dc271108083"/>
    <s v="NUEVO"/>
    <n v="72"/>
    <d v="2021-12-01T00:00:00"/>
    <d v="2027-01-12T00:00:00"/>
    <d v="2021-12-22T00:00:00"/>
    <n v="68650000"/>
    <n v="34325000"/>
    <n v="34325000"/>
    <n v="910750"/>
    <s v="e930ed8a49045100853f6396856eaf443e98b2ef"/>
    <n v="-7.420924219953294E-2"/>
    <n v="-0.85216124758390532"/>
    <n v="0.80229979975843724"/>
    <n v="-0.1582980533556736"/>
    <n v="-0.80644560922993824"/>
    <x v="1"/>
    <n v="0.5"/>
    <x v="4"/>
  </r>
  <r>
    <s v="701a610027f485c6c4cdfe74c42b8239a1154969"/>
    <s v="05656eeaf3303573d1191de1618a47bfc81785f6"/>
    <s v="PREPAGADO"/>
    <s v="6c453125dd54429a8808d3b8db3133f15d159394"/>
    <n v="27"/>
    <s v="DUSTER"/>
    <n v="2021"/>
    <s v="DUSTER Servicio PÃºblico"/>
    <s v="2e892f86d188d01ec5691b7918003dc271108083"/>
    <s v="NUEVO"/>
    <n v="72"/>
    <d v="2021-05-02T00:00:00"/>
    <d v="2027-02-05T00:00:00"/>
    <d v="2021-09-20T00:00:00"/>
    <n v="57773000"/>
    <n v="57773000"/>
    <n v="0"/>
    <n v="1320860"/>
    <s v="fb89e69e4b80e4b8276103d586c8f44bf3e0cdc6"/>
    <n v="-0.41379563766464073"/>
    <n v="1.2009447865714571"/>
    <n v="0.16994387989697479"/>
    <n v="0.20951765523454341"/>
    <n v="-1.0384892414183671"/>
    <x v="1"/>
    <n v="1"/>
    <x v="0"/>
  </r>
  <r>
    <s v="ddc2fec9c0bc08b0c51aa333f69b89a608d6cdba"/>
    <s v="adb54cb9b383419586ef0df08f5cf75415f42f22"/>
    <s v="PREPAGADO"/>
    <s v="1e37c6928f415c93f35587957257b25f2220204d"/>
    <n v="236"/>
    <s v="OROCH"/>
    <n v="2020"/>
    <s v="OROCH"/>
    <s v="aa53c8567ff812605778a953828db0859dac88bf"/>
    <s v="NUEVO"/>
    <n v="72"/>
    <d v="2019-05-14T00:00:00"/>
    <d v="2025-05-14T00:00:00"/>
    <d v="2021-07-27T00:00:00"/>
    <n v="56490000"/>
    <n v="44280024"/>
    <n v="12209976"/>
    <n v="1189728"/>
    <s v="f63c6c6e342363625ca56e8191808747636b4a3e"/>
    <n v="1.126471227480669"/>
    <n v="0.3134115806060771"/>
    <n v="-2.7667345059731379E-2"/>
    <n v="-5.9345936156120833E-2"/>
    <n v="-0.1103147126646518"/>
    <x v="1"/>
    <n v="0.78385597450876265"/>
    <x v="2"/>
  </r>
  <r>
    <s v="0844dfdbd4898c9148e662ea711236f10d9ed541"/>
    <s v="e07f6bbea82d841fbea84fee67902fb40be6aebe"/>
    <s v="PREPAGADO"/>
    <s v="c36079448b08472bbab06f53d78e810b025a3b91"/>
    <n v="15"/>
    <s v="SANDERO"/>
    <n v="2019"/>
    <s v="NUEVO SANDERO"/>
    <m/>
    <s v="NUEVO"/>
    <n v="84"/>
    <d v="2018-04-26T00:00:00"/>
    <d v="2025-04-26T00:00:00"/>
    <d v="2021-10-15T00:00:00"/>
    <n v="33780000"/>
    <n v="30402000"/>
    <n v="3378000"/>
    <n v="643648"/>
    <s v="b2b72db1a076aa89f7bd2aa8870447ac40315a98"/>
    <n v="0.58070737762603197"/>
    <n v="0.79032357974038436"/>
    <n v="-5.7340799793368438E-3"/>
    <n v="-0.57634373985812204"/>
    <n v="-0.80644560922993824"/>
    <x v="0"/>
    <n v="0.9"/>
    <x v="0"/>
  </r>
  <r>
    <s v="2bf32ef6f21ab09468919d3ddf9b694a6fe954e5"/>
    <s v="b72416531271e77aecea55e40cbafa67764a0414"/>
    <s v="PREPAGADO"/>
    <s v="77a187d9631467b0be64469f0c5f8a6dea1b1f85"/>
    <n v="59"/>
    <s v="DUSTER"/>
    <n v="2017"/>
    <s v="DUSTER"/>
    <m/>
    <s v="NUEVO"/>
    <n v="72"/>
    <d v="2016-11-28T00:00:00"/>
    <d v="2022-11-28T00:00:00"/>
    <d v="2017-07-28T00:00:00"/>
    <n v="66590000"/>
    <n v="68237000"/>
    <n v="0"/>
    <n v="1502050"/>
    <s v="d5e3c217d8ea2998bad4e657513b99b45ba38544"/>
    <n v="1.0415746286143921"/>
    <n v="1.3025055505977039"/>
    <n v="0.33731280155304261"/>
    <n v="-0.18671357593401289"/>
    <n v="1.0499034482774929"/>
    <x v="1"/>
    <n v="1.0247334434599791"/>
    <x v="0"/>
  </r>
  <r>
    <s v="79c447a5289e038126803757ce39cb1f447ecc01"/>
    <s v="13b8d35737f3a780f06819f464d6f1c62bc7f618"/>
    <s v="PREPAGADO"/>
    <s v="bb3c54dae8892f509087bc145c8e669875f59702"/>
    <n v="220"/>
    <s v="STEPWAY"/>
    <n v="2019"/>
    <s v="NUEVO STEPWAY"/>
    <m/>
    <s v="NUEVO"/>
    <n v="48"/>
    <d v="2018-09-26T00:00:00"/>
    <d v="2022-09-26T00:00:00"/>
    <d v="2021-09-03T00:00:00"/>
    <n v="47150000"/>
    <n v="17150000"/>
    <n v="30000000"/>
    <n v="474944"/>
    <s v="7f9e4021b093c57ae939c2999fa9b6f9d2ac5b97"/>
    <n v="1.3205205963178741"/>
    <n v="-1.411703401112991"/>
    <n v="-0.32211241769217358"/>
    <n v="-0.59468839066978951"/>
    <n v="0.89520769348520657"/>
    <x v="5"/>
    <n v="0.36373276776246022"/>
    <x v="1"/>
  </r>
  <r>
    <s v="1ef73cad1d988dae8c5ff8eb1dbed65a62835698"/>
    <s v="b8b76baab62d67dc658d3391c1a4544702ab1b6d"/>
    <s v="PREPAGADO"/>
    <s v="e6fe628ed1ecb4f422ee6848d702f45410650137"/>
    <n v="74"/>
    <s v="LOGAN"/>
    <n v="2018"/>
    <s v="NUEVO LOGAN"/>
    <m/>
    <s v="NUEVO"/>
    <n v="84"/>
    <d v="2017-09-05T00:00:00"/>
    <d v="2024-05-09T00:00:00"/>
    <d v="2021-01-27T00:00:00"/>
    <n v="38350000"/>
    <n v="33350000"/>
    <n v="5000000"/>
    <n v="725581"/>
    <s v="b1d13940ac2dc45119dc332a837f1ce58f553ab6"/>
    <n v="-0.19549009772278569"/>
    <n v="0.6655846733627574"/>
    <n v="0.34392321320580399"/>
    <n v="-0.67478173818688769"/>
    <n v="-0.88379348662608126"/>
    <x v="0"/>
    <n v="0.86962190352020863"/>
    <x v="0"/>
  </r>
  <r>
    <s v="5b6e8c6446351fa98102f127c0bf0c5d67433f02"/>
    <s v="8b8ef374b7be428a55b9d76361edc1273a83e7a4"/>
    <s v="PREPAGADO"/>
    <s v="ac3e16fe7cfe84595a9046cff9baf8b8884e6c47"/>
    <n v="220"/>
    <s v="CAPTUR"/>
    <n v="2018"/>
    <s v="CAPTUR"/>
    <m/>
    <s v="NUEVO"/>
    <n v="84"/>
    <d v="2018-05-06T00:00:00"/>
    <d v="2025-06-05T00:00:00"/>
    <d v="2019-10-15T00:00:00"/>
    <n v="71990000"/>
    <n v="56590000"/>
    <n v="15400000"/>
    <n v="1116137"/>
    <s v="d5e3c217d8ea2998bad4e657513b99b45ba38544"/>
    <n v="1.3447767674225239"/>
    <n v="0.32254965041386341"/>
    <n v="6.7799862906447711E-2"/>
    <n v="8.2211666573661468E-2"/>
    <n v="0.74051193869292065"/>
    <x v="0"/>
    <n v="0.78608140019447148"/>
    <x v="2"/>
  </r>
  <r>
    <s v="16f9e963fdf31fb8eb57f92062ada89871bfe380"/>
    <s v="8b84760284cd37f1d384d9018c504fe960a9920c"/>
    <s v="PREPAGADO"/>
    <s v="ac4cf0c7abcdae09914607ba0408545023141170"/>
    <n v="62"/>
    <s v="KWID"/>
    <n v="2021"/>
    <s v="KWID"/>
    <s v="2e892f86d188d01ec5691b7918003dc271108083"/>
    <s v="NUEVO"/>
    <n v="84"/>
    <d v="2020-12-15T00:00:00"/>
    <d v="2027-12-15T00:00:00"/>
    <d v="2021-02-01T00:00:00"/>
    <n v="40170000"/>
    <n v="25881406"/>
    <n v="14288594"/>
    <n v="524751"/>
    <s v="1a54234f7c81795f4271e355943d9c170a12a279"/>
    <n v="-0.26825861103673743"/>
    <n v="-0.25964760226816669"/>
    <n v="-0.2648008150077798"/>
    <n v="-0.22962416396390101"/>
    <n v="-0.1103147126646518"/>
    <x v="0"/>
    <n v="0.64429688822504361"/>
    <x v="2"/>
  </r>
  <r>
    <s v="72d216562ee0fe3e54d777039b8987c243dc4640"/>
    <s v="211de8bf6ba901f167eac0e86822a53822e9361a"/>
    <s v="PREPAGADO"/>
    <s v="30c7c4d76d30bc37a7d13b4c95a2ac93f65f85d1"/>
    <n v="246"/>
    <s v="SANDERO"/>
    <n v="2018"/>
    <s v="NUEVO SANDERO"/>
    <m/>
    <s v="NUEVO"/>
    <n v="84"/>
    <d v="2017-08-22T00:00:00"/>
    <d v="2024-08-22T00:00:00"/>
    <d v="2020-12-09T00:00:00"/>
    <n v="30890000"/>
    <n v="27790000"/>
    <n v="3100000"/>
    <n v="632072"/>
    <s v="f1460623c17c08451d00fb38742b8e09eea4ea70"/>
    <n v="1.405417195184151"/>
    <n v="0.78886134818481879"/>
    <n v="0.92086653473246149"/>
    <n v="-0.56878861535474801"/>
    <n v="0.74051193869292065"/>
    <x v="0"/>
    <n v="0.89964389770152153"/>
    <x v="0"/>
  </r>
  <r>
    <s v="036c477fc32605b8ff7a26f5abd382396151d2f5"/>
    <s v="3319d744f57a675539ed1c25fc8f2f4191633dce"/>
    <s v="PREPAGADO"/>
    <s v="a77c76312e7298e8d8cbf37d37191bb75af8eded"/>
    <n v="61"/>
    <s v="STEPWAY"/>
    <n v="2021"/>
    <s v="NUEVO STEPWAY PH2"/>
    <s v="2e892f86d188d01ec5691b7918003dc271108083"/>
    <s v="NUEVO"/>
    <n v="84"/>
    <d v="2020-02-09T00:00:00"/>
    <d v="2027-09-02T00:00:00"/>
    <d v="2021-04-22T00:00:00"/>
    <n v="50089900"/>
    <n v="40089900"/>
    <n v="10000000"/>
    <n v="868514"/>
    <s v="f268b19e1bfbcb40253adf266d11628fda515d56"/>
    <n v="-2.3300331549320341"/>
    <n v="0.38117631661828782"/>
    <n v="0.56516632981038883"/>
    <n v="-0.65661631538698584"/>
    <n v="-1.1931849962106531"/>
    <x v="0"/>
    <n v="0.80035895459962991"/>
    <x v="0"/>
  </r>
  <r>
    <s v="2b4e1407ef2d48015c8c1c6a3f5efaaeb7132944"/>
    <s v="2a373ce19089fbf74dd719ddc2de368fd3eb6b95"/>
    <s v="PREPAGADO"/>
    <s v="51b223e24d57bc8c01c5001f8833c44559fa1fc7"/>
    <n v="236"/>
    <s v="SANDERO"/>
    <n v="2018"/>
    <s v="NUEVO SANDERO"/>
    <m/>
    <s v="NUEVO"/>
    <n v="48"/>
    <d v="2017-08-23T00:00:00"/>
    <d v="2021-08-23T00:00:00"/>
    <d v="2019-11-13T00:00:00"/>
    <n v="36261500"/>
    <n v="34448425"/>
    <n v="1813075"/>
    <n v="998341"/>
    <s v="7a6910423a8f37af5a7024bd938a17975b36dad2"/>
    <n v="0.41091417989347812"/>
    <n v="0.99563418315592023"/>
    <n v="0.52564408481904745"/>
    <n v="-0.29537429198386311"/>
    <n v="-0.57440197704150942"/>
    <x v="5"/>
    <n v="0.95"/>
    <x v="0"/>
  </r>
  <r>
    <s v="47c6e5dd1cad10aaa67ec1acbca9c68fee6a9200"/>
    <s v="63df7e33ebc65d6f0ae8e22b522e3348c51da8aa"/>
    <s v="PREPAGADO"/>
    <s v="598102830880cd5733b5cfa010cc17b8e7107b1c"/>
    <n v="236"/>
    <s v="STEPWAY"/>
    <n v="2018"/>
    <s v="NUEVO STEPWAY"/>
    <m/>
    <s v="NUEVO"/>
    <n v="72"/>
    <d v="2017-04-07T00:00:00"/>
    <d v="2023-07-04T00:00:00"/>
    <d v="2017-12-04T00:00:00"/>
    <n v="42850000"/>
    <n v="21425000"/>
    <n v="21425000"/>
    <n v="517124"/>
    <s v="b522c57b2ad5bc12ca374e891604193e50995d23"/>
    <n v="-1.5417075940308911"/>
    <n v="-0.85216124758390532"/>
    <n v="0.92086653473246149"/>
    <n v="-1.254784276547654E-2"/>
    <n v="-0.88379348662608126"/>
    <x v="1"/>
    <n v="0.5"/>
    <x v="4"/>
  </r>
  <r>
    <s v="ae7493d16bfecd5a8d2be11b1c891ccf906dba87"/>
    <s v="3aedba18d210d584ca6fcd518df07cd44fa37ad1"/>
    <s v="PREPAGADO"/>
    <s v="44f5f8de4291a4a16492fe0b13036cffd8ffdb43"/>
    <n v="38"/>
    <s v="LOGAN"/>
    <n v="2021"/>
    <s v="NUEVO LOGAN PH2"/>
    <s v="2e892f86d188d01ec5691b7918003dc271108083"/>
    <s v="NUEVO"/>
    <n v="84"/>
    <d v="2020-06-18T00:00:00"/>
    <d v="2027-06-18T00:00:00"/>
    <d v="2021-12-02T00:00:00"/>
    <n v="54319850"/>
    <n v="45556350"/>
    <n v="8763500"/>
    <n v="993299"/>
    <s v="e930ed8a49045100853f6396856eaf443e98b2ef"/>
    <n v="-0.47443606542626698"/>
    <n v="0.53848365200203085"/>
    <n v="0.4070773498450232"/>
    <n v="-0.63902740935826363"/>
    <n v="-1.7346201379836541"/>
    <x v="0"/>
    <n v="0.83866855302435483"/>
    <x v="0"/>
  </r>
  <r>
    <s v="fdec69b0fa00798c95f80e3499b714c8d565e8b2"/>
    <s v="06ac67364a86f6b32ee7e0c2c4c70e668701df37"/>
    <s v="PREPAGADO"/>
    <s v="d42a0e1d5792a438fbe63c928d603c193394d0b9"/>
    <n v="87"/>
    <s v="LOGAN"/>
    <n v="2018"/>
    <s v="NUEVO LOGAN"/>
    <m/>
    <s v="NUEVO"/>
    <n v="72"/>
    <d v="2017-10-31T00:00:00"/>
    <d v="2023-10-31T00:00:00"/>
    <d v="2019-03-18T00:00:00"/>
    <n v="39310000"/>
    <n v="32310000"/>
    <n v="7000000"/>
    <n v="770527"/>
    <s v="bcea55f18d716a78cffe6d51a537622fc3feb487"/>
    <n v="0.68986014759695946"/>
    <n v="0.46974446914141188"/>
    <n v="0.48612183982770601"/>
    <n v="-0.2887146437318665"/>
    <n v="1.3592949578620639"/>
    <x v="1"/>
    <n v="0.82192826252861872"/>
    <x v="0"/>
  </r>
  <r>
    <s v="f207b4851d9af2f62ca11355e3fdc2b38cc8c6c7"/>
    <s v="9dc320dda17d13263ff0848827c549e143bedb34"/>
    <s v="PREPAGADO"/>
    <s v="d42a0e1d5792a438fbe63c928d603c193394d0b9"/>
    <n v="46"/>
    <s v="LOGAN"/>
    <n v="2018"/>
    <s v="NUEVO LOGAN"/>
    <m/>
    <s v="NUEVO"/>
    <n v="72"/>
    <d v="2017-12-19T00:00:00"/>
    <d v="2023-12-19T00:00:00"/>
    <d v="2018-06-12T00:00:00"/>
    <n v="41160000"/>
    <n v="38344000"/>
    <n v="2816000"/>
    <n v="916937"/>
    <s v="dc07912f5d15c97d02d6d510bd9579fe85bc5dde"/>
    <n v="1.1628554841376451"/>
    <n v="0.92001443709713682"/>
    <n v="0.52564408481904745"/>
    <n v="-0.26459022144448158"/>
    <n v="-0.18766259006079469"/>
    <x v="1"/>
    <n v="0.93158406219630707"/>
    <x v="0"/>
  </r>
  <r>
    <s v="777a482fd90f104ef436629783ca035adca7a161"/>
    <s v="37b4c5623a0ca84c262e22cb721dc9656a33a987"/>
    <s v="PREPAGADO"/>
    <s v="277132ad8b04990f093fc5bb72d77163192dec3d"/>
    <n v="236"/>
    <s v="LOGAN"/>
    <n v="2017"/>
    <s v="NUEVO LOGAN"/>
    <m/>
    <s v="NUEVO"/>
    <n v="84"/>
    <d v="2016-12-16T00:00:00"/>
    <d v="2023-12-16T00:00:00"/>
    <d v="2021-12-28T00:00:00"/>
    <n v="37940000"/>
    <n v="18970000"/>
    <n v="18970000"/>
    <n v="438864"/>
    <s v="7d39182a25d433f671ee8eb5ca64063c45602e37"/>
    <n v="0.77475674646323633"/>
    <n v="-0.85216124758390532"/>
    <n v="0.92086653473246149"/>
    <n v="-0.53433700864868006"/>
    <n v="0.66316406129677774"/>
    <x v="0"/>
    <n v="0.5"/>
    <x v="4"/>
  </r>
  <r>
    <s v="cd2e57bc4e13c918bc1f9128f42e699adce9188b"/>
    <s v="f11e7ad185206b1ec4f6caaf03c72c267c5fdd42"/>
    <s v="PREPAGADO"/>
    <s v="f648e6ad3cffffc092999812196145950e50d3f1"/>
    <n v="38"/>
    <s v="STEPWAY"/>
    <n v="2019"/>
    <s v="NUEVO STEPWAY"/>
    <s v="2e892f86d188d01ec5691b7918003dc271108083"/>
    <s v="NUEVO"/>
    <n v="84"/>
    <d v="2019-01-23T00:00:00"/>
    <d v="2026-01-23T00:00:00"/>
    <d v="2019-12-06T00:00:00"/>
    <n v="43090000"/>
    <n v="21545000"/>
    <n v="21545000"/>
    <n v="501293"/>
    <s v="e930ed8a49045100853f6396856eaf443e98b2ef"/>
    <n v="0.38665800878882761"/>
    <n v="-0.85216124758390532"/>
    <n v="0.13042163490563341"/>
    <n v="-0.61360059685204826"/>
    <n v="-0.57440197704150942"/>
    <x v="0"/>
    <n v="0.5"/>
    <x v="4"/>
  </r>
  <r>
    <s v="b750d7740891e09a7bcb3220c7e67657d6aad6ea"/>
    <s v="7b427705c4a995e69c5de52f5f9f51cf182bda74"/>
    <s v="PREPAGADO"/>
    <s v="d42a0e1d5792a438fbe63c928d603c193394d0b9"/>
    <n v="74"/>
    <s v="SANDERO"/>
    <n v="2018"/>
    <s v="NUEVO SANDERO"/>
    <m/>
    <s v="NUEVO"/>
    <n v="72"/>
    <d v="2017-11-29T00:00:00"/>
    <d v="2023-11-29T00:00:00"/>
    <d v="2018-07-27T00:00:00"/>
    <n v="31990000"/>
    <n v="20490000"/>
    <n v="11500000"/>
    <n v="491323"/>
    <s v="db655f8e1559060a272843c09fa8b5e63f6f3304"/>
    <n v="0.85965334532951332"/>
    <n v="-0.2751864664942929"/>
    <n v="0.56516632981038883"/>
    <n v="0.58777311339194427"/>
    <n v="0.50846830650449182"/>
    <x v="1"/>
    <n v="0.64051266020631448"/>
    <x v="2"/>
  </r>
  <r>
    <s v="faef44d7991fa298cebb9e93a04e8b444ac1beb0"/>
    <s v="f35f919517ccfaa05fd165fc09363092e420f6d3"/>
    <s v="PREPAGADO"/>
    <s v="de5d6dd81967e9d26f161d3136bf0858066f9ffc"/>
    <n v="220"/>
    <s v="LOGAN"/>
    <n v="2018"/>
    <s v="NUEVO LOGAN"/>
    <m/>
    <s v="NUEVO"/>
    <n v="84"/>
    <d v="2017-07-03T00:00:00"/>
    <d v="2024-03-07T00:00:00"/>
    <d v="2017-09-08T00:00:00"/>
    <n v="42500000"/>
    <n v="12500000"/>
    <n v="30000000"/>
    <n v="255584"/>
    <s v="e35cd06998e5b136c3a45ddcc0e768cf0a893437"/>
    <n v="0.95667802974811544"/>
    <n v="-1.697557849883172"/>
    <n v="0.52564408481904745"/>
    <n v="2.797821728154763"/>
    <n v="1.2045992030697781"/>
    <x v="0"/>
    <n v="0.29411764705882354"/>
    <x v="1"/>
  </r>
  <r>
    <s v="a3e23926e23578258a0905369bc0383c65c90ab3"/>
    <s v="a5bc8dc939991d08049251e4e8632bbf996be111"/>
    <s v="PREPAGADO"/>
    <s v="04ec110ea5663487e77f43d842f0dccdd12882b5"/>
    <n v="77"/>
    <s v="SANDERO"/>
    <n v="2020"/>
    <s v="NUEVO SANDERO"/>
    <s v="2e892f86d188d01ec5691b7918003dc271108083"/>
    <s v="NUEVO"/>
    <n v="84"/>
    <d v="2019-06-13T00:00:00"/>
    <d v="2026-06-13T00:00:00"/>
    <d v="2021-11-25T00:00:00"/>
    <n v="37400000"/>
    <n v="33000000"/>
    <n v="4400000"/>
    <n v="634641"/>
    <s v="aea3b8863079bcc72088cb985b532db5b7f010f7"/>
    <n v="1.0415746286143921"/>
    <n v="0.71786101382901846"/>
    <n v="-0.20006061115481319"/>
    <n v="4.1943778982071953E-2"/>
    <n v="0.50846830650449182"/>
    <x v="0"/>
    <n v="0.88235294117647056"/>
    <x v="0"/>
  </r>
  <r>
    <s v="e309841ce8b3cba646f336c6db8dbecd73f26ce4"/>
    <s v="cb4ca7e2d82f130370a805fb7f0a82d1c1541f39"/>
    <s v="PREPAGADO"/>
    <s v="f3d649ee30f873af20ed680a9e1580214cdfe47c"/>
    <n v="7"/>
    <s v="STEPWAY"/>
    <n v="2018"/>
    <s v="NUEVO STEPWAY"/>
    <m/>
    <s v="NUEVO"/>
    <n v="84"/>
    <d v="2017-06-22T00:00:00"/>
    <d v="2024-06-22T00:00:00"/>
    <d v="2019-06-17T00:00:00"/>
    <n v="48600000"/>
    <n v="38600000"/>
    <n v="10000000"/>
    <n v="841454"/>
    <s v="cb6e7d6ed0d58f271329ebc739164490e967e61e"/>
    <n v="-0.19549009772278569"/>
    <n v="0.35604518403838609"/>
    <n v="0.36901584702856172"/>
    <n v="-0.72523575111382621"/>
    <n v="0.1217289195237771"/>
    <x v="0"/>
    <n v="0.79423868312757206"/>
    <x v="2"/>
  </r>
  <r>
    <s v="dd49f990d98a9c456b2151a2e99f4e76e74504b6"/>
    <s v="ce93b8409f5065d3471c8cde466d3e747e5438fa"/>
    <s v="PREPAGADO"/>
    <s v="e0a7cd2690d86fdf19c6c709a2bbe5247976edac"/>
    <n v="48"/>
    <s v="STEPWAY"/>
    <n v="2019"/>
    <s v="NUEVO STEPWAY"/>
    <m/>
    <s v="NUEVO"/>
    <n v="72"/>
    <d v="2018-05-06T00:00:00"/>
    <d v="2024-06-05T00:00:00"/>
    <d v="2018-07-25T00:00:00"/>
    <n v="44550000"/>
    <n v="30000000"/>
    <n v="14550000"/>
    <n v="619220"/>
    <s v="33a4a5fc270bf1ce3ae20561056b2ba805df815d"/>
    <n v="0.68986014759695946"/>
    <n v="-0.14014130981285369"/>
    <n v="-0.50014420391343539"/>
    <n v="-0.5676462027316046"/>
    <n v="-0.65174985443765243"/>
    <x v="1"/>
    <n v="0.67340067340067344"/>
    <x v="2"/>
  </r>
  <r>
    <s v="d73fb6ece500bd497d671e453dbdc8d9814b14e9"/>
    <s v="76a4cb3a4348efc0469f112048c960801ad31753"/>
    <s v="PREPAGADO"/>
    <s v="efcd2b94011f275f8b95b0036af92272090621ae"/>
    <n v="38"/>
    <s v="KOLEOS"/>
    <n v="2018"/>
    <s v="KOLEOS"/>
    <m/>
    <s v="NUEVO"/>
    <n v="72"/>
    <d v="2018-09-25T00:00:00"/>
    <d v="2024-09-25T00:00:00"/>
    <d v="2019-09-06T00:00:00"/>
    <n v="89205000"/>
    <n v="44602500"/>
    <n v="44602500"/>
    <n v="1098388"/>
    <s v="c3526f071683c463fb194b75b8f6200605fa54f5"/>
    <n v="1.5630823073643789"/>
    <n v="-0.85216124758390532"/>
    <n v="0.32803285986234038"/>
    <n v="7.0349611114187693"/>
    <n v="0.35377255171220601"/>
    <x v="1"/>
    <n v="0.5"/>
    <x v="4"/>
  </r>
  <r>
    <s v="30a3a0af9af5a8ac49fe88b85deef3885d2c4d49"/>
    <s v="33c78cdd08269bb14c612d60cc8e01197138c321"/>
    <s v="PREPAGADO"/>
    <s v="3e73c209492063f6dc338e718a0d3626fa17e6f1"/>
    <n v="38"/>
    <s v="OROCH"/>
    <n v="2017"/>
    <s v="OROCH"/>
    <m/>
    <s v="NUEVO"/>
    <n v="48"/>
    <d v="2017-09-18T00:00:00"/>
    <d v="2021-09-18T00:00:00"/>
    <d v="2019-01-29T00:00:00"/>
    <n v="64990000"/>
    <n v="34990000"/>
    <n v="30000000"/>
    <n v="940694"/>
    <s v="0b7ebeb583ea0b20d3cc4dacc8c62bd7673bb672"/>
    <n v="1.0537027141667179"/>
    <n v="-0.69452162440441223"/>
    <n v="-0.86705690926179624"/>
    <n v="6.6566720665145795E-2"/>
    <n v="1.127251325673635"/>
    <x v="5"/>
    <n v="0.53839052161871059"/>
    <x v="4"/>
  </r>
  <r>
    <s v="3bf8789a351d6c92e972ccc88d22fff13901d423"/>
    <s v="3b9c3dfb3f0c3541c124fed3b407438887eb274f"/>
    <s v="PREPAGADO"/>
    <s v="436c54f5b94298880918c6dd867e76b0c1e55269"/>
    <n v="60"/>
    <s v="LOGAN"/>
    <n v="2017"/>
    <s v="NUEVO LOGAN"/>
    <m/>
    <s v="NUEVO"/>
    <n v="36"/>
    <d v="2017-01-17T00:00:00"/>
    <d v="2020-01-17T00:00:00"/>
    <d v="2018-02-06T00:00:00"/>
    <n v="45050000"/>
    <n v="11500000"/>
    <n v="33550000"/>
    <n v="356266"/>
    <s v="d087e61ba1153cd65cef59d4319bb1223fff39d1"/>
    <n v="1.029446543062067"/>
    <n v="-1.8570666427698259"/>
    <n v="-2.8716572672855638"/>
    <n v="-0.64772063173634975"/>
    <n v="2.210121609219637"/>
    <x v="4"/>
    <n v="0.25527192008879024"/>
    <x v="1"/>
  </r>
  <r>
    <s v="119d6fabc43b80ed040066565fd8cfa26803aa3e"/>
    <s v="a4d611b8cd9a9316e8b4733239e4ebb63e516b52"/>
    <s v="PREPAGADO"/>
    <s v="b03c331a519e3fb6e210c57f6f7646420773acf4"/>
    <n v="7"/>
    <s v="SANDERO"/>
    <n v="2020"/>
    <s v="NUEVO SANDERO PH2"/>
    <s v="2e892f86d188d01ec5691b7918003dc271108083"/>
    <s v="NUEVO"/>
    <n v="84"/>
    <d v="2020-02-14T00:00:00"/>
    <d v="2027-02-14T00:00:00"/>
    <d v="2021-01-21T00:00:00"/>
    <n v="44380350"/>
    <n v="32380350"/>
    <n v="12000000"/>
    <n v="673024"/>
    <s v="d4fe067a31477c3902f47c94ed98e66bfafeebdb"/>
    <n v="3.4943527771394541E-2"/>
    <n v="9.066636786298099E-2"/>
    <n v="0.72325530977575447"/>
    <n v="0.37451263953994218"/>
    <n v="-1.0384892414183671"/>
    <x v="0"/>
    <n v="0.72961006391342109"/>
    <x v="2"/>
  </r>
  <r>
    <s v="d2e9118630f699dec652ea8e1fbb325543ad9e37"/>
    <s v="01a9c9cf963f45ea23901ca5acc995dceba5cac8"/>
    <s v="PREPAGADO"/>
    <s v="dffd96c11c969ac5ad7b4642a6899796201826a7"/>
    <n v="59"/>
    <s v="USADOS"/>
    <n v="2011"/>
    <s v="USADOS MM"/>
    <m/>
    <s v="USADO"/>
    <n v="60"/>
    <d v="2018-03-09T00:00:00"/>
    <d v="2023-09-03T00:00:00"/>
    <d v="2020-12-07T00:00:00"/>
    <n v="19500000"/>
    <n v="17550000"/>
    <n v="1950000"/>
    <n v="457308"/>
    <s v="bada637fdb1235e4ce7fea4d4cee73127b35ed35"/>
    <n v="1.017318457509742"/>
    <n v="0.79032357974038436"/>
    <n v="0.2094661248883162"/>
    <n v="-0.96621146387375201"/>
    <n v="-0.57440197704150942"/>
    <x v="3"/>
    <n v="0.9"/>
    <x v="0"/>
  </r>
  <r>
    <s v="7877b5b0722d0a45731ea17729d534044a54ab59"/>
    <s v="fef7e241b6d0aa9d242b89547e376d7dde67dbfe"/>
    <s v="PREPAGADO"/>
    <s v="efcd2b94011f275f8b95b0036af92272090621ae"/>
    <n v="38"/>
    <s v="DUSTER"/>
    <n v="2019"/>
    <s v="DUSTER"/>
    <m/>
    <s v="NUEVO"/>
    <n v="72"/>
    <d v="2018-10-09T00:00:00"/>
    <d v="2024-09-10T00:00:00"/>
    <d v="2021-12-23T00:00:00"/>
    <n v="62990000"/>
    <n v="31495000"/>
    <n v="31495000"/>
    <n v="775601"/>
    <s v="e930ed8a49045100853f6396856eaf443e98b2ef"/>
    <n v="-0.70486969092044727"/>
    <n v="-0.85216124758390532"/>
    <n v="0.32803285986234038"/>
    <n v="1.270182390789278"/>
    <n v="0.1217289195237771"/>
    <x v="1"/>
    <n v="0.5"/>
    <x v="4"/>
  </r>
  <r>
    <s v="c651a4970f6ce7030eb7875206cfd4c34a863ad4"/>
    <s v="e2650023f518175188bebe016c1c590cfbef4475"/>
    <s v="PREPAGADO"/>
    <s v="f7b438840c64ae9000aab867b7717cd5d6c7a56e"/>
    <n v="220"/>
    <s v="LOGAN"/>
    <n v="2019"/>
    <s v="NUEVO LOGAN"/>
    <m/>
    <s v="NUEVO"/>
    <n v="84"/>
    <d v="2018-10-09T00:00:00"/>
    <d v="2025-09-10T00:00:00"/>
    <d v="2019-01-31T00:00:00"/>
    <n v="36480000"/>
    <n v="32832000"/>
    <n v="3648000"/>
    <n v="694249"/>
    <s v="d5e3c217d8ea2998bad4e657513b99b45ba38544"/>
    <n v="1.017318457509742"/>
    <n v="0.79032357974038436"/>
    <n v="-2.1226958104923119E-2"/>
    <n v="-0.26284772688564872"/>
    <n v="-1.270532873606796"/>
    <x v="0"/>
    <n v="0.9"/>
    <x v="0"/>
  </r>
  <r>
    <s v="5744b9b629f124e4a5915687294aefd362444829"/>
    <s v="8ae5e47340875232878b682160782b5d0d1f23c7"/>
    <s v="PREPAGADO"/>
    <s v="642b591a40681472a369eeb628f4ab91b6c46130"/>
    <n v="38"/>
    <s v="STEPWAY"/>
    <n v="2020"/>
    <s v="NUEVO STEPWAY"/>
    <s v="2e892f86d188d01ec5691b7918003dc271108083"/>
    <s v="NUEVO"/>
    <n v="72"/>
    <d v="2019-06-18T00:00:00"/>
    <d v="2025-06-18T00:00:00"/>
    <d v="2021-04-26T00:00:00"/>
    <n v="51390000"/>
    <n v="25695000"/>
    <n v="25695000"/>
    <n v="632770"/>
    <s v="b5c4e6910594107a133dbf0cbaf1206bdb05aab1"/>
    <n v="-0.41379563766464073"/>
    <n v="-0.85216124758390532"/>
    <n v="0.32803285986234038"/>
    <n v="1.858782448999116"/>
    <n v="-0.57440197704150942"/>
    <x v="1"/>
    <n v="0.5"/>
    <x v="4"/>
  </r>
  <r>
    <s v="e2f3f1b8bf35d223a3eb34d61c11e535c0369689"/>
    <s v="4a1b992febacf43643fc82ca8133ada08a2a9280"/>
    <s v="PREPAGADO"/>
    <s v="1dba5f65a4ace50946aaf5539428c8ec727712e3"/>
    <n v="236"/>
    <s v="KWID"/>
    <n v="2020"/>
    <s v="KWID"/>
    <s v="2e892f86d188d01ec5691b7918003dc271108083"/>
    <s v="NUEVO"/>
    <n v="84"/>
    <d v="2019-12-27T00:00:00"/>
    <d v="2026-12-27T00:00:00"/>
    <d v="2021-10-06T00:00:00"/>
    <n v="36990000"/>
    <n v="26990000"/>
    <n v="10000000"/>
    <n v="530110"/>
    <s v="373e0d63cac8bf96eefec2abf3828a28fc0aa41d"/>
    <n v="-1.954062502809951"/>
    <n v="9.0857717549903572E-2"/>
    <n v="4.7280031873678942E-2"/>
    <n v="0.25701042312264238"/>
    <n v="-1.1931849962106531"/>
    <x v="0"/>
    <n v="0.72965666396323325"/>
    <x v="2"/>
  </r>
  <r>
    <s v="dfd19ad7a70ff0720b69a33aff390a063847a91d"/>
    <s v="0a5748f87862e1ef885e201d92da578d7ea599e3"/>
    <s v="PREPAGADO"/>
    <s v="d42a0e1d5792a438fbe63c928d603c193394d0b9"/>
    <n v="38"/>
    <s v="DUSTER"/>
    <n v="2018"/>
    <s v="DUSTER"/>
    <m/>
    <s v="NUEVO"/>
    <n v="12"/>
    <d v="2017-12-21T00:00:00"/>
    <d v="2018-12-21T00:00:00"/>
    <d v="2018-05-21T00:00:00"/>
    <n v="58202200"/>
    <n v="17460660"/>
    <n v="40741540"/>
    <n v="1604603"/>
    <s v="125f971c798fc32a1f1ca2ba0a20c2459444181d"/>
    <n v="0.60496354873068248"/>
    <n v="-1.6734036612460499"/>
    <n v="-0.2648008150077798"/>
    <n v="-0.46603620049831201"/>
    <n v="1.668686467446636"/>
    <x v="2"/>
    <n v="0.3"/>
    <x v="1"/>
  </r>
  <r>
    <s v="049b75892f2d9fefdc0caa27e426844b3adba32f"/>
    <s v="18b4379783efc58b6b97ac35a16c33f49e652099"/>
    <s v="PREPAGADO"/>
    <s v="f92259594cc36db09951704e2e59eef51308995c"/>
    <n v="76"/>
    <s v="LOGAN"/>
    <n v="2020"/>
    <s v="NUEVO LOGAN"/>
    <s v="2e892f86d188d01ec5691b7918003dc271108083"/>
    <s v="NUEVO"/>
    <n v="72"/>
    <d v="2019-08-28T00:00:00"/>
    <d v="2025-08-28T00:00:00"/>
    <d v="2020-04-17T00:00:00"/>
    <n v="34990000"/>
    <n v="23383000"/>
    <n v="11607000"/>
    <n v="542399"/>
    <s v="7924337d88e47fbd8bbc9b5a39ff61f133863b20"/>
    <n v="0.66560397649230885"/>
    <n v="-0.1611816346026668"/>
    <n v="-0.54145652994716964"/>
    <n v="-0.21641505949677101"/>
    <n v="0.66316406129677774"/>
    <x v="1"/>
    <n v="0.66827665047156326"/>
    <x v="2"/>
  </r>
  <r>
    <s v="122a7f6140fd5e753a549901f509aa816a4e1c1f"/>
    <s v="2e7216c9f33f0ef399ba3c08c0f096f9d7e8ac46"/>
    <s v="PREPAGADO"/>
    <s v="779a5d721169ae8d9bb4b60cd9fdf1c437be1e57"/>
    <n v="50"/>
    <s v="STEPWAY"/>
    <n v="2019"/>
    <s v="NUEVO STEPWAY"/>
    <m/>
    <s v="NUEVO"/>
    <n v="72"/>
    <d v="2018-09-04T00:00:00"/>
    <d v="2024-04-09T00:00:00"/>
    <d v="2019-01-25T00:00:00"/>
    <n v="48500000"/>
    <n v="24250000"/>
    <n v="24250000"/>
    <n v="588350"/>
    <s v="b31b732fd5eab4046e568197030df61340c026fe"/>
    <n v="0.60496354873068248"/>
    <n v="-0.85216124758390532"/>
    <n v="0.72325530977575447"/>
    <n v="-0.45214304245294312"/>
    <n v="1.0499034482774929"/>
    <x v="1"/>
    <n v="0.5"/>
    <x v="4"/>
  </r>
  <r>
    <s v="650149b2e594a29a9bcce856d2678ac8b7269c7f"/>
    <s v="afa5b00df198f8bbbc9974c0472746d6e31e6ba1"/>
    <s v="PREPAGADO"/>
    <s v="ac3e16fe7cfe84595a9046cff9baf8b8884e6c47"/>
    <n v="49"/>
    <s v="LOGAN"/>
    <n v="2019"/>
    <s v="NUEVO LOGAN"/>
    <m/>
    <s v="NUEVO"/>
    <n v="84"/>
    <d v="2018-06-29T00:00:00"/>
    <d v="2025-06-29T00:00:00"/>
    <d v="2021-11-26T00:00:00"/>
    <n v="43460000"/>
    <n v="32460000"/>
    <n v="11000000"/>
    <n v="650592"/>
    <s v="ec864d326046a09cd623dc375f247c93a8c47de2"/>
    <n v="-2.2693927271704082"/>
    <n v="0.1616366238605049"/>
    <n v="0.28723681291492847"/>
    <n v="-0.74252727140450758"/>
    <n v="-0.4197062222492236"/>
    <x v="0"/>
    <n v="0.74689369535204786"/>
    <x v="2"/>
  </r>
  <r>
    <s v="612fc707a8a546a9b8119e37cef7af58645eca1c"/>
    <s v="c8a3192cd58f16b5b0d4db22adda3984fa2d95be"/>
    <s v="PREPAGADO"/>
    <s v="06eeab863e8063bd4a1a230893738e0ad889e60a"/>
    <n v="15"/>
    <s v="LOGAN"/>
    <n v="2019"/>
    <s v="NUEVO LOGAN"/>
    <m/>
    <s v="NUEVO"/>
    <n v="84"/>
    <d v="2018-03-21T00:00:00"/>
    <d v="2025-03-21T00:00:00"/>
    <d v="2020-12-30T00:00:00"/>
    <n v="53390000"/>
    <n v="47992000"/>
    <n v="5398000"/>
    <n v="1187411"/>
    <s v="b2b72db1a076aa89f7bd2aa8870447ac40315a98"/>
    <n v="1.1507273985853199"/>
    <n v="0.78578590392037406"/>
    <n v="0.28851061487099899"/>
    <n v="0.66561251930441268"/>
    <n v="4.4381042127634142E-2"/>
    <x v="0"/>
    <n v="0.89889492414309791"/>
    <x v="0"/>
  </r>
  <r>
    <s v="dde1411a7cc72ea1aac69b3e97ea47cf612d1970"/>
    <s v="bdc0fbeb524b4c0fe655a241cbf42a08a68cd6f9"/>
    <s v="PREPAGADO"/>
    <s v="8755282562f500d9f6dcb85211a47e8d88e90dcb"/>
    <n v="40"/>
    <s v="SANDERO"/>
    <n v="2020"/>
    <s v="NUEVO SANDERO"/>
    <s v="2e892f86d188d01ec5691b7918003dc271108083"/>
    <s v="NUEVO"/>
    <n v="60"/>
    <d v="2019-06-27T00:00:00"/>
    <d v="2024-06-27T00:00:00"/>
    <d v="2020-03-11T00:00:00"/>
    <n v="34490000"/>
    <n v="6490000"/>
    <n v="28000000"/>
    <n v="160764"/>
    <s v="6e6ab8d26eb45e4692f58acb34c3521235ffa21e"/>
    <n v="0.93242185864346494"/>
    <n v="-2.1325993686242599"/>
    <n v="-0.62050101992985252"/>
    <n v="-0.67552321110963676"/>
    <n v="-0.88379348662608126"/>
    <x v="3"/>
    <n v="0.2"/>
    <x v="3"/>
  </r>
  <r>
    <s v="a18985285f0ce3b8dcc80b1bdb71cf2d88a15538"/>
    <s v="f86102fb373a8fd4af2aade1c1576e778e0c5dc5"/>
    <s v="PREPAGADO"/>
    <s v="51b223e24d57bc8c01c5001f8833c44559fa1fc7"/>
    <n v="76"/>
    <s v="DUSTER"/>
    <n v="2018"/>
    <s v="DUSTER"/>
    <m/>
    <s v="NUEVO"/>
    <n v="84"/>
    <d v="2017-09-28T00:00:00"/>
    <d v="2024-09-28T00:00:00"/>
    <d v="2019-10-09T00:00:00"/>
    <n v="65840000"/>
    <n v="35840000"/>
    <n v="30000000"/>
    <n v="786952"/>
    <s v="a17e64045ea62e7e0050c926a5eadd4e069e53c5"/>
    <n v="1.2113678263469461"/>
    <n v="-0.67005099182042871"/>
    <n v="1.395133474628558"/>
    <n v="-0.36407836316070391"/>
    <n v="-0.57440197704150942"/>
    <x v="0"/>
    <n v="0.54434993924665853"/>
    <x v="4"/>
  </r>
  <r>
    <s v="d8986e4ab8bc60967abb0c31f3dffa2e797d8f96"/>
    <s v="2eb2850be5d7c315143515f61706d17ab64dff33"/>
    <s v="PREPAGADO"/>
    <s v="199c6dec4e012c479e3865ff88b5346ccb60b104"/>
    <n v="15"/>
    <s v="LOGAN"/>
    <n v="2021"/>
    <s v="NUEVO LOGAN PH2"/>
    <s v="2e892f86d188d01ec5691b7918003dc271108083"/>
    <s v="NUEVO"/>
    <n v="84"/>
    <d v="2021-03-15T00:00:00"/>
    <d v="2028-03-15T00:00:00"/>
    <d v="2021-05-12T00:00:00"/>
    <n v="44180000"/>
    <n v="24180000"/>
    <n v="20000000"/>
    <n v="504700"/>
    <s v="18eceeb5197751c2e147ee8da1b88e8ee3917f26"/>
    <n v="-0.99594374417625386"/>
    <n v="-0.6579108351174181"/>
    <n v="-0.89715673486924186"/>
    <n v="-0.80086366590815528"/>
    <n v="-3.2966835268508812E-2"/>
    <x v="0"/>
    <n v="0.54730647351742867"/>
    <x v="4"/>
  </r>
  <r>
    <s v="0e86bd52de7020b3e6a598e2632383f90176d63b"/>
    <s v="aa68218450804b9e5c0bbf603103b9a4c3251ff1"/>
    <s v="PREPAGADO"/>
    <s v="b03c331a519e3fb6e210c57f6f7646420773acf4"/>
    <n v="38"/>
    <s v="STEPWAY"/>
    <n v="2020"/>
    <s v="NUEVO STEPWAY PH2"/>
    <s v="2e892f86d188d01ec5691b7918003dc271108083"/>
    <s v="NUEVO"/>
    <n v="84"/>
    <d v="2020-04-03T00:00:00"/>
    <d v="2027-03-04T00:00:00"/>
    <d v="2021-02-04T00:00:00"/>
    <n v="51032054"/>
    <n v="36865054"/>
    <n v="14167000"/>
    <n v="803528"/>
    <s v="18e224569796e42fffce1d686835b9656bf0b87b"/>
    <n v="-0.55933266429254402"/>
    <n v="6.1019939106801958E-2"/>
    <n v="0.36755510485368181"/>
    <n v="0.19020085841091"/>
    <n v="-0.57440197704150942"/>
    <x v="0"/>
    <n v="0.72239016677635592"/>
    <x v="2"/>
  </r>
  <r>
    <s v="fb90b8842e9713d1cf01e97c58df7380c8c3a859"/>
    <s v="fa33d2a23bf300ff8c12acbb6593e9b73394fb66"/>
    <s v="PREPAGADO"/>
    <s v="51b223e24d57bc8c01c5001f8833c44559fa1fc7"/>
    <n v="27"/>
    <s v="LOGAN"/>
    <n v="2018"/>
    <s v="NUEVO LOGAN"/>
    <m/>
    <s v="NUEVO"/>
    <n v="60"/>
    <d v="2017-04-09T00:00:00"/>
    <d v="2022-09-04T00:00:00"/>
    <d v="2019-12-23T00:00:00"/>
    <n v="38670000"/>
    <n v="10000000"/>
    <n v="28670000"/>
    <n v="253831"/>
    <s v="de733c21b615778999b7552e895cf1b2b800c114"/>
    <n v="1.2720082541085731"/>
    <n v="-1.8434074244052301"/>
    <n v="0.80229979975843724"/>
    <n v="0.47352383560263261"/>
    <n v="2.4421652414080661"/>
    <x v="3"/>
    <n v="0.2585983966899405"/>
    <x v="1"/>
  </r>
  <r>
    <s v="561acee7d692c2748eb93254fb92f21725d8591c"/>
    <s v="15a94d9c94b74abd5b3ea8def41abccddd4a98c1"/>
    <s v="PREPAGADO"/>
    <s v="053dde01fbb3bbdc13e0aa46ae13dd989d2674c7"/>
    <n v="48"/>
    <s v="CAPTUR"/>
    <n v="2020"/>
    <s v="CAPTUR"/>
    <s v="2e892f86d188d01ec5691b7918003dc271108083"/>
    <s v="NUEVO"/>
    <n v="84"/>
    <d v="2019-11-14T00:00:00"/>
    <d v="2026-11-14T00:00:00"/>
    <d v="2021-08-19T00:00:00"/>
    <n v="73900000"/>
    <n v="41900000"/>
    <n v="32000000"/>
    <n v="812252"/>
    <s v="cafe2aba4c008cb02fee6101be7ab38b6a34f37b"/>
    <n v="-0.6442292631588209"/>
    <n v="-0.57711727277824776"/>
    <n v="-0.1067118350424142"/>
    <n v="6.9190751518885429E-2"/>
    <n v="-1.3478807510029389"/>
    <x v="0"/>
    <n v="0.56698240866035188"/>
    <x v="4"/>
  </r>
  <r>
    <s v="45d29d181396727168c179ba7d0359bb33b74bb6"/>
    <s v="e41d5a1e398e8eff6355f8a9929f1e646811aaad"/>
    <s v="PREPAGADO"/>
    <s v="51b223e24d57bc8c01c5001f8833c44559fa1fc7"/>
    <n v="87"/>
    <s v="LOGAN"/>
    <n v="2018"/>
    <s v="NUEVO LOGAN"/>
    <m/>
    <s v="NUEVO"/>
    <n v="24"/>
    <d v="2017-08-30T00:00:00"/>
    <d v="2019-08-30T00:00:00"/>
    <d v="2019-03-07T00:00:00"/>
    <n v="33130000"/>
    <n v="13130000"/>
    <n v="20000000"/>
    <n v="645013"/>
    <s v="bcea55f18d716a78cffe6d51a537622fc3feb487"/>
    <n v="1.1992397407946209"/>
    <n v="-1.2779034285270789"/>
    <n v="0.16994387989697479"/>
    <n v="-0.56821266281990179"/>
    <n v="0.35377255171220601"/>
    <x v="2"/>
    <n v="0.39631753697555083"/>
    <x v="1"/>
  </r>
  <r>
    <s v="ec2dd892776b40ca42b842855358f3d348f04c39"/>
    <s v="0931687ad3ba3cf6d211349745d4f57cdac47534"/>
    <s v="PREPAGADO"/>
    <s v="93758adf11c46efe844e91612cf2940e4197d07c"/>
    <n v="76"/>
    <s v="STEPWAY"/>
    <n v="2020"/>
    <s v="NUEVO STEPWAY"/>
    <s v="2e892f86d188d01ec5691b7918003dc271108083"/>
    <s v="NUEVO"/>
    <n v="60"/>
    <d v="2019-07-29T00:00:00"/>
    <d v="2024-07-29T00:00:00"/>
    <d v="2021-06-02T00:00:00"/>
    <n v="50990000"/>
    <n v="40990000"/>
    <n v="10000000"/>
    <n v="991236"/>
    <s v="977d2d7691d404ed0e63704ec1471b1a8671ac9d"/>
    <n v="0.96880611530044081"/>
    <n v="0.39564726385901822"/>
    <n v="4.6011209720476939E-2"/>
    <n v="6.0458032597465829E-2"/>
    <n v="1.5139907126543499"/>
    <x v="3"/>
    <n v="0.80388311433614434"/>
    <x v="0"/>
  </r>
  <r>
    <s v="25cfe45caa07dd677a30a59e5d518e04885bf410"/>
    <s v="bfa57ddc760b64fd13489768a131ab07362825bb"/>
    <s v="PREPAGADO"/>
    <s v="2e605260aed96e02f34e2a400c1781f6062fbe8f"/>
    <n v="46"/>
    <s v="CAPTUR"/>
    <n v="2019"/>
    <s v="CAPTUR"/>
    <s v="2e892f86d188d01ec5691b7918003dc271108083"/>
    <s v="NUEVO"/>
    <n v="84"/>
    <d v="2019-01-23T00:00:00"/>
    <d v="2026-01-23T00:00:00"/>
    <d v="2021-12-21T00:00:00"/>
    <n v="65748200"/>
    <n v="52598560"/>
    <n v="13149640"/>
    <n v="1087105"/>
    <s v="4e5d7b0d98a26995f24bcabfb130c7187152651f"/>
    <n v="-4.9953071094882402E-2"/>
    <n v="0.37970237290931202"/>
    <n v="-0.3107497722571631"/>
    <n v="-0.42382103374926111"/>
    <n v="-1.1931849962106531"/>
    <x v="0"/>
    <n v="0.8"/>
    <x v="2"/>
  </r>
  <r>
    <s v="e2076d0a3b360a8ab9bed07aff271b419c22800b"/>
    <s v="d3eb327587e2dd8473bfb1978c766f300905a9b0"/>
    <s v="PREPAGADO"/>
    <s v="f85c943589e15423e090366f8de72cf7bd86f1fd"/>
    <n v="76"/>
    <s v="DUSTER"/>
    <n v="2020"/>
    <s v="DUSTER"/>
    <s v="2e892f86d188d01ec5691b7918003dc271108083"/>
    <s v="NUEVO"/>
    <n v="72"/>
    <d v="2019-09-26T00:00:00"/>
    <d v="2025-09-26T00:00:00"/>
    <d v="2020-09-23T00:00:00"/>
    <n v="60270000"/>
    <n v="30135000"/>
    <n v="30135000"/>
    <n v="757424"/>
    <s v="977d2d7691d404ed0e63704ec1471b1a8671ac9d"/>
    <n v="1.2962644252132229"/>
    <n v="-0.85216124758390532"/>
    <n v="-0.38336754998180411"/>
    <n v="0.1781590593463353"/>
    <n v="1.668686467446636"/>
    <x v="1"/>
    <n v="0.5"/>
    <x v="4"/>
  </r>
  <r>
    <s v="2a6191e23d0320d80a2a2e51115867413566937f"/>
    <s v="e8c93103b2c64ce73c0a6a901fee852089ec8be5"/>
    <s v="PREPAGADO"/>
    <s v="a65c60e59165d9af643419b26154ffd93f642835"/>
    <n v="62"/>
    <s v="SANDERO"/>
    <n v="2019"/>
    <s v="NUEVO SANDERO"/>
    <m/>
    <s v="NUEVO"/>
    <n v="36"/>
    <d v="2018-05-23T00:00:00"/>
    <d v="2021-05-23T00:00:00"/>
    <d v="2021-01-21T00:00:00"/>
    <n v="33240000"/>
    <n v="17240000"/>
    <n v="16000000"/>
    <n v="590106"/>
    <s v="f99cba83470b6744b02cb8a0d0c03e84221970cc"/>
    <n v="-7.420924219953294E-2"/>
    <n v="-0.77557125112323622"/>
    <n v="-0.55591416238745228"/>
    <n v="0.62078122101028865"/>
    <n v="-1.11583711881451"/>
    <x v="4"/>
    <n v="0.51865222623345364"/>
    <x v="4"/>
  </r>
  <r>
    <s v="8106acf4fc3c83efa00494e7a9d3aa62f87e8ec4"/>
    <s v="b020c0f038a022e6f738696f9fbe1354373e55bc"/>
    <s v="PREPAGADO"/>
    <s v="42df86fde4435d0c9f7f380c96b820b35bed1a95"/>
    <n v="38"/>
    <s v="CAPTUR"/>
    <n v="2020"/>
    <s v="CAPTUR"/>
    <s v="2e892f86d188d01ec5691b7918003dc271108083"/>
    <s v="NUEVO"/>
    <n v="84"/>
    <d v="2020-03-01T00:00:00"/>
    <d v="2027-01-03T00:00:00"/>
    <d v="2021-11-19T00:00:00"/>
    <n v="73850000"/>
    <n v="54040000"/>
    <n v="19810000"/>
    <n v="1108585"/>
    <s v="f2b6d61f97ec8f1fe44ff1e2d5c5e1ad94b895ba"/>
    <n v="-0.25613052548441212"/>
    <n v="9.946799478763213E-2"/>
    <n v="0.56516632981038883"/>
    <n v="1.3580548978244571"/>
    <n v="-1.11583711881451"/>
    <x v="0"/>
    <n v="0.73175355450236967"/>
    <x v="2"/>
  </r>
  <r>
    <s v="c3e727e272b6ff7802c9e2584b3a5122e1aef752"/>
    <s v="a70c095715c5d00d47c22753ae0892ef1d845fe4"/>
    <s v="PREPAGADO"/>
    <s v="4ed602eda8bf7f8f674b77a7266776acb1f1dd2a"/>
    <n v="61"/>
    <s v="KWID"/>
    <n v="2020"/>
    <s v="KWID"/>
    <s v="2e892f86d188d01ec5691b7918003dc271108083"/>
    <s v="NUEVO"/>
    <n v="84"/>
    <d v="2019-05-09T00:00:00"/>
    <d v="2026-09-05T00:00:00"/>
    <d v="2020-03-03T00:00:00"/>
    <n v="36640000"/>
    <n v="29640000"/>
    <n v="7000000"/>
    <n v="800534"/>
    <s v="f1cfc4e2d3f8e9e071d8ddbdb5aab1b3ceeb1ef1"/>
    <n v="0.59283546317835722"/>
    <n v="0.41646103989637279"/>
    <n v="0.30713827890256312"/>
    <n v="-0.40390681021974201"/>
    <n v="-1.270532873606796"/>
    <x v="0"/>
    <n v="0.80895196506550215"/>
    <x v="0"/>
  </r>
  <r>
    <s v="bd15cca7e4118441b23a1b47faf451a511742080"/>
    <s v="88b887f3ce1713067f0ee4e659f363986d7a5b02"/>
    <s v="PREPAGADO"/>
    <s v="60cde7742ca4ced44924a1e39059e9d4941f3d10"/>
    <n v="48"/>
    <s v="SANDERO"/>
    <n v="2018"/>
    <s v="NUEVO SANDERO"/>
    <m/>
    <s v="NUEVO"/>
    <n v="72"/>
    <d v="2018-02-20T00:00:00"/>
    <d v="2024-02-20T00:00:00"/>
    <d v="2020-03-18T00:00:00"/>
    <n v="36000000"/>
    <n v="36000000"/>
    <n v="0"/>
    <n v="938115"/>
    <s v="33a4a5fc270bf1ce3ae20561056b2ba805df815d"/>
    <n v="1.090086970823694"/>
    <n v="1.2009447865714571"/>
    <n v="0.31814419655428211"/>
    <n v="-0.10761701828049861"/>
    <n v="0.43112042910834891"/>
    <x v="1"/>
    <n v="1"/>
    <x v="0"/>
  </r>
  <r>
    <s v="4dbefdc293547eae297dfb621d8758c0ec7a82e3"/>
    <s v="223873cabacf577c7c33ca8c958eb5ab129069c1"/>
    <s v="PREPAGADO"/>
    <s v="8051cd7bf1e51dd0204cd205a90916959bf953e6"/>
    <n v="60"/>
    <s v="USADOS"/>
    <n v="2011"/>
    <s v="USADOS MM"/>
    <m/>
    <s v="USADO"/>
    <n v="60"/>
    <d v="2017-07-31T00:00:00"/>
    <d v="2022-07-31T00:00:00"/>
    <d v="2018-03-07T00:00:00"/>
    <n v="25000000"/>
    <n v="22500000"/>
    <n v="2500000"/>
    <n v="606095"/>
    <s v="002cf26c2c656a51db8195e4bd8bbcee3903d748"/>
    <n v="1.0415746286143921"/>
    <n v="0.79032357974038436"/>
    <n v="0.76277755476709586"/>
    <n v="0.1138630015477536"/>
    <n v="1.2045992030697781"/>
    <x v="3"/>
    <n v="0.9"/>
    <x v="0"/>
  </r>
  <r>
    <s v="32dfd3d9eeac5f7a5fbdafa40e72086a11e90350"/>
    <s v="37a8ddb873a697cabfa4a13999b784104844309a"/>
    <s v="PREPAGADO"/>
    <s v="30c7c4d76d30bc37a7d13b4c95a2ac93f65f85d1"/>
    <n v="61"/>
    <s v="SANDERO"/>
    <n v="2018"/>
    <s v="NUEVO SANDERO"/>
    <m/>
    <s v="NUEVO"/>
    <n v="48"/>
    <d v="2017-06-10T00:00:00"/>
    <d v="2021-10-06T00:00:00"/>
    <d v="2020-02-20T00:00:00"/>
    <n v="33100000"/>
    <n v="10000000"/>
    <n v="23100000"/>
    <n v="301145"/>
    <s v="2950d902c8b30585038c8f445df8ff3e2d2365ee"/>
    <n v="1.4903137940504281"/>
    <n v="-1.664719829077417"/>
    <n v="0.2094661248883162"/>
    <n v="1.9061431192044691"/>
    <n v="0.81785981608906366"/>
    <x v="5"/>
    <n v="0.30211480362537763"/>
    <x v="1"/>
  </r>
  <r>
    <s v="c0ad461b1d09d155ea00a96a7b6ad724c9a0dca4"/>
    <s v="6c5203eaf87bb2b8f1505d91b587a89671a4c930"/>
    <s v="PREPAGADO"/>
    <s v="8d3a24744093455287e93feda3eb9991acdae36e"/>
    <n v="49"/>
    <s v="LOGAN"/>
    <n v="2019"/>
    <s v="NUEVO LOGAN"/>
    <m/>
    <s v="NUEVO"/>
    <n v="84"/>
    <d v="2018-12-19T00:00:00"/>
    <d v="2025-12-19T00:00:00"/>
    <d v="2021-04-06T00:00:00"/>
    <n v="36990000"/>
    <n v="36990000"/>
    <n v="0"/>
    <n v="753838"/>
    <s v="ec864d326046a09cd623dc375f247c93a8c47de2"/>
    <n v="1.1992397407946209"/>
    <n v="1.2009447865714571"/>
    <n v="0.48612183982770601"/>
    <n v="1.478243760643542E-2"/>
    <n v="0.1217289195237771"/>
    <x v="0"/>
    <n v="1"/>
    <x v="0"/>
  </r>
  <r>
    <s v="adb1bdd04bab8a390768057b52632dabd018bc8c"/>
    <s v="03244570c9bc82d8b04fb1760e448a63483d3093"/>
    <s v="PREPAGADO"/>
    <s v="1cfc8f77eeb90420e06185d48b9a2c6de9a1780f"/>
    <n v="220"/>
    <s v="LOGAN"/>
    <n v="2019"/>
    <s v="NUEVO LOGAN"/>
    <m/>
    <s v="NUEVO"/>
    <n v="84"/>
    <d v="2018-07-11T00:00:00"/>
    <d v="2025-11-07T00:00:00"/>
    <d v="2021-09-29T00:00:00"/>
    <n v="34280000"/>
    <n v="17140000"/>
    <n v="17140000"/>
    <n v="388554"/>
    <s v="d5e3c217d8ea2998bad4e657513b99b45ba38544"/>
    <n v="1.0415746286143921"/>
    <n v="-0.85216124758390532"/>
    <n v="0.52564408481904745"/>
    <n v="-0.59607906727960092"/>
    <n v="1.7460343448427791"/>
    <x v="0"/>
    <n v="0.5"/>
    <x v="4"/>
  </r>
  <r>
    <s v="33ee94d319749abb10c7b488c853b51d590331cf"/>
    <s v="5b67eb0e43718f57757642952f7eba670d1d1597"/>
    <s v="PREPAGADO"/>
    <s v="a77c76312e7298e8d8cbf37d37191bb75af8eded"/>
    <n v="60"/>
    <s v="SANDERO"/>
    <n v="2021"/>
    <s v="NUEVO SANDERO PH2"/>
    <s v="2e892f86d188d01ec5691b7918003dc271108083"/>
    <s v="NUEVO"/>
    <n v="84"/>
    <d v="2020-07-23T00:00:00"/>
    <d v="2027-07-23T00:00:00"/>
    <d v="2021-09-27T00:00:00"/>
    <n v="40490000"/>
    <n v="40490000"/>
    <n v="0"/>
    <n v="882653"/>
    <s v="026f2dbff0f657cf8b51a37de1e13584f2ccb0a9"/>
    <n v="-2.1117276149901789"/>
    <n v="1.2009447865714571"/>
    <n v="0.6442108197930716"/>
    <n v="-0.953539379634468"/>
    <n v="-0.65174985443765243"/>
    <x v="0"/>
    <n v="1"/>
    <x v="0"/>
  </r>
  <r>
    <s v="5ca7a15c8b622a19bd91735e6cb66a8f00d60557"/>
    <s v="44476c8b1b5621bb31e60a274050bf085f66dcdc"/>
    <s v="PREPAGADO"/>
    <s v="d42a0e1d5792a438fbe63c928d603c193394d0b9"/>
    <n v="61"/>
    <s v="DUSTER"/>
    <n v="2018"/>
    <s v="DUSTER"/>
    <m/>
    <s v="NUEVO"/>
    <n v="72"/>
    <d v="2017-01-11T00:00:00"/>
    <d v="2023-11-01T00:00:00"/>
    <d v="2020-11-04T00:00:00"/>
    <n v="54900000"/>
    <n v="36050492"/>
    <n v="18849508"/>
    <n v="864427"/>
    <s v="f1cfc4e2d3f8e9e071d8ddbdb5aab1b3ceeb1ef1"/>
    <n v="0.44729843655045393"/>
    <n v="-0.20889268576587561"/>
    <n v="0.56516632981038883"/>
    <n v="0.4827414658669959"/>
    <n v="0.35377255171220601"/>
    <x v="1"/>
    <n v="0.65665741347905282"/>
    <x v="2"/>
  </r>
  <r>
    <s v="b3e358e36b2898e1e56cbd890175738487b598bb"/>
    <s v="2c60020d7801330b5646de5f70c8ad55dc66fce4"/>
    <s v="PREPAGADO"/>
    <s v="5cec3603c7a14573a0da94232ef8fee94127cb96"/>
    <n v="236"/>
    <s v="SANDERO"/>
    <n v="2018"/>
    <s v="NUEVO SANDERO"/>
    <m/>
    <s v="NUEVO"/>
    <n v="84"/>
    <d v="2018-12-13T00:00:00"/>
    <d v="2025-12-13T00:00:00"/>
    <d v="2020-09-15T00:00:00"/>
    <n v="39990000"/>
    <n v="21195000"/>
    <n v="18795000"/>
    <n v="467139"/>
    <s v="2f839d4e329b7e981fba6dfc05564c7eaa27d9f7"/>
    <n v="0.85965334532951332"/>
    <n v="-0.72894408124299848"/>
    <n v="0.32803285986234038"/>
    <n v="-0.55939706753822682"/>
    <n v="1.978077977031208"/>
    <x v="0"/>
    <n v="0.53000750187546886"/>
    <x v="4"/>
  </r>
  <r>
    <s v="5ff9cbfd0cebc113410cda7d42b4ca3a9785cf11"/>
    <s v="6e57020ee05bd22898cf3ecfd531a83440cf9d01"/>
    <s v="PREPAGADO"/>
    <s v="1e37c6928f415c93f35587957257b25f2220204d"/>
    <n v="84"/>
    <s v="CAPTUR"/>
    <n v="2020"/>
    <s v="CAPTUR"/>
    <s v="2e892f86d188d01ec5691b7918003dc271108083"/>
    <s v="NUEVO"/>
    <n v="60"/>
    <d v="2019-10-07T00:00:00"/>
    <d v="2024-07-10T00:00:00"/>
    <d v="2019-11-21T00:00:00"/>
    <n v="70000000"/>
    <n v="20000000"/>
    <n v="50000000"/>
    <n v="475200"/>
    <s v="0b9e5ef7ecdb21c3df2e91f8c180559e4790ebd3"/>
    <n v="0.43517035099812862"/>
    <n v="-1.732063833650489"/>
    <n v="-0.22527857001643839"/>
    <n v="0.33159184547049531"/>
    <n v="1.5913385900504931"/>
    <x v="3"/>
    <n v="0.2857142857142857"/>
    <x v="1"/>
  </r>
  <r>
    <s v="afcc79fc597f6f4fe97f41eb76dd2259f563fc02"/>
    <s v="3430fdbb498b2a1d33aaf9b251bfc1f8badf9b45"/>
    <s v="PREPAGADO"/>
    <s v="8755282562f500d9f6dcb85211a47e8d88e90dcb"/>
    <n v="27"/>
    <s v="SANDERO"/>
    <n v="2020"/>
    <s v="NUEVO SANDERO"/>
    <s v="2e892f86d188d01ec5691b7918003dc271108083"/>
    <s v="NUEVO"/>
    <n v="84"/>
    <d v="2019-04-07T00:00:00"/>
    <d v="2026-07-04T00:00:00"/>
    <d v="2021-06-04T00:00:00"/>
    <n v="37790000"/>
    <n v="24614530"/>
    <n v="13175470"/>
    <n v="531589"/>
    <s v="a17e64045ea62e7e0050c926a5eadd4e069e53c5"/>
    <n v="-1.626604192897168"/>
    <n v="-0.2306845841527006"/>
    <n v="0.24898836987965761"/>
    <n v="-0.86169863165730654"/>
    <n v="-1.11583711881451"/>
    <x v="0"/>
    <n v="0.65135035723736434"/>
    <x v="2"/>
  </r>
  <r>
    <s v="3f80e5d0b0b80981531f60fbe46e8b9d3cf9a335"/>
    <s v="a68b43696e55b8665182ff352c5b04e93ad7c0b6"/>
    <s v="PREPAGADO"/>
    <s v="436c54f5b94298880918c6dd867e76b0c1e55269"/>
    <n v="61"/>
    <s v="SANDERO"/>
    <n v="2017"/>
    <s v="NUEVO SANDERO"/>
    <m/>
    <s v="NUEVO"/>
    <n v="84"/>
    <d v="2016-12-27T00:00:00"/>
    <d v="2023-12-27T00:00:00"/>
    <d v="2021-09-29T00:00:00"/>
    <n v="34522000"/>
    <n v="32795900"/>
    <n v="1726100"/>
    <n v="712916"/>
    <s v="2950d902c8b30585038c8f445df8ff3e2d2365ee"/>
    <n v="0.45942652210277918"/>
    <n v="0.99563418315592023"/>
    <n v="0.35542422602052992"/>
    <n v="-0.90867235190429485"/>
    <n v="-0.57440197704150942"/>
    <x v="0"/>
    <n v="0.95"/>
    <x v="0"/>
  </r>
  <r>
    <s v="53c5a462279888dec4575542cc2c2a67ab8924a6"/>
    <s v="b3c1984a1dda1a1ef6b4a9cbd73622618475c440"/>
    <s v="PREPAGADO"/>
    <s v="b4630e0577758b79c643a996bb67248441df3012"/>
    <n v="87"/>
    <s v="LOGAN"/>
    <n v="2019"/>
    <s v="NUEVO LOGAN"/>
    <m/>
    <s v="NUEVO"/>
    <n v="60"/>
    <d v="2018-11-16T00:00:00"/>
    <d v="2023-11-16T00:00:00"/>
    <d v="2020-01-10T00:00:00"/>
    <n v="34280000"/>
    <n v="19280000"/>
    <n v="15000000"/>
    <n v="474477"/>
    <s v="bb6b417dfe841dd3bd485a4cfbaf44b16a742455"/>
    <n v="1.332648681870199"/>
    <n v="-0.59582245452133398"/>
    <n v="-0.72649730966193027"/>
    <n v="-0.117144314720746"/>
    <n v="1.5139907126543499"/>
    <x v="3"/>
    <n v="0.56242707117852975"/>
    <x v="4"/>
  </r>
  <r>
    <s v="1ccf1ce0cc22d97f4af346461874ace325aa7ac1"/>
    <s v="93ea8f28c56526a049fa9eb4c02357dc8c06e93a"/>
    <s v="PREPAGADO"/>
    <s v="641725626c0538caa9f19fab497f2e010b20e1cd"/>
    <n v="62"/>
    <s v="USADOS"/>
    <n v="2013"/>
    <s v="USADOS MM"/>
    <m/>
    <s v="USADO"/>
    <n v="60"/>
    <d v="2020-08-26T00:00:00"/>
    <d v="2025-08-26T00:00:00"/>
    <d v="2021-03-08T00:00:00"/>
    <n v="34600000"/>
    <n v="32600000"/>
    <n v="2000000"/>
    <n v="926049"/>
    <s v="fc7bdc755b16bdb0247d7a6271249db666c6767c"/>
    <n v="-0.26825861103673743"/>
    <n v="0.96359148782517212"/>
    <n v="0.96038877972380288"/>
    <n v="-0.38141236712824822"/>
    <n v="-0.96114136402222416"/>
    <x v="3"/>
    <n v="0.94219653179190754"/>
    <x v="0"/>
  </r>
  <r>
    <s v="27ab782807e68f238d432fe2a487257055ea54cc"/>
    <s v="316900325ffd0a8db62a99c3783e2e7203574e2c"/>
    <s v="PREPAGADO"/>
    <s v="4ed602eda8bf7f8f674b77a7266776acb1f1dd2a"/>
    <n v="38"/>
    <s v="KWID"/>
    <n v="2020"/>
    <s v="KWID"/>
    <s v="2e892f86d188d01ec5691b7918003dc271108083"/>
    <s v="NUEVO"/>
    <n v="48"/>
    <d v="2019-03-05T00:00:00"/>
    <d v="2023-05-03T00:00:00"/>
    <d v="2019-10-24T00:00:00"/>
    <n v="32990000"/>
    <n v="16440000"/>
    <n v="16550000"/>
    <n v="449212"/>
    <s v="b5c4e6910594107a133dbf0cbaf1206bdb05aab1"/>
    <n v="1.1992397407946209"/>
    <n v="-0.85900700883753045"/>
    <n v="-0.64209834592782056"/>
    <n v="-0.88178179418310099"/>
    <n v="4.4381042127634142E-2"/>
    <x v="5"/>
    <n v="0.49833282812973628"/>
    <x v="4"/>
  </r>
  <r>
    <s v="f68ab0290d895133a15f9ed093c3393ce745ad82"/>
    <s v="0f99270c5eddd63d7860bbecf27c16c297cae9c4"/>
    <s v="PREPAGADO"/>
    <s v="30c7c4d76d30bc37a7d13b4c95a2ac93f65f85d1"/>
    <n v="46"/>
    <s v="STEPWAY"/>
    <n v="2018"/>
    <s v="NUEVO STEPWAY"/>
    <m/>
    <s v="NUEVO"/>
    <n v="84"/>
    <d v="2017-07-31T00:00:00"/>
    <d v="2024-07-31T00:00:00"/>
    <d v="2020-06-23T00:00:00"/>
    <n v="44507500"/>
    <n v="25228750"/>
    <n v="19278750"/>
    <n v="573816"/>
    <s v="dc07912f5d15c97d02d6d510bd9579fe85bc5dde"/>
    <n v="1.5752103929167049"/>
    <n v="-0.57769108180904938"/>
    <n v="0.92086653473246149"/>
    <n v="-0.18136104752893509"/>
    <n v="0.1217289195237771"/>
    <x v="0"/>
    <n v="0.56684266696624164"/>
    <x v="4"/>
  </r>
  <r>
    <s v="ac303248d6346f836da718b29082e2e2509283c3"/>
    <s v="aeea63032e8532ebc9a0f2b9a840d156ebb3620d"/>
    <s v="PREPAGADO"/>
    <s v="a9dd9d4574440581485e218a3a0d9cc1d747e5e7"/>
    <n v="51"/>
    <s v="CLIO"/>
    <n v="2017"/>
    <s v="CLIO STYLE"/>
    <m/>
    <s v="NUEVO"/>
    <n v="84"/>
    <d v="2017-01-18T00:00:00"/>
    <d v="2024-01-18T00:00:00"/>
    <d v="2018-05-30T00:00:00"/>
    <n v="29750000"/>
    <n v="24750000"/>
    <n v="5000000"/>
    <n v="543576"/>
    <s v="c7093c3b30a4a709fd8615f4457ce8502fa1b486"/>
    <n v="-0.18336201217046039"/>
    <n v="0.51082511122511665"/>
    <n v="0.92086653473246149"/>
    <n v="1.207357330302077"/>
    <n v="2.3648173640119232"/>
    <x v="0"/>
    <n v="0.83193277310924374"/>
    <x v="0"/>
  </r>
  <r>
    <s v="fb9e058247a71fab17fcb3019561d35df009a359"/>
    <s v="03e9e26ed963df46ac2436a571845a50e86db210"/>
    <s v="PREPAGADO"/>
    <s v="f0f8b4ff1eaec9f691ff02ac6f300d6bbc82ee34"/>
    <n v="49"/>
    <s v="CAPTUR"/>
    <n v="2018"/>
    <s v="CAPTUR"/>
    <m/>
    <s v="NUEVO"/>
    <n v="72"/>
    <d v="2017-05-22T00:00:00"/>
    <d v="2023-05-22T00:00:00"/>
    <d v="2018-01-03T00:00:00"/>
    <n v="78990000"/>
    <n v="39495000"/>
    <n v="39495000"/>
    <n v="961965"/>
    <s v="d2d2bc23d15981022aec65b1ffb2993f93c8d625"/>
    <n v="0.98093420085276606"/>
    <n v="-0.85216124758390532"/>
    <n v="0.92086653473246149"/>
    <n v="1.285151248808966"/>
    <n v="0.89520769348520657"/>
    <x v="1"/>
    <n v="0.5"/>
    <x v="4"/>
  </r>
  <r>
    <s v="b25059aa3e35bae13edd977ff9b70e04f04a7d2a"/>
    <s v="5571f365a4a838010b7ce636d3de477e02f4c0e8"/>
    <s v="PREPAGADO"/>
    <s v="a375b5eac113847c38d3cb785c3aaad6fe7a6159"/>
    <n v="77"/>
    <s v="LOGAN"/>
    <n v="2019"/>
    <s v="NUEVO LOGAN"/>
    <m/>
    <s v="NUEVO"/>
    <n v="84"/>
    <d v="2019-01-15T00:00:00"/>
    <d v="2026-01-15T00:00:00"/>
    <d v="2019-12-27T00:00:00"/>
    <n v="35500000"/>
    <n v="17750000"/>
    <n v="17750000"/>
    <n v="392276"/>
    <s v="aea3b8863079bcc72088cb985b532db5b7f010f7"/>
    <n v="1.187111655242296"/>
    <n v="-0.85216124758390532"/>
    <n v="0.4070773498450232"/>
    <n v="-5.0034045233717732E-2"/>
    <n v="-0.1103147126646518"/>
    <x v="0"/>
    <n v="0.5"/>
    <x v="4"/>
  </r>
  <r>
    <s v="1cb22419da4e3a72785c9e73b532970da70cc340"/>
    <s v="4f81c8ceebea4eefba6f02df6df13550f703df8f"/>
    <s v="PREPAGADO"/>
    <s v="a28074112feb564958f2cd181cccc92c381d5ae1"/>
    <n v="220"/>
    <s v="CAPTUR"/>
    <n v="2021"/>
    <s v="CAPTUR"/>
    <s v="2e892f86d188d01ec5691b7918003dc271108083"/>
    <s v="NUEVO"/>
    <n v="72"/>
    <d v="2021-04-01T00:00:00"/>
    <d v="2027-01-04T00:00:00"/>
    <d v="2021-11-12T00:00:00"/>
    <n v="81390000"/>
    <n v="39390000"/>
    <n v="42000000"/>
    <n v="980042"/>
    <s v="d5dc515a8564af9c1f984f09918a2ce99eeb6f02"/>
    <n v="5.9199698876045093E-2"/>
    <n v="-0.91799988561247758"/>
    <n v="-0.58097877493851102"/>
    <n v="-1.8765727158843368E-2"/>
    <n v="0.50846830650449182"/>
    <x v="1"/>
    <n v="0.48396608920014744"/>
    <x v="4"/>
  </r>
  <r>
    <s v="880ce18d00423710931ae2782b7e721510b8c93e"/>
    <s v="908a79e1017bab084355f06a58646c6b6f0f0c73"/>
    <s v="PREPAGADO"/>
    <s v="8e5a6ec8ecf5a2a4f1b2a3647d59bf4bceeae6a9"/>
    <n v="236"/>
    <s v="SANDERO"/>
    <n v="2019"/>
    <s v="NUEVO SANDERO"/>
    <m/>
    <s v="NUEVO"/>
    <n v="72"/>
    <d v="2018-04-05T00:00:00"/>
    <d v="2024-05-04T00:00:00"/>
    <d v="2019-07-19T00:00:00"/>
    <n v="32597700"/>
    <n v="10797700"/>
    <n v="21800000"/>
    <n v="235158"/>
    <s v="7a6910423a8f37af5a7024bd938a17975b36dad2"/>
    <n v="1.2477520830039219"/>
    <n v="-1.5451208281551589"/>
    <n v="-0.80689978398251561"/>
    <n v="0.26440922097130981"/>
    <n v="1.281947080465921"/>
    <x v="1"/>
    <n v="0.33124116118621866"/>
    <x v="1"/>
  </r>
  <r>
    <s v="7f32c325e5d5af3d0714aa32a9c338d2919c6397"/>
    <s v="2d16bd2562f458d84c70394daefdfd2d2b69d2d9"/>
    <s v="PREPAGADO"/>
    <s v="ac4cf0c7abcdae09914607ba0408545023141170"/>
    <n v="83"/>
    <s v="KWID"/>
    <n v="2021"/>
    <s v="KWID"/>
    <s v="2e892f86d188d01ec5691b7918003dc271108083"/>
    <s v="NUEVO"/>
    <n v="84"/>
    <d v="2020-04-11T00:00:00"/>
    <d v="2027-11-04T00:00:00"/>
    <d v="2021-05-04T00:00:00"/>
    <n v="40950000"/>
    <n v="40950000"/>
    <n v="0"/>
    <n v="920626"/>
    <s v="1e97f857ff04d08f60d1d02ac426fe6cb5c11668"/>
    <n v="-1.2263773696704341"/>
    <n v="1.2009447865714571"/>
    <n v="9.0899389914291959E-2"/>
    <n v="0.1209524651242624"/>
    <n v="-0.57440197704150942"/>
    <x v="0"/>
    <n v="1"/>
    <x v="0"/>
  </r>
  <r>
    <s v="995e422c14f80f4ecc0406530dd45c96309db598"/>
    <s v="b16b17e380f8730f50a8d162fa2670a0d17e63be"/>
    <s v="PREPAGADO"/>
    <s v="310778d9d7ff8bd657b127d2b19096397041abce"/>
    <n v="236"/>
    <s v="DUSTER"/>
    <n v="2017"/>
    <s v="DUSTER"/>
    <m/>
    <s v="NUEVO"/>
    <n v="36"/>
    <d v="2017-10-02T00:00:00"/>
    <d v="2020-02-10T00:00:00"/>
    <d v="2018-03-01T00:00:00"/>
    <n v="56014600"/>
    <n v="29014600"/>
    <n v="27000000"/>
    <n v="1186503"/>
    <s v="dab5ce77fbc7f176a43e1ea3adb849113df8a09f"/>
    <n v="1.2113678263469461"/>
    <n v="-0.77832000947081703"/>
    <n v="0.72325530977575447"/>
    <n v="-0.51144361727914489"/>
    <n v="0.89520769348520657"/>
    <x v="4"/>
    <n v="0.5179828116241123"/>
    <x v="4"/>
  </r>
  <r>
    <s v="6f7379a5cfe850694e446bf78c9c54dc019168fb"/>
    <s v="a61076b994fe3ef6e6a1229765f7fb772c857819"/>
    <s v="PREPAGADO"/>
    <s v="8e1d47a30cc0417d3cca54bd2f30d9b5caa2e6b1"/>
    <n v="61"/>
    <s v="DUSTER"/>
    <n v="2019"/>
    <s v="DUSTER"/>
    <m/>
    <s v="NUEVO"/>
    <n v="84"/>
    <d v="2018-06-29T00:00:00"/>
    <d v="2025-06-29T00:00:00"/>
    <d v="2021-04-15T00:00:00"/>
    <n v="57460000"/>
    <n v="43324363"/>
    <n v="14135637"/>
    <n v="807950"/>
    <s v="f1cfc4e2d3f8e9e071d8ddbdb5aab1b3ceeb1ef1"/>
    <n v="-0.48656415097859229"/>
    <n v="0.19078253034695949"/>
    <n v="-0.56284260954565946"/>
    <n v="0.28479342017612552"/>
    <n v="-0.65174985443765243"/>
    <x v="0"/>
    <n v="0.75399169857292025"/>
    <x v="2"/>
  </r>
  <r>
    <s v="4591649739fca55db2e7dd4009d8a1471881ab95"/>
    <s v="8277835ae8da925ccb58ca5307eb2396ecdc1438"/>
    <s v="PREPAGADO"/>
    <s v="ac3e16fe7cfe84595a9046cff9baf8b8884e6c47"/>
    <n v="61"/>
    <s v="SANDERO"/>
    <n v="2018"/>
    <s v="NUEVO SANDERO"/>
    <m/>
    <s v="NUEVO"/>
    <n v="84"/>
    <d v="2018-05-28T00:00:00"/>
    <d v="2025-05-28T00:00:00"/>
    <d v="2021-06-15T00:00:00"/>
    <n v="33790000"/>
    <n v="12461000"/>
    <n v="21329000"/>
    <n v="238979"/>
    <s v="c9ac93af7de54e59c26cb0895d1f827e03675192"/>
    <n v="0.26537715326557482"/>
    <n v="-1.390987655127254"/>
    <n v="-0.2325154882968028"/>
    <n v="-0.69863731845662402"/>
    <n v="-1.270532873606796"/>
    <x v="0"/>
    <n v="0.36877774489493931"/>
    <x v="1"/>
  </r>
  <r>
    <s v="84d5ecefce6bef1046f57d1b36c8048226596564"/>
    <s v="6e933cddfa5a2e93f1de1dd4d3390e7438daf5ed"/>
    <s v="PREPAGADO"/>
    <s v="a24a0e02d5006b1c2d757c7a4f784b846611a8d0"/>
    <n v="76"/>
    <s v="USADOS"/>
    <n v="2013"/>
    <s v="USADOS MM"/>
    <m/>
    <s v="USADO"/>
    <n v="60"/>
    <d v="2021-08-07T00:00:00"/>
    <d v="2026-07-08T00:00:00"/>
    <d v="2021-11-03T00:00:00"/>
    <n v="50600000"/>
    <n v="50600000"/>
    <n v="0"/>
    <n v="1316967"/>
    <s v="cca028d5175addbf7cc3ee31799dcae7f9872a54"/>
    <n v="0.41091417989347812"/>
    <n v="1.2009447865714571"/>
    <n v="0.48612183982770601"/>
    <n v="-0.32391801237617368"/>
    <n v="-0.80644560922993824"/>
    <x v="3"/>
    <n v="1"/>
    <x v="0"/>
  </r>
  <r>
    <s v="3d5dedf4ad03d61b6f19822c5b925fc0e1acce20"/>
    <s v="d4c4bdab0df55dd7021d755868b61115045fced4"/>
    <s v="PREPAGADO"/>
    <s v="1e37c6928f415c93f35587957257b25f2220204d"/>
    <n v="60"/>
    <s v="SANDERO"/>
    <n v="2020"/>
    <s v="NUEVO SANDERO"/>
    <s v="2e892f86d188d01ec5691b7918003dc271108083"/>
    <s v="NUEVO"/>
    <n v="48"/>
    <d v="2019-05-27T00:00:00"/>
    <d v="2023-05-27T00:00:00"/>
    <d v="2020-01-30T00:00:00"/>
    <n v="36650700"/>
    <n v="26650700"/>
    <n v="10000000"/>
    <n v="955326"/>
    <s v="10b38286d0ce07306e01a8d181c6bb54393382de"/>
    <n v="0.42304226544580342"/>
    <n v="8.0580900394460461E-2"/>
    <n v="9.0899389914291959E-2"/>
    <n v="-0.28438728295890198"/>
    <n v="-0.65174985443765243"/>
    <x v="5"/>
    <n v="0.72715391520489381"/>
    <x v="2"/>
  </r>
  <r>
    <s v="698de61974f55e0e00831964435c1dd7ebdf8dde"/>
    <s v="cbb6a9fb453ff85c1b1a2763634bea20a9fe3c07"/>
    <s v="PREPAGADO"/>
    <s v="3a0535153a5f5fc7c8dcca47c9a725208db375aa"/>
    <n v="236"/>
    <s v="LOGAN"/>
    <n v="2022"/>
    <s v="NUEVO LOGAN PH2"/>
    <s v="2e892f86d188d01ec5691b7918003dc271108083"/>
    <s v="NUEVO"/>
    <n v="72"/>
    <d v="2021-09-04T00:00:00"/>
    <d v="2027-04-09T00:00:00"/>
    <d v="2021-05-24T00:00:00"/>
    <n v="44360000"/>
    <n v="31052000"/>
    <n v="13308000"/>
    <n v="776233"/>
    <s v="373e0d63cac8bf96eefec2abf3828a28fc0aa41d"/>
    <n v="0.38665800878882761"/>
    <n v="-3.091883392176074E-2"/>
    <n v="-0.2648008150077798"/>
    <n v="-0.64818795218184244"/>
    <n v="-0.65174985443765243"/>
    <x v="1"/>
    <n v="0.7"/>
    <x v="2"/>
  </r>
  <r>
    <s v="390adbd5db0085bf045857ee94fce53b45fd660b"/>
    <s v="9b996a5d4d4e72c8903334f777df6c5cfcc14b56"/>
    <s v="PREPAGADO"/>
    <s v="f0f8b4ff1eaec9f691ff02ac6f300d6bbc82ee34"/>
    <n v="27"/>
    <s v="SANDERO"/>
    <n v="2018"/>
    <s v="NUEVO SANDERO"/>
    <m/>
    <s v="NUEVO"/>
    <n v="72"/>
    <d v="2017-06-15T00:00:00"/>
    <d v="2023-06-15T00:00:00"/>
    <d v="2018-01-15T00:00:00"/>
    <n v="42990000"/>
    <n v="21495000"/>
    <n v="21495000"/>
    <n v="523545"/>
    <s v="4a8f3363258dbeeafeffebe63d6f25a2c0e1ca48"/>
    <n v="1.5630823073643789"/>
    <n v="-0.85216124758390532"/>
    <n v="0.92086653473246149"/>
    <n v="-0.53865972276948759"/>
    <n v="2.1327737318234941"/>
    <x v="1"/>
    <n v="0.5"/>
    <x v="4"/>
  </r>
  <r>
    <s v="0d8908a53d2929231e8b3c8772c24e75859e4854"/>
    <s v="d7042deb9e423dbd3d5edd1ab6cec0b4c7feb971"/>
    <s v="PREPAGADO"/>
    <s v="19872d33006e74121042b76f4d9b6f53fb327a36"/>
    <n v="50"/>
    <s v="STEPWAY"/>
    <n v="2018"/>
    <s v="NUEVO STEPWAY"/>
    <m/>
    <s v="NUEVO"/>
    <n v="36"/>
    <d v="2017-12-20T00:00:00"/>
    <d v="2020-12-20T00:00:00"/>
    <d v="2019-12-16T00:00:00"/>
    <n v="44150000"/>
    <n v="22150000"/>
    <n v="22000000"/>
    <n v="818777"/>
    <s v="f5faa20ec38eb79836445ff6da0fea6c765c883c"/>
    <n v="1.090086970823694"/>
    <n v="-0.84518580239424967"/>
    <n v="0.2094661248883162"/>
    <n v="-0.45518653323495939"/>
    <n v="-0.18766259006079469"/>
    <x v="4"/>
    <n v="0.50169875424688559"/>
    <x v="4"/>
  </r>
  <r>
    <s v="747a921a1c18f75ea5f1f3d9a04c999277a6e566"/>
    <s v="2ca7b713d223d3de67e14a5b90051792104c64af"/>
    <s v="PREPAGADO"/>
    <s v="2f1f55f7d5e4638dee5a1a64ea8954c3ffe4902c"/>
    <n v="62"/>
    <s v="SANDERO"/>
    <n v="2018"/>
    <s v="NUEVO SANDERO"/>
    <m/>
    <s v="NUEVO"/>
    <n v="84"/>
    <d v="2017-07-11T00:00:00"/>
    <d v="2024-10-23T00:00:00"/>
    <d v="2019-05-30T00:00:00"/>
    <n v="38940000"/>
    <n v="35046000"/>
    <n v="3894000"/>
    <n v="771972"/>
    <s v="7ff7deeb7eff0b09f4dc8ce4bdcc24fc3c9a3b52"/>
    <n v="0.8353971742248627"/>
    <n v="0.79032357974038436"/>
    <n v="1.434655719619899"/>
    <n v="-0.39483588140204612"/>
    <n v="-0.65174985443765243"/>
    <x v="0"/>
    <n v="0.9"/>
    <x v="0"/>
  </r>
  <r>
    <s v="067fdc70bd5d9b821b0f430c7bd4d970d443fe88"/>
    <s v="5cb5268e8ee01bde79cdd220ad4d1c2518f4aecb"/>
    <s v="PREPAGADO"/>
    <s v="f0f8b4ff1eaec9f691ff02ac6f300d6bbc82ee34"/>
    <n v="61"/>
    <s v="STEPWAY"/>
    <n v="2017"/>
    <s v="NUEVO STEPWAY"/>
    <m/>
    <s v="NUEVO"/>
    <n v="72"/>
    <d v="2017-05-17T00:00:00"/>
    <d v="2023-05-17T00:00:00"/>
    <d v="2019-02-11T00:00:00"/>
    <n v="45720000"/>
    <n v="22860000"/>
    <n v="22860000"/>
    <n v="556792"/>
    <s v="cbe6088db0dee01c759b9198d1e92b40df3e032c"/>
    <n v="1.0051903719574169"/>
    <n v="-0.85216124758390532"/>
    <n v="0.92086653473246149"/>
    <n v="-0.36716208067424988"/>
    <n v="0.43112042910834891"/>
    <x v="1"/>
    <n v="0.5"/>
    <x v="4"/>
  </r>
  <r>
    <s v="49e391a80069ff73db953f81b716e8425aeae88a"/>
    <s v="45a49ad5f66b9529341a13e50a5f10ddf66ad824"/>
    <s v="PREPAGADO"/>
    <s v="06eeab863e8063bd4a1a230893738e0ad889e60a"/>
    <n v="51"/>
    <s v="STEPWAY"/>
    <n v="2019"/>
    <s v="NUEVO STEPWAY"/>
    <m/>
    <s v="NUEVO"/>
    <n v="72"/>
    <d v="2018-02-16T00:00:00"/>
    <d v="2024-02-16T00:00:00"/>
    <d v="2021-03-10T00:00:00"/>
    <n v="47650000"/>
    <n v="42885000"/>
    <n v="4765000"/>
    <n v="1146083"/>
    <s v="c7093c3b30a4a709fd8615f4457ce8502fa1b486"/>
    <n v="0.58070737762603197"/>
    <n v="0.79032357974038436"/>
    <n v="9.0899389914291959E-2"/>
    <n v="-0.27446435727786811"/>
    <n v="-0.57440197704150942"/>
    <x v="1"/>
    <n v="0.9"/>
    <x v="0"/>
  </r>
  <r>
    <s v="0b10465e9eac8aa51ed99c0869ac5a2162db1d6a"/>
    <s v="1b45b7320404da13547a735163cee708f167ef35"/>
    <s v="PREPAGADO"/>
    <s v="a77c76312e7298e8d8cbf37d37191bb75af8eded"/>
    <n v="83"/>
    <s v="LOGAN"/>
    <n v="2021"/>
    <s v="NUEVO LOGAN PH2"/>
    <s v="2e892f86d188d01ec5691b7918003dc271108083"/>
    <s v="NUEVO"/>
    <n v="84"/>
    <d v="2021-05-01T00:00:00"/>
    <d v="2028-01-05T00:00:00"/>
    <d v="2021-12-27T00:00:00"/>
    <n v="55260000"/>
    <n v="50260000"/>
    <n v="5000000"/>
    <n v="1103615"/>
    <s v="1e97f857ff04d08f60d1d02ac426fe6cb5c11668"/>
    <n v="-2.2087522994087809"/>
    <n v="0.82940913073443845"/>
    <n v="-0.22527857001643839"/>
    <n v="0.91609654361148762"/>
    <n v="-0.26501046745693763"/>
    <x v="0"/>
    <n v="0.90951863916033293"/>
    <x v="0"/>
  </r>
  <r>
    <s v="62c0b6d058bcdf30a9611517c398c4373492254e"/>
    <s v="f917c040f28fbbfe7b4acc585073f793ae25f6ba"/>
    <s v="PREPAGADO"/>
    <s v="d42a0e1d5792a438fbe63c928d603c193394d0b9"/>
    <n v="27"/>
    <s v="LOGAN"/>
    <n v="2018"/>
    <s v="NUEVO LOGAN"/>
    <m/>
    <s v="NUEVO"/>
    <n v="60"/>
    <d v="2017-12-26T00:00:00"/>
    <d v="2022-12-26T00:00:00"/>
    <d v="2018-07-09T00:00:00"/>
    <n v="31845000"/>
    <n v="20845000"/>
    <n v="11000000"/>
    <n v="553609"/>
    <s v="3b4f5e1c3af76293fd1839abaa76e15b66b25b5a"/>
    <n v="0.48368269320742968"/>
    <n v="-0.2174358933286209"/>
    <n v="0.52564408481904745"/>
    <n v="-2.2451518030431859E-2"/>
    <n v="-0.26501046745693763"/>
    <x v="3"/>
    <n v="0.65457685664939547"/>
    <x v="2"/>
  </r>
  <r>
    <s v="89131ec7041b1c20b722b62bd35ee0bac1bc8e92"/>
    <s v="6dbb8b056f6012548856bbfde780678bb0ceb93b"/>
    <s v="PREPAGADO"/>
    <s v="d42a0e1d5792a438fbe63c928d603c193394d0b9"/>
    <n v="59"/>
    <s v="DUSTER"/>
    <n v="2018"/>
    <s v="DUSTER"/>
    <m/>
    <s v="NUEVO"/>
    <n v="24"/>
    <d v="2017-12-19T00:00:00"/>
    <d v="2019-12-19T00:00:00"/>
    <d v="2018-02-19T00:00:00"/>
    <n v="60450000"/>
    <n v="20110000"/>
    <n v="40340000"/>
    <n v="1007957"/>
    <s v="f63667f7e267acb03c87c3e26f4d130769528873"/>
    <n v="1.17498356968997"/>
    <n v="-1.539247022124236"/>
    <n v="-0.2648008150077798"/>
    <n v="2.2565911872947941E-2"/>
    <n v="1.823382222238922"/>
    <x v="2"/>
    <n v="0.33267162944582301"/>
    <x v="1"/>
  </r>
  <r>
    <s v="8c972b00c4155ce66ec06aef2df6723320be66eb"/>
    <s v="7f8b7862f03d24a16281429e85163c87fa719f98"/>
    <s v="PREPAGADO"/>
    <s v="a375b5eac113847c38d3cb785c3aaad6fe7a6159"/>
    <n v="220"/>
    <s v="OROCH"/>
    <n v="2019"/>
    <s v="OROCH"/>
    <s v="aa53c8567ff812605778a953828db0859dac88bf"/>
    <s v="NUEVO"/>
    <n v="84"/>
    <d v="2019-01-31T00:00:00"/>
    <d v="2026-01-31T00:00:00"/>
    <d v="2020-01-21T00:00:00"/>
    <n v="65145000"/>
    <n v="32572500"/>
    <n v="32572500"/>
    <n v="719853"/>
    <s v="72e878f6cfde3745264c248cf45004a0c2be87ce"/>
    <n v="1.2234959118992721"/>
    <n v="-0.85216124758390532"/>
    <n v="0.4070773498450232"/>
    <n v="-0.30936071497609541"/>
    <n v="4.4381042127634142E-2"/>
    <x v="0"/>
    <n v="0.5"/>
    <x v="4"/>
  </r>
  <r>
    <s v="3c0f0eca185d0e0b399bce9bc47ed778adcd7c63"/>
    <s v="edf9541555418f4628bcb243b7f5795312b46665"/>
    <s v="PREPAGADO"/>
    <s v="6effd9726a01d97fb90ac9a7f16ca5cd0d2646e1"/>
    <n v="38"/>
    <s v="STEPWAY"/>
    <n v="2018"/>
    <s v="NUEVO STEPWAY"/>
    <m/>
    <s v="NUEVO"/>
    <n v="72"/>
    <d v="2017-06-23T00:00:00"/>
    <d v="2023-06-23T00:00:00"/>
    <d v="2020-01-14T00:00:00"/>
    <n v="44507500"/>
    <n v="34507500"/>
    <n v="10000000"/>
    <n v="762708"/>
    <s v="2854a56309d9d7ba374b8dd1b0c978dda4e6c07e"/>
    <n v="1.3205205963178741"/>
    <n v="0.27835599405093209"/>
    <n v="0.40870349261519229"/>
    <n v="-5.2179802819023402E-2"/>
    <n v="-0.88379348662608126"/>
    <x v="1"/>
    <n v="0.77531876650002807"/>
    <x v="2"/>
  </r>
  <r>
    <s v="2f9336898b8dca24d0e8bbfffdc2fb97bce02472"/>
    <s v="0efe127326301559f24dccc60d373c718c9d7612"/>
    <s v="PREPAGADO"/>
    <s v="5ece62f2f337221fb8841d14a9b6da3d71831b29"/>
    <n v="48"/>
    <s v="USADOS"/>
    <n v="2014"/>
    <s v="USADOS MM"/>
    <m/>
    <s v="USADO"/>
    <n v="24"/>
    <d v="2020-09-07T00:00:00"/>
    <d v="2022-07-09T00:00:00"/>
    <d v="2020-10-01T00:00:00"/>
    <n v="22000000"/>
    <n v="17000000"/>
    <n v="5000000"/>
    <n v="886824"/>
    <s v="33a4a5fc270bf1ce3ae20561056b2ba805df815d"/>
    <n v="-0.70486969092044727"/>
    <n v="0.26771477104629199"/>
    <n v="1.4741779646112401"/>
    <n v="-0.32424991610166581"/>
    <n v="-0.49705409964536651"/>
    <x v="2"/>
    <n v="0.77272727272727271"/>
    <x v="2"/>
  </r>
  <r>
    <s v="93371d70fa41a805ca7de3c6a3f621b530536abc"/>
    <s v="e250ae263601d32d7c6c52a2608ef489a24d7045"/>
    <s v="PREPAGADO"/>
    <s v="982c1f011029112fad7e16c9ba460f8ef441b476"/>
    <n v="50"/>
    <s v="USADOS"/>
    <n v="2017"/>
    <s v="USADOS MM"/>
    <m/>
    <s v="USADO"/>
    <n v="36"/>
    <d v="2019-12-17T00:00:00"/>
    <d v="2022-12-17T00:00:00"/>
    <d v="2020-09-04T00:00:00"/>
    <n v="50000000"/>
    <n v="19999950"/>
    <n v="30000050"/>
    <n v="684994"/>
    <s v="1d5416a29d73c5f6881c220822ee3df576447e02"/>
    <n v="9.5583955533020917E-2"/>
    <n v="-1.2627865606270461"/>
    <n v="-0.54145652994716964"/>
    <n v="0.33955753488230289"/>
    <n v="1.0499034482774929"/>
    <x v="4"/>
    <n v="0.39999899999999999"/>
    <x v="1"/>
  </r>
  <r>
    <s v="dc837506ab82427aa4888af9a834817717f0a1b1"/>
    <s v="d50a5ee4d52765293c15f37468c6df62a74ddf6b"/>
    <s v="PREPAGADO"/>
    <s v="a1568956b7a009c0968355838744514999f72b98"/>
    <n v="291"/>
    <s v="LOGAN"/>
    <n v="2020"/>
    <s v="NUEVO LOGAN PH2"/>
    <s v="2e892f86d188d01ec5691b7918003dc271108083"/>
    <s v="NUEVO"/>
    <n v="84"/>
    <d v="2020-02-01T00:00:00"/>
    <d v="2027-01-02T00:00:00"/>
    <d v="2020-09-25T00:00:00"/>
    <n v="43421000"/>
    <n v="43421000"/>
    <n v="0"/>
    <n v="914345"/>
    <s v="c4635272f238ecd586953b535745e7ed186b29b1"/>
    <n v="-2.0147029305715769"/>
    <n v="1.2009447865714571"/>
    <n v="0.88134428974112011"/>
    <n v="-0.52930601197767246"/>
    <n v="-1.11583711881451"/>
    <x v="0"/>
    <n v="1"/>
    <x v="0"/>
  </r>
  <r>
    <s v="991c59da2e2381ad3c56a181a80dea393c98f55f"/>
    <s v="9e72b00730679e8329c772b8270ecc93ae815669"/>
    <s v="PREPAGADO"/>
    <s v="85ace3a84a80c0e854519914fde3b46a8c91f803"/>
    <n v="49"/>
    <s v="SANDERO"/>
    <n v="2020"/>
    <s v="NUEVO SANDERO PH2"/>
    <s v="2e892f86d188d01ec5691b7918003dc271108083"/>
    <s v="NUEVO"/>
    <n v="48"/>
    <d v="2020-02-01T00:00:00"/>
    <d v="2024-01-02T00:00:00"/>
    <d v="2020-12-18T00:00:00"/>
    <n v="43190000"/>
    <n v="35690000"/>
    <n v="7500000"/>
    <n v="1047398"/>
    <s v="d1a8b93c71ab09ed858e70067adbb9bb41577875"/>
    <n v="-1.456810995164614"/>
    <n v="0.48789568927276672"/>
    <n v="0.76277755476709586"/>
    <n v="-0.69791476404622799"/>
    <n v="-1.5025765057952249"/>
    <x v="5"/>
    <n v="0.82634869182681181"/>
    <x v="0"/>
  </r>
  <r>
    <s v="35e958888bcdf9f7af8c6291ed20839f1140a98c"/>
    <s v="0800896824784ab5d2daa2a4d282fad22141ba5a"/>
    <s v="PREPAGADO"/>
    <s v="8755282562f500d9f6dcb85211a47e8d88e90dcb"/>
    <n v="61"/>
    <s v="SANDERO"/>
    <n v="2020"/>
    <s v="NUEVO SANDERO"/>
    <s v="2e892f86d188d01ec5691b7918003dc271108083"/>
    <s v="NUEVO"/>
    <n v="84"/>
    <d v="2019-05-07T00:00:00"/>
    <d v="2026-07-05T00:00:00"/>
    <d v="2020-12-22T00:00:00"/>
    <n v="34690000"/>
    <n v="29990000"/>
    <n v="4700000"/>
    <n v="663744"/>
    <s v="f268b19e1bfbcb40253adf266d11628fda515d56"/>
    <n v="-1.9419344172576249"/>
    <n v="0.64461164384847025"/>
    <n v="0.56516632981038883"/>
    <n v="-0.71008832888982298"/>
    <n v="-1.5025765057952249"/>
    <x v="0"/>
    <n v="0.86451426924185648"/>
    <x v="0"/>
  </r>
  <r>
    <s v="1d3602e0ca3254ce0afaab3de08150c8fb2b1040"/>
    <s v="96ebed8c7375f22e235a584ac4df5559a5ba344e"/>
    <s v="PREPAGADO"/>
    <s v="1e37c6928f415c93f35587957257b25f2220204d"/>
    <n v="38"/>
    <s v="LOGAN"/>
    <n v="2019"/>
    <s v="NUEVO LOGAN"/>
    <s v="2e892f86d188d01ec5691b7918003dc271108083"/>
    <s v="NUEVO"/>
    <n v="24"/>
    <d v="2019-07-06T00:00:00"/>
    <d v="2021-06-07T00:00:00"/>
    <d v="2020-04-16T00:00:00"/>
    <n v="38590000"/>
    <n v="26590000"/>
    <n v="12000000"/>
    <n v="1343241"/>
    <s v="a1a8973e91fb3dd53c50b0f77fca45b4a317437d"/>
    <n v="1.2598801685562471"/>
    <n v="-7.5928621558335629E-2"/>
    <n v="1.185489993161002E-2"/>
    <n v="0.37985894475016713"/>
    <n v="-0.26501046745693763"/>
    <x v="2"/>
    <n v="0.68903861103912933"/>
    <x v="2"/>
  </r>
  <r>
    <s v="bf955cb4c20fc093163b52dbbbdb29573bc71cfc"/>
    <s v="0b5519ea3f0519f250bb62dba988fe2232780f7c"/>
    <s v="PREPAGADO"/>
    <s v="8e5a6ec8ecf5a2a4f1b2a3647d59bf4bceeae6a9"/>
    <n v="38"/>
    <s v="SANDERO"/>
    <n v="2019"/>
    <s v="NUEVO SANDERO"/>
    <m/>
    <s v="NUEVO"/>
    <n v="72"/>
    <d v="2018-06-18T00:00:00"/>
    <d v="2024-06-18T00:00:00"/>
    <d v="2021-01-06T00:00:00"/>
    <n v="34030000"/>
    <n v="23730000"/>
    <n v="10300000"/>
    <n v="542495"/>
    <s v="afef47cbdd72b753a5414bbb0d395f4e14f48c9f"/>
    <n v="-0.72912586202509788"/>
    <n v="-4.1899301104137261E-2"/>
    <n v="-0.15936099848518029"/>
    <n v="-0.3191784271761483"/>
    <n v="-0.72909773183379534"/>
    <x v="1"/>
    <n v="0.69732588892153979"/>
    <x v="2"/>
  </r>
  <r>
    <s v="2cf7a05ecf060a6ff932d83daa31b44af5589ef0"/>
    <s v="49b115e6afafd27fafe9b6570e0e567a560e8534"/>
    <s v="PREPAGADO"/>
    <s v="c36079448b08472bbab06f53d78e810b025a3b91"/>
    <n v="60"/>
    <s v="SANDERO"/>
    <n v="2019"/>
    <s v="NUEVO SANDERO"/>
    <m/>
    <s v="NUEVO"/>
    <n v="84"/>
    <d v="2018-07-06T00:00:00"/>
    <d v="2025-06-07T00:00:00"/>
    <d v="2021-08-25T00:00:00"/>
    <n v="32990000"/>
    <n v="29230700"/>
    <n v="3759300"/>
    <n v="618110"/>
    <s v="002cf26c2c656a51db8195e4bd8bbcee3903d748"/>
    <n v="0.93242185864346494"/>
    <n v="0.7330307814668644"/>
    <n v="-3.6355124953728203E-2"/>
    <n v="8.814942422271306E-2"/>
    <n v="-0.72909773183379534"/>
    <x v="0"/>
    <n v="0.8860472870566839"/>
    <x v="0"/>
  </r>
  <r>
    <s v="20e6266dc8be84e2e3bd9441744521cdceb111b4"/>
    <s v="82a0b9615c1a4ebb6803c69ce737a7d5a9ebef69"/>
    <s v="PREPAGADO"/>
    <s v="c58bcc074fcb377f46272fa732e0c93629357c65"/>
    <n v="60"/>
    <s v="KOLEOS"/>
    <n v="2018"/>
    <s v="KOLEOS"/>
    <m/>
    <s v="NUEVO"/>
    <n v="72"/>
    <d v="2018-02-28T00:00:00"/>
    <d v="2024-02-28T00:00:00"/>
    <d v="2018-09-11T00:00:00"/>
    <n v="114970000"/>
    <n v="57485000"/>
    <n v="57485000"/>
    <n v="1572736"/>
    <s v="d7ba29214e26fca7c43eb9f199a80e049e060e7b"/>
    <n v="0.77475674646323633"/>
    <n v="-0.85216124758390532"/>
    <n v="0.80229979975843724"/>
    <n v="7.0184893933300527"/>
    <n v="-0.80644560922993824"/>
    <x v="1"/>
    <n v="0.5"/>
    <x v="4"/>
  </r>
  <r>
    <s v="1af407348fca5365268180e560e6af1b5c238d02"/>
    <s v="62e06f2ab7dd8fb2e648f6b507054eadd2d454c0"/>
    <s v="PREPAGADO"/>
    <s v="d8ba6719c0380636db59c98c13519e2866caf91f"/>
    <n v="49"/>
    <s v="STEPWAY"/>
    <n v="2021"/>
    <s v="NUEVO STEPWAY PH2"/>
    <s v="2e892f86d188d01ec5691b7918003dc271108083"/>
    <s v="NUEVO"/>
    <n v="60"/>
    <d v="2021-08-04T00:00:00"/>
    <d v="2026-04-08T00:00:00"/>
    <d v="2021-07-28T00:00:00"/>
    <n v="59150000"/>
    <n v="26937000"/>
    <n v="32213000"/>
    <n v="653018"/>
    <s v="87e15bf1cdf86c075c8ab551c1cd6cdf48f66158"/>
    <n v="-8.633732775185822E-2"/>
    <n v="-1.0352920580015501"/>
    <n v="-0.6600232649211939"/>
    <n v="-0.32424991610166581"/>
    <n v="0.97255557088134947"/>
    <x v="3"/>
    <n v="0.45540152155536773"/>
    <x v="4"/>
  </r>
  <r>
    <s v="ae926eba97ff11bb99209674a339c9456423e16b"/>
    <s v="3b0459ee87dc80a933599089079f6d120645dad9"/>
    <s v="PREPAGADO"/>
    <s v="0e4bd50a5f4aa6b49b21f346683750150d7d842a"/>
    <n v="84"/>
    <s v="STEPWAY"/>
    <n v="2019"/>
    <s v="NUEVO STEPWAY"/>
    <s v="2e892f86d188d01ec5691b7918003dc271108083"/>
    <s v="NUEVO"/>
    <n v="84"/>
    <d v="2019-03-29T00:00:00"/>
    <d v="2026-03-29T00:00:00"/>
    <d v="2021-12-15T00:00:00"/>
    <n v="46990000"/>
    <n v="36990000"/>
    <n v="10000000"/>
    <n v="769146"/>
    <s v="0b9e5ef7ecdb21c3df2e91f8c180559e4790ebd3"/>
    <n v="0.2411209821609242"/>
    <n v="0.32709671925698031"/>
    <n v="-0.2342582612119416"/>
    <n v="0.12460805275683109"/>
    <n v="1.9007300996350649"/>
    <x v="0"/>
    <n v="0.7871887635667163"/>
    <x v="2"/>
  </r>
  <r>
    <s v="0e6b1adc70e69fbcfb3d702f0739de1083db944a"/>
    <s v="a7ae94be055ee2e3b0aef524388abe704fd27a1c"/>
    <s v="PREPAGADO"/>
    <s v="51b223e24d57bc8c01c5001f8833c44559fa1fc7"/>
    <n v="61"/>
    <s v="LOGAN"/>
    <n v="2018"/>
    <s v="NUEVO LOGAN"/>
    <m/>
    <s v="NUEVO"/>
    <n v="72"/>
    <d v="2017-09-22T00:00:00"/>
    <d v="2023-09-22T00:00:00"/>
    <d v="2020-12-15T00:00:00"/>
    <n v="33200000"/>
    <n v="29880000"/>
    <n v="3320000"/>
    <n v="679885"/>
    <s v="c9ac93af7de54e59c26cb0895d1f827e03675192"/>
    <n v="1.187111655242296"/>
    <n v="0.79032357974038436"/>
    <n v="0.80229979975843724"/>
    <n v="-0.60011169754432847"/>
    <n v="0.50846830650449182"/>
    <x v="1"/>
    <n v="0.9"/>
    <x v="0"/>
  </r>
  <r>
    <s v="8555d9d6f6214e70cb7d7a1663fc111d88b976d5"/>
    <s v="5e90f2c9fb81d6138c698c7805198aa8984de752"/>
    <s v="PREPAGADO"/>
    <s v="1e37c6928f415c93f35587957257b25f2220204d"/>
    <n v="15"/>
    <s v="DUSTER"/>
    <n v="2020"/>
    <s v="DUSTER"/>
    <s v="2e892f86d188d01ec5691b7918003dc271108083"/>
    <s v="NUEVO"/>
    <n v="84"/>
    <d v="2019-05-24T00:00:00"/>
    <d v="2026-05-24T00:00:00"/>
    <d v="2019-07-17T00:00:00"/>
    <n v="64650000"/>
    <n v="37650000"/>
    <n v="27000000"/>
    <n v="793244"/>
    <s v="49e3e3431e014d9c5502f38bae86dc4337782419"/>
    <n v="0.13196821218999669"/>
    <n v="-0.51394656446318465"/>
    <n v="-6.7189590051072792E-2"/>
    <n v="0.625820847178159"/>
    <n v="-0.18766259006079469"/>
    <x v="0"/>
    <n v="0.58236658932714613"/>
    <x v="4"/>
  </r>
  <r>
    <s v="1024c7974d3112e979e634da562e5a263aefa5a1"/>
    <s v="00d19fd48e5d3cbe155bf53030861203669e6c2b"/>
    <s v="PREPAGADO"/>
    <s v="6f6a0117c08d0f008a5954750a4e5d924fb1151b"/>
    <n v="246"/>
    <s v="KWID"/>
    <n v="2021"/>
    <s v="KWID"/>
    <s v="2e892f86d188d01ec5691b7918003dc271108083"/>
    <s v="NUEVO"/>
    <n v="84"/>
    <d v="2021-01-29T00:00:00"/>
    <d v="2028-01-29T00:00:00"/>
    <d v="2021-10-19T00:00:00"/>
    <n v="38310000"/>
    <n v="33310000"/>
    <n v="5000000"/>
    <n v="762122"/>
    <s v="f1460623c17c08451d00fb38742b8e09eea4ea70"/>
    <n v="0.32601758102720108"/>
    <n v="0.66502569647608667"/>
    <n v="0.32803285986234038"/>
    <n v="-0.39063066120006262"/>
    <n v="0.43112042910834891"/>
    <x v="0"/>
    <n v="0.86948577394936044"/>
    <x v="0"/>
  </r>
  <r>
    <s v="fad017dc75ca14f36bd94c50cf7d9274a281c457"/>
    <s v="9f949b8d435ca1402ab4f47410e78c3559ac68d1"/>
    <s v="PREPAGADO"/>
    <s v="ac4cf0c7abcdae09914607ba0408545023141170"/>
    <n v="76"/>
    <s v="KWID"/>
    <n v="2021"/>
    <s v="KWID"/>
    <s v="2e892f86d188d01ec5691b7918003dc271108083"/>
    <s v="NUEVO"/>
    <n v="84"/>
    <d v="2020-10-22T00:00:00"/>
    <d v="2027-10-22T00:00:00"/>
    <d v="2021-09-22T00:00:00"/>
    <n v="39990000"/>
    <n v="39990000"/>
    <n v="0"/>
    <n v="901826"/>
    <s v="977d2d7691d404ed0e63704ec1471b1a8671ac9d"/>
    <n v="-0.47443606542626698"/>
    <n v="1.2009447865714571"/>
    <n v="1.078955514697826"/>
    <n v="-7.9968774139565282E-2"/>
    <n v="0.27642467431606299"/>
    <x v="0"/>
    <n v="1"/>
    <x v="0"/>
  </r>
  <r>
    <s v="72459d8253b4719932ba338e1a6b065dae67b312"/>
    <s v="21a1661fd5b4cfe894b9d30c45238f505815a38a"/>
    <s v="PREPAGADO"/>
    <s v="c36079448b08472bbab06f53d78e810b025a3b91"/>
    <n v="46"/>
    <s v="LOGAN"/>
    <n v="2019"/>
    <s v="NUEVO LOGAN"/>
    <m/>
    <s v="NUEVO"/>
    <n v="84"/>
    <d v="2018-05-31T00:00:00"/>
    <d v="2025-05-31T00:00:00"/>
    <d v="2021-09-01T00:00:00"/>
    <n v="34780000"/>
    <n v="33302000"/>
    <n v="1478000"/>
    <n v="706590"/>
    <s v="dc07912f5d15c97d02d6d510bd9579fe85bc5dde"/>
    <n v="-0.122721584408834"/>
    <n v="1.0264484830359979"/>
    <n v="2.5043319891084408E-3"/>
    <n v="-0.95920929097704755"/>
    <n v="-0.57440197704150942"/>
    <x v="0"/>
    <n v="0.95750431282346171"/>
    <x v="0"/>
  </r>
  <r>
    <s v="e9fd5f6ef5526185084690bc74e738f4d29f6869"/>
    <s v="5d151cd2f2a6084747ca61f16f25726a6b0bf75b"/>
    <s v="PREPAGADO"/>
    <s v="b015fc4d0ad8050efb8f4d92b7490b29a1fa8737"/>
    <n v="62"/>
    <s v="STEPWAY"/>
    <n v="2022"/>
    <s v="NUEVO STEPWAY PH2"/>
    <s v="2e892f86d188d01ec5691b7918003dc271108083"/>
    <s v="NUEVO"/>
    <n v="84"/>
    <d v="2021-01-09T00:00:00"/>
    <d v="2028-09-01T00:00:00"/>
    <d v="2021-11-23T00:00:00"/>
    <n v="56925350"/>
    <n v="46925350"/>
    <n v="10000000"/>
    <n v="1016598"/>
    <s v="1a54234f7c81795f4271e355943d9c170a12a279"/>
    <n v="-6.2081156647207668E-2"/>
    <n v="0.47961201157565508"/>
    <n v="0.56516632981038883"/>
    <n v="-0.47161517022010679"/>
    <n v="-0.18766259006079469"/>
    <x v="0"/>
    <n v="0.82433133920125212"/>
    <x v="0"/>
  </r>
  <r>
    <s v="febe146c8854399fc9d3243b00103bd138f76be7"/>
    <s v="9865f0884c32ed7f8ab2b17f3043f32c0893e322"/>
    <s v="PREPAGADO"/>
    <s v="c8462cd2484047fa460bb29139888a72cb1ed653"/>
    <n v="62"/>
    <s v="SANDERO"/>
    <n v="2019"/>
    <s v="NUEVO SANDERO"/>
    <m/>
    <s v="NUEVO"/>
    <n v="84"/>
    <d v="2018-12-09T00:00:00"/>
    <d v="2025-09-12T00:00:00"/>
    <d v="2021-01-25T00:00:00"/>
    <n v="36460000"/>
    <n v="35637000"/>
    <n v="823000"/>
    <n v="732181"/>
    <s v="d087e61ba1153cd65cef59d4319bb1223fff39d1"/>
    <n v="0.92029377309113969"/>
    <n v="1.1082565657206691"/>
    <n v="-0.3973144759723084"/>
    <n v="0.64401614131335505"/>
    <n v="0.89520769348520657"/>
    <x v="0"/>
    <n v="0.9774273176083379"/>
    <x v="0"/>
  </r>
  <r>
    <s v="b7a12dfe7c78c52df48d2c13e062df003a7a44ba"/>
    <s v="f4c84485a856b331d6f8a3c7e3b3e9cc0f9d0961"/>
    <s v="PREPAGADO"/>
    <s v="51b223e24d57bc8c01c5001f8833c44559fa1fc7"/>
    <n v="236"/>
    <s v="SANDERO"/>
    <n v="2018"/>
    <s v="NUEVO SANDERO"/>
    <m/>
    <s v="NUEVO"/>
    <n v="60"/>
    <d v="2017-07-19T00:00:00"/>
    <d v="2022-07-19T00:00:00"/>
    <d v="2018-09-04T00:00:00"/>
    <n v="32330000"/>
    <n v="21330000"/>
    <n v="11000000"/>
    <n v="541423"/>
    <s v="dab5ce77fbc7f176a43e1ea3adb849113df8a09f"/>
    <n v="-1.3355301396413619"/>
    <n v="-0.19615798953179009"/>
    <n v="0.80229979975843724"/>
    <n v="1.5062864206664319"/>
    <n v="-0.49705409964536651"/>
    <x v="3"/>
    <n v="0.65975873801422824"/>
    <x v="2"/>
  </r>
  <r>
    <s v="02f1d27093b465254ae152f3fdfa6eecebe15435"/>
    <s v="0b68cd41b10483944c786f8f7219e58f1408f8de"/>
    <s v="PREPAGADO"/>
    <s v="1e37c6928f415c93f35587957257b25f2220204d"/>
    <n v="236"/>
    <s v="SANDERO"/>
    <n v="2020"/>
    <s v="NUEVO SANDERO"/>
    <s v="2e892f86d188d01ec5691b7918003dc271108083"/>
    <s v="NUEVO"/>
    <n v="60"/>
    <d v="2019-04-17T00:00:00"/>
    <d v="2024-04-17T00:00:00"/>
    <d v="2020-12-09T00:00:00"/>
    <n v="37900000"/>
    <n v="17900000"/>
    <n v="20000000"/>
    <n v="437458"/>
    <s v="845d7831129ecd1188d7a91243ae341816e8b15a"/>
    <n v="1.0537027141667179"/>
    <n v="-0.96592174024159039"/>
    <n v="0.2094661248883162"/>
    <n v="-0.40943367105663447"/>
    <n v="0.50846830650449182"/>
    <x v="3"/>
    <n v="0.47229551451187335"/>
    <x v="4"/>
  </r>
  <r>
    <s v="858a9da39a11cc1b64dbf57381d0e70e289f1afa"/>
    <s v="c6f7327bd5ced26d7da0b2d029fd5f207bc8eac4"/>
    <s v="PREPAGADO"/>
    <s v="1a40330e0c1910a089543270536f2ed114a0c345"/>
    <n v="291"/>
    <s v="STEPWAY"/>
    <n v="2021"/>
    <s v="NUEVO STEPWAY PH2"/>
    <s v="2e892f86d188d01ec5691b7918003dc271108083"/>
    <s v="NUEVO"/>
    <n v="72"/>
    <d v="2020-02-12T00:00:00"/>
    <d v="2026-12-02T00:00:00"/>
    <d v="2021-12-30T00:00:00"/>
    <n v="61500000"/>
    <n v="30750000"/>
    <n v="30750000"/>
    <n v="788777"/>
    <s v="8dd2e3893a694ae60c11d740aa9e097857f3681c"/>
    <n v="-2.3785454971413351"/>
    <n v="-0.85216124758390532"/>
    <n v="0.24898836987965761"/>
    <n v="-0.35199706755279558"/>
    <n v="-3.2966835268508812E-2"/>
    <x v="1"/>
    <n v="0.5"/>
    <x v="4"/>
  </r>
  <r>
    <s v="cff2319a408661d0e6c10f7b1a9253f3cffaacd2"/>
    <s v="cd3dc7335c5bbee691112132145155023603cb2e"/>
    <s v="PREPAGADO"/>
    <s v="51b223e24d57bc8c01c5001f8833c44559fa1fc7"/>
    <n v="27"/>
    <s v="SANDERO"/>
    <n v="2018"/>
    <s v="NUEVO SANDERO"/>
    <m/>
    <s v="NUEVO"/>
    <n v="48"/>
    <d v="2017-09-10T00:00:00"/>
    <d v="2021-10-09T00:00:00"/>
    <d v="2017-10-26T00:00:00"/>
    <n v="38490000"/>
    <n v="15490000"/>
    <n v="23000000"/>
    <n v="448912"/>
    <s v="de733c21b615778999b7552e895cf1b2b800c114"/>
    <n v="1.2477520830039219"/>
    <n v="-1.2527542929595039"/>
    <n v="0.52564408481904745"/>
    <n v="1.31976880737778"/>
    <n v="2.210121609219637"/>
    <x v="5"/>
    <n v="0.40244219277734478"/>
    <x v="4"/>
  </r>
  <r>
    <s v="e0f9301752da9003ce0198dbc2250159afe6b919"/>
    <s v="50dc3257870b2c0d5dc6960f2410502ed670781a"/>
    <s v="PREPAGADO"/>
    <s v="de5d6dd81967e9d26f161d3136bf0858066f9ffc"/>
    <n v="62"/>
    <s v="LOGAN"/>
    <n v="2018"/>
    <s v="NUEVO LOGAN"/>
    <m/>
    <s v="NUEVO"/>
    <n v="72"/>
    <d v="2017-09-03T00:00:00"/>
    <d v="2023-03-09T00:00:00"/>
    <d v="2018-09-03T00:00:00"/>
    <n v="38920000"/>
    <n v="29000000"/>
    <n v="9920000"/>
    <n v="663691"/>
    <s v="a51276d62888df36a1235d7ce063c77e63ffb514"/>
    <n v="1.138599313032995"/>
    <n v="0.15434602712535209"/>
    <n v="0.88134428974112011"/>
    <n v="-0.67306413640746665"/>
    <n v="-0.1103147126646518"/>
    <x v="1"/>
    <n v="0.74511819116135658"/>
    <x v="2"/>
  </r>
  <r>
    <s v="b1bb08aae8faea7bb3af7a2d8b4bda9c1ed0d006"/>
    <s v="aef5d45bea829084678c8d7f899715fa5be4d3c8"/>
    <s v="PREPAGADO"/>
    <s v="93758adf11c46efe844e91612cf2940e4197d07c"/>
    <n v="87"/>
    <s v="STEPWAY"/>
    <n v="2020"/>
    <s v="NUEVO STEPWAY"/>
    <s v="2e892f86d188d01ec5691b7918003dc271108083"/>
    <s v="NUEVO"/>
    <n v="72"/>
    <d v="2019-08-30T00:00:00"/>
    <d v="2025-08-30T00:00:00"/>
    <d v="2019-10-23T00:00:00"/>
    <n v="48190000"/>
    <n v="40690000"/>
    <n v="7500000"/>
    <n v="950223"/>
    <s v="bcea55f18d716a78cffe6d51a537622fc3feb487"/>
    <n v="0.1562243832946473"/>
    <n v="0.56187878714563333"/>
    <n v="0.1833593107368362"/>
    <n v="7.6538093903185797E-3"/>
    <n v="0.97255557088134947"/>
    <x v="1"/>
    <n v="0.84436605104793527"/>
    <x v="0"/>
  </r>
  <r>
    <s v="4f49dee3996a14f88353e738b629aa31bebe22a1"/>
    <s v="fff1968eab0dc9ebbc6a3d5b2deb37f480e1631f"/>
    <s v="PREPAGADO"/>
    <s v="2f1f55f7d5e4638dee5a1a64ea8954c3ffe4902c"/>
    <n v="27"/>
    <s v="STEPWAY"/>
    <n v="2018"/>
    <s v="NUEVO STEPWAY"/>
    <m/>
    <s v="NUEVO"/>
    <n v="60"/>
    <d v="2018-01-15T00:00:00"/>
    <d v="2023-01-15T00:00:00"/>
    <d v="2021-09-28T00:00:00"/>
    <n v="42990000"/>
    <n v="22990000"/>
    <n v="20000000"/>
    <n v="585023"/>
    <s v="db38aae051445c1f320476595ec5710790c61966"/>
    <n v="0.89603760198648907"/>
    <n v="-0.70936554993039214"/>
    <n v="0.84182204474977862"/>
    <n v="-0.26117415213541412"/>
    <n v="0.74051193869292065"/>
    <x v="3"/>
    <n v="0.53477552919283555"/>
    <x v="4"/>
  </r>
  <r>
    <s v="b91973812504a294124739e7fe7cd2d521012834"/>
    <s v="7216e08e83ac1da6020594ec8e45b80240d0b0a0"/>
    <s v="PREPAGADO"/>
    <s v="1dba5f65a4ace50946aaf5539428c8ec727712e3"/>
    <n v="49"/>
    <s v="KWID"/>
    <n v="2020"/>
    <s v="KWID"/>
    <s v="2e892f86d188d01ec5691b7918003dc271108083"/>
    <s v="NUEVO"/>
    <n v="84"/>
    <d v="2019-12-30T00:00:00"/>
    <d v="2026-12-30T00:00:00"/>
    <d v="2021-10-08T00:00:00"/>
    <n v="37990000"/>
    <n v="37990000"/>
    <n v="0"/>
    <n v="779002"/>
    <s v="d1a8b93c71ab09ed858e70067adbb9bb41577875"/>
    <n v="4.7071613323719813E-2"/>
    <n v="1.2009447865714571"/>
    <n v="0.56006479842690637"/>
    <n v="2.42489956649178E-2"/>
    <n v="0.81785981608906366"/>
    <x v="0"/>
    <n v="1"/>
    <x v="0"/>
  </r>
  <r>
    <s v="27fb313e00728d2a9a356ad42ccac4845d00d386"/>
    <s v="6f24ddae11e64d5e181580fc503263a6317910a2"/>
    <s v="PREPAGADO"/>
    <s v="30c7c4d76d30bc37a7d13b4c95a2ac93f65f85d1"/>
    <n v="49"/>
    <s v="LOGAN"/>
    <n v="2018"/>
    <s v="NUEVO LOGAN"/>
    <m/>
    <s v="NUEVO"/>
    <n v="84"/>
    <d v="2017-08-28T00:00:00"/>
    <d v="2024-08-28T00:00:00"/>
    <d v="2018-09-14T00:00:00"/>
    <n v="38670000"/>
    <n v="8670000"/>
    <n v="30000000"/>
    <n v="197196"/>
    <s v="f00f1606f9686df6c4f674ed3907718435a75514"/>
    <n v="1.187111655242296"/>
    <n v="-1.984634785430657"/>
    <n v="0.92086653473246149"/>
    <n v="-0.59096774990702439"/>
    <n v="0.81785981608906366"/>
    <x v="0"/>
    <n v="0.22420480993017844"/>
    <x v="1"/>
  </r>
  <r>
    <s v="a40ec6a2a67569c1cd9cb93ebda4cadec2938db9"/>
    <s v="d98152de84c69cd9a77111856355abcb447f3fd9"/>
    <s v="PREPAGADO"/>
    <s v="4db898134df57de25ee14fc3156c0fe345e0de51"/>
    <n v="61"/>
    <s v="LOGAN"/>
    <n v="2019"/>
    <s v="NUEVO LOGAN"/>
    <m/>
    <s v="NUEVO"/>
    <n v="60"/>
    <d v="2018-11-19T00:00:00"/>
    <d v="2023-11-19T00:00:00"/>
    <d v="2019-11-05T00:00:00"/>
    <n v="37000000"/>
    <n v="11100000"/>
    <n v="25900000"/>
    <n v="286478"/>
    <s v="5ff736dd5fe05d193ce7c5ec63ce711d264e48d3"/>
    <n v="1.029446543062067"/>
    <n v="-1.6734036612460499"/>
    <n v="5.1377144922950549E-2"/>
    <n v="1.4020162100733209"/>
    <n v="-0.72909773183379534"/>
    <x v="3"/>
    <n v="0.3"/>
    <x v="1"/>
  </r>
  <r>
    <s v="bae3f7ac7d887dd5276f9a48e6f9f501c2ae49d0"/>
    <s v="a0d1eb379675db7fe8257fad2947cc7a13d135e9"/>
    <s v="PREPAGADO"/>
    <s v="f85c943589e15423e090366f8de72cf7bd86f1fd"/>
    <n v="27"/>
    <s v="STEPWAY"/>
    <n v="2020"/>
    <s v="NUEVO STEPWAY"/>
    <s v="2e892f86d188d01ec5691b7918003dc271108083"/>
    <s v="NUEVO"/>
    <n v="72"/>
    <d v="2019-08-28T00:00:00"/>
    <d v="2025-08-28T00:00:00"/>
    <d v="2020-12-07T00:00:00"/>
    <n v="50990000"/>
    <n v="26386000"/>
    <n v="24604000"/>
    <n v="631027"/>
    <s v="7c620676a3142bbcb0d8a97ffebbdc12de3145fd"/>
    <n v="0.54432312096905611"/>
    <n v="-0.78040923831022724"/>
    <n v="-6.7189590051072792E-2"/>
    <n v="-0.1516599788458339"/>
    <n v="1.436642835258207"/>
    <x v="1"/>
    <n v="0.51747401451264952"/>
    <x v="4"/>
  </r>
  <r>
    <s v="241cd73b2e2889d5b6818a6cbffbe91b7d586da8"/>
    <s v="c718d7c2b601b1d61840a8655457e60aaaf9fa4d"/>
    <s v="PREPAGADO"/>
    <s v="a65c60e59165d9af643419b26154ffd93f642835"/>
    <n v="74"/>
    <s v="STEPWAY"/>
    <n v="2018"/>
    <s v="NUEVO STEPWAY"/>
    <m/>
    <s v="NUEVO"/>
    <n v="36"/>
    <d v="2018-05-29T00:00:00"/>
    <d v="2021-05-29T00:00:00"/>
    <d v="2019-01-03T00:00:00"/>
    <n v="50650000"/>
    <n v="15195000"/>
    <n v="35455000"/>
    <n v="502421"/>
    <s v="f63667f7e267acb03c87c3e26f4d130769528873"/>
    <n v="1.1507273985853199"/>
    <n v="-1.6734036612460499"/>
    <n v="-1.369040088169911"/>
    <n v="-0.2182694056110947"/>
    <n v="-0.34235834485308059"/>
    <x v="4"/>
    <n v="0.3"/>
    <x v="1"/>
  </r>
  <r>
    <s v="6058486765b6e4efd45023724b701a3581383dbf"/>
    <s v="390c6d22cbdd34c41a421e392b105bfbc2a565c2"/>
    <s v="PREPAGADO"/>
    <s v="f1660bce152bd13abf027b14ac8a826e5004e35a"/>
    <n v="27"/>
    <s v="SANDERO"/>
    <n v="2017"/>
    <s v="NUEVO SANDERO"/>
    <m/>
    <s v="NUEVO"/>
    <n v="48"/>
    <d v="2016-04-10T00:00:00"/>
    <d v="2020-10-04T00:00:00"/>
    <d v="2018-07-23T00:00:00"/>
    <n v="39590000"/>
    <n v="19590000"/>
    <n v="20000000"/>
    <n v="500947"/>
    <s v="7924337d88e47fbd8bbc9b5a39ff61f133863b20"/>
    <n v="-0.18336201217046039"/>
    <n v="-0.87342352275449631"/>
    <n v="-1.773771985450691"/>
    <n v="-0.79761565605049067"/>
    <n v="-0.4197062222492236"/>
    <x v="5"/>
    <n v="0.49482192472846681"/>
    <x v="4"/>
  </r>
  <r>
    <s v="cdb18e52b988f251f43464caedd60844e2da6b37"/>
    <s v="f623a213983846fd87bf70efec397dbabf55acc6"/>
    <s v="PREPAGADO"/>
    <s v="e0a7cd2690d86fdf19c6c709a2bbe5247976edac"/>
    <n v="38"/>
    <s v="DUSTER"/>
    <n v="2018"/>
    <s v="DUSTER"/>
    <m/>
    <s v="NUEVO"/>
    <n v="84"/>
    <d v="2018-04-17T00:00:00"/>
    <d v="2025-04-17T00:00:00"/>
    <d v="2021-12-09T00:00:00"/>
    <n v="57206400"/>
    <n v="45000000"/>
    <n v="12206400"/>
    <n v="863864"/>
    <s v="18e224569796e42fffce1d686835b9656bf0b87b"/>
    <n v="0.87178143088183857"/>
    <n v="0.32478290624638773"/>
    <n v="-0.22108316514387311"/>
    <n v="-0.11183153178679579"/>
    <n v="-0.18766259006079469"/>
    <x v="0"/>
    <n v="0.78662527269676119"/>
    <x v="2"/>
  </r>
  <r>
    <s v="b5a3f8f52c3be5cd4a67112db3b6ada407b5b336"/>
    <s v="eb819c0f92a59bef3097153a6154efe02e9ad1e9"/>
    <s v="PREPAGADO"/>
    <s v="6bf12817a6164c0e4ceb7a01868ef46da7884be8"/>
    <n v="7"/>
    <s v="DUSTER"/>
    <n v="2018"/>
    <s v="DUSTER"/>
    <m/>
    <s v="NUEVO"/>
    <n v="84"/>
    <d v="2018-02-02T00:00:00"/>
    <d v="2025-02-02T00:00:00"/>
    <d v="2020-03-27T00:00:00"/>
    <n v="56640000"/>
    <n v="49898245"/>
    <n v="6741755"/>
    <n v="1140756"/>
    <s v="1ffcc7723bd095386a52784fcf83b41533e4dc57"/>
    <n v="0.8353971742248627"/>
    <n v="0.71218991823469513"/>
    <n v="-0.94892640979421494"/>
    <n v="-0.15260590446348599"/>
    <n v="-0.34235834485308059"/>
    <x v="0"/>
    <n v="0.88097183968926551"/>
    <x v="0"/>
  </r>
  <r>
    <s v="d31938636eb126c60f505d1468deb7248990abc8"/>
    <s v="8fc48cb1cba73f2ba282379c3a51c4eff081e091"/>
    <s v="PREPAGADO"/>
    <s v="a65c60e59165d9af643419b26154ffd93f642835"/>
    <n v="27"/>
    <s v="LOGAN"/>
    <n v="2018"/>
    <s v="NUEVO LOGAN"/>
    <m/>
    <s v="NUEVO"/>
    <n v="84"/>
    <d v="2018-03-13T00:00:00"/>
    <d v="2025-03-13T00:00:00"/>
    <d v="2021-12-29T00:00:00"/>
    <n v="36990000"/>
    <n v="36557268"/>
    <n v="432732"/>
    <n v="739182"/>
    <s v="db38aae051445c1f320476595ec5710790c61966"/>
    <n v="0.64134780538765834"/>
    <n v="1.152907766816273"/>
    <n v="0.37856046919397079"/>
    <n v="-0.60238523806394861"/>
    <n v="-3.2966835268508812E-2"/>
    <x v="0"/>
    <n v="0.98830137875101376"/>
    <x v="0"/>
  </r>
  <r>
    <s v="07be8e32cd5756a951b3ebca0f9da996f8303654"/>
    <s v="5e333970fd271824db00e817d79e92d887e0b899"/>
    <s v="PREPAGADO"/>
    <s v="5cec3603c7a14573a0da94232ef8fee94127cb96"/>
    <n v="61"/>
    <s v="LOGAN"/>
    <n v="2019"/>
    <s v="NUEVO LOGAN"/>
    <m/>
    <s v="NUEVO"/>
    <n v="84"/>
    <d v="2018-11-28T00:00:00"/>
    <d v="2025-11-28T00:00:00"/>
    <d v="2020-07-28T00:00:00"/>
    <n v="33594400"/>
    <n v="16797200"/>
    <n v="16797200"/>
    <n v="372156"/>
    <s v="f268b19e1bfbcb40253adf266d11628fda515d56"/>
    <n v="-0.122721584408834"/>
    <n v="-0.85216124758390532"/>
    <n v="0.32803285986234038"/>
    <n v="-0.35814292883773069"/>
    <n v="-1.1931849962106531"/>
    <x v="0"/>
    <n v="0.5"/>
    <x v="4"/>
  </r>
  <r>
    <s v="74d9acf6eee564a949e478a00285c957f75a427c"/>
    <s v="6c9b0e996067ae0c1f1e81a04b1f10a22de1c549"/>
    <s v="PREPAGADO"/>
    <s v="de5d6dd81967e9d26f161d3136bf0858066f9ffc"/>
    <n v="236"/>
    <s v="SANDERO"/>
    <n v="2017"/>
    <s v="NUEVO SANDERO"/>
    <m/>
    <s v="NUEVO"/>
    <n v="60"/>
    <d v="2017-02-27T00:00:00"/>
    <d v="2022-02-27T00:00:00"/>
    <d v="2019-07-05T00:00:00"/>
    <n v="36849999"/>
    <n v="31851000"/>
    <n v="4998999"/>
    <n v="984696"/>
    <s v="2f839d4e329b7e981fba6dfc05564c7eaa27d9f7"/>
    <n v="-1.3961705674029881"/>
    <n v="0.64390406526035859"/>
    <n v="1.078955514697826"/>
    <n v="-0.69538501044571444"/>
    <n v="-1.1931849962106531"/>
    <x v="3"/>
    <n v="0.86434195018567028"/>
    <x v="0"/>
  </r>
  <r>
    <s v="d53dd55375724415e7e11f357cee132877114e81"/>
    <s v="7e5801c9f9c051de730c8478e8880d14a9daa312"/>
    <s v="PREPAGADO"/>
    <s v="d42a0e1d5792a438fbe63c928d603c193394d0b9"/>
    <n v="236"/>
    <s v="SANDERO"/>
    <n v="2018"/>
    <s v="NUEVO SANDERO"/>
    <m/>
    <s v="NUEVO"/>
    <n v="48"/>
    <d v="2017-11-24T00:00:00"/>
    <d v="2021-11-24T00:00:00"/>
    <d v="2019-03-21T00:00:00"/>
    <n v="38870000"/>
    <n v="11661000"/>
    <n v="27209000"/>
    <n v="352572"/>
    <s v="2f839d4e329b7e981fba6dfc05564c7eaa27d9f7"/>
    <n v="-0.81402246089137476"/>
    <n v="-1.6734036612460499"/>
    <n v="0.28851061487099899"/>
    <n v="-0.64818795218184244"/>
    <n v="-1.270532873606796"/>
    <x v="5"/>
    <n v="0.3"/>
    <x v="1"/>
  </r>
  <r>
    <s v="b4e6a0a14b47e4a54f28943f34e31ebcb764d5f4"/>
    <s v="c3b07b3f209b726a5bbd86d8f86af9fca0cfe09d"/>
    <s v="PREPAGADO"/>
    <s v="a24a0e02d5006b1c2d757c7a4f784b846611a8d0"/>
    <n v="46"/>
    <s v="USADOS"/>
    <n v="2015"/>
    <s v="USADOS MM"/>
    <m/>
    <s v="USADO"/>
    <n v="60"/>
    <d v="2021-09-30T00:00:00"/>
    <d v="2026-09-30T00:00:00"/>
    <d v="2021-12-21T00:00:00"/>
    <n v="41500000"/>
    <n v="31500000"/>
    <n v="10000000"/>
    <n v="855074"/>
    <s v="7e550c4e4136820a2fa73809cb7d39457dab78e5"/>
    <n v="-0.32889903879836369"/>
    <n v="0.21149609541224601"/>
    <n v="0.16994387989697479"/>
    <n v="-0.22467879845407041"/>
    <n v="-1.657272260587511"/>
    <x v="3"/>
    <n v="0.75903614457831325"/>
    <x v="2"/>
  </r>
  <r>
    <s v="3672184a6df0c667d67b5fef279949cc22faebca"/>
    <s v="a85d210bdc933e8acc90782671fd57448beffb36"/>
    <s v="PREPAGADO"/>
    <s v="b03c331a519e3fb6e210c57f6f7646420773acf4"/>
    <n v="59"/>
    <s v="LOGAN"/>
    <n v="2020"/>
    <s v="NUEVO LOGAN PH2"/>
    <s v="2e892f86d188d01ec5691b7918003dc271108083"/>
    <s v="NUEVO"/>
    <n v="84"/>
    <d v="2020-01-30T00:00:00"/>
    <d v="2027-01-30T00:00:00"/>
    <d v="2021-11-24T00:00:00"/>
    <n v="37590000"/>
    <n v="37590000"/>
    <n v="0"/>
    <n v="794132"/>
    <s v="4ad98a5962ecc122ebac8bf722a72154a2140e61"/>
    <n v="-0.40166755211231542"/>
    <n v="1.2009447865714571"/>
    <n v="0.92086653473246149"/>
    <n v="-0.191488425904872"/>
    <n v="0.97255557088134947"/>
    <x v="0"/>
    <n v="1"/>
    <x v="0"/>
  </r>
  <r>
    <s v="16c010d3d0f8c4de01b508dc9a85a35649a9e8da"/>
    <s v="591db2aba6bc374e35bd7516c4bd69f416e95da9"/>
    <s v="PREPAGADO"/>
    <s v="bdfc2c4e5213ca32db6b95c9f855416362d14198"/>
    <n v="60"/>
    <s v="LOGAN"/>
    <n v="2019"/>
    <s v="NUEVO LOGAN"/>
    <m/>
    <s v="NUEVO"/>
    <n v="60"/>
    <d v="2018-08-08T00:00:00"/>
    <d v="2023-08-08T00:00:00"/>
    <d v="2019-10-11T00:00:00"/>
    <n v="37600000"/>
    <n v="29135889"/>
    <n v="8464111"/>
    <n v="695526"/>
    <s v="d7ba29214e26fca7c43eb9f199a80e049e060e7b"/>
    <n v="-7.420924219953294E-2"/>
    <n v="0.27659811806822387"/>
    <n v="-1.3233270787231259"/>
    <n v="-0.65147048002695818"/>
    <n v="-0.57440197704150942"/>
    <x v="3"/>
    <n v="0.77489066489361702"/>
    <x v="2"/>
  </r>
  <r>
    <s v="18a25d60d922795a5f3fb39b9c900e53b8dc3690"/>
    <s v="e916b275792ab5c23060ad57a14108dc35d12288"/>
    <s v="PREPAGADO"/>
    <s v="eaf1d490df3ffb8175507c2c68b6f38bf2f182b7"/>
    <n v="49"/>
    <s v="CAPTUR"/>
    <n v="2020"/>
    <s v="CAPTUR"/>
    <s v="2e892f86d188d01ec5691b7918003dc271108083"/>
    <s v="NUEVO"/>
    <n v="72"/>
    <d v="2020-08-01T00:00:00"/>
    <d v="2026-01-08T00:00:00"/>
    <d v="2021-07-15T00:00:00"/>
    <n v="71990000"/>
    <n v="35995000"/>
    <n v="35995000"/>
    <n v="879682"/>
    <s v="809929aa942e2a9bc9a8483e7177795e32bedd95"/>
    <n v="7.1327784428370358E-2"/>
    <n v="-0.85216124758390532"/>
    <n v="0.2094661248883162"/>
    <n v="-0.627273702727416"/>
    <n v="-3.2966835268508812E-2"/>
    <x v="1"/>
    <n v="0.5"/>
    <x v="4"/>
  </r>
  <r>
    <s v="95664647f062cf5c75b051c514d8b76b56ee5078"/>
    <s v="c7c266d0255f1ddd2224fe19e5f683a27e243914"/>
    <s v="PREPAGADO"/>
    <s v="5f585eff6e01a3fc164fe5629887ce7f0ab88842"/>
    <n v="49"/>
    <s v="LOGAN"/>
    <n v="2018"/>
    <s v="NUEVO LOGAN"/>
    <m/>
    <s v="NUEVO"/>
    <n v="36"/>
    <d v="2017-02-03T00:00:00"/>
    <d v="2020-03-02T00:00:00"/>
    <d v="2017-03-15T00:00:00"/>
    <n v="45090000"/>
    <n v="10000000"/>
    <n v="35090000"/>
    <n v="365588"/>
    <s v="7b4b50deac96cf6fae5ed6534c753371dda3e07d"/>
    <n v="1.17498356968997"/>
    <n v="-1.9945970514641009"/>
    <n v="-6.7189590051072792E-2"/>
    <n v="0.23976802458333391"/>
    <n v="1.823382222238922"/>
    <x v="4"/>
    <n v="0.22177866489243736"/>
    <x v="1"/>
  </r>
  <r>
    <s v="f1692e094c8a9d431770fe59c09e02914045098a"/>
    <s v="d4b13941569af4e257e8ea91aef553fc914c720b"/>
    <s v="PREPAGADO"/>
    <s v="c36079448b08472bbab06f53d78e810b025a3b91"/>
    <n v="87"/>
    <s v="SANDERO"/>
    <n v="2018"/>
    <s v="NUEVO SANDERO"/>
    <m/>
    <s v="NUEVO"/>
    <n v="84"/>
    <d v="2018-05-31T00:00:00"/>
    <d v="2025-05-12T00:00:00"/>
    <d v="2019-05-29T00:00:00"/>
    <n v="39800000"/>
    <n v="29800000"/>
    <n v="10000000"/>
    <n v="630479"/>
    <s v="bcea55f18d716a78cffe6d51a537622fc3feb487"/>
    <n v="-0.41379563766464073"/>
    <n v="0.1692332116190135"/>
    <n v="-1.4039284541817E-2"/>
    <n v="-0.44477079690231508"/>
    <n v="-1.0384892414183671"/>
    <x v="0"/>
    <n v="0.74874371859296485"/>
    <x v="2"/>
  </r>
  <r>
    <s v="cb885fded49aabeddde452a15f980761a5ba893f"/>
    <s v="737dc16f68b8b477239d471f44915b13680450ee"/>
    <s v="PREPAGADO"/>
    <s v="4db898134df57de25ee14fc3156c0fe345e0de51"/>
    <n v="38"/>
    <s v="LOGAN"/>
    <n v="2019"/>
    <s v="NUEVO LOGAN"/>
    <m/>
    <s v="NUEVO"/>
    <n v="84"/>
    <d v="2018-08-11T00:00:00"/>
    <d v="2025-11-08T00:00:00"/>
    <d v="2020-02-18T00:00:00"/>
    <n v="34280000"/>
    <n v="27990000"/>
    <n v="6290000"/>
    <n v="602640"/>
    <s v="d1a8b93c71ab09ed858e70067adbb9bb41577875"/>
    <n v="-0.69274160536812202"/>
    <n v="0.44750039013987969"/>
    <n v="0.2094661248883162"/>
    <n v="-0.413885163822933"/>
    <n v="-0.18766259006079469"/>
    <x v="0"/>
    <n v="0.81651108518086346"/>
    <x v="0"/>
  </r>
  <r>
    <s v="6cf7c871f3fe204785d6326782f7271b7782e48f"/>
    <s v="8ce9edd00514e19f120dca9822d31b100a257914"/>
    <s v="PREPAGADO"/>
    <s v="bb9549bdac791df8e2b53241129ff66f1480af92"/>
    <n v="291"/>
    <s v="STEPWAY"/>
    <n v="2021"/>
    <s v="NUEVO STEPWAY PH2"/>
    <s v="2e892f86d188d01ec5691b7918003dc271108083"/>
    <s v="NUEVO"/>
    <n v="72"/>
    <d v="2020-11-03T00:00:00"/>
    <d v="2026-03-11T00:00:00"/>
    <d v="2020-09-24T00:00:00"/>
    <n v="53041000"/>
    <n v="16683000"/>
    <n v="36358000"/>
    <n v="378218"/>
    <s v="c4635272f238ecd586953b535745e7ed186b29b1"/>
    <n v="-1.299145882984386"/>
    <n v="-1.613739295169863"/>
    <n v="5.1377144922950549E-2"/>
    <n v="-0.78722341850161115"/>
    <n v="-1.3478807510029389"/>
    <x v="1"/>
    <n v="0.31453026903715992"/>
    <x v="1"/>
  </r>
  <r>
    <s v="93a9248e47513a95e8ec76a15a94f4b12f7d0fab"/>
    <s v="9095264daf8ec9cfe1ce62287ac339712a413fbe"/>
    <s v="PREPAGADO"/>
    <s v="a08429e7419ed7ac8c807f96a9d9df248e2324f1"/>
    <n v="-1"/>
    <s v="STEPWAY"/>
    <n v="2019"/>
    <s v="NUEVO STEPWAY"/>
    <m/>
    <s v="NUEVO"/>
    <n v="60"/>
    <d v="2018-07-12T00:00:00"/>
    <d v="2023-12-07T00:00:00"/>
    <d v="2021-04-07T00:00:00"/>
    <n v="37357764"/>
    <n v="17357764"/>
    <n v="20000000"/>
    <n v="396260"/>
    <s v="deab82c7720b472e8823b17fb90bc42a0f570fff"/>
    <n v="1.1022150563760189"/>
    <n v="-0.99737311506244419"/>
    <n v="-0.83371918421118996"/>
    <n v="-0.40860059270564958"/>
    <n v="0.81785981608906366"/>
    <x v="3"/>
    <n v="0.46463605262884577"/>
    <x v="4"/>
  </r>
  <r>
    <s v="27ba66a9da96d1a52ce98c29a458c06c01434a6c"/>
    <s v="33f8eebe5cb157bd7ced6b2ced998a972a67abd9"/>
    <s v="PREPAGADO"/>
    <s v="abde050800e885d89ad6b0b06c0753e750b43f7e"/>
    <n v="60"/>
    <s v="USADOS"/>
    <n v="2015"/>
    <s v="USADOS MM"/>
    <m/>
    <s v="USADO"/>
    <n v="36"/>
    <d v="2018-08-30T00:00:00"/>
    <d v="2021-08-30T00:00:00"/>
    <d v="2020-01-31T00:00:00"/>
    <n v="42000000"/>
    <n v="32000000"/>
    <n v="10000000"/>
    <n v="1186617"/>
    <s v="002cf26c2c656a51db8195e4bd8bbcee3903d748"/>
    <n v="1.1628554841376451"/>
    <n v="0.2232752464974746"/>
    <n v="0.28851061487099899"/>
    <n v="-0.14356882982579031"/>
    <n v="-0.88379348662608126"/>
    <x v="4"/>
    <n v="0.76190476190476186"/>
    <x v="2"/>
  </r>
  <r>
    <s v="7d4c1c537659b76fc52da5ee7f144d177fe277da"/>
    <s v="292eaa01a8a691ddb3bb0ae5491b400b0c5927eb"/>
    <s v="PREPAGADO"/>
    <s v="51b223e24d57bc8c01c5001f8833c44559fa1fc7"/>
    <n v="236"/>
    <s v="OROCH"/>
    <n v="2017"/>
    <s v="OROCH"/>
    <m/>
    <s v="NUEVO"/>
    <n v="72"/>
    <d v="2017-07-31T00:00:00"/>
    <d v="2023-07-25T00:00:00"/>
    <d v="2019-05-17T00:00:00"/>
    <n v="61490000"/>
    <n v="50000000"/>
    <n v="11490000"/>
    <n v="1137693"/>
    <s v="7d39182a25d433f671ee8eb5ca64063c45602e37"/>
    <n v="1.2234959118992721"/>
    <n v="0.43365942854754691"/>
    <n v="0.80229979975843724"/>
    <n v="0.1236548252572181"/>
    <n v="1.127251325673635"/>
    <x v="1"/>
    <n v="0.81314034802406898"/>
    <x v="0"/>
  </r>
  <r>
    <s v="ad8be21c9c73abed287af9726d04c170939f98cf"/>
    <s v="a77951dfc6c3c1f93deea78a73d5a2dd88e404e5"/>
    <s v="PREPAGADO"/>
    <s v="436c54f5b94298880918c6dd867e76b0c1e55269"/>
    <n v="15"/>
    <s v="STEPWAY"/>
    <n v="2017"/>
    <s v="NUEVO STEPWAY"/>
    <m/>
    <s v="NUEVO"/>
    <n v="24"/>
    <d v="2017-01-26T00:00:00"/>
    <d v="2019-01-26T00:00:00"/>
    <d v="2017-08-31T00:00:00"/>
    <n v="43810000"/>
    <n v="18810000"/>
    <n v="25000000"/>
    <n v="826277"/>
    <s v="cd5ee85432abb8b5dc6d84901199378cd1ee4605"/>
    <n v="0.98093420085276606"/>
    <n v="-1.1422485872648389"/>
    <n v="-3.5784525451433171"/>
    <n v="-0.54629350845580327"/>
    <n v="-1.270532873606796"/>
    <x v="2"/>
    <n v="0.42935402876055695"/>
    <x v="4"/>
  </r>
  <r>
    <s v="c10971c026ebc18c1b1217e6cfc2d11f940d4f4e"/>
    <s v="00fd8ffa7004a16ed32fbf1774102b5809ac21f5"/>
    <s v="PREPAGADO"/>
    <s v="60cde7742ca4ced44924a1e39059e9d4941f3d10"/>
    <n v="246"/>
    <s v="LOGAN"/>
    <n v="2018"/>
    <s v="NUEVO LOGAN"/>
    <m/>
    <s v="NUEVO"/>
    <n v="84"/>
    <d v="2018-01-30T00:00:00"/>
    <d v="2025-01-30T00:00:00"/>
    <d v="2018-04-02T00:00:00"/>
    <n v="36990000"/>
    <n v="23790000"/>
    <n v="13200000"/>
    <n v="471954"/>
    <s v="de733c21b615778999b7552e895cf1b2b800c114"/>
    <n v="1.114343141928344"/>
    <n v="-0.26437014453699298"/>
    <n v="0.16544269141491111"/>
    <n v="0.1677409333068674"/>
    <n v="-0.1103147126646518"/>
    <x v="0"/>
    <n v="0.64314679643146799"/>
    <x v="2"/>
  </r>
  <r>
    <s v="a777834dd34ad27f0aba5c64e8d3aab1b9baa5b2"/>
    <s v="f9c624251414e508806f80d595e37c4837732bed"/>
    <s v="PREPAGADO"/>
    <s v="de5d6dd81967e9d26f161d3136bf0858066f9ffc"/>
    <n v="62"/>
    <s v="SANDERO"/>
    <n v="2018"/>
    <s v="NUEVO SANDERO"/>
    <m/>
    <s v="NUEVO"/>
    <n v="72"/>
    <d v="2017-02-20T00:00:00"/>
    <d v="2023-02-20T00:00:00"/>
    <d v="2017-03-28T00:00:00"/>
    <n v="37651600"/>
    <n v="8000000"/>
    <n v="29651600"/>
    <n v="183087"/>
    <s v="10b38286d0ce07306e01a8d181c6bb54393382de"/>
    <n v="1.5145699651550779"/>
    <n v="-2.0328024582925668"/>
    <n v="0.88134428974112011"/>
    <n v="-0.191488425904872"/>
    <n v="0.43112042910834891"/>
    <x v="1"/>
    <n v="0.21247437027908508"/>
    <x v="1"/>
  </r>
  <r>
    <s v="0d719f1e635cdead93b2c5ee3666cf1229e36748"/>
    <s v="17d069a46c890f786274ac403da30737642ecc68"/>
    <s v="PREPAGADO"/>
    <s v="40caf97a616318873ba6061017861521a8432813"/>
    <n v="48"/>
    <s v="STEPWAY"/>
    <n v="2018"/>
    <s v="NUEVO STEPWAY"/>
    <m/>
    <s v="NUEVO"/>
    <n v="84"/>
    <d v="2017-03-04T00:00:00"/>
    <d v="2024-04-03T00:00:00"/>
    <d v="2018-03-28T00:00:00"/>
    <n v="43350000"/>
    <n v="25350000"/>
    <n v="18000000"/>
    <n v="569639"/>
    <s v="33a4a5fc270bf1ce3ae20561056b2ba805df815d"/>
    <n v="1.1507273985853199"/>
    <n v="-0.50405676428420743"/>
    <n v="0.76277755476709586"/>
    <n v="-0.21210628533243411"/>
    <n v="0.81785981608906366"/>
    <x v="0"/>
    <n v="0.58477508650519028"/>
    <x v="4"/>
  </r>
  <r>
    <s v="db69b37f36e6a1ddf799811b575074d5acdae66a"/>
    <s v="310fb3b1d71837ab87ea362e0cef28016151cbb6"/>
    <s v="PREPAGADO"/>
    <s v="1e37c6928f415c93f35587957257b25f2220204d"/>
    <n v="46"/>
    <s v="DUSTER"/>
    <n v="2020"/>
    <s v="DUSTER"/>
    <s v="2e892f86d188d01ec5691b7918003dc271108083"/>
    <s v="NUEVO"/>
    <n v="84"/>
    <d v="2019-05-13T00:00:00"/>
    <d v="2026-05-13T00:00:00"/>
    <d v="2020-01-27T00:00:00"/>
    <n v="62879740"/>
    <n v="46879740"/>
    <n v="16000000"/>
    <n v="949096"/>
    <s v="b0dba703f37b44650008cc7ee9293429cffbd118"/>
    <n v="0.93242185864346494"/>
    <n v="0.1561027898810827"/>
    <n v="0.4070773498450232"/>
    <n v="-0.55047549539700225"/>
    <n v="-0.49705409964536651"/>
    <x v="0"/>
    <n v="0.74554602165975881"/>
    <x v="2"/>
  </r>
  <r>
    <s v="333e84524c2b0b06be7425ed8530450f298abd1a"/>
    <s v="ddc0491a213d535243d319d05383927ad1db45cb"/>
    <s v="PREPAGADO"/>
    <s v="b03c331a519e3fb6e210c57f6f7646420773acf4"/>
    <n v="7"/>
    <s v="STEPWAY"/>
    <n v="2021"/>
    <s v="NUEVO STEPWAY PH2"/>
    <s v="2e892f86d188d01ec5691b7918003dc271108083"/>
    <s v="NUEVO"/>
    <n v="84"/>
    <d v="2020-06-03T00:00:00"/>
    <d v="2027-03-06T00:00:00"/>
    <d v="2021-09-17T00:00:00"/>
    <n v="55574350"/>
    <n v="24609350"/>
    <n v="30965000"/>
    <n v="516695"/>
    <s v="d4fe067a31477c3902f47c94ed98e66bfafeebdb"/>
    <n v="-0.37741138100766491"/>
    <n v="-1.0869606355385919"/>
    <n v="0.16994387989697479"/>
    <n v="-2.420894825691192E-2"/>
    <n v="1.3592949578620639"/>
    <x v="0"/>
    <n v="0.44281849450330951"/>
    <x v="4"/>
  </r>
  <r>
    <s v="c85b51d31e5d4b9d82819126dfdc0a5de6235d7b"/>
    <s v="758fe0f048aea8349b4dfc18523a57c8a9807185"/>
    <s v="PREPAGADO"/>
    <s v="d42a0e1d5792a438fbe63c928d603c193394d0b9"/>
    <n v="60"/>
    <s v="STEPWAY"/>
    <n v="2018"/>
    <s v="NUEVO STEPWAY"/>
    <m/>
    <s v="NUEVO"/>
    <n v="60"/>
    <d v="2018-10-01T00:00:00"/>
    <d v="2023-01-10T00:00:00"/>
    <d v="2020-01-31T00:00:00"/>
    <n v="43120000"/>
    <n v="13120000"/>
    <n v="30000000"/>
    <n v="348440"/>
    <s v="6019fe68bce0ec80749a2a513966e9cdf050114d"/>
    <n v="0.1198401266376715"/>
    <n v="-1.655881791566802"/>
    <n v="0.52564408481904745"/>
    <n v="-0.55732975539844121"/>
    <n v="-3.2966835268508812E-2"/>
    <x v="3"/>
    <n v="0.30426716141001853"/>
    <x v="1"/>
  </r>
  <r>
    <s v="e6e627b5813ed81fb9aad3985f407b442f936e0d"/>
    <s v="3412b78a57f2f2bebf6ced0ff299be0205900aba"/>
    <s v="PREPAGADO"/>
    <s v="641725626c0538caa9f19fab497f2e010b20e1cd"/>
    <n v="-1"/>
    <s v="USADOS"/>
    <n v="2011"/>
    <s v="USADOS MM"/>
    <m/>
    <s v="USADO"/>
    <n v="60"/>
    <d v="2021-06-01T00:00:00"/>
    <d v="2026-01-06T00:00:00"/>
    <d v="2021-12-02T00:00:00"/>
    <n v="32744000"/>
    <n v="32744000"/>
    <n v="0"/>
    <n v="923867"/>
    <s v="38b76f83f56a6d4ef19a8a39a7839d83344d0221"/>
    <n v="-0.89891905975765174"/>
    <n v="1.2009447865714571"/>
    <n v="0.84182204474977862"/>
    <n v="0.19020085841091"/>
    <n v="-1.5025765057952249"/>
    <x v="3"/>
    <n v="1"/>
    <x v="0"/>
  </r>
  <r>
    <s v="76e858923a7fa05f4fa3fb75dd109585ce1d71a6"/>
    <s v="b131780ae6b5df49ddc5b26ea9af441ce5ec536c"/>
    <s v="PREPAGADO"/>
    <s v="f92259594cc36db09951704e2e59eef51308995c"/>
    <n v="76"/>
    <s v="CAPTUR"/>
    <n v="2020"/>
    <s v="CAPTUR"/>
    <s v="2e892f86d188d01ec5691b7918003dc271108083"/>
    <s v="NUEVO"/>
    <n v="72"/>
    <d v="2019-08-23T00:00:00"/>
    <d v="2025-08-23T00:00:00"/>
    <d v="2021-08-23T00:00:00"/>
    <n v="66990000"/>
    <n v="33495000"/>
    <n v="33495000"/>
    <n v="762651"/>
    <s v="977d2d7691d404ed0e63704ec1471b1a8671ac9d"/>
    <n v="-0.6442292631588209"/>
    <n v="-0.85216124758390532"/>
    <n v="-0.81811224488655909"/>
    <n v="-0.65615364159365008"/>
    <n v="-0.88379348662608126"/>
    <x v="1"/>
    <n v="0.5"/>
    <x v="4"/>
  </r>
  <r>
    <s v="4b0ec1119464f5226305d05eb29dd8c10c1f29cf"/>
    <s v="8cd0c10c6bbd6f52b2b89c435806cd227e99a388"/>
    <s v="PREPAGADO"/>
    <s v="19a062e5fbe4358ac9557d4b14dbbfd53150ca9d"/>
    <n v="236"/>
    <s v="DUSTER"/>
    <n v="2021"/>
    <s v="DUSTER"/>
    <s v="2e892f86d188d01ec5691b7918003dc271108083"/>
    <s v="NUEVO"/>
    <n v="72"/>
    <d v="2020-01-10T00:00:00"/>
    <d v="2026-10-01T00:00:00"/>
    <d v="2021-11-02T00:00:00"/>
    <n v="64645350"/>
    <n v="32322675"/>
    <n v="32322675"/>
    <n v="889500"/>
    <s v="373e0d63cac8bf96eefec2abf3828a28fc0aa41d"/>
    <n v="1.068735666674399E-2"/>
    <n v="-0.85216124758390532"/>
    <n v="0.4070773498450232"/>
    <n v="0.67146126037428722"/>
    <n v="0.43112042910834891"/>
    <x v="1"/>
    <n v="0.5"/>
    <x v="4"/>
  </r>
  <r>
    <s v="e596136d5e1d0ffe572473af1f2f397bce6de282"/>
    <s v="758c447a0be3a17912c62da40385fad011de68ad"/>
    <s v="PREPAGADO"/>
    <s v="30c7c4d76d30bc37a7d13b4c95a2ac93f65f85d1"/>
    <n v="76"/>
    <s v="LOGAN"/>
    <n v="2018"/>
    <s v="NUEVO LOGAN"/>
    <m/>
    <s v="NUEVO"/>
    <n v="12"/>
    <d v="2017-07-31T00:00:00"/>
    <d v="2018-07-31T00:00:00"/>
    <d v="2017-08-29T00:00:00"/>
    <n v="38670000"/>
    <n v="7670000"/>
    <n v="31000000"/>
    <n v="706154"/>
    <s v="8dd2e3893a694ae60c11d740aa9e097857f3681c"/>
    <n v="1.2720082541085731"/>
    <n v="-2.090820771164061"/>
    <n v="-0.1462340800337556"/>
    <n v="-0.2534880418267747"/>
    <n v="-0.4197062222492236"/>
    <x v="2"/>
    <n v="0.2"/>
    <x v="3"/>
  </r>
  <r>
    <s v="e80757dd215773b413c4116c4af2c225d5abec08"/>
    <s v="b09d821dc3ca9d6d95ad864fd6a22ef51b0de261"/>
    <s v="PREPAGADO"/>
    <s v="a65c60e59165d9af643419b26154ffd93f642835"/>
    <n v="49"/>
    <s v="DUSTER"/>
    <n v="2019"/>
    <s v="DUSTER"/>
    <m/>
    <s v="NUEVO"/>
    <n v="48"/>
    <d v="2018-06-21T00:00:00"/>
    <d v="2022-06-21T00:00:00"/>
    <d v="2021-04-09T00:00:00"/>
    <n v="62690000"/>
    <n v="50680000"/>
    <n v="12010000"/>
    <n v="1431976"/>
    <s v="d2d2bc23d15981022aec65b1ffb2993f93c8d625"/>
    <n v="1.17498356968997"/>
    <n v="0.41428651666538219"/>
    <n v="1.057833141838941E-2"/>
    <n v="3.3215923592791539"/>
    <n v="0.35377255171220601"/>
    <x v="5"/>
    <n v="0.80842239591641407"/>
    <x v="0"/>
  </r>
  <r>
    <s v="668156e765afee8b5cc75b51ff468b4a8f42a226"/>
    <s v="5de6bb4428a7c858606dbb1485cc38ade9360086"/>
    <s v="PREPAGADO"/>
    <s v="f3d649ee30f873af20ed680a9e1580214cdfe47c"/>
    <n v="61"/>
    <s v="DUSTER"/>
    <n v="2018"/>
    <s v="DUSTER"/>
    <m/>
    <s v="NUEVO"/>
    <n v="84"/>
    <d v="2017-07-07T00:00:00"/>
    <d v="2024-07-07T00:00:00"/>
    <d v="2018-07-30T00:00:00"/>
    <n v="65460000"/>
    <n v="48797000"/>
    <n v="16663000"/>
    <n v="1070202"/>
    <s v="c9ac93af7de54e59c26cb0895d1f827e03675192"/>
    <n v="1.2598801685562471"/>
    <n v="0.15569865619776879"/>
    <n v="0.44715377575563331"/>
    <n v="-0.50713351549990604"/>
    <n v="0.97255557088134947"/>
    <x v="0"/>
    <n v="0.74544760158875645"/>
    <x v="2"/>
  </r>
  <r>
    <s v="16d3d3076bd3c7a7fa658b2dff65f33964bec0b9"/>
    <s v="7395953e8f638d8500c202304a1d50f51e3647ac"/>
    <s v="PREPAGADO"/>
    <s v="f8a4cb92822d2b5678dd7e9fbe7d83d9a1b46cb8"/>
    <n v="60"/>
    <s v="SANDERO"/>
    <n v="2021"/>
    <s v="NUEVO SANDERO PH2"/>
    <s v="2e892f86d188d01ec5691b7918003dc271108083"/>
    <s v="NUEVO"/>
    <n v="60"/>
    <d v="2020-08-06T00:00:00"/>
    <d v="2025-06-08T00:00:00"/>
    <d v="2021-05-19T00:00:00"/>
    <n v="47570000"/>
    <n v="25570000"/>
    <n v="22000000"/>
    <n v="696734"/>
    <s v="13d22cf8336a259fb9d14907f84a2cc0d4061ae6"/>
    <n v="-0.1348496699611593"/>
    <n v="-0.69808118573957845"/>
    <n v="0.72325530977575447"/>
    <n v="1.5012205741042479"/>
    <n v="0.66316406129677774"/>
    <x v="3"/>
    <n v="0.53752364935883956"/>
    <x v="4"/>
  </r>
  <r>
    <s v="3b97a3381f0fb7cdd7a9bed1f0171382417423c5"/>
    <s v="c4981ac19e80ac753e4f07cbb7ea577489f55621"/>
    <s v="PREPAGADO"/>
    <s v="277132ad8b04990f093fc5bb72d77163192dec3d"/>
    <n v="49"/>
    <s v="DUSTER"/>
    <n v="2017"/>
    <s v="DUSTER"/>
    <m/>
    <s v="NUEVO"/>
    <n v="84"/>
    <d v="2016-12-13T00:00:00"/>
    <d v="2023-12-13T00:00:00"/>
    <d v="2017-12-05T00:00:00"/>
    <n v="57590000"/>
    <n v="28795000"/>
    <n v="28795000"/>
    <n v="666162"/>
    <s v="d2d2bc23d15981022aec65b1ffb2993f93c8d625"/>
    <n v="1.138599313032995"/>
    <n v="-0.85216124758390532"/>
    <n v="0.92086653473246149"/>
    <n v="-0.2469873754592887"/>
    <n v="0.50846830650449182"/>
    <x v="0"/>
    <n v="0.5"/>
    <x v="4"/>
  </r>
  <r>
    <s v="6bd0904ec16e82ba790572cfb8ce09ca72f6acf5"/>
    <s v="3491232bcc986def8787eb66119e1dd8b6c52ecb"/>
    <s v="PREPAGADO"/>
    <s v="4db898134df57de25ee14fc3156c0fe345e0de51"/>
    <n v="76"/>
    <s v="STEPWAY"/>
    <n v="2019"/>
    <s v="NUEVO STEPWAY"/>
    <m/>
    <s v="NUEVO"/>
    <n v="84"/>
    <d v="2018-12-18T00:00:00"/>
    <d v="2025-12-18T00:00:00"/>
    <d v="2021-01-14T00:00:00"/>
    <n v="45789250"/>
    <n v="45789250"/>
    <n v="0"/>
    <n v="985867"/>
    <s v="56842a60a949566513b77ee4b5a40eb5c35a6861"/>
    <n v="0.92029377309113969"/>
    <n v="1.2009447865714571"/>
    <n v="0.2094661248883162"/>
    <n v="8.9080414172718073E-2"/>
    <n v="-0.88379348662608126"/>
    <x v="0"/>
    <n v="1"/>
    <x v="0"/>
  </r>
  <r>
    <s v="2395f9a3662384742154310f344fff5dd1dd294a"/>
    <s v="32c23062955d3b7c41a5a131ec7e9fceecabe2a7"/>
    <s v="PREPAGADO"/>
    <s v="e6fe628ed1ecb4f422ee6848d702f45410650137"/>
    <n v="236"/>
    <s v="SANDERO"/>
    <n v="2017"/>
    <s v="NUEVO SANDERO"/>
    <m/>
    <s v="NUEVO"/>
    <n v="72"/>
    <d v="2017-08-05T00:00:00"/>
    <d v="2023-05-08T00:00:00"/>
    <d v="2020-12-29T00:00:00"/>
    <n v="43190000"/>
    <n v="43090000"/>
    <n v="100000"/>
    <n v="1021235"/>
    <s v="f9135bc6e62f40c8eddb937bb59cee2ddf02357c"/>
    <n v="0.50793886431208024"/>
    <n v="1.1914374652741411"/>
    <n v="0.39611210058340057"/>
    <n v="0.34839314395862497"/>
    <n v="1.127251325673635"/>
    <x v="1"/>
    <n v="0.99768464922435751"/>
    <x v="0"/>
  </r>
  <r>
    <s v="083872a83f20cde843137616b7d8fad5cdd5d2ef"/>
    <s v="d79c1429c1da7aa2e8e9b221665c9caf50562323"/>
    <s v="PREPAGADO"/>
    <s v="1e37c6928f415c93f35587957257b25f2220204d"/>
    <n v="38"/>
    <s v="STEPWAY"/>
    <n v="2020"/>
    <s v="NUEVO STEPWAY"/>
    <s v="2e892f86d188d01ec5691b7918003dc271108083"/>
    <s v="NUEVO"/>
    <n v="60"/>
    <d v="2019-04-25T00:00:00"/>
    <d v="2024-04-25T00:00:00"/>
    <d v="2019-09-12T00:00:00"/>
    <n v="43890000"/>
    <n v="26890000"/>
    <n v="17000000"/>
    <n v="662198"/>
    <s v="e930ed8a49045100853f6396856eaf443e98b2ef"/>
    <n v="0.56857929207370672"/>
    <n v="-0.3895224078072701"/>
    <n v="0.32803285986234038"/>
    <n v="0.44985810426387762"/>
    <n v="-0.80644560922993824"/>
    <x v="3"/>
    <n v="0.61266803372066525"/>
    <x v="2"/>
  </r>
  <r>
    <s v="a233aac38bdd8b2a21a7e4e242177fbafdcc99a4"/>
    <s v="474823ea6f1f864b9e6782affc3347f1f25b0fff"/>
    <s v="PREPAGADO"/>
    <s v="436c54f5b94298880918c6dd867e76b0c1e55269"/>
    <n v="61"/>
    <s v="DUSTER"/>
    <n v="2017"/>
    <s v="DUSTER"/>
    <m/>
    <s v="NUEVO"/>
    <n v="84"/>
    <d v="2017-01-18T00:00:00"/>
    <d v="2024-01-18T00:00:00"/>
    <d v="2020-03-03T00:00:00"/>
    <n v="64660200"/>
    <n v="57660200"/>
    <n v="7000000"/>
    <n v="1167498"/>
    <s v="7e9fc38f652bec55c8b73bce6ec70c4faa124ee7"/>
    <n v="0.8111410031202122"/>
    <n v="0.75641346006496479"/>
    <n v="0.4085853606249133"/>
    <n v="-0.57566698816184392"/>
    <n v="1.281947080465921"/>
    <x v="0"/>
    <n v="0.89174175149473711"/>
    <x v="0"/>
  </r>
  <r>
    <s v="a2a308e11a4169890167d54600d5870b23f8435d"/>
    <s v="6a0d7700975b6cc832f3237b5f91614910a5959b"/>
    <s v="PREPAGADO"/>
    <s v="51b223e24d57bc8c01c5001f8833c44559fa1fc7"/>
    <n v="236"/>
    <s v="STEPWAY"/>
    <n v="2018"/>
    <s v="NUEVO STEPWAY"/>
    <m/>
    <s v="NUEVO"/>
    <n v="48"/>
    <d v="2017-07-31T00:00:00"/>
    <d v="2021-07-31T00:00:00"/>
    <d v="2017-08-22T00:00:00"/>
    <n v="42207250"/>
    <n v="22000000"/>
    <n v="20207250"/>
    <n v="673181"/>
    <s v="b522c57b2ad5bc12ca374e891604193e50995d23"/>
    <n v="1.5752103929167049"/>
    <n v="-0.76495571197729695"/>
    <n v="0.52564408481904745"/>
    <n v="2.330979887834209"/>
    <n v="4.4381042127634142E-2"/>
    <x v="5"/>
    <n v="0.52123746512743663"/>
    <x v="4"/>
  </r>
  <r>
    <s v="5e59fa120173b6bc62e30318d37fdc82f0e3213b"/>
    <s v="a5a9f2d01e5971c8ded09a2eb1967f32a57b8059"/>
    <s v="PREPAGADO"/>
    <s v="e413d6c9a155898c6044f2fc69eeaeb8b437139c"/>
    <n v="83"/>
    <s v="LOGAN"/>
    <n v="2019"/>
    <s v="NUEVO LOGAN Servicio PÃºblico"/>
    <m/>
    <s v="NUEVO"/>
    <n v="72"/>
    <d v="2018-08-22T00:00:00"/>
    <d v="2024-08-22T00:00:00"/>
    <d v="2021-11-05T00:00:00"/>
    <n v="36252835"/>
    <n v="37976082"/>
    <n v="0"/>
    <n v="826862"/>
    <s v="eae0f4c8e22b747f762f617aece4561bb2921918"/>
    <n v="0.6777320620446341"/>
    <n v="1.396130036349392"/>
    <n v="-0.84638586611968991"/>
    <n v="-0.1516599788458339"/>
    <n v="1.7460343448427791"/>
    <x v="1"/>
    <n v="1.0475341307790136"/>
    <x v="0"/>
  </r>
  <r>
    <s v="ff5eff223367fc771f215d6bb0a777e323ce2cf9"/>
    <s v="0264f8896662e2a81864677b4bcfa1bf3827ef3c"/>
    <s v="PREPAGADO"/>
    <s v="277132ad8b04990f093fc5bb72d77163192dec3d"/>
    <n v="59"/>
    <s v="STEPWAY"/>
    <n v="2017"/>
    <s v="NUEVO STEPWAY"/>
    <m/>
    <s v="NUEVO"/>
    <n v="84"/>
    <d v="2016-02-12T00:00:00"/>
    <d v="2023-12-02T00:00:00"/>
    <d v="2018-03-02T00:00:00"/>
    <n v="47990000"/>
    <n v="23995000"/>
    <n v="23995000"/>
    <n v="555115"/>
    <s v="50072f9d25aec5e53ed0d7b527d19e5f5520f71f"/>
    <n v="1.1022150563760189"/>
    <n v="-0.85216124758390532"/>
    <n v="0.92086653473246149"/>
    <n v="-0.88636206559489039"/>
    <n v="0.58581618390063472"/>
    <x v="0"/>
    <n v="0.5"/>
    <x v="4"/>
  </r>
  <r>
    <s v="c82f1261ac9c9cbe944e43fd13a71e4841577e45"/>
    <s v="7dba1d9de95e65b2428d09924f45f01487df3b41"/>
    <s v="PREPAGADO"/>
    <s v="2f1f55f7d5e4638dee5a1a64ea8954c3ffe4902c"/>
    <n v="60"/>
    <s v="STEPWAY"/>
    <n v="2018"/>
    <s v="NUEVO STEPWAY"/>
    <m/>
    <s v="NUEVO"/>
    <n v="84"/>
    <d v="2018-01-16T00:00:00"/>
    <d v="2025-01-16T00:00:00"/>
    <d v="2019-12-18T00:00:00"/>
    <n v="43120000"/>
    <n v="37120000"/>
    <n v="6000000"/>
    <n v="817657"/>
    <s v="f04102324d4731550c62179df4a88988f7d7f9b0"/>
    <n v="1.1628554841376451"/>
    <n v="0.62957947094380495"/>
    <n v="1.434655719619899"/>
    <n v="-0.51025639765306008"/>
    <n v="-0.34235834485308059"/>
    <x v="0"/>
    <n v="0.86085343228200373"/>
    <x v="0"/>
  </r>
  <r>
    <s v="1a6c1ff1343a3b62f2aec051237c12043ad5ad9a"/>
    <s v="2f3c0dbdb03de21bd2d0b829661fd8914ee81fc0"/>
    <s v="PREPAGADO"/>
    <s v="1a16eb9f981f99ae784845eb1c747476cf8b1a2f"/>
    <n v="-1"/>
    <s v="DUSTER"/>
    <n v="2020"/>
    <s v="DUSTER"/>
    <s v="2e892f86d188d01ec5691b7918003dc271108083"/>
    <s v="NUEVO"/>
    <n v="84"/>
    <d v="2019-12-07T00:00:00"/>
    <d v="2026-07-12T00:00:00"/>
    <d v="2020-12-04T00:00:00"/>
    <n v="52600310"/>
    <n v="32600310"/>
    <n v="20000000"/>
    <n v="660005"/>
    <s v="deab82c7720b472e8823b17fb90bc42a0f570fff"/>
    <n v="0.78688483201556159"/>
    <n v="-0.36034337629706042"/>
    <n v="0.4070773498450232"/>
    <n v="9.3635460901370066E-2"/>
    <n v="-0.96114136402222416"/>
    <x v="0"/>
    <n v="0.61977410399292321"/>
    <x v="2"/>
  </r>
  <r>
    <s v="ee8dddf4c645d5f77d73227c1d5c1739f319715c"/>
    <s v="17eccbf00063eb173560b1e0397f8e5299a8846a"/>
    <s v="PREPAGADO"/>
    <s v="77a187d9631467b0be64469f0c5f8a6dea1b1f85"/>
    <n v="60"/>
    <s v="CLIO"/>
    <n v="2017"/>
    <s v="CLIO STYLE"/>
    <m/>
    <s v="NUEVO"/>
    <n v="72"/>
    <d v="2016-11-30T00:00:00"/>
    <d v="2022-11-30T00:00:00"/>
    <d v="2020-11-23T00:00:00"/>
    <n v="31050000"/>
    <n v="21050000"/>
    <n v="10000000"/>
    <n v="1976157"/>
    <s v="664ad2f8f54345cf80b6e07e8a5435f45799f1c3"/>
    <n v="-0.1469777555134846"/>
    <n v="-0.12150676521943669"/>
    <n v="-0.1098035417013518"/>
    <n v="-0.6329203808092112"/>
    <n v="-0.80644560922993824"/>
    <x v="1"/>
    <n v="0.677938808373591"/>
    <x v="2"/>
  </r>
  <r>
    <s v="37429b177b77246a2cc70a040abc3c36e1d74954"/>
    <s v="dac6c24708a0fe98955bce054aa6769e43c7cf98"/>
    <s v="PREPAGADO"/>
    <s v="c36079448b08472bbab06f53d78e810b025a3b91"/>
    <n v="7"/>
    <s v="SANDERO"/>
    <n v="2019"/>
    <s v="NUEVO SANDERO"/>
    <m/>
    <s v="NUEVO"/>
    <n v="84"/>
    <d v="2018-09-05T00:00:00"/>
    <d v="2025-04-19T00:00:00"/>
    <d v="2019-05-07T00:00:00"/>
    <n v="35000000"/>
    <n v="12000000"/>
    <n v="23000000"/>
    <n v="242541"/>
    <s v="cb6e7d6ed0d58f271329ebc739164490e967e61e"/>
    <n v="0.99306228640509131"/>
    <n v="-1.4974231440327339"/>
    <n v="-0.59177388093544581"/>
    <n v="-0.69259667065266994"/>
    <n v="-0.65174985443765243"/>
    <x v="0"/>
    <n v="0.34285714285714286"/>
    <x v="1"/>
  </r>
  <r>
    <s v="25464d19d4b9c4b6accb3a56ddc5df936834a297"/>
    <s v="462a2527bf9b19f9df1a43667f90e6799424adfe"/>
    <s v="PREPAGADO"/>
    <s v="4ed602eda8bf7f8f674b77a7266776acb1f1dd2a"/>
    <n v="7"/>
    <s v="KWID"/>
    <n v="2020"/>
    <s v="KWID"/>
    <s v="2e892f86d188d01ec5691b7918003dc271108083"/>
    <s v="NUEVO"/>
    <n v="24"/>
    <d v="2019-04-30T00:00:00"/>
    <d v="2021-04-30T00:00:00"/>
    <d v="2019-06-25T00:00:00"/>
    <n v="34850000"/>
    <n v="7350000"/>
    <n v="27500000"/>
    <n v="445405"/>
    <s v="ba69bef1627113b1efd89b0a85bd7dcd597d357c"/>
    <n v="1.3690329385271749"/>
    <n v="-2.0392512501156279"/>
    <n v="-3.11852427573008"/>
    <n v="-0.4436024957885833"/>
    <n v="0.1217289195237771"/>
    <x v="2"/>
    <n v="0.2109038737446198"/>
    <x v="1"/>
  </r>
  <r>
    <s v="9802ff113e1b11cb34fe88836e1d504d215d44b0"/>
    <s v="13b0323e718fdea8c6fce8408f4174c817c1782d"/>
    <s v="PREPAGADO"/>
    <s v="2f1f55f7d5e4638dee5a1a64ea8954c3ffe4902c"/>
    <n v="38"/>
    <s v="LOGAN"/>
    <n v="2018"/>
    <s v="NUEVO LOGAN"/>
    <m/>
    <s v="NUEVO"/>
    <n v="36"/>
    <d v="2017-04-12T00:00:00"/>
    <d v="2020-12-04T00:00:00"/>
    <d v="2018-09-18T00:00:00"/>
    <n v="33800000"/>
    <n v="31293000"/>
    <n v="2507000"/>
    <n v="1120769"/>
    <s v="d1a8b93c71ab09ed858e70067adbb9bb41577875"/>
    <n v="1.5630823073643789"/>
    <n v="0.89638047724438619"/>
    <n v="0.52564408481904745"/>
    <n v="-0.57373132563477458"/>
    <n v="1.5139907126543499"/>
    <x v="4"/>
    <n v="0.92582840236686392"/>
    <x v="0"/>
  </r>
  <r>
    <s v="cfd5b5f44969303fc3fe27b8be895c904efefde8"/>
    <s v="b58875415dc4b7f90d899593af873739a4254d6a"/>
    <s v="PREPAGADO"/>
    <s v="c037df174ea56656e3f2727cd283ca029d539c32"/>
    <n v="74"/>
    <s v="SANDERO"/>
    <n v="2020"/>
    <s v="NUEVO SANDERO"/>
    <s v="2e892f86d188d01ec5691b7918003dc271108083"/>
    <s v="NUEVO"/>
    <n v="72"/>
    <d v="2019-01-11T00:00:00"/>
    <d v="2025-11-01T00:00:00"/>
    <d v="2020-10-30T00:00:00"/>
    <n v="38690000"/>
    <n v="38690000"/>
    <n v="0"/>
    <n v="922691"/>
    <s v="cfff2798968beabd4a75557f5efa4642e73d04b9"/>
    <n v="-0.51082032208324291"/>
    <n v="1.2009447865714571"/>
    <n v="0.48612183982770601"/>
    <n v="1.284551830680728"/>
    <n v="-0.26501046745693763"/>
    <x v="1"/>
    <n v="1"/>
    <x v="0"/>
  </r>
  <r>
    <s v="ed04c974a24736e69f65acf3ad932065b6b0935e"/>
    <s v="283df924402f14964283d9726cd2f69008c27a56"/>
    <s v="PREPAGADO"/>
    <s v="1e37c6928f415c93f35587957257b25f2220204d"/>
    <n v="49"/>
    <s v="LOGAN"/>
    <n v="2020"/>
    <s v="NUEVO LOGAN"/>
    <s v="2e892f86d188d01ec5691b7918003dc271108083"/>
    <s v="NUEVO"/>
    <n v="48"/>
    <d v="2019-04-07T00:00:00"/>
    <d v="2023-07-04T00:00:00"/>
    <d v="2019-11-25T00:00:00"/>
    <n v="37820000"/>
    <n v="37820000"/>
    <n v="0"/>
    <n v="1152665"/>
    <s v="d1a8b93c71ab09ed858e70067adbb9bb41577875"/>
    <n v="0.98093420085276606"/>
    <n v="1.2009447865714571"/>
    <n v="0.44659959483636458"/>
    <n v="0.89235082347488914"/>
    <n v="0.27642467431606299"/>
    <x v="5"/>
    <n v="1"/>
    <x v="0"/>
  </r>
  <r>
    <s v="130f74a5b47b5ea59a21c6169520bbed93dfe306"/>
    <s v="4e1fc07eca17448a3ccb4b9751aa21531b7d4bfd"/>
    <s v="PREPAGADO"/>
    <s v="ed53f7f8aa0a745246ff0c2c0130fd4b0ab746b5"/>
    <n v="236"/>
    <s v="STEPWAY"/>
    <n v="2020"/>
    <s v="NUEVO STEPWAY"/>
    <s v="2e892f86d188d01ec5691b7918003dc271108083"/>
    <s v="NUEVO"/>
    <n v="72"/>
    <d v="2019-02-07T00:00:00"/>
    <d v="2025-07-02T00:00:00"/>
    <d v="2020-07-07T00:00:00"/>
    <n v="42695250"/>
    <n v="22828476"/>
    <n v="19866774"/>
    <n v="583808"/>
    <s v="d5dc515a8564af9c1f984f09918a2ce99eeb6f02"/>
    <n v="1.187111655242296"/>
    <n v="-0.709740527537296"/>
    <n v="1.185489993161002E-2"/>
    <n v="-0.40390681021974201"/>
    <n v="-1.270532873606796"/>
    <x v="1"/>
    <n v="0.53468420960177065"/>
    <x v="4"/>
  </r>
  <r>
    <s v="f44ab9ab457af52962511abee7a9f4142fc69ec5"/>
    <s v="fe4c1acb8dc45bee039375cafb3ea1e50d588bfa"/>
    <s v="PREPAGADO"/>
    <s v="c4f571c84dfd1be0360bdeed5c89373e15ac07b0"/>
    <n v="61"/>
    <s v="STEPWAY"/>
    <n v="2017"/>
    <s v="NUEVO STEPWAY"/>
    <m/>
    <s v="NUEVO"/>
    <n v="72"/>
    <d v="2016-11-22T00:00:00"/>
    <d v="2022-11-22T00:00:00"/>
    <d v="2021-04-06T00:00:00"/>
    <n v="43750000"/>
    <n v="39175000"/>
    <n v="4575000"/>
    <n v="820853"/>
    <s v="fc7bdc755b16bdb0247d7a6271249db666c6767c"/>
    <n v="-2.2087522994087809"/>
    <n v="0.7715523245709639"/>
    <n v="-0.30257459588070401"/>
    <n v="-0.32536843165657381"/>
    <n v="-0.88379348662608126"/>
    <x v="1"/>
    <n v="0.89542857142857146"/>
    <x v="0"/>
  </r>
  <r>
    <s v="a060689e9b0d6fafc03e61b1a576584de437835e"/>
    <s v="c8422ff2d47e3e963b784b95b1c6991724bc1b3a"/>
    <s v="PREPAGADO"/>
    <s v="1cfc8f77eeb90420e06185d48b9a2c6de9a1780f"/>
    <n v="61"/>
    <s v="DUSTER"/>
    <n v="2019"/>
    <s v="DUSTER"/>
    <m/>
    <s v="NUEVO"/>
    <n v="84"/>
    <d v="2018-10-25T00:00:00"/>
    <d v="2025-10-25T00:00:00"/>
    <d v="2020-09-09T00:00:00"/>
    <n v="63360000"/>
    <n v="14280550"/>
    <n v="49079450"/>
    <n v="323732"/>
    <s v="f1cfc4e2d3f8e9e071d8ddbdb5aab1b3ceeb1ef1"/>
    <n v="1.029446543062067"/>
    <n v="-1.9797785388081639"/>
    <n v="0.52564408481904745"/>
    <n v="-0.55990156120097456"/>
    <n v="1.0499034482774929"/>
    <x v="0"/>
    <n v="0.22538746843434343"/>
    <x v="1"/>
  </r>
  <r>
    <s v="2436c615fa6aae1b7d585a4120a7f822d34a039f"/>
    <s v="dfa4d0ba47693d1c5c5e3f7eaa20e8cec7a7337f"/>
    <s v="PREPAGADO"/>
    <s v="e796ad9f0cb48948949b06a98904d23b3fbe7f4b"/>
    <n v="60"/>
    <s v="SANDERO"/>
    <n v="2017"/>
    <s v="NUEVO SANDERO"/>
    <m/>
    <s v="NUEVO"/>
    <n v="84"/>
    <d v="2017-07-02T00:00:00"/>
    <d v="2024-02-07T00:00:00"/>
    <d v="2018-02-28T00:00:00"/>
    <n v="38420000"/>
    <n v="16420000"/>
    <n v="22000000"/>
    <n v="376874"/>
    <s v="664ad2f8f54345cf80b6e07e8a5435f45799f1c3"/>
    <n v="0.78688483201556159"/>
    <n v="-1.150347912617401"/>
    <n v="0.92086653473246149"/>
    <n v="-0.37890251115607793"/>
    <n v="0.81785981608906366"/>
    <x v="0"/>
    <n v="0.4273815720978657"/>
    <x v="4"/>
  </r>
  <r>
    <s v="8fba5c0e0295cd2d68e2929ceee1e20bd7a65406"/>
    <s v="33a6d6a262d077dd7a0eb81512963a06ffcbe5bd"/>
    <s v="PREPAGADO"/>
    <s v="3a9c85964211c4ff203388bf5d92c22cf10e64ca"/>
    <n v="83"/>
    <s v="LOGAN"/>
    <n v="2018"/>
    <s v="NUEVO LOGAN"/>
    <m/>
    <s v="NUEVO"/>
    <n v="84"/>
    <d v="2017-06-14T00:00:00"/>
    <d v="2024-06-14T00:00:00"/>
    <d v="2021-09-10T00:00:00"/>
    <n v="37350000"/>
    <n v="33550000"/>
    <n v="3800000"/>
    <n v="686840"/>
    <s v="1e97f857ff04d08f60d1d02ac426fe6cb5c11668"/>
    <n v="-0.82615054644370001"/>
    <n v="0.78317756141534534"/>
    <n v="0.54053464393096495"/>
    <n v="-0.31887662711855841"/>
    <n v="-0.96114136402222416"/>
    <x v="0"/>
    <n v="0.89825970548862111"/>
    <x v="0"/>
  </r>
  <r>
    <s v="301f60bb6647b40aac61ab10523b983cd1e248df"/>
    <s v="2fb89cc8f0394c3cc3bd5b58c3b33e36f292a126"/>
    <s v="PREPAGADO"/>
    <s v="f1660bce152bd13abf027b14ac8a826e5004e35a"/>
    <n v="7"/>
    <s v="DUSTER"/>
    <n v="2017"/>
    <s v="DUSTER"/>
    <m/>
    <s v="NUEVO"/>
    <n v="72"/>
    <d v="2016-09-26T00:00:00"/>
    <d v="2022-09-26T00:00:00"/>
    <d v="2021-02-05T00:00:00"/>
    <n v="58690000"/>
    <n v="52821000"/>
    <n v="5869000"/>
    <n v="1127023"/>
    <s v="cb6e7d6ed0d58f271329ebc739164490e967e61e"/>
    <n v="-1.26276162632741"/>
    <n v="0.79032357974038436"/>
    <n v="-6.2951105931466314E-2"/>
    <n v="-0.24459302198358951"/>
    <n v="-0.96114136402222416"/>
    <x v="1"/>
    <n v="0.9"/>
    <x v="0"/>
  </r>
  <r>
    <s v="9069a3a2af54429d3cb487b7113270ce5215738d"/>
    <s v="249cb9f895cdbcfa1a985866ea426b609337488e"/>
    <s v="PREPAGADO"/>
    <s v="306d0c4359793b998ee724d771a66f0fed3a6148"/>
    <n v="62"/>
    <s v="STEPWAY"/>
    <n v="2019"/>
    <s v="NUEVO STEPWAY"/>
    <m/>
    <s v="NUEVO"/>
    <n v="84"/>
    <d v="2018-06-11T00:00:00"/>
    <d v="2025-11-06T00:00:00"/>
    <d v="2019-02-28T00:00:00"/>
    <n v="50520000"/>
    <n v="25260000"/>
    <n v="25260000"/>
    <n v="605349"/>
    <s v="d087e61ba1153cd65cef59d4319bb1223fff39d1"/>
    <n v="-0.11059349885650881"/>
    <n v="-0.85216124758390532"/>
    <n v="0.32803285986234038"/>
    <n v="-0.95118950125798474"/>
    <n v="0.43112042910834891"/>
    <x v="0"/>
    <n v="0.5"/>
    <x v="4"/>
  </r>
  <r>
    <s v="508d229614ff79dc6e17466b19ad193099838870"/>
    <s v="30631c8ad0dd82b240d0ec77ab24a97c33053e2d"/>
    <s v="PREPAGADO"/>
    <s v="13be1295dd7aef89150dea4918c052b05e10de48"/>
    <n v="38"/>
    <s v="USADOS"/>
    <n v="2017"/>
    <s v="USADOS MM"/>
    <m/>
    <s v="USADO"/>
    <n v="84"/>
    <d v="2018-08-31T00:00:00"/>
    <d v="2025-08-31T00:00:00"/>
    <d v="2020-09-11T00:00:00"/>
    <n v="27500000"/>
    <n v="24750000"/>
    <n v="2750000"/>
    <n v="531231"/>
    <s v="4945c5884e21e46d99e0d56ad1a4fbcffe8da479"/>
    <n v="0.20473672550394839"/>
    <n v="0.79032357974038436"/>
    <n v="0.16994387989697479"/>
    <n v="-0.67586706336924651"/>
    <n v="-1.0384892414183671"/>
    <x v="0"/>
    <n v="0.9"/>
    <x v="0"/>
  </r>
  <r>
    <s v="ff926732bd7550291902256aebca056b4568a1b1"/>
    <s v="77c21a1ba6c607cd375c5fa2a09f2caa4925eaba"/>
    <s v="PREPAGADO"/>
    <s v="5f82ed3a65aa44347f01b966ca4b9af7cd0629aa"/>
    <n v="61"/>
    <s v="CAPTUR"/>
    <n v="2018"/>
    <s v="CAPTUR"/>
    <m/>
    <s v="NUEVO"/>
    <n v="72"/>
    <d v="2018-08-06T00:00:00"/>
    <d v="2024-06-08T00:00:00"/>
    <d v="2018-12-06T00:00:00"/>
    <n v="72500000"/>
    <n v="36250000"/>
    <n v="36250000"/>
    <n v="903237"/>
    <s v="f1cfc4e2d3f8e9e071d8ddbdb5aab1b3ceeb1ef1"/>
    <n v="-1.735756962868096"/>
    <n v="-0.85216124758390532"/>
    <n v="0.4070773498450232"/>
    <n v="0.62750890952601124"/>
    <n v="0.19907679691992"/>
    <x v="1"/>
    <n v="0.5"/>
    <x v="4"/>
  </r>
  <r>
    <s v="95c9233d0ffe84c5e06eac8280a7c1898a2e6882"/>
    <s v="cf40d72b7d31fdfce68531edc28df1440fcf3cfd"/>
    <s v="PREPAGADO"/>
    <s v="277132ad8b04990f093fc5bb72d77163192dec3d"/>
    <n v="84"/>
    <s v="DUSTER"/>
    <n v="2017"/>
    <s v="DUSTER"/>
    <m/>
    <s v="NUEVO"/>
    <n v="84"/>
    <d v="2016-11-15T00:00:00"/>
    <d v="2023-11-15T00:00:00"/>
    <d v="2020-07-29T00:00:00"/>
    <n v="65490000"/>
    <n v="32745000"/>
    <n v="32745000"/>
    <n v="757544"/>
    <s v="0b9e5ef7ecdb21c3df2e91f8c180559e4790ebd3"/>
    <n v="1.5630823073643789"/>
    <n v="-0.85216124758390532"/>
    <n v="0.92086653473246149"/>
    <n v="2.0399228900310722"/>
    <n v="1.978077977031208"/>
    <x v="0"/>
    <n v="0.5"/>
    <x v="4"/>
  </r>
  <r>
    <s v="ea3a6b007e0c944f1f08222863b964a42368ca46"/>
    <s v="3bc34042a08c2ff2751afa5b9dadaef7923d294c"/>
    <s v="PREPAGADO"/>
    <s v="8d3a24744093455287e93feda3eb9991acdae36e"/>
    <n v="27"/>
    <s v="LOGAN"/>
    <n v="2019"/>
    <s v="NUEVO LOGAN"/>
    <m/>
    <s v="NUEVO"/>
    <n v="84"/>
    <d v="2018-11-30T00:00:00"/>
    <d v="2025-11-30T00:00:00"/>
    <d v="2019-11-20T00:00:00"/>
    <n v="36690000"/>
    <n v="27680000"/>
    <n v="9010000"/>
    <n v="564105"/>
    <s v="4a8f3363258dbeeafeffebe63d6f25a2c0e1ca48"/>
    <n v="0.64134780538765834"/>
    <n v="0.19257818162515991"/>
    <n v="0.48612183982770601"/>
    <n v="1.323505379519369"/>
    <n v="1.668686467446636"/>
    <x v="0"/>
    <n v="0.75442899972744615"/>
    <x v="2"/>
  </r>
  <r>
    <s v="d79d3caa1cf6147e800d6a57f42648713dd692fe"/>
    <s v="aabba591e653bc8b9aaae27a8a6f29f9a997150d"/>
    <s v="PREPAGADO"/>
    <s v="436c54f5b94298880918c6dd867e76b0c1e55269"/>
    <n v="38"/>
    <s v="STEPWAY"/>
    <n v="2017"/>
    <s v="NUEVO STEPWAY"/>
    <m/>
    <s v="NUEVO"/>
    <n v="84"/>
    <d v="2016-12-27T00:00:00"/>
    <d v="2023-12-27T00:00:00"/>
    <d v="2019-06-26T00:00:00"/>
    <n v="43690000"/>
    <n v="39321000"/>
    <n v="4369000"/>
    <n v="786892"/>
    <s v="18e224569796e42fffce1d686835b9656bf0b87b"/>
    <n v="-0.207618183275111"/>
    <n v="0.79032357974038436"/>
    <n v="0.26888054813971951"/>
    <n v="-0.18763834268916499"/>
    <n v="-0.96114136402222416"/>
    <x v="0"/>
    <n v="0.9"/>
    <x v="0"/>
  </r>
  <r>
    <s v="d09d6c7b502aa82faccd2b4209b7309f5919687e"/>
    <s v="0da11bfebb9ad74269c5c34676514d653bc0ecde"/>
    <s v="PREPAGADO"/>
    <s v="a77c76312e7298e8d8cbf37d37191bb75af8eded"/>
    <n v="60"/>
    <s v="STEPWAY"/>
    <n v="2021"/>
    <s v="NUEVO STEPWAY PH2"/>
    <s v="2e892f86d188d01ec5691b7918003dc271108083"/>
    <s v="NUEVO"/>
    <n v="84"/>
    <d v="2021-04-01T00:00:00"/>
    <d v="2028-01-04T00:00:00"/>
    <d v="2021-06-10T00:00:00"/>
    <n v="55430000"/>
    <n v="56522700"/>
    <n v="0"/>
    <n v="1186743"/>
    <s v="fc7bdc755b16bdb0247d7a6271249db666c6767c"/>
    <n v="-0.83827863199602526"/>
    <n v="1.281891168080443"/>
    <n v="0.16994387989697479"/>
    <n v="-0.49648139733396618"/>
    <n v="0.27642467431606299"/>
    <x v="0"/>
    <n v="1.0197131517228937"/>
    <x v="0"/>
  </r>
  <r>
    <s v="562d96fd1d81ff3feb059802d6a0ad8ced926f07"/>
    <s v="02aac21c510e1ea67e21904a5288e1ae67af8f43"/>
    <s v="PREPAGADO"/>
    <s v="8755282562f500d9f6dcb85211a47e8d88e90dcb"/>
    <n v="51"/>
    <s v="SANDERO"/>
    <n v="2020"/>
    <s v="NUEVO SANDERO"/>
    <s v="2e892f86d188d01ec5691b7918003dc271108083"/>
    <s v="NUEVO"/>
    <n v="84"/>
    <d v="2019-06-27T00:00:00"/>
    <d v="2026-06-27T00:00:00"/>
    <d v="2021-03-10T00:00:00"/>
    <n v="35490000"/>
    <n v="11090000"/>
    <n v="24400000"/>
    <n v="225046"/>
    <s v="b53b0bf5f413cb9aab27f8e13ca1e90e2ee4fea7"/>
    <n v="1.114343141928344"/>
    <n v="-1.6221483232279701"/>
    <n v="-0.54145652994716964"/>
    <n v="-0.953539379634468"/>
    <n v="-0.4197062222492236"/>
    <x v="0"/>
    <n v="0.31248238940546635"/>
    <x v="1"/>
  </r>
  <r>
    <s v="5a41e0331cb2b6af0a153e891487e00bc3267759"/>
    <s v="9651dfade1351d9e4c3b7b0d91b83663d9d75dea"/>
    <s v="PREPAGADO"/>
    <s v="1944f36cfa35b51833df56e72c9cb95ad049c346"/>
    <n v="62"/>
    <s v="USADOS"/>
    <n v="2009"/>
    <s v="USADOS MM"/>
    <m/>
    <s v="USADO"/>
    <n v="36"/>
    <d v="2017-05-05T00:00:00"/>
    <d v="2020-05-05T00:00:00"/>
    <d v="2019-10-30T00:00:00"/>
    <n v="20500000"/>
    <n v="11000000"/>
    <n v="9500000"/>
    <n v="399160"/>
    <s v="aed5e735e39ab96a8f2be81211c4875b00573c27"/>
    <n v="1.126471227480669"/>
    <n v="-0.7019339767920495"/>
    <n v="0.84182204474977862"/>
    <n v="-0.58833907240112782"/>
    <n v="1.2045992030697781"/>
    <x v="4"/>
    <n v="0.53658536585365857"/>
    <x v="4"/>
  </r>
  <r>
    <s v="938a5b5e6ee87c07c6590f8154464df9ea7fd7b4"/>
    <s v="b07c3b417ea141858a7fa29943ef7b0aead633a9"/>
    <s v="PREPAGADO"/>
    <s v="5a3d4db09e6a792a194a11b0f85ef1ed8e05f6b7"/>
    <n v="60"/>
    <s v="DUSTER"/>
    <n v="2020"/>
    <s v="DUSTER Servicio PÃºblico"/>
    <s v="2e892f86d188d01ec5691b7918003dc271108083"/>
    <s v="NUEVO"/>
    <n v="72"/>
    <d v="2019-07-17T00:00:00"/>
    <d v="2025-07-17T00:00:00"/>
    <d v="2020-07-16T00:00:00"/>
    <n v="44578972"/>
    <n v="29578972"/>
    <n v="15000000"/>
    <n v="663325"/>
    <s v="d7ba29214e26fca7c43eb9f199a80e049e060e7b"/>
    <n v="1.4175452807364759"/>
    <n v="-0.1807196677964201"/>
    <n v="0.60468857480173022"/>
    <n v="-0.68483676155066731"/>
    <n v="1.5139907126543499"/>
    <x v="1"/>
    <n v="0.66351848580088391"/>
    <x v="2"/>
  </r>
  <r>
    <s v="c2198139e47116119c0ec439ab3e4da815ed1316"/>
    <s v="3c7ddded076b657d29c4a6a234bba45b5b029ef3"/>
    <s v="PREPAGADO"/>
    <s v="389c88584421a13b9542405baa4aaeda5c884d3e"/>
    <n v="246"/>
    <s v="STEPWAY"/>
    <n v="2019"/>
    <s v="NUEVO STEPWAY"/>
    <s v="2e892f86d188d01ec5691b7918003dc271108083"/>
    <s v="NUEVO"/>
    <n v="24"/>
    <d v="2019-01-03T00:00:00"/>
    <d v="2021-03-01T00:00:00"/>
    <d v="2020-11-26T00:00:00"/>
    <n v="42490000"/>
    <n v="6490000"/>
    <n v="36000000"/>
    <n v="288384"/>
    <s v="f0ee9810f7b40f5a341dcdc7f440d9aa604e2e89"/>
    <n v="0.98093420085276606"/>
    <n v="-2.2780769705287098"/>
    <n v="-4.4146365390986242"/>
    <n v="-0.81214839257488269"/>
    <n v="-0.34235834485308059"/>
    <x v="2"/>
    <n v="0.2"/>
    <x v="3"/>
  </r>
  <r>
    <s v="17605b85409b65668e7124f0f7f0412744a9e88d"/>
    <s v="8a4bdb3ba5df6f406fd6909ebd397c166eab12f1"/>
    <s v="PREPAGADO"/>
    <s v="18bbc9d5148ddc8fe82a5349af96af02da4dca61"/>
    <n v="76"/>
    <s v="SANDERO"/>
    <n v="2020"/>
    <s v="NUEVO SANDERO PH2"/>
    <s v="2e892f86d188d01ec5691b7918003dc271108083"/>
    <s v="NUEVO"/>
    <n v="72"/>
    <d v="2020-07-28T00:00:00"/>
    <d v="2026-07-28T00:00:00"/>
    <d v="2021-05-07T00:00:00"/>
    <n v="40690000"/>
    <n v="25690000"/>
    <n v="15000000"/>
    <n v="566757"/>
    <s v="977d2d7691d404ed0e63704ec1471b1a8671ac9d"/>
    <n v="-0.97168757307160336"/>
    <n v="-0.31277310540841202"/>
    <n v="0.48612183982770601"/>
    <n v="0.34121705350976278"/>
    <n v="-0.57440197704150942"/>
    <x v="1"/>
    <n v="0.63135905627918409"/>
    <x v="2"/>
  </r>
  <r>
    <s v="e50f20039a3126dc00f9d6609b1ecf66b46fb300"/>
    <s v="ba5bf9d6ca9d653da31ea1420cd72a54b143d145"/>
    <s v="PREPAGADO"/>
    <s v="c037df174ea56656e3f2727cd283ca029d539c32"/>
    <n v="74"/>
    <s v="DUSTER"/>
    <n v="2020"/>
    <s v="DUSTER"/>
    <s v="2e892f86d188d01ec5691b7918003dc271108083"/>
    <s v="NUEVO"/>
    <n v="84"/>
    <d v="2020-02-01T00:00:00"/>
    <d v="2027-01-02T00:00:00"/>
    <d v="2021-01-04T00:00:00"/>
    <n v="64790000"/>
    <n v="43790000"/>
    <n v="21000000"/>
    <n v="945729"/>
    <s v="303f3ae3c656011fa0545f725c19a8eae40a6e00"/>
    <n v="-0.31677095324603838"/>
    <n v="-0.12997747665628251"/>
    <n v="0.24898836987965761"/>
    <n v="0.15999761939113941"/>
    <n v="-0.4197062222492236"/>
    <x v="0"/>
    <n v="0.67587590677573695"/>
    <x v="2"/>
  </r>
  <r>
    <s v="316056effe702b934953588a4fb9a10782197076"/>
    <s v="c01af0e0c2c61743e9f31d793f70ddb13e69d338"/>
    <s v="PREPAGADO"/>
    <s v="1502741b01e37197f6d539d6980b33f95cc20df4"/>
    <n v="49"/>
    <s v="USADOS"/>
    <n v="2015"/>
    <s v="USADOS MM"/>
    <m/>
    <s v="USADO"/>
    <n v="72"/>
    <d v="2018-07-19T00:00:00"/>
    <d v="2024-07-05T00:00:00"/>
    <d v="2019-05-16T00:00:00"/>
    <n v="29419850"/>
    <n v="26477865"/>
    <n v="2941985"/>
    <n v="626287"/>
    <s v="7b4b50deac96cf6fae5ed6534c753371dda3e07d"/>
    <n v="1.1628554841376451"/>
    <n v="0.79032357974038436"/>
    <n v="0.36755510485368181"/>
    <n v="-0.90216698909909321"/>
    <n v="-0.1103147126646518"/>
    <x v="1"/>
    <n v="0.9"/>
    <x v="0"/>
  </r>
  <r>
    <s v="3a9d64b6514120a700c467fcb03728e25253aa22"/>
    <s v="ade2798c068fff9233d3004d8d5e65311495a838"/>
    <s v="PREPAGADO"/>
    <s v="56d45addff6226e7d53d09310ce0748bde5c8611"/>
    <n v="38"/>
    <s v="LOGAN"/>
    <n v="2019"/>
    <s v="NUEVO LOGAN"/>
    <m/>
    <s v="NUEVO"/>
    <n v="60"/>
    <d v="2018-05-10T00:00:00"/>
    <d v="2023-10-05T00:00:00"/>
    <d v="2020-01-21T00:00:00"/>
    <n v="38730000"/>
    <n v="25730000"/>
    <n v="13000000"/>
    <n v="611600"/>
    <s v="e930ed8a49045100853f6396856eaf443e98b2ef"/>
    <n v="1.017318457509742"/>
    <n v="-0.17733450307583001"/>
    <n v="-0.21889651789523651"/>
    <n v="0.75598452691552698"/>
    <n v="1.0499034482774929"/>
    <x v="3"/>
    <n v="0.6643428866511748"/>
    <x v="2"/>
  </r>
  <r>
    <s v="d295564d222a2c9d46795390f8c7e703a1e9890f"/>
    <s v="171662d309c60d7f5fa3a060a4cd9cbd674bdbc3"/>
    <s v="PREPAGADO"/>
    <s v="2f1f55f7d5e4638dee5a1a64ea8954c3ffe4902c"/>
    <n v="84"/>
    <s v="DUSTER"/>
    <n v="2018"/>
    <s v="DUSTER"/>
    <m/>
    <s v="NUEVO"/>
    <n v="72"/>
    <d v="2018-01-26T00:00:00"/>
    <d v="2024-01-26T00:00:00"/>
    <d v="2018-09-11T00:00:00"/>
    <n v="49910400"/>
    <n v="39663000"/>
    <n v="10247400"/>
    <n v="905103"/>
    <s v="0b9e5ef7ecdb21c3df2e91f8c180559e4790ebd3"/>
    <n v="1.405417195184151"/>
    <n v="0.35787405284046447"/>
    <n v="0.84182204474977862"/>
    <n v="0.95630734376229254"/>
    <n v="1.2045992030697781"/>
    <x v="1"/>
    <n v="0.79468407386035778"/>
    <x v="2"/>
  </r>
  <r>
    <s v="5c6493759a356fd83ae03162fe18e21a17603d0c"/>
    <s v="ece689a0669ff5ed1c72c28eb336b1eaaa56965f"/>
    <s v="PREPAGADO"/>
    <s v="d70c5ad6d9927086d188b2a0af85d533acdf3336"/>
    <n v="38"/>
    <s v="LOGAN"/>
    <n v="2021"/>
    <s v="NUEVO LOGAN PH2"/>
    <s v="2e892f86d188d01ec5691b7918003dc271108083"/>
    <s v="NUEVO"/>
    <n v="72"/>
    <d v="2020-09-29T00:00:00"/>
    <d v="2026-09-29T00:00:00"/>
    <d v="2021-04-27T00:00:00"/>
    <n v="38692300"/>
    <n v="35192300"/>
    <n v="3500000"/>
    <n v="741850"/>
    <s v="f2b6d61f97ec8f1fe44ff1e2d5c5e1ad94b895ba"/>
    <n v="-0.92317523086230224"/>
    <n v="0.82950803457978062"/>
    <n v="0.48612183982770601"/>
    <n v="-0.4952984924563128"/>
    <n v="-0.26501046745693763"/>
    <x v="1"/>
    <n v="0.90954272555521387"/>
    <x v="0"/>
  </r>
  <r>
    <s v="9e4b11a4f496bae9e470475fd86313a4ff427b06"/>
    <s v="f48c29e071d0ef17f85d321c711302d5ca796cb7"/>
    <s v="PREPAGADO"/>
    <s v="2f1f55f7d5e4638dee5a1a64ea8954c3ffe4902c"/>
    <n v="76"/>
    <s v="SANDERO"/>
    <n v="2018"/>
    <s v="NUEVO SANDERO"/>
    <m/>
    <s v="NUEVO"/>
    <n v="72"/>
    <d v="2017-12-21T00:00:00"/>
    <d v="2023-12-21T00:00:00"/>
    <d v="2020-09-10T00:00:00"/>
    <n v="38290000"/>
    <n v="24290000"/>
    <n v="14000000"/>
    <n v="554294"/>
    <s v="a17e64045ea62e7e0050c926a5eadd4e069e53c5"/>
    <n v="0.95667802974811544"/>
    <n v="-0.30041245961162372"/>
    <n v="0.84182204474977862"/>
    <n v="-0.70925823767236751"/>
    <n v="-0.96114136402222416"/>
    <x v="1"/>
    <n v="0.63436928702010964"/>
    <x v="2"/>
  </r>
  <r>
    <s v="2abb774f70be2e0eda7e7c0a527353546a2419b1"/>
    <s v="60aa1b5b9ee12f437f5d66d9ebebf1b6f0f653a7"/>
    <s v="PREPAGADO"/>
    <s v="19a062e5fbe4358ac9557d4b14dbbfd53150ca9d"/>
    <n v="62"/>
    <s v="DUSTER"/>
    <n v="2021"/>
    <s v="DUSTER"/>
    <s v="2e892f86d188d01ec5691b7918003dc271108083"/>
    <s v="NUEVO"/>
    <n v="72"/>
    <d v="2020-03-11T00:00:00"/>
    <d v="2026-11-03T00:00:00"/>
    <d v="2021-09-24T00:00:00"/>
    <n v="70780000"/>
    <n v="35390000"/>
    <n v="35390000"/>
    <n v="939007"/>
    <s v="1a54234f7c81795f4271e355943d9c170a12a279"/>
    <n v="-1.420426738507639"/>
    <n v="-0.85216124758390532"/>
    <n v="0.80229979975843724"/>
    <n v="-0.55647664665762286"/>
    <n v="0.50846830650449182"/>
    <x v="1"/>
    <n v="0.5"/>
    <x v="4"/>
  </r>
  <r>
    <s v="5921963f72e1b3aef26377abeab64030289aea08"/>
    <s v="387723235cc535b2a2f69950bce0e2aa2252bc67"/>
    <s v="PREPAGADO"/>
    <s v="40caf97a616318873ba6061017861521a8432813"/>
    <n v="61"/>
    <s v="STEPWAY"/>
    <n v="2018"/>
    <s v="NUEVO STEPWAY"/>
    <m/>
    <s v="NUEVO"/>
    <n v="84"/>
    <d v="2017-03-13T00:00:00"/>
    <d v="2024-03-13T00:00:00"/>
    <d v="2017-04-04T00:00:00"/>
    <n v="43320000"/>
    <n v="15000000"/>
    <n v="28320000"/>
    <n v="337070"/>
    <s v="7e9fc38f652bec55c8b73bce6ec70c4faa124ee7"/>
    <n v="0.99306228640509131"/>
    <n v="-1.483448698529183"/>
    <n v="0.76277755476709586"/>
    <n v="-0.2255951846401538"/>
    <n v="1.5913385900504931"/>
    <x v="0"/>
    <n v="0.34626038781163437"/>
    <x v="1"/>
  </r>
  <r>
    <s v="2109bc46dfd15cc72ce03028b35dfc77925b3787"/>
    <s v="4d31e43cedd291af1afdc1721439f57b4bd686f4"/>
    <s v="PREPAGADO"/>
    <s v="a65c60e59165d9af643419b26154ffd93f642835"/>
    <n v="246"/>
    <s v="STEPWAY"/>
    <n v="2019"/>
    <s v="NUEVO STEPWAY"/>
    <m/>
    <s v="NUEVO"/>
    <n v="72"/>
    <d v="2018-03-28T00:00:00"/>
    <d v="2024-03-28T00:00:00"/>
    <d v="2019-08-27T00:00:00"/>
    <n v="50650000"/>
    <n v="32650000"/>
    <n v="18000000"/>
    <n v="702897"/>
    <s v="f1460623c17c08451d00fb38742b8e09eea4ea70"/>
    <n v="-0.71699777647277252"/>
    <n v="-0.25832110147579002"/>
    <n v="5.5918646094906078E-2"/>
    <n v="-0.27446435727786811"/>
    <n v="0.74051193869292065"/>
    <x v="1"/>
    <n v="0.64461994076999007"/>
    <x v="2"/>
  </r>
  <r>
    <s v="8bcc2924ccf25d085fc1d1e6e1f90b29ba569a5f"/>
    <s v="ebe492eaf0677a861b0497dafaa7ae34a705db56"/>
    <s v="PREPAGADO"/>
    <s v="641725626c0538caa9f19fab497f2e010b20e1cd"/>
    <n v="50"/>
    <s v="USADOS"/>
    <n v="2014"/>
    <s v="USADOS MM"/>
    <m/>
    <s v="USADO"/>
    <n v="60"/>
    <d v="2020-05-10T00:00:00"/>
    <d v="2025-10-05T00:00:00"/>
    <d v="2021-05-24T00:00:00"/>
    <n v="37000000"/>
    <n v="33300000"/>
    <n v="3700000"/>
    <n v="911360"/>
    <s v="1d5416a29d73c5f6881c220822ee3df576447e02"/>
    <n v="-1.359786310746012"/>
    <n v="0.79032357974038436"/>
    <n v="1.316088984645875"/>
    <n v="-0.82127109837375534"/>
    <n v="-0.57440197704150942"/>
    <x v="3"/>
    <n v="0.9"/>
    <x v="0"/>
  </r>
  <r>
    <s v="5187b791dc3bba47e1704bd7d14a4d6b3d54deab"/>
    <s v="054d1ef13c6a1cb715943113773c66847458cf8b"/>
    <s v="PREPAGADO"/>
    <s v="6f6a0117c08d0f008a5954750a4e5d924fb1151b"/>
    <n v="7"/>
    <s v="KWID"/>
    <n v="2021"/>
    <s v="KWID"/>
    <s v="2e892f86d188d01ec5691b7918003dc271108083"/>
    <s v="NUEVO"/>
    <n v="84"/>
    <d v="2021-02-17T00:00:00"/>
    <d v="2028-02-17T00:00:00"/>
    <d v="2021-08-19T00:00:00"/>
    <n v="40730000"/>
    <n v="27080000"/>
    <n v="13650000"/>
    <n v="592869"/>
    <s v="addfb231c73938367f7381eeb262ff07154d72ad"/>
    <n v="0.13196821218999669"/>
    <n v="-0.17518570035320299"/>
    <n v="-0.2648008150077798"/>
    <n v="-0.25786917100326889"/>
    <n v="-0.80644560922993824"/>
    <x v="0"/>
    <n v="0.66486619199607166"/>
    <x v="2"/>
  </r>
  <r>
    <s v="abbd661804a235f04bfb97de1974ea7fbbc286fb"/>
    <s v="59d901feaa177d6105eb3cfd04e4e1d11dc18197"/>
    <s v="PREPAGADO"/>
    <s v="bdfc2c4e5213ca32db6b95c9f855416362d14198"/>
    <n v="220"/>
    <s v="LOGAN"/>
    <n v="2019"/>
    <s v="NUEVO LOGAN"/>
    <m/>
    <s v="NUEVO"/>
    <n v="48"/>
    <d v="2018-08-29T00:00:00"/>
    <d v="2022-08-29T00:00:00"/>
    <d v="2019-10-23T00:00:00"/>
    <n v="33830000"/>
    <n v="35674389"/>
    <n v="0"/>
    <n v="999752"/>
    <s v="a8f19864c6b90993cde73eb96db636ce464e32e6"/>
    <n v="1.0415746286143921"/>
    <n v="1.424812725396746"/>
    <n v="-1.2756834076085131"/>
    <n v="-0.57276614960104388"/>
    <n v="-0.96114136402222416"/>
    <x v="5"/>
    <n v="1.054519331953887"/>
    <x v="0"/>
  </r>
  <r>
    <s v="5993baafd8572570ec321e97431794559d7d5e6d"/>
    <s v="217d7585a016964ddf478090385047ed9d4c3bde"/>
    <s v="PREPAGADO"/>
    <s v="9b732f098fc8c584895c85ad257e84e1bbb6814e"/>
    <n v="38"/>
    <s v="USADOS"/>
    <n v="2016"/>
    <s v="USADOS MM"/>
    <m/>
    <s v="USADO"/>
    <n v="84"/>
    <d v="2020-07-27T00:00:00"/>
    <d v="2027-07-27T00:00:00"/>
    <d v="2020-11-10T00:00:00"/>
    <n v="21389500"/>
    <n v="21389500"/>
    <n v="0"/>
    <n v="482361"/>
    <s v="4945c5884e21e46d99e0d56ad1a4fbcffe8da479"/>
    <n v="-0.51082032208324291"/>
    <n v="1.2009447865714571"/>
    <n v="1.078955514697826"/>
    <n v="-0.54355762604657287"/>
    <n v="-0.96114136402222416"/>
    <x v="0"/>
    <n v="1"/>
    <x v="0"/>
  </r>
  <r>
    <s v="2b6822699e584f9b117362f5b6b471afa08e2018"/>
    <s v="adf90b31b4e58e92f844526163962aedb9210f65"/>
    <s v="PREPAGADO"/>
    <s v="51b223e24d57bc8c01c5001f8833c44559fa1fc7"/>
    <n v="76"/>
    <s v="STEPWAY"/>
    <n v="2018"/>
    <s v="NUEVO STEPWAY"/>
    <m/>
    <s v="NUEVO"/>
    <n v="72"/>
    <d v="2017-10-08T00:00:00"/>
    <d v="2023-08-10T00:00:00"/>
    <d v="2018-11-23T00:00:00"/>
    <n v="42850000"/>
    <n v="27000000"/>
    <n v="15850000"/>
    <n v="614354"/>
    <s v="8dd2e3893a694ae60c11d740aa9e097857f3681c"/>
    <n v="1.393289109631825"/>
    <n v="-0.31792245456564899"/>
    <n v="0.80229979975843724"/>
    <n v="-0.1611590634694145"/>
    <n v="1.0499034482774929"/>
    <x v="1"/>
    <n v="0.63010501750291714"/>
    <x v="2"/>
  </r>
  <r>
    <s v="4bba2e82544035461a13f6eb7d0648957b7334f4"/>
    <s v="ba53a48895c1fe331cb72f4210bcf931a298a5d1"/>
    <s v="PREPAGADO"/>
    <s v="8e5a6ec8ecf5a2a4f1b2a3647d59bf4bceeae6a9"/>
    <n v="60"/>
    <s v="STEPWAY"/>
    <n v="2018"/>
    <s v="NUEVO STEPWAY"/>
    <m/>
    <s v="NUEVO"/>
    <n v="84"/>
    <d v="2018-03-23T00:00:00"/>
    <d v="2025-03-23T00:00:00"/>
    <d v="2021-12-21T00:00:00"/>
    <n v="48990000"/>
    <n v="46177052"/>
    <n v="2812948"/>
    <n v="971871"/>
    <s v="6019fe68bce0ec80749a2a513966e9cdf050114d"/>
    <n v="-0.82615054644370001"/>
    <n v="0.9651709342519933"/>
    <n v="-0.10018619860515909"/>
    <n v="0.2137660229208409"/>
    <n v="-0.80644560922993824"/>
    <x v="0"/>
    <n v="0.94258117983261891"/>
    <x v="0"/>
  </r>
  <r>
    <s v="503dedb969cc97a11ba263ad2647096c8738c4e9"/>
    <s v="de6261430d41e14306f38037dec2294df74e2abb"/>
    <s v="PREPAGADO"/>
    <s v="a24a0e02d5006b1c2d757c7a4f784b846611a8d0"/>
    <n v="38"/>
    <s v="USADOS"/>
    <n v="2014"/>
    <s v="USADOS MM"/>
    <m/>
    <s v="USADO"/>
    <n v="72"/>
    <d v="2017-03-11T00:00:00"/>
    <d v="2023-11-03T00:00:00"/>
    <d v="2019-07-19T00:00:00"/>
    <n v="25000000"/>
    <n v="22500000"/>
    <n v="2500000"/>
    <n v="517914"/>
    <s v="2854a56309d9d7ba374b8dd1b0c978dda4e6c07e"/>
    <n v="1.284136339660898"/>
    <n v="0.79032357974038436"/>
    <n v="0.96038877972380288"/>
    <n v="-0.65276822359363185"/>
    <n v="0.43112042910834891"/>
    <x v="1"/>
    <n v="0.9"/>
    <x v="0"/>
  </r>
  <r>
    <s v="1e7808ec1910da69785a5ef8805e380a9e84089c"/>
    <s v="97db378f55ef10f856aa29ee69e73c485b07c9f1"/>
    <s v="PREPAGADO"/>
    <s v="3a0535153a5f5fc7c8dcca47c9a725208db375aa"/>
    <n v="77"/>
    <s v="SANDERO"/>
    <n v="2022"/>
    <s v="NUEVO SANDERO PH2"/>
    <s v="2e892f86d188d01ec5691b7918003dc271108083"/>
    <s v="NUEVO"/>
    <n v="72"/>
    <d v="2021-05-26T00:00:00"/>
    <d v="2027-05-26T00:00:00"/>
    <d v="2021-11-10T00:00:00"/>
    <n v="50400000"/>
    <n v="20000000"/>
    <n v="30400000"/>
    <n v="472568"/>
    <s v="2141bd06ec949dc96e6cd2fa75a8353e56eae24c"/>
    <n v="0.1804805543992978"/>
    <n v="-1.2758180482826309"/>
    <n v="-0.1067118350424142"/>
    <n v="2.1493591821114659"/>
    <n v="1.7460343448427791"/>
    <x v="1"/>
    <n v="0.3968253968253968"/>
    <x v="1"/>
  </r>
  <r>
    <s v="765603179b68044ba3d426e7a4476c026799151f"/>
    <s v="62e4dbf5069049e496592c1b4462de5b4f315a97"/>
    <s v="PREPAGADO"/>
    <s v="40caf97a616318873ba6061017861521a8432813"/>
    <n v="61"/>
    <s v="STEPWAY"/>
    <n v="2017"/>
    <s v="NUEVO STEPWAY"/>
    <m/>
    <s v="NUEVO"/>
    <n v="84"/>
    <d v="2017-01-27T00:00:00"/>
    <d v="2024-01-27T00:00:00"/>
    <d v="2021-06-28T00:00:00"/>
    <n v="47720000"/>
    <n v="30720000"/>
    <n v="17000000"/>
    <n v="673713"/>
    <s v="c9ac93af7de54e59c26cb0895d1f827e03675192"/>
    <n v="1.068735666674399E-2"/>
    <n v="-0.2618717507563369"/>
    <n v="0.44659959483636458"/>
    <n v="-0.69907441906791068"/>
    <n v="-0.34235834485308059"/>
    <x v="0"/>
    <n v="0.64375523889354569"/>
    <x v="2"/>
  </r>
  <r>
    <s v="6fd392d7e32df2a397c0215458455d6e635b2686"/>
    <s v="ca483fcbac32dc042068f31649ce3e3580be5296"/>
    <s v="PREPAGADO"/>
    <s v="6effd9726a01d97fb90ac9a7f16ca5cd0d2646e1"/>
    <n v="27"/>
    <s v="LOGAN"/>
    <n v="2018"/>
    <s v="NUEVO LOGAN"/>
    <m/>
    <s v="NUEVO"/>
    <n v="24"/>
    <d v="2017-06-27T00:00:00"/>
    <d v="2019-06-27T00:00:00"/>
    <d v="2017-07-26T00:00:00"/>
    <n v="37550000"/>
    <n v="7000000"/>
    <n v="30550000"/>
    <n v="299717"/>
    <s v="b6615c3da1221d7669947ef5894b9f69a4ed05a5"/>
    <n v="0.3745299232365023"/>
    <n v="-2.139794992040863"/>
    <n v="-4.4146365390986242"/>
    <n v="-0.81326989526332016"/>
    <n v="1.7460343448427791"/>
    <x v="2"/>
    <n v="0.2"/>
    <x v="3"/>
  </r>
  <r>
    <s v="55da77afece40e611a88ec3c5a906c53b56a9ca2"/>
    <s v="23bd3060d5138ca206f911d932b6c144cb037a5d"/>
    <s v="PREPAGADO"/>
    <s v="c037df174ea56656e3f2727cd283ca029d539c32"/>
    <n v="236"/>
    <s v="DUSTER"/>
    <n v="2020"/>
    <s v="DUSTER"/>
    <s v="2e892f86d188d01ec5691b7918003dc271108083"/>
    <s v="NUEVO"/>
    <n v="84"/>
    <d v="2020-07-01T00:00:00"/>
    <d v="2027-01-07T00:00:00"/>
    <d v="2020-08-18T00:00:00"/>
    <n v="67490000"/>
    <n v="65490000"/>
    <n v="2000000"/>
    <n v="1449462"/>
    <s v="21a5099f22149f87b9360215c5d9ae9acd4fe6fd"/>
    <n v="0.42304226544580342"/>
    <n v="1.079261216611145"/>
    <n v="0.56516632981038883"/>
    <n v="1.7799838579151619"/>
    <n v="1.5139907126543499"/>
    <x v="0"/>
    <n v="0.9703659801452067"/>
    <x v="0"/>
  </r>
  <r>
    <s v="ad3d6f3737747e289e058e08f41e443f33de5c26"/>
    <s v="63fa2dd9cc421f7fdfe0cd456cc08684addd82e6"/>
    <s v="PREPAGADO"/>
    <s v="38252b8291a5c0f978b3b6dbf080b808f90d7e07"/>
    <n v="50"/>
    <s v="KWID"/>
    <n v="2021"/>
    <s v="KWID"/>
    <s v="2e892f86d188d01ec5691b7918003dc271108083"/>
    <s v="NUEVO"/>
    <n v="72"/>
    <d v="2020-09-22T00:00:00"/>
    <d v="2026-09-22T00:00:00"/>
    <d v="2021-10-01T00:00:00"/>
    <n v="39790000"/>
    <n v="6000000"/>
    <n v="33790000"/>
    <n v="154966"/>
    <s v="319e579c70e3483e0fa5b80f989d90df7251e231"/>
    <n v="-0.36528329545533961"/>
    <n v="-2.2860847632706989"/>
    <n v="0.6442108197930716"/>
    <n v="-0.82210550433964225"/>
    <n v="-1.270532873606796"/>
    <x v="1"/>
    <n v="0.2"/>
    <x v="3"/>
  </r>
  <r>
    <s v="d8d3332b1c46057abb8576c2df13cd619f63aed0"/>
    <s v="fa7fd060b754f94e1cdacabe9c164649f843bfec"/>
    <s v="PREPAGADO"/>
    <s v="3a9c85964211c4ff203388bf5d92c22cf10e64ca"/>
    <n v="61"/>
    <s v="SANDERO"/>
    <n v="2018"/>
    <s v="NUEVO SANDERO"/>
    <m/>
    <s v="NUEVO"/>
    <n v="84"/>
    <d v="2017-05-07T00:00:00"/>
    <d v="2024-07-05T00:00:00"/>
    <d v="2021-09-27T00:00:00"/>
    <n v="33250000"/>
    <n v="29925000"/>
    <n v="3325000"/>
    <n v="609358"/>
    <s v="cbe6088db0dee01c759b9198d1e92b40df3e032c"/>
    <n v="-0.4986922365309176"/>
    <n v="0.79032357974038436"/>
    <n v="0.47631882122454389"/>
    <n v="-0.62302513589888331"/>
    <n v="-0.80644560922993824"/>
    <x v="0"/>
    <n v="0.9"/>
    <x v="0"/>
  </r>
  <r>
    <s v="05581423f29b5971a15ab9313faf4124b32b5aac"/>
    <s v="38efe30e7ee7689f99bd20cba23fd8a3e1cb1ff6"/>
    <s v="PREPAGADO"/>
    <s v="1e37c6928f415c93f35587957257b25f2220204d"/>
    <n v="51"/>
    <s v="SANDERO"/>
    <n v="2020"/>
    <s v="NUEVO SANDERO"/>
    <s v="2e892f86d188d01ec5691b7918003dc271108083"/>
    <s v="NUEVO"/>
    <n v="36"/>
    <d v="2019-04-22T00:00:00"/>
    <d v="2022-04-22T00:00:00"/>
    <d v="2019-10-18T00:00:00"/>
    <n v="35230000"/>
    <n v="15230000"/>
    <n v="20000000"/>
    <n v="667855"/>
    <s v="c7093c3b30a4a709fd8615f4457ce8502fa1b486"/>
    <n v="-0.15910584106580991"/>
    <n v="-1.1301435292450199"/>
    <n v="-0.22527857001643839"/>
    <n v="-0.78541288367905238"/>
    <n v="4.4381042127634142E-2"/>
    <x v="4"/>
    <n v="0.43230201532784557"/>
    <x v="4"/>
  </r>
  <r>
    <s v="ac303248d6346f836da718b29082e2e2509283c3"/>
    <s v="f740ecae8611559148eeb7ac925d266aee6d3e8c"/>
    <s v="PREPAGADO"/>
    <s v="a9dd9d4574440581485e218a3a0d9cc1d747e5e7"/>
    <n v="51"/>
    <s v="CLIO"/>
    <n v="2017"/>
    <s v="CLIO STYLE"/>
    <m/>
    <s v="NUEVO"/>
    <n v="84"/>
    <d v="2016-12-27T00:00:00"/>
    <d v="2023-12-27T00:00:00"/>
    <d v="2020-02-26T00:00:00"/>
    <n v="30490000"/>
    <n v="27941000"/>
    <n v="2549000"/>
    <n v="613240"/>
    <s v="c7093c3b30a4a709fd8615f4457ce8502fa1b486"/>
    <n v="0.28963332437022532"/>
    <n v="0.8576606093945448"/>
    <n v="0.92086653473246149"/>
    <n v="1.207357330302077"/>
    <n v="2.3648173640119232"/>
    <x v="0"/>
    <n v="0.91639881928501143"/>
    <x v="0"/>
  </r>
  <r>
    <s v="88f986dec9b5bde0bee8942f60e629a5491f2d07"/>
    <s v="93f06f36e1611460aa1cb156516df9b732643014"/>
    <s v="PREPAGADO"/>
    <s v="1cfc8f77eeb90420e06185d48b9a2c6de9a1780f"/>
    <n v="291"/>
    <s v="DUSTER"/>
    <n v="2019"/>
    <s v="DUSTER"/>
    <m/>
    <s v="NUEVO"/>
    <n v="84"/>
    <d v="2018-10-31T00:00:00"/>
    <d v="2025-10-31T00:00:00"/>
    <d v="2019-12-30T00:00:00"/>
    <n v="63290000"/>
    <n v="31645000"/>
    <n v="31645000"/>
    <n v="717374"/>
    <s v="670b08e32eee86d990ae57c71a84998f0642009b"/>
    <n v="1.1507273985853199"/>
    <n v="-0.85216124758390532"/>
    <n v="0.52564408481904745"/>
    <n v="0.92409044483996206"/>
    <n v="0.89520769348520657"/>
    <x v="0"/>
    <n v="0.5"/>
    <x v="4"/>
  </r>
  <r>
    <s v="bc451a91a12d08c73596d9850795315b5cf1f0e6"/>
    <s v="e6ab8d75cc0e232238a6cf1a56278e151c92bf46"/>
    <s v="PREPAGADO"/>
    <s v="113ec86c5585f170a54da045e16c1994496819f9"/>
    <n v="38"/>
    <s v="TWIZY"/>
    <n v="2020"/>
    <s v="TWIZY"/>
    <s v="2e892f86d188d01ec5691b7918003dc271108083"/>
    <s v="NUEVO"/>
    <n v="72"/>
    <d v="2019-09-19T00:00:00"/>
    <d v="2025-09-19T00:00:00"/>
    <d v="2020-10-05T00:00:00"/>
    <n v="38390400"/>
    <n v="25000000"/>
    <n v="13390400"/>
    <n v="485367"/>
    <s v="ec864d326046a09cd623dc375f247c93a8c47de2"/>
    <n v="1.3447767674225239"/>
    <n v="-0.23128363718833561"/>
    <n v="-1.292379184782656"/>
    <n v="0.50968209126518027"/>
    <n v="-0.57440197704150942"/>
    <x v="1"/>
    <n v="0.65120446778361252"/>
    <x v="2"/>
  </r>
  <r>
    <s v="db3bf145a19c0f2f3ba85474116141fc32d29032"/>
    <s v="292b36b8794039270484bd213356d169e99093ef"/>
    <s v="PREPAGADO"/>
    <s v="d42a0e1d5792a438fbe63c928d603c193394d0b9"/>
    <n v="48"/>
    <s v="SANDERO"/>
    <n v="2018"/>
    <s v="NUEVO SANDERO"/>
    <m/>
    <s v="NUEVO"/>
    <n v="84"/>
    <d v="2018-10-01T00:00:00"/>
    <d v="2025-01-10T00:00:00"/>
    <d v="2021-09-02T00:00:00"/>
    <n v="32750000"/>
    <n v="32750000"/>
    <n v="0"/>
    <n v="758412"/>
    <s v="33a4a5fc270bf1ce3ae20561056b2ba805df815d"/>
    <n v="1.138599313032995"/>
    <n v="1.2009447865714571"/>
    <n v="1.158000004680509"/>
    <n v="0.18418238177581861"/>
    <n v="0.1217289195237771"/>
    <x v="0"/>
    <n v="1"/>
    <x v="0"/>
  </r>
  <r>
    <s v="df5a8fb30d2da75064009da04b842fc6fd4447bc"/>
    <s v="2069c0fa2d7c01d2f414d033102fba06093ff1d4"/>
    <s v="PREPAGADO"/>
    <s v="4db898134df57de25ee14fc3156c0fe345e0de51"/>
    <n v="236"/>
    <s v="SANDERO"/>
    <n v="2019"/>
    <s v="NUEVO SANDERO"/>
    <m/>
    <s v="NUEVO"/>
    <n v="60"/>
    <d v="2018-10-31T00:00:00"/>
    <d v="2023-10-31T00:00:00"/>
    <d v="2020-09-30T00:00:00"/>
    <n v="32950000"/>
    <n v="26824000"/>
    <n v="6126000"/>
    <n v="692296"/>
    <s v="373e0d63cac8bf96eefec2abf3828a28fc0aa41d"/>
    <n v="0.28963332437022532"/>
    <n v="0.43752581447823968"/>
    <n v="5.1377144922950549E-2"/>
    <n v="0.87624585900284158"/>
    <n v="-0.72909773183379534"/>
    <x v="3"/>
    <n v="0.81408194233687403"/>
    <x v="0"/>
  </r>
  <r>
    <s v="57d0b3a31972c8cc841d8a7383b1edac1c29c1e3"/>
    <s v="2174d2bfb4d0226cc37cf4dae98a39075114594c"/>
    <s v="PREPAGADO"/>
    <s v="e6fe628ed1ecb4f422ee6848d702f45410650137"/>
    <n v="60"/>
    <s v="STEPWAY"/>
    <n v="2018"/>
    <s v="NUEVO STEPWAY"/>
    <m/>
    <s v="NUEVO"/>
    <n v="72"/>
    <d v="2017-05-22T00:00:00"/>
    <d v="2023-05-22T00:00:00"/>
    <d v="2018-01-24T00:00:00"/>
    <n v="46920000"/>
    <n v="42228000"/>
    <n v="4692000"/>
    <n v="992589"/>
    <s v="d7ba29214e26fca7c43eb9f199a80e049e060e7b"/>
    <n v="0.26537715326557482"/>
    <n v="0.79032357974038436"/>
    <n v="0.27716338311153532"/>
    <n v="-0.62960134355429132"/>
    <n v="-1.0384892414183671"/>
    <x v="1"/>
    <n v="0.9"/>
    <x v="0"/>
  </r>
  <r>
    <s v="4efaa144686c2069e9159945ba7a0d0f58dc669f"/>
    <s v="2bad6fe84681d9eb9655addace53469cbf83f7ec"/>
    <s v="PREPAGADO"/>
    <s v="2c291cdaeb38d6418bab565813b1628137fa515b"/>
    <n v="50"/>
    <s v="DUSTER"/>
    <n v="2018"/>
    <s v="DUSTER"/>
    <m/>
    <s v="NUEVO"/>
    <n v="72"/>
    <d v="2017-09-14T00:00:00"/>
    <d v="2023-09-14T00:00:00"/>
    <d v="2021-01-22T00:00:00"/>
    <n v="61040000"/>
    <n v="16440000"/>
    <n v="44600000"/>
    <n v="374073"/>
    <s v="9adb58a4cb56c9cb2922e8487fdc9fdf00ee0d01"/>
    <n v="1.138599313032995"/>
    <n v="-1.7993346735638369"/>
    <n v="0.80229979975843724"/>
    <n v="-0.28866588707459168"/>
    <n v="0.27642467431606299"/>
    <x v="1"/>
    <n v="0.26933158584534733"/>
    <x v="1"/>
  </r>
  <r>
    <s v="927d55e97de6ba9cd96d490bb0bfeadd8ba48202"/>
    <s v="958a754772c89bb1c8a2209d18f86d7d2eec5882"/>
    <s v="PREPAGADO"/>
    <s v="0a5a29cb376504a5f3b05d3aae1c99ab8adf317f"/>
    <n v="49"/>
    <s v="DUSTER"/>
    <n v="2018"/>
    <s v="DUSTER"/>
    <m/>
    <s v="NUEVO"/>
    <n v="84"/>
    <d v="2018-12-09T00:00:00"/>
    <d v="2025-09-12T00:00:00"/>
    <d v="2018-10-19T00:00:00"/>
    <n v="60526600"/>
    <n v="63706600"/>
    <n v="0"/>
    <n v="1264000"/>
    <s v="40aad2ee329d672720cb03e757bb8887de18efbf"/>
    <n v="1.2234959118992721"/>
    <n v="1.4166805850010411"/>
    <n v="0.14801207713964479"/>
    <n v="0.64812212230141641"/>
    <n v="-0.65174985443765243"/>
    <x v="0"/>
    <n v="1.052538883730459"/>
    <x v="0"/>
  </r>
  <r>
    <s v="cb8f8ceb76bc5405969624ac60785b6a1eb248a8"/>
    <s v="48e7f02473eed0a586735fbec22843904ecd34bf"/>
    <s v="PREPAGADO"/>
    <s v="8d3a24744093455287e93feda3eb9991acdae36e"/>
    <n v="236"/>
    <s v="SANDERO"/>
    <n v="2018"/>
    <s v="NUEVO SANDERO"/>
    <m/>
    <s v="NUEVO"/>
    <n v="84"/>
    <d v="2018-06-11T00:00:00"/>
    <d v="2025-11-06T00:00:00"/>
    <d v="2021-02-11T00:00:00"/>
    <n v="38990000"/>
    <n v="31990000"/>
    <n v="7000000"/>
    <n v="651940"/>
    <s v="a8f19864c6b90993cde73eb96db636ce464e32e6"/>
    <n v="-0.11059349885650881"/>
    <n v="0.4637433380417037"/>
    <n v="0.48612183982770601"/>
    <n v="-0.66108904999171592"/>
    <n v="-1.425228628399082"/>
    <x v="0"/>
    <n v="0.82046678635547576"/>
    <x v="0"/>
  </r>
  <r>
    <s v="b530f38fcc1a3342c0fb0f51cdc67a52909c65d2"/>
    <s v="2cefbc45c80bc28bfe24109ea306e6529c1347eb"/>
    <s v="PREPAGADO"/>
    <s v="a65c60e59165d9af643419b26154ffd93f642835"/>
    <n v="77"/>
    <s v="DUSTER"/>
    <n v="2018"/>
    <s v="DUSTER"/>
    <m/>
    <s v="NUEVO"/>
    <n v="72"/>
    <d v="2018-03-28T00:00:00"/>
    <d v="2024-03-28T00:00:00"/>
    <d v="2020-05-28T00:00:00"/>
    <n v="57390000"/>
    <n v="51590000"/>
    <n v="5800000"/>
    <n v="1119427"/>
    <s v="e749afdb0d86b12b525db3e562c129d1ee93ba33"/>
    <n v="0.90816568753881444"/>
    <n v="0.78595907484115157"/>
    <n v="0.16106939691763969"/>
    <n v="3.1653103973192979E-2"/>
    <n v="-0.49705409964536651"/>
    <x v="1"/>
    <n v="0.89893709705523606"/>
    <x v="0"/>
  </r>
  <r>
    <s v="d7211374331ac152a773dafc21003d0be5dc3969"/>
    <s v="5d5f8a6c7bec46af7ffca1eaf222dc5f01e8fb33"/>
    <s v="PREPAGADO"/>
    <s v="77a187d9631467b0be64469f0c5f8a6dea1b1f85"/>
    <n v="60"/>
    <s v="SANDERO"/>
    <n v="2017"/>
    <s v="NUEVO SANDERO"/>
    <m/>
    <s v="NUEVO"/>
    <n v="72"/>
    <d v="2016-01-12T00:00:00"/>
    <d v="2022-12-01T00:00:00"/>
    <d v="2019-03-13T00:00:00"/>
    <n v="33600000"/>
    <n v="23975000"/>
    <n v="9625000"/>
    <n v="503932"/>
    <s v="664ad2f8f54345cf80b6e07e8a5435f45799f1c3"/>
    <n v="0.78688483201556159"/>
    <n v="2.468612116994701E-2"/>
    <n v="-0.26137249738825108"/>
    <n v="-0.71569816565808853"/>
    <n v="-0.49705409964536651"/>
    <x v="1"/>
    <n v="0.71354166666666663"/>
    <x v="2"/>
  </r>
  <r>
    <s v="05e4588230a030f2468be3f28b5d9e42b5a9860b"/>
    <s v="66902d2bc8b9c679471eb201180a37f19a596343"/>
    <s v="PREPAGADO"/>
    <s v="1e37c6928f415c93f35587957257b25f2220204d"/>
    <n v="46"/>
    <s v="OROCH"/>
    <n v="2020"/>
    <s v="OROCH"/>
    <s v="aa53c8567ff812605778a953828db0859dac88bf"/>
    <s v="NUEVO"/>
    <n v="48"/>
    <d v="2019-05-29T00:00:00"/>
    <d v="2023-05-29T00:00:00"/>
    <d v="2021-09-16T00:00:00"/>
    <n v="64878940"/>
    <n v="45378940"/>
    <n v="19500000"/>
    <n v="1358403"/>
    <s v="b0dba703f37b44650008cc7ee9293429cffbd118"/>
    <n v="1.0415746286143921"/>
    <n v="-3.3217413551712947E-2"/>
    <n v="9.0899389914291959E-2"/>
    <n v="1.2141955427583879"/>
    <n v="1.3592949578620639"/>
    <x v="5"/>
    <n v="0.69944021896781916"/>
    <x v="2"/>
  </r>
  <r>
    <s v="cd0fd4e4ee5ab78384c720faf43bacbdbd9a2ebb"/>
    <s v="da0dfb0e56d7bdf2bdb895fbb2a6a183f56ad301"/>
    <s v="PREPAGADO"/>
    <s v="616b57a9ec0f7abccce920579bb7d482b06879ed"/>
    <n v="220"/>
    <s v="KOLEOS"/>
    <n v="2019"/>
    <s v="KOLEOS"/>
    <m/>
    <s v="NUEVO"/>
    <n v="72"/>
    <d v="2018-03-07T00:00:00"/>
    <d v="2024-06-18T00:00:00"/>
    <d v="2019-05-16T00:00:00"/>
    <n v="113100000"/>
    <n v="56550000"/>
    <n v="56550000"/>
    <n v="1406794"/>
    <s v="d5e3c217d8ea2998bad4e657513b99b45ba38544"/>
    <n v="1.090086970823694"/>
    <n v="-0.85216124758390532"/>
    <n v="0.48612183982770601"/>
    <n v="2.781634451558793"/>
    <n v="-0.18766259006079469"/>
    <x v="1"/>
    <n v="0.5"/>
    <x v="4"/>
  </r>
  <r>
    <s v="c47c4093d6d1b391e9a1d0bcc608ba9603c1e7f4"/>
    <s v="5ebb0deffcb8bf1f9623bd10c44e3eb5cd28b773"/>
    <s v="PREPAGADO"/>
    <s v="60cde7742ca4ced44924a1e39059e9d4941f3d10"/>
    <n v="38"/>
    <s v="LOGAN"/>
    <n v="2018"/>
    <s v="NUEVO LOGAN"/>
    <m/>
    <s v="NUEVO"/>
    <n v="36"/>
    <d v="2018-01-23T00:00:00"/>
    <d v="2021-01-23T00:00:00"/>
    <d v="2018-08-03T00:00:00"/>
    <n v="43460000"/>
    <n v="15460000"/>
    <n v="28000000"/>
    <n v="510631"/>
    <s v="2d376e1f61a13c812e712355a2944ea5ccff572e"/>
    <n v="0.8353971742248627"/>
    <n v="-1.4445669003291479"/>
    <n v="-1.394287293492829"/>
    <n v="-0.2268680354274156"/>
    <n v="0.97255557088134947"/>
    <x v="4"/>
    <n v="0.3557294063506673"/>
    <x v="1"/>
  </r>
  <r>
    <s v="548a4ea58c582c08f1420d382d71cf74a01b07b7"/>
    <s v="fc595686eb090bd4ec0d6e974a01f3792ad81310"/>
    <s v="PREPAGADO"/>
    <s v="6bf12817a6164c0e4ceb7a01868ef46da7884be8"/>
    <n v="252"/>
    <s v="DUSTER"/>
    <n v="2018"/>
    <s v="DUSTER"/>
    <m/>
    <s v="NUEVO"/>
    <n v="84"/>
    <d v="2018-02-21T00:00:00"/>
    <d v="2025-02-21T00:00:00"/>
    <d v="2020-01-27T00:00:00"/>
    <n v="57390000"/>
    <n v="48648245"/>
    <n v="8741755"/>
    <n v="1125877"/>
    <s v="ba69bef1627113b1efd89b0a85bd7dcd597d357c"/>
    <n v="1.077958885271368"/>
    <n v="0.57547867959784405"/>
    <n v="-0.82046377894129918"/>
    <n v="-0.337388325075266"/>
    <n v="0.50846830650449182"/>
    <x v="0"/>
    <n v="0.847678079804844"/>
    <x v="0"/>
  </r>
  <r>
    <s v="2f5c13b13701fc6e6bd5dd477886339eb7a618c9"/>
    <s v="d47ef940c3c791832672f2d9f38631897469c9ef"/>
    <s v="PREPAGADO"/>
    <s v="a65c60e59165d9af643419b26154ffd93f642835"/>
    <n v="49"/>
    <s v="LOGAN"/>
    <n v="2019"/>
    <s v="NUEVO LOGAN"/>
    <m/>
    <s v="NUEVO"/>
    <n v="48"/>
    <d v="2018-04-17T00:00:00"/>
    <d v="2022-04-17T00:00:00"/>
    <d v="2020-08-13T00:00:00"/>
    <n v="33494100"/>
    <n v="17604100"/>
    <n v="15890000"/>
    <n v="485949"/>
    <s v="65ce8e050551bdd5f972d0481ca61ec12607b8d3"/>
    <n v="1.090086970823694"/>
    <n v="-0.74709112917064135"/>
    <n v="-0.72629653665737426"/>
    <n v="-0.55658252394605479"/>
    <n v="-0.57440197704150942"/>
    <x v="5"/>
    <n v="0.52558808864844853"/>
    <x v="4"/>
  </r>
  <r>
    <s v="090fd8426e9fbbd7accf506abdd04a830735bd7c"/>
    <s v="38aacb3e309909988e2de4269b9c087d9d3146df"/>
    <s v="PREPAGADO"/>
    <s v="a8589e7347004a92aacdd0b4349a17c465529c37"/>
    <n v="60"/>
    <s v="STEPWAY"/>
    <n v="2018"/>
    <s v="NUEVO STEPWAY"/>
    <m/>
    <s v="NUEVO"/>
    <n v="48"/>
    <d v="2017-01-09T00:00:00"/>
    <d v="2021-09-01T00:00:00"/>
    <d v="2018-04-27T00:00:00"/>
    <n v="46473000"/>
    <n v="23236500"/>
    <n v="23236500"/>
    <n v="673411"/>
    <s v="d7ba29214e26fca7c43eb9f199a80e049e060e7b"/>
    <n v="1.478185708498102"/>
    <n v="-0.85216124758390532"/>
    <n v="0.52564408481904745"/>
    <n v="-0.10104797974556121"/>
    <n v="1.2045992030697781"/>
    <x v="5"/>
    <n v="0.5"/>
    <x v="4"/>
  </r>
  <r>
    <s v="779583747aa0e7f0b856337086a3852f71af3102"/>
    <s v="3c65e5f3ac1d3bf0f4a8e6f7b68ac223fe690597"/>
    <s v="PREPAGADO"/>
    <s v="30c7c4d76d30bc37a7d13b4c95a2ac93f65f85d1"/>
    <n v="61"/>
    <s v="SANDERO"/>
    <n v="2018"/>
    <s v="NUEVO SANDERO"/>
    <m/>
    <s v="NUEVO"/>
    <n v="60"/>
    <d v="2017-03-11T00:00:00"/>
    <d v="2022-11-03T00:00:00"/>
    <d v="2019-12-11T00:00:00"/>
    <n v="36996500"/>
    <n v="16996500"/>
    <n v="20000000"/>
    <n v="450329"/>
    <s v="61500dd3b3e62df59a143975cf9b5e6ea3b6a0c9"/>
    <n v="0.41091417989347812"/>
    <n v="-1.018839283981555"/>
    <n v="0.48612183982770601"/>
    <n v="-0.30433569257214671"/>
    <n v="-1.0384892414183671"/>
    <x v="3"/>
    <n v="0.45940832240887652"/>
    <x v="4"/>
  </r>
  <r>
    <s v="30a911762c83714fa5794fb1795fee87c19747a7"/>
    <s v="6d66c1ca7c67d1d4171eb926339da5c26a91aa48"/>
    <s v="PREPAGADO"/>
    <s v="2c291cdaeb38d6418bab565813b1628137fa515b"/>
    <n v="38"/>
    <s v="CAPTUR"/>
    <n v="2018"/>
    <s v="CAPTUR"/>
    <m/>
    <s v="NUEVO"/>
    <n v="72"/>
    <d v="2017-04-10T00:00:00"/>
    <d v="2023-10-04T00:00:00"/>
    <d v="2018-11-21T00:00:00"/>
    <n v="78990000"/>
    <n v="15000000"/>
    <n v="63990000"/>
    <n v="341308"/>
    <s v="0b7ebeb583ea0b20d3cc4dacc8c62bd7673bb672"/>
    <n v="1.599466564021355"/>
    <n v="-2.1255080587406492"/>
    <n v="0.80229979975843724"/>
    <n v="-0.44571838203859471"/>
    <n v="1.436642835258207"/>
    <x v="1"/>
    <n v="0.2"/>
    <x v="3"/>
  </r>
  <r>
    <s v="c5370c656def6a1d1f05090cd1efef8d2b782953"/>
    <s v="be408cb77e428a09307c5bfcc4989ed0a04b3f35"/>
    <s v="PREPAGADO"/>
    <s v="7d0c257a39e140c6bf1189355194ac49f96d7320"/>
    <n v="62"/>
    <s v="STEPWAY"/>
    <n v="2019"/>
    <s v="NUEVO STEPWAY"/>
    <m/>
    <s v="NUEVO"/>
    <n v="84"/>
    <d v="2018-11-19T00:00:00"/>
    <d v="2025-11-19T00:00:00"/>
    <d v="2021-06-16T00:00:00"/>
    <n v="41660000"/>
    <n v="20830000"/>
    <n v="20830000"/>
    <n v="484542"/>
    <s v="f99cba83470b6744b02cb8a0d0c03e84221970cc"/>
    <n v="0.8111410031202122"/>
    <n v="-0.85216124758390532"/>
    <n v="1.185489993161002E-2"/>
    <n v="-0.83870069061424146"/>
    <n v="-0.72909773183379534"/>
    <x v="0"/>
    <n v="0.5"/>
    <x v="4"/>
  </r>
  <r>
    <s v="8a2b1e3423e6832c6dbe8e86b43eedc43cf8dace"/>
    <s v="3f06d33e3394c542221f0487501f61c1e495dc45"/>
    <s v="PREPAGADO"/>
    <s v="8fa06f16343a5f6fa50f3df393663c493f964e80"/>
    <n v="46"/>
    <s v="LOGAN"/>
    <n v="2020"/>
    <s v="NUEVO LOGAN PH2 Servicio Publico"/>
    <s v="2e892f86d188d01ec5691b7918003dc271108083"/>
    <s v="NUEVO"/>
    <n v="24"/>
    <d v="2020-01-24T00:00:00"/>
    <d v="2022-01-24T00:00:00"/>
    <d v="2021-07-09T00:00:00"/>
    <n v="33561412"/>
    <n v="18000000"/>
    <n v="15561412"/>
    <n v="870041"/>
    <s v="7e550c4e4136820a2fa73809cb7d39457dab78e5"/>
    <n v="-1.517451422926241"/>
    <n v="-0.70298159633386681"/>
    <n v="-0.38336754998180411"/>
    <n v="-0.49020177884765792"/>
    <n v="-0.72909773183379534"/>
    <x v="2"/>
    <n v="0.53633023545016523"/>
    <x v="4"/>
  </r>
  <r>
    <s v="a3f9108a38c584c5adeef4b8783a0ddca0043885"/>
    <s v="67563be298b7948a27c05d3c85fd962c4e49105e"/>
    <s v="PREPAGADO"/>
    <s v="93758adf11c46efe844e91612cf2940e4197d07c"/>
    <n v="38"/>
    <s v="LOGAN"/>
    <n v="2020"/>
    <s v="NUEVO LOGAN"/>
    <s v="2e892f86d188d01ec5691b7918003dc271108083"/>
    <s v="NUEVO"/>
    <n v="84"/>
    <d v="2019-07-15T00:00:00"/>
    <d v="2026-07-15T00:00:00"/>
    <d v="2020-08-06T00:00:00"/>
    <n v="44790000"/>
    <n v="40790000"/>
    <n v="4000000"/>
    <n v="830735"/>
    <s v="40aad2ee329d672720cb03e757bb8887de18efbf"/>
    <n v="-1.8085254761820471"/>
    <n v="0.83423685459461139"/>
    <n v="0.47826430373424261"/>
    <n v="-0.48335759212428769"/>
    <n v="-1.3478807510029389"/>
    <x v="0"/>
    <n v="0.91069435141772714"/>
    <x v="0"/>
  </r>
  <r>
    <s v="9b274014d5bfc34fce0752d2bb3b8ffe64225871"/>
    <s v="ed923400e6d925a55ef4db4b6f8629284e699b85"/>
    <s v="PREPAGADO"/>
    <s v="a77c76312e7298e8d8cbf37d37191bb75af8eded"/>
    <n v="61"/>
    <s v="SANDERO"/>
    <n v="2021"/>
    <s v="NUEVO SANDERO PH2"/>
    <s v="2e892f86d188d01ec5691b7918003dc271108083"/>
    <s v="NUEVO"/>
    <n v="84"/>
    <d v="2020-09-25T00:00:00"/>
    <d v="2027-09-25T00:00:00"/>
    <d v="2020-11-18T00:00:00"/>
    <n v="40990000"/>
    <n v="40990000"/>
    <n v="0"/>
    <n v="918841"/>
    <s v="7ff7deeb7eff0b09f4dc8ce4bdcc24fc3c9a3b52"/>
    <n v="-1.6023480217925179"/>
    <n v="1.2009447865714571"/>
    <n v="5.1377144922950549E-2"/>
    <n v="-0.77032852316289269"/>
    <n v="-1.657272260587511"/>
    <x v="0"/>
    <n v="1"/>
    <x v="0"/>
  </r>
  <r>
    <s v="4a62321311fa52f42eac7db12cb1267da8bea600"/>
    <s v="4ebc85e86a48ff8478c89124b8c712006741912a"/>
    <s v="PREPAGADO"/>
    <s v="c28c7f1d112ad5a904a322adaef1281a1fb5f94d"/>
    <n v="220"/>
    <s v="TWIZY"/>
    <n v="2018"/>
    <s v="TWIZY"/>
    <m/>
    <s v="NUEVO"/>
    <n v="72"/>
    <d v="2018-02-28T00:00:00"/>
    <d v="2024-02-28T00:00:00"/>
    <d v="2020-02-20T00:00:00"/>
    <n v="39190200"/>
    <n v="39190200"/>
    <n v="0"/>
    <n v="976828"/>
    <s v="7f9e4021b093c57ae939c2999fa9b6f9d2ac5b97"/>
    <n v="-0.57146074984486928"/>
    <n v="1.2009447865714571"/>
    <n v="-0.1067118350424142"/>
    <n v="2.3169592787582509"/>
    <n v="1.823382222238922"/>
    <x v="1"/>
    <n v="1"/>
    <x v="0"/>
  </r>
  <r>
    <s v="2d06d20d0f5faf95461860abea4db51a032e701e"/>
    <s v="3b6cd452a38f95783a5244b94d0bf5f2ac746214"/>
    <s v="PREPAGADO"/>
    <s v="30c7c4d76d30bc37a7d13b4c95a2ac93f65f85d1"/>
    <n v="38"/>
    <s v="SANDERO"/>
    <n v="2018"/>
    <s v="NUEVO SANDERO"/>
    <m/>
    <s v="NUEVO"/>
    <n v="72"/>
    <d v="2017-07-24T00:00:00"/>
    <d v="2023-07-24T00:00:00"/>
    <d v="2019-11-13T00:00:00"/>
    <n v="38170000"/>
    <n v="28170000"/>
    <n v="10000000"/>
    <n v="671796"/>
    <s v="18e224569796e42fffce1d686835b9656bf0b87b"/>
    <n v="0.47155460765510449"/>
    <n v="0.12517531622544581"/>
    <n v="0.48612183982770601"/>
    <n v="-0.22517665404230841"/>
    <n v="-0.18766259006079469"/>
    <x v="1"/>
    <n v="0.7380141472360493"/>
    <x v="2"/>
  </r>
  <r>
    <s v="2a128526020b3d45f34f14122ef9531bbea44b70"/>
    <s v="778ffd652128f1d4e7a8f76efef79f6bdc685e18"/>
    <s v="PREPAGADO"/>
    <s v="6effd9726a01d97fb90ac9a7f16ca5cd0d2646e1"/>
    <n v="49"/>
    <s v="STEPWAY"/>
    <n v="2018"/>
    <s v="NUEVO STEPWAY"/>
    <m/>
    <s v="NUEVO"/>
    <n v="60"/>
    <d v="2017-06-29T00:00:00"/>
    <d v="2022-06-29T00:00:00"/>
    <d v="2020-10-20T00:00:00"/>
    <n v="40707500"/>
    <n v="11370500"/>
    <n v="29337000"/>
    <n v="256136"/>
    <s v="7b4b50deac96cf6fae5ed6534c753371dda3e07d"/>
    <n v="1.2720082541085731"/>
    <n v="-1.75831194616899"/>
    <n v="-1.034721813010604"/>
    <n v="4.8990095074266791E-2"/>
    <n v="-0.4197062222492236"/>
    <x v="3"/>
    <n v="0.27932199226186821"/>
    <x v="1"/>
  </r>
  <r>
    <s v="b07afd97569133bb1fae2e74c3e6d79d4ca43692"/>
    <s v="c0fefa3b010920a4e86ea31dec6735a8c4d12554"/>
    <s v="PREPAGADO"/>
    <s v="de5d6dd81967e9d26f161d3136bf0858066f9ffc"/>
    <n v="60"/>
    <s v="SANDERO"/>
    <n v="2018"/>
    <s v="NUEVO SANDERO"/>
    <m/>
    <s v="NUEVO"/>
    <n v="72"/>
    <d v="2017-03-21T00:00:00"/>
    <d v="2023-03-21T00:00:00"/>
    <d v="2019-03-27T00:00:00"/>
    <n v="33125402"/>
    <n v="30802900"/>
    <n v="2322502"/>
    <n v="704953"/>
    <s v="d7ba29214e26fca7c43eb9f199a80e049e060e7b"/>
    <n v="1.308392510765549"/>
    <n v="0.91304833353895343"/>
    <n v="0.88134428974112011"/>
    <n v="1.351356966387956E-2"/>
    <n v="-0.26501046745693763"/>
    <x v="1"/>
    <n v="0.92988758294918206"/>
    <x v="0"/>
  </r>
  <r>
    <s v="797e2c53aad8fcc11557d47077ab37704411109d"/>
    <s v="fa4aaed31fba09fab17f5afa2b69ce637470961e"/>
    <s v="PREPAGADO"/>
    <s v="1dba5f65a4ace50946aaf5539428c8ec727712e3"/>
    <n v="74"/>
    <s v="KWID"/>
    <n v="2020"/>
    <s v="KWID"/>
    <s v="2e892f86d188d01ec5691b7918003dc271108083"/>
    <s v="NUEVO"/>
    <n v="84"/>
    <d v="2020-05-02T00:00:00"/>
    <d v="2027-02-05T00:00:00"/>
    <d v="2021-11-02T00:00:00"/>
    <n v="36990000"/>
    <n v="30990000"/>
    <n v="6000000"/>
    <n v="769514"/>
    <s v="d4fe067a31477c3902f47c94ed98e66bfafeebdb"/>
    <n v="-0.122721584408834"/>
    <n v="0.53489254515852502"/>
    <n v="0.92086653473246149"/>
    <n v="-0.84228823798308428"/>
    <n v="-0.18766259006079469"/>
    <x v="0"/>
    <n v="0.83779399837794"/>
    <x v="0"/>
  </r>
  <r>
    <s v="c4842ee760066b81565e203933ff06eb06f08634"/>
    <s v="761e4646a8bea4dba2937497fff43cc880c1da9f"/>
    <s v="PREPAGADO"/>
    <s v="4db898134df57de25ee14fc3156c0fe345e0de51"/>
    <n v="60"/>
    <s v="SANDERO"/>
    <n v="2019"/>
    <s v="NUEVO SANDERO"/>
    <m/>
    <s v="NUEVO"/>
    <n v="72"/>
    <d v="2018-10-25T00:00:00"/>
    <d v="2024-10-25T00:00:00"/>
    <d v="2019-12-12T00:00:00"/>
    <n v="34960000"/>
    <n v="19960000"/>
    <n v="15000000"/>
    <n v="461852"/>
    <s v="002cf26c2c656a51db8195e4bd8bbcee3903d748"/>
    <n v="-0.97168757307160336"/>
    <n v="-0.56087389262364806"/>
    <n v="5.1377144922950549E-2"/>
    <n v="-0.64818795218184244"/>
    <n v="-0.65174985443765243"/>
    <x v="1"/>
    <n v="0.57093821510297482"/>
    <x v="4"/>
  </r>
  <r>
    <s v="b017cf15de8063619942e6e42894122545d6687d"/>
    <s v="dba61045b701512475e40214781b0043599461fc"/>
    <s v="PREPAGADO"/>
    <s v="03892e58ebfd17ed5a9e70bb864cc6e631d742e7"/>
    <n v="38"/>
    <s v="STEPWAY"/>
    <n v="2019"/>
    <s v="NUEVO STEPWAY"/>
    <s v="2e892f86d188d01ec5691b7918003dc271108083"/>
    <s v="NUEVO"/>
    <n v="84"/>
    <d v="2019-02-26T00:00:00"/>
    <d v="2026-02-26T00:00:00"/>
    <d v="2021-07-16T00:00:00"/>
    <n v="43490000"/>
    <n v="47440000"/>
    <n v="0"/>
    <n v="981426"/>
    <s v="b5c4e6910594107a133dbf0cbaf1206bdb05aab1"/>
    <n v="0.20473672550394839"/>
    <n v="1.573893456836515"/>
    <n v="0.63976065452929154"/>
    <n v="1.165941055820285"/>
    <n v="1.978077977031208"/>
    <x v="0"/>
    <n v="1.0908254771211774"/>
    <x v="0"/>
  </r>
  <r>
    <s v="48309c819ea01d1e88544d7b4df86f3577f595c5"/>
    <s v="ec062a27b9cdb3adc2924c497abab9d2eb10e991"/>
    <s v="PREPAGADO"/>
    <s v="ac4cf0c7abcdae09914607ba0408545023141170"/>
    <n v="61"/>
    <s v="KWID"/>
    <n v="2021"/>
    <s v="KWID"/>
    <s v="2e892f86d188d01ec5691b7918003dc271108083"/>
    <s v="NUEVO"/>
    <n v="84"/>
    <d v="2020-11-25T00:00:00"/>
    <d v="2027-11-25T00:00:00"/>
    <d v="2021-11-22T00:00:00"/>
    <n v="36990000"/>
    <n v="36990000"/>
    <n v="0"/>
    <n v="819458"/>
    <s v="e2a340f71f5c73f21988de2198ca6d26716c2d65"/>
    <n v="-0.36528329545533961"/>
    <n v="1.2009447865714571"/>
    <n v="-0.1067118350424142"/>
    <n v="8.358342467111983E-2"/>
    <n v="-1.5799243831913681"/>
    <x v="0"/>
    <n v="1"/>
    <x v="0"/>
  </r>
  <r>
    <s v="23d4b5f7dc22b9fb6cd3b49102912a191745feb5"/>
    <s v="8d77e863d95a839fd8861a86ff1489498f701363"/>
    <s v="PREPAGADO"/>
    <s v="310df5e0bd0fd175161c986283a4cd456e24fff8"/>
    <n v="59"/>
    <s v="KANGOO"/>
    <n v="2022"/>
    <s v="NUEVA KANGOO"/>
    <s v="aa53c8567ff812605778a953828db0859dac88bf"/>
    <s v="NUEVO"/>
    <n v="24"/>
    <d v="2021-05-03T00:00:00"/>
    <d v="2023-03-05T00:00:00"/>
    <d v="2021-12-29T00:00:00"/>
    <n v="58380000"/>
    <n v="30380000"/>
    <n v="28000000"/>
    <n v="1659604"/>
    <s v="6c55b3ba21e9cb7dc2512cad991949cb9fc0980d"/>
    <n v="-7.420924219953294E-2"/>
    <n v="-0.76846148120347102"/>
    <n v="-3.53192656311706"/>
    <n v="0.92038905449327546"/>
    <n v="4.4381042127634142E-2"/>
    <x v="2"/>
    <n v="0.52038369304556353"/>
    <x v="4"/>
  </r>
  <r>
    <s v="3e3b5c02d9687b21e3212acf32d413bde577ebe3"/>
    <s v="045716d55586b71ec94ba4e697b2e2bfd00d3db5"/>
    <s v="PREPAGADO"/>
    <s v="30c7c4d76d30bc37a7d13b4c95a2ac93f65f85d1"/>
    <n v="59"/>
    <s v="LOGAN"/>
    <n v="2018"/>
    <s v="NUEVO LOGAN"/>
    <m/>
    <s v="NUEVO"/>
    <n v="84"/>
    <d v="2017-07-09T00:00:00"/>
    <d v="2024-09-07T00:00:00"/>
    <d v="2018-10-05T00:00:00"/>
    <n v="38670000"/>
    <n v="24670000"/>
    <n v="14000000"/>
    <n v="561108"/>
    <s v="836e35949d4d7e7bd1fb1201ecaf8e1cf35ef2e0"/>
    <n v="1.2234959118992721"/>
    <n v="-0.28565901369619628"/>
    <n v="0.92086653473246149"/>
    <n v="-0.3113693797275866"/>
    <n v="0.1217289195237771"/>
    <x v="0"/>
    <n v="0.63796224463408324"/>
    <x v="2"/>
  </r>
  <r>
    <s v="22ab8baad024b184573a4e66da9a5591264948c1"/>
    <s v="d8ba9d676734f3f307adc8b1c517730b1c97002b"/>
    <s v="PREPAGADO"/>
    <s v="f0f8b4ff1eaec9f691ff02ac6f300d6bbc82ee34"/>
    <n v="77"/>
    <s v="STEPWAY"/>
    <n v="2018"/>
    <s v="NUEVO STEPWAY"/>
    <m/>
    <s v="NUEVO"/>
    <n v="48"/>
    <d v="2017-02-06T00:00:00"/>
    <d v="2021-06-02T00:00:00"/>
    <d v="2020-03-13T00:00:00"/>
    <n v="45403500"/>
    <n v="20403500"/>
    <n v="25000000"/>
    <n v="674742"/>
    <s v="e749afdb0d86b12b525db3e562c129d1ee93ba33"/>
    <n v="0.87178143088183857"/>
    <n v="-1.060010904240223"/>
    <n v="0.92086653473246149"/>
    <n v="-0.57834379170793671"/>
    <n v="-1.3478807510029389"/>
    <x v="5"/>
    <n v="0.44938165559923793"/>
    <x v="4"/>
  </r>
  <r>
    <s v="848d628fa7debe92befff8c4c3fcf57462732604"/>
    <s v="c64e3607a277f2ab4ebb1c627a4f962d0c34156e"/>
    <s v="PREPAGADO"/>
    <s v="9cd818cbe61cb63e3941d17e43c01281f43d7880"/>
    <n v="60"/>
    <s v="CAPTUR"/>
    <n v="2018"/>
    <s v="CAPTUR"/>
    <m/>
    <s v="NUEVO"/>
    <n v="84"/>
    <d v="2018-02-02T00:00:00"/>
    <d v="2025-02-02T00:00:00"/>
    <d v="2020-01-14T00:00:00"/>
    <n v="74648000"/>
    <n v="67183200"/>
    <n v="7464800"/>
    <n v="1450555"/>
    <s v="002cf26c2c656a51db8195e4bd8bbcee3903d748"/>
    <n v="0.77475674646323633"/>
    <n v="0.79032357974038436"/>
    <n v="0.2457270732674626"/>
    <n v="2.5019926185865029"/>
    <n v="0.66316406129677774"/>
    <x v="0"/>
    <n v="0.9"/>
    <x v="0"/>
  </r>
  <r>
    <s v="4d35533e290d2134feabe9620baf699c12629584"/>
    <s v="b16a3fe72da031d7fbb57e94738a6392103e8edc"/>
    <s v="PREPAGADO"/>
    <s v="436c54f5b94298880918c6dd867e76b0c1e55269"/>
    <n v="87"/>
    <s v="DUSTER"/>
    <n v="2017"/>
    <s v="DUSTER"/>
    <m/>
    <s v="NUEVO"/>
    <n v="72"/>
    <d v="2016-12-29T00:00:00"/>
    <d v="2022-12-29T00:00:00"/>
    <d v="2017-12-16T00:00:00"/>
    <n v="64990000"/>
    <n v="54990000"/>
    <n v="10000000"/>
    <n v="1292458"/>
    <s v="bcea55f18d716a78cffe6d51a537622fc3feb487"/>
    <n v="-0.38953946655999011"/>
    <n v="0.56912264957950054"/>
    <n v="0.29923442273796957"/>
    <n v="-0.22117389511287511"/>
    <n v="0.89520769348520657"/>
    <x v="1"/>
    <n v="0.84613017387290357"/>
    <x v="0"/>
  </r>
  <r>
    <s v="abc5b9cb8ffb7c834f18744da9905a51b43e7f8a"/>
    <s v="5291a3fd652fee3b926b8781eb651e0dd075e1e6"/>
    <s v="PREPAGADO"/>
    <s v="c1e30395230ab6747c4b28fe4256aa099225b503"/>
    <n v="48"/>
    <s v="CAPTUR"/>
    <n v="2019"/>
    <s v="CAPTUR"/>
    <m/>
    <s v="NUEVO"/>
    <n v="72"/>
    <d v="2018-09-07T00:00:00"/>
    <d v="2024-07-09T00:00:00"/>
    <d v="2018-09-21T00:00:00"/>
    <n v="69000000"/>
    <n v="27000000"/>
    <n v="42000000"/>
    <n v="601965"/>
    <s v="cafe2aba4c008cb02fee6101be7ab38b6a34f37b"/>
    <n v="1.1507273985853199"/>
    <n v="-1.2984886463133321"/>
    <n v="0.52564408481904745"/>
    <n v="0.3012731039542535"/>
    <n v="0.81785981608906366"/>
    <x v="1"/>
    <n v="0.39130434782608697"/>
    <x v="1"/>
  </r>
  <r>
    <s v="8b645dec559c0d10ac73249eac934a84c40009a4"/>
    <s v="a7e9afc5a22cddbe4a98e698c4dc0dc21df340dd"/>
    <s v="PREPAGADO"/>
    <s v="89c4df5f56ba8c8fdcc3ee14d7377c2613f6b47b"/>
    <n v="-1"/>
    <s v="SANDERO"/>
    <n v="2018"/>
    <s v="NUEVO SANDERO"/>
    <m/>
    <s v="NUEVO"/>
    <n v="24"/>
    <d v="2017-04-19T00:00:00"/>
    <d v="2019-04-19T00:00:00"/>
    <d v="2017-07-11T00:00:00"/>
    <n v="28982143"/>
    <n v="10000000"/>
    <n v="18982143"/>
    <n v="498419"/>
    <s v="6339488c1c6a5745f3183cb6e36744fecac11d61"/>
    <n v="-0.72912586202509788"/>
    <n v="-1.488459674271895"/>
    <n v="-0.46241203996448682"/>
    <n v="-0.20591860417808699"/>
    <n v="-1.270532873606796"/>
    <x v="2"/>
    <n v="0.34504004759068369"/>
    <x v="1"/>
  </r>
  <r>
    <s v="08b10cc9b3fe18da80ea6a8c1638262c23d9bf06"/>
    <s v="37820c3b668cac4757cdd5e1360ce294a0cf9339"/>
    <s v="PREPAGADO"/>
    <s v="51b223e24d57bc8c01c5001f8833c44559fa1fc7"/>
    <n v="38"/>
    <s v="SANDERO"/>
    <n v="2018"/>
    <s v="NUEVO SANDERO"/>
    <m/>
    <s v="NUEVO"/>
    <n v="60"/>
    <d v="2017-03-08T00:00:00"/>
    <d v="2022-08-03T00:00:00"/>
    <d v="2019-02-12T00:00:00"/>
    <n v="32330000"/>
    <n v="29097000"/>
    <n v="3233000"/>
    <n v="738573"/>
    <s v="b8301acfe4fdafeee70d932d10ac6a382433932b"/>
    <n v="0.66560397649230885"/>
    <n v="0.79032357974038436"/>
    <n v="0.80229979975843724"/>
    <n v="0.69718379909991601"/>
    <n v="0.97255557088134947"/>
    <x v="3"/>
    <n v="0.9"/>
    <x v="0"/>
  </r>
  <r>
    <s v="47117d98c2a1df05349d99d7b3e0e802f7d25a6a"/>
    <s v="d5ef2d82fe406799635d3c81e78b2a0db38a397d"/>
    <s v="PREPAGADO"/>
    <s v="4c74029efcf4d73d41f6a5bca4d959553956304c"/>
    <n v="220"/>
    <s v="USADOS"/>
    <n v="2014"/>
    <s v="USADOS MM"/>
    <m/>
    <s v="USADO"/>
    <n v="60"/>
    <d v="2020-10-01T00:00:00"/>
    <d v="2025-01-10T00:00:00"/>
    <d v="2020-12-29T00:00:00"/>
    <n v="20000000"/>
    <n v="18000000"/>
    <n v="2000000"/>
    <n v="612658"/>
    <s v="e35cd06998e5b136c3a45ddcc0e768cf0a893437"/>
    <n v="-0.55933266429254402"/>
    <n v="0.79032357974038436"/>
    <n v="1.434655719619899"/>
    <n v="-0.46497709571026707"/>
    <n v="-0.96114136402222416"/>
    <x v="3"/>
    <n v="0.9"/>
    <x v="0"/>
  </r>
  <r>
    <s v="0d6b6a38cb5b4003745ecc75254cfde4129c10ff"/>
    <s v="a026314c6aee8ab51c97822987761aefc286d750"/>
    <s v="PREPAGADO"/>
    <s v="1a40330e0c1910a089543270536f2ed114a0c345"/>
    <n v="62"/>
    <s v="STEPWAY"/>
    <n v="2021"/>
    <s v="NUEVO STEPWAY PH2"/>
    <s v="2e892f86d188d01ec5691b7918003dc271108083"/>
    <s v="NUEVO"/>
    <n v="72"/>
    <d v="2021-04-01T00:00:00"/>
    <d v="2027-01-04T00:00:00"/>
    <d v="2021-12-13T00:00:00"/>
    <n v="64110000"/>
    <n v="32055000"/>
    <n v="32055000"/>
    <n v="748525"/>
    <s v="1a54234f7c81795f4271e355943d9c170a12a279"/>
    <n v="0.1198401266376715"/>
    <n v="-0.85216124758390532"/>
    <n v="0.24898836987965761"/>
    <n v="0.36610983292166172"/>
    <n v="1.668686467446636"/>
    <x v="1"/>
    <n v="0.5"/>
    <x v="4"/>
  </r>
  <r>
    <s v="661d221ee0e53fd8657daac039d127acf7e16347"/>
    <s v="418c82c1d46c36df0f6ed70b0c4c529f828b2f1b"/>
    <s v="PREPAGADO"/>
    <s v="5cec3603c7a14573a0da94232ef8fee94127cb96"/>
    <n v="49"/>
    <s v="LOGAN"/>
    <n v="2019"/>
    <s v="NUEVO LOGAN"/>
    <m/>
    <s v="NUEVO"/>
    <n v="84"/>
    <d v="2018-12-26T00:00:00"/>
    <d v="2025-12-26T00:00:00"/>
    <d v="2020-03-03T00:00:00"/>
    <n v="37470000"/>
    <n v="18735000"/>
    <n v="18735000"/>
    <n v="415089"/>
    <s v="7b4b50deac96cf6fae5ed6534c753371dda3e07d"/>
    <n v="1.0415746286143921"/>
    <n v="-0.85216124758390532"/>
    <n v="0.32803285986234038"/>
    <n v="1.7490278612459751"/>
    <n v="4.4381042127634142E-2"/>
    <x v="0"/>
    <n v="0.5"/>
    <x v="4"/>
  </r>
  <r>
    <s v="bda971512cc2c98d2e77bb5064305ec7a3424a3d"/>
    <s v="dd22edacd59831c9adbfa6216ef81ae16c6295a9"/>
    <s v="PREPAGADO"/>
    <s v="ac3e16fe7cfe84595a9046cff9baf8b8884e6c47"/>
    <n v="59"/>
    <s v="SANDERO"/>
    <n v="2019"/>
    <s v="NUEVO SANDERO"/>
    <m/>
    <s v="NUEVO"/>
    <n v="84"/>
    <d v="2018-01-06T00:00:00"/>
    <d v="2025-06-01T00:00:00"/>
    <d v="2019-10-02T00:00:00"/>
    <n v="35250000"/>
    <n v="35250000"/>
    <n v="0"/>
    <n v="708015"/>
    <s v="db655f8e1559060a272843c09fa8b5e63f6f3304"/>
    <n v="0.68986014759695946"/>
    <n v="1.2009447865714571"/>
    <n v="0.31253563428980602"/>
    <n v="2.354311724025119"/>
    <n v="0.66316406129677774"/>
    <x v="0"/>
    <n v="1"/>
    <x v="0"/>
  </r>
  <r>
    <s v="70b9a16c3bfc408dbb6b731917116553ab3814d4"/>
    <s v="94416abb7dbe755c74fcc2bea3f6c3279ec8990e"/>
    <s v="PREPAGADO"/>
    <s v="f1660bce152bd13abf027b14ac8a826e5004e35a"/>
    <n v="60"/>
    <s v="LOGAN"/>
    <n v="2017"/>
    <s v="NUEVO LOGAN"/>
    <m/>
    <s v="NUEVO"/>
    <n v="48"/>
    <d v="2016-06-10T00:00:00"/>
    <d v="2020-10-06T00:00:00"/>
    <d v="2020-07-06T00:00:00"/>
    <n v="45050000"/>
    <n v="33561300"/>
    <n v="11488700"/>
    <n v="914397"/>
    <s v="d087e61ba1153cd65cef59d4319bb1223fff39d1"/>
    <n v="1.599466564021355"/>
    <n v="0.1537741186646551"/>
    <n v="-0.62266517902108831"/>
    <n v="-6.090654747338415E-2"/>
    <n v="0.66316406129677774"/>
    <x v="5"/>
    <n v="0.74497891231964486"/>
    <x v="2"/>
  </r>
  <r>
    <s v="9c4832a863a0a09c267c42c001fd5d2c8aa2ebcc"/>
    <s v="0b9204672b831217b3237b5c6a74beed9dfc697c"/>
    <s v="PREPAGADO"/>
    <s v="a7867200474c1bcd31ba833782f73235bff8f95c"/>
    <n v="220"/>
    <s v="LOGAN"/>
    <n v="2019"/>
    <s v="NUEVO LOGAN"/>
    <s v="2e892f86d188d01ec5691b7918003dc271108083"/>
    <s v="NUEVO"/>
    <n v="84"/>
    <d v="2019-01-21T00:00:00"/>
    <d v="2026-01-21T00:00:00"/>
    <d v="2021-08-20T00:00:00"/>
    <n v="38490000"/>
    <n v="38490000"/>
    <n v="0"/>
    <n v="762630"/>
    <s v="28b0c6e43cc5ec67e977aa1c0cce8b1a5eb36ce2"/>
    <n v="0.53219503541673086"/>
    <n v="1.2009447865714571"/>
    <n v="0.15075543473122899"/>
    <n v="-0.30894251628197539"/>
    <n v="-1.425228628399082"/>
    <x v="0"/>
    <n v="1"/>
    <x v="0"/>
  </r>
  <r>
    <s v="456970c270ee699adddaa51c4148bd178129fcd2"/>
    <s v="68644fe0b19fdecb3fc5223a2d3b0f195987af41"/>
    <s v="PREPAGADO"/>
    <s v="93758adf11c46efe844e91612cf2940e4197d07c"/>
    <n v="38"/>
    <s v="DUSTER"/>
    <n v="2020"/>
    <s v="DUSTER"/>
    <s v="2e892f86d188d01ec5691b7918003dc271108083"/>
    <s v="NUEVO"/>
    <n v="84"/>
    <d v="2019-09-27T00:00:00"/>
    <d v="2026-09-27T00:00:00"/>
    <d v="2021-04-07T00:00:00"/>
    <n v="53990000"/>
    <n v="43990000"/>
    <n v="10000000"/>
    <n v="947416"/>
    <s v="18e224569796e42fffce1d686835b9656bf0b87b"/>
    <n v="-0.48656415097859229"/>
    <n v="0.4403943016092926"/>
    <n v="0.21360335301625499"/>
    <n v="7.6538093903185797E-3"/>
    <n v="-0.72909773183379534"/>
    <x v="0"/>
    <n v="0.81478051491016856"/>
    <x v="0"/>
  </r>
  <r>
    <s v="a2964e68e8a3c4b5b37ea17046e40a206a8d2370"/>
    <s v="cf1c56f81dbd7e311da679e73e29f0933572d3b7"/>
    <s v="PREPAGADO"/>
    <s v="e6fe628ed1ecb4f422ee6848d702f45410650137"/>
    <n v="61"/>
    <s v="STEPWAY"/>
    <n v="2018"/>
    <s v="NUEVO STEPWAY"/>
    <m/>
    <s v="NUEVO"/>
    <n v="84"/>
    <d v="2017-05-17T00:00:00"/>
    <d v="2024-05-17T00:00:00"/>
    <d v="2019-02-13T00:00:00"/>
    <n v="45983000"/>
    <n v="21983000"/>
    <n v="24000000"/>
    <n v="466908"/>
    <s v="cbe6088db0dee01c759b9198d1e92b40df3e032c"/>
    <n v="1.2720082541085731"/>
    <n v="-0.94221876603401455"/>
    <n v="3.5551647583518461E-2"/>
    <n v="-0.64735852477183797"/>
    <n v="1.0499034482774929"/>
    <x v="0"/>
    <n v="0.47806798164539066"/>
    <x v="4"/>
  </r>
  <r>
    <s v="dc81b28b9ab56129f3b9e591cc1e4f66ce3ea2ca"/>
    <s v="d63b441288f573dfb5c9ebf8d13aff0df12eda2a"/>
    <s v="PREPAGADO"/>
    <s v="a375b5eac113847c38d3cb785c3aaad6fe7a6159"/>
    <n v="83"/>
    <s v="DUSTER"/>
    <n v="2019"/>
    <s v="DUSTER"/>
    <m/>
    <s v="NUEVO"/>
    <n v="84"/>
    <d v="2019-01-14T00:00:00"/>
    <d v="2026-01-14T00:00:00"/>
    <d v="2020-11-17T00:00:00"/>
    <n v="57840000"/>
    <n v="28920000"/>
    <n v="28920000"/>
    <n v="639132"/>
    <s v="5185dcdfabf57d813021b1fe6cfd3f2a575d7367"/>
    <n v="0.55645120652138136"/>
    <n v="-0.85216124758390532"/>
    <n v="0.4070773498450232"/>
    <n v="-0.1021664953004692"/>
    <n v="-0.18766259006079469"/>
    <x v="0"/>
    <n v="0.5"/>
    <x v="4"/>
  </r>
  <r>
    <s v="227dccc8a4d68da4fe9dea0baff4282f7c56918a"/>
    <s v="4b4662ba9fc6c3f453ef7a7f452334e5256cfe1c"/>
    <s v="PREPAGADO"/>
    <s v="c4f571c84dfd1be0360bdeed5c89373e15ac07b0"/>
    <n v="27"/>
    <s v="SANDERO"/>
    <n v="2017"/>
    <s v="NUEVO SANDERO"/>
    <m/>
    <s v="NUEVO"/>
    <n v="84"/>
    <d v="2016-04-11T00:00:00"/>
    <d v="2023-11-04T00:00:00"/>
    <d v="2018-04-05T00:00:00"/>
    <n v="33990000"/>
    <n v="28990000"/>
    <n v="5000000"/>
    <n v="541819"/>
    <s v="7924337d88e47fbd8bbc9b5a39ff61f133863b20"/>
    <n v="-1.0201999152809049"/>
    <n v="0.59691241406325946"/>
    <n v="-0.53206070903415292"/>
    <n v="-0.58409548412847745"/>
    <n v="-1.270532873606796"/>
    <x v="0"/>
    <n v="0.85289791115033831"/>
    <x v="0"/>
  </r>
  <r>
    <s v="5642e9eeae53b154f3cf5b3cf3f1098239e08244"/>
    <s v="fed27b6f0131686b1dea2c803a1b45ad9a871830"/>
    <s v="PREPAGADO"/>
    <s v="1a40330e0c1910a089543270536f2ed114a0c345"/>
    <n v="236"/>
    <s v="STEPWAY"/>
    <n v="2021"/>
    <s v="NUEVO STEPWAY PH2"/>
    <s v="2e892f86d188d01ec5691b7918003dc271108083"/>
    <s v="NUEVO"/>
    <n v="72"/>
    <d v="2020-03-12T00:00:00"/>
    <d v="2026-12-03T00:00:00"/>
    <d v="2021-09-22T00:00:00"/>
    <n v="54640000"/>
    <n v="24640000"/>
    <n v="30000000"/>
    <n v="653776"/>
    <s v="e05a7593bcbc82d3470e473adb88137dfd0ae415"/>
    <n v="-1.3568814437906571E-2"/>
    <n v="-1.0535640357074909"/>
    <n v="0.80229979975843724"/>
    <n v="1.0033649858662721"/>
    <n v="0.43112042910834891"/>
    <x v="1"/>
    <n v="0.45095168374816985"/>
    <x v="4"/>
  </r>
  <r>
    <s v="be55831b0fd1fecde92b3d49f1ecf20ca2f36505"/>
    <s v="c6655364a53f564d8dbdb427ae12e8ef9b99a78a"/>
    <s v="PREPAGADO"/>
    <s v="4a7b7e367ecae1d6fda7f0a3e66e76e4b3471929"/>
    <n v="38"/>
    <s v="CLIO"/>
    <n v="2017"/>
    <s v="CLIO STYLE"/>
    <m/>
    <s v="NUEVO"/>
    <n v="84"/>
    <d v="2017-01-30T00:00:00"/>
    <d v="2024-01-30T00:00:00"/>
    <d v="2021-08-19T00:00:00"/>
    <n v="27990000"/>
    <n v="26590500"/>
    <n v="1399500"/>
    <n v="529202"/>
    <s v="afef47cbdd72b753a5414bbb0d395f4e14f48c9f"/>
    <n v="1.138599313032995"/>
    <n v="0.99563418315592023"/>
    <n v="0.2033970889474459"/>
    <n v="-0.2992575655721193"/>
    <n v="-0.65174985443765243"/>
    <x v="0"/>
    <n v="0.95"/>
    <x v="0"/>
  </r>
  <r>
    <s v="8c226fb6f139440f959a4a94c9c2d54caf57a421"/>
    <s v="c30d722adc4f99387d8bdb15f2a7b73b83c3c09d"/>
    <s v="PREPAGADO"/>
    <s v="60cde7742ca4ced44924a1e39059e9d4941f3d10"/>
    <n v="38"/>
    <s v="DUSTER"/>
    <n v="2018"/>
    <s v="DUSTER"/>
    <m/>
    <s v="NUEVO"/>
    <n v="72"/>
    <d v="2018-02-16T00:00:00"/>
    <d v="2024-02-16T00:00:00"/>
    <d v="2020-07-23T00:00:00"/>
    <n v="50950200"/>
    <n v="47142432"/>
    <n v="3807768"/>
    <n v="1010250"/>
    <s v="21e56b31f691885fdd4e2c38d5fd98f8f5589c64"/>
    <n v="0.88390951643416382"/>
    <n v="0.89406664055971619"/>
    <n v="-1.41208584554792E-2"/>
    <n v="-0.43564364359352092"/>
    <n v="-0.72909773183379534"/>
    <x v="1"/>
    <n v="0.92526490573147901"/>
    <x v="0"/>
  </r>
  <r>
    <s v="45df60ba3d96590dbb26f6ae292914db103be5b4"/>
    <s v="9f478eec70b64f3a9f24503d8c763ac5a9cf8b88"/>
    <s v="PREPAGADO"/>
    <s v="199c6dec4e012c479e3865ff88b5346ccb60b104"/>
    <n v="27"/>
    <s v="STEPWAY"/>
    <n v="2022"/>
    <s v="NUEVO STEPWAY PH2"/>
    <s v="2e892f86d188d01ec5691b7918003dc271108083"/>
    <s v="NUEVO"/>
    <n v="84"/>
    <d v="2021-04-03T00:00:00"/>
    <d v="2028-03-04T00:00:00"/>
    <d v="2021-09-07T00:00:00"/>
    <n v="64730000"/>
    <n v="42730000"/>
    <n v="22000000"/>
    <n v="860831"/>
    <s v="f0ee9810f7b40f5a341dcdc7f440d9aa604e2e89"/>
    <n v="-0.51082032208324291"/>
    <n v="-0.19464714148100651"/>
    <n v="-0.34384530499046262"/>
    <n v="-0.25267222246951537"/>
    <n v="1.3592949578620639"/>
    <x v="0"/>
    <n v="0.66012668005561559"/>
    <x v="2"/>
  </r>
  <r>
    <s v="3d9e98e45d6d0c2406bbe0bf6bbc8b967a6ac528"/>
    <s v="a078a0d040b848440b0d917d5c4c24406d230500"/>
    <s v="PREPAGADO"/>
    <s v="5cec3603c7a14573a0da94232ef8fee94127cb96"/>
    <n v="48"/>
    <s v="DUSTER"/>
    <n v="2019"/>
    <s v="DUSTER"/>
    <m/>
    <s v="NUEVO"/>
    <n v="84"/>
    <d v="2018-11-26T00:00:00"/>
    <d v="2025-11-26T00:00:00"/>
    <d v="2019-11-13T00:00:00"/>
    <n v="64540000"/>
    <n v="32270000"/>
    <n v="32270000"/>
    <n v="714969"/>
    <s v="cafe2aba4c008cb02fee6101be7ab38b6a34f37b"/>
    <n v="0.85965334532951332"/>
    <n v="-0.85216124758390532"/>
    <n v="0.32803285986234038"/>
    <n v="-0.2326444878658781"/>
    <n v="-0.18766259006079469"/>
    <x v="0"/>
    <n v="0.5"/>
    <x v="4"/>
  </r>
  <r>
    <s v="101f3e4b0b8f8d2a508f09d18eef19a5b0f5c688"/>
    <s v="9f54d1a221705259ef7d1cc903ee88a0cb289190"/>
    <s v="PREPAGADO"/>
    <s v="8e5a6ec8ecf5a2a4f1b2a3647d59bf4bceeae6a9"/>
    <n v="77"/>
    <s v="STEPWAY"/>
    <n v="2019"/>
    <s v="NUEVO STEPWAY"/>
    <m/>
    <s v="NUEVO"/>
    <n v="72"/>
    <d v="2018-06-18T00:00:00"/>
    <d v="2024-06-18T00:00:00"/>
    <d v="2019-12-27T00:00:00"/>
    <n v="47400000"/>
    <n v="36000000"/>
    <n v="11400000"/>
    <n v="824380"/>
    <s v="e749afdb0d86b12b525db3e562c129d1ee93ba33"/>
    <n v="-0.8018943753390495"/>
    <n v="0.2133747954587511"/>
    <n v="-9.7568245096932807E-2"/>
    <n v="-0.23373844254509971"/>
    <n v="-0.88379348662608126"/>
    <x v="1"/>
    <n v="0.759493670886076"/>
    <x v="2"/>
  </r>
  <r>
    <s v="9c66c4974c98a3832be4e9d2dedeb132ed5138e6"/>
    <s v="3b67c8e826d2805c42e7049bddf8e1980d0db3d1"/>
    <s v="PREPAGADO"/>
    <s v="2f1f55f7d5e4638dee5a1a64ea8954c3ffe4902c"/>
    <n v="61"/>
    <s v="CAPTUR"/>
    <n v="2018"/>
    <s v="CAPTUR"/>
    <m/>
    <s v="NUEVO"/>
    <n v="12"/>
    <d v="2017-10-30T00:00:00"/>
    <d v="2018-10-30T00:00:00"/>
    <d v="2018-07-04T00:00:00"/>
    <n v="75060000"/>
    <n v="29500000"/>
    <n v="45560000"/>
    <n v="2678205"/>
    <s v="f1cfc4e2d3f8e9e071d8ddbdb5aab1b3ceeb1ef1"/>
    <n v="-3.7824985542557123E-2"/>
    <n v="-1.2914482567570349"/>
    <n v="9.0899389914291959E-2"/>
    <n v="3.0199838101389012"/>
    <n v="-0.96114136402222416"/>
    <x v="2"/>
    <n v="0.39301891819877433"/>
    <x v="1"/>
  </r>
  <r>
    <s v="d78184b944feb75f1b2bbc23d0715f57b9a2e96b"/>
    <s v="7e19bffa843235d3b5f648427979bc676f2c45f6"/>
    <s v="PREPAGADO"/>
    <s v="22e7ddcba3dd6655539862208ca15c8c7477ea7d"/>
    <n v="38"/>
    <s v="USADOS"/>
    <n v="2014"/>
    <s v="USADOS MM"/>
    <m/>
    <s v="USADO"/>
    <n v="60"/>
    <d v="2020-02-27T00:00:00"/>
    <d v="2025-02-27T00:00:00"/>
    <d v="2021-12-09T00:00:00"/>
    <n v="20900000"/>
    <n v="15900000"/>
    <n v="5000000"/>
    <n v="431602"/>
    <s v="4945c5884e21e46d99e0d56ad1a4fbcffe8da479"/>
    <n v="-0.207618183275111"/>
    <n v="0.2185974018081254"/>
    <n v="0.16994387989697479"/>
    <n v="-0.76422149461384015"/>
    <n v="-1.11583711881451"/>
    <x v="3"/>
    <n v="0.76076555023923442"/>
    <x v="2"/>
  </r>
  <r>
    <s v="b8a08876dac76fb283de270d1fbc97cb352f5d45"/>
    <s v="c6eb1d27ecaabf640ddc4b003d01bb60ae19efcb"/>
    <s v="PREPAGADO"/>
    <s v="a375b5eac113847c38d3cb785c3aaad6fe7a6159"/>
    <n v="252"/>
    <s v="LOGAN"/>
    <n v="2019"/>
    <s v="NUEVO LOGAN"/>
    <m/>
    <s v="NUEVO"/>
    <n v="84"/>
    <d v="2018-12-13T00:00:00"/>
    <d v="2025-12-13T00:00:00"/>
    <d v="2019-10-16T00:00:00"/>
    <n v="39240000"/>
    <n v="19620000"/>
    <n v="19620000"/>
    <n v="433602"/>
    <s v="ba69bef1627113b1efd89b0a85bd7dcd597d357c"/>
    <n v="0.90816568753881444"/>
    <n v="-0.85216124758390532"/>
    <n v="0.4070773498450232"/>
    <n v="0.41481770034878679"/>
    <n v="-3.2966835268508812E-2"/>
    <x v="0"/>
    <n v="0.5"/>
    <x v="4"/>
  </r>
  <r>
    <s v="9359c8493b8ca8bc610256e00486bc1cc6086652"/>
    <s v="a78257d196be8e175652e9718e68b3e4a9312141"/>
    <s v="PREPAGADO"/>
    <s v="199c6dec4e012c479e3865ff88b5346ccb60b104"/>
    <n v="236"/>
    <s v="STEPWAY"/>
    <n v="2021"/>
    <s v="NUEVO STEPWAY PH2"/>
    <s v="2e892f86d188d01ec5691b7918003dc271108083"/>
    <s v="NUEVO"/>
    <n v="84"/>
    <d v="2021-02-19T00:00:00"/>
    <d v="2028-02-19T00:00:00"/>
    <d v="2021-11-03T00:00:00"/>
    <n v="61788950"/>
    <n v="41788950"/>
    <n v="20000000"/>
    <n v="841874"/>
    <s v="e05a7593bcbc82d3470e473adb88137dfd0ae415"/>
    <n v="0.22899289660859901"/>
    <n v="-0.12816408105316679"/>
    <n v="-0.34384530499046262"/>
    <n v="-0.29240308983325891"/>
    <n v="1.9007300996350649"/>
    <x v="0"/>
    <n v="0.67631752926696442"/>
    <x v="2"/>
  </r>
  <r>
    <s v="b1ccc9f8f96625d91f01c622e8c3bfa39e3f319b"/>
    <s v="e88b79a094d197d10f61debe86259c0118e6dfa9"/>
    <s v="PREPAGADO"/>
    <s v="8e5a6ec8ecf5a2a4f1b2a3647d59bf4bceeae6a9"/>
    <n v="87"/>
    <s v="SANDERO"/>
    <n v="2019"/>
    <s v="NUEVO SANDERO"/>
    <m/>
    <s v="NUEVO"/>
    <n v="72"/>
    <d v="2018-04-30T00:00:00"/>
    <d v="2024-04-30T00:00:00"/>
    <d v="2021-03-11T00:00:00"/>
    <n v="33780000"/>
    <n v="12780000"/>
    <n v="21000000"/>
    <n v="282174"/>
    <s v="bb6b417dfe841dd3bd485a4cfbaf44b16a742455"/>
    <n v="1.3811610240795"/>
    <n v="-1.351762538310876"/>
    <n v="-0.61418892218228527"/>
    <n v="-0.65810523549954292"/>
    <n v="-0.72909773183379534"/>
    <x v="1"/>
    <n v="0.37833037300177619"/>
    <x v="1"/>
  </r>
  <r>
    <s v="c8e2cc8fc02efadefb56ca3034de95797a49ddad"/>
    <s v="e878d8a0b1286b23b2efd1899cf19a606d16e69b"/>
    <s v="PREPAGADO"/>
    <s v="45d39635e54aa144f5d9a478fbeaa79690616197"/>
    <n v="220"/>
    <s v="LOGAN"/>
    <n v="2018"/>
    <s v="NUEVO LOGAN"/>
    <m/>
    <s v="NUEVO"/>
    <n v="72"/>
    <d v="2017-08-05T00:00:00"/>
    <d v="2023-05-08T00:00:00"/>
    <d v="2018-03-23T00:00:00"/>
    <n v="37550000"/>
    <n v="18775000"/>
    <n v="18775000"/>
    <n v="461566"/>
    <s v="a97deec8944cfd22a65b5543b5e7b1fab8e8247a"/>
    <n v="1.1628554841376451"/>
    <n v="-0.85216124758390532"/>
    <n v="0.92086653473246149"/>
    <n v="2.99006999116776"/>
    <n v="0.74051193869292065"/>
    <x v="1"/>
    <n v="0.5"/>
    <x v="4"/>
  </r>
  <r>
    <s v="4aa1796ecb47035560be1f8a0a99c5346f8f231b"/>
    <s v="b75c8f69af54df07f1f91ed4086e1f6606e7fe30"/>
    <s v="PREPAGADO"/>
    <s v="3a9c85964211c4ff203388bf5d92c22cf10e64ca"/>
    <n v="61"/>
    <s v="STEPWAY"/>
    <n v="2018"/>
    <s v="NUEVO STEPWAY"/>
    <m/>
    <s v="NUEVO"/>
    <n v="84"/>
    <d v="2017-06-22T00:00:00"/>
    <d v="2024-06-22T00:00:00"/>
    <d v="2017-07-06T00:00:00"/>
    <n v="42063000"/>
    <n v="39959850"/>
    <n v="2103150"/>
    <n v="820622"/>
    <s v="2950d902c8b30585038c8f445df8ff3e2d2365ee"/>
    <n v="0.89603760198648907"/>
    <n v="0.99563418315592023"/>
    <n v="0.57805809090411464"/>
    <n v="-0.12367286100117331"/>
    <n v="-0.65174985443765243"/>
    <x v="0"/>
    <n v="0.95"/>
    <x v="0"/>
  </r>
  <r>
    <s v="5bcebebeaf6397627eded6f873b8286750ec8450"/>
    <s v="f11500e9f3b255776164beeb3eb6dd1c626eaed1"/>
    <s v="PREPAGADO"/>
    <s v="a1568956b7a009c0968355838744514999f72b98"/>
    <n v="291"/>
    <s v="LOGAN"/>
    <n v="2020"/>
    <s v="NUEVO LOGAN PH2"/>
    <s v="2e892f86d188d01ec5691b7918003dc271108083"/>
    <s v="NUEVO"/>
    <n v="84"/>
    <d v="2019-05-12T00:00:00"/>
    <d v="2026-12-05T00:00:00"/>
    <d v="2020-02-27T00:00:00"/>
    <n v="42890000"/>
    <n v="25953000"/>
    <n v="16937000"/>
    <n v="530655"/>
    <s v="c4635272f238ecd586953b535745e7ed186b29b1"/>
    <n v="0.1198401266376715"/>
    <n v="-0.42057337153016938"/>
    <n v="0.52564408481904745"/>
    <n v="-0.87220703551010825"/>
    <n v="0.19907679691992"/>
    <x v="0"/>
    <n v="0.60510608533457677"/>
    <x v="2"/>
  </r>
  <r>
    <s v="6c547000a0372ab608f5886a69e405fa7891b047"/>
    <s v="56068f34f3e12e62a82ca5e8c5f540242eeb596b"/>
    <s v="PREPAGADO"/>
    <s v="ac3e16fe7cfe84595a9046cff9baf8b8884e6c47"/>
    <n v="38"/>
    <s v="STEPWAY"/>
    <n v="2019"/>
    <s v="NUEVO STEPWAY"/>
    <m/>
    <s v="NUEVO"/>
    <n v="84"/>
    <d v="2018-04-05T00:00:00"/>
    <d v="2025-05-04T00:00:00"/>
    <d v="2021-10-01T00:00:00"/>
    <n v="47650000"/>
    <n v="47650000"/>
    <n v="0"/>
    <n v="951502"/>
    <s v="21e56b31f691885fdd4e2c38d5fd98f8f5589c64"/>
    <n v="0.47155460765510449"/>
    <n v="1.2009447865714571"/>
    <n v="0.24306485484484561"/>
    <n v="0.149828089242065"/>
    <n v="-0.80644560922993824"/>
    <x v="0"/>
    <n v="1"/>
    <x v="0"/>
  </r>
  <r>
    <s v="f5f84f34cb46dd15daf6ede90dfc58e238b4e76d"/>
    <s v="dbe29fa4065434a24529d0e3cc12eba449c85d7f"/>
    <s v="PREPAGADO"/>
    <s v="a65c60e59165d9af643419b26154ffd93f642835"/>
    <n v="83"/>
    <s v="LOGAN"/>
    <n v="2018"/>
    <s v="NUEVO LOGAN"/>
    <m/>
    <s v="NUEVO"/>
    <n v="48"/>
    <d v="2018-05-31T00:00:00"/>
    <d v="2022-05-31T00:00:00"/>
    <d v="2020-01-30T00:00:00"/>
    <n v="43980000"/>
    <n v="23980000"/>
    <n v="20000000"/>
    <n v="675540"/>
    <s v="5185dcdfabf57d813021b1fe6cfd3f2a575d7367"/>
    <n v="1.017318457509742"/>
    <n v="-0.66636402120968197"/>
    <n v="-4.9266405141635576E-3"/>
    <n v="-0.40180353631129928"/>
    <n v="1.127251325673635"/>
    <x v="5"/>
    <n v="0.54524783992723969"/>
    <x v="4"/>
  </r>
  <r>
    <s v="4cbac2c9e440edb4d4f2330184784c3cc6c3fc35"/>
    <s v="f176a4a5b27773bb48112583f956dcda66eb2c37"/>
    <s v="PREPAGADO"/>
    <s v="6bf12817a6164c0e4ceb7a01868ef46da7884be8"/>
    <n v="27"/>
    <s v="SANDERO"/>
    <n v="2018"/>
    <s v="NUEVO SANDERO"/>
    <m/>
    <s v="NUEVO"/>
    <n v="48"/>
    <d v="2018-02-27T00:00:00"/>
    <d v="2022-02-27T00:00:00"/>
    <d v="2020-07-21T00:00:00"/>
    <n v="35990000"/>
    <n v="25458989"/>
    <n v="10531011"/>
    <n v="850682"/>
    <s v="3b4f5e1c3af76293fd1839abaa76e15b66b25b5a"/>
    <n v="1.393289109631825"/>
    <n v="-5.7131400406410448E-4"/>
    <n v="-1.562557994212864"/>
    <n v="-0.90176239845771844"/>
    <n v="1.436642835258207"/>
    <x v="5"/>
    <n v="0.7073906362878577"/>
    <x v="2"/>
  </r>
  <r>
    <s v="0c7458f42c4aed22aeb6cd35f0ebdc3452269698"/>
    <s v="fc3a99b3e129c1465d57bdc3d045663f57f34bed"/>
    <s v="PREPAGADO"/>
    <s v="a8589e7347004a92aacdd0b4349a17c465529c37"/>
    <n v="84"/>
    <s v="STEPWAY"/>
    <n v="2018"/>
    <s v="NUEVO STEPWAY"/>
    <m/>
    <s v="NUEVO"/>
    <n v="36"/>
    <d v="2017-10-19T00:00:00"/>
    <d v="2020-10-19T00:00:00"/>
    <d v="2018-10-18T00:00:00"/>
    <n v="44050000"/>
    <n v="18050000"/>
    <n v="26000000"/>
    <n v="646467"/>
    <s v="0b9e5ef7ecdb21c3df2e91f8c180559e4790ebd3"/>
    <n v="1.065830799719043"/>
    <n v="-1.222699112999005"/>
    <n v="0.52564408481904745"/>
    <n v="-0.52279273326861786"/>
    <n v="0.19907679691992"/>
    <x v="4"/>
    <n v="0.40976163450624292"/>
    <x v="4"/>
  </r>
  <r>
    <s v="5f94ff14242826eac6a97c93d8ae39cbcdf0a99f"/>
    <s v="33a03a408c4a0a1e5c842cc92d2ef694c46b9754"/>
    <s v="PREPAGADO"/>
    <s v="436c54f5b94298880918c6dd867e76b0c1e55269"/>
    <n v="52"/>
    <s v="DUSTER"/>
    <n v="2017"/>
    <s v="DUSTER"/>
    <m/>
    <s v="NUEVO"/>
    <n v="84"/>
    <d v="2017-01-13T00:00:00"/>
    <d v="2024-01-13T00:00:00"/>
    <d v="2018-12-06T00:00:00"/>
    <n v="63590000"/>
    <n v="57231000"/>
    <n v="6359000"/>
    <n v="1158371"/>
    <s v="a1a8973e91fb3dd53c50b0f77fca45b4a317437d"/>
    <n v="0.47155460765510449"/>
    <n v="0.79032357974038436"/>
    <n v="0.40408934955694281"/>
    <n v="-0.48482759372449169"/>
    <n v="1.2045992030697781"/>
    <x v="0"/>
    <n v="0.9"/>
    <x v="0"/>
  </r>
  <r>
    <s v="7e60b6b8c3344c80f05efa8e36b24fd97ea7e497"/>
    <s v="81360e456eea5b865b462632b328eae5f417a6cf"/>
    <s v="PREPAGADO"/>
    <s v="4dd6263644da53b568359f021ffc3c188774a476"/>
    <n v="38"/>
    <s v="USADOS"/>
    <n v="2015"/>
    <s v="USADOS MM"/>
    <m/>
    <s v="USADO"/>
    <n v="36"/>
    <d v="2019-12-30T00:00:00"/>
    <d v="2022-12-30T00:00:00"/>
    <d v="2020-12-22T00:00:00"/>
    <n v="30000000"/>
    <n v="15000000"/>
    <n v="15000000"/>
    <n v="535447"/>
    <s v="ec5f24e132da7b07ae31c96208e5c5ee98fc8ca1"/>
    <n v="-1.0565841719378799"/>
    <n v="-0.85216124758390532"/>
    <n v="-0.6600232649211939"/>
    <n v="-0.73912957296664616"/>
    <n v="0.19907679691992"/>
    <x v="4"/>
    <n v="0.5"/>
    <x v="4"/>
  </r>
  <r>
    <s v="647279d184a4488dad3fd32c0b780f803b652fe8"/>
    <s v="a41c506eb8baed20e1eb218a521b3d87fed09d09"/>
    <s v="PREPAGADO"/>
    <s v="93758adf11c46efe844e91612cf2940e4197d07c"/>
    <n v="15"/>
    <s v="STEPWAY"/>
    <n v="2020"/>
    <s v="NUEVO STEPWAY"/>
    <s v="2e892f86d188d01ec5691b7918003dc271108083"/>
    <s v="NUEVO"/>
    <n v="84"/>
    <d v="2019-08-28T00:00:00"/>
    <d v="2026-08-28T00:00:00"/>
    <d v="2019-10-23T00:00:00"/>
    <n v="51343000"/>
    <n v="47343000"/>
    <n v="4000000"/>
    <n v="960459"/>
    <s v="49e3e3431e014d9c5502f38bae86dc4337782419"/>
    <n v="1.0051903719574169"/>
    <n v="0.88104045154539878"/>
    <n v="0.431797209853023"/>
    <n v="-0.91345370718817365"/>
    <n v="-1.11583711881451"/>
    <x v="0"/>
    <n v="0.92209259295327506"/>
    <x v="0"/>
  </r>
  <r>
    <s v="b9a798b128bdc4234f3927e368d7e63d82505ae9"/>
    <s v="997a417cf51da4ef0a1c16d1d067da0337a8b7f9"/>
    <s v="PREPAGADO"/>
    <s v="c4f571c84dfd1be0360bdeed5c89373e15ac07b0"/>
    <n v="60"/>
    <s v="SANDERO"/>
    <n v="2017"/>
    <s v="NUEVO SANDERO"/>
    <m/>
    <s v="NUEVO"/>
    <n v="60"/>
    <d v="2016-07-12T00:00:00"/>
    <d v="2021-12-07T00:00:00"/>
    <d v="2018-10-29T00:00:00"/>
    <n v="37940000"/>
    <n v="27940000"/>
    <n v="10000000"/>
    <n v="627051"/>
    <s v="664ad2f8f54345cf80b6e07e8a5435f45799f1c3"/>
    <n v="-7.420924219953294E-2"/>
    <n v="0.1186537827995212"/>
    <n v="-1.090531965607777"/>
    <n v="-0.51620643573995484"/>
    <n v="-1.270532873606796"/>
    <x v="3"/>
    <n v="0.73642593568792836"/>
    <x v="2"/>
  </r>
  <r>
    <s v="22d15de1775885fd366cdd2d483f767b5da56bb6"/>
    <s v="a6097f80df53363cc9e035603145c305af46025c"/>
    <s v="PREPAGADO"/>
    <s v="277132ad8b04990f093fc5bb72d77163192dec3d"/>
    <n v="49"/>
    <s v="LOGAN"/>
    <n v="2017"/>
    <s v="NUEVO LOGAN"/>
    <m/>
    <s v="NUEVO"/>
    <n v="84"/>
    <d v="2016-12-15T00:00:00"/>
    <d v="2023-12-15T00:00:00"/>
    <d v="2017-12-14T00:00:00"/>
    <n v="34190000"/>
    <n v="17095000"/>
    <n v="17095000"/>
    <n v="395486"/>
    <s v="ec864d326046a09cd623dc375f247c93a8c47de2"/>
    <n v="1.3205205963178741"/>
    <n v="-0.85216124758390532"/>
    <n v="0.92086653473246149"/>
    <n v="-0.35337679133966582"/>
    <n v="0.43112042910834891"/>
    <x v="0"/>
    <n v="0.5"/>
    <x v="4"/>
  </r>
  <r>
    <s v="ac614df2c516e854482d0fc99ee9ea15ff6b81d3"/>
    <s v="df3c6955d9995dd3de966f9e9409b7807dc2d7d8"/>
    <s v="PREPAGADO"/>
    <s v="8517dd17a270cf8ac588592ed39cd87a2bb0c799"/>
    <n v="76"/>
    <s v="STEPWAY"/>
    <n v="2019"/>
    <s v="NUEVO STEPWAY"/>
    <s v="2e892f86d188d01ec5691b7918003dc271108083"/>
    <s v="NUEVO"/>
    <n v="72"/>
    <d v="2019-03-13T00:00:00"/>
    <d v="2025-03-13T00:00:00"/>
    <d v="2020-02-18T00:00:00"/>
    <n v="49990000"/>
    <n v="24995000"/>
    <n v="24995000"/>
    <n v="615531"/>
    <s v="977d2d7691d404ed0e63704ec1471b1a8671ac9d"/>
    <n v="1.138599313032995"/>
    <n v="-0.85216124758390532"/>
    <n v="0.32803285986234038"/>
    <n v="-0.1805541895722641"/>
    <n v="0.89520769348520657"/>
    <x v="1"/>
    <n v="0.5"/>
    <x v="4"/>
  </r>
  <r>
    <s v="d08071019075446bcca3ebfd390d6c99790902d6"/>
    <s v="a4823c2450e50b0aa6c4ecf2d81635e25a9f988e"/>
    <s v="PREPAGADO"/>
    <s v="dac4926c8971166aacc848a5374cc4b93349c086"/>
    <n v="59"/>
    <s v="USADOS"/>
    <n v="2020"/>
    <s v="USADOS MM"/>
    <m/>
    <s v="USADO"/>
    <n v="48"/>
    <d v="2020-01-07T00:00:00"/>
    <d v="2024-07-01T00:00:00"/>
    <d v="2020-10-15T00:00:00"/>
    <n v="49000000"/>
    <n v="14000000"/>
    <n v="35000000"/>
    <n v="431834"/>
    <s v="e05a7593bcbc82d3470e473adb88137dfd0ae415"/>
    <n v="0.58070737762603197"/>
    <n v="-1.732063833650489"/>
    <n v="-6.7189590051072792E-2"/>
    <n v="0.80962182847365904"/>
    <n v="-1.0384892414183671"/>
    <x v="5"/>
    <n v="0.2857142857142857"/>
    <x v="1"/>
  </r>
  <r>
    <s v="0ddc0682564b0d3dfc743fe94c73f594480f80fd"/>
    <s v="2c76891f5b291618488efddc0dc27eb0c25fd662"/>
    <s v="PREPAGADO"/>
    <s v="a1568956b7a009c0968355838744514999f72b98"/>
    <n v="61"/>
    <s v="STEPWAY"/>
    <n v="2020"/>
    <s v="NUEVO STEPWAY PH2"/>
    <s v="2e892f86d188d01ec5691b7918003dc271108083"/>
    <s v="NUEVO"/>
    <n v="84"/>
    <d v="2019-02-12T00:00:00"/>
    <d v="2026-12-02T00:00:00"/>
    <d v="2021-04-13T00:00:00"/>
    <n v="50344200"/>
    <n v="17500000"/>
    <n v="32844200"/>
    <n v="354011"/>
    <s v="5ff736dd5fe05d193ce7c5ec63ce711d264e48d3"/>
    <n v="-2.1844961283041311"/>
    <n v="-1.4779189239257029"/>
    <n v="-0.58097877493851102"/>
    <n v="2.6943238575308719"/>
    <n v="-3.2966835268508812E-2"/>
    <x v="0"/>
    <n v="0.34760707291008697"/>
    <x v="1"/>
  </r>
  <r>
    <s v="d496db55d062141a77677744a4aec7bdf19ff9b6"/>
    <s v="c2e47cb0e98bce3d0c960c12fd4b24c3dcd7523c"/>
    <s v="PREPAGADO"/>
    <s v="c4f571c84dfd1be0360bdeed5c89373e15ac07b0"/>
    <n v="61"/>
    <s v="SANDERO"/>
    <n v="2017"/>
    <s v="NUEVO SANDERO"/>
    <m/>
    <s v="NUEVO"/>
    <n v="84"/>
    <d v="2016-11-22T00:00:00"/>
    <d v="2023-11-22T00:00:00"/>
    <d v="2018-02-22T00:00:00"/>
    <n v="33600000"/>
    <n v="30240000"/>
    <n v="3360000"/>
    <n v="568398"/>
    <s v="2950d902c8b30585038c8f445df8ff3e2d2365ee"/>
    <n v="-1.202121198565784"/>
    <n v="0.79032357974038436"/>
    <n v="-0.46642022796252869"/>
    <n v="-0.8247769974261272"/>
    <n v="-1.1931849962106531"/>
    <x v="0"/>
    <n v="0.9"/>
    <x v="0"/>
  </r>
  <r>
    <s v="58c4bfce780f7feef920fe04f30d8da46bc9b7e3"/>
    <s v="11fa8303511589803b0cd882345319cef0fad099"/>
    <s v="PREPAGADO"/>
    <s v="c36079448b08472bbab06f53d78e810b025a3b91"/>
    <n v="51"/>
    <s v="STEPWAY"/>
    <n v="2019"/>
    <s v="NUEVO STEPWAY"/>
    <m/>
    <s v="NUEVO"/>
    <n v="84"/>
    <d v="2018-10-05T00:00:00"/>
    <d v="2025-05-10T00:00:00"/>
    <d v="2020-08-04T00:00:00"/>
    <n v="50650000"/>
    <n v="30000000"/>
    <n v="20650000"/>
    <n v="622239"/>
    <s v="c7093c3b30a4a709fd8615f4457ce8502fa1b486"/>
    <n v="-0.18336201217046039"/>
    <n v="-0.47315746832719008"/>
    <n v="-0.26595446933907763"/>
    <n v="1.3164670291165861"/>
    <n v="1.436642835258207"/>
    <x v="0"/>
    <n v="0.5923000987166831"/>
    <x v="4"/>
  </r>
  <r>
    <s v="869438bd0bb439287f1f83541854c3744d44992f"/>
    <s v="80c8081c2167a5de03aa87b13fc9bc3f251f0ba9"/>
    <s v="PREPAGADO"/>
    <s v="6effd9726a01d97fb90ac9a7f16ca5cd0d2646e1"/>
    <n v="15"/>
    <s v="SANDERO"/>
    <n v="2018"/>
    <s v="NUEVO SANDERO"/>
    <m/>
    <s v="NUEVO"/>
    <n v="72"/>
    <d v="2017-06-14T00:00:00"/>
    <d v="2023-06-14T00:00:00"/>
    <d v="2021-04-20T00:00:00"/>
    <n v="38970000"/>
    <n v="35073000"/>
    <n v="3897000"/>
    <n v="778021"/>
    <s v="49e3e3431e014d9c5502f38bae86dc4337782419"/>
    <n v="0.19260863995162311"/>
    <n v="0.79032357974038436"/>
    <n v="0.45755397548061488"/>
    <n v="-0.50352439438890617"/>
    <n v="-0.88379348662608126"/>
    <x v="1"/>
    <n v="0.9"/>
    <x v="0"/>
  </r>
  <r>
    <s v="3ab040fda8da3cb163b7e05760a4e598c168ef26"/>
    <s v="b8c44bd0edb6a2299d1ebc343ab10d0167af5acc"/>
    <s v="PREPAGADO"/>
    <s v="1a40330e0c1910a089543270536f2ed114a0c345"/>
    <n v="50"/>
    <s v="STEPWAY"/>
    <n v="2021"/>
    <s v="NUEVO STEPWAY PH2"/>
    <s v="2e892f86d188d01ec5691b7918003dc271108083"/>
    <s v="NUEVO"/>
    <n v="72"/>
    <d v="2020-01-12T00:00:00"/>
    <d v="2026-12-01T00:00:00"/>
    <d v="2021-11-16T00:00:00"/>
    <n v="63140000"/>
    <n v="31570000"/>
    <n v="31570000"/>
    <n v="837651"/>
    <s v="319e579c70e3483e0fa5b80f989d90df7251e231"/>
    <n v="-1.044456086385555"/>
    <n v="-0.85216124758390532"/>
    <n v="0.80229979975843724"/>
    <n v="-0.72253438669204695"/>
    <n v="-1.5799243831913681"/>
    <x v="1"/>
    <n v="0.5"/>
    <x v="4"/>
  </r>
  <r>
    <s v="2018db00cee974dfbe0b68c50773b884aac610a6"/>
    <s v="4bd281c073c6f294902a987d1ee8276460afc7bc"/>
    <s v="PREPAGADO"/>
    <s v="c36079448b08472bbab06f53d78e810b025a3b91"/>
    <n v="60"/>
    <s v="CAPTUR"/>
    <n v="2018"/>
    <s v="CAPTUR"/>
    <m/>
    <s v="NUEVO"/>
    <n v="84"/>
    <d v="2018-04-23T00:00:00"/>
    <d v="2025-04-23T00:00:00"/>
    <d v="2020-10-05T00:00:00"/>
    <n v="74042451"/>
    <n v="35206700"/>
    <n v="38835751"/>
    <n v="707640"/>
    <s v="d7ba29214e26fca7c43eb9f199a80e049e060e7b"/>
    <n v="0.8353971742248627"/>
    <n v="-0.9527903651472549"/>
    <n v="-0.71537211387482791"/>
    <n v="-0.51171146358561692"/>
    <n v="0.66316406129677774"/>
    <x v="0"/>
    <n v="0.47549344361925566"/>
    <x v="4"/>
  </r>
  <r>
    <s v="daa2a438d33b38c68998384233fbd9dba7cfec23"/>
    <s v="4da9ef38afe2d9ec695a5764f1e661f65157ca8c"/>
    <s v="PREPAGADO"/>
    <s v="459c4d96f80a45215d3b92f0108854113cfd6642"/>
    <n v="38"/>
    <s v="USADOS"/>
    <n v="2017"/>
    <s v="USADOS MM"/>
    <m/>
    <s v="USADO"/>
    <n v="72"/>
    <d v="2019-10-30T00:00:00"/>
    <d v="2025-10-30T00:00:00"/>
    <d v="2021-12-30T00:00:00"/>
    <n v="38000000"/>
    <n v="34200000"/>
    <n v="3800000"/>
    <n v="784962"/>
    <s v="b5c4e6910594107a133dbf0cbaf1206bdb05aab1"/>
    <n v="-0.18336201217046039"/>
    <n v="0.79032357974038436"/>
    <n v="0.92086653473246149"/>
    <n v="-0.82938348923223049"/>
    <n v="0.1217289195237771"/>
    <x v="1"/>
    <n v="0.9"/>
    <x v="0"/>
  </r>
  <r>
    <s v="a0b47ce7b19e0d82c3be630143ca6644234098d8"/>
    <s v="2d006bfdb69be198107c201e43fc5b392bca5515"/>
    <s v="PREPAGADO"/>
    <s v="57c290d469ca74f029dc7c059266c8d55a054a4b"/>
    <n v="38"/>
    <s v="DUSTER"/>
    <n v="2017"/>
    <s v="DUSTER"/>
    <m/>
    <s v="NUEVO"/>
    <n v="72"/>
    <d v="2016-09-12T00:00:00"/>
    <d v="2022-12-09T00:00:00"/>
    <d v="2019-10-29T00:00:00"/>
    <n v="51990000"/>
    <n v="33490000"/>
    <n v="18500000"/>
    <n v="527535"/>
    <s v="5f58fe5a16c9187233b44bdc1f23dce0ab29bf63"/>
    <n v="-0.11059349885650881"/>
    <n v="-0.26020011175030511"/>
    <n v="-0.31134260593203361"/>
    <n v="-0.41512747946744949"/>
    <n v="-0.65174985443765243"/>
    <x v="1"/>
    <n v="0.64416233891132912"/>
    <x v="2"/>
  </r>
  <r>
    <s v="bbabb445d6ceddfb80c781a2fe7c93d5ecc8ce7b"/>
    <s v="a9acd108c365c9192acdd119da013a23df1c1b20"/>
    <s v="PREPAGADO"/>
    <s v="2f1f55f7d5e4638dee5a1a64ea8954c3ffe4902c"/>
    <n v="49"/>
    <s v="SANDERO"/>
    <n v="2018"/>
    <s v="NUEVO SANDERO"/>
    <m/>
    <s v="NUEVO"/>
    <n v="24"/>
    <d v="2017-12-15T00:00:00"/>
    <d v="2019-12-15T00:00:00"/>
    <d v="2019-01-16T00:00:00"/>
    <n v="37102500"/>
    <n v="23528500"/>
    <n v="13574000"/>
    <n v="1153176"/>
    <s v="d2d2bc23d15981022aec65b1ffb2993f93c8d625"/>
    <n v="0.92029377309113969"/>
    <n v="-0.30131847372770842"/>
    <n v="9.0899389914291959E-2"/>
    <n v="9.2522577322879766E-3"/>
    <n v="0.50846830650449182"/>
    <x v="2"/>
    <n v="0.6341486422747793"/>
    <x v="2"/>
  </r>
  <r>
    <s v="2804fd1ef38d192fd632d6fb91842e0fae49fcdd"/>
    <s v="faf98d24c0a9f43d0b80d07bfc93ed071595b968"/>
    <s v="PREPAGADO"/>
    <s v="c037df174ea56656e3f2727cd283ca029d539c32"/>
    <n v="76"/>
    <s v="DUSTER"/>
    <n v="2020"/>
    <s v="DUSTER"/>
    <s v="2e892f86d188d01ec5691b7918003dc271108083"/>
    <s v="NUEVO"/>
    <n v="84"/>
    <d v="2020-02-01T00:00:00"/>
    <d v="2027-01-02T00:00:00"/>
    <d v="2021-04-06T00:00:00"/>
    <n v="63990000"/>
    <n v="63990000"/>
    <n v="0"/>
    <n v="1347480"/>
    <s v="e479a237a33c879450fd7f632a21723886088e64"/>
    <n v="-2.427057839350637"/>
    <n v="1.2009447865714571"/>
    <n v="0.88134428974112011"/>
    <n v="-0.29063470678383763"/>
    <n v="-1.11583711881451"/>
    <x v="0"/>
    <n v="1"/>
    <x v="0"/>
  </r>
  <r>
    <s v="0922ba1b1fabc135679a271a4af962a7107922e6"/>
    <s v="8fa1886bbb02642060b301559714bd6b1e29ef60"/>
    <s v="PREPAGADO"/>
    <s v="6effd9726a01d97fb90ac9a7f16ca5cd0d2646e1"/>
    <n v="220"/>
    <s v="LOGAN"/>
    <n v="2018"/>
    <s v="NUEVO LOGAN"/>
    <m/>
    <s v="NUEVO"/>
    <n v="72"/>
    <d v="2017-10-07T00:00:00"/>
    <d v="2023-07-10T00:00:00"/>
    <d v="2017-09-08T00:00:00"/>
    <n v="38670000"/>
    <n v="19335000"/>
    <n v="19335000"/>
    <n v="447478"/>
    <s v="e35cd06998e5b136c3a45ddcc0e768cf0a893437"/>
    <n v="0.64134780538765834"/>
    <n v="-0.85216124758390532"/>
    <n v="5.4209704221480477E-2"/>
    <n v="-0.86337574118221749"/>
    <n v="1.0499034482774929"/>
    <x v="1"/>
    <n v="0.5"/>
    <x v="4"/>
  </r>
  <r>
    <s v="6864c62ad9f3d19fe00a7e78851744d100b3b1a3"/>
    <s v="22a5cb0ac1cfde4aff9e8e8ead83d954a80335d2"/>
    <s v="PREPAGADO"/>
    <s v="b68c894f35c6c76ef0c4c3bb0b9d0227bd092b07"/>
    <n v="61"/>
    <s v="DUSTER"/>
    <n v="2019"/>
    <s v="DUSTER Servicio PÃºblico"/>
    <m/>
    <s v="NUEVO"/>
    <n v="72"/>
    <d v="2018-04-16T00:00:00"/>
    <d v="2024-04-16T00:00:00"/>
    <d v="2021-12-06T00:00:00"/>
    <n v="51235000"/>
    <n v="43000000"/>
    <n v="8235000"/>
    <n v="925102"/>
    <s v="c9ac93af7de54e59c26cb0895d1f827e03675192"/>
    <n v="0.59283546317835722"/>
    <n v="0.54095344505610954"/>
    <n v="4.7117951146968977E-2"/>
    <n v="-0.37067329018622958"/>
    <n v="-0.18766259006079469"/>
    <x v="1"/>
    <n v="0.83927003025275693"/>
    <x v="0"/>
  </r>
  <r>
    <s v="a4bf952dd528b3fa279438f273a94f371d9b843e"/>
    <s v="4d1d487ba32d5bcaf658ae49fa697a8616d49190"/>
    <s v="PREPAGADO"/>
    <s v="199c6dec4e012c479e3865ff88b5346ccb60b104"/>
    <n v="38"/>
    <s v="STEPWAY"/>
    <n v="2022"/>
    <s v="NUEVO STEPWAY PH2"/>
    <s v="2e892f86d188d01ec5691b7918003dc271108083"/>
    <s v="NUEVO"/>
    <n v="84"/>
    <d v="2021-03-29T00:00:00"/>
    <d v="2028-03-29T00:00:00"/>
    <d v="2021-12-29T00:00:00"/>
    <n v="61730000"/>
    <n v="61730000"/>
    <n v="0"/>
    <n v="1291992"/>
    <s v="d32b2544aa3cda758f28d956500fd6e0d7981c8d"/>
    <n v="-0.71699777647277252"/>
    <n v="1.2009447865714571"/>
    <n v="0.13042163490563341"/>
    <n v="0.14860668353225451"/>
    <n v="-1.11583711881451"/>
    <x v="0"/>
    <n v="1"/>
    <x v="0"/>
  </r>
  <r>
    <s v="d5c79ec8f265916b277d6275c7fb77ed0e76d670"/>
    <s v="fb8c995f03277f7be67f1a8bfa70613b77212aa2"/>
    <s v="PREPAGADO"/>
    <s v="326bc2b0b0799eff92891e858f0137cd54c140d7"/>
    <n v="62"/>
    <s v="USADOS"/>
    <n v="2021"/>
    <s v="USADOS MM"/>
    <s v="2e892f86d188d01ec5691b7918003dc271108083"/>
    <s v="USADO"/>
    <n v="84"/>
    <d v="2021-07-01T00:00:00"/>
    <d v="2028-01-07T00:00:00"/>
    <d v="2021-07-02T00:00:00"/>
    <n v="42990000"/>
    <n v="42990000"/>
    <n v="0"/>
    <n v="942982"/>
    <s v="1a54234f7c81795f4271e355943d9c170a12a279"/>
    <n v="3.4943527771394541E-2"/>
    <n v="1.2009447865714571"/>
    <n v="0.72325530977575447"/>
    <n v="1.9937318485543529"/>
    <n v="-0.57440197704150942"/>
    <x v="0"/>
    <n v="1"/>
    <x v="0"/>
  </r>
  <r>
    <s v="810f4fcf830fabf982318d297f2866f80eafe973"/>
    <s v="db520739836e687b44b4628e1ff890e5fb51e355"/>
    <s v="PREPAGADO"/>
    <s v="51b223e24d57bc8c01c5001f8833c44559fa1fc7"/>
    <n v="62"/>
    <s v="LOGAN"/>
    <n v="2018"/>
    <s v="NUEVO LOGAN"/>
    <m/>
    <s v="NUEVO"/>
    <n v="84"/>
    <d v="2017-09-13T00:00:00"/>
    <d v="2024-09-13T00:00:00"/>
    <d v="2018-12-10T00:00:00"/>
    <n v="44258200"/>
    <n v="6641700"/>
    <n v="37616500"/>
    <n v="154727"/>
    <s v="a51276d62888df36a1235d7ce063c77e63ffb514"/>
    <n v="0.8111410031202122"/>
    <n v="-2.2890599191691829"/>
    <n v="1.237044494663192"/>
    <n v="1.980872570613891"/>
    <n v="-0.4197062222492236"/>
    <x v="0"/>
    <n v="0.2"/>
    <x v="3"/>
  </r>
  <r>
    <s v="00102defc1ee4fd6a05208a469016acadfd15a3c"/>
    <s v="7565374e0408246b965dd8672dbb4b7728e02466"/>
    <s v="PREPAGADO"/>
    <s v="2f72395bc2f76ddb84f3349d1c2b1c1fdea74348"/>
    <n v="62"/>
    <s v="STEPWAY"/>
    <n v="2018"/>
    <s v="NUEVO STEPWAY"/>
    <m/>
    <s v="NUEVO"/>
    <n v="24"/>
    <d v="2018-01-22T00:00:00"/>
    <d v="2020-01-22T00:00:00"/>
    <d v="2018-01-24T00:00:00"/>
    <n v="49620000"/>
    <n v="7443000"/>
    <n v="42177000"/>
    <n v="330728"/>
    <s v="a51276d62888df36a1235d7ce063c77e63ffb514"/>
    <n v="1.308392510765549"/>
    <n v="-2.289335471492659"/>
    <n v="-4.4146365390986242"/>
    <n v="0.31893038215042713"/>
    <n v="0.35377255171220601"/>
    <x v="2"/>
    <n v="0.2"/>
    <x v="3"/>
  </r>
  <r>
    <s v="ad13bc413e6f4964a099efb1eb39284f586d3669"/>
    <s v="4df86e8352d200307cc92fff092d0d9e12308194"/>
    <s v="PREPAGADO"/>
    <s v="19872d33006e74121042b76f4d9b6f53fb327a36"/>
    <n v="7"/>
    <s v="STEPWAY"/>
    <n v="2018"/>
    <s v="NUEVO STEPWAY"/>
    <m/>
    <s v="NUEVO"/>
    <n v="12"/>
    <d v="2017-10-24T00:00:00"/>
    <d v="2018-10-24T00:00:00"/>
    <d v="2018-06-06T00:00:00"/>
    <n v="45000000"/>
    <n v="7000000"/>
    <n v="38000000"/>
    <n v="642500"/>
    <s v="cb6e7d6ed0d58f271329ebc739164490e967e61e"/>
    <n v="0.89603760198648907"/>
    <n v="-2.2665231822242662"/>
    <n v="-0.34384530499046262"/>
    <n v="-0.58024725957363321"/>
    <n v="-0.72909773183379534"/>
    <x v="2"/>
    <n v="0.2"/>
    <x v="3"/>
  </r>
  <r>
    <s v="79a72863ad0f0519e24d3236ac1704d4fe6fe5cd"/>
    <s v="76bcab3a990a96e537d65d9eca55a9d833d98062"/>
    <s v="PREPAGADO"/>
    <s v="de5d6dd81967e9d26f161d3136bf0858066f9ffc"/>
    <n v="38"/>
    <s v="LOGAN"/>
    <n v="2018"/>
    <s v="NUEVO LOGAN"/>
    <m/>
    <s v="NUEVO"/>
    <n v="36"/>
    <d v="2017-10-04T00:00:00"/>
    <d v="2020-04-10T00:00:00"/>
    <d v="2017-06-05T00:00:00"/>
    <n v="33440000"/>
    <n v="30000000"/>
    <n v="3440000"/>
    <n v="1074460"/>
    <s v="5f58fe5a16c9187233b44bdc1f23dce0ab29bf63"/>
    <n v="1.308392510765549"/>
    <n v="0.77853541112322411"/>
    <n v="0.52564408481904745"/>
    <n v="1.596389984544369"/>
    <n v="0.97255557088134947"/>
    <x v="4"/>
    <n v="0.89712918660287078"/>
    <x v="0"/>
  </r>
  <r>
    <s v="c7e506f3c4ae3cf9246cab506b374225ff16553f"/>
    <s v="9a76657fcbf1c78124f12a7978d5ac69b149d9de"/>
    <s v="PREPAGADO"/>
    <s v="8239e0ef3d7edc95dc6d46a54e30493a961e72a2"/>
    <n v="76"/>
    <s v="KANGOO"/>
    <n v="2021"/>
    <s v="NUEVA KANGOO"/>
    <s v="aa53c8567ff812605778a953828db0859dac88bf"/>
    <s v="NUEVO"/>
    <n v="72"/>
    <d v="2020-01-06T00:00:00"/>
    <d v="2026-06-01T00:00:00"/>
    <d v="2021-06-01T00:00:00"/>
    <n v="51990000"/>
    <n v="53903100"/>
    <n v="0"/>
    <n v="1310301"/>
    <s v="7924337d88e47fbd8bbc9b5a39ff61f133863b20"/>
    <n v="-1.0565841719378799"/>
    <n v="1.35204296521899"/>
    <n v="1.029155944641182"/>
    <n v="1.3387646532988631"/>
    <n v="1.9007300996350649"/>
    <x v="1"/>
    <n v="1.036797461050202"/>
    <x v="0"/>
  </r>
  <r>
    <s v="1bd3b7ed4819306502e5d8ab7d8a07570f03c1ea"/>
    <s v="f5bd45a3fad90136c5c169a36563c076862807b4"/>
    <s v="PREPAGADO"/>
    <s v="436c54f5b94298880918c6dd867e76b0c1e55269"/>
    <n v="38"/>
    <s v="DUSTER"/>
    <n v="2017"/>
    <s v="DUSTER"/>
    <m/>
    <s v="NUEVO"/>
    <n v="48"/>
    <d v="2016-12-20T00:00:00"/>
    <d v="2020-12-20T00:00:00"/>
    <d v="2017-03-31T00:00:00"/>
    <n v="50430300"/>
    <n v="31430300"/>
    <n v="19000000"/>
    <n v="850819"/>
    <s v="2854a56309d9d7ba374b8dd1b0c978dda4e6c07e"/>
    <n v="1.17498356968997"/>
    <n v="-0.34610191546885938"/>
    <n v="-0.74129206685198923"/>
    <n v="-0.60217955732526118"/>
    <n v="-0.80644560922993824"/>
    <x v="5"/>
    <n v="0.62324237611118716"/>
    <x v="2"/>
  </r>
  <r>
    <s v="79e99a3a9b010079288faef1b537d181a77d8686"/>
    <s v="3f66232955abf517c348bde0056f4f39b2acb1a9"/>
    <s v="PREPAGADO"/>
    <s v="a375b5eac113847c38d3cb785c3aaad6fe7a6159"/>
    <n v="62"/>
    <s v="LOGAN"/>
    <n v="2019"/>
    <s v="NUEVO LOGAN"/>
    <m/>
    <s v="NUEVO"/>
    <n v="84"/>
    <d v="2018-12-28T00:00:00"/>
    <d v="2025-12-28T00:00:00"/>
    <d v="2019-12-26T00:00:00"/>
    <n v="33500000"/>
    <n v="16750000"/>
    <n v="16750000"/>
    <n v="370176"/>
    <s v="f99cba83470b6744b02cb8a0d0c03e84221970cc"/>
    <n v="-0.47443606542626698"/>
    <n v="-0.85216124758390532"/>
    <n v="0.4070773498450232"/>
    <n v="-0.67857373825063361"/>
    <n v="-0.49705409964536651"/>
    <x v="0"/>
    <n v="0.5"/>
    <x v="4"/>
  </r>
  <r>
    <s v="fa1b3570a84a228dbc030f55fcd8f39f9c8b8686"/>
    <s v="4ca67c687fc467576b9b0cd2e4ba247f2ed461cb"/>
    <s v="PREPAGADO"/>
    <s v="44f5f8de4291a4a16492fe0b13036cffd8ffdb43"/>
    <n v="60"/>
    <s v="LOGAN"/>
    <n v="2021"/>
    <s v="NUEVO LOGAN PH2"/>
    <s v="2e892f86d188d01ec5691b7918003dc271108083"/>
    <s v="NUEVO"/>
    <n v="84"/>
    <d v="2020-05-27T00:00:00"/>
    <d v="2027-05-27T00:00:00"/>
    <d v="2020-06-18T00:00:00"/>
    <n v="55370000"/>
    <n v="40870000"/>
    <n v="14500000"/>
    <n v="891118"/>
    <s v="002cf26c2c656a51db8195e4bd8bbcee3903d748"/>
    <n v="-0.51082032208324291"/>
    <n v="0.125631891673398"/>
    <n v="0.4070773498450232"/>
    <n v="-0.41622242985784758"/>
    <n v="0.35377255171220601"/>
    <x v="0"/>
    <n v="0.73812533863102758"/>
    <x v="2"/>
  </r>
  <r>
    <s v="2feb34ec3d5add72061a64fd04342b455611559a"/>
    <s v="e1bc16853e22e03954ea482135be65a5771e6b23"/>
    <s v="PREPAGADO"/>
    <s v="f92259594cc36db09951704e2e59eef51308995c"/>
    <n v="48"/>
    <s v="DUSTER"/>
    <n v="2020"/>
    <s v="DUSTER"/>
    <s v="2e892f86d188d01ec5691b7918003dc271108083"/>
    <s v="NUEVO"/>
    <n v="72"/>
    <d v="2019-05-09T00:00:00"/>
    <d v="2025-09-05T00:00:00"/>
    <d v="2020-07-23T00:00:00"/>
    <n v="68050000"/>
    <n v="34025000"/>
    <n v="34025000"/>
    <n v="774704"/>
    <s v="cafe2aba4c008cb02fee6101be7ab38b6a34f37b"/>
    <n v="-1.8206535617343731"/>
    <n v="-0.85216124758390532"/>
    <n v="-0.81811224488655909"/>
    <n v="0.13265904142609011"/>
    <n v="-1.0384892414183671"/>
    <x v="1"/>
    <n v="0.5"/>
    <x v="4"/>
  </r>
  <r>
    <s v="51be71a3c96e8f60ed40b4ddde36d796e1a20fe0"/>
    <s v="782e49b64522779bd687d6514915e14a50460cbc"/>
    <s v="PREPAGADO"/>
    <s v="c75e0b9163b4fbfcae66d1b3b65d84c20f6b4c9c"/>
    <n v="236"/>
    <s v="SANDERO"/>
    <n v="2018"/>
    <s v="NUEVO SANDERO"/>
    <m/>
    <s v="NUEVO"/>
    <n v="72"/>
    <d v="2017-06-06T00:00:00"/>
    <d v="2023-06-06T00:00:00"/>
    <d v="2021-11-03T00:00:00"/>
    <n v="37850000"/>
    <n v="18925000"/>
    <n v="18925000"/>
    <n v="481806"/>
    <s v="b522c57b2ad5bc12ca374e891604193e50995d23"/>
    <n v="0.50793886431208024"/>
    <n v="-0.85216124758390532"/>
    <n v="0.60468857480173022"/>
    <n v="-0.78647114211259717"/>
    <n v="-1.425228628399082"/>
    <x v="1"/>
    <n v="0.5"/>
    <x v="4"/>
  </r>
  <r>
    <s v="b4115006a5988b1f8380ad8f050c4b0e9c387241"/>
    <s v="d622b94faf203ccee8d4cf22de8e565fb0225bab"/>
    <s v="PREPAGADO"/>
    <s v="93758adf11c46efe844e91612cf2940e4197d07c"/>
    <n v="49"/>
    <s v="LOGAN"/>
    <n v="2020"/>
    <s v="NUEVO LOGAN"/>
    <s v="2e892f86d188d01ec5691b7918003dc271108083"/>
    <s v="NUEVO"/>
    <n v="72"/>
    <d v="2019-03-09T00:00:00"/>
    <d v="2025-09-03T00:00:00"/>
    <d v="2021-11-08T00:00:00"/>
    <n v="45860250"/>
    <n v="41274225"/>
    <n v="4586025"/>
    <n v="923018"/>
    <s v="edec8b42d27301898d842b4436baadffcaeed7a6"/>
    <n v="-0.94743140196695275"/>
    <n v="0.79032357974038436"/>
    <n v="0.56687373031625943"/>
    <n v="0.42253346625529897"/>
    <n v="-1.1931849962106531"/>
    <x v="1"/>
    <n v="0.9"/>
    <x v="0"/>
  </r>
  <r>
    <s v="03c064252794358150960de6330f2470c1540b2f"/>
    <s v="d9d879d9373d7e7de9b5dbd77d75e1280501be12"/>
    <s v="PREPAGADO"/>
    <s v="a28074112feb564958f2cd181cccc92c381d5ae1"/>
    <n v="74"/>
    <s v="CAPTUR"/>
    <n v="2021"/>
    <s v="CAPTUR"/>
    <s v="2e892f86d188d01ec5691b7918003dc271108083"/>
    <s v="NUEVO"/>
    <n v="72"/>
    <d v="2020-05-10T00:00:00"/>
    <d v="2026-10-05T00:00:00"/>
    <d v="2021-04-27T00:00:00"/>
    <n v="78690000"/>
    <n v="42690000"/>
    <n v="36000000"/>
    <n v="948855"/>
    <s v="d4fe067a31477c3902f47c94ed98e66bfafeebdb"/>
    <n v="-0.58358883539719453"/>
    <n v="-0.67761201174073116"/>
    <n v="-0.22527857001643839"/>
    <n v="0.45145887593192541"/>
    <n v="0.1217289195237771"/>
    <x v="1"/>
    <n v="0.54250857796416319"/>
    <x v="4"/>
  </r>
  <r>
    <s v="17c9d4f3e6a45c96c0496770a1e7a3585593eee3"/>
    <s v="65d362334686429fe604788980e0d6ef6d97d219"/>
    <s v="PREPAGADO"/>
    <s v="e88194e550ab88d61d69b035db53403f215d01b7"/>
    <n v="-1"/>
    <s v="KWID"/>
    <n v="2021"/>
    <s v="KWID"/>
    <s v="2e892f86d188d01ec5691b7918003dc271108083"/>
    <s v="NUEVO"/>
    <n v="84"/>
    <d v="2021-02-26T00:00:00"/>
    <d v="2028-02-26T00:00:00"/>
    <d v="2021-11-04T00:00:00"/>
    <n v="37645454"/>
    <n v="37645454"/>
    <n v="0"/>
    <n v="800406"/>
    <s v="14fa75226b04e9ea00d4306ee47b847269c5f7a6"/>
    <n v="5.9199698876045093E-2"/>
    <n v="1.2009447865714571"/>
    <n v="0.32803285986234038"/>
    <n v="-0.49032126418883498"/>
    <n v="0.19907679691992"/>
    <x v="0"/>
    <n v="1"/>
    <x v="0"/>
  </r>
  <r>
    <s v="e35a274d5404099617d507014d51bdd00a61e887"/>
    <s v="f02f7ca52c1fd72b812500688ff4091a4705071d"/>
    <s v="PREPAGADO"/>
    <s v="dbf8e48963fc4f162fe5fdf117a94083f02b1da5"/>
    <n v="48"/>
    <s v="STEPWAY"/>
    <n v="2017"/>
    <s v="NUEVO STEPWAY"/>
    <m/>
    <s v="NUEVO"/>
    <n v="72"/>
    <d v="2017-02-14T00:00:00"/>
    <d v="2023-02-14T00:00:00"/>
    <d v="2017-06-13T00:00:00"/>
    <n v="42250000"/>
    <n v="33750000"/>
    <n v="8500000"/>
    <n v="789220"/>
    <s v="cafe2aba4c008cb02fee6101be7ab38b6a34f37b"/>
    <n v="1.623722735126006"/>
    <n v="0.37484295034326348"/>
    <n v="0.20276797385167361"/>
    <n v="-0.36893743370190651"/>
    <n v="1.0499034482774929"/>
    <x v="1"/>
    <n v="0.79881656804733725"/>
    <x v="2"/>
  </r>
  <r>
    <s v="2df7065177d05062e37248f0cf39e9ff11b219ae"/>
    <s v="635c9d9e77c895d63e42c4d2d92d21b0cb1fa3d4"/>
    <s v="PREPAGADO"/>
    <s v="40caf97a616318873ba6061017861521a8432813"/>
    <n v="76"/>
    <s v="LOGAN"/>
    <n v="2017"/>
    <s v="NUEVO LOGAN"/>
    <m/>
    <s v="NUEVO"/>
    <n v="60"/>
    <d v="2017-02-23T00:00:00"/>
    <d v="2022-02-23T00:00:00"/>
    <d v="2018-07-25T00:00:00"/>
    <n v="37450000"/>
    <n v="19450000"/>
    <n v="18000000"/>
    <n v="510449"/>
    <s v="e479a237a33c879450fd7f632a21723886088e64"/>
    <n v="0.99306228640509131"/>
    <n v="-0.77266849058723575"/>
    <n v="0.32803285986234038"/>
    <n v="2.6679526646695598E-2"/>
    <n v="1.281947080465921"/>
    <x v="3"/>
    <n v="0.51935914552736984"/>
    <x v="4"/>
  </r>
  <r>
    <s v="86a26ea87a81d19187156bbc27f1d32bb2b70ae6"/>
    <s v="afa8f93cad2afc8cebc16297fbd67311ef624dc4"/>
    <s v="PREPAGADO"/>
    <s v="8d3a24744093455287e93feda3eb9991acdae36e"/>
    <n v="60"/>
    <s v="LOGAN"/>
    <n v="2019"/>
    <s v="NUEVO LOGAN"/>
    <m/>
    <s v="NUEVO"/>
    <n v="48"/>
    <d v="2018-10-23T00:00:00"/>
    <d v="2022-10-23T00:00:00"/>
    <d v="2019-07-29T00:00:00"/>
    <n v="36200000"/>
    <n v="28960000"/>
    <n v="7240000"/>
    <n v="825260"/>
    <s v="002cf26c2c656a51db8195e4bd8bbcee3903d748"/>
    <n v="-7.420924219953294E-2"/>
    <n v="0.37970237290931202"/>
    <n v="0.2094661248883162"/>
    <n v="-0.42382103374926111"/>
    <n v="0.81785981608906366"/>
    <x v="5"/>
    <n v="0.8"/>
    <x v="2"/>
  </r>
  <r>
    <s v="f1f454fa05c37c4ebfc6078298f046af62e6190b"/>
    <s v="118309872c67e84feeaf5012e07412c2b1667e80"/>
    <s v="PREPAGADO"/>
    <s v="310778d9d7ff8bd657b127d2b19096397041abce"/>
    <n v="220"/>
    <s v="CAPTUR"/>
    <n v="2021"/>
    <s v="CAPTUR"/>
    <s v="2e892f86d188d01ec5691b7918003dc271108083"/>
    <s v="NUEVO"/>
    <n v="84"/>
    <d v="2020-06-03T00:00:00"/>
    <d v="2027-03-06T00:00:00"/>
    <d v="2021-05-10T00:00:00"/>
    <n v="78190000"/>
    <n v="37974000"/>
    <n v="40216000"/>
    <n v="836305"/>
    <s v="d5e3c217d8ea2998bad4e657513b99b45ba38544"/>
    <n v="1.068735666674399E-2"/>
    <n v="-0.9110314832735884"/>
    <n v="-0.18575632502509701"/>
    <n v="-0.70925823767236751"/>
    <n v="-1.11583711881451"/>
    <x v="0"/>
    <n v="0.48566312827727331"/>
    <x v="4"/>
  </r>
  <r>
    <s v="d066614b651febdc03ec5117050f01d6b79b252f"/>
    <s v="0c70cbd2e435265dd43fa2880a4f9a9c3f18f719"/>
    <s v="PREPAGADO"/>
    <s v="4a7b7e367ecae1d6fda7f0a3e66e76e4b3471929"/>
    <n v="236"/>
    <s v="CLIO"/>
    <n v="2017"/>
    <s v="CLIO STYLE"/>
    <m/>
    <s v="NUEVO"/>
    <n v="24"/>
    <d v="2017-01-31T00:00:00"/>
    <d v="2019-01-31T00:00:00"/>
    <d v="2018-11-27T00:00:00"/>
    <n v="27990000"/>
    <n v="17990000"/>
    <n v="10000000"/>
    <n v="816810"/>
    <s v="7d39182a25d433f671ee8eb5ca64063c45602e37"/>
    <n v="0.75050057535858583"/>
    <n v="-0.26608346219979162"/>
    <n v="-2.4875891805760562"/>
    <n v="-0.61884633523344901"/>
    <n v="-1.1931849962106531"/>
    <x v="2"/>
    <n v="0.64272954626652379"/>
    <x v="2"/>
  </r>
  <r>
    <s v="ea13394dc2a3e412acc8fed484783b08e40cf77e"/>
    <s v="1bf2f6049a21c87353453bce97497c5e50ecb5e6"/>
    <s v="PREPAGADO"/>
    <s v="f0939ef7edc696dc17904e76c242d45590d582b9"/>
    <n v="46"/>
    <s v="SANDERO"/>
    <n v="2018"/>
    <s v="NUEVO SANDERO"/>
    <m/>
    <s v="NUEVO"/>
    <n v="60"/>
    <d v="2017-07-06T00:00:00"/>
    <d v="2022-06-07T00:00:00"/>
    <d v="2019-08-02T00:00:00"/>
    <n v="37350000"/>
    <n v="21350000"/>
    <n v="16000000"/>
    <n v="615055"/>
    <s v="dc07912f5d15c97d02d6d510bd9579fe85bc5dde"/>
    <n v="-0.4986922365309176"/>
    <n v="-0.55807510882269551"/>
    <n v="0.60468857480173022"/>
    <n v="-0.81197420949974441"/>
    <n v="4.4381042127634142E-2"/>
    <x v="3"/>
    <n v="0.57161981258366801"/>
    <x v="4"/>
  </r>
  <r>
    <s v="ae5409b5525933e629b6d8ccfcdc53961ad604c0"/>
    <s v="78da2d20a802eee1fa5d5441ce5cf7602e80ed27"/>
    <s v="PREPAGADO"/>
    <s v="19a062e5fbe4358ac9557d4b14dbbfd53150ca9d"/>
    <n v="50"/>
    <s v="CAPTUR"/>
    <n v="2021"/>
    <s v="CAPTUR"/>
    <s v="2e892f86d188d01ec5691b7918003dc271108083"/>
    <s v="NUEVO"/>
    <n v="72"/>
    <d v="2020-11-13T00:00:00"/>
    <d v="2026-11-13T00:00:00"/>
    <d v="2021-11-10T00:00:00"/>
    <n v="81540000"/>
    <n v="40770000"/>
    <n v="40770000"/>
    <n v="1081756"/>
    <s v="319e579c70e3483e0fa5b80f989d90df7251e231"/>
    <n v="0.42304226544580342"/>
    <n v="-0.85216124758390532"/>
    <n v="0.80229979975843724"/>
    <n v="0.33955753488230289"/>
    <n v="0.89520769348520657"/>
    <x v="1"/>
    <n v="0.5"/>
    <x v="4"/>
  </r>
  <r>
    <s v="3b9ec01946d39e29d77575d80198c3edd7766764"/>
    <s v="a0dddf494cdb0c7d9e7ddd007447e84c196f5cfe"/>
    <s v="PREPAGADO"/>
    <s v="4db898134df57de25ee14fc3156c0fe345e0de51"/>
    <n v="49"/>
    <s v="STEPWAY"/>
    <n v="2019"/>
    <s v="NUEVO STEPWAY"/>
    <m/>
    <s v="NUEVO"/>
    <n v="84"/>
    <d v="2018-11-14T00:00:00"/>
    <d v="2025-11-14T00:00:00"/>
    <d v="2021-04-26T00:00:00"/>
    <n v="50450000"/>
    <n v="46500000"/>
    <n v="3950000"/>
    <n v="1001150"/>
    <s v="7b4b50deac96cf6fae5ed6534c753371dda3e07d"/>
    <n v="0.89603760198648907"/>
    <n v="0.87944750867596899"/>
    <n v="0.2094661248883162"/>
    <n v="-0.64330232934260045"/>
    <n v="-0.88379348662608126"/>
    <x v="0"/>
    <n v="0.92170465807730428"/>
    <x v="0"/>
  </r>
  <r>
    <s v="b3c22bb3f15b09e8932d742ed4327d1eedb71086"/>
    <s v="3118a8593f5e772830977abdf2b6b1f398b3c764"/>
    <s v="PREPAGADO"/>
    <s v="4db898134df57de25ee14fc3156c0fe345e0de51"/>
    <n v="84"/>
    <s v="CAPTUR"/>
    <n v="2019"/>
    <s v="CAPTUR"/>
    <m/>
    <s v="NUEVO"/>
    <n v="84"/>
    <d v="2018-12-28T00:00:00"/>
    <d v="2025-12-28T00:00:00"/>
    <d v="2020-10-06T00:00:00"/>
    <n v="70000000"/>
    <n v="56000000"/>
    <n v="14000000"/>
    <n v="1205688"/>
    <s v="0b9e5ef7ecdb21c3df2e91f8c180559e4790ebd3"/>
    <n v="0.70198823314928471"/>
    <n v="0.37970237290931202"/>
    <n v="0.2094661248883162"/>
    <n v="-0.42382103374926111"/>
    <n v="-1.0384892414183671"/>
    <x v="0"/>
    <n v="0.8"/>
    <x v="2"/>
  </r>
  <r>
    <s v="d6b8837e11fe264f2039811f1c21087a09db82f8"/>
    <s v="dd8c250502c7792c977c7bb15d6c070aa6b9f54f"/>
    <s v="PREPAGADO"/>
    <s v="af75c1718d1a344d1a93cdde7cedf2c97fc61d82"/>
    <n v="59"/>
    <s v="USADOS"/>
    <n v="2016"/>
    <s v="USADOS MM"/>
    <m/>
    <s v="USADO"/>
    <n v="72"/>
    <d v="2017-09-26T00:00:00"/>
    <d v="2023-09-26T00:00:00"/>
    <d v="2021-03-11T00:00:00"/>
    <n v="29900000"/>
    <n v="26910000"/>
    <n v="2990000"/>
    <n v="641748"/>
    <s v="d5e3c217d8ea2998bad4e657513b99b45ba38544"/>
    <n v="-0.71699777647277252"/>
    <n v="0.79032357974038436"/>
    <n v="0.48612183982770601"/>
    <n v="-0.88915005688902304"/>
    <n v="-1.270532873606796"/>
    <x v="1"/>
    <n v="0.9"/>
    <x v="0"/>
  </r>
  <r>
    <s v="5435893ecc63c82e1edd9694fa5cf383308cb6be"/>
    <s v="21e72e3de4e555bd1e4012b93f1412f4d0a912ab"/>
    <s v="PREPAGADO"/>
    <s v="51b223e24d57bc8c01c5001f8833c44559fa1fc7"/>
    <n v="60"/>
    <s v="STEPWAY"/>
    <n v="2018"/>
    <s v="NUEVO STEPWAY"/>
    <m/>
    <s v="NUEVO"/>
    <n v="84"/>
    <d v="2017-07-28T00:00:00"/>
    <d v="2024-07-28T00:00:00"/>
    <d v="2018-08-06T00:00:00"/>
    <n v="40302500"/>
    <n v="26802500"/>
    <n v="13500000"/>
    <n v="581035"/>
    <s v="d7ba29214e26fca7c43eb9f199a80e049e060e7b"/>
    <n v="0.99306228640509131"/>
    <n v="-0.17449998539541339"/>
    <n v="1.237044494663192"/>
    <n v="-0.213267948371656"/>
    <n v="2.519513118804209"/>
    <x v="0"/>
    <n v="0.66503318652689036"/>
    <x v="2"/>
  </r>
  <r>
    <s v="cdb098b2f7f5074ce0ab1428ac80c72fba343689"/>
    <s v="69f0f334d61328b7fc3fd5b1c5b7a80369795495"/>
    <s v="PREPAGADO"/>
    <s v="4db898134df57de25ee14fc3156c0fe345e0de51"/>
    <n v="15"/>
    <s v="LOGAN"/>
    <n v="2019"/>
    <s v="NUEVO LOGAN"/>
    <m/>
    <s v="NUEVO"/>
    <n v="60"/>
    <d v="2018-06-11T00:00:00"/>
    <d v="2023-11-06T00:00:00"/>
    <d v="2019-09-24T00:00:00"/>
    <n v="34780000"/>
    <n v="34780000"/>
    <n v="0"/>
    <n v="897629"/>
    <s v="b2b72db1a076aa89f7bd2aa8870447ac40315a98"/>
    <n v="-1.359786310746012"/>
    <n v="1.2009447865714571"/>
    <n v="5.1377144922950549E-2"/>
    <n v="0.39707180385790691"/>
    <n v="-0.34235834485308059"/>
    <x v="3"/>
    <n v="1"/>
    <x v="0"/>
  </r>
  <r>
    <s v="7af32781f33f2f9f64fae481ee96c69df939c1f3"/>
    <s v="e6c20d39094a68284a12d6ba981511fc1166d0c6"/>
    <s v="PREPAGADO"/>
    <s v="b4630e0577758b79c643a996bb67248441df3012"/>
    <n v="61"/>
    <s v="DUSTER"/>
    <n v="2019"/>
    <s v="DUSTER"/>
    <m/>
    <s v="NUEVO"/>
    <n v="72"/>
    <d v="2018-11-12T00:00:00"/>
    <d v="2024-12-11T00:00:00"/>
    <d v="2021-05-14T00:00:00"/>
    <n v="63860000"/>
    <n v="15860000"/>
    <n v="48000000"/>
    <n v="328903"/>
    <s v="c9ac93af7de54e59c26cb0895d1f827e03675192"/>
    <n v="0.79901291756788695"/>
    <n v="-1.885465787793009"/>
    <n v="-1.487441620159871"/>
    <n v="-0.1851022663226807"/>
    <n v="0.43112042910834891"/>
    <x v="1"/>
    <n v="0.24835577826495459"/>
    <x v="1"/>
  </r>
  <r>
    <s v="9fd3ced156e6c1e66267d26b9959a2caf9fc36d3"/>
    <s v="e0f1b530c9a24a83c2963110045c32cc07b49bc0"/>
    <s v="PREPAGADO"/>
    <s v="30c7c4d76d30bc37a7d13b4c95a2ac93f65f85d1"/>
    <n v="60"/>
    <s v="SANDERO"/>
    <n v="2018"/>
    <s v="NUEVO SANDERO"/>
    <m/>
    <s v="NUEVO"/>
    <n v="84"/>
    <d v="2017-11-08T00:00:00"/>
    <d v="2024-08-11T00:00:00"/>
    <d v="2021-09-27T00:00:00"/>
    <n v="32400000"/>
    <n v="25400000"/>
    <n v="7000000"/>
    <n v="577712"/>
    <s v="88849ad1927bac359d51ea5debbe2eb354006c53"/>
    <n v="0.41091417989347812"/>
    <n v="0.31380020391173252"/>
    <n v="0.92086653473246149"/>
    <n v="-0.61259227333400357"/>
    <n v="1.9007300996350649"/>
    <x v="0"/>
    <n v="0.78395061728395066"/>
    <x v="2"/>
  </r>
  <r>
    <s v="2dc5e880ce48999357682017b5d79390f0886075"/>
    <s v="7bfb3579e3b6a034a6316e5e060d349f1efa3373"/>
    <s v="PREPAGADO"/>
    <s v="8e1d47a30cc0417d3cca54bd2f30d9b5caa2e6b1"/>
    <n v="38"/>
    <s v="STEPWAY"/>
    <n v="2019"/>
    <s v="NUEVO STEPWAY"/>
    <m/>
    <s v="NUEVO"/>
    <n v="48"/>
    <d v="2018-06-28T00:00:00"/>
    <d v="2022-06-28T00:00:00"/>
    <d v="2020-08-24T00:00:00"/>
    <n v="43590000"/>
    <n v="26250879"/>
    <n v="17339121"/>
    <n v="675980"/>
    <s v="afef47cbdd72b753a5414bbb0d395f4e14f48c9f"/>
    <n v="1.2962644252132229"/>
    <n v="-0.43241396323583642"/>
    <n v="-1.901891247039122"/>
    <n v="0.41476360004153162"/>
    <n v="-0.1103147126646518"/>
    <x v="5"/>
    <n v="0.60222250516173437"/>
    <x v="2"/>
  </r>
  <r>
    <s v="ce5b6a6da024d349827d935d87e1878faab9cbf5"/>
    <s v="22d61ab4a3df6cdeec3515fe3eba3a3ccfd0842e"/>
    <s v="PREPAGADO"/>
    <s v="8d3a24744093455287e93feda3eb9991acdae36e"/>
    <n v="59"/>
    <s v="STEPWAY"/>
    <n v="2019"/>
    <s v="NUEVO STEPWAY"/>
    <m/>
    <s v="NUEVO"/>
    <n v="84"/>
    <d v="2018-11-22T00:00:00"/>
    <d v="2025-11-22T00:00:00"/>
    <d v="2020-09-03T00:00:00"/>
    <n v="47150000"/>
    <n v="35150000"/>
    <n v="12000000"/>
    <n v="716340"/>
    <s v="bada637fdb1235e4ce7fea4d4cee73127b35ed35"/>
    <n v="0.95667802974811544"/>
    <n v="0.1558855114976774"/>
    <n v="0.48612183982770601"/>
    <n v="-0.40390681021974201"/>
    <n v="-1.11583711881451"/>
    <x v="0"/>
    <n v="0.74549310710498407"/>
    <x v="2"/>
  </r>
  <r>
    <s v="09fd5d52593e320377f1b2e6496ec86a577a4808"/>
    <s v="b960fbd239ec1d4360da6401e9637bdb3d43a2b7"/>
    <s v="PREPAGADO"/>
    <s v="c1e30395230ab6747c4b28fe4256aa099225b503"/>
    <n v="38"/>
    <s v="LOGAN"/>
    <n v="2018"/>
    <s v="NUEVO LOGAN"/>
    <m/>
    <s v="NUEVO"/>
    <n v="84"/>
    <d v="2017-04-04T00:00:00"/>
    <d v="2024-04-04T00:00:00"/>
    <d v="2019-12-18T00:00:00"/>
    <n v="42500000"/>
    <n v="34000000"/>
    <n v="8500000"/>
    <n v="737065"/>
    <s v="18e224569796e42fffce1d686835b9656bf0b87b"/>
    <n v="0.8353971742248627"/>
    <n v="0.37970237290931202"/>
    <n v="1.237044494663192"/>
    <n v="-4.3857648806037389E-2"/>
    <n v="-0.4197062222492236"/>
    <x v="0"/>
    <n v="0.8"/>
    <x v="2"/>
  </r>
  <r>
    <s v="75030f672c9a07c89ddd3953a4ec5822e63dafeb"/>
    <s v="e62f44da6e55dd610d74c57374d31b56bc877cc5"/>
    <s v="PREPAGADO"/>
    <s v="a375b5eac113847c38d3cb785c3aaad6fe7a6159"/>
    <n v="48"/>
    <s v="SANDERO"/>
    <n v="2019"/>
    <s v="NUEVO SANDERO"/>
    <s v="2e892f86d188d01ec5691b7918003dc271108083"/>
    <s v="NUEVO"/>
    <n v="84"/>
    <d v="2019-04-01T00:00:00"/>
    <d v="2026-01-04T00:00:00"/>
    <d v="2020-04-30T00:00:00"/>
    <n v="33000000"/>
    <n v="16500000"/>
    <n v="16500000"/>
    <n v="364650"/>
    <s v="cafe2aba4c008cb02fee6101be7ab38b6a34f37b"/>
    <n v="0.76262866091091108"/>
    <n v="-0.85216124758390532"/>
    <n v="0.4070773498450232"/>
    <n v="-0.36149681598382721"/>
    <n v="-0.34235834485308059"/>
    <x v="0"/>
    <n v="0.5"/>
    <x v="4"/>
  </r>
  <r>
    <s v="1f88ecaac226ed1535339ba31c5cb7b8c0545c5e"/>
    <s v="25eee335c07531ee80d031620d238030bd83b985"/>
    <s v="PREPAGADO"/>
    <s v="bc046051988f8281f54e0403dd504399c4234ee7"/>
    <n v="62"/>
    <s v="USADOS"/>
    <n v="2017"/>
    <s v="USADOS MM"/>
    <m/>
    <s v="USADO"/>
    <n v="84"/>
    <d v="2020-05-29T00:00:00"/>
    <d v="2027-05-29T00:00:00"/>
    <d v="2020-11-17T00:00:00"/>
    <n v="29900000"/>
    <n v="29900000"/>
    <n v="0"/>
    <n v="698155"/>
    <s v="fc7bdc755b16bdb0247d7a6271249db666c6767c"/>
    <n v="0.13196821218999669"/>
    <n v="1.2009447865714571"/>
    <n v="0.60468857480173022"/>
    <n v="1.556927295390822"/>
    <n v="-0.57440197704150942"/>
    <x v="0"/>
    <n v="1"/>
    <x v="0"/>
  </r>
  <r>
    <s v="20a4e0fd8ad7d3013a17f0a8543e53ee873e8024"/>
    <s v="2ff73c7132b618b75e58154a04b5b1b75e75be56"/>
    <s v="PREPAGADO"/>
    <s v="e6fe628ed1ecb4f422ee6848d702f45410650137"/>
    <n v="59"/>
    <s v="LOGAN"/>
    <n v="2018"/>
    <s v="NUEVO LOGAN"/>
    <m/>
    <s v="NUEVO"/>
    <n v="60"/>
    <d v="2017-05-30T00:00:00"/>
    <d v="2022-05-30T00:00:00"/>
    <d v="2019-02-25T00:00:00"/>
    <n v="33980000"/>
    <n v="31480000"/>
    <n v="2500000"/>
    <n v="814175"/>
    <s v="7f9e4021b093c57ae939c2999fa9b6f9d2ac5b97"/>
    <n v="0.72624440425393522"/>
    <n v="0.89883971974459353"/>
    <n v="8.6149211288783167E-2"/>
    <n v="-0.1403752521791064"/>
    <n v="-0.72909773183379534"/>
    <x v="3"/>
    <n v="0.92642731018246027"/>
    <x v="0"/>
  </r>
  <r>
    <s v="b3a64a1c10819f0a54dd0680c9d417ca54388cd9"/>
    <s v="f45a280d99371df06056f9fdd35456aa6ba96196"/>
    <s v="PREPAGADO"/>
    <s v="5f585eff6e01a3fc164fe5629887ce7f0ab88842"/>
    <n v="220"/>
    <s v="STEPWAY"/>
    <n v="2017"/>
    <s v="NUEVO STEPWAY"/>
    <m/>
    <s v="NUEVO"/>
    <n v="36"/>
    <d v="2017-09-02T00:00:00"/>
    <d v="2020-01-16T00:00:00"/>
    <d v="2019-05-31T00:00:00"/>
    <n v="44750000"/>
    <n v="36750000"/>
    <n v="8000000"/>
    <n v="1377852"/>
    <s v="21ff10b96f16f6262fae82a784f965368c8a1be7"/>
    <n v="0.62921971983533309"/>
    <n v="0.46687335536507008"/>
    <n v="0.56516632981038883"/>
    <n v="4.2062359368639202"/>
    <n v="-0.57440197704150942"/>
    <x v="4"/>
    <n v="0.82122905027932958"/>
    <x v="0"/>
  </r>
  <r>
    <s v="f8d6acb86f4fb069384e8df121b6ab2ee10d23af"/>
    <s v="746b7af094f8aa94c73e5ac466badfec66b80214"/>
    <s v="PREPAGADO"/>
    <s v="f3d649ee30f873af20ed680a9e1580214cdfe47c"/>
    <n v="38"/>
    <s v="CAPTUR"/>
    <n v="2018"/>
    <s v="CAPTUR"/>
    <m/>
    <s v="NUEVO"/>
    <n v="84"/>
    <d v="2017-06-07T00:00:00"/>
    <d v="2024-07-06T00:00:00"/>
    <d v="2020-08-24T00:00:00"/>
    <n v="67200000"/>
    <n v="54376000"/>
    <n v="12824000"/>
    <n v="1190392"/>
    <s v="d7fd93f30f09d2f3f73418e3c060e65d41168348"/>
    <n v="1.114343141928344"/>
    <n v="0.41734265020216033"/>
    <n v="0.42389695021272378"/>
    <n v="0.18946038119933731"/>
    <n v="-0.26501046745693763"/>
    <x v="0"/>
    <n v="0.8091666666666667"/>
    <x v="0"/>
  </r>
  <r>
    <s v="fd00d89e8f3490a0c1d1b2309092c2ab7a4b98ab"/>
    <s v="38cc676a23ae0f85aa5fe1b01d26f8e31c037ecb"/>
    <s v="PREPAGADO"/>
    <s v="d89477618bebb4a017871417827f0d5ac2d4dfa9"/>
    <n v="59"/>
    <s v="DUSTER"/>
    <n v="2020"/>
    <s v="DUSTER"/>
    <s v="2e892f86d188d01ec5691b7918003dc271108083"/>
    <s v="NUEVO"/>
    <n v="72"/>
    <d v="2019-01-08T00:00:00"/>
    <d v="2025-08-01T00:00:00"/>
    <d v="2021-03-29T00:00:00"/>
    <n v="48990000"/>
    <n v="44200000"/>
    <n v="4790000"/>
    <n v="1024181"/>
    <s v="6c55b3ba21e9cb7dc2512cad991949cb9fc0980d"/>
    <n v="0.87178143088183857"/>
    <n v="0.79945967109465776"/>
    <n v="0.32803285986234038"/>
    <n v="-0.30615286546921527"/>
    <n v="-0.4197062222492236"/>
    <x v="1"/>
    <n v="0.90222494386609509"/>
    <x v="0"/>
  </r>
  <r>
    <s v="0abc6d9dd00037dc0ff0eb06efbbbbdbd5cd20cb"/>
    <s v="7fa0a3892e4da9e905460213f6abd4115c5feef9"/>
    <s v="PREPAGADO"/>
    <s v="73f2cc33b986bd271fd390af22f8762c2c95e97b"/>
    <n v="236"/>
    <s v="KWID"/>
    <n v="2021"/>
    <s v="KWID"/>
    <s v="2e892f86d188d01ec5691b7918003dc271108083"/>
    <s v="NUEVO"/>
    <n v="60"/>
    <d v="2021-01-25T00:00:00"/>
    <d v="2026-01-25T00:00:00"/>
    <d v="2021-11-04T00:00:00"/>
    <n v="41410000"/>
    <n v="29410000"/>
    <n v="12000000"/>
    <n v="729008"/>
    <s v="e05a7593bcbc82d3470e473adb88137dfd0ae415"/>
    <n v="2.2815442219069261E-2"/>
    <n v="1.1025810002301991E-2"/>
    <n v="-0.30432305999912118"/>
    <n v="-0.40788965492564577"/>
    <n v="0.50846830650449182"/>
    <x v="3"/>
    <n v="0.7102149239314175"/>
    <x v="2"/>
  </r>
  <r>
    <s v="9d567629ff1f7c6571a4a1e8d71435ea476c1a90"/>
    <s v="8b564c1418535e571ed092b122990ba3ea2dd72d"/>
    <s v="PREPAGADO"/>
    <s v="a24a0e02d5006b1c2d757c7a4f784b846611a8d0"/>
    <n v="38"/>
    <s v="USADOS"/>
    <n v="2013"/>
    <s v="USADOS MM"/>
    <m/>
    <s v="NUEVO"/>
    <n v="60"/>
    <d v="2021-06-28T00:00:00"/>
    <d v="2026-06-28T00:00:00"/>
    <d v="2021-10-20T00:00:00"/>
    <n v="36000000"/>
    <n v="27000000"/>
    <n v="9000000"/>
    <n v="719836"/>
    <s v="4945c5884e21e46d99e0d56ad1a4fbcffe8da479"/>
    <n v="-0.11059349885650881"/>
    <n v="0.17439176949377561"/>
    <n v="0.88134428974112011"/>
    <n v="-0.61209972820537351"/>
    <n v="0.97255557088134947"/>
    <x v="3"/>
    <n v="0.75"/>
    <x v="2"/>
  </r>
  <r>
    <s v="618c679792cfd3ad687469638f9dee5e03347a09"/>
    <s v="c2dfb3cd0510e6f1e066b7c9201b3db4f5dc40a3"/>
    <s v="PREPAGADO"/>
    <s v="d42a0e1d5792a438fbe63c928d603c193394d0b9"/>
    <n v="60"/>
    <s v="SANDERO"/>
    <n v="2018"/>
    <s v="NUEVO SANDERO"/>
    <m/>
    <s v="NUEVO"/>
    <n v="48"/>
    <d v="2017-10-31T00:00:00"/>
    <d v="2021-10-31T00:00:00"/>
    <d v="2020-07-10T00:00:00"/>
    <n v="45000000"/>
    <n v="30000000"/>
    <n v="15000000"/>
    <n v="907066"/>
    <s v="d7ba29214e26fca7c43eb9f199a80e049e060e7b"/>
    <n v="1.2477520830039219"/>
    <n v="-0.16779256953211821"/>
    <n v="0.28851061487099899"/>
    <n v="-0.55991782448352367"/>
    <n v="1.281947080465921"/>
    <x v="5"/>
    <n v="0.66666666666666663"/>
    <x v="2"/>
  </r>
  <r>
    <s v="6d4188e75f7a162ab82040494a6c207448553e1f"/>
    <s v="40f725397e9a658b7ff1f1af7923fe2edfca5304"/>
    <s v="PREPAGADO"/>
    <s v="3d7be7f440edf6a30ead4b8bb34bd0ee10eb3cc2"/>
    <n v="46"/>
    <s v="STEPWAY"/>
    <n v="2021"/>
    <s v="NUEVO STEPWAY PH2"/>
    <s v="2e892f86d188d01ec5691b7918003dc271108083"/>
    <s v="NUEVO"/>
    <n v="60"/>
    <d v="2020-08-28T00:00:00"/>
    <d v="2025-08-28T00:00:00"/>
    <d v="2021-01-27T00:00:00"/>
    <n v="49949350"/>
    <n v="22949350"/>
    <n v="27000000"/>
    <n v="526299"/>
    <s v="7e550c4e4136820a2fa73809cb7d39457dab78e5"/>
    <n v="-0.32889903879836369"/>
    <n v="-1.018658188129707"/>
    <n v="-1.5356631064962569"/>
    <n v="-0.32859951442423818"/>
    <n v="1.127251325673635"/>
    <x v="3"/>
    <n v="0.45945242530683583"/>
    <x v="4"/>
  </r>
  <r>
    <s v="cbab9c0754db8ca6e46d25419aaa240efac6f58a"/>
    <s v="5e12a6c9c58ca7180a6fa2cbe99c91c8d550c66d"/>
    <s v="PREPAGADO"/>
    <s v="199c6dec4e012c479e3865ff88b5346ccb60b104"/>
    <n v="7"/>
    <s v="CAPTUR"/>
    <n v="2021"/>
    <s v="CAPTUR"/>
    <s v="2e892f86d188d01ec5691b7918003dc271108083"/>
    <s v="NUEVO"/>
    <n v="84"/>
    <d v="2021-02-25T00:00:00"/>
    <d v="2028-02-25T00:00:00"/>
    <d v="2021-09-24T00:00:00"/>
    <n v="75021250"/>
    <n v="69021250"/>
    <n v="6000000"/>
    <n v="1453735"/>
    <s v="d4fe067a31477c3902f47c94ed98e66bfafeebdb"/>
    <n v="-0.97168757307160336"/>
    <n v="0.87254086888327709"/>
    <n v="0.2094661248883162"/>
    <n v="-6.9149708399703066E-2"/>
    <n v="-0.26501046745693763"/>
    <x v="0"/>
    <n v="0.92002266024626356"/>
    <x v="0"/>
  </r>
  <r>
    <s v="d7bf98ed3b68b031ac55f90a27cd95304dd13eee"/>
    <s v="e452a20b7659c6bcdfc9a7c5a1b3d0a89e151b35"/>
    <s v="PREPAGADO"/>
    <s v="35bae1b135154e5d7f0554ed8f4b0beddfd2f456"/>
    <n v="38"/>
    <s v="DUSTER"/>
    <n v="2020"/>
    <s v="DUSTER Servicio PÃºblico"/>
    <s v="2e892f86d188d01ec5691b7918003dc271108083"/>
    <s v="NUEVO"/>
    <n v="72"/>
    <d v="2019-05-29T00:00:00"/>
    <d v="2025-05-29T00:00:00"/>
    <d v="2021-10-08T00:00:00"/>
    <n v="44498974"/>
    <n v="40050000"/>
    <n v="4448974"/>
    <n v="856182"/>
    <s v="f2b6d61f97ec8f1fe44ff1e2d5c5e1ad94b895ba"/>
    <n v="1.1022150563760189"/>
    <n v="0.79040878791223745"/>
    <n v="-3.7340967832792837E-2"/>
    <n v="1.7492923885151921"/>
    <n v="-0.34235834485308059"/>
    <x v="1"/>
    <n v="0.90002075104023749"/>
    <x v="0"/>
  </r>
  <r>
    <s v="7663200724121d0e565e6c9013e483ca906eef03"/>
    <s v="668ae1abc1fb69018113d8f85b424c173a1aa11d"/>
    <s v="PREPAGADO"/>
    <s v="45d39635e54aa144f5d9a478fbeaa79690616197"/>
    <n v="50"/>
    <s v="KOLEOS"/>
    <n v="2017"/>
    <s v="KOLEOS"/>
    <m/>
    <s v="NUEVO"/>
    <n v="72"/>
    <d v="2017-06-04T00:00:00"/>
    <d v="2023-04-06T00:00:00"/>
    <d v="2018-08-28T00:00:00"/>
    <n v="117900000"/>
    <n v="58950000"/>
    <n v="58950000"/>
    <n v="1544637"/>
    <s v="f5faa20ec38eb79836445ff6da0fea6c765c883c"/>
    <n v="0.77475674646323633"/>
    <n v="-0.85216124758390532"/>
    <n v="0.92086653473246149"/>
    <n v="1.0118905968629841"/>
    <n v="-0.18766259006079469"/>
    <x v="1"/>
    <n v="0.5"/>
    <x v="4"/>
  </r>
  <r>
    <s v="1dc410b89152f1b878f091f9c4b6e153ccf761d9"/>
    <s v="3b67e67a84e80e7a56cf0c607a019e4cdffcc7bf"/>
    <s v="PREPAGADO"/>
    <s v="f3d649ee30f873af20ed680a9e1580214cdfe47c"/>
    <n v="59"/>
    <s v="SANDERO"/>
    <n v="2018"/>
    <s v="NUEVO SANDERO"/>
    <m/>
    <s v="NUEVO"/>
    <n v="84"/>
    <d v="2017-06-29T00:00:00"/>
    <d v="2024-06-29T00:00:00"/>
    <d v="2017-10-27T00:00:00"/>
    <n v="44590000"/>
    <n v="44691000"/>
    <n v="0"/>
    <n v="980800"/>
    <s v="d5e3c217d8ea2998bad4e657513b99b45ba38544"/>
    <n v="0.26537715326557482"/>
    <n v="1.210245693028047"/>
    <n v="0.41625022577404341"/>
    <n v="0.16586567725783771"/>
    <n v="-0.4197062222492236"/>
    <x v="0"/>
    <n v="1.0022650818569185"/>
    <x v="0"/>
  </r>
  <r>
    <s v="baac59039b188f1fbaa1897e832d3b80374c7b58"/>
    <s v="9afca08a1f0af7452300966739e6e05af95e4f8a"/>
    <s v="PREPAGADO"/>
    <s v="d42a0e1d5792a438fbe63c928d603c193394d0b9"/>
    <n v="49"/>
    <s v="STEPWAY"/>
    <n v="2018"/>
    <s v="NUEVO STEPWAY"/>
    <m/>
    <s v="NUEVO"/>
    <n v="72"/>
    <d v="2017-11-14T00:00:00"/>
    <d v="2023-11-14T00:00:00"/>
    <d v="2019-01-04T00:00:00"/>
    <n v="47550000"/>
    <n v="14502750"/>
    <n v="33047250"/>
    <n v="347751"/>
    <s v="f00f1606f9686df6c4f674ed3907718435a75514"/>
    <n v="0.82326908867253745"/>
    <n v="-1.6528726009044969"/>
    <n v="0.56516632981038883"/>
    <n v="0.22278882569834041"/>
    <n v="1.5913385900504931"/>
    <x v="1"/>
    <n v="0.30499999999999999"/>
    <x v="1"/>
  </r>
  <r>
    <s v="1ae68e7c3f3ea0d31aaa1d4db298401312e9743e"/>
    <s v="015cfabd45c8063490274a32f15869bef9bf1e21"/>
    <s v="PREPAGADO"/>
    <s v="f0f8b4ff1eaec9f691ff02ac6f300d6bbc82ee34"/>
    <n v="60"/>
    <s v="SANDERO"/>
    <n v="2018"/>
    <s v="NUEVO SANDERO"/>
    <m/>
    <s v="NUEVO"/>
    <n v="72"/>
    <d v="2017-12-06T00:00:00"/>
    <d v="2023-06-12T00:00:00"/>
    <d v="2018-05-18T00:00:00"/>
    <n v="36920000"/>
    <n v="16920000"/>
    <n v="20000000"/>
    <n v="412114"/>
    <s v="d7ba29214e26fca7c43eb9f199a80e049e060e7b"/>
    <n v="-2.427057839350637"/>
    <n v="-1.0234387823942659"/>
    <n v="0.92086653473246149"/>
    <n v="-0.61276718659733787"/>
    <n v="-0.57440197704150942"/>
    <x v="1"/>
    <n v="0.45828819068255688"/>
    <x v="4"/>
  </r>
  <r>
    <s v="4b48490102619f8e3385a419d96900d222c0acb3"/>
    <s v="a22f870a50973d97c57ca95f610c303e4e727e80"/>
    <s v="PREPAGADO"/>
    <s v="d1c0dfc0ce53d56b757ad3c92ef31097fa0f2af3"/>
    <n v="60"/>
    <s v="OROCH"/>
    <n v="2020"/>
    <s v="OROCH"/>
    <s v="aa53c8567ff812605778a953828db0859dac88bf"/>
    <s v="NUEVO"/>
    <n v="72"/>
    <d v="2019-11-25T00:00:00"/>
    <d v="2025-11-25T00:00:00"/>
    <d v="2020-10-08T00:00:00"/>
    <n v="67810000"/>
    <n v="33905000"/>
    <n v="33905000"/>
    <n v="833660"/>
    <s v="d7ba29214e26fca7c43eb9f199a80e049e060e7b"/>
    <n v="0.35027375213185169"/>
    <n v="-0.85216124758390532"/>
    <n v="0.13042163490563341"/>
    <n v="1.6505772505756411"/>
    <n v="1.7460343448427791"/>
    <x v="1"/>
    <n v="0.5"/>
    <x v="4"/>
  </r>
  <r>
    <s v="0f2e19dbe9d2343e3a05e06a29b93438995a124f"/>
    <s v="4221d2b08ef6faee349cbe9203cd63537f0286d0"/>
    <s v="PREPAGADO"/>
    <s v="63d7dd58ab6006c9787a122c55a183976a5f5774"/>
    <n v="50"/>
    <s v="LOGAN"/>
    <n v="2019"/>
    <s v="NUEVO LOGAN"/>
    <m/>
    <s v="NUEVO"/>
    <n v="60"/>
    <d v="2018-05-31T00:00:00"/>
    <d v="2023-05-31T00:00:00"/>
    <d v="2021-05-03T00:00:00"/>
    <n v="45100000"/>
    <n v="24600000"/>
    <n v="20500000"/>
    <n v="593830"/>
    <s v="f5faa20ec38eb79836445ff6da0fea6c765c883c"/>
    <n v="1.0051903719574169"/>
    <n v="-0.66551524447887267"/>
    <n v="-1.037998602342836"/>
    <n v="-8.7094415222152693E-2"/>
    <n v="0.66316406129677774"/>
    <x v="3"/>
    <n v="0.54545454545454541"/>
    <x v="4"/>
  </r>
  <r>
    <s v="be24566ab78b48444afee443c69474401abfdc3a"/>
    <s v="b448157f80b33b00ca70a1a1c8c69fae1c09b21a"/>
    <s v="PREPAGADO"/>
    <s v="40caf97a616318873ba6061017861521a8432813"/>
    <n v="87"/>
    <s v="LOGAN"/>
    <n v="2018"/>
    <s v="NUEVO LOGAN"/>
    <m/>
    <s v="NUEVO"/>
    <n v="24"/>
    <d v="2017-02-27T00:00:00"/>
    <d v="2019-02-27T00:00:00"/>
    <d v="2017-04-18T00:00:00"/>
    <n v="45090000"/>
    <n v="10000000"/>
    <n v="35090000"/>
    <n v="495618"/>
    <s v="bb6b417dfe841dd3bd485a4cfbaf44b16a742455"/>
    <n v="1.284136339660898"/>
    <n v="-1.9945970514641009"/>
    <n v="-0.6600232649211939"/>
    <n v="0.39482591091862018"/>
    <n v="-0.34235834485308059"/>
    <x v="2"/>
    <n v="0.22177866489243736"/>
    <x v="1"/>
  </r>
  <r>
    <s v="e7e4db03b26b85301214706c1985b9671ef7295a"/>
    <s v="c6a22ae7d22d4a590fbb8acc0d4e248ae71fee15"/>
    <s v="PREPAGADO"/>
    <s v="44f5f8de4291a4a16492fe0b13036cffd8ffdb43"/>
    <n v="15"/>
    <s v="CAPTUR"/>
    <n v="2021"/>
    <s v="CAPTUR"/>
    <s v="2e892f86d188d01ec5691b7918003dc271108083"/>
    <s v="NUEVO"/>
    <n v="84"/>
    <d v="2020-06-19T00:00:00"/>
    <d v="2027-06-19T00:00:00"/>
    <d v="2020-12-02T00:00:00"/>
    <n v="72890000"/>
    <n v="67190000"/>
    <n v="5700000"/>
    <n v="1468523"/>
    <s v="930702ec2c3e72d456d907ad7e50a046ee285aa5"/>
    <n v="-0.72912586202509788"/>
    <n v="0.87983889016082251"/>
    <n v="0.44659959483636458"/>
    <n v="1.106039403347217"/>
    <n v="-0.65174985443765243"/>
    <x v="0"/>
    <n v="0.9217999725613939"/>
    <x v="0"/>
  </r>
  <r>
    <s v="20f0eee089034c80845224b41bd6bbdac8b5ecb6"/>
    <s v="93502964f97f281afa37cd83c5d7dc437509d1e0"/>
    <s v="PREPAGADO"/>
    <s v="45d39635e54aa144f5d9a478fbeaa79690616197"/>
    <n v="61"/>
    <s v="DUSTER"/>
    <n v="2017"/>
    <s v="DUSTER"/>
    <m/>
    <s v="NUEVO"/>
    <n v="72"/>
    <d v="2017-05-16T00:00:00"/>
    <d v="2023-05-16T00:00:00"/>
    <d v="2018-12-04T00:00:00"/>
    <n v="61460000"/>
    <n v="16000000"/>
    <n v="45460000"/>
    <n v="393345"/>
    <s v="2950d902c8b30585038c8f445df8ff3e2d2365ee"/>
    <n v="1.138599313032995"/>
    <n v="-1.836289196920335"/>
    <n v="0.92086653473246149"/>
    <n v="1.377675718460641"/>
    <n v="0.50846830650449182"/>
    <x v="1"/>
    <n v="0.26033192320208265"/>
    <x v="1"/>
  </r>
  <r>
    <s v="e9ae24d281069bf16681018be771ec141c77d51c"/>
    <s v="6964b2915b33596fb6656f3d4c3cb8546f59891e"/>
    <s v="PREPAGADO"/>
    <s v="82f94b245907520655af6b894fc9eb26f3fbe403"/>
    <n v="220"/>
    <s v="KOLEOS"/>
    <n v="2020"/>
    <s v="KOLEOS"/>
    <s v="2e892f86d188d01ec5691b7918003dc271108083"/>
    <s v="NUEVO"/>
    <n v="84"/>
    <d v="2019-07-11T00:00:00"/>
    <d v="2026-11-07T00:00:00"/>
    <d v="2021-08-20T00:00:00"/>
    <n v="91490000"/>
    <n v="66590000"/>
    <n v="24900000"/>
    <n v="1578882"/>
    <s v="28b0c6e43cc5ec67e977aa1c0cce8b1a5eb36ce2"/>
    <n v="0.22899289660859901"/>
    <n v="8.3394447726369322E-2"/>
    <n v="0.2094661248883162"/>
    <n v="4.4614639275001968"/>
    <n v="-0.72909773183379534"/>
    <x v="0"/>
    <n v="0.72783910809924579"/>
    <x v="2"/>
  </r>
  <r>
    <s v="dd000fb6c4cfe57baca3bd385b4bd783c9ab5488"/>
    <s v="ed170f997f08dbc047f35a6c2a50bec0173c6564"/>
    <s v="PREPAGADO"/>
    <s v="af75c1718d1a344d1a93cdde7cedf2c97fc61d82"/>
    <n v="220"/>
    <s v="USADOS"/>
    <n v="2017"/>
    <s v="USADOS MM"/>
    <m/>
    <s v="USADO"/>
    <n v="36"/>
    <d v="2017-06-27T00:00:00"/>
    <d v="2020-06-27T00:00:00"/>
    <d v="2018-03-07T00:00:00"/>
    <n v="35864000"/>
    <n v="12000000"/>
    <n v="23864000"/>
    <n v="438700"/>
    <s v="a97deec8944cfd22a65b5543b5e7b1fab8e8247a"/>
    <n v="1.2720082541085731"/>
    <n v="-1.531339531914131"/>
    <n v="-6.7189590051072792E-2"/>
    <n v="0.21664472350315039"/>
    <n v="-0.18766259006079469"/>
    <x v="4"/>
    <n v="0.33459736783403971"/>
    <x v="1"/>
  </r>
  <r>
    <s v="60299f0bf11182744c262d5154d63302693b23b5"/>
    <s v="a195da3fee236ab77813e3c973091c220e81d28b"/>
    <s v="PREPAGADO"/>
    <s v="7d0c257a39e140c6bf1189355194ac49f96d7320"/>
    <n v="38"/>
    <s v="OROCH"/>
    <n v="2019"/>
    <s v="OROCH"/>
    <m/>
    <s v="NUEVO"/>
    <n v="84"/>
    <d v="2018-11-29T00:00:00"/>
    <d v="2025-11-29T00:00:00"/>
    <d v="2021-03-19T00:00:00"/>
    <n v="60145000"/>
    <n v="30072500"/>
    <n v="30072500"/>
    <n v="699551"/>
    <s v="809929aa942e2a9bc9a8483e7177795e32bedd95"/>
    <n v="0.85965334532951332"/>
    <n v="-0.85216124758390532"/>
    <n v="1.185489993161002E-2"/>
    <n v="0.16396718794802351"/>
    <n v="-0.1103147126646518"/>
    <x v="0"/>
    <n v="0.5"/>
    <x v="4"/>
  </r>
  <r>
    <s v="047eb6d49e3752c402c40b769836debbca8864b7"/>
    <s v="40a23c2bc076469ca10753025360c3bf33649672"/>
    <s v="PREPAGADO"/>
    <s v="306d0c4359793b998ee724d771a66f0fed3a6148"/>
    <n v="38"/>
    <s v="CAPTUR"/>
    <n v="2019"/>
    <s v="CAPTUR"/>
    <m/>
    <s v="NUEVO"/>
    <n v="84"/>
    <d v="2018-12-10T00:00:00"/>
    <d v="2025-10-12T00:00:00"/>
    <d v="2020-01-21T00:00:00"/>
    <n v="72990000"/>
    <n v="36495000"/>
    <n v="36495000"/>
    <n v="874593"/>
    <s v="a1a8973e91fb3dd53c50b0f77fca45b4a317437d"/>
    <n v="-0.61997309205417039"/>
    <n v="-0.85216124758390532"/>
    <n v="0.32803285986234038"/>
    <n v="0.96793127603647278"/>
    <n v="1.127251325673635"/>
    <x v="0"/>
    <n v="0.5"/>
    <x v="4"/>
  </r>
  <r>
    <s v="4263bdf4d3210f0bcbc943d45cd425d35bb9adc4"/>
    <s v="5d3add03a2932539335446cc528df2cb3a3a2188"/>
    <s v="PREPAGADO"/>
    <s v="a65c60e59165d9af643419b26154ffd93f642835"/>
    <n v="236"/>
    <s v="STEPWAY"/>
    <n v="2019"/>
    <s v="NUEVO STEPWAY"/>
    <m/>
    <s v="NUEVO"/>
    <n v="72"/>
    <d v="2018-05-06T00:00:00"/>
    <d v="2024-06-05T00:00:00"/>
    <d v="2019-10-01T00:00:00"/>
    <n v="42243500"/>
    <n v="33743500"/>
    <n v="8500000"/>
    <n v="733309"/>
    <s v="b522c57b2ad5bc12ca374e891604193e50995d23"/>
    <n v="0.85965334532951332"/>
    <n v="0.37471583819735998"/>
    <n v="0.18159112501816799"/>
    <n v="-0.59750625329921647"/>
    <n v="-0.4197062222492236"/>
    <x v="1"/>
    <n v="0.79878561198764308"/>
    <x v="2"/>
  </r>
  <r>
    <s v="80e3319de7763551629ac7bb7beec1c5c0cd9391"/>
    <s v="6a4f5cc467b77c496e88cd109fe00fd470ef651c"/>
    <s v="PREPAGADO"/>
    <s v="e796ad9f0cb48948949b06a98904d23b3fbe7f4b"/>
    <n v="77"/>
    <s v="SANDERO"/>
    <n v="2017"/>
    <s v="NUEVO SANDERO"/>
    <m/>
    <s v="NUEVO"/>
    <n v="84"/>
    <d v="2016-12-13T00:00:00"/>
    <d v="2023-12-13T00:00:00"/>
    <d v="2017-12-11T00:00:00"/>
    <n v="37940000"/>
    <n v="15940000"/>
    <n v="22000000"/>
    <n v="365857"/>
    <s v="e749afdb0d86b12b525db3e562c129d1ee93ba33"/>
    <n v="1.1628554841376451"/>
    <n v="-1.180095421726802"/>
    <n v="0.92086653473246149"/>
    <n v="-0.6955174234369994"/>
    <n v="0.19907679691992"/>
    <x v="0"/>
    <n v="0.4201370585134423"/>
    <x v="4"/>
  </r>
  <r>
    <s v="db2f3c4ba017c26acfbea60f69b40e11f6a6906f"/>
    <s v="6a38eef44533398806f95fd5c11d319d84c3390c"/>
    <s v="PREPAGADO"/>
    <s v="2f1f55f7d5e4638dee5a1a64ea8954c3ffe4902c"/>
    <n v="252"/>
    <s v="CAPTUR"/>
    <n v="2018"/>
    <s v="CAPTUR"/>
    <m/>
    <s v="NUEVO"/>
    <n v="36"/>
    <d v="2017-10-25T00:00:00"/>
    <d v="2020-10-25T00:00:00"/>
    <d v="2018-08-21T00:00:00"/>
    <n v="68940000"/>
    <n v="48940000"/>
    <n v="20000000"/>
    <n v="1752802"/>
    <s v="ba69bef1627113b1efd89b0a85bd7dcd597d357c"/>
    <n v="0.2411209821609242"/>
    <n v="9.7025271253516482E-3"/>
    <n v="0.52564408481904745"/>
    <n v="3.9549425506372783E-2"/>
    <n v="1.823382222238922"/>
    <x v="4"/>
    <n v="0.7098926602843052"/>
    <x v="2"/>
  </r>
  <r>
    <s v="e3d1a058369f1a5700aa8e394faf843b43c6421b"/>
    <s v="ff0e4a059dcf0d467e9f8398aff9a94f711b5287"/>
    <s v="PREPAGADO"/>
    <s v="64f4e2241f8aae015dec18f339f7da03ca7207cd"/>
    <n v="220"/>
    <s v="LOGAN"/>
    <n v="2017"/>
    <s v="NUEVO LOGAN"/>
    <m/>
    <s v="NUEVO"/>
    <n v="84"/>
    <d v="2017-01-20T00:00:00"/>
    <d v="2024-01-20T00:00:00"/>
    <d v="2018-01-10T00:00:00"/>
    <n v="37940000"/>
    <n v="18970000"/>
    <n v="18970000"/>
    <n v="459117"/>
    <s v="a97deec8944cfd22a65b5543b5e7b1fab8e8247a"/>
    <n v="1.017318457509742"/>
    <n v="-0.85216124758390532"/>
    <n v="0.72325530977575447"/>
    <n v="1.016641134885951"/>
    <n v="0.1217289195237771"/>
    <x v="0"/>
    <n v="0.5"/>
    <x v="4"/>
  </r>
  <r>
    <s v="6f105f2f348ffbf2836bb21cdbd23b7e89713119"/>
    <s v="92c62e11aeabdfac2b7b97d2685c0d90453a5932"/>
    <s v="PREPAGADO"/>
    <s v="2f1f55f7d5e4638dee5a1a64ea8954c3ffe4902c"/>
    <n v="52"/>
    <s v="SANDERO"/>
    <n v="2018"/>
    <s v="NUEVO SANDERO"/>
    <m/>
    <s v="NUEVO"/>
    <n v="60"/>
    <d v="2017-11-28T00:00:00"/>
    <d v="2022-11-28T00:00:00"/>
    <d v="2019-07-25T00:00:00"/>
    <n v="38870000"/>
    <n v="24870000"/>
    <n v="14000000"/>
    <n v="634449"/>
    <s v="a1a8973e91fb3dd53c50b0f77fca45b4a317437d"/>
    <n v="1.138599313032995"/>
    <n v="-0.27800990744321108"/>
    <n v="0.88134428974112011"/>
    <n v="-0.82541358877162085"/>
    <n v="1.823382222238922"/>
    <x v="3"/>
    <n v="0.63982505788525856"/>
    <x v="2"/>
  </r>
  <r>
    <s v="2e3c598a9be12f38d1ca65f46f58dcd456ef13d4"/>
    <s v="5eaee183bf95c64ec1f8d41781586d1280483578"/>
    <s v="PREPAGADO"/>
    <s v="481364e2d66c7bf3bbc309496f40edeaf8f10e91"/>
    <n v="38"/>
    <s v="USADOS"/>
    <n v="2016"/>
    <s v="USADOS MM"/>
    <m/>
    <s v="USADO"/>
    <n v="24"/>
    <d v="2019-08-26T00:00:00"/>
    <d v="2021-08-26T00:00:00"/>
    <d v="2021-02-15T00:00:00"/>
    <n v="40000000"/>
    <n v="15999960"/>
    <n v="24000040"/>
    <n v="775242"/>
    <s v="d2d2bc23d15981022aec65b1ffb2993f93c8d625"/>
    <n v="0.94454994419579019"/>
    <n v="-1.2627865606270461"/>
    <n v="-1.4504681647480211"/>
    <n v="0.14553856549380659"/>
    <n v="0.58581618390063472"/>
    <x v="2"/>
    <n v="0.39999899999999999"/>
    <x v="1"/>
  </r>
  <r>
    <s v="de0c31662148256ad6e4c8e0d95ffdec5423b4b1"/>
    <s v="0daaa0e7eff99719ce57cfe27b207b7497cdd7cb"/>
    <s v="PREPAGADO"/>
    <s v="40caf97a616318873ba6061017861521a8432813"/>
    <n v="61"/>
    <s v="SANDERO"/>
    <n v="2018"/>
    <s v="NUEVO SANDERO"/>
    <m/>
    <s v="NUEVO"/>
    <n v="60"/>
    <d v="2017-04-28T00:00:00"/>
    <d v="2022-04-28T00:00:00"/>
    <d v="2021-10-22T00:00:00"/>
    <n v="31710000"/>
    <n v="10000000"/>
    <n v="21710000"/>
    <n v="263694"/>
    <s v="2950d902c8b30585038c8f445df8ff3e2d2365ee"/>
    <n v="0.38665800878882761"/>
    <n v="-1.61034073859492"/>
    <n v="0.4070773498450232"/>
    <n v="-0.63827199647904387"/>
    <n v="0.74051193869292065"/>
    <x v="3"/>
    <n v="0.31535793125197098"/>
    <x v="1"/>
  </r>
  <r>
    <s v="65b6ac05c97d1439169be5ab35fbae5c5390b476"/>
    <s v="5ac53534eb1fbf34f1d94dabea0ca00bb4a2f2bd"/>
    <s v="PREPAGADO"/>
    <s v="93758adf11c46efe844e91612cf2940e4197d07c"/>
    <n v="48"/>
    <s v="SANDERO"/>
    <n v="2020"/>
    <s v="NUEVO SANDERO"/>
    <s v="2e892f86d188d01ec5691b7918003dc271108083"/>
    <s v="NUEVO"/>
    <n v="84"/>
    <d v="2019-07-10T00:00:00"/>
    <d v="2026-10-07T00:00:00"/>
    <d v="2020-01-23T00:00:00"/>
    <n v="35116350"/>
    <n v="21516350"/>
    <n v="13600000"/>
    <n v="551320"/>
    <s v="33a4a5fc270bf1ce3ae20561056b2ba805df815d"/>
    <n v="-0.76551011868207364"/>
    <n v="-0.3893253903981273"/>
    <n v="0.25641262360128148"/>
    <n v="-0.64788260075438986"/>
    <n v="-1.270532873606796"/>
    <x v="0"/>
    <n v="0.61271601405043519"/>
    <x v="2"/>
  </r>
  <r>
    <s v="c1bac21969f27b04843a03fd2ed5755585df513c"/>
    <s v="611450542f04a083c105b56167a44cec4cd2381f"/>
    <s v="PREPAGADO"/>
    <s v="1cfc8f77eeb90420e06185d48b9a2c6de9a1780f"/>
    <n v="49"/>
    <s v="DUSTER"/>
    <n v="2019"/>
    <s v="DUSTER"/>
    <m/>
    <s v="NUEVO"/>
    <n v="84"/>
    <d v="2018-10-30T00:00:00"/>
    <d v="2025-10-30T00:00:00"/>
    <d v="2019-12-18T00:00:00"/>
    <n v="61050000"/>
    <n v="30525000"/>
    <n v="30525000"/>
    <n v="691984"/>
    <s v="7b4b50deac96cf6fae5ed6534c753371dda3e07d"/>
    <n v="0.92029377309113969"/>
    <n v="-0.85216124758390532"/>
    <n v="0.52564408481904745"/>
    <n v="1.2876133106446661"/>
    <n v="4.4381042127634142E-2"/>
    <x v="0"/>
    <n v="0.5"/>
    <x v="4"/>
  </r>
  <r>
    <s v="505ac70254432aa51e03a78a7c456920706677f4"/>
    <s v="d0d40ef8c6e8a9f75dd0e3289e597374f42a3ef5"/>
    <s v="PREPAGADO"/>
    <s v="389c88584421a13b9542405baa4aaeda5c884d3e"/>
    <n v="48"/>
    <s v="SANDERO"/>
    <n v="2019"/>
    <s v="NUEVO SANDERO"/>
    <s v="2e892f86d188d01ec5691b7918003dc271108083"/>
    <s v="NUEVO"/>
    <n v="84"/>
    <d v="2019-01-03T00:00:00"/>
    <d v="2026-03-01T00:00:00"/>
    <d v="2021-10-08T00:00:00"/>
    <n v="34730000"/>
    <n v="13320000"/>
    <n v="21410000"/>
    <n v="249733"/>
    <s v="cafe2aba4c008cb02fee6101be7ab38b6a34f37b"/>
    <n v="0.25324906771324951"/>
    <n v="-1.330411400659542"/>
    <n v="-0.5308977669752829"/>
    <n v="-0.56214655800020241"/>
    <n v="-0.49705409964536651"/>
    <x v="0"/>
    <n v="0.38353008926000576"/>
    <x v="1"/>
  </r>
  <r>
    <s v="8202036548c3ae2cd0abccca5a8fff63a717bf31"/>
    <s v="6d8ac1cc6cd00bfd1573bf969c2d64d55f2fd65b"/>
    <s v="PREPAGADO"/>
    <s v="d42a0e1d5792a438fbe63c928d603c193394d0b9"/>
    <n v="27"/>
    <s v="LOGAN"/>
    <n v="2018"/>
    <s v="NUEVO LOGAN"/>
    <m/>
    <s v="NUEVO"/>
    <n v="48"/>
    <d v="2017-12-19T00:00:00"/>
    <d v="2021-12-19T00:00:00"/>
    <d v="2018-03-16T00:00:00"/>
    <n v="32990000"/>
    <n v="10360000"/>
    <n v="22630000"/>
    <n v="313237"/>
    <s v="db38aae051445c1f320476595ec5710790c61966"/>
    <n v="0.41091417989347812"/>
    <n v="-1.6157747983291699"/>
    <n v="0.28851061487099899"/>
    <n v="-0.93265433770788486"/>
    <n v="-0.65174985443765243"/>
    <x v="5"/>
    <n v="0.31403455592603818"/>
    <x v="1"/>
  </r>
  <r>
    <s v="0b954a3b7171ae3cf5d05915326b73b672b3d3e4"/>
    <s v="ae96a153236f7aec8fa3b138eea6d7586e7cae20"/>
    <s v="PREPAGADO"/>
    <s v="8e5a6ec8ecf5a2a4f1b2a3647d59bf4bceeae6a9"/>
    <n v="74"/>
    <s v="LOGAN"/>
    <n v="2018"/>
    <s v="NUEVO LOGAN"/>
    <m/>
    <s v="NUEVO"/>
    <n v="60"/>
    <d v="2018-03-28T00:00:00"/>
    <d v="2023-03-16T00:00:00"/>
    <d v="2019-05-24T00:00:00"/>
    <n v="43990000"/>
    <n v="23990000"/>
    <n v="20000000"/>
    <n v="604909"/>
    <s v="b0dba703f37b44650008cc7ee9293429cffbd118"/>
    <n v="0.61709163428300773"/>
    <n v="-0.66593953637045"/>
    <n v="-0.33101282726422421"/>
    <n v="8.6279810537016707E-2"/>
    <n v="0.58581618390063472"/>
    <x v="3"/>
    <n v="0.54535121618549676"/>
    <x v="4"/>
  </r>
  <r>
    <s v="f2cc79334f30e669e9103fd5aa6dc2d323dfeddf"/>
    <s v="5481a9242fd050a4fa97485b6cd2f4ef9fbacbd4"/>
    <s v="PREPAGADO"/>
    <s v="4db898134df57de25ee14fc3156c0fe345e0de51"/>
    <n v="48"/>
    <s v="SANDERO"/>
    <n v="2019"/>
    <s v="NUEVO SANDERO"/>
    <m/>
    <s v="NUEVO"/>
    <n v="84"/>
    <d v="2018-10-16T00:00:00"/>
    <d v="2025-10-16T00:00:00"/>
    <d v="2019-08-30T00:00:00"/>
    <n v="33000000"/>
    <n v="29700000"/>
    <n v="3300000"/>
    <n v="639445"/>
    <s v="cafe2aba4c008cb02fee6101be7ab38b6a34f37b"/>
    <n v="-7.420924219953294E-2"/>
    <n v="0.79032357974038436"/>
    <n v="0.2094661248883162"/>
    <n v="-0.31490018815455662"/>
    <n v="-0.57440197704150942"/>
    <x v="0"/>
    <n v="0.9"/>
    <x v="0"/>
  </r>
  <r>
    <s v="5c5c7ec4f86da8246b0141efa31f6e152bbf7621"/>
    <s v="d5192b1cc95197ba65562ada2a32db3ea5d6372a"/>
    <s v="PREPAGADO"/>
    <s v="6bf12817a6164c0e4ceb7a01868ef46da7884be8"/>
    <n v="74"/>
    <s v="LOGAN"/>
    <n v="2018"/>
    <s v="NUEVO LOGAN"/>
    <m/>
    <s v="NUEVO"/>
    <n v="84"/>
    <d v="2018-05-02T00:00:00"/>
    <d v="2025-02-05T00:00:00"/>
    <d v="2020-01-28T00:00:00"/>
    <n v="37550000"/>
    <n v="34518989"/>
    <n v="3031011"/>
    <n v="837286"/>
    <s v="db655f8e1559060a272843c09fa8b5e63f6f3304"/>
    <n v="0.54432312096905611"/>
    <n v="0.86949408224702107"/>
    <n v="-0.77666123529515052"/>
    <n v="-0.55658252394605479"/>
    <n v="-1.11583711881451"/>
    <x v="0"/>
    <n v="0.91928066577896139"/>
    <x v="0"/>
  </r>
  <r>
    <s v="51642c5756e28ab3689fd0710eb932bbb3cd7c37"/>
    <s v="1f2da03521597d34c7cea41090ffebfc7311c5a7"/>
    <s v="PREPAGADO"/>
    <s v="3a9c85964211c4ff203388bf5d92c22cf10e64ca"/>
    <n v="15"/>
    <s v="STEPWAY"/>
    <n v="2018"/>
    <s v="NUEVO STEPWAY"/>
    <m/>
    <s v="NUEVO"/>
    <n v="84"/>
    <d v="2017-04-07T00:00:00"/>
    <d v="2024-07-04T00:00:00"/>
    <d v="2021-09-02T00:00:00"/>
    <n v="47890000"/>
    <n v="43101000"/>
    <n v="4789000"/>
    <n v="887414"/>
    <s v="cd5ee85432abb8b5dc6d84901199378cd1ee4605"/>
    <n v="-0.65635734871114615"/>
    <n v="0.79032357974038436"/>
    <n v="0.60907728297454844"/>
    <n v="-0.32055748715556742"/>
    <n v="-0.96114136402222416"/>
    <x v="0"/>
    <n v="0.9"/>
    <x v="0"/>
  </r>
  <r>
    <s v="26a56ad55f6311ee12b468114a83fbe6fa3dfe9d"/>
    <s v="a483d27ed3906da35cb86fb72fedc5c8d6777660"/>
    <s v="PREPAGADO"/>
    <s v="b363d2659d97e2c22e2f1f5c05abfd8a50b4ffc0"/>
    <n v="46"/>
    <s v="KANGOO"/>
    <n v="2021"/>
    <s v="NUEVA KANGOO Serv. Particular"/>
    <s v="aa53c8567ff812605778a953828db0859dac88bf"/>
    <s v="NUEVO"/>
    <n v="60"/>
    <d v="2020-03-11T00:00:00"/>
    <d v="2025-11-03T00:00:00"/>
    <d v="2021-02-02T00:00:00"/>
    <n v="54635000"/>
    <n v="21000000"/>
    <n v="33635000"/>
    <n v="498960"/>
    <s v="7e550c4e4136820a2fa73809cb7d39457dab78e5"/>
    <m/>
    <n v="-1.326966678929252"/>
    <n v="-0.22527857001643839"/>
    <m/>
    <m/>
    <x v="3"/>
    <n v="0.38436899423446508"/>
    <x v="1"/>
  </r>
  <r>
    <s v="61cedbbcc7504e4fbdeeaca66d3aa40f8d17ea0a"/>
    <s v="0ed41fb58c81541f07851f2b16ad3b4b20a24d81"/>
    <s v="PREPAGADO"/>
    <s v="c7377705b286ba1dbe11224af309f9b7c2929cdd"/>
    <n v="246"/>
    <s v="DUSTER"/>
    <n v="2017"/>
    <s v="DUSTER"/>
    <m/>
    <s v="NUEVO"/>
    <n v="72"/>
    <d v="2016-08-11T00:00:00"/>
    <d v="2022-11-08T00:00:00"/>
    <d v="2019-09-13T00:00:00"/>
    <n v="51990000"/>
    <n v="25995000"/>
    <n v="25995000"/>
    <n v="723468"/>
    <s v="a69f010680fca3bb97470fe907d42f1759ba6938"/>
    <n v="-4.9953071094882402E-2"/>
    <n v="-0.85216124758390532"/>
    <n v="0.99991102471514426"/>
    <n v="-2.1428922652191051E-2"/>
    <n v="-1.270532873606796"/>
    <x v="1"/>
    <n v="0.5"/>
    <x v="4"/>
  </r>
  <r>
    <s v="5e026cccac53210e4d180cad607f4feb43ce9215"/>
    <s v="151d880c7b952806e9181b3a643f1e9a70d38311"/>
    <s v="PREPAGADO"/>
    <s v="8755282562f500d9f6dcb85211a47e8d88e90dcb"/>
    <n v="76"/>
    <s v="SANDERO"/>
    <n v="2020"/>
    <s v="NUEVO SANDERO"/>
    <s v="2e892f86d188d01ec5691b7918003dc271108083"/>
    <s v="NUEVO"/>
    <n v="84"/>
    <d v="2019-06-17T00:00:00"/>
    <d v="2026-06-17T00:00:00"/>
    <d v="2021-02-25T00:00:00"/>
    <n v="33990000"/>
    <n v="13990000"/>
    <n v="20000000"/>
    <n v="285110"/>
    <s v="e479a237a33c879450fd7f632a21723886088e64"/>
    <n v="1.065830799719043"/>
    <n v="-1.2151847034613319"/>
    <n v="0.48612183982770601"/>
    <n v="0.38652191203941871"/>
    <n v="0.27642467431606299"/>
    <x v="0"/>
    <n v="0.41159164460135333"/>
    <x v="4"/>
  </r>
  <r>
    <s v="eb40c7a5daaf78b8d78ab14280ca6447c138ce55"/>
    <s v="c43781946c3d6e9e535729686076acff6ed1ccb0"/>
    <s v="PREPAGADO"/>
    <s v="77a187d9631467b0be64469f0c5f8a6dea1b1f85"/>
    <n v="74"/>
    <s v="LOGAN"/>
    <n v="2017"/>
    <s v="NUEVO LOGAN"/>
    <m/>
    <s v="NUEVO"/>
    <n v="60"/>
    <d v="2016-12-19T00:00:00"/>
    <d v="2021-12-19T00:00:00"/>
    <d v="2019-03-22T00:00:00"/>
    <n v="34540000"/>
    <n v="21540000"/>
    <n v="13000000"/>
    <n v="500256"/>
    <s v="f244d6b6d7e1914da862727b1075ecaf467a95be"/>
    <n v="1.405417195184151"/>
    <n v="-0.34453167226002612"/>
    <n v="-0.57340749846551953"/>
    <n v="-0.36421112465090072"/>
    <n v="0.27642467431606299"/>
    <x v="3"/>
    <n v="0.62362478286045164"/>
    <x v="2"/>
  </r>
  <r>
    <s v="b695c0aa351a06bb700488a7e17bbccc4c33e127"/>
    <s v="a9686f8b9e322ab1b86865d0b060f11e9c456f05"/>
    <s v="PREPAGADO"/>
    <s v="1303ba60e6112b834f80a807c7220066923c9271"/>
    <n v="38"/>
    <s v="OROCH"/>
    <n v="2018"/>
    <s v="OROCH"/>
    <m/>
    <s v="NUEVO"/>
    <n v="36"/>
    <d v="2018-07-17T00:00:00"/>
    <d v="2021-07-17T00:00:00"/>
    <d v="2019-09-10T00:00:00"/>
    <n v="60015200"/>
    <n v="20015200"/>
    <n v="40000000"/>
    <n v="736376"/>
    <s v="b8301acfe4fdafeee70d932d10ac6a382433932b"/>
    <n v="-1.0687122574902059"/>
    <n v="-1.5358366076824821"/>
    <n v="9.0899389914291959E-2"/>
    <n v="1.7961681473776021"/>
    <n v="1.127251325673635"/>
    <x v="4"/>
    <n v="0.33350217944787319"/>
    <x v="1"/>
  </r>
  <r>
    <s v="c1008fbc90470e4827586662190e83f5a19eed37"/>
    <s v="05ffd806e611322289a833352a3e63c150873ecc"/>
    <s v="PREPAGADO"/>
    <s v="51a48e5516ee3bf233287559abdaf7ace5721d62"/>
    <n v="60"/>
    <s v="KWID"/>
    <n v="2021"/>
    <s v="KWID"/>
    <s v="2e892f86d188d01ec5691b7918003dc271108083"/>
    <s v="NUEVO"/>
    <n v="84"/>
    <d v="2020-07-07T00:00:00"/>
    <d v="2027-07-07T00:00:00"/>
    <d v="2020-11-04T00:00:00"/>
    <n v="37990000"/>
    <n v="37990000"/>
    <n v="0"/>
    <n v="869214"/>
    <s v="002cf26c2c656a51db8195e4bd8bbcee3903d748"/>
    <n v="-0.68061351981579676"/>
    <n v="1.2009447865714571"/>
    <n v="0.32803285986234038"/>
    <n v="6.0597100258446973E-2"/>
    <n v="-1.425228628399082"/>
    <x v="0"/>
    <n v="1"/>
    <x v="0"/>
  </r>
  <r>
    <s v="9ddc214ae3ae05f41bc63b74dcd01e1ca4d775cb"/>
    <s v="f9b19ae75e9fad599f57f41418c38d194d835127"/>
    <s v="PREPAGADO"/>
    <s v="a1568956b7a009c0968355838744514999f72b98"/>
    <n v="61"/>
    <s v="SANDERO"/>
    <n v="2020"/>
    <s v="NUEVO SANDERO PH2"/>
    <s v="2e892f86d188d01ec5691b7918003dc271108083"/>
    <s v="NUEVO"/>
    <n v="84"/>
    <d v="2019-12-20T00:00:00"/>
    <d v="2026-12-20T00:00:00"/>
    <d v="2021-08-25T00:00:00"/>
    <n v="37970000"/>
    <n v="39071850"/>
    <n v="0"/>
    <n v="862112"/>
    <s v="7ff7deeb7eff0b09f4dc8ce4bdcc24fc3c9a3b52"/>
    <n v="-0.97168757307160336"/>
    <n v="1.3201027999364341"/>
    <n v="0.52564408481904745"/>
    <n v="-0.71817317173908224"/>
    <n v="-1.0384892414183671"/>
    <x v="0"/>
    <n v="1.0290189623386885"/>
    <x v="0"/>
  </r>
  <r>
    <s v="42ecce51d8266f701c9a641467eb9ec1f1e5dde2"/>
    <s v="e877ddf8dc1564d3405a3cc8e49333843f5b6614"/>
    <s v="PREPAGADO"/>
    <s v="1cfc8f77eeb90420e06185d48b9a2c6de9a1780f"/>
    <n v="59"/>
    <s v="LOGAN"/>
    <n v="2019"/>
    <s v="NUEVO LOGAN"/>
    <m/>
    <s v="NUEVO"/>
    <n v="84"/>
    <d v="2018-01-11T00:00:00"/>
    <d v="2025-11-01T00:00:00"/>
    <d v="2019-11-27T00:00:00"/>
    <n v="35630000"/>
    <n v="17815000"/>
    <n v="17815000"/>
    <n v="403855"/>
    <s v="dab5ce77fbc7f176a43e1ea3adb849113df8a09f"/>
    <n v="0.59283546317835722"/>
    <n v="-0.85216124758390532"/>
    <n v="0.52564408481904745"/>
    <n v="-0.7113346273790454"/>
    <n v="1.0499034482774929"/>
    <x v="0"/>
    <n v="0.5"/>
    <x v="4"/>
  </r>
  <r>
    <s v="6c4f4e46053030855e2316bf5b923d03d6fd58ce"/>
    <s v="4a005166e0912e78b7f4149b4f49a0c85dab3e3e"/>
    <s v="PREPAGADO"/>
    <s v="938163f645127d08aab2c6e9667bd0e504cad49f"/>
    <n v="48"/>
    <s v="DUSTER"/>
    <n v="2019"/>
    <s v="DUSTER"/>
    <m/>
    <s v="NUEVO"/>
    <n v="72"/>
    <d v="2018-08-05T00:00:00"/>
    <d v="2024-05-08T00:00:00"/>
    <d v="2019-01-29T00:00:00"/>
    <n v="66000000"/>
    <n v="33000000"/>
    <n v="33000000"/>
    <n v="837188"/>
    <s v="cafe2aba4c008cb02fee6101be7ab38b6a34f37b"/>
    <n v="1.3447767674225239"/>
    <n v="-0.85216124758390532"/>
    <n v="0.4070773498450232"/>
    <n v="1.4223479684895091"/>
    <n v="4.4381042127634142E-2"/>
    <x v="1"/>
    <n v="0.5"/>
    <x v="4"/>
  </r>
  <r>
    <s v="f9a2342b00188e984125e8b8ef1a0ab58731bf11"/>
    <s v="75c94482720e09c1e84ce3852d6ef9f52440c331"/>
    <s v="PREPAGADO"/>
    <s v="c4f571c84dfd1be0360bdeed5c89373e15ac07b0"/>
    <n v="38"/>
    <s v="DUSTER"/>
    <n v="2017"/>
    <s v="DUSTER"/>
    <m/>
    <s v="NUEVO"/>
    <n v="60"/>
    <d v="2016-01-11T00:00:00"/>
    <d v="2021-11-01T00:00:00"/>
    <d v="2019-06-26T00:00:00"/>
    <n v="65490000"/>
    <n v="58000000"/>
    <n v="7490000"/>
    <n v="1364011"/>
    <s v="5f58fe5a16c9187233b44bdc1f23dce0ab29bf63"/>
    <n v="0.45942652210277918"/>
    <n v="0.73132303681351918"/>
    <n v="-0.38239727886726699"/>
    <n v="-0.30565600559215378"/>
    <n v="0.43112042910834891"/>
    <x v="3"/>
    <n v="0.88563139410597036"/>
    <x v="0"/>
  </r>
  <r>
    <s v="d5f66db8d20e1021d443732cb750590e5446bf6f"/>
    <s v="9913dfb086b457fa5e2e9c8f5b42694598578a9d"/>
    <s v="PREPAGADO"/>
    <s v="c93985e1a5aff2af18ae43ce6da3c9e318eea67e"/>
    <n v="60"/>
    <s v="USADOS"/>
    <n v="2020"/>
    <s v="USADOS MM"/>
    <m/>
    <s v="USADO"/>
    <n v="60"/>
    <d v="2020-12-21T00:00:00"/>
    <d v="2025-12-21T00:00:00"/>
    <d v="2021-11-05T00:00:00"/>
    <n v="77000000"/>
    <n v="47000000"/>
    <n v="30000000"/>
    <n v="1226227"/>
    <s v="026f2dbff0f657cf8b51a37de1e13584f2ccb0a9"/>
    <n v="-0.38953946655999011"/>
    <n v="-0.39887809718596839"/>
    <n v="0.52564408481904745"/>
    <n v="-8.793446355137291E-2"/>
    <n v="-0.4197062222492236"/>
    <x v="3"/>
    <n v="0.61038961038961037"/>
    <x v="2"/>
  </r>
  <r>
    <s v="49825e64d7023e4edcea9b63d08be41226c607c0"/>
    <s v="58486522dbba5346d37289781f4b3c86c0d8abe8"/>
    <s v="PREPAGADO"/>
    <s v="a375b5eac113847c38d3cb785c3aaad6fe7a6159"/>
    <n v="50"/>
    <s v="STEPWAY"/>
    <n v="2019"/>
    <s v="NUEVO STEPWAY"/>
    <m/>
    <s v="NUEVO"/>
    <n v="84"/>
    <d v="2018-12-27T00:00:00"/>
    <d v="2025-12-27T00:00:00"/>
    <d v="2019-12-16T00:00:00"/>
    <n v="47550000"/>
    <n v="23775000"/>
    <n v="23775000"/>
    <n v="525427"/>
    <s v="1d5416a29d73c5f6881c220822ee3df576447e02"/>
    <n v="0.72624440425393522"/>
    <n v="-0.85216124758390532"/>
    <n v="0.4070773498450232"/>
    <n v="-5.3028812548831898E-2"/>
    <n v="1.0499034482774929"/>
    <x v="0"/>
    <n v="0.5"/>
    <x v="4"/>
  </r>
  <r>
    <s v="194aff86e556b275601f7f7a152b49977c41bc76"/>
    <s v="3a153198e9167dc4eb62f05a218df82662d64e3a"/>
    <s v="PREPAGADO"/>
    <s v="51b223e24d57bc8c01c5001f8833c44559fa1fc7"/>
    <n v="246"/>
    <s v="LOGAN"/>
    <n v="2018"/>
    <s v="NUEVO LOGAN"/>
    <m/>
    <s v="NUEVO"/>
    <n v="84"/>
    <d v="2017-07-09T00:00:00"/>
    <d v="2024-09-07T00:00:00"/>
    <d v="2018-06-25T00:00:00"/>
    <n v="31990000"/>
    <n v="27990000"/>
    <n v="4000000"/>
    <n v="606778"/>
    <s v="a69f010680fca3bb97470fe907d42f1759ba6938"/>
    <n v="0.94454994419579019"/>
    <n v="0.68750782898336971"/>
    <n v="1.237044494663192"/>
    <n v="0.41171307290053483"/>
    <n v="0.35377255171220601"/>
    <x v="0"/>
    <n v="0.87496092528915281"/>
    <x v="0"/>
  </r>
  <r>
    <s v="6750beb28200e761cbc9fcd5023bbaa723b547ee"/>
    <s v="acf00a5d2575acd43cfb1b2f7beb8e9318eb0f03"/>
    <s v="PREPAGADO"/>
    <s v="5ce2dbf775b694e316affcb7208ac8d2c8bacc88"/>
    <n v="62"/>
    <s v="STEPWAY"/>
    <n v="2019"/>
    <s v="NUEVO STEPWAY"/>
    <m/>
    <s v="NUEVO"/>
    <n v="24"/>
    <d v="2018-08-22T00:00:00"/>
    <d v="2020-08-22T00:00:00"/>
    <d v="2019-10-22T00:00:00"/>
    <n v="46990000"/>
    <n v="11990000"/>
    <n v="35000000"/>
    <n v="567750"/>
    <s v="5ff736dd5fe05d193ce7c5ec63ce711d264e48d3"/>
    <n v="0.62921971983533309"/>
    <n v="-1.8575234490292101"/>
    <n v="-2.2464240464164411"/>
    <n v="-0.23037924493939529"/>
    <n v="0.35377255171220601"/>
    <x v="2"/>
    <n v="0.25516067248350716"/>
    <x v="1"/>
  </r>
  <r>
    <s v="f97561b7520b183448883c429193da31b7040121"/>
    <s v="d8f4b78b0aeaabbc0eac373fac9e2424762521c5"/>
    <s v="PREPAGADO"/>
    <s v="b03c331a519e3fb6e210c57f6f7646420773acf4"/>
    <n v="59"/>
    <s v="CAPTUR"/>
    <n v="2020"/>
    <s v="CAPTUR"/>
    <s v="2e892f86d188d01ec5691b7918003dc271108083"/>
    <s v="NUEVO"/>
    <n v="84"/>
    <d v="2020-06-02T00:00:00"/>
    <d v="2027-02-06T00:00:00"/>
    <d v="2020-12-24T00:00:00"/>
    <n v="67470000"/>
    <n v="67470000"/>
    <n v="0"/>
    <n v="1506973"/>
    <s v="dc07912f5d15c97d02d6d510bd9579fe85bc5dde"/>
    <n v="-0.38953946655999011"/>
    <n v="1.2009447865714571"/>
    <n v="0.68373306478441309"/>
    <n v="0.33505559274972962"/>
    <n v="-0.49705409964536651"/>
    <x v="0"/>
    <n v="1"/>
    <x v="0"/>
  </r>
  <r>
    <s v="21462c1514720df2d201f7282578e66096b7063b"/>
    <s v="347db9a553d1cd9ef44f133a49516d6a21c21a5b"/>
    <s v="PREPAGADO"/>
    <s v="bb9549bdac791df8e2b53241129ff66f1480af92"/>
    <n v="220"/>
    <s v="LOGAN"/>
    <n v="2020"/>
    <s v="NUEVO LOGAN PH2"/>
    <s v="2e892f86d188d01ec5691b7918003dc271108083"/>
    <s v="NUEVO"/>
    <n v="36"/>
    <d v="2020-05-03T00:00:00"/>
    <d v="2023-03-05T00:00:00"/>
    <d v="2021-11-12T00:00:00"/>
    <n v="49390000"/>
    <n v="29390000"/>
    <n v="20000000"/>
    <n v="1094703"/>
    <s v="b0dba703f37b44650008cc7ee9293429cffbd118"/>
    <n v="-0.61997309205417039"/>
    <n v="-0.4618258424266094"/>
    <n v="-0.38336754998180411"/>
    <n v="-0.58176903815501402"/>
    <n v="-0.72909773183379534"/>
    <x v="4"/>
    <n v="0.59505972869001822"/>
    <x v="4"/>
  </r>
  <r>
    <s v="d30a900636b527eee6b64818b92a5398396eb3e8"/>
    <s v="74f836915faf1e2c92adaf953b6a8c4001ecc23b"/>
    <s v="PREPAGADO"/>
    <s v="e796ad9f0cb48948949b06a98904d23b3fbe7f4b"/>
    <n v="220"/>
    <s v="DUSTER"/>
    <n v="2017"/>
    <s v="DUSTER"/>
    <m/>
    <s v="NUEVO"/>
    <n v="84"/>
    <d v="2017-01-27T00:00:00"/>
    <d v="2023-12-26T00:00:00"/>
    <d v="2019-05-29T00:00:00"/>
    <n v="67090000"/>
    <n v="33545000"/>
    <n v="33545000"/>
    <n v="769929"/>
    <s v="21ff10b96f16f6262fae82a784f965368c8a1be7"/>
    <n v="3.4943527771394541E-2"/>
    <n v="-0.85216124758390532"/>
    <n v="0.92086653473246149"/>
    <n v="5.2580255667989988"/>
    <n v="0.66316406129677774"/>
    <x v="0"/>
    <n v="0.5"/>
    <x v="4"/>
  </r>
  <r>
    <s v="bfa8e986f5c2deb5798d97b9381ba02ecae8be3a"/>
    <s v="f8b6048d5f367817af98288fa87ef21302bda39e"/>
    <s v="PREPAGADO"/>
    <s v="1e37c6928f415c93f35587957257b25f2220204d"/>
    <n v="38"/>
    <s v="CAPTUR"/>
    <n v="2020"/>
    <s v="CAPTUR"/>
    <s v="2e892f86d188d01ec5691b7918003dc271108083"/>
    <s v="NUEVO"/>
    <n v="24"/>
    <d v="2019-04-26T00:00:00"/>
    <d v="2021-04-26T00:00:00"/>
    <d v="2020-11-13T00:00:00"/>
    <n v="74210000"/>
    <n v="15000000"/>
    <n v="59210000"/>
    <n v="734248"/>
    <s v="d2d2bc23d15981022aec65b1ffb2993f93c8d625"/>
    <n v="0.1562243832946473"/>
    <n v="-2.0752823602373018"/>
    <n v="-1.094767959825949"/>
    <n v="-0.5935011710437047"/>
    <n v="1.9007300996350649"/>
    <x v="2"/>
    <n v="0.20212909311413557"/>
    <x v="1"/>
  </r>
  <r>
    <s v="a35032d335454873eb068318054fecdf77f812e8"/>
    <s v="16ef3c70efc7fffbdb3437f270dd285175ef612f"/>
    <s v="PREPAGADO"/>
    <s v="124edca39b8159aadaf3c08b9fe65fc5e651b829"/>
    <n v="7"/>
    <s v="STEPWAY"/>
    <n v="2022"/>
    <s v="NUEVO STEPWAY PH2"/>
    <s v="2e892f86d188d01ec5691b7918003dc271108083"/>
    <s v="NUEVO"/>
    <n v="48"/>
    <d v="2021-07-13T00:00:00"/>
    <d v="2025-07-13T00:00:00"/>
    <d v="2021-11-22T00:00:00"/>
    <n v="65400000"/>
    <n v="30400000"/>
    <n v="35000000"/>
    <n v="891311"/>
    <s v="c36fae75981762fd8cd742d3ffe18d4e21879c91"/>
    <n v="-0.32889903879836369"/>
    <n v="-0.99656931726455777"/>
    <n v="-1.094767959825949"/>
    <n v="-0.1420347708065664"/>
    <n v="-1.7346201379836541"/>
    <x v="5"/>
    <n v="0.46483180428134557"/>
    <x v="4"/>
  </r>
  <r>
    <s v="1c325ed130d796c660d3ab2e4bb2e51f3844a790"/>
    <s v="fc2d8259d2480609af107db8c855f12e54375df4"/>
    <s v="PREPAGADO"/>
    <s v="d42a0e1d5792a438fbe63c928d603c193394d0b9"/>
    <n v="220"/>
    <s v="SANDERO"/>
    <n v="2018"/>
    <s v="NUEVO SANDERO"/>
    <m/>
    <s v="NUEVO"/>
    <n v="60"/>
    <d v="2017-11-14T00:00:00"/>
    <d v="2022-11-14T00:00:00"/>
    <d v="2017-11-24T00:00:00"/>
    <n v="38870000"/>
    <n v="11793000"/>
    <n v="27077000"/>
    <n v="313941"/>
    <s v="a97deec8944cfd22a65b5543b5e7b1fab8e8247a"/>
    <n v="1.017318457509742"/>
    <n v="-1.659459231273912"/>
    <n v="0.56516632981038883"/>
    <n v="-0.69923474516250961"/>
    <n v="0.97255557088134947"/>
    <x v="3"/>
    <n v="0.30339593516851043"/>
    <x v="1"/>
  </r>
  <r>
    <s v="2d6a9b9ec58a26ed4d61f0b037f0c2e400459661"/>
    <s v="df55e4c4d0fe620b5c54953ab0f2ba73f36428f1"/>
    <s v="PREPAGADO"/>
    <s v="c31cea8f2b290b1a29573294e881c087c4dce895"/>
    <n v="74"/>
    <s v="USADOS"/>
    <n v="2012"/>
    <s v="USADOS MM"/>
    <m/>
    <s v="USADO"/>
    <n v="60"/>
    <d v="2018-07-26T00:00:00"/>
    <d v="2023-07-26T00:00:00"/>
    <d v="2021-03-15T00:00:00"/>
    <n v="22000000"/>
    <n v="20900000"/>
    <n v="1100000"/>
    <n v="534506"/>
    <s v="f63667f7e267acb03c87c3e26f4d130769528873"/>
    <n v="0.44729843655045393"/>
    <n v="0.99563418315592023"/>
    <n v="0.92086653473246149"/>
    <n v="-0.67922493336004885"/>
    <n v="-0.88379348662608126"/>
    <x v="3"/>
    <n v="0.95"/>
    <x v="0"/>
  </r>
  <r>
    <s v="2c3daa7b5bbafb3b757902a9d027de0e5069cc4c"/>
    <s v="4014aaaecdd5418e016a89dcb10035938b1b1d04"/>
    <s v="PREPAGADO"/>
    <s v="277132ad8b04990f093fc5bb72d77163192dec3d"/>
    <n v="77"/>
    <s v="SANDERO"/>
    <n v="2017"/>
    <s v="NUEVO SANDERO"/>
    <m/>
    <s v="NUEVO"/>
    <n v="84"/>
    <d v="2016-12-19T00:00:00"/>
    <d v="2023-12-19T00:00:00"/>
    <d v="2018-01-19T00:00:00"/>
    <n v="38540000"/>
    <n v="8540000"/>
    <n v="30000000"/>
    <n v="197570"/>
    <s v="e749afdb0d86b12b525db3e562c129d1ee93ba33"/>
    <n v="0.35027375213185169"/>
    <n v="-1.9953801238935589"/>
    <n v="0.92086653473246149"/>
    <n v="-0.239789379364544"/>
    <n v="0.74051193869292065"/>
    <x v="0"/>
    <n v="0.22158796056045668"/>
    <x v="1"/>
  </r>
  <r>
    <s v="a4806b8b45c8360db38ab73cc7dd1e07a6d6aeeb"/>
    <s v="b07c0d90f54869dbc0e5a0d67e357e782fde22dc"/>
    <s v="PREPAGADO"/>
    <s v="c1e30395230ab6747c4b28fe4256aa099225b503"/>
    <n v="61"/>
    <s v="SANDERO"/>
    <n v="2018"/>
    <s v="NUEVO SANDERO"/>
    <m/>
    <s v="NUEVO"/>
    <n v="84"/>
    <d v="2017-06-03T00:00:00"/>
    <d v="2024-03-06T00:00:00"/>
    <d v="2018-04-20T00:00:00"/>
    <n v="33460000"/>
    <n v="30114000"/>
    <n v="3346000"/>
    <n v="646559"/>
    <s v="2950d902c8b30585038c8f445df8ff3e2d2365ee"/>
    <n v="-1.1050965141471809"/>
    <n v="0.79032357974038436"/>
    <n v="1.118477759689168"/>
    <n v="-0.87348353723835037"/>
    <n v="-1.5799243831913681"/>
    <x v="0"/>
    <n v="0.9"/>
    <x v="0"/>
  </r>
  <r>
    <s v="4b03e30db3d4a1ba16e5378cf999dc7eafefb2f6"/>
    <s v="399159bffb3c9c571a1dc5aaaec88702de8e1b9f"/>
    <s v="PREPAGADO"/>
    <s v="f92259594cc36db09951704e2e59eef51308995c"/>
    <n v="246"/>
    <s v="LOGAN"/>
    <n v="2020"/>
    <s v="NUEVO LOGAN"/>
    <s v="2e892f86d188d01ec5691b7918003dc271108083"/>
    <s v="NUEVO"/>
    <n v="72"/>
    <d v="2019-09-09T00:00:00"/>
    <d v="2025-09-09T00:00:00"/>
    <d v="2020-07-17T00:00:00"/>
    <n v="38990000"/>
    <n v="25990000"/>
    <n v="13000000"/>
    <n v="631084"/>
    <s v="f1460623c17c08451d00fb38742b8e09eea4ea70"/>
    <n v="0.8353971742248627"/>
    <n v="-0.16814361784094159"/>
    <n v="0.16994387989697479"/>
    <n v="-0.40781099374270419"/>
    <n v="-1.11583711881451"/>
    <x v="1"/>
    <n v="0.66658117466016931"/>
    <x v="2"/>
  </r>
  <r>
    <s v="73efb0f4db9316dad589f7367edcb683cfafae8d"/>
    <s v="37aa70488af8a108a796ca8fad8b01039d804a82"/>
    <s v="PREPAGADO"/>
    <s v="77a187d9631467b0be64469f0c5f8a6dea1b1f85"/>
    <n v="46"/>
    <s v="LOGAN"/>
    <n v="2017"/>
    <s v="NUEVO LOGAN"/>
    <m/>
    <s v="NUEVO"/>
    <n v="24"/>
    <d v="2016-07-12T00:00:00"/>
    <d v="2018-12-07T00:00:00"/>
    <d v="2017-11-03T00:00:00"/>
    <n v="37940000"/>
    <n v="21140000"/>
    <n v="16800000"/>
    <n v="956942"/>
    <s v="4e5d7b0d98a26995f24bcabfb130c7187152651f"/>
    <n v="-1.6508603640018189"/>
    <n v="-0.61730409976539535"/>
    <n v="-2.5876353963246879"/>
    <n v="1.3080406573337959"/>
    <n v="-0.65174985443765243"/>
    <x v="2"/>
    <n v="0.55719557195571956"/>
    <x v="4"/>
  </r>
  <r>
    <s v="30f31a6689be6e851e4999b366c238077df13d4c"/>
    <s v="277cb1a22aaba97261c20f2a59fb2a46299205d4"/>
    <s v="PREPAGADO"/>
    <s v="51b223e24d57bc8c01c5001f8833c44559fa1fc7"/>
    <n v="15"/>
    <s v="LOGAN"/>
    <n v="2017"/>
    <s v="NUEVO LOGAN"/>
    <m/>
    <s v="NUEVO"/>
    <n v="84"/>
    <d v="2017-12-09T00:00:00"/>
    <d v="2024-09-12T00:00:00"/>
    <d v="2019-12-30T00:00:00"/>
    <n v="44450000"/>
    <n v="40005000"/>
    <n v="4445000"/>
    <n v="867244"/>
    <s v="49e3e3431e014d9c5502f38bae86dc4337782419"/>
    <n v="1.429673366288801"/>
    <n v="0.79032357974038436"/>
    <n v="1.237044494663192"/>
    <n v="-0.31131637470262552"/>
    <n v="0.35377255171220601"/>
    <x v="0"/>
    <n v="0.9"/>
    <x v="0"/>
  </r>
  <r>
    <s v="40e1fc4718d21d8f2b4197c472cf05fc2a88268e"/>
    <s v="7940f9d840abc962d447790a6900b7730fc16e9b"/>
    <s v="PREPAGADO"/>
    <s v="18bbc9d5148ddc8fe82a5349af96af02da4dca61"/>
    <n v="38"/>
    <s v="SANDERO"/>
    <n v="2021"/>
    <s v="NUEVO SANDERO PH2"/>
    <s v="2e892f86d188d01ec5691b7918003dc271108083"/>
    <s v="NUEVO"/>
    <n v="72"/>
    <d v="2020-07-16T00:00:00"/>
    <d v="2026-07-16T00:00:00"/>
    <d v="2020-12-14T00:00:00"/>
    <n v="41290000"/>
    <n v="28903000"/>
    <n v="12387000"/>
    <n v="737975"/>
    <s v="3a511fa6cc43568fab99dbdb57f653874780a34f"/>
    <n v="-1.4407288855812889E-3"/>
    <n v="-3.091883392176074E-2"/>
    <n v="0.2094661248883162"/>
    <n v="-0.82491307795357893"/>
    <n v="1.5913385900504931"/>
    <x v="1"/>
    <n v="0.7"/>
    <x v="2"/>
  </r>
  <r>
    <s v="dfb27ea092d5f7dff4ca4e842d860b0645162832"/>
    <s v="d688f14fd927c8bcbd91cef389b2b2253ce5dbdd"/>
    <s v="PREPAGADO"/>
    <s v="f85c943589e15423e090366f8de72cf7bd86f1fd"/>
    <n v="38"/>
    <s v="DUSTER"/>
    <n v="2020"/>
    <s v="DUSTER"/>
    <s v="2e892f86d188d01ec5691b7918003dc271108083"/>
    <s v="NUEVO"/>
    <n v="72"/>
    <d v="2019-10-10T00:00:00"/>
    <d v="2025-10-10T00:00:00"/>
    <d v="2020-11-09T00:00:00"/>
    <n v="57876750"/>
    <n v="28938375"/>
    <n v="28938375"/>
    <n v="694683"/>
    <s v="ec864d326046a09cd623dc375f247c93a8c47de2"/>
    <n v="1.1507273985853199"/>
    <n v="-0.85216124758390532"/>
    <n v="-6.7189590051072792E-2"/>
    <n v="-0.28633522592381438"/>
    <n v="-0.57440197704150942"/>
    <x v="1"/>
    <n v="0.5"/>
    <x v="4"/>
  </r>
  <r>
    <s v="0581d2f15ed4ebd2e137b1b232047331b5b7db6b"/>
    <s v="9d225c010b1c6adcbc1040b6229e5bfa430396ac"/>
    <s v="PREPAGADO"/>
    <s v="c36079448b08472bbab06f53d78e810b025a3b91"/>
    <n v="236"/>
    <s v="LOGAN"/>
    <n v="2018"/>
    <s v="NUEVO LOGAN"/>
    <m/>
    <s v="NUEVO"/>
    <n v="84"/>
    <d v="2018-06-14T00:00:00"/>
    <d v="2025-05-29T00:00:00"/>
    <d v="2019-05-21T00:00:00"/>
    <n v="42650000"/>
    <n v="40517500"/>
    <n v="2132500"/>
    <n v="863368"/>
    <s v="0427cd44c82c5238024cf08da1185656b869a7fb"/>
    <n v="0.39878609434115281"/>
    <n v="0.99563418315592023"/>
    <n v="7.6992697569189167E-2"/>
    <n v="0.2772329852131436"/>
    <n v="-0.88379348662608126"/>
    <x v="0"/>
    <n v="0.95"/>
    <x v="0"/>
  </r>
  <r>
    <s v="39ea0022a5f3fb91809892c8dcdcf3fe11b8935a"/>
    <s v="0c0144dde739b987a1f7bbecde2187313e21f753"/>
    <s v="PREPAGADO"/>
    <s v="3163d7a6b259e8b2f3c6adb6d28a141b92f4b76d"/>
    <n v="236"/>
    <s v="CAPTUR"/>
    <n v="2019"/>
    <s v="CAPTUR"/>
    <m/>
    <s v="NUEVO"/>
    <n v="72"/>
    <d v="2018-10-16T00:00:00"/>
    <d v="2024-10-16T00:00:00"/>
    <d v="2019-10-07T00:00:00"/>
    <n v="65330500"/>
    <n v="32665250"/>
    <n v="32665250"/>
    <n v="841031"/>
    <s v="7a6910423a8f37af5a7024bd938a17975b36dad2"/>
    <n v="0.70198823314928471"/>
    <n v="-0.85216124758390532"/>
    <n v="1.185489993161002E-2"/>
    <n v="0.17006525509648771"/>
    <n v="0.19907679691992"/>
    <x v="1"/>
    <n v="0.5"/>
    <x v="4"/>
  </r>
  <r>
    <s v="f51cd30f0a83140757069cdc4433ff604dc84a6b"/>
    <s v="47b309594fbac495b201584084e0d51401568b76"/>
    <s v="PREPAGADO"/>
    <s v="e796ad9f0cb48948949b06a98904d23b3fbe7f4b"/>
    <n v="38"/>
    <s v="DUSTER"/>
    <n v="2017"/>
    <s v="DUSTER"/>
    <m/>
    <s v="NUEVO"/>
    <n v="84"/>
    <d v="2016-12-12T00:00:00"/>
    <d v="2023-12-12T00:00:00"/>
    <d v="2018-02-06T00:00:00"/>
    <n v="57190000"/>
    <n v="28595000"/>
    <n v="28595000"/>
    <n v="656316"/>
    <s v="5f58fe5a16c9187233b44bdc1f23dce0ab29bf63"/>
    <n v="0.79901291756788695"/>
    <n v="-0.85216124758390532"/>
    <n v="0.92086653473246149"/>
    <n v="-0.27620685183670102"/>
    <n v="1.5913385900504931"/>
    <x v="0"/>
    <n v="0.5"/>
    <x v="4"/>
  </r>
  <r>
    <s v="a103b9eb511cae768649b1c29c9da33c6728ffe7"/>
    <s v="fb8c069e125a43c2658a78f6e336ae0eb2c46a52"/>
    <s v="PREPAGADO"/>
    <s v="8517dd17a270cf8ac588592ed39cd87a2bb0c799"/>
    <n v="76"/>
    <s v="STEPWAY"/>
    <n v="2019"/>
    <s v="NUEVO STEPWAY"/>
    <s v="2e892f86d188d01ec5691b7918003dc271108083"/>
    <s v="NUEVO"/>
    <n v="72"/>
    <d v="2019-03-19T00:00:00"/>
    <d v="2025-03-19T00:00:00"/>
    <d v="2020-03-18T00:00:00"/>
    <n v="42990000"/>
    <n v="21495000"/>
    <n v="21495000"/>
    <n v="529339"/>
    <s v="977d2d7691d404ed0e63704ec1471b1a8671ac9d"/>
    <n v="1.1628554841376451"/>
    <n v="-0.85216124758390532"/>
    <n v="0.32803285986234038"/>
    <n v="-0.45001487576508842"/>
    <n v="0.66316406129677774"/>
    <x v="1"/>
    <n v="0.5"/>
    <x v="4"/>
  </r>
  <r>
    <s v="1b80caea11f5654b31f1fabea2b8365111fff70d"/>
    <s v="d4c95c0c4e36bb81099464af831c412e7895606b"/>
    <s v="PREPAGADO"/>
    <s v="9093ac76cea84b8a63e1c16ccbb49c836fde8c4a"/>
    <n v="252"/>
    <s v="LOGAN"/>
    <n v="2019"/>
    <s v="NUEVO LOGAN"/>
    <m/>
    <s v="NUEVO"/>
    <n v="84"/>
    <d v="2018-11-22T00:00:00"/>
    <d v="2025-11-22T00:00:00"/>
    <d v="2019-07-30T00:00:00"/>
    <n v="42750000"/>
    <n v="34200000"/>
    <n v="8550000"/>
    <n v="706018"/>
    <s v="ba69bef1627113b1efd89b0a85bd7dcd597d357c"/>
    <n v="0.41091417989347812"/>
    <n v="0.37970237290931202"/>
    <n v="-0.32551389970735389"/>
    <n v="0.1736056721363107"/>
    <n v="0.1217289195237771"/>
    <x v="0"/>
    <n v="0.8"/>
    <x v="2"/>
  </r>
  <r>
    <s v="71db4e824de238df6dbcff9cfd739625362918f9"/>
    <s v="4c463de2769817a74bdeca8707524fad3dd3cb99"/>
    <s v="PREPAGADO"/>
    <s v="7d0c257a39e140c6bf1189355194ac49f96d7320"/>
    <n v="83"/>
    <s v="STEPWAY"/>
    <n v="2019"/>
    <s v="NUEVO STEPWAY"/>
    <m/>
    <s v="NUEVO"/>
    <n v="84"/>
    <d v="2018-03-12T00:00:00"/>
    <d v="2025-12-03T00:00:00"/>
    <d v="2020-02-04T00:00:00"/>
    <n v="50050000"/>
    <n v="10050000"/>
    <n v="40000000"/>
    <n v="233781"/>
    <s v="1e97f857ff04d08f60d1d02ac426fe6cb5c11668"/>
    <n v="1.0051903719574169"/>
    <n v="-2.0807431801104408"/>
    <n v="1.185489993161002E-2"/>
    <n v="-0.2199810331234569"/>
    <n v="0.43112042910834891"/>
    <x v="0"/>
    <n v="0.2007992007992008"/>
    <x v="1"/>
  </r>
  <r>
    <s v="48d68d83b8b053b5b617c20925532216221d676c"/>
    <s v="729124e5773277c342073b336306dfed6251d791"/>
    <s v="PREPAGADO"/>
    <s v="d42a5de8f4df177aed40c98366cc193eafa30db8"/>
    <n v="241"/>
    <s v="DUSTER"/>
    <n v="2020"/>
    <s v="DUSTER"/>
    <m/>
    <s v="NUEVO"/>
    <n v="72"/>
    <d v="2019-10-28T00:00:00"/>
    <d v="2025-10-28T00:00:00"/>
    <d v="2020-12-11T00:00:00"/>
    <n v="58527250"/>
    <n v="21527250"/>
    <n v="37000000"/>
    <n v="531434"/>
    <s v="1188a05533a86f26549ae6e1af7ac4164a633741"/>
    <n v="0.33814566657952638"/>
    <n v="-1.3949374140700701"/>
    <n v="1.185489993161002E-2"/>
    <n v="0.2318627416495658"/>
    <n v="0.43112042910834891"/>
    <x v="1"/>
    <n v="0.36781584646468096"/>
    <x v="1"/>
  </r>
  <r>
    <s v="5d3c2c02210ca2c828b2a9a2624f6326557813e0"/>
    <s v="36d6b44180867c75fad5370be4359f6d1b0ef55f"/>
    <s v="PREPAGADO"/>
    <s v="e6fe628ed1ecb4f422ee6848d702f45410650137"/>
    <n v="236"/>
    <s v="LOGAN"/>
    <n v="2018"/>
    <s v="NUEVO LOGAN"/>
    <m/>
    <s v="NUEVO"/>
    <n v="72"/>
    <d v="2017-02-05T00:00:00"/>
    <d v="2023-05-02T00:00:00"/>
    <d v="2018-12-26T00:00:00"/>
    <n v="40375000"/>
    <n v="36337500"/>
    <n v="4037500"/>
    <n v="857110"/>
    <s v="f9135bc6e62f40c8eddb937bb59cee2ddf02357c"/>
    <n v="-0.36528329545533961"/>
    <n v="0.79032357974038436"/>
    <n v="0.32713001369775863"/>
    <n v="-0.77236973107466833"/>
    <n v="-1.1931849962106531"/>
    <x v="1"/>
    <n v="0.9"/>
    <x v="0"/>
  </r>
  <r>
    <s v="d91ddd08c2fe57af2cf2d427591af16cfe27c1bb"/>
    <s v="58249b08858020fe5972d01c66c23c08170c0e77"/>
    <s v="PREPAGADO"/>
    <s v="2f1f55f7d5e4638dee5a1a64ea8954c3ffe4902c"/>
    <n v="236"/>
    <s v="DUSTER"/>
    <n v="2018"/>
    <s v="DUSTER"/>
    <m/>
    <s v="NUEVO"/>
    <n v="36"/>
    <d v="2017-01-12T00:00:00"/>
    <d v="2020-12-01T00:00:00"/>
    <d v="2018-01-22T00:00:00"/>
    <n v="63890000"/>
    <n v="33708367"/>
    <n v="30181633"/>
    <n v="1211242"/>
    <s v="b522c57b2ad5bc12ca374e891604193e50995d23"/>
    <n v="1.4660576229457769"/>
    <n v="-0.73882960168844614"/>
    <n v="0.60468857480173022"/>
    <n v="0.15138106677364199"/>
    <n v="0.50846830650449182"/>
    <x v="4"/>
    <n v="0.52760004695570517"/>
    <x v="4"/>
  </r>
  <r>
    <s v="429dacead1269570137e50abaf8bf58e61b7d3fe"/>
    <s v="5fb35a81ec19513d1d02db941ddd75444e22d544"/>
    <s v="PREPAGADO"/>
    <s v="d42a5de8f4df177aed40c98366cc193eafa30db8"/>
    <n v="76"/>
    <s v="DUSTER"/>
    <n v="2020"/>
    <s v="DUSTER"/>
    <s v="2e892f86d188d01ec5691b7918003dc271108083"/>
    <s v="NUEVO"/>
    <n v="72"/>
    <d v="2019-10-22T00:00:00"/>
    <d v="2025-10-22T00:00:00"/>
    <d v="2020-11-05T00:00:00"/>
    <n v="64790000"/>
    <n v="32395000"/>
    <n v="32395000"/>
    <n v="799721"/>
    <s v="e479a237a33c879450fd7f632a21723886088e64"/>
    <n v="0.32601758102720108"/>
    <n v="-0.85216124758390532"/>
    <n v="1.185489993161002E-2"/>
    <n v="-0.72253438669204695"/>
    <n v="1.127251325673635"/>
    <x v="1"/>
    <n v="0.5"/>
    <x v="4"/>
  </r>
  <r>
    <s v="cec3eea992a89892554d578fc292dddc98112719"/>
    <s v="480bfb7be34d8a1b14dc461057261d70abb6fd94"/>
    <s v="PREPAGADO"/>
    <s v="d42a0e1d5792a438fbe63c928d603c193394d0b9"/>
    <n v="77"/>
    <s v="SANDERO"/>
    <n v="2018"/>
    <s v="NUEVO SANDERO"/>
    <m/>
    <s v="NUEVO"/>
    <n v="36"/>
    <d v="2017-10-17T00:00:00"/>
    <d v="2020-10-06T00:00:00"/>
    <d v="2019-05-07T00:00:00"/>
    <n v="32930000"/>
    <n v="12930000"/>
    <n v="20000000"/>
    <n v="477959"/>
    <s v="e749afdb0d86b12b525db3e562c129d1ee93ba33"/>
    <n v="0.70198823314928471"/>
    <n v="-1.2929586864383971"/>
    <n v="0.2094661248883162"/>
    <n v="0.4585755556139246"/>
    <n v="1.0499034482774929"/>
    <x v="4"/>
    <n v="0.39265107804433647"/>
    <x v="1"/>
  </r>
  <r>
    <s v="6e71f8989ff47635aa183a35e28ff1f56a957acd"/>
    <s v="e726b635c69b519d0a2d6165452e0eaf326d7d8f"/>
    <s v="PREPAGADO"/>
    <s v="4c286ced994c60c532d7c806586b218f8016ca8d"/>
    <n v="76"/>
    <s v="USADOS"/>
    <n v="2016"/>
    <s v="USADOS MM"/>
    <m/>
    <s v="USADO"/>
    <n v="84"/>
    <d v="2019-12-20T00:00:00"/>
    <d v="2026-12-20T00:00:00"/>
    <d v="2020-10-02T00:00:00"/>
    <n v="31000000"/>
    <n v="21000000"/>
    <n v="10000000"/>
    <n v="443831"/>
    <s v="e479a237a33c879450fd7f632a21723886088e64"/>
    <n v="-0.77763820423439889"/>
    <n v="-0.1236397515932932"/>
    <n v="-2.7667345059731379E-2"/>
    <n v="-0.64818795218184244"/>
    <n v="-0.72909773183379534"/>
    <x v="0"/>
    <n v="0.67741935483870963"/>
    <x v="2"/>
  </r>
  <r>
    <s v="738a061f2fbe0a81e6c88fd5274a018632432bbd"/>
    <s v="5a69d68bb3740c07bde60ed59f69e0f96b103f13"/>
    <s v="PREPAGADO"/>
    <s v="b0172f2d8be6898a8279a253de8c69dcba4d0e5d"/>
    <n v="48"/>
    <s v="SANDERO"/>
    <n v="2019"/>
    <s v="NUEVO SANDERO"/>
    <s v="2e892f86d188d01ec5691b7918003dc271108083"/>
    <s v="NUEVO"/>
    <n v="24"/>
    <d v="2019-02-19T00:00:00"/>
    <d v="2021-02-19T00:00:00"/>
    <d v="2020-02-12T00:00:00"/>
    <n v="38090000"/>
    <n v="10000000"/>
    <n v="28090000"/>
    <n v="454183"/>
    <s v="33a4a5fc270bf1ce3ae20561056b2ba805df815d"/>
    <n v="1.2477520830039219"/>
    <n v="-1.8272383848343781"/>
    <n v="-2.8206925419243292"/>
    <n v="-0.26209364162133092"/>
    <n v="0.74051193869292065"/>
    <x v="2"/>
    <n v="0.26253609871357314"/>
    <x v="1"/>
  </r>
  <r>
    <s v="4acafe725d3d0e199d818b1bc64d0e9c7df9cbec"/>
    <s v="ccdb48da9b04d19809d9fea51cd41ad8567fa7bc"/>
    <s v="PREPAGADO"/>
    <s v="2c291cdaeb38d6418bab565813b1628137fa515b"/>
    <n v="246"/>
    <s v="SANDERO"/>
    <n v="2018"/>
    <s v="NUEVO SANDERO"/>
    <m/>
    <s v="NUEVO"/>
    <n v="36"/>
    <d v="2017-09-18T00:00:00"/>
    <d v="2020-09-18T00:00:00"/>
    <d v="2020-06-03T00:00:00"/>
    <n v="30890000"/>
    <n v="6570000"/>
    <n v="24320000"/>
    <n v="235307"/>
    <s v="1ffcc7723bd095386a52784fcf83b41533e4dc57"/>
    <n v="0.38665800878882761"/>
    <n v="-2.031916252642425"/>
    <n v="0.52564408481904745"/>
    <n v="-0.88850848698764706"/>
    <n v="0.74051193869292065"/>
    <x v="4"/>
    <n v="0.21269019100032374"/>
    <x v="1"/>
  </r>
  <r>
    <s v="59b24847d26478cf56f68df6d77dcdcdd96d2207"/>
    <s v="ac60017ff34859c3e07ad31bec984b1865eb0b57"/>
    <s v="PREPAGADO"/>
    <s v="c36079448b08472bbab06f53d78e810b025a3b91"/>
    <n v="61"/>
    <s v="STEPWAY"/>
    <n v="2018"/>
    <s v="NUEVO STEPWAY"/>
    <m/>
    <s v="NUEVO"/>
    <n v="84"/>
    <d v="2018-06-15T00:00:00"/>
    <d v="2025-06-15T00:00:00"/>
    <d v="2019-03-12T00:00:00"/>
    <n v="48990000"/>
    <n v="35170000"/>
    <n v="13820000"/>
    <n v="739583"/>
    <s v="2950d902c8b30585038c8f445df8ff3e2d2365ee"/>
    <n v="1.2113678263469461"/>
    <n v="4.2588983671799287E-2"/>
    <n v="-9.1409217004217447E-2"/>
    <n v="1.6335768098522161"/>
    <n v="0.66316406129677774"/>
    <x v="0"/>
    <n v="0.71790161257399465"/>
    <x v="2"/>
  </r>
  <r>
    <s v="50c1dd22201272dffe357efeabaa76d970e0be17"/>
    <s v="e7d162119168a3e2a9f39ffafcd96a1c53199b22"/>
    <s v="PREPAGADO"/>
    <s v="85ace3a84a80c0e854519914fde3b46a8c91f803"/>
    <n v="38"/>
    <s v="LOGAN"/>
    <n v="2020"/>
    <s v="NUEVO LOGAN PH2"/>
    <s v="2e892f86d188d01ec5691b7918003dc271108083"/>
    <s v="NUEVO"/>
    <n v="48"/>
    <d v="2019-04-12T00:00:00"/>
    <d v="2023-12-04T00:00:00"/>
    <d v="2021-07-28T00:00:00"/>
    <n v="41890000"/>
    <n v="38890000"/>
    <n v="3000000"/>
    <n v="1138927"/>
    <s v="3a511fa6cc43568fab99dbdb57f653874780a34f"/>
    <n v="0.42304226544580342"/>
    <n v="0.90687373847090347"/>
    <n v="0.72325530977575447"/>
    <n v="0.17180310300316379"/>
    <n v="1.9007300996350649"/>
    <x v="5"/>
    <n v="0.92838386249701599"/>
    <x v="0"/>
  </r>
  <r>
    <s v="a96e0fdb38026a3bb59678112bf105404ae09781"/>
    <s v="7d89712729a485cf3a30c3ce47060c6436f56e94"/>
    <s v="PREPAGADO"/>
    <s v="d42a0e1d5792a438fbe63c928d603c193394d0b9"/>
    <n v="59"/>
    <s v="LOGAN"/>
    <n v="2018"/>
    <s v="NUEVO LOGAN"/>
    <m/>
    <s v="NUEVO"/>
    <n v="84"/>
    <d v="2017-05-12T00:00:00"/>
    <d v="2024-12-05T00:00:00"/>
    <d v="2021-02-25T00:00:00"/>
    <n v="39310000"/>
    <n v="31000000"/>
    <n v="8310000"/>
    <n v="717886"/>
    <s v="dab5ce77fbc7f176a43e1ea3adb849113df8a09f"/>
    <n v="-6.2081156647207668E-2"/>
    <n v="0.33290555259378879"/>
    <n v="1.158000004680509"/>
    <n v="-0.86490083880085322"/>
    <n v="1.2045992030697781"/>
    <x v="0"/>
    <n v="0.78860340880183155"/>
    <x v="2"/>
  </r>
  <r>
    <s v="5a0916fd609346d091b75fd9d43b5c09c5aad5e0"/>
    <s v="006e48cc13b875796722804c23fcb8bcd7b93e34"/>
    <s v="PREPAGADO"/>
    <s v="1dba5f65a4ace50946aaf5539428c8ec727712e3"/>
    <n v="38"/>
    <s v="KWID"/>
    <n v="2020"/>
    <s v="KWID"/>
    <s v="2e892f86d188d01ec5691b7918003dc271108083"/>
    <s v="NUEVO"/>
    <n v="84"/>
    <d v="2019-02-12T00:00:00"/>
    <d v="2026-12-02T00:00:00"/>
    <d v="2021-04-23T00:00:00"/>
    <n v="36640000"/>
    <n v="31640000"/>
    <n v="5000000"/>
    <n v="640279"/>
    <s v="d2d2bc23d15981022aec65b1ffb2993f93c8d625"/>
    <n v="-2.569689999023184E-2"/>
    <n v="0.64059925323211131"/>
    <n v="0.40178852254252678"/>
    <n v="0.23832689860724771"/>
    <n v="-0.80644560922993824"/>
    <x v="0"/>
    <n v="0.86353711790393017"/>
    <x v="0"/>
  </r>
  <r>
    <s v="a78ad0900b2396e11997250b09c4d2fc65834d42"/>
    <s v="c229983c5fb8f74c804a54dffc5c74757455c25b"/>
    <s v="PREPAGADO"/>
    <s v="a7dd55b98ce047d2fdb9afbcfc3cfad027700d30"/>
    <n v="38"/>
    <s v="DUSTER"/>
    <n v="2021"/>
    <s v="DUSTER"/>
    <s v="2e892f86d188d01ec5691b7918003dc271108083"/>
    <s v="NUEVO"/>
    <n v="72"/>
    <d v="2020-10-19T00:00:00"/>
    <d v="2026-10-19T00:00:00"/>
    <d v="2021-10-06T00:00:00"/>
    <n v="68590000"/>
    <n v="34295000"/>
    <n v="34295000"/>
    <n v="879711"/>
    <s v="e930ed8a49045100853f6396856eaf443e98b2ef"/>
    <n v="0.1198401266376715"/>
    <n v="-0.85216124758390532"/>
    <n v="0.24898836987965761"/>
    <n v="2.5786295207063268"/>
    <n v="0.50846830650449182"/>
    <x v="1"/>
    <n v="0.5"/>
    <x v="4"/>
  </r>
  <r>
    <s v="0cb99abe6dd57dc7525b8b828c27975fb5181db8"/>
    <s v="9a1fe7393388e6a08c5ef63ff655db070f4e451d"/>
    <s v="PREPAGADO"/>
    <s v="f3d649ee30f873af20ed680a9e1580214cdfe47c"/>
    <n v="61"/>
    <s v="LOGAN"/>
    <n v="2018"/>
    <s v="NUEVO LOGAN"/>
    <m/>
    <s v="NUEVO"/>
    <n v="84"/>
    <d v="2017-11-07T00:00:00"/>
    <d v="2024-07-11T00:00:00"/>
    <d v="2020-03-03T00:00:00"/>
    <n v="37420000"/>
    <n v="35549000"/>
    <n v="1871000"/>
    <n v="775144"/>
    <s v="c9ac93af7de54e59c26cb0895d1f827e03675192"/>
    <n v="0.61709163428300773"/>
    <n v="0.99563418315592023"/>
    <n v="0.37256241520510452"/>
    <n v="-0.36069958323519552"/>
    <n v="-0.72909773183379534"/>
    <x v="0"/>
    <n v="0.95"/>
    <x v="0"/>
  </r>
  <r>
    <s v="95610813aef5b232e481736e69fde41a03c2b882"/>
    <s v="2c62d88ad106200c9bc9b66b126ebf0e2efda1b5"/>
    <s v="PREPAGADO"/>
    <s v="a77c76312e7298e8d8cbf37d37191bb75af8eded"/>
    <n v="7"/>
    <s v="LOGAN"/>
    <n v="2021"/>
    <s v="NUEVO LOGAN PH2"/>
    <s v="2e892f86d188d01ec5691b7918003dc271108083"/>
    <s v="NUEVO"/>
    <n v="84"/>
    <d v="2020-07-15T00:00:00"/>
    <d v="2027-07-15T00:00:00"/>
    <d v="2020-12-14T00:00:00"/>
    <n v="44876496"/>
    <n v="40376496"/>
    <n v="4500000"/>
    <n v="921111"/>
    <s v="540ebfd0d883f4b53b8b759ad20663d46d56d251"/>
    <n v="0.20473672550394839"/>
    <n v="0.78919351464955223"/>
    <n v="0.28851061487099899"/>
    <n v="-5.0723409271564573E-2"/>
    <n v="-0.72909773183379534"/>
    <x v="0"/>
    <n v="0.89972479134734584"/>
    <x v="0"/>
  </r>
  <r>
    <s v="ad325a5c00fe0a77383847cfd97d5b1af9e591f0"/>
    <s v="7943f819b76094b1602f80f0f63e40bd4e9d223c"/>
    <s v="PREPAGADO"/>
    <s v="1a40330e0c1910a089543270536f2ed114a0c345"/>
    <n v="38"/>
    <s v="STEPWAY"/>
    <n v="2021"/>
    <s v="NUEVO STEPWAY PH2"/>
    <s v="2e892f86d188d01ec5691b7918003dc271108083"/>
    <s v="NUEVO"/>
    <n v="72"/>
    <d v="2020-10-26T00:00:00"/>
    <d v="2026-10-26T00:00:00"/>
    <d v="2021-10-08T00:00:00"/>
    <n v="55490000"/>
    <n v="18490000"/>
    <n v="37000000"/>
    <n v="474292"/>
    <s v="d32b2544aa3cda758f28d956500fd6e0d7981c8d"/>
    <n v="-0.78976628978672425"/>
    <n v="-1.537023253210428"/>
    <n v="0.24898836987965761"/>
    <n v="-3.8040704113064872E-2"/>
    <n v="0.89520769348520657"/>
    <x v="1"/>
    <n v="0.33321319156604795"/>
    <x v="1"/>
  </r>
  <r>
    <s v="ffe822f54800e97d089b8547d7025d507e1b2fc8"/>
    <s v="edf0303cd9c0126c3fcc2f9b7e80e931657ee1c9"/>
    <s v="PREPAGADO"/>
    <s v="641725626c0538caa9f19fab497f2e010b20e1cd"/>
    <n v="38"/>
    <s v="USADOS"/>
    <n v="2011"/>
    <s v="USADOS MM"/>
    <m/>
    <s v="USADO"/>
    <n v="60"/>
    <d v="2020-05-10T00:00:00"/>
    <d v="2025-10-05T00:00:00"/>
    <d v="2021-09-17T00:00:00"/>
    <n v="16000000"/>
    <n v="15000000"/>
    <n v="1000000"/>
    <n v="426096"/>
    <s v="4945c5884e21e46d99e0d56ad1a4fbcffe8da479"/>
    <n v="-1.1778650274611331"/>
    <n v="0.94430653230203643"/>
    <n v="0.96038877972380288"/>
    <n v="-1.051922613848528"/>
    <n v="-0.1103147126646518"/>
    <x v="3"/>
    <n v="0.9375"/>
    <x v="0"/>
  </r>
  <r>
    <s v="5f1c3c34f9923e71a7e94feaabe7ef71bd270b4b"/>
    <s v="58d7970b6da560f5d5a3f59f16a4d006df41c4d1"/>
    <s v="PREPAGADO"/>
    <s v="8755282562f500d9f6dcb85211a47e8d88e90dcb"/>
    <n v="49"/>
    <s v="SANDERO"/>
    <n v="2020"/>
    <s v="NUEVO SANDERO"/>
    <s v="2e892f86d188d01ec5691b7918003dc271108083"/>
    <s v="NUEVO"/>
    <n v="84"/>
    <d v="2019-11-07T00:00:00"/>
    <d v="2026-07-11T00:00:00"/>
    <d v="2021-11-17T00:00:00"/>
    <n v="34590000"/>
    <n v="35223000"/>
    <n v="0"/>
    <n v="779561"/>
    <s v="87e15bf1cdf86c075c8ab551c1cd6cdf48f66158"/>
    <n v="-0.18336201217046039"/>
    <n v="1.2760888235544201"/>
    <n v="0.56516632981038883"/>
    <n v="-0.83601924041599174"/>
    <n v="-1.11583711881451"/>
    <x v="0"/>
    <n v="1.0183000867302689"/>
    <x v="0"/>
  </r>
  <r>
    <s v="bf0d48498a014ae4d23a4e26cc207fa11ec01dbd"/>
    <s v="b902dba86d8ff89617aef83d3dcfb71d4abd7d51"/>
    <s v="PREPAGADO"/>
    <s v="d42a5de8f4df177aed40c98366cc193eafa30db8"/>
    <n v="38"/>
    <s v="STEPWAY"/>
    <n v="2020"/>
    <s v="NUEVO STEPWAY"/>
    <s v="2e892f86d188d01ec5691b7918003dc271108083"/>
    <s v="NUEVO"/>
    <n v="72"/>
    <d v="2019-06-11T00:00:00"/>
    <d v="2025-11-06T00:00:00"/>
    <d v="2020-12-09T00:00:00"/>
    <n v="44490000"/>
    <n v="19490000"/>
    <n v="25000000"/>
    <n v="481141"/>
    <s v="3f2c647e5fbdfc904d2d50b0a2763b0ede40008b"/>
    <n v="0.43517035099812862"/>
    <n v="-1.106434438147988"/>
    <n v="1.185489993161002E-2"/>
    <n v="0.67146225608546373"/>
    <n v="-3.2966835268508812E-2"/>
    <x v="1"/>
    <n v="0.43807597212856819"/>
    <x v="4"/>
  </r>
  <r>
    <s v="0ff1a22c3b5af36fc9252ae4a2160a6e80d50c79"/>
    <s v="f7b649ecfc350ffa1f9caae29a6ff9bfb810e95e"/>
    <s v="PREPAGADO"/>
    <s v="bdfc2c4e5213ca32db6b95c9f855416362d14198"/>
    <n v="59"/>
    <s v="DUSTER"/>
    <n v="2019"/>
    <s v="DUSTER"/>
    <m/>
    <s v="NUEVO"/>
    <n v="84"/>
    <d v="2018-06-29T00:00:00"/>
    <d v="2025-06-29T00:00:00"/>
    <d v="2020-02-12T00:00:00"/>
    <n v="63890000"/>
    <n v="67754363"/>
    <n v="0"/>
    <n v="1365969"/>
    <s v="dab5ce77fbc7f176a43e1ea3adb849113df8a09f"/>
    <n v="-9.8465413304183499E-2"/>
    <n v="1.4493075035370759"/>
    <n v="-0.63330634587378187"/>
    <n v="2.8518818750591719"/>
    <n v="-0.34235834485308059"/>
    <x v="0"/>
    <n v="1.0604846298325246"/>
    <x v="0"/>
  </r>
  <r>
    <s v="e1c742cfca95a95f2cdc8f73df40d06a073d31bd"/>
    <s v="ab691668a1a5e0b3abdce97e630a18130e372d5a"/>
    <s v="PREPAGADO"/>
    <s v="6e98f1d62dadf861cd07b2a5c2ac56a3c9afe796"/>
    <n v="38"/>
    <s v="DUSTER"/>
    <n v="2020"/>
    <s v="DUSTER Servicio PÃºblico"/>
    <s v="2e892f86d188d01ec5691b7918003dc271108083"/>
    <s v="NUEVO"/>
    <n v="72"/>
    <d v="2019-05-14T00:00:00"/>
    <d v="2025-05-14T00:00:00"/>
    <d v="2020-03-11T00:00:00"/>
    <n v="44500000"/>
    <n v="40000000"/>
    <n v="4500000"/>
    <n v="1084379"/>
    <s v="40aad2ee329d672720cb03e757bb8887de18efbf"/>
    <n v="0.30176140992255063"/>
    <n v="0.78570985831531592"/>
    <n v="0.28851061487099899"/>
    <n v="0.33898201382229981"/>
    <n v="-0.88379348662608126"/>
    <x v="1"/>
    <n v="0.898876404494382"/>
    <x v="0"/>
  </r>
  <r>
    <s v="5a255b90d615aaa3c5ea8762c9044b8d6e475ef7"/>
    <s v="fb685c3d0066bd812065e75c5ea03f2f146e1794"/>
    <s v="PREPAGADO"/>
    <s v="1e37c6928f415c93f35587957257b25f2220204d"/>
    <n v="38"/>
    <s v="SANDERO"/>
    <n v="2020"/>
    <s v="NUEVO SANDERO"/>
    <s v="2e892f86d188d01ec5691b7918003dc271108083"/>
    <s v="NUEVO"/>
    <n v="84"/>
    <d v="2019-05-21T00:00:00"/>
    <d v="2026-05-21T00:00:00"/>
    <d v="2019-07-02T00:00:00"/>
    <n v="35230000"/>
    <n v="13940000"/>
    <n v="21290000"/>
    <n v="282886"/>
    <s v="40aad2ee329d672720cb03e757bb8887de18efbf"/>
    <n v="0.41091417989347812"/>
    <n v="-1.280498725615183"/>
    <n v="-0.54145652994716964"/>
    <n v="3.9737592828026682"/>
    <n v="-0.26501046745693763"/>
    <x v="0"/>
    <n v="0.39568549531649161"/>
    <x v="1"/>
  </r>
  <r>
    <s v="322c738ba32897c1bb06eaa2d2985763ac9bdd0a"/>
    <s v="523668682616398db70381880f9301ccefe23b00"/>
    <s v="PREPAGADO"/>
    <s v="5cec3603c7a14573a0da94232ef8fee94127cb96"/>
    <n v="49"/>
    <s v="LOGAN"/>
    <n v="2019"/>
    <s v="NUEVO LOGAN"/>
    <m/>
    <s v="NUEVO"/>
    <n v="84"/>
    <d v="2018-11-12T00:00:00"/>
    <d v="2025-12-11T00:00:00"/>
    <d v="2020-08-26T00:00:00"/>
    <n v="33080200"/>
    <n v="16540100"/>
    <n v="16540100"/>
    <n v="366459"/>
    <s v="40aad2ee329d672720cb03e757bb8887de18efbf"/>
    <n v="1.1022150563760189"/>
    <n v="-0.85216124758390532"/>
    <n v="0.32803285986234038"/>
    <n v="1.435735637160954"/>
    <n v="0.1217289195237771"/>
    <x v="0"/>
    <n v="0.5"/>
    <x v="4"/>
  </r>
  <r>
    <s v="c3a5431a8ac040410d2045349efe278505fb0a14"/>
    <s v="5420780fc6d781de4a60c1c09eef4b822c71563c"/>
    <s v="PREPAGADO"/>
    <s v="1e37c6928f415c93f35587957257b25f2220204d"/>
    <n v="38"/>
    <s v="SANDERO"/>
    <n v="2020"/>
    <s v="NUEVO SANDERO"/>
    <s v="2e892f86d188d01ec5691b7918003dc271108083"/>
    <s v="NUEVO"/>
    <n v="36"/>
    <d v="2019-06-06T00:00:00"/>
    <d v="2022-06-06T00:00:00"/>
    <d v="2021-04-29T00:00:00"/>
    <n v="34330000"/>
    <n v="5330000"/>
    <n v="29000000"/>
    <n v="189959"/>
    <s v="ec5f24e132da7b07ae31c96208e5c5ee98fc8ca1"/>
    <n v="0.8353971742248627"/>
    <n v="-2.2677458624530411"/>
    <n v="-0.69954550991253528"/>
    <n v="-0.2199810331234569"/>
    <n v="0.50846830650449182"/>
    <x v="4"/>
    <n v="0.2"/>
    <x v="3"/>
  </r>
  <r>
    <s v="776b5ea109bf59db37c7c349d4ca93fd9f38544b"/>
    <s v="67b74ddf0eb5d230d84456d9e323088a2fd91789"/>
    <s v="PREPAGADO"/>
    <s v="85ace3a84a80c0e854519914fde3b46a8c91f803"/>
    <n v="38"/>
    <s v="LOGAN"/>
    <n v="2020"/>
    <s v="NUEVO LOGAN PH2"/>
    <s v="2e892f86d188d01ec5691b7918003dc271108083"/>
    <s v="NUEVO"/>
    <n v="36"/>
    <d v="2019-12-27T00:00:00"/>
    <d v="2022-12-27T00:00:00"/>
    <d v="2021-12-10T00:00:00"/>
    <n v="38590000"/>
    <n v="23154000"/>
    <n v="15436000"/>
    <n v="851845"/>
    <s v="d32b2544aa3cda758f28d956500fd6e0d7981c8d"/>
    <n v="-0.61997309205417039"/>
    <n v="-0.44154004075283299"/>
    <n v="9.0899389914291959E-2"/>
    <n v="-0.49020177884765792"/>
    <n v="1.0499034482774929"/>
    <x v="4"/>
    <n v="0.6"/>
    <x v="4"/>
  </r>
  <r>
    <s v="6547d86482de288cbc46c2921610fcead996c6ce"/>
    <s v="a2468d594f7b5c0c577b5ee1f08e01bf0efaa710"/>
    <s v="PREPAGADO"/>
    <s v="30c7c4d76d30bc37a7d13b4c95a2ac93f65f85d1"/>
    <n v="291"/>
    <s v="LOGAN"/>
    <n v="2018"/>
    <s v="NUEVO LOGAN"/>
    <m/>
    <s v="NUEVO"/>
    <n v="72"/>
    <d v="2017-10-17T00:00:00"/>
    <d v="2023-10-17T00:00:00"/>
    <d v="2019-03-08T00:00:00"/>
    <n v="32480000"/>
    <n v="32232000"/>
    <n v="248000"/>
    <n v="768680"/>
    <s v="e9a20609d5e4f2cce4f367ca3b625e5b99e50d14"/>
    <n v="0.84752525977718796"/>
    <n v="1.1695919358035669"/>
    <n v="0.48612183982770601"/>
    <n v="-0.44809887853375457"/>
    <n v="-1.0384892414183671"/>
    <x v="1"/>
    <n v="0.99236453201970443"/>
    <x v="0"/>
  </r>
  <r>
    <s v="6efd3ef152be047ef30ef74b37b467cc6d637b7d"/>
    <s v="86ca7e30f92074fc11374fe66af229c1e761fa66"/>
    <s v="PREPAGADO"/>
    <s v="798eac4d149f0630806b9403424eec05ac4c72e6"/>
    <n v="-1"/>
    <s v="SANDERO"/>
    <n v="2019"/>
    <s v="NUEVO SANDERO"/>
    <m/>
    <s v="NUEVO"/>
    <n v="24"/>
    <d v="2018-09-14T00:00:00"/>
    <d v="2020-09-14T00:00:00"/>
    <d v="2020-06-17T00:00:00"/>
    <n v="41072072"/>
    <n v="12072072"/>
    <n v="29000000"/>
    <n v="552400"/>
    <s v="6339488c1c6a5745f3183cb6e36744fecac11d61"/>
    <n v="1.478185708498102"/>
    <n v="-1.6983525749303201"/>
    <n v="-2.228510984096566"/>
    <n v="-0.33578888102212012"/>
    <n v="0.19907679691992"/>
    <x v="2"/>
    <n v="0.293924104924631"/>
    <x v="1"/>
  </r>
  <r>
    <s v="a957201511763901d8fb80b01c6323b83c9287d0"/>
    <s v="6207a3591357dedc6b16cf974800bf139543887a"/>
    <s v="PREPAGADO"/>
    <s v="e6976976065db65503decebbef7da36d9a20087d"/>
    <n v="291"/>
    <s v="LOGAN"/>
    <n v="2019"/>
    <s v="NUEVO LOGAN"/>
    <s v="2e892f86d188d01ec5691b7918003dc271108083"/>
    <s v="NUEVO"/>
    <n v="36"/>
    <d v="2019-01-29T00:00:00"/>
    <d v="2022-01-29T00:00:00"/>
    <d v="2021-12-28T00:00:00"/>
    <n v="38230000"/>
    <n v="19230000"/>
    <n v="19000000"/>
    <n v="680025"/>
    <s v="c4635272f238ecd586953b535745e7ed186b29b1"/>
    <n v="-2.8515408336820212"/>
    <n v="-0.83980931486468646"/>
    <n v="-0.95146662304654361"/>
    <n v="-0.64038821463278084"/>
    <n v="-1.11583711881451"/>
    <x v="4"/>
    <n v="0.50300810881506675"/>
    <x v="4"/>
  </r>
  <r>
    <s v="335ccc13fcaa3d255a6e68cded597595d72bdb35"/>
    <s v="f7e392e308caa1e26c3c39e3cb3583b4acf8191b"/>
    <s v="PREPAGADO"/>
    <s v="277132ad8b04990f093fc5bb72d77163192dec3d"/>
    <n v="49"/>
    <s v="CAPTUR"/>
    <n v="2017"/>
    <s v="CAPTUR"/>
    <m/>
    <s v="NUEVO"/>
    <n v="84"/>
    <d v="2017-01-19T00:00:00"/>
    <d v="2024-01-19T00:00:00"/>
    <d v="2018-01-10T00:00:00"/>
    <n v="77410200"/>
    <n v="38705100"/>
    <n v="38705100"/>
    <n v="895428"/>
    <s v="d2d2bc23d15981022aec65b1ffb2993f93c8d625"/>
    <n v="0.95667802974811544"/>
    <n v="-0.85216124758390532"/>
    <n v="0.92086653473246149"/>
    <n v="1.4354067205689911"/>
    <n v="-0.26501046745693763"/>
    <x v="0"/>
    <n v="0.5"/>
    <x v="4"/>
  </r>
  <r>
    <s v="187cc4a3c899832cec88b9a81ef5bbc8701469ab"/>
    <s v="980092b0f36b02cfeb6269bcb0487319ac6a5e9e"/>
    <s v="PREPAGADO"/>
    <s v="40caf97a616318873ba6061017861521a8432813"/>
    <n v="50"/>
    <s v="SANDERO"/>
    <n v="2018"/>
    <s v="NUEVO SANDERO"/>
    <m/>
    <s v="NUEVO"/>
    <n v="84"/>
    <d v="2017-02-14T00:00:00"/>
    <d v="2024-02-14T00:00:00"/>
    <d v="2018-09-11T00:00:00"/>
    <n v="33490000"/>
    <n v="21000000"/>
    <n v="12490000"/>
    <n v="467613"/>
    <s v="f5faa20ec38eb79836445ff6da0fea6c765c883c"/>
    <n v="-0.41379563766464073"/>
    <n v="-0.33045529504099308"/>
    <n v="0.6442108197930716"/>
    <n v="-0.63194639273156861"/>
    <n v="-0.65174985443765243"/>
    <x v="0"/>
    <n v="0.6270528515974918"/>
    <x v="2"/>
  </r>
  <r>
    <s v="d56206e1edc05e5b4efe1601265c73d1eca89c3f"/>
    <s v="b170765c6bd7babec083e41e9cec24e1b3c1f37c"/>
    <s v="PREPAGADO"/>
    <s v="4db898134df57de25ee14fc3156c0fe345e0de51"/>
    <n v="48"/>
    <s v="SANDERO"/>
    <n v="2018"/>
    <s v="NUEVO SANDERO"/>
    <m/>
    <s v="NUEVO"/>
    <n v="72"/>
    <d v="2018-10-25T00:00:00"/>
    <d v="2024-10-25T00:00:00"/>
    <d v="2019-10-07T00:00:00"/>
    <n v="40200000"/>
    <n v="36200000"/>
    <n v="4000000"/>
    <n v="837628"/>
    <s v="33a4a5fc270bf1ce3ae20561056b2ba805df815d"/>
    <n v="0.82326908867253745"/>
    <n v="0.79236647131665827"/>
    <n v="5.1377144922950549E-2"/>
    <n v="-0.44054898151405703"/>
    <n v="-0.26501046745693763"/>
    <x v="1"/>
    <n v="0.90049751243781095"/>
    <x v="0"/>
  </r>
  <r>
    <s v="0351fff760d551c8fded2c1a5c3a17877885801c"/>
    <s v="ca729761f4baaa30428f7846e02eaa9b856d1163"/>
    <s v="PREPAGADO"/>
    <s v="4dcf3dca56083c3a0fe91be33a9bd7cd9ba0109e"/>
    <n v="38"/>
    <s v="STEPWAY"/>
    <n v="2022"/>
    <s v="NUEVO STEPWAY PH2"/>
    <s v="2e892f86d188d01ec5691b7918003dc271108083"/>
    <s v="NUEVO"/>
    <n v="24"/>
    <d v="2021-08-04T00:00:00"/>
    <d v="2023-04-08T00:00:00"/>
    <d v="2021-11-03T00:00:00"/>
    <n v="62130000"/>
    <n v="12130000"/>
    <n v="50000000"/>
    <n v="559359"/>
    <s v="e930ed8a49045100853f6396856eaf443e98b2ef"/>
    <n v="-1.299145882984386"/>
    <n v="-2.1035877003999941"/>
    <n v="-4.014722008259838"/>
    <n v="7.6538093903185797E-3"/>
    <n v="-3.2966835268508812E-2"/>
    <x v="2"/>
    <n v="0.2"/>
    <x v="3"/>
  </r>
  <r>
    <s v="5d63b570149146c5bd7bbb5f7d0770fe8d81e63b"/>
    <s v="e2c952754236379289b78d3aae1d85eab2e38dc6"/>
    <s v="PREPAGADO"/>
    <s v="cc432eef280b9b0f7eec3ec1104a5239c956a8aa"/>
    <n v="291"/>
    <s v="SANDERO"/>
    <n v="2021"/>
    <s v="NUEVO SANDERO PH2"/>
    <s v="2e892f86d188d01ec5691b7918003dc271108083"/>
    <s v="NUEVO"/>
    <n v="72"/>
    <d v="2020-02-07T00:00:00"/>
    <d v="2026-07-02T00:00:00"/>
    <d v="2021-06-08T00:00:00"/>
    <n v="41990000"/>
    <n v="24000000"/>
    <n v="17990000"/>
    <n v="588305"/>
    <s v="8dd2e3893a694ae60c11d740aa9e097857f3681c"/>
    <n v="-0.71699777647277252"/>
    <n v="-0.55830158420515497"/>
    <n v="0.44659959483636458"/>
    <n v="-0.3123013819839543"/>
    <n v="-1.5025765057952249"/>
    <x v="1"/>
    <n v="0.57156465825196479"/>
    <x v="4"/>
  </r>
  <r>
    <s v="0f0fd28a832167300591d4bbce5970e7272a154d"/>
    <s v="10ac6e05add47fe489be8ee67d8e36f6a6fd3e5c"/>
    <s v="PREPAGADO"/>
    <s v="1dba5f65a4ace50946aaf5539428c8ec727712e3"/>
    <n v="246"/>
    <s v="KWID"/>
    <n v="2020"/>
    <s v="KWID"/>
    <s v="2e892f86d188d01ec5691b7918003dc271108083"/>
    <s v="NUEVO"/>
    <n v="84"/>
    <d v="2020-06-30T00:00:00"/>
    <d v="2027-06-30T00:00:00"/>
    <d v="2021-01-26T00:00:00"/>
    <n v="36990000"/>
    <n v="34990000"/>
    <n v="2000000"/>
    <n v="765128"/>
    <s v="f1460623c17c08451d00fb38742b8e09eea4ea70"/>
    <n v="-0.11059349885650881"/>
    <n v="0.97892737276714592"/>
    <n v="0.68373306478441309"/>
    <n v="-0.70436431723998827"/>
    <n v="-0.80644560922993824"/>
    <x v="0"/>
    <n v="0.94593133279264663"/>
    <x v="0"/>
  </r>
  <r>
    <s v="9d12bd95a99acd9a0cec7fdde7e9362b55ae7dda"/>
    <s v="f1a3211d64bbaca43239649c3ebdf2605272d16e"/>
    <s v="PREPAGADO"/>
    <s v="30c7c4d76d30bc37a7d13b4c95a2ac93f65f85d1"/>
    <n v="87"/>
    <s v="SANDERO"/>
    <n v="2018"/>
    <s v="NUEVO SANDERO"/>
    <m/>
    <s v="NUEVO"/>
    <n v="72"/>
    <d v="2017-08-31T00:00:00"/>
    <d v="2023-08-31T00:00:00"/>
    <d v="2018-07-25T00:00:00"/>
    <n v="32330000"/>
    <n v="29097000"/>
    <n v="3233000"/>
    <n v="693903"/>
    <s v="bcea55f18d716a78cffe6d51a537622fc3feb487"/>
    <n v="-1.26276162632741"/>
    <n v="0.79032357974038436"/>
    <n v="0.48612183982770601"/>
    <n v="-0.24565810103869329"/>
    <n v="-1.0384892414183671"/>
    <x v="1"/>
    <n v="0.9"/>
    <x v="0"/>
  </r>
  <r>
    <s v="1b838c35875429a1ae314fa1aa7e710c8aa03283"/>
    <s v="e46050f0efe4a86657efdee4b72b9abb97cf9d4c"/>
    <s v="PREPAGADO"/>
    <s v="30c7c4d76d30bc37a7d13b4c95a2ac93f65f85d1"/>
    <n v="291"/>
    <s v="OROCH"/>
    <n v="2017"/>
    <s v="OROCH"/>
    <m/>
    <s v="NUEVO"/>
    <n v="84"/>
    <d v="2017-07-26T00:00:00"/>
    <d v="2024-07-26T00:00:00"/>
    <d v="2018-05-21T00:00:00"/>
    <n v="58490000"/>
    <n v="31490000"/>
    <n v="27000000"/>
    <n v="716227"/>
    <s v="de733c21b615778999b7552e895cf1b2b800c114"/>
    <n v="1.720747419544608"/>
    <n v="-0.69455403107924529"/>
    <n v="0.92086653473246149"/>
    <n v="0.4836037517458241"/>
    <n v="1.9007300996350649"/>
    <x v="0"/>
    <n v="0.53838262950931781"/>
    <x v="4"/>
  </r>
  <r>
    <s v="225c3d060a4e3474a743b55b4a661cc1532974fa"/>
    <s v="7cf973235abff952171b86c9b26f7b41fe6dfbeb"/>
    <s v="PREPAGADO"/>
    <s v="728a54913299976711b7de0125164a665bf8c29c"/>
    <n v="27"/>
    <s v="STEPWAY"/>
    <n v="2017"/>
    <s v="NUEVO STEPWAY"/>
    <m/>
    <s v="NUEVO"/>
    <n v="72"/>
    <d v="2017-02-01T00:00:00"/>
    <d v="2023-01-02T00:00:00"/>
    <d v="2019-03-18T00:00:00"/>
    <n v="47990000"/>
    <n v="36990000"/>
    <n v="11000000"/>
    <n v="558668"/>
    <s v="93ea5b27261d989e0c6c00fc36011de1465c2778"/>
    <n v="0.72624440425393522"/>
    <n v="0.25974177028852352"/>
    <n v="0.1348619591304108"/>
    <n v="-0.53365096364808806"/>
    <n v="-0.1103147126646518"/>
    <x v="1"/>
    <n v="0.77078558032923528"/>
    <x v="2"/>
  </r>
  <r>
    <s v="8a18a2812f2a20bb3eb212090b448c542f34b153"/>
    <s v="e13ff5fba16943af0ecf8c0184b29d0e65ae22da"/>
    <s v="PREPAGADO"/>
    <s v="1e37c6928f415c93f35587957257b25f2220204d"/>
    <n v="84"/>
    <s v="LOGAN"/>
    <n v="2020"/>
    <s v="NUEVO LOGAN"/>
    <s v="2e892f86d188d01ec5691b7918003dc271108083"/>
    <s v="NUEVO"/>
    <n v="84"/>
    <d v="2019-05-13T00:00:00"/>
    <d v="2026-05-13T00:00:00"/>
    <d v="2019-07-18T00:00:00"/>
    <n v="38750000"/>
    <n v="27750000"/>
    <n v="11000000"/>
    <n v="588302"/>
    <s v="0b9e5ef7ecdb21c3df2e91f8c180559e4790ebd3"/>
    <n v="1.2234959118992721"/>
    <n v="3.5310392986477139E-2"/>
    <n v="1.185489993161002E-2"/>
    <n v="1.3689386847907901"/>
    <n v="1.5913385900504931"/>
    <x v="0"/>
    <n v="0.71612903225806457"/>
    <x v="2"/>
  </r>
  <r>
    <s v="36b3d78ee2b3ac72087c970edd6a84f88f246fbb"/>
    <s v="22ce8c6b921b631d1c57b9eecfe9a23c9c9bf910"/>
    <s v="PREPAGADO"/>
    <s v="8e1d47a30cc0417d3cca54bd2f30d9b5caa2e6b1"/>
    <n v="38"/>
    <s v="DUSTER"/>
    <n v="2018"/>
    <s v="DUSTER"/>
    <m/>
    <s v="NUEVO"/>
    <n v="36"/>
    <d v="2018-09-07T00:00:00"/>
    <d v="2021-07-09T00:00:00"/>
    <d v="2021-06-03T00:00:00"/>
    <n v="64390000"/>
    <n v="38254363"/>
    <n v="26135637"/>
    <n v="1241256"/>
    <s v="afef47cbdd72b753a5414bbb0d395f4e14f48c9f"/>
    <n v="0.75050057535858583"/>
    <n v="-0.46574985642261513"/>
    <n v="-1.957220809137201"/>
    <n v="-0.35182547332671632"/>
    <n v="-0.34235834485308059"/>
    <x v="4"/>
    <n v="0.59410410001553038"/>
    <x v="4"/>
  </r>
  <r>
    <s v="58a1b6d34f8b5bb03d769cc953d245fe4f9d4ad0"/>
    <s v="c71653bcfc9d763f63437c56f979ad480390941f"/>
    <s v="PREPAGADO"/>
    <s v="d70c5ad6d9927086d188b2a0af85d533acdf3336"/>
    <n v="49"/>
    <s v="STEPWAY"/>
    <n v="2021"/>
    <s v="NUEVO STEPWAY PH2"/>
    <s v="2e892f86d188d01ec5691b7918003dc271108083"/>
    <s v="NUEVO"/>
    <n v="60"/>
    <d v="2020-10-20T00:00:00"/>
    <d v="2025-10-20T00:00:00"/>
    <d v="2021-11-17T00:00:00"/>
    <n v="58490000"/>
    <n v="40490000"/>
    <n v="18000000"/>
    <n v="1129579"/>
    <s v="0e1cad2c67fa2a907683ad47c51b4214fd47327c"/>
    <n v="-0.6684854342634714"/>
    <n v="-6.2721091862344466E-2"/>
    <n v="0.6442108197930716"/>
    <n v="-2.5536563158879848E-2"/>
    <n v="-0.88379348662608126"/>
    <x v="3"/>
    <n v="0.69225508633954524"/>
    <x v="2"/>
  </r>
  <r>
    <s v="7f8fb69dd4a4bb7590b0a58cb4314e240d6c4441"/>
    <s v="323546818ed12df5c325c434501c8b46222a9a67"/>
    <s v="PREPAGADO"/>
    <s v="277132ad8b04990f093fc5bb72d77163192dec3d"/>
    <n v="236"/>
    <s v="STEPWAY"/>
    <n v="2017"/>
    <s v="NUEVO STEPWAY"/>
    <m/>
    <s v="NUEVO"/>
    <n v="84"/>
    <d v="2016-11-30T00:00:00"/>
    <d v="2023-11-30T00:00:00"/>
    <d v="2018-04-10T00:00:00"/>
    <n v="43690000"/>
    <n v="21845000"/>
    <n v="21845000"/>
    <n v="505376"/>
    <s v="7d39182a25d433f671ee8eb5ca64063c45602e37"/>
    <n v="0.70198823314928471"/>
    <n v="-0.85216124758390532"/>
    <n v="0.92086653473246149"/>
    <n v="0.75724410155376898"/>
    <n v="1.5139907126543499"/>
    <x v="0"/>
    <n v="0.5"/>
    <x v="4"/>
  </r>
  <r>
    <s v="df66dc4b6e8dbd34449696a1114b6aba0453358c"/>
    <s v="8228c8ed7dc92fb7832bbed84c0c9a72640a5de5"/>
    <s v="PREPAGADO"/>
    <s v="d19c40609c4807762585bd10be1ea09dc899fb2b"/>
    <n v="-1"/>
    <s v="USADOS"/>
    <n v="2018"/>
    <s v="USADOS MM"/>
    <m/>
    <s v="USADO"/>
    <n v="72"/>
    <d v="2021-02-15T00:00:00"/>
    <d v="2027-02-15T00:00:00"/>
    <d v="2021-09-30T00:00:00"/>
    <n v="32900000"/>
    <n v="32900000"/>
    <n v="0"/>
    <n v="857134"/>
    <s v="25387f16fe49de4e70fc29c7451836e03f6af6b8"/>
    <n v="-0.58358883539719453"/>
    <n v="1.2009447865714571"/>
    <n v="1.118477759689168"/>
    <n v="-0.8165812987325537"/>
    <n v="-1.1931849962106531"/>
    <x v="1"/>
    <n v="1"/>
    <x v="0"/>
  </r>
  <r>
    <s v="7cd8dde769105a64421dbb13a5062981e22e4616"/>
    <s v="2512abf363d521c16bb15d5631a8be3da483fd09"/>
    <s v="PREPAGADO"/>
    <s v="a5e2b8f6be3db186f5df8e4f6932febe0657c71c"/>
    <n v="15"/>
    <s v="STEPWAY"/>
    <n v="2018"/>
    <s v="NUEVO STEPWAY"/>
    <m/>
    <s v="NUEVO"/>
    <n v="84"/>
    <d v="2018-01-22T00:00:00"/>
    <d v="2025-01-22T00:00:00"/>
    <d v="2020-03-11T00:00:00"/>
    <n v="43550000"/>
    <n v="28550000"/>
    <n v="15000000"/>
    <n v="734311"/>
    <s v="2d7a182e8b5fd5e1e55a138fd5fb197a2fee7158"/>
    <n v="1.6843631628876321"/>
    <n v="-0.21336476623361461"/>
    <n v="0.51586082733838112"/>
    <n v="-0.52317541826411007"/>
    <n v="0.89520769348520657"/>
    <x v="0"/>
    <n v="0.65556831228473023"/>
    <x v="2"/>
  </r>
  <r>
    <s v="887e880cecae55011a0aa928eefd63626ce29c79"/>
    <s v="eb9d2481200d47d6440397a5f13ea2e19f1efdee"/>
    <s v="PREPAGADO"/>
    <s v="1156ea21a9a072c977009c12fc3d7ea1dcff8b19"/>
    <n v="27"/>
    <s v="STEPWAY"/>
    <n v="2019"/>
    <s v="NUEVO STEPWAY"/>
    <s v="2e892f86d188d01ec5691b7918003dc271108083"/>
    <s v="NUEVO"/>
    <n v="84"/>
    <d v="2019-02-27T00:00:00"/>
    <d v="2026-02-22T00:00:00"/>
    <d v="2019-05-03T00:00:00"/>
    <n v="46990000"/>
    <n v="37592000"/>
    <n v="9398000"/>
    <n v="740587"/>
    <s v="7c620676a3142bbcb0d8a97ffebbdc12de3145fd"/>
    <n v="0.56857929207370672"/>
    <n v="0.37970237290931202"/>
    <n v="8.3091098538087674E-2"/>
    <n v="-0.63549827704510742"/>
    <n v="-0.18766259006079469"/>
    <x v="0"/>
    <n v="0.8"/>
    <x v="2"/>
  </r>
  <r>
    <s v="0b5c885a8288f430f964e0030043b4d4c3841b35"/>
    <s v="d503e82052c8a5303f5064544c5ef7c285ed9fed"/>
    <s v="PREPAGADO"/>
    <s v="56d45addff6226e7d53d09310ce0748bde5c8611"/>
    <n v="62"/>
    <s v="CAPTUR"/>
    <n v="2019"/>
    <s v="CAPTUR"/>
    <m/>
    <s v="NUEVO"/>
    <n v="84"/>
    <d v="2018-08-30T00:00:00"/>
    <d v="2025-08-30T00:00:00"/>
    <d v="2021-03-03T00:00:00"/>
    <n v="66414600"/>
    <n v="45414600"/>
    <n v="21000000"/>
    <n v="1077603"/>
    <s v="5ff736dd5fe05d193ce7c5ec63ce711d264e48d3"/>
    <n v="1.077958885271368"/>
    <n v="-9.7421136501560604E-2"/>
    <n v="-0.23480765993956559"/>
    <n v="-0.80129713217364773"/>
    <n v="1.0499034482774929"/>
    <x v="0"/>
    <n v="0.68380446468095868"/>
    <x v="2"/>
  </r>
  <r>
    <s v="e61c38762be68533085245d0a6f824a8869b748b"/>
    <s v="be526a079e9690a1be4b3e6dfe1b335d404f58be"/>
    <s v="PREPAGADO"/>
    <s v="30c7c4d76d30bc37a7d13b4c95a2ac93f65f85d1"/>
    <n v="60"/>
    <s v="STEPWAY"/>
    <n v="2018"/>
    <s v="NUEVO STEPWAY"/>
    <m/>
    <s v="NUEVO"/>
    <n v="84"/>
    <d v="2017-11-09T00:00:00"/>
    <d v="2024-09-11T00:00:00"/>
    <d v="2017-10-10T00:00:00"/>
    <n v="45913000"/>
    <n v="15913000"/>
    <n v="30000000"/>
    <n v="361927"/>
    <s v="d7ba29214e26fca7c43eb9f199a80e049e060e7b"/>
    <n v="1.3205205963178741"/>
    <n v="-1.482094048819864"/>
    <n v="0.92086653473246149"/>
    <n v="-0.95275874207211086"/>
    <n v="0.81785981608906366"/>
    <x v="0"/>
    <n v="0.34659029033171435"/>
    <x v="1"/>
  </r>
  <r>
    <s v="7042752a3cc71048c6c7e8c2a0f84e510f08dd21"/>
    <s v="01a8b9d65b2f43091ec4bff7cac33d174a8ac135"/>
    <s v="PREPAGADO"/>
    <s v="de5d6dd81967e9d26f161d3136bf0858066f9ffc"/>
    <n v="59"/>
    <s v="STEPWAY"/>
    <n v="2018"/>
    <s v="NUEVO STEPWAY"/>
    <m/>
    <s v="NUEVO"/>
    <n v="84"/>
    <d v="2017-01-30T00:00:00"/>
    <d v="2024-01-30T00:00:00"/>
    <d v="2019-04-23T00:00:00"/>
    <n v="44750000"/>
    <n v="40750000"/>
    <n v="4000000"/>
    <n v="872103"/>
    <s v="50072f9d25aec5e53ed0d7b527d19e5f5520f71f"/>
    <n v="0.50793886431208024"/>
    <n v="0.83390907096826339"/>
    <n v="1.078955514697826"/>
    <n v="-0.4138639219845015"/>
    <n v="-1.1931849962106531"/>
    <x v="0"/>
    <n v="0.91061452513966479"/>
    <x v="0"/>
  </r>
  <r>
    <s v="10ada8873ed4c73cac89f7dc5dac2d2c0700fb90"/>
    <s v="fc542b2ed8ed051bacb52d3adea75405774ce180"/>
    <s v="PREPAGADO"/>
    <s v="ac3e16fe7cfe84595a9046cff9baf8b8884e6c47"/>
    <n v="84"/>
    <s v="STEPWAY"/>
    <n v="2019"/>
    <s v="NUEVO STEPWAY"/>
    <m/>
    <s v="NUEVO"/>
    <n v="84"/>
    <d v="2018-05-23T00:00:00"/>
    <d v="2025-05-23T00:00:00"/>
    <d v="2020-10-22T00:00:00"/>
    <n v="47650000"/>
    <n v="41650000"/>
    <n v="6000000"/>
    <n v="831965"/>
    <s v="0b9e5ef7ecdb21c3df2e91f8c180559e4790ebd3"/>
    <n v="0.13196821218999669"/>
    <n v="0.68389814628049439"/>
    <n v="0.24698601485941621"/>
    <n v="-0.4767527079869972"/>
    <n v="-0.57440197704150942"/>
    <x v="0"/>
    <n v="0.87408184679958023"/>
    <x v="0"/>
  </r>
  <r>
    <s v="7256411013581b8e827fe4c01d2fe2b9275acd80"/>
    <s v="f2df3bc9b5c5948e15053793f6d6325491a3f401"/>
    <s v="PREPAGADO"/>
    <s v="1156ea21a9a072c977009c12fc3d7ea1dcff8b19"/>
    <n v="291"/>
    <s v="STEPWAY"/>
    <n v="2019"/>
    <s v="NUEVO STEPWAY"/>
    <s v="2e892f86d188d01ec5691b7918003dc271108083"/>
    <s v="NUEVO"/>
    <n v="84"/>
    <d v="2019-03-29T00:00:00"/>
    <d v="2026-03-29T00:00:00"/>
    <d v="2021-11-03T00:00:00"/>
    <n v="42990000"/>
    <n v="27190000"/>
    <n v="15800000"/>
    <n v="529299"/>
    <s v="8c09b442f0230592ba2de377a04a429f73de19ee"/>
    <n v="0.99306228640509131"/>
    <n v="-0.3082003792650041"/>
    <n v="-7.1161931372907689E-2"/>
    <n v="-0.77701074086822275"/>
    <n v="-0.57440197704150942"/>
    <x v="0"/>
    <n v="0.63247266806234004"/>
    <x v="2"/>
  </r>
  <r>
    <s v="4315dfce09054c597820579b048ef05db04555c9"/>
    <s v="7669a1db3a86fe6410558e8d031706d30595019e"/>
    <s v="PREPAGADO"/>
    <s v="c28e938fc2a15c2f1f55302cb5dbb261c7b250b1"/>
    <n v="-1"/>
    <s v="DUSTER"/>
    <n v="2017"/>
    <s v="DUSTER"/>
    <m/>
    <s v="NUEVO"/>
    <n v="72"/>
    <d v="2017-06-13T00:00:00"/>
    <d v="2023-06-13T00:00:00"/>
    <d v="2018-11-08T00:00:00"/>
    <n v="52723214"/>
    <n v="37723214"/>
    <n v="15000000"/>
    <n v="894519"/>
    <s v="6339488c1c6a5745f3183cb6e36744fecac11d61"/>
    <n v="1.126471227480669"/>
    <n v="3.2708323888038529E-2"/>
    <n v="0.52564408481904745"/>
    <n v="8.5056413404853259E-2"/>
    <n v="-0.4197062222492236"/>
    <x v="1"/>
    <n v="0.71549534138795101"/>
    <x v="2"/>
  </r>
  <r>
    <s v="05dc85f11fafd6f780f93b2802f48a51a3286df5"/>
    <s v="adbcf023f0061a9da038ca264df90c24254bd842"/>
    <s v="PREPAGADO"/>
    <s v="de5d6dd81967e9d26f161d3136bf0858066f9ffc"/>
    <n v="49"/>
    <s v="CAPTUR"/>
    <n v="2017"/>
    <s v="CAPTUR"/>
    <m/>
    <s v="NUEVO"/>
    <n v="24"/>
    <d v="2017-03-16T00:00:00"/>
    <d v="2019-03-16T00:00:00"/>
    <d v="2017-04-10T00:00:00"/>
    <n v="73000200"/>
    <n v="10950030"/>
    <n v="62050170"/>
    <n v="561245"/>
    <s v="65ce8e050551bdd5f972d0481ca61ec12607b8d3"/>
    <n v="-1.359786310746012"/>
    <n v="-2.289335471492659"/>
    <n v="0.52564408481904745"/>
    <n v="-0.37921947921392268"/>
    <n v="-0.65174985443765243"/>
    <x v="2"/>
    <n v="0.2"/>
    <x v="3"/>
  </r>
  <r>
    <s v="d94ac2530d921e36a16087139399d388cc405c92"/>
    <s v="d22cb699af83451635b8f7d0caab6cd08e28eb27"/>
    <s v="PREPAGADO"/>
    <s v="51b223e24d57bc8c01c5001f8833c44559fa1fc7"/>
    <n v="62"/>
    <s v="ALASKAN"/>
    <n v="2017"/>
    <s v="ALASKAN"/>
    <m/>
    <s v="NUEVO"/>
    <n v="48"/>
    <d v="2017-11-08T00:00:00"/>
    <d v="2021-08-11T00:00:00"/>
    <d v="2020-08-11T00:00:00"/>
    <n v="129990000"/>
    <n v="116990000"/>
    <n v="13000000"/>
    <n v="3390459"/>
    <s v="a51276d62888df36a1235d7ce063c77e63ffb514"/>
    <n v="1.6115946495736799"/>
    <n v="0.79029199106380688"/>
    <n v="0.52564408481904745"/>
    <n v="0.19158318764202509"/>
    <n v="-0.49705409964536651"/>
    <x v="5"/>
    <n v="0.89999230710054623"/>
    <x v="0"/>
  </r>
  <r>
    <s v="cb2820eca4e135d52096c113311f8f9a98adcd9e"/>
    <s v="53ae5bcf2763de2ce968291942384a51afe09917"/>
    <s v="PREPAGADO"/>
    <s v="d259ba4c72ea4c131f364331bd330eb89122c48a"/>
    <n v="291"/>
    <s v="OROCH"/>
    <n v="2020"/>
    <s v="OROCH"/>
    <s v="aa53c8567ff812605778a953828db0859dac88bf"/>
    <s v="NUEVO"/>
    <n v="60"/>
    <d v="2020-01-23T00:00:00"/>
    <d v="2025-01-23T00:00:00"/>
    <d v="2021-10-13T00:00:00"/>
    <n v="63590000"/>
    <n v="57519000"/>
    <n v="6071000"/>
    <n v="1460012"/>
    <s v="c4635272f238ecd586953b535745e7ed186b29b1"/>
    <n v="1.068735666674399E-2"/>
    <n v="0.80892067166794357"/>
    <n v="0.80229979975843724"/>
    <n v="0.33955753488230289"/>
    <n v="-0.80644560922993824"/>
    <x v="3"/>
    <n v="0.90452901399591135"/>
    <x v="0"/>
  </r>
  <r>
    <s v="3fa5dc8ada6814e2099856b84bd7c08c0baf7666"/>
    <s v="4dd4abba7089027308d7b8ee3fce3b2672d29cc7"/>
    <s v="PREPAGADO"/>
    <s v="199c6dec4e012c479e3865ff88b5346ccb60b104"/>
    <n v="84"/>
    <s v="LOGAN"/>
    <n v="2021"/>
    <s v="NUEVO LOGAN PH2"/>
    <s v="2e892f86d188d01ec5691b7918003dc271108083"/>
    <s v="NUEVO"/>
    <n v="84"/>
    <d v="2021-01-21T00:00:00"/>
    <d v="2028-01-21T00:00:00"/>
    <d v="2021-05-31T00:00:00"/>
    <n v="48473953"/>
    <n v="49243953"/>
    <n v="0"/>
    <n v="1037183"/>
    <s v="0b9e5ef7ecdb21c3df2e91f8c180559e4790ebd3"/>
    <n v="9.5583955533020917E-2"/>
    <n v="1.2661712246257091"/>
    <n v="0.2094661248883162"/>
    <n v="-0.54402361887716355"/>
    <n v="-1.1931849962106531"/>
    <x v="0"/>
    <n v="1.0158848196267385"/>
    <x v="0"/>
  </r>
  <r>
    <s v="ad57411d96d63dfeeefe5e53f9ed9f8f7d9421bb"/>
    <s v="e5b44a7befd7da86a2ef805a581e1dc19b12e249"/>
    <s v="PREPAGADO"/>
    <s v="5ce2dbf775b694e316affcb7208ac8d2c8bacc88"/>
    <n v="62"/>
    <s v="SANDERO"/>
    <n v="2019"/>
    <s v="NUEVO SANDERO"/>
    <m/>
    <s v="NUEVO"/>
    <n v="60"/>
    <d v="2018-08-10T00:00:00"/>
    <d v="2023-10-08T00:00:00"/>
    <d v="2020-10-05T00:00:00"/>
    <n v="32500000"/>
    <n v="16468990"/>
    <n v="16031010"/>
    <n v="405272"/>
    <s v="d087e61ba1153cd65cef59d4319bb1223fff39d1"/>
    <n v="0.16835246884697261"/>
    <n v="-0.82449295894269414"/>
    <n v="-0.77934131777250337"/>
    <n v="-0.59560643637450028"/>
    <n v="-0.57440197704150942"/>
    <x v="3"/>
    <n v="0.50673815384615384"/>
    <x v="4"/>
  </r>
  <r>
    <s v="d6cc90ad457a4595b1072b168b55c31ee02c78bf"/>
    <s v="721177a0caf50e5f19758190d79cfed3d6c40ac6"/>
    <s v="PREPAGADO"/>
    <s v="6bf12817a6164c0e4ceb7a01868ef46da7884be8"/>
    <n v="7"/>
    <s v="LOGAN"/>
    <n v="2019"/>
    <s v="NUEVO LOGAN"/>
    <m/>
    <s v="NUEVO"/>
    <n v="84"/>
    <d v="2018-02-20T00:00:00"/>
    <d v="2025-02-20T00:00:00"/>
    <d v="2021-02-16T00:00:00"/>
    <n v="34530000"/>
    <n v="32045989"/>
    <n v="2484011"/>
    <n v="792780"/>
    <s v="1ffcc7723bd095386a52784fcf83b41533e4dc57"/>
    <n v="-0.85040671754835062"/>
    <n v="0.9055530707875995"/>
    <n v="-0.68109869967405157"/>
    <n v="-0.36407836316070391"/>
    <n v="0.27642467431606299"/>
    <x v="0"/>
    <n v="0.92806223573704028"/>
    <x v="0"/>
  </r>
  <r>
    <s v="c7b7e87e26da0e4cde662dd2f7c9af82f772bbb7"/>
    <s v="33994e60e00c9d83a0cdba88afd35feee688d5ac"/>
    <s v="PREPAGADO"/>
    <s v="e6fe628ed1ecb4f422ee6848d702f45410650137"/>
    <n v="61"/>
    <s v="SANDERO"/>
    <n v="2018"/>
    <s v="NUEVO SANDERO"/>
    <m/>
    <s v="NUEVO"/>
    <n v="84"/>
    <d v="2017-04-21T00:00:00"/>
    <d v="2024-04-21T00:00:00"/>
    <d v="2018-12-21T00:00:00"/>
    <n v="37920000"/>
    <n v="17920000"/>
    <n v="20000000"/>
    <n v="377414"/>
    <s v="c9ac93af7de54e59c26cb0895d1f827e03675192"/>
    <n v="0.93242185864346494"/>
    <n v="-0.96477887814938934"/>
    <n v="-7.2167021585282848E-2"/>
    <n v="0.95687523103660932"/>
    <n v="1.3592949578620639"/>
    <x v="0"/>
    <n v="0.47257383966244726"/>
    <x v="4"/>
  </r>
  <r>
    <s v="846369b79b5fd741cac7c32992098ca5a71ff3d8"/>
    <s v="f96257e49cc6f7b0be1389058c5de9c76218a09d"/>
    <s v="PREPAGADO"/>
    <s v="40caf97a616318873ba6061017861521a8432813"/>
    <n v="27"/>
    <s v="LOGAN"/>
    <n v="2018"/>
    <s v="NUEVO LOGAN"/>
    <m/>
    <s v="NUEVO"/>
    <n v="60"/>
    <d v="2017-03-04T00:00:00"/>
    <d v="2022-04-03T00:00:00"/>
    <d v="2017-04-21T00:00:00"/>
    <n v="33200000"/>
    <n v="18940000"/>
    <n v="14260000"/>
    <n v="499436"/>
    <s v="4a8f3363258dbeeafeffebe63d6f25a2c0e1ca48"/>
    <n v="1.441801451841126"/>
    <n v="-0.5627475054198362"/>
    <n v="0.4070773498450232"/>
    <n v="-0.55658252394605479"/>
    <n v="-0.72909773183379534"/>
    <x v="3"/>
    <n v="0.57048192771084338"/>
    <x v="4"/>
  </r>
  <r>
    <s v="2fcf98a9ada3e1caf6ca90d988533d1a5bc1e29a"/>
    <s v="79931e52c3a77701b5395a63ec6805773e7f21d3"/>
    <s v="PREPAGADO"/>
    <s v="a9dd9d4574440581485e218a3a0d9cc1d747e5e7"/>
    <n v="76"/>
    <s v="CLIO"/>
    <n v="2017"/>
    <s v="CLIO STYLE"/>
    <m/>
    <s v="NUEVO"/>
    <n v="84"/>
    <d v="2017-04-01T00:00:00"/>
    <d v="2024-01-04T00:00:00"/>
    <d v="2019-07-30T00:00:00"/>
    <n v="29490000"/>
    <n v="19990000"/>
    <n v="9500000"/>
    <n v="439034"/>
    <s v="e479a237a33c879450fd7f632a21723886088e64"/>
    <n v="0.78688483201556159"/>
    <n v="-0.1218430957259961"/>
    <n v="0.92086653473246149"/>
    <n v="-0.33385230575980568"/>
    <n v="-0.49705409964536651"/>
    <x v="0"/>
    <n v="0.67785690064428616"/>
    <x v="2"/>
  </r>
  <r>
    <s v="5ba29f2e4e02a9d0da597284d59f70d22a00ff5b"/>
    <s v="8a72c1bf4af634b5ec503d70639576fec08080fe"/>
    <s v="PREPAGADO"/>
    <s v="e0a7cd2690d86fdf19c6c709a2bbe5247976edac"/>
    <n v="76"/>
    <s v="SANDERO"/>
    <n v="2018"/>
    <s v="NUEVO SANDERO"/>
    <m/>
    <s v="NUEVO"/>
    <n v="24"/>
    <d v="2018-11-05T00:00:00"/>
    <d v="2020-05-11T00:00:00"/>
    <d v="2020-03-17T00:00:00"/>
    <n v="34990000"/>
    <n v="10990000"/>
    <n v="24000000"/>
    <n v="470556"/>
    <s v="e479a237a33c879450fd7f632a21723886088e64"/>
    <n v="0.88390951643416382"/>
    <n v="-1.61554820112381"/>
    <n v="-4.4146365390986242"/>
    <n v="1.8770119292180369"/>
    <n v="1.127251325673635"/>
    <x v="2"/>
    <n v="0.31408973992569306"/>
    <x v="1"/>
  </r>
  <r>
    <s v="b8b1db94ad72dac301946a3b719524273d3db4b3"/>
    <s v="a676fb6a67f9628d688eca462668a49f85eee836"/>
    <s v="PREPAGADO"/>
    <s v="93758adf11c46efe844e91612cf2940e4197d07c"/>
    <n v="60"/>
    <s v="STEPWAY"/>
    <n v="2020"/>
    <s v="NUEVO STEPWAY"/>
    <s v="2e892f86d188d01ec5691b7918003dc271108083"/>
    <s v="NUEVO"/>
    <n v="84"/>
    <d v="2019-12-08T00:00:00"/>
    <d v="2026-08-12T00:00:00"/>
    <d v="2019-09-30T00:00:00"/>
    <n v="46770000"/>
    <n v="46770000"/>
    <n v="0"/>
    <n v="948549"/>
    <s v="026f2dbff0f657cf8b51a37de1e13584f2ccb0a9"/>
    <n v="0.70198823314928471"/>
    <n v="1.2009447865714571"/>
    <n v="0.42820198979289492"/>
    <n v="-0.29273233832894691"/>
    <n v="1.9007300996350649"/>
    <x v="0"/>
    <n v="1"/>
    <x v="0"/>
  </r>
  <r>
    <s v="33361f4027cbe96082ddd280dcecf4f110dddae2"/>
    <s v="7cfe8a4d6c9178785072208cc36f702a8ca10b27"/>
    <s v="PREPAGADO"/>
    <s v="3a0535153a5f5fc7c8dcca47c9a725208db375aa"/>
    <n v="49"/>
    <s v="STEPWAY"/>
    <n v="2021"/>
    <s v="NUEVO STEPWAY PH2"/>
    <s v="2e892f86d188d01ec5691b7918003dc271108083"/>
    <s v="NUEVO"/>
    <n v="72"/>
    <d v="2021-02-26T00:00:00"/>
    <d v="2027-02-26T00:00:00"/>
    <d v="2021-08-17T00:00:00"/>
    <n v="64030000"/>
    <n v="24345000"/>
    <n v="39685000"/>
    <n v="584400"/>
    <s v="0e1cad2c67fa2a907683ad47c51b4214fd47327c"/>
    <n v="-1.0080718297285789"/>
    <n v="-1.3440345345422571"/>
    <n v="0.13042163490563341"/>
    <n v="0.89235082347488914"/>
    <n v="-1.0384892414183671"/>
    <x v="1"/>
    <n v="0.38021240043729504"/>
    <x v="1"/>
  </r>
  <r>
    <s v="3b0f15ac70bea0af47c35869ace7acf383b1db08"/>
    <s v="b22a4eb171e2dfd4453975033483d694633f151c"/>
    <s v="PREPAGADO"/>
    <s v="9b732f098fc8c584895c85ad257e84e1bbb6814e"/>
    <n v="-1"/>
    <s v="USADOS"/>
    <n v="2018"/>
    <s v="USADOS MM"/>
    <m/>
    <s v="USADO"/>
    <n v="84"/>
    <d v="2021-06-01T00:00:00"/>
    <d v="2028-01-06T00:00:00"/>
    <d v="2021-07-02T00:00:00"/>
    <n v="43400000"/>
    <n v="24000000"/>
    <n v="19400000"/>
    <n v="558771"/>
    <s v="25387f16fe49de4e70fc29c7451836e03f6af6b8"/>
    <n v="-1.0687122574902059"/>
    <n v="-0.63455093059969625"/>
    <n v="0.56516632981038883"/>
    <n v="3.6585947898021458"/>
    <n v="-1.1931849962106531"/>
    <x v="0"/>
    <n v="0.55299539170506917"/>
    <x v="4"/>
  </r>
  <r>
    <s v="27ad8730be8c2cecb8e84092074467343184a22b"/>
    <s v="fd689ce08e7aa5e499b1c37dc03d9113287f81fb"/>
    <s v="PREPAGADO"/>
    <s v="598102830880cd5733b5cfa010cc17b8e7107b1c"/>
    <n v="27"/>
    <s v="LOGAN"/>
    <n v="2018"/>
    <s v="NUEVO LOGAN"/>
    <m/>
    <s v="NUEVO"/>
    <n v="72"/>
    <d v="2017-06-22T00:00:00"/>
    <d v="2023-06-22T00:00:00"/>
    <d v="2018-07-16T00:00:00"/>
    <n v="36550000"/>
    <n v="18275000"/>
    <n v="18275000"/>
    <n v="441094"/>
    <s v="24f9b8051616665ebb91a64a728a398e153b9b51"/>
    <n v="0.2168648110562737"/>
    <n v="-0.85216124758390532"/>
    <n v="0.92086653473246149"/>
    <n v="-0.44546593606498552"/>
    <n v="-0.34235834485308059"/>
    <x v="1"/>
    <n v="0.5"/>
    <x v="4"/>
  </r>
  <r>
    <s v="e2d77625b95e7ae54865d532b76aa7139f2c316a"/>
    <s v="f9b27595d7aea7bab4dfb464239d00f6eee95b07"/>
    <s v="PREPAGADO"/>
    <s v="de5d6dd81967e9d26f161d3136bf0858066f9ffc"/>
    <n v="291"/>
    <s v="LOGAN"/>
    <n v="2017"/>
    <s v="NUEVO LOGAN"/>
    <m/>
    <s v="NUEVO"/>
    <n v="60"/>
    <d v="2017-01-25T00:00:00"/>
    <d v="2022-01-25T00:00:00"/>
    <d v="2017-07-10T00:00:00"/>
    <n v="33190000"/>
    <n v="20000000"/>
    <n v="13190000"/>
    <n v="512768"/>
    <s v="7c3432678acd67d2308be56e34c36d19376809f3"/>
    <n v="1.2598801685562471"/>
    <n v="-0.43090026257040692"/>
    <n v="0.96038877972380288"/>
    <n v="-0.56380041766914279"/>
    <n v="0.97255557088134947"/>
    <x v="3"/>
    <n v="0.6025911419102139"/>
    <x v="2"/>
  </r>
  <r>
    <s v="4e7ff39b1123fd3d2b414cc2b83a68fd5dd9eabd"/>
    <s v="37aa415d0714efbb356daf29c215e60f9fe34315"/>
    <s v="PREPAGADO"/>
    <s v="a65c60e59165d9af643419b26154ffd93f642835"/>
    <n v="76"/>
    <s v="STEPWAY"/>
    <n v="2019"/>
    <s v="NUEVO STEPWAY"/>
    <m/>
    <s v="NUEVO"/>
    <n v="60"/>
    <d v="2018-05-24T00:00:00"/>
    <d v="2023-05-24T00:00:00"/>
    <d v="2020-01-28T00:00:00"/>
    <n v="46990000"/>
    <n v="31990000"/>
    <n v="15000000"/>
    <n v="774657"/>
    <s v="a17e64045ea62e7e0050c926a5eadd4e069e53c5"/>
    <n v="0.6777320620446341"/>
    <n v="-0.10982731440025791"/>
    <n v="6.7230426400612942E-2"/>
    <n v="0.1607726145901632"/>
    <n v="1.668686467446636"/>
    <x v="3"/>
    <n v="0.68078314535007445"/>
    <x v="2"/>
  </r>
  <r>
    <s v="c4ab3156edc4f8698256ead0b8327878cc4a0dd2"/>
    <s v="454a520acf0db39ad8ecedf982ca7b9e6fa8f00c"/>
    <s v="PREPAGADO"/>
    <s v="758c5bf80d1692e2f073ea5b674014dc0d522a6b"/>
    <n v="236"/>
    <s v="DUSTER"/>
    <n v="2020"/>
    <s v="DUSTER Servicio PÃºblico"/>
    <s v="2e892f86d188d01ec5691b7918003dc271108083"/>
    <s v="NUEVO"/>
    <n v="72"/>
    <d v="2019-03-09T00:00:00"/>
    <d v="2025-09-03T00:00:00"/>
    <d v="2021-05-14T00:00:00"/>
    <n v="48841024"/>
    <n v="43843536"/>
    <n v="4997488"/>
    <n v="1019476"/>
    <s v="21a5099f22149f87b9360215c5d9ae9acd4fe6fd"/>
    <n v="1.647978906230656"/>
    <n v="0.78079091066504613"/>
    <n v="0.1216488821849056"/>
    <n v="-0.34735107920335878"/>
    <n v="1.823382222238922"/>
    <x v="1"/>
    <n v="0.89767847619247298"/>
    <x v="0"/>
  </r>
  <r>
    <s v="1398784a1bab335426d0e2ae1a72d7ee0ec7fce9"/>
    <s v="35bbea6ae22892047008a8e23d9c1616ebd42ce2"/>
    <s v="PREPAGADO"/>
    <s v="30c7c4d76d30bc37a7d13b4c95a2ac93f65f85d1"/>
    <n v="27"/>
    <s v="SANDERO"/>
    <n v="2018"/>
    <s v="NUEVO SANDERO"/>
    <m/>
    <s v="NUEVO"/>
    <n v="36"/>
    <d v="2017-07-28T00:00:00"/>
    <d v="2020-07-28T00:00:00"/>
    <d v="2018-03-23T00:00:00"/>
    <n v="31990000"/>
    <n v="5000000"/>
    <n v="26990000"/>
    <n v="184827"/>
    <s v="93ea5b27261d989e0c6c00fc36011de1465c2778"/>
    <n v="-4.7071379231877879"/>
    <n v="-2.2634710847541588"/>
    <n v="0.2094661248883162"/>
    <n v="-0.98407452237973059"/>
    <n v="-0.26501046745693763"/>
    <x v="4"/>
    <n v="0.2"/>
    <x v="3"/>
  </r>
  <r>
    <s v="c497883faf0ec21a9f1b30f8e5663dedf204ec04"/>
    <s v="c276c47eab83bc955fbe960259704079908a3eac"/>
    <s v="PREPAGADO"/>
    <s v="42df86fde4435d0c9f7f380c96b820b35bed1a95"/>
    <n v="27"/>
    <s v="KOLEOS"/>
    <n v="2021"/>
    <s v="KOLEOS"/>
    <s v="2e892f86d188d01ec5691b7918003dc271108083"/>
    <s v="NUEVO"/>
    <n v="84"/>
    <d v="2020-09-11T00:00:00"/>
    <d v="2027-11-09T00:00:00"/>
    <d v="2021-08-02T00:00:00"/>
    <n v="116194350"/>
    <n v="83194350"/>
    <n v="33000000"/>
    <n v="1708437"/>
    <s v="7c3432678acd67d2308be56e34c36d19376809f3"/>
    <n v="-6.2081156647207668E-2"/>
    <n v="3.4752125273778502E-2"/>
    <n v="-0.1067118350424142"/>
    <n v="5.7209645512114937"/>
    <n v="-0.1103147126646518"/>
    <x v="0"/>
    <n v="0.71599307539480195"/>
    <x v="2"/>
  </r>
  <r>
    <s v="44d230ecceac295a8109726dc9ee10d8750dd8ec"/>
    <s v="9709774b7ace337e69a90d084d54ae9e12109ec3"/>
    <s v="PREPAGADO"/>
    <s v="b0172f2d8be6898a8279a253de8c69dcba4d0e5d"/>
    <n v="61"/>
    <s v="SANDERO"/>
    <n v="2020"/>
    <s v="NUEVO SANDERO"/>
    <s v="2e892f86d188d01ec5691b7918003dc271108083"/>
    <s v="NUEVO"/>
    <n v="84"/>
    <d v="2019-11-04T00:00:00"/>
    <d v="2026-04-11T00:00:00"/>
    <d v="2020-03-16T00:00:00"/>
    <n v="33900000"/>
    <n v="35545000"/>
    <n v="0"/>
    <n v="774526"/>
    <s v="c9ac93af7de54e59c26cb0895d1f827e03675192"/>
    <n v="1.1628554841376451"/>
    <n v="1.400199030004234"/>
    <n v="0.35005568234988599"/>
    <n v="2.9830952520241989E-2"/>
    <n v="-0.18766259006079469"/>
    <x v="0"/>
    <n v="1.0485250737463128"/>
    <x v="0"/>
  </r>
  <r>
    <s v="8b23ef99c506241860d48b2ff60112f65b113593"/>
    <s v="d580d393be5697726c346b342b021db724ee8e80"/>
    <s v="PREPAGADO"/>
    <s v="a77c76312e7298e8d8cbf37d37191bb75af8eded"/>
    <n v="38"/>
    <s v="LOGAN"/>
    <n v="2021"/>
    <s v="NUEVO LOGAN PH2"/>
    <s v="2e892f86d188d01ec5691b7918003dc271108083"/>
    <s v="NUEVO"/>
    <n v="84"/>
    <d v="2020-06-11T00:00:00"/>
    <d v="2027-11-06T00:00:00"/>
    <d v="2021-12-03T00:00:00"/>
    <n v="40590000"/>
    <n v="40590000"/>
    <n v="0"/>
    <n v="868437"/>
    <s v="e930ed8a49045100853f6396856eaf443e98b2ef"/>
    <n v="-0.58358883539719453"/>
    <n v="1.2009447865714571"/>
    <n v="0.4070773498450232"/>
    <n v="1.600791691751843"/>
    <n v="-0.80644560922993824"/>
    <x v="0"/>
    <n v="1"/>
    <x v="0"/>
  </r>
  <r>
    <s v="e32d3f8f0a6d5151814f04c6190a9b50eea7695e"/>
    <s v="f4b9cc61e5c1ed895d9b637165e54a3fd368b925"/>
    <s v="PREPAGADO"/>
    <s v="e6fe628ed1ecb4f422ee6848d702f45410650137"/>
    <n v="236"/>
    <s v="SANDERO"/>
    <n v="2018"/>
    <s v="NUEVO SANDERO"/>
    <m/>
    <s v="NUEVO"/>
    <n v="72"/>
    <d v="2017-10-05T00:00:00"/>
    <d v="2023-05-10T00:00:00"/>
    <d v="2017-10-17T00:00:00"/>
    <n v="36850000"/>
    <n v="28850000"/>
    <n v="8000000"/>
    <n v="674191"/>
    <s v="f9135bc6e62f40c8eddb937bb59cee2ddf02357c"/>
    <n v="1.453929537393452"/>
    <n v="0.30950118965189638"/>
    <n v="0.19301234242025589"/>
    <n v="-0.6809717426673132"/>
    <n v="1.7460343448427791"/>
    <x v="1"/>
    <n v="0.78290366350067842"/>
    <x v="2"/>
  </r>
  <r>
    <s v="f76157a2009deb6b65d19ca0d2c368b33911ebe3"/>
    <s v="9c8fa0e8016abe085c1a230474226a22f55295cd"/>
    <s v="PREPAGADO"/>
    <s v="a1568956b7a009c0968355838744514999f72b98"/>
    <n v="7"/>
    <s v="STEPWAY"/>
    <n v="2020"/>
    <s v="NUEVO STEPWAY PH2"/>
    <s v="2e892f86d188d01ec5691b7918003dc271108083"/>
    <s v="NUEVO"/>
    <n v="84"/>
    <d v="2020-03-01T00:00:00"/>
    <d v="2027-01-03T00:00:00"/>
    <d v="2020-08-26T00:00:00"/>
    <n v="48090000"/>
    <n v="38090000"/>
    <n v="10000000"/>
    <n v="781384"/>
    <s v="360b945dec6b3fa42d5997de31a94fcab36f14fc"/>
    <n v="-0.36528329545533961"/>
    <n v="0.34708492624483478"/>
    <n v="0.56516632981038883"/>
    <n v="0.40859350978463571"/>
    <n v="1.127251325673635"/>
    <x v="0"/>
    <n v="0.79205656061551255"/>
    <x v="2"/>
  </r>
  <r>
    <s v="4c55a0b6c56b26809a08d93c3429eae422c8a333"/>
    <s v="8eee427a0e5775a1a41f62b8f671670cbc765f00"/>
    <s v="PREPAGADO"/>
    <s v="dbf8e48963fc4f162fe5fdf117a94083f02b1da5"/>
    <n v="50"/>
    <s v="STEPWAY"/>
    <n v="2018"/>
    <s v="NUEVO STEPWAY"/>
    <m/>
    <s v="NUEVO"/>
    <n v="60"/>
    <d v="2017-03-21T00:00:00"/>
    <d v="2022-03-21T00:00:00"/>
    <d v="2020-03-16T00:00:00"/>
    <n v="43350000"/>
    <n v="17000000"/>
    <n v="26350000"/>
    <n v="418835"/>
    <s v="f5faa20ec38eb79836445ff6da0fea6c765c883c"/>
    <n v="1.2113678263469461"/>
    <n v="-1.2949880392644739"/>
    <n v="-0.70807757216126566"/>
    <n v="-0.89720701982534101"/>
    <n v="1.3592949578620639"/>
    <x v="3"/>
    <n v="0.39215686274509803"/>
    <x v="1"/>
  </r>
  <r>
    <s v="1fafbfea633af78cac8b5b91f8d5c203142f89f0"/>
    <s v="ea8db00e88d20bc67f1081288d2d7594621c437f"/>
    <s v="PREPAGADO"/>
    <s v="93758adf11c46efe844e91612cf2940e4197d07c"/>
    <n v="62"/>
    <s v="STEPWAY"/>
    <n v="2020"/>
    <s v="NUEVO STEPWAY"/>
    <s v="2e892f86d188d01ec5691b7918003dc271108083"/>
    <s v="NUEVO"/>
    <n v="84"/>
    <d v="2019-03-09T00:00:00"/>
    <d v="2026-09-03T00:00:00"/>
    <d v="2021-05-31T00:00:00"/>
    <n v="48777300"/>
    <n v="33777300"/>
    <n v="15000000"/>
    <n v="665289"/>
    <s v="f99cba83470b6744b02cb8a0d0c03e84221970cc"/>
    <n v="1.2598801685562471"/>
    <n v="-6.1797944671577752E-2"/>
    <n v="8.0496739810121773E-2"/>
    <n v="6.1680102114727312E-2"/>
    <n v="-0.26501046745693763"/>
    <x v="0"/>
    <n v="0.69247990356169775"/>
    <x v="2"/>
  </r>
  <r>
    <s v="933ac576ae28ab3a45cb189ab64c7673dc87d2a4"/>
    <s v="4737ab623843f26b5f4f107fc7625aadb29069b3"/>
    <s v="PREPAGADO"/>
    <s v="8e5a6ec8ecf5a2a4f1b2a3647d59bf4bceeae6a9"/>
    <n v="236"/>
    <s v="SANDERO"/>
    <n v="2019"/>
    <s v="NUEVO SANDERO"/>
    <m/>
    <s v="NUEVO"/>
    <n v="84"/>
    <d v="2018-03-22T00:00:00"/>
    <d v="2025-03-22T00:00:00"/>
    <d v="2021-11-02T00:00:00"/>
    <n v="33280000"/>
    <n v="29258989"/>
    <n v="4021011"/>
    <n v="616847"/>
    <s v="0427cd44c82c5238024cf08da1185656b869a7fb"/>
    <n v="1.187111655242296"/>
    <n v="0.70481726568773762"/>
    <n v="-9.5571304624254852E-2"/>
    <n v="-0.5447085354050889"/>
    <n v="0.66316406129677774"/>
    <x v="0"/>
    <n v="0.87917635216346157"/>
    <x v="0"/>
  </r>
  <r>
    <s v="91a49d515fb768cb8693411f53593ce32625c2f0"/>
    <s v="79174346e683c12d3716b1e430be7f4256683ca0"/>
    <s v="PREPAGADO"/>
    <s v="d8ba6719c0380636db59c98c13519e2866caf91f"/>
    <n v="61"/>
    <s v="LOGAN"/>
    <n v="2021"/>
    <s v="NUEVO LOGAN PH2"/>
    <s v="2e892f86d188d01ec5691b7918003dc271108083"/>
    <s v="NUEVO"/>
    <n v="60"/>
    <d v="2021-03-03T00:00:00"/>
    <d v="2026-03-03T00:00:00"/>
    <d v="2021-10-12T00:00:00"/>
    <n v="54610000"/>
    <n v="39000000"/>
    <n v="15610000"/>
    <n v="1022718"/>
    <s v="f268b19e1bfbcb40253adf266d11628fda515d56"/>
    <n v="-0.75338203312974839"/>
    <n v="2.7204255783498551E-2"/>
    <n v="-0.42288979497314538"/>
    <n v="-0.56703915081767975"/>
    <n v="-1.3478807510029389"/>
    <x v="3"/>
    <n v="0.71415491668192643"/>
    <x v="2"/>
  </r>
  <r>
    <s v="b158ad51cfc0a677d85c1bc1b0b675f41dd434e0"/>
    <s v="32685be1b8c8c9b17d4814a959213d9bdec4178e"/>
    <s v="PREPAGADO"/>
    <s v="e6fe628ed1ecb4f422ee6848d702f45410650137"/>
    <n v="236"/>
    <s v="LOGAN"/>
    <n v="2018"/>
    <s v="NUEVO LOGAN"/>
    <m/>
    <s v="NUEVO"/>
    <n v="72"/>
    <d v="2017-07-13T00:00:00"/>
    <d v="2023-07-13T00:00:00"/>
    <d v="2017-11-10T00:00:00"/>
    <n v="38670000"/>
    <n v="29670000"/>
    <n v="9000000"/>
    <n v="690864"/>
    <s v="dab5ce77fbc7f176a43e1ea3adb849113df8a09f"/>
    <n v="0.47155460765510449"/>
    <n v="0.2452709149708226"/>
    <n v="0.1415993162340852"/>
    <n v="-0.3486036838633656"/>
    <n v="-0.34235834485308059"/>
    <x v="1"/>
    <n v="0.76726144297905352"/>
    <x v="2"/>
  </r>
  <r>
    <s v="61e1d1b62bcf7c176a836e31f56700126577854a"/>
    <s v="73aadf9df99394858bf4c3a400793167d1c54bc2"/>
    <s v="PREPAGADO"/>
    <s v="58464c00dc8337ea9400e9dbf885ffffcb81c578"/>
    <n v="220"/>
    <s v="KWID"/>
    <n v="2021"/>
    <s v="KWID"/>
    <s v="2e892f86d188d01ec5691b7918003dc271108083"/>
    <s v="NUEVO"/>
    <n v="60"/>
    <d v="2021-01-22T00:00:00"/>
    <d v="2026-01-22T00:00:00"/>
    <d v="2021-02-19T00:00:00"/>
    <n v="40720000"/>
    <n v="25720000"/>
    <n v="15000000"/>
    <n v="662052"/>
    <s v="72be7e0b8fa040611e832ba3086abe2b5e7894bb"/>
    <n v="-0.31677095324603838"/>
    <n v="-0.31165789085145268"/>
    <n v="-0.73906775490387622"/>
    <n v="-0.58711766669131737"/>
    <n v="-0.26501046745693763"/>
    <x v="3"/>
    <n v="0.63163064833005889"/>
    <x v="2"/>
  </r>
  <r>
    <s v="5458445b21b3ab5a4a1cacfe0b8ab0ac353f7c0e"/>
    <s v="1bb035f100069016be161f09cb9d5bbd4ace5449"/>
    <s v="PREPAGADO"/>
    <s v="1cfc8f77eeb90420e06185d48b9a2c6de9a1780f"/>
    <n v="220"/>
    <s v="KOLEOS"/>
    <n v="2019"/>
    <s v="KOLEOS"/>
    <m/>
    <s v="NUEVO"/>
    <n v="84"/>
    <d v="2018-10-26T00:00:00"/>
    <d v="2025-10-26T00:00:00"/>
    <d v="2019-12-26T00:00:00"/>
    <n v="111900000"/>
    <n v="55950000"/>
    <n v="55950000"/>
    <n v="1268354"/>
    <s v="d5e3c217d8ea2998bad4e657513b99b45ba38544"/>
    <n v="1.2720082541085731"/>
    <n v="-0.85216124758390532"/>
    <n v="0.52564408481904745"/>
    <n v="1.9795489385566289"/>
    <n v="0.43112042910834891"/>
    <x v="0"/>
    <n v="0.5"/>
    <x v="4"/>
  </r>
  <r>
    <s v="1e3121bd69eaaf929f60ce37935a95e41bc1cf6b"/>
    <s v="45a0302fd03f5ef8d9217991517d95721fb585cf"/>
    <s v="PREPAGADO"/>
    <s v="f648e6ad3cffffc092999812196145950e50d3f1"/>
    <n v="38"/>
    <s v="STEPWAY"/>
    <n v="2019"/>
    <s v="NUEVO STEPWAY"/>
    <m/>
    <s v="NUEVO"/>
    <n v="84"/>
    <d v="2018-12-19T00:00:00"/>
    <d v="2025-12-19T00:00:00"/>
    <d v="2020-11-04T00:00:00"/>
    <n v="47450000"/>
    <n v="23725000"/>
    <n v="23725000"/>
    <n v="552005"/>
    <s v="809929aa942e2a9bc9a8483e7177795e32bedd95"/>
    <n v="0.55645120652138136"/>
    <n v="-0.85216124758390532"/>
    <n v="0.13042163490563341"/>
    <n v="-0.35345744394496043"/>
    <n v="-1.11583711881451"/>
    <x v="0"/>
    <n v="0.5"/>
    <x v="4"/>
  </r>
  <r>
    <s v="e11c5d3b1660d8a0e71653519f7cab16a917b139"/>
    <s v="dd3bacdd9eedd4d4b168d83d278c55be93675a90"/>
    <s v="PREPAGADO"/>
    <s v="bb9549bdac791df8e2b53241129ff66f1480af92"/>
    <n v="236"/>
    <s v="LOGAN"/>
    <n v="2020"/>
    <s v="NUEVO LOGAN PH2"/>
    <s v="2e892f86d188d01ec5691b7918003dc271108083"/>
    <s v="NUEVO"/>
    <n v="72"/>
    <d v="2020-07-02T00:00:00"/>
    <d v="2026-02-07T00:00:00"/>
    <d v="2021-03-16T00:00:00"/>
    <n v="38090000"/>
    <n v="21090000"/>
    <n v="17000000"/>
    <n v="477310"/>
    <s v="21a5099f22149f87b9360215c5d9ae9acd4fe6fd"/>
    <n v="0.2411209821609242"/>
    <n v="-0.63170433816685567"/>
    <n v="-0.2648008150077798"/>
    <n v="-0.84843243974939186"/>
    <n v="-0.34235834485308059"/>
    <x v="1"/>
    <n v="0.55368863218692566"/>
    <x v="4"/>
  </r>
  <r>
    <s v="072e0f4e1a2f156a1e2a9039b75815775b2a624a"/>
    <s v="ea041e1c528da801f39dc8b5f02ddef34d8c0680"/>
    <s v="PREPAGADO"/>
    <s v="dd2ba0eb0fa27cb0bcc65b40c64f180de4a9e260"/>
    <n v="61"/>
    <s v="CAPTUR"/>
    <n v="2021"/>
    <s v="CAPTUR"/>
    <s v="2e892f86d188d01ec5691b7918003dc271108083"/>
    <s v="NUEVO"/>
    <n v="84"/>
    <d v="2020-05-10T00:00:00"/>
    <d v="2027-10-05T00:00:00"/>
    <d v="2021-10-20T00:00:00"/>
    <n v="77650000"/>
    <n v="54355000"/>
    <n v="23295000"/>
    <n v="1373689"/>
    <s v="d087e61ba1153cd65cef59d4319bb1223fff39d1"/>
    <n v="-1.1778650274611331"/>
    <n v="-3.091883392176074E-2"/>
    <n v="9.0899389914291959E-2"/>
    <n v="3.0455901825606082"/>
    <n v="1.5139907126543499"/>
    <x v="0"/>
    <n v="0.7"/>
    <x v="2"/>
  </r>
  <r>
    <s v="15e110db30ebddbcae32e81cc072b62a94ba369a"/>
    <s v="c5b8c852d0f3466bde559945c04761ee93c9573b"/>
    <s v="PREPAGADO"/>
    <s v="8e5a6ec8ecf5a2a4f1b2a3647d59bf4bceeae6a9"/>
    <n v="220"/>
    <s v="STEPWAY"/>
    <n v="2018"/>
    <s v="NUEVO STEPWAY"/>
    <m/>
    <s v="NUEVO"/>
    <n v="48"/>
    <d v="2018-12-04T00:00:00"/>
    <d v="2022-04-12T00:00:00"/>
    <d v="2019-06-26T00:00:00"/>
    <n v="43050000"/>
    <n v="26701000"/>
    <n v="16349000"/>
    <n v="763140"/>
    <s v="0b05402a91a2f5b2e96fd4bfcedfa8ef2b9b5761"/>
    <n v="0.25324906771324951"/>
    <n v="-0.35846197544508268"/>
    <n v="-0.89094423317905302"/>
    <n v="-0.29477487385562462"/>
    <n v="0.43112042910834891"/>
    <x v="5"/>
    <n v="0.62023228803716612"/>
    <x v="2"/>
  </r>
  <r>
    <s v="8798726df5fbc65c4789d21d6bcd722a9c38c185"/>
    <s v="f358e1704d3a26007579ad2c32e6dc3967db6fc1"/>
    <s v="PREPAGADO"/>
    <s v="a65c60e59165d9af643419b26154ffd93f642835"/>
    <n v="27"/>
    <s v="SANDERO"/>
    <n v="2018"/>
    <s v="NUEVO SANDERO"/>
    <m/>
    <s v="NUEVO"/>
    <n v="60"/>
    <d v="2018-04-20T00:00:00"/>
    <d v="2023-04-20T00:00:00"/>
    <d v="2021-08-31T00:00:00"/>
    <n v="34990000"/>
    <n v="17990000"/>
    <n v="17000000"/>
    <n v="430260"/>
    <s v="db38aae051445c1f320476595ec5710790c61966"/>
    <n v="-1.72362887731577"/>
    <n v="-0.79407107971269064"/>
    <n v="-0.12435575087389859"/>
    <n v="-0.91155355835973195"/>
    <n v="-1.425228628399082"/>
    <x v="3"/>
    <n v="0.51414689911403255"/>
    <x v="4"/>
  </r>
  <r>
    <s v="86239571f796036be6cc76be17fde8573040d571"/>
    <s v="7ccb28fec6acba757ba7561de150f9139ce87536"/>
    <s v="PREPAGADO"/>
    <s v="a9dd9d4574440581485e218a3a0d9cc1d747e5e7"/>
    <n v="38"/>
    <s v="CLIO"/>
    <n v="2017"/>
    <s v="CLIO STYLE"/>
    <m/>
    <s v="NUEVO"/>
    <n v="84"/>
    <d v="2016-12-28T00:00:00"/>
    <d v="2023-12-28T00:00:00"/>
    <d v="2017-06-30T00:00:00"/>
    <n v="31990000"/>
    <n v="15995000"/>
    <n v="15995000"/>
    <n v="351292"/>
    <s v="d1a8b93c71ab09ed858e70067adbb9bb41577875"/>
    <n v="0.54432312096905611"/>
    <n v="-0.85216124758390532"/>
    <n v="0.92086653473246149"/>
    <n v="-0.33254750923896542"/>
    <n v="1.5139907126543499"/>
    <x v="0"/>
    <n v="0.5"/>
    <x v="4"/>
  </r>
  <r>
    <s v="38349f884197dfea339285646d195f20d37feb4c"/>
    <s v="c0500ef3faad1088125865dc0758b9955e5cabcf"/>
    <s v="PREPAGADO"/>
    <s v="648f722be1d1b51659959d127008a24b42a289bb"/>
    <n v="61"/>
    <s v="LOGAN"/>
    <n v="2017"/>
    <s v="NUEVO LOGAN"/>
    <m/>
    <s v="NUEVO"/>
    <n v="72"/>
    <d v="2016-10-14T00:00:00"/>
    <d v="2022-10-14T00:00:00"/>
    <d v="2017-01-02T00:00:00"/>
    <n v="38000000"/>
    <n v="24000000"/>
    <n v="14000000"/>
    <n v="408255"/>
    <s v="c9ac93af7de54e59c26cb0895d1f827e03675192"/>
    <n v="1.308392510765549"/>
    <n v="-0.3118701859640734"/>
    <n v="-0.56844706149665647"/>
    <n v="-0.7722923975066287"/>
    <n v="1.127251325673635"/>
    <x v="1"/>
    <n v="0.63157894736842102"/>
    <x v="2"/>
  </r>
  <r>
    <s v="671cb9958476110de5c16d515ea8d54f910a5340"/>
    <s v="e6903d9aaf10bd76b6c2f4c76050191120d9ea8d"/>
    <s v="PREPAGADO"/>
    <s v="f1660bce152bd13abf027b14ac8a826e5004e35a"/>
    <n v="236"/>
    <s v="STEPWAY"/>
    <n v="2017"/>
    <s v="NUEVO STEPWAY"/>
    <m/>
    <s v="NUEVO"/>
    <n v="60"/>
    <d v="2016-10-10T00:00:00"/>
    <d v="2021-10-10T00:00:00"/>
    <d v="2020-08-04T00:00:00"/>
    <n v="43690000"/>
    <n v="38690000"/>
    <n v="5000000"/>
    <n v="919328"/>
    <s v="a764b67ab90aa873ec7d1056bb22fbc74c281944"/>
    <n v="0.94454994419579019"/>
    <n v="0.73101893760021319"/>
    <n v="-0.22438536727963471"/>
    <n v="-0.9865923440413128"/>
    <n v="0.43112042910834891"/>
    <x v="3"/>
    <n v="0.8855573357747768"/>
    <x v="0"/>
  </r>
  <r>
    <s v="a384f6785a091219a91d949603932172157ca02b"/>
    <s v="ece8944731226c013ae4096c2e3455038b6ca42f"/>
    <s v="PREPAGADO"/>
    <s v="1a8bb65b8f0b78f117b35f34ecc238458f0aa4d4"/>
    <n v="60"/>
    <s v="DUSTER"/>
    <n v="2019"/>
    <s v="DUSTER Servicio PÃºblico"/>
    <m/>
    <s v="NUEVO"/>
    <n v="72"/>
    <d v="2018-07-09T00:00:00"/>
    <d v="2024-09-07T00:00:00"/>
    <d v="2020-08-05T00:00:00"/>
    <n v="45459130"/>
    <n v="43186174"/>
    <n v="2272956"/>
    <n v="943821"/>
    <s v="e3641dd6fa4340be1e1a0c44a89e0218e2c9b4d8"/>
    <n v="-7.420924219953294E-2"/>
    <n v="0.99563422831969794"/>
    <n v="0.25706948331303758"/>
    <n v="-0.25202766543461003"/>
    <n v="-0.72909773183379534"/>
    <x v="1"/>
    <n v="0.95000001099889064"/>
    <x v="0"/>
  </r>
  <r>
    <s v="3fb06775b95fc1a3ed199c58613a123bd9bf52aa"/>
    <s v="1cbbe0fc51c5982b6b6007307677b140d1cef59e"/>
    <s v="PREPAGADO"/>
    <s v="8755282562f500d9f6dcb85211a47e8d88e90dcb"/>
    <n v="220"/>
    <s v="SANDERO"/>
    <n v="2020"/>
    <s v="NUEVO SANDERO"/>
    <s v="2e892f86d188d01ec5691b7918003dc271108083"/>
    <s v="NUEVO"/>
    <n v="60"/>
    <d v="2019-07-17T00:00:00"/>
    <d v="2024-07-17T00:00:00"/>
    <d v="2021-01-05T00:00:00"/>
    <n v="34890000"/>
    <n v="38429622"/>
    <n v="0"/>
    <n v="1018194"/>
    <s v="9ed459202687afab5e2703e866aa192f2b1cf3cb"/>
    <n v="0.6777320620446341"/>
    <n v="1.6175237081437741"/>
    <n v="0.48612183982770601"/>
    <n v="0.6573975038140154"/>
    <n v="0.58581618390063472"/>
    <x v="3"/>
    <n v="1.1014509028374893"/>
    <x v="0"/>
  </r>
  <r>
    <s v="71f68fef2aea5516cdb41ab5e8873bf5275f9ea1"/>
    <s v="25eda3a9ebf0e59cac8fc62435646c18a7e8573b"/>
    <s v="PREPAGADO"/>
    <s v="8755282562f500d9f6dcb85211a47e8d88e90dcb"/>
    <n v="60"/>
    <s v="LOGAN"/>
    <n v="2020"/>
    <s v="NUEVO LOGAN"/>
    <s v="2e892f86d188d01ec5691b7918003dc271108083"/>
    <s v="NUEVO"/>
    <n v="72"/>
    <d v="2019-06-18T00:00:00"/>
    <d v="2025-06-18T00:00:00"/>
    <d v="2021-08-02T00:00:00"/>
    <n v="34990000"/>
    <n v="27992000"/>
    <n v="6998000"/>
    <n v="669373"/>
    <s v="002cf26c2c656a51db8195e4bd8bbcee3903d748"/>
    <n v="1.1628554841376451"/>
    <n v="0.37970237290931202"/>
    <n v="0.52564408481904745"/>
    <n v="-0.33729771535820657"/>
    <n v="-1.11583711881451"/>
    <x v="1"/>
    <n v="0.8"/>
    <x v="2"/>
  </r>
  <r>
    <s v="a148f5d43e8c4eb6dc19764be162b7589323fb0a"/>
    <s v="4c060b0cb5a1a5d22dcb7034095aae8a5eb4a5ad"/>
    <s v="PREPAGADO"/>
    <s v="4f8b5c7dd0b40ef1f37fabbae7e646642558391c"/>
    <n v="59"/>
    <s v="KANGOO"/>
    <n v="2022"/>
    <s v="NUEVA KANGOO"/>
    <s v="aa53c8567ff812605778a953828db0859dac88bf"/>
    <s v="NUEVO"/>
    <n v="12"/>
    <d v="2021-06-04T00:00:00"/>
    <d v="2022-04-06T00:00:00"/>
    <d v="2021-07-23T00:00:00"/>
    <n v="58875000"/>
    <n v="5887500"/>
    <n v="52987500"/>
    <n v="541877"/>
    <s v="6c55b3ba21e9cb7dc2512cad991949cb9fc0980d"/>
    <n v="0.28963332437022532"/>
    <n v="-2.4946460749081951"/>
    <n v="-0.97620122485192473"/>
    <n v="7.6538093903185797E-3"/>
    <n v="0.1217289195237771"/>
    <x v="2"/>
    <n v="0.2"/>
    <x v="3"/>
  </r>
  <r>
    <s v="37d38eae841f634cda45b8a256ee7de420cfa482"/>
    <s v="22ddb4aefc79495b40688e25c49181aafce809c4"/>
    <s v="PREPAGADO"/>
    <s v="d42a5de8f4df177aed40c98366cc193eafa30db8"/>
    <n v="62"/>
    <s v="STEPWAY"/>
    <n v="2020"/>
    <s v="NUEVO STEPWAY"/>
    <s v="2e892f86d188d01ec5691b7918003dc271108083"/>
    <s v="NUEVO"/>
    <n v="72"/>
    <d v="2019-01-11T00:00:00"/>
    <d v="2025-11-01T00:00:00"/>
    <d v="2020-12-14T00:00:00"/>
    <n v="47990000"/>
    <n v="23995000"/>
    <n v="23995000"/>
    <n v="592353"/>
    <s v="f99cba83470b6744b02cb8a0d0c03e84221970cc"/>
    <n v="-1.784269305077397"/>
    <n v="-0.85216124758390532"/>
    <n v="1.185489993161002E-2"/>
    <n v="-0.79946170457167709"/>
    <n v="0.27642467431606299"/>
    <x v="1"/>
    <n v="0.5"/>
    <x v="4"/>
  </r>
  <r>
    <s v="6633880ac1bbfa699b7d2cbbc3ba787329425423"/>
    <s v="edf9e386c0fa6b7c24aa39508c8a23f1af8c42ba"/>
    <s v="PREPAGADO"/>
    <s v="8755282562f500d9f6dcb85211a47e8d88e90dcb"/>
    <n v="38"/>
    <s v="DUSTER"/>
    <n v="2020"/>
    <s v="DUSTER"/>
    <s v="2e892f86d188d01ec5691b7918003dc271108083"/>
    <s v="NUEVO"/>
    <n v="60"/>
    <d v="2019-06-18T00:00:00"/>
    <d v="2024-06-18T00:00:00"/>
    <d v="2020-07-14T00:00:00"/>
    <n v="65390000"/>
    <n v="15000000"/>
    <n v="50390000"/>
    <n v="371560"/>
    <s v="3f2c647e5fbdfc904d2d50b0a2763b0ede40008b"/>
    <n v="1.17498356968997"/>
    <n v="-1.9633314960738619"/>
    <n v="-0.62050101992985252"/>
    <n v="0.2808105754702217"/>
    <n v="1.436642835258207"/>
    <x v="3"/>
    <n v="0.2293928735280624"/>
    <x v="1"/>
  </r>
  <r>
    <s v="8d1148be1ac4a134a878b9f4f9cb4a1756ca5903"/>
    <s v="8b9b66d56d2c8e83430b0443ae99e4e1bb822ba7"/>
    <s v="PREPAGADO"/>
    <s v="5f585eff6e01a3fc164fe5629887ce7f0ab88842"/>
    <n v="38"/>
    <s v="SANDERO"/>
    <n v="2018"/>
    <s v="NUEVO SANDERO"/>
    <m/>
    <s v="NUEVO"/>
    <n v="24"/>
    <d v="2017-10-04T00:00:00"/>
    <d v="2019-04-10T00:00:00"/>
    <d v="2018-11-07T00:00:00"/>
    <n v="32590000"/>
    <n v="8000000"/>
    <n v="24590000"/>
    <n v="398735"/>
    <s v="2854a56309d9d7ba374b8dd1b0c978dda4e6c07e"/>
    <n v="1.2598801685562471"/>
    <n v="-1.8972986856519469"/>
    <n v="-0.46241203996448682"/>
    <n v="-0.62391815606269208"/>
    <n v="0.1217289195237771"/>
    <x v="2"/>
    <n v="0.24547407180116601"/>
    <x v="1"/>
  </r>
  <r>
    <s v="bb9f483f6598e6ce5cad53db987ce59e14526a1f"/>
    <s v="5a251b967b5452999b35bad6c6403c4d597c2861"/>
    <s v="PREPAGADO"/>
    <s v="1502741b01e37197f6d539d6980b33f95cc20df4"/>
    <n v="59"/>
    <s v="USADOS"/>
    <n v="2013"/>
    <s v="USADOS MM"/>
    <m/>
    <s v="NUEVO"/>
    <n v="60"/>
    <d v="2017-11-08T00:00:00"/>
    <d v="2022-08-11T00:00:00"/>
    <d v="2021-09-22T00:00:00"/>
    <n v="36900000"/>
    <n v="33210000"/>
    <n v="3690000"/>
    <n v="892487"/>
    <s v="7f9e4021b093c57ae939c2999fa9b6f9d2ac5b97"/>
    <n v="0.92029377309113969"/>
    <n v="0.79032357974038436"/>
    <n v="0.72325530977575447"/>
    <n v="0.204507568498242"/>
    <n v="0.19907679691992"/>
    <x v="3"/>
    <n v="0.9"/>
    <x v="0"/>
  </r>
  <r>
    <s v="8722b0b15e019c6b2824b809c42b232391bfb07e"/>
    <s v="13f3befbfa45339e82ad672c8e2b027f1d1dac1b"/>
    <s v="PREPAGADO"/>
    <s v="0a5a29cb376504a5f3b05d3aae1c99ab8adf317f"/>
    <n v="76"/>
    <s v="SANDERO"/>
    <n v="2019"/>
    <s v="NUEVO SANDERO"/>
    <m/>
    <s v="NUEVO"/>
    <n v="84"/>
    <d v="2018-08-14T00:00:00"/>
    <d v="2025-08-14T00:00:00"/>
    <d v="2018-12-17T00:00:00"/>
    <n v="35390000"/>
    <n v="33620500"/>
    <n v="1769500"/>
    <n v="674477"/>
    <s v="dd10cd9585a3025cd602d94adb8e8a709c7913c5"/>
    <n v="1.393289109631825"/>
    <n v="0.99563418315592023"/>
    <n v="0.2982735183954956"/>
    <n v="-0.29214486873482609"/>
    <n v="-0.34235834485308059"/>
    <x v="0"/>
    <n v="0.95"/>
    <x v="0"/>
  </r>
  <r>
    <s v="768310468da4e3fcf8bfd44ce7300dd2e42c06a6"/>
    <s v="823e41764a81185a372ab3edfcfba3631e8f302b"/>
    <s v="PREPAGADO"/>
    <s v="a7dd55b98ce047d2fdb9afbcfc3cfad027700d30"/>
    <n v="49"/>
    <s v="DUSTER"/>
    <n v="2021"/>
    <s v="DUSTER"/>
    <s v="2e892f86d188d01ec5691b7918003dc271108083"/>
    <s v="NUEVO"/>
    <n v="72"/>
    <d v="2021-01-26T00:00:00"/>
    <d v="2027-01-26T00:00:00"/>
    <d v="2021-11-09T00:00:00"/>
    <n v="65344000"/>
    <n v="34177000"/>
    <n v="31167000"/>
    <n v="906806"/>
    <s v="7f9e4021b093c57ae939c2999fa9b6f9d2ac5b97"/>
    <n v="2.2815442219069261E-2"/>
    <n v="-0.75758716024906758"/>
    <n v="-0.1462340800337556"/>
    <n v="-0.86193395139868034"/>
    <n v="-0.4197062222492236"/>
    <x v="1"/>
    <n v="0.52303195396669933"/>
    <x v="4"/>
  </r>
  <r>
    <s v="c49dd121cd64cb5a276d6712deb192ff833fbb15"/>
    <s v="cd18dc6d8f7926b8994ffc9c6cfcbc6780416913"/>
    <s v="PREPAGADO"/>
    <s v="51b223e24d57bc8c01c5001f8833c44559fa1fc7"/>
    <n v="38"/>
    <s v="DUSTER"/>
    <n v="2018"/>
    <s v="DUSTER"/>
    <m/>
    <s v="NUEVO"/>
    <n v="72"/>
    <d v="2017-03-08T00:00:00"/>
    <d v="2023-08-03T00:00:00"/>
    <d v="2019-02-06T00:00:00"/>
    <n v="65013200"/>
    <n v="50013200"/>
    <n v="15000000"/>
    <n v="1137993"/>
    <s v="d7fd93f30f09d2f3f73418e3c060e65d41168348"/>
    <n v="0.362401837684177"/>
    <n v="0.2535497802548799"/>
    <n v="0.80229979975843724"/>
    <n v="-3.0610385797391511E-3"/>
    <n v="-0.49705409964536651"/>
    <x v="1"/>
    <n v="0.76927762362104923"/>
    <x v="2"/>
  </r>
  <r>
    <s v="d496c29a7687af5f7c2e714467dcf068faad9eeb"/>
    <s v="6deb79ab50ad115fd40e0efda8803b0e075fb741"/>
    <s v="PREPAGADO"/>
    <s v="f1660bce152bd13abf027b14ac8a826e5004e35a"/>
    <n v="46"/>
    <s v="OROCH"/>
    <n v="2017"/>
    <s v="OROCH"/>
    <m/>
    <s v="NUEVO"/>
    <n v="72"/>
    <d v="2016-10-18T00:00:00"/>
    <d v="2022-10-18T00:00:00"/>
    <d v="2017-04-20T00:00:00"/>
    <n v="68970000"/>
    <n v="38970000"/>
    <n v="30000000"/>
    <n v="810426"/>
    <s v="dc07912f5d15c97d02d6d510bd9579fe85bc5dde"/>
    <n v="1.3447767674225239"/>
    <n v="-0.58514136754369073"/>
    <n v="-0.40172986166049601"/>
    <n v="0.79147300086003192"/>
    <n v="1.281947080465921"/>
    <x v="1"/>
    <n v="0.56502827316224447"/>
    <x v="4"/>
  </r>
  <r>
    <s v="45ff88638b1321400857a93fdc2cfe779c55dd18"/>
    <s v="951765b42feff97cb8e0d364f8f23bba325c477b"/>
    <s v="PREPAGADO"/>
    <s v="93758adf11c46efe844e91612cf2940e4197d07c"/>
    <n v="236"/>
    <s v="SANDERO"/>
    <n v="2020"/>
    <s v="NUEVO SANDERO"/>
    <s v="2e892f86d188d01ec5691b7918003dc271108083"/>
    <s v="NUEVO"/>
    <n v="24"/>
    <d v="2019-03-10T00:00:00"/>
    <d v="2021-10-03T00:00:00"/>
    <d v="2021-08-24T00:00:00"/>
    <n v="38690000"/>
    <n v="15000000"/>
    <n v="23690000"/>
    <n v="705086"/>
    <s v="db336ba2a4faa8a0734dbe707cbcee7ade2871bf"/>
    <n v="1.3447767674225239"/>
    <n v="-1.3133008556689429"/>
    <n v="-2.499154179905422"/>
    <n v="-0.44726671291801479"/>
    <n v="-0.18766259006079469"/>
    <x v="2"/>
    <n v="0.38769707934866893"/>
    <x v="1"/>
  </r>
  <r>
    <s v="03f03891044b08f85e0d37b5d1d7cdabf36213a0"/>
    <s v="23072e182dc0184262f9967de5a12be03e428001"/>
    <s v="PREPAGADO"/>
    <s v="b0172f2d8be6898a8279a253de8c69dcba4d0e5d"/>
    <n v="38"/>
    <s v="STEPWAY"/>
    <n v="2019"/>
    <s v="NUEVO STEPWAY"/>
    <s v="2e892f86d188d01ec5691b7918003dc271108083"/>
    <s v="NUEVO"/>
    <n v="24"/>
    <d v="2019-08-04T00:00:00"/>
    <d v="2021-04-08T00:00:00"/>
    <d v="2020-04-03T00:00:00"/>
    <n v="47990000"/>
    <n v="24990000"/>
    <n v="23000000"/>
    <n v="1201087"/>
    <s v="f2b6d61f97ec8f1fe44ff1e2d5c5e1ad94b895ba"/>
    <n v="1.429673366288801"/>
    <n v="-0.76702515656558545"/>
    <n v="-1.731174909799023"/>
    <n v="0.62595925103168915"/>
    <n v="1.0499034482774929"/>
    <x v="2"/>
    <n v="0.52073348614294646"/>
    <x v="4"/>
  </r>
  <r>
    <s v="3e7c61ae62dab76fe028fc47d242526126277e76"/>
    <s v="40739db5d2258f1e14434b9fff9d9bd7d45938e5"/>
    <s v="PREPAGADO"/>
    <s v="77a187d9631467b0be64469f0c5f8a6dea1b1f85"/>
    <n v="38"/>
    <s v="CLIO"/>
    <n v="2017"/>
    <s v="CLIO STYLE"/>
    <m/>
    <s v="NUEVO"/>
    <n v="72"/>
    <d v="2016-12-15T00:00:00"/>
    <d v="2022-12-15T00:00:00"/>
    <d v="2020-08-31T00:00:00"/>
    <n v="28990000"/>
    <n v="23192000"/>
    <n v="5798000"/>
    <n v="497000"/>
    <s v="d7fd93f30f09d2f3f73418e3c060e65d41168348"/>
    <n v="-1.6993727062111199"/>
    <n v="0.37970237290931202"/>
    <n v="-5.0629132148939347E-3"/>
    <n v="-0.31927136021928598"/>
    <n v="-1.11583711881451"/>
    <x v="1"/>
    <n v="0.8"/>
    <x v="2"/>
  </r>
  <r>
    <s v="19916cb149726609c0c6f5dc889562ee6c520449"/>
    <s v="6757aa43db344527ccee77487878036516802032"/>
    <s v="PREPAGADO"/>
    <s v="1cfc8f77eeb90420e06185d48b9a2c6de9a1780f"/>
    <n v="62"/>
    <s v="SANDERO"/>
    <n v="2019"/>
    <s v="NUEVO SANDERO"/>
    <m/>
    <s v="NUEVO"/>
    <n v="84"/>
    <d v="2018-06-11T00:00:00"/>
    <d v="2025-11-06T00:00:00"/>
    <d v="2020-01-31T00:00:00"/>
    <n v="36560000"/>
    <n v="18280000"/>
    <n v="18280000"/>
    <n v="414397"/>
    <s v="f99cba83470b6744b02cb8a0d0c03e84221970cc"/>
    <n v="1.1507273985853199"/>
    <n v="-0.85216124758390532"/>
    <n v="0.52564408481904745"/>
    <n v="3.7803759090484879"/>
    <n v="0.89520769348520657"/>
    <x v="0"/>
    <n v="0.5"/>
    <x v="4"/>
  </r>
  <r>
    <s v="f29c5c83b448b9c42acb17d759229aad8189c967"/>
    <s v="307ddefb3095f6f2bada58cf3226b1ebe7e9479e"/>
    <s v="PREPAGADO"/>
    <s v="93758adf11c46efe844e91612cf2940e4197d07c"/>
    <n v="236"/>
    <s v="LOGAN"/>
    <n v="2019"/>
    <s v="NUEVO LOGAN"/>
    <s v="2e892f86d188d01ec5691b7918003dc271108083"/>
    <s v="NUEVO"/>
    <n v="72"/>
    <d v="2019-07-31T00:00:00"/>
    <d v="2025-07-31T00:00:00"/>
    <d v="2020-07-13T00:00:00"/>
    <n v="36660350"/>
    <n v="36660350"/>
    <n v="0"/>
    <n v="810658"/>
    <s v="d5dc515a8564af9c1f984f09918a2ce99eeb6f02"/>
    <n v="0.55645120652138136"/>
    <n v="1.2009447865714571"/>
    <n v="0.41478339717343488"/>
    <n v="0.52276142137564297"/>
    <n v="-0.88379348662608126"/>
    <x v="1"/>
    <n v="1"/>
    <x v="0"/>
  </r>
  <r>
    <s v="3e2ae73ec4f78fa8d85d5d85bfaffa298c6fb0e6"/>
    <s v="c01bdba14d4a8e3257fd2c02b9368b9dd9d85449"/>
    <s v="PREPAGADO"/>
    <s v="728a54913299976711b7de0125164a665bf8c29c"/>
    <n v="291"/>
    <s v="LOGAN"/>
    <n v="2017"/>
    <s v="NUEVO LOGAN"/>
    <m/>
    <s v="NUEVO"/>
    <n v="84"/>
    <d v="2017-06-01T00:00:00"/>
    <d v="2024-01-06T00:00:00"/>
    <d v="2019-11-28T00:00:00"/>
    <n v="33990000"/>
    <n v="28990000"/>
    <n v="5000000"/>
    <n v="498544"/>
    <s v="7c3432678acd67d2308be56e34c36d19376809f3"/>
    <n v="0.78688483201556159"/>
    <n v="0.59691241406325946"/>
    <n v="0.27403681783251488"/>
    <n v="-0.6240094295872024"/>
    <n v="-1.0384892414183671"/>
    <x v="0"/>
    <n v="0.85289791115033831"/>
    <x v="0"/>
  </r>
  <r>
    <s v="bb1335255e645c5786f649e06aa0cd396cada765"/>
    <s v="170728e5f1e4b322259bd895dfc8367e040ff547"/>
    <s v="PREPAGADO"/>
    <s v="40caf97a616318873ba6061017861521a8432813"/>
    <n v="50"/>
    <s v="SANDERO"/>
    <n v="2018"/>
    <s v="NUEVO SANDERO"/>
    <m/>
    <s v="NUEVO"/>
    <n v="12"/>
    <d v="2017-03-27T00:00:00"/>
    <d v="2018-03-27T00:00:00"/>
    <d v="2017-04-10T00:00:00"/>
    <n v="31740000"/>
    <n v="5000000"/>
    <n v="26740000"/>
    <n v="458086"/>
    <s v="f5faa20ec38eb79836445ff6da0fea6c765c883c"/>
    <n v="0.35027375213185169"/>
    <n v="-2.258415979232852"/>
    <n v="-0.46241203996448682"/>
    <n v="-0.49551223845552972"/>
    <n v="0.74051193869292065"/>
    <x v="2"/>
    <n v="0.2"/>
    <x v="3"/>
  </r>
  <r>
    <s v="9942da32ffef171d2f37171f02fa079bab10a696"/>
    <s v="eff38d9d005a0d4b28393399b41a3be6eee874bf"/>
    <s v="PREPAGADO"/>
    <s v="9cd818cbe61cb63e3941d17e43c01281f43d7880"/>
    <n v="236"/>
    <s v="KOLEOS"/>
    <n v="2018"/>
    <s v="KOLEOS"/>
    <m/>
    <s v="NUEVO"/>
    <n v="72"/>
    <d v="2018-02-26T00:00:00"/>
    <d v="2024-02-26T00:00:00"/>
    <d v="2018-10-02T00:00:00"/>
    <n v="87300000"/>
    <n v="45300000"/>
    <n v="42000000"/>
    <n v="1006775"/>
    <s v="f9135bc6e62f40c8eddb937bb59cee2ddf02357c"/>
    <n v="1.017318457509742"/>
    <n v="-0.77455242842339322"/>
    <n v="-0.52177429385250185"/>
    <n v="0.1975830610733027"/>
    <n v="0.27642467431606299"/>
    <x v="1"/>
    <n v="0.51890034364261173"/>
    <x v="4"/>
  </r>
  <r>
    <s v="35e31b7f4a352424db59510eb059694ae0014d10"/>
    <s v="b484e069f66ce54e64f2975c5580e57598ad3dd5"/>
    <s v="PREPAGADO"/>
    <s v="277132ad8b04990f093fc5bb72d77163192dec3d"/>
    <n v="60"/>
    <s v="CAPTUR"/>
    <n v="2017"/>
    <s v="CAPTUR"/>
    <m/>
    <s v="NUEVO"/>
    <n v="84"/>
    <d v="2017-04-01T00:00:00"/>
    <d v="2024-01-04T00:00:00"/>
    <d v="2018-01-03T00:00:00"/>
    <n v="78990000"/>
    <n v="28990000"/>
    <n v="50000000"/>
    <n v="670673"/>
    <s v="6019fe68bce0ec80749a2a513966e9cdf050114d"/>
    <n v="1.2113678263469461"/>
    <n v="-1.3982526234239381"/>
    <n v="0.92086653473246149"/>
    <n v="6.1034881272370903E-2"/>
    <n v="1.668686467446636"/>
    <x v="0"/>
    <n v="0.36700848208634002"/>
    <x v="1"/>
  </r>
  <r>
    <s v="c9a228a1a16f717abf2cccb8882a2263d2e4d8cf"/>
    <s v="749286918142d7f01352d65a32b5a4d47c1b41c1"/>
    <s v="PREPAGADO"/>
    <s v="d19c40609c4807762585bd10be1ea09dc899fb2b"/>
    <n v="46"/>
    <s v="USADOS"/>
    <n v="2022"/>
    <s v="USADOS MM"/>
    <m/>
    <s v="USADO"/>
    <n v="36"/>
    <d v="2021-10-27T00:00:00"/>
    <d v="2024-10-27T00:00:00"/>
    <d v="2021-12-30T00:00:00"/>
    <n v="45090000"/>
    <n v="45090000"/>
    <n v="0"/>
    <n v="1672071"/>
    <s v="7e550c4e4136820a2fa73809cb7d39457dab78e5"/>
    <n v="-0.17123392661813511"/>
    <n v="1.2009447865714571"/>
    <n v="0.60468857480173022"/>
    <n v="0.3116397849162702"/>
    <n v="0.66316406129677774"/>
    <x v="4"/>
    <n v="1"/>
    <x v="0"/>
  </r>
  <r>
    <s v="de106188aae6ecd466d218726377a4dfe5aa8ec7"/>
    <s v="ee8ecf5f797022dc6a361d58fb77e487878b65c1"/>
    <s v="PREPAGADO"/>
    <s v="6effd9726a01d97fb90ac9a7f16ca5cd0d2646e1"/>
    <n v="220"/>
    <s v="LOGAN"/>
    <n v="2018"/>
    <s v="NUEVO LOGAN"/>
    <m/>
    <s v="NUEVO"/>
    <n v="84"/>
    <d v="2017-04-27T00:00:00"/>
    <d v="2024-04-27T00:00:00"/>
    <d v="2021-12-29T00:00:00"/>
    <n v="37350000"/>
    <n v="32615000"/>
    <n v="4735000"/>
    <n v="666959"/>
    <s v="e35cd06998e5b136c3a45ddcc0e768cf0a893437"/>
    <n v="0.92029377309113969"/>
    <n v="0.68038483627824986"/>
    <n v="0.52722224758379643"/>
    <n v="-0.84367526365191525"/>
    <n v="1.3592949578620639"/>
    <x v="0"/>
    <n v="0.87322623828647927"/>
    <x v="0"/>
  </r>
  <r>
    <s v="43c5fd248e555b65c6484f8063baafb52c389417"/>
    <s v="e13ebba429ee705f2128cff4813cf293f58391d1"/>
    <s v="PREPAGADO"/>
    <s v="0e4bd50a5f4aa6b49b21f346683750150d7d842a"/>
    <n v="291"/>
    <s v="DUSTER"/>
    <n v="2019"/>
    <s v="DUSTER"/>
    <s v="2e892f86d188d01ec5691b7918003dc271108083"/>
    <s v="NUEVO"/>
    <n v="84"/>
    <d v="2019-02-05T00:00:00"/>
    <d v="2026-05-02T00:00:00"/>
    <d v="2020-11-13T00:00:00"/>
    <n v="49490000"/>
    <n v="42577000"/>
    <n v="6913000"/>
    <n v="838854"/>
    <s v="8c09b442f0230592ba2de377a04a429f73de19ee"/>
    <n v="-9.8615742829260302"/>
    <n v="0.62736943744573359"/>
    <n v="7.8237253063966533E-2"/>
    <n v="-0.53998733767145557"/>
    <n v="1.281947080465921"/>
    <x v="0"/>
    <n v="0.86031521519498888"/>
    <x v="0"/>
  </r>
  <r>
    <s v="cb7a15424a4d2ffc318b2523d97288115f686d74"/>
    <s v="08a9dd79d68ba4bfeb5b2aca714f573815255814"/>
    <s v="PREPAGADO"/>
    <s v="77a187d9631467b0be64469f0c5f8a6dea1b1f85"/>
    <n v="49"/>
    <s v="SANDERO"/>
    <n v="2017"/>
    <s v="NUEVO SANDERO"/>
    <m/>
    <s v="NUEVO"/>
    <n v="84"/>
    <d v="2017-01-24T00:00:00"/>
    <d v="2024-01-24T00:00:00"/>
    <d v="2020-01-31T00:00:00"/>
    <n v="38350000"/>
    <n v="35050000"/>
    <n v="3300000"/>
    <n v="755251"/>
    <s v="08c110d473345bd0e2f01d46604a920419084bfe"/>
    <n v="0.16835246884697261"/>
    <n v="0.84760711185371518"/>
    <n v="0.2426136688960242"/>
    <n v="-0.27206104240158058"/>
    <n v="-0.4197062222492236"/>
    <x v="0"/>
    <n v="0.91395045632333771"/>
    <x v="0"/>
  </r>
  <r>
    <s v="0a681b0fd3ab237e1d651012917895849483bc39"/>
    <s v="8089b386e41da0fdaf5848f9bca70b429efabc46"/>
    <s v="PREPAGADO"/>
    <s v="f1660bce152bd13abf027b14ac8a826e5004e35a"/>
    <n v="252"/>
    <s v="SANDERO"/>
    <n v="2017"/>
    <s v="NUEVO SANDERO"/>
    <m/>
    <s v="NUEVO"/>
    <n v="72"/>
    <d v="2016-06-10T00:00:00"/>
    <d v="2022-10-06T00:00:00"/>
    <d v="2019-12-11T00:00:00"/>
    <n v="35150000"/>
    <n v="26150000"/>
    <n v="9000000"/>
    <n v="539814"/>
    <s v="ba69bef1627113b1efd89b0a85bd7dcd597d357c"/>
    <n v="0.38665800878882761"/>
    <n v="0.14956758558151331"/>
    <n v="-0.49869251233265838"/>
    <n v="-0.27446435727786811"/>
    <n v="-0.26501046745693763"/>
    <x v="1"/>
    <n v="0.7439544807965861"/>
    <x v="2"/>
  </r>
  <r>
    <s v="55a5c7d5b07d247e67afdb5a07abd72eddf6ce2d"/>
    <s v="aa619bba470067921c9d7521ac088613fd38d224"/>
    <s v="PREPAGADO"/>
    <s v="51b223e24d57bc8c01c5001f8833c44559fa1fc7"/>
    <n v="252"/>
    <s v="STEPWAY"/>
    <n v="2018"/>
    <s v="NUEVO STEPWAY"/>
    <m/>
    <s v="NUEVO"/>
    <n v="48"/>
    <d v="2017-07-27T00:00:00"/>
    <d v="2021-07-27T00:00:00"/>
    <d v="2018-10-26T00:00:00"/>
    <n v="48850000"/>
    <n v="38850000"/>
    <n v="10000000"/>
    <n v="1125903"/>
    <s v="ba69bef1627113b1efd89b0a85bd7dcd597d357c"/>
    <n v="0.30176140992255063"/>
    <n v="0.36036913287427658"/>
    <n v="0.52564408481904745"/>
    <n v="-0.39162637237653858"/>
    <n v="0.81785981608906366"/>
    <x v="5"/>
    <n v="0.79529170931422721"/>
    <x v="2"/>
  </r>
  <r>
    <s v="c085d03648de6caa85de4f19905efe1b795ad69c"/>
    <s v="453e65019b90e2e7792958a389ad251f1a32907f"/>
    <s v="PREPAGADO"/>
    <s v="1e37c6928f415c93f35587957257b25f2220204d"/>
    <n v="76"/>
    <s v="STEPWAY"/>
    <n v="2020"/>
    <s v="NUEVO STEPWAY"/>
    <s v="2e892f86d188d01ec5691b7918003dc271108083"/>
    <s v="NUEVO"/>
    <n v="24"/>
    <d v="2019-05-28T00:00:00"/>
    <d v="2021-05-28T00:00:00"/>
    <d v="2019-08-13T00:00:00"/>
    <n v="50990000"/>
    <n v="35990000"/>
    <n v="15000000"/>
    <n v="1780274"/>
    <s v="e479a237a33c879450fd7f632a21723886088e64"/>
    <n v="1.550954221812054"/>
    <n v="-7.0014974972013493E-3"/>
    <n v="0.4070773498450232"/>
    <n v="-0.1516599788458339"/>
    <n v="1.668686467446636"/>
    <x v="2"/>
    <n v="0.70582467150421646"/>
    <x v="2"/>
  </r>
  <r>
    <s v="7821700579d5770a094307bb42809aa57fcea3b5"/>
    <s v="9e15cdf9fef621fea7efbae73373c88b224b4bda"/>
    <s v="PREPAGADO"/>
    <s v="70074486ffa8224d0f8aa6272baab2055317c63f"/>
    <n v="60"/>
    <s v="CAPTUR"/>
    <n v="2019"/>
    <s v="CAPTUR"/>
    <s v="2e892f86d188d01ec5691b7918003dc271108083"/>
    <s v="NUEVO"/>
    <n v="48"/>
    <d v="2019-05-07T00:00:00"/>
    <d v="2023-07-05T00:00:00"/>
    <d v="2020-07-08T00:00:00"/>
    <n v="63990000"/>
    <n v="30000000"/>
    <n v="33990000"/>
    <n v="892638"/>
    <s v="002cf26c2c656a51db8195e4bd8bbcee3903d748"/>
    <n v="0.3745299232365023"/>
    <n v="-0.980179579765182"/>
    <n v="-2.7667345059731379E-2"/>
    <n v="-0.41612086731784698"/>
    <n v="-1.1931849962106531"/>
    <x v="5"/>
    <n v="0.46882325363338023"/>
    <x v="4"/>
  </r>
  <r>
    <s v="0041d9cccc631d1f1b52d4f7fb328dc84a65e9b9"/>
    <s v="276e7043d965c5f0bad7e1f0e585b0548e114f6b"/>
    <s v="PREPAGADO"/>
    <s v="6bf12817a6164c0e4ceb7a01868ef46da7884be8"/>
    <n v="38"/>
    <s v="OROCH"/>
    <n v="2018"/>
    <s v="OROCH"/>
    <m/>
    <s v="NUEVO"/>
    <n v="60"/>
    <d v="2018-02-03T00:00:00"/>
    <d v="2023-03-02T00:00:00"/>
    <d v="2018-06-19T00:00:00"/>
    <n v="59390100"/>
    <n v="40570146"/>
    <n v="18819954"/>
    <n v="961108"/>
    <s v="2d376e1f61a13c812e712355a2944ea5ccff572e"/>
    <n v="-1.4407288855812889E-3"/>
    <n v="-0.1002606709012988"/>
    <n v="-1.417786034697331"/>
    <n v="1.4418098072411829"/>
    <n v="-0.26501046745693763"/>
    <x v="3"/>
    <n v="0.68311294306626857"/>
    <x v="2"/>
  </r>
  <r>
    <s v="31e119528a057b90ecbfc99608b45f3915aaa14c"/>
    <s v="4a697f1e51cdaba400075dca05ce570b2f49dea4"/>
    <s v="PREPAGADO"/>
    <s v="5a56327f05b6ed8e8875facf6e3fe3c3e5debf50"/>
    <n v="7"/>
    <s v="DUSTER"/>
    <n v="2022"/>
    <s v="NUEVA DUSTER"/>
    <s v="2e892f86d188d01ec5691b7918003dc271108083"/>
    <s v="NUEVO"/>
    <n v="84"/>
    <d v="2021-04-22T00:00:00"/>
    <d v="2028-04-22T00:00:00"/>
    <d v="2021-11-16T00:00:00"/>
    <n v="77803000"/>
    <n v="57803000"/>
    <n v="20000000"/>
    <n v="1340997"/>
    <s v="986fcbacb15e3271088bb826891fe61d934ad7da"/>
    <n v="0.43517035099812862"/>
    <n v="0.1454039800959416"/>
    <n v="-0.65872966232038199"/>
    <n v="0.4909056337066478"/>
    <n v="2.1327737318234941"/>
    <x v="0"/>
    <n v="0.74294050357955344"/>
    <x v="2"/>
  </r>
  <r>
    <s v="c30c317149667f79d321a0041823b3f396a3067a"/>
    <s v="09d7fb637534b8d992aedb0f13338b2853444d63"/>
    <s v="PREPAGADO"/>
    <s v="1e37c6928f415c93f35587957257b25f2220204d"/>
    <n v="291"/>
    <s v="DUSTER"/>
    <n v="2020"/>
    <s v="DUSTER"/>
    <s v="2e892f86d188d01ec5691b7918003dc271108083"/>
    <s v="NUEVO"/>
    <n v="72"/>
    <d v="2019-12-07T00:00:00"/>
    <d v="2025-07-12T00:00:00"/>
    <d v="2020-02-12T00:00:00"/>
    <n v="55490000"/>
    <n v="46490000"/>
    <n v="9000000"/>
    <n v="1067044"/>
    <s v="8c09b442f0230592ba2de377a04a429f73de19ee"/>
    <n v="0.98093420085276606"/>
    <n v="0.534952560678566"/>
    <n v="0.92086653473246149"/>
    <n v="0.14018429459416989"/>
    <n v="0.81785981608906366"/>
    <x v="1"/>
    <n v="0.83780861416471442"/>
    <x v="0"/>
  </r>
  <r>
    <s v="845e6c7d6c1baa5a51d7ad40e5176c0527b1522e"/>
    <s v="51223913c5a00a1e08954e644fbc485b54fdf351"/>
    <s v="PREPAGADO"/>
    <s v="c7377705b286ba1dbe11224af309f9b7c2929cdd"/>
    <n v="46"/>
    <s v="DUSTER"/>
    <n v="2017"/>
    <s v="DUSTER"/>
    <m/>
    <s v="NUEVO"/>
    <n v="72"/>
    <d v="2016-11-16T00:00:00"/>
    <d v="2022-11-16T00:00:00"/>
    <d v="2018-01-30T00:00:00"/>
    <n v="56490000"/>
    <n v="28245000"/>
    <n v="28245000"/>
    <n v="741460"/>
    <s v="dc07912f5d15c97d02d6d510bd9579fe85bc5dde"/>
    <n v="0.1562243832946473"/>
    <n v="-0.85216124758390532"/>
    <n v="0.99991102471514426"/>
    <n v="-0.42866682814144402"/>
    <n v="-0.49705409964536651"/>
    <x v="1"/>
    <n v="0.5"/>
    <x v="4"/>
  </r>
  <r>
    <s v="cb594cffd09d1521ceec082c6b4425ffc959de6b"/>
    <s v="7e83a3e99df91f83485d95392d3b5966012875eb"/>
    <s v="PREPAGADO"/>
    <s v="f92259594cc36db09951704e2e59eef51308995c"/>
    <n v="61"/>
    <s v="STEPWAY"/>
    <n v="2020"/>
    <s v="NUEVO STEPWAY"/>
    <s v="2e892f86d188d01ec5691b7918003dc271108083"/>
    <s v="NUEVO"/>
    <n v="72"/>
    <d v="2019-07-29T00:00:00"/>
    <d v="2025-07-29T00:00:00"/>
    <d v="2021-06-21T00:00:00"/>
    <n v="47990000"/>
    <n v="28794000"/>
    <n v="19196000"/>
    <n v="702079"/>
    <s v="f268b19e1bfbcb40253adf266d11628fda515d56"/>
    <n v="0.72624440425393522"/>
    <n v="-0.44154004075283299"/>
    <n v="0.2094661248883162"/>
    <n v="-0.11183153178679579"/>
    <n v="0.43112042910834891"/>
    <x v="1"/>
    <n v="0.6"/>
    <x v="4"/>
  </r>
  <r>
    <s v="c5456cfc76b9b985c5ab96b6b6c63c10244e5129"/>
    <s v="6b6c43e952182a886dc91e2ddbee4f119c08f7a8"/>
    <s v="PREPAGADO"/>
    <s v="8755282562f500d9f6dcb85211a47e8d88e90dcb"/>
    <n v="220"/>
    <s v="STEPWAY"/>
    <n v="2020"/>
    <s v="NUEVO STEPWAY"/>
    <s v="2e892f86d188d01ec5691b7918003dc271108083"/>
    <s v="NUEVO"/>
    <n v="36"/>
    <d v="2019-12-07T00:00:00"/>
    <d v="2022-07-12T00:00:00"/>
    <d v="2020-06-30T00:00:00"/>
    <n v="47422200"/>
    <n v="29846410"/>
    <n v="17575790"/>
    <n v="1060212"/>
    <s v="ebf4ac199fb44d04fba10395de4b34ae8970a9fe"/>
    <n v="0.99306228640509131"/>
    <n v="-0.32091461700102503"/>
    <n v="0.32803285986234038"/>
    <n v="-0.46758353566655558"/>
    <n v="-0.65174985443765243"/>
    <x v="4"/>
    <n v="0.62937632585582282"/>
    <x v="2"/>
  </r>
  <r>
    <s v="400101cddd25808781b1277f4cfd89a3a6a5cdb4"/>
    <s v="f828cc01101ce24add6998d5fad252e36a1bd68d"/>
    <s v="PREPAGADO"/>
    <s v="598102830880cd5733b5cfa010cc17b8e7107b1c"/>
    <n v="74"/>
    <s v="ALASKAN"/>
    <n v="2017"/>
    <s v="ALASKAN"/>
    <m/>
    <s v="NUEVO"/>
    <n v="60"/>
    <d v="2017-02-08T00:00:00"/>
    <d v="2022-08-02T00:00:00"/>
    <d v="2020-10-02T00:00:00"/>
    <n v="132900000"/>
    <n v="66450000"/>
    <n v="66450000"/>
    <n v="1796687"/>
    <s v="db655f8e1559060a272843c09fa8b5e63f6f3304"/>
    <n v="0.78688483201556159"/>
    <n v="-0.85216124758390532"/>
    <n v="0.72325530977575447"/>
    <n v="-0.2510294649801928"/>
    <n v="0.19907679691992"/>
    <x v="3"/>
    <n v="0.5"/>
    <x v="4"/>
  </r>
  <r>
    <s v="45c61276d9aa933e008193c2427bfba762d695b7"/>
    <s v="011db1fd783df76b1bf6a0a771aced68459f5814"/>
    <s v="PREPAGADO"/>
    <s v="c28baa502860edb7be310d075797cf62fa51e354"/>
    <n v="38"/>
    <s v="CAPTUR"/>
    <n v="2020"/>
    <s v="CAPTUR"/>
    <s v="2e892f86d188d01ec5691b7918003dc271108083"/>
    <s v="NUEVO"/>
    <n v="72"/>
    <d v="2019-03-12T00:00:00"/>
    <d v="2025-12-03T00:00:00"/>
    <d v="2021-01-05T00:00:00"/>
    <n v="73365000"/>
    <n v="36682500"/>
    <n v="36682500"/>
    <n v="943253"/>
    <s v="f2b6d61f97ec8f1fe44ff1e2d5c5e1ad94b895ba"/>
    <n v="0.1804805543992978"/>
    <n v="-0.85216124758390532"/>
    <n v="-0.18575632502509701"/>
    <n v="1.6671724368502401"/>
    <n v="-0.1103147126646518"/>
    <x v="1"/>
    <n v="0.5"/>
    <x v="4"/>
  </r>
  <r>
    <s v="13afdce39f8afa38f44e7a78ab4f64bd8f241fe4"/>
    <s v="5dbbde9204779745ae95e69c92ec5e25b5dd91f6"/>
    <s v="PREPAGADO"/>
    <s v="5f82ed3a65aa44347f01b966ca4b9af7cd0629aa"/>
    <n v="50"/>
    <s v="DUSTER"/>
    <n v="2019"/>
    <s v="DUSTER"/>
    <m/>
    <s v="NUEVO"/>
    <n v="72"/>
    <d v="2018-05-31T00:00:00"/>
    <d v="2024-05-31T00:00:00"/>
    <d v="2018-11-27T00:00:00"/>
    <n v="55547850"/>
    <n v="27773925"/>
    <n v="27773925"/>
    <n v="851235"/>
    <s v="f5faa20ec38eb79836445ff6da0fea6c765c883c"/>
    <n v="1.429673366288801"/>
    <n v="-0.85216124758390532"/>
    <n v="0.4070773498450232"/>
    <n v="-0.5260473812007922"/>
    <n v="0.81785981608906366"/>
    <x v="1"/>
    <n v="0.5"/>
    <x v="4"/>
  </r>
  <r>
    <s v="a6ab85b6329fee1b6fbc31bd1601b5882a1c76a2"/>
    <s v="ec0cc8e5ac6c206898ae081e62f39db42aeb799a"/>
    <s v="PREPAGADO"/>
    <s v="a65c60e59165d9af643419b26154ffd93f642835"/>
    <n v="220"/>
    <s v="DUSTER"/>
    <n v="2019"/>
    <s v="DUSTER"/>
    <m/>
    <s v="NUEVO"/>
    <n v="72"/>
    <d v="2018-05-06T00:00:00"/>
    <d v="2024-06-05T00:00:00"/>
    <d v="2019-09-11T00:00:00"/>
    <n v="63890000"/>
    <n v="50325000"/>
    <n v="13565000"/>
    <n v="1097698"/>
    <s v="e35cd06998e5b136c3a45ddcc0e768cf0a893437"/>
    <n v="8.3455869980695638E-2"/>
    <n v="0.32912186112717801"/>
    <n v="0.19745570985789759"/>
    <n v="1.247151259373664"/>
    <n v="1.7460343448427791"/>
    <x v="1"/>
    <n v="0.78768195335733293"/>
    <x v="2"/>
  </r>
  <r>
    <s v="068647f548bf301ad6ff19f4829af5314bac025b"/>
    <s v="f9b619a6d2b6c21f4fc133629038f029a1bb308b"/>
    <s v="PREPAGADO"/>
    <s v="277132ad8b04990f093fc5bb72d77163192dec3d"/>
    <n v="59"/>
    <s v="LOGAN"/>
    <n v="2017"/>
    <s v="NUEVO LOGAN"/>
    <m/>
    <s v="NUEVO"/>
    <n v="84"/>
    <d v="2017-11-01T00:00:00"/>
    <d v="2024-01-11T00:00:00"/>
    <d v="2018-10-25T00:00:00"/>
    <n v="37940000"/>
    <n v="19322060"/>
    <n v="18617940"/>
    <n v="445595"/>
    <s v="50072f9d25aec5e53ed0d7b527d19e5f5520f71f"/>
    <n v="0.59283546317835722"/>
    <n v="-0.81405811050511068"/>
    <n v="0.92086653473246149"/>
    <n v="-0.51025507003815807"/>
    <n v="-0.49705409964536651"/>
    <x v="0"/>
    <n v="0.50927938850817078"/>
    <x v="4"/>
  </r>
  <r>
    <s v="b29af966e1cfe7c6afbbeafaf304727114367245"/>
    <s v="1820b0e974ebcb8db47519304719d5aaba7f8f75"/>
    <s v="PREPAGADO"/>
    <s v="30c7c4d76d30bc37a7d13b4c95a2ac93f65f85d1"/>
    <n v="48"/>
    <s v="SANDERO"/>
    <n v="2018"/>
    <s v="NUEVO SANDERO"/>
    <m/>
    <s v="NUEVO"/>
    <n v="84"/>
    <d v="2017-07-25T00:00:00"/>
    <d v="2024-07-25T00:00:00"/>
    <d v="2019-10-02T00:00:00"/>
    <n v="44790000"/>
    <n v="40290000"/>
    <n v="4500000"/>
    <n v="916363"/>
    <s v="33a4a5fc270bf1ce3ae20561056b2ba805df815d"/>
    <n v="-0.94743140196695275"/>
    <n v="0.78839836309750577"/>
    <n v="0.92086653473246149"/>
    <n v="-0.58977289649525322"/>
    <n v="1.5913385900504931"/>
    <x v="0"/>
    <n v="0.89953114534494305"/>
    <x v="0"/>
  </r>
  <r>
    <s v="31c5ea6fdb01677b2763856e6bb2ca8ee935506d"/>
    <s v="cc9ce3bafdde4ae872816e73dbce78b17a5ab55f"/>
    <s v="PREPAGADO"/>
    <s v="c75e0b9163b4fbfcae66d1b3b65d84c20f6b4c9c"/>
    <n v="241"/>
    <s v="SANDERO"/>
    <n v="2017"/>
    <s v="NUEVO SANDERO"/>
    <m/>
    <s v="NUEVO"/>
    <n v="48"/>
    <d v="2017-09-05T00:00:00"/>
    <d v="2021-05-09T00:00:00"/>
    <d v="2019-06-13T00:00:00"/>
    <n v="39000000"/>
    <n v="19500000"/>
    <n v="19500000"/>
    <n v="667063"/>
    <s v="3bd407b4fe5e1aec019d8f43916e0ac0a7af1a3b"/>
    <n v="0.90816568753881444"/>
    <n v="-0.85216124758390532"/>
    <n v="0.60468857480173022"/>
    <n v="-0.25786917100326889"/>
    <n v="-0.96114136402222416"/>
    <x v="5"/>
    <n v="0.5"/>
    <x v="4"/>
  </r>
  <r>
    <s v="96145ec3cfce7f63856b7cb7b6f60de2677146b6"/>
    <s v="695d784ae3ec399b92b357a05c8e4b222be530a7"/>
    <s v="PREPAGADO"/>
    <s v="277132ad8b04990f093fc5bb72d77163192dec3d"/>
    <n v="62"/>
    <s v="SANDERO"/>
    <n v="2017"/>
    <s v="NUEVO SANDERO"/>
    <m/>
    <s v="NUEVO"/>
    <n v="84"/>
    <d v="2016-02-12T00:00:00"/>
    <d v="2023-12-02T00:00:00"/>
    <d v="2018-10-19T00:00:00"/>
    <n v="36600000"/>
    <n v="18300000"/>
    <n v="18300000"/>
    <n v="423364"/>
    <s v="10b38286d0ce07306e01a8d181c6bb54393382de"/>
    <n v="-0.40166755211231542"/>
    <n v="-0.85216124758390532"/>
    <n v="0.92086653473246149"/>
    <n v="-0.55823540449900488"/>
    <n v="-0.57440197704150942"/>
    <x v="0"/>
    <n v="0.5"/>
    <x v="4"/>
  </r>
  <r>
    <s v="a0ce75f755831ee46266595c1545a8c3858914a0"/>
    <s v="fe04108da868d45183704f8fbbc48964d5005786"/>
    <s v="PREPAGADO"/>
    <s v="d42a0e1d5792a438fbe63c928d603c193394d0b9"/>
    <n v="61"/>
    <s v="LOGAN"/>
    <n v="2018"/>
    <s v="NUEVO LOGAN"/>
    <m/>
    <s v="NUEVO"/>
    <n v="72"/>
    <d v="2017-11-12T00:00:00"/>
    <d v="2023-11-23T00:00:00"/>
    <d v="2019-05-28T00:00:00"/>
    <n v="33531300"/>
    <n v="33531300"/>
    <n v="0"/>
    <n v="804022"/>
    <s v="5ff736dd5fe05d193ce7c5ec63ce711d264e48d3"/>
    <n v="0.2168648110562737"/>
    <n v="1.2009447865714571"/>
    <n v="0.56516632981038883"/>
    <n v="0.4761857034810783"/>
    <n v="-0.65174985443765243"/>
    <x v="1"/>
    <n v="1"/>
    <x v="0"/>
  </r>
  <r>
    <s v="798490407dae54a9b9b65806f6b5569e74357db9"/>
    <s v="79e70ff3d746b801ed925dbdb0fdb5ef9c422b4a"/>
    <s v="PREPAGADO"/>
    <s v="1e37c6928f415c93f35587957257b25f2220204d"/>
    <n v="38"/>
    <s v="CAPTUR"/>
    <n v="2020"/>
    <s v="CAPTUR"/>
    <s v="2e892f86d188d01ec5691b7918003dc271108083"/>
    <s v="NUEVO"/>
    <n v="36"/>
    <d v="2019-08-05T00:00:00"/>
    <d v="2022-05-08T00:00:00"/>
    <d v="2019-07-30T00:00:00"/>
    <n v="67800000"/>
    <n v="37800000"/>
    <n v="30000000"/>
    <n v="1373170"/>
    <s v="ec5f24e132da7b07ae31c96208e5c5ee98fc8ca1"/>
    <n v="1.478185708498102"/>
    <n v="-0.61596320825629747"/>
    <n v="-0.22527857001643839"/>
    <n v="1.2086945704120839"/>
    <n v="1.436642835258207"/>
    <x v="4"/>
    <n v="0.55752212389380529"/>
    <x v="4"/>
  </r>
  <r>
    <s v="c783f64f91e068ec21ca914fe3ebbc0867f14068"/>
    <s v="c6644dac4e724564d60fc3b70d4c1774b8375cd7"/>
    <s v="PREPAGADO"/>
    <s v="a32ec8936d77e14ed840ac9f453d26dbd7d27581"/>
    <n v="38"/>
    <s v="USADOS"/>
    <n v="2018"/>
    <s v="USADOS MM"/>
    <m/>
    <s v="USADO"/>
    <n v="48"/>
    <d v="2019-02-28T00:00:00"/>
    <d v="2023-02-28T00:00:00"/>
    <d v="2019-08-06T00:00:00"/>
    <n v="33000000"/>
    <n v="23000000"/>
    <n v="10000000"/>
    <n v="681610"/>
    <s v="4945c5884e21e46d99e0d56ad1a4fbcffe8da479"/>
    <n v="0.31388949547487588"/>
    <n v="-4.3361900795429217E-2"/>
    <n v="-0.1067118350424142"/>
    <n v="-0.43444195296500449"/>
    <n v="-0.96114136402222416"/>
    <x v="5"/>
    <n v="0.69696969696969702"/>
    <x v="2"/>
  </r>
  <r>
    <s v="1bb5bd8bc84c5369e0e678b0f457bf8512b87d84"/>
    <s v="b21ac164b4789f74d9fdb0434a4c9bd7e77b7a32"/>
    <s v="PREPAGADO"/>
    <s v="a1568956b7a009c0968355838744514999f72b98"/>
    <n v="38"/>
    <s v="LOGAN"/>
    <n v="2020"/>
    <s v="NUEVO LOGAN PH2"/>
    <s v="2e892f86d188d01ec5691b7918003dc271108083"/>
    <s v="NUEVO"/>
    <n v="84"/>
    <d v="2020-08-01T00:00:00"/>
    <d v="2027-01-08T00:00:00"/>
    <d v="2020-03-04T00:00:00"/>
    <n v="47468350"/>
    <n v="27468350"/>
    <n v="20000000"/>
    <n v="532488"/>
    <s v="18e224569796e42fffce1d686835b9656bf0b87b"/>
    <n v="-2.569689999023184E-2"/>
    <n v="-0.52913939301798529"/>
    <n v="-0.1067118350424142"/>
    <n v="-0.11183153178679579"/>
    <n v="-0.26501046745693763"/>
    <x v="0"/>
    <n v="0.57866662734221852"/>
    <x v="4"/>
  </r>
  <r>
    <s v="fd28196a6e4b9e28f12dbbb3627566ed731c33fd"/>
    <s v="06cf9575a5bfee54cd0b485878ef02f6ec0899d5"/>
    <s v="PREPAGADO"/>
    <s v="dd7c4e251bb4251454591a52f0c2ccd78f5324f3"/>
    <n v="38"/>
    <s v="DUSTER"/>
    <n v="2021"/>
    <s v="DUSTER"/>
    <s v="2e892f86d188d01ec5691b7918003dc271108083"/>
    <s v="NUEVO"/>
    <n v="84"/>
    <d v="2021-04-03T00:00:00"/>
    <d v="2028-03-04T00:00:00"/>
    <d v="2021-05-26T00:00:00"/>
    <n v="67826250"/>
    <n v="47826250"/>
    <n v="20000000"/>
    <n v="940301"/>
    <s v="76c9cd8386f602314b92c098d88f738459249279"/>
    <n v="-8.633732775185822E-2"/>
    <n v="-9.8584255509071954E-3"/>
    <n v="-0.64306130542703477"/>
    <n v="0.19020085841091"/>
    <n v="-0.72909773183379534"/>
    <x v="0"/>
    <n v="0.7051289139529312"/>
    <x v="2"/>
  </r>
  <r>
    <s v="51183310d05b423574ce678af2398929aaaf0d65"/>
    <s v="1dac7daa098c0d31278cc9d4e1a7f1bf39d1b95f"/>
    <s v="PREPAGADO"/>
    <s v="e796ad9f0cb48948949b06a98904d23b3fbe7f4b"/>
    <n v="291"/>
    <s v="SANDERO"/>
    <n v="2017"/>
    <s v="NUEVO SANDERO"/>
    <m/>
    <s v="NUEVO"/>
    <n v="84"/>
    <d v="2016-12-26T00:00:00"/>
    <d v="2023-12-26T00:00:00"/>
    <d v="2019-12-04T00:00:00"/>
    <n v="37940000"/>
    <n v="18970000"/>
    <n v="18970000"/>
    <n v="435402"/>
    <s v="e9a20609d5e4f2cce4f367ca3b625e5b99e50d14"/>
    <n v="0.53219503541673086"/>
    <n v="-0.85216124758390532"/>
    <n v="0.92086653473246149"/>
    <n v="-0.67509870624473256"/>
    <n v="-0.18766259006079469"/>
    <x v="0"/>
    <n v="0.5"/>
    <x v="4"/>
  </r>
  <r>
    <s v="1311b7d6810eacc919a0654a65379830558d17ec"/>
    <s v="73d224564f67d346b13d39281e4c95b6e22327d0"/>
    <s v="PREPAGADO"/>
    <s v="58464c00dc8337ea9400e9dbf885ffffcb81c578"/>
    <n v="38"/>
    <s v="KWID"/>
    <n v="2021"/>
    <s v="KWID"/>
    <s v="2e892f86d188d01ec5691b7918003dc271108083"/>
    <s v="NUEVO"/>
    <n v="72"/>
    <d v="2021-04-01T00:00:00"/>
    <d v="2027-01-04T00:00:00"/>
    <d v="2021-09-08T00:00:00"/>
    <n v="41590000"/>
    <n v="21200000"/>
    <n v="20390000"/>
    <n v="483126"/>
    <s v="5e3c98b1bb0855a93259aebb90f7fa3ff5c1c2d8"/>
    <n v="-1.044456086385555"/>
    <n v="-0.81217529212187511"/>
    <n v="-0.89715673486924186"/>
    <n v="-0.32756895335658559"/>
    <n v="-1.5799243831913681"/>
    <x v="1"/>
    <n v="0.50973791776869437"/>
    <x v="4"/>
  </r>
  <r>
    <s v="414bdf548943bbd55331d8c8577329ceec3a148d"/>
    <s v="14499afec0b69d9a90450b7fd19fcb80809e62c1"/>
    <s v="PREPAGADO"/>
    <s v="2a3e60c914e1d8b9ca472c268ded96a8a63a2957"/>
    <n v="38"/>
    <s v="OROCH"/>
    <n v="2019"/>
    <s v="OROCH"/>
    <s v="aa53c8567ff812605778a953828db0859dac88bf"/>
    <s v="NUEVO"/>
    <n v="36"/>
    <d v="2019-02-25T00:00:00"/>
    <d v="2022-02-25T00:00:00"/>
    <d v="2020-12-09T00:00:00"/>
    <n v="64835000"/>
    <n v="30000000"/>
    <n v="34835000"/>
    <n v="1017442"/>
    <s v="311d5a34f06f568edcf7d0323146d949960aaa0c"/>
    <n v="0.1804805543992978"/>
    <n v="-1.0052694094585279"/>
    <n v="-1.915734703792239"/>
    <n v="9.7627930815313152E-2"/>
    <n v="-0.49705409964536651"/>
    <x v="4"/>
    <n v="0.46271304079586645"/>
    <x v="4"/>
  </r>
  <r>
    <s v="354b7150951e1c41b4f25510d76c0275f9a0be2a"/>
    <s v="e09ca2990661e6281d0dabded281fe1d4e06b1be"/>
    <s v="PREPAGADO"/>
    <s v="e796ad9f0cb48948949b06a98904d23b3fbe7f4b"/>
    <n v="74"/>
    <s v="DUSTER"/>
    <n v="2017"/>
    <s v="DUSTER"/>
    <m/>
    <s v="NUEVO"/>
    <n v="84"/>
    <d v="2017-05-01T00:00:00"/>
    <d v="2024-01-05T00:00:00"/>
    <d v="2018-05-07T00:00:00"/>
    <n v="50790000"/>
    <n v="25395000"/>
    <n v="25395000"/>
    <n v="582869"/>
    <s v="b1d13940ac2dc45119dc332a837f1ce58f553ab6"/>
    <n v="0.20473672550394839"/>
    <n v="-0.85216124758390532"/>
    <n v="0.92086653473246149"/>
    <n v="0.84342599058240975"/>
    <n v="0.66316406129677774"/>
    <x v="0"/>
    <n v="0.5"/>
    <x v="4"/>
  </r>
  <r>
    <s v="adfbe006d7e6e4f067206bfbc9e6f928bc7c8fe0"/>
    <s v="0f3d2187d926fc2488f47d1426d3ae3dea7b7ee0"/>
    <s v="PREPAGADO"/>
    <s v="f7b438840c64ae9000aab867b7717cd5d6c7a56e"/>
    <n v="220"/>
    <s v="SANDERO"/>
    <n v="2019"/>
    <s v="NUEVO SANDERO"/>
    <m/>
    <s v="NUEVO"/>
    <n v="84"/>
    <d v="2018-09-28T00:00:00"/>
    <d v="2025-09-28T00:00:00"/>
    <d v="2020-01-30T00:00:00"/>
    <n v="35090000"/>
    <n v="32133200"/>
    <n v="2956800"/>
    <n v="666704"/>
    <s v="7f9e4021b093c57ae939c2999fa9b6f9d2ac5b97"/>
    <n v="0.1198401266376715"/>
    <n v="0.85494171322916135"/>
    <n v="-0.27266376564880751"/>
    <n v="-0.17223800982633691"/>
    <n v="-0.96114136402222416"/>
    <x v="0"/>
    <n v="0.9157366771159875"/>
    <x v="0"/>
  </r>
  <r>
    <s v="cce73ae8418b9a8b529bb1983944dfe280a9544b"/>
    <s v="4dcfa1159820148131f1a82f4abcb16cb567f10c"/>
    <s v="PREPAGADO"/>
    <s v="d259ba4c72ea4c131f364331bd330eb89122c48a"/>
    <n v="220"/>
    <s v="CAPTUR"/>
    <n v="2020"/>
    <s v="CAPTUR"/>
    <s v="2e892f86d188d01ec5691b7918003dc271108083"/>
    <s v="NUEVO"/>
    <n v="36"/>
    <d v="2019-01-11T00:00:00"/>
    <d v="2022-11-01T00:00:00"/>
    <d v="2021-10-15T00:00:00"/>
    <n v="72350000"/>
    <n v="35990000"/>
    <n v="36360000"/>
    <n v="1242970"/>
    <s v="9ed459202687afab5e2703e866aa192f2b1cf3cb"/>
    <n v="0.2168648110562737"/>
    <n v="-0.86266089143514901"/>
    <n v="-0.34384530499046262"/>
    <n v="0.34121705350976278"/>
    <n v="-0.26501046745693763"/>
    <x v="4"/>
    <n v="0.49744298548721494"/>
    <x v="4"/>
  </r>
  <r>
    <s v="c750beeb04edcf4628338b30a1489d6f51f4b2c2"/>
    <s v="b690ee28110c2f11102c0c5c63d0711c1c9ac2ac"/>
    <s v="PREPAGADO"/>
    <s v="f3d649ee30f873af20ed680a9e1580214cdfe47c"/>
    <n v="252"/>
    <s v="LOGAN"/>
    <n v="2018"/>
    <s v="NUEVO LOGAN"/>
    <m/>
    <s v="NUEVO"/>
    <n v="84"/>
    <d v="2017-06-22T00:00:00"/>
    <d v="2024-06-22T00:00:00"/>
    <d v="2018-05-17T00:00:00"/>
    <n v="38890000"/>
    <n v="31000000"/>
    <n v="7890000"/>
    <n v="672626"/>
    <s v="ba69bef1627113b1efd89b0a85bd7dcd597d357c"/>
    <n v="0.73837248980626058"/>
    <n v="0.3678768200255163"/>
    <n v="0.30877327465561"/>
    <n v="-0.76177868319421915"/>
    <n v="-1.0384892414183671"/>
    <x v="0"/>
    <n v="0.79712008228336328"/>
    <x v="2"/>
  </r>
  <r>
    <s v="3597f8b5c3177b178fafdbc42c3c04ac27a30194"/>
    <s v="b1289491b4722a88191009c84d0728c78f30d019"/>
    <s v="PREPAGADO"/>
    <s v="2f1f55f7d5e4638dee5a1a64ea8954c3ffe4902c"/>
    <n v="38"/>
    <s v="LOGAN"/>
    <n v="2018"/>
    <s v="NUEVO LOGAN"/>
    <m/>
    <s v="NUEVO"/>
    <n v="60"/>
    <d v="2017-10-30T00:00:00"/>
    <d v="2022-10-30T00:00:00"/>
    <d v="2020-09-16T00:00:00"/>
    <n v="43460000"/>
    <n v="36160000"/>
    <n v="7300000"/>
    <n v="917853"/>
    <s v="2d376e1f61a13c812e712355a2944ea5ccff572e"/>
    <n v="0.8111410031202122"/>
    <n v="0.5112220967723704"/>
    <n v="0.80229979975843724"/>
    <n v="-0.29919408898461902"/>
    <n v="0.50846830650449182"/>
    <x v="3"/>
    <n v="0.83202945236999537"/>
    <x v="0"/>
  </r>
  <r>
    <s v="032a4cd15a58364bfd807116802f1bbb2192495b"/>
    <s v="9f432e3959e820b24802be40b237b1d5a7511f50"/>
    <s v="PREPAGADO"/>
    <s v="d42a0e1d5792a438fbe63c928d603c193394d0b9"/>
    <n v="48"/>
    <s v="SANDERO"/>
    <n v="2018"/>
    <s v="NUEVO SANDERO"/>
    <m/>
    <s v="NUEVO"/>
    <n v="84"/>
    <d v="2018-10-01T00:00:00"/>
    <d v="2025-01-10T00:00:00"/>
    <d v="2018-02-15T00:00:00"/>
    <n v="32750000"/>
    <n v="29450000"/>
    <n v="3300000"/>
    <n v="681992"/>
    <s v="33a4a5fc270bf1ce3ae20561056b2ba805df815d"/>
    <n v="0.38665800878882761"/>
    <n v="0.78718906671113942"/>
    <n v="1.158000004680509"/>
    <n v="-0.46798879011538141"/>
    <n v="-0.57440197704150942"/>
    <x v="0"/>
    <n v="0.89923664122137403"/>
    <x v="0"/>
  </r>
  <r>
    <s v="7fa652de383aef2ae6c2fe76f7e560b9f7fb3443"/>
    <s v="dc3392bc43f260d2c5d408a1e8a8a59d3a73ee10"/>
    <s v="PREPAGADO"/>
    <s v="823092266155574cfc9979481de8caf6ba520c0b"/>
    <n v="38"/>
    <s v="DUSTER"/>
    <n v="2019"/>
    <s v="DUSTER Servicio PÃºblico"/>
    <m/>
    <s v="NUEVO"/>
    <n v="48"/>
    <d v="2018-09-11T00:00:00"/>
    <d v="2022-11-09T00:00:00"/>
    <d v="2019-10-31T00:00:00"/>
    <n v="56185428"/>
    <n v="56185428"/>
    <n v="0"/>
    <n v="1496969"/>
    <s v="d1a8b93c71ab09ed858e70067adbb9bb41577875"/>
    <m/>
    <n v="1.2009447865714571"/>
    <n v="-1.031565329392125"/>
    <m/>
    <m/>
    <x v="5"/>
    <n v="1"/>
    <x v="0"/>
  </r>
  <r>
    <s v="44ec03a495bc1469faf21d77c9880e4b3967443e"/>
    <s v="a17543b665808923877e383d17e84205b5d25adf"/>
    <s v="PREPAGADO"/>
    <s v="13be1295dd7aef89150dea4918c052b05e10de48"/>
    <n v="60"/>
    <s v="USADOS"/>
    <n v="2017"/>
    <s v="USADOS MM"/>
    <m/>
    <s v="NUEVO"/>
    <n v="72"/>
    <d v="2018-06-08T00:00:00"/>
    <d v="2024-08-06T00:00:00"/>
    <d v="2020-10-27T00:00:00"/>
    <n v="30000000"/>
    <n v="22000000"/>
    <n v="8000000"/>
    <n v="504861"/>
    <s v="026f2dbff0f657cf8b51a37de1e13584f2ccb0a9"/>
    <n v="0.98093420085276606"/>
    <n v="0.1059549016885967"/>
    <n v="-6.7189590051072792E-2"/>
    <n v="-0.13596790260829841"/>
    <n v="-0.57440197704150942"/>
    <x v="1"/>
    <n v="0.73333333333333328"/>
    <x v="2"/>
  </r>
  <r>
    <s v="fa0ae0606b376b270c2f533ffbf6995d02cc94c4"/>
    <s v="c3e2018d63e5223cfcb5dac69f4629d227c6abb3"/>
    <s v="PREPAGADO"/>
    <s v="6effd9726a01d97fb90ac9a7f16ca5cd0d2646e1"/>
    <n v="246"/>
    <s v="DUSTER"/>
    <n v="2017"/>
    <s v="DUSTER"/>
    <m/>
    <s v="NUEVO"/>
    <n v="84"/>
    <d v="2017-04-26T00:00:00"/>
    <d v="2024-04-26T00:00:00"/>
    <d v="2018-11-07T00:00:00"/>
    <n v="62790000"/>
    <n v="38790000"/>
    <n v="24000000"/>
    <n v="794641"/>
    <s v="a69f010680fca3bb97470fe907d42f1759ba6938"/>
    <n v="1.1022150563760189"/>
    <n v="-0.36855815401553788"/>
    <n v="0.54849173655956207"/>
    <n v="0.36077348482320148"/>
    <n v="1.281947080465921"/>
    <x v="0"/>
    <n v="0.61777353081700903"/>
    <x v="2"/>
  </r>
  <r>
    <s v="b58064188724bfbccd2b437d0add50d8c74c9074"/>
    <s v="1ee4d6789ed13c0f10dfa50b7251a9ae5233d828"/>
    <s v="PREPAGADO"/>
    <s v="3442fd2b0a938d687196a2165725a50c271c2935"/>
    <n v="236"/>
    <s v="STEPWAY"/>
    <n v="2020"/>
    <s v="NUEVO STEPWAY PH2"/>
    <s v="2e892f86d188d01ec5691b7918003dc271108083"/>
    <s v="NUEVO"/>
    <n v="24"/>
    <d v="2020-06-02T00:00:00"/>
    <d v="2022-02-06T00:00:00"/>
    <d v="2021-05-11T00:00:00"/>
    <n v="52790000"/>
    <n v="26395000"/>
    <n v="26395000"/>
    <n v="1172865"/>
    <s v="f63c6c6e342363625ca56e8191808747636b4a3e"/>
    <n v="-0.30464286769371318"/>
    <n v="-0.85216124758390532"/>
    <n v="-4.4146365390986242"/>
    <n v="-0.1067026235167681"/>
    <n v="-0.26501046745693763"/>
    <x v="2"/>
    <n v="0.5"/>
    <x v="4"/>
  </r>
  <r>
    <s v="84c8a267a54e600432736b7a2529f5642c102b24"/>
    <s v="125dc76e7ff998f5a8797e605d14b2dd172ea8fc"/>
    <s v="PREPAGADO"/>
    <s v="de5d6dd81967e9d26f161d3136bf0858066f9ffc"/>
    <n v="76"/>
    <s v="SANDERO"/>
    <n v="2017"/>
    <s v="NUEVO SANDERO"/>
    <m/>
    <s v="NUEVO"/>
    <n v="84"/>
    <d v="2017-02-15T00:00:00"/>
    <d v="2024-02-15T00:00:00"/>
    <d v="2017-08-25T00:00:00"/>
    <n v="43590000"/>
    <n v="37590000"/>
    <n v="6000000"/>
    <n v="804475"/>
    <s v="a17e64045ea62e7e0050c926a5eadd4e069e53c5"/>
    <n v="1.623722735126006"/>
    <n v="0.63574009719627111"/>
    <n v="1.078955514697826"/>
    <n v="-0.42382103374926111"/>
    <n v="2.4421652414080661"/>
    <x v="0"/>
    <n v="0.86235375086028909"/>
    <x v="0"/>
  </r>
  <r>
    <s v="5c6622bfe7a0eb2dc65b61fb438ff664c86f8800"/>
    <s v="f76feca1b8470e69936a915dcec3b88766caef6d"/>
    <s v="PREPAGADO"/>
    <s v="6effd9726a01d97fb90ac9a7f16ca5cd0d2646e1"/>
    <n v="38"/>
    <s v="OROCH"/>
    <n v="2017"/>
    <s v="OROCH"/>
    <m/>
    <s v="NUEVO"/>
    <n v="84"/>
    <d v="2017-02-05T00:00:00"/>
    <d v="2024-05-02T00:00:00"/>
    <d v="2020-03-04T00:00:00"/>
    <n v="58990000"/>
    <n v="43880000"/>
    <n v="15110000"/>
    <n v="896837"/>
    <s v="0b7ebeb583ea0b20d3cc4dacc8c62bd7673bb672"/>
    <n v="1.2234959118992721"/>
    <n v="0.14915864735845369"/>
    <n v="0.52074214077277103"/>
    <n v="-0.14338993371775011"/>
    <n v="1.823382222238922"/>
    <x v="0"/>
    <n v="0.74385489065943378"/>
    <x v="2"/>
  </r>
  <r>
    <s v="eec7b40cc05308bb13cc63d5f35f95f507ba73dd"/>
    <s v="bc2c257885b5b1d435cdb5c818b6c8d4269d83d9"/>
    <s v="PREPAGADO"/>
    <s v="326bc2b0b0799eff92891e858f0137cd54c140d7"/>
    <n v="1406773"/>
    <m/>
    <n v="2022"/>
    <s v="NUEVOS OTRAS MARCAS"/>
    <m/>
    <s v="NUEVO"/>
    <n v="84"/>
    <d v="2021-06-28T00:00:00"/>
    <d v="2028-06-28T00:00:00"/>
    <d v="2021-10-08T00:00:00"/>
    <n v="40050000"/>
    <n v="40050000"/>
    <n v="0"/>
    <n v="908339"/>
    <s v="af80a7f289535bf99e023b4ac6666b2f2b610bc8"/>
    <n v="-0.37741138100766491"/>
    <n v="1.2009447865714571"/>
    <n v="0.2094661248883162"/>
    <n v="-0.47244758476364068"/>
    <n v="-1.270532873606796"/>
    <x v="0"/>
    <n v="1"/>
    <x v="0"/>
  </r>
  <r>
    <s v="694bb8cb67483fc211fb17111b0298f671edde39"/>
    <s v="3ccd3606069185bae4da99d91190cd13284fe8e4"/>
    <s v="PREPAGADO"/>
    <s v="2f1f55f7d5e4638dee5a1a64ea8954c3ffe4902c"/>
    <n v="236"/>
    <s v="STEPWAY"/>
    <n v="2018"/>
    <s v="NUEVO STEPWAY"/>
    <m/>
    <s v="NUEVO"/>
    <n v="60"/>
    <d v="2017-12-20T00:00:00"/>
    <d v="2022-12-20T00:00:00"/>
    <d v="2018-04-13T00:00:00"/>
    <n v="43050000"/>
    <n v="33050000"/>
    <n v="10000000"/>
    <n v="841018"/>
    <s v="7d39182a25d433f671ee8eb5ca64063c45602e37"/>
    <n v="0.59283546317835722"/>
    <n v="0.24712084503586459"/>
    <n v="0.84182204474977862"/>
    <n v="4.3252143467961357E-2"/>
    <n v="-3.2966835268508812E-2"/>
    <x v="3"/>
    <n v="0.76771196283391407"/>
    <x v="2"/>
  </r>
  <r>
    <s v="6a633a9907607b3223e44d8f7cc12987c7d2cdd8"/>
    <s v="4f50adfc9097f924a2ffe7a37b53ace4e575f937"/>
    <s v="PREPAGADO"/>
    <s v="8ba180e29efacca627154520fb369a267a393a6c"/>
    <n v="-1"/>
    <s v="USADOS"/>
    <n v="2020"/>
    <s v="USADOS MM"/>
    <s v="aa53c8567ff812605778a953828db0859dac88bf"/>
    <s v="USADO"/>
    <n v="12"/>
    <d v="2020-06-26T00:00:00"/>
    <d v="2021-06-26T00:00:00"/>
    <d v="2020-10-08T00:00:00"/>
    <n v="50399999"/>
    <n v="50399999"/>
    <n v="0"/>
    <n v="4512001"/>
    <s v="14fa75226b04e9ea00d4306ee47b847269c5f7a6"/>
    <n v="-0.1469777555134846"/>
    <n v="1.2009447865714571"/>
    <n v="1.185489993161002E-2"/>
    <n v="1.9965779230004459"/>
    <n v="4.4381042127634142E-2"/>
    <x v="2"/>
    <n v="1"/>
    <x v="0"/>
  </r>
  <r>
    <s v="eb4cae41d0496f69630b896dcf363cd3acd494ac"/>
    <s v="2478dcc9fc642df0987b4ef20521af39827e1b58"/>
    <s v="PREPAGADO"/>
    <s v="64f4e2241f8aae015dec18f339f7da03ca7207cd"/>
    <n v="40"/>
    <s v="STEPWAY"/>
    <n v="2017"/>
    <s v="NUEVO STEPWAY"/>
    <m/>
    <s v="NUEVO"/>
    <n v="84"/>
    <d v="2016-12-21T00:00:00"/>
    <d v="2023-12-21T00:00:00"/>
    <d v="2018-04-09T00:00:00"/>
    <n v="47690000"/>
    <n v="19595000"/>
    <n v="28095000"/>
    <n v="474242"/>
    <s v="4d251d0521ebf48b96f0933b0dd444a04ee5a122"/>
    <n v="0.95667802974811544"/>
    <n v="-1.218095432744748"/>
    <n v="0.72325530977575447"/>
    <n v="-0.91539433167593887"/>
    <n v="1.7460343448427791"/>
    <x v="0"/>
    <n v="0.41088278465087019"/>
    <x v="4"/>
  </r>
  <r>
    <s v="8d8b0c4b31a2deb39d7d14a553ac93ef8ccab9fa"/>
    <s v="6741df7f3ddccd35bab880ac9d6359015b61ffa6"/>
    <s v="PREPAGADO"/>
    <s v="a5e2b8f6be3db186f5df8e4f6932febe0657c71c"/>
    <n v="38"/>
    <s v="SANDERO"/>
    <n v="2019"/>
    <s v="NUEVO SANDERO"/>
    <m/>
    <s v="NUEVO"/>
    <n v="84"/>
    <d v="2018-02-22T00:00:00"/>
    <d v="2025-02-22T00:00:00"/>
    <d v="2019-07-04T00:00:00"/>
    <n v="33104400"/>
    <n v="33104400"/>
    <n v="0"/>
    <n v="679184"/>
    <s v="afef47cbdd72b753a5414bbb0d395f4e14f48c9f"/>
    <n v="1.235623997451597"/>
    <n v="1.2009447865714571"/>
    <n v="0.56650751719416981"/>
    <n v="1.572006563095027E-2"/>
    <n v="-1.0384892414183671"/>
    <x v="0"/>
    <n v="1"/>
    <x v="0"/>
  </r>
  <r>
    <s v="edfa3f63e934ca346604fbea4fe01f0eff3c954a"/>
    <s v="01b9a612b5c92f7a3f5c12ac6fa20e02bee25696"/>
    <s v="PREPAGADO"/>
    <s v="1a40330e0c1910a089543270536f2ed114a0c345"/>
    <n v="46"/>
    <s v="STEPWAY"/>
    <n v="2021"/>
    <s v="NUEVO STEPWAY PH2"/>
    <s v="2e892f86d188d01ec5691b7918003dc271108083"/>
    <s v="NUEVO"/>
    <n v="72"/>
    <d v="2021-04-01T00:00:00"/>
    <d v="2027-01-04T00:00:00"/>
    <d v="2021-08-26T00:00:00"/>
    <n v="57755250"/>
    <n v="17755250"/>
    <n v="40000000"/>
    <n v="455445"/>
    <s v="7e550c4e4136820a2fa73809cb7d39457dab78e5"/>
    <n v="-1.311273968536711"/>
    <n v="-1.642926250822182"/>
    <n v="0.24898836987965761"/>
    <n v="-7.0940992806183309E-2"/>
    <n v="1.823382222238922"/>
    <x v="1"/>
    <n v="0.30742226897121905"/>
    <x v="1"/>
  </r>
  <r>
    <s v="25f36731782d96e58e096b3977df015cb613c2f1"/>
    <s v="76268c752fb26ea1a604d9d9db17dd0683a15eec"/>
    <s v="PREPAGADO"/>
    <s v="30c7c4d76d30bc37a7d13b4c95a2ac93f65f85d1"/>
    <n v="38"/>
    <s v="SANDERO"/>
    <n v="2018"/>
    <s v="NUEVO SANDERO"/>
    <m/>
    <s v="NUEVO"/>
    <n v="84"/>
    <d v="2017-09-08T00:00:00"/>
    <d v="2024-08-09T00:00:00"/>
    <d v="2018-06-07T00:00:00"/>
    <n v="32330000"/>
    <n v="30547000"/>
    <n v="1783000"/>
    <n v="694778"/>
    <s v="2d376e1f61a13c812e712355a2944ea5ccff572e"/>
    <n v="-1.8206535617343731"/>
    <n v="0.97448712749944866"/>
    <n v="0.92086653473246149"/>
    <n v="-0.59513073535993888"/>
    <n v="-1.3478807510029389"/>
    <x v="0"/>
    <n v="0.9448499845344881"/>
    <x v="0"/>
  </r>
  <r>
    <s v="20da413e6d032c3c3f64e3a1fb8606353500f2e1"/>
    <s v="4d9a88805c9550feb8652511e208faa9aab292d7"/>
    <s v="PREPAGADO"/>
    <s v="6bf12817a6164c0e4ceb7a01868ef46da7884be8"/>
    <n v="59"/>
    <s v="SANDERO"/>
    <n v="2018"/>
    <s v="NUEVO SANDERO"/>
    <m/>
    <s v="NUEVO"/>
    <n v="72"/>
    <d v="2018-01-31T00:00:00"/>
    <d v="2024-01-31T00:00:00"/>
    <d v="2019-08-22T00:00:00"/>
    <n v="44678200"/>
    <n v="37444489"/>
    <n v="7233711"/>
    <n v="964301"/>
    <s v="dab5ce77fbc7f176a43e1ea3adb849113df8a09f"/>
    <n v="0.55645120652138136"/>
    <n v="0.53612052313040404"/>
    <n v="-0.8559354285657228"/>
    <n v="-0.46497709571026707"/>
    <n v="-1.3478807510029389"/>
    <x v="1"/>
    <n v="0.83809305209251939"/>
    <x v="0"/>
  </r>
  <r>
    <s v="976e4fec96966c0b8d352dd14b38d7680998f641"/>
    <s v="574165197bb2002d28bae0df5eb855107c80e2fe"/>
    <s v="PREPAGADO"/>
    <s v="4a7b7e367ecae1d6fda7f0a3e66e76e4b3471929"/>
    <n v="38"/>
    <s v="CLIO"/>
    <n v="2017"/>
    <s v="CLIO STYLE"/>
    <m/>
    <s v="NUEVO"/>
    <n v="60"/>
    <d v="2017-01-23T00:00:00"/>
    <d v="2022-01-23T00:00:00"/>
    <d v="2020-11-20T00:00:00"/>
    <n v="27990000"/>
    <n v="25191000"/>
    <n v="2799000"/>
    <n v="603277"/>
    <s v="18e224569796e42fffce1d686835b9656bf0b87b"/>
    <n v="0.1198401266376715"/>
    <n v="0.79032357974038436"/>
    <n v="-0.10411482832403331"/>
    <n v="-0.76064921481636993"/>
    <n v="-1.0384892414183671"/>
    <x v="3"/>
    <n v="0.9"/>
    <x v="0"/>
  </r>
  <r>
    <s v="4c5fa9af886dc6fb975da158a2c6e16c13386c9b"/>
    <s v="48b3fd5bf00696a151fa1055293be0079ecec4b0"/>
    <s v="PREPAGADO"/>
    <s v="3df823d6c6746fff1972572bb7d86905b8c5b77c"/>
    <n v="236"/>
    <s v="LOGAN"/>
    <n v="2020"/>
    <s v="NUEVO LOGAN PH2"/>
    <s v="2e892f86d188d01ec5691b7918003dc271108083"/>
    <s v="NUEVO"/>
    <n v="84"/>
    <d v="2019-05-12T00:00:00"/>
    <d v="2026-12-05T00:00:00"/>
    <d v="2020-09-25T00:00:00"/>
    <n v="50916000"/>
    <n v="32000000"/>
    <n v="18916000"/>
    <n v="654296"/>
    <s v="b522c57b2ad5bc12ca374e891604193e50995d23"/>
    <n v="-1.46893908071694"/>
    <n v="-0.32456993344122398"/>
    <n v="0.52564408481904745"/>
    <n v="0.46835576269299678"/>
    <n v="-0.4197062222492236"/>
    <x v="0"/>
    <n v="0.62848613402466813"/>
    <x v="2"/>
  </r>
  <r>
    <s v="94fb1717add77ac14a7b80e98aadbf84bfe4e99a"/>
    <s v="99c33f7a1926ea88e968f52c70b63ae67b71f538"/>
    <s v="PREPAGADO"/>
    <s v="1c56d859d57db1c826975039afa83c2d1dcc3a7d"/>
    <n v="220"/>
    <s v="DUSTER"/>
    <n v="2019"/>
    <s v="DUSTER"/>
    <m/>
    <s v="NUEVO"/>
    <n v="24"/>
    <d v="2018-03-08T00:00:00"/>
    <d v="2020-08-03T00:00:00"/>
    <d v="2019-08-28T00:00:00"/>
    <n v="55409200"/>
    <n v="30409200"/>
    <n v="25000000"/>
    <n v="1492133"/>
    <s v="e35cd06998e5b136c3a45ddcc0e768cf0a893437"/>
    <n v="0.77475674646323633"/>
    <n v="-0.65173133414077367"/>
    <n v="0.13042163490563341"/>
    <n v="0.51546650939305461"/>
    <n v="-0.4197062222492236"/>
    <x v="2"/>
    <n v="0.54881138872245039"/>
    <x v="4"/>
  </r>
  <r>
    <s v="41f724370258fa90e3c3717d3294a6df6fdb0897"/>
    <s v="c3b0a8172e98c1dca1c4cb9f5410e57a112247ea"/>
    <s v="PREPAGADO"/>
    <s v="8b46e8e65194fd089878f85f072572a8f6ee1c10"/>
    <n v="220"/>
    <s v="LOGAN"/>
    <n v="2019"/>
    <s v="NUEVO LOGAN"/>
    <m/>
    <s v="NUEVO"/>
    <n v="24"/>
    <d v="2018-03-08T00:00:00"/>
    <d v="2020-08-03T00:00:00"/>
    <d v="2020-01-10T00:00:00"/>
    <n v="33830000"/>
    <n v="17830000"/>
    <n v="16000000"/>
    <n v="894682"/>
    <s v="e35cd06998e5b136c3a45ddcc0e768cf0a893437"/>
    <n v="1.187111655242296"/>
    <n v="-0.74110053098608353"/>
    <n v="-0.22527857001643839"/>
    <n v="-0.3232542049251898"/>
    <n v="-0.72909773183379534"/>
    <x v="2"/>
    <n v="0.52704699970440438"/>
    <x v="4"/>
  </r>
  <r>
    <s v="92293e632988ab4a960fdfe803d3dcc6cc652555"/>
    <s v="e91e72798117802d87d30511d3982749c9d4e488"/>
    <s v="PREPAGADO"/>
    <s v="3d7be7f440edf6a30ead4b8bb34bd0ee10eb3cc2"/>
    <n v="49"/>
    <s v="CAPTUR"/>
    <n v="2021"/>
    <s v="CAPTUR"/>
    <s v="2e892f86d188d01ec5691b7918003dc271108083"/>
    <s v="NUEVO"/>
    <n v="36"/>
    <d v="2020-07-09T00:00:00"/>
    <d v="2023-09-07T00:00:00"/>
    <d v="2021-05-28T00:00:00"/>
    <n v="74690000"/>
    <n v="47690000"/>
    <n v="27000000"/>
    <n v="1638843"/>
    <s v="87e15bf1cdf86c075c8ab551c1cd6cdf48f66158"/>
    <n v="-6.2081156647207668E-2"/>
    <n v="-0.28342696124471067"/>
    <n v="-1.2635635159594689"/>
    <n v="-0.34283652472921688"/>
    <n v="-0.1103147126646518"/>
    <x v="4"/>
    <n v="0.6385058240728344"/>
    <x v="2"/>
  </r>
  <r>
    <s v="e744876bad59857d7cdbe9dbd4b07c0adeaaac0e"/>
    <s v="aa295df919dcef9dcad52a09d111c743349c7926"/>
    <s v="PREPAGADO"/>
    <s v="9bf12949ef2b3166a7b565733cdc1910622e7587"/>
    <n v="38"/>
    <s v="LOGAN"/>
    <n v="2019"/>
    <s v="NUEVO LOGAN"/>
    <m/>
    <s v="NUEVO"/>
    <n v="48"/>
    <d v="2018-03-10T00:00:00"/>
    <d v="2022-10-03T00:00:00"/>
    <d v="2020-05-04T00:00:00"/>
    <n v="36130000"/>
    <n v="26130000"/>
    <n v="10000000"/>
    <n v="705243"/>
    <s v="e930ed8a49045100853f6396856eaf443e98b2ef"/>
    <n v="-0.52294840763556816"/>
    <n v="6.4434388478258761E-2"/>
    <n v="-2.5556857177194491E-2"/>
    <n v="-0.53225398086749232"/>
    <n v="-0.80644560922993824"/>
    <x v="5"/>
    <n v="0.72322169941876557"/>
    <x v="2"/>
  </r>
  <r>
    <s v="e9af539dabe093a0f168de6295f417d21e33935e"/>
    <s v="7efa2e3855bb22010a094bc93a43c4cb8ca216a4"/>
    <s v="PREPAGADO"/>
    <s v="e126e89451259d885ec2ab55b4369e479485f888"/>
    <n v="166990391"/>
    <s v="USADOS"/>
    <n v="2015"/>
    <s v="USADOS MM"/>
    <m/>
    <s v="USADO"/>
    <n v="60"/>
    <d v="2021-05-18T00:00:00"/>
    <d v="2026-05-18T00:00:00"/>
    <d v="2021-10-05T00:00:00"/>
    <n v="20600000"/>
    <n v="20600000"/>
    <n v="0"/>
    <n v="770488"/>
    <s v="dec720a25d27bb924541202a14cc564824a3425e"/>
    <n v="-2.196624213856456"/>
    <n v="1.2009447865714571"/>
    <n v="0.84182204474977862"/>
    <n v="-0.96094946220980204"/>
    <n v="-1.5799243831913681"/>
    <x v="3"/>
    <n v="1"/>
    <x v="0"/>
  </r>
  <r>
    <s v="67818c730eab4a8ba42890b0981196d5f04bc20e"/>
    <s v="6ce88303ca4f04893d1e6c0f5ae0f2db9cf77302"/>
    <s v="PREPAGADO"/>
    <s v="bb3c54dae8892f509087bc145c8e669875f59702"/>
    <n v="15"/>
    <s v="DUSTER"/>
    <n v="2019"/>
    <s v="DUSTER"/>
    <m/>
    <s v="NUEVO"/>
    <n v="60"/>
    <d v="2018-09-13T00:00:00"/>
    <d v="2023-09-13T00:00:00"/>
    <d v="2019-02-25T00:00:00"/>
    <n v="50490000"/>
    <n v="47035000"/>
    <n v="3455000"/>
    <n v="1275852"/>
    <s v="b2b72db1a076aa89f7bd2aa8870447ac40315a98"/>
    <n v="0.92029377309113969"/>
    <n v="0.91995919148305205"/>
    <n v="-3.9250485099549447E-2"/>
    <n v="-0.2199810331234569"/>
    <n v="1.7460343448427791"/>
    <x v="3"/>
    <n v="0.93157060804119629"/>
    <x v="0"/>
  </r>
  <r>
    <s v="f3562f6444df366f7fed6c6e05b8e23637b7f3e5"/>
    <s v="54acfb989afb44eb410ed370b833a2c7790aa2b2"/>
    <s v="PREPAGADO"/>
    <s v="d4bf1c4da80afeacae709e1a6fbcf06d8043b643"/>
    <n v="49"/>
    <s v="CAPTUR"/>
    <n v="2021"/>
    <s v="CAPTUR"/>
    <s v="2e892f86d188d01ec5691b7918003dc271108083"/>
    <s v="NUEVO"/>
    <n v="72"/>
    <d v="2020-02-09T00:00:00"/>
    <d v="2026-09-02T00:00:00"/>
    <d v="2021-05-11T00:00:00"/>
    <n v="70236200"/>
    <n v="40236200"/>
    <n v="30000000"/>
    <n v="987427"/>
    <s v="87e15bf1cdf86c075c8ab551c1cd6cdf48f66158"/>
    <n v="-0.24400243993208681"/>
    <n v="-0.55294226952385794"/>
    <n v="0.72325530977575447"/>
    <n v="-0.52641380291373541"/>
    <n v="-0.88379348662608126"/>
    <x v="1"/>
    <n v="0.57286983065712549"/>
    <x v="4"/>
  </r>
  <r>
    <s v="13e22a2301836ace91e9f895c69709aaf84a9494"/>
    <s v="482102e3029f2191d655187db984d57310171894"/>
    <s v="PREPAGADO"/>
    <s v="0b99e8f08bec8770ec1eda05b2b49210d515508d"/>
    <n v="291"/>
    <s v="STEPWAY"/>
    <n v="2017"/>
    <s v="NUEVO STEPWAY"/>
    <m/>
    <s v="NUEVO"/>
    <n v="84"/>
    <d v="2016-12-16T00:00:00"/>
    <d v="2023-12-16T00:00:00"/>
    <d v="2017-12-12T00:00:00"/>
    <n v="47000000"/>
    <n v="23500000"/>
    <n v="23500000"/>
    <n v="573064"/>
    <s v="e9a20609d5e4f2cce4f367ca3b625e5b99e50d14"/>
    <n v="0.13196821218999669"/>
    <n v="-0.85216124758390532"/>
    <n v="0.72325530977575447"/>
    <n v="-0.42382103374926111"/>
    <n v="-0.4197062222492236"/>
    <x v="0"/>
    <n v="0.5"/>
    <x v="4"/>
  </r>
  <r>
    <s v="37e984174d26c3ca51d1637ba6e55780f5566648"/>
    <s v="430f8236251530e94c253f230c4895aedbed1c20"/>
    <s v="PREPAGADO"/>
    <s v="c1e30395230ab6747c4b28fe4256aa099225b503"/>
    <n v="38"/>
    <s v="SANDERO"/>
    <n v="2018"/>
    <s v="NUEVO SANDERO"/>
    <m/>
    <s v="NUEVO"/>
    <n v="60"/>
    <d v="2017-03-04T00:00:00"/>
    <d v="2022-04-03T00:00:00"/>
    <d v="2017-10-25T00:00:00"/>
    <n v="32640000"/>
    <n v="20040000"/>
    <n v="12600000"/>
    <n v="512512"/>
    <s v="5f58fe5a16c9187233b44bdc1f23dce0ab29bf63"/>
    <n v="1.090086970823694"/>
    <n v="-0.38417384273966831"/>
    <n v="0.92086653473246149"/>
    <n v="-0.72964575591443814"/>
    <n v="1.5139907126543499"/>
    <x v="3"/>
    <n v="0.61397058823529416"/>
    <x v="2"/>
  </r>
  <r>
    <s v="3b498226774b3d1dc1ce8ccda44dc374553800e0"/>
    <s v="2f072291d99ff6e06708e88f1e07f9ce50ecbf5a"/>
    <s v="PREPAGADO"/>
    <s v="1b65c39ae9cb10ca464db4382f605c424ca6042b"/>
    <n v="-1"/>
    <s v="SANDERO"/>
    <n v="2017"/>
    <s v="NUEVO SANDERO"/>
    <m/>
    <s v="NUEVO"/>
    <n v="84"/>
    <d v="2016-12-23T00:00:00"/>
    <d v="2023-12-23T00:00:00"/>
    <d v="2017-09-06T00:00:00"/>
    <n v="37223214"/>
    <n v="37223214"/>
    <n v="0"/>
    <n v="805818"/>
    <s v="026c506e8133eaa19701acd85a0bc6aa8e0c0a61"/>
    <n v="-4.9953071094882402E-2"/>
    <n v="1.2009447865714571"/>
    <n v="0.6442108197930716"/>
    <n v="4.233272482438772"/>
    <n v="1.127251325673635"/>
    <x v="0"/>
    <n v="1"/>
    <x v="0"/>
  </r>
  <r>
    <s v="b7b71256e2a519fcf0c540beebaa2e476d4809d3"/>
    <s v="05529c76154b94af7a09d1126321496762ff08a3"/>
    <s v="PREPAGADO"/>
    <s v="a28074112feb564958f2cd181cccc92c381d5ae1"/>
    <n v="62"/>
    <s v="OROCH"/>
    <n v="2021"/>
    <s v="OROCH"/>
    <s v="aa53c8567ff812605778a953828db0859dac88bf"/>
    <s v="NUEVO"/>
    <n v="12"/>
    <d v="2020-09-15T00:00:00"/>
    <d v="2021-09-15T00:00:00"/>
    <d v="2020-10-13T00:00:00"/>
    <n v="69570000"/>
    <n v="33570000"/>
    <n v="36000000"/>
    <n v="3061750"/>
    <s v="1a54234f7c81795f4271e355943d9c170a12a279"/>
    <n v="-3.7824985542557123E-2"/>
    <n v="-0.92387387749618843"/>
    <n v="-0.42288979497314538"/>
    <n v="0.1404152995871123"/>
    <n v="1.978077977031208"/>
    <x v="2"/>
    <n v="0.48253557567917205"/>
    <x v="4"/>
  </r>
  <r>
    <s v="5a56c5caf3b77aa617a73031c527d27170a5a84c"/>
    <s v="32668c09e75bee9e3145c684d92e13e526ad658f"/>
    <s v="PREPAGADO"/>
    <s v="c037df174ea56656e3f2727cd283ca029d539c32"/>
    <n v="38"/>
    <s v="DUSTER"/>
    <n v="2019"/>
    <s v="DUSTER"/>
    <s v="2e892f86d188d01ec5691b7918003dc271108083"/>
    <s v="NUEVO"/>
    <n v="84"/>
    <d v="2019-11-15T00:00:00"/>
    <d v="2026-11-15T00:00:00"/>
    <d v="2021-12-03T00:00:00"/>
    <n v="54435000"/>
    <n v="54435000"/>
    <n v="0"/>
    <n v="1201096"/>
    <s v="18e224569796e42fffce1d686835b9656bf0b87b"/>
    <n v="-1.092968428594856"/>
    <n v="1.2009447865714571"/>
    <n v="0.52564408481904745"/>
    <n v="-0.746216381313351"/>
    <n v="-0.26501046745693763"/>
    <x v="0"/>
    <n v="1"/>
    <x v="0"/>
  </r>
  <r>
    <s v="aba4beda1ef8f4e6e17127db2d6f2a82bf290a8d"/>
    <s v="2fd5fcc377e6471e68acadbc117bb683a962de55"/>
    <s v="PREPAGADO"/>
    <s v="3df823d6c6746fff1972572bb7d86905b8c5b77c"/>
    <n v="236"/>
    <s v="STEPWAY"/>
    <n v="2020"/>
    <s v="NUEVO STEPWAY PH2"/>
    <s v="2e892f86d188d01ec5691b7918003dc271108083"/>
    <s v="NUEVO"/>
    <n v="84"/>
    <d v="2019-11-28T00:00:00"/>
    <d v="2026-11-28T00:00:00"/>
    <d v="2021-07-12T00:00:00"/>
    <n v="50890000"/>
    <n v="45801000"/>
    <n v="5089000"/>
    <n v="961331"/>
    <s v="845d7831129ecd1188d7a91243ae341816e8b15a"/>
    <n v="-1.299145882984386"/>
    <n v="0.79032357974038436"/>
    <n v="0.84182204474977862"/>
    <n v="-0.42472912234220711"/>
    <n v="-1.11583711881451"/>
    <x v="0"/>
    <n v="0.9"/>
    <x v="0"/>
  </r>
  <r>
    <s v="3693a4a4e09a3b4856cb97c9a5347cae7ba5972f"/>
    <s v="a5398ef532237d1c97df105e46fb953c30dadc29"/>
    <s v="PREPAGADO"/>
    <s v="ac4cf0c7abcdae09914607ba0408545023141170"/>
    <n v="38"/>
    <s v="KWID"/>
    <n v="2021"/>
    <s v="KWID"/>
    <s v="2e892f86d188d01ec5691b7918003dc271108083"/>
    <s v="NUEVO"/>
    <n v="84"/>
    <d v="2020-12-14T00:00:00"/>
    <d v="2027-12-14T00:00:00"/>
    <d v="2021-07-23T00:00:00"/>
    <n v="39620000"/>
    <n v="23732000"/>
    <n v="15888000"/>
    <n v="473519"/>
    <s v="18e224569796e42fffce1d686835b9656bf0b87b"/>
    <n v="-0.54720457874021866"/>
    <n v="-0.44568563597576161"/>
    <n v="-0.46241203996448682"/>
    <n v="-0.60304904551493255"/>
    <n v="0.35377255171220601"/>
    <x v="0"/>
    <n v="0.5989904088844018"/>
    <x v="4"/>
  </r>
  <r>
    <s v="35e1c24832eabe8c7de24f53fb0b28a3f2b3cec1"/>
    <s v="bc9ccfc1205931bd6640ede60cc55eb68dd66d37"/>
    <s v="PREPAGADO"/>
    <s v="6bf12817a6164c0e4ceb7a01868ef46da7884be8"/>
    <n v="60"/>
    <s v="SANDERO"/>
    <n v="2018"/>
    <s v="NUEVO SANDERO"/>
    <m/>
    <s v="NUEVO"/>
    <n v="84"/>
    <d v="2018-02-28T00:00:00"/>
    <d v="2025-02-28T00:00:00"/>
    <d v="2020-07-31T00:00:00"/>
    <n v="36990000"/>
    <n v="30958989"/>
    <n v="6031011"/>
    <n v="760698"/>
    <s v="88849ad1927bac359d51ea5debbe2eb354006c53"/>
    <n v="-0.42592372321696592"/>
    <n v="0.53145005414878199"/>
    <n v="-0.89553146158846297"/>
    <n v="-0.66872847804136493"/>
    <n v="-1.3478807510029389"/>
    <x v="0"/>
    <n v="0.83695563665855632"/>
    <x v="0"/>
  </r>
  <r>
    <s v="c203efe0b7d042eac562331e0a2efe3fe99d6363"/>
    <s v="6eb14d83521d6d30dc91373e6c7b59be295b6c12"/>
    <s v="PREPAGADO"/>
    <s v="a7867200474c1bcd31ba833782f73235bff8f95c"/>
    <n v="40"/>
    <s v="LOGAN"/>
    <n v="2019"/>
    <s v="NUEVO LOGAN"/>
    <s v="2e892f86d188d01ec5691b7918003dc271108083"/>
    <s v="NUEVO"/>
    <n v="84"/>
    <d v="2019-08-02T00:00:00"/>
    <d v="2026-02-08T00:00:00"/>
    <d v="2021-06-30T00:00:00"/>
    <n v="34280000"/>
    <n v="30280000"/>
    <n v="4000000"/>
    <n v="645409"/>
    <s v="6e6ab8d26eb45e4692f58acb34c3521235ffa21e"/>
    <n v="0.25324906771324951"/>
    <n v="0.72180685561337921"/>
    <n v="8.0713479801654289E-2"/>
    <n v="-0.20544630517671189"/>
    <n v="-3.2966835268508812E-2"/>
    <x v="0"/>
    <n v="0.88331388564760793"/>
    <x v="0"/>
  </r>
  <r>
    <s v="c398150a1c0e50b2d97c8a29e54c4fd5fc3fcb84"/>
    <s v="d1d24a085cc6428b17b5883c4d8b1467e3c158c4"/>
    <s v="PREPAGADO"/>
    <s v="04d722867ed6671884008e6746c13e93169e90e0"/>
    <n v="60"/>
    <s v="USADOS"/>
    <n v="2009"/>
    <s v="USADOS MM"/>
    <m/>
    <s v="USADO"/>
    <n v="60"/>
    <d v="2020-06-02T00:00:00"/>
    <d v="2025-02-06T00:00:00"/>
    <d v="2020-08-05T00:00:00"/>
    <n v="22000000"/>
    <n v="20000000"/>
    <n v="2000000"/>
    <n v="534946"/>
    <s v="020c0af0c6b1f49dd2abd22ccee1f537b59bc1bc"/>
    <n v="-2.1117276149901789"/>
    <n v="0.82765278036139067"/>
    <n v="0.6442108197930716"/>
    <n v="-0.94867267530757904"/>
    <n v="-1.9666637701720819"/>
    <x v="3"/>
    <n v="0.90909090909090906"/>
    <x v="0"/>
  </r>
  <r>
    <s v="fe15d43ccbebb8d2eae38956d83c88b37af3a8c9"/>
    <s v="7d6e6d6a79d3f8411968408c695b0623f7a7624f"/>
    <s v="PREPAGADO"/>
    <s v="2f1f55f7d5e4638dee5a1a64ea8954c3ffe4902c"/>
    <n v="60"/>
    <s v="DUSTER"/>
    <n v="2018"/>
    <s v="DUSTER"/>
    <m/>
    <s v="NUEVO"/>
    <n v="48"/>
    <d v="2018-03-01T00:00:00"/>
    <d v="2022-01-03T00:00:00"/>
    <d v="2021-10-01T00:00:00"/>
    <n v="56018000"/>
    <n v="26000000"/>
    <n v="30018000"/>
    <n v="756667"/>
    <s v="d7ba29214e26fca7c43eb9f199a80e049e060e7b"/>
    <n v="0.33814566657952638"/>
    <n v="-0.99942427099131437"/>
    <n v="0.60468857480173022"/>
    <n v="-0.1010512987828161"/>
    <n v="-0.49705409964536651"/>
    <x v="5"/>
    <n v="0.46413652754471779"/>
    <x v="4"/>
  </r>
  <r>
    <s v="f3ee495d05b4ee477f47b5fa8c4c988bd2187d3d"/>
    <s v="d373f215f095e6d4f220288ef0caeace0363b7a6"/>
    <s v="PREPAGADO"/>
    <s v="8517dd17a270cf8ac588592ed39cd87a2bb0c799"/>
    <n v="48"/>
    <s v="STEPWAY"/>
    <n v="2019"/>
    <s v="NUEVO STEPWAY"/>
    <s v="2e892f86d188d01ec5691b7918003dc271108083"/>
    <s v="NUEVO"/>
    <n v="72"/>
    <d v="2019-11-02T00:00:00"/>
    <d v="2025-02-11T00:00:00"/>
    <d v="2020-01-31T00:00:00"/>
    <n v="42914000"/>
    <n v="21457000"/>
    <n v="21457000"/>
    <n v="528404"/>
    <s v="cafe2aba4c008cb02fee6101be7ab38b6a34f37b"/>
    <n v="0.20473672550394839"/>
    <n v="-0.85216124758390532"/>
    <n v="0.32803285986234038"/>
    <n v="6.9387902331827664E-2"/>
    <n v="-1.0384892414183671"/>
    <x v="1"/>
    <n v="0.5"/>
    <x v="4"/>
  </r>
  <r>
    <s v="7ef92c77d1a3c9063b292faa3387647584d5f54c"/>
    <s v="f983c7e8ede85872e4e3048045afbc326135e688"/>
    <s v="PREPAGADO"/>
    <s v="1e37c6928f415c93f35587957257b25f2220204d"/>
    <n v="62"/>
    <s v="DUSTER"/>
    <n v="2020"/>
    <s v="DUSTER"/>
    <s v="2e892f86d188d01ec5691b7918003dc271108083"/>
    <s v="NUEVO"/>
    <n v="24"/>
    <d v="2019-04-29T00:00:00"/>
    <d v="2021-04-29T00:00:00"/>
    <d v="2020-06-25T00:00:00"/>
    <n v="59819080"/>
    <n v="10819080"/>
    <n v="49000000"/>
    <n v="529592"/>
    <s v="f99cba83470b6744b02cb8a0d0c03e84221970cc"/>
    <n v="0.59283546317835722"/>
    <n v="-2.1626039565256532"/>
    <n v="-1.094767959825949"/>
    <n v="2.0778268020532429E-3"/>
    <n v="0.66316406129677774"/>
    <x v="2"/>
    <n v="0.2"/>
    <x v="3"/>
  </r>
  <r>
    <s v="a085f055305a61b22e20aec2e015f0e56de6557b"/>
    <s v="f6dd3fd0b705bb2a29ccde5c8338cd784189b30f"/>
    <s v="PREPAGADO"/>
    <s v="a375b5eac113847c38d3cb785c3aaad6fe7a6159"/>
    <n v="61"/>
    <s v="STEPWAY"/>
    <n v="2019"/>
    <s v="NUEVO STEPWAY"/>
    <m/>
    <s v="NUEVO"/>
    <n v="84"/>
    <d v="2018-12-14T00:00:00"/>
    <d v="2025-12-14T00:00:00"/>
    <d v="2020-02-11T00:00:00"/>
    <n v="41620000"/>
    <n v="20810000"/>
    <n v="20810000"/>
    <n v="459902"/>
    <s v="c9ac93af7de54e59c26cb0895d1f827e03675192"/>
    <n v="0.8111410031202122"/>
    <n v="-0.85216124758390532"/>
    <n v="0.4070773498450232"/>
    <n v="-0.5608713838868622"/>
    <n v="0.74051193869292065"/>
    <x v="0"/>
    <n v="0.5"/>
    <x v="4"/>
  </r>
  <r>
    <s v="62e544ae29213534004f1aa63b7719a05b00eca8"/>
    <s v="03a5de1d96ad633510eee871350dd6cf3792fd6f"/>
    <s v="PREPAGADO"/>
    <s v="f648e6ad3cffffc092999812196145950e50d3f1"/>
    <n v="291"/>
    <s v="SANDERO"/>
    <n v="2019"/>
    <s v="NUEVO SANDERO"/>
    <m/>
    <s v="NUEVO"/>
    <n v="84"/>
    <d v="2018-12-27T00:00:00"/>
    <d v="2025-12-27T00:00:00"/>
    <d v="2020-01-10T00:00:00"/>
    <n v="37490000"/>
    <n v="10490000"/>
    <n v="27000000"/>
    <n v="244069"/>
    <s v="c4635272f238ecd586953b535745e7ed186b29b1"/>
    <n v="0.75050057535858583"/>
    <n v="-1.756316505623517"/>
    <n v="0.13042163490563341"/>
    <n v="-0.16308908363315039"/>
    <n v="-0.80644560922993824"/>
    <x v="0"/>
    <n v="0.27980794878634302"/>
    <x v="1"/>
  </r>
  <r>
    <s v="f457ae021211a50d5ce6b0754245ca521d318466"/>
    <s v="fd2817185a9ee2b189259ab96bb68abc9d7c2cb5"/>
    <s v="PREPAGADO"/>
    <s v="f1660bce152bd13abf027b14ac8a826e5004e35a"/>
    <n v="49"/>
    <s v="DUSTER"/>
    <n v="2017"/>
    <s v="DUSTER"/>
    <m/>
    <s v="NUEVO"/>
    <n v="72"/>
    <d v="2016-04-10T00:00:00"/>
    <d v="2022-10-04T00:00:00"/>
    <d v="2017-08-22T00:00:00"/>
    <n v="65490000"/>
    <n v="55490000"/>
    <n v="10000000"/>
    <n v="1188282"/>
    <s v="d32b2544aa3cda758f28d956500fd6e0d7981c8d"/>
    <n v="1.0415746286143921"/>
    <n v="0.57394645578649361"/>
    <n v="-1.4664724068805521E-2"/>
    <n v="-0.1679232613949411"/>
    <n v="0.66316406129677774"/>
    <x v="1"/>
    <n v="0.84730493205069479"/>
    <x v="0"/>
  </r>
  <r>
    <s v="07ba8c737382978236ef829d26e08f71565d5212"/>
    <s v="ab512496dc3b1e7015c8568872481af4743b4c5d"/>
    <s v="PREPAGADO"/>
    <s v="f92259594cc36db09951704e2e59eef51308995c"/>
    <n v="38"/>
    <s v="STEPWAY"/>
    <n v="2020"/>
    <s v="NUEVO STEPWAY"/>
    <s v="2e892f86d188d01ec5691b7918003dc271108083"/>
    <s v="NUEVO"/>
    <n v="72"/>
    <d v="2019-08-10T00:00:00"/>
    <d v="2025-10-08T00:00:00"/>
    <d v="2021-10-27T00:00:00"/>
    <n v="43415350"/>
    <n v="26049210"/>
    <n v="17366140"/>
    <n v="604255"/>
    <s v="d32b2544aa3cda758f28d956500fd6e0d7981c8d"/>
    <n v="-0.207618183275111"/>
    <n v="-0.44154004075283299"/>
    <n v="-0.54145652994716964"/>
    <n v="-0.21029409099124791"/>
    <n v="-0.18766259006079469"/>
    <x v="1"/>
    <n v="0.6"/>
    <x v="4"/>
  </r>
  <r>
    <s v="fb9b1baff8aeff741182603b418fdaee86e22643"/>
    <s v="ad8e302d034961e1f16c2e7ae30b5cb5235d965c"/>
    <s v="PREPAGADO"/>
    <s v="eaf1d490df3ffb8175507c2c68b6f38bf2f182b7"/>
    <n v="60"/>
    <s v="DUSTER"/>
    <n v="2020"/>
    <s v="DUSTER"/>
    <s v="2e892f86d188d01ec5691b7918003dc271108083"/>
    <s v="NUEVO"/>
    <n v="72"/>
    <d v="2019-12-27T00:00:00"/>
    <d v="2025-12-27T00:00:00"/>
    <d v="2021-01-13T00:00:00"/>
    <n v="59030000"/>
    <n v="29495000"/>
    <n v="29535000"/>
    <n v="720829"/>
    <s v="026f2dbff0f657cf8b51a37de1e13584f2ccb0a9"/>
    <n v="-2.1117276149901789"/>
    <n v="-0.85355247647372778"/>
    <n v="0.2094661248883162"/>
    <n v="-0.25948852927994431"/>
    <n v="0.19907679691992"/>
    <x v="1"/>
    <n v="0.49966118922581737"/>
    <x v="4"/>
  </r>
  <r>
    <s v="96b66cbccdaf7f1fa08c380a3eaf9f334b1d6ec9"/>
    <s v="8f943294990a153e98af904e9eee9b23a625c73e"/>
    <s v="PREPAGADO"/>
    <s v="40caf97a616318873ba6061017861521a8432813"/>
    <n v="74"/>
    <s v="DUSTER"/>
    <n v="2017"/>
    <s v="DUSTER"/>
    <m/>
    <s v="NUEVO"/>
    <n v="84"/>
    <d v="2017-02-27T00:00:00"/>
    <d v="2024-02-27T00:00:00"/>
    <d v="2019-03-15T00:00:00"/>
    <n v="64890000"/>
    <n v="57890000"/>
    <n v="7000000"/>
    <n v="1289078"/>
    <s v="b1d13940ac2dc45119dc332a837f1ce58f553ab6"/>
    <n v="-0.3531552099030143"/>
    <n v="0.75798771339877891"/>
    <n v="0.6442108197930716"/>
    <n v="-0.341674861689995"/>
    <n v="-0.80644560922993824"/>
    <x v="0"/>
    <n v="0.89212513484358147"/>
    <x v="0"/>
  </r>
  <r>
    <s v="71b19bb53a8013dc174731ceb948e9819c5268ec"/>
    <s v="047fe1b72b228fbbf1a33702c448553478be45f3"/>
    <s v="PREPAGADO"/>
    <s v="0a5a29cb376504a5f3b05d3aae1c99ab8adf317f"/>
    <n v="62"/>
    <s v="CAPTUR"/>
    <n v="2019"/>
    <s v="CAPTUR"/>
    <m/>
    <s v="NUEVO"/>
    <n v="84"/>
    <d v="2018-08-29T00:00:00"/>
    <d v="2025-08-29T00:00:00"/>
    <d v="2019-11-15T00:00:00"/>
    <n v="74170000"/>
    <n v="54170000"/>
    <n v="20000000"/>
    <n v="1060500"/>
    <s v="f99cba83470b6744b02cb8a0d0c03e84221970cc"/>
    <n v="0.75050057535858583"/>
    <n v="9.3701408302419575E-2"/>
    <n v="8.9808422758395241E-3"/>
    <n v="0.88567723526642173"/>
    <n v="-0.57440197704150942"/>
    <x v="0"/>
    <n v="0.73034919778886342"/>
    <x v="2"/>
  </r>
  <r>
    <s v="52b58035955b9181e821d44259405fb73f5e6fc2"/>
    <s v="b9c6ee5087d211ca7264fa6000e285a0e1b07e2d"/>
    <s v="PREPAGADO"/>
    <s v="30c7c4d76d30bc37a7d13b4c95a2ac93f65f85d1"/>
    <n v="46"/>
    <s v="DUSTER"/>
    <n v="2018"/>
    <s v="DUSTER"/>
    <m/>
    <s v="NUEVO"/>
    <n v="36"/>
    <d v="2017-01-09T00:00:00"/>
    <d v="2020-09-01T00:00:00"/>
    <d v="2018-11-26T00:00:00"/>
    <n v="55140000"/>
    <n v="15000000"/>
    <n v="40140000"/>
    <n v="554482"/>
    <s v="dc07912f5d15c97d02d6d510bd9579fe85bc5dde"/>
    <n v="1.2477520830039219"/>
    <n v="-1.788234618977917"/>
    <n v="0.2094661248883162"/>
    <n v="-0.29562023264445259"/>
    <n v="1.7460343448427791"/>
    <x v="4"/>
    <n v="0.27203482045701849"/>
    <x v="1"/>
  </r>
  <r>
    <s v="097338c3d3ebe69734408bd74d6e8015acad8c1e"/>
    <s v="3c8b1daba6d3a49def83cb9b92900266dcb4b059"/>
    <s v="PREPAGADO"/>
    <s v="e6976976065db65503decebbef7da36d9a20087d"/>
    <n v="60"/>
    <s v="DUSTER"/>
    <n v="2019"/>
    <s v="DUSTER"/>
    <s v="2e892f86d188d01ec5691b7918003dc271108083"/>
    <s v="NUEVO"/>
    <n v="24"/>
    <d v="2019-01-30T00:00:00"/>
    <d v="2021-01-30T00:00:00"/>
    <d v="2020-09-30T00:00:00"/>
    <n v="55960000"/>
    <n v="19960000"/>
    <n v="36000000"/>
    <n v="940877"/>
    <s v="fc7bdc755b16bdb0247d7a6271249db666c6767c"/>
    <n v="1.2598801685562471"/>
    <n v="-1.440649824922219"/>
    <n v="-2.4026131920650728"/>
    <n v="0.75855047461730551"/>
    <n v="0.74051193869292065"/>
    <x v="2"/>
    <n v="0.35668334524660472"/>
    <x v="1"/>
  </r>
  <r>
    <s v="a85ef5374b9e79e88dd9ca7d7d0b867a468e6973"/>
    <s v="cfbf2bf8f7f90055c2b47e609f43301c6cb1cbe3"/>
    <s v="PREPAGADO"/>
    <s v="bdfc2c4e5213ca32db6b95c9f855416362d14198"/>
    <n v="220"/>
    <s v="SANDERO"/>
    <n v="2019"/>
    <s v="NUEVO SANDERO"/>
    <m/>
    <s v="NUEVO"/>
    <n v="84"/>
    <d v="2018-08-23T00:00:00"/>
    <d v="2025-08-23T00:00:00"/>
    <d v="2021-03-05T00:00:00"/>
    <n v="33530000"/>
    <n v="17065889"/>
    <n v="16464111"/>
    <n v="319300"/>
    <s v="7f9e4021b093c57ae939c2999fa9b6f9d2ac5b97"/>
    <n v="1.2962644252132229"/>
    <n v="-0.81531322959935582"/>
    <n v="-1.8404487793082329"/>
    <n v="-6.4070917592224719E-2"/>
    <n v="-0.34235834485308059"/>
    <x v="0"/>
    <n v="0.50897372502236804"/>
    <x v="4"/>
  </r>
  <r>
    <s v="feb808e786c363603a57b19280e72e4c979c66b3"/>
    <s v="bb813672047dcb04f42427c4c2480bcf2975d03f"/>
    <s v="PREPAGADO"/>
    <s v="d42a0e1d5792a438fbe63c928d603c193394d0b9"/>
    <n v="38"/>
    <s v="OROCH"/>
    <n v="2018"/>
    <s v="OROCH"/>
    <m/>
    <s v="NUEVO"/>
    <n v="84"/>
    <d v="2018-01-17T00:00:00"/>
    <d v="2025-01-17T00:00:00"/>
    <d v="2018-03-09T00:00:00"/>
    <n v="61026600"/>
    <n v="18307980"/>
    <n v="42718620"/>
    <n v="423976"/>
    <s v="d1a8b93c71ab09ed858e70067adbb9bb41577875"/>
    <n v="1.5873384784690301"/>
    <n v="-1.6734036612460499"/>
    <n v="1.158000004680509"/>
    <n v="0.38089946292958449"/>
    <n v="0.35377255171220601"/>
    <x v="0"/>
    <n v="0.3"/>
    <x v="1"/>
  </r>
  <r>
    <s v="588795a8ff52eeaafa450778c88bfe714c898d50"/>
    <s v="00d9a5eff6cb4218f4ce5c6a42039e15004c83ca"/>
    <s v="PREPAGADO"/>
    <s v="8755282562f500d9f6dcb85211a47e8d88e90dcb"/>
    <n v="60"/>
    <s v="SANDERO"/>
    <n v="2020"/>
    <s v="NUEVO SANDERO"/>
    <s v="2e892f86d188d01ec5691b7918003dc271108083"/>
    <s v="NUEVO"/>
    <n v="60"/>
    <d v="2019-04-07T00:00:00"/>
    <d v="2024-07-04T00:00:00"/>
    <d v="2019-07-18T00:00:00"/>
    <n v="34858600"/>
    <n v="10000000"/>
    <n v="24858600"/>
    <n v="247706"/>
    <s v="d7ba29214e26fca7c43eb9f199a80e049e060e7b"/>
    <n v="-4.9953071094882402E-2"/>
    <n v="-1.727304865488837"/>
    <n v="-0.62050101992985252"/>
    <n v="-0.4172433657174609"/>
    <n v="-0.4197062222492236"/>
    <x v="3"/>
    <n v="0.28687325365906835"/>
    <x v="1"/>
  </r>
  <r>
    <s v="353e0682e76fd62ccd07079a30cb2bc6accc79e9"/>
    <s v="6bfd819853264955d68d8893e274a1347496ff98"/>
    <s v="PREPAGADO"/>
    <s v="77a187d9631467b0be64469f0c5f8a6dea1b1f85"/>
    <n v="74"/>
    <s v="DUSTER"/>
    <n v="2017"/>
    <s v="DUSTER"/>
    <m/>
    <s v="NUEVO"/>
    <n v="48"/>
    <d v="2016-12-16T00:00:00"/>
    <d v="2020-12-16T00:00:00"/>
    <d v="2019-03-21T00:00:00"/>
    <n v="61990000"/>
    <n v="46990000"/>
    <n v="15000000"/>
    <n v="1301046"/>
    <s v="b1d13940ac2dc45119dc332a837f1ce58f553ab6"/>
    <n v="-1.4325548240599639"/>
    <n v="0.20734612509926989"/>
    <n v="-0.32596263527698588"/>
    <n v="0.60942978169473727"/>
    <n v="-0.57440197704150942"/>
    <x v="5"/>
    <n v="0.75802548798193259"/>
    <x v="2"/>
  </r>
  <r>
    <s v="dbcd73d4999b6e469744639567e7609e4430a09c"/>
    <s v="5b6a11ca84fecc337fd60f6c2a843cc653fc09e6"/>
    <s v="PREPAGADO"/>
    <s v="3a0535153a5f5fc7c8dcca47c9a725208db375aa"/>
    <n v="77"/>
    <s v="CAPTUR"/>
    <n v="2022"/>
    <s v="CAPTUR"/>
    <s v="2e892f86d188d01ec5691b7918003dc271108083"/>
    <s v="NUEVO"/>
    <n v="72"/>
    <d v="2021-05-18T00:00:00"/>
    <d v="2027-05-18T00:00:00"/>
    <d v="2021-12-09T00:00:00"/>
    <n v="80195900"/>
    <n v="53195900"/>
    <n v="27000000"/>
    <n v="1458139"/>
    <s v="2141bd06ec949dc96e6cd2fa75a8353e56eae24c"/>
    <n v="0.1804805543992978"/>
    <n v="-0.1815164844460086"/>
    <n v="-0.1067118350424142"/>
    <n v="1.4312818210685769"/>
    <n v="0.50846830650449182"/>
    <x v="1"/>
    <n v="0.66332443429152865"/>
    <x v="2"/>
  </r>
  <r>
    <s v="5cdd1cd8c47df3a03d1fb05d96abd0caa1dd9d24"/>
    <s v="6a29231c4545cbb15f9da103e5e92239b2b9a7d6"/>
    <s v="PREPAGADO"/>
    <s v="8755282562f500d9f6dcb85211a47e8d88e90dcb"/>
    <n v="59"/>
    <s v="LOGAN"/>
    <n v="2020"/>
    <s v="NUEVO LOGAN"/>
    <s v="2e892f86d188d01ec5691b7918003dc271108083"/>
    <s v="NUEVO"/>
    <n v="60"/>
    <d v="2019-06-19T00:00:00"/>
    <d v="2024-06-19T00:00:00"/>
    <d v="2020-12-23T00:00:00"/>
    <n v="34790000"/>
    <n v="24290000"/>
    <n v="10500000"/>
    <n v="631414"/>
    <s v="dc07912f5d15c97d02d6d510bd9579fe85bc5dde"/>
    <n v="-1.311273968536711"/>
    <n v="-3.8354630423731599E-2"/>
    <n v="0.16994387989697479"/>
    <n v="-0.25036881061460098"/>
    <n v="-0.80644560922993824"/>
    <x v="3"/>
    <n v="0.69818913480885314"/>
    <x v="2"/>
  </r>
  <r>
    <s v="d9c22af9790078abcc672fa87cc800074440704f"/>
    <s v="3492e728425364b23fee97ddb9e8fe5720189adb"/>
    <s v="PREPAGADO"/>
    <s v="6effd9726a01d97fb90ac9a7f16ca5cd0d2646e1"/>
    <n v="51"/>
    <s v="DUSTER"/>
    <n v="2018"/>
    <s v="DUSTER"/>
    <m/>
    <s v="NUEVO"/>
    <n v="48"/>
    <d v="2017-04-26T00:00:00"/>
    <d v="2021-04-26T00:00:00"/>
    <d v="2017-05-15T00:00:00"/>
    <n v="65890000"/>
    <n v="30890000"/>
    <n v="35000000"/>
    <n v="875083"/>
    <s v="c7093c3b30a4a709fd8615f4457ce8502fa1b486"/>
    <n v="1.077958885271368"/>
    <n v="-0.98022720296982957"/>
    <n v="9.9300633532101862E-2"/>
    <n v="-0.80908525309231716"/>
    <n v="2.4421652414080661"/>
    <x v="5"/>
    <n v="0.46881165578995293"/>
    <x v="4"/>
  </r>
  <r>
    <s v="c835481fca8a5028362afd155a630abba3be51da"/>
    <s v="46e89340eecfd34c83b28bea88c8694993214ebf"/>
    <s v="PREPAGADO"/>
    <s v="e796ad9f0cb48948949b06a98904d23b3fbe7f4b"/>
    <n v="40"/>
    <s v="ALASKAN"/>
    <n v="2017"/>
    <s v="ALASKAN"/>
    <m/>
    <s v="NUEVO"/>
    <n v="84"/>
    <d v="2016-12-27T00:00:00"/>
    <d v="2023-12-27T00:00:00"/>
    <d v="2017-05-31T00:00:00"/>
    <n v="111900000"/>
    <n v="55950000"/>
    <n v="55950000"/>
    <n v="1284171"/>
    <s v="4d251d0521ebf48b96f0933b0dd444a04ee5a122"/>
    <n v="0.31388949547487588"/>
    <n v="-0.85216124758390532"/>
    <n v="0.92086653473246149"/>
    <n v="0.57236808409140039"/>
    <n v="1.2045992030697781"/>
    <x v="0"/>
    <n v="0.5"/>
    <x v="4"/>
  </r>
  <r>
    <s v="85c8b9ba0be6dd5aca5824ace304424a1bc94068"/>
    <s v="eabfb892d3415f5955d5b1c3f5ad32c220795953"/>
    <s v="PREPAGADO"/>
    <s v="a65c60e59165d9af643419b26154ffd93f642835"/>
    <n v="60"/>
    <s v="SANDERO"/>
    <n v="2019"/>
    <s v="NUEVO SANDERO"/>
    <m/>
    <s v="NUEVO"/>
    <n v="60"/>
    <d v="2018-03-27T00:00:00"/>
    <d v="2023-03-27T00:00:00"/>
    <d v="2020-12-16T00:00:00"/>
    <n v="32398801"/>
    <n v="13898801"/>
    <n v="18500000"/>
    <n v="326933"/>
    <s v="f04102324d4731550c62179df4a88988f7d7f9b0"/>
    <n v="0.54432312096905611"/>
    <n v="-1.1437383782082651"/>
    <n v="-0.379199138802567"/>
    <n v="-0.41953947569041439"/>
    <n v="-1.270532873606796"/>
    <x v="3"/>
    <n v="0.42899121482921543"/>
    <x v="4"/>
  </r>
  <r>
    <s v="a06f83883b9c7e96adad61b8a0069f8048a83582"/>
    <s v="17f375a8231adc58871c110470a12ada26692340"/>
    <s v="PREPAGADO"/>
    <s v="a65c60e59165d9af643419b26154ffd93f642835"/>
    <n v="291"/>
    <s v="STEPWAY"/>
    <n v="2019"/>
    <s v="NUEVO STEPWAY"/>
    <m/>
    <s v="NUEVO"/>
    <n v="72"/>
    <d v="2018-03-22T00:00:00"/>
    <d v="2024-03-22T00:00:00"/>
    <d v="2021-07-16T00:00:00"/>
    <n v="43550000"/>
    <n v="40550000"/>
    <n v="3000000"/>
    <n v="881612"/>
    <s v="dd10cd9585a3025cd602d94adb8e8a709c7913c5"/>
    <n v="0.82326908867253745"/>
    <n v="0.91808287601044236"/>
    <n v="0.1874372159750429"/>
    <n v="-0.62189238167415173"/>
    <n v="-0.96114136402222416"/>
    <x v="1"/>
    <n v="0.93111366245694605"/>
    <x v="0"/>
  </r>
  <r>
    <s v="ed609be4a3a755729820e640510bcc5d2c335e16"/>
    <s v="b8788a9b9eb1b3694995db75d8845a85b360c374"/>
    <s v="PREPAGADO"/>
    <s v="bb3c54dae8892f509087bc145c8e669875f59702"/>
    <n v="59"/>
    <s v="STEPWAY"/>
    <n v="2019"/>
    <s v="NUEVO STEPWAY"/>
    <m/>
    <s v="NUEVO"/>
    <n v="72"/>
    <d v="2018-09-26T00:00:00"/>
    <d v="2024-09-26T00:00:00"/>
    <d v="2018-10-03T00:00:00"/>
    <n v="46650000"/>
    <n v="30650000"/>
    <n v="16000000"/>
    <n v="668196"/>
    <s v="dab5ce77fbc7f176a43e1ea3adb849113df8a09f"/>
    <n v="0.73837248980626058"/>
    <n v="-0.207402332248942"/>
    <n v="0.22401268237982941"/>
    <n v="9.9316646583700683E-3"/>
    <n v="-0.96114136402222416"/>
    <x v="1"/>
    <n v="0.65702036441586276"/>
    <x v="2"/>
  </r>
  <r>
    <s v="bede6745d2064f897b642352f3a22d07d278c089"/>
    <s v="1940da06bff47798398cca844ca08652a5b002d5"/>
    <s v="PREPAGADO"/>
    <s v="de5d6dd81967e9d26f161d3136bf0858066f9ffc"/>
    <n v="38"/>
    <s v="LOGAN"/>
    <n v="2018"/>
    <s v="NUEVO LOGAN"/>
    <m/>
    <s v="NUEVO"/>
    <n v="72"/>
    <d v="2017-03-03T00:00:00"/>
    <d v="2023-03-03T00:00:00"/>
    <d v="2017-12-29T00:00:00"/>
    <n v="38850000"/>
    <n v="10500000"/>
    <n v="28350000"/>
    <n v="240302"/>
    <s v="d1a8b93c71ab09ed858e70067adbb9bb41577875"/>
    <n v="0.73837248980626058"/>
    <n v="-1.795480236249883"/>
    <n v="0.88134428974112011"/>
    <n v="1.56587500495043"/>
    <n v="2.1327737318234941"/>
    <x v="1"/>
    <n v="0.27027027027027029"/>
    <x v="1"/>
  </r>
  <r>
    <s v="8cd7757f36b3eea80f8ad488619f516075757cdb"/>
    <s v="c0dd35dfe0bad90218b9e3077c7faf81f3f2a871"/>
    <s v="PREPAGADO"/>
    <s v="f13ee45a5dc4acc1c11e131518d2b554714f8ee7"/>
    <n v="38"/>
    <s v="SANDERO"/>
    <n v="2019"/>
    <s v="NUEVO SANDERO"/>
    <s v="2e892f86d188d01ec5691b7918003dc271108083"/>
    <s v="NUEVO"/>
    <n v="60"/>
    <d v="2019-02-22T00:00:00"/>
    <d v="2024-02-22T00:00:00"/>
    <d v="2021-02-16T00:00:00"/>
    <n v="37790000"/>
    <n v="27790000"/>
    <n v="10000000"/>
    <n v="700529"/>
    <s v="a1a8973e91fb3dd53c50b0f77fca45b4a317437d"/>
    <n v="1.332648681870199"/>
    <n v="0.1143578407363882"/>
    <n v="-0.33560807868936782"/>
    <n v="-0.3039241319525367"/>
    <n v="0.35377255171220601"/>
    <x v="3"/>
    <n v="0.73537973008732471"/>
    <x v="2"/>
  </r>
  <r>
    <s v="ff758e3c7fae8ab178a753cbc8c2164c7532896e"/>
    <s v="517cf31b8491753609398c92737f6677d8bf6a6d"/>
    <s v="PREPAGADO"/>
    <s v="57c290d469ca74f029dc7c059266c8d55a054a4b"/>
    <n v="27"/>
    <s v="DUSTER"/>
    <n v="2017"/>
    <s v="DUSTER"/>
    <m/>
    <s v="NUEVO"/>
    <n v="60"/>
    <d v="2016-11-28T00:00:00"/>
    <d v="2021-11-28T00:00:00"/>
    <d v="2019-11-25T00:00:00"/>
    <n v="56490000"/>
    <n v="56490000"/>
    <n v="0"/>
    <n v="1197622"/>
    <s v="93ea5b27261d989e0c6c00fc36011de1465c2778"/>
    <n v="1.5630823073643789"/>
    <n v="1.2009447865714571"/>
    <n v="7.9612627189665275E-2"/>
    <n v="-2.8176857295168591E-2"/>
    <n v="0.89520769348520657"/>
    <x v="3"/>
    <n v="1"/>
    <x v="0"/>
  </r>
  <r>
    <s v="c7f815f405e20460bb4b2e19fce54c4cfc0fac74"/>
    <s v="398d4dd9c339b7423e0fbd834a50e9fb57ba8749"/>
    <s v="PREPAGADO"/>
    <s v="c1e30395230ab6747c4b28fe4256aa099225b503"/>
    <n v="38"/>
    <s v="SANDERO"/>
    <n v="2017"/>
    <s v="NUEVO SANDERO"/>
    <m/>
    <s v="NUEVO"/>
    <n v="84"/>
    <d v="2017-01-19T00:00:00"/>
    <d v="2024-01-19T00:00:00"/>
    <d v="2021-04-26T00:00:00"/>
    <n v="38350000"/>
    <n v="29815000"/>
    <n v="8535000"/>
    <n v="631922"/>
    <s v="5f58fe5a16c9187233b44bdc1f23dce0ab29bf63"/>
    <n v="0.32601758102720108"/>
    <n v="0.2870850733242068"/>
    <n v="0.96038877972380288"/>
    <n v="-0.49551223845552972"/>
    <n v="-0.18766259006079469"/>
    <x v="0"/>
    <n v="0.77744458930899607"/>
    <x v="2"/>
  </r>
  <r>
    <s v="07f94b886714d6113f6da1fa5ce883bda522bf52"/>
    <s v="43d63fdd1a5236d9452a9e7225e9e8dd4cd6c894"/>
    <s v="PREPAGADO"/>
    <s v="daa61c0ad529de74e5f674b025706005d2af0362"/>
    <n v="220"/>
    <s v="DUSTER"/>
    <n v="2019"/>
    <s v="DUSTER Servicio PÃºblico"/>
    <m/>
    <s v="NUEVO"/>
    <n v="72"/>
    <d v="2018-12-27T00:00:00"/>
    <d v="2024-12-27T00:00:00"/>
    <d v="2021-11-11T00:00:00"/>
    <n v="53259528"/>
    <n v="40259528"/>
    <n v="13000000"/>
    <n v="931561"/>
    <s v="d5e3c217d8ea2998bad4e657513b99b45ba38544"/>
    <n v="0.87178143088183857"/>
    <n v="0.1986685950130298"/>
    <n v="5.1377144922950549E-2"/>
    <n v="-0.41886371970531278"/>
    <n v="-0.88379348662608126"/>
    <x v="1"/>
    <n v="0.7559122191244354"/>
    <x v="2"/>
  </r>
  <r>
    <s v="3c4148066e0cd2f008ee7e3584d758dcd353047b"/>
    <s v="c2d9f6c16e19a75ff6ed37e7be37276625787be6"/>
    <s v="PREPAGADO"/>
    <s v="58464c00dc8337ea9400e9dbf885ffffcb81c578"/>
    <n v="49"/>
    <s v="KWID"/>
    <n v="2021"/>
    <s v="KWID"/>
    <s v="2e892f86d188d01ec5691b7918003dc271108083"/>
    <s v="NUEVO"/>
    <n v="72"/>
    <d v="2020-05-11T00:00:00"/>
    <d v="2026-11-05T00:00:00"/>
    <d v="2021-05-04T00:00:00"/>
    <n v="40310000"/>
    <n v="20310000"/>
    <n v="20000000"/>
    <n v="450143"/>
    <s v="f248186f337874bbfd7745580f6a68009b7211aa"/>
    <n v="-2.8151565770250451"/>
    <n v="-0.83637204216122707"/>
    <n v="-0.2648008150077798"/>
    <n v="2.4068915803138329"/>
    <n v="-0.49705409964536651"/>
    <x v="1"/>
    <n v="0.50384519970230712"/>
    <x v="4"/>
  </r>
  <r>
    <s v="b5089f52aaef6ce3d697183f9ad05a3c567cd8fd"/>
    <s v="6e9a25e61ada5fef83723b66d36b9d30c342a847"/>
    <s v="PREPAGADO"/>
    <s v="8e5a6ec8ecf5a2a4f1b2a3647d59bf4bceeae6a9"/>
    <n v="220"/>
    <s v="SANDERO"/>
    <n v="2019"/>
    <s v="NUEVO SANDERO"/>
    <m/>
    <s v="NUEVO"/>
    <n v="84"/>
    <d v="2018-02-04T00:00:00"/>
    <d v="2025-04-02T00:00:00"/>
    <d v="2019-08-26T00:00:00"/>
    <n v="32614000"/>
    <n v="29352000"/>
    <n v="3262000"/>
    <n v="618856"/>
    <s v="a8f19864c6b90993cde73eb96db636ce464e32e6"/>
    <n v="0.82326908867253745"/>
    <n v="0.79024803772649499"/>
    <n v="-5.8103425927564081E-2"/>
    <n v="-0.64091693726748955"/>
    <n v="0.43112042910834891"/>
    <x v="0"/>
    <n v="0.8999816029925799"/>
    <x v="0"/>
  </r>
  <r>
    <s v="f76a4ab900eb13ef3ef8f0c97a1d1fb654df7136"/>
    <s v="69d7d87a6b48a2452d11a175dadde006b0582da6"/>
    <s v="PREPAGADO"/>
    <s v="77a187d9631467b0be64469f0c5f8a6dea1b1f85"/>
    <n v="236"/>
    <s v="CAPTUR"/>
    <n v="2017"/>
    <s v="CAPTUR"/>
    <m/>
    <s v="NUEVO"/>
    <n v="60"/>
    <d v="2017-01-23T00:00:00"/>
    <d v="2022-01-23T00:00:00"/>
    <d v="2017-10-24T00:00:00"/>
    <n v="78990000"/>
    <n v="58490000"/>
    <n v="20500000"/>
    <n v="1397412"/>
    <s v="dab5ce77fbc7f176a43e1ea3adb849113df8a09f"/>
    <n v="1.0051903719574169"/>
    <n v="0.13527384847334489"/>
    <n v="-0.14052975536966569"/>
    <n v="0.50397832574260049"/>
    <n v="0.50846830650449182"/>
    <x v="3"/>
    <n v="0.74047347765539939"/>
    <x v="2"/>
  </r>
  <r>
    <s v="ffdfab61ea7f4469cae126455efcbd53878a664c"/>
    <s v="6eedcd06d387621ff6d1503eb2e54f06ab73d494"/>
    <s v="PREPAGADO"/>
    <s v="f1660bce152bd13abf027b14ac8a826e5004e35a"/>
    <n v="87"/>
    <s v="STEPWAY"/>
    <n v="2016"/>
    <s v="NUEVO STEPWAY"/>
    <m/>
    <s v="NUEVO"/>
    <n v="72"/>
    <d v="2016-10-18T00:00:00"/>
    <d v="2022-10-18T00:00:00"/>
    <d v="2021-10-04T00:00:00"/>
    <n v="43690000"/>
    <n v="32690000"/>
    <n v="11000000"/>
    <n v="687688"/>
    <s v="bcea55f18d716a78cffe6d51a537622fc3feb487"/>
    <n v="0.22899289660859901"/>
    <n v="0.1671079188347214"/>
    <n v="-0.250344763457297"/>
    <n v="-0.65327802771598753"/>
    <n v="1.127251325673635"/>
    <x v="1"/>
    <n v="0.74822613870450905"/>
    <x v="2"/>
  </r>
  <r>
    <s v="560dd90fe2eb98e9afb074588774ab1a9468c28b"/>
    <s v="71e6bf3446548003e9ad14947b963708ea8809fd"/>
    <s v="PREPAGADO"/>
    <s v="1502741b01e37197f6d539d6980b33f95cc20df4"/>
    <n v="49"/>
    <s v="USADOS"/>
    <n v="2013"/>
    <s v="USADOS MM"/>
    <m/>
    <s v="USADO"/>
    <n v="72"/>
    <d v="2017-12-22T00:00:00"/>
    <d v="2023-12-22T00:00:00"/>
    <d v="2020-01-07T00:00:00"/>
    <n v="27368000"/>
    <n v="25110000"/>
    <n v="2258000"/>
    <n v="605378"/>
    <s v="7b4b50deac96cf6fae5ed6534c753371dda3e07d"/>
    <n v="0.96880611530044081"/>
    <n v="0.8621612857586235"/>
    <n v="0.6442108197930716"/>
    <n v="-0.96376981411717022"/>
    <n v="1.2045992030697781"/>
    <x v="1"/>
    <n v="0.91749488453668515"/>
    <x v="0"/>
  </r>
  <r>
    <s v="188282e5917d5dcd8cc64cda6228f3ee930d91da"/>
    <s v="43bd62d115cf8339eba466a00f3743ba7d3d77c8"/>
    <s v="PREPAGADO"/>
    <s v="7aaf2b473b8b25ad21da4a962210e542976d72a1"/>
    <n v="-1"/>
    <s v="LOGAN"/>
    <n v="2017"/>
    <s v="NUEVO LOGAN"/>
    <m/>
    <s v="NUEVO"/>
    <n v="48"/>
    <d v="2016-12-22T00:00:00"/>
    <d v="2020-12-22T00:00:00"/>
    <d v="2017-11-14T00:00:00"/>
    <n v="34180180"/>
    <n v="27350090"/>
    <n v="6830090"/>
    <n v="739806"/>
    <s v="026c506e8133eaa19701acd85a0bc6aa8e0c0a61"/>
    <n v="1.4175452807364759"/>
    <n v="0.38041669146931278"/>
    <n v="-0.75519757352974248"/>
    <n v="-0.38681244074200283"/>
    <n v="0.74051193869292065"/>
    <x v="5"/>
    <n v="0.80017396046480738"/>
    <x v="0"/>
  </r>
  <r>
    <s v="f3d551ea3eb9e4f4aafc207e8902f04150628af6"/>
    <s v="12f2a46ac9e9a7865340ddd294e2b13f24a9a8e1"/>
    <s v="PREPAGADO"/>
    <s v="abde050800e885d89ad6b0b06c0753e750b43f7e"/>
    <n v="60"/>
    <s v="USADOS"/>
    <n v="2014"/>
    <s v="USADOS MM"/>
    <m/>
    <s v="NUEVO"/>
    <n v="72"/>
    <d v="2018-07-18T00:00:00"/>
    <d v="2024-07-18T00:00:00"/>
    <d v="2019-06-13T00:00:00"/>
    <n v="25500000"/>
    <n v="22615000"/>
    <n v="2885000"/>
    <n v="549679"/>
    <s v="002cf26c2c656a51db8195e4bd8bbcee3903d748"/>
    <n v="-0.38953946655999011"/>
    <n v="0.73637922511747855"/>
    <n v="0.76277755476709586"/>
    <n v="0.77103237802188251"/>
    <n v="0.81785981608906366"/>
    <x v="1"/>
    <n v="0.8868627450980392"/>
    <x v="0"/>
  </r>
  <r>
    <s v="10314f350e5882bc0b5ee12c710d293a703996d5"/>
    <s v="e75fa8754d088c885b2a0f3985cdf185b6a52a04"/>
    <s v="PREPAGADO"/>
    <s v="8e5a6ec8ecf5a2a4f1b2a3647d59bf4bceeae6a9"/>
    <n v="246"/>
    <s v="SANDERO"/>
    <n v="2019"/>
    <s v="NUEVO SANDERO"/>
    <m/>
    <s v="NUEVO"/>
    <n v="72"/>
    <d v="2018-06-06T00:00:00"/>
    <d v="2024-06-06T00:00:00"/>
    <d v="2019-07-23T00:00:00"/>
    <n v="36250000"/>
    <n v="17519000"/>
    <n v="18731000"/>
    <n v="395591"/>
    <s v="de733c21b615778999b7552e895cf1b2b800c114"/>
    <n v="1.0051903719574169"/>
    <n v="-0.92080578588449302"/>
    <n v="-0.34977522262896382"/>
    <n v="-0.7656622886862009"/>
    <n v="0.89520769348520657"/>
    <x v="1"/>
    <n v="0.48328275862068965"/>
    <x v="4"/>
  </r>
  <r>
    <s v="bf00289df7a51c092d8e8bcbb3c61dbd27dbc9fd"/>
    <s v="9ae1697dad3287bd0a28c2576d87e0a0832e4401"/>
    <s v="PREPAGADO"/>
    <s v="8d3a24744093455287e93feda3eb9991acdae36e"/>
    <n v="49"/>
    <s v="LOGAN"/>
    <n v="2019"/>
    <s v="NUEVO LOGAN"/>
    <m/>
    <s v="NUEVO"/>
    <n v="36"/>
    <d v="2018-10-31T00:00:00"/>
    <d v="2021-10-31T00:00:00"/>
    <d v="2021-09-08T00:00:00"/>
    <n v="34280000"/>
    <n v="14280000"/>
    <n v="20000000"/>
    <n v="527861"/>
    <s v="ec864d326046a09cd623dc375f247c93a8c47de2"/>
    <n v="-0.58358883539719453"/>
    <n v="-1.194744868218931"/>
    <n v="0.2094661248883162"/>
    <n v="0.1192939422079789"/>
    <n v="-0.34235834485308059"/>
    <x v="4"/>
    <n v="0.41656942823803966"/>
    <x v="4"/>
  </r>
  <r>
    <s v="734418bd361835cb38b5daa810bccdba84f55594"/>
    <s v="8e8462ce3924efcd16a3b7e6a44a0ce97f9e5cd7"/>
    <s v="PREPAGADO"/>
    <s v="82f94b245907520655af6b894fc9eb26f3fbe403"/>
    <n v="7"/>
    <s v="CAPTUR"/>
    <n v="2019"/>
    <s v="CAPTUR"/>
    <s v="2e892f86d188d01ec5691b7918003dc271108083"/>
    <s v="NUEVO"/>
    <n v="72"/>
    <d v="2019-10-24T00:00:00"/>
    <d v="2025-10-24T00:00:00"/>
    <d v="2021-05-10T00:00:00"/>
    <n v="69990000"/>
    <n v="47990000"/>
    <n v="22000000"/>
    <n v="1175782"/>
    <s v="addfb231c73938367f7381eeb262ff07154d72ad"/>
    <n v="-0.71699777647277252"/>
    <n v="-8.9763393209025044E-2"/>
    <n v="0.48612183982770601"/>
    <n v="0.97251752171532102"/>
    <n v="-0.88379348662608126"/>
    <x v="1"/>
    <n v="0.68566938134019151"/>
    <x v="2"/>
  </r>
  <r>
    <s v="7c0aeb94313d8dd89d8768a7f5acf08620012b8d"/>
    <s v="87fdc8bd30062bd4e7a0c0b1218c2f4165c7f4c5"/>
    <s v="PREPAGADO"/>
    <s v="6effd9726a01d97fb90ac9a7f16ca5cd0d2646e1"/>
    <n v="60"/>
    <s v="SANDERO"/>
    <n v="2018"/>
    <s v="NUEVO SANDERO"/>
    <m/>
    <s v="NUEVO"/>
    <n v="84"/>
    <d v="2017-08-05T00:00:00"/>
    <d v="2024-05-08T00:00:00"/>
    <d v="2018-05-17T00:00:00"/>
    <n v="31078000"/>
    <n v="27970200"/>
    <n v="3107800"/>
    <n v="565962"/>
    <s v="f04102324d4731550c62179df4a88988f7d7f9b0"/>
    <n v="-0.85040671754835062"/>
    <n v="0.79032357974038436"/>
    <n v="0.40064834529677168"/>
    <n v="-0.5489328068809155"/>
    <n v="-0.72909773183379534"/>
    <x v="0"/>
    <n v="0.9"/>
    <x v="0"/>
  </r>
  <r>
    <s v="ad043491bb2cdc21f2cdcc686443d8d6255168b3"/>
    <s v="2c5c5dbd5063f223f1eeba558a3e82e8f2898d49"/>
    <s v="PREPAGADO"/>
    <s v="8755282562f500d9f6dcb85211a47e8d88e90dcb"/>
    <n v="246"/>
    <s v="STEPWAY"/>
    <n v="2020"/>
    <s v="NUEVO STEPWAY"/>
    <s v="2e892f86d188d01ec5691b7918003dc271108083"/>
    <s v="NUEVO"/>
    <n v="84"/>
    <d v="2019-05-07T00:00:00"/>
    <d v="2026-07-05T00:00:00"/>
    <d v="2021-04-30T00:00:00"/>
    <n v="41990000"/>
    <n v="24990000"/>
    <n v="17000000"/>
    <n v="509284"/>
    <s v="1fbc4410b1d708c108467267454059d1f785d193"/>
    <n v="0.90816568753881444"/>
    <n v="-0.46148924918187312"/>
    <n v="0.48612183982770601"/>
    <n v="-0.1241527937882347"/>
    <n v="-1.0384892414183671"/>
    <x v="0"/>
    <n v="0.59514170040485825"/>
    <x v="4"/>
  </r>
  <r>
    <s v="2f5c15f3d175339412e2acddb437e0a1914f3ca3"/>
    <s v="7a931c6881becf609b510b4ee41c04528d6e6f98"/>
    <s v="PREPAGADO"/>
    <s v="8e5a6ec8ecf5a2a4f1b2a3647d59bf4bceeae6a9"/>
    <n v="61"/>
    <s v="KOLEOS"/>
    <n v="2018"/>
    <s v="KOLEOS"/>
    <m/>
    <s v="NUEVO"/>
    <n v="36"/>
    <d v="2018-03-23T00:00:00"/>
    <d v="2021-03-23T00:00:00"/>
    <d v="2020-02-04T00:00:00"/>
    <n v="112670600"/>
    <n v="52670600"/>
    <n v="60000000"/>
    <n v="1791969"/>
    <s v="011149a655d96118ce3befe73b5569e7b8cc5f2d"/>
    <n v="1.2477520830039219"/>
    <n v="-0.98571902899927299"/>
    <n v="-1.8385556637731479"/>
    <n v="4.1619267895107406"/>
    <n v="-0.26501046745693763"/>
    <x v="4"/>
    <n v="0.46747421243873732"/>
    <x v="4"/>
  </r>
  <r>
    <s v="79ecf5985e2e9905bd747e4017a952236e4dbe86"/>
    <s v="621230fbe1e53d66dde9e0dba958ace7dee909e0"/>
    <s v="PREPAGADO"/>
    <s v="d42a5de8f4df177aed40c98366cc193eafa30db8"/>
    <n v="50"/>
    <s v="KOLEOS"/>
    <n v="2020"/>
    <s v="KOLEOS"/>
    <s v="2e892f86d188d01ec5691b7918003dc271108083"/>
    <s v="NUEVO"/>
    <n v="72"/>
    <d v="2019-01-11T00:00:00"/>
    <d v="2025-11-01T00:00:00"/>
    <d v="2021-12-15T00:00:00"/>
    <n v="93900000"/>
    <n v="35900000"/>
    <n v="58000000"/>
    <n v="886246"/>
    <s v="1d5416a29d73c5f6881c220822ee3df576447e02"/>
    <n v="-0.24400243993208681"/>
    <n v="-1.335373636879257"/>
    <n v="1.185489993161002E-2"/>
    <n v="-0.39063066120006262"/>
    <n v="1.5139907126543499"/>
    <x v="1"/>
    <n v="0.38232161874334397"/>
    <x v="1"/>
  </r>
  <r>
    <s v="7742626b97bb2721f7e70d9a716472bb880a749b"/>
    <s v="1dbbe2eabe7423633239e5bc0d466f5da128152e"/>
    <s v="PREPAGADO"/>
    <s v="a24a0e02d5006b1c2d757c7a4f784b846611a8d0"/>
    <n v="38"/>
    <s v="USADOS"/>
    <n v="2015"/>
    <s v="USADOS MM"/>
    <m/>
    <s v="USADO"/>
    <n v="60"/>
    <d v="2017-12-06T00:00:00"/>
    <d v="2022-06-12T00:00:00"/>
    <d v="2019-08-06T00:00:00"/>
    <n v="24500000"/>
    <n v="22050000"/>
    <n v="2450000"/>
    <n v="569570"/>
    <s v="2854a56309d9d7ba374b8dd1b0c978dda4e6c07e"/>
    <n v="0.60496354873068248"/>
    <n v="0.79032357974038436"/>
    <n v="1.078955514697826"/>
    <n v="-0.93287450604419009"/>
    <n v="-1.5025765057952249"/>
    <x v="3"/>
    <n v="0.9"/>
    <x v="0"/>
  </r>
  <r>
    <s v="c4b1d9bbd6f14063fd70aa470a8a921376bc5598"/>
    <s v="da83dfa2cc4ae962935cf69ff3098754be4f474a"/>
    <s v="PREPAGADO"/>
    <s v="e796ad9f0cb48948949b06a98904d23b3fbe7f4b"/>
    <n v="38"/>
    <s v="SANDERO"/>
    <n v="2017"/>
    <s v="NUEVO SANDERO"/>
    <m/>
    <s v="NUEVO"/>
    <n v="84"/>
    <d v="2017-06-01T00:00:00"/>
    <d v="2024-01-06T00:00:00"/>
    <d v="2017-11-03T00:00:00"/>
    <n v="37940000"/>
    <n v="18970000"/>
    <n v="18970000"/>
    <n v="435402"/>
    <s v="b8301acfe4fdafeee70d932d10ac6a382433932b"/>
    <n v="-0.48656415097859229"/>
    <n v="-0.85216124758390532"/>
    <n v="0.92086653473246149"/>
    <n v="-0.20127958580688551"/>
    <n v="-0.4197062222492236"/>
    <x v="0"/>
    <n v="0.5"/>
    <x v="4"/>
  </r>
  <r>
    <s v="e373c65d432c6fc3d06c26cff7c887c5baae62cd"/>
    <s v="6ed3cf8a5845aa599ba9db7409d0e27d2025bc62"/>
    <s v="PREPAGADO"/>
    <s v="4db898134df57de25ee14fc3156c0fe345e0de51"/>
    <n v="246"/>
    <s v="OROCH"/>
    <n v="2019"/>
    <s v="OROCH"/>
    <m/>
    <s v="NUEVO"/>
    <n v="36"/>
    <d v="2018-11-29T00:00:00"/>
    <d v="2021-11-29T00:00:00"/>
    <d v="2019-11-15T00:00:00"/>
    <n v="63490000"/>
    <n v="48490000"/>
    <n v="15000000"/>
    <n v="1769930"/>
    <s v="f1460623c17c08451d00fb38742b8e09eea4ea70"/>
    <n v="-0.11059349885650881"/>
    <n v="0.2308206563988176"/>
    <n v="-0.1067118350424142"/>
    <n v="-0.2412739847286697"/>
    <n v="1.127251325673635"/>
    <x v="4"/>
    <n v="0.76374232162545286"/>
    <x v="2"/>
  </r>
  <r>
    <s v="2031f6de8ce84c5114a055bf07710dd096582941"/>
    <s v="9e783539090b7fa17cd09c4a19d716532382bf37"/>
    <s v="PREPAGADO"/>
    <s v="459c4d96f80a45215d3b92f0108854113cfd6642"/>
    <n v="38"/>
    <s v="USADOS"/>
    <n v="2015"/>
    <s v="USADOS MM"/>
    <m/>
    <s v="NUEVO"/>
    <n v="72"/>
    <d v="2019-06-28T00:00:00"/>
    <d v="2025-06-28T00:00:00"/>
    <d v="2019-12-27T00:00:00"/>
    <n v="25000000"/>
    <n v="25000000"/>
    <n v="0"/>
    <n v="614314"/>
    <s v="4945c5884e21e46d99e0d56ad1a4fbcffe8da479"/>
    <n v="0.87178143088183857"/>
    <n v="1.2009447865714571"/>
    <n v="1.8694004145246541"/>
    <n v="-0.77584808211782441"/>
    <n v="2.3648173640119232"/>
    <x v="1"/>
    <n v="1"/>
    <x v="0"/>
  </r>
  <r>
    <s v="ab83a66b58b42820df219c2575da6ab448201a8b"/>
    <s v="36a32227d8ef37b83ababbcc7817bce380cd52bf"/>
    <s v="PREPAGADO"/>
    <s v="7d0c257a39e140c6bf1189355194ac49f96d7320"/>
    <n v="49"/>
    <s v="CAPTUR"/>
    <n v="2019"/>
    <s v="CAPTUR"/>
    <m/>
    <s v="NUEVO"/>
    <n v="84"/>
    <d v="2018-11-30T00:00:00"/>
    <d v="2025-11-30T00:00:00"/>
    <d v="2020-02-12T00:00:00"/>
    <n v="70435350"/>
    <n v="35217675"/>
    <n v="35217675"/>
    <n v="819239"/>
    <s v="40aad2ee329d672720cb03e757bb8887de18efbf"/>
    <n v="-0.40166755211231542"/>
    <n v="-0.85216124758390532"/>
    <n v="1.185489993161002E-2"/>
    <n v="1.3462719836657659"/>
    <n v="-0.72909773183379534"/>
    <x v="0"/>
    <n v="0.5"/>
    <x v="4"/>
  </r>
  <r>
    <s v="ab0fd8da2352e3ab64b7ecff2b2ac53ec4fb1153"/>
    <s v="f7b8a4c32d968422cd93645faeeee07ae4d31115"/>
    <s v="PREPAGADO"/>
    <s v="f0f8b4ff1eaec9f691ff02ac6f300d6bbc82ee34"/>
    <n v="15"/>
    <s v="SANDERO"/>
    <n v="2018"/>
    <s v="NUEVO SANDERO"/>
    <m/>
    <s v="NUEVO"/>
    <n v="72"/>
    <d v="2017-06-15T00:00:00"/>
    <d v="2023-06-15T00:00:00"/>
    <d v="2017-12-21T00:00:00"/>
    <n v="36470000"/>
    <n v="18235000"/>
    <n v="18235000"/>
    <n v="444143"/>
    <s v="49e3e3431e014d9c5502f38bae86dc4337782419"/>
    <n v="1.7086193339922831"/>
    <n v="-0.85216124758390532"/>
    <n v="0.92086653473246149"/>
    <n v="0.10357398605750209"/>
    <n v="1.9007300996350649"/>
    <x v="1"/>
    <n v="0.5"/>
    <x v="4"/>
  </r>
  <r>
    <s v="ae0c96f15eb76538237ae64ca6786a818e31c1e6"/>
    <s v="2ee8926ca5ea9a9c62ef0efddfb60fe7de232bbd"/>
    <s v="PREPAGADO"/>
    <s v="dffd96c11c969ac5ad7b4642a6899796201826a7"/>
    <n v="59"/>
    <s v="USADOS"/>
    <n v="2011"/>
    <s v="USADOS MM"/>
    <m/>
    <s v="USADO"/>
    <n v="60"/>
    <d v="2018-09-17T00:00:00"/>
    <d v="2023-09-17T00:00:00"/>
    <d v="2019-04-24T00:00:00"/>
    <n v="18500000"/>
    <n v="15000000"/>
    <n v="3500000"/>
    <n v="390855"/>
    <s v="bada637fdb1235e4ce7fea4d4cee73127b35ed35"/>
    <n v="-0.1469777555134846"/>
    <n v="0.42409385472888739"/>
    <n v="0.2094661248883162"/>
    <n v="-0.74638631602080285"/>
    <n v="-1.3478807510029389"/>
    <x v="3"/>
    <n v="0.81081081081081086"/>
    <x v="0"/>
  </r>
  <r>
    <s v="5808794cfec8a846382a2f61141755c91ed2c1d9"/>
    <s v="2e84ac1cedd2735a8a7bc6fccdfed587db45b805"/>
    <s v="PREPAGADO"/>
    <s v="277132ad8b04990f093fc5bb72d77163192dec3d"/>
    <n v="236"/>
    <s v="DUSTER"/>
    <n v="2017"/>
    <s v="DUSTER"/>
    <m/>
    <s v="NUEVO"/>
    <n v="84"/>
    <d v="2016-12-14T00:00:00"/>
    <d v="2023-12-14T00:00:00"/>
    <d v="2018-02-08T00:00:00"/>
    <n v="67090000"/>
    <n v="33545000"/>
    <n v="33545000"/>
    <n v="776051"/>
    <s v="a764b67ab90aa873ec7d1056bb22fbc74c281944"/>
    <n v="1.2113678263469461"/>
    <n v="-0.85216124758390532"/>
    <n v="0.92086653473246149"/>
    <n v="-0.4060641844354399"/>
    <n v="0.1217289195237771"/>
    <x v="0"/>
    <n v="0.5"/>
    <x v="4"/>
  </r>
  <r>
    <s v="79e3cbabb49019d1725ca4ae3271fec733708be3"/>
    <s v="f0b4d481cc43e154404085629c251a1e737225c4"/>
    <s v="PREPAGADO"/>
    <s v="c28e938fc2a15c2f1f55302cb5dbb261c7b250b1"/>
    <n v="-1"/>
    <s v="DUSTER"/>
    <n v="2017"/>
    <s v="DUSTER"/>
    <m/>
    <s v="NUEVO"/>
    <n v="72"/>
    <d v="2017-06-20T00:00:00"/>
    <d v="2023-06-20T00:00:00"/>
    <d v="2019-08-01T00:00:00"/>
    <n v="58261261"/>
    <n v="58261261"/>
    <n v="0"/>
    <n v="1381531"/>
    <s v="6339488c1c6a5745f3183cb6e36744fecac11d61"/>
    <n v="1.1507273985853199"/>
    <n v="1.2009447865714571"/>
    <n v="0.52564408481904745"/>
    <n v="1.4242189097901079"/>
    <n v="-0.72909773183379534"/>
    <x v="1"/>
    <n v="1"/>
    <x v="0"/>
  </r>
  <r>
    <s v="995a1394d4a867e36813ac5539244fbc876dfe6f"/>
    <s v="c0f378fdee3250927d383c403b820b3fb4031568"/>
    <s v="PREPAGADO"/>
    <s v="0e4bd50a5f4aa6b49b21f346683750150d7d842a"/>
    <n v="74"/>
    <s v="LOGAN"/>
    <n v="2019"/>
    <s v="NUEVO LOGAN"/>
    <s v="2e892f86d188d01ec5691b7918003dc271108083"/>
    <s v="NUEVO"/>
    <n v="84"/>
    <d v="2019-03-28T00:00:00"/>
    <d v="2026-03-28T00:00:00"/>
    <d v="2020-02-27T00:00:00"/>
    <n v="37990000"/>
    <n v="22490000"/>
    <n v="15500000"/>
    <n v="434375"/>
    <s v="cfff2798968beabd4a75557f5efa4642e73d04b9"/>
    <n v="0.362401837684177"/>
    <n v="-0.47439838423181308"/>
    <n v="-0.14994877584049221"/>
    <n v="-0.53234724581435555"/>
    <n v="-0.26501046745693763"/>
    <x v="0"/>
    <n v="0.59199789418267967"/>
    <x v="4"/>
  </r>
  <r>
    <s v="819f3befa2a48431d701406db8e83f659c4ae7d2"/>
    <s v="6a6667b7a0aff2e24c76abf4be6974f83d5c3d78"/>
    <s v="PREPAGADO"/>
    <s v="f1660bce152bd13abf027b14ac8a826e5004e35a"/>
    <n v="220"/>
    <s v="LOGAN"/>
    <n v="2017"/>
    <s v="NUEVO LOGAN"/>
    <m/>
    <s v="NUEVO"/>
    <n v="72"/>
    <d v="2016-11-23T00:00:00"/>
    <d v="2022-11-23T00:00:00"/>
    <d v="2019-09-27T00:00:00"/>
    <n v="37940000"/>
    <n v="27940000"/>
    <n v="10000000"/>
    <n v="584238"/>
    <s v="21ff10b96f16f6262fae82a784f965368c8a1be7"/>
    <n v="-1.7721412195250721"/>
    <n v="0.1186537827995212"/>
    <n v="-0.32965041643488291"/>
    <n v="-0.70925823767236751"/>
    <n v="-1.270532873606796"/>
    <x v="1"/>
    <n v="0.73642593568792836"/>
    <x v="2"/>
  </r>
  <r>
    <s v="936d9e467321877dd4dffa8f2050f4883469a8e3"/>
    <s v="fbb996c6339dead3687479f84efd1e9012183a26"/>
    <s v="PREPAGADO"/>
    <s v="d665beabbfadc3c34987b3aefaba169224567213"/>
    <n v="50"/>
    <s v="DUSTER"/>
    <n v="2021"/>
    <s v="DUSTER Servicio PÃºblico"/>
    <s v="2e892f86d188d01ec5691b7918003dc271108083"/>
    <s v="NUEVO"/>
    <n v="72"/>
    <d v="2020-09-17T00:00:00"/>
    <d v="2026-09-17T00:00:00"/>
    <d v="2021-01-13T00:00:00"/>
    <n v="56071020"/>
    <n v="56071020"/>
    <n v="0"/>
    <n v="1335717"/>
    <s v="1d5416a29d73c5f6881c220822ee3df576447e02"/>
    <n v="0.25324906771324951"/>
    <n v="1.2009447865714571"/>
    <n v="0.4070773498450232"/>
    <n v="-0.59796826328510133"/>
    <n v="0.19907679691992"/>
    <x v="1"/>
    <n v="1"/>
    <x v="0"/>
  </r>
  <r>
    <s v="e37c67ce380bb0ba0a1684210d4e37302b704b20"/>
    <s v="2b826e6f9e76e178147ce43d93d5e94c449c852c"/>
    <s v="PREPAGADO"/>
    <s v="c1e30395230ab6747c4b28fe4256aa099225b503"/>
    <n v="46"/>
    <s v="SANDERO"/>
    <n v="2018"/>
    <s v="NUEVO SANDERO"/>
    <m/>
    <s v="NUEVO"/>
    <n v="48"/>
    <d v="2017-04-04T00:00:00"/>
    <d v="2021-04-04T00:00:00"/>
    <d v="2020-01-23T00:00:00"/>
    <n v="37850000"/>
    <n v="22000000"/>
    <n v="15850000"/>
    <n v="637576"/>
    <s v="dc07912f5d15c97d02d6d510bd9579fe85bc5dde"/>
    <n v="-0.71699777647277252"/>
    <n v="-0.51856541904875408"/>
    <n v="0.52564408481904745"/>
    <n v="-0.77032852316289269"/>
    <n v="-1.425228628399082"/>
    <x v="5"/>
    <n v="0.58124174372523119"/>
    <x v="4"/>
  </r>
  <r>
    <s v="2751e34bb7bc81c1e9b9b3e6bbb5660989c39018"/>
    <s v="9b10e8f79ecb8fbf19f06df717906db0bf9bb337"/>
    <s v="PREPAGADO"/>
    <s v="2c291cdaeb38d6418bab565813b1628137fa515b"/>
    <n v="38"/>
    <s v="LOGAN"/>
    <n v="2018"/>
    <s v="NUEVO LOGAN"/>
    <m/>
    <s v="NUEVO"/>
    <n v="72"/>
    <d v="2017-09-28T00:00:00"/>
    <d v="2023-09-28T00:00:00"/>
    <d v="2021-12-02T00:00:00"/>
    <n v="32110000"/>
    <n v="28899000"/>
    <n v="3211000"/>
    <n v="657564"/>
    <s v="d7fd93f30f09d2f3f73418e3c060e65d41168348"/>
    <n v="0.61709163428300773"/>
    <n v="0.79032357974038436"/>
    <n v="0.80229979975843724"/>
    <n v="-0.6057056029337704"/>
    <n v="-0.65174985443765243"/>
    <x v="1"/>
    <n v="0.9"/>
    <x v="0"/>
  </r>
  <r>
    <s v="0a92b3b9f2d3e24863acae0bf87f609e5c3d2678"/>
    <s v="66145260692857fda2a55037b619d7b94c4b6913"/>
    <s v="PREPAGADO"/>
    <s v="a65c60e59165d9af643419b26154ffd93f642835"/>
    <n v="246"/>
    <s v="LOGAN"/>
    <n v="2019"/>
    <s v="NUEVO LOGAN"/>
    <m/>
    <s v="NUEVO"/>
    <n v="60"/>
    <d v="2018-04-20T00:00:00"/>
    <d v="2023-04-20T00:00:00"/>
    <d v="2021-04-16T00:00:00"/>
    <n v="35190000"/>
    <n v="31670000"/>
    <n v="3520000"/>
    <n v="774497"/>
    <s v="8dd2e3893a694ae60c11d740aa9e097857f3681c"/>
    <n v="-0.18336201217046039"/>
    <n v="0.79020689283875567"/>
    <n v="0.2197653452773452"/>
    <n v="-0.18244803222992129"/>
    <n v="2.4421652414080661"/>
    <x v="3"/>
    <n v="0.89997158283603296"/>
    <x v="0"/>
  </r>
  <r>
    <s v="21d667ed1808b553d3deaf9065a7aadf4aab0adc"/>
    <s v="c278ecffa941dfb2d53db419c2a821374ed497fe"/>
    <s v="PREPAGADO"/>
    <s v="85ace3a84a80c0e854519914fde3b46a8c91f803"/>
    <n v="236"/>
    <s v="STEPWAY"/>
    <n v="2020"/>
    <s v="NUEVO STEPWAY PH2"/>
    <s v="2e892f86d188d01ec5691b7918003dc271108083"/>
    <s v="NUEVO"/>
    <n v="24"/>
    <d v="2020-02-01T00:00:00"/>
    <d v="2022-01-02T00:00:00"/>
    <d v="2021-06-04T00:00:00"/>
    <n v="52290000"/>
    <n v="10200000"/>
    <n v="42090000"/>
    <n v="504392"/>
    <s v="845d7831129ecd1188d7a91243ae341816e8b15a"/>
    <n v="-0.28038669658906262"/>
    <n v="-2.1042850079437159"/>
    <n v="-0.73906775490387622"/>
    <n v="-0.13599744203986719"/>
    <n v="0.50846830650449182"/>
    <x v="2"/>
    <n v="0.2"/>
    <x v="3"/>
  </r>
  <r>
    <s v="399d0d113b2b17e83258720ca1067f1f43692316"/>
    <s v="781914cfa42bfd1b2d4b70a5ab5dd0dbbf98ab1b"/>
    <s v="PREPAGADO"/>
    <s v="03892e58ebfd17ed5a9e70bb864cc6e631d742e7"/>
    <n v="74"/>
    <s v="LOGAN"/>
    <n v="2019"/>
    <s v="NUEVO LOGAN"/>
    <s v="2e892f86d188d01ec5691b7918003dc271108083"/>
    <s v="NUEVO"/>
    <n v="72"/>
    <d v="2019-02-28T00:00:00"/>
    <d v="2025-02-28T00:00:00"/>
    <d v="2020-01-27T00:00:00"/>
    <n v="38590000"/>
    <n v="34731000"/>
    <n v="3859000"/>
    <n v="780427"/>
    <s v="cfff2798968beabd4a75557f5efa4642e73d04b9"/>
    <n v="-0.24400243993208681"/>
    <n v="0.79032357974038436"/>
    <n v="0.63190003570071906"/>
    <n v="0.50925393545929565"/>
    <n v="-0.4197062222492236"/>
    <x v="1"/>
    <n v="0.9"/>
    <x v="0"/>
  </r>
  <r>
    <s v="f76bbd7b325df798474e908db62cfb315be39fd2"/>
    <s v="84e739eb0658bcb31150b34f5512a1ef84b02b1e"/>
    <s v="PREPAGADO"/>
    <s v="d1c0dfc0ce53d56b757ad3c92ef31097fa0f2af3"/>
    <n v="59"/>
    <s v="CAPTUR"/>
    <n v="2020"/>
    <s v="CAPTUR"/>
    <s v="2e892f86d188d01ec5691b7918003dc271108083"/>
    <s v="NUEVO"/>
    <n v="72"/>
    <d v="2019-12-20T00:00:00"/>
    <d v="2025-12-20T00:00:00"/>
    <d v="2021-04-27T00:00:00"/>
    <n v="68450000"/>
    <n v="34225000"/>
    <n v="34225000"/>
    <n v="841528"/>
    <s v="6c55b3ba21e9cb7dc2512cad991949cb9fc0980d"/>
    <n v="-0.1469777555134846"/>
    <n v="-0.85216124758390532"/>
    <n v="0.13042163490563341"/>
    <n v="0.64332910060158666"/>
    <n v="-0.65174985443765243"/>
    <x v="1"/>
    <n v="0.5"/>
    <x v="4"/>
  </r>
  <r>
    <s v="a4ef9f12f6eceea76324cb569b3538952a61525d"/>
    <s v="39902ceb5a08fccb14a88e56d18bad10fa99fc28"/>
    <s v="PREPAGADO"/>
    <s v="dbf8e48963fc4f162fe5fdf117a94083f02b1da5"/>
    <n v="49"/>
    <s v="SANDERO"/>
    <n v="2018"/>
    <s v="NUEVO SANDERO"/>
    <m/>
    <s v="NUEVO"/>
    <n v="72"/>
    <d v="2017-03-21T00:00:00"/>
    <d v="2023-03-21T00:00:00"/>
    <d v="2018-05-17T00:00:00"/>
    <n v="33390000"/>
    <n v="29990000"/>
    <n v="3400000"/>
    <n v="651387"/>
    <s v="d2d2bc23d15981022aec65b1ffb2993f93c8d625"/>
    <n v="0.96880611530044081"/>
    <n v="0.7828219644014518"/>
    <n v="0.17437001563580051"/>
    <n v="-0.4138639219845015"/>
    <n v="-0.34235834485308059"/>
    <x v="1"/>
    <n v="0.89817310572027553"/>
    <x v="0"/>
  </r>
  <r>
    <s v="bf66c556ae19bced4f05d906d7fbfcf9db32946c"/>
    <s v="ec83484d6c2255219bfd024d4aa3913b83dd08eb"/>
    <s v="PREPAGADO"/>
    <s v="199c6dec4e012c479e3865ff88b5346ccb60b104"/>
    <n v="84"/>
    <s v="DUSTER"/>
    <n v="2021"/>
    <s v="DUSTER"/>
    <s v="2e892f86d188d01ec5691b7918003dc271108083"/>
    <s v="NUEVO"/>
    <n v="84"/>
    <d v="2021-09-02T00:00:00"/>
    <d v="2028-02-09T00:00:00"/>
    <d v="2021-05-14T00:00:00"/>
    <n v="66590500"/>
    <n v="66590500"/>
    <n v="0"/>
    <n v="1442627"/>
    <s v="0b9e5ef7ecdb21c3df2e91f8c180559e4790ebd3"/>
    <n v="-0.68061351981579676"/>
    <n v="1.2009447865714571"/>
    <n v="0.56516632981038883"/>
    <n v="-0.40875260461192497"/>
    <n v="0.89520769348520657"/>
    <x v="0"/>
    <n v="1"/>
    <x v="0"/>
  </r>
  <r>
    <s v="d26b4b4f70af221392f450058d7ee8b55008b6f9"/>
    <s v="45683dbc473e3985758f07d946c83b5e2069fb2a"/>
    <s v="PREPAGADO"/>
    <s v="c037df174ea56656e3f2727cd283ca029d539c32"/>
    <n v="51"/>
    <s v="DUSTER"/>
    <n v="2020"/>
    <s v="DUSTER"/>
    <s v="2e892f86d188d01ec5691b7918003dc271108083"/>
    <s v="NUEVO"/>
    <n v="84"/>
    <d v="2020-02-01T00:00:00"/>
    <d v="2027-01-02T00:00:00"/>
    <d v="2020-06-18T00:00:00"/>
    <n v="61270000"/>
    <n v="22770000"/>
    <n v="38500000"/>
    <n v="463530"/>
    <s v="b53b0bf5f413cb9aab27f8e13ca1e90e2ee4fea7"/>
    <n v="0.16835246884697261"/>
    <n v="-1.379260283282679"/>
    <n v="-0.50193428495582826"/>
    <n v="-0.2213597611991506"/>
    <n v="4.4381042127634142E-2"/>
    <x v="0"/>
    <n v="0.37163375224416517"/>
    <x v="1"/>
  </r>
  <r>
    <s v="dcaa425360bb6aacd137a3c15fe52722c29283c7"/>
    <s v="a9f9e6e876a03b815205cb546e33c101d353503a"/>
    <s v="PREPAGADO"/>
    <s v="7c79ff241e9ef0597b1ddbfddbdb69033fe1c515"/>
    <n v="15"/>
    <s v="LOGAN"/>
    <n v="2019"/>
    <s v="NUEVO LOGAN"/>
    <m/>
    <s v="NUEVO"/>
    <n v="84"/>
    <d v="2018-08-30T00:00:00"/>
    <d v="2025-08-30T00:00:00"/>
    <d v="2020-08-04T00:00:00"/>
    <n v="36780000"/>
    <n v="36841000"/>
    <n v="0"/>
    <n v="740761"/>
    <s v="b2b72db1a076aa89f7bd2aa8870447ac40315a98"/>
    <n v="1.126471227480669"/>
    <n v="1.2077549805944849"/>
    <n v="0.30993408251325072"/>
    <n v="-0.4423887238644591"/>
    <n v="-0.72909773183379534"/>
    <x v="0"/>
    <n v="1.0016585100598152"/>
    <x v="0"/>
  </r>
  <r>
    <s v="66dc8774dc535f83831d86f587e35b5177ccdc91"/>
    <s v="e2c765058ae026967cc520a452a20118d4877146"/>
    <s v="PREPAGADO"/>
    <s v="8d3a24744093455287e93feda3eb9991acdae36e"/>
    <n v="61"/>
    <s v="SANDERO"/>
    <n v="2019"/>
    <s v="NUEVO SANDERO"/>
    <s v="2e892f86d188d01ec5691b7918003dc271108083"/>
    <s v="NUEVO"/>
    <n v="84"/>
    <d v="2019-01-25T00:00:00"/>
    <d v="2026-01-25T00:00:00"/>
    <d v="2021-07-15T00:00:00"/>
    <n v="33329200"/>
    <n v="29996280"/>
    <n v="3332920"/>
    <n v="611309"/>
    <s v="5ff736dd5fe05d193ce7c5ec63ce711d264e48d3"/>
    <n v="0.90816568753881444"/>
    <n v="0.79032357974038436"/>
    <n v="0.48612183982770601"/>
    <n v="1.917078019344528"/>
    <n v="0.35377255171220601"/>
    <x v="0"/>
    <n v="0.9"/>
    <x v="0"/>
  </r>
  <r>
    <s v="0e25253651946ac6cf4f6e778fa39e342a532500"/>
    <s v="8e15442fcc4047154d60eb3cedf3e9c0c198dad3"/>
    <s v="PREPAGADO"/>
    <s v="13be1295dd7aef89150dea4918c052b05e10de48"/>
    <n v="236"/>
    <s v="USADOS"/>
    <n v="2016"/>
    <s v="USADOS MM"/>
    <m/>
    <s v="USADO"/>
    <n v="72"/>
    <d v="2018-07-24T00:00:00"/>
    <d v="2024-07-24T00:00:00"/>
    <d v="2021-05-19T00:00:00"/>
    <n v="38000000"/>
    <n v="34200000"/>
    <n v="3800000"/>
    <n v="784830"/>
    <s v="836e35949d4d7e7bd1fb1201ecaf8e1cf35ef2e0"/>
    <n v="0.2411209821609242"/>
    <n v="0.79032357974038436"/>
    <n v="-6.7189590051072792E-2"/>
    <n v="-0.48861892998078671"/>
    <n v="-0.88379348662608126"/>
    <x v="1"/>
    <n v="0.9"/>
    <x v="0"/>
  </r>
  <r>
    <s v="13e4b9d8efd23f63eb7c8ae4df7bdbda8dabd0d6"/>
    <s v="a3b0aa09cadbc31d022c07c30e020b8a95974219"/>
    <s v="PREPAGADO"/>
    <s v="6effd9726a01d97fb90ac9a7f16ca5cd0d2646e1"/>
    <n v="83"/>
    <s v="LOGAN"/>
    <n v="2018"/>
    <s v="NUEVO LOGAN"/>
    <m/>
    <s v="NUEVO"/>
    <n v="84"/>
    <d v="2017-04-05T00:00:00"/>
    <d v="2024-05-04T00:00:00"/>
    <d v="2019-08-30T00:00:00"/>
    <n v="36730000"/>
    <n v="33057000"/>
    <n v="3673000"/>
    <n v="676358"/>
    <s v="1e97f857ff04d08f60d1d02ac426fe6cb5c11668"/>
    <n v="3.4943527771394541E-2"/>
    <n v="0.79032357974038436"/>
    <n v="0.53361030708623736"/>
    <n v="-0.1590225991884226"/>
    <n v="-0.80644560922993824"/>
    <x v="0"/>
    <n v="0.9"/>
    <x v="0"/>
  </r>
  <r>
    <s v="c628906204a4afbd2441808ba750a734d6920406"/>
    <s v="555db8f0573a2fbe9d25d3300471642131080a0d"/>
    <s v="PREPAGADO"/>
    <s v="277132ad8b04990f093fc5bb72d77163192dec3d"/>
    <n v="49"/>
    <s v="CAPTUR"/>
    <n v="2017"/>
    <s v="CAPTUR"/>
    <m/>
    <s v="NUEVO"/>
    <n v="84"/>
    <d v="2017-02-13T00:00:00"/>
    <d v="2024-02-13T00:00:00"/>
    <d v="2018-03-28T00:00:00"/>
    <n v="74490000"/>
    <n v="37245000"/>
    <n v="37245000"/>
    <n v="861649"/>
    <s v="3a511fa6cc43568fab99dbdb57f653874780a34f"/>
    <n v="5.9199698876045093E-2"/>
    <n v="-0.85216124758390532"/>
    <n v="0.92086653473246149"/>
    <n v="0.13112199527333679"/>
    <n v="-3.2966835268508812E-2"/>
    <x v="0"/>
    <n v="0.5"/>
    <x v="4"/>
  </r>
  <r>
    <s v="ef0087753739d16e8bf0bee05054f9f3e049602d"/>
    <s v="df86f223e5d195a44fe751dfa6d23e9be735b31e"/>
    <s v="PREPAGADO"/>
    <s v="04ec110ea5663487e77f43d842f0dccdd12882b5"/>
    <n v="60"/>
    <s v="DUSTER"/>
    <n v="2020"/>
    <s v="DUSTER"/>
    <s v="2e892f86d188d01ec5691b7918003dc271108083"/>
    <s v="NUEVO"/>
    <n v="60"/>
    <d v="2019-07-26T00:00:00"/>
    <d v="2024-07-26T00:00:00"/>
    <d v="2021-06-10T00:00:00"/>
    <n v="65640400"/>
    <n v="49440400"/>
    <n v="16200000"/>
    <n v="1221896"/>
    <s v="fc7bdc755b16bdb0247d7a6271249db666c6767c"/>
    <n v="-0.37741138100766491"/>
    <n v="0.18753482096134871"/>
    <n v="-0.74354523003894568"/>
    <n v="4.262128856140496"/>
    <n v="1.5139907126543499"/>
    <x v="3"/>
    <n v="0.75320077269486474"/>
    <x v="2"/>
  </r>
  <r>
    <s v="76719399f666ca17128cc5770a2e9bec466f56fb"/>
    <s v="ba4848ebb17caf8a515dec12aeb2d615655372eb"/>
    <s v="PREPAGADO"/>
    <s v="3a0535153a5f5fc7c8dcca47c9a725208db375aa"/>
    <n v="236"/>
    <s v="STEPWAY"/>
    <n v="2022"/>
    <s v="NUEVO STEPWAY PH2"/>
    <s v="2e892f86d188d01ec5691b7918003dc271108083"/>
    <s v="NUEVO"/>
    <n v="72"/>
    <d v="2021-07-26T00:00:00"/>
    <d v="2027-07-26T00:00:00"/>
    <d v="2021-10-21T00:00:00"/>
    <n v="64220000"/>
    <n v="33110000"/>
    <n v="31110000"/>
    <n v="790634"/>
    <s v="0f9b5dd1053091f7cd0591c9ce15485174f94dc7"/>
    <n v="-0.53507649318789341"/>
    <n v="-0.78822147697800793"/>
    <n v="5.1377144922950549E-2"/>
    <n v="-0.1582980533556736"/>
    <n v="-1.11583711881451"/>
    <x v="1"/>
    <n v="0.51557147306135165"/>
    <x v="4"/>
  </r>
  <r>
    <s v="41e75c6db73e0d91c9e67afd8c1e0cd07456ca3c"/>
    <s v="924f4fd0279f66b63971e63611da9271ec5d83b0"/>
    <s v="PREPAGADO"/>
    <s v="c75e0b9163b4fbfcae66d1b3b65d84c20f6b4c9c"/>
    <n v="49"/>
    <s v="STEPWAY"/>
    <n v="2018"/>
    <s v="NUEVO STEPWAY"/>
    <m/>
    <s v="NUEVO"/>
    <n v="72"/>
    <d v="2017-06-16T00:00:00"/>
    <d v="2023-06-16T00:00:00"/>
    <d v="2017-12-11T00:00:00"/>
    <n v="46678500"/>
    <n v="23339250"/>
    <n v="23339250"/>
    <n v="594195"/>
    <s v="3a511fa6cc43568fab99dbdb57f653874780a34f"/>
    <n v="0.58070737762603197"/>
    <n v="-0.85216124758390532"/>
    <n v="0.60468857480173022"/>
    <n v="0.14856652318147001"/>
    <n v="1.5913385900504931"/>
    <x v="1"/>
    <n v="0.5"/>
    <x v="4"/>
  </r>
  <r>
    <s v="9628513c0ebfa3988ae97b7b40cc8e318cf3d264"/>
    <s v="a515adb24e741a4bd72001dc5ae813ee7a721e68"/>
    <s v="PREPAGADO"/>
    <s v="a65c60e59165d9af643419b26154ffd93f642835"/>
    <n v="27"/>
    <s v="SANDERO"/>
    <n v="2018"/>
    <s v="NUEVO SANDERO"/>
    <m/>
    <s v="NUEVO"/>
    <n v="72"/>
    <d v="2018-04-26T00:00:00"/>
    <d v="2024-04-26T00:00:00"/>
    <d v="2018-10-31T00:00:00"/>
    <n v="42990000"/>
    <n v="31180000"/>
    <n v="11810000"/>
    <n v="683897"/>
    <s v="3b4f5e1c3af76293fd1839abaa76e15b66b25b5a"/>
    <n v="0.89603760198648907"/>
    <n v="7.2906532867114737E-2"/>
    <n v="0.28141083878075468"/>
    <n v="-0.45351314103177398"/>
    <n v="2.3648173640119232"/>
    <x v="1"/>
    <n v="0.72528494998836934"/>
    <x v="2"/>
  </r>
  <r>
    <s v="2f7dcab4ffb2e6f6f0b425664a2fb6af9b4dc3f1"/>
    <s v="d742a5db7b1915c0fb271be7dc1fe7b1b65a0b26"/>
    <s v="PREPAGADO"/>
    <s v="42df86fde4435d0c9f7f380c96b820b35bed1a95"/>
    <n v="38"/>
    <s v="KOLEOS"/>
    <n v="2020"/>
    <s v="KOLEOS"/>
    <s v="2e892f86d188d01ec5691b7918003dc271108083"/>
    <s v="NUEVO"/>
    <n v="84"/>
    <d v="2019-12-27T00:00:00"/>
    <d v="2026-12-27T00:00:00"/>
    <d v="2020-06-25T00:00:00"/>
    <n v="111795250"/>
    <n v="78795250"/>
    <n v="33000000"/>
    <n v="1616417"/>
    <s v="d2d2bc23d15981022aec65b1ffb2993f93c8d625"/>
    <n v="0.35027375213185169"/>
    <n v="-1.113710648083234E-2"/>
    <n v="0.56516632981038883"/>
    <n v="1.29375187004764"/>
    <n v="0.43112042910834891"/>
    <x v="0"/>
    <n v="0.70481751237194779"/>
    <x v="2"/>
  </r>
  <r>
    <s v="57b388d8fe135d4983fb51cf0894dc4573146a30"/>
    <s v="4f859a22b50be7a6796e541ac69ea7d0ec276400"/>
    <s v="PREPAGADO"/>
    <s v="d259ba4c72ea4c131f364331bd330eb89122c48a"/>
    <n v="60"/>
    <s v="STEPWAY"/>
    <n v="2020"/>
    <s v="NUEVO STEPWAY"/>
    <s v="2e892f86d188d01ec5691b7918003dc271108083"/>
    <s v="NUEVO"/>
    <n v="48"/>
    <d v="2019-10-15T00:00:00"/>
    <d v="2023-10-15T00:00:00"/>
    <d v="2020-06-10T00:00:00"/>
    <n v="43990000"/>
    <n v="33990000"/>
    <n v="10000000"/>
    <n v="1017479"/>
    <s v="002cf26c2c656a51db8195e4bd8bbcee3903d748"/>
    <n v="0.362401837684177"/>
    <n v="0.26750262510050338"/>
    <n v="9.0899389914291959E-2"/>
    <n v="1.169316848612264"/>
    <n v="0.97255557088134947"/>
    <x v="5"/>
    <n v="0.77267560809274838"/>
    <x v="2"/>
  </r>
  <r>
    <s v="e8ed50beda87e99f9b8c585dea86a8786371725a"/>
    <s v="14e97105099ff23dee7a9238f53b9e99c680252d"/>
    <s v="PREPAGADO"/>
    <s v="3442fd2b0a938d687196a2165725a50c271c2935"/>
    <n v="74"/>
    <s v="OROCH"/>
    <n v="2020"/>
    <s v="OROCH"/>
    <s v="aa53c8567ff812605778a953828db0859dac88bf"/>
    <s v="NUEVO"/>
    <n v="24"/>
    <d v="2020-04-02T00:00:00"/>
    <d v="2022-02-04T00:00:00"/>
    <d v="2021-07-14T00:00:00"/>
    <n v="65474817"/>
    <n v="32737408"/>
    <n v="32737409"/>
    <n v="1401707"/>
    <s v="d4fe067a31477c3902f47c94ed98e66bfafeebdb"/>
    <n v="-0.45017989432161648"/>
    <n v="-0.85216124758390532"/>
    <n v="-4.4146365390986242"/>
    <n v="1.2356975937106609"/>
    <n v="-0.26501046745693763"/>
    <x v="2"/>
    <n v="0.4999999923634762"/>
    <x v="4"/>
  </r>
  <r>
    <s v="063a57ddf9349325da668aa8f2f12e200e668fa6"/>
    <s v="c154a58b966823f15cd51e74812add6aee5156db"/>
    <s v="PREPAGADO"/>
    <s v="cc432eef280b9b0f7eec3ec1104a5239c956a8aa"/>
    <n v="61"/>
    <s v="KWID"/>
    <n v="2021"/>
    <s v="KWID"/>
    <s v="2e892f86d188d01ec5691b7918003dc271108083"/>
    <s v="NUEVO"/>
    <n v="72"/>
    <d v="2020-07-13T00:00:00"/>
    <d v="2026-07-13T00:00:00"/>
    <d v="2021-03-01T00:00:00"/>
    <n v="37990000"/>
    <n v="17990000"/>
    <n v="20000000"/>
    <n v="462092"/>
    <s v="e2a340f71f5c73f21988de2198ca6d26716c2d65"/>
    <n v="-0.1348496699611593"/>
    <n v="-0.96078833704566591"/>
    <n v="0.16994387989697479"/>
    <n v="-0.40390681021974201"/>
    <n v="-0.26501046745693763"/>
    <x v="1"/>
    <n v="0.47354566991313501"/>
    <x v="4"/>
  </r>
  <r>
    <s v="09a8a1d4aaa8b74a8e18694b57e62978b4c52c53"/>
    <s v="5bae7a446c8758add1f18b274db276656827f543"/>
    <s v="PREPAGADO"/>
    <s v="8d3a24744093455287e93feda3eb9991acdae36e"/>
    <n v="59"/>
    <s v="STEPWAY"/>
    <n v="2019"/>
    <s v="NUEVO STEPWAY"/>
    <m/>
    <s v="NUEVO"/>
    <n v="72"/>
    <d v="2018-11-26T00:00:00"/>
    <d v="2024-11-26T00:00:00"/>
    <d v="2021-04-27T00:00:00"/>
    <n v="47450000"/>
    <n v="47450000"/>
    <n v="0"/>
    <n v="1119278"/>
    <s v="dab5ce77fbc7f176a43e1ea3adb849113df8a09f"/>
    <n v="-0.24400243993208681"/>
    <n v="1.2009447865714571"/>
    <n v="0.32803285986234038"/>
    <n v="-0.45535753003433288"/>
    <n v="4.4381042127634142E-2"/>
    <x v="1"/>
    <n v="1"/>
    <x v="0"/>
  </r>
  <r>
    <s v="3ece96ee346d9332b8b9fa3476277380ede16677"/>
    <s v="5495976bfd5b2127f75408118533e90b55828f5f"/>
    <s v="PREPAGADO"/>
    <s v="a93bc3fa6d9125b98623940e5fa31ae97aacbac3"/>
    <n v="38"/>
    <s v="LOGAN"/>
    <n v="2019"/>
    <s v="NUEVO LOGAN"/>
    <m/>
    <s v="NUEVO"/>
    <n v="72"/>
    <d v="2018-08-31T00:00:00"/>
    <d v="2024-08-31T00:00:00"/>
    <d v="2019-11-28T00:00:00"/>
    <n v="37880000"/>
    <n v="24880000"/>
    <n v="13000000"/>
    <n v="568145"/>
    <s v="b8301acfe4fdafeee70d932d10ac6a382433932b"/>
    <n v="1.065830799719043"/>
    <n v="-0.20826210065239259"/>
    <n v="-0.13725502119417279"/>
    <n v="-0.81964377440766822"/>
    <n v="-0.80644560922993824"/>
    <x v="1"/>
    <n v="0.65681098204857447"/>
    <x v="2"/>
  </r>
  <r>
    <s v="0cb1a5bd422bb8684576bf8de5d049b7a8ae8a6b"/>
    <s v="57bd9ec90c897910cea1789509ee308e6ce74b7f"/>
    <s v="PREPAGADO"/>
    <s v="2f1f55f7d5e4638dee5a1a64ea8954c3ffe4902c"/>
    <n v="60"/>
    <s v="SANDERO"/>
    <n v="2018"/>
    <s v="NUEVO SANDERO"/>
    <m/>
    <s v="NUEVO"/>
    <n v="24"/>
    <d v="2017-12-20T00:00:00"/>
    <d v="2019-12-20T00:00:00"/>
    <d v="2018-12-06T00:00:00"/>
    <n v="31067000"/>
    <n v="25967000"/>
    <n v="5100000"/>
    <n v="1272691"/>
    <s v="f04102324d4731550c62179df4a88988f7d7f9b0"/>
    <n v="1.308392510765549"/>
    <n v="0.52686355734479529"/>
    <n v="9.0899389914291959E-2"/>
    <n v="0.42485845185237031"/>
    <n v="0.27642467431606299"/>
    <x v="2"/>
    <n v="0.83583867125889211"/>
    <x v="0"/>
  </r>
  <r>
    <s v="21ec86c6121958f24106fd876f40af82b7955507"/>
    <s v="3230cde30d0e278810280568f739d3590aee02fa"/>
    <s v="PREPAGADO"/>
    <s v="c1e30395230ab6747c4b28fe4256aa099225b503"/>
    <n v="84"/>
    <s v="SANDERO"/>
    <n v="2018"/>
    <s v="NUEVO SANDERO"/>
    <m/>
    <s v="NUEVO"/>
    <n v="84"/>
    <d v="2017-02-02T00:00:00"/>
    <d v="2024-02-02T00:00:00"/>
    <d v="2021-07-09T00:00:00"/>
    <n v="38350000"/>
    <n v="34515000"/>
    <n v="3835000"/>
    <n v="738667"/>
    <s v="0b9e5ef7ecdb21c3df2e91f8c180559e4790ebd3"/>
    <n v="0.20473672550394839"/>
    <n v="0.79032357974038436"/>
    <n v="1.078955514697826"/>
    <n v="-0.58313482198541355"/>
    <n v="-0.96114136402222416"/>
    <x v="0"/>
    <n v="0.9"/>
    <x v="0"/>
  </r>
  <r>
    <s v="4b8e27b10de1d745feb75922c4c2ab6db9dab405"/>
    <s v="4e38c9c83f64bf2ad05511a304c0e9f988941460"/>
    <s v="PREPAGADO"/>
    <s v="71be300e8a3301bbda681fb41bfd39dd41d2b26d"/>
    <n v="38"/>
    <s v="CAPTUR"/>
    <n v="2020"/>
    <s v="CAPTUR"/>
    <s v="2e892f86d188d01ec5691b7918003dc271108083"/>
    <s v="NUEVO"/>
    <n v="48"/>
    <d v="2019-03-12T00:00:00"/>
    <d v="2023-12-03T00:00:00"/>
    <d v="2021-12-24T00:00:00"/>
    <n v="67490000"/>
    <n v="45490000"/>
    <n v="22000000"/>
    <n v="1312807"/>
    <s v="d2d2bc23d15981022aec65b1ffb2993f93c8d625"/>
    <n v="-2.196624213856456"/>
    <n v="-0.137574482991974"/>
    <n v="0.44659959483636458"/>
    <n v="2.3068153051960389"/>
    <n v="-0.80644560922993824"/>
    <x v="5"/>
    <n v="0.67402578159727367"/>
    <x v="2"/>
  </r>
  <r>
    <s v="666d5f8da4648b1d6e17e75e35dad1c7630706b3"/>
    <s v="efdae474c51ab6d88623a205b009051cda1bae7c"/>
    <s v="PREPAGADO"/>
    <s v="f8a4cb92822d2b5678dd7e9fbe7d83d9a1b46cb8"/>
    <n v="62"/>
    <s v="STEPWAY"/>
    <n v="2021"/>
    <s v="NUEVO STEPWAY PH2"/>
    <s v="2e892f86d188d01ec5691b7918003dc271108083"/>
    <s v="NUEVO"/>
    <n v="60"/>
    <d v="2020-11-06T00:00:00"/>
    <d v="2025-06-11T00:00:00"/>
    <d v="2021-04-08T00:00:00"/>
    <n v="53193900"/>
    <n v="26596950"/>
    <n v="26596950"/>
    <n v="711411"/>
    <s v="e3641dd6fa4340be1e1a0c44a89e0218e2c9b4d8"/>
    <n v="0.362401837684177"/>
    <n v="-0.85216124758390532"/>
    <n v="0.4070773498450232"/>
    <n v="0.46744369125534491"/>
    <n v="1.7460343448427791"/>
    <x v="3"/>
    <n v="0.5"/>
    <x v="4"/>
  </r>
  <r>
    <s v="ea9e2e8c19f0ce9f7173e9192fbbd2e716b2f280"/>
    <s v="21054e4b221c73a78608599c090987e5d2652970"/>
    <s v="PREPAGADO"/>
    <s v="8755282562f500d9f6dcb85211a47e8d88e90dcb"/>
    <n v="60"/>
    <s v="STEPWAY"/>
    <n v="2020"/>
    <s v="NUEVO STEPWAY"/>
    <s v="2e892f86d188d01ec5691b7918003dc271108083"/>
    <s v="NUEVO"/>
    <n v="60"/>
    <d v="2019-07-29T00:00:00"/>
    <d v="2024-07-29T00:00:00"/>
    <d v="2019-12-16T00:00:00"/>
    <n v="51670000"/>
    <n v="6000000"/>
    <n v="45670000"/>
    <n v="148624"/>
    <s v="d7ba29214e26fca7c43eb9f199a80e049e060e7b"/>
    <n v="0.68986014759695946"/>
    <n v="-2.4284476105593882"/>
    <n v="-0.62050101992985252"/>
    <n v="-1.014609665124993"/>
    <n v="0.89520769348520657"/>
    <x v="3"/>
    <n v="0.2"/>
    <x v="3"/>
  </r>
  <r>
    <s v="31a3ccd23a9d7b1a245f13967baaae233d1cc83a"/>
    <s v="6c36866fc35debaaa59724d2e3d8096fe491d5b0"/>
    <s v="PREPAGADO"/>
    <s v="51b223e24d57bc8c01c5001f8833c44559fa1fc7"/>
    <n v="27"/>
    <s v="SANDERO"/>
    <n v="2018"/>
    <s v="NUEVO SANDERO"/>
    <m/>
    <s v="NUEVO"/>
    <n v="72"/>
    <d v="2017-08-18T00:00:00"/>
    <d v="2023-08-18T00:00:00"/>
    <d v="2020-06-18T00:00:00"/>
    <n v="30890000"/>
    <n v="12472000"/>
    <n v="18418000"/>
    <n v="283786"/>
    <s v="4a8f3363258dbeeafeffebe63d6f25a2c0e1ca48"/>
    <n v="0.47155460765510449"/>
    <n v="-1.247362558010833"/>
    <n v="0.80229979975843724"/>
    <n v="-0.17976160347578921"/>
    <n v="1.9007300996350649"/>
    <x v="1"/>
    <n v="0.40375526060213662"/>
    <x v="4"/>
  </r>
  <r>
    <s v="7b8ae7660c52fc5d2efba16c1daa90f5a10c0d42"/>
    <s v="7eb1b209a9a9e56ec1d695219d71326de6b02b5e"/>
    <s v="PREPAGADO"/>
    <s v="277132ad8b04990f093fc5bb72d77163192dec3d"/>
    <n v="46"/>
    <s v="LOGAN"/>
    <n v="2017"/>
    <s v="NUEVO LOGAN"/>
    <m/>
    <s v="NUEVO"/>
    <n v="84"/>
    <d v="2016-09-12T00:00:00"/>
    <d v="2023-12-09T00:00:00"/>
    <d v="2019-01-16T00:00:00"/>
    <n v="37940000"/>
    <n v="18970000"/>
    <n v="18970000"/>
    <n v="438864"/>
    <s v="dc07912f5d15c97d02d6d510bd9579fe85bc5dde"/>
    <n v="-0.45017989432161648"/>
    <n v="-0.85216124758390532"/>
    <n v="0.92086653473246149"/>
    <n v="-0.27124489114059591"/>
    <n v="-0.57440197704150942"/>
    <x v="0"/>
    <n v="0.5"/>
    <x v="4"/>
  </r>
  <r>
    <s v="a3c0066523f7d3e65b05f22811a3323e14dae2d8"/>
    <s v="685b68d488d7c3cc5440ff8bf6ee84499c9000c1"/>
    <s v="PREPAGADO"/>
    <s v="77a187d9631467b0be64469f0c5f8a6dea1b1f85"/>
    <n v="59"/>
    <s v="LOGAN"/>
    <n v="2017"/>
    <s v="NUEVO LOGAN"/>
    <m/>
    <s v="NUEVO"/>
    <n v="60"/>
    <d v="2016-12-19T00:00:00"/>
    <d v="2021-12-19T00:00:00"/>
    <d v="2020-10-16T00:00:00"/>
    <n v="37940000"/>
    <n v="23000000"/>
    <n v="14940000"/>
    <n v="537782"/>
    <s v="d5e3c217d8ea2998bad4e657513b99b45ba38544"/>
    <n v="-0.31677095324603838"/>
    <n v="-0.4159979730638152"/>
    <n v="-0.47064649970843292"/>
    <n v="1.792149125165619"/>
    <n v="4.4381042127634142E-2"/>
    <x v="3"/>
    <n v="0.60622034791776491"/>
    <x v="2"/>
  </r>
  <r>
    <s v="b2b91cbe2f4a00edb47699faa6e2af39b5f82b18"/>
    <s v="f2cb96b7f40cf6a8a94c7ab72166a08b615fe52d"/>
    <s v="PREPAGADO"/>
    <s v="4ed602eda8bf7f8f674b77a7266776acb1f1dd2a"/>
    <n v="60"/>
    <s v="KWID"/>
    <n v="2020"/>
    <s v="KWID"/>
    <s v="2e892f86d188d01ec5691b7918003dc271108083"/>
    <s v="NUEVO"/>
    <n v="84"/>
    <d v="2019-05-15T00:00:00"/>
    <d v="2026-05-15T00:00:00"/>
    <d v="2021-09-02T00:00:00"/>
    <n v="32990000"/>
    <n v="32990000"/>
    <n v="0"/>
    <n v="672540"/>
    <s v="002cf26c2c656a51db8195e4bd8bbcee3903d748"/>
    <n v="0.31388949547487588"/>
    <n v="1.2009447865714571"/>
    <n v="0.49003888952879793"/>
    <n v="-0.78020597803353409"/>
    <n v="-1.270532873606796"/>
    <x v="0"/>
    <n v="1"/>
    <x v="0"/>
  </r>
  <r>
    <s v="373a80f2d5d893ccda7b39920d9fc3e3bd840f0d"/>
    <s v="5a58eb41064996d83f8acc4da73160b3a726eb41"/>
    <s v="PREPAGADO"/>
    <s v="4ed602eda8bf7f8f674b77a7266776acb1f1dd2a"/>
    <n v="220"/>
    <s v="KWID"/>
    <n v="2020"/>
    <s v="KWID"/>
    <s v="2e892f86d188d01ec5691b7918003dc271108083"/>
    <s v="NUEVO"/>
    <n v="72"/>
    <d v="2019-09-09T00:00:00"/>
    <d v="2025-09-09T00:00:00"/>
    <d v="2020-02-19T00:00:00"/>
    <n v="33640000"/>
    <n v="27140000"/>
    <n v="6500000"/>
    <n v="626244"/>
    <s v="72e878f6cfde3745264c248cf45004a0c2be87ce"/>
    <n v="-0.24400243993208681"/>
    <n v="0.40753282331284491"/>
    <n v="1.152449396348168E-2"/>
    <n v="-0.79842085448853428"/>
    <n v="-1.425228628399082"/>
    <x v="1"/>
    <n v="0.80677764565992871"/>
    <x v="0"/>
  </r>
  <r>
    <s v="e11953a5446de315e2e891131f44d9e483ce1702"/>
    <s v="57c31860b9b3baeae247a733ff6bfeaba8665951"/>
    <s v="PREPAGADO"/>
    <s v="a5e2b8f6be3db186f5df8e4f6932febe0657c71c"/>
    <n v="84"/>
    <s v="LOGAN"/>
    <n v="2019"/>
    <s v="NUEVO LOGAN"/>
    <m/>
    <s v="NUEVO"/>
    <n v="72"/>
    <d v="2018-02-27T00:00:00"/>
    <d v="2024-02-27T00:00:00"/>
    <d v="2020-11-03T00:00:00"/>
    <n v="34530000"/>
    <n v="32530000"/>
    <n v="2000000"/>
    <n v="873762"/>
    <s v="0b9e5ef7ecdb21c3df2e91f8c180559e4790ebd3"/>
    <n v="0.27750523881790012"/>
    <n v="0.96311031982887196"/>
    <n v="0.53955480843313941"/>
    <n v="-0.52797607374962618"/>
    <n v="4.4381042127634142E-2"/>
    <x v="1"/>
    <n v="0.94207935128873443"/>
    <x v="0"/>
  </r>
  <r>
    <s v="9ae724ea480438c775eaac7686ff6be2e3e28b3b"/>
    <s v="32a006473dba7f594400ba48aaab8ce414f20ef3"/>
    <s v="PREPAGADO"/>
    <s v="2f1f55f7d5e4638dee5a1a64ea8954c3ffe4902c"/>
    <n v="15"/>
    <s v="LOGAN"/>
    <n v="2018"/>
    <s v="NUEVO LOGAN"/>
    <m/>
    <s v="NUEVO"/>
    <n v="84"/>
    <d v="2017-10-23T00:00:00"/>
    <d v="2024-10-23T00:00:00"/>
    <d v="2021-06-04T00:00:00"/>
    <n v="44160000"/>
    <n v="39744000"/>
    <n v="4416000"/>
    <n v="869895"/>
    <s v="b2b72db1a076aa89f7bd2aa8870447ac40315a98"/>
    <n v="1.2598801685562471"/>
    <n v="0.79032357974038436"/>
    <n v="1.355611229637216"/>
    <n v="-0.25205056679166887"/>
    <n v="0.74051193869292065"/>
    <x v="0"/>
    <n v="0.9"/>
    <x v="0"/>
  </r>
  <r>
    <s v="a74c6e7f3e6634e14d7f6b157e1b9fd611af5a7c"/>
    <s v="8e913ca025782c8432fc95ee976e4b56dbf439f0"/>
    <s v="PREPAGADO"/>
    <s v="c7377705b286ba1dbe11224af309f9b7c2929cdd"/>
    <n v="76"/>
    <s v="LOGAN"/>
    <n v="2017"/>
    <s v="NUEVO LOGAN"/>
    <m/>
    <s v="NUEVO"/>
    <n v="72"/>
    <d v="2016-11-11T00:00:00"/>
    <d v="2022-11-11T00:00:00"/>
    <d v="2021-03-05T00:00:00"/>
    <n v="34790000"/>
    <n v="17395000"/>
    <n v="17395000"/>
    <n v="456636"/>
    <s v="2cd1984091944d70e74ea43ee5d47bad1b59be40"/>
    <n v="0.70198823314928471"/>
    <n v="-0.85216124758390532"/>
    <n v="0.99991102471514426"/>
    <n v="-0.56428999225942966"/>
    <n v="1.2045992030697781"/>
    <x v="1"/>
    <n v="0.5"/>
    <x v="4"/>
  </r>
  <r>
    <s v="6bae8432b7a1d3dbaa8ea5f2d2ba09271c20416b"/>
    <s v="a84a3a29355b70f2bc4b8a46f30c52dbd5c7021f"/>
    <s v="PREPAGADO"/>
    <s v="bdfc2c4e5213ca32db6b95c9f855416362d14198"/>
    <n v="60"/>
    <s v="SANDERO"/>
    <n v="2019"/>
    <s v="NUEVO SANDERO"/>
    <m/>
    <s v="NUEVO"/>
    <n v="48"/>
    <d v="2018-07-31T00:00:00"/>
    <d v="2022-07-31T00:00:00"/>
    <d v="2019-02-26T00:00:00"/>
    <n v="35870000"/>
    <n v="40405889"/>
    <n v="0"/>
    <n v="1142209"/>
    <s v="10b38286d0ce07306e01a8d181c6bb54393382de"/>
    <n v="1.068735666674399E-2"/>
    <n v="1.7201898981498751"/>
    <n v="-1.0988980344275441"/>
    <n v="-8.042016320623438E-2"/>
    <n v="-1.425228628399082"/>
    <x v="5"/>
    <n v="1.1264535545023697"/>
    <x v="0"/>
  </r>
  <r>
    <s v="331e5f4ea1605d08eec9e4a0c9d8d3bc2bd00cbc"/>
    <s v="570aabee78f26e20027dec1d573aa5f2a71370b8"/>
    <s v="PREPAGADO"/>
    <s v="2f1f55f7d5e4638dee5a1a64ea8954c3ffe4902c"/>
    <n v="27"/>
    <s v="SANDERO"/>
    <n v="2018"/>
    <s v="NUEVO SANDERO"/>
    <m/>
    <s v="NUEVO"/>
    <n v="12"/>
    <d v="2017-12-29T00:00:00"/>
    <d v="2018-12-29T00:00:00"/>
    <d v="2018-01-23T00:00:00"/>
    <n v="36050000"/>
    <n v="10850000"/>
    <n v="25200000"/>
    <n v="985035"/>
    <s v="db38aae051445c1f320476595ec5710790c61966"/>
    <n v="-0.65635734871114615"/>
    <n v="-1.6694170475874961"/>
    <n v="9.0899389914291959E-2"/>
    <n v="2.2961209210008899E-2"/>
    <n v="0.27642467431606299"/>
    <x v="2"/>
    <n v="0.30097087378640774"/>
    <x v="1"/>
  </r>
  <r>
    <s v="45dd3cb66d8fe5127aa007b3968a678ea6593259"/>
    <s v="64d77fbef6896d888888968d4f52445039b37c08"/>
    <s v="PREPAGADO"/>
    <s v="306d0c4359793b998ee724d771a66f0fed3a6148"/>
    <n v="49"/>
    <s v="STEPWAY"/>
    <n v="2019"/>
    <s v="NUEVO STEPWAY"/>
    <m/>
    <s v="NUEVO"/>
    <n v="84"/>
    <d v="2018-01-11T00:00:00"/>
    <d v="2025-11-01T00:00:00"/>
    <d v="2019-12-16T00:00:00"/>
    <n v="45789250"/>
    <n v="22894625"/>
    <n v="22894625"/>
    <n v="548673"/>
    <s v="1fa5348f769db1e5e1f0a519fd78a898845fc284"/>
    <n v="1.393289109631825"/>
    <n v="-0.85216124758390532"/>
    <n v="0.32803285986234038"/>
    <n v="1.3498302092506929E-2"/>
    <n v="-0.4197062222492236"/>
    <x v="0"/>
    <n v="0.5"/>
    <x v="4"/>
  </r>
  <r>
    <s v="ba9e0fc0d77b9c2add29401a12aaa95fd6f49404"/>
    <s v="067ed51dd61e2d30e13e59d1a3c8003464b67577"/>
    <s v="PREPAGADO"/>
    <s v="4db898134df57de25ee14fc3156c0fe345e0de51"/>
    <n v="61"/>
    <s v="STEPWAY"/>
    <n v="2019"/>
    <s v="NUEVO STEPWAY"/>
    <m/>
    <s v="NUEVO"/>
    <n v="60"/>
    <d v="2018-12-24T00:00:00"/>
    <d v="2023-12-24T00:00:00"/>
    <d v="2020-12-07T00:00:00"/>
    <n v="41620000"/>
    <n v="33000000"/>
    <n v="8620000"/>
    <n v="851689"/>
    <s v="f1cfc4e2d3f8e9e071d8ddbdb5aab1b3ceeb1ef1"/>
    <n v="0.73837248980626058"/>
    <n v="0.35049913474929312"/>
    <n v="5.1377144922950549E-2"/>
    <n v="1.0194775841240049"/>
    <n v="0.50846830650449182"/>
    <x v="3"/>
    <n v="0.79288803459875057"/>
    <x v="2"/>
  </r>
  <r>
    <s v="219c253ee641560f240a1099a7c717cb9962aa8a"/>
    <s v="6e4c8b15d1ad918992adb5e3525e9164b225ca19"/>
    <s v="PREPAGADO"/>
    <s v="4ed602eda8bf7f8f674b77a7266776acb1f1dd2a"/>
    <n v="241"/>
    <s v="KWID"/>
    <n v="2020"/>
    <s v="KWID"/>
    <s v="2e892f86d188d01ec5691b7918003dc271108083"/>
    <s v="NUEVO"/>
    <n v="84"/>
    <d v="2019-03-05T00:00:00"/>
    <d v="2026-05-03T00:00:00"/>
    <d v="2020-03-25T00:00:00"/>
    <n v="32990000"/>
    <n v="24678000"/>
    <n v="8312000"/>
    <n v="618458"/>
    <s v="1188a05533a86f26549ae6e1af7ac4164a633741"/>
    <n v="-1.3568814437906571E-2"/>
    <n v="0.1663635585690699"/>
    <n v="-0.29140719033595069"/>
    <n v="-0.614293943734601"/>
    <n v="-1.425228628399082"/>
    <x v="0"/>
    <n v="0.748044862079418"/>
    <x v="2"/>
  </r>
  <r>
    <s v="5bed174548f200df827f8853dcd823141ef5db3f"/>
    <s v="9c08d51644ed1d70e8aab1f13897edc111821c56"/>
    <s v="PREPAGADO"/>
    <s v="e796ad9f0cb48948949b06a98904d23b3fbe7f4b"/>
    <n v="59"/>
    <s v="DUSTER"/>
    <n v="2017"/>
    <s v="DUSTER"/>
    <m/>
    <s v="NUEVO"/>
    <n v="84"/>
    <d v="2017-01-18T00:00:00"/>
    <d v="2024-01-18T00:00:00"/>
    <d v="2018-02-13T00:00:00"/>
    <n v="66590000"/>
    <n v="33295000"/>
    <n v="33295000"/>
    <n v="764191"/>
    <s v="d5e3c217d8ea2998bad4e657513b99b45ba38544"/>
    <n v="1.0051903719574169"/>
    <n v="-0.85216124758390532"/>
    <n v="0.92086653473246149"/>
    <n v="-0.51089330430709301"/>
    <n v="0.43112042910834891"/>
    <x v="0"/>
    <n v="0.5"/>
    <x v="4"/>
  </r>
  <r>
    <s v="be100e4697149d4872fe7e9a59d646ef274bab70"/>
    <s v="261ee0b321682914552b60c89dad984fcdef9ad5"/>
    <s v="PREPAGADO"/>
    <s v="779a5d721169ae8d9bb4b60cd9fdf1c437be1e57"/>
    <n v="48"/>
    <s v="OROCH"/>
    <n v="2018"/>
    <s v="OROCH"/>
    <m/>
    <s v="NUEVO"/>
    <n v="72"/>
    <d v="2018-03-28T00:00:00"/>
    <d v="2024-03-28T00:00:00"/>
    <d v="2018-10-09T00:00:00"/>
    <n v="62240000"/>
    <n v="31120000"/>
    <n v="31120000"/>
    <n v="755028"/>
    <s v="33a4a5fc270bf1ce3ae20561056b2ba805df815d"/>
    <n v="1.332648681870199"/>
    <n v="-0.85216124758390532"/>
    <n v="0.72325530977575447"/>
    <n v="-0.34033563015763468"/>
    <n v="0.97255557088134947"/>
    <x v="1"/>
    <n v="0.5"/>
    <x v="4"/>
  </r>
  <r>
    <s v="aeafba23a9d1e5798ee31bddbd3a94b58d23dca2"/>
    <s v="b9572482e225eab43d19df52e2f130a54913ff15"/>
    <s v="PREPAGADO"/>
    <s v="bb9549bdac791df8e2b53241129ff66f1480af92"/>
    <n v="7"/>
    <s v="LOGAN"/>
    <n v="2021"/>
    <s v="NUEVO LOGAN PH2"/>
    <s v="2e892f86d188d01ec5691b7918003dc271108083"/>
    <s v="NUEVO"/>
    <n v="60"/>
    <d v="2020-10-03T00:00:00"/>
    <d v="2025-03-10T00:00:00"/>
    <d v="2021-02-10T00:00:00"/>
    <n v="51600000"/>
    <n v="26950000"/>
    <n v="24650000"/>
    <n v="711647"/>
    <s v="addfb231c73938367f7381eeb262ff07154d72ad"/>
    <n v="0.14409629774232199"/>
    <n v="-0.76064683133279409"/>
    <n v="-0.30432305999912118"/>
    <n v="-1.246287541175059E-2"/>
    <n v="-0.1103147126646518"/>
    <x v="3"/>
    <n v="0.5222868217054264"/>
    <x v="4"/>
  </r>
  <r>
    <s v="5a2d16e77c055be917ef27f29cdba8c4a2b483f0"/>
    <s v="8aecee9d98838ce29fb6e1a32c4d0ed3896807e6"/>
    <s v="PREPAGADO"/>
    <s v="8755282562f500d9f6dcb85211a47e8d88e90dcb"/>
    <n v="7"/>
    <s v="STEPWAY"/>
    <n v="2019"/>
    <s v="NUEVO STEPWAY"/>
    <s v="2e892f86d188d01ec5691b7918003dc271108083"/>
    <s v="NUEVO"/>
    <n v="48"/>
    <d v="2019-06-27T00:00:00"/>
    <d v="2023-06-27T00:00:00"/>
    <d v="2020-01-27T00:00:00"/>
    <n v="42490000"/>
    <n v="17490000"/>
    <n v="25000000"/>
    <n v="520409"/>
    <s v="addfb231c73938367f7381eeb262ff07154d72ad"/>
    <n v="1.429673366288801"/>
    <n v="-1.2150425447481039"/>
    <n v="-2.7667345059731379E-2"/>
    <n v="0.19020085841091"/>
    <n v="0.19907679691992"/>
    <x v="5"/>
    <n v="0.41162626500353022"/>
    <x v="4"/>
  </r>
  <r>
    <s v="ab020293be064f5b3098fdb32101b36d20431bae"/>
    <s v="bd5a58493894ff77396da0621fd5c63bdf9b5246"/>
    <s v="PREPAGADO"/>
    <s v="f92259594cc36db09951704e2e59eef51308995c"/>
    <n v="291"/>
    <s v="LOGAN"/>
    <n v="2020"/>
    <s v="NUEVO LOGAN"/>
    <s v="2e892f86d188d01ec5691b7918003dc271108083"/>
    <s v="NUEVO"/>
    <n v="72"/>
    <d v="2019-07-31T00:00:00"/>
    <d v="2025-07-31T00:00:00"/>
    <d v="2020-01-08T00:00:00"/>
    <n v="36190000"/>
    <n v="32571000"/>
    <n v="3619000"/>
    <n v="823428"/>
    <s v="c4635272f238ecd586953b535745e7ed186b29b1"/>
    <n v="0.59283546317835722"/>
    <n v="0.79032357974038436"/>
    <n v="0.76277755476709586"/>
    <n v="-0.1582980533556736"/>
    <n v="-0.1103147126646518"/>
    <x v="1"/>
    <n v="0.9"/>
    <x v="0"/>
  </r>
  <r>
    <s v="19f014844fe1f3d77006e92c8da4bbc579a3b437"/>
    <s v="1d5a26aab5271cff387e0189b52f6ab1c6d089b6"/>
    <s v="PREPAGADO"/>
    <s v="20b407ba18a4eddeb45c9654fb2ee3a53efe58e2"/>
    <n v="61"/>
    <s v="STEPWAY"/>
    <n v="2022"/>
    <s v="NUEVO STEPWAY PH2"/>
    <s v="2e892f86d188d01ec5691b7918003dc271108083"/>
    <s v="NUEVO"/>
    <n v="84"/>
    <d v="2021-05-20T00:00:00"/>
    <d v="2028-05-20T00:00:00"/>
    <d v="2021-12-01T00:00:00"/>
    <n v="61848000"/>
    <n v="46142750"/>
    <n v="15705250"/>
    <n v="995352"/>
    <s v="e2a340f71f5c73f21988de2198ca6d26716c2d65"/>
    <n v="-0.25613052548441212"/>
    <n v="0.15824191686124789"/>
    <n v="-0.46241203996448682"/>
    <n v="-0.64523234950633634"/>
    <n v="0.43112042910834891"/>
    <x v="0"/>
    <n v="0.74606697063769245"/>
    <x v="2"/>
  </r>
  <r>
    <s v="68c570b02fda17794815a43db43972015b0e63f5"/>
    <s v="c981d94d562bf1bc420211715efc6b90a5cf173f"/>
    <s v="PREPAGADO"/>
    <s v="5cec3603c7a14573a0da94232ef8fee94127cb96"/>
    <n v="61"/>
    <s v="CAPTUR"/>
    <n v="2019"/>
    <s v="CAPTUR"/>
    <m/>
    <s v="NUEVO"/>
    <n v="84"/>
    <d v="2018-11-28T00:00:00"/>
    <d v="2025-11-28T00:00:00"/>
    <d v="2020-08-25T00:00:00"/>
    <n v="70990000"/>
    <n v="35495000"/>
    <n v="35495000"/>
    <n v="786422"/>
    <s v="5ff736dd5fe05d193ce7c5ec63ce711d264e48d3"/>
    <n v="-0.1348496699611593"/>
    <n v="-0.85216124758390532"/>
    <n v="0.32803285986234038"/>
    <n v="-0.11183153178679579"/>
    <n v="-1.1931849962106531"/>
    <x v="0"/>
    <n v="0.5"/>
    <x v="4"/>
  </r>
  <r>
    <s v="673c1f86620ab47da87f30a6efee4baa3fd60f29"/>
    <s v="0f9560f63fb84ad1147ef069326326a61e3e958d"/>
    <s v="PREPAGADO"/>
    <s v="e5dcfdfb196c62b834f7de66fdd56dc712c95c79"/>
    <n v="38"/>
    <s v="ALASKAN"/>
    <n v="2017"/>
    <s v="ALASKAN"/>
    <m/>
    <s v="NUEVO"/>
    <n v="72"/>
    <d v="2018-02-10T00:00:00"/>
    <d v="2024-10-02T00:00:00"/>
    <d v="2020-08-13T00:00:00"/>
    <n v="105298000"/>
    <n v="107728000"/>
    <n v="0"/>
    <n v="2064649"/>
    <s v="d7fd93f30f09d2f3f73418e3c060e65d41168348"/>
    <m/>
    <n v="1.2957053264297169"/>
    <n v="-0.72911158760137273"/>
    <m/>
    <m/>
    <x v="1"/>
    <n v="1.0230773613933788"/>
    <x v="0"/>
  </r>
  <r>
    <s v="c74b2a163478e22a0b39d263e2182ca0c4f29dec"/>
    <s v="43580f4a1943765ca073adfdbd742a29b5306c91"/>
    <s v="PREPAGADO"/>
    <s v="40caf97a616318873ba6061017861521a8432813"/>
    <n v="76"/>
    <s v="OROCH"/>
    <n v="2017"/>
    <s v="OROCH"/>
    <m/>
    <s v="NUEVO"/>
    <n v="84"/>
    <d v="2017-04-27T00:00:00"/>
    <d v="2024-04-27T00:00:00"/>
    <d v="2021-08-12T00:00:00"/>
    <n v="57990000"/>
    <n v="49990000"/>
    <n v="8000000"/>
    <n v="1113142"/>
    <s v="e479a237a33c879450fd7f632a21723886088e64"/>
    <n v="0.26537715326557482"/>
    <n v="0.63447304064136867"/>
    <n v="0.6442108197930716"/>
    <n v="0.82938437200062831"/>
    <n v="-0.4197062222492236"/>
    <x v="0"/>
    <n v="0.86204518020348331"/>
    <x v="0"/>
  </r>
  <r>
    <s v="f8fe14ae39d0a50741ec655025f2722fa8e14f52"/>
    <s v="b513f792aa86a1ad1c41362b0d2b4704e1ef6b2c"/>
    <s v="PREPAGADO"/>
    <s v="1944f36cfa35b51833df56e72c9cb95ad049c346"/>
    <n v="49"/>
    <s v="USADOS"/>
    <n v="2012"/>
    <s v="USADOS MM"/>
    <m/>
    <s v="USADO"/>
    <n v="60"/>
    <d v="2017-05-10T00:00:00"/>
    <d v="2022-10-05T00:00:00"/>
    <d v="2021-04-07T00:00:00"/>
    <n v="23395650"/>
    <n v="19120000"/>
    <n v="4275650"/>
    <n v="493886"/>
    <s v="44b2f4676298044cd44793ce40e6eac1d18ef4db"/>
    <n v="1.332648681870199"/>
    <n v="0.45051786405069971"/>
    <n v="1.078955514697826"/>
    <n v="-0.53003022590669602"/>
    <n v="1.2045992030697781"/>
    <x v="3"/>
    <n v="0.8172459410189501"/>
    <x v="0"/>
  </r>
  <r>
    <s v="5c46524fc505766d0b56047af80ab085cc64411b"/>
    <s v="fd97033e7f04ba66e2ec325c0c33a9feb0a1f4a2"/>
    <s v="PREPAGADO"/>
    <s v="1cfc8f77eeb90420e06185d48b9a2c6de9a1780f"/>
    <n v="7"/>
    <s v="STEPWAY"/>
    <n v="2019"/>
    <s v="NUEVO STEPWAY"/>
    <m/>
    <s v="NUEVO"/>
    <n v="84"/>
    <d v="2018-11-14T00:00:00"/>
    <d v="2025-11-14T00:00:00"/>
    <d v="2020-01-10T00:00:00"/>
    <n v="50450000"/>
    <n v="25225000"/>
    <n v="25225000"/>
    <n v="571836"/>
    <s v="addfb231c73938367f7381eeb262ff07154d72ad"/>
    <n v="0.62921971983533309"/>
    <n v="-0.85216124758390532"/>
    <n v="0.52564408481904745"/>
    <n v="0.16803865094863371"/>
    <n v="1.3592949578620639"/>
    <x v="0"/>
    <n v="0.5"/>
    <x v="4"/>
  </r>
  <r>
    <s v="97c5fa3be1e01e0a766bd97a1f8fe36fb6966859"/>
    <s v="2ea243a77d2285a5fe0015bacec2df787d18db86"/>
    <s v="PREPAGADO"/>
    <s v="a7dd55b98ce047d2fdb9afbcfc3cfad027700d30"/>
    <n v="59"/>
    <s v="DUSTER"/>
    <n v="2021"/>
    <s v="DUSTER"/>
    <s v="2e892f86d188d01ec5691b7918003dc271108083"/>
    <s v="NUEVO"/>
    <n v="72"/>
    <d v="2020-12-15T00:00:00"/>
    <d v="2026-12-15T00:00:00"/>
    <d v="2021-10-21T00:00:00"/>
    <n v="67150000"/>
    <n v="33575000"/>
    <n v="33575000"/>
    <n v="861242"/>
    <s v="6c55b3ba21e9cb7dc2512cad991949cb9fc0980d"/>
    <n v="0.53219503541673086"/>
    <n v="-0.85216124758390532"/>
    <n v="0.24898836987965761"/>
    <n v="0.63959850272705676"/>
    <n v="1.436642835258207"/>
    <x v="1"/>
    <n v="0.5"/>
    <x v="4"/>
  </r>
  <r>
    <s v="3c919f449ef9cb2f491f3cdfb65a5d11a4670455"/>
    <s v="15f159390c2bb349e66339206f3ee13312105361"/>
    <s v="PREPAGADO"/>
    <s v="1e37c6928f415c93f35587957257b25f2220204d"/>
    <n v="38"/>
    <s v="SANDERO"/>
    <n v="2020"/>
    <s v="NUEVO SANDERO"/>
    <s v="2e892f86d188d01ec5691b7918003dc271108083"/>
    <s v="NUEVO"/>
    <n v="84"/>
    <d v="2019-12-04T00:00:00"/>
    <d v="2026-04-12T00:00:00"/>
    <d v="2020-07-07T00:00:00"/>
    <n v="37900000"/>
    <n v="24220000"/>
    <n v="13680000"/>
    <n v="513474"/>
    <s v="e930ed8a49045100853f6396856eaf443e98b2ef"/>
    <n v="-3.3002799991180569"/>
    <n v="-0.28119191776866748"/>
    <n v="1.185489993161002E-2"/>
    <n v="-0.27446435727786811"/>
    <n v="-1.270532873606796"/>
    <x v="0"/>
    <n v="0.63905013192612137"/>
    <x v="2"/>
  </r>
  <r>
    <s v="4bb40bedd6d033e879e19e8894fb97d7036c6963"/>
    <s v="66c64c888ae5de4e73058bae20312c1f2c61925b"/>
    <s v="PREPAGADO"/>
    <s v="77a187d9631467b0be64469f0c5f8a6dea1b1f85"/>
    <n v="38"/>
    <s v="DUSTER"/>
    <n v="2017"/>
    <s v="DUSTER"/>
    <m/>
    <s v="NUEVO"/>
    <n v="72"/>
    <d v="2016-05-12T00:00:00"/>
    <d v="2022-12-05T00:00:00"/>
    <d v="2019-10-01T00:00:00"/>
    <n v="58090000"/>
    <n v="44090000"/>
    <n v="14000000"/>
    <n v="944621"/>
    <s v="d1a8b93c71ab09ed858e70067adbb9bb41577875"/>
    <n v="0.33814566657952638"/>
    <n v="0.21132576511595419"/>
    <n v="-8.1548174850570032E-3"/>
    <n v="0.78221222311135452"/>
    <n v="-0.18766259006079469"/>
    <x v="1"/>
    <n v="0.75899466345326216"/>
    <x v="2"/>
  </r>
  <r>
    <s v="11fa27084ced58db5a1d5cab42bfec82b19d1fe7"/>
    <s v="771af7c440aae8f83b30d7207d529bc5fa69e413"/>
    <s v="PREPAGADO"/>
    <s v="51b223e24d57bc8c01c5001f8833c44559fa1fc7"/>
    <n v="38"/>
    <s v="STEPWAY"/>
    <n v="2018"/>
    <s v="NUEVO STEPWAY"/>
    <m/>
    <s v="NUEVO"/>
    <n v="48"/>
    <d v="2017-08-18T00:00:00"/>
    <d v="2021-08-18T00:00:00"/>
    <d v="2018-10-29T00:00:00"/>
    <n v="42850000"/>
    <n v="23550000"/>
    <n v="19300000"/>
    <n v="682498"/>
    <s v="b8301acfe4fdafeee70d932d10ac6a382433932b"/>
    <n v="0.62921971983533309"/>
    <n v="-0.64852762692672261"/>
    <n v="0.52564408481904745"/>
    <n v="1.6521660737095709"/>
    <n v="1.7460343448427791"/>
    <x v="5"/>
    <n v="0.54959159859976658"/>
    <x v="4"/>
  </r>
  <r>
    <s v="ab32cbbf1e82598eb57c7d13eb04d4f88c832789"/>
    <s v="59baf7c74c8cfd6e101e0c54e6287c1d6449c180"/>
    <s v="PREPAGADO"/>
    <s v="b0172f2d8be6898a8279a253de8c69dcba4d0e5d"/>
    <n v="49"/>
    <s v="SANDERO"/>
    <n v="2019"/>
    <s v="NUEVO SANDERO"/>
    <s v="2e892f86d188d01ec5691b7918003dc271108083"/>
    <s v="NUEVO"/>
    <n v="84"/>
    <d v="2019-03-04T00:00:00"/>
    <d v="2026-04-03T00:00:00"/>
    <d v="2020-10-23T00:00:00"/>
    <n v="35900500"/>
    <n v="29490000"/>
    <n v="6410500"/>
    <n v="584262"/>
    <s v="d1a8b93c71ab09ed858e70067adbb9bb41577875"/>
    <n v="0.25324906771324951"/>
    <n v="0.46772735327927711"/>
    <n v="0.14984405176172841"/>
    <n v="-0.4736065925730587"/>
    <n v="-1.1931849962106531"/>
    <x v="0"/>
    <n v="0.82143702733945212"/>
    <x v="0"/>
  </r>
  <r>
    <s v="905ad2960ddd297fe80b5341bddd8ac691a0ae07"/>
    <s v="69714c255dee0217e2ce0e32bbe5385a97549850"/>
    <s v="PREPAGADO"/>
    <s v="51b223e24d57bc8c01c5001f8833c44559fa1fc7"/>
    <n v="61"/>
    <s v="STEPWAY"/>
    <n v="2018"/>
    <s v="NUEVO STEPWAY"/>
    <m/>
    <s v="NUEVO"/>
    <n v="60"/>
    <d v="2017-08-08T00:00:00"/>
    <d v="2022-08-08T00:00:00"/>
    <d v="2020-02-18T00:00:00"/>
    <n v="45493000"/>
    <n v="20493000"/>
    <n v="25000000"/>
    <n v="520176"/>
    <s v="cbe6088db0dee01c759b9198d1e92b40df3e032c"/>
    <n v="0.78688483201556159"/>
    <n v="-1.0555628455426731"/>
    <n v="0.80229979975843724"/>
    <n v="0.1048471687484893"/>
    <n v="1.127251325673635"/>
    <x v="3"/>
    <n v="0.45046490668894118"/>
    <x v="4"/>
  </r>
  <r>
    <s v="dc620b94aa4d773d4fdcd6bef541f64ae2ef2a25"/>
    <s v="be7ad1599e7036f1b7898e4461c9b465cb4fc4ee"/>
    <s v="PREPAGADO"/>
    <s v="f1660bce152bd13abf027b14ac8a826e5004e35a"/>
    <n v="246"/>
    <s v="STEPWAY"/>
    <n v="2017"/>
    <s v="NUEVO STEPWAY"/>
    <m/>
    <s v="NUEVO"/>
    <n v="72"/>
    <d v="2016-10-10T00:00:00"/>
    <d v="2022-10-10T00:00:00"/>
    <d v="2017-07-11T00:00:00"/>
    <n v="43690000"/>
    <n v="28690000"/>
    <n v="15000000"/>
    <n v="595880"/>
    <s v="6e69c18c5a97c9d065ae12b467e0bb2b923ab471"/>
    <n v="1.1022150563760189"/>
    <n v="-0.2088327603422733"/>
    <n v="-0.41850353717951672"/>
    <n v="-0.81638547553451335"/>
    <n v="0.66316406129677774"/>
    <x v="1"/>
    <n v="0.65667200732433051"/>
    <x v="2"/>
  </r>
  <r>
    <s v="326d61e2ccac5d7e03d1543645c04ce27b9b3018"/>
    <s v="c6afb84e07364582bed3f99d4d2d5b245d9b73b0"/>
    <s v="PREPAGADO"/>
    <s v="45d39635e54aa144f5d9a478fbeaa79690616197"/>
    <n v="7"/>
    <s v="DUSTER"/>
    <n v="2017"/>
    <s v="DUSTER"/>
    <m/>
    <s v="NUEVO"/>
    <n v="72"/>
    <d v="2017-04-24T00:00:00"/>
    <d v="2023-04-24T00:00:00"/>
    <d v="2018-01-10T00:00:00"/>
    <n v="68757000"/>
    <n v="34378500"/>
    <n v="34378500"/>
    <n v="845165"/>
    <s v="cb6e7d6ed0d58f271329ebc739164490e967e61e"/>
    <n v="1.2962644252132229"/>
    <n v="-0.85216124758390532"/>
    <n v="0.92086653473246149"/>
    <n v="-0.219603990491298"/>
    <n v="0.19907679691992"/>
    <x v="1"/>
    <n v="0.5"/>
    <x v="4"/>
  </r>
  <r>
    <s v="3c7aa74042e40313b107f8c9c2f632d54d611449"/>
    <s v="8a568a1c13e42eb7958308122146f4bf8408419c"/>
    <s v="PREPAGADO"/>
    <s v="c1e30395230ab6747c4b28fe4256aa099225b503"/>
    <n v="220"/>
    <s v="DUSTER"/>
    <n v="2017"/>
    <s v="DUSTER"/>
    <m/>
    <s v="NUEVO"/>
    <n v="60"/>
    <d v="2017-02-03T00:00:00"/>
    <d v="2022-03-02T00:00:00"/>
    <d v="2017-07-26T00:00:00"/>
    <n v="64890000"/>
    <n v="52890000"/>
    <n v="12000000"/>
    <n v="1349255"/>
    <s v="0b05402a91a2f5b2e96fd4bfcedfa8ef2b9b5761"/>
    <n v="1.0537027141667179"/>
    <n v="0.44158980398972308"/>
    <n v="0.88134428974112011"/>
    <n v="1.4876430565018219"/>
    <n v="-0.72909773183379534"/>
    <x v="3"/>
    <n v="0.81507165973185391"/>
    <x v="0"/>
  </r>
  <r>
    <s v="57d3f2aab2117b6c15f6e4227671982eff582118"/>
    <s v="4d37a9ae8caa048b50e129f265a7e58910b5242f"/>
    <s v="PREPAGADO"/>
    <s v="c4f571c84dfd1be0360bdeed5c89373e15ac07b0"/>
    <n v="74"/>
    <s v="SANDERO"/>
    <n v="2017"/>
    <s v="NUEVO SANDERO"/>
    <m/>
    <s v="NUEVO"/>
    <n v="84"/>
    <d v="2016-11-28T00:00:00"/>
    <d v="2023-11-28T00:00:00"/>
    <d v="2019-12-17T00:00:00"/>
    <n v="37940000"/>
    <n v="27940000"/>
    <n v="10000000"/>
    <n v="519492"/>
    <s v="b1d13940ac2dc45119dc332a837f1ce58f553ab6"/>
    <n v="0.8353971742248627"/>
    <n v="0.1186537827995212"/>
    <n v="-0.591929005747037"/>
    <n v="-0.85498388738687825"/>
    <n v="0.27642467431606299"/>
    <x v="0"/>
    <n v="0.73642593568792836"/>
    <x v="2"/>
  </r>
  <r>
    <s v="9b75d55caaef129c39af9e0d27b151f0ebeb2165"/>
    <s v="67b59295f9add1b1c7806655b6a074c81b33ac8c"/>
    <s v="PREPAGADO"/>
    <s v="0a5a29cb376504a5f3b05d3aae1c99ab8adf317f"/>
    <n v="49"/>
    <s v="STEPWAY"/>
    <n v="2019"/>
    <s v="NUEVO STEPWAY"/>
    <m/>
    <s v="NUEVO"/>
    <n v="84"/>
    <d v="2018-04-09T00:00:00"/>
    <d v="2025-09-04T00:00:00"/>
    <d v="2021-02-05T00:00:00"/>
    <n v="49250000"/>
    <n v="38730000"/>
    <n v="10520000"/>
    <n v="779639"/>
    <s v="7b4b50deac96cf6fae5ed6534c753371dda3e07d"/>
    <n v="0.5200669498644056"/>
    <n v="0.32384121380741993"/>
    <n v="0.33895048481874829"/>
    <n v="-0.32227409322381201"/>
    <n v="-1.0384892414183671"/>
    <x v="0"/>
    <n v="0.78639593908629446"/>
    <x v="2"/>
  </r>
  <r>
    <s v="28248e6089f5a289074e59aa8d61df4aea8d1a47"/>
    <s v="b6c97f1e690a84bababcbc2a3185f6c943b1884e"/>
    <s v="PREPAGADO"/>
    <s v="d42a5de8f4df177aed40c98366cc193eafa30db8"/>
    <n v="220"/>
    <s v="STEPWAY"/>
    <n v="2020"/>
    <s v="NUEVO STEPWAY"/>
    <s v="2e892f86d188d01ec5691b7918003dc271108083"/>
    <s v="NUEVO"/>
    <n v="72"/>
    <d v="2019-11-18T00:00:00"/>
    <d v="2025-11-18T00:00:00"/>
    <d v="2021-02-18T00:00:00"/>
    <n v="44090000"/>
    <n v="22045000"/>
    <n v="22045000"/>
    <n v="544215"/>
    <s v="d5e3c217d8ea2998bad4e657513b99b45ba38544"/>
    <n v="-2.5362106093215639"/>
    <n v="-0.85216124758390532"/>
    <n v="1.185489993161002E-2"/>
    <n v="0.84031927214068725"/>
    <n v="1.281947080465921"/>
    <x v="1"/>
    <n v="0.5"/>
    <x v="4"/>
  </r>
  <r>
    <s v="5d12f05c63469bfa97caae8ee7ae8b14a2ec6192"/>
    <s v="238333e52f14ade9ec6e62c21bd6df148edebf52"/>
    <s v="PREPAGADO"/>
    <s v="90f3ed21afbd1514cece0bc94d47ac33fb6fefb4"/>
    <n v="38"/>
    <s v="KOLEOS"/>
    <n v="2020"/>
    <s v="KOLEOS"/>
    <s v="2e892f86d188d01ec5691b7918003dc271108083"/>
    <s v="NUEVO"/>
    <n v="72"/>
    <d v="2019-08-07T00:00:00"/>
    <d v="2025-07-08T00:00:00"/>
    <d v="2021-09-28T00:00:00"/>
    <n v="112100000"/>
    <n v="26000000"/>
    <n v="86100000"/>
    <n v="624145"/>
    <s v="f2b6d61f97ec8f1fe44ff1e2d5c5e1ad94b895ba"/>
    <n v="0.75050057535858583"/>
    <n v="-1.952889817189055"/>
    <n v="-6.7189590051072792E-2"/>
    <n v="-0.70802156439118447"/>
    <n v="0.19907679691992"/>
    <x v="1"/>
    <n v="0.23193577163247101"/>
    <x v="1"/>
  </r>
  <r>
    <s v="2c422fcfc4a58e92b25b275dbd6ed06129490516"/>
    <s v="48017ef55979f8b1b56de048b32f8d881ced5340"/>
    <s v="PREPAGADO"/>
    <s v="1e37c6928f415c93f35587957257b25f2220204d"/>
    <n v="60"/>
    <s v="STEPWAY"/>
    <n v="2020"/>
    <s v="NUEVO STEPWAY"/>
    <s v="2e892f86d188d01ec5691b7918003dc271108083"/>
    <s v="NUEVO"/>
    <n v="12"/>
    <d v="2019-04-29T00:00:00"/>
    <d v="2020-04-29T00:00:00"/>
    <d v="2019-08-13T00:00:00"/>
    <n v="48325000"/>
    <n v="7248750"/>
    <n v="41076250"/>
    <n v="655594"/>
    <s v="002cf26c2c656a51db8195e4bd8bbcee3903d748"/>
    <n v="1.4660576229457769"/>
    <n v="-2.289335471492659"/>
    <n v="-1.292379184782656"/>
    <n v="0.47512825821166083"/>
    <n v="1.9007300996350649"/>
    <x v="2"/>
    <n v="0.2"/>
    <x v="3"/>
  </r>
  <r>
    <s v="22958f8be9eca88625b0f599e279e74e5c2ac4e7"/>
    <s v="eeb6f3ee8e5cf9cf234fdab5ead745b806448a6c"/>
    <s v="PREPAGADO"/>
    <s v="376abf9ef1bbb145093d0247d4562bd8802aa2f6"/>
    <n v="236"/>
    <s v="SANDERO"/>
    <n v="2022"/>
    <s v="NUEVO SANDERO PH2"/>
    <s v="2e892f86d188d01ec5691b7918003dc271108083"/>
    <s v="NUEVO"/>
    <n v="84"/>
    <d v="2021-07-07T00:00:00"/>
    <d v="2028-07-07T00:00:00"/>
    <d v="2021-09-27T00:00:00"/>
    <n v="53210000"/>
    <n v="53210000"/>
    <n v="0"/>
    <n v="1154623"/>
    <s v="0f9b5dd1053091f7cd0591c9ce15485174f94dc7"/>
    <n v="-2.1359837860948301"/>
    <n v="1.2009447865714571"/>
    <n v="-0.38336754998180411"/>
    <n v="2.1797177520747661"/>
    <n v="-0.72909773183379534"/>
    <x v="0"/>
    <n v="1"/>
    <x v="0"/>
  </r>
  <r>
    <s v="bd9095be535c9ce9db5b2f82de8793df94e1c87c"/>
    <s v="573400e4484e879643a687bd19c3f0fcf4aab45a"/>
    <s v="PREPAGADO"/>
    <s v="93758adf11c46efe844e91612cf2940e4197d07c"/>
    <n v="49"/>
    <s v="DUSTER"/>
    <n v="2020"/>
    <s v="DUSTER"/>
    <s v="2e892f86d188d01ec5691b7918003dc271108083"/>
    <s v="NUEVO"/>
    <n v="84"/>
    <d v="2019-04-09T00:00:00"/>
    <d v="2026-09-04T00:00:00"/>
    <d v="2021-05-31T00:00:00"/>
    <n v="57190000"/>
    <n v="38181500"/>
    <n v="19008500"/>
    <n v="749276"/>
    <s v="87e15bf1cdf86c075c8ab551c1cd6cdf48f66158"/>
    <n v="1.017318457509742"/>
    <n v="-0.1638555648970586"/>
    <n v="3.711249960496113E-2"/>
    <n v="-0.70333707520959055"/>
    <n v="-0.4197062222492236"/>
    <x v="0"/>
    <n v="0.66762545899632808"/>
    <x v="2"/>
  </r>
  <r>
    <s v="e4e6218bf508ab6337977bad18cb7741f6f395c6"/>
    <s v="3acae108c4fdf81d5261bba6c1b60c08f0a93e2d"/>
    <s v="PREPAGADO"/>
    <s v="8b46e8e65194fd089878f85f072572a8f6ee1c10"/>
    <n v="60"/>
    <s v="SANDERO"/>
    <n v="2019"/>
    <s v="NUEVO SANDERO"/>
    <m/>
    <s v="NUEVO"/>
    <n v="84"/>
    <d v="2018-07-31T00:00:00"/>
    <d v="2025-07-31T00:00:00"/>
    <d v="2021-05-05T00:00:00"/>
    <n v="34100000"/>
    <n v="25900000"/>
    <n v="8200000"/>
    <n v="559349"/>
    <s v="026f2dbff0f657cf8b51a37de1e13584f2ccb0a9"/>
    <n v="0.49581077875975499"/>
    <n v="0.21352722175773409"/>
    <n v="0.24898836987965761"/>
    <n v="-0.18850195618289509"/>
    <n v="-0.26501046745693763"/>
    <x v="0"/>
    <n v="0.7595307917888563"/>
    <x v="2"/>
  </r>
  <r>
    <s v="18e709cd300f5467ecef6c39d8f12fb34a2cb275"/>
    <s v="289323143c75df9374d8b84e2c9f5ed7726f92c7"/>
    <s v="PREPAGADO"/>
    <s v="dbf8e48963fc4f162fe5fdf117a94083f02b1da5"/>
    <n v="60"/>
    <s v="STEPWAY"/>
    <n v="2018"/>
    <s v="NUEVO STEPWAY"/>
    <m/>
    <s v="NUEVO"/>
    <n v="84"/>
    <d v="2017-12-04T00:00:00"/>
    <d v="2024-04-12T00:00:00"/>
    <d v="2019-09-30T00:00:00"/>
    <n v="47420000"/>
    <n v="41420000"/>
    <n v="6000000"/>
    <n v="837599"/>
    <s v="f04102324d4731550c62179df4a88988f7d7f9b0"/>
    <n v="-0.15910584106580991"/>
    <n v="0.68139032832885116"/>
    <n v="0.39334744050176651"/>
    <n v="-0.2068029284642878"/>
    <n v="0.58581618390063472"/>
    <x v="0"/>
    <n v="0.87347110923660898"/>
    <x v="0"/>
  </r>
  <r>
    <s v="cad77451c3e3509d180ea347b1db1d95bb08d0db"/>
    <s v="25054cc9925b2fcfe05cda762c832a299f7438f5"/>
    <s v="PREPAGADO"/>
    <s v="cc432eef280b9b0f7eec3ec1104a5239c956a8aa"/>
    <n v="246"/>
    <s v="SANDERO"/>
    <n v="2020"/>
    <s v="NUEVO SANDERO PH2"/>
    <s v="2e892f86d188d01ec5691b7918003dc271108083"/>
    <s v="NUEVO"/>
    <n v="72"/>
    <d v="2020-06-19T00:00:00"/>
    <d v="2026-06-19T00:00:00"/>
    <d v="2021-06-21T00:00:00"/>
    <n v="40283100"/>
    <n v="17461100"/>
    <n v="22822000"/>
    <n v="428019"/>
    <s v="f0ee9810f7b40f5a341dcdc7f440d9aa604e2e89"/>
    <n v="0.28963332437022532"/>
    <n v="-1.125389875432891"/>
    <n v="0.44659959483636458"/>
    <n v="-0.31117290931728159"/>
    <n v="0.89520769348520657"/>
    <x v="1"/>
    <n v="0.43345968905074339"/>
    <x v="4"/>
  </r>
  <r>
    <s v="0cda3836f8dcfea5e0eeef65b27f98973bf15a11"/>
    <s v="bc9d05619014a5da98b45374c7260ab706f32f47"/>
    <s v="PREPAGADO"/>
    <s v="ac3e16fe7cfe84595a9046cff9baf8b8884e6c47"/>
    <n v="59"/>
    <s v="SANDERO"/>
    <n v="2019"/>
    <s v="NUEVO SANDERO"/>
    <m/>
    <s v="NUEVO"/>
    <n v="84"/>
    <d v="2018-07-05T00:00:00"/>
    <d v="2025-05-07T00:00:00"/>
    <d v="2021-03-31T00:00:00"/>
    <n v="33104400"/>
    <n v="29793960"/>
    <n v="3310440"/>
    <n v="595732"/>
    <s v="bada637fdb1235e4ce7fea4d4cee73127b35ed35"/>
    <n v="-2.3421612404843599"/>
    <n v="0.79032357974038436"/>
    <n v="0.25883889422130019"/>
    <n v="-0.44849077385762931"/>
    <n v="-1.425228628399082"/>
    <x v="0"/>
    <n v="0.9"/>
    <x v="0"/>
  </r>
  <r>
    <s v="edfa5f9fc5dc632cf6cf9190d738603c283a7666"/>
    <s v="d52131a1e5b20db9505eb327ac76efeaf7c684b2"/>
    <s v="PREPAGADO"/>
    <s v="8d3a24744093455287e93feda3eb9991acdae36e"/>
    <n v="220"/>
    <s v="STEPWAY"/>
    <n v="2019"/>
    <s v="NUEVO STEPWAY"/>
    <m/>
    <s v="NUEVO"/>
    <n v="48"/>
    <d v="2018-12-17T00:00:00"/>
    <d v="2022-12-17T00:00:00"/>
    <d v="2019-11-20T00:00:00"/>
    <n v="46501000"/>
    <n v="24000000"/>
    <n v="22501000"/>
    <n v="722749"/>
    <s v="dd07aea238500a985842dd94b01bec3944806b00"/>
    <n v="0.55645120652138136"/>
    <n v="-0.78597759679792489"/>
    <n v="0.2094661248883162"/>
    <n v="0.25060733645045108"/>
    <n v="-0.57440197704150942"/>
    <x v="5"/>
    <n v="0.51611793294767849"/>
    <x v="4"/>
  </r>
  <r>
    <s v="1dc7f78731e7429c44103f8b88b0c68ead98d8cb"/>
    <s v="9ded92a060f1e712b23015922064ea797ca06f19"/>
    <s v="PREPAGADO"/>
    <s v="236d00d4f1760cf071da84eec797206f3746a858"/>
    <n v="48"/>
    <s v="KWID"/>
    <n v="2020"/>
    <s v="KWID"/>
    <s v="2e892f86d188d01ec5691b7918003dc271108083"/>
    <s v="NUEVO"/>
    <n v="24"/>
    <d v="2019-02-12T00:00:00"/>
    <d v="2021-12-02T00:00:00"/>
    <d v="2020-05-26T00:00:00"/>
    <n v="38640000"/>
    <n v="18640000"/>
    <n v="20000000"/>
    <n v="868354"/>
    <s v="cafe2aba4c008cb02fee6101be7ab38b6a34f37b"/>
    <n v="-0.30464286769371318"/>
    <n v="-0.92442377880676496"/>
    <n v="-1.629673089767361"/>
    <n v="-0.89746391330887176"/>
    <n v="0.74051193869292065"/>
    <x v="2"/>
    <n v="0.48240165631469978"/>
    <x v="4"/>
  </r>
  <r>
    <s v="51a50b550383e46de12af8d357a251417efdee06"/>
    <s v="6481e2d0ab36b6a3a56fd770d623925f33b1444a"/>
    <s v="PREPAGADO"/>
    <s v="a1568956b7a009c0968355838744514999f72b98"/>
    <n v="291"/>
    <s v="STEPWAY"/>
    <n v="2020"/>
    <s v="NUEVO STEPWAY PH2"/>
    <s v="2e892f86d188d01ec5691b7918003dc271108083"/>
    <s v="NUEVO"/>
    <n v="84"/>
    <d v="2019-12-17T00:00:00"/>
    <d v="2026-12-17T00:00:00"/>
    <d v="2020-03-16T00:00:00"/>
    <n v="47090000"/>
    <n v="47790000"/>
    <n v="0"/>
    <n v="1003079"/>
    <s v="8dd2e3893a694ae60c11d740aa9e097857f3681c"/>
    <n v="0.362401837684177"/>
    <n v="1.26198425244144"/>
    <n v="0.84182204474977862"/>
    <n v="0.52144077645191034"/>
    <n v="1.668686467446636"/>
    <x v="0"/>
    <n v="1.0148651518369081"/>
    <x v="0"/>
  </r>
  <r>
    <s v="3ec08181ca5c822c7170785561db943c02f60f8d"/>
    <s v="09c1d76b17ca53722b35a7b5ffd51553362319f6"/>
    <s v="PREPAGADO"/>
    <s v="63d7dd58ab6006c9787a122c55a183976a5f5774"/>
    <n v="61"/>
    <s v="SANDERO"/>
    <n v="2019"/>
    <s v="NUEVO SANDERO"/>
    <m/>
    <s v="NUEVO"/>
    <n v="36"/>
    <d v="2018-12-06T00:00:00"/>
    <d v="2021-06-12T00:00:00"/>
    <d v="2020-05-27T00:00:00"/>
    <n v="34990000"/>
    <n v="11990000"/>
    <n v="23000000"/>
    <n v="368033"/>
    <s v="f1cfc4e2d3f8e9e071d8ddbdb5aab1b3ceeb1ef1"/>
    <n v="1.077958885271368"/>
    <n v="-1.498194326636507"/>
    <n v="-4.3004405691981917"/>
    <n v="-0.4319991415453836"/>
    <n v="-0.18766259006079469"/>
    <x v="4"/>
    <n v="0.34266933409545586"/>
    <x v="1"/>
  </r>
  <r>
    <s v="906479c82ec035212b8091d2365077e374a981cc"/>
    <s v="6586d4a1a3e2697fb3597062ed69f9a6bbbfe89b"/>
    <s v="PREPAGADO"/>
    <s v="c28baa502860edb7be310d075797cf62fa51e354"/>
    <n v="60"/>
    <s v="SANDERO"/>
    <n v="2020"/>
    <s v="NUEVO SANDERO"/>
    <s v="2e892f86d188d01ec5691b7918003dc271108083"/>
    <s v="NUEVO"/>
    <n v="72"/>
    <d v="2019-11-21T00:00:00"/>
    <d v="2025-11-21T00:00:00"/>
    <d v="2021-03-10T00:00:00"/>
    <n v="36270000"/>
    <n v="18135000"/>
    <n v="18135000"/>
    <n v="445905"/>
    <s v="d7ba29214e26fca7c43eb9f199a80e049e060e7b"/>
    <n v="8.3455869980695638E-2"/>
    <n v="-0.85216124758390532"/>
    <n v="0.13042163490563341"/>
    <n v="1.983567628864886"/>
    <n v="-0.18766259006079469"/>
    <x v="1"/>
    <n v="0.5"/>
    <x v="4"/>
  </r>
  <r>
    <s v="bb5ae3a82872025db1bba21d325ab637a5f8e49e"/>
    <s v="58b8cf917956a7f1fc34c55fbc37ca9f29b7d6f5"/>
    <s v="PREPAGADO"/>
    <s v="d1c0dfc0ce53d56b757ad3c92ef31097fa0f2af3"/>
    <n v="61"/>
    <s v="DUSTER"/>
    <n v="2020"/>
    <s v="DUSTER"/>
    <s v="2e892f86d188d01ec5691b7918003dc271108083"/>
    <s v="NUEVO"/>
    <n v="72"/>
    <d v="2019-06-12T00:00:00"/>
    <d v="2025-12-06T00:00:00"/>
    <d v="2021-03-16T00:00:00"/>
    <n v="65870000"/>
    <n v="32935000"/>
    <n v="32935000"/>
    <n v="809810"/>
    <s v="f1cfc4e2d3f8e9e071d8ddbdb5aab1b3ceeb1ef1"/>
    <n v="-1.662988449554144"/>
    <n v="-0.85216124758390532"/>
    <n v="0.13042163490563341"/>
    <n v="2.2159002367092748"/>
    <n v="0.58581618390063472"/>
    <x v="1"/>
    <n v="0.5"/>
    <x v="4"/>
  </r>
  <r>
    <s v="edbf0b1eea0025b99818d87f25925898d94f1c23"/>
    <s v="8432ea33abf4d5a37be2d85e6ef6bd79902b8794"/>
    <s v="PREPAGADO"/>
    <s v="f85c943589e15423e090366f8de72cf7bd86f1fd"/>
    <n v="38"/>
    <s v="STEPWAY"/>
    <n v="2020"/>
    <s v="NUEVO STEPWAY"/>
    <s v="2e892f86d188d01ec5691b7918003dc271108083"/>
    <s v="NUEVO"/>
    <n v="72"/>
    <d v="2019-09-23T00:00:00"/>
    <d v="2025-09-23T00:00:00"/>
    <d v="2020-07-14T00:00:00"/>
    <n v="49690000"/>
    <n v="24845000"/>
    <n v="24845000"/>
    <n v="624462"/>
    <s v="d32b2544aa3cda758f28d956500fd6e0d7981c8d"/>
    <n v="0.3745299232365023"/>
    <n v="-0.85216124758390532"/>
    <n v="-0.38336754998180411"/>
    <n v="-0.11183153178679579"/>
    <n v="1.3592949578620639"/>
    <x v="1"/>
    <n v="0.5"/>
    <x v="4"/>
  </r>
  <r>
    <s v="d747ba43ece51f0b2b039eba6b9c531fdd453c89"/>
    <s v="9e9457f38cc3ff345b4c9b012e3b4cd8c660f025"/>
    <s v="PREPAGADO"/>
    <s v="77f673cce506bbd6ed24cb9d65b39f14cf4738e1"/>
    <n v="60"/>
    <s v="LOGAN"/>
    <n v="2019"/>
    <s v="NUEVO LOGAN"/>
    <m/>
    <s v="NUEVO"/>
    <n v="72"/>
    <d v="2018-11-21T00:00:00"/>
    <d v="2024-11-21T00:00:00"/>
    <d v="2020-06-25T00:00:00"/>
    <n v="42911500"/>
    <n v="38620350"/>
    <n v="4291150"/>
    <n v="888105"/>
    <s v="002cf26c2c656a51db8195e4bd8bbcee3903d748"/>
    <n v="-0.38953946655999011"/>
    <n v="0.79032357974038436"/>
    <n v="-3.7387406470657129E-2"/>
    <n v="0.62841367908170231"/>
    <n v="0.89520769348520657"/>
    <x v="1"/>
    <n v="0.9"/>
    <x v="0"/>
  </r>
  <r>
    <s v="13d44ef3b82e3b5c0291720b013fbee5fc1f7fc9"/>
    <s v="802b6ac1cf7da439b7be3d9442dd9fc6d1d55d97"/>
    <s v="PREPAGADO"/>
    <s v="ff821bc781953e7d4475975f90a51b583157cc46"/>
    <n v="38"/>
    <s v="SANDERO"/>
    <n v="2018"/>
    <s v="NUEVO SANDERO"/>
    <m/>
    <s v="NUEVO"/>
    <n v="84"/>
    <d v="2018-06-03T00:00:00"/>
    <d v="2025-03-06T00:00:00"/>
    <d v="2020-05-04T00:00:00"/>
    <n v="36700000"/>
    <n v="34865000"/>
    <n v="1835000"/>
    <n v="739530"/>
    <s v="d7fd93f30f09d2f3f73418e3c060e65d41168348"/>
    <n v="0.31388949547487588"/>
    <n v="0.99563418315592023"/>
    <n v="1.8352357008186462E-2"/>
    <n v="0.1420391717544543"/>
    <n v="-0.49705409964536651"/>
    <x v="0"/>
    <n v="0.95"/>
    <x v="0"/>
  </r>
  <r>
    <s v="8a966da51eb1cfa5e0910d10499e9b933dbba642"/>
    <s v="7948d2a4dce8e815b709e0aab0e651b44f2a3ba6"/>
    <s v="PREPAGADO"/>
    <s v="269df2545df848fa8c70fc5fc554d86d2a7d9e52"/>
    <n v="236"/>
    <s v="SANDERO"/>
    <n v="2021"/>
    <s v="NUEVO SANDERO PH2"/>
    <s v="2e892f86d188d01ec5691b7918003dc271108083"/>
    <s v="NUEVO"/>
    <n v="84"/>
    <d v="2020-12-22T00:00:00"/>
    <d v="2027-12-22T00:00:00"/>
    <d v="2021-03-08T00:00:00"/>
    <n v="50200000"/>
    <n v="40200000"/>
    <n v="10000000"/>
    <n v="883614"/>
    <s v="373e0d63cac8bf96eefec2abf3828a28fc0aa41d"/>
    <n v="-0.15910584106580991"/>
    <n v="0.38297425503545568"/>
    <n v="-0.21192360821141479"/>
    <n v="-0.35744028865086419"/>
    <n v="-0.80644560922993824"/>
    <x v="0"/>
    <n v="0.80079681274900394"/>
    <x v="0"/>
  </r>
  <r>
    <s v="c90486af90a25943a56bbd66ad77dedb91fc5a64"/>
    <s v="4bbd1f02021ae88b10fe9eb7b342435b5b9703cd"/>
    <s v="PREPAGADO"/>
    <s v="5cec3603c7a14573a0da94232ef8fee94127cb96"/>
    <n v="49"/>
    <s v="SANDERO"/>
    <n v="2018"/>
    <s v="NUEVO SANDERO"/>
    <m/>
    <s v="NUEVO"/>
    <n v="84"/>
    <d v="2018-11-15T00:00:00"/>
    <d v="2025-11-15T00:00:00"/>
    <d v="2020-09-16T00:00:00"/>
    <n v="40235600"/>
    <n v="20117800"/>
    <n v="20117800"/>
    <n v="445727"/>
    <s v="7b4b50deac96cf6fae5ed6534c753371dda3e07d"/>
    <n v="0.2168648110562737"/>
    <n v="-0.85216124758390532"/>
    <n v="0.32803285986234038"/>
    <n v="1.0943268527783301"/>
    <n v="-1.1931849962106531"/>
    <x v="0"/>
    <n v="0.5"/>
    <x v="4"/>
  </r>
  <r>
    <s v="17e3d76634313fc84be286acd924c8559f8f9c2b"/>
    <s v="5d33d08d958095fafdd433ee92dc1c9ee0294d44"/>
    <s v="PREPAGADO"/>
    <s v="8d3a24744093455287e93feda3eb9991acdae36e"/>
    <n v="61"/>
    <s v="LOGAN"/>
    <n v="2019"/>
    <s v="NUEVO LOGAN"/>
    <s v="2e892f86d188d01ec5691b7918003dc271108083"/>
    <s v="NUEVO"/>
    <n v="84"/>
    <d v="2019-10-01T00:00:00"/>
    <d v="2026-01-10T00:00:00"/>
    <d v="2021-04-13T00:00:00"/>
    <n v="32329950"/>
    <n v="22329950"/>
    <n v="10000000"/>
    <n v="455074"/>
    <s v="c9ac93af7de54e59c26cb0895d1f827e03675192"/>
    <n v="-0.34102712435068899"/>
    <n v="-6.9150610517225694E-2"/>
    <n v="0.48612183982770601"/>
    <n v="-0.44091175228601981"/>
    <n v="-1.11583711881451"/>
    <x v="0"/>
    <n v="0.69068928346625957"/>
    <x v="2"/>
  </r>
  <r>
    <s v="d0abcd4eead44d16e8a6203dfd3718c49eea50fa"/>
    <s v="8bddd4f3aa87e097ec7c47ae467ea65718e92885"/>
    <s v="PREPAGADO"/>
    <s v="9367f8dfc8577a8785216d55f5dccaee06fce68d"/>
    <n v="61"/>
    <s v="DUSTER"/>
    <n v="2021"/>
    <s v="DUSTER Servicio PÃºblico"/>
    <s v="2e892f86d188d01ec5691b7918003dc271108083"/>
    <s v="NUEVO"/>
    <n v="72"/>
    <d v="2020-10-16T00:00:00"/>
    <d v="2026-10-16T00:00:00"/>
    <d v="2021-05-28T00:00:00"/>
    <n v="64963580"/>
    <n v="64963580"/>
    <n v="0"/>
    <n v="1652667"/>
    <s v="f268b19e1bfbcb40253adf266d11628fda515d56"/>
    <n v="-8.633732775185822E-2"/>
    <n v="1.2009447865714571"/>
    <n v="0.4070773498450232"/>
    <n v="0.53869977017749349"/>
    <n v="-0.57440197704150942"/>
    <x v="1"/>
    <n v="1"/>
    <x v="0"/>
  </r>
  <r>
    <s v="21917bdd7d033f2133ab669edf9fabfac4623303"/>
    <s v="792ce417d50befa3544e96efb61a4cd999e91702"/>
    <s v="PREPAGADO"/>
    <s v="d1c0dfc0ce53d56b757ad3c92ef31097fa0f2af3"/>
    <n v="59"/>
    <s v="DUSTER"/>
    <n v="2020"/>
    <s v="DUSTER"/>
    <s v="2e892f86d188d01ec5691b7918003dc271108083"/>
    <s v="NUEVO"/>
    <n v="72"/>
    <d v="2019-11-15T00:00:00"/>
    <d v="2025-11-15T00:00:00"/>
    <d v="2020-04-30T00:00:00"/>
    <n v="57950000"/>
    <n v="28975000"/>
    <n v="28975000"/>
    <n v="712441"/>
    <s v="dc07912f5d15c97d02d6d510bd9579fe85bc5dde"/>
    <n v="-0.60784500650184503"/>
    <n v="-0.85216124758390532"/>
    <n v="0.13042163490563341"/>
    <n v="0.50550939762829505"/>
    <n v="0.97255557088134947"/>
    <x v="1"/>
    <n v="0.5"/>
    <x v="4"/>
  </r>
  <r>
    <s v="75ec4be36be4f5d6b9e1f90794aaee2196836feb"/>
    <s v="8bd9e394c02c8b8eaeef53c94801e32a354635b7"/>
    <s v="PREPAGADO"/>
    <s v="7d0c257a39e140c6bf1189355194ac49f96d7320"/>
    <n v="49"/>
    <s v="SANDERO"/>
    <n v="2019"/>
    <s v="NUEVO SANDERO"/>
    <m/>
    <s v="NUEVO"/>
    <n v="84"/>
    <d v="2018-12-21T00:00:00"/>
    <d v="2025-12-21T00:00:00"/>
    <d v="2020-02-20T00:00:00"/>
    <n v="33530000"/>
    <n v="16765000"/>
    <n v="16765000"/>
    <n v="389990"/>
    <s v="40aad2ee329d672720cb03e757bb8887de18efbf"/>
    <n v="0.47155460765510449"/>
    <n v="-0.85216124758390532"/>
    <n v="1.185489993161002E-2"/>
    <n v="-0.68312181500105029"/>
    <n v="0.35377255171220601"/>
    <x v="0"/>
    <n v="0.5"/>
    <x v="4"/>
  </r>
  <r>
    <s v="5100b12ceb1bcd67bd7db7ce4d739f61379c4c98"/>
    <s v="66a477084eac123f16ca8b0db7a0bae73b5bd5dd"/>
    <s v="PREPAGADO"/>
    <s v="e6fe628ed1ecb4f422ee6848d702f45410650137"/>
    <n v="241"/>
    <s v="SANDERO"/>
    <n v="2018"/>
    <s v="NUEVO SANDERO"/>
    <m/>
    <s v="NUEVO"/>
    <n v="84"/>
    <d v="2017-01-06T00:00:00"/>
    <d v="2024-06-01T00:00:00"/>
    <d v="2019-10-09T00:00:00"/>
    <n v="31521000"/>
    <n v="31521000"/>
    <n v="0"/>
    <n v="679852"/>
    <s v="3bd407b4fe5e1aec019d8f43916e0ac0a7af1a3b"/>
    <n v="0.53219503541673086"/>
    <n v="1.2009447865714571"/>
    <n v="0.23215426484804561"/>
    <n v="-1.524622005372637E-2"/>
    <n v="-0.57440197704150942"/>
    <x v="0"/>
    <n v="1"/>
    <x v="0"/>
  </r>
  <r>
    <s v="c8b12b1c795f92cadabd10e6bc17bfc319b21de8"/>
    <s v="6c9de7492b69dba606dc320ec9a331afa7d925a4"/>
    <s v="PREPAGADO"/>
    <s v="93758adf11c46efe844e91612cf2940e4197d07c"/>
    <n v="59"/>
    <s v="LOGAN"/>
    <n v="2020"/>
    <s v="NUEVO LOGAN"/>
    <s v="2e892f86d188d01ec5691b7918003dc271108083"/>
    <s v="NUEVO"/>
    <n v="84"/>
    <d v="2019-07-18T00:00:00"/>
    <d v="2026-07-18T00:00:00"/>
    <d v="2019-11-15T00:00:00"/>
    <n v="39390000"/>
    <n v="39390000"/>
    <n v="0"/>
    <n v="801636"/>
    <s v="6c55b3ba21e9cb7dc2512cad991949cb9fc0980d"/>
    <n v="-1.3234020540890361"/>
    <n v="1.2009447865714571"/>
    <n v="0.46950554188824178"/>
    <n v="3.7752380393778719"/>
    <n v="1.5913385900504931"/>
    <x v="0"/>
    <n v="1"/>
    <x v="0"/>
  </r>
  <r>
    <s v="4602ec65369a581b534b578c9b161d11dfc7b5c5"/>
    <s v="3590261feb1821925adbb70a6adb08807972f92a"/>
    <s v="PREPAGADO"/>
    <s v="8d3a24744093455287e93feda3eb9991acdae36e"/>
    <n v="60"/>
    <s v="STEPWAY"/>
    <n v="2019"/>
    <s v="NUEVO STEPWAY"/>
    <m/>
    <s v="NUEVO"/>
    <n v="36"/>
    <d v="2018-11-29T00:00:00"/>
    <d v="2021-11-29T00:00:00"/>
    <d v="2019-11-28T00:00:00"/>
    <n v="40204350"/>
    <n v="7699652"/>
    <n v="32504698"/>
    <n v="272161"/>
    <s v="026f2dbff0f657cf8b51a37de1e13584f2ccb0a9"/>
    <n v="0.95667802974811544"/>
    <n v="-2.1188746148437989"/>
    <n v="0.2094661248883162"/>
    <n v="-0.28652905769950171"/>
    <n v="-0.4197062222492236"/>
    <x v="4"/>
    <n v="0.2"/>
    <x v="3"/>
  </r>
  <r>
    <s v="21589ca7d34c35130daa66f379fe44658a458b75"/>
    <s v="1608a85b4d1e06463dcd4f3464878dac9587ea5e"/>
    <s v="PREPAGADO"/>
    <s v="1216795590a41fa2f02be463555490faf39ceac6"/>
    <n v="27"/>
    <s v="LOGAN"/>
    <n v="2019"/>
    <s v="NUEVO LOGAN"/>
    <m/>
    <s v="NUEVO"/>
    <n v="84"/>
    <d v="2018-09-28T00:00:00"/>
    <d v="2025-09-28T00:00:00"/>
    <d v="2021-06-15T00:00:00"/>
    <n v="41990000"/>
    <n v="30990000"/>
    <n v="11000000"/>
    <n v="609226"/>
    <s v="24f9b8051616665ebb91a64a728a398e153b9b51"/>
    <n v="0.84752525977718796"/>
    <n v="0.1252521752016551"/>
    <n v="5.7971550066491268E-2"/>
    <n v="-0.37215026176466892"/>
    <n v="-0.57440197704150942"/>
    <x v="0"/>
    <n v="0.73803286496784948"/>
    <x v="2"/>
  </r>
  <r>
    <s v="0b2e8cbebf2965d5ac72a7090891d5ee76be5610"/>
    <s v="cd531014aa2e4b8bcef35a56e1e72c7b721349f6"/>
    <s v="PREPAGADO"/>
    <s v="77a187d9631467b0be64469f0c5f8a6dea1b1f85"/>
    <n v="236"/>
    <s v="CLIO"/>
    <n v="2017"/>
    <s v="CLIO STYLE"/>
    <m/>
    <s v="NUEVO"/>
    <n v="36"/>
    <d v="2016-12-19T00:00:00"/>
    <d v="2019-12-19T00:00:00"/>
    <d v="2019-08-26T00:00:00"/>
    <n v="30990000"/>
    <n v="14990000"/>
    <n v="16000000"/>
    <n v="485604"/>
    <s v="2f839d4e329b7e981fba6dfc05564c7eaa27d9f7"/>
    <n v="1.065830799719043"/>
    <n v="-0.91907435163349938"/>
    <n v="-1.844988699590389"/>
    <n v="-0.36857174217715949"/>
    <n v="0.81785981608906366"/>
    <x v="4"/>
    <n v="0.48370442078089704"/>
    <x v="4"/>
  </r>
  <r>
    <s v="d36d723eebe5feccffaeaf08e518007527587977"/>
    <s v="2fdace338101e5bb59e0c82f0178cc6d8678b93b"/>
    <s v="PREPAGADO"/>
    <s v="2f1f55f7d5e4638dee5a1a64ea8954c3ffe4902c"/>
    <n v="236"/>
    <s v="LOGAN"/>
    <n v="2018"/>
    <s v="NUEVO LOGAN"/>
    <m/>
    <s v="NUEVO"/>
    <n v="72"/>
    <d v="2017-12-29T00:00:00"/>
    <d v="2023-12-29T00:00:00"/>
    <d v="2020-12-22T00:00:00"/>
    <n v="41316800"/>
    <n v="20000000"/>
    <n v="21316800"/>
    <n v="488756"/>
    <s v="b522c57b2ad5bc12ca374e891604193e50995d23"/>
    <n v="0.26537715326557482"/>
    <n v="-0.91759540574174392"/>
    <n v="0.84182204474977862"/>
    <n v="-0.48274489784702951"/>
    <n v="-0.1103147126646518"/>
    <x v="1"/>
    <n v="0.48406459357936721"/>
    <x v="4"/>
  </r>
  <r>
    <s v="5f867092f51799cb7918d278ce96db4e1d09766e"/>
    <s v="11a118833514ad99d85c5456a67b96a6a0e8bcbe"/>
    <s v="PREPAGADO"/>
    <s v="7d0c257a39e140c6bf1189355194ac49f96d7320"/>
    <n v="38"/>
    <s v="DUSTER"/>
    <n v="2019"/>
    <s v="DUSTER"/>
    <m/>
    <s v="NUEVO"/>
    <n v="84"/>
    <d v="2018-04-12T00:00:00"/>
    <d v="2025-12-04T00:00:00"/>
    <d v="2019-12-30T00:00:00"/>
    <n v="59390000"/>
    <n v="29570000"/>
    <n v="29820000"/>
    <n v="687850"/>
    <s v="a1a8973e91fb3dd53c50b0f77fca45b4a317437d"/>
    <n v="-0.38953946655999011"/>
    <n v="-0.86080372120806492"/>
    <n v="1.185489993161002E-2"/>
    <n v="-1.703484923040267E-2"/>
    <n v="0.35377255171220601"/>
    <x v="0"/>
    <n v="0.49789526856373129"/>
    <x v="4"/>
  </r>
  <r>
    <s v="596cc01ecedccae3b61b4eb1e3d9448310b77fc2"/>
    <s v="b6725e72faf1709a6229bdd29054cf7476bda684"/>
    <s v="PREPAGADO"/>
    <s v="f92259594cc36db09951704e2e59eef51308995c"/>
    <n v="60"/>
    <s v="SANDERO"/>
    <n v="2020"/>
    <s v="NUEVO SANDERO"/>
    <s v="2e892f86d188d01ec5691b7918003dc271108083"/>
    <s v="NUEVO"/>
    <n v="72"/>
    <d v="2019-07-22T00:00:00"/>
    <d v="2025-07-22T00:00:00"/>
    <d v="2020-05-12T00:00:00"/>
    <n v="38470000"/>
    <n v="26929000"/>
    <n v="11541000"/>
    <n v="656605"/>
    <s v="c761a2bd6344f4889b25728c65838eb3ab72511c"/>
    <n v="-2.669619550397142"/>
    <n v="-3.091883392176074E-2"/>
    <n v="0.2094661248883162"/>
    <n v="0.17016748144393931"/>
    <n v="-1.3478807510029389"/>
    <x v="1"/>
    <n v="0.7"/>
    <x v="2"/>
  </r>
  <r>
    <s v="5d25ec7017409ff53b0d0065cd01bb087c0d3bc9"/>
    <s v="f363e25d0474c5b056b765c29e92092d0748e35c"/>
    <s v="PREPAGADO"/>
    <s v="b3cc960809ac18b1b28507ca7118c133e077c8d1"/>
    <n v="49"/>
    <s v="TRAFIC"/>
    <n v="2020"/>
    <s v="NUEVA TRAFIC"/>
    <s v="aa53c8567ff812605778a953828db0859dac88bf"/>
    <s v="NUEVO"/>
    <n v="72"/>
    <d v="2020-08-01T00:00:00"/>
    <d v="2026-01-08T00:00:00"/>
    <d v="2021-11-08T00:00:00"/>
    <n v="97500200"/>
    <n v="82334666"/>
    <n v="15165534"/>
    <n v="1740418"/>
    <s v="809929aa942e2a9bc9a8483e7177795e32bedd95"/>
    <n v="0.48368269320742968"/>
    <n v="0.56224969945187531"/>
    <n v="-0.2206640712579844"/>
    <n v="1.59079807057728"/>
    <n v="1.823382222238922"/>
    <x v="1"/>
    <n v="0.84445638060229622"/>
    <x v="0"/>
  </r>
  <r>
    <s v="88ca979b1de6f3f2ec8f0f59dc9aa2492204f07e"/>
    <s v="fe435071398b6e34a914590cf7469662d2174e77"/>
    <s v="PREPAGADO"/>
    <s v="30c7c4d76d30bc37a7d13b4c95a2ac93f65f85d1"/>
    <n v="59"/>
    <s v="SANDERO"/>
    <n v="2018"/>
    <s v="NUEVO SANDERO"/>
    <m/>
    <s v="NUEVO"/>
    <n v="84"/>
    <d v="2017-02-10T00:00:00"/>
    <d v="2024-10-02T00:00:00"/>
    <d v="2020-07-22T00:00:00"/>
    <n v="31990000"/>
    <n v="28791000"/>
    <n v="3199000"/>
    <n v="654827"/>
    <s v="836e35949d4d7e7bd1fb1201ecaf8e1cf35ef2e0"/>
    <n v="-0.25613052548441212"/>
    <n v="0.79032357974038436"/>
    <n v="0.92086653473246149"/>
    <n v="-0.72379562084891647"/>
    <n v="-1.1931849962106531"/>
    <x v="0"/>
    <n v="0.9"/>
    <x v="0"/>
  </r>
  <r>
    <s v="012e1d4755cc3ffdfcab24ab3c102bb5208676c8"/>
    <s v="39b034e0dd6b068377471c82a18831aaddef8f1e"/>
    <s v="PREPAGADO"/>
    <s v="304cec89b04ce47cc0515ae3629791bcdc4c62ea"/>
    <n v="60"/>
    <s v="USADOS"/>
    <n v="2012"/>
    <s v="USADOS MM"/>
    <m/>
    <s v="USADO"/>
    <n v="60"/>
    <d v="2019-08-29T00:00:00"/>
    <d v="2024-08-29T00:00:00"/>
    <d v="2021-05-04T00:00:00"/>
    <n v="35000000"/>
    <n v="18000000"/>
    <n v="17000000"/>
    <n v="456811"/>
    <s v="b9a03a2dfb8c773214753ffc510001da36e41ce5"/>
    <n v="-0.71699777647277252"/>
    <n v="-0.79350107517946666"/>
    <n v="-0.22527857001643839"/>
    <n v="-0.95085261897661044"/>
    <n v="-1.270532873606796"/>
    <x v="3"/>
    <n v="0.51428571428571423"/>
    <x v="4"/>
  </r>
  <r>
    <s v="52eab410b37e2fa7060e79afb137e49d383d0517"/>
    <s v="37fe9cedb8298ffc84939150b408b608e4e50710"/>
    <s v="PREPAGADO"/>
    <s v="c68c074cfeb538be28c92667e7af1fc11090b603"/>
    <n v="38"/>
    <s v="KWID"/>
    <n v="2021"/>
    <s v="KWID"/>
    <s v="2e892f86d188d01ec5691b7918003dc271108083"/>
    <s v="NUEVO"/>
    <n v="84"/>
    <d v="2021-03-15T00:00:00"/>
    <d v="2028-03-15T00:00:00"/>
    <d v="2021-08-02T00:00:00"/>
    <n v="41410000"/>
    <n v="41410000"/>
    <n v="0"/>
    <n v="909285"/>
    <s v="f2b6d61f97ec8f1fe44ff1e2d5c5e1ad94b895ba"/>
    <n v="-1.3719143962983369"/>
    <n v="1.2009447865714571"/>
    <n v="-0.22527857001643839"/>
    <n v="-0.59485633395488846"/>
    <n v="-0.57440197704150942"/>
    <x v="0"/>
    <n v="1"/>
    <x v="0"/>
  </r>
  <r>
    <s v="bd2b1a30767f95bddd3e3e4e769848e41556b013"/>
    <s v="1fead86d45b4206078c514ea043776dd07ca8f0c"/>
    <s v="PREPAGADO"/>
    <s v="4db898134df57de25ee14fc3156c0fe345e0de51"/>
    <n v="50"/>
    <s v="SANDERO"/>
    <n v="2019"/>
    <s v="NUEVO SANDERO"/>
    <m/>
    <s v="NUEVO"/>
    <n v="36"/>
    <d v="2018-11-16T00:00:00"/>
    <d v="2021-11-16T00:00:00"/>
    <d v="2019-11-07T00:00:00"/>
    <n v="35600000"/>
    <n v="10000000"/>
    <n v="25600000"/>
    <n v="365005"/>
    <s v="f5faa20ec38eb79836445ff6da0fea6c765c883c"/>
    <n v="1.1992397407946209"/>
    <n v="-1.7518369254722099"/>
    <n v="-0.1067118350424142"/>
    <n v="0.22382370151442441"/>
    <n v="-0.18766259006079469"/>
    <x v="4"/>
    <n v="0.2808988764044944"/>
    <x v="1"/>
  </r>
  <r>
    <s v="874cf1e369eab0e3f67d8534b74f24ed5ddeb333"/>
    <s v="414bae3dc06f593d56181019e8ca40faf5038ef0"/>
    <s v="PREPAGADO"/>
    <s v="51874c46b054dace4da3cb164ab053c124732557"/>
    <n v="49"/>
    <s v="OROCH"/>
    <n v="2021"/>
    <s v="OROCH"/>
    <s v="aa53c8567ff812605778a953828db0859dac88bf"/>
    <s v="NUEVO"/>
    <n v="72"/>
    <d v="2020-11-30T00:00:00"/>
    <d v="2026-11-30T00:00:00"/>
    <d v="2021-10-11T00:00:00"/>
    <n v="74750000"/>
    <n v="37375000"/>
    <n v="37375000"/>
    <n v="958717"/>
    <s v="d1a8b93c71ab09ed858e70067adbb9bb41577875"/>
    <n v="0.1804805543992978"/>
    <n v="-0.85216124758390532"/>
    <n v="0.24898836987965761"/>
    <n v="-0.3376455504625222"/>
    <n v="0.1217289195237771"/>
    <x v="1"/>
    <n v="0.5"/>
    <x v="4"/>
  </r>
  <r>
    <s v="b1a2d052008fe748700d8dbfb8023362cff2c8d3"/>
    <s v="722e4604a32e5d27769e922152e6e55b65527f79"/>
    <s v="PREPAGADO"/>
    <s v="310778d9d7ff8bd657b127d2b19096397041abce"/>
    <n v="27"/>
    <s v="SANDERO"/>
    <n v="2020"/>
    <s v="NUEVO SANDERO"/>
    <s v="2e892f86d188d01ec5691b7918003dc271108083"/>
    <s v="NUEVO"/>
    <n v="84"/>
    <d v="2019-11-10T00:00:00"/>
    <d v="2026-10-11T00:00:00"/>
    <d v="2020-11-03T00:00:00"/>
    <n v="38690000"/>
    <n v="39872000"/>
    <n v="0"/>
    <n v="793936"/>
    <s v="2cd1984091944d70e74ea43ee5d47bad1b59be40"/>
    <n v="-0.81402246089137476"/>
    <n v="1.3263917409457979"/>
    <n v="0.2094661248883162"/>
    <n v="-0.69679126993543761"/>
    <n v="-0.65174985443765243"/>
    <x v="0"/>
    <n v="1.0305505298526751"/>
    <x v="0"/>
  </r>
  <r>
    <s v="053a8d6e8c5b51e8461b2a649de4ceb07c8a262d"/>
    <s v="a50f88bf6cc76652acb75aa706edb886a8eb7222"/>
    <s v="PREPAGADO"/>
    <s v="4db898134df57de25ee14fc3156c0fe345e0de51"/>
    <n v="38"/>
    <s v="SANDERO"/>
    <n v="2019"/>
    <s v="NUEVO SANDERO"/>
    <m/>
    <s v="NUEVO"/>
    <n v="60"/>
    <d v="2018-07-11T00:00:00"/>
    <d v="2023-11-07T00:00:00"/>
    <d v="2020-03-16T00:00:00"/>
    <n v="37490000"/>
    <n v="35651000"/>
    <n v="1839000"/>
    <n v="920110"/>
    <s v="3a511fa6cc43568fab99dbdb57f653874780a34f"/>
    <n v="-1.954062502809951"/>
    <n v="0.99952243411417663"/>
    <n v="5.1377144922950549E-2"/>
    <n v="8.2865185009155184E-2"/>
    <n v="-1.425228628399082"/>
    <x v="3"/>
    <n v="0.95094691917844754"/>
    <x v="0"/>
  </r>
  <r>
    <s v="6c14f98b9f335f0a91529245305abc90651cdf1d"/>
    <s v="d5e68dd04128d57cd6aad3ec74a0a638ff5fdd16"/>
    <s v="PREPAGADO"/>
    <s v="51b223e24d57bc8c01c5001f8833c44559fa1fc7"/>
    <n v="27"/>
    <s v="STEPWAY"/>
    <n v="2018"/>
    <s v="NUEVO STEPWAY"/>
    <m/>
    <s v="NUEVO"/>
    <n v="36"/>
    <d v="2017-08-14T00:00:00"/>
    <d v="2020-08-14T00:00:00"/>
    <d v="2019-04-03T00:00:00"/>
    <n v="42850000"/>
    <n v="17850000"/>
    <n v="25000000"/>
    <n v="639304"/>
    <s v="24f9b8051616665ebb91a64a728a398e153b9b51"/>
    <n v="1.3205205963178741"/>
    <n v="-1.194744868218931"/>
    <n v="0.52564408481904745"/>
    <n v="-0.4151573508027438"/>
    <n v="1.281947080465921"/>
    <x v="4"/>
    <n v="0.41656942823803966"/>
    <x v="4"/>
  </r>
  <r>
    <s v="54aff6694cc7fc091d11b57b6b0461c9cb12598a"/>
    <s v="1bf2c53fdb7a8e1305c9e9e459b876ce1b00eb3f"/>
    <s v="PREPAGADO"/>
    <s v="30c7c4d76d30bc37a7d13b4c95a2ac93f65f85d1"/>
    <n v="236"/>
    <s v="CAPTUR"/>
    <n v="2018"/>
    <s v="CAPTUR"/>
    <m/>
    <s v="NUEVO"/>
    <n v="60"/>
    <d v="2017-09-20T00:00:00"/>
    <d v="2022-09-20T00:00:00"/>
    <d v="2018-11-26T00:00:00"/>
    <n v="78990000"/>
    <n v="78990000"/>
    <n v="0"/>
    <n v="2092841"/>
    <s v="dab5ce77fbc7f176a43e1ea3adb849113df8a09f"/>
    <n v="-0.65635734871114615"/>
    <n v="1.2009447865714571"/>
    <n v="0.48612183982770601"/>
    <n v="2.7003887343067872"/>
    <n v="1.0499034482774929"/>
    <x v="3"/>
    <n v="1"/>
    <x v="0"/>
  </r>
  <r>
    <s v="001b2ee11d281bf33b5c8ed1efcea630d062db8c"/>
    <s v="b3a6b72ca096fb9d72e5f4ac31526e1625d83add"/>
    <s v="PREPAGADO"/>
    <s v="f3d649ee30f873af20ed680a9e1580214cdfe47c"/>
    <n v="60"/>
    <s v="DUSTER"/>
    <n v="2018"/>
    <s v="DUSTER"/>
    <m/>
    <s v="NUEVO"/>
    <n v="84"/>
    <d v="2017-06-15T00:00:00"/>
    <d v="2024-06-15T00:00:00"/>
    <d v="2019-01-21T00:00:00"/>
    <n v="61960000"/>
    <n v="48960000"/>
    <n v="13000000"/>
    <n v="1073856"/>
    <s v="6019fe68bce0ec80749a2a513966e9cdf050114d"/>
    <n v="0.85965334532951332"/>
    <n v="0.33940900722931011"/>
    <n v="0.44834588523130731"/>
    <n v="-0.33502284722368458"/>
    <n v="-0.49705409964536651"/>
    <x v="0"/>
    <n v="0.79018721755971599"/>
    <x v="2"/>
  </r>
  <r>
    <s v="6dc1b2c7925009b4b69f751bcaed73903c628cf6"/>
    <s v="ac58b7952fe4dc2effd2c90a5be7f47aa33fdb4c"/>
    <s v="PREPAGADO"/>
    <s v="93758adf11c46efe844e91612cf2940e4197d07c"/>
    <n v="49"/>
    <s v="LOGAN"/>
    <n v="2020"/>
    <s v="NUEVO LOGAN"/>
    <s v="2e892f86d188d01ec5691b7918003dc271108083"/>
    <s v="NUEVO"/>
    <n v="48"/>
    <d v="2019-07-29T00:00:00"/>
    <d v="2023-07-29T00:00:00"/>
    <d v="2021-11-29T00:00:00"/>
    <n v="36490000"/>
    <n v="24490000"/>
    <n v="12000000"/>
    <n v="713714"/>
    <s v="65ce8e050551bdd5f972d0481ca61ec12607b8d3"/>
    <n v="1.393289109631825"/>
    <n v="-0.14941270369241519"/>
    <n v="-0.43476583437059402"/>
    <n v="-0.84343629296956113"/>
    <n v="0.35377255171220601"/>
    <x v="5"/>
    <n v="0.67114277884351881"/>
    <x v="2"/>
  </r>
  <r>
    <s v="cab04f85af0a221a0b8e86451f0e090c336e24d3"/>
    <s v="f33f836dd7c876343f53bc63cc765ab55afbc9e5"/>
    <s v="PREPAGADO"/>
    <s v="bb3c54dae8892f509087bc145c8e669875f59702"/>
    <n v="74"/>
    <s v="LOGAN"/>
    <n v="2019"/>
    <s v="NUEVO LOGAN"/>
    <m/>
    <s v="NUEVO"/>
    <n v="72"/>
    <d v="2018-08-10T00:00:00"/>
    <d v="2024-10-08T00:00:00"/>
    <d v="2021-01-18T00:00:00"/>
    <n v="32990000"/>
    <n v="31340500"/>
    <n v="1649500"/>
    <n v="734403"/>
    <s v="f63667f7e267acb03c87c3e26f4d130769528873"/>
    <n v="0.79901291756788695"/>
    <n v="0.99563418315592023"/>
    <n v="0.2324669253281727"/>
    <n v="-0.76486671545619656"/>
    <n v="1.127251325673635"/>
    <x v="1"/>
    <n v="0.95"/>
    <x v="0"/>
  </r>
  <r>
    <s v="835a25cec4441726484a80859c1b7511b175ea11"/>
    <s v="1ee011f093c6c92b55c0d8aa274b0c426931955d"/>
    <s v="PREPAGADO"/>
    <s v="f8a4cb92822d2b5678dd7e9fbe7d83d9a1b46cb8"/>
    <n v="60"/>
    <s v="SANDERO"/>
    <n v="2020"/>
    <s v="NUEVO SANDERO PH2"/>
    <s v="2e892f86d188d01ec5691b7918003dc271108083"/>
    <s v="NUEVO"/>
    <n v="60"/>
    <d v="2020-08-06T00:00:00"/>
    <d v="2025-06-08T00:00:00"/>
    <d v="2021-09-07T00:00:00"/>
    <n v="37990000"/>
    <n v="7990000"/>
    <n v="30000000"/>
    <n v="223183"/>
    <s v="13d22cf8336a259fb9d14907f84a2cc0d4061ae6"/>
    <n v="8.3455869980695638E-2"/>
    <n v="-2.0416548988542269"/>
    <n v="0.13042163490563341"/>
    <n v="1.6478363896105279"/>
    <n v="1.2045992030697781"/>
    <x v="3"/>
    <n v="0.21031850486970255"/>
    <x v="1"/>
  </r>
  <r>
    <s v="f872ef0797cfebc2f9f9c8aab678e8646650c84e"/>
    <s v="91265331a62f8e2e9c890236d6d0c6fc6c83b53b"/>
    <s v="PREPAGADO"/>
    <s v="51b223e24d57bc8c01c5001f8833c44559fa1fc7"/>
    <n v="236"/>
    <s v="DUSTER"/>
    <n v="2018"/>
    <s v="DUSTER"/>
    <m/>
    <s v="NUEVO"/>
    <n v="60"/>
    <d v="2017-09-11T00:00:00"/>
    <d v="2022-11-09T00:00:00"/>
    <d v="2021-07-30T00:00:00"/>
    <n v="58040000"/>
    <n v="43000000"/>
    <n v="15040000"/>
    <n v="1091474"/>
    <s v="7d39182a25d433f671ee8eb5ca64063c45602e37"/>
    <n v="0.1198401266376715"/>
    <n v="0.13689534640272341"/>
    <n v="0.80229979975843724"/>
    <n v="-0.32505021895975827"/>
    <n v="-1.3478807510029389"/>
    <x v="3"/>
    <n v="0.74086836664369404"/>
    <x v="2"/>
  </r>
  <r>
    <s v="9c7cfb5fca73e5beef9a65f78b88fa1ebfe2d89c"/>
    <s v="5ff60beee400b6f76425c5b89f63bd304116cef7"/>
    <s v="PREPAGADO"/>
    <s v="f3d649ee30f873af20ed680a9e1580214cdfe47c"/>
    <n v="59"/>
    <s v="STEPWAY"/>
    <n v="2018"/>
    <s v="NUEVO STEPWAY"/>
    <m/>
    <s v="NUEVO"/>
    <n v="84"/>
    <d v="2017-06-28T00:00:00"/>
    <d v="2024-06-28T00:00:00"/>
    <d v="2019-02-11T00:00:00"/>
    <n v="40707500"/>
    <n v="37707500"/>
    <n v="3000000"/>
    <n v="821323"/>
    <s v="d5e3c217d8ea2998bad4e657513b99b45ba38544"/>
    <n v="1.1507273985853199"/>
    <n v="0.89833135649267082"/>
    <n v="0.35865394435897741"/>
    <n v="-0.4736065925730587"/>
    <n v="-0.65174985443765243"/>
    <x v="0"/>
    <n v="0.92630350672480499"/>
    <x v="0"/>
  </r>
  <r>
    <s v="01fac1cc96b360be117a919e5ae8f153a86772e2"/>
    <s v="d83d2aaa1ea69a6d2642a4e2ad8f4962c73d86ca"/>
    <s v="PREPAGADO"/>
    <s v="c36079448b08472bbab06f53d78e810b025a3b91"/>
    <n v="38"/>
    <s v="LOGAN"/>
    <n v="2019"/>
    <s v="NUEVO LOGAN"/>
    <m/>
    <s v="NUEVO"/>
    <n v="84"/>
    <d v="2018-05-18T00:00:00"/>
    <d v="2025-05-18T00:00:00"/>
    <d v="2021-07-28T00:00:00"/>
    <n v="34530000"/>
    <n v="27530000"/>
    <n v="7000000"/>
    <n v="580037"/>
    <s v="3a511fa6cc43568fab99dbdb57f653874780a34f"/>
    <n v="1.3690329385271749"/>
    <n v="0.36852415297241042"/>
    <n v="-6.6966289366872087E-2"/>
    <n v="-0.74742716610394577"/>
    <n v="0.97255557088134947"/>
    <x v="0"/>
    <n v="0.79727772951057052"/>
    <x v="2"/>
  </r>
  <r>
    <s v="0e93d42357cfc0bf5570bb49de0007b376960fa8"/>
    <s v="cb7c29392b470bf06dab75d5fb0e25338011ef55"/>
    <s v="PREPAGADO"/>
    <s v="1e37c6928f415c93f35587957257b25f2220204d"/>
    <n v="74"/>
    <s v="LOGAN"/>
    <n v="2020"/>
    <s v="NUEVO LOGAN"/>
    <s v="2e892f86d188d01ec5691b7918003dc271108083"/>
    <s v="NUEVO"/>
    <n v="72"/>
    <d v="2019-06-13T00:00:00"/>
    <d v="2025-06-13T00:00:00"/>
    <d v="2019-09-27T00:00:00"/>
    <n v="34640000"/>
    <n v="30000000"/>
    <n v="4640000"/>
    <n v="807762"/>
    <s v="e35cd06998e5b136c3a45ddcc0e768cf0a893437"/>
    <n v="0.14409629774232199"/>
    <n v="0.65092099913029733"/>
    <n v="0.92086653473246149"/>
    <n v="-0.18485035139503231"/>
    <n v="-0.18766259006079469"/>
    <x v="1"/>
    <n v="0.86605080831408776"/>
    <x v="0"/>
  </r>
  <r>
    <s v="a2ee9bbd334c17e558230013822407d592a10907"/>
    <s v="4a668ba15d5f4087d79c920eca9415b2e157fc51"/>
    <s v="PREPAGADO"/>
    <s v="9109d5c0288204d4def287dc44facc8b9c4664a1"/>
    <n v="84"/>
    <s v="SANDERO"/>
    <n v="2020"/>
    <s v="NUEVO SANDERO PH2"/>
    <s v="2e892f86d188d01ec5691b7918003dc271108083"/>
    <s v="NUEVO"/>
    <n v="84"/>
    <d v="2019-11-27T00:00:00"/>
    <d v="2026-11-27T00:00:00"/>
    <d v="2021-04-05T00:00:00"/>
    <n v="37046200"/>
    <n v="27046200"/>
    <n v="10000000"/>
    <n v="582319"/>
    <s v="0b9e5ef7ecdb21c3df2e91f8c180559e4790ebd3"/>
    <n v="-0.63210117760649565"/>
    <n v="9.2541747039541516E-2"/>
    <n v="0.2094661248883162"/>
    <n v="-0.13025550758885579"/>
    <n v="-0.96114136402222416"/>
    <x v="0"/>
    <n v="0.73006678147826232"/>
    <x v="2"/>
  </r>
  <r>
    <s v="068b23a262d39ae2e2e6f5530c8c1501c92ef3f3"/>
    <s v="f81e87cbc3e8734ec74e18d1e8a79225bda52319"/>
    <s v="PREPAGADO"/>
    <s v="22e7ddcba3dd6655539862208ca15c8c7477ea7d"/>
    <n v="62"/>
    <s v="USADOS"/>
    <n v="2011"/>
    <s v="USADOS MM"/>
    <m/>
    <s v="NUEVO"/>
    <n v="60"/>
    <d v="2020-01-07T00:00:00"/>
    <d v="2025-07-01T00:00:00"/>
    <d v="2021-11-22T00:00:00"/>
    <n v="19900000"/>
    <n v="13900000"/>
    <n v="6000000"/>
    <n v="387773"/>
    <s v="fc7bdc755b16bdb0247d7a6271249db666c6767c"/>
    <n v="-1.9661905883622759"/>
    <n v="-3.7109103371475112E-2"/>
    <n v="0.6442108197930716"/>
    <n v="-0.80086366590815528"/>
    <n v="-1.11583711881451"/>
    <x v="3"/>
    <n v="0.69849246231155782"/>
    <x v="2"/>
  </r>
  <r>
    <s v="a1f01f14edc3988e54f29d710bfd70dff3335b9e"/>
    <s v="008dad579ba6a724e326ed331bb8fb8a74f512bd"/>
    <s v="PREPAGADO"/>
    <s v="bd9f7b705f02905ed8956333887b94e76066fcb7"/>
    <n v="220"/>
    <s v="USADOS"/>
    <n v="2011"/>
    <s v="USADOS MM"/>
    <m/>
    <s v="USADO"/>
    <n v="60"/>
    <d v="2021-09-04T00:00:00"/>
    <d v="2026-04-09T00:00:00"/>
    <d v="2021-05-31T00:00:00"/>
    <n v="26500000"/>
    <n v="20000000"/>
    <n v="6500000"/>
    <n v="657736"/>
    <s v="d5e3c217d8ea2998bad4e657513b99b45ba38544"/>
    <n v="-0.71699777647277252"/>
    <n v="0.19376069434429821"/>
    <n v="0.16994387989697479"/>
    <n v="-0.48024466708289842"/>
    <n v="-1.11583711881451"/>
    <x v="3"/>
    <n v="0.75471698113207553"/>
    <x v="2"/>
  </r>
  <r>
    <s v="ad527efedb523b7b091e13b87e85d07606e41822"/>
    <s v="495d865c4844bb8e257e290b0cf75863b25b305b"/>
    <s v="PREPAGADO"/>
    <s v="5cec3603c7a14573a0da94232ef8fee94127cb96"/>
    <n v="50"/>
    <s v="DUSTER"/>
    <n v="2019"/>
    <s v="DUSTER"/>
    <m/>
    <s v="NUEVO"/>
    <n v="84"/>
    <d v="2018-12-13T00:00:00"/>
    <d v="2025-12-13T00:00:00"/>
    <d v="2019-11-12T00:00:00"/>
    <n v="62690000"/>
    <n v="31345000"/>
    <n v="31345000"/>
    <n v="694474"/>
    <s v="1d5416a29d73c5f6881c220822ee3df576447e02"/>
    <n v="1.7813878473062339"/>
    <n v="-0.85216124758390532"/>
    <n v="0.32803285986234038"/>
    <n v="-2.2385469189058951E-2"/>
    <n v="1.668686467446636"/>
    <x v="0"/>
    <n v="0.5"/>
    <x v="4"/>
  </r>
  <r>
    <s v="e36ec79da70967efe637bc27da81c845d0a0aa57"/>
    <s v="b4c645127d8dd3b0e755d93cccce07a8a9cc9701"/>
    <s v="PREPAGADO"/>
    <s v="9b732f098fc8c584895c85ad257e84e1bbb6814e"/>
    <n v="38"/>
    <s v="USADOS"/>
    <n v="2018"/>
    <s v="USADOS MM"/>
    <m/>
    <s v="USADO"/>
    <n v="84"/>
    <d v="2020-09-11T00:00:00"/>
    <d v="2027-11-09T00:00:00"/>
    <d v="2021-06-08T00:00:00"/>
    <n v="83000000"/>
    <n v="45000000"/>
    <n v="38000000"/>
    <n v="1029585"/>
    <s v="4945c5884e21e46d99e0d56ad1a4fbcffe8da479"/>
    <n v="0.19260863995162311"/>
    <n v="-0.6790077266310437"/>
    <n v="0.32803285986234038"/>
    <n v="-0.28118972246751223"/>
    <n v="-0.26501046745693763"/>
    <x v="0"/>
    <n v="0.54216867469879515"/>
    <x v="4"/>
  </r>
  <r>
    <s v="c485bc8174aa39fc8b2bece623b9825229862e58"/>
    <s v="3b1b1c76a696e311e1e79e8b15fe7ef86a9bd65e"/>
    <s v="PREPAGADO"/>
    <s v="7b304b6c990cb2c5ec02c312557771fd93e0381a"/>
    <n v="61"/>
    <s v="OROCH"/>
    <n v="2019"/>
    <s v="OROCH"/>
    <s v="aa53c8567ff812605778a953828db0859dac88bf"/>
    <s v="NUEVO"/>
    <n v="72"/>
    <d v="2019-12-04T00:00:00"/>
    <d v="2025-04-12T00:00:00"/>
    <d v="2020-10-08T00:00:00"/>
    <n v="54900000"/>
    <n v="54900000"/>
    <n v="0"/>
    <n v="1124433"/>
    <s v="f1cfc4e2d3f8e9e071d8ddbdb5aab1b3ceeb1ef1"/>
    <m/>
    <n v="1.2009447865714571"/>
    <n v="-0.60138462381672553"/>
    <m/>
    <m/>
    <x v="1"/>
    <n v="1"/>
    <x v="0"/>
  </r>
  <r>
    <s v="73cdece37e01522dcb42191ba14f9ba7783b5bb8"/>
    <s v="6f4da6788ddfa2288ee396b19b2942403febf1f3"/>
    <s v="PREPAGADO"/>
    <s v="332374b2b7921de83a34fd882bfb4141e02b091c"/>
    <n v="236"/>
    <s v="STEPWAY"/>
    <n v="2022"/>
    <s v="NUEVO STEPWAY PH2"/>
    <s v="2e892f86d188d01ec5691b7918003dc271108083"/>
    <s v="NUEVO"/>
    <n v="60"/>
    <d v="2021-10-29T00:00:00"/>
    <d v="2026-10-29T00:00:00"/>
    <d v="2021-12-17T00:00:00"/>
    <n v="66690000"/>
    <n v="31690000"/>
    <n v="35000000"/>
    <n v="766338"/>
    <s v="2a8b6c4fae0c9fc78fa226ee1e1ec2050ca4d295"/>
    <n v="0.362401837684177"/>
    <n v="-0.954062296812489"/>
    <n v="-0.69954550991253528"/>
    <n v="0.4620300095888451"/>
    <n v="4.4381042127634142E-2"/>
    <x v="3"/>
    <n v="0.47518368571000152"/>
    <x v="4"/>
  </r>
  <r>
    <s v="1f633bb8061ee0e425926d0fc9bc5d0414beb349"/>
    <s v="79316378a73998d9fa56df43e03e4f7dcb944eb1"/>
    <s v="PREPAGADO"/>
    <s v="4ed602eda8bf7f8f674b77a7266776acb1f1dd2a"/>
    <n v="87"/>
    <s v="KWID"/>
    <n v="2020"/>
    <s v="KWID"/>
    <s v="2e892f86d188d01ec5691b7918003dc271108083"/>
    <s v="NUEVO"/>
    <n v="84"/>
    <d v="2019-05-24T00:00:00"/>
    <d v="2026-05-24T00:00:00"/>
    <d v="2021-09-24T00:00:00"/>
    <n v="32990000"/>
    <n v="29922597"/>
    <n v="3067403"/>
    <n v="752155"/>
    <s v="bb6b417dfe841dd3bd485a4cfbaf44b16a742455"/>
    <n v="-0.17123392661813511"/>
    <n v="0.8191500846323081"/>
    <n v="7.2968661150905598E-2"/>
    <n v="-0.49490153560062439"/>
    <n v="-0.65174985443765243"/>
    <x v="0"/>
    <n v="0.90702021824795398"/>
    <x v="0"/>
  </r>
  <r>
    <s v="a831c1259d20619c09913cf16077e70c73a43168"/>
    <s v="b3afdb3691c4b3eda8a657f5fdb3563f15f2f076"/>
    <s v="PREPAGADO"/>
    <s v="45d39635e54aa144f5d9a478fbeaa79690616197"/>
    <n v="48"/>
    <s v="LOGAN"/>
    <n v="2018"/>
    <s v="NUEVO LOGAN"/>
    <m/>
    <s v="NUEVO"/>
    <n v="72"/>
    <d v="2017-09-05T00:00:00"/>
    <d v="2023-05-09T00:00:00"/>
    <d v="2017-12-22T00:00:00"/>
    <n v="45090000"/>
    <n v="22545000"/>
    <n v="22545000"/>
    <n v="554248"/>
    <s v="33a4a5fc270bf1ce3ae20561056b2ba805df815d"/>
    <n v="1.2962644252132229"/>
    <n v="-0.85216124758390532"/>
    <n v="0.92086653473246149"/>
    <n v="-2.2114303845332001E-2"/>
    <n v="0.58581618390063472"/>
    <x v="1"/>
    <n v="0.5"/>
    <x v="4"/>
  </r>
  <r>
    <s v="571ae6ec90a449beaa469e6937a9e84fbf138372"/>
    <s v="9d5c0978815429be2f22b46618e4d0dc9f4c0c3d"/>
    <s v="PREPAGADO"/>
    <s v="f92259594cc36db09951704e2e59eef51308995c"/>
    <n v="7"/>
    <s v="STEPWAY"/>
    <n v="2020"/>
    <s v="NUEVO STEPWAY"/>
    <s v="2e892f86d188d01ec5691b7918003dc271108083"/>
    <s v="NUEVO"/>
    <n v="72"/>
    <d v="2019-11-10T00:00:00"/>
    <d v="2025-10-11T00:00:00"/>
    <d v="2021-10-21T00:00:00"/>
    <n v="44990000"/>
    <n v="32490000"/>
    <n v="12500000"/>
    <n v="754139"/>
    <s v="2cd1984091944d70e74ea43ee5d47bad1b59be40"/>
    <n v="1.1992397407946209"/>
    <n v="6.0076796931891399E-2"/>
    <n v="0.48612183982770601"/>
    <n v="-0.698061797396621"/>
    <n v="-0.4197062222492236"/>
    <x v="1"/>
    <n v="0.72216048010669043"/>
    <x v="2"/>
  </r>
  <r>
    <s v="b9a0a4e9fa1f741ca7ab0b8789d26b1ead4b564b"/>
    <s v="ef00b485ee10aeff9058edadb8069c36f192df8e"/>
    <s v="PREPAGADO"/>
    <s v="d42a0e1d5792a438fbe63c928d603c193394d0b9"/>
    <n v="60"/>
    <s v="SANDERO"/>
    <n v="2018"/>
    <s v="NUEVO SANDERO"/>
    <m/>
    <s v="NUEVO"/>
    <n v="72"/>
    <d v="2017-12-29T00:00:00"/>
    <d v="2023-12-29T00:00:00"/>
    <d v="2018-01-12T00:00:00"/>
    <n v="32420000"/>
    <n v="10672000"/>
    <n v="21748000"/>
    <n v="255200"/>
    <s v="664ad2f8f54345cf80b6e07e8a5435f45799f1c3"/>
    <n v="1.332648681870199"/>
    <n v="-1.5535863689381559"/>
    <n v="0.52564408481904745"/>
    <n v="-0.1260135954300193"/>
    <n v="0.1217289195237771"/>
    <x v="1"/>
    <n v="0.32917951881554597"/>
    <x v="1"/>
  </r>
  <r>
    <s v="b668fed6ca04a581039a927a84a51ad9a04f4bdb"/>
    <s v="0151abe1040437b59af3f2741784d76dba1f1b4d"/>
    <s v="PREPAGADO"/>
    <s v="42df86fde4435d0c9f7f380c96b820b35bed1a95"/>
    <n v="220"/>
    <s v="DUSTER"/>
    <n v="2020"/>
    <s v="DUSTER"/>
    <s v="2e892f86d188d01ec5691b7918003dc271108083"/>
    <s v="NUEVO"/>
    <n v="84"/>
    <d v="2020-02-14T00:00:00"/>
    <d v="2027-02-14T00:00:00"/>
    <d v="2020-08-28T00:00:00"/>
    <n v="61800000"/>
    <n v="37000000"/>
    <n v="24800000"/>
    <n v="765118"/>
    <s v="b0dba703f37b44650008cc7ee9293429cffbd118"/>
    <n v="-1.978318673914601"/>
    <n v="-0.44685552563090508"/>
    <n v="-0.30432305999912118"/>
    <n v="-0.81262401061351275"/>
    <n v="1.436642835258207"/>
    <x v="0"/>
    <n v="0.59870550161812297"/>
    <x v="4"/>
  </r>
  <r>
    <s v="4b4ce48386bc2605c2afd494c7a84329f1e5154b"/>
    <s v="8ee1dcf3f7042c1d1c4bff3f216bc91d964131cd"/>
    <s v="PREPAGADO"/>
    <s v="c68c074cfeb538be28c92667e7af1fc11090b603"/>
    <n v="246"/>
    <s v="KWID"/>
    <n v="2021"/>
    <s v="KWID"/>
    <s v="2e892f86d188d01ec5691b7918003dc271108083"/>
    <s v="NUEVO"/>
    <n v="84"/>
    <d v="2021-02-26T00:00:00"/>
    <d v="2028-02-26T00:00:00"/>
    <d v="2021-10-11T00:00:00"/>
    <n v="42197000"/>
    <n v="22197000"/>
    <n v="20000000"/>
    <n v="442891"/>
    <s v="a69f010680fca3bb97470fe907d42f1759ba6938"/>
    <n v="-0.70486969092044727"/>
    <n v="-0.74526563990944183"/>
    <n v="-0.46241203996448682"/>
    <n v="-0.48882437838686621"/>
    <n v="-0.96114136402222416"/>
    <x v="0"/>
    <n v="0.52603265634997753"/>
    <x v="4"/>
  </r>
  <r>
    <s v="5f118dc9b5e9464b947b5707751d03ee3471d197"/>
    <s v="1397abbdb8b7220adf3187274660a3084282a8b7"/>
    <s v="PREPAGADO"/>
    <s v="a9dd9d4574440581485e218a3a0d9cc1d747e5e7"/>
    <n v="236"/>
    <s v="CLIO"/>
    <n v="2017"/>
    <s v="CLIO STYLE"/>
    <m/>
    <s v="NUEVO"/>
    <n v="84"/>
    <d v="2017-01-30T00:00:00"/>
    <d v="2024-01-30T00:00:00"/>
    <d v="2017-07-04T00:00:00"/>
    <n v="27990000"/>
    <n v="13990000"/>
    <n v="14000000"/>
    <n v="307258"/>
    <s v="a764b67ab90aa873ec7d1056bb22fbc74c281944"/>
    <n v="0.89603760198648907"/>
    <n v="-0.85289476170829093"/>
    <n v="0.92086653473246149"/>
    <n v="-0.64940570695067257"/>
    <n v="-0.80644560922993824"/>
    <x v="0"/>
    <n v="0.49982136477313327"/>
    <x v="4"/>
  </r>
  <r>
    <s v="7ab922c7a7971254922d8a943f4b7cf3c09e3df9"/>
    <s v="75862c9328ccafc44859d39c821cd6a1f75bd784"/>
    <s v="PREPAGADO"/>
    <s v="1e37c6928f415c93f35587957257b25f2220204d"/>
    <n v="38"/>
    <s v="SANDERO"/>
    <n v="2020"/>
    <s v="NUEVO SANDERO"/>
    <s v="2e892f86d188d01ec5691b7918003dc271108083"/>
    <s v="NUEVO"/>
    <n v="72"/>
    <d v="2019-02-05T00:00:00"/>
    <d v="2025-05-02T00:00:00"/>
    <d v="2021-02-08T00:00:00"/>
    <n v="35230000"/>
    <n v="28530000"/>
    <n v="6700000"/>
    <n v="671151"/>
    <s v="40aad2ee329d672720cb03e757bb8887de18efbf"/>
    <n v="0.99306228640509131"/>
    <n v="0.42003020077293712"/>
    <n v="0.28851061487099899"/>
    <n v="4.9859766953547879"/>
    <n v="0.74051193869292065"/>
    <x v="1"/>
    <n v="0.80982117513482832"/>
    <x v="0"/>
  </r>
  <r>
    <s v="bd5756ad976941e7b98787836517264061429ad0"/>
    <s v="e1921df7e8347e2715cc6f396d35e320dc5703d2"/>
    <s v="PREPAGADO"/>
    <s v="717ac4a931a014833e77c82ad9812385e09e88a3"/>
    <n v="60"/>
    <s v="STEPWAY"/>
    <n v="2021"/>
    <s v="NUEVO STEPWAY PH2"/>
    <s v="2e892f86d188d01ec5691b7918003dc271108083"/>
    <s v="NUEVO"/>
    <n v="28"/>
    <d v="2020-09-25T00:00:00"/>
    <d v="2023-01-25T00:00:00"/>
    <d v="2021-12-20T00:00:00"/>
    <n v="56990000"/>
    <n v="28495000"/>
    <n v="28495000"/>
    <n v="1129323"/>
    <s v="10b38286d0ce07306e01a8d181c6bb54393382de"/>
    <n v="-0.21974626882743631"/>
    <n v="-0.85216124758390532"/>
    <n v="-4.4146365390986242"/>
    <n v="-0.1582980533556736"/>
    <n v="-0.26501046745693763"/>
    <x v="4"/>
    <n v="0.5"/>
    <x v="4"/>
  </r>
  <r>
    <s v="187a1a2aaecf4b503115d34b35f19ecca73a1aa2"/>
    <s v="56c1ba014d1e66905bc50fe0c496251b5a5adb09"/>
    <s v="PREPAGADO"/>
    <s v="6effd9726a01d97fb90ac9a7f16ca5cd0d2646e1"/>
    <n v="59"/>
    <s v="SANDERO"/>
    <n v="2018"/>
    <s v="NUEVO SANDERO"/>
    <m/>
    <s v="NUEVO"/>
    <n v="72"/>
    <d v="2017-06-22T00:00:00"/>
    <d v="2023-06-22T00:00:00"/>
    <d v="2019-12-30T00:00:00"/>
    <n v="36850000"/>
    <n v="30000000"/>
    <n v="6850000"/>
    <n v="661249"/>
    <s v="d5e3c217d8ea2998bad4e657513b99b45ba38544"/>
    <n v="0.87178143088183857"/>
    <n v="0.43764620670908311"/>
    <n v="0.37146472437271583"/>
    <n v="-8.0267155588782571E-2"/>
    <n v="0.27642467431606299"/>
    <x v="1"/>
    <n v="0.81411126187245586"/>
    <x v="0"/>
  </r>
  <r>
    <s v="efece950079c54093a7b46abaa9b07833babc47e"/>
    <s v="bed5540c6a364f337d9e42d0e53b9f9212b9957e"/>
    <s v="PREPAGADO"/>
    <s v="c36079448b08472bbab06f53d78e810b025a3b91"/>
    <n v="60"/>
    <s v="STEPWAY"/>
    <n v="2019"/>
    <s v="NUEVO STEPWAY"/>
    <m/>
    <s v="NUEVO"/>
    <n v="84"/>
    <d v="2018-06-15T00:00:00"/>
    <d v="2025-06-15T00:00:00"/>
    <d v="2019-08-20T00:00:00"/>
    <n v="47720000"/>
    <n v="37720000"/>
    <n v="10000000"/>
    <n v="795008"/>
    <s v="fc7bdc755b16bdb0247d7a6271249db666c6767c"/>
    <n v="1.1628554841376451"/>
    <n v="0.34046447049628398"/>
    <n v="-6.2783650179438599E-2"/>
    <n v="2.42489956649178E-2"/>
    <n v="-3.2966835268508812E-2"/>
    <x v="0"/>
    <n v="0.79044425817267394"/>
    <x v="2"/>
  </r>
  <r>
    <s v="5f58a42a6cced5b22ec989fee9a521e9515409bd"/>
    <s v="9d5282dfc699d9a7ee3d07149d3a7f2959a7f977"/>
    <s v="PREPAGADO"/>
    <s v="a9dd9d4574440581485e218a3a0d9cc1d747e5e7"/>
    <n v="76"/>
    <s v="CLIO"/>
    <n v="2017"/>
    <s v="CLIO STYLE"/>
    <m/>
    <s v="NUEVO"/>
    <n v="84"/>
    <d v="2016-12-27T00:00:00"/>
    <d v="2023-12-27T00:00:00"/>
    <d v="2017-03-24T00:00:00"/>
    <n v="29490000"/>
    <n v="9490000"/>
    <n v="20000000"/>
    <n v="208426"/>
    <s v="8dd2e3893a694ae60c11d740aa9e097857f3681c"/>
    <n v="1.029446543062067"/>
    <n v="-1.58387180773897"/>
    <n v="0.92086653473246149"/>
    <n v="1.0965535948726559"/>
    <n v="1.823382222238922"/>
    <x v="0"/>
    <n v="0.32180400135639198"/>
    <x v="1"/>
  </r>
  <r>
    <s v="e0fd956bd0aa8c287827307d19d8d09432559c77"/>
    <s v="1c4e27ca4a9b1b61a5396a30f5296930a3fc91a7"/>
    <s v="PREPAGADO"/>
    <s v="e6fe628ed1ecb4f422ee6848d702f45410650137"/>
    <n v="48"/>
    <s v="LOGAN"/>
    <n v="2018"/>
    <s v="NUEVO LOGAN"/>
    <m/>
    <s v="NUEVO"/>
    <n v="72"/>
    <d v="2017-04-25T00:00:00"/>
    <d v="2023-04-25T00:00:00"/>
    <d v="2018-09-27T00:00:00"/>
    <n v="42500000"/>
    <n v="32500000"/>
    <n v="10000000"/>
    <n v="763568"/>
    <s v="cafe2aba4c008cb02fee6101be7ab38b6a34f37b"/>
    <n v="0.60496354873068248"/>
    <n v="0.23477724108658021"/>
    <n v="0.27038583188470511"/>
    <n v="-0.31010849406962882"/>
    <n v="1.5913385900504931"/>
    <x v="1"/>
    <n v="0.76470588235294112"/>
    <x v="2"/>
  </r>
  <r>
    <s v="613ea06851e3ebbd165d55006faa440affa12ec4"/>
    <s v="c63635178681e96b8e0da1042698b73a19768d25"/>
    <s v="PREPAGADO"/>
    <s v="c36079448b08472bbab06f53d78e810b025a3b91"/>
    <n v="60"/>
    <s v="SANDERO"/>
    <n v="2019"/>
    <s v="NUEVO SANDERO"/>
    <m/>
    <s v="NUEVO"/>
    <n v="84"/>
    <d v="2018-08-06T00:00:00"/>
    <d v="2025-06-08T00:00:00"/>
    <d v="2019-04-24T00:00:00"/>
    <n v="33767800"/>
    <n v="19720083"/>
    <n v="14047717"/>
    <n v="411445"/>
    <s v="6019fe68bce0ec80749a2a513966e9cdf050114d"/>
    <n v="0.94454994419579019"/>
    <n v="-0.50727739780578207"/>
    <n v="-0.21779977559672711"/>
    <n v="-0.50275006299733338"/>
    <n v="-1.3478807510029389"/>
    <x v="0"/>
    <n v="0.58399075450577176"/>
    <x v="4"/>
  </r>
  <r>
    <s v="e05c194a5e708d44dedca429e38aa9093c8b96d2"/>
    <s v="607008a2fa5e4848d619112ea542c2bde2d9fdc1"/>
    <s v="PREPAGADO"/>
    <s v="8517dd17a270cf8ac588592ed39cd87a2bb0c799"/>
    <n v="236"/>
    <s v="STEPWAY"/>
    <n v="2019"/>
    <s v="NUEVO STEPWAY"/>
    <s v="2e892f86d188d01ec5691b7918003dc271108083"/>
    <s v="NUEVO"/>
    <n v="72"/>
    <d v="2019-02-28T00:00:00"/>
    <d v="2025-02-28T00:00:00"/>
    <d v="2019-12-20T00:00:00"/>
    <n v="48662400"/>
    <n v="24331200"/>
    <n v="24331200"/>
    <n v="599184"/>
    <s v="b522c57b2ad5bc12ca374e891604193e50995d23"/>
    <n v="1.3690329385271749"/>
    <n v="-0.85216124758390532"/>
    <n v="0.32803285986234038"/>
    <n v="-0.69043929643697199"/>
    <n v="1.5139907126543499"/>
    <x v="1"/>
    <n v="0.5"/>
    <x v="4"/>
  </r>
  <r>
    <s v="e99e3d61d1267e72f8b9be7495e1a05e69278fd0"/>
    <s v="8c5bead18dbf83aee33d6c7d111f74c44d82a53c"/>
    <s v="PREPAGADO"/>
    <s v="199c6dec4e012c479e3865ff88b5346ccb60b104"/>
    <n v="77"/>
    <s v="OROCH"/>
    <n v="2022"/>
    <s v="OROCH"/>
    <s v="aa53c8567ff812605778a953828db0859dac88bf"/>
    <s v="NUEVO"/>
    <n v="84"/>
    <d v="2021-03-15T00:00:00"/>
    <d v="2028-03-15T00:00:00"/>
    <d v="2021-07-28T00:00:00"/>
    <n v="78799200"/>
    <n v="78799200"/>
    <n v="0"/>
    <n v="1701808"/>
    <s v="2141bd06ec949dc96e6cd2fa75a8353e56eae24c"/>
    <n v="-0.4986922365309176"/>
    <n v="1.2009447865714571"/>
    <n v="0.52564408481904745"/>
    <n v="0.40578560426697352"/>
    <n v="-0.4197062222492236"/>
    <x v="0"/>
    <n v="1"/>
    <x v="0"/>
  </r>
  <r>
    <s v="dadda41de0e827ba3e388f44622bdfb47fe03b07"/>
    <s v="3d6affede0fd0deb07cf2d448816c755cbb99708"/>
    <s v="PREPAGADO"/>
    <s v="8d3a24744093455287e93feda3eb9991acdae36e"/>
    <n v="236"/>
    <s v="SANDERO"/>
    <n v="2019"/>
    <s v="NUEVO SANDERO"/>
    <m/>
    <s v="NUEVO"/>
    <n v="72"/>
    <d v="2018-12-13T00:00:00"/>
    <d v="2024-12-13T00:00:00"/>
    <d v="2020-05-05T00:00:00"/>
    <n v="35212850"/>
    <n v="25000000"/>
    <n v="10212850"/>
    <n v="549263"/>
    <s v="0427cd44c82c5238024cf08da1185656b869a7fb"/>
    <n v="1.0051903719574169"/>
    <n v="1.0012274098107191E-2"/>
    <n v="0.32803285986234038"/>
    <n v="-0.53674264685104589"/>
    <n v="0.66316406129677774"/>
    <x v="1"/>
    <n v="0.70996809403385408"/>
    <x v="2"/>
  </r>
  <r>
    <s v="1b486a36f1d5f61559433baf1f01f477e155e0d3"/>
    <s v="6e9e68398ef0110993dc6d2dad6327ee84968838"/>
    <s v="PREPAGADO"/>
    <s v="a65c60e59165d9af643419b26154ffd93f642835"/>
    <n v="236"/>
    <s v="CAPTUR"/>
    <n v="2018"/>
    <s v="CAPTUR"/>
    <m/>
    <s v="NUEVO"/>
    <n v="48"/>
    <d v="2018-06-26T00:00:00"/>
    <d v="2022-06-26T00:00:00"/>
    <d v="2019-02-26T00:00:00"/>
    <n v="75100000"/>
    <n v="65100000"/>
    <n v="10000000"/>
    <n v="1832340"/>
    <s v="7a6910423a8f37af5a7024bd938a17975b36dad2"/>
    <n v="-0.1469777555134846"/>
    <n v="0.65417886535831093"/>
    <n v="-2.1093610050321881E-2"/>
    <n v="0.377257483349761"/>
    <n v="-1.270532873606796"/>
    <x v="5"/>
    <n v="0.86684420772303594"/>
    <x v="0"/>
  </r>
  <r>
    <s v="832e0bb29f39dc273bc295079b49d4443633ae63"/>
    <s v="a5584828fd0fe60cd03a2a1a0c57761bd51414ef"/>
    <s v="PREPAGADO"/>
    <s v="a1568956b7a009c0968355838744514999f72b98"/>
    <n v="236"/>
    <s v="LOGAN"/>
    <n v="2020"/>
    <s v="NUEVO LOGAN PH2"/>
    <s v="2e892f86d188d01ec5691b7918003dc271108083"/>
    <s v="NUEVO"/>
    <n v="84"/>
    <d v="2019-11-27T00:00:00"/>
    <d v="2026-11-27T00:00:00"/>
    <d v="2021-09-03T00:00:00"/>
    <n v="48690000"/>
    <n v="25940000"/>
    <n v="22750000"/>
    <n v="499477"/>
    <s v="845d7831129ecd1188d7a91243ae341816e8b15a"/>
    <n v="0.2168648110562737"/>
    <n v="-0.71764885799763278"/>
    <n v="-0.18575632502509701"/>
    <n v="0.64681143448944856"/>
    <n v="-0.1103147126646518"/>
    <x v="0"/>
    <n v="0.53275826658451431"/>
    <x v="4"/>
  </r>
  <r>
    <s v="abb430131962376e05a00866eee48774963546e4"/>
    <s v="8a436a5fe2b97425dad63de7cb6fcb720bf05001"/>
    <s v="PREPAGADO"/>
    <s v="d42a0e1d5792a438fbe63c928d603c193394d0b9"/>
    <n v="27"/>
    <s v="SANDERO"/>
    <n v="2018"/>
    <s v="NUEVO SANDERO"/>
    <m/>
    <s v="NUEVO"/>
    <n v="84"/>
    <d v="2017-03-11T00:00:00"/>
    <d v="2024-11-03T00:00:00"/>
    <d v="2018-11-14T00:00:00"/>
    <n v="38290000"/>
    <n v="15790000"/>
    <n v="22500000"/>
    <n v="363475"/>
    <s v="de733c21b615778999b7552e895cf1b2b800c114"/>
    <n v="-2.051087187228553"/>
    <n v="-1.2119507876513509"/>
    <n v="1.078955514697826"/>
    <n v="-0.42382103374926111"/>
    <n v="-0.88379348662608126"/>
    <x v="0"/>
    <n v="0.41237921128231914"/>
    <x v="4"/>
  </r>
  <r>
    <s v="74b99ca6bd18520b130b38040fbb8096a00eb953"/>
    <s v="79a69f632eabff9892c38ca291fadd9fcd330fef"/>
    <s v="PREPAGADO"/>
    <s v="236d00d4f1760cf071da84eec797206f3746a858"/>
    <n v="246"/>
    <s v="KWID"/>
    <n v="2020"/>
    <s v="KWID"/>
    <s v="2e892f86d188d01ec5691b7918003dc271108083"/>
    <s v="NUEVO"/>
    <n v="48"/>
    <d v="2020-01-30T00:00:00"/>
    <d v="2024-01-30T00:00:00"/>
    <d v="2021-01-18T00:00:00"/>
    <n v="33990000"/>
    <n v="13990000"/>
    <n v="20000000"/>
    <n v="407966"/>
    <s v="a69f010680fca3bb97470fe907d42f1759ba6938"/>
    <n v="-0.37741138100766491"/>
    <n v="-1.2151847034613319"/>
    <n v="-0.42288979497314538"/>
    <n v="-0.54019212227008406"/>
    <n v="-0.49705409964536651"/>
    <x v="5"/>
    <n v="0.41159164460135333"/>
    <x v="4"/>
  </r>
  <r>
    <s v="fea28fb5160b5a064d2da9736c9457772f3cd8e2"/>
    <s v="78087b90f4cff84d79c0d8388060a5bb55c5e685"/>
    <s v="PREPAGADO"/>
    <s v="30c7c4d76d30bc37a7d13b4c95a2ac93f65f85d1"/>
    <n v="49"/>
    <s v="STEPWAY"/>
    <n v="2018"/>
    <s v="NUEVO STEPWAY"/>
    <m/>
    <s v="NUEVO"/>
    <n v="72"/>
    <d v="2017-09-08T00:00:00"/>
    <d v="2023-08-09T00:00:00"/>
    <d v="2019-11-07T00:00:00"/>
    <n v="46850000"/>
    <n v="32850000"/>
    <n v="14000000"/>
    <n v="783405"/>
    <s v="44b2f4676298044cd44793ce40e6eac1d18ef4db"/>
    <n v="0.48368269320742968"/>
    <n v="-2.609830748084082E-2"/>
    <n v="0.48612183982770601"/>
    <n v="-0.563652073299034"/>
    <n v="0.74051193869292065"/>
    <x v="1"/>
    <n v="0.70117395944503735"/>
    <x v="2"/>
  </r>
  <r>
    <s v="7cf2469f19835dd0085cf3c0457be03664edf983"/>
    <s v="2e92af6690c62845f47d083ee7e8ab654c65165e"/>
    <s v="PREPAGADO"/>
    <s v="a8589e7347004a92aacdd0b4349a17c465529c37"/>
    <n v="236"/>
    <s v="STEPWAY"/>
    <n v="2018"/>
    <s v="NUEVO STEPWAY"/>
    <m/>
    <s v="NUEVO"/>
    <n v="60"/>
    <d v="2017-09-20T00:00:00"/>
    <d v="2022-09-20T00:00:00"/>
    <d v="2018-10-08T00:00:00"/>
    <n v="43169000"/>
    <n v="28169000"/>
    <n v="15000000"/>
    <n v="760596"/>
    <s v="b522c57b2ad5bc12ca374e891604193e50995d23"/>
    <n v="1.090086970823694"/>
    <n v="-0.2258471480265388"/>
    <n v="0.80229979975843724"/>
    <n v="-0.23822130021345711"/>
    <n v="1.436642835258207"/>
    <x v="3"/>
    <n v="0.65252843475642242"/>
    <x v="2"/>
  </r>
  <r>
    <s v="7871e2fb4d2b9df7e43bce6d55fcdb4339db2c3d"/>
    <s v="1d0d0ef60ef21d7c53f8ad9fc983b46e11b00769"/>
    <s v="PREPAGADO"/>
    <s v="e6fe628ed1ecb4f422ee6848d702f45410650137"/>
    <n v="50"/>
    <s v="SANDERO"/>
    <n v="2018"/>
    <s v="NUEVO SANDERO"/>
    <m/>
    <s v="NUEVO"/>
    <n v="84"/>
    <d v="2017-05-25T00:00:00"/>
    <d v="2024-05-25T00:00:00"/>
    <d v="2020-10-30T00:00:00"/>
    <n v="37277000"/>
    <n v="24277000"/>
    <n v="13000000"/>
    <n v="517575"/>
    <s v="f5faa20ec38eb79836445ff6da0fea6c765c883c"/>
    <n v="0.58070737762603197"/>
    <n v="-0.23105770526102459"/>
    <n v="8.3385064996333427E-2"/>
    <n v="-0.81035611245722594"/>
    <n v="1.3592949578620639"/>
    <x v="0"/>
    <n v="0.65125948976580739"/>
    <x v="2"/>
  </r>
  <r>
    <s v="780f4714dcb09bf68b4c3f216bb1f3c6d2ab63fc"/>
    <s v="94dca8882940ad9c2ca6f383b26273d9d471443a"/>
    <s v="PREPAGADO"/>
    <s v="c75e0b9163b4fbfcae66d1b3b65d84c20f6b4c9c"/>
    <n v="49"/>
    <s v="STEPWAY"/>
    <n v="2018"/>
    <s v="NUEVO STEPWAY"/>
    <m/>
    <s v="NUEVO"/>
    <n v="72"/>
    <d v="2017-06-20T00:00:00"/>
    <d v="2023-06-20T00:00:00"/>
    <d v="2018-02-23T00:00:00"/>
    <n v="41650000"/>
    <n v="20825000"/>
    <n v="20825000"/>
    <n v="530177"/>
    <s v="65ce8e050551bdd5f972d0481ca61ec12607b8d3"/>
    <n v="1.2598801685562471"/>
    <n v="-0.85216124758390532"/>
    <n v="0.60468857480173022"/>
    <n v="-0.49062661561628762"/>
    <n v="-1.0384892414183671"/>
    <x v="1"/>
    <n v="0.5"/>
    <x v="4"/>
  </r>
  <r>
    <s v="5ccce3c6ae74a411984cec529fee13180e7ca663"/>
    <s v="0015dd39025d2cb48b496adc55a4bf300304d362"/>
    <s v="PREPAGADO"/>
    <s v="9b732f098fc8c584895c85ad257e84e1bbb6814e"/>
    <n v="38"/>
    <s v="USADOS"/>
    <n v="2016"/>
    <s v="USADOS MM"/>
    <m/>
    <s v="USADO"/>
    <n v="84"/>
    <d v="2020-10-11T00:00:00"/>
    <d v="2027-11-10T00:00:00"/>
    <d v="2021-08-23T00:00:00"/>
    <n v="48000000"/>
    <n v="41700000"/>
    <n v="6300000"/>
    <n v="973681"/>
    <s v="4945c5884e21e46d99e0d56ad1a4fbcffe8da479"/>
    <n v="-0.81402246089137476"/>
    <n v="0.6620044526056742"/>
    <n v="0.60468857480173022"/>
    <n v="3.918466331205709E-2"/>
    <n v="-1.270532873606796"/>
    <x v="0"/>
    <n v="0.86875000000000002"/>
    <x v="0"/>
  </r>
  <r>
    <s v="f38de81c3584efe9e777f561862bbfaba7e158d6"/>
    <s v="69b38bbc7b3d045899e92b558ee255ac33ceac4a"/>
    <s v="PREPAGADO"/>
    <s v="6a11e4ed8ff90681a224dbb8f864f18b9146ceb6"/>
    <n v="60"/>
    <s v="DUSTER"/>
    <n v="2018"/>
    <s v="DUSTER"/>
    <m/>
    <s v="NUEVO"/>
    <n v="72"/>
    <d v="2017-04-28T00:00:00"/>
    <d v="2023-04-28T00:00:00"/>
    <d v="2017-06-15T00:00:00"/>
    <n v="58468200"/>
    <n v="29234100"/>
    <n v="29234100"/>
    <n v="750969"/>
    <s v="002cf26c2c656a51db8195e4bd8bbcee3903d748"/>
    <n v="0.19260863995162311"/>
    <n v="-0.85216124758390532"/>
    <n v="0.60468857480173022"/>
    <n v="1.272475181724976"/>
    <n v="2.1327737318234941"/>
    <x v="1"/>
    <n v="0.5"/>
    <x v="4"/>
  </r>
  <r>
    <s v="2c4868468949d5bee787ebc1f84833764a059dc7"/>
    <s v="a51a6daa869802094c5fdf4455bfc1f0fe37f497"/>
    <s v="PREPAGADO"/>
    <s v="77a187d9631467b0be64469f0c5f8a6dea1b1f85"/>
    <n v="38"/>
    <s v="SANDERO"/>
    <n v="2017"/>
    <s v="NUEVO SANDERO"/>
    <m/>
    <s v="NUEVO"/>
    <n v="60"/>
    <d v="2016-05-12T00:00:00"/>
    <d v="2021-12-05T00:00:00"/>
    <d v="2021-05-28T00:00:00"/>
    <n v="37940000"/>
    <n v="33140000"/>
    <n v="4800000"/>
    <n v="796343"/>
    <s v="5f58fe5a16c9187233b44bdc1f23dce0ab29bf63"/>
    <n v="1.0051903719574169"/>
    <n v="0.68144510476092768"/>
    <n v="-5.1742913429882312E-2"/>
    <n v="-0.55377428652466709"/>
    <n v="1.5139907126543499"/>
    <x v="3"/>
    <n v="0.87348444913020562"/>
    <x v="0"/>
  </r>
  <r>
    <s v="6cfcb9292e059f9361245d3508168629be360d95"/>
    <s v="3d30b3e30b9c09ee95d932724c22650d8c6be91f"/>
    <s v="PREPAGADO"/>
    <s v="30c7c4d76d30bc37a7d13b4c95a2ac93f65f85d1"/>
    <n v="220"/>
    <s v="SANDERO"/>
    <n v="2018"/>
    <s v="NUEVO SANDERO"/>
    <m/>
    <s v="NUEVO"/>
    <n v="60"/>
    <d v="2017-05-09T00:00:00"/>
    <d v="2022-09-05T00:00:00"/>
    <d v="2019-08-29T00:00:00"/>
    <n v="30990000"/>
    <n v="27890000"/>
    <n v="3100000"/>
    <n v="738946"/>
    <s v="a97deec8944cfd22a65b5543b5e7b1fab8e8247a"/>
    <n v="0.84752525977718796"/>
    <n v="0.79019107854424653"/>
    <n v="0.48612183982770601"/>
    <n v="-0.23204706115999249"/>
    <n v="0.1217289195237771"/>
    <x v="3"/>
    <n v="0.89996773152629883"/>
    <x v="0"/>
  </r>
  <r>
    <s v="cec17572ebbfbe346fd9f1df322bd27e868dd986"/>
    <s v="1ec37c3dae16496474d631b5501a717ef7a2b5ac"/>
    <s v="PREPAGADO"/>
    <s v="c36079448b08472bbab06f53d78e810b025a3b91"/>
    <n v="38"/>
    <s v="DUSTER"/>
    <n v="2018"/>
    <s v="DUSTER"/>
    <m/>
    <s v="NUEVO"/>
    <n v="84"/>
    <d v="2018-05-31T00:00:00"/>
    <d v="2025-05-31T00:00:00"/>
    <d v="2019-04-16T00:00:00"/>
    <n v="50950200"/>
    <n v="30950200"/>
    <n v="20000000"/>
    <n v="639368"/>
    <s v="d1a8b93c71ab09ed858e70067adbb9bb41577875"/>
    <n v="1.2598801685562471"/>
    <n v="-0.41090838311609079"/>
    <n v="-0.31710996857688512"/>
    <n v="-0.64689817430458063"/>
    <n v="-0.4197062222492236"/>
    <x v="0"/>
    <n v="0.60745983332744524"/>
    <x v="2"/>
  </r>
  <r>
    <s v="92819b1d43c476d56cd041c22cf3242a19c0f8fd"/>
    <s v="384f24daa5c78f1a537e6a9a39d6623ac05f1295"/>
    <s v="PREPAGADO"/>
    <s v="ac4cf0c7abcdae09914607ba0408545023141170"/>
    <n v="61"/>
    <s v="KWID"/>
    <n v="2021"/>
    <s v="KWID"/>
    <s v="2e892f86d188d01ec5691b7918003dc271108083"/>
    <s v="NUEVO"/>
    <n v="84"/>
    <d v="2020-10-12T00:00:00"/>
    <d v="2027-12-10T00:00:00"/>
    <d v="2021-02-16T00:00:00"/>
    <n v="38190000"/>
    <n v="37190000"/>
    <n v="1000000"/>
    <n v="738352"/>
    <s v="5ff736dd5fe05d193ce7c5ec63ce711d264e48d3"/>
    <n v="-2.3179050693797092"/>
    <n v="1.093424177293878"/>
    <n v="-0.1067118350424142"/>
    <n v="-0.83802294320678683"/>
    <n v="-1.5799243831913681"/>
    <x v="0"/>
    <n v="0.97381513485205551"/>
    <x v="0"/>
  </r>
  <r>
    <s v="e9e1dc3e0c2cb548f9c29557c0f8ef457c569661"/>
    <s v="994e8245dc412b14867111b02ebe706bb917e0ff"/>
    <s v="PREPAGADO"/>
    <s v="8e5a6ec8ecf5a2a4f1b2a3647d59bf4bceeae6a9"/>
    <n v="236"/>
    <s v="SANDERO"/>
    <n v="2019"/>
    <s v="NUEVO SANDERO"/>
    <m/>
    <s v="NUEVO"/>
    <n v="72"/>
    <d v="2018-02-04T00:00:00"/>
    <d v="2024-04-02T00:00:00"/>
    <d v="2021-08-17T00:00:00"/>
    <n v="33280000"/>
    <n v="29780000"/>
    <n v="3500000"/>
    <n v="681666"/>
    <s v="f9135bc6e62f40c8eddb937bb59cee2ddf02357c"/>
    <n v="-0.74125394757742313"/>
    <n v="0.76910157025272052"/>
    <n v="-0.1033967091325408"/>
    <n v="-0.50640000826656872"/>
    <n v="-1.0384892414183671"/>
    <x v="1"/>
    <n v="0.89483173076923073"/>
    <x v="0"/>
  </r>
  <r>
    <s v="ae181b29f8d3e34289b999bdf888c4b35c2f4e7c"/>
    <s v="190c01fefc23b309a3e45d547ad1c8f7748767d6"/>
    <s v="PREPAGADO"/>
    <s v="bd9f7b705f02905ed8956333887b94e76066fcb7"/>
    <n v="76"/>
    <s v="USADOS"/>
    <n v="2013"/>
    <s v="USADOS MM"/>
    <m/>
    <s v="USADO"/>
    <n v="60"/>
    <d v="2021-03-16T00:00:00"/>
    <d v="2026-03-16T00:00:00"/>
    <d v="2021-09-23T00:00:00"/>
    <n v="24000000"/>
    <n v="24000000"/>
    <n v="0"/>
    <n v="630704"/>
    <s v="cca028d5175addbf7cc3ee31799dcae7f9872a54"/>
    <n v="-1.9419344172576249"/>
    <n v="1.2009447865714571"/>
    <n v="0.6442108197930716"/>
    <n v="-0.70718018844706221"/>
    <n v="-3.2966835268508812E-2"/>
    <x v="3"/>
    <n v="1"/>
    <x v="0"/>
  </r>
  <r>
    <s v="18e1beaa94175a0982e8e30634f7abbbdaccaa91"/>
    <s v="875e6e3c6b360399ef3b773967a8680b21eb2c56"/>
    <s v="PREPAGADO"/>
    <s v="8517dd17a270cf8ac588592ed39cd87a2bb0c799"/>
    <n v="74"/>
    <s v="STEPWAY"/>
    <n v="2019"/>
    <s v="NUEVO STEPWAY"/>
    <s v="2e892f86d188d01ec5691b7918003dc271108083"/>
    <s v="NUEVO"/>
    <n v="72"/>
    <d v="2019-01-31T00:00:00"/>
    <d v="2025-01-31T00:00:00"/>
    <d v="2019-11-22T00:00:00"/>
    <n v="43290000"/>
    <n v="21645000"/>
    <n v="21645000"/>
    <n v="533033"/>
    <s v="cfff2798968beabd4a75557f5efa4642e73d04b9"/>
    <n v="0.35027375213185169"/>
    <n v="-0.85216124758390532"/>
    <n v="0.32803285986234038"/>
    <n v="7.6516530547944508E-2"/>
    <n v="-0.88379348662608126"/>
    <x v="1"/>
    <n v="0.5"/>
    <x v="4"/>
  </r>
  <r>
    <s v="01901780902e247e6e3cd11196377b3733019273"/>
    <s v="0e88f177b9dde318bcc5fe15e767130144fbb554"/>
    <s v="PREPAGADO"/>
    <s v="9bf12949ef2b3166a7b565733cdc1910622e7587"/>
    <n v="60"/>
    <s v="SANDERO"/>
    <n v="2019"/>
    <s v="NUEVO SANDERO"/>
    <m/>
    <s v="NUEVO"/>
    <n v="60"/>
    <d v="2018-09-28T00:00:00"/>
    <d v="2023-09-28T00:00:00"/>
    <d v="2021-07-02T00:00:00"/>
    <n v="37560000"/>
    <n v="23560000"/>
    <n v="14000000"/>
    <n v="569033"/>
    <s v="026f2dbff0f657cf8b51a37de1e13584f2ccb0a9"/>
    <n v="1.4175452807364759"/>
    <n v="-0.32959219309707749"/>
    <n v="2.6914456163110272E-2"/>
    <n v="-0.2199810331234569"/>
    <n v="0.50846830650449182"/>
    <x v="3"/>
    <n v="0.6272630457933972"/>
    <x v="2"/>
  </r>
  <r>
    <s v="50fbc9e7a1c6be957eddb0d20c08ee64033f7f6b"/>
    <s v="0cc412f44fb02ec87aa25a565ab1bffcecace727"/>
    <s v="PREPAGADO"/>
    <s v="2e605260aed96e02f34e2a400c1781f6062fbe8f"/>
    <n v="38"/>
    <s v="DUSTER"/>
    <n v="2019"/>
    <s v="DUSTER"/>
    <s v="2e892f86d188d01ec5691b7918003dc271108083"/>
    <s v="NUEVO"/>
    <n v="84"/>
    <d v="2019-05-02T00:00:00"/>
    <d v="2026-01-21T00:00:00"/>
    <d v="2019-05-17T00:00:00"/>
    <n v="64490000"/>
    <n v="64490000"/>
    <n v="0"/>
    <n v="1343711"/>
    <s v="d2d2bc23d15981022aec65b1ffb2993f93c8d625"/>
    <n v="1.0051903719574169"/>
    <n v="1.2009447865714571"/>
    <n v="-0.20857445364860361"/>
    <n v="0.74739087565508844"/>
    <n v="-0.34235834485308059"/>
    <x v="0"/>
    <n v="1"/>
    <x v="0"/>
  </r>
  <r>
    <s v="26b8948f900137a2bd2f19fa1c7d29bb1f682035"/>
    <s v="ef7227b86ad5edfc2fb20705498d47d8474c3eb1"/>
    <s v="PREPAGADO"/>
    <s v="04d722867ed6671884008e6746c13e93169e90e0"/>
    <n v="59"/>
    <s v="USADOS"/>
    <n v="2012"/>
    <s v="USADOS MM"/>
    <m/>
    <s v="USADO"/>
    <n v="60"/>
    <d v="2019-03-18T00:00:00"/>
    <d v="2024-03-18T00:00:00"/>
    <d v="2019-06-04T00:00:00"/>
    <n v="25500000"/>
    <n v="14500000"/>
    <n v="11000000"/>
    <n v="354365"/>
    <s v="6c55b3ba21e9cb7dc2512cad991949cb9fc0980d"/>
    <n v="1.429673366288801"/>
    <n v="-0.57036238015081653"/>
    <n v="0.2094661248883162"/>
    <n v="-0.83621672313265938"/>
    <n v="1.2045992030697781"/>
    <x v="3"/>
    <n v="0.56862745098039214"/>
    <x v="4"/>
  </r>
  <r>
    <s v="4c26cd215950d7371d8adbc6d6dc592b190badb5"/>
    <s v="a8126af4f3baaea395849e62ab37156bcb37a170"/>
    <s v="PREPAGADO"/>
    <s v="c7377705b286ba1dbe11224af309f9b7c2929cdd"/>
    <n v="60"/>
    <s v="LOGAN"/>
    <n v="2017"/>
    <s v="NUEVO LOGAN"/>
    <m/>
    <s v="NUEVO"/>
    <n v="72"/>
    <d v="2016-11-15T00:00:00"/>
    <d v="2022-11-15T00:00:00"/>
    <d v="2017-12-14T00:00:00"/>
    <n v="40750000"/>
    <n v="20375000"/>
    <n v="20375000"/>
    <n v="534864"/>
    <s v="d087e61ba1153cd65cef59d4319bb1223fff39d1"/>
    <n v="1.5388261362597291"/>
    <n v="-0.85216124758390532"/>
    <n v="0.99991102471514426"/>
    <n v="1.4310802412511311E-2"/>
    <n v="1.436642835258207"/>
    <x v="1"/>
    <n v="0.5"/>
    <x v="4"/>
  </r>
  <r>
    <s v="cc464bdc6f08911af75afb2d26d2697965ad5182"/>
    <s v="7063fba3b8317a317a40afa6505c7d163121781e"/>
    <s v="PREPAGADO"/>
    <s v="5cec3603c7a14573a0da94232ef8fee94127cb96"/>
    <n v="46"/>
    <s v="SANDERO"/>
    <n v="2019"/>
    <s v="NUEVO SANDERO"/>
    <m/>
    <s v="NUEVO"/>
    <n v="84"/>
    <d v="2018-12-14T00:00:00"/>
    <d v="2025-12-14T00:00:00"/>
    <d v="2020-05-13T00:00:00"/>
    <n v="37000000"/>
    <n v="18500000"/>
    <n v="18500000"/>
    <n v="439816"/>
    <s v="b0dba703f37b44650008cc7ee9293429cffbd118"/>
    <n v="1.3690329385271749"/>
    <n v="-0.85216124758390532"/>
    <n v="0.32803285986234038"/>
    <n v="-0.1668289748119941"/>
    <n v="1.281947080465921"/>
    <x v="0"/>
    <n v="0.5"/>
    <x v="4"/>
  </r>
  <r>
    <s v="660ecb690673a8b070e75b904488e161c60f332d"/>
    <s v="dc611cbc239022324dcc9c1c385fdf04a7141ba6"/>
    <s v="PREPAGADO"/>
    <s v="13be1295dd7aef89150dea4918c052b05e10de48"/>
    <n v="59"/>
    <s v="USADOS"/>
    <n v="2016"/>
    <s v="USADOS MM"/>
    <m/>
    <s v="USADO"/>
    <n v="72"/>
    <d v="2018-09-28T00:00:00"/>
    <d v="2024-09-28T00:00:00"/>
    <d v="2020-01-23T00:00:00"/>
    <n v="26500000"/>
    <n v="23850000"/>
    <n v="2650000"/>
    <n v="545802"/>
    <s v="dab5ce77fbc7f176a43e1ea3adb849113df8a09f"/>
    <n v="-0.24400243993208681"/>
    <n v="0.79032357974038436"/>
    <n v="-0.1067118350424142"/>
    <n v="-0.70925823767236751"/>
    <n v="-1.270532873606796"/>
    <x v="1"/>
    <n v="0.9"/>
    <x v="0"/>
  </r>
  <r>
    <s v="2b48ba416127b75c30793d5e4b373257feb708e4"/>
    <s v="2d892a23c2e0f2698b52ab815faf145566f819be"/>
    <s v="PREPAGADO"/>
    <s v="c7377705b286ba1dbe11224af309f9b7c2929cdd"/>
    <n v="61"/>
    <s v="DUSTER"/>
    <n v="2017"/>
    <s v="DUSTER"/>
    <m/>
    <s v="NUEVO"/>
    <n v="72"/>
    <d v="2016-11-17T00:00:00"/>
    <d v="2022-11-17T00:00:00"/>
    <d v="2017-12-20T00:00:00"/>
    <n v="65550000"/>
    <n v="32775000"/>
    <n v="32775000"/>
    <n v="860378"/>
    <s v="c9ac93af7de54e59c26cb0895d1f827e03675192"/>
    <n v="0.61709163428300773"/>
    <n v="-0.85216124758390532"/>
    <n v="0.99991102471514426"/>
    <n v="-0.39392706262090382"/>
    <n v="0.43112042910834891"/>
    <x v="1"/>
    <n v="0.5"/>
    <x v="4"/>
  </r>
  <r>
    <s v="47ee702b5e284ebcc33b6a06852d870208fb682d"/>
    <s v="07c4201c94748160ef97c8424f91ede3870a845c"/>
    <s v="PREPAGADO"/>
    <s v="d259ba4c72ea4c131f364331bd330eb89122c48a"/>
    <n v="236"/>
    <s v="DUSTER"/>
    <n v="2020"/>
    <s v="DUSTER"/>
    <s v="2e892f86d188d01ec5691b7918003dc271108083"/>
    <s v="NUEVO"/>
    <n v="48"/>
    <d v="2020-02-01T00:00:00"/>
    <d v="2024-01-02T00:00:00"/>
    <d v="2020-12-29T00:00:00"/>
    <n v="65802750"/>
    <n v="45802750"/>
    <n v="20000000"/>
    <n v="1373820"/>
    <s v="b522c57b2ad5bc12ca374e891604193e50995d23"/>
    <n v="-0.25613052548441212"/>
    <n v="-4.7091828406101072E-2"/>
    <n v="0.13042163490563341"/>
    <n v="1.335268711358256"/>
    <n v="1.281947080465921"/>
    <x v="5"/>
    <n v="0.69606133482263277"/>
    <x v="2"/>
  </r>
  <r>
    <s v="85021061bbf89b66e0111e2e747e5fd513922e8b"/>
    <s v="57904066a344936395acd359d48b68705577828d"/>
    <s v="PREPAGADO"/>
    <s v="dbf8e48963fc4f162fe5fdf117a94083f02b1da5"/>
    <n v="49"/>
    <s v="SANDERO"/>
    <n v="2018"/>
    <s v="NUEVO SANDERO"/>
    <m/>
    <s v="NUEVO"/>
    <n v="84"/>
    <d v="2017-04-04T00:00:00"/>
    <d v="2024-04-04T00:00:00"/>
    <d v="2018-03-27T00:00:00"/>
    <n v="32640000"/>
    <n v="25640000"/>
    <n v="7000000"/>
    <n v="549383"/>
    <s v="f00f1606f9686df6c4f674ed3907718435a75514"/>
    <n v="0.66560397649230885"/>
    <n v="0.32032332584305379"/>
    <n v="0.1477981827497519"/>
    <n v="-0.27446435727786811"/>
    <n v="1.2045992030697781"/>
    <x v="0"/>
    <n v="0.78553921568627449"/>
    <x v="2"/>
  </r>
  <r>
    <s v="2fc55ca6ccbe7b9ad563bbc273bfa42f06e7c0ff"/>
    <s v="eabe0ce86ee78c1e55827ae8f0573f44a6fcf250"/>
    <s v="PREPAGADO"/>
    <s v="eaf1d490df3ffb8175507c2c68b6f38bf2f182b7"/>
    <n v="220"/>
    <s v="DUSTER"/>
    <n v="2020"/>
    <s v="DUSTER"/>
    <s v="2e892f86d188d01ec5691b7918003dc271108083"/>
    <s v="NUEVO"/>
    <n v="72"/>
    <d v="2020-02-01T00:00:00"/>
    <d v="2026-01-02T00:00:00"/>
    <d v="2021-06-28T00:00:00"/>
    <n v="64000000"/>
    <n v="32000000"/>
    <n v="32000000"/>
    <n v="817986"/>
    <s v="b0dba703f37b44650008cc7ee9293429cffbd118"/>
    <n v="-2.569689999023184E-2"/>
    <n v="-0.85216124758390532"/>
    <n v="-0.1067118350424142"/>
    <n v="-0.55658252394605479"/>
    <n v="-0.1103147126646518"/>
    <x v="1"/>
    <n v="0.5"/>
    <x v="4"/>
  </r>
  <r>
    <s v="d22435788ece9469206b67ea773bf3923b46965d"/>
    <s v="e49caa8b6aedf5b25576eaa4cd65e3b839895757"/>
    <s v="PREPAGADO"/>
    <s v="436c54f5b94298880918c6dd867e76b0c1e55269"/>
    <n v="7"/>
    <s v="STEPWAY"/>
    <n v="2017"/>
    <s v="NUEVO STEPWAY"/>
    <m/>
    <s v="NUEVO"/>
    <n v="84"/>
    <d v="2017-12-01T00:00:00"/>
    <d v="2024-01-12T00:00:00"/>
    <d v="2018-11-19T00:00:00"/>
    <n v="47990000"/>
    <n v="37990000"/>
    <n v="10000000"/>
    <n v="818615"/>
    <s v="1ffcc7723bd095386a52784fcf83b41533e4dc57"/>
    <n v="-0.88679097420532638"/>
    <n v="0.34530568085969943"/>
    <n v="0.24281286101078101"/>
    <n v="-0.29836142551329098"/>
    <n v="0.1217289195237771"/>
    <x v="0"/>
    <n v="0.79162325484475937"/>
    <x v="2"/>
  </r>
  <r>
    <s v="8998a0fcb92ffe9b6930f2599b54932ca95baec6"/>
    <s v="8121e641fda1d7a1d92d0267375c18be0ee00286"/>
    <s v="PREPAGADO"/>
    <s v="51b223e24d57bc8c01c5001f8833c44559fa1fc7"/>
    <n v="49"/>
    <s v="SANDERO"/>
    <n v="2018"/>
    <s v="NUEVO SANDERO"/>
    <m/>
    <s v="NUEVO"/>
    <n v="60"/>
    <d v="2017-10-17T00:00:00"/>
    <d v="2022-10-17T00:00:00"/>
    <d v="2020-12-22T00:00:00"/>
    <n v="33030000"/>
    <n v="24030000"/>
    <n v="9000000"/>
    <n v="609957"/>
    <s v="44b2f4676298044cd44793ce40e6eac1d18ef4db"/>
    <n v="1.1992397407946209"/>
    <n v="8.2085912372349176E-2"/>
    <n v="0.80229979975843724"/>
    <n v="-0.2765553507484676"/>
    <n v="-0.57440197704150942"/>
    <x v="3"/>
    <n v="0.72752043596730243"/>
    <x v="2"/>
  </r>
  <r>
    <s v="4e41fef0059fa908d12c27099f305bb99697f253"/>
    <s v="a65515c85735500f3298c909f99c290718630f31"/>
    <s v="PREPAGADO"/>
    <s v="3a9c85964211c4ff203388bf5d92c22cf10e64ca"/>
    <n v="15"/>
    <s v="LOGAN"/>
    <n v="2018"/>
    <s v="NUEVO LOGAN"/>
    <m/>
    <s v="NUEVO"/>
    <n v="84"/>
    <d v="2017-12-07T00:00:00"/>
    <d v="2024-07-12T00:00:00"/>
    <d v="2020-12-28T00:00:00"/>
    <n v="44590000"/>
    <n v="40131000"/>
    <n v="4459000"/>
    <n v="826775"/>
    <s v="49e3e3431e014d9c5502f38bae86dc4337782419"/>
    <n v="0.5200669498644056"/>
    <n v="0.79032357974038436"/>
    <n v="0.61652864895623583"/>
    <n v="0.27863561035707268"/>
    <n v="-1.11583711881451"/>
    <x v="0"/>
    <n v="0.9"/>
    <x v="0"/>
  </r>
  <r>
    <s v="9aa8fac9aef2c5edaaea20df64916ceaee4a8a63"/>
    <s v="a763a8c19c591961af205e478eb6debb40403fce"/>
    <s v="PREPAGADO"/>
    <s v="dd7c4e251bb4251454591a52f0c2ccd78f5324f3"/>
    <n v="60"/>
    <s v="STEPWAY"/>
    <n v="2021"/>
    <s v="NUEVO STEPWAY PH2"/>
    <s v="2e892f86d188d01ec5691b7918003dc271108083"/>
    <s v="NUEVO"/>
    <n v="84"/>
    <d v="2021-01-28T00:00:00"/>
    <d v="2028-01-28T00:00:00"/>
    <d v="2021-03-24T00:00:00"/>
    <n v="61363000"/>
    <n v="16363000"/>
    <n v="45000000"/>
    <n v="512286"/>
    <s v="026f2dbff0f657cf8b51a37de1e13584f2ccb0a9"/>
    <n v="0.22899289660859901"/>
    <n v="-1.810308624669561"/>
    <n v="-1.3991698716390599"/>
    <n v="0.25857302586225872"/>
    <n v="1.3592949578620639"/>
    <x v="0"/>
    <n v="0.26665906164952824"/>
    <x v="1"/>
  </r>
  <r>
    <s v="43ce9267206976ccaffcd452110042457ae004a2"/>
    <s v="2c9eaec06d6ef1d007afd287c25bef37dfdca9bf"/>
    <s v="PREPAGADO"/>
    <s v="2f1f55f7d5e4638dee5a1a64ea8954c3ffe4902c"/>
    <n v="38"/>
    <s v="SANDERO"/>
    <n v="2018"/>
    <s v="NUEVO SANDERO"/>
    <m/>
    <s v="NUEVO"/>
    <n v="72"/>
    <d v="2017-12-26T00:00:00"/>
    <d v="2023-12-26T00:00:00"/>
    <d v="2019-07-31T00:00:00"/>
    <n v="37570000"/>
    <n v="29570000"/>
    <n v="8000000"/>
    <n v="674783"/>
    <s v="d1a8b93c71ab09ed858e70067adbb9bb41577875"/>
    <n v="-0.57146074984486928"/>
    <n v="0.32658501690188563"/>
    <n v="0.84182204474977862"/>
    <n v="-0.4736065925730587"/>
    <n v="-0.26501046745693763"/>
    <x v="1"/>
    <n v="0.78706414692573867"/>
    <x v="2"/>
  </r>
  <r>
    <s v="8535d926e0d1d31be69ace3cfe38bdd8574f95be"/>
    <s v="ded5d083eb6cba31894ecc980f7b2f5545d26fea"/>
    <s v="PREPAGADO"/>
    <s v="77a187d9631467b0be64469f0c5f8a6dea1b1f85"/>
    <n v="84"/>
    <s v="SANDERO"/>
    <n v="2017"/>
    <s v="NUEVO SANDERO"/>
    <m/>
    <s v="NUEVO"/>
    <n v="84"/>
    <d v="2016-12-19T00:00:00"/>
    <d v="2023-12-19T00:00:00"/>
    <d v="2020-03-12T00:00:00"/>
    <n v="40690000"/>
    <n v="37320673"/>
    <n v="3369327"/>
    <n v="748154"/>
    <s v="0b9e5ef7ecdb21c3df2e91f8c180559e4790ebd3"/>
    <n v="0.72624440425393522"/>
    <n v="0.86093074898273314"/>
    <n v="0.27565367287511128"/>
    <n v="1.313973104523239"/>
    <n v="1.436642835258207"/>
    <x v="0"/>
    <n v="0.91719520766773166"/>
    <x v="0"/>
  </r>
  <r>
    <s v="2a59f9be225d0dc337010401fb61da23c71f4fa3"/>
    <s v="64e463666e05a7a0d5d10805b01a78befe02c679"/>
    <s v="PREPAGADO"/>
    <s v="1c56d859d57db1c826975039afa83c2d1dcc3a7d"/>
    <n v="40"/>
    <s v="STEPWAY"/>
    <n v="2019"/>
    <s v="NUEVO STEPWAY"/>
    <m/>
    <s v="NUEVO"/>
    <n v="84"/>
    <d v="2018-03-08T00:00:00"/>
    <d v="2025-08-03T00:00:00"/>
    <d v="2020-03-12T00:00:00"/>
    <n v="47650000"/>
    <n v="23000000"/>
    <n v="24650000"/>
    <n v="471825"/>
    <s v="6e6ab8d26eb45e4692f58acb34c3521235ffa21e"/>
    <n v="-0.1348496699611593"/>
    <n v="-0.92325516062391266"/>
    <n v="0.56516632981038883"/>
    <n v="-0.95274081927093435"/>
    <n v="-1.11583711881451"/>
    <x v="0"/>
    <n v="0.4826862539349423"/>
    <x v="4"/>
  </r>
  <r>
    <s v="e7e329c4605eaffa803ad802aaad14b300664f77"/>
    <s v="fb3c9f3fb44762331472ee4d2e0826d5c9e5f980"/>
    <s v="PREPAGADO"/>
    <s v="f92259594cc36db09951704e2e59eef51308995c"/>
    <n v="38"/>
    <s v="LOGAN"/>
    <n v="2020"/>
    <s v="NUEVO LOGAN"/>
    <s v="2e892f86d188d01ec5691b7918003dc271108083"/>
    <s v="NUEVO"/>
    <n v="72"/>
    <d v="2019-09-30T00:00:00"/>
    <d v="2025-09-30T00:00:00"/>
    <d v="2021-06-29T00:00:00"/>
    <n v="35828100"/>
    <n v="32245290"/>
    <n v="3582810"/>
    <n v="784187"/>
    <s v="f2b6d61f97ec8f1fe44ff1e2d5c5e1ad94b895ba"/>
    <n v="-0.78976628978672425"/>
    <n v="0.79032357974038436"/>
    <n v="0.16994387989697479"/>
    <n v="-0.84201972786916124"/>
    <n v="-0.34235834485308059"/>
    <x v="1"/>
    <n v="0.9"/>
    <x v="0"/>
  </r>
  <r>
    <s v="ed83627db479ac2f2df56ad3e94e3f37e026f8ab"/>
    <s v="b8dcf189e3555feb81a5d49059f33aa210a16404"/>
    <s v="PREPAGADO"/>
    <s v="5cec3603c7a14573a0da94232ef8fee94127cb96"/>
    <n v="48"/>
    <s v="SANDERO"/>
    <n v="2019"/>
    <s v="NUEVO SANDERO"/>
    <m/>
    <s v="NUEVO"/>
    <n v="84"/>
    <d v="2018-03-12T00:00:00"/>
    <d v="2025-12-03T00:00:00"/>
    <d v="2020-01-02T00:00:00"/>
    <n v="45790000"/>
    <n v="22895000"/>
    <n v="22895000"/>
    <n v="507257"/>
    <s v="33a4a5fc270bf1ce3ae20561056b2ba805df815d"/>
    <n v="1.2113678263469461"/>
    <n v="-0.85216124758390532"/>
    <n v="0.32803285986234038"/>
    <n v="-0.41612086731784698"/>
    <n v="-0.34235834485308059"/>
    <x v="0"/>
    <n v="0.5"/>
    <x v="4"/>
  </r>
  <r>
    <s v="9ecc12d69386dabad9993a02056967b14f70fcb3"/>
    <s v="b6df7251bc3beefc8560a3f81810f71530bfdf46"/>
    <s v="PREPAGADO"/>
    <s v="e796ad9f0cb48948949b06a98904d23b3fbe7f4b"/>
    <n v="50"/>
    <s v="LOGAN"/>
    <n v="2017"/>
    <s v="NUEVO LOGAN"/>
    <m/>
    <s v="NUEVO"/>
    <n v="84"/>
    <d v="2017-05-01T00:00:00"/>
    <d v="2024-01-05T00:00:00"/>
    <d v="2020-07-30T00:00:00"/>
    <n v="38040000"/>
    <n v="17040000"/>
    <n v="21000000"/>
    <n v="391104"/>
    <s v="f5faa20ec38eb79836445ff6da0fea6c765c883c"/>
    <n v="0.61709163428300773"/>
    <n v="-1.065891528742035"/>
    <n v="0.92086653473246149"/>
    <n v="-0.66359898893981761"/>
    <n v="-1.11583711881451"/>
    <x v="0"/>
    <n v="0.44794952681388012"/>
    <x v="4"/>
  </r>
  <r>
    <s v="70ee19faf63549b77fc9a56fc1bfec5158b45fc2"/>
    <s v="362750c7dae6513c09f1a280b6983bc1cbbab4a1"/>
    <s v="PREPAGADO"/>
    <s v="7c79ff241e9ef0597b1ddbfddbdb69033fe1c515"/>
    <n v="40"/>
    <s v="LOGAN"/>
    <n v="2019"/>
    <s v="NUEVO LOGAN"/>
    <m/>
    <s v="NUEVO"/>
    <n v="84"/>
    <d v="2018-08-31T00:00:00"/>
    <d v="2025-08-31T00:00:00"/>
    <d v="2021-06-03T00:00:00"/>
    <n v="35975200"/>
    <n v="29975200"/>
    <n v="6000000"/>
    <n v="599451"/>
    <s v="6e6ab8d26eb45e4692f58acb34c3521235ffa21e"/>
    <n v="0.64134780538765834"/>
    <n v="0.51610432953815766"/>
    <n v="0.2607075850089805"/>
    <n v="-0.24247647192612709"/>
    <n v="-0.80644560922993824"/>
    <x v="0"/>
    <n v="0.83321843936934337"/>
    <x v="0"/>
  </r>
  <r>
    <s v="9f66174e092d37b1cc3705ffa6b408d2f512b995"/>
    <s v="0dee7acf069c7d7343ec84d3cf826be28ce03ed6"/>
    <s v="PREPAGADO"/>
    <s v="1a40330e0c1910a089543270536f2ed114a0c345"/>
    <n v="76"/>
    <s v="STEPWAY"/>
    <n v="2021"/>
    <s v="NUEVO STEPWAY PH2"/>
    <s v="2e892f86d188d01ec5691b7918003dc271108083"/>
    <s v="NUEVO"/>
    <n v="72"/>
    <d v="2020-10-15T00:00:00"/>
    <d v="2026-10-15T00:00:00"/>
    <d v="2021-07-16T00:00:00"/>
    <n v="53890000"/>
    <n v="26945000"/>
    <n v="26945000"/>
    <n v="691174"/>
    <s v="e479a237a33c879450fd7f632a21723886088e64"/>
    <n v="0.3745299232365023"/>
    <n v="-0.85216124758390532"/>
    <n v="0.24898836987965761"/>
    <n v="0.43249057802005852"/>
    <n v="2.1327737318234941"/>
    <x v="1"/>
    <n v="0.5"/>
    <x v="4"/>
  </r>
  <r>
    <s v="20378648730dc914b55af5eed0cb12e87f1b9ea9"/>
    <s v="b93175840cab7a4cbf0f249c5a67e334586024b8"/>
    <s v="PREPAGADO"/>
    <s v="77a187d9631467b0be64469f0c5f8a6dea1b1f85"/>
    <n v="59"/>
    <s v="LOGAN"/>
    <n v="2017"/>
    <s v="NUEVO LOGAN"/>
    <m/>
    <s v="NUEVO"/>
    <n v="48"/>
    <d v="2016-12-20T00:00:00"/>
    <d v="2020-12-20T00:00:00"/>
    <d v="2019-08-16T00:00:00"/>
    <n v="44990000"/>
    <n v="33990000"/>
    <n v="11000000"/>
    <n v="947952"/>
    <s v="d5e3c217d8ea2998bad4e657513b99b45ba38544"/>
    <n v="-0.48656415097859229"/>
    <n v="0.19698095568863899"/>
    <n v="-0.1917612163623465"/>
    <n v="-0.33287941296445728"/>
    <n v="1.668686467446636"/>
    <x v="5"/>
    <n v="0.75550122249388751"/>
    <x v="2"/>
  </r>
  <r>
    <s v="7a324756eb3396def9e71f80374c4d37e7f23f8c"/>
    <s v="b305080b5bb4500921c453f5e9f6b4a21e969b2e"/>
    <s v="PREPAGADO"/>
    <s v="93758adf11c46efe844e91612cf2940e4197d07c"/>
    <n v="49"/>
    <s v="STEPWAY"/>
    <n v="2020"/>
    <s v="NUEVO STEPWAY"/>
    <s v="2e892f86d188d01ec5691b7918003dc271108083"/>
    <s v="NUEVO"/>
    <n v="72"/>
    <d v="2019-08-21T00:00:00"/>
    <d v="2025-08-21T00:00:00"/>
    <d v="2020-10-08T00:00:00"/>
    <n v="51146200"/>
    <n v="51146200"/>
    <n v="0"/>
    <n v="1200945"/>
    <s v="d1a8b93c71ab09ed858e70067adbb9bb41577875"/>
    <n v="0.87178143088183857"/>
    <n v="1.2009447865714571"/>
    <n v="0.26192451445450832"/>
    <n v="0.83799096750636093"/>
    <n v="-0.57440197704150942"/>
    <x v="1"/>
    <n v="1"/>
    <x v="0"/>
  </r>
  <r>
    <s v="a09c646b7862f08c4038eaafffe0e4eaa387ca01"/>
    <s v="941f4ee617b9ddf9a0c0053ce5a67fd618dc45bf"/>
    <s v="PREPAGADO"/>
    <s v="8d3a24744093455287e93feda3eb9991acdae36e"/>
    <n v="7"/>
    <s v="LOGAN"/>
    <n v="2019"/>
    <s v="NUEVO LOGAN"/>
    <m/>
    <s v="NUEVO"/>
    <n v="60"/>
    <d v="2018-10-19T00:00:00"/>
    <d v="2023-10-19T00:00:00"/>
    <d v="2019-08-01T00:00:00"/>
    <n v="37500000"/>
    <n v="20000000"/>
    <n v="17500000"/>
    <n v="492523"/>
    <s v="cb6e7d6ed0d58f271329ebc739164490e967e61e"/>
    <n v="0.93242185864346494"/>
    <n v="-0.7152875119735479"/>
    <n v="0.32803285986234038"/>
    <n v="-0.83311441901048588"/>
    <n v="0.35377255171220601"/>
    <x v="3"/>
    <n v="0.53333333333333333"/>
    <x v="4"/>
  </r>
  <r>
    <s v="ed3f06903ffaac0dfe92d03cd014db8f7dbf1311"/>
    <s v="63875d16f6fa179c07ec8a5199740f4fe05cec3f"/>
    <s v="PREPAGADO"/>
    <s v="2c291cdaeb38d6418bab565813b1628137fa515b"/>
    <n v="87"/>
    <s v="CAPTUR"/>
    <n v="2018"/>
    <s v="CAPTUR"/>
    <m/>
    <s v="NUEVO"/>
    <n v="60"/>
    <d v="2017-11-09T00:00:00"/>
    <d v="2022-09-11T00:00:00"/>
    <d v="2020-04-01T00:00:00"/>
    <n v="71990000"/>
    <n v="58726000"/>
    <n v="13264000"/>
    <n v="1490650"/>
    <s v="bb6b417dfe841dd3bd485a4cfbaf44b16a742455"/>
    <n v="0.70198823314928471"/>
    <n v="0.44438419657182537"/>
    <n v="0.80229979975843724"/>
    <n v="1.3856427354873511"/>
    <n v="-0.1103147126646518"/>
    <x v="3"/>
    <n v="0.81575218780386161"/>
    <x v="0"/>
  </r>
  <r>
    <s v="26d04eaabb3932c087141ec28244cbb2d3bc0185"/>
    <s v="6848b5881cbd54deeb796e924a9f3a76ca187fd1"/>
    <s v="PREPAGADO"/>
    <s v="a77c76312e7298e8d8cbf37d37191bb75af8eded"/>
    <n v="38"/>
    <s v="STEPWAY"/>
    <n v="2021"/>
    <s v="NUEVO STEPWAY PH2"/>
    <s v="2e892f86d188d01ec5691b7918003dc271108083"/>
    <s v="NUEVO"/>
    <n v="84"/>
    <d v="2020-05-11T00:00:00"/>
    <d v="2027-11-05T00:00:00"/>
    <d v="2021-07-09T00:00:00"/>
    <n v="51812200"/>
    <n v="37812200"/>
    <n v="14000000"/>
    <n v="813214"/>
    <s v="edec8b42d27301898d842b4436baadffcaeed7a6"/>
    <n v="-0.38953946655999011"/>
    <n v="9.1419057952518534E-2"/>
    <n v="-0.50193428495582826"/>
    <n v="-0.55658252394605479"/>
    <n v="-0.65174985443765243"/>
    <x v="0"/>
    <n v="0.72979336912927839"/>
    <x v="2"/>
  </r>
  <r>
    <s v="0ad0c93a2f3a86e1e3dab7532b42903712dd3e78"/>
    <s v="d5d42c66800f8d40d060488f972f1d44b0dc9546"/>
    <s v="PREPAGADO"/>
    <s v="da694fb36da15783757665fb740261c894e4047d"/>
    <n v="49"/>
    <s v="LOGAN"/>
    <n v="2019"/>
    <s v="NUEVO LOGAN"/>
    <m/>
    <s v="NUEVO"/>
    <n v="84"/>
    <d v="2018-06-22T00:00:00"/>
    <d v="2025-06-22T00:00:00"/>
    <d v="2020-11-27T00:00:00"/>
    <n v="37422700"/>
    <n v="35551565"/>
    <n v="1871135"/>
    <n v="777081"/>
    <s v="7b4b50deac96cf6fae5ed6534c753371dda3e07d"/>
    <n v="0.72624440425393522"/>
    <n v="0.99563418315592023"/>
    <n v="0.40381846408977212"/>
    <n v="-0.49183142613982361"/>
    <n v="-0.34235834485308059"/>
    <x v="0"/>
    <n v="0.95"/>
    <x v="0"/>
  </r>
  <r>
    <s v="cadc3c1471fe56b855a3f71d2dab84dc88a6daec"/>
    <s v="e9f1c7f2e2cd677b333729856179da3dcffeba8d"/>
    <s v="PREPAGADO"/>
    <s v="3a0535153a5f5fc7c8dcca47c9a725208db375aa"/>
    <n v="246"/>
    <s v="STEPWAY"/>
    <n v="2022"/>
    <s v="NUEVO STEPWAY PH2"/>
    <s v="2e892f86d188d01ec5691b7918003dc271108083"/>
    <s v="NUEVO"/>
    <n v="72"/>
    <d v="2021-10-09T00:00:00"/>
    <d v="2027-09-10T00:00:00"/>
    <d v="2021-12-03T00:00:00"/>
    <n v="57990000"/>
    <n v="40593000"/>
    <n v="17397000"/>
    <n v="1009708"/>
    <s v="2c0e41eacba9b3e4577a516f0ed4627915646918"/>
    <n v="-0.61997309205417039"/>
    <n v="-3.091883392176074E-2"/>
    <n v="-0.34384530499046262"/>
    <n v="1.335268711358256"/>
    <n v="-0.4197062222492236"/>
    <x v="1"/>
    <n v="0.7"/>
    <x v="2"/>
  </r>
  <r>
    <s v="e79cd2a953cb5f8fe09bf9406516883bf4b087bb"/>
    <s v="cb47a1c7214683ef61d27c7b3fa30e44036c57e9"/>
    <s v="PREPAGADO"/>
    <s v="a65c60e59165d9af643419b26154ffd93f642835"/>
    <n v="76"/>
    <s v="OROCH"/>
    <n v="2018"/>
    <s v="OROCH"/>
    <m/>
    <s v="NUEVO"/>
    <n v="60"/>
    <d v="2018-08-05T00:00:00"/>
    <d v="2023-05-08T00:00:00"/>
    <d v="2019-04-30T00:00:00"/>
    <n v="60240000"/>
    <n v="30240000"/>
    <n v="30000000"/>
    <n v="706447"/>
    <s v="e479a237a33c879450fd7f632a21723886088e64"/>
    <n v="0.96880611530044081"/>
    <n v="-0.84398154226854538"/>
    <n v="-0.4839907114628193"/>
    <n v="-0.38830633941044218"/>
    <n v="1.3592949578620639"/>
    <x v="3"/>
    <n v="0.50199203187250996"/>
    <x v="4"/>
  </r>
  <r>
    <s v="ecedac598521d359f8b422e085cae3a0e1e166a0"/>
    <s v="6ccfea94d53cb78a4668f939a217a8a7bd158077"/>
    <s v="PREPAGADO"/>
    <s v="4ed602eda8bf7f8f674b77a7266776acb1f1dd2a"/>
    <n v="220"/>
    <s v="KWID"/>
    <n v="2020"/>
    <s v="KWID"/>
    <s v="2e892f86d188d01ec5691b7918003dc271108083"/>
    <s v="NUEVO"/>
    <n v="84"/>
    <d v="2019-06-18T00:00:00"/>
    <d v="2026-06-18T00:00:00"/>
    <d v="2021-08-06T00:00:00"/>
    <n v="32990000"/>
    <n v="34090000"/>
    <n v="0"/>
    <n v="814724"/>
    <s v="ebf4ac199fb44d04fba10395de4b34ae8970a9fe"/>
    <n v="0.92029377309113969"/>
    <n v="1.337860011643957"/>
    <n v="0.64658136404765243"/>
    <n v="-0.81368842586116552"/>
    <n v="0.1217289195237771"/>
    <x v="0"/>
    <n v="1.0333434374052743"/>
    <x v="0"/>
  </r>
  <r>
    <s v="2f46f4cd0d04d31c014873f32ed564ecc6621976"/>
    <s v="a1b4e2ceafa10b8a25e5918a32769c60b058ddcd"/>
    <s v="PREPAGADO"/>
    <s v="4a7b7e367ecae1d6fda7f0a3e66e76e4b3471929"/>
    <n v="62"/>
    <s v="CLIO"/>
    <n v="2017"/>
    <s v="CLIO STYLE"/>
    <m/>
    <s v="NUEVO"/>
    <n v="84"/>
    <d v="2017-01-20T00:00:00"/>
    <d v="2024-01-20T00:00:00"/>
    <d v="2021-07-19T00:00:00"/>
    <n v="29223600"/>
    <n v="16700000"/>
    <n v="12523600"/>
    <n v="318896"/>
    <s v="2bb3ebcf6b083b546d4159b2607474422f21b69f"/>
    <n v="0.26537715326557482"/>
    <n v="-0.55874797745132598"/>
    <n v="-0.2828869057162281"/>
    <n v="-0.72253438669204695"/>
    <n v="-0.1103147126646518"/>
    <x v="0"/>
    <n v="0.57145594656373611"/>
    <x v="4"/>
  </r>
  <r>
    <s v="96fa0039871aac8071b4a4c2e6534a11b33fc045"/>
    <s v="8d401590fba95fbfd986ac0cb0dc7d9d2796a3cf"/>
    <s v="PREPAGADO"/>
    <s v="30c7c4d76d30bc37a7d13b4c95a2ac93f65f85d1"/>
    <n v="60"/>
    <s v="SANDERO"/>
    <n v="2018"/>
    <s v="NUEVO SANDERO"/>
    <m/>
    <s v="NUEVO"/>
    <n v="72"/>
    <d v="2017-07-28T00:00:00"/>
    <d v="2023-07-28T00:00:00"/>
    <d v="2019-12-24T00:00:00"/>
    <n v="44660000"/>
    <n v="10000000"/>
    <n v="34660000"/>
    <n v="238479"/>
    <s v="d7ba29214e26fca7c43eb9f199a80e049e060e7b"/>
    <n v="0.26537715326557482"/>
    <n v="-1.9858288427982189"/>
    <n v="0.48612183982770601"/>
    <n v="-0.16905777470941791"/>
    <n v="1.668686467446636"/>
    <x v="1"/>
    <n v="0.2239140170174653"/>
    <x v="1"/>
  </r>
  <r>
    <s v="4f488e5ebd621853bf7314c8dc1c62135b42af00"/>
    <s v="374d141e0d65c34f14e6b7431f314e0bfb204b12"/>
    <s v="PREPAGADO"/>
    <s v="51b223e24d57bc8c01c5001f8833c44559fa1fc7"/>
    <n v="62"/>
    <s v="CAPTUR"/>
    <n v="2018"/>
    <s v="CAPTUR"/>
    <m/>
    <s v="NUEVO"/>
    <n v="36"/>
    <d v="2017-07-14T00:00:00"/>
    <d v="2020-07-14T00:00:00"/>
    <d v="2018-06-07T00:00:00"/>
    <n v="78060000"/>
    <n v="18060000"/>
    <n v="60000000"/>
    <n v="646825"/>
    <s v="a51276d62888df36a1235d7ce063c77e63ffb514"/>
    <n v="0.71411631870160996"/>
    <n v="-1.9552520376489311"/>
    <n v="0.52564408481904745"/>
    <n v="0.87184050085438647"/>
    <n v="0.58581618390063472"/>
    <x v="4"/>
    <n v="0.23136049192928518"/>
    <x v="1"/>
  </r>
  <r>
    <s v="e5eb3b57b81bba58b4acbe382e7473a8ca11ccd0"/>
    <s v="862cd51068befd2c02348ddccc5a9cf4e774b48e"/>
    <s v="PREPAGADO"/>
    <s v="4db898134df57de25ee14fc3156c0fe345e0de51"/>
    <n v="246"/>
    <s v="DUSTER"/>
    <n v="2019"/>
    <s v="DUSTER"/>
    <m/>
    <s v="NUEVO"/>
    <n v="84"/>
    <d v="2018-09-11T00:00:00"/>
    <d v="2025-11-09T00:00:00"/>
    <d v="2020-01-08T00:00:00"/>
    <n v="49490000"/>
    <n v="13490000"/>
    <n v="36000000"/>
    <n v="290442"/>
    <s v="f1460623c17c08451d00fb38742b8e09eea4ea70"/>
    <n v="0.6777320620446341"/>
    <n v="-1.785994685224584"/>
    <n v="0.2094661248883162"/>
    <n v="-0.72586968722951584"/>
    <n v="0.97255557088134947"/>
    <x v="0"/>
    <n v="0.27258031925641546"/>
    <x v="1"/>
  </r>
  <r>
    <s v="c492daba51ca38dff15ef90decfb6933307789ee"/>
    <s v="a6051fa92bdeecab5b6c562d26029129bd53acbc"/>
    <s v="PREPAGADO"/>
    <s v="f92259594cc36db09951704e2e59eef51308995c"/>
    <n v="291"/>
    <s v="STEPWAY"/>
    <n v="2020"/>
    <s v="NUEVO STEPWAY"/>
    <s v="2e892f86d188d01ec5691b7918003dc271108083"/>
    <s v="NUEVO"/>
    <n v="72"/>
    <d v="2019-09-27T00:00:00"/>
    <d v="2025-09-27T00:00:00"/>
    <d v="2021-05-21T00:00:00"/>
    <n v="48890000"/>
    <n v="14890000"/>
    <n v="34000000"/>
    <n v="345399"/>
    <s v="8dd2e3893a694ae60c11d740aa9e097857f3681c"/>
    <n v="0.16835246884697261"/>
    <n v="-1.654674160504932"/>
    <n v="-0.54145652994716964"/>
    <n v="-0.55604517181448321"/>
    <n v="-0.57440197704150942"/>
    <x v="1"/>
    <n v="0.3045612599713643"/>
    <x v="1"/>
  </r>
  <r>
    <s v="d70597bff9ec97351e50b341f6d5c236d998818d"/>
    <s v="14024c5611b3eef341bc033f74087c400fe447e0"/>
    <s v="PREPAGADO"/>
    <s v="a65c60e59165d9af643419b26154ffd93f642835"/>
    <n v="77"/>
    <s v="LOGAN"/>
    <n v="2019"/>
    <s v="NUEVO LOGAN"/>
    <m/>
    <s v="NUEVO"/>
    <n v="72"/>
    <d v="2018-09-05T00:00:00"/>
    <d v="2024-05-09T00:00:00"/>
    <d v="2021-04-13T00:00:00"/>
    <n v="34530000"/>
    <n v="34530000"/>
    <n v="0"/>
    <n v="758554"/>
    <s v="e749afdb0d86b12b525db3e562c129d1ee93ba33"/>
    <n v="0.26537715326557482"/>
    <n v="1.2009447865714571"/>
    <n v="0.32646244345761011"/>
    <n v="0.3031324286244596"/>
    <n v="-0.65174985443765243"/>
    <x v="1"/>
    <n v="1"/>
    <x v="0"/>
  </r>
  <r>
    <s v="64702b66c315ac94deaece4f0f9546abb1227589"/>
    <s v="9e01390ae9e138e8b17034d0dc0a004fd9aa1408"/>
    <s v="PREPAGADO"/>
    <s v="a375b5eac113847c38d3cb785c3aaad6fe7a6159"/>
    <n v="236"/>
    <s v="DUSTER"/>
    <n v="2019"/>
    <s v="DUSTER"/>
    <m/>
    <s v="NUEVO"/>
    <n v="84"/>
    <d v="2018-12-28T00:00:00"/>
    <d v="2025-12-28T00:00:00"/>
    <d v="2020-10-29T00:00:00"/>
    <n v="64090000"/>
    <n v="32045000"/>
    <n v="32045000"/>
    <n v="708195"/>
    <s v="373e0d63cac8bf96eefec2abf3828a28fc0aa41d"/>
    <n v="-0.74125394757742313"/>
    <n v="-0.85216124758390532"/>
    <n v="0.4070773498450232"/>
    <n v="0.88275117202248443"/>
    <n v="0.81785981608906366"/>
    <x v="0"/>
    <n v="0.5"/>
    <x v="4"/>
  </r>
  <r>
    <s v="bd04b7163cd553c652cad621723519d35d7ae152"/>
    <s v="19b2a2dcff70510c101bdcb7671945e62c48263d"/>
    <s v="PREPAGADO"/>
    <s v="e6fe628ed1ecb4f422ee6848d702f45410650137"/>
    <n v="46"/>
    <s v="SANDERO"/>
    <n v="2018"/>
    <s v="NUEVO SANDERO"/>
    <m/>
    <s v="NUEVO"/>
    <n v="24"/>
    <d v="2017-05-06T00:00:00"/>
    <d v="2019-06-05T00:00:00"/>
    <d v="2018-02-28T00:00:00"/>
    <n v="36850000"/>
    <n v="14150000"/>
    <n v="22700000"/>
    <n v="663940"/>
    <s v="dc07912f5d15c97d02d6d510bd9579fe85bc5dde"/>
    <n v="1.3690329385271749"/>
    <n v="-1.3285264196877959"/>
    <n v="-2.5608128343164149"/>
    <n v="-0.27694235049239119"/>
    <n v="1.7460343448427791"/>
    <x v="2"/>
    <n v="0.38398914518317501"/>
    <x v="1"/>
  </r>
  <r>
    <s v="d6359d3a87f8ed3ed7a0ffe5d7a8a647213d7495"/>
    <s v="9d68c9b6c027d24da961cc3b93fb2dbb0acaa27c"/>
    <s v="PREPAGADO"/>
    <s v="6effd9726a01d97fb90ac9a7f16ca5cd0d2646e1"/>
    <n v="76"/>
    <s v="STEPWAY"/>
    <n v="2018"/>
    <s v="NUEVO STEPWAY"/>
    <m/>
    <s v="NUEVO"/>
    <n v="48"/>
    <d v="2017-04-07T00:00:00"/>
    <d v="2021-07-04T00:00:00"/>
    <d v="2017-07-19T00:00:00"/>
    <n v="46350000"/>
    <n v="10000000"/>
    <n v="36350000"/>
    <n v="255355"/>
    <s v="a17e64045ea62e7e0050c926a5eadd4e069e53c5"/>
    <n v="0.71411631870160996"/>
    <n v="-2.0193531353939109"/>
    <n v="-1.799034604449157"/>
    <n v="-0.27323299445629279"/>
    <n v="-0.65174985443765243"/>
    <x v="5"/>
    <n v="0.21574973031283712"/>
    <x v="1"/>
  </r>
  <r>
    <s v="75bd4735667803dd0f55cbf267b0a898c2bc09b9"/>
    <s v="cd55519eba6ea4aa78bb63d06cdb728c5fa2d509"/>
    <s v="PREPAGADO"/>
    <s v="c7377705b286ba1dbe11224af309f9b7c2929cdd"/>
    <n v="51"/>
    <s v="STEPWAY"/>
    <n v="2017"/>
    <s v="NUEVO STEPWAY"/>
    <m/>
    <s v="NUEVO"/>
    <n v="72"/>
    <d v="2016-10-25T00:00:00"/>
    <d v="2022-10-25T00:00:00"/>
    <d v="2017-10-27T00:00:00"/>
    <n v="47990000"/>
    <n v="22990000"/>
    <n v="25000000"/>
    <n v="603511"/>
    <s v="c7093c3b30a4a709fd8615f4457ce8502fa1b486"/>
    <n v="0.96880611530044081"/>
    <n v="-0.93815297770793693"/>
    <n v="0.99991102471514426"/>
    <n v="0.136248580217286"/>
    <n v="1.281947080465921"/>
    <x v="1"/>
    <n v="0.47905813711189832"/>
    <x v="4"/>
  </r>
  <r>
    <s v="5cdb31b95d099195fca072375945a9a39c8248dd"/>
    <s v="554fb32dc5897875c564aed304b43d8453308675"/>
    <s v="PREPAGADO"/>
    <s v="3e73c209492063f6dc338e718a0d3626fa17e6f1"/>
    <n v="38"/>
    <s v="DUSTER"/>
    <n v="2018"/>
    <s v="DUSTER"/>
    <m/>
    <s v="NUEVO"/>
    <n v="12"/>
    <d v="2017-09-15T00:00:00"/>
    <d v="2018-09-15T00:00:00"/>
    <d v="2018-06-29T00:00:00"/>
    <n v="59223000"/>
    <n v="29611500"/>
    <n v="29611500"/>
    <n v="2501679"/>
    <s v="18e224569796e42fffce1d686835b9656bf0b87b"/>
    <n v="0.22899289660859901"/>
    <n v="-0.85216124758390532"/>
    <n v="-4.4146365390986242"/>
    <n v="0.62441954964913182"/>
    <n v="-0.18766259006079469"/>
    <x v="2"/>
    <n v="0.5"/>
    <x v="4"/>
  </r>
  <r>
    <s v="67c1786f3bd823c7ae8395e19712340b720efdcf"/>
    <s v="8c97348bef0842f533774378b5550e107d829913"/>
    <s v="PREPAGADO"/>
    <s v="de5d6dd81967e9d26f161d3136bf0858066f9ffc"/>
    <n v="38"/>
    <s v="SANDERO"/>
    <n v="2017"/>
    <s v="NUEVO SANDERO"/>
    <m/>
    <s v="NUEVO"/>
    <n v="84"/>
    <d v="2017-09-02T00:00:00"/>
    <d v="2024-02-09T00:00:00"/>
    <d v="2018-05-30T00:00:00"/>
    <n v="38350000"/>
    <n v="26350000"/>
    <n v="12000000"/>
    <n v="558482"/>
    <s v="b8301acfe4fdafeee70d932d10ac6a382433932b"/>
    <n v="1.187111655242296"/>
    <n v="-8.391948512942185E-2"/>
    <n v="0.96038877972380288"/>
    <n v="-0.40027246442560482"/>
    <n v="-0.49705409964536651"/>
    <x v="0"/>
    <n v="0.68709256844850064"/>
    <x v="2"/>
  </r>
  <r>
    <s v="03a8e127f36e6f988a3637aac0bfb136502648da"/>
    <s v="e08b5fa2a8ae42c02c0dc6e850d3f3b2eb4b17cc"/>
    <s v="PREPAGADO"/>
    <s v="e796ad9f0cb48948949b06a98904d23b3fbe7f4b"/>
    <n v="236"/>
    <s v="LOGAN"/>
    <n v="2017"/>
    <s v="NUEVO LOGAN"/>
    <m/>
    <s v="NUEVO"/>
    <n v="84"/>
    <d v="2017-01-24T00:00:00"/>
    <d v="2024-01-24T00:00:00"/>
    <d v="2018-01-17T00:00:00"/>
    <n v="34540000"/>
    <n v="17270000"/>
    <n v="17270000"/>
    <n v="396383"/>
    <s v="a764b67ab90aa873ec7d1056bb22fbc74c281944"/>
    <n v="-6.2081156647207668E-2"/>
    <n v="-0.85216124758390532"/>
    <n v="0.92086653473246149"/>
    <n v="-0.35723284882243173"/>
    <n v="1.127251325673635"/>
    <x v="0"/>
    <n v="0.5"/>
    <x v="4"/>
  </r>
  <r>
    <s v="ca9234f5cf2a8c392c83acc7cad13155c7e0f74e"/>
    <s v="e62c20511f37bf61d0f40cfc8acb5105b4382b2a"/>
    <s v="PREPAGADO"/>
    <s v="a0db70abb68ffef876db4679b2a4b2e1894c361e"/>
    <n v="236"/>
    <s v="SANDERO"/>
    <n v="2019"/>
    <s v="NUEVO SANDERO"/>
    <s v="2e892f86d188d01ec5691b7918003dc271108083"/>
    <s v="NUEVO"/>
    <n v="84"/>
    <d v="2019-02-13T00:00:00"/>
    <d v="2026-02-13T00:00:00"/>
    <d v="2020-02-11T00:00:00"/>
    <n v="33990000"/>
    <n v="33990000"/>
    <n v="0"/>
    <n v="739901"/>
    <s v="21a5099f22149f87b9360215c5d9ae9acd4fe6fd"/>
    <n v="0.5200669498644056"/>
    <n v="1.2009447865714571"/>
    <n v="0.35084000130173859"/>
    <n v="0.48545145978563797"/>
    <n v="0.58581618390063472"/>
    <x v="0"/>
    <n v="1"/>
    <x v="0"/>
  </r>
  <r>
    <s v="f7c443531e8fd920cc194fc1d93cccaa78ddcf6a"/>
    <s v="f5467e87ee67493d5c612dfeef7c97c4f94ff775"/>
    <s v="PREPAGADO"/>
    <s v="b015fc4d0ad8050efb8f4d92b7490b29a1fa8737"/>
    <n v="60"/>
    <s v="SANDERO"/>
    <n v="2022"/>
    <s v="NUEVO SANDERO PH2"/>
    <s v="2e892f86d188d01ec5691b7918003dc271108083"/>
    <s v="NUEVO"/>
    <n v="84"/>
    <d v="2021-10-09T00:00:00"/>
    <d v="2028-09-10T00:00:00"/>
    <d v="2021-11-19T00:00:00"/>
    <n v="51180000"/>
    <n v="52566200"/>
    <n v="0"/>
    <n v="1157693"/>
    <s v="13d22cf8336a259fb9d14907f84a2cc0d4061ae6"/>
    <n v="-0.57146074984486928"/>
    <n v="1.312160714064468"/>
    <n v="-0.18575632502509701"/>
    <n v="-0.4837459194831133"/>
    <n v="1.5913385900504931"/>
    <x v="0"/>
    <n v="1.0270847987495115"/>
    <x v="0"/>
  </r>
  <r>
    <s v="e339acddaa678e69251c1a5a48592bc3040908ae"/>
    <s v="5745ce2841eeefaa4780b4eb3193927732955a48"/>
    <s v="PREPAGADO"/>
    <s v="4ed602eda8bf7f8f674b77a7266776acb1f1dd2a"/>
    <n v="220"/>
    <s v="KWID"/>
    <n v="2020"/>
    <s v="KWID"/>
    <s v="2e892f86d188d01ec5691b7918003dc271108083"/>
    <s v="NUEVO"/>
    <n v="12"/>
    <d v="2019-09-30T00:00:00"/>
    <d v="2020-09-30T00:00:00"/>
    <d v="2020-08-28T00:00:00"/>
    <n v="36640000"/>
    <n v="8640000"/>
    <n v="28000000"/>
    <n v="848387"/>
    <s v="28b0c6e43cc5ec67e977aa1c0cce8b1a5eb36ce2"/>
    <n v="0.53219503541673086"/>
    <n v="-1.9369902001288779"/>
    <n v="-4.4146365390986242"/>
    <n v="0.33497394443325862"/>
    <n v="-0.72909773183379534"/>
    <x v="2"/>
    <n v="0.23580786026200873"/>
    <x v="1"/>
  </r>
  <r>
    <s v="9310d58d5140c829b7756710cf626c8c4e1199aa"/>
    <s v="36da53118f83b09863d3d46adfaa8a09eaf12484"/>
    <s v="PREPAGADO"/>
    <s v="93758adf11c46efe844e91612cf2940e4197d07c"/>
    <n v="60"/>
    <s v="SANDERO"/>
    <n v="2020"/>
    <s v="NUEVO SANDERO"/>
    <s v="2e892f86d188d01ec5691b7918003dc271108083"/>
    <s v="NUEVO"/>
    <n v="84"/>
    <d v="2019-08-29T00:00:00"/>
    <d v="2026-08-29T00:00:00"/>
    <d v="2021-10-08T00:00:00"/>
    <n v="35470000"/>
    <n v="35470000"/>
    <n v="0"/>
    <n v="770531"/>
    <s v="002cf26c2c656a51db8195e4bd8bbcee3903d748"/>
    <n v="1.090086970823694"/>
    <n v="1.2009447865714571"/>
    <n v="0.32410158215305213"/>
    <n v="-0.56923900871024058"/>
    <n v="1.668686467446636"/>
    <x v="0"/>
    <n v="1"/>
    <x v="0"/>
  </r>
  <r>
    <s v="14dbaf537f5f104259e6aae72308fff7a916965a"/>
    <s v="39764225c5e0c5e322dd16a1a60b1e2d7dcdc6f4"/>
    <s v="PREPAGADO"/>
    <s v="1e37c6928f415c93f35587957257b25f2220204d"/>
    <n v="291"/>
    <s v="LOGAN"/>
    <n v="2020"/>
    <s v="NUEVO LOGAN"/>
    <s v="2e892f86d188d01ec5691b7918003dc271108083"/>
    <s v="NUEVO"/>
    <n v="84"/>
    <d v="2019-06-05T00:00:00"/>
    <d v="2026-05-06T00:00:00"/>
    <d v="2021-10-21T00:00:00"/>
    <n v="37975000"/>
    <n v="34178000"/>
    <n v="3797000"/>
    <n v="710387"/>
    <s v="8c09b442f0230592ba2de377a04a429f73de19ee"/>
    <n v="1.2720082541085731"/>
    <n v="0.79037764441541158"/>
    <n v="0.72325530977575447"/>
    <n v="-0.45857434094180122"/>
    <n v="1.823382222238922"/>
    <x v="0"/>
    <n v="0.90001316655694541"/>
    <x v="0"/>
  </r>
  <r>
    <s v="b68e1fe17e2343e1359b4dca2c7c24196278b109"/>
    <s v="2941b6ad1e417a58ccc2d227a34ebf313433d149"/>
    <s v="PREPAGADO"/>
    <s v="938163f645127d08aab2c6e9667bd0e504cad49f"/>
    <n v="38"/>
    <s v="SANDERO"/>
    <n v="2018"/>
    <s v="NUEVO SANDERO"/>
    <m/>
    <s v="NUEVO"/>
    <n v="72"/>
    <d v="2018-03-22T00:00:00"/>
    <d v="2024-03-22T00:00:00"/>
    <d v="2018-12-12T00:00:00"/>
    <n v="36622600"/>
    <n v="18311300"/>
    <n v="18311300"/>
    <n v="462234"/>
    <s v="a1a8973e91fb3dd53c50b0f77fca45b4a317437d"/>
    <n v="1.1022150563760189"/>
    <n v="-0.85216124758390532"/>
    <n v="0.32803285986234038"/>
    <n v="-0.27662671004944839"/>
    <n v="0.74051193869292065"/>
    <x v="1"/>
    <n v="0.5"/>
    <x v="4"/>
  </r>
  <r>
    <s v="ff68f9b5463855c555d3e64b914b6cfeab161e49"/>
    <s v="2665f6c5007e4c396563eecae157c23bb5f07db3"/>
    <s v="PREPAGADO"/>
    <s v="19872d33006e74121042b76f4d9b6f53fb327a36"/>
    <n v="252"/>
    <s v="STEPWAY"/>
    <n v="2018"/>
    <s v="NUEVO STEPWAY"/>
    <m/>
    <s v="NUEVO"/>
    <n v="84"/>
    <d v="2017-12-22T00:00:00"/>
    <d v="2024-12-22T00:00:00"/>
    <d v="2019-01-04T00:00:00"/>
    <n v="51390000"/>
    <n v="46173000"/>
    <n v="5217000"/>
    <n v="1069256"/>
    <s v="ba69bef1627113b1efd89b0a85bd7dcd597d357c"/>
    <n v="-2.7666442348157441"/>
    <n v="0.78409115044814393"/>
    <n v="1.158000004680509"/>
    <n v="8.8878274416977765E-3"/>
    <n v="-1.1931849962106531"/>
    <x v="0"/>
    <n v="0.89848219497956805"/>
    <x v="0"/>
  </r>
  <r>
    <s v="e45b928ac05dac91427b64105e062598fda6bb5b"/>
    <s v="f1a46e0a3549e1fb9e768ab0c2f7410b46a2f1b6"/>
    <s v="PREPAGADO"/>
    <s v="4ed602eda8bf7f8f674b77a7266776acb1f1dd2a"/>
    <n v="50"/>
    <s v="KWID"/>
    <n v="2020"/>
    <s v="KWID"/>
    <s v="2e892f86d188d01ec5691b7918003dc271108083"/>
    <s v="NUEVO"/>
    <n v="48"/>
    <d v="2019-07-24T00:00:00"/>
    <d v="2023-07-24T00:00:00"/>
    <d v="2021-10-19T00:00:00"/>
    <n v="37390000"/>
    <n v="35390000"/>
    <n v="2000000"/>
    <n v="1179537"/>
    <s v="f5faa20ec38eb79836445ff6da0fea6c765c883c"/>
    <n v="0.76262866091091108"/>
    <n v="0.98130252562945464"/>
    <n v="6.3836137434021223E-2"/>
    <n v="0.70786114194899319"/>
    <n v="1.2045992030697781"/>
    <x v="5"/>
    <n v="0.94650976196844072"/>
    <x v="0"/>
  </r>
  <r>
    <s v="ac02962cf77b58617a359c44192e05dbb5547ee8"/>
    <s v="9f34eb675dc251f4b893284000742a2d2629d4c2"/>
    <s v="PREPAGADO"/>
    <s v="277132ad8b04990f093fc5bb72d77163192dec3d"/>
    <n v="38"/>
    <s v="LOGAN"/>
    <n v="2017"/>
    <s v="NUEVO LOGAN"/>
    <m/>
    <s v="NUEVO"/>
    <n v="84"/>
    <d v="2016-12-27T00:00:00"/>
    <d v="2023-12-27T00:00:00"/>
    <d v="2019-02-07T00:00:00"/>
    <n v="42490000"/>
    <n v="21245000"/>
    <n v="21245000"/>
    <n v="491495"/>
    <s v="b8301acfe4fdafeee70d932d10ac6a382433932b"/>
    <n v="0.89603760198648907"/>
    <n v="-0.85216124758390532"/>
    <n v="0.92086653473246149"/>
    <n v="-0.4736065925730587"/>
    <n v="0.74051193869292065"/>
    <x v="0"/>
    <n v="0.5"/>
    <x v="4"/>
  </r>
  <r>
    <s v="313d751e500dfe83b3389c02479a873ccaff2bb3"/>
    <s v="9e69860c7d1080601e0e7a4a2500b52e7c20d5f7"/>
    <s v="PREPAGADO"/>
    <s v="c4f571c84dfd1be0360bdeed5c89373e15ac07b0"/>
    <n v="59"/>
    <s v="LOGAN"/>
    <n v="2017"/>
    <s v="NUEVO LOGAN"/>
    <m/>
    <s v="NUEVO"/>
    <n v="48"/>
    <d v="2016-04-11T00:00:00"/>
    <d v="2020-11-04T00:00:00"/>
    <d v="2020-09-25T00:00:00"/>
    <n v="41000000"/>
    <n v="12000000"/>
    <n v="29000000"/>
    <n v="263947"/>
    <s v="d5e3c217d8ea2998bad4e657513b99b45ba38544"/>
    <n v="1.187111655242296"/>
    <n v="-1.7034491154044209"/>
    <n v="-4.4051729375354469"/>
    <n v="-0.1237800659045072"/>
    <n v="-0.49705409964536651"/>
    <x v="5"/>
    <n v="0.29268292682926828"/>
    <x v="1"/>
  </r>
  <r>
    <s v="bac4e5cfe793650da2cd0b200a994c8583de28f0"/>
    <s v="e31eb5ebf28f2925938f7ec405bd452dec6d94c7"/>
    <s v="PREPAGADO"/>
    <s v="63d7dd58ab6006c9787a122c55a183976a5f5774"/>
    <n v="49"/>
    <s v="DUSTER"/>
    <n v="2019"/>
    <s v="DUSTER"/>
    <m/>
    <s v="NUEVO"/>
    <n v="84"/>
    <d v="2018-05-31T00:00:00"/>
    <d v="2025-05-31T00:00:00"/>
    <d v="2021-03-12T00:00:00"/>
    <n v="56347300"/>
    <n v="50712570"/>
    <n v="5634730"/>
    <n v="1039253"/>
    <s v="ec864d326046a09cd623dc375f247c93a8c47de2"/>
    <n v="-0.54720457874021866"/>
    <n v="0.79032357974038436"/>
    <n v="-0.41796160815619537"/>
    <n v="-0.70029683708408397"/>
    <n v="-1.3478807510029389"/>
    <x v="0"/>
    <n v="0.9"/>
    <x v="0"/>
  </r>
  <r>
    <s v="a11335a4d69c0ba9fd99dd994fff84cb32980a36"/>
    <s v="14d2992252dfc1e0467eb22184f5ef1754b846f6"/>
    <s v="PREPAGADO"/>
    <s v="d70c5ad6d9927086d188b2a0af85d533acdf3336"/>
    <n v="62"/>
    <s v="LOGAN"/>
    <n v="2020"/>
    <s v="NUEVO LOGAN PH2"/>
    <s v="2e892f86d188d01ec5691b7918003dc271108083"/>
    <s v="NUEVO"/>
    <n v="60"/>
    <d v="2020-09-21T00:00:00"/>
    <d v="2025-09-21T00:00:00"/>
    <d v="2021-09-22T00:00:00"/>
    <n v="37509900"/>
    <n v="19509900"/>
    <n v="18000000"/>
    <n v="504535"/>
    <s v="1a54234f7c81795f4271e355943d9c170a12a279"/>
    <n v="-0.21974626882743631"/>
    <n v="-0.76951680435768544"/>
    <n v="-0.6600232649211939"/>
    <n v="0.74410005021683545"/>
    <n v="-3.2966835268508812E-2"/>
    <x v="3"/>
    <n v="0.52012668655474958"/>
    <x v="4"/>
  </r>
  <r>
    <s v="a9757477fb05d4fe85d06b83c456644fef37d0bd"/>
    <s v="cfe1ed90ca16fe78063893657592adff1d27c3ef"/>
    <s v="PREPAGADO"/>
    <s v="4ed602eda8bf7f8f674b77a7266776acb1f1dd2a"/>
    <n v="76"/>
    <s v="KWID"/>
    <n v="2020"/>
    <s v="KWID"/>
    <s v="2e892f86d188d01ec5691b7918003dc271108083"/>
    <s v="NUEVO"/>
    <n v="84"/>
    <d v="2019-06-21T00:00:00"/>
    <d v="2026-06-21T00:00:00"/>
    <d v="2019-07-18T00:00:00"/>
    <n v="32990000"/>
    <n v="21798650"/>
    <n v="11191350"/>
    <n v="600376"/>
    <s v="977d2d7691d404ed0e63704ec1471b1a8671ac9d"/>
    <n v="0.87178143088183857"/>
    <n v="-0.1920244898968434"/>
    <n v="-0.13700867904114181"/>
    <n v="-0.72905098443835659"/>
    <n v="-1.1931849962106531"/>
    <x v="0"/>
    <n v="0.66076538344953017"/>
    <x v="2"/>
  </r>
  <r>
    <s v="5ede8a61468b87d89a44b9190a609c4f72d6fb5e"/>
    <s v="91f6e85c1a1b1b79932960a0530eca1ba248c19a"/>
    <s v="PREPAGADO"/>
    <s v="c31cea8f2b290b1a29573294e881c087c4dce895"/>
    <n v="74"/>
    <s v="USADOS"/>
    <n v="2011"/>
    <s v="USADOS MM"/>
    <m/>
    <s v="USADO"/>
    <n v="60"/>
    <d v="2018-12-26T00:00:00"/>
    <d v="2023-12-26T00:00:00"/>
    <d v="2021-01-04T00:00:00"/>
    <n v="21000000"/>
    <n v="18000000"/>
    <n v="3000000"/>
    <n v="450053"/>
    <s v="7ac1370efc1dca5e20d275e4a540d08630dc0579"/>
    <n v="0.44729843655045393"/>
    <n v="0.61434306252706727"/>
    <n v="0.56516632981038883"/>
    <n v="-0.67700117839925256"/>
    <n v="1.5139907126543499"/>
    <x v="3"/>
    <n v="0.8571428571428571"/>
    <x v="0"/>
  </r>
  <r>
    <s v="5bc937b9d4348ae2010804056afbbfa53962fc77"/>
    <s v="279b0133b73f5ff70a889129858c865564f0297a"/>
    <s v="PREPAGADO"/>
    <s v="1e37c6928f415c93f35587957257b25f2220204d"/>
    <n v="51"/>
    <s v="STEPWAY"/>
    <n v="2020"/>
    <s v="NUEVO STEPWAY"/>
    <s v="2e892f86d188d01ec5691b7918003dc271108083"/>
    <s v="NUEVO"/>
    <n v="84"/>
    <d v="2019-08-05T00:00:00"/>
    <d v="2026-05-08T00:00:00"/>
    <d v="2019-08-21T00:00:00"/>
    <n v="42353850"/>
    <n v="38053850"/>
    <n v="4300000"/>
    <n v="837090"/>
    <s v="c7093c3b30a4a709fd8615f4457ce8502fa1b486"/>
    <n v="3.4943527771394541E-2"/>
    <n v="0.78405914586261627"/>
    <n v="0.48612183982770601"/>
    <n v="0.36727083215343259"/>
    <n v="-0.18766259006079469"/>
    <x v="0"/>
    <n v="0.89847440079237184"/>
    <x v="0"/>
  </r>
  <r>
    <s v="5bd0683ba582756b644653309a5b3ba1f5ba151c"/>
    <s v="4da54e5df35b4d7556f142222a9e5731a5442071"/>
    <s v="PREPAGADO"/>
    <s v="6effd9726a01d97fb90ac9a7f16ca5cd0d2646e1"/>
    <n v="50"/>
    <s v="SANDERO"/>
    <n v="2018"/>
    <s v="NUEVO SANDERO"/>
    <m/>
    <s v="NUEVO"/>
    <n v="84"/>
    <d v="2017-04-05T00:00:00"/>
    <d v="2024-05-04T00:00:00"/>
    <d v="2019-11-12T00:00:00"/>
    <n v="32740000"/>
    <n v="27740000"/>
    <n v="5000000"/>
    <n v="562897"/>
    <s v="9adb58a4cb56c9cb2922e8487fdc9fdf00ee0d01"/>
    <n v="-2.1238557005425052"/>
    <n v="0.57385070161258023"/>
    <n v="0.43453780088745708"/>
    <n v="0.67052031331251749"/>
    <n v="-0.57440197704150942"/>
    <x v="0"/>
    <n v="0.84728161270616986"/>
    <x v="0"/>
  </r>
  <r>
    <s v="2819891f3b779d714fab75ce2302b3825553c239"/>
    <s v="e76a05e4299f12bffa1b7ff5e96013071d8560f9"/>
    <s v="PREPAGADO"/>
    <s v="40caf97a616318873ba6061017861521a8432813"/>
    <n v="62"/>
    <s v="SANDERO"/>
    <n v="2018"/>
    <s v="NUEVO SANDERO"/>
    <m/>
    <s v="NUEVO"/>
    <n v="84"/>
    <d v="2017-06-04T00:00:00"/>
    <d v="2024-04-06T00:00:00"/>
    <d v="2019-02-11T00:00:00"/>
    <n v="31710000"/>
    <n v="22910000"/>
    <n v="8800000"/>
    <n v="514810"/>
    <s v="a51276d62888df36a1235d7ce063c77e63ffb514"/>
    <n v="0.32601758102720108"/>
    <n v="6.1409428604431548E-2"/>
    <n v="0.76277755476709586"/>
    <n v="-0.92298963312528381"/>
    <n v="-1.5025765057952249"/>
    <x v="0"/>
    <n v="0.72248502049826557"/>
    <x v="2"/>
  </r>
  <r>
    <s v="4f077dac75c4267cc942f862509156f4a0937a97"/>
    <s v="96315ddbec3b0289d6fa99725a574c44fac015ca"/>
    <s v="PREPAGADO"/>
    <s v="c36079448b08472bbab06f53d78e810b025a3b91"/>
    <n v="252"/>
    <s v="LOGAN"/>
    <n v="2018"/>
    <s v="NUEVO LOGAN"/>
    <m/>
    <s v="NUEVO"/>
    <n v="84"/>
    <d v="2018-04-18T00:00:00"/>
    <d v="2025-04-18T00:00:00"/>
    <d v="2020-01-30T00:00:00"/>
    <n v="36564000"/>
    <n v="29564000"/>
    <n v="7000000"/>
    <n v="624383"/>
    <s v="ba69bef1627113b1efd89b0a85bd7dcd597d357c"/>
    <n v="1.2113678263469461"/>
    <n v="0.41483045339743108"/>
    <n v="-3.6777617752685718E-2"/>
    <n v="-0.39095791827339771"/>
    <n v="0.35377255171220601"/>
    <x v="0"/>
    <n v="0.80855486270648724"/>
    <x v="0"/>
  </r>
  <r>
    <s v="9316da948ced0293fdd2a514c6712fe693746d0a"/>
    <s v="7d66b687ba47d62ca42238bf7fc58554b7120bcd"/>
    <s v="PREPAGADO"/>
    <s v="7c79ff241e9ef0597b1ddbfddbdb69033fe1c515"/>
    <n v="291"/>
    <s v="LOGAN"/>
    <n v="2019"/>
    <s v="NUEVO LOGAN"/>
    <m/>
    <s v="NUEVO"/>
    <n v="84"/>
    <d v="2018-09-28T00:00:00"/>
    <d v="2025-09-28T00:00:00"/>
    <d v="2020-06-10T00:00:00"/>
    <n v="42110000"/>
    <n v="37899000"/>
    <n v="4211000"/>
    <n v="757545"/>
    <s v="670b08e32eee86d990ae57c71a84998f0642009b"/>
    <n v="-0.25613052548441212"/>
    <n v="0.79032357974038436"/>
    <n v="0.25493397784942062"/>
    <n v="-0.36102352127127563"/>
    <n v="-0.26501046745693763"/>
    <x v="0"/>
    <n v="0.9"/>
    <x v="0"/>
  </r>
  <r>
    <s v="8311007438397f5d7fb886c6e0f4cf7c3f5df7ec"/>
    <s v="1230cc92412c71796c7202188b600da5ba7a0efe"/>
    <s v="PREPAGADO"/>
    <s v="35774d04881e4901ae409a6c97427cbc4dc7c679"/>
    <n v="-1"/>
    <s v="DUSTER"/>
    <n v="2018"/>
    <s v="DUSTER"/>
    <m/>
    <s v="NUEVO"/>
    <n v="84"/>
    <d v="2017-12-19T00:00:00"/>
    <d v="2024-12-19T00:00:00"/>
    <d v="2020-12-07T00:00:00"/>
    <n v="58009009"/>
    <n v="38009009"/>
    <n v="20000000"/>
    <n v="802984"/>
    <s v="6339488c1c6a5745f3183cb6e36744fecac11d61"/>
    <n v="0.64134780538765834"/>
    <n v="-0.2147705097580237"/>
    <n v="0.92086653473246149"/>
    <n v="-0.70585390115999624"/>
    <n v="-0.80644560922993824"/>
    <x v="0"/>
    <n v="0.65522596671148092"/>
    <x v="2"/>
  </r>
  <r>
    <s v="a4587075ea334817d08b8512ff087a6605f7f956"/>
    <s v="ace432bbca128589d73757af42cc1882acbca28a"/>
    <s v="PREPAGADO"/>
    <s v="2f1f55f7d5e4638dee5a1a64ea8954c3ffe4902c"/>
    <n v="46"/>
    <s v="CAPTUR"/>
    <n v="2018"/>
    <s v="CAPTUR"/>
    <m/>
    <s v="NUEVO"/>
    <n v="84"/>
    <d v="2017-12-15T00:00:00"/>
    <d v="2024-12-15T00:00:00"/>
    <d v="2021-05-19T00:00:00"/>
    <n v="75990000"/>
    <n v="63000000"/>
    <n v="12990000"/>
    <n v="1387727"/>
    <s v="dc07912f5d15c97d02d6d510bd9579fe85bc5dde"/>
    <n v="0.2168648110562737"/>
    <n v="0.4990143382577798"/>
    <n v="1.434655719619899"/>
    <n v="-0.31213543012120831"/>
    <n v="-0.26501046745693763"/>
    <x v="0"/>
    <n v="0.82905645479668377"/>
    <x v="0"/>
  </r>
  <r>
    <s v="50799b22a98a70a0d3e25bd1f36b51db28d1895a"/>
    <s v="cc456400d21aefc0f03543c77734ab8644991054"/>
    <s v="PREPAGADO"/>
    <s v="f1660bce152bd13abf027b14ac8a826e5004e35a"/>
    <n v="76"/>
    <s v="LOGAN"/>
    <n v="2017"/>
    <s v="NUEVO LOGAN"/>
    <m/>
    <s v="NUEVO"/>
    <n v="36"/>
    <d v="2016-10-20T00:00:00"/>
    <d v="2019-10-20T00:00:00"/>
    <d v="2018-07-16T00:00:00"/>
    <n v="41490000"/>
    <n v="16490000"/>
    <n v="25000000"/>
    <n v="502687"/>
    <s v="8dd2e3893a694ae60c11d740aa9e097857f3681c"/>
    <n v="1.065830799719043"/>
    <n v="-1.2732731384169289"/>
    <n v="-3.237948248197966"/>
    <n v="-0.32297938864048242"/>
    <n v="1.0499034482774929"/>
    <x v="4"/>
    <n v="0.39744516751024345"/>
    <x v="1"/>
  </r>
  <r>
    <s v="d1018b933bb8c8423d25b300465573b83b7d3993"/>
    <s v="b48d6aa5abe96d561503175acfdff906cf6f4dc1"/>
    <s v="PREPAGADO"/>
    <s v="1156ea21a9a072c977009c12fc3d7ea1dcff8b19"/>
    <n v="246"/>
    <s v="SANDERO"/>
    <n v="2019"/>
    <s v="NUEVO SANDERO"/>
    <s v="2e892f86d188d01ec5691b7918003dc271108083"/>
    <s v="NUEVO"/>
    <n v="84"/>
    <d v="2019-06-03T00:00:00"/>
    <d v="2026-03-06T00:00:00"/>
    <d v="2021-03-08T00:00:00"/>
    <n v="37190000"/>
    <n v="29752000"/>
    <n v="7438000"/>
    <n v="587662"/>
    <s v="f0ee9810f7b40f5a341dcdc7f440d9aa604e2e89"/>
    <n v="-0.71699777647277252"/>
    <n v="0.37970237290931202"/>
    <n v="0.1138527636601584"/>
    <n v="0.47231902507909662"/>
    <n v="0.89520769348520657"/>
    <x v="0"/>
    <n v="0.8"/>
    <x v="2"/>
  </r>
  <r>
    <s v="94e77414c809990458ae345a766b1f4dd8e7d6bf"/>
    <s v="61d252725ca4f49a184305505911f47d775c8f19"/>
    <s v="PREPAGADO"/>
    <s v="f92259594cc36db09951704e2e59eef51308995c"/>
    <n v="62"/>
    <s v="SANDERO"/>
    <n v="2020"/>
    <s v="NUEVO SANDERO"/>
    <s v="2e892f86d188d01ec5691b7918003dc271108083"/>
    <s v="NUEVO"/>
    <n v="72"/>
    <d v="2019-08-26T00:00:00"/>
    <d v="2025-08-26T00:00:00"/>
    <d v="2021-06-03T00:00:00"/>
    <n v="35470000"/>
    <n v="23470000"/>
    <n v="12000000"/>
    <n v="544417"/>
    <s v="f99cba83470b6744b02cb8a0d0c03e84221970cc"/>
    <n v="0.71411631870160996"/>
    <n v="-0.18824452326019511"/>
    <n v="-0.54145652994716964"/>
    <n v="-0.72236943054047742"/>
    <n v="0.35377255171220601"/>
    <x v="1"/>
    <n v="0.66168593177332957"/>
    <x v="2"/>
  </r>
  <r>
    <s v="0710ed744a45aed9b68eb9e626337f7b7c73a743"/>
    <s v="25baf6bca5f9f0c5a8394a1c4d76f895f0a674ef"/>
    <s v="PREPAGADO"/>
    <s v="2f1f55f7d5e4638dee5a1a64ea8954c3ffe4902c"/>
    <n v="60"/>
    <s v="SANDERO"/>
    <n v="2018"/>
    <s v="NUEVO SANDERO"/>
    <m/>
    <s v="NUEVO"/>
    <n v="36"/>
    <d v="2017-09-11T00:00:00"/>
    <d v="2020-11-09T00:00:00"/>
    <d v="2020-01-27T00:00:00"/>
    <n v="32620000"/>
    <n v="15511000"/>
    <n v="17109000"/>
    <n v="555532"/>
    <s v="d7ba29214e26fca7c43eb9f199a80e049e060e7b"/>
    <n v="1.332648681870199"/>
    <n v="-0.95273952601984246"/>
    <n v="0.52564408481904745"/>
    <n v="-4.8764513483710893E-2"/>
    <n v="0.19907679691992"/>
    <x v="4"/>
    <n v="0.47550582464745555"/>
    <x v="4"/>
  </r>
  <r>
    <s v="61558a097ff3b73c8b5261d74737876c89842bfe"/>
    <s v="3a84b28b221332a863f31ac514d9f0c822129ed2"/>
    <s v="PREPAGADO"/>
    <s v="30c7c4d76d30bc37a7d13b4c95a2ac93f65f85d1"/>
    <n v="236"/>
    <s v="LOGAN"/>
    <n v="2018"/>
    <s v="NUEVO LOGAN"/>
    <m/>
    <s v="NUEVO"/>
    <n v="12"/>
    <d v="2017-10-08T00:00:00"/>
    <d v="2018-08-10T00:00:00"/>
    <d v="2018-03-05T00:00:00"/>
    <n v="38670000"/>
    <n v="8670000"/>
    <n v="30000000"/>
    <n v="798217"/>
    <s v="7a6910423a8f37af5a7024bd938a17975b36dad2"/>
    <n v="1.029446543062067"/>
    <n v="-1.984634785430657"/>
    <n v="-0.1462340800337556"/>
    <n v="-0.22332197602425921"/>
    <n v="-0.18766259006079469"/>
    <x v="2"/>
    <n v="0.22420480993017844"/>
    <x v="1"/>
  </r>
  <r>
    <s v="376ffe3bb36f72ba6307b949d178e7f9040ab59d"/>
    <s v="bfaa8aec672f0226b4df8df98566d8d2cc907f69"/>
    <s v="PREPAGADO"/>
    <s v="51b223e24d57bc8c01c5001f8833c44559fa1fc7"/>
    <n v="246"/>
    <s v="SANDERO"/>
    <n v="2018"/>
    <s v="NUEVO SANDERO"/>
    <m/>
    <s v="NUEVO"/>
    <n v="12"/>
    <d v="2017-08-22T00:00:00"/>
    <d v="2018-08-22T00:00:00"/>
    <d v="2017-09-19T00:00:00"/>
    <n v="38170000"/>
    <n v="5725500"/>
    <n v="32444500"/>
    <n v="520445"/>
    <s v="a69f010680fca3bb97470fe907d42f1759ba6938"/>
    <n v="1.672235077335307"/>
    <n v="-2.289335471492659"/>
    <n v="0.16994387989697479"/>
    <n v="-0.61007577928732337"/>
    <n v="1.3592949578620639"/>
    <x v="2"/>
    <n v="0.2"/>
    <x v="3"/>
  </r>
  <r>
    <s v="5b7e1890db404c9e46ff312bc0139844b61bf1ff"/>
    <s v="32d533a0f522aef6de0a542a8d233cb97eed3d61"/>
    <s v="PREPAGADO"/>
    <s v="a375b5eac113847c38d3cb785c3aaad6fe7a6159"/>
    <n v="77"/>
    <s v="SANDERO"/>
    <n v="2019"/>
    <s v="NUEVO SANDERO"/>
    <m/>
    <s v="NUEVO"/>
    <n v="84"/>
    <d v="2019-09-01T00:00:00"/>
    <d v="2026-01-09T00:00:00"/>
    <d v="2019-09-09T00:00:00"/>
    <n v="34130000"/>
    <n v="17065000"/>
    <n v="17065000"/>
    <n v="377137"/>
    <s v="aea3b8863079bcc72088cb985b532db5b7f010f7"/>
    <n v="0.56857929207370672"/>
    <n v="-0.85216124758390532"/>
    <n v="0.4070773498450232"/>
    <n v="-0.23155717126116629"/>
    <n v="-1.0384892414183671"/>
    <x v="0"/>
    <n v="0.5"/>
    <x v="4"/>
  </r>
  <r>
    <s v="1781782449f6835718526a7010323a4b04adca15"/>
    <s v="083ea960104b7e786de2818e33b77b6390db46fc"/>
    <s v="PREPAGADO"/>
    <s v="c36079448b08472bbab06f53d78e810b025a3b91"/>
    <n v="61"/>
    <s v="SANDERO"/>
    <n v="2018"/>
    <s v="NUEVO SANDERO"/>
    <m/>
    <s v="NUEVO"/>
    <n v="84"/>
    <d v="2018-05-23T00:00:00"/>
    <d v="2025-05-23T00:00:00"/>
    <d v="2021-04-27T00:00:00"/>
    <n v="43660000"/>
    <n v="34928000"/>
    <n v="8732000"/>
    <n v="741910"/>
    <s v="011149a655d96118ce3befe73b5569e7b8cc5f2d"/>
    <n v="-1.202121198565784"/>
    <n v="0.37970237290931202"/>
    <n v="3.6536620973192442E-2"/>
    <n v="-0.57735969716185298"/>
    <n v="-0.26501046745693763"/>
    <x v="0"/>
    <n v="0.8"/>
    <x v="2"/>
  </r>
  <r>
    <s v="14ce48b78d6dfe1078f38b15ef708dd8cd90491d"/>
    <s v="1d5c4c1f05e05474ea221b0724e09e6f6ef2ffd9"/>
    <s v="PREPAGADO"/>
    <s v="40caf97a616318873ba6061017861521a8432813"/>
    <n v="61"/>
    <s v="SANDERO"/>
    <n v="2018"/>
    <s v="NUEVO SANDERO"/>
    <m/>
    <s v="NUEVO"/>
    <n v="84"/>
    <d v="2017-07-04T00:00:00"/>
    <d v="2024-03-10T00:00:00"/>
    <d v="2019-05-20T00:00:00"/>
    <n v="31710000"/>
    <n v="28539000"/>
    <n v="3171000"/>
    <n v="641298"/>
    <s v="61500dd3b3e62df59a143975cf9b5e6ea3b6a0c9"/>
    <n v="-1.202121198565784"/>
    <n v="0.79032357974038436"/>
    <n v="0.76277755476709586"/>
    <n v="-0.46497709571026707"/>
    <n v="-0.26501046745693763"/>
    <x v="0"/>
    <n v="0.9"/>
    <x v="0"/>
  </r>
  <r>
    <s v="d8ab1f03ce5548f053e7bfa646511c1981b7f3d0"/>
    <s v="fe6f995baaf04af33f721fcc829a972e6d7b4cf1"/>
    <s v="PREPAGADO"/>
    <s v="758c5bf80d1692e2f073ea5b674014dc0d522a6b"/>
    <n v="62"/>
    <s v="DUSTER"/>
    <n v="2020"/>
    <s v="DUSTER Servicio PÃºblico"/>
    <s v="2e892f86d188d01ec5691b7918003dc271108083"/>
    <s v="NUEVO"/>
    <n v="72"/>
    <d v="2019-10-09T00:00:00"/>
    <d v="2025-09-10T00:00:00"/>
    <d v="2020-08-12T00:00:00"/>
    <n v="59627535"/>
    <n v="59627535"/>
    <n v="0"/>
    <n v="1382846"/>
    <s v="f99cba83470b6744b02cb8a0d0c03e84221970cc"/>
    <n v="0.35027375213185169"/>
    <n v="1.2009447865714571"/>
    <n v="8.3605441034404995E-2"/>
    <n v="1.6671724368502401"/>
    <n v="0.58581618390063472"/>
    <x v="1"/>
    <n v="1"/>
    <x v="0"/>
  </r>
  <r>
    <s v="cc2e522d9e9f126ce255a8fd29d121748b355166"/>
    <s v="d7a5e194c8cb86ac427ce8075245534961295b20"/>
    <s v="PREPAGADO"/>
    <s v="f92259594cc36db09951704e2e59eef51308995c"/>
    <n v="61"/>
    <s v="STEPWAY"/>
    <n v="2020"/>
    <s v="NUEVO STEPWAY"/>
    <s v="2e892f86d188d01ec5691b7918003dc271108083"/>
    <s v="NUEVO"/>
    <n v="72"/>
    <d v="2019-04-10T00:00:00"/>
    <d v="2025-10-04T00:00:00"/>
    <d v="2020-12-22T00:00:00"/>
    <n v="52270000"/>
    <n v="31362000"/>
    <n v="20908000"/>
    <n v="692262"/>
    <s v="14fa75226b04e9ea00d4306ee47b847269c5f7a6"/>
    <n v="-0.15910584106580991"/>
    <n v="-0.44154004075283299"/>
    <n v="-0.22527857001643839"/>
    <n v="-0.88338787631075677"/>
    <n v="-1.270532873606796"/>
    <x v="1"/>
    <n v="0.6"/>
    <x v="4"/>
  </r>
  <r>
    <s v="4a490f8eac527a7a440dc150111df41b9ff4ee2e"/>
    <s v="cfb5f68e5a39babcc3c5a0cdf886e055da4cb169"/>
    <s v="PREPAGADO"/>
    <s v="bb3c54dae8892f509087bc145c8e669875f59702"/>
    <n v="59"/>
    <s v="SANDERO"/>
    <n v="2018"/>
    <s v="NUEVO SANDERO"/>
    <m/>
    <s v="NUEVO"/>
    <n v="72"/>
    <d v="2018-08-21T00:00:00"/>
    <d v="2024-08-21T00:00:00"/>
    <d v="2021-02-22T00:00:00"/>
    <n v="40028200"/>
    <n v="23880000"/>
    <n v="16148200"/>
    <n v="517878"/>
    <s v="bada637fdb1235e4ce7fea4d4cee73127b35ed35"/>
    <n v="1.077958885271368"/>
    <n v="-0.4555857024711491"/>
    <n v="0.1348157181037711"/>
    <n v="-0.5444265499999108"/>
    <n v="0.19907679691992"/>
    <x v="1"/>
    <n v="0.59657941151488203"/>
    <x v="4"/>
  </r>
  <r>
    <s v="a50fd5663ebf726e92af44fa8c1bdc6766e6bddc"/>
    <s v="c16e336ea52103c5cfaa27369fcd06ced44c5710"/>
    <s v="PREPAGADO"/>
    <s v="0e4bd50a5f4aa6b49b21f346683750150d7d842a"/>
    <n v="246"/>
    <s v="CAPTUR"/>
    <n v="2019"/>
    <s v="CAPTUR"/>
    <s v="2e892f86d188d01ec5691b7918003dc271108083"/>
    <s v="NUEVO"/>
    <n v="60"/>
    <d v="2019-03-14T00:00:00"/>
    <d v="2024-03-14T00:00:00"/>
    <d v="2021-03-31T00:00:00"/>
    <n v="71990000"/>
    <n v="68390500"/>
    <n v="3599500"/>
    <n v="1711794"/>
    <s v="f1460623c17c08451d00fb38742b8e09eea4ea70"/>
    <n v="1.502441879602753"/>
    <n v="0.99563418315592023"/>
    <n v="0.58190811087770056"/>
    <n v="0.69914335869522071"/>
    <n v="-0.1103147126646518"/>
    <x v="3"/>
    <n v="0.95"/>
    <x v="0"/>
  </r>
  <r>
    <s v="2df73c371441f2bc1fcb8a1137e2b67ca8a95958"/>
    <s v="6b2ad8b7bdc53cbd1eeb31535267c85696b326e5"/>
    <s v="PREPAGADO"/>
    <s v="9b732f098fc8c584895c85ad257e84e1bbb6814e"/>
    <n v="59"/>
    <s v="USADOS"/>
    <n v="2018"/>
    <s v="USADOS MM"/>
    <m/>
    <s v="USADO"/>
    <n v="84"/>
    <d v="2020-11-30T00:00:00"/>
    <d v="2027-11-30T00:00:00"/>
    <d v="2021-04-29T00:00:00"/>
    <n v="32500000"/>
    <n v="23000000"/>
    <n v="9500000"/>
    <n v="580357"/>
    <s v="e05a7593bcbc82d3470e473adb88137dfd0ae415"/>
    <n v="-1.214249284118109"/>
    <n v="6.674127575528639E-4"/>
    <n v="0.60468857480173022"/>
    <n v="-0.97491397955615178"/>
    <n v="-1.5799243831913681"/>
    <x v="0"/>
    <n v="0.70769230769230773"/>
    <x v="2"/>
  </r>
  <r>
    <s v="67e1c8c1a3ddcdb2fe537aebb7614aff48e39aba"/>
    <s v="f5304aa75441bbcfb76eff5ec0a0fbdc8db93af1"/>
    <s v="PREPAGADO"/>
    <s v="2e605260aed96e02f34e2a400c1781f6062fbe8f"/>
    <n v="38"/>
    <s v="STEPWAY"/>
    <n v="2019"/>
    <s v="NUEVO STEPWAY"/>
    <s v="2e892f86d188d01ec5691b7918003dc271108083"/>
    <s v="NUEVO"/>
    <n v="84"/>
    <d v="2019-02-13T00:00:00"/>
    <d v="2026-02-13T00:00:00"/>
    <d v="2021-02-12T00:00:00"/>
    <n v="42385000"/>
    <n v="19061000"/>
    <n v="23324000"/>
    <n v="383150"/>
    <s v="d2d2bc23d15981022aec65b1ffb2993f93c8d625"/>
    <n v="1.2598801685562471"/>
    <n v="-1.0586586174931729"/>
    <n v="-0.73013533231338323"/>
    <n v="-0.2953135536020981"/>
    <n v="1.5913385900504931"/>
    <x v="0"/>
    <n v="0.44971098265895953"/>
    <x v="4"/>
  </r>
  <r>
    <s v="ad70020331306a03c4b689aab4bd39d940d4e241"/>
    <s v="b1344ba881de7ab34794ce15dd6fc8ecdb0c5e04"/>
    <s v="PREPAGADO"/>
    <s v="1dba5f65a4ace50946aaf5539428c8ec727712e3"/>
    <n v="62"/>
    <s v="KWID"/>
    <n v="2020"/>
    <s v="KWID"/>
    <s v="2e892f86d188d01ec5691b7918003dc271108083"/>
    <s v="NUEVO"/>
    <n v="84"/>
    <d v="2020-02-01T00:00:00"/>
    <d v="2027-01-02T00:00:00"/>
    <d v="2021-02-22T00:00:00"/>
    <n v="36990000"/>
    <n v="37671607"/>
    <n v="0"/>
    <n v="931378"/>
    <s v="f99cba83470b6744b02cb8a0d0c03e84221970cc"/>
    <n v="-2.3300331549320341"/>
    <n v="1.276609098256914"/>
    <n v="0.5545582430767525"/>
    <n v="-0.82113402213512721"/>
    <n v="1.7460343448427791"/>
    <x v="0"/>
    <n v="1.0184267910246012"/>
    <x v="0"/>
  </r>
  <r>
    <s v="64597710621fc9af93c35e34709408027ec63ea4"/>
    <s v="aed612cd9d9ef253eeca6bcf204ccc8fbcb292cf"/>
    <s v="PREPAGADO"/>
    <s v="a65c60e59165d9af643419b26154ffd93f642835"/>
    <n v="291"/>
    <s v="LOGAN"/>
    <n v="2018"/>
    <s v="NUEVO LOGAN"/>
    <m/>
    <s v="NUEVO"/>
    <n v="72"/>
    <d v="2018-03-26T00:00:00"/>
    <d v="2024-03-26T00:00:00"/>
    <d v="2018-11-27T00:00:00"/>
    <n v="41475700"/>
    <n v="27475700"/>
    <n v="14000000"/>
    <n v="598970"/>
    <s v="e9a20609d5e4f2cce4f367ca3b625e5b99e50d14"/>
    <n v="0.20473672550394839"/>
    <n v="-0.18509496577389589"/>
    <n v="0.22349652186024299"/>
    <n v="-0.68941603725128031"/>
    <n v="-1.5025765057952249"/>
    <x v="1"/>
    <n v="0.66245295438051677"/>
    <x v="2"/>
  </r>
  <r>
    <s v="41f52a4b3a1182885b53c72aa797339c7aa2f10a"/>
    <s v="5cdcf49dcb4d70bc6b257559771a0f9c6e904090"/>
    <s v="PREPAGADO"/>
    <s v="a6e9822cd26ee6c26b8f510d4f1013d25c7436e4"/>
    <n v="38"/>
    <s v="LOGAN"/>
    <n v="2019"/>
    <s v="NUEVO LOGAN"/>
    <m/>
    <s v="NUEVO"/>
    <n v="72"/>
    <d v="2018-10-25T00:00:00"/>
    <d v="2024-10-25T00:00:00"/>
    <d v="2021-05-25T00:00:00"/>
    <n v="42510000"/>
    <n v="29010000"/>
    <n v="13500000"/>
    <n v="622462"/>
    <s v="311d5a34f06f568edcf7d0323146d949960aaa0c"/>
    <n v="1.029446543062067"/>
    <n v="-0.10307457174881569"/>
    <n v="1.1678670241193149E-2"/>
    <n v="3.918466331205709E-2"/>
    <n v="-0.34235834485308059"/>
    <x v="1"/>
    <n v="0.68242766407904021"/>
    <x v="2"/>
  </r>
  <r>
    <s v="49915a3dedb221c0112969a9e78deafe8a643ee0"/>
    <s v="9a3b792addf3835336b4c3fdff64d72c8b457c1c"/>
    <s v="PREPAGADO"/>
    <s v="938163f645127d08aab2c6e9667bd0e504cad49f"/>
    <n v="51"/>
    <s v="SANDERO"/>
    <n v="2019"/>
    <s v="NUEVO SANDERO"/>
    <m/>
    <s v="NUEVO"/>
    <n v="72"/>
    <d v="2018-04-30T00:00:00"/>
    <d v="2024-04-30T00:00:00"/>
    <d v="2019-02-13T00:00:00"/>
    <n v="33280000"/>
    <n v="16640000"/>
    <n v="16640000"/>
    <n v="422152"/>
    <s v="c7093c3b30a4a709fd8615f4457ce8502fa1b486"/>
    <n v="0.5200669498644056"/>
    <n v="-0.85216124758390532"/>
    <n v="0.4070773498450232"/>
    <n v="-0.2326444878658781"/>
    <n v="-1.11583711881451"/>
    <x v="1"/>
    <n v="0.5"/>
    <x v="4"/>
  </r>
  <r>
    <s v="78a9a11e5d3c643d647c56bd9de971f9edf0e578"/>
    <s v="03e34f17556092d057062a69c271c9c4f8639d8a"/>
    <s v="PREPAGADO"/>
    <s v="2f1f55f7d5e4638dee5a1a64ea8954c3ffe4902c"/>
    <n v="38"/>
    <s v="DUSTER"/>
    <n v="2018"/>
    <s v="DUSTER"/>
    <m/>
    <s v="NUEVO"/>
    <n v="84"/>
    <d v="2017-07-11T00:00:00"/>
    <d v="2024-11-07T00:00:00"/>
    <d v="2018-02-20T00:00:00"/>
    <n v="51990000"/>
    <n v="45000000"/>
    <n v="6990000"/>
    <n v="991233"/>
    <s v="0b7ebeb583ea0b20d3cc4dacc8c62bd7673bb672"/>
    <n v="1.2477520830039219"/>
    <n v="0.64886895742177486"/>
    <n v="1.434655719619899"/>
    <n v="0.47231902507909662"/>
    <n v="-0.57440197704150942"/>
    <x v="0"/>
    <n v="0.86555106751298327"/>
    <x v="0"/>
  </r>
  <r>
    <s v="805beffd54bf0b324e3b249b685de90f6f0be170"/>
    <s v="76b789e5045fc3f2cc98ee3f94e28ff8145608ad"/>
    <s v="PREPAGADO"/>
    <s v="bb9549bdac791df8e2b53241129ff66f1480af92"/>
    <n v="220"/>
    <s v="SANDERO"/>
    <n v="2020"/>
    <s v="NUEVO SANDERO PH2"/>
    <s v="2e892f86d188d01ec5691b7918003dc271108083"/>
    <s v="NUEVO"/>
    <n v="60"/>
    <d v="2020-01-31T00:00:00"/>
    <d v="2025-01-31T00:00:00"/>
    <d v="2021-03-25T00:00:00"/>
    <n v="45990000"/>
    <n v="31990000"/>
    <n v="14000000"/>
    <n v="827604"/>
    <s v="5dabf078a5502b05bb2f18b38d793559b1684589"/>
    <n v="-0.11059349885650881"/>
    <n v="-4.9043666491168557E-2"/>
    <n v="9.0899389914291959E-2"/>
    <n v="0.23458999456193341"/>
    <n v="-0.4197062222492236"/>
    <x v="3"/>
    <n v="0.69558599695585999"/>
    <x v="2"/>
  </r>
  <r>
    <s v="464dc378aeb140664e71d6a0c7eccd719b66c24b"/>
    <s v="ab82dda075bf88c0b9f5dc0f83c26aa0c0e905b7"/>
    <s v="PREPAGADO"/>
    <s v="4db898134df57de25ee14fc3156c0fe345e0de51"/>
    <n v="59"/>
    <s v="DUSTER"/>
    <n v="2019"/>
    <s v="DUSTER"/>
    <m/>
    <s v="NUEVO"/>
    <n v="72"/>
    <d v="2018-10-31T00:00:00"/>
    <d v="2024-10-31T00:00:00"/>
    <d v="2019-06-27T00:00:00"/>
    <n v="49990000"/>
    <n v="39992000"/>
    <n v="9998000"/>
    <n v="925370"/>
    <s v="dab5ce77fbc7f176a43e1ea3adb849113df8a09f"/>
    <n v="1.126471227480669"/>
    <n v="0.37970237290931202"/>
    <n v="5.1377144922950549E-2"/>
    <n v="0.2562729330445993"/>
    <n v="0.74051193869292065"/>
    <x v="1"/>
    <n v="0.8"/>
    <x v="2"/>
  </r>
  <r>
    <s v="f8362a022da2d30f075b887c9e3ad17dc8ae18d8"/>
    <s v="4920aa35e1c4e695f166a8a3888362d3679218bb"/>
    <s v="PREPAGADO"/>
    <s v="0e4bd50a5f4aa6b49b21f346683750150d7d842a"/>
    <n v="48"/>
    <s v="SANDERO"/>
    <n v="2020"/>
    <s v="NUEVO SANDERO"/>
    <s v="2e892f86d188d01ec5691b7918003dc271108083"/>
    <s v="NUEVO"/>
    <n v="48"/>
    <d v="2019-03-18T00:00:00"/>
    <d v="2023-03-18T00:00:00"/>
    <d v="2020-02-03T00:00:00"/>
    <n v="38090000"/>
    <n v="16090000"/>
    <n v="22000000"/>
    <n v="453457"/>
    <s v="cafe2aba4c008cb02fee6101be7ab38b6a34f37b"/>
    <n v="-1.662988449554144"/>
    <n v="-1.1707187866193001"/>
    <n v="-1.08554267740007"/>
    <n v="-0.22643788819917801"/>
    <n v="-0.80644560922993824"/>
    <x v="5"/>
    <n v="0.42242058283013917"/>
    <x v="4"/>
  </r>
  <r>
    <s v="74d3d230b3be076bf9df88998fd4eadc29454c80"/>
    <s v="7c9e4e07a070232083bf478fb6b09368d86b67e7"/>
    <s v="PREPAGADO"/>
    <s v="04ec110ea5663487e77f43d842f0dccdd12882b5"/>
    <n v="246"/>
    <s v="STEPWAY"/>
    <n v="2020"/>
    <s v="NUEVO STEPWAY"/>
    <s v="2e892f86d188d01ec5691b7918003dc271108083"/>
    <s v="NUEVO"/>
    <n v="48"/>
    <d v="2019-06-26T00:00:00"/>
    <d v="2023-06-26T00:00:00"/>
    <d v="2020-07-14T00:00:00"/>
    <n v="40730300"/>
    <n v="26230300"/>
    <n v="14500000"/>
    <n v="690265"/>
    <s v="f0ee9810f7b40f5a341dcdc7f440d9aa604e2e89"/>
    <n v="1.235623997451597"/>
    <n v="-0.26086804050090701"/>
    <n v="-1.2565471318061561"/>
    <n v="-7.0969536526575616E-2"/>
    <n v="-0.88379348662608126"/>
    <x v="5"/>
    <n v="0.6439996759169464"/>
    <x v="2"/>
  </r>
  <r>
    <s v="81a2946162668b12c3fad020305819992dd000f7"/>
    <s v="b4b884d10a09401d8436d7e19b369c51e11d3f99"/>
    <s v="PREPAGADO"/>
    <s v="30c7c4d76d30bc37a7d13b4c95a2ac93f65f85d1"/>
    <n v="220"/>
    <s v="SANDERO"/>
    <n v="2017"/>
    <s v="NUEVO SANDERO"/>
    <m/>
    <s v="NUEVO"/>
    <n v="12"/>
    <d v="2017-02-08T00:00:00"/>
    <d v="2018-08-02T00:00:00"/>
    <d v="2018-04-02T00:00:00"/>
    <n v="35744500"/>
    <n v="10744500"/>
    <n v="25000000"/>
    <n v="989209"/>
    <s v="e35cd06998e5b136c3a45ddcc0e768cf0a893437"/>
    <n v="1.235623997451597"/>
    <n v="-1.6709740179374359"/>
    <n v="-0.1462340800337556"/>
    <n v="0.62167570155048957"/>
    <n v="-0.26501046745693763"/>
    <x v="2"/>
    <n v="0.30059169942228875"/>
    <x v="1"/>
  </r>
  <r>
    <s v="da5c9521081f689e1718fa894341c3d7915a6715"/>
    <s v="a2f5766a63ea3faecb8438b146783b1381aa68f5"/>
    <s v="PREPAGADO"/>
    <s v="d19c40609c4807762585bd10be1ea09dc899fb2b"/>
    <n v="236"/>
    <s v="USADOS"/>
    <n v="2017"/>
    <s v="USADOS MM"/>
    <m/>
    <s v="USADO"/>
    <n v="60"/>
    <d v="2021-06-15T00:00:00"/>
    <d v="2026-06-15T00:00:00"/>
    <d v="2021-08-27T00:00:00"/>
    <n v="57000000"/>
    <n v="54000000"/>
    <n v="3000000"/>
    <n v="1685339"/>
    <s v="0f9b5dd1053091f7cd0591c9ce15485174f94dc7"/>
    <n v="-0.34102712435068899"/>
    <n v="0.98482836192352363"/>
    <n v="0.13042163490563341"/>
    <n v="-0.69323757674659492"/>
    <n v="-1.270532873606796"/>
    <x v="3"/>
    <n v="0.94736842105263153"/>
    <x v="0"/>
  </r>
  <r>
    <s v="da1bc7c998079134f6167973fe3f99aac707cf0e"/>
    <s v="4ff6d8fffc8d44d8f6fbee119c4c5d8c88cea463"/>
    <s v="PREPAGADO"/>
    <s v="51b223e24d57bc8c01c5001f8833c44559fa1fc7"/>
    <n v="38"/>
    <s v="DUSTER"/>
    <n v="2018"/>
    <s v="DUSTER"/>
    <m/>
    <s v="NUEVO"/>
    <n v="84"/>
    <d v="2017-08-17T00:00:00"/>
    <d v="2024-08-17T00:00:00"/>
    <d v="2018-08-02T00:00:00"/>
    <n v="52990000"/>
    <n v="47690000"/>
    <n v="5300000"/>
    <n v="1033842"/>
    <s v="c3526f071683c463fb194b75b8f6200605fa54f5"/>
    <n v="-1.092968428594856"/>
    <n v="0.79024608942016716"/>
    <n v="1.237044494663192"/>
    <n v="-0.137949699753211"/>
    <n v="-0.88379348662608126"/>
    <x v="0"/>
    <n v="0.89998112851481415"/>
    <x v="0"/>
  </r>
  <r>
    <s v="eae0c6ab5599db682684fbfc8868c8728a3b8954"/>
    <s v="e42219dc5698bfe59a9abdc22abafb32c616affc"/>
    <s v="PREPAGADO"/>
    <s v="51874c46b054dace4da3cb164ab053c124732557"/>
    <n v="38"/>
    <s v="OROCH"/>
    <n v="2021"/>
    <s v="OROCH"/>
    <s v="aa53c8567ff812605778a953828db0859dac88bf"/>
    <s v="NUEVO"/>
    <n v="72"/>
    <d v="2020-04-12T00:00:00"/>
    <d v="2026-12-04T00:00:00"/>
    <d v="2021-12-02T00:00:00"/>
    <n v="75650000"/>
    <n v="37825000"/>
    <n v="37825000"/>
    <n v="970260"/>
    <s v="e930ed8a49045100853f6396856eaf443e98b2ef"/>
    <n v="-0.46230797987394179"/>
    <n v="-0.85216124758390532"/>
    <n v="0.24898836987965761"/>
    <n v="0.78078536899546447"/>
    <n v="0.97255557088134947"/>
    <x v="1"/>
    <n v="0.5"/>
    <x v="4"/>
  </r>
  <r>
    <s v="bf5dbf10a5d3f8c919979be7e0d6b459dcbdc96d"/>
    <s v="d04b25f0d21897827b7b6d3faf8311de66dd6609"/>
    <s v="PREPAGADO"/>
    <s v="dbf8e48963fc4f162fe5fdf117a94083f02b1da5"/>
    <n v="15"/>
    <s v="SANDERO"/>
    <n v="2018"/>
    <s v="NUEVO SANDERO"/>
    <m/>
    <s v="NUEVO"/>
    <n v="84"/>
    <d v="2017-03-15T00:00:00"/>
    <d v="2024-03-15T00:00:00"/>
    <d v="2020-04-17T00:00:00"/>
    <n v="37970000"/>
    <n v="36071500"/>
    <n v="1898500"/>
    <n v="877769"/>
    <s v="49e3e3431e014d9c5502f38bae86dc4337782419"/>
    <n v="0.99306228640509131"/>
    <n v="0.99563418315592023"/>
    <n v="0.3625231326213843"/>
    <n v="-0.35013840669004048"/>
    <n v="-0.4197062222492236"/>
    <x v="0"/>
    <n v="0.95"/>
    <x v="0"/>
  </r>
  <r>
    <s v="1f7111f3f1a393cc00ef6a1cd3cb4756504ebbeb"/>
    <s v="b28b7bb6f90bd7b561600e584826e196dd2d805a"/>
    <s v="PREPAGADO"/>
    <s v="de5d6dd81967e9d26f161d3136bf0858066f9ffc"/>
    <n v="48"/>
    <s v="SANDERO"/>
    <n v="2017"/>
    <s v="NUEVO SANDERO"/>
    <m/>
    <s v="NUEVO"/>
    <n v="60"/>
    <d v="2017-02-22T00:00:00"/>
    <d v="2022-02-22T00:00:00"/>
    <d v="2021-10-05T00:00:00"/>
    <n v="37350000"/>
    <n v="24350000"/>
    <n v="13000000"/>
    <n v="624296"/>
    <s v="33a4a5fc270bf1ce3ae20561056b2ba805df815d"/>
    <n v="1.029446543062067"/>
    <n v="-0.228258878436292"/>
    <n v="0.96038877972380288"/>
    <n v="-0.70162445198605194"/>
    <n v="0.74051193869292065"/>
    <x v="3"/>
    <n v="0.65194109772423026"/>
    <x v="2"/>
  </r>
  <r>
    <s v="10feb85f96d0f36221746fad50eff9343336ebb7"/>
    <s v="01e364ae506a46e69533d3498ea1d45a9a9af9fd"/>
    <s v="PREPAGADO"/>
    <s v="04d722867ed6671884008e6746c13e93169e90e0"/>
    <n v="76"/>
    <s v="USADOS"/>
    <n v="2012"/>
    <s v="USADOS MM"/>
    <m/>
    <s v="USADO"/>
    <n v="60"/>
    <d v="2019-11-19T00:00:00"/>
    <d v="2024-11-19T00:00:00"/>
    <d v="2021-02-19T00:00:00"/>
    <n v="21000000"/>
    <n v="21000000"/>
    <n v="0"/>
    <n v="559049"/>
    <s v="977d2d7691d404ed0e63704ec1471b1a8671ac9d"/>
    <n v="-0.17123392661813511"/>
    <n v="1.2009447865714571"/>
    <n v="0.56516632981038883"/>
    <n v="-0.81613123728078651"/>
    <n v="0.1217289195237771"/>
    <x v="3"/>
    <n v="1"/>
    <x v="0"/>
  </r>
  <r>
    <s v="c077d190f7cc0721513254836152bca31659311a"/>
    <s v="b53300fc5f36644c420845d5c4bbc0fa72d6a1c3"/>
    <s v="PREPAGADO"/>
    <s v="8755282562f500d9f6dcb85211a47e8d88e90dcb"/>
    <n v="15"/>
    <s v="LOGAN"/>
    <n v="2020"/>
    <s v="NUEVO LOGAN"/>
    <s v="2e892f86d188d01ec5691b7918003dc271108083"/>
    <s v="NUEVO"/>
    <n v="84"/>
    <d v="2019-06-13T00:00:00"/>
    <d v="2026-06-13T00:00:00"/>
    <d v="2021-05-27T00:00:00"/>
    <n v="39490000"/>
    <n v="40458989"/>
    <n v="0"/>
    <n v="857518"/>
    <s v="49e3e3431e014d9c5502f38bae86dc4337782419"/>
    <n v="0.19260863995162311"/>
    <n v="1.3017012901384439"/>
    <n v="0.96038877972380288"/>
    <n v="-0.51694790866270401"/>
    <n v="-0.65174985443765243"/>
    <x v="0"/>
    <n v="1.0245375791339579"/>
    <x v="0"/>
  </r>
  <r>
    <s v="a53fd6d88887e2ee5f47e80cd1b6fd51a5f6a1b9"/>
    <s v="64addf9cdc934f3b8e17e5e77e37b05c8a7558b0"/>
    <s v="PREPAGADO"/>
    <s v="1e37c6928f415c93f35587957257b25f2220204d"/>
    <n v="61"/>
    <s v="SANDERO"/>
    <n v="2020"/>
    <s v="NUEVO SANDERO"/>
    <s v="2e892f86d188d01ec5691b7918003dc271108083"/>
    <s v="NUEVO"/>
    <n v="48"/>
    <d v="2019-04-15T00:00:00"/>
    <d v="2023-04-15T00:00:00"/>
    <d v="2020-03-02T00:00:00"/>
    <n v="37980000"/>
    <n v="12000000"/>
    <n v="25980000"/>
    <n v="339419"/>
    <s v="c9ac93af7de54e59c26cb0895d1f827e03675192"/>
    <n v="0.88390951643416382"/>
    <n v="-1.6078859015463061"/>
    <n v="-1.015723469843266"/>
    <n v="2.5557028247081712E-2"/>
    <n v="1.436642835258207"/>
    <x v="5"/>
    <n v="0.31595576619273302"/>
    <x v="1"/>
  </r>
  <r>
    <s v="893d92d0bcb5634a6ab0e2f27c82dc4db3c6b31d"/>
    <s v="258bc1d66b7d651ad4afd8c20138d340346795f1"/>
    <s v="PREPAGADO"/>
    <s v="a9dd9d4574440581485e218a3a0d9cc1d747e5e7"/>
    <n v="252"/>
    <s v="CLIO"/>
    <n v="2017"/>
    <s v="CLIO STYLE"/>
    <m/>
    <s v="NUEVO"/>
    <n v="84"/>
    <d v="2016-12-28T00:00:00"/>
    <d v="2023-12-28T00:00:00"/>
    <d v="2017-06-16T00:00:00"/>
    <n v="29990000"/>
    <n v="13990000"/>
    <n v="16000000"/>
    <n v="307258"/>
    <s v="ba69bef1627113b1efd89b0a85bd7dcd597d357c"/>
    <n v="1.17498356968997"/>
    <n v="-0.98976521986307431"/>
    <n v="0.92086653473246149"/>
    <n v="-0.65924034624072547"/>
    <n v="1.436642835258207"/>
    <x v="0"/>
    <n v="0.46648882960986998"/>
    <x v="4"/>
  </r>
  <r>
    <s v="5715eb44f870b4e12361c69f01b0c6bef9ecfced"/>
    <s v="3d265364a5e2861f63afa7ded2716b887d080b3b"/>
    <s v="PREPAGADO"/>
    <s v="1a40330e0c1910a089543270536f2ed114a0c345"/>
    <n v="61"/>
    <s v="STEPWAY"/>
    <n v="2021"/>
    <s v="NUEVO STEPWAY PH2"/>
    <s v="2e892f86d188d01ec5691b7918003dc271108083"/>
    <s v="NUEVO"/>
    <n v="72"/>
    <d v="2020-11-27T00:00:00"/>
    <d v="2026-11-27T00:00:00"/>
    <d v="2021-11-18T00:00:00"/>
    <n v="59913600"/>
    <n v="29956800"/>
    <n v="29956800"/>
    <n v="794848"/>
    <s v="f268b19e1bfbcb40253adf266d11628fda515d56"/>
    <n v="-0.8018943753390495"/>
    <n v="-0.85216124758390532"/>
    <n v="0.80229979975843724"/>
    <n v="8.2271741147975516E-2"/>
    <n v="0.66316406129677774"/>
    <x v="1"/>
    <n v="0.5"/>
    <x v="4"/>
  </r>
  <r>
    <s v="a9f1e220f54c175904a88595fcb7e01e628301c3"/>
    <s v="cb0f6a59f28f15850e2e8a319f0b30955bd7d3e5"/>
    <s v="PREPAGADO"/>
    <s v="a65c60e59165d9af643419b26154ffd93f642835"/>
    <n v="84"/>
    <s v="LOGAN"/>
    <n v="2018"/>
    <s v="NUEVO LOGAN"/>
    <m/>
    <s v="NUEVO"/>
    <n v="60"/>
    <d v="2018-04-23T00:00:00"/>
    <d v="2023-04-23T00:00:00"/>
    <d v="2021-03-08T00:00:00"/>
    <n v="42460000"/>
    <n v="27973414"/>
    <n v="14486586"/>
    <n v="681136"/>
    <s v="0b9e5ef7ecdb21c3df2e91f8c180559e4790ebd3"/>
    <n v="1.126471227480669"/>
    <n v="-0.2000206929815623"/>
    <n v="0.14172183519355791"/>
    <n v="-0.27325821913943021"/>
    <n v="1.3592949578620639"/>
    <x v="3"/>
    <n v="0.65881804050871406"/>
    <x v="2"/>
  </r>
  <r>
    <s v="f1f65a9f872803ab12b996f064c16f19c92700e7"/>
    <s v="7c6396bbb32471c9826f5d3cf4914e49e97bb27b"/>
    <s v="PREPAGADO"/>
    <s v="30c7c4d76d30bc37a7d13b4c95a2ac93f65f85d1"/>
    <n v="236"/>
    <s v="SANDERO"/>
    <n v="2018"/>
    <s v="NUEVO SANDERO"/>
    <m/>
    <s v="NUEVO"/>
    <n v="84"/>
    <d v="2017-12-09T00:00:00"/>
    <d v="2024-09-12T00:00:00"/>
    <d v="2019-10-18T00:00:00"/>
    <n v="44090000"/>
    <n v="34090000"/>
    <n v="10000000"/>
    <n v="775349"/>
    <s v="b522c57b2ad5bc12ca374e891604193e50995d23"/>
    <n v="-6.2081156647207668E-2"/>
    <n v="0.26961975406732352"/>
    <n v="0.92086653473246149"/>
    <n v="5.3295550201348803E-2"/>
    <n v="1.2045992030697781"/>
    <x v="0"/>
    <n v="0.773191199818553"/>
    <x v="2"/>
  </r>
  <r>
    <s v="dfeb15d3f4ce1831ccdb797113eef49c711e0bb4"/>
    <s v="6748f888da42c986f77764ffaac70806954080a1"/>
    <s v="PREPAGADO"/>
    <s v="1c56d859d57db1c826975039afa83c2d1dcc3a7d"/>
    <n v="246"/>
    <s v="SANDERO"/>
    <n v="2019"/>
    <s v="NUEVO SANDERO"/>
    <m/>
    <s v="NUEVO"/>
    <n v="72"/>
    <d v="2018-08-24T00:00:00"/>
    <d v="2024-08-24T00:00:00"/>
    <d v="2019-08-30T00:00:00"/>
    <n v="34990000"/>
    <n v="27990000"/>
    <n v="7000000"/>
    <n v="624038"/>
    <s v="f1460623c17c08451d00fb38742b8e09eea4ea70"/>
    <n v="-1.3234020540890361"/>
    <n v="0.37946766516033709"/>
    <n v="0.52564408481904745"/>
    <n v="-0.39652792659460417"/>
    <n v="-0.96114136402222416"/>
    <x v="1"/>
    <n v="0.79994284081166045"/>
    <x v="2"/>
  </r>
  <r>
    <s v="ffd3d4220b2fe5b1527acef84d0563e033c37575"/>
    <s v="7702c83a5097fccc59e8f22889932a6506604409"/>
    <s v="PREPAGADO"/>
    <s v="3163d7a6b259e8b2f3c6adb6d28a141b92f4b76d"/>
    <n v="74"/>
    <s v="DUSTER"/>
    <n v="2019"/>
    <s v="DUSTER"/>
    <m/>
    <s v="NUEVO"/>
    <n v="72"/>
    <d v="2018-05-09T00:00:00"/>
    <d v="2024-09-05T00:00:00"/>
    <d v="2019-07-24T00:00:00"/>
    <n v="54843800"/>
    <n v="29473458"/>
    <n v="25370342"/>
    <n v="751547"/>
    <s v="dc07912f5d15c97d02d6d510bd9579fe85bc5dde"/>
    <n v="0.92029377309113969"/>
    <n v="-0.69855897679961576"/>
    <n v="-2.7667345059731379E-2"/>
    <n v="-0.28474839421223719"/>
    <n v="-0.88379348662608126"/>
    <x v="1"/>
    <n v="0.537407291252612"/>
    <x v="4"/>
  </r>
  <r>
    <s v="3f4dda29f3fbae236d50d9fa1f801216e1448b1f"/>
    <s v="b3d15eabf38bf6af2fa662a51a0442b64f7063a6"/>
    <s v="PREPAGADO"/>
    <s v="51b223e24d57bc8c01c5001f8833c44559fa1fc7"/>
    <n v="62"/>
    <s v="SANDERO"/>
    <n v="2018"/>
    <s v="NUEVO SANDERO"/>
    <m/>
    <s v="NUEVO"/>
    <n v="72"/>
    <d v="2017-03-10T00:00:00"/>
    <d v="2023-10-03T00:00:00"/>
    <d v="2018-02-16T00:00:00"/>
    <n v="32438000"/>
    <n v="18608000"/>
    <n v="13830000"/>
    <n v="423403"/>
    <s v="f99cba83470b6744b02cb8a0d0c03e84221970cc"/>
    <n v="0.90816568753881444"/>
    <n v="-0.54974615937888893"/>
    <n v="0.80229979975843724"/>
    <n v="-0.1428227102508843"/>
    <n v="-0.57440197704150942"/>
    <x v="1"/>
    <n v="0.5736481903939824"/>
    <x v="4"/>
  </r>
  <r>
    <s v="4fb3157ebd328794b57e2bcfe6b6762f486e4438"/>
    <s v="de7300ecb364dae2675fa2cb74c09b89dc846a23"/>
    <s v="PREPAGADO"/>
    <s v="30c7c4d76d30bc37a7d13b4c95a2ac93f65f85d1"/>
    <n v="76"/>
    <s v="SANDERO"/>
    <n v="2018"/>
    <s v="NUEVO SANDERO"/>
    <m/>
    <s v="NUEVO"/>
    <n v="12"/>
    <d v="2017-08-25T00:00:00"/>
    <d v="2018-08-25T00:00:00"/>
    <d v="2018-02-28T00:00:00"/>
    <n v="38170000"/>
    <n v="5725500"/>
    <n v="32444500"/>
    <n v="527129"/>
    <s v="e479a237a33c879450fd7f632a21723886088e64"/>
    <n v="0.56857929207370672"/>
    <n v="-2.289335471492659"/>
    <n v="-0.1462340800337556"/>
    <n v="-0.32936123347424229"/>
    <n v="-0.57440197704150942"/>
    <x v="2"/>
    <n v="0.2"/>
    <x v="3"/>
  </r>
  <r>
    <s v="36baa04e97400e8b698e914b5835a46b91d2e91d"/>
    <s v="de2f96f4038fc79940cfd0233b1c60bfca5b2d1c"/>
    <s v="PREPAGADO"/>
    <s v="bf7b44c0aed310df33c78caec1d38657059094b1"/>
    <n v="167043424"/>
    <s v="USADOS"/>
    <n v="2016"/>
    <s v="USADOS MM"/>
    <m/>
    <s v="USADO"/>
    <n v="72"/>
    <d v="2021-08-20T00:00:00"/>
    <d v="2027-08-20T00:00:00"/>
    <d v="2021-11-25T00:00:00"/>
    <n v="24100000"/>
    <n v="24100000"/>
    <n v="0"/>
    <n v="618269"/>
    <s v="cdec272635d95bc86de83f4a87793418e7be7415"/>
    <n v="-0.19549009772278569"/>
    <n v="1.2009447865714571"/>
    <n v="0.88134428974112011"/>
    <n v="-0.93926121326752832"/>
    <n v="-1.7346201379836541"/>
    <x v="1"/>
    <n v="1"/>
    <x v="0"/>
  </r>
  <r>
    <s v="fa808d516363cfcd20c794a14e504f194a8d6206"/>
    <s v="dfb0e62214390be5d7d994e7ccd4adf37b3332a4"/>
    <s v="PREPAGADO"/>
    <s v="0a5a29cb376504a5f3b05d3aae1c99ab8adf317f"/>
    <n v="246"/>
    <s v="STEPWAY"/>
    <n v="2019"/>
    <s v="NUEVO STEPWAY"/>
    <m/>
    <s v="NUEVO"/>
    <n v="84"/>
    <d v="2018-08-21T00:00:00"/>
    <d v="2025-08-21T00:00:00"/>
    <d v="2021-09-28T00:00:00"/>
    <n v="43090000"/>
    <n v="40936000"/>
    <n v="2154000"/>
    <n v="825043"/>
    <s v="de733c21b615778999b7552e895cf1b2b800c114"/>
    <n v="0.49581077875975499"/>
    <n v="0.9956818300817537"/>
    <n v="0.3533553155397231"/>
    <n v="-0.78891513179044381"/>
    <n v="0.58581618390063472"/>
    <x v="0"/>
    <n v="0.95001160362032955"/>
    <x v="0"/>
  </r>
  <r>
    <s v="9fd950e9665ce12a75306d312b2d7065b980a09c"/>
    <s v="1fc28bd2a6503f5f7f488dceea34cd98abf88160"/>
    <s v="PREPAGADO"/>
    <s v="598102830880cd5733b5cfa010cc17b8e7107b1c"/>
    <n v="38"/>
    <s v="DUSTER"/>
    <n v="2018"/>
    <s v="DUSTER"/>
    <m/>
    <s v="NUEVO"/>
    <n v="48"/>
    <d v="2017-06-07T00:00:00"/>
    <d v="2021-07-06T00:00:00"/>
    <d v="2017-12-28T00:00:00"/>
    <n v="65390000"/>
    <n v="32695000"/>
    <n v="32695000"/>
    <n v="1062594"/>
    <s v="d1a8b93c71ab09ed858e70067adbb9bb41577875"/>
    <n v="1.126471227480669"/>
    <n v="-0.85216124758390532"/>
    <n v="0.92086653473246149"/>
    <n v="-0.40032639878099718"/>
    <n v="0.89520769348520657"/>
    <x v="5"/>
    <n v="0.5"/>
    <x v="4"/>
  </r>
  <r>
    <s v="c7d7b0e4db6c16e04f404e2767f59940d8ef570a"/>
    <s v="5b3f795bb8f2a58b156981634d75afb9aae8021a"/>
    <s v="PREPAGADO"/>
    <s v="bb9549bdac791df8e2b53241129ff66f1480af92"/>
    <n v="46"/>
    <s v="CAPTUR"/>
    <n v="2021"/>
    <s v="CAPTUR"/>
    <s v="2e892f86d188d01ec5691b7918003dc271108083"/>
    <s v="NUEVO"/>
    <n v="24"/>
    <d v="2020-05-13T00:00:00"/>
    <d v="2022-05-13T00:00:00"/>
    <d v="2020-07-10T00:00:00"/>
    <n v="72706200"/>
    <n v="39003100"/>
    <n v="33703100"/>
    <n v="1984458"/>
    <s v="7e550c4e4136820a2fa73809cb7d39457dab78e5"/>
    <n v="-0.63210117760649565"/>
    <n v="-0.70249778035520383"/>
    <n v="-0.54145652994716964"/>
    <n v="1.0865463656453469"/>
    <n v="-1.0384892414183671"/>
    <x v="2"/>
    <n v="0.53644806082562424"/>
    <x v="4"/>
  </r>
  <r>
    <s v="ad3959d70db4175d96cb9e2be51bcc33e64ec618"/>
    <s v="e6cb9ab740566b753890edfa6887eb6ed1dbaa03"/>
    <s v="PREPAGADO"/>
    <s v="d8ba6719c0380636db59c98c13519e2866caf91f"/>
    <n v="220"/>
    <s v="LOGAN"/>
    <n v="2021"/>
    <s v="NUEVO LOGAN PH2"/>
    <s v="2e892f86d188d01ec5691b7918003dc271108083"/>
    <s v="NUEVO"/>
    <n v="60"/>
    <d v="2021-03-03T00:00:00"/>
    <d v="2026-03-03T00:00:00"/>
    <d v="2021-11-08T00:00:00"/>
    <n v="49490000"/>
    <n v="34490000"/>
    <n v="15000000"/>
    <n v="883653"/>
    <s v="b0dba703f37b44650008cc7ee9293429cffbd118"/>
    <n v="-0.61997309205417039"/>
    <n v="-4.361332667689366E-2"/>
    <n v="-0.81811224488655909"/>
    <n v="-0.37337166747447942"/>
    <n v="-0.34235834485308059"/>
    <x v="3"/>
    <n v="0.69690846635683978"/>
    <x v="2"/>
  </r>
  <r>
    <s v="05c5394a7dc3a1f33ab964a2193d7ba11b4a8663"/>
    <s v="30e4f6932eaba9500e2ba16a15d77330836df4b4"/>
    <s v="PREPAGADO"/>
    <s v="cc432eef280b9b0f7eec3ec1104a5239c956a8aa"/>
    <n v="51"/>
    <s v="KWID"/>
    <n v="2020"/>
    <s v="KWID"/>
    <s v="2e892f86d188d01ec5691b7918003dc271108083"/>
    <s v="NUEVO"/>
    <n v="72"/>
    <d v="2020-06-17T00:00:00"/>
    <d v="2026-06-17T00:00:00"/>
    <d v="2021-03-31T00:00:00"/>
    <n v="36990000"/>
    <n v="5548500"/>
    <n v="31441500"/>
    <n v="136009"/>
    <s v="b53b0bf5f413cb9aab27f8e13ca1e90e2ee4fea7"/>
    <n v="-0.48656415097859229"/>
    <n v="-2.289335471492659"/>
    <n v="0.44659959483636458"/>
    <n v="4.2204987214034137E-2"/>
    <n v="0.43112042910834891"/>
    <x v="1"/>
    <n v="0.2"/>
    <x v="3"/>
  </r>
  <r>
    <s v="1eeac192026594f7d98f05fac45ce84d83c10902"/>
    <s v="2614b49445ad71402650aa8ab5a6ab7cd4de018e"/>
    <s v="PREPAGADO"/>
    <s v="bdfc2c4e5213ca32db6b95c9f855416362d14198"/>
    <n v="61"/>
    <s v="SANDERO"/>
    <n v="2019"/>
    <s v="NUEVO SANDERO"/>
    <m/>
    <s v="NUEVO"/>
    <n v="84"/>
    <d v="2018-07-24T00:00:00"/>
    <d v="2025-07-24T00:00:00"/>
    <d v="2020-03-25T00:00:00"/>
    <n v="35970000"/>
    <n v="37708889"/>
    <n v="0"/>
    <n v="754293"/>
    <s v="c9ac93af7de54e59c26cb0895d1f827e03675192"/>
    <n v="0.87178143088183857"/>
    <n v="1.3994504022860179"/>
    <n v="-0.76438689071267962"/>
    <n v="-0.41962577065904239"/>
    <n v="0.19907679691992"/>
    <x v="0"/>
    <n v="1.048342757853767"/>
    <x v="0"/>
  </r>
  <r>
    <s v="05c1b2343dd805195390fa3e8d017b88dd335541"/>
    <s v="d24d7c1a11e5462a527e5ce9995d78e6c48abbf9"/>
    <s v="PREPAGADO"/>
    <s v="77a187d9631467b0be64469f0c5f8a6dea1b1f85"/>
    <n v="76"/>
    <s v="LOGAN"/>
    <n v="2017"/>
    <s v="NUEVO LOGAN"/>
    <m/>
    <s v="NUEVO"/>
    <n v="84"/>
    <d v="2016-12-14T00:00:00"/>
    <d v="2023-12-14T00:00:00"/>
    <d v="2019-01-28T00:00:00"/>
    <n v="37940000"/>
    <n v="31940000"/>
    <n v="6000000"/>
    <n v="635431"/>
    <s v="8dd2e3893a694ae60c11d740aa9e097857f3681c"/>
    <n v="1.017318457509742"/>
    <n v="0.55157018430829519"/>
    <n v="0.1989733640655649"/>
    <n v="7.9305185649528154E-2"/>
    <n v="0.97255557088134947"/>
    <x v="0"/>
    <n v="0.84185556141275697"/>
    <x v="0"/>
  </r>
  <r>
    <s v="d456bb3dcc6b8b0fcde29f54e62d537b0294085d"/>
    <s v="cc12cb06a49835160421b758beb2e5096ee4c52a"/>
    <s v="PREPAGADO"/>
    <s v="efcd2b94011f275f8b95b0036af92272090621ae"/>
    <n v="74"/>
    <s v="DUSTER"/>
    <n v="2019"/>
    <s v="DUSTER"/>
    <m/>
    <s v="NUEVO"/>
    <n v="72"/>
    <d v="2018-09-27T00:00:00"/>
    <d v="2024-09-27T00:00:00"/>
    <d v="2020-11-03T00:00:00"/>
    <n v="59140000"/>
    <n v="29570000"/>
    <n v="29570000"/>
    <n v="728196"/>
    <s v="f63667f7e267acb03c87c3e26f4d130769528873"/>
    <n v="1.2113678263469461"/>
    <n v="-0.85216124758390532"/>
    <n v="0.32803285986234038"/>
    <n v="-0.11506759311034261"/>
    <n v="4.4381042127634142E-2"/>
    <x v="1"/>
    <n v="0.5"/>
    <x v="4"/>
  </r>
  <r>
    <s v="3fcdb7efbbdfd35ff40198c62193b57df7d1d033"/>
    <s v="29c4d604419ae1991a8f14ee571d4eb12a8c4ffc"/>
    <s v="PREPAGADO"/>
    <s v="a77c76312e7298e8d8cbf37d37191bb75af8eded"/>
    <n v="38"/>
    <s v="SANDERO"/>
    <n v="2021"/>
    <s v="NUEVO SANDERO PH2"/>
    <s v="2e892f86d188d01ec5691b7918003dc271108083"/>
    <s v="NUEVO"/>
    <n v="84"/>
    <d v="2020-04-11T00:00:00"/>
    <d v="2027-11-04T00:00:00"/>
    <d v="2020-12-24T00:00:00"/>
    <n v="40290000"/>
    <n v="10290000"/>
    <n v="30000000"/>
    <n v="215426"/>
    <s v="e930ed8a49045100853f6396856eaf443e98b2ef"/>
    <n v="-1.3476582251936871"/>
    <n v="-1.8565474459756199"/>
    <n v="-0.85763448987790047"/>
    <n v="-0.84557441676918044"/>
    <n v="-1.657272260587511"/>
    <x v="0"/>
    <n v="0.25539836187639614"/>
    <x v="1"/>
  </r>
  <r>
    <s v="8c1ee9d0e20330c1a5f9c964c2745f635487abe3"/>
    <s v="53e354ae544f22db5dcc35b9623d8a23c3247f02"/>
    <s v="PREPAGADO"/>
    <s v="459c4d96f80a45215d3b92f0108854113cfd6642"/>
    <n v="46"/>
    <s v="USADOS"/>
    <n v="2017"/>
    <s v="USADOS MM"/>
    <m/>
    <s v="USADO"/>
    <n v="84"/>
    <d v="2019-10-06T00:00:00"/>
    <d v="2026-06-10T00:00:00"/>
    <d v="2019-08-29T00:00:00"/>
    <n v="37500000"/>
    <n v="36000000"/>
    <n v="1500000"/>
    <n v="823573"/>
    <s v="b0dba703f37b44650008cc7ee9293429cffbd118"/>
    <n v="1.187111655242296"/>
    <n v="1.036696303839028"/>
    <n v="1.908922659515996"/>
    <n v="0.39619425040770612"/>
    <n v="2.287469486615779"/>
    <x v="0"/>
    <n v="0.96"/>
    <x v="0"/>
  </r>
  <r>
    <s v="a0eb47b40b0e1e95bf31b1bd89319b7ab73019d4"/>
    <s v="3224c030f0891005a4a1f75487683e1091f60e11"/>
    <s v="PREPAGADO"/>
    <s v="4ed602eda8bf7f8f674b77a7266776acb1f1dd2a"/>
    <n v="87"/>
    <s v="KWID"/>
    <n v="2020"/>
    <s v="KWID"/>
    <s v="2e892f86d188d01ec5691b7918003dc271108083"/>
    <s v="NUEVO"/>
    <n v="36"/>
    <d v="2019-02-07T00:00:00"/>
    <d v="2022-07-02T00:00:00"/>
    <d v="2021-11-19T00:00:00"/>
    <n v="32990000"/>
    <n v="18290000"/>
    <n v="14700000"/>
    <n v="759878"/>
    <s v="bcea55f18d716a78cffe6d51a537622fc3feb487"/>
    <n v="-1.2385054552227599"/>
    <n v="-0.62874049394287024"/>
    <n v="-0.9747732861403875"/>
    <n v="-0.48238212707506678"/>
    <n v="-1.7346201379836541"/>
    <x v="4"/>
    <n v="0.55441042740224311"/>
    <x v="4"/>
  </r>
  <r>
    <s v="442dc54556c51aef4b4d7864f2064ef28290c687"/>
    <s v="9c937ddc9c86a5d80088803b8ff2f330ca82633b"/>
    <s v="PREPAGADO"/>
    <s v="2f1f55f7d5e4638dee5a1a64ea8954c3ffe4902c"/>
    <n v="27"/>
    <s v="LOGAN"/>
    <n v="2018"/>
    <s v="NUEVO LOGAN"/>
    <m/>
    <s v="NUEVO"/>
    <n v="48"/>
    <d v="2017-01-12T00:00:00"/>
    <d v="2021-12-01T00:00:00"/>
    <d v="2021-01-04T00:00:00"/>
    <n v="38690000"/>
    <n v="11607000"/>
    <n v="27083000"/>
    <n v="337793"/>
    <s v="3b4f5e1c3af76293fd1839abaa76e15b66b25b5a"/>
    <n v="0.8353971742248627"/>
    <n v="-1.6734036612460499"/>
    <n v="0.60468857480173022"/>
    <n v="-0.72253438669204695"/>
    <n v="0.1217289195237771"/>
    <x v="5"/>
    <n v="0.3"/>
    <x v="1"/>
  </r>
  <r>
    <s v="7e9232bd9d4b7671ba1ee07724674fa429acd932"/>
    <s v="9ebb667e9d765c729077e113eacdb1ff1b9bf9df"/>
    <s v="PREPAGADO"/>
    <s v="6effd9726a01d97fb90ac9a7f16ca5cd0d2646e1"/>
    <n v="49"/>
    <s v="STEPWAY"/>
    <n v="2018"/>
    <s v="NUEVO STEPWAY"/>
    <m/>
    <s v="NUEVO"/>
    <n v="84"/>
    <d v="2017-04-05T00:00:00"/>
    <d v="2024-05-04T00:00:00"/>
    <d v="2020-02-26T00:00:00"/>
    <n v="47650000"/>
    <n v="45267500"/>
    <n v="2382500"/>
    <n v="933481"/>
    <s v="3a511fa6cc43568fab99dbdb57f653874780a34f"/>
    <n v="0.26537715326557482"/>
    <n v="0.99563418315592023"/>
    <n v="0.62794148764238567"/>
    <n v="-0.128426718061395"/>
    <n v="-0.4197062222492236"/>
    <x v="0"/>
    <n v="0.95"/>
    <x v="0"/>
  </r>
  <r>
    <s v="d6e39af45d66bd39450fd4e00a1b14f156abfa4c"/>
    <s v="45d1483a74b17b698a89d533b20ac8565b3a8271"/>
    <s v="PREPAGADO"/>
    <s v="1156ea21a9a072c977009c12fc3d7ea1dcff8b19"/>
    <n v="62"/>
    <s v="OROCH"/>
    <n v="2020"/>
    <s v="OROCH"/>
    <s v="aa53c8567ff812605778a953828db0859dac88bf"/>
    <s v="NUEVO"/>
    <n v="84"/>
    <d v="2019-03-21T00:00:00"/>
    <d v="2026-03-21T00:00:00"/>
    <d v="2021-09-03T00:00:00"/>
    <n v="66260000"/>
    <n v="45950000"/>
    <n v="20310000"/>
    <n v="889280"/>
    <s v="f99cba83470b6744b02cb8a0d0c03e84221970cc"/>
    <n v="0.98093420085276606"/>
    <n v="-5.7690394644824713E-2"/>
    <n v="-0.12625969550411201"/>
    <n v="0.3171636586196333"/>
    <n v="1.668686467446636"/>
    <x v="0"/>
    <n v="0.69348022939933596"/>
    <x v="2"/>
  </r>
  <r>
    <s v="4787f7ea7ba5100d1f2854c61462f6af3d28a6f9"/>
    <s v="19c80b1a96d4a6938799ab937686708641632eac"/>
    <s v="PREPAGADO"/>
    <s v="1e37c6928f415c93f35587957257b25f2220204d"/>
    <n v="50"/>
    <s v="SANDERO"/>
    <n v="2020"/>
    <s v="NUEVO SANDERO"/>
    <s v="2e892f86d188d01ec5691b7918003dc271108083"/>
    <s v="NUEVO"/>
    <n v="60"/>
    <d v="2019-05-23T00:00:00"/>
    <d v="2024-05-23T00:00:00"/>
    <d v="2021-08-23T00:00:00"/>
    <n v="37990000"/>
    <n v="39869000"/>
    <n v="0"/>
    <n v="1181002"/>
    <s v="f5faa20ec38eb79836445ff6da0fea6c765c883c"/>
    <n v="0.1198401266376715"/>
    <n v="1.4040396135352859"/>
    <n v="0.4070773498450232"/>
    <n v="0.2030923310127441"/>
    <n v="-0.57440197704150942"/>
    <x v="3"/>
    <n v="1.049460384311661"/>
    <x v="0"/>
  </r>
  <r>
    <s v="b544bb6582f91cf0780b46d0f711d4e61ecda343"/>
    <s v="d0c8d04ca7108dc9e8a86094d68d499e8c5e9b91"/>
    <s v="PREPAGADO"/>
    <s v="f85c943589e15423e090366f8de72cf7bd86f1fd"/>
    <n v="76"/>
    <s v="STEPWAY"/>
    <n v="2020"/>
    <s v="NUEVO STEPWAY"/>
    <s v="2e892f86d188d01ec5691b7918003dc271108083"/>
    <s v="NUEVO"/>
    <n v="72"/>
    <d v="2019-08-21T00:00:00"/>
    <d v="2025-08-21T00:00:00"/>
    <d v="2020-07-16T00:00:00"/>
    <n v="43990000"/>
    <n v="13990000"/>
    <n v="30000000"/>
    <n v="360206"/>
    <s v="977d2d7691d404ed0e63704ec1471b1a8671ac9d"/>
    <n v="0.8353971742248627"/>
    <n v="-1.5993816978414039"/>
    <n v="1.185489993161002E-2"/>
    <n v="0.4909497769021382"/>
    <n v="0.19907679691992"/>
    <x v="1"/>
    <n v="0.31802682427824508"/>
    <x v="1"/>
  </r>
  <r>
    <s v="5cb81d98ec6c7632826d2bd6c971f237db69b4f5"/>
    <s v="3ba23ad589d933e8847c95a3e4411953ed0e2f91"/>
    <s v="PREPAGADO"/>
    <s v="436c54f5b94298880918c6dd867e76b0c1e55269"/>
    <n v="38"/>
    <s v="LOGAN"/>
    <n v="2017"/>
    <s v="NUEVO LOGAN"/>
    <m/>
    <s v="NUEVO"/>
    <n v="72"/>
    <d v="2017-11-01T00:00:00"/>
    <d v="2023-01-11T00:00:00"/>
    <d v="2017-12-13T00:00:00"/>
    <n v="37940000"/>
    <n v="33940000"/>
    <n v="4000000"/>
    <n v="743958"/>
    <s v="18e224569796e42fffce1d686835b9656bf0b87b"/>
    <n v="1.114343141928344"/>
    <n v="0.76802838506268223"/>
    <n v="0.29698244521836359"/>
    <n v="-0.55697184701605684"/>
    <n v="1.5913385900504931"/>
    <x v="1"/>
    <n v="0.89457037427517128"/>
    <x v="0"/>
  </r>
  <r>
    <s v="88884b6396367229d6eb205a98be0f4333097fb4"/>
    <s v="a88ea95429388834e788680dfe3a57cf09076f37"/>
    <s v="PREPAGADO"/>
    <s v="e413d6c9a155898c6044f2fc69eeaeb8b437139c"/>
    <n v="60"/>
    <s v="DUSTER"/>
    <n v="2019"/>
    <s v="DUSTER Servicio PÃºblico"/>
    <m/>
    <s v="NUEVO"/>
    <n v="72"/>
    <d v="2018-07-17T00:00:00"/>
    <d v="2024-07-17T00:00:00"/>
    <d v="2019-06-20T00:00:00"/>
    <n v="56430583"/>
    <n v="37227826"/>
    <n v="19202757"/>
    <n v="784275"/>
    <s v="e3641dd6fa4340be1e1a0c44a89e0218e2c9b4d8"/>
    <n v="-0.40166755211231542"/>
    <n v="-0.19635767507842969"/>
    <n v="-1.3654229727860581"/>
    <n v="-0.74116679803371599"/>
    <n v="-0.88379348662608126"/>
    <x v="1"/>
    <n v="0.65971010790372309"/>
    <x v="2"/>
  </r>
  <r>
    <s v="8e513f9ddc9c970529e58d78d9fe6afce6f03169"/>
    <s v="220c1e1aea1e3e8dfb7766596ca080a2c3d21cc3"/>
    <s v="PREPAGADO"/>
    <s v="6bf12817a6164c0e4ceb7a01868ef46da7884be8"/>
    <n v="27"/>
    <s v="LOGAN"/>
    <n v="2018"/>
    <s v="NUEVO LOGAN"/>
    <m/>
    <s v="NUEVO"/>
    <n v="72"/>
    <d v="2018-02-26T00:00:00"/>
    <d v="2024-02-26T00:00:00"/>
    <d v="2018-08-09T00:00:00"/>
    <n v="35990000"/>
    <n v="23458989"/>
    <n v="12531011"/>
    <n v="644323"/>
    <s v="3b4f5e1c3af76293fd1839abaa76e15b66b25b5a"/>
    <n v="0.93242185864346494"/>
    <n v="-0.22875759176514901"/>
    <n v="-1.2816093335002701"/>
    <n v="2.619920667483608"/>
    <n v="2.0554258544273512"/>
    <x v="1"/>
    <n v="0.65181964434565154"/>
    <x v="2"/>
  </r>
  <r>
    <s v="7a4ee6097a48f7d0667c47890d27a342437c7b35"/>
    <s v="40f802f6298412f7331dde14ce6308ec286ff8b5"/>
    <s v="PREPAGADO"/>
    <s v="a375b5eac113847c38d3cb785c3aaad6fe7a6159"/>
    <n v="50"/>
    <s v="STEPWAY"/>
    <n v="2019"/>
    <s v="NUEVO STEPWAY"/>
    <m/>
    <s v="NUEVO"/>
    <n v="84"/>
    <d v="2018-12-28T00:00:00"/>
    <d v="2025-12-28T00:00:00"/>
    <d v="2019-12-13T00:00:00"/>
    <n v="48750000"/>
    <n v="24375000"/>
    <n v="24375000"/>
    <n v="538687"/>
    <s v="f5faa20ec38eb79836445ff6da0fea6c765c883c"/>
    <n v="1.5752103929167049"/>
    <n v="-0.85216124758390532"/>
    <n v="0.4070773498450232"/>
    <n v="-0.54742198112247598"/>
    <n v="0.58581618390063472"/>
    <x v="0"/>
    <n v="0.5"/>
    <x v="4"/>
  </r>
  <r>
    <s v="8dfc73af3d76f62889b074acaa1205b7f3b746ee"/>
    <s v="0385d5ccb3277a8c0ca1c68a865d866ca5663eab"/>
    <s v="PREPAGADO"/>
    <s v="2f1f55f7d5e4638dee5a1a64ea8954c3ffe4902c"/>
    <n v="60"/>
    <s v="SANDERO"/>
    <n v="2018"/>
    <s v="NUEVO SANDERO"/>
    <m/>
    <s v="NUEVO"/>
    <n v="72"/>
    <d v="2017-10-10T00:00:00"/>
    <d v="2023-10-10T00:00:00"/>
    <d v="2018-10-08T00:00:00"/>
    <n v="32600000"/>
    <n v="25750000"/>
    <n v="6850000"/>
    <n v="585912"/>
    <s v="002cf26c2c656a51db8195e4bd8bbcee3903d748"/>
    <n v="0.90816568753881444"/>
    <n v="0.33813642252457138"/>
    <n v="0.80229979975843724"/>
    <n v="-0.1055130805646049"/>
    <n v="-1.11583711881451"/>
    <x v="1"/>
    <n v="0.78987730061349692"/>
    <x v="2"/>
  </r>
  <r>
    <s v="7b1a4a56f1958fcca22baafcf0b4ba1d3be3cf50"/>
    <s v="33be8ce49f611f235d5a9b885d5ed7fabede1a60"/>
    <s v="PREPAGADO"/>
    <s v="f92259594cc36db09951704e2e59eef51308995c"/>
    <n v="49"/>
    <s v="SANDERO"/>
    <n v="2020"/>
    <s v="NUEVO SANDERO"/>
    <s v="2e892f86d188d01ec5691b7918003dc271108083"/>
    <s v="NUEVO"/>
    <n v="72"/>
    <d v="2019-08-20T00:00:00"/>
    <d v="2025-08-20T00:00:00"/>
    <d v="2021-10-22T00:00:00"/>
    <n v="39390000"/>
    <n v="27573000"/>
    <n v="11817000"/>
    <n v="672307"/>
    <s v="d1a8b93c71ab09ed858e70067adbb9bb41577875"/>
    <n v="1.235623997451597"/>
    <n v="-3.091883392176074E-2"/>
    <n v="0.2094661248883162"/>
    <n v="0.24859002560691079"/>
    <n v="-0.49705409964536651"/>
    <x v="1"/>
    <n v="0.7"/>
    <x v="2"/>
  </r>
  <r>
    <s v="1941f5e5784e01504c3759a3c3e87c768a0024a5"/>
    <s v="6ee549a0a20869aedab535f6301fca27ffcbba2b"/>
    <s v="PREPAGADO"/>
    <s v="7f22d9d1b26328e8bc33183cd50a33df11a0448b"/>
    <n v="236"/>
    <s v="KWID"/>
    <n v="2022"/>
    <s v="KWID"/>
    <s v="2e892f86d188d01ec5691b7918003dc271108083"/>
    <s v="NUEVO"/>
    <n v="84"/>
    <d v="2021-09-20T00:00:00"/>
    <d v="2028-09-20T00:00:00"/>
    <d v="2021-09-24T00:00:00"/>
    <n v="45750000"/>
    <n v="40750000"/>
    <n v="5000000"/>
    <n v="897441"/>
    <s v="e05a7593bcbc82d3470e473adb88137dfd0ae415"/>
    <n v="-0.15910584106580991"/>
    <n v="0.75217844030798953"/>
    <n v="-0.18575632502509701"/>
    <n v="-0.1623479426141268"/>
    <n v="0.50846830650449182"/>
    <x v="0"/>
    <n v="0.89071038251366119"/>
    <x v="0"/>
  </r>
  <r>
    <s v="528246e5779072e4a5e5f9c35cd944104415143e"/>
    <s v="ed5474665b9c427982470d9eb132126812dccb05"/>
    <s v="PREPAGADO"/>
    <s v="1dba5f65a4ace50946aaf5539428c8ec727712e3"/>
    <n v="236"/>
    <s v="KWID"/>
    <n v="2021"/>
    <s v="KWID"/>
    <s v="2e892f86d188d01ec5691b7918003dc271108083"/>
    <s v="NUEVO"/>
    <n v="84"/>
    <d v="2020-01-06T00:00:00"/>
    <d v="2027-06-01T00:00:00"/>
    <d v="2021-02-01T00:00:00"/>
    <n v="32790000"/>
    <n v="32790000"/>
    <n v="0"/>
    <n v="717020"/>
    <s v="b522c57b2ad5bc12ca374e891604193e50995d23"/>
    <n v="-0.57146074984486928"/>
    <n v="1.2009447865714571"/>
    <n v="0.68373306478441309"/>
    <n v="-0.35877586924224392"/>
    <n v="-1.0384892414183671"/>
    <x v="0"/>
    <n v="1"/>
    <x v="0"/>
  </r>
  <r>
    <s v="0524e6916dd45676eb4655eff32044d5247b03b3"/>
    <s v="d003d3bd524b0b0649a5460a47b4215092a06325"/>
    <s v="PREPAGADO"/>
    <s v="a7dd55b98ce047d2fdb9afbcfc3cfad027700d30"/>
    <n v="50"/>
    <s v="KOLEOS"/>
    <n v="2021"/>
    <s v="KOLEOS"/>
    <s v="2e892f86d188d01ec5691b7918003dc271108083"/>
    <s v="NUEVO"/>
    <n v="72"/>
    <d v="2020-09-16T00:00:00"/>
    <d v="2026-09-16T00:00:00"/>
    <d v="2020-11-23T00:00:00"/>
    <n v="123990000"/>
    <n v="43990000"/>
    <n v="80000000"/>
    <n v="1136645"/>
    <s v="1d5416a29d73c5f6881c220822ee3df576447e02"/>
    <n v="-0.18336201217046039"/>
    <n v="-1.4484379496561259"/>
    <n v="0.36755510485368181"/>
    <n v="1.3667995652799949"/>
    <n v="1.436642835258207"/>
    <x v="1"/>
    <n v="0.35478667634486655"/>
    <x v="1"/>
  </r>
  <r>
    <s v="64fcc6060f9016f5aef035aaa6ebad4a35e7c4d2"/>
    <s v="ea692a15200d1036be33cd65fecc30614bd99cf7"/>
    <s v="PREPAGADO"/>
    <s v="8fa06f16343a5f6fa50f3df393663c493f964e80"/>
    <n v="62"/>
    <s v="LOGAN"/>
    <n v="2020"/>
    <s v="NUEVO LOGAN PH2 Servicio Publico"/>
    <s v="2e892f86d188d01ec5691b7918003dc271108083"/>
    <s v="NUEVO"/>
    <n v="72"/>
    <d v="2019-12-13T00:00:00"/>
    <d v="2025-12-13T00:00:00"/>
    <d v="2021-06-15T00:00:00"/>
    <n v="33981500"/>
    <n v="18981500"/>
    <n v="15000000"/>
    <n v="400066"/>
    <s v="e3641dd6fa4340be1e1a0c44a89e0218e2c9b4d8"/>
    <n v="-0.24400243993208681"/>
    <n v="-0.61160560186521817"/>
    <n v="-0.22527857001643839"/>
    <n v="-0.26576847966997807"/>
    <n v="0.89520769348520657"/>
    <x v="1"/>
    <n v="0.55858334682106436"/>
    <x v="4"/>
  </r>
  <r>
    <s v="0170103c9775bdd93d56d84a37bd0669c1c92031"/>
    <s v="d25a2338ec21ad76f23e638b62bc58874ab40024"/>
    <s v="PREPAGADO"/>
    <s v="277132ad8b04990f093fc5bb72d77163192dec3d"/>
    <n v="76"/>
    <s v="LOGAN"/>
    <n v="2017"/>
    <s v="NUEVO LOGAN"/>
    <m/>
    <s v="NUEVO"/>
    <n v="84"/>
    <d v="2016-12-12T00:00:00"/>
    <d v="2023-12-12T00:00:00"/>
    <d v="2021-04-23T00:00:00"/>
    <n v="37940000"/>
    <n v="8940000"/>
    <n v="29000000"/>
    <n v="206824"/>
    <s v="8dd2e3893a694ae60c11d740aa9e097857f3681c"/>
    <n v="0.1077120410853462"/>
    <n v="-1.9376991243671571"/>
    <n v="0.92086653473246149"/>
    <n v="-0.44207573865132022"/>
    <n v="-0.96114136402222416"/>
    <x v="0"/>
    <n v="0.23563521349499209"/>
    <x v="1"/>
  </r>
  <r>
    <s v="a8f8cf9e6edbb1c13d6b9e1f14d045abb8a93c7d"/>
    <s v="7a63cfe7d18bc78489dd56a5e37d1753c2bbd10c"/>
    <s v="PREPAGADO"/>
    <s v="a8589e7347004a92aacdd0b4349a17c465529c37"/>
    <n v="38"/>
    <s v="STEPWAY"/>
    <n v="2018"/>
    <s v="NUEVO STEPWAY"/>
    <m/>
    <s v="NUEVO"/>
    <n v="84"/>
    <d v="2017-11-27T00:00:00"/>
    <d v="2024-11-27T00:00:00"/>
    <d v="2018-02-28T00:00:00"/>
    <n v="48050000"/>
    <n v="36050000"/>
    <n v="12000000"/>
    <n v="789043"/>
    <s v="21e56b31f691885fdd4e2c38d5fd98f8f5589c64"/>
    <n v="1.5388261362597291"/>
    <n v="0.1754599828310055"/>
    <n v="1.355611229637216"/>
    <n v="-0.45422441071550329"/>
    <n v="0.35377255171220601"/>
    <x v="0"/>
    <n v="0.75026014568158172"/>
    <x v="2"/>
  </r>
  <r>
    <s v="80c8a76613cb75c814ccd04c9004a6afd22575fb"/>
    <s v="35f13d9f149aeed30079c5c3eb48bc7ba1b659c5"/>
    <s v="PREPAGADO"/>
    <s v="a375b5eac113847c38d3cb785c3aaad6fe7a6159"/>
    <n v="61"/>
    <s v="LOGAN"/>
    <n v="2019"/>
    <s v="NUEVO LOGAN"/>
    <m/>
    <s v="NUEVO"/>
    <n v="84"/>
    <d v="2018-12-27T00:00:00"/>
    <d v="2025-12-27T00:00:00"/>
    <d v="2019-11-07T00:00:00"/>
    <n v="37535400"/>
    <n v="18767700"/>
    <n v="18767700"/>
    <n v="414766"/>
    <s v="c9ac93af7de54e59c26cb0895d1f827e03675192"/>
    <n v="1.2113678263469461"/>
    <n v="-0.85216124758390532"/>
    <n v="0.4070773498450232"/>
    <n v="-0.58711766669131737"/>
    <n v="-0.34235834485308059"/>
    <x v="0"/>
    <n v="0.5"/>
    <x v="4"/>
  </r>
  <r>
    <s v="ed5bc8ee0b3be4e56cbe2086651b7c00959f4b6d"/>
    <s v="31dd11a20e1f609fa59befa91137075dbbaab4f0"/>
    <s v="PREPAGADO"/>
    <s v="a65c60e59165d9af643419b26154ffd93f642835"/>
    <n v="60"/>
    <s v="DUSTER"/>
    <n v="2019"/>
    <s v="DUSTER"/>
    <m/>
    <s v="NUEVO"/>
    <n v="60"/>
    <d v="2018-04-24T00:00:00"/>
    <d v="2023-04-09T00:00:00"/>
    <d v="2019-05-15T00:00:00"/>
    <n v="63960000"/>
    <n v="41160000"/>
    <n v="22800000"/>
    <n v="986040"/>
    <s v="10b38286d0ce07306e01a8d181c6bb54393382de"/>
    <n v="1.187111655242296"/>
    <n v="-0.26280810832354801"/>
    <n v="-9.8859002096105084E-2"/>
    <n v="4.7926225291284519"/>
    <n v="-3.2966835268508812E-2"/>
    <x v="3"/>
    <n v="0.64352720450281431"/>
    <x v="2"/>
  </r>
  <r>
    <s v="1580b261d47ace1c8cd73b4b786f9266451bc5f3"/>
    <s v="02e2f635c093508ae091786107581e7cd49379d6"/>
    <s v="PREPAGADO"/>
    <s v="a375b5eac113847c38d3cb785c3aaad6fe7a6159"/>
    <n v="252"/>
    <s v="DUSTER"/>
    <n v="2019"/>
    <s v="DUSTER"/>
    <m/>
    <s v="NUEVO"/>
    <n v="84"/>
    <d v="2018-12-28T00:00:00"/>
    <d v="2025-12-28T00:00:00"/>
    <d v="2019-12-05T00:00:00"/>
    <n v="60390000"/>
    <n v="30195000"/>
    <n v="30195000"/>
    <n v="667310"/>
    <s v="ba69bef1627113b1efd89b0a85bd7dcd597d357c"/>
    <n v="1.284136339660898"/>
    <n v="-0.85216124758390532"/>
    <n v="0.4070773498450232"/>
    <n v="0.74910549030098006"/>
    <n v="0.89520769348520657"/>
    <x v="0"/>
    <n v="0.5"/>
    <x v="4"/>
  </r>
  <r>
    <s v="a8158496b24f394a48d52e189789c8420989a1db"/>
    <s v="d7f62e0925edfc8ed37284f14a85e6f7f9942f35"/>
    <s v="PREPAGADO"/>
    <s v="30c7c4d76d30bc37a7d13b4c95a2ac93f65f85d1"/>
    <n v="236"/>
    <s v="SANDERO"/>
    <n v="2018"/>
    <s v="NUEVO SANDERO"/>
    <m/>
    <s v="NUEVO"/>
    <n v="36"/>
    <d v="2017-09-22T00:00:00"/>
    <d v="2020-09-22T00:00:00"/>
    <d v="2019-04-12T00:00:00"/>
    <n v="32330000"/>
    <n v="7500000"/>
    <n v="24830000"/>
    <n v="277238"/>
    <s v="b0dba703f37b44650008cc7ee9293429cffbd118"/>
    <n v="1.065830799719043"/>
    <n v="-1.952697207123417"/>
    <n v="0.2094661248883162"/>
    <n v="-0.11183153178679579"/>
    <n v="-0.96114136402222416"/>
    <x v="4"/>
    <n v="0.23198267862666255"/>
    <x v="1"/>
  </r>
  <r>
    <s v="7e55ace1e45411459a7536916b95524cf3f1d2a3"/>
    <s v="c6e87d908e4ce2c02f3542379da43cb3d4fbda16"/>
    <s v="PREPAGADO"/>
    <s v="9b732f098fc8c584895c85ad257e84e1bbb6814e"/>
    <n v="-1"/>
    <s v="USADOS"/>
    <n v="2020"/>
    <s v="USADOS MM"/>
    <s v="2e892f86d188d01ec5691b7918003dc271108083"/>
    <s v="USADO"/>
    <n v="84"/>
    <d v="2020-02-09T00:00:00"/>
    <d v="2027-09-02T00:00:00"/>
    <d v="2021-09-13T00:00:00"/>
    <n v="40000000"/>
    <n v="40000000"/>
    <n v="0"/>
    <n v="1008741"/>
    <s v="25387f16fe49de4e70fc29c7451836e03f6af6b8"/>
    <n v="-0.28038669658906262"/>
    <n v="1.2009447865714571"/>
    <n v="1.6717891895679471"/>
    <n v="0.86457081355493548"/>
    <n v="-0.18766259006079469"/>
    <x v="0"/>
    <n v="1"/>
    <x v="0"/>
  </r>
  <r>
    <s v="cc88add49b8c79d9da084ca861526cefe550b6cd"/>
    <s v="78c358c8080755398cc2d372bc0ec00b001fe097"/>
    <s v="PREPAGADO"/>
    <s v="ed53f7f8aa0a745246ff0c2c0130fd4b0ab746b5"/>
    <n v="61"/>
    <s v="STEPWAY"/>
    <n v="2020"/>
    <s v="NUEVO STEPWAY"/>
    <s v="2e892f86d188d01ec5691b7918003dc271108083"/>
    <s v="NUEVO"/>
    <n v="72"/>
    <d v="2019-09-07T00:00:00"/>
    <d v="2025-07-09T00:00:00"/>
    <d v="2021-06-01T00:00:00"/>
    <n v="50470000"/>
    <n v="25235000"/>
    <n v="25235000"/>
    <n v="621442"/>
    <s v="f268b19e1bfbcb40253adf266d11628fda515d56"/>
    <n v="1.4175452807364759"/>
    <n v="-0.85216124758390532"/>
    <n v="0.32803285986234038"/>
    <n v="0.13510483997924061"/>
    <n v="0.97255557088134947"/>
    <x v="1"/>
    <n v="0.5"/>
    <x v="4"/>
  </r>
  <r>
    <s v="7fa652de383aef2ae6c2fe76f7e560b9f7fb3443"/>
    <s v="c8ee53b6e5f8a1c5dc6315b75aeec62646d53cc1"/>
    <s v="PREPAGADO"/>
    <s v="98c4155f8ba07d8af77201ba1db4c68a7214fd02"/>
    <n v="38"/>
    <s v="DUSTER"/>
    <n v="2020"/>
    <s v="DUSTER Servicio PÃºblico"/>
    <s v="2e892f86d188d01ec5691b7918003dc271108083"/>
    <s v="NUEVO"/>
    <n v="72"/>
    <d v="2019-07-10T00:00:00"/>
    <d v="2025-10-07T00:00:00"/>
    <d v="2021-05-11T00:00:00"/>
    <n v="58924683"/>
    <n v="53032214"/>
    <n v="5892469"/>
    <n v="1145700"/>
    <s v="ec864d326046a09cd623dc375f247c93a8c47de2"/>
    <m/>
    <n v="0.79032357974038436"/>
    <n v="0.80229979975843724"/>
    <m/>
    <m/>
    <x v="1"/>
    <n v="0.89999998812042825"/>
    <x v="0"/>
  </r>
  <r>
    <s v="816ae4aa11cd2b0f12107a0e756c98c7f13d5a74"/>
    <s v="7efa3356ab0ebc6ef5dd4d3fd3894ca7a805633a"/>
    <s v="PREPAGADO"/>
    <s v="57c290d469ca74f029dc7c059266c8d55a054a4b"/>
    <n v="38"/>
    <s v="CLIO"/>
    <n v="2017"/>
    <s v="CLIO STYLE"/>
    <m/>
    <s v="NUEVO"/>
    <n v="60"/>
    <d v="2016-12-15T00:00:00"/>
    <d v="2021-12-15T00:00:00"/>
    <d v="2021-09-30T00:00:00"/>
    <n v="28990000"/>
    <n v="16990000"/>
    <n v="12000000"/>
    <n v="313197"/>
    <s v="21e56b31f691885fdd4e2c38d5fd98f8f5589c64"/>
    <n v="-0.93530331641462749"/>
    <n v="-0.49876355491625252"/>
    <n v="-0.57554051402770234"/>
    <n v="-0.86702535454772733"/>
    <n v="0.35377255171220601"/>
    <x v="3"/>
    <n v="0.58606416005519146"/>
    <x v="4"/>
  </r>
  <r>
    <s v="839b1eaafa523248afa99eac8509f5321ecce84f"/>
    <s v="b58912108bafbb0b6f0c0f1446f25ff506482c9c"/>
    <s v="PREPAGADO"/>
    <s v="a7a1c9b0fea73e0fbecf7d91a67f5e530f452d7c"/>
    <n v="48"/>
    <s v="USADOS"/>
    <n v="2019"/>
    <s v="USADOS MM"/>
    <m/>
    <s v="USADO"/>
    <n v="84"/>
    <d v="2019-04-09T00:00:00"/>
    <d v="2026-09-04T00:00:00"/>
    <d v="2021-08-03T00:00:00"/>
    <n v="45000000"/>
    <n v="15000000"/>
    <n v="30000000"/>
    <n v="296788"/>
    <s v="cafe2aba4c008cb02fee6101be7ab38b6a34f37b"/>
    <n v="0.1077120410853462"/>
    <n v="-1.536529925635693"/>
    <n v="-0.85763448987790047"/>
    <n v="-0.3835753837072795"/>
    <n v="-0.34235834485308059"/>
    <x v="0"/>
    <n v="0.33333333333333331"/>
    <x v="1"/>
  </r>
  <r>
    <s v="4f4cd49295018a20f4eabb65bee1bb100c00510c"/>
    <s v="2c98aa82b0385e5b0a849458f2ffcbad596a92d9"/>
    <s v="PREPAGADO"/>
    <s v="e6fe628ed1ecb4f422ee6848d702f45410650137"/>
    <n v="246"/>
    <s v="SANDERO"/>
    <n v="2018"/>
    <s v="NUEVO SANDERO"/>
    <m/>
    <s v="NUEVO"/>
    <n v="84"/>
    <d v="2017-05-16T00:00:00"/>
    <d v="2024-05-16T00:00:00"/>
    <d v="2021-09-10T00:00:00"/>
    <n v="31590000"/>
    <n v="27000000"/>
    <n v="4590000"/>
    <n v="582061"/>
    <s v="6e69c18c5a97c9d065ae12b467e0bb2b923ab471"/>
    <n v="-0.81402246089137476"/>
    <n v="0.6043156826288727"/>
    <n v="0.22596389561505209"/>
    <n v="-0.83139880865341775"/>
    <n v="-1.270532873606796"/>
    <x v="0"/>
    <n v="0.85470085470085466"/>
    <x v="0"/>
  </r>
  <r>
    <s v="7d85416db7a7fc3f1fb9734cab1279784c430b1c"/>
    <s v="27eb3cd79698e81ab600fc59edba8157f5c8c18d"/>
    <s v="PREPAGADO"/>
    <s v="717ac4a931a014833e77c82ad9812385e09e88a3"/>
    <n v="236"/>
    <s v="OROCH"/>
    <n v="2021"/>
    <s v="OROCH"/>
    <s v="aa53c8567ff812605778a953828db0859dac88bf"/>
    <s v="NUEVO"/>
    <n v="28"/>
    <d v="2020-02-09T00:00:00"/>
    <d v="2023-01-02T00:00:00"/>
    <d v="2021-05-05T00:00:00"/>
    <n v="62100000"/>
    <n v="31050000"/>
    <n v="31050000"/>
    <n v="1180344"/>
    <s v="373e0d63cac8bf96eefec2abf3828a28fc0aa41d"/>
    <n v="-0.87466288865300112"/>
    <n v="-0.85216124758390532"/>
    <n v="-4.4146365390986242"/>
    <n v="-0.30566330747411458"/>
    <n v="1.5913385900504931"/>
    <x v="4"/>
    <n v="0.5"/>
    <x v="4"/>
  </r>
  <r>
    <s v="b60cdbb89086b0b74d2b1fc6ad2906df67395282"/>
    <s v="a2b1d307605cf9e1e650171566edbcc628c8a081"/>
    <s v="PREPAGADO"/>
    <s v="1cfc8f77eeb90420e06185d48b9a2c6de9a1780f"/>
    <n v="246"/>
    <s v="SANDERO"/>
    <n v="2019"/>
    <s v="NUEVO SANDERO"/>
    <m/>
    <s v="NUEVO"/>
    <n v="84"/>
    <d v="2018-10-30T00:00:00"/>
    <d v="2025-10-30T00:00:00"/>
    <d v="2019-04-30T00:00:00"/>
    <n v="36990000"/>
    <n v="18840000"/>
    <n v="18150000"/>
    <n v="426314"/>
    <s v="f1460623c17c08451d00fb38742b8e09eea4ea70"/>
    <n v="1.114343141928344"/>
    <n v="-0.81386324370266194"/>
    <n v="0.52564408481904745"/>
    <n v="-0.51594124466328684"/>
    <n v="0.50846830650449182"/>
    <x v="0"/>
    <n v="0.50932684509326842"/>
    <x v="4"/>
  </r>
  <r>
    <s v="6dc44ec8ff6e6b94592e4b3fcb6622d06a264f42"/>
    <s v="11f0a574657d1c717ab6862e5b816c479a574ae2"/>
    <s v="PREPAGADO"/>
    <s v="5cec3603c7a14573a0da94232ef8fee94127cb96"/>
    <n v="220"/>
    <s v="LOGAN"/>
    <n v="2019"/>
    <s v="NUEVO LOGAN"/>
    <m/>
    <s v="NUEVO"/>
    <n v="84"/>
    <d v="2018-12-12T00:00:00"/>
    <d v="2025-12-12T00:00:00"/>
    <d v="2021-06-03T00:00:00"/>
    <n v="33080000"/>
    <n v="16540000"/>
    <n v="16540000"/>
    <n v="366457"/>
    <s v="e35cd06998e5b136c3a45ddcc0e768cf0a893437"/>
    <n v="0.98093420085276606"/>
    <n v="-0.85216124758390532"/>
    <n v="0.32803285986234038"/>
    <n v="-0.1987119785864796"/>
    <n v="4.4381042127634142E-2"/>
    <x v="0"/>
    <n v="0.5"/>
    <x v="4"/>
  </r>
  <r>
    <s v="1ab288e51264efc071889f1dd117f863392834c4"/>
    <s v="b75d99e3236a466d57a479c12679083595738a82"/>
    <s v="PREPAGADO"/>
    <s v="a65c60e59165d9af643419b26154ffd93f642835"/>
    <n v="236"/>
    <s v="STEPWAY"/>
    <n v="2019"/>
    <s v="NUEVO STEPWAY"/>
    <m/>
    <s v="NUEVO"/>
    <n v="36"/>
    <d v="2018-04-27T00:00:00"/>
    <d v="2021-04-27T00:00:00"/>
    <d v="2021-02-11T00:00:00"/>
    <n v="49650000"/>
    <n v="27650000"/>
    <n v="22000000"/>
    <n v="940283"/>
    <s v="7d39182a25d433f671ee8eb5ca64063c45602e37"/>
    <n v="1.1992397407946209"/>
    <n v="-0.6185248106659238"/>
    <n v="-0.70987385819612225"/>
    <n v="0.14728305147499249"/>
    <n v="2.1327737318234941"/>
    <x v="4"/>
    <n v="0.55689828801611274"/>
    <x v="4"/>
  </r>
  <r>
    <s v="7634c8fa34cc40019788904d208fb3592e83d0cd"/>
    <s v="1ce649cca09ebce4ee56b41f64ce1eab3032d032"/>
    <s v="PREPAGADO"/>
    <s v="af75c1718d1a344d1a93cdde7cedf2c97fc61d82"/>
    <n v="38"/>
    <s v="USADOS"/>
    <n v="2016"/>
    <s v="USADOS MM"/>
    <m/>
    <s v="USADO"/>
    <n v="48"/>
    <d v="2018-02-15T00:00:00"/>
    <d v="2022-02-15T00:00:00"/>
    <d v="2021-05-06T00:00:00"/>
    <n v="29000000"/>
    <n v="21000000"/>
    <n v="8000000"/>
    <n v="614858"/>
    <s v="4945c5884e21e46d99e0d56ad1a4fbcffe8da479"/>
    <n v="9.5583955533020917E-2"/>
    <n v="6.8196629796084526E-2"/>
    <n v="-0.34384530499046262"/>
    <n v="-0.39040330714810062"/>
    <n v="-1.5025765057952249"/>
    <x v="5"/>
    <n v="0.72413793103448276"/>
    <x v="2"/>
  </r>
  <r>
    <s v="b5f09a17f9d2baaed1d053cf6aa5e98983c1b14c"/>
    <s v="a380ce573a61f4fca8e0454366ad2ab31b5a38d5"/>
    <s v="PREPAGADO"/>
    <s v="6effd9726a01d97fb90ac9a7f16ca5cd0d2646e1"/>
    <n v="15"/>
    <s v="STEPWAY"/>
    <n v="2018"/>
    <s v="NUEVO STEPWAY"/>
    <m/>
    <s v="NUEVO"/>
    <n v="36"/>
    <d v="2017-06-14T00:00:00"/>
    <d v="2020-06-14T00:00:00"/>
    <d v="2019-09-10T00:00:00"/>
    <n v="44990000"/>
    <n v="12300000"/>
    <n v="32690000"/>
    <n v="397492"/>
    <s v="49e3e3431e014d9c5502f38bae86dc4337782419"/>
    <n v="-0.65635734871114615"/>
    <n v="-1.7826531799339349"/>
    <n v="-1.9013624394011379"/>
    <n v="-0.27431433679394568"/>
    <n v="-0.18766259006079469"/>
    <x v="4"/>
    <n v="0.27339408757501665"/>
    <x v="1"/>
  </r>
  <r>
    <s v="d68d1e0c5ad172a92acd751512db61503e493456"/>
    <s v="b846e89ca0d737832fd6ffcdca4776fd46515e92"/>
    <s v="PREPAGADO"/>
    <s v="8d3a24744093455287e93feda3eb9991acdae36e"/>
    <n v="40"/>
    <s v="OROCH"/>
    <n v="2019"/>
    <s v="OROCH"/>
    <s v="aa53c8567ff812605778a953828db0859dac88bf"/>
    <s v="NUEVO"/>
    <n v="84"/>
    <d v="2019-01-31T00:00:00"/>
    <d v="2026-01-31T00:00:00"/>
    <d v="2019-10-25T00:00:00"/>
    <n v="65145000"/>
    <n v="20145000"/>
    <n v="45000000"/>
    <n v="410545"/>
    <s v="6e6ab8d26eb45e4692f58acb34c3521235ffa21e"/>
    <n v="1.393289109631825"/>
    <n v="-1.635489983157342"/>
    <n v="0.48612183982770601"/>
    <n v="-0.63283740487783813"/>
    <n v="-0.26501046745693763"/>
    <x v="0"/>
    <n v="0.30923324890628595"/>
    <x v="1"/>
  </r>
  <r>
    <s v="6603381f506e1225bababfa457c23598415a842d"/>
    <s v="d94e755bf4564125903e3b20d0bbd8172d46dd57"/>
    <s v="PREPAGADO"/>
    <s v="f648e6ad3cffffc092999812196145950e50d3f1"/>
    <n v="38"/>
    <s v="DUSTER"/>
    <n v="2019"/>
    <s v="DUSTER"/>
    <s v="2e892f86d188d01ec5691b7918003dc271108083"/>
    <s v="NUEVO"/>
    <n v="84"/>
    <d v="2019-11-01T00:00:00"/>
    <d v="2026-01-11T00:00:00"/>
    <d v="2020-01-10T00:00:00"/>
    <n v="59390000"/>
    <n v="25600000"/>
    <n v="33790000"/>
    <n v="595630"/>
    <s v="d2d2bc23d15981022aec65b1ffb2993f93c8d625"/>
    <n v="5.9199698876045093E-2"/>
    <n v="-1.1352886835113749"/>
    <n v="0.13042163490563341"/>
    <n v="-0.1693975777435765"/>
    <n v="-0.4197062222492236"/>
    <x v="0"/>
    <n v="0.43104899814783632"/>
    <x v="4"/>
  </r>
  <r>
    <s v="04c5ecfa51cb596432205124b03b00088065b372"/>
    <s v="ecb2a9a2a22e0bcb6559f7bf7ac5fcee9819a77f"/>
    <s v="PREPAGADO"/>
    <s v="efcd2b94011f275f8b95b0036af92272090621ae"/>
    <n v="38"/>
    <s v="CAPTUR"/>
    <n v="2019"/>
    <s v="CAPTUR"/>
    <m/>
    <s v="NUEVO"/>
    <n v="72"/>
    <d v="2018-04-10T00:00:00"/>
    <d v="2024-10-04T00:00:00"/>
    <d v="2019-02-28T00:00:00"/>
    <n v="65330500"/>
    <n v="32665250"/>
    <n v="32665250"/>
    <n v="804419"/>
    <s v="d2d2bc23d15981022aec65b1ffb2993f93c8d625"/>
    <n v="1.4660576229457769"/>
    <n v="-0.85216124758390532"/>
    <n v="0.32803285986234038"/>
    <n v="0.35116354435530661"/>
    <n v="0.27642467431606299"/>
    <x v="1"/>
    <n v="0.5"/>
    <x v="4"/>
  </r>
  <r>
    <s v="fda95ffb24b9827313833ff41058978e0d129a15"/>
    <s v="de823cbb3a7a409b745e20e28d50c9c70fed6988"/>
    <s v="PREPAGADO"/>
    <s v="8755282562f500d9f6dcb85211a47e8d88e90dcb"/>
    <n v="38"/>
    <s v="LOGAN"/>
    <n v="2020"/>
    <s v="NUEVO LOGAN"/>
    <s v="2e892f86d188d01ec5691b7918003dc271108083"/>
    <s v="NUEVO"/>
    <n v="84"/>
    <d v="2019-03-07T00:00:00"/>
    <d v="2026-07-03T00:00:00"/>
    <d v="2021-04-21T00:00:00"/>
    <n v="38990000"/>
    <n v="35091000"/>
    <n v="3899000"/>
    <n v="776654"/>
    <s v="40aad2ee329d672720cb03e757bb8887de18efbf"/>
    <n v="0.93242185864346494"/>
    <n v="0.79032357974038436"/>
    <n v="0.56516632981038883"/>
    <n v="-0.53704003258908672"/>
    <n v="-1.11583711881451"/>
    <x v="0"/>
    <n v="0.9"/>
    <x v="0"/>
  </r>
  <r>
    <s v="aee6dd2a772eb62dfabe2672f9a13c388cd57631"/>
    <s v="f2a17378afc9d67075b99982087f17bf19313a98"/>
    <s v="PREPAGADO"/>
    <s v="ac3e16fe7cfe84595a9046cff9baf8b8884e6c47"/>
    <n v="61"/>
    <s v="SANDERO"/>
    <n v="2019"/>
    <s v="NUEVO SANDERO"/>
    <m/>
    <s v="NUEVO"/>
    <n v="84"/>
    <d v="2018-05-22T00:00:00"/>
    <d v="2025-05-22T00:00:00"/>
    <d v="2019-11-14T00:00:00"/>
    <n v="37223600"/>
    <n v="33468240"/>
    <n v="3755360"/>
    <n v="671604"/>
    <s v="7ff7deeb7eff0b09f4dc8ce4bdcc24fc3c9a3b52"/>
    <n v="0.66560397649230885"/>
    <n v="0.78668328169682422"/>
    <n v="0.30148857398105089"/>
    <n v="-0.48804905128411691"/>
    <n v="-0.72909773183379534"/>
    <x v="0"/>
    <n v="0.89911346565082362"/>
    <x v="0"/>
  </r>
  <r>
    <s v="7d165b164348d36f9cbb324770acedb2e3599394"/>
    <s v="6abb83826998478547cd368b7710a2f7ef8f480b"/>
    <s v="PREPAGADO"/>
    <s v="4ed602eda8bf7f8f674b77a7266776acb1f1dd2a"/>
    <n v="48"/>
    <s v="KWID"/>
    <n v="2020"/>
    <s v="KWID"/>
    <s v="2e892f86d188d01ec5691b7918003dc271108083"/>
    <s v="NUEVO"/>
    <n v="84"/>
    <d v="2019-08-13T00:00:00"/>
    <d v="2026-08-13T00:00:00"/>
    <d v="2019-12-26T00:00:00"/>
    <n v="36390000"/>
    <n v="12940000"/>
    <n v="23450000"/>
    <n v="244279"/>
    <s v="cafe2aba4c008cb02fee6101be7ab38b6a34f37b"/>
    <n v="0.66560397649230885"/>
    <n v="-1.4451303165306719"/>
    <n v="-0.41622081135330652"/>
    <n v="-0.18687662363916091"/>
    <n v="-1.270532873606796"/>
    <x v="0"/>
    <n v="0.35559219565814787"/>
    <x v="1"/>
  </r>
  <r>
    <s v="560e33bcd60719660df4993723b95ef4568b9be9"/>
    <s v="4caaf1f8095fe4fe7b076de19289d7d1aabbbcbe"/>
    <s v="PREPAGADO"/>
    <s v="f0f8b4ff1eaec9f691ff02ac6f300d6bbc82ee34"/>
    <n v="291"/>
    <s v="CAPTUR"/>
    <n v="2017"/>
    <s v="CAPTUR"/>
    <m/>
    <s v="NUEVO"/>
    <n v="60"/>
    <d v="2017-06-06T00:00:00"/>
    <d v="2022-06-06T00:00:00"/>
    <d v="2017-12-21T00:00:00"/>
    <n v="67402790"/>
    <n v="34788605"/>
    <n v="32614185"/>
    <n v="960926"/>
    <s v="de733c21b615778999b7552e895cf1b2b800c114"/>
    <n v="1.1628554841376451"/>
    <n v="-0.78592786432502093"/>
    <n v="0.92086653473246149"/>
    <n v="2.521298462587195"/>
    <n v="0.27642467431606299"/>
    <x v="3"/>
    <n v="0.51613004446848565"/>
    <x v="4"/>
  </r>
  <r>
    <s v="bf367812362a3ad8e5e40e7c3f1be3c8c853362f"/>
    <s v="cd102b1b66d3b4288bc3e15ccf4f40404669dde8"/>
    <s v="PREPAGADO"/>
    <s v="8e1d47a30cc0417d3cca54bd2f30d9b5caa2e6b1"/>
    <n v="246"/>
    <s v="SANDERO"/>
    <n v="2019"/>
    <s v="NUEVO SANDERO"/>
    <m/>
    <s v="NUEVO"/>
    <n v="60"/>
    <d v="2018-07-31T00:00:00"/>
    <d v="2023-07-31T00:00:00"/>
    <d v="2021-05-19T00:00:00"/>
    <n v="35390000"/>
    <n v="21925889"/>
    <n v="13464111"/>
    <n v="488776"/>
    <s v="8dd2e3893a694ae60c11d740aa9e097857f3681c"/>
    <n v="0.43517035099812862"/>
    <n v="-0.36126191241908212"/>
    <n v="-1.326237496844288"/>
    <n v="-0.62437153655171418"/>
    <n v="-1.5799243831913681"/>
    <x v="3"/>
    <n v="0.61955040972025999"/>
    <x v="2"/>
  </r>
  <r>
    <s v="7eb408cc60879f7370e20c51a7db72da2b3ae27f"/>
    <s v="8ef38a8f99a69f5dbf604a2082edb5371063be2c"/>
    <s v="PREPAGADO"/>
    <s v="a1568956b7a009c0968355838744514999f72b98"/>
    <n v="76"/>
    <s v="LOGAN"/>
    <n v="2020"/>
    <s v="NUEVO LOGAN PH2"/>
    <s v="2e892f86d188d01ec5691b7918003dc271108083"/>
    <s v="NUEVO"/>
    <n v="84"/>
    <d v="2019-03-12T00:00:00"/>
    <d v="2026-12-03T00:00:00"/>
    <d v="2021-05-07T00:00:00"/>
    <n v="41890000"/>
    <n v="10000000"/>
    <n v="31890000"/>
    <n v="202292"/>
    <s v="977d2d7691d404ed0e63704ec1471b1a8671ac9d"/>
    <n v="-1.0080718297285789"/>
    <n v="-1.925030454737424"/>
    <n v="-0.58097877493851102"/>
    <n v="0.67677171998215901"/>
    <n v="0.97255557088134947"/>
    <x v="0"/>
    <n v="0.23872045834328001"/>
    <x v="1"/>
  </r>
  <r>
    <s v="2689ec226fb58b14d46ea367e08da2e91fa60879"/>
    <s v="842b00afdf3a27aeed9f400b7205cdaf9c25318f"/>
    <s v="PREPAGADO"/>
    <s v="1e37c6928f415c93f35587957257b25f2220204d"/>
    <n v="59"/>
    <s v="SANDERO"/>
    <n v="2020"/>
    <s v="NUEVO SANDERO"/>
    <s v="2e892f86d188d01ec5691b7918003dc271108083"/>
    <s v="NUEVO"/>
    <n v="84"/>
    <d v="2019-04-16T00:00:00"/>
    <d v="2026-04-16T00:00:00"/>
    <d v="2021-04-27T00:00:00"/>
    <n v="34173100"/>
    <n v="32464445"/>
    <n v="1708655"/>
    <n v="674771"/>
    <s v="6c55b3ba21e9cb7dc2512cad991949cb9fc0980d"/>
    <n v="0.72624440425393522"/>
    <n v="0.99563418315592023"/>
    <n v="0.72325530977575447"/>
    <n v="-0.59685970484195805"/>
    <n v="-0.26501046745693763"/>
    <x v="0"/>
    <n v="0.95"/>
    <x v="0"/>
  </r>
  <r>
    <s v="8bbad0d304019ad32cd59c5e223aef84f3817f14"/>
    <s v="89acc54c154971ddfccf39e7eceef9594d8a85b2"/>
    <s v="PREPAGADO"/>
    <s v="c037df174ea56656e3f2727cd283ca029d539c32"/>
    <n v="74"/>
    <s v="LOGAN"/>
    <n v="2020"/>
    <s v="NUEVO LOGAN"/>
    <s v="2e892f86d188d01ec5691b7918003dc271108083"/>
    <s v="NUEVO"/>
    <n v="84"/>
    <d v="2019-05-11T00:00:00"/>
    <d v="2026-11-05T00:00:00"/>
    <d v="2020-08-03T00:00:00"/>
    <n v="36190000"/>
    <n v="32571000"/>
    <n v="3619000"/>
    <n v="683642"/>
    <s v="cfff2798968beabd4a75557f5efa4642e73d04b9"/>
    <n v="-1.6023480217925179"/>
    <n v="0.79032357974038436"/>
    <n v="0.84182204474977862"/>
    <n v="-0.83139880865341775"/>
    <n v="-1.5799243831913681"/>
    <x v="0"/>
    <n v="0.9"/>
    <x v="0"/>
  </r>
  <r>
    <s v="c33cd8e9095db49e5931bea86a8de32b09efa0d6"/>
    <s v="b9c0bc76899be74aad6daa35a0a744332bf5cc77"/>
    <s v="PREPAGADO"/>
    <s v="8755282562f500d9f6dcb85211a47e8d88e90dcb"/>
    <n v="236"/>
    <s v="STEPWAY"/>
    <n v="2020"/>
    <s v="NUEVO STEPWAY"/>
    <s v="2e892f86d188d01ec5691b7918003dc271108083"/>
    <s v="NUEVO"/>
    <n v="60"/>
    <d v="2019-07-15T00:00:00"/>
    <d v="2024-07-15T00:00:00"/>
    <d v="2021-02-10T00:00:00"/>
    <n v="43790000"/>
    <n v="20000000"/>
    <n v="23790000"/>
    <n v="514947"/>
    <s v="21a5099f22149f87b9360215c5d9ae9acd4fe6fd"/>
    <n v="-0.71699777647277252"/>
    <n v="-1.0298564261509029"/>
    <n v="1.185489993161002E-2"/>
    <n v="-0.95018980723680291"/>
    <n v="0.81785981608906366"/>
    <x v="3"/>
    <n v="0.45672527974423383"/>
    <x v="4"/>
  </r>
  <r>
    <s v="72494ad8189efef1c66b45c19438d298dac18c3d"/>
    <s v="ccf6d5abe274727f3ded1edff39c30f35a6207f1"/>
    <s v="PREPAGADO"/>
    <s v="8755282562f500d9f6dcb85211a47e8d88e90dcb"/>
    <n v="38"/>
    <s v="LOGAN"/>
    <n v="2020"/>
    <s v="NUEVO LOGAN"/>
    <s v="2e892f86d188d01ec5691b7918003dc271108083"/>
    <s v="NUEVO"/>
    <n v="48"/>
    <d v="2019-07-15T00:00:00"/>
    <d v="2023-07-15T00:00:00"/>
    <d v="2020-10-22T00:00:00"/>
    <n v="34890000"/>
    <n v="16640000"/>
    <n v="18250000"/>
    <n v="478201"/>
    <s v="b5c4e6910594107a133dbf0cbaf1206bdb05aab1"/>
    <n v="0.39878609434115281"/>
    <n v="-0.94690188143286291"/>
    <n v="0.36755510485368181"/>
    <n v="-0.60035697439746705"/>
    <n v="-1.425228628399082"/>
    <x v="5"/>
    <n v="0.47692748638578392"/>
    <x v="4"/>
  </r>
  <r>
    <s v="f2f30d78cbc3d8e721a3ab5abf324276ae0b2002"/>
    <s v="e8c08043eb0238f45e3c8d27ae76911a2fee0978"/>
    <s v="PREPAGADO"/>
    <s v="8d3a24744093455287e93feda3eb9991acdae36e"/>
    <n v="60"/>
    <s v="SANDERO"/>
    <n v="2019"/>
    <s v="NUEVO SANDERO"/>
    <m/>
    <s v="NUEVO"/>
    <n v="60"/>
    <d v="2018-12-28T00:00:00"/>
    <d v="2023-12-28T00:00:00"/>
    <d v="2020-02-24T00:00:00"/>
    <n v="33600000"/>
    <n v="25600000"/>
    <n v="8000000"/>
    <n v="630429"/>
    <s v="fc7bdc755b16bdb0247d7a6271249db666c6767c"/>
    <n v="1.441801451841126"/>
    <n v="0.2232752464974746"/>
    <n v="0.32803285986234038"/>
    <n v="-0.3232542049251898"/>
    <n v="-0.4197062222492236"/>
    <x v="3"/>
    <n v="0.76190476190476186"/>
    <x v="2"/>
  </r>
  <r>
    <s v="6d53d7f6bc35b548108ce2c79661bb69f0f060ba"/>
    <s v="a9640afa8f7d4a8b45b18eaef1a128a63ed27db4"/>
    <s v="PREPAGADO"/>
    <s v="5cec3603c7a14573a0da94232ef8fee94127cb96"/>
    <n v="246"/>
    <s v="STEPWAY"/>
    <n v="2019"/>
    <s v="NUEVO STEPWAY"/>
    <m/>
    <s v="NUEVO"/>
    <n v="84"/>
    <d v="2018-12-26T00:00:00"/>
    <d v="2025-12-26T00:00:00"/>
    <d v="2019-12-23T00:00:00"/>
    <n v="42789731"/>
    <n v="12789731"/>
    <n v="30000000"/>
    <n v="283367"/>
    <s v="a69f010680fca3bb97470fe907d42f1759ba6938"/>
    <n v="0.94454994419579019"/>
    <n v="-1.6779319712497529"/>
    <n v="0.32803285986234038"/>
    <n v="-0.8276884569061429"/>
    <n v="0.43112042910834891"/>
    <x v="0"/>
    <n v="0.29889720503267481"/>
    <x v="1"/>
  </r>
  <r>
    <s v="d196b7d0bf49abb16ccc4f4fad81938058f6c525"/>
    <s v="ad83260d96b0f3573a8d7ca46409214c153b7a7a"/>
    <s v="PREPAGADO"/>
    <s v="5f585eff6e01a3fc164fe5629887ce7f0ab88842"/>
    <n v="61"/>
    <s v="SANDERO"/>
    <n v="2018"/>
    <s v="NUEVO SANDERO"/>
    <m/>
    <s v="NUEVO"/>
    <n v="84"/>
    <d v="2017-03-31T00:00:00"/>
    <d v="2024-03-31T00:00:00"/>
    <d v="2018-07-10T00:00:00"/>
    <n v="31660000"/>
    <n v="15000000"/>
    <n v="16660000"/>
    <n v="337064"/>
    <s v="7e9fc38f652bec55c8b73bce6ec70c4faa124ee7"/>
    <n v="0.77475674646323633"/>
    <n v="-0.95980988993064886"/>
    <n v="0.76277755476709586"/>
    <n v="-0.5840641524167911"/>
    <n v="-3.2966835268508812E-2"/>
    <x v="0"/>
    <n v="0.47378395451674038"/>
    <x v="4"/>
  </r>
  <r>
    <s v="5de61e62fa14e9b203584d2043556b069ea746de"/>
    <s v="a302a4aa36fc5a2b42daf127b1efc37bea25f2ff"/>
    <s v="PREPAGADO"/>
    <s v="0e4bd50a5f4aa6b49b21f346683750150d7d842a"/>
    <n v="49"/>
    <s v="SANDERO"/>
    <n v="2020"/>
    <s v="NUEVO SANDERO"/>
    <s v="2e892f86d188d01ec5691b7918003dc271108083"/>
    <s v="NUEVO"/>
    <n v="72"/>
    <d v="2019-03-04T00:00:00"/>
    <d v="2025-04-03T00:00:00"/>
    <d v="2021-04-09T00:00:00"/>
    <n v="34790000"/>
    <n v="31311000"/>
    <n v="3479000"/>
    <n v="701704"/>
    <s v="87e15bf1cdf86c075c8ab551c1cd6cdf48f66158"/>
    <n v="-0.4986922365309176"/>
    <n v="0.79032357974038436"/>
    <n v="0.59574706209488915"/>
    <n v="-0.66279171610348975"/>
    <n v="0.58581618390063472"/>
    <x v="1"/>
    <n v="0.9"/>
    <x v="0"/>
  </r>
  <r>
    <s v="1f7a3a0b0733d0bb7ca720033e9fbed0699b09dc"/>
    <s v="cab492668751f6650aa4479bcafde4bc75629976"/>
    <s v="PREPAGADO"/>
    <s v="13be1295dd7aef89150dea4918c052b05e10de48"/>
    <n v="236"/>
    <s v="USADOS"/>
    <n v="2019"/>
    <s v="USADOS MM"/>
    <m/>
    <s v="USADO"/>
    <n v="84"/>
    <d v="2018-06-18T00:00:00"/>
    <d v="2025-06-18T00:00:00"/>
    <d v="2021-01-04T00:00:00"/>
    <n v="43550000"/>
    <n v="34500000"/>
    <n v="9050000"/>
    <n v="754285"/>
    <s v="836e35949d4d7e7bd1fb1201ecaf8e1cf35ef2e0"/>
    <n v="1.35690485297485"/>
    <n v="0.34764468971239698"/>
    <n v="0.4070773498450232"/>
    <n v="-0.18510193441895531"/>
    <n v="0.50846830650449182"/>
    <x v="0"/>
    <n v="0.79219288174512059"/>
    <x v="2"/>
  </r>
  <r>
    <s v="900dc7f7eb59efd3d476dab62de358988efe8a6b"/>
    <s v="5b50fe58f8f646a8e0dd999d71ec8d6338d49658"/>
    <s v="PREPAGADO"/>
    <s v="8d3a24744093455287e93feda3eb9991acdae36e"/>
    <n v="60"/>
    <s v="SANDERO"/>
    <n v="2019"/>
    <s v="NUEVO SANDERO"/>
    <m/>
    <s v="NUEVO"/>
    <n v="84"/>
    <d v="2018-10-29T00:00:00"/>
    <d v="2025-10-29T00:00:00"/>
    <d v="2020-02-10T00:00:00"/>
    <n v="32500000"/>
    <n v="30875000"/>
    <n v="1625000"/>
    <n v="629218"/>
    <s v="d7ba29214e26fca7c43eb9f199a80e049e060e7b"/>
    <n v="-3.7824985542557123E-2"/>
    <n v="0.99563418315592023"/>
    <n v="0.48612183982770601"/>
    <n v="-0.36149681598382721"/>
    <n v="-0.72909773183379534"/>
    <x v="0"/>
    <n v="0.95"/>
    <x v="0"/>
  </r>
  <r>
    <s v="c5fc30c27fd1ef177927da22e27e7fa168f874b9"/>
    <s v="615f9ef031e1150b9af72f58cfec68460ae9a909"/>
    <s v="PREPAGADO"/>
    <s v="c7377705b286ba1dbe11224af309f9b7c2929cdd"/>
    <n v="38"/>
    <s v="SANDERO"/>
    <n v="2017"/>
    <s v="NUEVO SANDERO"/>
    <m/>
    <s v="NUEVO"/>
    <n v="72"/>
    <d v="2016-12-12T00:00:00"/>
    <d v="2022-12-12T00:00:00"/>
    <d v="2020-06-30T00:00:00"/>
    <n v="34190000"/>
    <n v="17095000"/>
    <n v="17095000"/>
    <n v="448761"/>
    <s v="e1c668f39cea1351183aec93230588a49a922376"/>
    <n v="1.332648681870199"/>
    <n v="-0.85216124758390532"/>
    <n v="0.99991102471514426"/>
    <n v="-0.40589823257269392"/>
    <n v="0.58581618390063472"/>
    <x v="1"/>
    <n v="0.5"/>
    <x v="4"/>
  </r>
  <r>
    <s v="403df16090f3320ce22c577f3aa30f76319b4233"/>
    <s v="7b32c5ab8a1c7e005cd1e8489282f422ea3d7d0f"/>
    <s v="PREPAGADO"/>
    <s v="a65c60e59165d9af643419b26154ffd93f642835"/>
    <n v="84"/>
    <s v="LOGAN"/>
    <n v="2019"/>
    <s v="NUEVO LOGAN"/>
    <m/>
    <s v="NUEVO"/>
    <n v="72"/>
    <d v="2018-05-17T00:00:00"/>
    <d v="2024-05-17T00:00:00"/>
    <d v="2020-12-28T00:00:00"/>
    <n v="38690000"/>
    <n v="33146400"/>
    <n v="5543600"/>
    <n v="727254"/>
    <s v="0b9e5ef7ecdb21c3df2e91f8c180559e4790ebd3"/>
    <n v="-1.9176782461529751"/>
    <n v="0.61259644793389345"/>
    <n v="0.29057367605954748"/>
    <n v="0.70584980537251174"/>
    <n v="-0.18766259006079469"/>
    <x v="1"/>
    <n v="0.85671749806151465"/>
    <x v="0"/>
  </r>
  <r>
    <s v="45c35967391b914ca1dc6aebb47b352fddf5d7e1"/>
    <s v="40736aeeb0be31df11ce9ac4ed9e14ace4c09981"/>
    <s v="PREPAGADO"/>
    <s v="1e37c6928f415c93f35587957257b25f2220204d"/>
    <n v="40"/>
    <s v="SANDERO"/>
    <n v="2020"/>
    <s v="NUEVO SANDERO"/>
    <s v="2e892f86d188d01ec5691b7918003dc271108083"/>
    <s v="NUEVO"/>
    <n v="84"/>
    <d v="2019-09-04T00:00:00"/>
    <d v="2026-04-09T00:00:00"/>
    <d v="2020-09-08T00:00:00"/>
    <n v="35000000"/>
    <n v="15900000"/>
    <n v="19100000"/>
    <n v="450747"/>
    <s v="6e6ab8d26eb45e4692f58acb34c3521235ffa21e"/>
    <n v="0.31388949547487588"/>
    <n v="-1.03987379927811"/>
    <n v="-6.7189590051072792E-2"/>
    <n v="-0.16099742635509989"/>
    <n v="0.19907679691992"/>
    <x v="0"/>
    <n v="0.45428571428571429"/>
    <x v="4"/>
  </r>
  <r>
    <s v="92c9b8f52b06930241b712443acf0bd27fbf558b"/>
    <s v="85594b757227af26c75e3c12ba8ec6af53ff9a47"/>
    <s v="PREPAGADO"/>
    <s v="f1660bce152bd13abf027b14ac8a826e5004e35a"/>
    <n v="60"/>
    <s v="STEPWAY"/>
    <n v="2017"/>
    <s v="NUEVO STEPWAY"/>
    <m/>
    <s v="NUEVO"/>
    <n v="72"/>
    <d v="2016-10-10T00:00:00"/>
    <d v="2022-10-10T00:00:00"/>
    <d v="2019-04-05T00:00:00"/>
    <n v="43750000"/>
    <n v="21590000"/>
    <n v="22160000"/>
    <n v="432920"/>
    <s v="664ad2f8f54345cf80b6e07e8a5435f45799f1c3"/>
    <n v="-0.52294840763556816"/>
    <n v="-0.8789102862003294"/>
    <n v="-0.87695572978681735"/>
    <n v="-0.4587974134357044"/>
    <n v="-0.26501046745693763"/>
    <x v="1"/>
    <n v="0.49348571428571431"/>
    <x v="4"/>
  </r>
  <r>
    <s v="f00ee6161b3796c248c92a9d153fa5c144e7cd5c"/>
    <s v="607fcc27bba35f385d51b1b7231d4a324288255d"/>
    <s v="PREPAGADO"/>
    <s v="a7dd55b98ce047d2fdb9afbcfc3cfad027700d30"/>
    <n v="38"/>
    <s v="DUSTER"/>
    <n v="2021"/>
    <s v="DUSTER"/>
    <s v="2e892f86d188d01ec5691b7918003dc271108083"/>
    <s v="NUEVO"/>
    <n v="72"/>
    <d v="2020-04-11T00:00:00"/>
    <d v="2026-11-04T00:00:00"/>
    <d v="2021-10-06T00:00:00"/>
    <n v="68286000"/>
    <n v="34143000"/>
    <n v="34143000"/>
    <n v="875812"/>
    <s v="d2d2bc23d15981022aec65b1ffb2993f93c8d625"/>
    <n v="0.2411209821609242"/>
    <n v="-0.85216124758390532"/>
    <n v="0.24898836987965761"/>
    <n v="5.4353238903046597"/>
    <n v="0.74051193869292065"/>
    <x v="1"/>
    <n v="0.5"/>
    <x v="4"/>
  </r>
  <r>
    <s v="61352ac9bc8f363a6ee05d3c234b5072fda799cf"/>
    <s v="fb652ccba27553adfcd6dec8ee91d9f3c36a729a"/>
    <s v="PREPAGADO"/>
    <s v="c36079448b08472bbab06f53d78e810b025a3b91"/>
    <n v="38"/>
    <s v="SANDERO"/>
    <n v="2019"/>
    <s v="NUEVO SANDERO"/>
    <m/>
    <s v="NUEVO"/>
    <n v="84"/>
    <d v="2018-12-06T00:00:00"/>
    <d v="2025-06-12T00:00:00"/>
    <d v="2019-12-10T00:00:00"/>
    <n v="34030000"/>
    <n v="19843600"/>
    <n v="14186400"/>
    <n v="414129"/>
    <s v="afef47cbdd72b753a5414bbb0d395f4e14f48c9f"/>
    <n v="0.44729843655045393"/>
    <n v="-0.51084971492379028"/>
    <n v="-0.18783242855449239"/>
    <n v="-0.67346109326315506"/>
    <n v="-0.57440197704150942"/>
    <x v="0"/>
    <n v="0.58312077578607113"/>
    <x v="4"/>
  </r>
  <r>
    <s v="deccda679d1a8131eb832018139e27cbcc6035a5"/>
    <s v="4d17e4c539fd0db180019db7903c6cb14ab71cab"/>
    <s v="PREPAGADO"/>
    <s v="fed819d4667a1c6e3ab785520ef39c078c324362"/>
    <n v="84"/>
    <s v="LOGAN"/>
    <n v="2020"/>
    <s v="NUEVO LOGAN"/>
    <s v="2e892f86d188d01ec5691b7918003dc271108083"/>
    <s v="NUEVO"/>
    <n v="48"/>
    <d v="2019-10-18T00:00:00"/>
    <d v="2023-10-18T00:00:00"/>
    <d v="2020-11-09T00:00:00"/>
    <n v="46356300"/>
    <n v="46356300"/>
    <n v="0"/>
    <n v="1365506"/>
    <s v="0b9e5ef7ecdb21c3df2e91f8c180559e4790ebd3"/>
    <n v="-1.2263773696704341"/>
    <n v="1.2009447865714571"/>
    <n v="-0.22527857001643839"/>
    <n v="1.5550935273074791"/>
    <n v="1.2045992030697781"/>
    <x v="5"/>
    <n v="1"/>
    <x v="0"/>
  </r>
  <r>
    <s v="104e8a16f57959cb0a6553e80872243b60e39132"/>
    <s v="16c8251928ae819314b2c009fee479d6024a17ec"/>
    <s v="PREPAGADO"/>
    <s v="30c7c4d76d30bc37a7d13b4c95a2ac93f65f85d1"/>
    <n v="252"/>
    <s v="SANDERO"/>
    <n v="2018"/>
    <s v="NUEVO SANDERO"/>
    <m/>
    <s v="NUEVO"/>
    <n v="48"/>
    <d v="2017-10-19T00:00:00"/>
    <d v="2021-10-19T00:00:00"/>
    <d v="2020-10-22T00:00:00"/>
    <n v="40870000"/>
    <n v="20870000"/>
    <n v="20000000"/>
    <n v="628491"/>
    <s v="ba69bef1627113b1efd89b0a85bd7dcd597d357c"/>
    <n v="-0.89891905975765174"/>
    <n v="-0.80845676386197796"/>
    <n v="0.2094661248883162"/>
    <n v="0.49184060650135869"/>
    <n v="1.2045992030697781"/>
    <x v="5"/>
    <n v="0.51064350379251289"/>
    <x v="4"/>
  </r>
  <r>
    <s v="e83461391972623f7ed4453db0d3c3c8c04a8fd5"/>
    <s v="b1cab670fc0518e2cb6246b928aacca3035bc43c"/>
    <s v="PREPAGADO"/>
    <s v="a77c76312e7298e8d8cbf37d37191bb75af8eded"/>
    <n v="246"/>
    <s v="OROCH"/>
    <n v="2021"/>
    <s v="OROCH"/>
    <s v="aa53c8567ff812605778a953828db0859dac88bf"/>
    <s v="NUEVO"/>
    <n v="84"/>
    <d v="2020-12-08T00:00:00"/>
    <d v="2027-08-12T00:00:00"/>
    <d v="2021-02-19T00:00:00"/>
    <n v="71171100"/>
    <n v="59000000"/>
    <n v="12171100"/>
    <n v="1286159"/>
    <s v="a69f010680fca3bb97470fe907d42f1759ba6938"/>
    <n v="0.31388949547487588"/>
    <n v="0.49873394952360062"/>
    <n v="0.6442108197930716"/>
    <n v="-0.39090813271457392"/>
    <n v="1.978077977031208"/>
    <x v="0"/>
    <n v="0.82898817076032261"/>
    <x v="0"/>
  </r>
  <r>
    <s v="6eb7d8c2cc69c437e703354da0425585f6728a3d"/>
    <s v="d3fa524f458b6b3e6da54a2061f50380f9da70f9"/>
    <s v="PREPAGADO"/>
    <s v="669a1c4d7a35437f4ec52d67ea00f7d8d2e18399"/>
    <n v="76"/>
    <s v="STEPWAY"/>
    <n v="2020"/>
    <s v="NUEVO STEPWAY PH2"/>
    <s v="2e892f86d188d01ec5691b7918003dc271108083"/>
    <s v="NUEVO"/>
    <n v="60"/>
    <d v="2019-11-27T00:00:00"/>
    <d v="2024-11-27T00:00:00"/>
    <d v="2021-11-03T00:00:00"/>
    <n v="50890000"/>
    <n v="30000000"/>
    <n v="20890000"/>
    <n v="710965"/>
    <s v="e479a237a33c879450fd7f632a21723886088e64"/>
    <n v="0.14409629774232199"/>
    <n v="-0.48462743011180193"/>
    <n v="-0.2648008150077798"/>
    <n v="-0.32424991610166581"/>
    <n v="-0.80644560922993824"/>
    <x v="3"/>
    <n v="0.58950677932796225"/>
    <x v="4"/>
  </r>
  <r>
    <s v="7f28794529941f9c1393a75622a3633083008c61"/>
    <s v="69cb557b37a755102c9ec01ffd972cf4cb83b384"/>
    <s v="PREPAGADO"/>
    <s v="d70c5ad6d9927086d188b2a0af85d533acdf3336"/>
    <n v="74"/>
    <s v="LOGAN"/>
    <n v="2021"/>
    <s v="NUEVO LOGAN PH2"/>
    <s v="2e892f86d188d01ec5691b7918003dc271108083"/>
    <s v="NUEVO"/>
    <n v="36"/>
    <d v="2020-03-11T00:00:00"/>
    <d v="2023-11-03T00:00:00"/>
    <d v="2021-10-01T00:00:00"/>
    <n v="52300000"/>
    <n v="15300000"/>
    <n v="37000000"/>
    <n v="555936"/>
    <s v="cfff2798968beabd4a75557f5efa4642e73d04b9"/>
    <n v="-1.2748897118797351"/>
    <n v="-1.7040235982755181"/>
    <n v="-1.015723469843266"/>
    <n v="-0.77032852316289269"/>
    <n v="-1.270532873606796"/>
    <x v="4"/>
    <n v="0.29254302103250479"/>
    <x v="1"/>
  </r>
  <r>
    <s v="af997df8ed40e3fc4d104958be799318df675772"/>
    <s v="7888a4326fd9d325659d62450f3d7ec8a4beb88b"/>
    <s v="PREPAGADO"/>
    <s v="a65c60e59165d9af643419b26154ffd93f642835"/>
    <n v="220"/>
    <s v="STEPWAY"/>
    <n v="2018"/>
    <s v="NUEVO STEPWAY"/>
    <m/>
    <s v="NUEVO"/>
    <n v="72"/>
    <d v="2018-09-04T00:00:00"/>
    <d v="2024-04-09T00:00:00"/>
    <d v="2020-09-25T00:00:00"/>
    <n v="43050000"/>
    <n v="34440000"/>
    <n v="8610000"/>
    <n v="743390"/>
    <s v="0b05402a91a2f5b2e96fd4bfcedfa8ef2b9b5761"/>
    <n v="5.9199698876045093E-2"/>
    <n v="0.37970237290931202"/>
    <n v="9.1078860428797731E-2"/>
    <n v="-0.58977289649525322"/>
    <n v="2.4421652414080661"/>
    <x v="1"/>
    <n v="0.8"/>
    <x v="2"/>
  </r>
  <r>
    <s v="0206f48549e5390ba5530edf98a1504f3f43de2c"/>
    <s v="90cbd5ad5343fdf7f705a1687b172e16c3118814"/>
    <s v="PREPAGADO"/>
    <s v="1c56d859d57db1c826975039afa83c2d1dcc3a7d"/>
    <n v="241"/>
    <s v="LOGAN"/>
    <n v="2019"/>
    <s v="NUEVO LOGAN"/>
    <m/>
    <s v="NUEVO"/>
    <n v="84"/>
    <d v="2018-07-30T00:00:00"/>
    <d v="2025-07-17T00:00:00"/>
    <d v="2019-05-13T00:00:00"/>
    <n v="37440000"/>
    <n v="38055000"/>
    <n v="0"/>
    <n v="780666"/>
    <s v="1188a05533a86f26549ae6e1af7ac4164a633741"/>
    <n v="0.61709163428300773"/>
    <n v="1.268394584167907"/>
    <n v="0.56516632981038883"/>
    <n v="5.9475597570009552E-2"/>
    <n v="1.2045992030697781"/>
    <x v="0"/>
    <n v="1.0164262820512822"/>
    <x v="0"/>
  </r>
  <r>
    <s v="b917e6e4aa61e1d885a3bbd1d9ba88fcd95a9932"/>
    <s v="17b4b5a56709cadb9bca1432ac70cba873f9f12f"/>
    <s v="PREPAGADO"/>
    <s v="85ace3a84a80c0e854519914fde3b46a8c91f803"/>
    <n v="60"/>
    <s v="STEPWAY"/>
    <n v="2020"/>
    <s v="NUEVO STEPWAY PH2"/>
    <s v="2e892f86d188d01ec5691b7918003dc271108083"/>
    <s v="NUEVO"/>
    <n v="48"/>
    <d v="2020-02-01T00:00:00"/>
    <d v="2024-01-02T00:00:00"/>
    <d v="2021-03-03T00:00:00"/>
    <n v="52370000"/>
    <n v="23370000"/>
    <n v="29000000"/>
    <n v="674617"/>
    <s v="d7ba29214e26fca7c43eb9f199a80e049e060e7b"/>
    <n v="-0.38953946655999011"/>
    <n v="-1.072878967123617"/>
    <n v="-0.62050101992985252"/>
    <n v="-0.32424991610166581"/>
    <n v="-1.1931849962106531"/>
    <x v="5"/>
    <n v="0.44624785182356314"/>
    <x v="4"/>
  </r>
  <r>
    <s v="e08b9a2e01e56c3033e10a047c7a2167617715ec"/>
    <s v="280cf4bc040289d6e384c4627ecab13a9e6c961f"/>
    <s v="PREPAGADO"/>
    <s v="c037df174ea56656e3f2727cd283ca029d539c32"/>
    <n v="27"/>
    <s v="DUSTER"/>
    <n v="2019"/>
    <s v="DUSTER"/>
    <s v="2e892f86d188d01ec5691b7918003dc271108083"/>
    <s v="NUEVO"/>
    <n v="84"/>
    <d v="2019-01-11T00:00:00"/>
    <d v="2026-11-01T00:00:00"/>
    <d v="2020-11-18T00:00:00"/>
    <n v="56990000"/>
    <n v="56990000"/>
    <n v="0"/>
    <n v="1196180"/>
    <s v="24f9b8051616665ebb91a64a728a398e153b9b51"/>
    <n v="-2.099599529437854"/>
    <n v="1.2009447865714571"/>
    <n v="0.84182204474977862"/>
    <n v="0.50915469624537357"/>
    <n v="0.89520769348520657"/>
    <x v="0"/>
    <n v="1"/>
    <x v="0"/>
  </r>
  <r>
    <s v="43ade33a61f77ea1d27956e78b7cbe10960bd167"/>
    <s v="ea4128504e59bdc9eeaff9dc3381d7f66eaba8a0"/>
    <s v="PREPAGADO"/>
    <s v="f98b6ed0f99f362a5e7badb5494c207af077ce8b"/>
    <n v="46"/>
    <s v="DUSTER"/>
    <n v="2018"/>
    <s v="DUSTER"/>
    <m/>
    <s v="NUEVO"/>
    <n v="48"/>
    <d v="2017-02-06T00:00:00"/>
    <d v="2021-06-02T00:00:00"/>
    <d v="2018-01-25T00:00:00"/>
    <n v="57590000"/>
    <n v="42590000"/>
    <n v="15000000"/>
    <n v="1408449"/>
    <s v="dc07912f5d15c97d02d6d510bd9579fe85bc5dde"/>
    <n v="1.478185708498102"/>
    <n v="0.13143304799425801"/>
    <n v="0.92086653473246149"/>
    <n v="1.521842748280241"/>
    <n v="0.1217289195237771"/>
    <x v="5"/>
    <n v="0.73953811425594718"/>
    <x v="2"/>
  </r>
  <r>
    <s v="e7bf61bee4b6b6171fff6deb871fb0bd660fed2f"/>
    <s v="9a8e3d267a8f22677e52570980e75557f4c75b44"/>
    <s v="PREPAGADO"/>
    <s v="a1568956b7a009c0968355838744514999f72b98"/>
    <n v="236"/>
    <s v="LOGAN"/>
    <n v="2020"/>
    <s v="NUEVO LOGAN PH2"/>
    <s v="2e892f86d188d01ec5691b7918003dc271108083"/>
    <s v="NUEVO"/>
    <n v="84"/>
    <d v="2019-04-12T00:00:00"/>
    <d v="2026-12-04T00:00:00"/>
    <d v="2021-12-03T00:00:00"/>
    <n v="44990000"/>
    <n v="40491000"/>
    <n v="4499000"/>
    <n v="849878"/>
    <s v="db655f8e1559060a272843c09fa8b5e63f6f3304"/>
    <n v="-0.63210117760649565"/>
    <n v="0.79032357974038436"/>
    <n v="0.84182204474977862"/>
    <n v="-0.7622977806208886"/>
    <n v="-1.3478807510029389"/>
    <x v="0"/>
    <n v="0.9"/>
    <x v="0"/>
  </r>
  <r>
    <s v="7aef7d959b64dfdacd6ba1016819b9bf5d18b1d1"/>
    <s v="df8fba4ff03ec62ad9b02eb1701753db010fcc69"/>
    <s v="PREPAGADO"/>
    <s v="d70c5ad6d9927086d188b2a0af85d533acdf3336"/>
    <n v="236"/>
    <s v="DUSTER"/>
    <n v="2021"/>
    <s v="DUSTER"/>
    <s v="2e892f86d188d01ec5691b7918003dc271108083"/>
    <s v="NUEVO"/>
    <n v="72"/>
    <d v="2020-04-12T00:00:00"/>
    <d v="2026-12-04T00:00:00"/>
    <d v="2021-09-30T00:00:00"/>
    <n v="63250000"/>
    <n v="53250000"/>
    <n v="10000000"/>
    <n v="1214037"/>
    <s v="e05a7593bcbc82d3470e473adb88137dfd0ae415"/>
    <n v="-0.25613052548441212"/>
    <n v="0.55174129751047274"/>
    <n v="0.13042163490563341"/>
    <n v="0.98880536514011463"/>
    <n v="-0.57440197704150942"/>
    <x v="1"/>
    <n v="0.84189723320158105"/>
    <x v="0"/>
  </r>
  <r>
    <s v="8338f8ea587753467817c6c87cd8b772e23d3d97"/>
    <s v="3a4d08b670281c0afac7f381edea1290d6794b35"/>
    <s v="PREPAGADO"/>
    <s v="30c7c4d76d30bc37a7d13b4c95a2ac93f65f85d1"/>
    <n v="49"/>
    <s v="STEPWAY"/>
    <n v="2018"/>
    <s v="NUEVO STEPWAY"/>
    <m/>
    <s v="NUEVO"/>
    <n v="60"/>
    <d v="2017-07-28T00:00:00"/>
    <d v="2022-07-28T00:00:00"/>
    <d v="2018-12-06T00:00:00"/>
    <n v="45850000"/>
    <n v="40850000"/>
    <n v="5000000"/>
    <n v="1082321"/>
    <s v="7b4b50deac96cf6fae5ed6534c753371dda3e07d"/>
    <n v="1.077958885271368"/>
    <n v="0.75315721096505261"/>
    <n v="0.48612183982770601"/>
    <n v="-0.14285855585323751"/>
    <n v="-1.0384892414183671"/>
    <x v="3"/>
    <n v="0.89094874591057793"/>
    <x v="0"/>
  </r>
  <r>
    <s v="cfe1a8ec18fe8c73c8d2b648f7e4ead287063c24"/>
    <s v="0a5cacd398774ab7c834ebb0a0fbaa4ea93b7e3e"/>
    <s v="PREPAGADO"/>
    <s v="a7dd55b98ce047d2fdb9afbcfc3cfad027700d30"/>
    <n v="38"/>
    <s v="KOLEOS"/>
    <n v="2021"/>
    <s v="KOLEOS"/>
    <s v="2e892f86d188d01ec5691b7918003dc271108083"/>
    <s v="NUEVO"/>
    <n v="72"/>
    <d v="2020-03-12T00:00:00"/>
    <d v="2026-12-03T00:00:00"/>
    <d v="2021-11-29T00:00:00"/>
    <n v="124744200"/>
    <n v="62372100"/>
    <n v="62372100"/>
    <n v="1599925"/>
    <s v="d2d2bc23d15981022aec65b1ffb2993f93c8d625"/>
    <n v="0.1562243832946473"/>
    <n v="-0.85216124758390532"/>
    <n v="0.24898836987965761"/>
    <n v="2.5490024665540112"/>
    <n v="-0.26501046745693763"/>
    <x v="1"/>
    <n v="0.5"/>
    <x v="4"/>
  </r>
  <r>
    <s v="18583b94850d627097f43cb8a0db2aa47e72be7c"/>
    <s v="e6e2139264c9ad7f27f432e601ffcbaab1103a7b"/>
    <s v="PREPAGADO"/>
    <s v="a65c60e59165d9af643419b26154ffd93f642835"/>
    <n v="27"/>
    <s v="DUSTER"/>
    <n v="2019"/>
    <s v="DUSTER"/>
    <m/>
    <s v="NUEVO"/>
    <n v="48"/>
    <d v="2018-05-31T00:00:00"/>
    <d v="2022-05-31T00:00:00"/>
    <d v="2020-03-25T00:00:00"/>
    <n v="57590000"/>
    <n v="39699297"/>
    <n v="17890703"/>
    <n v="1111069"/>
    <s v="7924337d88e47fbd8bbc9b5a39ff61f133863b20"/>
    <n v="0.1198401266376715"/>
    <n v="-7.4676338088430022E-2"/>
    <n v="-0.1727946095577369"/>
    <n v="4.7843982867144863"/>
    <n v="0.50846830650449182"/>
    <x v="5"/>
    <n v="0.68934358395554785"/>
    <x v="2"/>
  </r>
  <r>
    <s v="923009f7c4af1dfdeede821cf61ad9cd3d39af28"/>
    <s v="5c3bca0e91222213546bacb36e6f12715a768a92"/>
    <s v="PREPAGADO"/>
    <s v="e6976976065db65503decebbef7da36d9a20087d"/>
    <n v="291"/>
    <s v="LOGAN"/>
    <n v="2019"/>
    <s v="NUEVO LOGAN"/>
    <s v="2e892f86d188d01ec5691b7918003dc271108083"/>
    <s v="NUEVO"/>
    <n v="72"/>
    <d v="2019-02-18T00:00:00"/>
    <d v="2025-02-18T00:00:00"/>
    <d v="2019-03-19T00:00:00"/>
    <n v="37142850"/>
    <n v="38142850"/>
    <n v="0"/>
    <n v="872035"/>
    <s v="c4635272f238ecd586953b535745e7ed186b29b1"/>
    <n v="0.93242185864346494"/>
    <n v="1.311496671209031"/>
    <n v="-0.12858344542062311"/>
    <n v="-0.17581593198714049"/>
    <n v="-0.34235834485308059"/>
    <x v="1"/>
    <n v="1.0269230821005928"/>
    <x v="0"/>
  </r>
  <r>
    <s v="faf1ca1a5baac010320d7d516de00ea8ceba64bc"/>
    <s v="930f885a6427a4d3399224dd2093328dd2962fa2"/>
    <s v="PREPAGADO"/>
    <s v="a7dd55b98ce047d2fdb9afbcfc3cfad027700d30"/>
    <n v="7"/>
    <s v="DUSTER"/>
    <n v="2021"/>
    <s v="DUSTER"/>
    <s v="2e892f86d188d01ec5691b7918003dc271108083"/>
    <s v="NUEVO"/>
    <n v="72"/>
    <d v="2020-11-09T00:00:00"/>
    <d v="2026-09-11T00:00:00"/>
    <d v="2021-09-27T00:00:00"/>
    <n v="61990000"/>
    <n v="30995000"/>
    <n v="30995000"/>
    <n v="802814"/>
    <s v="986fcbacb15e3271088bb826891fe61d934ad7da"/>
    <n v="0.1804805543992978"/>
    <n v="-0.85216124758390532"/>
    <n v="0.4070773498450232"/>
    <n v="-0.2029633334063064"/>
    <n v="-0.26501046745693763"/>
    <x v="1"/>
    <n v="0.5"/>
    <x v="4"/>
  </r>
  <r>
    <s v="a4f18077ef295a918bc54856848f00aa2fd85cd8"/>
    <s v="ac59512ff3443147f14563757d233f21802c77fa"/>
    <s v="PREPAGADO"/>
    <s v="b0172f2d8be6898a8279a253de8c69dcba4d0e5d"/>
    <n v="61"/>
    <s v="SANDERO"/>
    <n v="2020"/>
    <s v="NUEVO SANDERO"/>
    <s v="2e892f86d188d01ec5691b7918003dc271108083"/>
    <s v="NUEVO"/>
    <n v="84"/>
    <d v="2019-08-04T00:00:00"/>
    <d v="2026-04-08T00:00:00"/>
    <d v="2021-04-19T00:00:00"/>
    <n v="38070000"/>
    <n v="38070000"/>
    <n v="0"/>
    <n v="789446"/>
    <s v="f268b19e1bfbcb40253adf266d11628fda515d56"/>
    <n v="-0.8018943753390495"/>
    <n v="1.2009447865714571"/>
    <n v="0.69517143484082655"/>
    <n v="-0.63679270157452617"/>
    <n v="-0.88379348662608126"/>
    <x v="0"/>
    <n v="1"/>
    <x v="0"/>
  </r>
  <r>
    <s v="6f3dc1f19dea2238549c423bbdb572d88b9b868f"/>
    <s v="f228d917ac1d4a1d76b90ac8967a980b28b4e814"/>
    <s v="PREPAGADO"/>
    <s v="51b223e24d57bc8c01c5001f8833c44559fa1fc7"/>
    <n v="38"/>
    <s v="DUSTER"/>
    <n v="2018"/>
    <s v="DUSTER"/>
    <m/>
    <s v="NUEVO"/>
    <n v="72"/>
    <d v="2017-05-09T00:00:00"/>
    <d v="2023-09-05T00:00:00"/>
    <d v="2019-07-05T00:00:00"/>
    <n v="52990000"/>
    <n v="34990000"/>
    <n v="18000000"/>
    <n v="796158"/>
    <s v="21e56b31f691885fdd4e2c38d5fd98f8f5589c64"/>
    <n v="1.090086970823694"/>
    <n v="-0.19388097733858381"/>
    <n v="0.80229979975843724"/>
    <n v="-1.323621109214692E-2"/>
    <n v="-0.34235834485308059"/>
    <x v="1"/>
    <n v="0.66031326665408563"/>
    <x v="2"/>
  </r>
  <r>
    <s v="b74825e69839c8a09ccf0d25a5711f091224608e"/>
    <s v="a7c2329ade54d26f77a99e0c4058c0723d285ac7"/>
    <s v="PREPAGADO"/>
    <s v="1156ea21a9a072c977009c12fc3d7ea1dcff8b19"/>
    <n v="61"/>
    <s v="SANDERO"/>
    <n v="2019"/>
    <s v="NUEVO SANDERO"/>
    <s v="2e892f86d188d01ec5691b7918003dc271108083"/>
    <s v="NUEVO"/>
    <n v="84"/>
    <d v="2019-02-28T00:00:00"/>
    <d v="2026-02-28T00:00:00"/>
    <d v="2021-03-05T00:00:00"/>
    <n v="34112523"/>
    <n v="26998773"/>
    <n v="7113750"/>
    <n v="531738"/>
    <s v="5ff736dd5fe05d193ce7c5ec63ce711d264e48d3"/>
    <n v="0.3745299232365023"/>
    <n v="0.34464441556268027"/>
    <n v="7.962171730601332E-2"/>
    <n v="-0.92792139058236922"/>
    <n v="-1.0384892414183671"/>
    <x v="0"/>
    <n v="0.7914622146242305"/>
    <x v="2"/>
  </r>
  <r>
    <s v="be17ddf96d59bcc1066300acbd7f7d59e2e1bf6a"/>
    <s v="c150ca520c53f4c0b1352fda11d26cc3e604f3a7"/>
    <s v="PREPAGADO"/>
    <s v="b03c331a519e3fb6e210c57f6f7646420773acf4"/>
    <n v="60"/>
    <s v="SANDERO"/>
    <n v="2020"/>
    <s v="NUEVO SANDERO PH2"/>
    <s v="2e892f86d188d01ec5691b7918003dc271108083"/>
    <s v="NUEVO"/>
    <n v="84"/>
    <d v="2020-03-20T00:00:00"/>
    <d v="2027-03-20T00:00:00"/>
    <d v="2021-02-24T00:00:00"/>
    <n v="49720350"/>
    <n v="24720350"/>
    <n v="25000000"/>
    <n v="519025"/>
    <s v="026f2dbff0f657cf8b51a37de1e13584f2ccb0a9"/>
    <n v="-1.638732278449494"/>
    <n v="-0.86370885540347109"/>
    <n v="0.16994387989697479"/>
    <n v="0.24064989278196611"/>
    <n v="-0.96114136402222416"/>
    <x v="0"/>
    <n v="0.49718777120434593"/>
    <x v="4"/>
  </r>
  <r>
    <s v="343f1a4c7d591019caa15a9e5e06afee473090c5"/>
    <s v="364cf62fb8410bf3d43397951c30446b50020a7e"/>
    <s v="PREPAGADO"/>
    <s v="3a9c85964211c4ff203388bf5d92c22cf10e64ca"/>
    <n v="40"/>
    <s v="STEPWAY"/>
    <n v="2018"/>
    <s v="NUEVO STEPWAY"/>
    <m/>
    <s v="NUEVO"/>
    <n v="84"/>
    <d v="2017-06-07T00:00:00"/>
    <d v="2024-07-06T00:00:00"/>
    <d v="2021-06-04T00:00:00"/>
    <n v="42850000"/>
    <n v="29850000"/>
    <n v="13000000"/>
    <n v="605651"/>
    <s v="4d251d0521ebf48b96f0933b0dd444a04ee5a122"/>
    <n v="-0.11059349885650881"/>
    <n v="-4.4813833919544917E-2"/>
    <n v="0.43331597068354949"/>
    <n v="-0.75446352508437586"/>
    <n v="0.1217289195237771"/>
    <x v="0"/>
    <n v="0.6966161026837806"/>
    <x v="2"/>
  </r>
  <r>
    <s v="018765f9d30d9e60ddaddbc74b5d2b20548fe6e6"/>
    <s v="3d07d5577bc5571cff05099c66542af35214310e"/>
    <s v="PREPAGADO"/>
    <s v="8755282562f500d9f6dcb85211a47e8d88e90dcb"/>
    <n v="61"/>
    <s v="LOGAN"/>
    <n v="2020"/>
    <s v="NUEVO LOGAN"/>
    <s v="2e892f86d188d01ec5691b7918003dc271108083"/>
    <s v="NUEVO"/>
    <n v="84"/>
    <d v="2019-06-14T00:00:00"/>
    <d v="2026-06-14T00:00:00"/>
    <d v="2021-06-01T00:00:00"/>
    <n v="39070000"/>
    <n v="29070000"/>
    <n v="10000000"/>
    <n v="627812"/>
    <s v="7ff7deeb7eff0b09f4dc8ce4bdcc24fc3c9a3b52"/>
    <n v="1.187111655242296"/>
    <n v="0.149956286875853"/>
    <n v="0.24898836987965761"/>
    <n v="-0.54225457202029126"/>
    <n v="-0.4197062222492236"/>
    <x v="0"/>
    <n v="0.74404914256462762"/>
    <x v="2"/>
  </r>
  <r>
    <s v="3d806d39af31a42e3df1fd6dec5733796d04a024"/>
    <s v="988365cf5d25445807382519426f45f3d93596d1"/>
    <s v="PREPAGADO"/>
    <s v="40caf97a616318873ba6061017861521a8432813"/>
    <n v="40"/>
    <s v="STEPWAY"/>
    <n v="2018"/>
    <s v="NUEVO STEPWAY"/>
    <m/>
    <s v="NUEVO"/>
    <n v="60"/>
    <d v="2017-10-03T00:00:00"/>
    <d v="2022-03-10T00:00:00"/>
    <d v="2019-10-17T00:00:00"/>
    <n v="47650000"/>
    <n v="42885000"/>
    <n v="4765000"/>
    <n v="1128164"/>
    <s v="4d251d0521ebf48b96f0933b0dd444a04ee5a122"/>
    <n v="1.126471227480669"/>
    <n v="0.79032357974038436"/>
    <n v="0.36755510485368181"/>
    <n v="-0.65980458257406194"/>
    <n v="1.0499034482774929"/>
    <x v="3"/>
    <n v="0.9"/>
    <x v="0"/>
  </r>
  <r>
    <s v="3ea31497597733bb2c5e4d4f9a1aa54a0ed74660"/>
    <s v="f7e45a6828c0685d548f7a869d4367782b4c699d"/>
    <s v="PREPAGADO"/>
    <s v="de5d6dd81967e9d26f161d3136bf0858066f9ffc"/>
    <n v="51"/>
    <s v="STEPWAY"/>
    <n v="2018"/>
    <s v="NUEVO STEPWAY"/>
    <m/>
    <s v="NUEVO"/>
    <n v="60"/>
    <d v="2017-09-02T00:00:00"/>
    <d v="2022-02-09T00:00:00"/>
    <d v="2018-06-06T00:00:00"/>
    <n v="49150000"/>
    <n v="26910500"/>
    <n v="22239500"/>
    <n v="686503"/>
    <s v="c7093c3b30a4a709fd8615f4457ce8502fa1b486"/>
    <n v="1.599466564021355"/>
    <n v="-0.65704307290354524"/>
    <n v="0.88134428974112011"/>
    <n v="-0.57297823608163334"/>
    <n v="1.2045992030697781"/>
    <x v="3"/>
    <n v="0.54751780264496441"/>
    <x v="4"/>
  </r>
  <r>
    <s v="6eab8a76b6df2c4cef319bb6ae9d645d961aa8ea"/>
    <s v="da3611022677a556c64175ed2f94fc647fd4e422"/>
    <s v="PREPAGADO"/>
    <s v="277132ad8b04990f093fc5bb72d77163192dec3d"/>
    <n v="61"/>
    <s v="STEPWAY"/>
    <n v="2017"/>
    <s v="NUEVO STEPWAY"/>
    <m/>
    <s v="NUEVO"/>
    <n v="84"/>
    <d v="2016-12-15T00:00:00"/>
    <d v="2023-12-15T00:00:00"/>
    <d v="2018-09-07T00:00:00"/>
    <n v="48050000"/>
    <n v="24025000"/>
    <n v="24025000"/>
    <n v="555810"/>
    <s v="c9ac93af7de54e59c26cb0895d1f827e03675192"/>
    <n v="1.4903137940504281"/>
    <n v="-0.85216124758390532"/>
    <n v="0.92086653473246149"/>
    <n v="-0.79093974451594495"/>
    <n v="0.27642467431606299"/>
    <x v="0"/>
    <n v="0.5"/>
    <x v="4"/>
  </r>
  <r>
    <s v="8d83d1d272d459c4e035c20261e0dc76801bf5a3"/>
    <s v="6abaea58df324c07bd58af4ffab4d708b41c63bf"/>
    <s v="PREPAGADO"/>
    <s v="d42a0e1d5792a438fbe63c928d603c193394d0b9"/>
    <n v="27"/>
    <s v="DUSTER"/>
    <n v="2018"/>
    <s v="DUSTER"/>
    <m/>
    <s v="NUEVO"/>
    <n v="24"/>
    <d v="2018-04-01T00:00:00"/>
    <d v="2020-01-04T00:00:00"/>
    <d v="2019-01-08T00:00:00"/>
    <n v="59390000"/>
    <n v="29390000"/>
    <n v="30000000"/>
    <n v="1473103"/>
    <s v="24f9b8051616665ebb91a64a728a398e153b9b51"/>
    <n v="0.77475674646323633"/>
    <n v="-0.87324888322685501"/>
    <n v="-0.2648008150077798"/>
    <n v="0.82438092333883661"/>
    <n v="1.668686467446636"/>
    <x v="2"/>
    <n v="0.49486445529550427"/>
    <x v="4"/>
  </r>
  <r>
    <s v="bb7e1c19acc239faf3c630ef989dcc1703df462d"/>
    <s v="c6ebfb1dad613a8aec0ed3b62dbbd0bb4c30cabe"/>
    <s v="PREPAGADO"/>
    <s v="efcd2b94011f275f8b95b0036af92272090621ae"/>
    <n v="48"/>
    <s v="DUSTER"/>
    <n v="2019"/>
    <s v="DUSTER"/>
    <m/>
    <s v="NUEVO"/>
    <n v="72"/>
    <d v="2018-08-10T00:00:00"/>
    <d v="2024-10-08T00:00:00"/>
    <d v="2021-02-26T00:00:00"/>
    <n v="63790000"/>
    <n v="31895000"/>
    <n v="31895000"/>
    <n v="785452"/>
    <s v="cafe2aba4c008cb02fee6101be7ab38b6a34f37b"/>
    <n v="1.3205205963178741"/>
    <n v="-0.85216124758390532"/>
    <n v="0.32803285986234038"/>
    <n v="1.1647827118183181"/>
    <n v="1.281947080465921"/>
    <x v="1"/>
    <n v="0.5"/>
    <x v="4"/>
  </r>
  <r>
    <s v="d6d8454bbe7ab8bfa86d49868cb8cc7c5bfe4090"/>
    <s v="ed98e47f5a608539822e656f11d13754311d23ef"/>
    <s v="PREPAGADO"/>
    <s v="d4bf1c4da80afeacae709e1a6fbcf06d8043b643"/>
    <n v="38"/>
    <s v="STEPWAY"/>
    <n v="2021"/>
    <s v="NUEVO STEPWAY PH2"/>
    <s v="2e892f86d188d01ec5691b7918003dc271108083"/>
    <s v="NUEVO"/>
    <n v="72"/>
    <d v="2020-04-08T00:00:00"/>
    <d v="2026-08-04T00:00:00"/>
    <d v="2021-10-15T00:00:00"/>
    <n v="52250000"/>
    <n v="28250000"/>
    <n v="24000000"/>
    <n v="693276"/>
    <s v="d2d2bc23d15981022aec65b1ffb2993f93c8d625"/>
    <n v="-0.81402246089137476"/>
    <n v="-0.68516219217413887"/>
    <n v="0.72325530977575447"/>
    <n v="-0.55406702561055099"/>
    <n v="-1.270532873606796"/>
    <x v="1"/>
    <n v="0.54066985645933019"/>
    <x v="4"/>
  </r>
  <r>
    <s v="3cbdf3a30cb20aada7b1fe82b29253aef0bc9d1d"/>
    <s v="07b7c72683eec39aee9b63466e9b6d22fa215998"/>
    <s v="PREPAGADO"/>
    <s v="c28baa502860edb7be310d075797cf62fa51e354"/>
    <n v="48"/>
    <s v="CAPTUR"/>
    <n v="2020"/>
    <s v="CAPTUR"/>
    <s v="2e892f86d188d01ec5691b7918003dc271108083"/>
    <s v="NUEVO"/>
    <n v="72"/>
    <d v="2019-03-12T00:00:00"/>
    <d v="2025-12-03T00:00:00"/>
    <d v="2021-02-02T00:00:00"/>
    <n v="67890000"/>
    <n v="33945000"/>
    <n v="33945000"/>
    <n v="834643"/>
    <s v="cafe2aba4c008cb02fee6101be7ab38b6a34f37b"/>
    <n v="0.32601758102720108"/>
    <n v="-0.85216124758390532"/>
    <n v="0.13042163490563341"/>
    <n v="-0.15929177310979661"/>
    <n v="0.43112042910834891"/>
    <x v="1"/>
    <n v="0.5"/>
    <x v="4"/>
  </r>
  <r>
    <s v="75dd254f6d50f083efc76f42004eab87a9a33529"/>
    <s v="5ab04dfcd7be44f8830dbd433075b2c7fc2f4876"/>
    <s v="PREPAGADO"/>
    <s v="1e37c6928f415c93f35587957257b25f2220204d"/>
    <n v="61"/>
    <s v="STEPWAY"/>
    <n v="2020"/>
    <s v="NUEVO STEPWAY"/>
    <s v="2e892f86d188d01ec5691b7918003dc271108083"/>
    <s v="NUEVO"/>
    <n v="84"/>
    <d v="2019-05-30T00:00:00"/>
    <d v="2026-05-30T00:00:00"/>
    <d v="2020-02-26T00:00:00"/>
    <n v="47990000"/>
    <n v="41990000"/>
    <n v="6000000"/>
    <n v="884211"/>
    <s v="5185dcdfabf57d813021b1fe6cfd3f2a575d7367"/>
    <n v="1.138599313032995"/>
    <n v="0.68756132314440244"/>
    <n v="0.88134428974112011"/>
    <n v="-0.41434651000136691"/>
    <n v="-0.18766259006079469"/>
    <x v="0"/>
    <n v="0.87497395290685565"/>
    <x v="0"/>
  </r>
  <r>
    <s v="706631c5e3438c8ed01bd8854648627e69be61a8"/>
    <s v="be6cb7460410e780c096b99ab83cc6f3ce074c89"/>
    <s v="PREPAGADO"/>
    <s v="2f1f55f7d5e4638dee5a1a64ea8954c3ffe4902c"/>
    <n v="38"/>
    <s v="SANDERO"/>
    <n v="2018"/>
    <s v="NUEVO SANDERO"/>
    <m/>
    <s v="NUEVO"/>
    <n v="72"/>
    <d v="2017-10-19T00:00:00"/>
    <d v="2023-10-19T00:00:00"/>
    <d v="2018-09-28T00:00:00"/>
    <n v="38870000"/>
    <n v="38870000"/>
    <n v="0"/>
    <n v="884442"/>
    <s v="d1a8b93c71ab09ed858e70067adbb9bb41577875"/>
    <n v="1.393289109631825"/>
    <n v="1.2009447865714571"/>
    <n v="0.80229979975843724"/>
    <n v="-0.1122516057369647"/>
    <n v="0.58581618390063472"/>
    <x v="1"/>
    <n v="1"/>
    <x v="0"/>
  </r>
  <r>
    <s v="c3175d727650c6c9ac9cbfd7b7c9165c5ba40651"/>
    <s v="7fc17618131835dc0e15e060573c6c3560ce4129"/>
    <s v="PREPAGADO"/>
    <s v="51b223e24d57bc8c01c5001f8833c44559fa1fc7"/>
    <n v="7"/>
    <s v="DUSTER"/>
    <n v="2018"/>
    <s v="DUSTER"/>
    <m/>
    <s v="NUEVO"/>
    <n v="72"/>
    <d v="2017-07-26T00:00:00"/>
    <d v="2023-07-26T00:00:00"/>
    <d v="2021-09-23T00:00:00"/>
    <n v="58000000"/>
    <n v="52200000"/>
    <n v="5800000"/>
    <n v="1187752"/>
    <s v="cb6e7d6ed0d58f271329ebc739164490e967e61e"/>
    <n v="0.39878609434115281"/>
    <n v="0.79032357974038436"/>
    <n v="0.80229979975843724"/>
    <n v="-0.24143459294143521"/>
    <n v="0.19907679691992"/>
    <x v="1"/>
    <n v="0.9"/>
    <x v="0"/>
  </r>
  <r>
    <s v="0be0944d3d32aab76fb875122bef7da43684a0a6"/>
    <s v="f68960c34ff3eaa7b899f5ef179103b489a8d913"/>
    <s v="PREPAGADO"/>
    <s v="c1e30395230ab6747c4b28fe4256aa099225b503"/>
    <n v="15"/>
    <s v="SANDERO"/>
    <n v="2018"/>
    <s v="NUEVO SANDERO"/>
    <m/>
    <s v="NUEVO"/>
    <n v="84"/>
    <d v="2017-07-02T00:00:00"/>
    <d v="2024-02-07T00:00:00"/>
    <d v="2021-05-27T00:00:00"/>
    <n v="39581000"/>
    <n v="37601950"/>
    <n v="1979050"/>
    <n v="804731"/>
    <s v="49e3e3431e014d9c5502f38bae86dc4337782419"/>
    <n v="0.55645120652138136"/>
    <n v="0.99563418315592023"/>
    <n v="1.078955514697826"/>
    <n v="0.12682019108723511"/>
    <n v="1.0499034482774929"/>
    <x v="0"/>
    <n v="0.95"/>
    <x v="0"/>
  </r>
  <r>
    <s v="f4bd2c0dbce380a3d893e4dc3d37f476538bf86c"/>
    <s v="7f72bfe5d36077517a75581800b0cef948566646"/>
    <s v="PREPAGADO"/>
    <s v="d42a0e1d5792a438fbe63c928d603c193394d0b9"/>
    <n v="51"/>
    <s v="SANDERO"/>
    <n v="2018"/>
    <s v="NUEVO SANDERO"/>
    <m/>
    <s v="NUEVO"/>
    <n v="36"/>
    <d v="2017-12-20T00:00:00"/>
    <d v="2020-12-20T00:00:00"/>
    <d v="2018-01-12T00:00:00"/>
    <n v="31650000"/>
    <n v="18000000"/>
    <n v="13650000"/>
    <n v="667479"/>
    <s v="c7093c3b30a4a709fd8615f4457ce8502fa1b486"/>
    <n v="1.453929537393452"/>
    <n v="-0.56998079739193619"/>
    <n v="0.28851061487099899"/>
    <n v="2.8858806508275971E-2"/>
    <n v="0.50846830650449182"/>
    <x v="4"/>
    <n v="0.56872037914691942"/>
    <x v="4"/>
  </r>
  <r>
    <s v="0c65f4d5948b8a1fb19c88abdc5f5e96fb8d0137"/>
    <s v="784d4125d9bad2a1c7e804d4c0bea24bc250d9af"/>
    <s v="PREPAGADO"/>
    <s v="d42a0e1d5792a438fbe63c928d603c193394d0b9"/>
    <n v="236"/>
    <s v="DUSTER"/>
    <n v="2018"/>
    <s v="DUSTER"/>
    <m/>
    <s v="NUEVO"/>
    <n v="60"/>
    <d v="2017-01-12T00:00:00"/>
    <d v="2022-12-01T00:00:00"/>
    <d v="2020-09-25T00:00:00"/>
    <n v="64390000"/>
    <n v="44390000"/>
    <n v="20000000"/>
    <n v="1181723"/>
    <s v="f9135bc6e62f40c8eddb937bb59cee2ddf02357c"/>
    <n v="1.5266980507074039"/>
    <n v="-7.4474399112880799E-2"/>
    <n v="0.56516632981038883"/>
    <n v="-0.41845249098942822"/>
    <n v="1.2045992030697781"/>
    <x v="3"/>
    <n v="0.68939276285137441"/>
    <x v="2"/>
  </r>
  <r>
    <s v="dc5080cae22b63d34b7258d8e7e3ceb0e061705f"/>
    <s v="90452cf9b0e42b3752f96514bc14b2d49a75fc3e"/>
    <s v="PREPAGADO"/>
    <s v="a7dd55b98ce047d2fdb9afbcfc3cfad027700d30"/>
    <n v="61"/>
    <s v="CAPTUR"/>
    <n v="2021"/>
    <s v="CAPTUR"/>
    <s v="2e892f86d188d01ec5691b7918003dc271108083"/>
    <s v="NUEVO"/>
    <n v="72"/>
    <d v="2020-01-10T00:00:00"/>
    <d v="2026-10-01T00:00:00"/>
    <d v="2021-05-24T00:00:00"/>
    <n v="78058600"/>
    <n v="39029300"/>
    <n v="39029300"/>
    <n v="1008468"/>
    <s v="7ff7deeb7eff0b09f4dc8ce4bdcc24fc3c9a3b52"/>
    <n v="-9.8465413304183499E-2"/>
    <n v="-0.85216124758390532"/>
    <n v="0.36755510485368181"/>
    <n v="-0.36268436751363747"/>
    <n v="0.43112042910834891"/>
    <x v="1"/>
    <n v="0.5"/>
    <x v="4"/>
  </r>
  <r>
    <s v="6d3fe9e5ada82b0ea7e7638ae47c581137306927"/>
    <s v="cb5fdaa216c1a037196b189aee6283537fe73a50"/>
    <s v="PREPAGADO"/>
    <s v="8e5a6ec8ecf5a2a4f1b2a3647d59bf4bceeae6a9"/>
    <n v="220"/>
    <s v="LOGAN"/>
    <n v="2018"/>
    <s v="NUEVO LOGAN"/>
    <m/>
    <s v="NUEVO"/>
    <n v="48"/>
    <d v="2018-04-16T00:00:00"/>
    <d v="2022-04-16T00:00:00"/>
    <d v="2020-06-30T00:00:00"/>
    <n v="41035987"/>
    <n v="12310796"/>
    <n v="28725191"/>
    <n v="344001"/>
    <s v="e35cd06998e5b136c3a45ddcc0e768cf0a893437"/>
    <n v="1.0051903719574169"/>
    <n v="-1.6734036612460499"/>
    <n v="-1.250041375058131"/>
    <n v="-0.63222338298567804"/>
    <n v="0.50846830650449182"/>
    <x v="5"/>
    <n v="0.29999999756311452"/>
    <x v="1"/>
  </r>
  <r>
    <s v="32eacabab5ac2788a506ed007dae3047686bd144"/>
    <s v="ac54252939a56f0a36ad3882adf06afdb40ef363"/>
    <s v="PREPAGADO"/>
    <s v="b3cc960809ac18b1b28507ca7118c133e077c8d1"/>
    <n v="46"/>
    <s v="DUSTER"/>
    <n v="2020"/>
    <s v="DUSTER Servicio PÃºblico"/>
    <s v="2e892f86d188d01ec5691b7918003dc271108083"/>
    <s v="NUEVO"/>
    <n v="60"/>
    <d v="2020-01-22T00:00:00"/>
    <d v="2025-01-22T00:00:00"/>
    <d v="2021-05-20T00:00:00"/>
    <n v="52000000"/>
    <n v="31018245"/>
    <n v="20981755"/>
    <n v="691032"/>
    <s v="7e550c4e4136820a2fa73809cb7d39457dab78e5"/>
    <n v="-9.8465413304183499E-2"/>
    <n v="-0.45589243641582949"/>
    <n v="-1.3049033099534719"/>
    <n v="0.88069336892443417"/>
    <n v="-0.18766259006079469"/>
    <x v="3"/>
    <n v="0.59650471153846152"/>
    <x v="4"/>
  </r>
  <r>
    <s v="8bb59cbd22d4f702f1f6a27bc15fbe161a0ddb83"/>
    <s v="d8d4a75401bab324d5edec0398e17166350ac35a"/>
    <s v="PREPAGADO"/>
    <s v="d42a0e1d5792a438fbe63c928d603c193394d0b9"/>
    <n v="60"/>
    <s v="SANDERO"/>
    <n v="2018"/>
    <s v="NUEVO SANDERO"/>
    <m/>
    <s v="NUEVO"/>
    <n v="84"/>
    <d v="2017-10-18T00:00:00"/>
    <d v="2024-10-18T00:00:00"/>
    <d v="2018-08-29T00:00:00"/>
    <n v="45660000"/>
    <n v="40360000"/>
    <n v="5300000"/>
    <n v="929075"/>
    <s v="664ad2f8f54345cf80b6e07e8a5435f45799f1c3"/>
    <n v="-1.214249284118109"/>
    <n v="0.72431482682448245"/>
    <n v="1.078955514697826"/>
    <n v="-0.58648353143339227"/>
    <n v="-1.3478807510029389"/>
    <x v="0"/>
    <n v="0.88392466053438457"/>
    <x v="0"/>
  </r>
  <r>
    <s v="9552b711658454de8a82532c4eccede740b5779b"/>
    <s v="1de6dcd82a5655a230fb7c9c0214e3c3f3cf9b9d"/>
    <s v="PREPAGADO"/>
    <s v="4a7b7e367ecae1d6fda7f0a3e66e76e4b3471929"/>
    <n v="220"/>
    <s v="CLIO"/>
    <n v="2017"/>
    <s v="CLIO STYLE"/>
    <m/>
    <s v="NUEVO"/>
    <n v="84"/>
    <d v="2017-01-30T00:00:00"/>
    <d v="2024-01-30T00:00:00"/>
    <d v="2017-08-10T00:00:00"/>
    <n v="29750000"/>
    <n v="26775000"/>
    <n v="2975000"/>
    <n v="533126"/>
    <s v="e35cd06998e5b136c3a45ddcc0e768cf0a893437"/>
    <n v="-2.4391859249029619"/>
    <n v="0.79032357974038436"/>
    <n v="0.20898802429065591"/>
    <n v="-0.79620506521714973"/>
    <n v="-0.72909773183379534"/>
    <x v="0"/>
    <n v="0.9"/>
    <x v="0"/>
  </r>
  <r>
    <s v="de0bfc4f8162c20483da47f138cb6f65a97b5d88"/>
    <s v="9ba2cab7793dae8bda10e9d24c90c0290579d413"/>
    <s v="PREPAGADO"/>
    <s v="a24a0e02d5006b1c2d757c7a4f784b846611a8d0"/>
    <n v="49"/>
    <s v="USADOS"/>
    <n v="2015"/>
    <s v="USADOS MM"/>
    <m/>
    <s v="USADO"/>
    <n v="72"/>
    <d v="2017-09-22T00:00:00"/>
    <d v="2023-09-22T00:00:00"/>
    <d v="2021-10-27T00:00:00"/>
    <n v="31200000"/>
    <n v="28000000"/>
    <n v="3200000"/>
    <n v="648237"/>
    <s v="3a511fa6cc43568fab99dbdb57f653874780a34f"/>
    <n v="0.2168648110562737"/>
    <n v="0.77979483084727996"/>
    <n v="1.039433269706485"/>
    <n v="-0.31599067443984669"/>
    <n v="-1.0384892414183671"/>
    <x v="1"/>
    <n v="0.89743589743589747"/>
    <x v="0"/>
  </r>
  <r>
    <s v="54723760d16cbae59f7ebe2057397fa01292defb"/>
    <s v="be499d1b2de9ebbb5bd9aeda79bef27e6eeda74a"/>
    <s v="PREPAGADO"/>
    <s v="e796ad9f0cb48948949b06a98904d23b3fbe7f4b"/>
    <n v="38"/>
    <s v="DUSTER"/>
    <n v="2017"/>
    <s v="DUSTER"/>
    <m/>
    <s v="NUEVO"/>
    <n v="84"/>
    <d v="2017-01-19T00:00:00"/>
    <d v="2024-01-19T00:00:00"/>
    <d v="2017-12-28T00:00:00"/>
    <n v="58090000"/>
    <n v="29045000"/>
    <n v="29045000"/>
    <n v="666644"/>
    <s v="afef47cbdd72b753a5414bbb0d395f4e14f48c9f"/>
    <n v="0.62921971983533309"/>
    <n v="-0.85216124758390532"/>
    <n v="0.92086653473246149"/>
    <n v="-0.65615364159365008"/>
    <n v="0.89520769348520657"/>
    <x v="0"/>
    <n v="0.5"/>
    <x v="4"/>
  </r>
  <r>
    <s v="52816d47eb4d80dc2aa4e8aaae4ab7871ddb7f80"/>
    <s v="bb5673de4aafe4e7799e29366ea76db0e922c36b"/>
    <s v="PREPAGADO"/>
    <s v="8d3a24744093455287e93feda3eb9991acdae36e"/>
    <n v="60"/>
    <s v="STEPWAY"/>
    <n v="2019"/>
    <s v="NUEVO STEPWAY"/>
    <m/>
    <s v="NUEVO"/>
    <n v="84"/>
    <d v="2018-02-11T00:00:00"/>
    <d v="2025-11-02T00:00:00"/>
    <d v="2019-09-10T00:00:00"/>
    <n v="47520000"/>
    <n v="25020000"/>
    <n v="22500000"/>
    <n v="509895"/>
    <s v="10b38286d0ce07306e01a8d181c6bb54393382de"/>
    <n v="0.41091417989347812"/>
    <n v="-0.74328441243930299"/>
    <n v="0.48612183982770601"/>
    <n v="0.1168215913567891"/>
    <n v="1.978077977031208"/>
    <x v="0"/>
    <n v="0.52651515151515149"/>
    <x v="4"/>
  </r>
  <r>
    <s v="e69119d99b75a0be9adc4756b0a3511704b2c0b4"/>
    <s v="c087e09e953710d150a47cdeb05902a34287327a"/>
    <s v="PREPAGADO"/>
    <s v="f92259594cc36db09951704e2e59eef51308995c"/>
    <n v="38"/>
    <s v="CAPTUR"/>
    <n v="2020"/>
    <s v="CAPTUR"/>
    <s v="2e892f86d188d01ec5691b7918003dc271108083"/>
    <s v="NUEVO"/>
    <n v="72"/>
    <d v="2019-02-08T00:00:00"/>
    <d v="2025-08-02T00:00:00"/>
    <d v="2019-12-23T00:00:00"/>
    <n v="66990000"/>
    <n v="33495000"/>
    <n v="33495000"/>
    <n v="789373"/>
    <s v="a1a8973e91fb3dd53c50b0f77fca45b4a317437d"/>
    <n v="1.5266980507074039"/>
    <n v="-0.85216124758390532"/>
    <n v="-0.30432305999912118"/>
    <n v="-0.61333009531577232"/>
    <n v="1.3592949578620639"/>
    <x v="1"/>
    <n v="0.5"/>
    <x v="4"/>
  </r>
  <r>
    <s v="360d184fcff8be3caaceb55a687046945d457f8e"/>
    <s v="494c4bd11e28c35ace449974e956582b59b6d7f3"/>
    <s v="PREPAGADO"/>
    <s v="d42a5de8f4df177aed40c98366cc193eafa30db8"/>
    <n v="38"/>
    <s v="STEPWAY"/>
    <n v="2020"/>
    <s v="NUEVO STEPWAY"/>
    <s v="2e892f86d188d01ec5691b7918003dc271108083"/>
    <s v="NUEVO"/>
    <n v="72"/>
    <d v="2019-01-11T00:00:00"/>
    <d v="2025-11-01T00:00:00"/>
    <d v="2020-12-18T00:00:00"/>
    <n v="44990000"/>
    <n v="22490000"/>
    <n v="22500000"/>
    <n v="577881"/>
    <s v="a1a8973e91fb3dd53c50b0f77fca45b4a317437d"/>
    <n v="-1.5780918506878669"/>
    <n v="-0.85261759477976107"/>
    <n v="-0.38336754998180411"/>
    <n v="-0.42724130164045587"/>
    <n v="-1.0384892414183671"/>
    <x v="1"/>
    <n v="0.4998888641920427"/>
    <x v="4"/>
  </r>
  <r>
    <s v="723628cc2c571a9fcd02db96104dab8ab2b2347a"/>
    <s v="6dd1536cf98209a028f94be6b1e7a9c003d1df08"/>
    <s v="PREPAGADO"/>
    <s v="a65c60e59165d9af643419b26154ffd93f642835"/>
    <n v="27"/>
    <s v="STEPWAY"/>
    <n v="2019"/>
    <s v="NUEVO STEPWAY"/>
    <m/>
    <s v="NUEVO"/>
    <n v="84"/>
    <d v="2018-03-28T00:00:00"/>
    <d v="2025-03-28T00:00:00"/>
    <d v="2019-11-22T00:00:00"/>
    <n v="46650000"/>
    <n v="27350000"/>
    <n v="19300000"/>
    <n v="535805"/>
    <s v="4a8f3363258dbeeafeffebe63d6f25a2c0e1ca48"/>
    <n v="-0.19549009772278569"/>
    <n v="-0.49787392550564902"/>
    <n v="1.7055671672265529E-2"/>
    <n v="-0.37043830234858133"/>
    <n v="-0.26501046745693763"/>
    <x v="0"/>
    <n v="0.5862808145766345"/>
    <x v="4"/>
  </r>
  <r>
    <s v="cb4103c4c9b61061a3dff062e24d5101c206c7c5"/>
    <s v="d8212e3c54bb4580b029d464313f07b711717319"/>
    <s v="PREPAGADO"/>
    <s v="93758adf11c46efe844e91612cf2940e4197d07c"/>
    <n v="59"/>
    <s v="DUSTER"/>
    <n v="2020"/>
    <s v="DUSTER"/>
    <s v="2e892f86d188d01ec5691b7918003dc271108083"/>
    <s v="NUEVO"/>
    <n v="84"/>
    <d v="2019-08-23T00:00:00"/>
    <d v="2026-08-23T00:00:00"/>
    <d v="2019-11-29T00:00:00"/>
    <n v="68290000"/>
    <n v="38290000"/>
    <n v="30000000"/>
    <n v="760163"/>
    <s v="6c55b3ba21e9cb7dc2512cad991949cb9fc0980d"/>
    <n v="1.550954221812054"/>
    <n v="-0.60292638123234676"/>
    <n v="-0.81537951877887782"/>
    <n v="-0.2199810331234569"/>
    <n v="1.2045992030697781"/>
    <x v="0"/>
    <n v="0.56069702738321858"/>
    <x v="4"/>
  </r>
  <r>
    <s v="adf31ae874e9efb7c3fa610e8c638b07f75dae11"/>
    <s v="94f0013b336707c12704dde6803b041c6cea6842"/>
    <s v="PREPAGADO"/>
    <s v="e6fe628ed1ecb4f422ee6848d702f45410650137"/>
    <n v="38"/>
    <s v="LOGAN"/>
    <n v="2018"/>
    <s v="NUEVO LOGAN"/>
    <m/>
    <s v="NUEVO"/>
    <n v="84"/>
    <d v="2017-04-21T00:00:00"/>
    <d v="2024-04-21T00:00:00"/>
    <d v="2019-11-27T00:00:00"/>
    <n v="32771200"/>
    <n v="31081200"/>
    <n v="1690000"/>
    <n v="674456"/>
    <s v="c3526f071683c463fb194b75b8f6200605fa54f5"/>
    <n v="-1.4407288855812889E-3"/>
    <n v="0.98918878143752431"/>
    <n v="0.31007750874032403"/>
    <n v="-0.64902300535999402"/>
    <n v="-1.0384892414183671"/>
    <x v="0"/>
    <n v="0.94843032906942681"/>
    <x v="0"/>
  </r>
  <r>
    <s v="5b34dca1265927c89aeefbbd736733abbfafd1e9"/>
    <s v="1352247caac9e8eb4f581972f611bcfcfbb4a8f3"/>
    <s v="PREPAGADO"/>
    <s v="4ed602eda8bf7f8f674b77a7266776acb1f1dd2a"/>
    <n v="246"/>
    <s v="KWID"/>
    <n v="2020"/>
    <s v="KWID"/>
    <s v="2e892f86d188d01ec5691b7918003dc271108083"/>
    <s v="NUEVO"/>
    <n v="84"/>
    <d v="2019-06-27T00:00:00"/>
    <d v="2026-06-27T00:00:00"/>
    <d v="2020-01-27T00:00:00"/>
    <n v="32990000"/>
    <n v="32990000"/>
    <n v="0"/>
    <n v="681354"/>
    <s v="f0ee9810f7b40f5a341dcdc7f440d9aa604e2e89"/>
    <n v="7.1327784428370358E-2"/>
    <n v="1.2009447865714571"/>
    <n v="0.64658136404765243"/>
    <n v="1.7492923885151921"/>
    <n v="-0.49705409964536651"/>
    <x v="0"/>
    <n v="1"/>
    <x v="0"/>
  </r>
  <r>
    <s v="f9ed612662ef846849e682fcad38347f51fbf43d"/>
    <s v="39deba6cce21ede3b90133335004594b6416c9dd"/>
    <s v="PREPAGADO"/>
    <s v="9cd818cbe61cb63e3941d17e43c01281f43d7880"/>
    <n v="77"/>
    <s v="STEPWAY"/>
    <n v="2018"/>
    <s v="NUEVO STEPWAY"/>
    <m/>
    <s v="NUEVO"/>
    <n v="24"/>
    <d v="2018-02-28T00:00:00"/>
    <d v="2020-02-28T00:00:00"/>
    <d v="2019-12-09T00:00:00"/>
    <n v="42000000"/>
    <n v="30000000"/>
    <n v="12000000"/>
    <n v="1494014"/>
    <s v="e749afdb0d86b12b525db3e562c129d1ee93ba33"/>
    <n v="1.126471227480669"/>
    <n v="2.7741338482678419E-2"/>
    <n v="-0.49163320702128499"/>
    <n v="-0.21676554983089061"/>
    <n v="-0.57440197704150942"/>
    <x v="2"/>
    <n v="0.7142857142857143"/>
    <x v="2"/>
  </r>
  <r>
    <s v="0521ead8f14998fe1a38cd3e6096efa479b36f7f"/>
    <s v="0977a93b1195c0c5b26f7f4fd84b56ec91ed2aab"/>
    <s v="PREPAGADO"/>
    <s v="6bf12817a6164c0e4ceb7a01868ef46da7884be8"/>
    <n v="59"/>
    <s v="CAPTUR"/>
    <n v="2018"/>
    <s v="CAPTUR"/>
    <m/>
    <s v="NUEVO"/>
    <n v="60"/>
    <d v="2018-01-31T00:00:00"/>
    <d v="2023-01-31T00:00:00"/>
    <d v="2021-08-06T00:00:00"/>
    <n v="75990000"/>
    <n v="35551972"/>
    <n v="40438028"/>
    <n v="983753"/>
    <s v="f63667f7e267acb03c87c3e26f4d130769528873"/>
    <n v="0.32601758102720108"/>
    <n v="-0.98417323675117763"/>
    <n v="-2.1989624147622591"/>
    <n v="0.25826435539755122"/>
    <n v="1.978077977031208"/>
    <x v="3"/>
    <n v="0.46785066456112645"/>
    <x v="4"/>
  </r>
  <r>
    <s v="4eaf0be2b4088672eb53d870760822867cafeb25"/>
    <s v="641e07080b26f7d575981902fe434d3c66ef4ebb"/>
    <s v="PREPAGADO"/>
    <s v="c36079448b08472bbab06f53d78e810b025a3b91"/>
    <n v="241"/>
    <s v="STEPWAY"/>
    <n v="2019"/>
    <s v="NUEVO STEPWAY"/>
    <m/>
    <s v="NUEVO"/>
    <n v="84"/>
    <d v="2018-05-29T00:00:00"/>
    <d v="2025-05-29T00:00:00"/>
    <d v="2020-05-13T00:00:00"/>
    <n v="47650000"/>
    <n v="33550000"/>
    <n v="14100000"/>
    <n v="704381"/>
    <s v="1188a05533a86f26549ae6e1af7ac4164a633741"/>
    <n v="-8.633732775185822E-2"/>
    <n v="-1.4114818112304219E-2"/>
    <n v="-0.1118799218864622"/>
    <n v="-0.1101720131593359"/>
    <n v="-0.80644560922993824"/>
    <x v="0"/>
    <n v="0.70409233997901366"/>
    <x v="2"/>
  </r>
  <r>
    <s v="3067d585b017f007cf6c917085a393535adf0eda"/>
    <s v="46698b61fa90b4c5cffe2c400005a06d3ef1fe73"/>
    <s v="PREPAGADO"/>
    <s v="6effd9726a01d97fb90ac9a7f16ca5cd0d2646e1"/>
    <n v="59"/>
    <s v="SANDERO"/>
    <n v="2018"/>
    <s v="NUEVO SANDERO"/>
    <m/>
    <s v="NUEVO"/>
    <n v="84"/>
    <d v="2017-06-06T00:00:00"/>
    <d v="2024-06-06T00:00:00"/>
    <d v="2021-08-04T00:00:00"/>
    <n v="31521000"/>
    <n v="30781000"/>
    <n v="740000"/>
    <n v="625536"/>
    <s v="836e35949d4d7e7bd1fb1201ecaf8e1cf35ef2e0"/>
    <n v="0.93242185864346494"/>
    <n v="1.1045456580365141"/>
    <n v="0.42116940151913568"/>
    <n v="-0.6443617660343709"/>
    <n v="-0.49705409964536651"/>
    <x v="0"/>
    <n v="0.97652358744963674"/>
    <x v="0"/>
  </r>
  <r>
    <s v="234727da1e240965094646f6bdc4cb1ba2477b61"/>
    <s v="61ece7dd83c2cb8ae35a9f95191147a4526018a6"/>
    <s v="PREPAGADO"/>
    <s v="e6fe628ed1ecb4f422ee6848d702f45410650137"/>
    <n v="60"/>
    <s v="STEPWAY"/>
    <n v="2018"/>
    <s v="NUEVO STEPWAY"/>
    <m/>
    <s v="NUEVO"/>
    <n v="24"/>
    <d v="2017-05-30T00:00:00"/>
    <d v="2019-05-30T00:00:00"/>
    <d v="2019-04-30T00:00:00"/>
    <n v="46920000"/>
    <n v="11920000"/>
    <n v="35000000"/>
    <n v="543884"/>
    <s v="664ad2f8f54345cf80b6e07e8a5435f45799f1c3"/>
    <n v="-1.0201999152809049"/>
    <n v="-1.8620863811795101"/>
    <n v="-3.517058294551318"/>
    <n v="-0.49250850973982718"/>
    <n v="0.58581618390063472"/>
    <x v="2"/>
    <n v="0.25404944586530265"/>
    <x v="1"/>
  </r>
  <r>
    <s v="3308bf467b6164d8ac848e55b47f45cb6a2632ba"/>
    <s v="d447aab3b6fed272b5dd99eb1865f9d63d698b47"/>
    <s v="PREPAGADO"/>
    <s v="a65c60e59165d9af643419b26154ffd93f642835"/>
    <n v="50"/>
    <s v="SANDERO"/>
    <n v="2019"/>
    <s v="NUEVO SANDERO"/>
    <m/>
    <s v="NUEVO"/>
    <n v="72"/>
    <d v="2018-06-06T00:00:00"/>
    <d v="2024-06-06T00:00:00"/>
    <d v="2021-08-17T00:00:00"/>
    <n v="33030000"/>
    <n v="22935000"/>
    <n v="10095000"/>
    <n v="498068"/>
    <s v="9adb58a4cb56c9cb2922e8487fdc9fdf00ee0d01"/>
    <n v="-0.11059349885650881"/>
    <n v="-5.4041917321875507E-2"/>
    <n v="0.17216392344262879"/>
    <n v="-0.62437817462622391"/>
    <n v="0.27642467431606299"/>
    <x v="1"/>
    <n v="0.69436875567665757"/>
    <x v="2"/>
  </r>
  <r>
    <s v="9c04705d79fdc7915cc746df325f709341d7041b"/>
    <s v="a9b25e0a2cdace99033f29badbff783bd4ee02ab"/>
    <s v="PREPAGADO"/>
    <s v="c1e30395230ab6747c4b28fe4256aa099225b503"/>
    <n v="236"/>
    <s v="LOGAN"/>
    <n v="2018"/>
    <s v="NUEVO LOGAN"/>
    <m/>
    <s v="NUEVO"/>
    <n v="60"/>
    <d v="2017-03-04T00:00:00"/>
    <d v="2022-04-03T00:00:00"/>
    <d v="2019-09-05T00:00:00"/>
    <n v="33440000"/>
    <n v="15000000"/>
    <n v="18440000"/>
    <n v="383617"/>
    <s v="b522c57b2ad5bc12ca374e891604193e50995d23"/>
    <n v="0.49581077875975499"/>
    <n v="-1.063365935308022"/>
    <n v="0.92086653473246149"/>
    <n v="4.4339574062500491"/>
    <n v="1.436642835258207"/>
    <x v="3"/>
    <n v="0.44856459330143539"/>
    <x v="4"/>
  </r>
  <r>
    <s v="1f4c31bb2865321b96bccecf54a2648683631ecb"/>
    <s v="1efb41ecae89c6268e525da401e6daa65b1a45d7"/>
    <s v="PREPAGADO"/>
    <s v="3163d7a6b259e8b2f3c6adb6d28a141b92f4b76d"/>
    <n v="236"/>
    <s v="DUSTER"/>
    <n v="2019"/>
    <s v="DUSTER"/>
    <m/>
    <s v="NUEVO"/>
    <n v="72"/>
    <d v="2018-09-21T00:00:00"/>
    <d v="2024-09-21T00:00:00"/>
    <d v="2019-09-25T00:00:00"/>
    <n v="55703200"/>
    <n v="27851600"/>
    <n v="27851600"/>
    <n v="715375"/>
    <s v="7a6910423a8f37af5a7024bd938a17975b36dad2"/>
    <n v="0.98093420085276606"/>
    <n v="-0.85216124758390532"/>
    <n v="-2.7667345059731379E-2"/>
    <n v="0.79340667196474812"/>
    <n v="1.9007300996350649"/>
    <x v="1"/>
    <n v="0.5"/>
    <x v="4"/>
  </r>
  <r>
    <s v="c14f4de00c46c863c0f7a406e76bd0d393dc02a4"/>
    <s v="c15769c2824475cd6538ab6b1b43b6fc8718eb28"/>
    <s v="PREPAGADO"/>
    <s v="277132ad8b04990f093fc5bb72d77163192dec3d"/>
    <n v="48"/>
    <s v="STEPWAY"/>
    <n v="2017"/>
    <s v="NUEVO STEPWAY"/>
    <m/>
    <s v="NUEVO"/>
    <n v="84"/>
    <d v="2016-05-12T00:00:00"/>
    <d v="2023-12-05T00:00:00"/>
    <d v="2017-12-01T00:00:00"/>
    <n v="48190000"/>
    <n v="24095000"/>
    <n v="24095000"/>
    <n v="557429"/>
    <s v="cafe2aba4c008cb02fee6101be7ab38b6a34f37b"/>
    <n v="1.4903137940504281"/>
    <n v="-0.85216124758390532"/>
    <n v="0.92086653473246149"/>
    <n v="-0.65846302771562326"/>
    <n v="1.127251325673635"/>
    <x v="0"/>
    <n v="0.5"/>
    <x v="4"/>
  </r>
  <r>
    <s v="0322cfd9c01f682e14ff942db42af5f23fa79f85"/>
    <s v="68b7eaf910128c42b0e4bb860cf0c2bc66af90b4"/>
    <s v="PREPAGADO"/>
    <s v="51b223e24d57bc8c01c5001f8833c44559fa1fc7"/>
    <n v="246"/>
    <s v="LOGAN"/>
    <n v="2018"/>
    <s v="NUEVO LOGAN"/>
    <m/>
    <s v="NUEVO"/>
    <n v="60"/>
    <d v="2017-08-16T00:00:00"/>
    <d v="2022-08-16T00:00:00"/>
    <d v="2019-10-24T00:00:00"/>
    <n v="38670000"/>
    <n v="38670000"/>
    <n v="0"/>
    <n v="981566"/>
    <s v="1ffcc7723bd095386a52784fcf83b41533e4dc57"/>
    <n v="0.85965334532951332"/>
    <n v="1.2009447865714571"/>
    <n v="0.80229979975843724"/>
    <n v="2.1066129694016271"/>
    <n v="1.0499034482774929"/>
    <x v="3"/>
    <n v="1"/>
    <x v="0"/>
  </r>
  <r>
    <s v="ba08cdbd97c1201ec17fa34a40b072524f2e0361"/>
    <s v="071883908e044ecc783181524f92c36d2440512e"/>
    <s v="PREPAGADO"/>
    <s v="a7867200474c1bcd31ba833782f73235bff8f95c"/>
    <n v="84"/>
    <s v="LOGAN"/>
    <n v="2019"/>
    <s v="NUEVO LOGAN"/>
    <s v="2e892f86d188d01ec5691b7918003dc271108083"/>
    <s v="NUEVO"/>
    <n v="84"/>
    <d v="2019-01-31T00:00:00"/>
    <d v="2026-01-31T00:00:00"/>
    <d v="2021-03-26T00:00:00"/>
    <n v="38490000"/>
    <n v="19633657"/>
    <n v="18856343"/>
    <n v="380878"/>
    <s v="0b9e5ef7ecdb21c3df2e91f8c180559e4790ebd3"/>
    <n v="0.94454994419579019"/>
    <n v="-0.81069832049028545"/>
    <n v="-0.13009904447155099"/>
    <n v="0.19020085841091"/>
    <n v="-1.11583711881451"/>
    <x v="0"/>
    <n v="0.51009760976877105"/>
    <x v="4"/>
  </r>
  <r>
    <s v="4fecef3cd3c4f1a9fac04f396fdd6fbca789a504"/>
    <s v="cb7f4bae1efce4842793155203d40070d27ea530"/>
    <s v="PREPAGADO"/>
    <s v="ed53f7f8aa0a745246ff0c2c0130fd4b0ab746b5"/>
    <n v="59"/>
    <s v="STEPWAY"/>
    <n v="2020"/>
    <s v="NUEVO STEPWAY"/>
    <s v="2e892f86d188d01ec5691b7918003dc271108083"/>
    <s v="NUEVO"/>
    <n v="72"/>
    <d v="2019-05-31T00:00:00"/>
    <d v="2025-05-31T00:00:00"/>
    <d v="2020-02-26T00:00:00"/>
    <n v="50845000"/>
    <n v="21505000"/>
    <n v="29340000"/>
    <n v="527833"/>
    <s v="6c55b3ba21e9cb7dc2512cad991949cb9fc0980d"/>
    <n v="0.89603760198648907"/>
    <n v="-1.168536226000805"/>
    <n v="0.32803285986234038"/>
    <n v="-0.33741919212173671"/>
    <n v="2.0554258544273512"/>
    <x v="1"/>
    <n v="0.42295210935195199"/>
    <x v="4"/>
  </r>
  <r>
    <s v="eb522648aa1304734f3786846070506ebbeed98a"/>
    <s v="db86cdd4b9ab495c87f39cfd92c10dd63ff2ae91"/>
    <s v="PREPAGADO"/>
    <s v="306d0c4359793b998ee724d771a66f0fed3a6148"/>
    <n v="61"/>
    <s v="DUSTER"/>
    <n v="2019"/>
    <s v="DUSTER"/>
    <m/>
    <s v="NUEVO"/>
    <n v="84"/>
    <d v="2018-10-19T00:00:00"/>
    <d v="2025-10-19T00:00:00"/>
    <d v="2020-01-07T00:00:00"/>
    <n v="56990000"/>
    <n v="28495000"/>
    <n v="28495000"/>
    <n v="682875"/>
    <s v="f1cfc4e2d3f8e9e071d8ddbdb5aab1b3ceeb1ef1"/>
    <n v="0.94454994419579019"/>
    <n v="-0.85216124758390532"/>
    <n v="0.32803285986234038"/>
    <n v="1.150615069391967"/>
    <n v="1.127251325673635"/>
    <x v="0"/>
    <n v="0.5"/>
    <x v="4"/>
  </r>
  <r>
    <s v="edfa4cff32a5101bf4d2e38b1858c46568e1e167"/>
    <s v="aeb7ce3dbd0837bc3a55599a299d3568850364ec"/>
    <s v="PREPAGADO"/>
    <s v="a1568956b7a009c0968355838744514999f72b98"/>
    <n v="7"/>
    <s v="STEPWAY"/>
    <n v="2020"/>
    <s v="NUEVO STEPWAY PH2"/>
    <s v="2e892f86d188d01ec5691b7918003dc271108083"/>
    <s v="NUEVO"/>
    <n v="84"/>
    <d v="2020-01-23T00:00:00"/>
    <d v="2027-01-23T00:00:00"/>
    <d v="2021-01-18T00:00:00"/>
    <n v="52790000"/>
    <n v="52790000"/>
    <n v="0"/>
    <n v="1168357"/>
    <s v="986fcbacb15e3271088bb826891fe61d934ad7da"/>
    <n v="-0.31677095324603838"/>
    <n v="1.2009447865714571"/>
    <n v="0.56516632981038883"/>
    <n v="-0.43651635124932942"/>
    <n v="-0.26501046745693763"/>
    <x v="0"/>
    <n v="1"/>
    <x v="0"/>
  </r>
  <r>
    <s v="c6cbd3807269fcf7678a8366c5c290c954cb6a85"/>
    <s v="e0257e9bcfe47e520811150b288618bae69ac7f4"/>
    <s v="PREPAGADO"/>
    <s v="46f496ca1a6745a35fec8b42f7f2bb901a742286"/>
    <n v="38"/>
    <s v="USADOS"/>
    <n v="2011"/>
    <s v="USADOS MM"/>
    <m/>
    <s v="USADO"/>
    <n v="60"/>
    <d v="2019-02-14T00:00:00"/>
    <d v="2024-02-14T00:00:00"/>
    <d v="2021-08-18T00:00:00"/>
    <n v="20000000"/>
    <n v="20000000"/>
    <n v="0"/>
    <n v="523641"/>
    <s v="4945c5884e21e46d99e0d56ad1a4fbcffe8da479"/>
    <n v="0.33814566657952638"/>
    <n v="1.2009447865714571"/>
    <n v="0.28851061487099899"/>
    <n v="-0.67597493208003134"/>
    <n v="-0.34235834485308059"/>
    <x v="3"/>
    <n v="1"/>
    <x v="0"/>
  </r>
  <r>
    <s v="607e98c213da1990c4adff40de851816b3df3560"/>
    <s v="398c85ec6bc65f62c5f0f4c86643a014913e7629"/>
    <s v="PREPAGADO"/>
    <s v="4ed602eda8bf7f8f674b77a7266776acb1f1dd2a"/>
    <n v="49"/>
    <s v="KWID"/>
    <n v="2020"/>
    <s v="KWID"/>
    <s v="2e892f86d188d01ec5691b7918003dc271108083"/>
    <s v="NUEVO"/>
    <n v="84"/>
    <d v="2019-02-10T00:00:00"/>
    <d v="2026-10-02T00:00:00"/>
    <d v="2020-05-13T00:00:00"/>
    <n v="33640000"/>
    <n v="34870000"/>
    <n v="0"/>
    <n v="742731"/>
    <s v="809929aa942e2a9bc9a8483e7177795e32bedd95"/>
    <n v="0.20473672550394839"/>
    <n v="1.351082742695779"/>
    <n v="6.3926682897296333E-2"/>
    <n v="-0.70195469619291639"/>
    <n v="-1.11583711881451"/>
    <x v="0"/>
    <n v="1.036563614744352"/>
    <x v="0"/>
  </r>
  <r>
    <s v="404da34edfb637c52a9304824c831bd4d8541d0c"/>
    <s v="9fa59ad7ff99539e8c9c8eea17d2542dbf2feb65"/>
    <s v="PREPAGADO"/>
    <s v="e6fe628ed1ecb4f422ee6848d702f45410650137"/>
    <n v="50"/>
    <s v="SANDERO"/>
    <n v="2018"/>
    <s v="NUEVO SANDERO"/>
    <m/>
    <s v="NUEVO"/>
    <n v="72"/>
    <d v="2017-06-16T00:00:00"/>
    <d v="2023-06-16T00:00:00"/>
    <d v="2020-12-30T00:00:00"/>
    <n v="33280000"/>
    <n v="25280000"/>
    <n v="8000000"/>
    <n v="584030"/>
    <s v="9adb58a4cb56c9cb2922e8487fdc9fdf00ee0d01"/>
    <n v="0.39878609434115281"/>
    <n v="0.21387457784291711"/>
    <n v="2.8570438228247261E-2"/>
    <n v="-0.27291503068727152"/>
    <n v="-0.65174985443765243"/>
    <x v="1"/>
    <n v="0.75961538461538458"/>
    <x v="2"/>
  </r>
  <r>
    <s v="087409313fc9173d0b30198c48d530cb730dec13"/>
    <s v="424d0955c410e78de964b615de705d182d1e138c"/>
    <s v="PREPAGADO"/>
    <s v="d665beabbfadc3c34987b3aefaba169224567213"/>
    <n v="38"/>
    <s v="DUSTER"/>
    <n v="2021"/>
    <s v="DUSTER Servicio PÃºblico"/>
    <s v="2e892f86d188d01ec5691b7918003dc271108083"/>
    <s v="NUEVO"/>
    <n v="72"/>
    <d v="2020-10-15T00:00:00"/>
    <d v="2026-10-15T00:00:00"/>
    <d v="2021-08-30T00:00:00"/>
    <n v="48949760"/>
    <n v="48949760"/>
    <n v="0"/>
    <n v="1162930"/>
    <s v="5e3c98b1bb0855a93259aebb90f7fa3ff5c1c2d8"/>
    <n v="-1.4407288855812889E-3"/>
    <n v="1.2009447865714571"/>
    <n v="0.36755510485368181"/>
    <n v="-0.63607247049020854"/>
    <n v="-0.49705409964536651"/>
    <x v="1"/>
    <n v="1"/>
    <x v="0"/>
  </r>
  <r>
    <s v="33742c5a3d9e6bd19a9afab7be8e114321ad3d85"/>
    <s v="dd9fa245f3cb27eba51dd2781ce232ecf3359ea4"/>
    <s v="PREPAGADO"/>
    <s v="e6fe628ed1ecb4f422ee6848d702f45410650137"/>
    <n v="38"/>
    <s v="SANDERO"/>
    <n v="2018"/>
    <s v="NUEVO SANDERO"/>
    <m/>
    <s v="NUEVO"/>
    <n v="84"/>
    <d v="2017-04-24T00:00:00"/>
    <d v="2024-03-24T00:00:00"/>
    <d v="2019-05-23T00:00:00"/>
    <n v="31640000"/>
    <n v="11640000"/>
    <n v="20000000"/>
    <n v="235862"/>
    <s v="afef47cbdd72b753a5414bbb0d395f4e14f48c9f"/>
    <n v="0.48368269320742968"/>
    <n v="-1.394638063182478"/>
    <n v="-0.55979643251295164"/>
    <n v="-0.79935350395716676"/>
    <n v="-0.65174985443765243"/>
    <x v="0"/>
    <n v="0.36788874841972186"/>
    <x v="1"/>
  </r>
  <r>
    <s v="21aec3b60929560924d79f2f0066b2f178f09d95"/>
    <s v="8c71dfac77db9a549e6014bece2d00c4e1d4238f"/>
    <s v="PREPAGADO"/>
    <s v="c4f571c84dfd1be0360bdeed5c89373e15ac07b0"/>
    <n v="49"/>
    <s v="LOGAN"/>
    <n v="2017"/>
    <s v="NUEVO LOGAN"/>
    <m/>
    <s v="NUEVO"/>
    <n v="72"/>
    <d v="2016-11-25T00:00:00"/>
    <d v="2022-11-25T00:00:00"/>
    <d v="2019-09-18T00:00:00"/>
    <n v="37940000"/>
    <n v="36042445"/>
    <n v="1897555"/>
    <n v="760893"/>
    <s v="08c110d473345bd0e2f01d46604a920419084bfe"/>
    <n v="0.22899289660859901"/>
    <n v="0.99557413332186662"/>
    <n v="-0.20373104204715911"/>
    <n v="-0.61732090571108789"/>
    <n v="-1.0384892414183671"/>
    <x v="1"/>
    <n v="0.94998537163943064"/>
    <x v="0"/>
  </r>
  <r>
    <s v="d613aa5f9fd4e8a2e365ad95ad04503df9ccae98"/>
    <s v="44b243087c9a7027939bd166ba6a117e287f42a7"/>
    <s v="PREPAGADO"/>
    <s v="a93bc3fa6d9125b98623940e5fa31ae97aacbac3"/>
    <n v="60"/>
    <s v="SANDERO"/>
    <n v="2019"/>
    <s v="NUEVO SANDERO"/>
    <m/>
    <s v="NUEVO"/>
    <n v="60"/>
    <d v="2018-10-09T00:00:00"/>
    <d v="2023-09-10T00:00:00"/>
    <d v="2019-12-30T00:00:00"/>
    <n v="37060000"/>
    <n v="19060000"/>
    <n v="18000000"/>
    <n v="479093"/>
    <s v="026f2dbff0f657cf8b51a37de1e13584f2ccb0a9"/>
    <n v="1.1992397407946209"/>
    <n v="-0.79343776144778344"/>
    <n v="-0.46683457917901788"/>
    <n v="0.18239979324694641"/>
    <n v="-1.0384892414183671"/>
    <x v="3"/>
    <n v="0.51430113329735561"/>
    <x v="4"/>
  </r>
  <r>
    <s v="9692a10f60dd58c1c303f4185b221baf11ef4e61"/>
    <s v="97febfcd80a4be60b0e08e5a15552a69e1283496"/>
    <s v="PREPAGADO"/>
    <s v="8d3a24744093455287e93feda3eb9991acdae36e"/>
    <n v="38"/>
    <s v="CAPTUR"/>
    <n v="2019"/>
    <s v="CAPTUR"/>
    <m/>
    <s v="NUEVO"/>
    <n v="24"/>
    <d v="2018-10-23T00:00:00"/>
    <d v="2020-10-23T00:00:00"/>
    <d v="2019-12-27T00:00:00"/>
    <n v="71530000"/>
    <n v="35765000"/>
    <n v="35765000"/>
    <n v="1744825"/>
    <s v="311d5a34f06f568edcf7d0323146d949960aaa0c"/>
    <n v="1.672235077335307"/>
    <n v="-0.85216124758390532"/>
    <n v="-6.7189590051072792E-2"/>
    <n v="-0.24459302198358951"/>
    <n v="0.35377255171220601"/>
    <x v="2"/>
    <n v="0.5"/>
    <x v="4"/>
  </r>
  <r>
    <s v="fc31e73a7347701274e3e4daf853330aee6643d1"/>
    <s v="42098c4caaa77a42da789e6688dd7fb6c995ef48"/>
    <s v="PREPAGADO"/>
    <s v="51b223e24d57bc8c01c5001f8833c44559fa1fc7"/>
    <n v="246"/>
    <s v="STEPWAY"/>
    <n v="2018"/>
    <s v="NUEVO STEPWAY"/>
    <m/>
    <s v="NUEVO"/>
    <n v="84"/>
    <d v="2017-07-21T00:00:00"/>
    <d v="2024-07-21T00:00:00"/>
    <d v="2019-01-18T00:00:00"/>
    <n v="46350000"/>
    <n v="46350000"/>
    <n v="0"/>
    <n v="1004793"/>
    <s v="a69f010680fca3bb97470fe907d42f1759ba6938"/>
    <n v="0.35027375213185169"/>
    <n v="1.2009447865714571"/>
    <n v="1.237044494663192"/>
    <n v="3.3489422219708702"/>
    <n v="0.27642467431606299"/>
    <x v="0"/>
    <n v="1"/>
    <x v="0"/>
  </r>
  <r>
    <s v="c081080fa3e4315cedfda51337982743351ee059"/>
    <s v="ece64177caadb752408b758ecb86f6ba4641f076"/>
    <s v="PREPAGADO"/>
    <s v="51b223e24d57bc8c01c5001f8833c44559fa1fc7"/>
    <n v="236"/>
    <s v="DUSTER"/>
    <n v="2018"/>
    <s v="DUSTER"/>
    <m/>
    <s v="NUEVO"/>
    <n v="72"/>
    <d v="2017-05-09T00:00:00"/>
    <d v="2023-09-05T00:00:00"/>
    <d v="2017-10-05T00:00:00"/>
    <n v="56879200"/>
    <n v="51191280"/>
    <n v="5687920"/>
    <n v="1164798"/>
    <s v="7a6910423a8f37af5a7024bd938a17975b36dad2"/>
    <n v="1.672235077335307"/>
    <n v="0.79032357974038436"/>
    <n v="0.80229979975843724"/>
    <n v="-0.1303517596692485"/>
    <n v="2.287469486615779"/>
    <x v="1"/>
    <n v="0.9"/>
    <x v="0"/>
  </r>
  <r>
    <s v="1f5a59fe04f37024f0917076e1d33eaab16eed52"/>
    <s v="9096bb4d87bd2a749eb03bcff2df07be8999681a"/>
    <s v="PREPAGADO"/>
    <s v="d665beabbfadc3c34987b3aefaba169224567213"/>
    <n v="61"/>
    <s v="DUSTER"/>
    <n v="2020"/>
    <s v="DUSTER Servicio PÃºblico"/>
    <s v="2e892f86d188d01ec5691b7918003dc271108083"/>
    <s v="NUEVO"/>
    <n v="72"/>
    <d v="2020-02-09T00:00:00"/>
    <d v="2026-09-02T00:00:00"/>
    <d v="2021-09-02T00:00:00"/>
    <n v="55100000"/>
    <n v="26520000"/>
    <n v="28580000"/>
    <n v="666174"/>
    <s v="d087e61ba1153cd65cef59d4319bb1223fff39d1"/>
    <n v="-0.11059349885650881"/>
    <n v="-0.9289198397864471"/>
    <n v="0.2094661248883162"/>
    <n v="1.0215426891040169"/>
    <n v="-0.1103147126646518"/>
    <x v="1"/>
    <n v="0.48130671506352085"/>
    <x v="4"/>
  </r>
  <r>
    <s v="3842d6034d2961cb43f6ca917f55ece9a423a4a5"/>
    <s v="9ecd257515d1c0e89710b867bbf981604e94a87b"/>
    <s v="PREPAGADO"/>
    <s v="d42a5de8f4df177aed40c98366cc193eafa30db8"/>
    <n v="51"/>
    <s v="SANDERO"/>
    <n v="2020"/>
    <s v="NUEVO SANDERO"/>
    <s v="2e892f86d188d01ec5691b7918003dc271108083"/>
    <s v="NUEVO"/>
    <n v="72"/>
    <d v="2019-11-10T00:00:00"/>
    <d v="2025-10-11T00:00:00"/>
    <d v="2021-04-07T00:00:00"/>
    <n v="35513350"/>
    <n v="18317675"/>
    <n v="17195675"/>
    <n v="450388"/>
    <s v="b53b0bf5f413cb9aab27f8e13ca1e90e2ee4fea7"/>
    <n v="-1.0323280008332301"/>
    <n v="-0.78729592312641761"/>
    <n v="1.185489993161002E-2"/>
    <n v="-0.53715885412281283"/>
    <n v="-3.2966835268508812E-2"/>
    <x v="1"/>
    <n v="0.51579687638592253"/>
    <x v="4"/>
  </r>
  <r>
    <s v="db105bc31624285d5b03940c78a825155c1d2eb5"/>
    <s v="b71d50186cd59a622c9474a40ec7a42a14e5590d"/>
    <s v="PREPAGADO"/>
    <s v="3a0535153a5f5fc7c8dcca47c9a725208db375aa"/>
    <n v="60"/>
    <s v="DUSTER"/>
    <n v="2022"/>
    <s v="NUEVA DUSTER"/>
    <s v="2e892f86d188d01ec5691b7918003dc271108083"/>
    <s v="NUEVO"/>
    <n v="72"/>
    <d v="2021-06-07T00:00:00"/>
    <d v="2027-07-06T00:00:00"/>
    <d v="2021-12-20T00:00:00"/>
    <n v="61060000"/>
    <n v="21060000"/>
    <n v="40000000"/>
    <n v="664678"/>
    <s v="026f2dbff0f657cf8b51a37de1e13584f2ccb0a9"/>
    <n v="0.19260863995162311"/>
    <n v="-1.4890074363638359"/>
    <n v="9.0899389914291959E-2"/>
    <n v="-0.40390681021974201"/>
    <n v="0.97255557088134947"/>
    <x v="1"/>
    <n v="0.34490664919751063"/>
    <x v="1"/>
  </r>
  <r>
    <s v="b60528368e97256578c620d92954c39688c702fe"/>
    <s v="44e577c19ae36f84b5b246c76f74edfe3783be6a"/>
    <s v="PREPAGADO"/>
    <s v="af75c1718d1a344d1a93cdde7cedf2c97fc61d82"/>
    <n v="74"/>
    <s v="USADOS"/>
    <n v="2016"/>
    <s v="USADOS MM"/>
    <m/>
    <s v="USADO"/>
    <n v="72"/>
    <d v="2017-12-19T00:00:00"/>
    <d v="2023-12-19T00:00:00"/>
    <d v="2019-03-21T00:00:00"/>
    <n v="35000000"/>
    <n v="30000000"/>
    <n v="5000000"/>
    <n v="715437"/>
    <s v="db655f8e1559060a272843c09fa8b5e63f6f3304"/>
    <n v="0.94454994419579019"/>
    <n v="0.61434306252706727"/>
    <n v="0.48612183982770601"/>
    <n v="1.2576779179313671"/>
    <n v="0.1217289195237771"/>
    <x v="1"/>
    <n v="0.8571428571428571"/>
    <x v="0"/>
  </r>
  <r>
    <s v="cde66e5ba98f75849c0fbdf91fbc01f0f46b51e5"/>
    <s v="b24c7a3f880317c522e25a05f2c0e2375d942231"/>
    <s v="PREPAGADO"/>
    <s v="d42a5de8f4df177aed40c98366cc193eafa30db8"/>
    <n v="38"/>
    <s v="OROCH"/>
    <n v="2020"/>
    <s v="OROCH"/>
    <s v="aa53c8567ff812605778a953828db0859dac88bf"/>
    <s v="NUEVO"/>
    <n v="72"/>
    <d v="2019-10-15T00:00:00"/>
    <d v="2025-10-15T00:00:00"/>
    <d v="2021-05-12T00:00:00"/>
    <n v="67730000"/>
    <n v="33865000"/>
    <n v="33865000"/>
    <n v="836009"/>
    <s v="e930ed8a49045100853f6396856eaf443e98b2ef"/>
    <n v="0.16835246884697261"/>
    <n v="-0.85216124758390532"/>
    <n v="1.185489993161002E-2"/>
    <n v="7.6538093903185797E-3"/>
    <n v="0.58581618390063472"/>
    <x v="1"/>
    <n v="0.5"/>
    <x v="4"/>
  </r>
  <r>
    <s v="0d5be85141422ca2c3efda96e7223d12beb9b9a5"/>
    <s v="22fd87b750302211d0d2115e2476d9cc42410b3a"/>
    <s v="PREPAGADO"/>
    <s v="f1660bce152bd13abf027b14ac8a826e5004e35a"/>
    <n v="252"/>
    <s v="SANDERO"/>
    <n v="2017"/>
    <s v="NUEVO SANDERO"/>
    <m/>
    <s v="NUEVO"/>
    <n v="72"/>
    <d v="2016-10-19T00:00:00"/>
    <d v="2022-10-19T00:00:00"/>
    <d v="2017-09-07T00:00:00"/>
    <n v="37940000"/>
    <n v="17140000"/>
    <n v="20800000"/>
    <n v="333015"/>
    <s v="7482409142e32e1608cc29a936a504edda26f58f"/>
    <n v="1.35690485297485"/>
    <n v="-1.0502205012741701"/>
    <n v="-1.2828883128704349"/>
    <n v="-0.72552450735500418"/>
    <n v="1.2045992030697781"/>
    <x v="1"/>
    <n v="0.45176594623089089"/>
    <x v="4"/>
  </r>
  <r>
    <s v="31dfe70efeecb16f1ee895616e08bf3a80d562aa"/>
    <s v="ba552cbb8a75f5968e3095ec39340842907416c7"/>
    <s v="PREPAGADO"/>
    <s v="8755282562f500d9f6dcb85211a47e8d88e90dcb"/>
    <n v="61"/>
    <s v="LOGAN"/>
    <n v="2020"/>
    <s v="NUEVO LOGAN"/>
    <s v="2e892f86d188d01ec5691b7918003dc271108083"/>
    <s v="NUEVO"/>
    <n v="84"/>
    <d v="2019-06-27T00:00:00"/>
    <d v="2026-06-27T00:00:00"/>
    <d v="2019-08-27T00:00:00"/>
    <n v="34990000"/>
    <n v="34990000"/>
    <n v="0"/>
    <n v="774404"/>
    <s v="7ff7deeb7eff0b09f4dc8ce4bdcc24fc3c9a3b52"/>
    <n v="0.77475674646323633"/>
    <n v="1.2009447865714571"/>
    <n v="0.56516632981038883"/>
    <n v="-0.5998813563588371"/>
    <n v="-1.11583711881451"/>
    <x v="0"/>
    <n v="1"/>
    <x v="0"/>
  </r>
  <r>
    <s v="3bb386ce7935d3549fbe407da9bb0edd9bfa103b"/>
    <s v="43b1b244673928d90db71bc7105956bd1d358bc1"/>
    <s v="PREPAGADO"/>
    <s v="1e37c6928f415c93f35587957257b25f2220204d"/>
    <n v="38"/>
    <s v="SANDERO"/>
    <n v="2020"/>
    <s v="NUEVO SANDERO"/>
    <s v="2e892f86d188d01ec5691b7918003dc271108083"/>
    <s v="NUEVO"/>
    <n v="24"/>
    <d v="2019-05-31T00:00:00"/>
    <d v="2021-05-31T00:00:00"/>
    <d v="2019-07-24T00:00:00"/>
    <n v="37900000"/>
    <n v="13000000"/>
    <n v="24900000"/>
    <n v="642857"/>
    <s v="e930ed8a49045100853f6396856eaf443e98b2ef"/>
    <n v="1.5145699651550779"/>
    <n v="-1.4968040393107871"/>
    <n v="-0.73906775490387622"/>
    <n v="-0.2199810331234569"/>
    <n v="1.436642835258207"/>
    <x v="2"/>
    <n v="0.34300791556728233"/>
    <x v="1"/>
  </r>
  <r>
    <s v="f335fa7d0b048406631d11953e99d912094988b6"/>
    <s v="95a0042cb6b8eb1a29152669b3de71ad0724300d"/>
    <s v="PREPAGADO"/>
    <s v="93758adf11c46efe844e91612cf2940e4197d07c"/>
    <n v="7"/>
    <s v="CAPTUR"/>
    <n v="2020"/>
    <s v="CAPTUR"/>
    <s v="2e892f86d188d01ec5691b7918003dc271108083"/>
    <s v="NUEVO"/>
    <n v="60"/>
    <d v="2019-08-16T00:00:00"/>
    <d v="2024-08-16T00:00:00"/>
    <d v="2021-03-16T00:00:00"/>
    <n v="66990000"/>
    <n v="35000000"/>
    <n v="31990000"/>
    <n v="797246"/>
    <s v="986fcbacb15e3271088bb826891fe61d934ad7da"/>
    <n v="1.029446543062067"/>
    <n v="-0.75991092421015349"/>
    <n v="-0.86714986558201612"/>
    <n v="-0.19381175198331591"/>
    <n v="0.66316406129677774"/>
    <x v="3"/>
    <n v="0.52246603970741901"/>
    <x v="4"/>
  </r>
  <r>
    <s v="83d087d6564a012f3fd13187ee2219821071f0da"/>
    <s v="0b42fc1f801ddb84c8aed0b05cefcfb6f4b6693f"/>
    <s v="PREPAGADO"/>
    <s v="9cd818cbe61cb63e3941d17e43c01281f43d7880"/>
    <n v="49"/>
    <s v="SANDERO"/>
    <n v="2019"/>
    <s v="NUEVO SANDERO"/>
    <m/>
    <s v="NUEVO"/>
    <n v="60"/>
    <d v="2018-01-03T00:00:00"/>
    <d v="2023-03-01T00:00:00"/>
    <d v="2021-04-26T00:00:00"/>
    <n v="33780000"/>
    <n v="23780000"/>
    <n v="10000000"/>
    <n v="610147"/>
    <s v="7b4b50deac96cf6fae5ed6534c753371dda3e07d"/>
    <n v="0.77475674646323633"/>
    <n v="-1.4630130039178081E-2"/>
    <n v="-4.5399790719997217E-2"/>
    <n v="-0.25427996411579862"/>
    <n v="1.281947080465921"/>
    <x v="3"/>
    <n v="0.70396684428656009"/>
    <x v="2"/>
  </r>
  <r>
    <s v="b1cd615b88e1d4f2308cd16200da7bd15f9e0084"/>
    <s v="51b39fcae2500e745c3e98b77ce1e26544ebdffb"/>
    <s v="PREPAGADO"/>
    <s v="8755282562f500d9f6dcb85211a47e8d88e90dcb"/>
    <n v="84"/>
    <s v="SANDERO"/>
    <n v="2020"/>
    <s v="NUEVO SANDERO"/>
    <s v="2e892f86d188d01ec5691b7918003dc271108083"/>
    <s v="NUEVO"/>
    <n v="84"/>
    <d v="2019-07-30T00:00:00"/>
    <d v="2026-07-30T00:00:00"/>
    <d v="2020-07-28T00:00:00"/>
    <n v="35490000"/>
    <n v="35490000"/>
    <n v="0"/>
    <n v="752202"/>
    <s v="0b9e5ef7ecdb21c3df2e91f8c180559e4790ebd3"/>
    <n v="0.61709163428300773"/>
    <n v="1.2009447865714571"/>
    <n v="0.96038877972380288"/>
    <n v="-0.55459408872663229"/>
    <n v="-0.88379348662608126"/>
    <x v="0"/>
    <n v="1"/>
    <x v="0"/>
  </r>
  <r>
    <s v="c85e841e777b3f694dae963604f422e37f2b1a4c"/>
    <s v="f590f92324c8b706587f30f8240119ce0fd5f502"/>
    <s v="PREPAGADO"/>
    <s v="9bf12949ef2b3166a7b565733cdc1910622e7587"/>
    <n v="84"/>
    <s v="LOGAN"/>
    <n v="2019"/>
    <s v="NUEVO LOGAN"/>
    <m/>
    <s v="NUEVO"/>
    <n v="72"/>
    <d v="2018-08-29T00:00:00"/>
    <d v="2024-08-29T00:00:00"/>
    <d v="2021-01-20T00:00:00"/>
    <n v="43747000"/>
    <n v="33747000"/>
    <n v="10000000"/>
    <n v="739797"/>
    <s v="0b9e5ef7ecdb21c3df2e91f8c180559e4790ebd3"/>
    <n v="1.126471227480669"/>
    <n v="0.26231766509781862"/>
    <n v="0.29824435097869201"/>
    <n v="1.9570604697321941"/>
    <n v="-0.4197062222492236"/>
    <x v="1"/>
    <n v="0.77141289688435777"/>
    <x v="2"/>
  </r>
  <r>
    <s v="83228b27de05535e2fb96de8b4e3d3416bb0fe9d"/>
    <s v="662054dd1dd011ef188c0fe54fa8e51d70dc0e8e"/>
    <s v="PREPAGADO"/>
    <s v="310778d9d7ff8bd657b127d2b19096397041abce"/>
    <n v="62"/>
    <s v="OROCH"/>
    <n v="2019"/>
    <s v="OROCH"/>
    <m/>
    <s v="NUEVO"/>
    <n v="84"/>
    <d v="2018-06-15T00:00:00"/>
    <d v="2025-06-15T00:00:00"/>
    <d v="2020-11-30T00:00:00"/>
    <n v="54600700"/>
    <n v="38600700"/>
    <n v="16000000"/>
    <n v="797077"/>
    <s v="5ff736dd5fe05d193ce7c5ec63ce711d264e48d3"/>
    <n v="0.82326908867253745"/>
    <n v="-2.3253746713768758E-3"/>
    <n v="0.6442108197930716"/>
    <n v="-0.55581848156997227"/>
    <n v="4.4381042127634142E-2"/>
    <x v="0"/>
    <n v="0.70696346383837572"/>
    <x v="2"/>
  </r>
  <r>
    <s v="eb2297d7e3e9b3315e00bcb0978ce209d9f2f5f3"/>
    <s v="f960a1475631c91006b491eddbbd0ec763f85eda"/>
    <s v="PREPAGADO"/>
    <s v="f92259594cc36db09951704e2e59eef51308995c"/>
    <n v="220"/>
    <s v="LOGAN"/>
    <n v="2020"/>
    <s v="NUEVO LOGAN"/>
    <s v="2e892f86d188d01ec5691b7918003dc271108083"/>
    <s v="NUEVO"/>
    <n v="72"/>
    <d v="2019-10-28T00:00:00"/>
    <d v="2025-10-28T00:00:00"/>
    <d v="2021-05-03T00:00:00"/>
    <n v="35190000"/>
    <n v="18190000"/>
    <n v="17000000"/>
    <n v="421948"/>
    <s v="28b0c6e43cc5ec67e977aa1c0cce8b1a5eb36ce2"/>
    <n v="-1.0687122574902059"/>
    <n v="-0.78273254111488366"/>
    <n v="-0.54145652994716964"/>
    <n v="-0.87189106316343989"/>
    <n v="1.127251325673635"/>
    <x v="1"/>
    <n v="0.51690821256038644"/>
    <x v="4"/>
  </r>
  <r>
    <s v="dfe9c509e9a24f3ddf85adc2aef7fb47a85c3ee3"/>
    <s v="9b879d4adbc8946eec2fbc1594e8d94afffa4551"/>
    <s v="PREPAGADO"/>
    <s v="93758adf11c46efe844e91612cf2940e4197d07c"/>
    <n v="291"/>
    <s v="CAPTUR"/>
    <n v="2020"/>
    <s v="CAPTUR"/>
    <s v="2e892f86d188d01ec5691b7918003dc271108083"/>
    <s v="NUEVO"/>
    <n v="72"/>
    <d v="2019-08-29T00:00:00"/>
    <d v="2025-08-29T00:00:00"/>
    <d v="2020-09-28T00:00:00"/>
    <n v="65650200"/>
    <n v="35650200"/>
    <n v="30000000"/>
    <n v="723952"/>
    <s v="8dd2e3893a694ae60c11d740aa9e097857f3681c"/>
    <n v="0.88390951643416382"/>
    <n v="-0.67546019085925535"/>
    <n v="-0.7128075944418294"/>
    <n v="0.2381284201794035"/>
    <n v="0.35377255171220601"/>
    <x v="1"/>
    <n v="0.54303261833170346"/>
    <x v="4"/>
  </r>
  <r>
    <s v="80ee91bc7a7f72271d6fb40a0c9c2bb57ec5b63c"/>
    <s v="8dae0486c4399448a4d624a070877c54cebf5502"/>
    <s v="PREPAGADO"/>
    <s v="77a187d9631467b0be64469f0c5f8a6dea1b1f85"/>
    <n v="27"/>
    <s v="STEPWAY"/>
    <n v="2017"/>
    <s v="NUEVO STEPWAY"/>
    <m/>
    <s v="NUEVO"/>
    <n v="84"/>
    <d v="2016-12-20T00:00:00"/>
    <d v="2023-12-20T00:00:00"/>
    <d v="2019-10-09T00:00:00"/>
    <n v="43690000"/>
    <n v="33690000"/>
    <n v="10000000"/>
    <n v="663846"/>
    <s v="4a8f3363258dbeeafeffebe63d6f25a2c0e1ca48"/>
    <n v="1.2598801685562471"/>
    <n v="0.26109308862897018"/>
    <n v="8.5411923808469653E-2"/>
    <n v="-0.4665755440522365"/>
    <n v="-0.26501046745693763"/>
    <x v="0"/>
    <n v="0.77111467154955371"/>
    <x v="2"/>
  </r>
  <r>
    <s v="62a74c401134d89bf23467e7fb014f592bdc2a67"/>
    <s v="0d8b71848cf5e89e95765333dfa8c7c96348da98"/>
    <s v="PREPAGADO"/>
    <s v="1e37c6928f415c93f35587957257b25f2220204d"/>
    <n v="236"/>
    <s v="SANDERO"/>
    <n v="2020"/>
    <s v="NUEVO SANDERO"/>
    <s v="2e892f86d188d01ec5691b7918003dc271108083"/>
    <s v="NUEVO"/>
    <n v="48"/>
    <d v="2019-06-13T00:00:00"/>
    <d v="2023-06-13T00:00:00"/>
    <d v="2021-05-04T00:00:00"/>
    <n v="34590000"/>
    <n v="31090000"/>
    <n v="3500000"/>
    <n v="943770"/>
    <s v="f63c6c6e342363625ca56e8191808747636b4a3e"/>
    <n v="0.8353971742248627"/>
    <n v="0.78545643042553215"/>
    <n v="0.36755510485368181"/>
    <n v="1.7492923885151921"/>
    <n v="0.50846830650449182"/>
    <x v="5"/>
    <n v="0.89881468632552763"/>
    <x v="0"/>
  </r>
  <r>
    <s v="4135d193a6bc43c771df7b30fb970468ac96b4c6"/>
    <s v="31f27a9270f0797866057a2ce00798dcb408fac7"/>
    <s v="PREPAGADO"/>
    <s v="c037df174ea56656e3f2727cd283ca029d539c32"/>
    <n v="15"/>
    <s v="OROCH"/>
    <n v="2020"/>
    <s v="OROCH"/>
    <s v="aa53c8567ff812605778a953828db0859dac88bf"/>
    <s v="NUEVO"/>
    <n v="84"/>
    <d v="2019-10-31T00:00:00"/>
    <d v="2026-10-31T00:00:00"/>
    <d v="2019-12-12T00:00:00"/>
    <n v="59360000"/>
    <n v="29680000"/>
    <n v="29680000"/>
    <n v="571491"/>
    <s v="49e3e3431e014d9c5502f38bae86dc4337782419"/>
    <n v="0.33814566657952638"/>
    <n v="-0.85216124758390532"/>
    <n v="-0.18575632502509701"/>
    <n v="-0.32756895335658559"/>
    <n v="0.58581618390063472"/>
    <x v="0"/>
    <n v="0.5"/>
    <x v="4"/>
  </r>
  <r>
    <s v="e2e5fda028cdf7373bec22b90a21ee72616665ba"/>
    <s v="496c81364d8a03eb31f64a3e719d6e46ea146ef4"/>
    <s v="PREPAGADO"/>
    <s v="8e1d47a30cc0417d3cca54bd2f30d9b5caa2e6b1"/>
    <n v="74"/>
    <s v="DUSTER"/>
    <n v="2019"/>
    <s v="DUSTER"/>
    <m/>
    <s v="NUEVO"/>
    <n v="60"/>
    <d v="2018-07-19T00:00:00"/>
    <d v="2023-07-19T00:00:00"/>
    <d v="2019-09-16T00:00:00"/>
    <n v="57390000"/>
    <n v="45290363"/>
    <n v="12099637"/>
    <n v="1033617"/>
    <s v="f63667f7e267acb03c87c3e26f4d130769528873"/>
    <n v="0.68986014759695946"/>
    <n v="0.33522470517088249"/>
    <n v="-0.88909969048306225"/>
    <n v="-0.23867517855806741"/>
    <n v="0.50846830650449182"/>
    <x v="3"/>
    <n v="0.78916820003484933"/>
    <x v="2"/>
  </r>
  <r>
    <s v="c15dcc9f9479d4248834dd22911ae0d2a53bb9a3"/>
    <s v="76f1024b2b5f9a1fae9acb654742576a1d9b2ebe"/>
    <s v="PREPAGADO"/>
    <s v="8755282562f500d9f6dcb85211a47e8d88e90dcb"/>
    <n v="38"/>
    <s v="STEPWAY"/>
    <n v="2020"/>
    <s v="NUEVO STEPWAY"/>
    <s v="2e892f86d188d01ec5691b7918003dc271108083"/>
    <s v="NUEVO"/>
    <n v="84"/>
    <d v="2019-06-17T00:00:00"/>
    <d v="2026-06-17T00:00:00"/>
    <d v="2020-10-26T00:00:00"/>
    <n v="44190000"/>
    <n v="16000000"/>
    <n v="28190000"/>
    <n v="324689"/>
    <s v="3f2c647e5fbdfc904d2d50b0a2763b0ede40008b"/>
    <n v="0.362401837684177"/>
    <n v="-1.418519304980463"/>
    <n v="-0.54145652994716964"/>
    <n v="-0.65415126641775689"/>
    <n v="-0.4197062222492236"/>
    <x v="0"/>
    <n v="0.36207286716451687"/>
    <x v="1"/>
  </r>
  <r>
    <s v="b6c96f7caeeecfbe111d416da909f2cdc0a5ae97"/>
    <s v="e352fb9f03b56592ae8dd25e772bf9f251a50275"/>
    <s v="PREPAGADO"/>
    <s v="9fa9ea625e87ea80d2f7cd40bee111e27f123fcc"/>
    <n v="87"/>
    <s v="SANDERO"/>
    <n v="2019"/>
    <s v="NUEVO SANDERO"/>
    <m/>
    <s v="NUEVO"/>
    <n v="72"/>
    <d v="2018-12-28T00:00:00"/>
    <d v="2024-12-28T00:00:00"/>
    <d v="2019-06-20T00:00:00"/>
    <n v="36990000"/>
    <n v="26990000"/>
    <n v="10000000"/>
    <n v="755905"/>
    <s v="bcea55f18d716a78cffe6d51a537622fc3feb487"/>
    <n v="1.5388261362597291"/>
    <n v="9.0857717549903572E-2"/>
    <n v="-0.41484543722760781"/>
    <n v="-0.2199810331234569"/>
    <n v="0.81785981608906366"/>
    <x v="1"/>
    <n v="0.72965666396323325"/>
    <x v="2"/>
  </r>
  <r>
    <s v="d40e7ded3a2d10a4a7b643cb1ad5b02a98c8c1f9"/>
    <s v="f48d2c3a1421be2d5b6f30776c552e1918e6aadb"/>
    <s v="PREPAGADO"/>
    <s v="6effd9726a01d97fb90ac9a7f16ca5cd0d2646e1"/>
    <n v="38"/>
    <s v="STEPWAY"/>
    <n v="2018"/>
    <s v="NUEVO STEPWAY"/>
    <m/>
    <s v="NUEVO"/>
    <n v="84"/>
    <d v="2017-04-20T00:00:00"/>
    <d v="2024-04-20T00:00:00"/>
    <d v="2019-06-04T00:00:00"/>
    <n v="47650000"/>
    <n v="30650000"/>
    <n v="17000000"/>
    <n v="622662"/>
    <s v="0b7ebeb583ea0b20d3cc4dacc8c62bd7673bb672"/>
    <n v="0.95667802974811544"/>
    <n v="-0.26402069425293612"/>
    <n v="0.44829391347914371"/>
    <n v="-0.30579472475422331"/>
    <n v="0.50846830650449182"/>
    <x v="0"/>
    <n v="0.64323189926547741"/>
    <x v="2"/>
  </r>
  <r>
    <s v="ea0081ed58aea66c48c8054490e3464147ec1ded"/>
    <s v="7d4e636ee6495f2c267b655f9e0f847f46951c60"/>
    <s v="PREPAGADO"/>
    <s v="ac3e16fe7cfe84595a9046cff9baf8b8884e6c47"/>
    <n v="76"/>
    <s v="DUSTER"/>
    <n v="2019"/>
    <s v="DUSTER"/>
    <m/>
    <s v="NUEVO"/>
    <n v="84"/>
    <d v="2018-04-25T00:00:00"/>
    <d v="2025-04-25T00:00:00"/>
    <d v="2020-07-31T00:00:00"/>
    <n v="58090000"/>
    <n v="58090000"/>
    <n v="0"/>
    <n v="1156243"/>
    <s v="a17e64045ea62e7e0050c926a5eadd4e069e53c5"/>
    <n v="-1.1050965141471809"/>
    <n v="1.2009447865714571"/>
    <n v="0.20482443482530829"/>
    <n v="0.34596327678429822"/>
    <n v="-0.4197062222492236"/>
    <x v="0"/>
    <n v="1"/>
    <x v="0"/>
  </r>
  <r>
    <s v="9f9a4149c625f44369069906592d92fdcf118953"/>
    <s v="9d72a528f098adba013f68b6144fa0daaee5fc87"/>
    <s v="PREPAGADO"/>
    <s v="f1660bce152bd13abf027b14ac8a826e5004e35a"/>
    <n v="62"/>
    <s v="SANDERO"/>
    <n v="2017"/>
    <s v="NUEVO SANDERO"/>
    <m/>
    <s v="NUEVO"/>
    <n v="36"/>
    <d v="2016-09-23T00:00:00"/>
    <d v="2019-09-23T00:00:00"/>
    <d v="2019-07-30T00:00:00"/>
    <n v="40915000"/>
    <n v="17750000"/>
    <n v="23165000"/>
    <n v="548558"/>
    <s v="10b38286d0ce07306e01a8d181c6bb54393382de"/>
    <n v="0.73837248980626058"/>
    <n v="-1.123884800680601"/>
    <n v="-2.9268643104241692"/>
    <n v="-0.43101244155505458"/>
    <n v="-0.34235834485308059"/>
    <x v="4"/>
    <n v="0.43382622510081875"/>
    <x v="4"/>
  </r>
  <r>
    <s v="abacf38b98133b71cef9822b2fa24fd34aff4d0e"/>
    <s v="c60d7eed12b053f08d04f9a0cfbb19cf2d7f4994"/>
    <s v="PREPAGADO"/>
    <s v="51b223e24d57bc8c01c5001f8833c44559fa1fc7"/>
    <n v="76"/>
    <s v="CAPTUR"/>
    <n v="2018"/>
    <s v="CAPTUR"/>
    <m/>
    <s v="NUEVO"/>
    <n v="84"/>
    <d v="2017-07-26T00:00:00"/>
    <d v="2024-07-26T00:00:00"/>
    <d v="2018-12-12T00:00:00"/>
    <n v="78990000"/>
    <n v="58990000"/>
    <n v="20000000"/>
    <n v="1278808"/>
    <s v="a17e64045ea62e7e0050c926a5eadd4e069e53c5"/>
    <n v="5.9199698876045093E-2"/>
    <n v="0.16126582257329891"/>
    <n v="1.237044494663192"/>
    <n v="-0.191488425904872"/>
    <n v="-1.0384892414183671"/>
    <x v="0"/>
    <n v="0.74680339283453601"/>
    <x v="2"/>
  </r>
  <r>
    <s v="66715a6a14b7294d88373acdfab856b70d42009a"/>
    <s v="374a2cf2f1ba154716cc0986b558dfe1aee2fd40"/>
    <s v="PREPAGADO"/>
    <s v="dffd96c11c969ac5ad7b4642a6899796201826a7"/>
    <n v="246"/>
    <s v="USADOS"/>
    <n v="2012"/>
    <s v="USADOS MM"/>
    <m/>
    <s v="NUEVO"/>
    <n v="60"/>
    <d v="2018-12-21T00:00:00"/>
    <d v="2023-12-21T00:00:00"/>
    <d v="2021-11-10T00:00:00"/>
    <n v="17500000"/>
    <n v="12000000"/>
    <n v="5500000"/>
    <n v="313436"/>
    <s v="a69f010680fca3bb97470fe907d42f1759ba6938"/>
    <n v="0.44729843655045393"/>
    <n v="-8.9579006326199445E-2"/>
    <n v="0.24898836987965761"/>
    <n v="-0.4338139911163737"/>
    <n v="-1.3478807510029389"/>
    <x v="3"/>
    <n v="0.68571428571428572"/>
    <x v="2"/>
  </r>
  <r>
    <s v="cf61316301edbc6d24ce043c24419680f4123231"/>
    <s v="d56163407be6f6fa983bbaace1f515f4848d4e48"/>
    <s v="PREPAGADO"/>
    <s v="45d39635e54aa144f5d9a478fbeaa79690616197"/>
    <n v="51"/>
    <s v="DUSTER"/>
    <n v="2018"/>
    <s v="DUSTER"/>
    <m/>
    <s v="NUEVO"/>
    <n v="72"/>
    <d v="2017-04-05T00:00:00"/>
    <d v="2023-05-04T00:00:00"/>
    <d v="2018-01-04T00:00:00"/>
    <n v="61890000"/>
    <n v="30945000"/>
    <n v="30945000"/>
    <n v="760755"/>
    <s v="c7093c3b30a4a709fd8615f4457ce8502fa1b486"/>
    <n v="1.1507273985853199"/>
    <n v="-0.85216124758390532"/>
    <n v="0.92086653473246149"/>
    <n v="-0.1955495998899919"/>
    <n v="0.35377255171220601"/>
    <x v="1"/>
    <n v="0.5"/>
    <x v="4"/>
  </r>
  <r>
    <s v="1efb0cde68a998ca667719b054e730d7d6e16816"/>
    <s v="51aeaf4ad4d3effff660a63797031cd3f16bafb2"/>
    <s v="PREPAGADO"/>
    <s v="a65c60e59165d9af643419b26154ffd93f642835"/>
    <n v="49"/>
    <s v="CAPTUR"/>
    <n v="2019"/>
    <s v="CAPTUR"/>
    <m/>
    <s v="NUEVO"/>
    <n v="48"/>
    <d v="2018-06-25T00:00:00"/>
    <d v="2022-06-25T00:00:00"/>
    <d v="2021-10-21T00:00:00"/>
    <n v="65330500"/>
    <n v="45330500"/>
    <n v="20000000"/>
    <n v="1254583"/>
    <s v="65ce8e050551bdd5f972d0481ca61ec12607b8d3"/>
    <n v="1.393289109631825"/>
    <n v="-5.6113423088877963E-2"/>
    <n v="-0.33355790175268618"/>
    <n v="-9.9623448955749608E-2"/>
    <n v="-0.1103147126646518"/>
    <x v="5"/>
    <n v="0.69386427472619983"/>
    <x v="2"/>
  </r>
  <r>
    <s v="fe8f030b1b32d8fafdf09cef6a4463b029cd030b"/>
    <s v="cb9cf02a8eaf0defe9db0711d03053393a9ea725"/>
    <s v="PREPAGADO"/>
    <s v="717ac4a931a014833e77c82ad9812385e09e88a3"/>
    <n v="220"/>
    <s v="KWID"/>
    <n v="2021"/>
    <s v="KWID"/>
    <s v="2e892f86d188d01ec5691b7918003dc271108083"/>
    <s v="NUEVO"/>
    <n v="27"/>
    <d v="2020-10-21T00:00:00"/>
    <d v="2023-01-21T00:00:00"/>
    <d v="2021-08-02T00:00:00"/>
    <n v="39057000"/>
    <n v="19420000"/>
    <n v="19637000"/>
    <n v="931101"/>
    <s v="d5e3c217d8ea2998bad4e657513b99b45ba38544"/>
    <n v="-0.19549009772278569"/>
    <n v="-0.86356826833336675"/>
    <n v="-4.4146365390986242"/>
    <n v="0.19020085841091"/>
    <n v="-0.80644560922993824"/>
    <x v="4"/>
    <n v="0.49722200885884732"/>
    <x v="4"/>
  </r>
  <r>
    <s v="5e3e1be5c7628f0e5a29b65042f9f1d7abaa049d"/>
    <s v="a85c7b126d86991f57c95f1f921fadd3689251e4"/>
    <s v="PREPAGADO"/>
    <s v="6bf12817a6164c0e4ceb7a01868ef46da7884be8"/>
    <n v="60"/>
    <s v="STEPWAY"/>
    <n v="2018"/>
    <s v="NUEVO STEPWAY"/>
    <m/>
    <s v="NUEVO"/>
    <n v="84"/>
    <d v="2018-12-03T00:00:00"/>
    <d v="2025-03-12T00:00:00"/>
    <d v="2021-10-11T00:00:00"/>
    <n v="43620000"/>
    <n v="34588989"/>
    <n v="9031011"/>
    <n v="840451"/>
    <s v="026f2dbff0f657cf8b51a37de1e13584f2ccb0a9"/>
    <n v="7.1327784428370358E-2"/>
    <n v="0.35080158718477839"/>
    <n v="-0.80438016181982785"/>
    <n v="-0.73617297457996356"/>
    <n v="-1.270532873606796"/>
    <x v="0"/>
    <n v="0.79296169188445664"/>
    <x v="2"/>
  </r>
  <r>
    <s v="3a7a434ddc847b2d81d52566efa7cc4132743921"/>
    <s v="d19a7b985290f43eb49ce9ebfdf8c5c838486cba"/>
    <s v="PREPAGADO"/>
    <s v="77a187d9631467b0be64469f0c5f8a6dea1b1f85"/>
    <n v="60"/>
    <s v="LOGAN"/>
    <n v="2017"/>
    <s v="NUEVO LOGAN"/>
    <m/>
    <s v="NUEVO"/>
    <n v="84"/>
    <d v="2016-11-30T00:00:00"/>
    <d v="2023-11-30T00:00:00"/>
    <d v="2019-10-24T00:00:00"/>
    <n v="34250000"/>
    <n v="33100000"/>
    <n v="1150000"/>
    <n v="660096"/>
    <s v="664ad2f8f54345cf80b6e07e8a5435f45799f1c3"/>
    <n v="-0.2318743543797615"/>
    <n v="1.0630719725989799"/>
    <n v="0.21303028046388031"/>
    <n v="-0.70683235334274663"/>
    <n v="-1.270532873606796"/>
    <x v="0"/>
    <n v="0.9664233576642336"/>
    <x v="0"/>
  </r>
  <r>
    <s v="a470fb082f9c54a2e12596cea05fc9da50ffc417"/>
    <s v="4c4308141b32ff71ce5e174dc77cd14fe134f82d"/>
    <s v="PREPAGADO"/>
    <s v="dbf8e48963fc4f162fe5fdf117a94083f02b1da5"/>
    <n v="60"/>
    <s v="SANDERO"/>
    <n v="2018"/>
    <s v="NUEVO SANDERO"/>
    <m/>
    <s v="NUEVO"/>
    <n v="24"/>
    <d v="2017-03-13T00:00:00"/>
    <d v="2019-03-13T00:00:00"/>
    <d v="2018-06-28T00:00:00"/>
    <n v="44660000"/>
    <n v="15000000"/>
    <n v="29660000"/>
    <n v="673452"/>
    <s v="d7ba29214e26fca7c43eb9f199a80e049e060e7b"/>
    <n v="0.42304226544580342"/>
    <n v="-1.5261096233276941"/>
    <n v="-2.8596037730081041"/>
    <n v="1.306733952366534"/>
    <n v="0.50846830650449182"/>
    <x v="2"/>
    <n v="0.33587102552619796"/>
    <x v="1"/>
  </r>
  <r>
    <s v="c87c6507e9856ff1dbed0a8a3c0440da2a9a33c0"/>
    <s v="03f5f6f92d7304932ca522ce2cc2cf20de686323"/>
    <s v="PREPAGADO"/>
    <s v="e796ad9f0cb48948949b06a98904d23b3fbe7f4b"/>
    <n v="84"/>
    <s v="STEPWAY"/>
    <n v="2017"/>
    <s v="NUEVO STEPWAY"/>
    <m/>
    <s v="NUEVO"/>
    <n v="84"/>
    <d v="2017-02-01T00:00:00"/>
    <d v="2024-01-02T00:00:00"/>
    <d v="2017-12-13T00:00:00"/>
    <n v="47990000"/>
    <n v="23995000"/>
    <n v="23995000"/>
    <n v="550736"/>
    <s v="0b9e5ef7ecdb21c3df2e91f8c180559e4790ebd3"/>
    <n v="0.79901291756788695"/>
    <n v="-0.85216124758390532"/>
    <n v="0.92086653473246149"/>
    <n v="-0.51592431757328672"/>
    <n v="2.0554258544273512"/>
    <x v="0"/>
    <n v="0.5"/>
    <x v="4"/>
  </r>
  <r>
    <s v="772079856b9050ff16eb0a29014ce202ededd48b"/>
    <s v="c7c84aa37272093189ae7c9e68e0a2007d904f02"/>
    <s v="PREPAGADO"/>
    <s v="03892e58ebfd17ed5a9e70bb864cc6e631d742e7"/>
    <n v="236"/>
    <s v="SANDERO"/>
    <n v="2019"/>
    <s v="NUEVO SANDERO"/>
    <s v="2e892f86d188d01ec5691b7918003dc271108083"/>
    <s v="NUEVO"/>
    <n v="84"/>
    <d v="2019-07-03T00:00:00"/>
    <d v="2026-03-07T00:00:00"/>
    <d v="2021-08-02T00:00:00"/>
    <n v="45690000"/>
    <n v="41121000"/>
    <n v="4569000"/>
    <n v="854111"/>
    <s v="845d7831129ecd1188d7a91243ae341816e8b15a"/>
    <n v="0.42304226544580342"/>
    <n v="0.79032357974038436"/>
    <n v="0.71495903724064158"/>
    <n v="6.7879067995741102E-2"/>
    <n v="0.89520769348520657"/>
    <x v="0"/>
    <n v="0.9"/>
    <x v="0"/>
  </r>
  <r>
    <s v="f8e88135a452632ff96bce32c959b9cb572b5ad3"/>
    <s v="6615c37dacf68600ad67141da66552326316cbb5"/>
    <s v="PREPAGADO"/>
    <s v="58464c00dc8337ea9400e9dbf885ffffcb81c578"/>
    <n v="38"/>
    <s v="KWID"/>
    <n v="2021"/>
    <s v="KWID"/>
    <s v="2e892f86d188d01ec5691b7918003dc271108083"/>
    <s v="NUEVO"/>
    <n v="48"/>
    <d v="2020-03-11T00:00:00"/>
    <d v="2024-11-03T00:00:00"/>
    <d v="2020-12-30T00:00:00"/>
    <n v="38450000"/>
    <n v="38450000"/>
    <n v="0"/>
    <n v="1190597"/>
    <s v="edec8b42d27301898d842b4436baadffcaeed7a6"/>
    <n v="-0.36528329545533961"/>
    <n v="1.2009447865714571"/>
    <n v="1.185489993161002E-2"/>
    <n v="0.4909497769021382"/>
    <n v="-1.3478807510029389"/>
    <x v="5"/>
    <n v="1"/>
    <x v="0"/>
  </r>
  <r>
    <s v="56e3bf6e071fac0b6bfbf42ba546997e6c717288"/>
    <s v="717559b49258775cd090220fa1a56e6d27b4d7b2"/>
    <s v="PREPAGADO"/>
    <s v="e796ad9f0cb48948949b06a98904d23b3fbe7f4b"/>
    <n v="76"/>
    <s v="DUSTER"/>
    <n v="2017"/>
    <s v="DUSTER"/>
    <m/>
    <s v="NUEVO"/>
    <n v="84"/>
    <d v="2016-12-27T00:00:00"/>
    <d v="2023-12-27T00:00:00"/>
    <d v="2017-12-16T00:00:00"/>
    <n v="63990000"/>
    <n v="31995000"/>
    <n v="31995000"/>
    <n v="734353"/>
    <s v="2cd1984091944d70e74ea43ee5d47bad1b59be40"/>
    <n v="1.2113678263469461"/>
    <n v="-0.85216124758390532"/>
    <n v="0.92086653473246149"/>
    <n v="0.8812244148852213"/>
    <n v="-0.1103147126646518"/>
    <x v="0"/>
    <n v="0.5"/>
    <x v="4"/>
  </r>
  <r>
    <s v="a704a3541dc2ef7e10f461620ede9a55fd876f96"/>
    <s v="35a01dd487b9d7ea06184ce0b0cd4cc24581e45b"/>
    <s v="PREPAGADO"/>
    <s v="1944f36cfa35b51833df56e72c9cb95ad049c346"/>
    <n v="59"/>
    <s v="USADOS"/>
    <n v="2009"/>
    <s v="USADOS MM"/>
    <m/>
    <s v="USADO"/>
    <n v="48"/>
    <d v="2017-06-21T00:00:00"/>
    <d v="2021-06-21T00:00:00"/>
    <d v="2018-11-22T00:00:00"/>
    <n v="11000000"/>
    <n v="8800000"/>
    <n v="2200000"/>
    <n v="353946"/>
    <s v="836e35949d4d7e7bd1fb1201ecaf8e1cf35ef2e0"/>
    <n v="0.68986014759695946"/>
    <n v="0.37970237290931202"/>
    <n v="0.84182204474977862"/>
    <n v="-0.86193366928051363"/>
    <n v="-0.1103147126646518"/>
    <x v="5"/>
    <n v="0.8"/>
    <x v="2"/>
  </r>
  <r>
    <s v="6d768cbd6b6e62ce39eb0d062c7a65042da99067"/>
    <s v="a2ab4107ffc381700cc341ad9d3fa0e85a716a6e"/>
    <s v="PREPAGADO"/>
    <s v="a77c76312e7298e8d8cbf37d37191bb75af8eded"/>
    <n v="77"/>
    <s v="SANDERO"/>
    <n v="2021"/>
    <s v="NUEVO SANDERO PH2"/>
    <s v="2e892f86d188d01ec5691b7918003dc271108083"/>
    <s v="NUEVO"/>
    <n v="84"/>
    <d v="2021-04-01T00:00:00"/>
    <d v="2028-01-04T00:00:00"/>
    <d v="2021-02-16T00:00:00"/>
    <n v="43725000"/>
    <n v="18725000"/>
    <n v="25000000"/>
    <n v="371217"/>
    <s v="2141bd06ec949dc96e6cd2fa75a8353e56eae24c"/>
    <n v="-0.47443606542626698"/>
    <n v="-1.1468036801585171"/>
    <n v="-0.54145652994716964"/>
    <n v="-0.54994444943621512"/>
    <n v="2.0554258544273512"/>
    <x v="0"/>
    <n v="0.42824471126357921"/>
    <x v="4"/>
  </r>
  <r>
    <s v="aafb1e365df53dd6bc12bdd02d29d18abf2767a3"/>
    <s v="5952b8391c23d2b483b726d3d611a1ea2c4ef91f"/>
    <s v="PREPAGADO"/>
    <s v="d42a0e1d5792a438fbe63c928d603c193394d0b9"/>
    <n v="236"/>
    <s v="DUSTER"/>
    <n v="2018"/>
    <s v="DUSTER"/>
    <m/>
    <s v="NUEVO"/>
    <n v="72"/>
    <d v="2017-12-18T00:00:00"/>
    <d v="2023-12-18T00:00:00"/>
    <d v="2021-09-23T00:00:00"/>
    <n v="64390000"/>
    <n v="41390000"/>
    <n v="23000000"/>
    <n v="992460"/>
    <s v="f9135bc6e62f40c8eddb937bb59cee2ddf02357c"/>
    <n v="0.94454994419579019"/>
    <n v="-0.2657872769655315"/>
    <n v="0.56516632981038883"/>
    <n v="-0.2755377339261092"/>
    <n v="-0.34235834485308059"/>
    <x v="1"/>
    <n v="0.64280167727908055"/>
    <x v="2"/>
  </r>
  <r>
    <s v="c08a4272018a409f955c6fd9b86e168b32cfb442"/>
    <s v="698be0a58f8ba536c667dee9c50e74666cf2d68e"/>
    <s v="PREPAGADO"/>
    <s v="1a8d0f50c8e1f8f349f509c422ba0a78a4d95e67"/>
    <n v="59"/>
    <s v="USADOS"/>
    <n v="2018"/>
    <s v="USADOS MM"/>
    <m/>
    <s v="USADO"/>
    <n v="84"/>
    <d v="2019-08-15T00:00:00"/>
    <d v="2026-08-15T00:00:00"/>
    <d v="2021-12-07T00:00:00"/>
    <n v="32500000"/>
    <n v="32500000"/>
    <n v="0"/>
    <n v="850224"/>
    <s v="6c55b3ba21e9cb7dc2512cad991949cb9fc0980d"/>
    <n v="1.114343141928344"/>
    <n v="1.2009447865714571"/>
    <n v="1.355611229637216"/>
    <n v="-0.27765561159847352"/>
    <n v="-1.3478807510029389"/>
    <x v="0"/>
    <n v="1"/>
    <x v="0"/>
  </r>
  <r>
    <s v="e75eb3b2989a960f248a25810b65c425d1472876"/>
    <s v="c233e616ed567f1da79346bcc481e2c2bc0da21f"/>
    <s v="PREPAGADO"/>
    <s v="30c7c4d76d30bc37a7d13b4c95a2ac93f65f85d1"/>
    <n v="236"/>
    <s v="CAPTUR"/>
    <n v="2017"/>
    <s v="CAPTUR"/>
    <m/>
    <s v="NUEVO"/>
    <n v="36"/>
    <d v="2017-06-09T00:00:00"/>
    <d v="2020-09-06T00:00:00"/>
    <d v="2019-02-28T00:00:00"/>
    <n v="71382068"/>
    <n v="18882068"/>
    <n v="52500000"/>
    <n v="697977"/>
    <s v="dab5ce77fbc7f176a43e1ea3adb849113df8a09f"/>
    <n v="-0.57146074984486928"/>
    <n v="-1.8190872694669451"/>
    <n v="0.2094661248883162"/>
    <n v="0.10971287736420179"/>
    <n v="0.74051193869292065"/>
    <x v="4"/>
    <n v="0.26452116797736935"/>
    <x v="1"/>
  </r>
  <r>
    <s v="a06deaffa39d0f5ae6fd1f230048d02055b2efac"/>
    <s v="22fdb5a88666e9b3756a3a4776877ad2de1a6374"/>
    <s v="PREPAGADO"/>
    <s v="51874c46b054dace4da3cb164ab053c124732557"/>
    <n v="220"/>
    <s v="OROCH"/>
    <n v="2021"/>
    <s v="OROCH"/>
    <s v="aa53c8567ff812605778a953828db0859dac88bf"/>
    <s v="NUEVO"/>
    <n v="72"/>
    <d v="2020-11-18T00:00:00"/>
    <d v="2026-11-18T00:00:00"/>
    <d v="2021-09-21T00:00:00"/>
    <n v="73890000"/>
    <n v="36945000"/>
    <n v="36945000"/>
    <n v="980267"/>
    <s v="d5dc515a8564af9c1f984f09918a2ce99eeb6f02"/>
    <n v="-1.1050965141471809"/>
    <n v="-0.85216124758390532"/>
    <n v="0.80229979975843724"/>
    <n v="0.33955753488230289"/>
    <n v="-0.57440197704150942"/>
    <x v="1"/>
    <n v="0.5"/>
    <x v="4"/>
  </r>
  <r>
    <s v="2c1deffd9cfc256f04ee2e6e8fe29f9b19f05b2f"/>
    <s v="4c725fbfb3b6030365bdec2576c5fc044dfe9bba"/>
    <s v="PREPAGADO"/>
    <s v="f92259594cc36db09951704e2e59eef51308995c"/>
    <n v="38"/>
    <s v="LOGAN"/>
    <n v="2020"/>
    <s v="NUEVO LOGAN"/>
    <s v="2e892f86d188d01ec5691b7918003dc271108083"/>
    <s v="NUEVO"/>
    <n v="72"/>
    <d v="2019-07-31T00:00:00"/>
    <d v="2025-07-31T00:00:00"/>
    <d v="2020-10-16T00:00:00"/>
    <n v="36190000"/>
    <n v="32571000"/>
    <n v="3619000"/>
    <n v="789878"/>
    <s v="a1a8973e91fb3dd53c50b0f77fca45b4a317437d"/>
    <n v="-0.31677095324603838"/>
    <n v="0.79032357974038436"/>
    <n v="1.118477759689168"/>
    <n v="-0.25776561704091538"/>
    <n v="-0.34235834485308059"/>
    <x v="1"/>
    <n v="0.9"/>
    <x v="0"/>
  </r>
  <r>
    <s v="9ec3c0c39f0f6b0adb14eafed15e99ea90715af0"/>
    <s v="d7b7565e2a7215e424affec5fe2f18232c4e3190"/>
    <s v="PREPAGADO"/>
    <s v="d42a5de8f4df177aed40c98366cc193eafa30db8"/>
    <n v="27"/>
    <s v="STEPWAY"/>
    <n v="2020"/>
    <s v="NUEVO STEPWAY"/>
    <s v="2e892f86d188d01ec5691b7918003dc271108083"/>
    <s v="NUEVO"/>
    <n v="72"/>
    <d v="2019-01-11T00:00:00"/>
    <d v="2025-11-01T00:00:00"/>
    <d v="2021-02-10T00:00:00"/>
    <n v="44990000"/>
    <n v="22490000"/>
    <n v="22500000"/>
    <n v="555200"/>
    <s v="7c3432678acd67d2308be56e34c36d19376809f3"/>
    <n v="-0.41379563766464073"/>
    <n v="-0.85261759477976107"/>
    <n v="1.185489993161002E-2"/>
    <n v="0.1252748473413445"/>
    <n v="-1.0384892414183671"/>
    <x v="1"/>
    <n v="0.4998888641920427"/>
    <x v="4"/>
  </r>
  <r>
    <s v="f5bf16a6028ed5834d23c50c03b509cc155dc977"/>
    <s v="607c180515792e164c0e053d545b2b4dd516544d"/>
    <s v="PREPAGADO"/>
    <s v="85ace3a84a80c0e854519914fde3b46a8c91f803"/>
    <n v="27"/>
    <s v="STEPWAY"/>
    <n v="2020"/>
    <s v="NUEVO STEPWAY PH2"/>
    <s v="2e892f86d188d01ec5691b7918003dc271108083"/>
    <s v="NUEVO"/>
    <n v="72"/>
    <d v="2019-11-27T00:00:00"/>
    <d v="2025-11-27T00:00:00"/>
    <d v="2021-06-22T00:00:00"/>
    <n v="51290000"/>
    <n v="31290000"/>
    <n v="20000000"/>
    <n v="695574"/>
    <s v="24f9b8051616665ebb91a64a728a398e153b9b51"/>
    <n v="-0.58358883539719453"/>
    <n v="-0.40022973801841438"/>
    <n v="0.48612183982770601"/>
    <n v="-0.32671197793736528"/>
    <n v="-1.1931849962106531"/>
    <x v="1"/>
    <n v="0.61006044063170206"/>
    <x v="2"/>
  </r>
  <r>
    <s v="8ced46d3e0c84f7784a0fd9e72873f03c3bb442c"/>
    <s v="efeae7366dde7caa4bead1876067152085a8e467"/>
    <s v="PREPAGADO"/>
    <s v="e0a7cd2690d86fdf19c6c709a2bbe5247976edac"/>
    <n v="76"/>
    <s v="DUSTER"/>
    <n v="2019"/>
    <s v="DUSTER"/>
    <m/>
    <s v="NUEVO"/>
    <n v="84"/>
    <d v="2018-08-03T00:00:00"/>
    <d v="2025-03-08T00:00:00"/>
    <d v="2021-11-05T00:00:00"/>
    <n v="62890000"/>
    <n v="23600500"/>
    <n v="39289500"/>
    <n v="419078"/>
    <s v="a17e64045ea62e7e0050c926a5eadd4e069e53c5"/>
    <n v="0.92029377309113969"/>
    <n v="-1.364344115605268"/>
    <n v="-1.1173260715996569"/>
    <n v="-0.37184491033721628"/>
    <n v="0.19907679691992"/>
    <x v="0"/>
    <n v="0.37526633805056447"/>
    <x v="1"/>
  </r>
  <r>
    <s v="d4a91324dddc864d53d32c5f153a8e0d8cd0e347"/>
    <s v="dc67050f56bd5895a1d5f511a1b1bf5669bd15e6"/>
    <s v="PREPAGADO"/>
    <s v="6bf12817a6164c0e4ceb7a01868ef46da7884be8"/>
    <n v="49"/>
    <s v="SANDERO"/>
    <n v="2018"/>
    <s v="NUEVO SANDERO"/>
    <m/>
    <s v="NUEVO"/>
    <n v="84"/>
    <d v="2018-01-22T00:00:00"/>
    <d v="2025-01-22T00:00:00"/>
    <d v="2021-12-27T00:00:00"/>
    <n v="33050000"/>
    <n v="32366489"/>
    <n v="683511"/>
    <n v="790353"/>
    <s v="3a511fa6cc43568fab99dbdb57f653874780a34f"/>
    <n v="-0.25613052548441212"/>
    <n v="1.1160237240291531"/>
    <n v="-0.85763346229953075"/>
    <n v="-0.78223470636523129"/>
    <n v="0.35377255171220601"/>
    <x v="0"/>
    <n v="0.97931888048411497"/>
    <x v="0"/>
  </r>
  <r>
    <s v="3cfed02d434275d43a9d3a2361d6a5e5c86548be"/>
    <s v="32fd19a970f18f39b2c949761ecde92ba20d7fa6"/>
    <s v="PREPAGADO"/>
    <s v="6effd9726a01d97fb90ac9a7f16ca5cd0d2646e1"/>
    <n v="62"/>
    <s v="SANDERO"/>
    <n v="2018"/>
    <s v="NUEVO SANDERO"/>
    <m/>
    <s v="NUEVO"/>
    <n v="84"/>
    <d v="2017-10-05T00:00:00"/>
    <d v="2024-05-10T00:00:00"/>
    <d v="2020-01-02T00:00:00"/>
    <n v="31660000"/>
    <n v="30077000"/>
    <n v="1583000"/>
    <n v="612590"/>
    <s v="f99cba83470b6744b02cb8a0d0c03e84221970cc"/>
    <n v="1.2234959118992721"/>
    <n v="0.99563418315592023"/>
    <n v="0.47899676950066739"/>
    <n v="-0.85943936299788259"/>
    <n v="0.97255557088134947"/>
    <x v="0"/>
    <n v="0.95"/>
    <x v="0"/>
  </r>
  <r>
    <s v="a20dffb5266ed1b119f479d2510e4af328e7a29e"/>
    <s v="7b4064c6f0b30dbb0fe616e578681ad6ef70a2ea"/>
    <s v="PREPAGADO"/>
    <s v="f648e6ad3cffffc092999812196145950e50d3f1"/>
    <n v="61"/>
    <s v="DUSTER"/>
    <n v="2019"/>
    <s v="DUSTER"/>
    <m/>
    <s v="NUEVO"/>
    <n v="84"/>
    <d v="2018-12-21T00:00:00"/>
    <d v="2025-12-21T00:00:00"/>
    <d v="2020-11-09T00:00:00"/>
    <n v="58270800"/>
    <n v="29135400"/>
    <n v="29135400"/>
    <n v="677900"/>
    <s v="f1cfc4e2d3f8e9e071d8ddbdb5aab1b3ceeb1ef1"/>
    <n v="0.84752525977718796"/>
    <n v="-0.85216124758390532"/>
    <n v="0.13042163490563341"/>
    <n v="0.2169752000426228"/>
    <n v="-0.49705409964536651"/>
    <x v="0"/>
    <n v="0.5"/>
    <x v="4"/>
  </r>
  <r>
    <s v="e97deb48914e41cd0f41833da884c2bd39ef16fb"/>
    <s v="aa03bff8355d53862f4e569cb4c35371d4b0d097"/>
    <s v="PREPAGADO"/>
    <s v="040afbbedfa2fc1e86a16bbb68e0123153490638"/>
    <n v="236"/>
    <s v="KOLEOS"/>
    <n v="2019"/>
    <s v="KOLEOS"/>
    <s v="2e892f86d188d01ec5691b7918003dc271108083"/>
    <s v="NUEVO"/>
    <n v="48"/>
    <d v="2019-06-19T00:00:00"/>
    <d v="2023-06-19T00:00:00"/>
    <d v="2020-06-01T00:00:00"/>
    <n v="110000000"/>
    <n v="49000000"/>
    <n v="61000000"/>
    <n v="1457975"/>
    <s v="b522c57b2ad5bc12ca374e891604193e50995d23"/>
    <n v="1.1507273985853199"/>
    <n v="-1.076136451309945"/>
    <n v="-2.7667345059731379E-2"/>
    <n v="0.54749820603656052"/>
    <n v="0.66316406129677774"/>
    <x v="5"/>
    <n v="0.44545454545454544"/>
    <x v="4"/>
  </r>
  <r>
    <s v="0728fca12e4657513b09961f805266c1a8d03fab"/>
    <s v="a10b11f5c22c0c5a40fab85fe12e302318183376"/>
    <s v="PREPAGADO"/>
    <s v="d943e6d3f46ba48d12960b5edc259c16d8da2374"/>
    <n v="46"/>
    <s v="LOGAN"/>
    <n v="2020"/>
    <s v="NUEVO LOGAN PH2 Servicio Publico"/>
    <s v="2e892f86d188d01ec5691b7918003dc271108083"/>
    <s v="NUEVO"/>
    <n v="24"/>
    <d v="2020-10-02T00:00:00"/>
    <d v="2022-02-10T00:00:00"/>
    <d v="2020-12-07T00:00:00"/>
    <n v="34363527"/>
    <n v="18163527"/>
    <n v="16200000"/>
    <n v="860090"/>
    <s v="d5dc515a8564af9c1f984f09918a2ce99eeb6f02"/>
    <n v="-0.1469777555134846"/>
    <n v="-0.73484706350940754"/>
    <n v="-2.246198769619991"/>
    <n v="1.026151172332473"/>
    <n v="1.127251325673635"/>
    <x v="2"/>
    <n v="0.5285699282265176"/>
    <x v="4"/>
  </r>
  <r>
    <s v="479bc95c878549646debc79267d3cfd3f0df9a08"/>
    <s v="ec98e9e428d16cd0102edb72837b548c2a928f62"/>
    <s v="PREPAGADO"/>
    <s v="1e37c6928f415c93f35587957257b25f2220204d"/>
    <n v="49"/>
    <s v="CAPTUR"/>
    <n v="2020"/>
    <s v="CAPTUR"/>
    <s v="2e892f86d188d01ec5691b7918003dc271108083"/>
    <s v="NUEVO"/>
    <n v="84"/>
    <d v="2019-04-30T00:00:00"/>
    <d v="2026-04-30T00:00:00"/>
    <d v="2020-01-30T00:00:00"/>
    <n v="65427000"/>
    <n v="54480000"/>
    <n v="10947000"/>
    <n v="1285698"/>
    <s v="edec8b42d27301898d842b4436baadffcaeed7a6"/>
    <n v="0.39878609434115281"/>
    <n v="0.51390879971897252"/>
    <n v="0.32803285986234038"/>
    <n v="0.56589562954058115"/>
    <n v="-0.1103147126646518"/>
    <x v="0"/>
    <n v="0.83268375441331566"/>
    <x v="0"/>
  </r>
  <r>
    <s v="ddbc943c01d61605525a6875c0973d3b56a8d1f2"/>
    <s v="9767f6c5b392ba6e91d13d5daf3cc2b96d5bd39a"/>
    <s v="PREPAGADO"/>
    <s v="e796ad9f0cb48948949b06a98904d23b3fbe7f4b"/>
    <n v="38"/>
    <s v="SANDERO"/>
    <n v="2017"/>
    <s v="NUEVO SANDERO"/>
    <m/>
    <s v="NUEVO"/>
    <n v="84"/>
    <d v="2016-12-28T00:00:00"/>
    <d v="2023-12-28T00:00:00"/>
    <d v="2018-07-18T00:00:00"/>
    <n v="41690000"/>
    <n v="20845000"/>
    <n v="20845000"/>
    <n v="478437"/>
    <s v="d1a8b93c71ab09ed858e70067adbb9bb41577875"/>
    <n v="-1.1778650274611331"/>
    <n v="-0.85216124758390532"/>
    <n v="0.92086653473246149"/>
    <n v="0.22041073550519041"/>
    <n v="-0.26501046745693763"/>
    <x v="0"/>
    <n v="0.5"/>
    <x v="4"/>
  </r>
  <r>
    <s v="d318b2c380d8b8cc70735b72e14be4cd04c71988"/>
    <s v="4616ccaa2e1d7fd6d89ecc412826e874b075646d"/>
    <s v="PREPAGADO"/>
    <s v="51b223e24d57bc8c01c5001f8833c44559fa1fc7"/>
    <n v="62"/>
    <s v="SANDERO"/>
    <n v="2018"/>
    <s v="NUEVO SANDERO"/>
    <m/>
    <s v="NUEVO"/>
    <n v="24"/>
    <d v="2017-05-10T00:00:00"/>
    <d v="2019-10-05T00:00:00"/>
    <d v="2018-08-23T00:00:00"/>
    <n v="38940000"/>
    <n v="38940000"/>
    <n v="0"/>
    <n v="1975936"/>
    <s v="f99cba83470b6744b02cb8a0d0c03e84221970cc"/>
    <n v="0.58070737762603197"/>
    <n v="1.2009447865714571"/>
    <n v="0.16994387989697479"/>
    <n v="1.7683088124672559"/>
    <n v="-0.1103147126646518"/>
    <x v="2"/>
    <n v="1"/>
    <x v="0"/>
  </r>
  <r>
    <s v="d889f973ea78e89be76b463bcb7f47ad8f7ac38c"/>
    <s v="e3e79160f0f22c438c8d7bce716e13efc01ea116"/>
    <s v="PREPAGADO"/>
    <s v="8d3a24744093455287e93feda3eb9991acdae36e"/>
    <n v="27"/>
    <s v="LOGAN"/>
    <n v="2019"/>
    <s v="NUEVO LOGAN"/>
    <m/>
    <s v="NUEVO"/>
    <n v="48"/>
    <d v="2018-10-22T00:00:00"/>
    <d v="2022-10-22T00:00:00"/>
    <d v="2020-01-02T00:00:00"/>
    <n v="41990000"/>
    <n v="27990000"/>
    <n v="14000000"/>
    <n v="797619"/>
    <s v="3b4f5e1c3af76293fd1839abaa76e15b66b25b5a"/>
    <n v="0.56857929207370672"/>
    <n v="-0.16811853699010881"/>
    <n v="0.2094661248883162"/>
    <n v="0.13477293625374859"/>
    <n v="0.19907679691992"/>
    <x v="5"/>
    <n v="0.66658728268635392"/>
    <x v="2"/>
  </r>
  <r>
    <s v="05fe5767a75b47f09828a5b210ac34631c17b143"/>
    <s v="81280598bc99784754bcd7906502ec2910e5b39e"/>
    <s v="PREPAGADO"/>
    <s v="8e1d47a30cc0417d3cca54bd2f30d9b5caa2e6b1"/>
    <n v="61"/>
    <s v="LOGAN"/>
    <n v="2019"/>
    <s v="NUEVO LOGAN"/>
    <m/>
    <s v="NUEVO"/>
    <n v="84"/>
    <d v="2018-08-14T00:00:00"/>
    <d v="2025-08-14T00:00:00"/>
    <d v="2021-03-29T00:00:00"/>
    <n v="33196000"/>
    <n v="35852689"/>
    <n v="0"/>
    <n v="679269"/>
    <s v="c9ac93af7de54e59c26cb0895d1f827e03675192"/>
    <n v="0.56857929207370672"/>
    <n v="1.529566561289746"/>
    <n v="-0.35690622129275101"/>
    <n v="-0.67256229797452283"/>
    <n v="-1.5799243831913681"/>
    <x v="0"/>
    <n v="1.0800303952283408"/>
    <x v="0"/>
  </r>
  <r>
    <s v="76757d1b9d5b7b21962db10bb9533cbccffc02cd"/>
    <s v="44c327300d197fb3698947d41b1826ea4cc762ad"/>
    <s v="PREPAGADO"/>
    <s v="376abf9ef1bbb145093d0247d4562bd8802aa2f6"/>
    <n v="15"/>
    <s v="STEPWAY"/>
    <n v="2022"/>
    <s v="NUEVO STEPWAY PH2"/>
    <s v="2e892f86d188d01ec5691b7918003dc271108083"/>
    <s v="NUEVO"/>
    <n v="84"/>
    <d v="2021-04-30T00:00:00"/>
    <d v="2028-04-30T00:00:00"/>
    <d v="2021-10-27T00:00:00"/>
    <n v="55688000"/>
    <n v="43956000"/>
    <n v="11732000"/>
    <n v="879866"/>
    <s v="930702ec2c3e72d456d907ad7e50a046ee285aa5"/>
    <n v="-1.4407288855812889E-3"/>
    <n v="0.33587367636061372"/>
    <n v="-0.42288979497314538"/>
    <n v="0.46725218280573599"/>
    <n v="-0.57440197704150942"/>
    <x v="0"/>
    <n v="0.78932624622899006"/>
    <x v="2"/>
  </r>
  <r>
    <s v="7c0580232a78fba0d044d2f0d8d1bebd12ae8d21"/>
    <s v="ebd499ae0bb6e0c805c1789e37e72de0b440830f"/>
    <s v="PREPAGADO"/>
    <s v="19872d33006e74121042b76f4d9b6f53fb327a36"/>
    <n v="38"/>
    <s v="STEPWAY"/>
    <n v="2018"/>
    <s v="NUEVO STEPWAY"/>
    <m/>
    <s v="NUEVO"/>
    <n v="60"/>
    <d v="2017-09-25T00:00:00"/>
    <d v="2022-09-25T00:00:00"/>
    <d v="2021-10-28T00:00:00"/>
    <n v="47350000"/>
    <n v="20000000"/>
    <n v="27350000"/>
    <n v="529908"/>
    <s v="c3526f071683c463fb194b75b8f6200605fa54f5"/>
    <n v="0.54432312096905611"/>
    <n v="-1.170858805156068"/>
    <n v="0.48612183982770601"/>
    <n v="-0.1136475098304526"/>
    <n v="0.35377255171220601"/>
    <x v="3"/>
    <n v="0.42238648363252373"/>
    <x v="4"/>
  </r>
  <r>
    <s v="cac497099eb5f17ea3129409da62e306088609d2"/>
    <s v="887ec17032bef4ee4cd3f96176ad5fbf5a6426cd"/>
    <s v="PREPAGADO"/>
    <s v="a77c76312e7298e8d8cbf37d37191bb75af8eded"/>
    <n v="15"/>
    <s v="LOGAN"/>
    <n v="2021"/>
    <s v="NUEVO LOGAN PH2"/>
    <s v="2e892f86d188d01ec5691b7918003dc271108083"/>
    <s v="NUEVO"/>
    <n v="84"/>
    <d v="2020-12-11T00:00:00"/>
    <d v="2027-11-12T00:00:00"/>
    <d v="2021-08-09T00:00:00"/>
    <n v="47481000"/>
    <n v="47481000"/>
    <n v="0"/>
    <n v="1064215"/>
    <s v="930702ec2c3e72d456d907ad7e50a046ee285aa5"/>
    <n v="-0.81402246089137476"/>
    <n v="1.2009447865714571"/>
    <n v="0.99991102471514426"/>
    <n v="-0.81252477139959056"/>
    <n v="-0.88379348662608126"/>
    <x v="0"/>
    <n v="1"/>
    <x v="0"/>
  </r>
  <r>
    <s v="46a1626316b760ec079f73c12956a289e6c7049b"/>
    <s v="49e88fe3fc1b2be35a527c62ecf99242c1bd4a18"/>
    <s v="PREPAGADO"/>
    <s v="d42a0e1d5792a438fbe63c928d603c193394d0b9"/>
    <n v="49"/>
    <s v="LOGAN"/>
    <n v="2018"/>
    <s v="NUEVO LOGAN"/>
    <m/>
    <s v="NUEVO"/>
    <n v="72"/>
    <d v="2017-11-29T00:00:00"/>
    <d v="2023-11-29T00:00:00"/>
    <d v="2017-12-13T00:00:00"/>
    <n v="33800000"/>
    <n v="13800000"/>
    <n v="20000000"/>
    <n v="330900"/>
    <s v="3a511fa6cc43568fab99dbdb57f653874780a34f"/>
    <n v="1.308392510765549"/>
    <n v="-1.228766496452641"/>
    <n v="0.56516632981038883"/>
    <n v="-0.191488425904872"/>
    <n v="1.436642835258207"/>
    <x v="1"/>
    <n v="0.40828402366863903"/>
    <x v="4"/>
  </r>
  <r>
    <s v="bb6544f5d1fb6c29f3ecf658631cb5e80229a8b5"/>
    <s v="afdd472dc8cd9370df7bbfeb6e21f4808570a753"/>
    <s v="PREPAGADO"/>
    <s v="65bcbcdc24ad3ac1e29a3377193aa60bd6ce00b9"/>
    <n v="46"/>
    <s v="DUSTER"/>
    <n v="2020"/>
    <s v="DUSTER"/>
    <s v="2e892f86d188d01ec5691b7918003dc271108083"/>
    <s v="NUEVO"/>
    <n v="72"/>
    <d v="2019-02-07T00:00:00"/>
    <d v="2025-07-02T00:00:00"/>
    <d v="2020-09-17T00:00:00"/>
    <n v="49003000"/>
    <n v="46062820"/>
    <n v="2940180"/>
    <n v="1087088"/>
    <s v="4e5d7b0d98a26995f24bcabfb130c7187152651f"/>
    <n v="0.55645120652138136"/>
    <n v="0.95457206247281301"/>
    <n v="-0.42288979497314538"/>
    <n v="-0.117100503428981"/>
    <n v="-0.65174985443765243"/>
    <x v="1"/>
    <n v="0.94"/>
    <x v="0"/>
  </r>
  <r>
    <s v="4f09cf8dbe261f19fb1e07b4d5c6446a03484c0b"/>
    <s v="376abc99455886028ee8ce0eea5ca8b91bb7d3ca"/>
    <s v="PREPAGADO"/>
    <s v="c36079448b08472bbab06f53d78e810b025a3b91"/>
    <n v="236"/>
    <s v="SANDERO"/>
    <n v="2019"/>
    <s v="NUEVO SANDERO"/>
    <m/>
    <s v="NUEVO"/>
    <n v="84"/>
    <d v="2018-06-06T00:00:00"/>
    <d v="2025-06-06T00:00:00"/>
    <d v="2021-07-07T00:00:00"/>
    <n v="35750000"/>
    <n v="33500428"/>
    <n v="2249572"/>
    <n v="710889"/>
    <s v="7d39182a25d433f671ee8eb5ca64063c45602e37"/>
    <n v="0.44729843655045393"/>
    <n v="0.94256102806972419"/>
    <n v="1.165649826175349E-2"/>
    <n v="-0.53305121361612406"/>
    <n v="-0.72909773183379534"/>
    <x v="0"/>
    <n v="0.93707490909090907"/>
    <x v="0"/>
  </r>
  <r>
    <s v="0c617f5ca906495593328c8418301f08f201c25b"/>
    <s v="c12295ed5feec61b7131a9be52c9e34754b8813d"/>
    <s v="PREPAGADO"/>
    <s v="d42a0e1d5792a438fbe63c928d603c193394d0b9"/>
    <n v="60"/>
    <s v="LOGAN"/>
    <n v="2018"/>
    <s v="NUEVO LOGAN"/>
    <m/>
    <s v="NUEVO"/>
    <n v="72"/>
    <d v="2017-11-27T00:00:00"/>
    <d v="2023-11-27T00:00:00"/>
    <d v="2021-08-10T00:00:00"/>
    <n v="39380000"/>
    <n v="29778454"/>
    <n v="9601546"/>
    <n v="714036"/>
    <s v="f04102324d4731550c62179df4a88988f7d7f9b0"/>
    <n v="0.56857929207370672"/>
    <n v="0.19977708571720151"/>
    <n v="0.56516632981038883"/>
    <n v="-0.41718295923942128"/>
    <n v="0.97255557088134947"/>
    <x v="1"/>
    <n v="0.75618217369222951"/>
    <x v="2"/>
  </r>
  <r>
    <s v="edc034bcee2b887390f60bd141127ef13a13dc2f"/>
    <s v="50fd8ec440b2e4aa512446e6f16a059b9f573a6e"/>
    <s v="PREPAGADO"/>
    <s v="33037f1a2b918f72be7a2f3051fe289c5082b0b5"/>
    <n v="60"/>
    <s v="USADOS"/>
    <n v="2020"/>
    <s v="USADOS MM"/>
    <s v="2e892f86d188d01ec5691b7918003dc271108083"/>
    <s v="USADO"/>
    <n v="48"/>
    <d v="2020-05-20T00:00:00"/>
    <d v="2024-05-20T00:00:00"/>
    <d v="2021-05-14T00:00:00"/>
    <n v="61000000"/>
    <n v="28000000"/>
    <n v="33000000"/>
    <n v="877095"/>
    <s v="020c0af0c6b1f49dd2abd22ccee1f537b59bc1bc"/>
    <n v="-1.4407288855812889E-3"/>
    <n v="-1.020448627432706"/>
    <n v="0.24898836987965761"/>
    <n v="-0.67880374753239958"/>
    <n v="-0.49705409964536651"/>
    <x v="5"/>
    <n v="0.45901639344262296"/>
    <x v="4"/>
  </r>
  <r>
    <s v="fbff80a6bb2e249ab7e5fae6dbcb2a00b05f9f0d"/>
    <s v="398cd7d3c3ec8a76e3139aaf24b7beb3afdcfaa1"/>
    <s v="PREPAGADO"/>
    <s v="6a11e4ed8ff90681a224dbb8f864f18b9146ceb6"/>
    <n v="38"/>
    <s v="DUSTER"/>
    <n v="2018"/>
    <s v="DUSTER"/>
    <m/>
    <s v="NUEVO"/>
    <n v="72"/>
    <d v="2017-11-05T00:00:00"/>
    <d v="2023-05-11T00:00:00"/>
    <d v="2019-08-16T00:00:00"/>
    <n v="59590000"/>
    <n v="29795000"/>
    <n v="29795000"/>
    <n v="765365"/>
    <s v="b8301acfe4fdafeee70d932d10ac6a382433932b"/>
    <n v="0.2411209821609242"/>
    <n v="-0.85216124758390532"/>
    <n v="0.60468857480173022"/>
    <n v="-0.874496507408552"/>
    <n v="1.0499034482774929"/>
    <x v="1"/>
    <n v="0.5"/>
    <x v="4"/>
  </r>
  <r>
    <s v="1e529042fdbe822439b0a69548821435401c0479"/>
    <s v="75620c6919af8a992e3ec1813c7535e9db01116f"/>
    <s v="PREPAGADO"/>
    <s v="1a40330e0c1910a089543270536f2ed114a0c345"/>
    <n v="50"/>
    <s v="STEPWAY"/>
    <n v="2021"/>
    <s v="NUEVO STEPWAY PH2"/>
    <s v="2e892f86d188d01ec5691b7918003dc271108083"/>
    <s v="NUEVO"/>
    <n v="72"/>
    <d v="2020-11-11T00:00:00"/>
    <d v="2026-11-11T00:00:00"/>
    <d v="2021-02-16T00:00:00"/>
    <n v="63140000"/>
    <n v="31570000"/>
    <n v="31570000"/>
    <n v="809811"/>
    <s v="1d5416a29d73c5f6881c220822ee3df576447e02"/>
    <n v="-1.5295795084785659"/>
    <n v="-0.85216124758390532"/>
    <n v="0.24898836987965761"/>
    <n v="0.75377338429629936"/>
    <n v="2.210121609219637"/>
    <x v="1"/>
    <n v="0.5"/>
    <x v="4"/>
  </r>
  <r>
    <s v="ab5c6e371f857e4ce7e8855a9f5a4ae850a091e2"/>
    <s v="64c8d307db4ed9bd1309d5604cba7677ee5c968d"/>
    <s v="PREPAGADO"/>
    <s v="8517dd17a270cf8ac588592ed39cd87a2bb0c799"/>
    <n v="74"/>
    <s v="STEPWAY"/>
    <n v="2019"/>
    <s v="NUEVO STEPWAY"/>
    <s v="2e892f86d188d01ec5691b7918003dc271108083"/>
    <s v="NUEVO"/>
    <n v="72"/>
    <d v="2019-02-28T00:00:00"/>
    <d v="2025-02-28T00:00:00"/>
    <d v="2021-12-20T00:00:00"/>
    <n v="47690000"/>
    <n v="23845000"/>
    <n v="23845000"/>
    <n v="587211"/>
    <s v="cfff2798968beabd4a75557f5efa4642e73d04b9"/>
    <n v="1.332648681870199"/>
    <n v="-0.85216124758390532"/>
    <n v="0.32803285986234038"/>
    <n v="-3.8157980384236122E-4"/>
    <n v="-0.57440197704150942"/>
    <x v="1"/>
    <n v="0.5"/>
    <x v="4"/>
  </r>
  <r>
    <s v="0c26137073820f7122817ad2fe1c108cb6aca47f"/>
    <s v="01dabaf46cca4abc517e9b1eebdbba792836f619"/>
    <s v="PREPAGADO"/>
    <s v="40caf97a616318873ba6061017861521a8432813"/>
    <n v="49"/>
    <s v="LOGAN"/>
    <n v="2018"/>
    <s v="NUEVO LOGAN"/>
    <m/>
    <s v="NUEVO"/>
    <n v="72"/>
    <d v="2017-04-26T00:00:00"/>
    <d v="2023-04-26T00:00:00"/>
    <d v="2020-02-21T00:00:00"/>
    <n v="38350000"/>
    <n v="20000000"/>
    <n v="18350000"/>
    <n v="474368"/>
    <s v="44b2f4676298044cd44793ce40e6eac1d18ef4db"/>
    <n v="0.84752525977718796"/>
    <n v="-0.76382682890446985"/>
    <n v="0.4070773498450232"/>
    <n v="-0.32358610865068183"/>
    <n v="-1.0384892414183671"/>
    <x v="1"/>
    <n v="0.5215123859191656"/>
    <x v="4"/>
  </r>
  <r>
    <s v="e9425cd3e3573d4bfbd8562462eeceaa18064e42"/>
    <s v="9d8cae952f6acf6448b1d3bebcd616be7a1deec1"/>
    <s v="PREPAGADO"/>
    <s v="6bf12817a6164c0e4ceb7a01868ef46da7884be8"/>
    <n v="220"/>
    <s v="CAPTUR"/>
    <n v="2018"/>
    <s v="CAPTUR"/>
    <m/>
    <s v="NUEVO"/>
    <n v="84"/>
    <d v="2018-01-26T00:00:00"/>
    <d v="2025-01-26T00:00:00"/>
    <d v="2020-08-06T00:00:00"/>
    <n v="73330350"/>
    <n v="29133000"/>
    <n v="44197350"/>
    <n v="707509"/>
    <s v="7f9e4021b093c57ae939c2999fa9b6f9d2ac5b97"/>
    <n v="1.017318457509742"/>
    <n v="-1.27393351357784"/>
    <n v="-2.0102169778909902"/>
    <n v="-0.44406981623407599"/>
    <n v="-0.88379348662608126"/>
    <x v="0"/>
    <n v="0.39728434406763369"/>
    <x v="1"/>
  </r>
  <r>
    <s v="2714cfb2e9a84e937aebf30f93582ab3e30f05ab"/>
    <s v="975fd4cb4bbe12cf4e9150ea5326cbd0e8ddf639"/>
    <s v="PREPAGADO"/>
    <s v="af75c1718d1a344d1a93cdde7cedf2c97fc61d82"/>
    <n v="59"/>
    <s v="USADOS"/>
    <n v="2018"/>
    <s v="USADOS MM"/>
    <m/>
    <s v="USADO"/>
    <n v="36"/>
    <d v="2018-01-31T00:00:00"/>
    <d v="2021-01-31T00:00:00"/>
    <d v="2018-05-15T00:00:00"/>
    <n v="37000000"/>
    <n v="20670000"/>
    <n v="16330000"/>
    <n v="747314"/>
    <s v="dab5ce77fbc7f176a43e1ea3adb849113df8a09f"/>
    <n v="1.2477520830039219"/>
    <n v="-0.61133745871270906"/>
    <n v="-0.34384530499046262"/>
    <n v="-0.73912957296664616"/>
    <n v="0.58581618390063472"/>
    <x v="4"/>
    <n v="0.5586486486486486"/>
    <x v="4"/>
  </r>
  <r>
    <s v="966249312d73c2f8f583498f2f32df4e66a3a87d"/>
    <s v="b70acd38f1e0673d1faea4b4041ce48bd1a8c6d7"/>
    <s v="PREPAGADO"/>
    <s v="376abf9ef1bbb145093d0247d4562bd8802aa2f6"/>
    <n v="60"/>
    <s v="SANDERO"/>
    <n v="2022"/>
    <s v="NUEVO SANDERO PH2"/>
    <s v="2e892f86d188d01ec5691b7918003dc271108083"/>
    <s v="NUEVO"/>
    <n v="84"/>
    <d v="2021-08-06T00:00:00"/>
    <d v="2028-06-08T00:00:00"/>
    <d v="2021-09-01T00:00:00"/>
    <n v="53000000"/>
    <n v="53000000"/>
    <n v="0"/>
    <n v="1146655"/>
    <s v="13d22cf8336a259fb9d14907f84a2cc0d4061ae6"/>
    <n v="0.27750523881790012"/>
    <n v="1.2009447865714571"/>
    <n v="-0.42288979497314538"/>
    <n v="-0.60609857694475289"/>
    <n v="-1.0384892414183671"/>
    <x v="0"/>
    <n v="1"/>
    <x v="0"/>
  </r>
  <r>
    <s v="a9ef2ef9627617af26743f6177908f393cf297e9"/>
    <s v="975cb9c250026719d50adb7115389f312568b80d"/>
    <s v="PREPAGADO"/>
    <s v="1502741b01e37197f6d539d6980b33f95cc20df4"/>
    <n v="38"/>
    <s v="USADOS"/>
    <n v="2013"/>
    <s v="USADOS MM"/>
    <m/>
    <s v="USADO"/>
    <n v="72"/>
    <d v="2018-07-17T00:00:00"/>
    <d v="2024-07-17T00:00:00"/>
    <d v="2021-03-26T00:00:00"/>
    <n v="30000000"/>
    <n v="20000000"/>
    <n v="10000000"/>
    <n v="473072"/>
    <s v="4945c5884e21e46d99e0d56ad1a4fbcffe8da479"/>
    <n v="0.75050057535858583"/>
    <n v="-0.16779256953211821"/>
    <n v="0.36755510485368181"/>
    <n v="-0.52352391717587665"/>
    <n v="-1.0384892414183671"/>
    <x v="1"/>
    <n v="0.66666666666666663"/>
    <x v="2"/>
  </r>
  <r>
    <s v="63cfdd909c30c93a8b282d9b4f343c35ca3484c2"/>
    <s v="d978c79331a3d6fa4ee8607f2af575abe5d01202"/>
    <s v="PREPAGADO"/>
    <s v="24058c9a025582c894cb21e97fd70a7b7ca7a1bc"/>
    <n v="7"/>
    <s v="SANDERO"/>
    <n v="2018"/>
    <s v="NUEVO SANDERO"/>
    <m/>
    <s v="NUEVO"/>
    <n v="84"/>
    <d v="2017-12-12T00:00:00"/>
    <d v="2024-12-12T00:00:00"/>
    <d v="2018-04-09T00:00:00"/>
    <n v="45500000"/>
    <n v="35500000"/>
    <n v="10000000"/>
    <n v="683556"/>
    <s v="cb6e7d6ed0d58f271329ebc739164490e967e61e"/>
    <n v="1.2598801685562471"/>
    <n v="0.29848059573393487"/>
    <n v="-0.18575632502509701"/>
    <n v="0.2129249788804442"/>
    <n v="0.97255557088134947"/>
    <x v="0"/>
    <n v="0.78021978021978022"/>
    <x v="2"/>
  </r>
  <r>
    <s v="9d5ff4be1d0ab4c4203eb4bdb2c9802c96535028"/>
    <s v="0de4beb21e677bb38231155baae8c0dfa828e928"/>
    <s v="PREPAGADO"/>
    <s v="51b223e24d57bc8c01c5001f8833c44559fa1fc7"/>
    <n v="15"/>
    <s v="STEPWAY"/>
    <n v="2018"/>
    <s v="NUEVO STEPWAY"/>
    <m/>
    <s v="NUEVO"/>
    <n v="60"/>
    <d v="2017-09-08T00:00:00"/>
    <d v="2022-08-09T00:00:00"/>
    <d v="2021-01-06T00:00:00"/>
    <n v="47650000"/>
    <n v="12650000"/>
    <n v="35000000"/>
    <n v="341565"/>
    <s v="49e3e3431e014d9c5502f38bae86dc4337782419"/>
    <n v="1.502441879602753"/>
    <n v="-1.8151606151258219"/>
    <n v="0.80229979975843724"/>
    <n v="-0.46499136757046328"/>
    <n v="1.281947080465921"/>
    <x v="3"/>
    <n v="0.26547743966421827"/>
    <x v="1"/>
  </r>
  <r>
    <s v="81dc505db1dda1335fc1e6af20e19db6d1dfa68a"/>
    <s v="1b9ec1338fae0a9e7e8628646c8e5f9669052418"/>
    <s v="PREPAGADO"/>
    <s v="6effd9726a01d97fb90ac9a7f16ca5cd0d2646e1"/>
    <n v="49"/>
    <s v="SANDERO"/>
    <n v="2018"/>
    <s v="NUEVO SANDERO"/>
    <m/>
    <s v="NUEVO"/>
    <n v="24"/>
    <d v="2017-06-28T00:00:00"/>
    <d v="2019-06-28T00:00:00"/>
    <d v="2018-01-26T00:00:00"/>
    <n v="38170000"/>
    <n v="6605000"/>
    <n v="31565000"/>
    <n v="282804"/>
    <s v="d2d2bc23d15981022aec65b1ffb2993f93c8d625"/>
    <n v="5.9199698876045093E-2"/>
    <n v="-2.1947215465757268"/>
    <n v="-4.4146365390986242"/>
    <n v="-0.95623941644134536"/>
    <n v="2.1327737318234941"/>
    <x v="2"/>
    <n v="0.2"/>
    <x v="3"/>
  </r>
  <r>
    <s v="bd0dcbdb7586d4fb7778f98c1672a7eb9c441a25"/>
    <s v="b058986f6db1c7e595a01165f1d35270bd4e2c93"/>
    <s v="PREPAGADO"/>
    <s v="d1c0dfc0ce53d56b757ad3c92ef31097fa0f2af3"/>
    <n v="38"/>
    <s v="STEPWAY"/>
    <n v="2020"/>
    <s v="NUEVO STEPWAY"/>
    <s v="2e892f86d188d01ec5691b7918003dc271108083"/>
    <s v="NUEVO"/>
    <n v="72"/>
    <d v="2019-12-18T00:00:00"/>
    <d v="2025-12-18T00:00:00"/>
    <d v="2020-11-03T00:00:00"/>
    <n v="49190000"/>
    <n v="19190000"/>
    <n v="30000000"/>
    <n v="471846"/>
    <s v="ec5f24e132da7b07ae31c96208e5c5ee98fc8ca1"/>
    <n v="7.1327784428370358E-2"/>
    <n v="-1.3033520633842599"/>
    <n v="0.13042163490563341"/>
    <n v="0.1404152995871123"/>
    <n v="1.3592949578620639"/>
    <x v="1"/>
    <n v="0.39011994307786135"/>
    <x v="1"/>
  </r>
  <r>
    <s v="141d762abc55f8d078ddb3dc1566dad31556464c"/>
    <s v="5e94e47853753d67f42398b9d8d60d3e10e6e26d"/>
    <s v="PREPAGADO"/>
    <s v="d89477618bebb4a017871417827f0d5ac2d4dfa9"/>
    <n v="7"/>
    <s v="CAPTUR"/>
    <n v="2020"/>
    <s v="CAPTUR"/>
    <s v="2e892f86d188d01ec5691b7918003dc271108083"/>
    <s v="NUEVO"/>
    <n v="72"/>
    <d v="2019-05-12T00:00:00"/>
    <d v="2025-12-05T00:00:00"/>
    <d v="2021-10-21T00:00:00"/>
    <n v="66789000"/>
    <n v="59990000"/>
    <n v="6799000"/>
    <n v="1494045"/>
    <s v="addfb231c73938367f7381eeb262ff07154d72ad"/>
    <n v="-1.9298063317053"/>
    <n v="0.7829397879572445"/>
    <n v="0.32803285986234038"/>
    <n v="0.72888790676636128"/>
    <n v="0.66316406129677774"/>
    <x v="1"/>
    <n v="0.89820179969755498"/>
    <x v="0"/>
  </r>
  <r>
    <s v="08e45147b0d2fc4398b101520a9c7bae2f227108"/>
    <s v="8dd80ccc07b2706f2f864e634565cd080ba75188"/>
    <s v="PREPAGADO"/>
    <s v="1e37c6928f415c93f35587957257b25f2220204d"/>
    <n v="76"/>
    <s v="SANDERO"/>
    <n v="2020"/>
    <s v="NUEVO SANDERO"/>
    <s v="2e892f86d188d01ec5691b7918003dc271108083"/>
    <s v="NUEVO"/>
    <n v="12"/>
    <d v="2019-10-05T00:00:00"/>
    <d v="2020-05-10T00:00:00"/>
    <d v="2019-06-07T00:00:00"/>
    <n v="45990000"/>
    <n v="5000000"/>
    <n v="40990000"/>
    <n v="652425"/>
    <s v="7924337d88e47fbd8bbc9b5a39ff61f133863b20"/>
    <n v="0.41091417989347812"/>
    <n v="-2.4588428342169011"/>
    <n v="-1.292379184782656"/>
    <n v="-0.39143287250457681"/>
    <n v="0.81785981608906366"/>
    <x v="2"/>
    <n v="0.2"/>
    <x v="3"/>
  </r>
  <r>
    <s v="007be9ad10c9f08f00419a82e7bc0e4d954980d4"/>
    <s v="a7ba0178c9a8b4d02bff8f59a8037013b9b596c4"/>
    <s v="PREPAGADO"/>
    <s v="e6fe628ed1ecb4f422ee6848d702f45410650137"/>
    <n v="49"/>
    <s v="DUSTER"/>
    <n v="2018"/>
    <s v="DUSTER"/>
    <m/>
    <s v="NUEVO"/>
    <n v="60"/>
    <d v="2017-05-05T00:00:00"/>
    <d v="2022-05-05T00:00:00"/>
    <d v="2018-08-13T00:00:00"/>
    <n v="59590000"/>
    <n v="34590000"/>
    <n v="25000000"/>
    <n v="897634"/>
    <s v="3a511fa6cc43568fab99dbdb57f653874780a34f"/>
    <n v="0.55645120652138136"/>
    <n v="-0.52174864702089274"/>
    <n v="0.14160287323613391"/>
    <n v="0.46501714311827302"/>
    <n v="1.281947080465921"/>
    <x v="3"/>
    <n v="0.58046652122839404"/>
    <x v="4"/>
  </r>
  <r>
    <s v="779598b51a0f62b979d1ef46eeb49dca9bfa1da9"/>
    <s v="dc7e51c26f60f47640c881488a902d5058e170f1"/>
    <s v="PREPAGADO"/>
    <s v="c36079448b08472bbab06f53d78e810b025a3b91"/>
    <n v="236"/>
    <s v="STEPWAY"/>
    <n v="2019"/>
    <s v="NUEVO STEPWAY"/>
    <m/>
    <s v="NUEVO"/>
    <n v="84"/>
    <d v="2018-06-25T00:00:00"/>
    <d v="2025-06-25T00:00:00"/>
    <d v="2021-12-01T00:00:00"/>
    <n v="45982250"/>
    <n v="32482250"/>
    <n v="13500000"/>
    <n v="681180"/>
    <s v="836e35949d4d7e7bd1fb1201ecaf8e1cf35ef2e0"/>
    <n v="0.2168648110562737"/>
    <n v="-4.6043747287140644E-3"/>
    <n v="-0.1265013740322343"/>
    <n v="-0.23924904009944309"/>
    <n v="-0.4197062222492236"/>
    <x v="0"/>
    <n v="0.70640845108710426"/>
    <x v="2"/>
  </r>
  <r>
    <s v="27a6431c5ffe170a63e952042ac735e3f08d8c8e"/>
    <s v="5ff0bc6effa895bc5cfc3a5b024ee51848a7a855"/>
    <s v="PREPAGADO"/>
    <s v="8755282562f500d9f6dcb85211a47e8d88e90dcb"/>
    <n v="291"/>
    <s v="ALASKAN"/>
    <n v="2020"/>
    <s v="ALASKAN"/>
    <s v="aa53c8567ff812605778a953828db0859dac88bf"/>
    <s v="NUEVO"/>
    <n v="84"/>
    <d v="2019-04-07T00:00:00"/>
    <d v="2026-07-04T00:00:00"/>
    <d v="2020-12-23T00:00:00"/>
    <n v="125990000"/>
    <n v="95990000"/>
    <n v="30000000"/>
    <n v="1982126"/>
    <s v="8c09b442f0230592ba2de377a04a429f73de19ee"/>
    <n v="3.4943527771394541E-2"/>
    <n v="0.2231976475181848"/>
    <n v="0.6442108197930716"/>
    <n v="0.19020085841091"/>
    <n v="-0.65174985443765243"/>
    <x v="0"/>
    <n v="0.76188586395745694"/>
    <x v="2"/>
  </r>
  <r>
    <s v="c9df465bb0ed7cf20ea98b9746e17e9bcc6826d5"/>
    <s v="175eb7cbc8256aff5c813177243b84e33a14c8ee"/>
    <s v="PREPAGADO"/>
    <s v="d8ba6719c0380636db59c98c13519e2866caf91f"/>
    <n v="7"/>
    <s v="STEPWAY"/>
    <n v="2022"/>
    <s v="NUEVO STEPWAY PH2"/>
    <s v="2e892f86d188d01ec5691b7918003dc271108083"/>
    <s v="NUEVO"/>
    <n v="60"/>
    <d v="2021-09-03T00:00:00"/>
    <d v="2026-03-09T00:00:00"/>
    <d v="2021-12-27T00:00:00"/>
    <n v="61150000"/>
    <n v="12605000"/>
    <n v="48545000"/>
    <n v="310914"/>
    <s v="1c558dfc6f0472177b87e79208ac77419205cbeb"/>
    <n v="-0.122721584408834"/>
    <n v="-2.0588436820490519"/>
    <n v="-0.38336754998180411"/>
    <n v="0.60242528547195451"/>
    <n v="-0.88379348662608126"/>
    <x v="3"/>
    <n v="0.20613246116107931"/>
    <x v="1"/>
  </r>
  <r>
    <s v="6b1db569cddce84a82b1a081c40745b330f8d967"/>
    <s v="e176b6e216824c0170d4511033e3bee621b497ff"/>
    <s v="PREPAGADO"/>
    <s v="e6fe628ed1ecb4f422ee6848d702f45410650137"/>
    <n v="220"/>
    <s v="SANDERO"/>
    <n v="2018"/>
    <s v="NUEVO SANDERO"/>
    <m/>
    <s v="NUEVO"/>
    <n v="24"/>
    <d v="2017-06-27T00:00:00"/>
    <d v="2019-06-27T00:00:00"/>
    <d v="2018-07-10T00:00:00"/>
    <n v="44590000"/>
    <n v="14590000"/>
    <n v="30000000"/>
    <n v="686618"/>
    <s v="a97deec8944cfd22a65b5543b5e7b1fab8e8247a"/>
    <n v="0.8111410031202122"/>
    <n v="-1.5617006955842221"/>
    <n v="-2.4588679699183991"/>
    <n v="1.9287334824726301"/>
    <n v="0.19907679691992"/>
    <x v="2"/>
    <n v="0.32720340883606192"/>
    <x v="1"/>
  </r>
  <r>
    <s v="bd05047215463fb5b7c2145ede2454d083ad9193"/>
    <s v="45bb5fe3547ef8fe26db8644b6980284ea2719b6"/>
    <s v="PREPAGADO"/>
    <s v="1cfc8f77eeb90420e06185d48b9a2c6de9a1780f"/>
    <n v="76"/>
    <s v="STEPWAY"/>
    <n v="2019"/>
    <s v="NUEVO STEPWAY"/>
    <m/>
    <s v="NUEVO"/>
    <n v="84"/>
    <d v="2018-10-25T00:00:00"/>
    <d v="2025-10-25T00:00:00"/>
    <d v="2021-10-19T00:00:00"/>
    <n v="49990000"/>
    <n v="24990000"/>
    <n v="25000000"/>
    <n v="566509"/>
    <s v="e479a237a33c879450fd7f632a21723886088e64"/>
    <n v="0.8353971742248627"/>
    <n v="-0.85257195093140581"/>
    <n v="0.52564408481904745"/>
    <n v="-0.5506587062534738"/>
    <n v="0.89520769348520657"/>
    <x v="0"/>
    <n v="0.49989997999599922"/>
    <x v="4"/>
  </r>
  <r>
    <s v="23af813d1fcdddaec032c4fcb7f13307f763a119"/>
    <s v="794ed6f1dcda99fc2f5a208fead5bcea6d80471e"/>
    <s v="PREPAGADO"/>
    <s v="af75c1718d1a344d1a93cdde7cedf2c97fc61d82"/>
    <n v="38"/>
    <s v="USADOS"/>
    <n v="2018"/>
    <s v="USADOS MM"/>
    <m/>
    <s v="USADO"/>
    <n v="60"/>
    <d v="2018-02-15T00:00:00"/>
    <d v="2023-02-15T00:00:00"/>
    <d v="2020-02-07T00:00:00"/>
    <n v="32000000"/>
    <n v="28800000"/>
    <n v="3200000"/>
    <n v="745087"/>
    <s v="4945c5884e21e46d99e0d56ad1a4fbcffe8da479"/>
    <n v="0.96880611530044081"/>
    <n v="0.79032357974038436"/>
    <n v="9.0899389914291959E-2"/>
    <n v="-0.82625430090829199"/>
    <n v="-0.72909773183379534"/>
    <x v="3"/>
    <n v="0.9"/>
    <x v="0"/>
  </r>
  <r>
    <s v="b84a2acfe88be43d794957a7561c7bf8bb31593e"/>
    <s v="3b87f4dfbebee6bf19fb2bdae1d8e9d16b133335"/>
    <s v="PREPAGADO"/>
    <s v="51b223e24d57bc8c01c5001f8833c44559fa1fc7"/>
    <n v="74"/>
    <s v="DUSTER"/>
    <n v="2018"/>
    <s v="DUSTER"/>
    <m/>
    <s v="NUEVO"/>
    <n v="24"/>
    <d v="2017-07-31T00:00:00"/>
    <d v="2019-07-31T00:00:00"/>
    <d v="2018-04-24T00:00:00"/>
    <n v="61890000"/>
    <n v="18000000"/>
    <n v="43890000"/>
    <n v="884252"/>
    <s v="db655f8e1559060a272843c09fa8b5e63f6f3304"/>
    <n v="1.065830799719043"/>
    <n v="-1.711022375783652"/>
    <n v="0.16994387989697479"/>
    <n v="-0.1222168491429988"/>
    <n v="-0.4197062222492236"/>
    <x v="2"/>
    <n v="0.290838584585555"/>
    <x v="1"/>
  </r>
  <r>
    <s v="03bc39fb8c055e4e5e4cf067be6f6f18789f087e"/>
    <s v="6d5808513952eae299ca2f5cd09cfaaa28c961a3"/>
    <s v="PREPAGADO"/>
    <s v="65c4cbbe04a109d865d56547b4032a01381e3c5e"/>
    <n v="38"/>
    <s v="ALASKAN"/>
    <n v="2020"/>
    <s v="ALASKAN"/>
    <s v="aa53c8567ff812605778a953828db0859dac88bf"/>
    <s v="NUEVO"/>
    <n v="72"/>
    <d v="2020-02-14T00:00:00"/>
    <d v="2026-02-14T00:00:00"/>
    <d v="2021-03-25T00:00:00"/>
    <n v="131370000"/>
    <n v="105096000"/>
    <n v="26274000"/>
    <n v="2220590"/>
    <s v="d2d2bc23d15981022aec65b1ffb2993f93c8d625"/>
    <m/>
    <n v="0.37970237290931202"/>
    <n v="-0.19239416511588339"/>
    <m/>
    <m/>
    <x v="1"/>
    <n v="0.8"/>
    <x v="2"/>
  </r>
  <r>
    <s v="de30d23a1b25527c46b53b5e64d6b8923718da36"/>
    <s v="8460e1d4d72e4ed180bbc3f6556705c363cb2cb1"/>
    <s v="PREPAGADO"/>
    <s v="b03c331a519e3fb6e210c57f6f7646420773acf4"/>
    <n v="76"/>
    <s v="SANDERO"/>
    <n v="2020"/>
    <s v="NUEVO SANDERO"/>
    <s v="2e892f86d188d01ec5691b7918003dc271108083"/>
    <s v="NUEVO"/>
    <n v="84"/>
    <d v="2020-05-03T00:00:00"/>
    <d v="2027-03-05T00:00:00"/>
    <d v="2021-08-09T00:00:00"/>
    <n v="44990000"/>
    <n v="44990000"/>
    <n v="0"/>
    <n v="1056592"/>
    <s v="e479a237a33c879450fd7f632a21723886088e64"/>
    <n v="-1.565963765135542"/>
    <n v="1.2009447865714571"/>
    <n v="0.68373306478441309"/>
    <n v="0.34262167007604488"/>
    <n v="-0.96114136402222416"/>
    <x v="0"/>
    <n v="1"/>
    <x v="0"/>
  </r>
  <r>
    <s v="955e7598595ad6a414ee0515cb2ee94d1143c382"/>
    <s v="0f8cc88de7ff1b7816f759876eb1532cad0785eb"/>
    <s v="PREPAGADO"/>
    <s v="30c7c4d76d30bc37a7d13b4c95a2ac93f65f85d1"/>
    <n v="74"/>
    <s v="DUSTER"/>
    <n v="2018"/>
    <s v="DUSTER"/>
    <m/>
    <s v="NUEVO"/>
    <n v="84"/>
    <d v="2017-08-09T00:00:00"/>
    <d v="2024-09-08T00:00:00"/>
    <d v="2021-04-29T00:00:00"/>
    <n v="52990000"/>
    <n v="40590000"/>
    <n v="12400000"/>
    <n v="923186"/>
    <s v="b1d13940ac2dc45119dc332a837f1ce58f553ab6"/>
    <n v="0.48368269320742968"/>
    <n v="0.24006481587787329"/>
    <n v="0.92086653473246149"/>
    <n v="-0.70925823767236751"/>
    <n v="-0.49705409964536651"/>
    <x v="0"/>
    <n v="0.76599358369503678"/>
    <x v="2"/>
  </r>
  <r>
    <s v="9cd0faf6d726e52c148d6676c61e1208537b03d1"/>
    <s v="90dde1b6dcf8cc99a1b387d358b2b620f010ab0a"/>
    <s v="PREPAGADO"/>
    <s v="9394dd0a7b6ed8919e973bc351a6b135020e880c"/>
    <n v="76"/>
    <s v="SANDERO"/>
    <n v="2019"/>
    <s v="NUEVO SANDERO"/>
    <m/>
    <s v="NUEVO"/>
    <n v="84"/>
    <d v="2018-11-21T00:00:00"/>
    <d v="2025-11-21T00:00:00"/>
    <d v="2020-08-11T00:00:00"/>
    <n v="35990000"/>
    <n v="30990000"/>
    <n v="5000000"/>
    <n v="603448"/>
    <s v="56842a60a949566513b77ee4b5a40eb5c35a6861"/>
    <n v="0.92029377309113969"/>
    <n v="0.63047909216874409"/>
    <n v="-5.4242102591910007E-2"/>
    <n v="-0.83067459472439431"/>
    <n v="-1.11583711881451"/>
    <x v="0"/>
    <n v="0.86107252014448454"/>
    <x v="0"/>
  </r>
  <r>
    <s v="7a315a8ecea3b94af900b4be946878eb7f18f05b"/>
    <s v="d46091e404560dd5194b20f469f93324264e7300"/>
    <s v="PREPAGADO"/>
    <s v="a77c76312e7298e8d8cbf37d37191bb75af8eded"/>
    <n v="61"/>
    <s v="SANDERO"/>
    <n v="2021"/>
    <s v="NUEVO SANDERO PH2"/>
    <s v="2e892f86d188d01ec5691b7918003dc271108083"/>
    <s v="NUEVO"/>
    <n v="84"/>
    <d v="2020-10-16T00:00:00"/>
    <d v="2027-10-16T00:00:00"/>
    <d v="2021-03-05T00:00:00"/>
    <n v="40990000"/>
    <n v="33990000"/>
    <n v="7000000"/>
    <n v="729505"/>
    <s v="f268b19e1bfbcb40253adf266d11628fda515d56"/>
    <n v="-0.207618183275111"/>
    <n v="0.49971315743812961"/>
    <n v="0.44659959483636458"/>
    <n v="-0.66023439789857397"/>
    <n v="0.43112042910834891"/>
    <x v="0"/>
    <n v="0.82922664064405949"/>
    <x v="0"/>
  </r>
  <r>
    <s v="5801844c386f582ebe105c4b97c6b3ee9b1a924f"/>
    <s v="7d6c76e2d3147882a91e215776ba918f7c4a68fd"/>
    <s v="PREPAGADO"/>
    <s v="c1e30395230ab6747c4b28fe4256aa099225b503"/>
    <n v="83"/>
    <s v="SANDERO"/>
    <n v="2017"/>
    <s v="NUEVO SANDERO"/>
    <m/>
    <s v="NUEVO"/>
    <n v="60"/>
    <d v="2017-03-03T00:00:00"/>
    <d v="2022-03-03T00:00:00"/>
    <d v="2021-06-02T00:00:00"/>
    <n v="32020000"/>
    <n v="22020000"/>
    <n v="10000000"/>
    <n v="597372"/>
    <s v="1e97f857ff04d08f60d1d02ac426fe6cb5c11668"/>
    <n v="-0.34102712435068899"/>
    <n v="-8.1444991164559763E-2"/>
    <n v="0.88134428974112011"/>
    <n v="-0.4138639219845015"/>
    <n v="-0.72909773183379534"/>
    <x v="3"/>
    <n v="0.68769519050593375"/>
    <x v="2"/>
  </r>
  <r>
    <s v="1a8c3da8e95c31a7c838d33a5e813a7ab75e0436"/>
    <s v="bb9d816fe946802ca64b22728a787eb1ff276839"/>
    <s v="PREPAGADO"/>
    <s v="a375b5eac113847c38d3cb785c3aaad6fe7a6159"/>
    <n v="220"/>
    <s v="DUSTER"/>
    <n v="2019"/>
    <s v="DUSTER"/>
    <m/>
    <s v="NUEVO"/>
    <n v="84"/>
    <d v="2018-12-26T00:00:00"/>
    <d v="2025-12-26T00:00:00"/>
    <d v="2020-02-07T00:00:00"/>
    <n v="64090000"/>
    <n v="32045000"/>
    <n v="32045000"/>
    <n v="708195"/>
    <s v="d5e3c217d8ea2998bad4e657513b99b45ba38544"/>
    <n v="0.50793886431208024"/>
    <n v="-0.85216124758390532"/>
    <n v="0.4070773498450232"/>
    <n v="-8.5531812482536426E-2"/>
    <n v="-0.18766259006079469"/>
    <x v="0"/>
    <n v="0.5"/>
    <x v="4"/>
  </r>
  <r>
    <s v="8fc8e4528d0276adae9507bf94a9d03ff0cc59da"/>
    <s v="7c2956a2dff8165ceb6678052f162d25f8983a0b"/>
    <s v="PREPAGADO"/>
    <s v="3e73c209492063f6dc338e718a0d3626fa17e6f1"/>
    <n v="38"/>
    <s v="DUSTER"/>
    <n v="2018"/>
    <s v="DUSTER"/>
    <m/>
    <s v="NUEVO"/>
    <n v="84"/>
    <d v="2017-11-10T00:00:00"/>
    <d v="2024-10-11T00:00:00"/>
    <d v="2020-02-07T00:00:00"/>
    <n v="66340000"/>
    <n v="66340000"/>
    <n v="0"/>
    <n v="1349785"/>
    <s v="afef47cbdd72b753a5414bbb0d395f4e14f48c9f"/>
    <n v="0.70198823314928471"/>
    <n v="1.2009447865714571"/>
    <n v="0.46668559018586381"/>
    <n v="-7.3662603355217585E-2"/>
    <n v="-0.88379348662608126"/>
    <x v="0"/>
    <n v="1"/>
    <x v="0"/>
  </r>
  <r>
    <s v="48786a0a4d3b90c575423ed83ee995975d16f6f9"/>
    <s v="8174abff16553a3ef9efb47b88b22ab6ce094c76"/>
    <s v="PREPAGADO"/>
    <s v="fcf36af8be5b2828dbf69407f3a279ed840358ae"/>
    <n v="59"/>
    <s v="USADOS"/>
    <n v="2016"/>
    <s v="USADOS MM"/>
    <m/>
    <s v="USADO"/>
    <n v="48"/>
    <d v="2018-08-22T00:00:00"/>
    <d v="2022-08-22T00:00:00"/>
    <d v="2020-08-28T00:00:00"/>
    <n v="26200000"/>
    <n v="16200000"/>
    <n v="10000000"/>
    <n v="453879"/>
    <s v="bada637fdb1235e4ce7fea4d4cee73127b35ed35"/>
    <n v="0.99306228640509131"/>
    <n v="-0.36631172805095702"/>
    <n v="-0.1067118350424142"/>
    <n v="-0.29994991674349558"/>
    <n v="-0.65174985443765243"/>
    <x v="5"/>
    <n v="0.61832061068702293"/>
    <x v="2"/>
  </r>
  <r>
    <s v="31c3ea8a1e3c6020eed26e91ed4205a92f4d91d9"/>
    <s v="f2b4f7b9703ba02195dc39bf7158668da060248c"/>
    <s v="PREPAGADO"/>
    <s v="2f1f55f7d5e4638dee5a1a64ea8954c3ffe4902c"/>
    <n v="49"/>
    <s v="SANDERO"/>
    <n v="2018"/>
    <s v="NUEVO SANDERO"/>
    <m/>
    <s v="NUEVO"/>
    <n v="84"/>
    <d v="2017-12-29T00:00:00"/>
    <d v="2024-12-29T00:00:00"/>
    <d v="2020-03-27T00:00:00"/>
    <n v="33050000"/>
    <n v="22000000"/>
    <n v="11050000"/>
    <n v="484603"/>
    <s v="65ce8e050551bdd5f972d0481ca61ec12607b8d3"/>
    <n v="0.3745299232365023"/>
    <n v="-0.17193398362017751"/>
    <n v="1.434655719619899"/>
    <n v="-0.57986888932657243"/>
    <n v="-0.72909773183379534"/>
    <x v="0"/>
    <n v="0.66565809379727681"/>
    <x v="2"/>
  </r>
  <r>
    <s v="37ef17e2c6981a30c3d125fe00f65595a8c94277"/>
    <s v="7ccab3e70df21900625e5bc1f00375e4d72796e0"/>
    <s v="PREPAGADO"/>
    <s v="51b223e24d57bc8c01c5001f8833c44559fa1fc7"/>
    <n v="220"/>
    <s v="DUSTER"/>
    <n v="2018"/>
    <s v="DUSTER"/>
    <m/>
    <s v="NUEVO"/>
    <n v="84"/>
    <d v="2017-04-10T00:00:00"/>
    <d v="2024-08-02T00:00:00"/>
    <d v="2019-05-21T00:00:00"/>
    <n v="61693000"/>
    <n v="49693000"/>
    <n v="12000000"/>
    <n v="1091127"/>
    <s v="a8f19864c6b90993cde73eb96db636ce464e32e6"/>
    <n v="0.43517035099812862"/>
    <n v="0.40223918269859121"/>
    <n v="1.395133474628558"/>
    <n v="-0.34839757164983498"/>
    <n v="-1.270532873606796"/>
    <x v="0"/>
    <n v="0.8054884670870277"/>
    <x v="0"/>
  </r>
  <r>
    <s v="3d08f64b2c48d795f1f7345b039babf0eaf23432"/>
    <s v="db4b3adc5329e56bf841d359d7f0060ff492fdb5"/>
    <s v="PREPAGADO"/>
    <s v="30c7c4d76d30bc37a7d13b4c95a2ac93f65f85d1"/>
    <n v="38"/>
    <s v="SANDERO"/>
    <n v="2018"/>
    <s v="NUEVO SANDERO"/>
    <m/>
    <s v="NUEVO"/>
    <n v="60"/>
    <d v="2017-08-24T00:00:00"/>
    <d v="2022-08-24T00:00:00"/>
    <d v="2018-04-12T00:00:00"/>
    <n v="30713500"/>
    <n v="13000000"/>
    <n v="17713500"/>
    <n v="344440"/>
    <s v="2854a56309d9d7ba374b8dd1b0c978dda4e6c07e"/>
    <n v="1.2720082541085731"/>
    <n v="-1.1672446894577171"/>
    <n v="0.48612183982770601"/>
    <n v="1.0529225268306559"/>
    <n v="0.1217289195237771"/>
    <x v="3"/>
    <n v="0.42326664170478778"/>
    <x v="4"/>
  </r>
  <r>
    <s v="a04a9d872adbf8d9eb873721f6143290e06500d7"/>
    <s v="301115dace42d1b8090075ca9628885ddb2ba546"/>
    <s v="PREPAGADO"/>
    <s v="a9dd9d4574440581485e218a3a0d9cc1d747e5e7"/>
    <n v="236"/>
    <s v="CLIO"/>
    <n v="2017"/>
    <s v="CLIO STYLE"/>
    <m/>
    <s v="NUEVO"/>
    <n v="84"/>
    <d v="2017-02-15T00:00:00"/>
    <d v="2024-02-15T00:00:00"/>
    <d v="2017-08-10T00:00:00"/>
    <n v="27990000"/>
    <n v="25191000"/>
    <n v="2799000"/>
    <n v="553261"/>
    <s v="7a6910423a8f37af5a7024bd938a17975b36dad2"/>
    <n v="1.2598801685562471"/>
    <n v="0.79032357974038436"/>
    <n v="0.92086653473246149"/>
    <n v="0.41298758320642398"/>
    <n v="-0.34235834485308059"/>
    <x v="0"/>
    <n v="0.9"/>
    <x v="0"/>
  </r>
  <r>
    <s v="b1ad305a71710bae1b68d1eae038a1bc51b1871d"/>
    <s v="020a59b9710815c73b4c74eafba0108bbf0fce02"/>
    <s v="PREPAGADO"/>
    <s v="77a187d9631467b0be64469f0c5f8a6dea1b1f85"/>
    <n v="46"/>
    <s v="LOGAN"/>
    <n v="2017"/>
    <s v="NUEVO LOGAN"/>
    <m/>
    <s v="NUEVO"/>
    <n v="60"/>
    <d v="2016-01-12T00:00:00"/>
    <d v="2021-12-01T00:00:00"/>
    <d v="2021-01-21T00:00:00"/>
    <n v="44990000"/>
    <n v="32990000"/>
    <n v="12000000"/>
    <n v="794550"/>
    <s v="dc07912f5d15c97d02d6d510bd9579fe85bc5dde"/>
    <n v="0.30176140992255063"/>
    <n v="0.10571151651747381"/>
    <n v="-1.6564321252069039E-2"/>
    <n v="-0.42005060742767208"/>
    <n v="1.823382222238922"/>
    <x v="3"/>
    <n v="0.73327406090242275"/>
    <x v="2"/>
  </r>
  <r>
    <s v="28b505c5250e7be08a40fc19113021d87eac5655"/>
    <s v="d38012b78a29d2ef7f3ad70b7db01f9e9d6337e0"/>
    <s v="PREPAGADO"/>
    <s v="93758adf11c46efe844e91612cf2940e4197d07c"/>
    <n v="48"/>
    <s v="OROCH"/>
    <n v="2020"/>
    <s v="OROCH"/>
    <s v="aa53c8567ff812605778a953828db0859dac88bf"/>
    <s v="NUEVO"/>
    <n v="48"/>
    <d v="2019-05-08T00:00:00"/>
    <d v="2023-08-05T00:00:00"/>
    <d v="2019-11-21T00:00:00"/>
    <n v="68310000"/>
    <n v="18310000"/>
    <n v="50000000"/>
    <n v="480827"/>
    <s v="33a4a5fc270bf1ce3ae20561056b2ba805df815d"/>
    <n v="0.2411209821609242"/>
    <n v="-1.8046269220442099"/>
    <n v="-2.4332947060743009"/>
    <n v="-0.73076028862464026"/>
    <n v="0.27642467431606299"/>
    <x v="5"/>
    <n v="0.26804274630361585"/>
    <x v="1"/>
  </r>
  <r>
    <s v="a3122ba5b677236d826b2aa381e09f4a1234f31a"/>
    <s v="7abf0bf1388e40a2104a57b97170024420a52e36"/>
    <s v="PREPAGADO"/>
    <s v="113ec86c5585f170a54da045e16c1994496819f9"/>
    <n v="38"/>
    <s v="TWIZY"/>
    <n v="2020"/>
    <s v="TWIZY"/>
    <s v="2e892f86d188d01ec5691b7918003dc271108083"/>
    <s v="NUEVO"/>
    <n v="84"/>
    <d v="2019-05-09T00:00:00"/>
    <d v="2026-09-05T00:00:00"/>
    <d v="2020-10-28T00:00:00"/>
    <n v="42640000"/>
    <n v="28870000"/>
    <n v="13770000"/>
    <n v="504756"/>
    <s v="d2d2bc23d15981022aec65b1ffb2993f93c8d625"/>
    <n v="1.0537027141667179"/>
    <n v="-0.12509977676434719"/>
    <n v="-1.292379184782656"/>
    <n v="-0.13599744203986719"/>
    <n v="0.43112042910834891"/>
    <x v="0"/>
    <n v="0.67706378986866789"/>
    <x v="2"/>
  </r>
  <r>
    <s v="b216d40872cb8c91e54b71b3f829f3f2ecf010fb"/>
    <s v="3bdc6d7a1570601abd8ab86bfd48956efe6725b1"/>
    <s v="PREPAGADO"/>
    <s v="45d39635e54aa144f5d9a478fbeaa79690616197"/>
    <n v="236"/>
    <s v="SANDERO"/>
    <n v="2018"/>
    <s v="NUEVO SANDERO"/>
    <m/>
    <s v="NUEVO"/>
    <n v="72"/>
    <d v="2017-04-28T00:00:00"/>
    <d v="2023-04-28T00:00:00"/>
    <d v="2017-06-14T00:00:00"/>
    <n v="37850000"/>
    <n v="18925000"/>
    <n v="18925000"/>
    <n v="465254"/>
    <s v="b522c57b2ad5bc12ca374e891604193e50995d23"/>
    <n v="0.84752525977718796"/>
    <n v="-0.85216124758390532"/>
    <n v="0.92086653473246149"/>
    <n v="-0.73082766508091512"/>
    <n v="1.978077977031208"/>
    <x v="1"/>
    <n v="0.5"/>
    <x v="4"/>
  </r>
  <r>
    <s v="d13f427cce7923e5139e62f42756f098fff9f038"/>
    <s v="0f15617bdfa6a1d8893f39774e278f1f8cbd4d67"/>
    <s v="PREPAGADO"/>
    <s v="b3cc960809ac18b1b28507ca7118c133e077c8d1"/>
    <n v="60"/>
    <s v="DUSTER"/>
    <n v="2020"/>
    <s v="DUSTER Servicio PÃºblico"/>
    <s v="2e892f86d188d01ec5691b7918003dc271108083"/>
    <s v="NUEVO"/>
    <n v="72"/>
    <d v="2019-11-12T00:00:00"/>
    <d v="2025-12-11T00:00:00"/>
    <d v="2021-07-28T00:00:00"/>
    <n v="60156728"/>
    <n v="62174973"/>
    <n v="0"/>
    <n v="1401338"/>
    <s v="d7ba29214e26fca7c43eb9f199a80e049e060e7b"/>
    <n v="-0.71699777647277252"/>
    <n v="1.338707298784684"/>
    <n v="-0.34434893695838747"/>
    <n v="-0.51530166618426376"/>
    <n v="0.35377255171220601"/>
    <x v="1"/>
    <n v="1.033549780167565"/>
    <x v="0"/>
  </r>
  <r>
    <s v="8516acb4d691d3a96679f97b846f09749b32caf8"/>
    <s v="f95849a7a10108ae8c03315b4a58e310e1797479"/>
    <s v="PREPAGADO"/>
    <s v="4db898134df57de25ee14fc3156c0fe345e0de51"/>
    <n v="38"/>
    <s v="STEPWAY"/>
    <n v="2019"/>
    <s v="NUEVO STEPWAY"/>
    <m/>
    <s v="NUEVO"/>
    <n v="60"/>
    <d v="2018-12-28T00:00:00"/>
    <d v="2023-12-28T00:00:00"/>
    <d v="2020-07-27T00:00:00"/>
    <n v="42290000"/>
    <n v="21290000"/>
    <n v="21000000"/>
    <n v="549469"/>
    <s v="18e224569796e42fffce1d686835b9656bf0b87b"/>
    <n v="1.1022150563760189"/>
    <n v="-0.83808225136955083"/>
    <n v="5.1377144922950549E-2"/>
    <n v="-0.36149681598382721"/>
    <n v="-0.26501046745693763"/>
    <x v="3"/>
    <n v="0.50342870655001182"/>
    <x v="4"/>
  </r>
  <r>
    <s v="b7cd90cf4d8ba1aec691eec83cb2151dd370d0c7"/>
    <s v="b0deeca35e391c39846bc7f26d83855f3882e336"/>
    <s v="PREPAGADO"/>
    <s v="77a187d9631467b0be64469f0c5f8a6dea1b1f85"/>
    <n v="74"/>
    <s v="SANDERO"/>
    <n v="2017"/>
    <s v="NUEVO SANDERO"/>
    <m/>
    <s v="NUEVO"/>
    <n v="72"/>
    <d v="2016-11-18T00:00:00"/>
    <d v="2022-11-18T00:00:00"/>
    <d v="2017-05-12T00:00:00"/>
    <n v="37940000"/>
    <n v="30000000"/>
    <n v="7940000"/>
    <n v="643018"/>
    <s v="f244d6b6d7e1914da862727b1075ecaf467a95be"/>
    <n v="1.0415746286143921"/>
    <n v="0.34160572957653962"/>
    <n v="-2.4951529578061452E-3"/>
    <n v="-0.53147732614984111"/>
    <n v="-0.96114136402222416"/>
    <x v="1"/>
    <n v="0.79072219293621504"/>
    <x v="2"/>
  </r>
  <r>
    <s v="d82d895fce2b1022b07ee89d597002960f338f82"/>
    <s v="b18746db1efc8cf7d5d9f8c07fa2765d55f2651c"/>
    <s v="PREPAGADO"/>
    <s v="f0f8b4ff1eaec9f691ff02ac6f300d6bbc82ee34"/>
    <n v="49"/>
    <s v="CAPTUR"/>
    <n v="2018"/>
    <s v="CAPTUR"/>
    <m/>
    <s v="NUEVO"/>
    <n v="72"/>
    <d v="2017-05-23T00:00:00"/>
    <d v="2023-05-23T00:00:00"/>
    <d v="2017-11-09T00:00:00"/>
    <n v="76620300"/>
    <n v="38310150"/>
    <n v="38310150"/>
    <n v="933106"/>
    <s v="7b4b50deac96cf6fae5ed6534c753371dda3e07d"/>
    <n v="-9.8465413304183499E-2"/>
    <n v="-0.85216124758390532"/>
    <n v="0.92086653473246149"/>
    <n v="15.60712890751358"/>
    <n v="0.27642467431606299"/>
    <x v="1"/>
    <n v="0.5"/>
    <x v="4"/>
  </r>
  <r>
    <s v="9b880deb7e51750ac76434e35a25e8ccfb4831ae"/>
    <s v="0102a1bc228523863826a98c836c45a8dfe654b7"/>
    <s v="PREPAGADO"/>
    <s v="51b223e24d57bc8c01c5001f8833c44559fa1fc7"/>
    <n v="38"/>
    <s v="LOGAN"/>
    <n v="2018"/>
    <s v="NUEVO LOGAN"/>
    <m/>
    <s v="NUEVO"/>
    <n v="84"/>
    <d v="2017-10-19T00:00:00"/>
    <d v="2024-10-19T00:00:00"/>
    <d v="2018-12-18T00:00:00"/>
    <n v="32136000"/>
    <n v="26672880"/>
    <n v="5463120"/>
    <n v="585666"/>
    <s v="d1a8b93c71ab09ed858e70067adbb9bb41577875"/>
    <n v="0.8353971742248627"/>
    <n v="0.5028887349586334"/>
    <n v="1.395133474628558"/>
    <n v="0.47254720889037238"/>
    <n v="1.127251325673635"/>
    <x v="0"/>
    <n v="0.83"/>
    <x v="0"/>
  </r>
  <r>
    <s v="916802b6b870bd5746e05bea51e15d37de06e26f"/>
    <s v="d5a29576dbcf6e2453e7dc919ed36682277f0256"/>
    <s v="PREPAGADO"/>
    <s v="199c6dec4e012c479e3865ff88b5346ccb60b104"/>
    <n v="61"/>
    <s v="SANDERO"/>
    <n v="2022"/>
    <s v="NUEVO SANDERO PH2"/>
    <s v="2e892f86d188d01ec5691b7918003dc271108083"/>
    <s v="NUEVO"/>
    <n v="84"/>
    <d v="2021-10-03T00:00:00"/>
    <d v="2028-03-10T00:00:00"/>
    <d v="2021-05-19T00:00:00"/>
    <n v="49580000"/>
    <n v="50018000"/>
    <n v="0"/>
    <n v="1088584"/>
    <s v="f268b19e1bfbcb40253adf266d11628fda515d56"/>
    <n v="-0.6684854342634714"/>
    <n v="1.237219915371782"/>
    <n v="-0.34384530499046262"/>
    <n v="3.2878492527709392E-2"/>
    <n v="-3.2966835268508812E-2"/>
    <x v="0"/>
    <n v="1.0088342073416701"/>
    <x v="0"/>
  </r>
  <r>
    <s v="7ade452f808c08f3a381ec4d5bc59ef4a4d4f339"/>
    <s v="4f625d744c5666e9b3507b4f4d503c76928cfdbb"/>
    <s v="PREPAGADO"/>
    <s v="c037df174ea56656e3f2727cd283ca029d539c32"/>
    <n v="236"/>
    <s v="SANDERO"/>
    <n v="2020"/>
    <s v="NUEVO SANDERO"/>
    <s v="2e892f86d188d01ec5691b7918003dc271108083"/>
    <s v="NUEVO"/>
    <n v="84"/>
    <d v="2019-10-15T00:00:00"/>
    <d v="2026-10-15T00:00:00"/>
    <d v="2021-05-27T00:00:00"/>
    <n v="37916000"/>
    <n v="38141000"/>
    <n v="0"/>
    <n v="800553"/>
    <s v="845d7831129ecd1188d7a91243ae341816e8b15a"/>
    <n v="-0.21974626882743631"/>
    <n v="1.225311748154164"/>
    <n v="0.84182204474977862"/>
    <n v="-0.68992384995128297"/>
    <n v="-1.11583711881451"/>
    <x v="0"/>
    <n v="1.0059341702711257"/>
    <x v="0"/>
  </r>
  <r>
    <s v="2bd9db653d54377e18cf1af569c5c2d6490aa790"/>
    <s v="bd8a5d66a2149a5a8956d28ab3a9abff4502ae06"/>
    <s v="PREPAGADO"/>
    <s v="389c88584421a13b9542405baa4aaeda5c884d3e"/>
    <n v="246"/>
    <s v="LOGAN"/>
    <n v="2019"/>
    <s v="NUEVO LOGAN"/>
    <s v="2e892f86d188d01ec5691b7918003dc271108083"/>
    <s v="NUEVO"/>
    <n v="84"/>
    <d v="2019-02-22T00:00:00"/>
    <d v="2026-02-22T00:00:00"/>
    <d v="2021-10-22T00:00:00"/>
    <n v="34290000"/>
    <n v="8290000"/>
    <n v="26000000"/>
    <n v="149242"/>
    <s v="f0ee9810f7b40f5a341dcdc7f440d9aa604e2e89"/>
    <n v="1.4175452807364759"/>
    <n v="-1.912543512526788"/>
    <n v="-0.96158076076227794"/>
    <n v="-0.53125926540219282"/>
    <n v="1.823382222238922"/>
    <x v="0"/>
    <n v="0.24176144648585593"/>
    <x v="1"/>
  </r>
  <r>
    <s v="36a6117af780d1fe0da0981da719d8621b344858"/>
    <s v="a65c15e318000a4a8e008b4d63ba9c69a0f20391"/>
    <s v="PREPAGADO"/>
    <s v="8e1d47a30cc0417d3cca54bd2f30d9b5caa2e6b1"/>
    <n v="27"/>
    <s v="SANDERO"/>
    <n v="2019"/>
    <s v="NUEVO SANDERO"/>
    <m/>
    <s v="NUEVO"/>
    <n v="72"/>
    <d v="2018-12-07T00:00:00"/>
    <d v="2024-07-12T00:00:00"/>
    <d v="2020-06-23T00:00:00"/>
    <n v="33490000"/>
    <n v="31207889"/>
    <n v="2282111"/>
    <n v="640519"/>
    <s v="db38aae051445c1f320476595ec5710790c61966"/>
    <n v="1.2477520830039219"/>
    <n v="0.92113494096307624"/>
    <n v="-0.58604074455475674"/>
    <n v="-0.57463808661281868"/>
    <n v="0.97255557088134947"/>
    <x v="1"/>
    <n v="0.93185694237085692"/>
    <x v="0"/>
  </r>
  <r>
    <s v="bcf6771ac947b81ab7266039838b44e479dc05e9"/>
    <s v="8e94ee9eaac20156c4e2a9c63a613724a7bed683"/>
    <s v="PREPAGADO"/>
    <s v="bb9549bdac791df8e2b53241129ff66f1480af92"/>
    <n v="59"/>
    <s v="SANDERO"/>
    <n v="2021"/>
    <s v="NUEVO SANDERO PH2"/>
    <s v="2e892f86d188d01ec5691b7918003dc271108083"/>
    <s v="NUEVO"/>
    <n v="72"/>
    <d v="2020-03-18T00:00:00"/>
    <d v="2026-03-18T00:00:00"/>
    <d v="2020-09-18T00:00:00"/>
    <n v="44690000"/>
    <n v="44690000"/>
    <n v="0"/>
    <n v="1065319"/>
    <s v="dc07912f5d15c97d02d6d510bd9579fe85bc5dde"/>
    <n v="-0.55933266429254402"/>
    <n v="1.2009447865714571"/>
    <n v="0.76277755476709586"/>
    <n v="-0.22217027009680199"/>
    <n v="-0.34235834485308059"/>
    <x v="1"/>
    <n v="1"/>
    <x v="0"/>
  </r>
  <r>
    <s v="4cc7f62605adc64f06f00ac0e1cabc6176382612"/>
    <s v="62a7716f1379efdde4c7264f0cd7c9f91bb97dc9"/>
    <s v="PREPAGADO"/>
    <s v="2f1f55f7d5e4638dee5a1a64ea8954c3ffe4902c"/>
    <n v="241"/>
    <s v="SANDERO"/>
    <n v="2018"/>
    <s v="NUEVO SANDERO"/>
    <m/>
    <s v="NUEVO"/>
    <n v="84"/>
    <d v="2017-11-28T00:00:00"/>
    <d v="2024-11-28T00:00:00"/>
    <d v="2018-05-18T00:00:00"/>
    <n v="38870000"/>
    <n v="26870000"/>
    <n v="12000000"/>
    <n v="591877"/>
    <s v="1188a05533a86f26549ae6e1af7ac4164a633741"/>
    <n v="1.1507273985853199"/>
    <n v="-6.6730665441115763E-2"/>
    <n v="1.434655719619899"/>
    <n v="-0.78227705728060415"/>
    <n v="-0.96114136402222416"/>
    <x v="0"/>
    <n v="0.69127862104450732"/>
    <x v="2"/>
  </r>
  <r>
    <s v="5cb3544cccfb54f09fccecc3146a13ea701ceb80"/>
    <s v="a1186cdb79832830baff0c1b3d2502e8e7996c36"/>
    <s v="PREPAGADO"/>
    <s v="326bc2b0b0799eff92891e858f0137cd54c140d7"/>
    <n v="60"/>
    <s v="USADOS"/>
    <n v="2019"/>
    <s v="USADOS MM"/>
    <m/>
    <s v="USADO"/>
    <n v="84"/>
    <d v="2021-04-28T00:00:00"/>
    <d v="2028-04-28T00:00:00"/>
    <d v="2021-11-18T00:00:00"/>
    <n v="46500000"/>
    <n v="45000000"/>
    <n v="1500000"/>
    <n v="1049303"/>
    <s v="020c0af0c6b1f49dd2abd22ccee1f537b59bc1bc"/>
    <n v="-1.1172245996995069"/>
    <n v="1.0684863327549821"/>
    <n v="1.513700209602582"/>
    <n v="-0.47559436398503019"/>
    <n v="-1.425228628399082"/>
    <x v="0"/>
    <n v="0.967741935483871"/>
    <x v="0"/>
  </r>
  <r>
    <s v="56b44c3e659cedc507433e344d8ac1a429a3f009"/>
    <s v="5dfd082d68e8d0d56e471db2b16beecff6df0d5c"/>
    <s v="PREPAGADO"/>
    <s v="758c5bf80d1692e2f073ea5b674014dc0d522a6b"/>
    <n v="76"/>
    <s v="DUSTER"/>
    <n v="2020"/>
    <s v="DUSTER Servicio PÃºblico"/>
    <s v="2e892f86d188d01ec5691b7918003dc271108083"/>
    <s v="NUEVO"/>
    <n v="72"/>
    <d v="2019-08-30T00:00:00"/>
    <d v="2025-08-30T00:00:00"/>
    <d v="2021-02-16T00:00:00"/>
    <n v="46841024"/>
    <n v="46841024"/>
    <n v="0"/>
    <n v="1036400"/>
    <s v="e479a237a33c879450fd7f632a21723886088e64"/>
    <n v="-1.46893908071694"/>
    <n v="1.2009447865714571"/>
    <n v="0.42285055925433268"/>
    <n v="-0.57731223492910766"/>
    <n v="-1.0384892414183671"/>
    <x v="1"/>
    <n v="1"/>
    <x v="0"/>
  </r>
  <r>
    <s v="1c4051933dae263c32db0d6c9aa522fda7d77001"/>
    <s v="1978aa007b93999b8458de496be9f786a1aa0d37"/>
    <s v="PREPAGADO"/>
    <s v="bdfc2c4e5213ca32db6b95c9f855416362d14198"/>
    <n v="61"/>
    <s v="STEPWAY"/>
    <n v="2019"/>
    <s v="NUEVO STEPWAY"/>
    <m/>
    <s v="NUEVO"/>
    <n v="84"/>
    <d v="2018-06-07T00:00:00"/>
    <d v="2025-07-06T00:00:00"/>
    <d v="2018-08-02T00:00:00"/>
    <n v="43620000"/>
    <n v="25370879"/>
    <n v="18249121"/>
    <n v="484001"/>
    <s v="2950d902c8b30585038c8f445df8ff3e2d2365ee"/>
    <n v="1.065830799719043"/>
    <n v="-0.51695436258633032"/>
    <n v="-1.45010969798595"/>
    <n v="-0.6466761307122264"/>
    <n v="0.89520769348520657"/>
    <x v="0"/>
    <n v="0.58163408986703347"/>
    <x v="4"/>
  </r>
  <r>
    <s v="fed7a35959289de0dbfcb5bc17713be3d2fec0b8"/>
    <s v="b6b96d8304703e36e4a8f4d50c65a95aefa4bfa0"/>
    <s v="PREPAGADO"/>
    <s v="1e37c6928f415c93f35587957257b25f2220204d"/>
    <n v="246"/>
    <s v="LOGAN"/>
    <n v="2019"/>
    <s v="NUEVO LOGAN"/>
    <s v="2e892f86d188d01ec5691b7918003dc271108083"/>
    <s v="NUEVO"/>
    <n v="36"/>
    <d v="2019-04-17T00:00:00"/>
    <d v="2022-04-17T00:00:00"/>
    <d v="2019-11-07T00:00:00"/>
    <n v="44590000"/>
    <n v="35590000"/>
    <n v="9000000"/>
    <n v="1260078"/>
    <s v="f0ee9810f7b40f5a341dcdc7f440d9aa604e2e89"/>
    <n v="1.090086970823694"/>
    <n v="0.37215114192475302"/>
    <n v="0.24898836987965761"/>
    <n v="0.37704805209897552"/>
    <n v="2.3648173640119232"/>
    <x v="4"/>
    <n v="0.79816102265081856"/>
    <x v="2"/>
  </r>
  <r>
    <s v="9166a272c9c58eecefe3ea4c3d3b1fdaff627559"/>
    <s v="a42fb2afa6a886ed52a4edf576d004056065f557"/>
    <s v="PREPAGADO"/>
    <s v="20b407ba18a4eddeb45c9654fb2ee3a53efe58e2"/>
    <n v="60"/>
    <s v="LOGAN"/>
    <n v="2022"/>
    <s v="NUEVO LOGAN PH2"/>
    <s v="2e892f86d188d01ec5691b7918003dc271108083"/>
    <s v="NUEVO"/>
    <n v="84"/>
    <d v="2021-06-16T00:00:00"/>
    <d v="2028-06-16T00:00:00"/>
    <d v="2021-10-11T00:00:00"/>
    <n v="49720000"/>
    <n v="45720000"/>
    <n v="4000000"/>
    <n v="975136"/>
    <s v="026f2dbff0f657cf8b51a37de1e13584f2ccb0a9"/>
    <n v="-0.8018943753390495"/>
    <n v="0.87059787842095593"/>
    <n v="0.36755510485368181"/>
    <n v="-0.27644980536376113"/>
    <n v="0.27642467431606299"/>
    <x v="0"/>
    <n v="0.91954947707160095"/>
    <x v="0"/>
  </r>
  <r>
    <s v="8a9eb3f488a299e39ce9431ad7dd186f859b494f"/>
    <s v="271b3d440380d78341c296fbd1a8aebe27aac2e7"/>
    <s v="PREPAGADO"/>
    <s v="e796ad9f0cb48948949b06a98904d23b3fbe7f4b"/>
    <n v="60"/>
    <s v="STEPWAY"/>
    <n v="2017"/>
    <s v="NUEVO STEPWAY"/>
    <m/>
    <s v="NUEVO"/>
    <n v="84"/>
    <d v="2017-04-01T00:00:00"/>
    <d v="2024-01-04T00:00:00"/>
    <d v="2017-12-12T00:00:00"/>
    <n v="43750000"/>
    <n v="13750000"/>
    <n v="30000000"/>
    <n v="315592"/>
    <s v="232e073f93f55bb3cb53abee5d0ddfba69a30214"/>
    <n v="-2.1602399571994799"/>
    <n v="-1.614743488841611"/>
    <n v="0.92086653473246149"/>
    <n v="-0.68245867135751725"/>
    <n v="4.4381042127634142E-2"/>
    <x v="0"/>
    <n v="0.31428571428571428"/>
    <x v="1"/>
  </r>
  <r>
    <s v="cb24d2430843e3a0ce4f463f14fe5c6283b9dd8f"/>
    <s v="fc46a6f14a917a7c6f63e229ceb9bcbf1a57df42"/>
    <s v="PREPAGADO"/>
    <s v="93758adf11c46efe844e91612cf2940e4197d07c"/>
    <n v="50"/>
    <s v="SANDERO"/>
    <n v="2020"/>
    <s v="NUEVO SANDERO"/>
    <s v="2e892f86d188d01ec5691b7918003dc271108083"/>
    <s v="NUEVO"/>
    <n v="60"/>
    <d v="2019-08-22T00:00:00"/>
    <d v="2024-08-22T00:00:00"/>
    <d v="2020-07-23T00:00:00"/>
    <n v="36372000"/>
    <n v="27372000"/>
    <n v="9000000"/>
    <n v="656962"/>
    <s v="1d5416a29d73c5f6881c220822ee3df576447e02"/>
    <n v="1.065830799719043"/>
    <n v="0.18489099203729531"/>
    <n v="-6.9986974551560069E-2"/>
    <n v="-0.13599744203986719"/>
    <n v="0.50846830650449182"/>
    <x v="3"/>
    <n v="0.75255691191026064"/>
    <x v="2"/>
  </r>
  <r>
    <s v="5ae95b343147fe1ca808e0c83ad3fda3b9d0e288"/>
    <s v="9d726c93f67bd270932fd766753f7b4728bed4c5"/>
    <s v="PREPAGADO"/>
    <s v="1e41aafb63687fa89ac1a83ef062526dd30cb2fa"/>
    <n v="51"/>
    <s v="USADOS"/>
    <n v="2020"/>
    <s v="USADOS MM"/>
    <s v="2e892f86d188d01ec5691b7918003dc271108083"/>
    <s v="USADO"/>
    <n v="60"/>
    <d v="2021-02-02T00:00:00"/>
    <d v="2026-02-02T00:00:00"/>
    <d v="2021-09-29T00:00:00"/>
    <n v="60500000"/>
    <n v="28000000"/>
    <n v="32500000"/>
    <n v="764495"/>
    <s v="b53b0bf5f413cb9aab27f8e13ca1e90e2ee4fea7"/>
    <n v="5.9199698876045093E-2"/>
    <n v="-1.004871613760751"/>
    <n v="1.276566739654533"/>
    <n v="1.8716251317533019"/>
    <n v="1.2045992030697781"/>
    <x v="3"/>
    <n v="0.46280991735537191"/>
    <x v="4"/>
  </r>
  <r>
    <s v="c92a426244d4e0d790845eaa508fe9dbd1a51798"/>
    <s v="2b338703c7f3af2564d0d9d3058ca9fe5c85f8c2"/>
    <s v="PREPAGADO"/>
    <s v="a375b5eac113847c38d3cb785c3aaad6fe7a6159"/>
    <n v="50"/>
    <s v="SANDERO"/>
    <n v="2019"/>
    <s v="NUEVO SANDERO"/>
    <m/>
    <s v="NUEVO"/>
    <n v="84"/>
    <d v="2019-03-01T00:00:00"/>
    <d v="2026-01-03T00:00:00"/>
    <d v="2021-05-28T00:00:00"/>
    <n v="32130000"/>
    <n v="16065000"/>
    <n v="16065000"/>
    <n v="355037"/>
    <s v="1d5416a29d73c5f6881c220822ee3df576447e02"/>
    <n v="0.60496354873068248"/>
    <n v="-0.85216124758390532"/>
    <n v="0.4070773498450232"/>
    <n v="-0.56347085386491547"/>
    <n v="-0.72909773183379534"/>
    <x v="0"/>
    <n v="0.5"/>
    <x v="4"/>
  </r>
  <r>
    <s v="fdbedc7d04cc1a0ba72cb36c8abd509bc35008fc"/>
    <s v="ab3035191f0c81c98b4dc53f783f4b7c08a8f2a5"/>
    <s v="PREPAGADO"/>
    <s v="c28baa502860edb7be310d075797cf62fa51e354"/>
    <n v="291"/>
    <s v="DUSTER"/>
    <n v="2020"/>
    <s v="DUSTER"/>
    <s v="2e892f86d188d01ec5691b7918003dc271108083"/>
    <s v="NUEVO"/>
    <n v="72"/>
    <d v="2019-04-12T00:00:00"/>
    <d v="2025-12-04T00:00:00"/>
    <d v="2021-02-15T00:00:00"/>
    <n v="51990000"/>
    <n v="25995000"/>
    <n v="25995000"/>
    <n v="639168"/>
    <s v="8dd2e3893a694ae60c11d740aa9e097857f3681c"/>
    <n v="0.26537715326557482"/>
    <n v="-0.85216124758390532"/>
    <n v="0.13042163490563341"/>
    <n v="0.62167570155048957"/>
    <n v="-0.26501046745693763"/>
    <x v="1"/>
    <n v="0.5"/>
    <x v="4"/>
  </r>
  <r>
    <s v="f76adedc27654a319d5f704b2ef965692b367471"/>
    <s v="4d0bfdac4373a19443905a8820d299d017c34b09"/>
    <s v="PREPAGADO"/>
    <s v="bc5e1ea1e814c1727680bf9983605cc7f570357e"/>
    <n v="252"/>
    <s v="STEPWAY"/>
    <n v="2017"/>
    <s v="NUEVO STEPWAY"/>
    <m/>
    <s v="NUEVO"/>
    <n v="72"/>
    <d v="2016-02-11T00:00:00"/>
    <d v="2022-11-02T00:00:00"/>
    <d v="2021-09-16T00:00:00"/>
    <n v="48990000"/>
    <n v="26990000"/>
    <n v="22000000"/>
    <n v="267473"/>
    <s v="ba69bef1627113b1efd89b0a85bd7dcd597d357c"/>
    <n v="0.1562243832946473"/>
    <n v="-0.64303695465809874"/>
    <n v="-0.99727567154865748"/>
    <n v="-7.8973062963089327E-2"/>
    <n v="-0.72909773183379534"/>
    <x v="1"/>
    <n v="0.55092876097162691"/>
    <x v="4"/>
  </r>
  <r>
    <s v="c45ad3da101c759bb787b0dd07d041c158ce230c"/>
    <s v="ac2c5024c22d928bf0aabc178c5d41a4a25c7f24"/>
    <s v="PREPAGADO"/>
    <s v="1e37c6928f415c93f35587957257b25f2220204d"/>
    <n v="38"/>
    <s v="SANDERO"/>
    <n v="2020"/>
    <s v="NUEVO SANDERO"/>
    <s v="2e892f86d188d01ec5691b7918003dc271108083"/>
    <s v="NUEVO"/>
    <n v="60"/>
    <d v="2019-05-24T00:00:00"/>
    <d v="2024-05-24T00:00:00"/>
    <d v="2020-08-05T00:00:00"/>
    <n v="37900000"/>
    <n v="27900000"/>
    <n v="10000000"/>
    <n v="695824"/>
    <s v="3f2c647e5fbdfc904d2d50b0a2763b0ede40008b"/>
    <n v="1.0051903719574169"/>
    <n v="0.11751152316493341"/>
    <n v="0.52564408481904745"/>
    <n v="-0.69857093771152567"/>
    <n v="-0.49705409964536651"/>
    <x v="3"/>
    <n v="0.73614775725593673"/>
    <x v="2"/>
  </r>
  <r>
    <s v="79cada1717364ffa33dcccebfe2525798c46f9e9"/>
    <s v="ac2bb1d09c4a606ee8cf7dc50a347e863add65f1"/>
    <s v="PREPAGADO"/>
    <s v="abde050800e885d89ad6b0b06c0753e750b43f7e"/>
    <n v="46"/>
    <s v="USADOS"/>
    <n v="2013"/>
    <s v="USADOS MM"/>
    <m/>
    <s v="USADO"/>
    <n v="72"/>
    <d v="2018-04-23T00:00:00"/>
    <d v="2024-04-23T00:00:00"/>
    <d v="2019-01-04T00:00:00"/>
    <n v="32000000"/>
    <n v="15000000"/>
    <n v="17000000"/>
    <n v="364596"/>
    <s v="dc07912f5d15c97d02d6d510bd9579fe85bc5dde"/>
    <n v="0.44729843655045393"/>
    <n v="-0.98048037471861549"/>
    <n v="0.76277755476709586"/>
    <n v="-0.22368408298877099"/>
    <n v="-0.18766259006079469"/>
    <x v="1"/>
    <n v="0.46875"/>
    <x v="4"/>
  </r>
  <r>
    <s v="d60a9a48a5a03519dda55f80af6e71a1a5aa02b1"/>
    <s v="be5fdcf78e068787fa50eadfb7a353c4e4f61b66"/>
    <s v="PREPAGADO"/>
    <s v="d943e6d3f46ba48d12960b5edc259c16d8da2374"/>
    <n v="60"/>
    <s v="OROCH"/>
    <n v="2020"/>
    <s v="OROCH Servicio Publico"/>
    <s v="aa53c8567ff812605778a953828db0859dac88bf"/>
    <s v="NUEVO"/>
    <n v="72"/>
    <d v="2020-01-27T00:00:00"/>
    <d v="2026-01-27T00:00:00"/>
    <d v="2021-05-21T00:00:00"/>
    <n v="65050000"/>
    <n v="65050000"/>
    <n v="0"/>
    <n v="1485111"/>
    <s v="d7ba29214e26fca7c43eb9f199a80e049e060e7b"/>
    <n v="-1.4407288855812889E-3"/>
    <n v="1.2009447865714571"/>
    <n v="-0.1406928241524997"/>
    <n v="-0.61765280943657985"/>
    <n v="-1.0384892414183671"/>
    <x v="1"/>
    <n v="1"/>
    <x v="0"/>
  </r>
  <r>
    <s v="3d7695faecf7d8fd635440a65b7b8b95eb117d20"/>
    <s v="ee2a2d75723c30da237a6ba82231eff34ac3ceaf"/>
    <s v="PREPAGADO"/>
    <s v="236d00d4f1760cf071da84eec797206f3746a858"/>
    <n v="236"/>
    <s v="KWID"/>
    <n v="2020"/>
    <s v="KWID"/>
    <s v="2e892f86d188d01ec5691b7918003dc271108083"/>
    <s v="NUEVO"/>
    <n v="36"/>
    <d v="2019-04-12T00:00:00"/>
    <d v="2022-12-04T00:00:00"/>
    <d v="2021-08-04T00:00:00"/>
    <n v="36640000"/>
    <n v="16640000"/>
    <n v="20000000"/>
    <n v="670407"/>
    <s v="845d7831129ecd1188d7a91243ae341816e8b15a"/>
    <n v="-0.37741138100766491"/>
    <n v="-1.0404373467859249"/>
    <n v="-1.2792558233332809"/>
    <n v="-0.37048775600367961"/>
    <n v="0.74051193869292065"/>
    <x v="4"/>
    <n v="0.45414847161572053"/>
    <x v="4"/>
  </r>
  <r>
    <s v="81414387a21a1895f87d28404a311a2bd7bad853"/>
    <s v="c981df415c154c88c74463106e64b0dfb1a8cdcf"/>
    <s v="PREPAGADO"/>
    <s v="2f1f55f7d5e4638dee5a1a64ea8954c3ffe4902c"/>
    <n v="38"/>
    <s v="OROCH"/>
    <n v="2018"/>
    <s v="OROCH"/>
    <m/>
    <s v="NUEVO"/>
    <n v="84"/>
    <d v="2017-12-18T00:00:00"/>
    <d v="2024-12-18T00:00:00"/>
    <d v="2019-12-06T00:00:00"/>
    <n v="63240000"/>
    <n v="33240000"/>
    <n v="30000000"/>
    <n v="732191"/>
    <s v="2d376e1f61a13c812e712355a2944ea5ccff572e"/>
    <n v="0.32601758102720108"/>
    <n v="-0.74697365190611631"/>
    <n v="1.434655719619899"/>
    <n v="1.145843621434294"/>
    <n v="4.4381042127634142E-2"/>
    <x v="0"/>
    <n v="0.52561669829222013"/>
    <x v="4"/>
  </r>
  <r>
    <s v="e64b9dd7994f3cdef573a34790baed5936cae395"/>
    <s v="4d7a95fd368f78991c9bd3635a2611c78ff27eb9"/>
    <s v="PREPAGADO"/>
    <s v="2f1f55f7d5e4638dee5a1a64ea8954c3ffe4902c"/>
    <n v="291"/>
    <s v="DUSTER"/>
    <n v="2018"/>
    <s v="DUSTER"/>
    <m/>
    <s v="NUEVO"/>
    <n v="72"/>
    <d v="2018-12-01T00:00:00"/>
    <d v="2024-01-12T00:00:00"/>
    <d v="2019-12-09T00:00:00"/>
    <n v="62080000"/>
    <n v="52890000"/>
    <n v="9190000"/>
    <n v="1206941"/>
    <s v="e9a20609d5e4f2cce4f367ca3b625e5b99e50d14"/>
    <n v="0.78688483201556159"/>
    <n v="0.59308252968074227"/>
    <n v="0.84182204474977862"/>
    <n v="0.44176662334010852"/>
    <n v="1.127251325673635"/>
    <x v="1"/>
    <n v="0.85196520618556704"/>
    <x v="0"/>
  </r>
  <r>
    <s v="108d9ee863bc0b25fd1b273328ddc3dd1bc77602"/>
    <s v="95955b668ad630898258f8e63682cc78290a374c"/>
    <s v="PREPAGADO"/>
    <s v="b0172f2d8be6898a8279a253de8c69dcba4d0e5d"/>
    <n v="236"/>
    <s v="STEPWAY"/>
    <n v="2020"/>
    <s v="NUEVO STEPWAY"/>
    <s v="2e892f86d188d01ec5691b7918003dc271108083"/>
    <s v="NUEVO"/>
    <n v="84"/>
    <d v="2019-03-29T00:00:00"/>
    <d v="2026-03-29T00:00:00"/>
    <d v="2021-05-04T00:00:00"/>
    <n v="43352100"/>
    <n v="22952100"/>
    <n v="20400000"/>
    <n v="461614"/>
    <s v="b522c57b2ad5bc12ca374e891604193e50995d23"/>
    <n v="1.478185708498102"/>
    <n v="-0.731296701004434"/>
    <n v="-0.72961431055766257"/>
    <n v="-0.29369519103659908"/>
    <n v="-0.34235834485308059"/>
    <x v="0"/>
    <n v="0.52943456026351665"/>
    <x v="4"/>
  </r>
  <r>
    <s v="eda6dd7fe365b2100681cc59986f10c788177ebe"/>
    <s v="daf9a400a7ff41b1d28a6fab287e74c6dcd8180d"/>
    <s v="PREPAGADO"/>
    <s v="277132ad8b04990f093fc5bb72d77163192dec3d"/>
    <n v="51"/>
    <s v="SANDERO"/>
    <n v="2017"/>
    <s v="NUEVO SANDERO"/>
    <m/>
    <s v="NUEVO"/>
    <n v="84"/>
    <d v="2016-07-12T00:00:00"/>
    <d v="2023-12-07T00:00:00"/>
    <d v="2017-09-25T00:00:00"/>
    <n v="44990000"/>
    <n v="22495000"/>
    <n v="22495000"/>
    <n v="520413"/>
    <s v="c7093c3b30a4a709fd8615f4457ce8502fa1b486"/>
    <n v="1.2477520830039219"/>
    <n v="-0.85216124758390532"/>
    <n v="0.92086653473246149"/>
    <n v="-0.86193395139868034"/>
    <n v="0.35377255171220601"/>
    <x v="0"/>
    <n v="0.5"/>
    <x v="4"/>
  </r>
  <r>
    <s v="5c6ea3b24a927f18b3ab8075729078451f5e4dcf"/>
    <s v="05203949bd571361bd8d7b6eb403331282f7834b"/>
    <s v="PREPAGADO"/>
    <s v="c1e30395230ab6747c4b28fe4256aa099225b503"/>
    <n v="7"/>
    <s v="STEPWAY"/>
    <n v="2019"/>
    <s v="NUEVO STEPWAY"/>
    <m/>
    <s v="NUEVO"/>
    <n v="84"/>
    <d v="2018-07-23T00:00:00"/>
    <d v="2025-07-23T00:00:00"/>
    <d v="2020-09-01T00:00:00"/>
    <n v="44000000"/>
    <n v="39600000"/>
    <n v="4400000"/>
    <n v="812360"/>
    <s v="cb6e7d6ed0d58f271329ebc739164490e967e61e"/>
    <n v="0.96880611530044081"/>
    <n v="0.79032357974038436"/>
    <n v="0.56516632981038883"/>
    <n v="2.908981150121839E-2"/>
    <n v="-0.49705409964536651"/>
    <x v="0"/>
    <n v="0.9"/>
    <x v="0"/>
  </r>
  <r>
    <s v="91d9f7a532ff885ed7c2c7191d77e1bcc95f2851"/>
    <s v="45af5cdb00ef8b614bfbf8ede6db74dad688ff17"/>
    <s v="PREPAGADO"/>
    <s v="3a0535153a5f5fc7c8dcca47c9a725208db375aa"/>
    <n v="38"/>
    <s v="DUSTER"/>
    <n v="2021"/>
    <s v="DUSTER"/>
    <s v="2e892f86d188d01ec5691b7918003dc271108083"/>
    <s v="NUEVO"/>
    <n v="72"/>
    <d v="2021-02-03T00:00:00"/>
    <d v="2027-03-02T00:00:00"/>
    <d v="2021-09-23T00:00:00"/>
    <n v="70000000"/>
    <n v="40000000"/>
    <n v="30000000"/>
    <n v="993334"/>
    <s v="d2d2bc23d15981022aec65b1ffb2993f93c8d625"/>
    <n v="-6.2081156647207668E-2"/>
    <n v="-0.55886038556171092"/>
    <n v="0.6442108197930716"/>
    <n v="0.44560177088816838"/>
    <n v="1.127251325673635"/>
    <x v="1"/>
    <n v="0.5714285714285714"/>
    <x v="4"/>
  </r>
  <r>
    <s v="ff255a48763508af09cbc8a9fa715ac3476382fc"/>
    <s v="bf0be6864242199ca5482b83e6326073f9730117"/>
    <s v="PREPAGADO"/>
    <s v="a65c60e59165d9af643419b26154ffd93f642835"/>
    <n v="236"/>
    <s v="STEPWAY"/>
    <n v="2019"/>
    <s v="NUEVO STEPWAY"/>
    <m/>
    <s v="NUEVO"/>
    <n v="72"/>
    <d v="2018-04-26T00:00:00"/>
    <d v="2024-04-26T00:00:00"/>
    <d v="2019-12-23T00:00:00"/>
    <n v="42679000"/>
    <n v="38411100"/>
    <n v="4267900"/>
    <n v="895375"/>
    <s v="2f839d4e329b7e981fba6dfc05564c7eaa27d9f7"/>
    <n v="1.1992397407946209"/>
    <n v="0.79032357974038436"/>
    <n v="0.15723629246490911"/>
    <n v="-0.77032852316289269"/>
    <n v="-0.96114136402222416"/>
    <x v="1"/>
    <n v="0.9"/>
    <x v="0"/>
  </r>
  <r>
    <s v="2cdff7a8b304cb400a1cd2ff6329e2107661a167"/>
    <s v="dca2822da1e4fb5db395009e2a3c16a6e58f6453"/>
    <s v="PREPAGADO"/>
    <s v="19872d33006e74121042b76f4d9b6f53fb327a36"/>
    <n v="74"/>
    <s v="STEPWAY"/>
    <n v="2018"/>
    <s v="NUEVO STEPWAY"/>
    <m/>
    <s v="NUEVO"/>
    <n v="12"/>
    <d v="2017-03-10T00:00:00"/>
    <d v="2018-10-03T00:00:00"/>
    <d v="2018-01-31T00:00:00"/>
    <n v="43350000"/>
    <n v="6850000"/>
    <n v="36500000"/>
    <n v="630659"/>
    <s v="db655f8e1559060a272843c09fa8b5e63f6f3304"/>
    <n v="1.077958885271368"/>
    <n v="-2.2564194693303068"/>
    <n v="-0.1462340800337556"/>
    <n v="-0.39139072073143932"/>
    <n v="1.436642835258207"/>
    <x v="2"/>
    <n v="0.2"/>
    <x v="3"/>
  </r>
  <r>
    <s v="15a1584fb8c277e307cac5e867e1a1c242c594ef"/>
    <s v="0e51f50328c3899183df0080e1ed77290f818a99"/>
    <s v="PREPAGADO"/>
    <s v="779a5d721169ae8d9bb4b60cd9fdf1c437be1e57"/>
    <n v="246"/>
    <s v="STEPWAY"/>
    <n v="2018"/>
    <s v="NUEVO STEPWAY"/>
    <m/>
    <s v="NUEVO"/>
    <n v="72"/>
    <d v="2018-03-28T00:00:00"/>
    <d v="2024-03-28T00:00:00"/>
    <d v="2019-01-11T00:00:00"/>
    <n v="45150000"/>
    <n v="22575000"/>
    <n v="22575000"/>
    <n v="547711"/>
    <s v="8dd2e3893a694ae60c11d740aa9e097857f3681c"/>
    <n v="1.284136339660898"/>
    <n v="-0.85216124758390532"/>
    <n v="0.72325530977575447"/>
    <n v="-0.35158749835553849"/>
    <n v="-3.2966835268508812E-2"/>
    <x v="1"/>
    <n v="0.5"/>
    <x v="4"/>
  </r>
  <r>
    <s v="cda3e595edafc1627723c02dc90dd51dab75ec06"/>
    <s v="bc4702760b6f1db06886b88a44d7cc20ee6b1d6e"/>
    <s v="PREPAGADO"/>
    <s v="f2e0a4c87ca5f1b7da28f8e7dd8b3b081a680871"/>
    <n v="74"/>
    <s v="SANDERO"/>
    <n v="2017"/>
    <s v="NUEVO SANDERO"/>
    <m/>
    <s v="NUEVO"/>
    <n v="84"/>
    <d v="2017-10-04T00:00:00"/>
    <d v="2024-03-22T00:00:00"/>
    <d v="2019-05-31T00:00:00"/>
    <n v="36850000"/>
    <n v="33165000"/>
    <n v="3685000"/>
    <n v="582488"/>
    <s v="db655f8e1559060a272843c09fa8b5e63f6f3304"/>
    <n v="-0.71699777647277252"/>
    <n v="0.79032357974038436"/>
    <n v="0.31330216823141271"/>
    <n v="-0.76424142543255602"/>
    <n v="0.89520769348520657"/>
    <x v="0"/>
    <n v="0.9"/>
    <x v="0"/>
  </r>
  <r>
    <s v="378fc89724538f25801c89e02afe23d350deee25"/>
    <s v="41ef0cd282181d1e87a01b603cf936aabdf78a9c"/>
    <s v="PREPAGADO"/>
    <s v="2f1f55f7d5e4638dee5a1a64ea8954c3ffe4902c"/>
    <n v="61"/>
    <s v="LOGAN"/>
    <n v="2018"/>
    <s v="NUEVO LOGAN"/>
    <m/>
    <s v="NUEVO"/>
    <n v="84"/>
    <d v="2018-05-01T00:00:00"/>
    <d v="2025-01-05T00:00:00"/>
    <d v="2021-08-18T00:00:00"/>
    <n v="36900000"/>
    <n v="32000000"/>
    <n v="4900000"/>
    <n v="704877"/>
    <s v="5ff736dd5fe05d193ce7c5ec63ce711d264e48d3"/>
    <n v="0.48368269320742968"/>
    <n v="0.65567543332694345"/>
    <n v="1.434655719619899"/>
    <n v="-0.1977184413794055"/>
    <n v="-0.34235834485308059"/>
    <x v="0"/>
    <n v="0.86720867208672092"/>
    <x v="0"/>
  </r>
  <r>
    <s v="0c4b481a3008f65b29cde3f891eee819324e7116"/>
    <s v="b45c1a174fcd7a61392d10fab550ec3aae725b8e"/>
    <s v="PREPAGADO"/>
    <s v="af75c1718d1a344d1a93cdde7cedf2c97fc61d82"/>
    <n v="74"/>
    <s v="USADOS"/>
    <n v="2017"/>
    <s v="USADOS MM"/>
    <m/>
    <s v="USADO"/>
    <n v="72"/>
    <d v="2017-06-10T00:00:00"/>
    <d v="2023-10-06T00:00:00"/>
    <d v="2017-12-27T00:00:00"/>
    <n v="53490000"/>
    <n v="38990000"/>
    <n v="14500000"/>
    <n v="929830"/>
    <s v="db655f8e1559060a272843c09fa8b5e63f6f3304"/>
    <n v="1.5752103929167049"/>
    <n v="8.7838131299340552E-2"/>
    <n v="0.48612183982770601"/>
    <n v="0.55056964311226331"/>
    <n v="4.4381042127634142E-2"/>
    <x v="1"/>
    <n v="0.728921293699757"/>
    <x v="2"/>
  </r>
  <r>
    <s v="299ac4f009acd7c09d948ba5e06d505fc9423fa9"/>
    <s v="30287b503fab858f257044e13376de9e1d26f92e"/>
    <s v="PREPAGADO"/>
    <s v="8e5a6ec8ecf5a2a4f1b2a3647d59bf4bceeae6a9"/>
    <n v="62"/>
    <s v="DUSTER"/>
    <n v="2019"/>
    <s v="DUSTER"/>
    <m/>
    <s v="NUEVO"/>
    <n v="72"/>
    <d v="2018-05-15T00:00:00"/>
    <d v="2024-05-15T00:00:00"/>
    <d v="2021-06-15T00:00:00"/>
    <n v="57460000"/>
    <n v="57940000"/>
    <n v="0"/>
    <n v="1333920"/>
    <s v="f99cba83470b6744b02cb8a0d0c03e84221970cc"/>
    <n v="0.85965334532951332"/>
    <n v="1.2352465929200329"/>
    <n v="-2.4100739104977731E-2"/>
    <n v="0.77401951155131044"/>
    <n v="-0.49705409964536651"/>
    <x v="1"/>
    <n v="1.0083536373129134"/>
    <x v="0"/>
  </r>
  <r>
    <s v="1d3d8e33c16e75e22de13f33f1d13cb210c834b2"/>
    <s v="f0183b07da20a9d81f49a581ca793bfa5bf1075a"/>
    <s v="PREPAGADO"/>
    <s v="30c7c4d76d30bc37a7d13b4c95a2ac93f65f85d1"/>
    <n v="74"/>
    <s v="SANDERO"/>
    <n v="2018"/>
    <s v="NUEVO SANDERO"/>
    <m/>
    <s v="NUEVO"/>
    <n v="36"/>
    <d v="2017-01-09T00:00:00"/>
    <d v="2020-09-01T00:00:00"/>
    <d v="2017-10-31T00:00:00"/>
    <n v="30990000"/>
    <n v="12990000"/>
    <n v="18000000"/>
    <n v="480177"/>
    <s v="b1d13940ac2dc45119dc332a837f1ce58f553ab6"/>
    <n v="-1.5417075940308911"/>
    <n v="-1.1840767439091191"/>
    <n v="0.2094661248883162"/>
    <n v="2.3663102613493071E-2"/>
    <n v="-0.4197062222492236"/>
    <x v="4"/>
    <n v="0.41916747337850918"/>
    <x v="4"/>
  </r>
  <r>
    <s v="e35f69fcce26fd7ec32161bf0cdd45916aebe55d"/>
    <s v="3b9ef2645f3cf93628b5684179ed18f8057e6007"/>
    <s v="PREPAGADO"/>
    <s v="4ed602eda8bf7f8f674b77a7266776acb1f1dd2a"/>
    <n v="246"/>
    <s v="KWID"/>
    <n v="2020"/>
    <s v="KWID"/>
    <s v="2e892f86d188d01ec5691b7918003dc271108083"/>
    <s v="NUEVO"/>
    <n v="84"/>
    <d v="2019-05-14T00:00:00"/>
    <d v="2026-05-14T00:00:00"/>
    <d v="2019-11-14T00:00:00"/>
    <n v="29990000"/>
    <n v="31333000"/>
    <n v="0"/>
    <n v="646461"/>
    <s v="f0ee9810f7b40f5a341dcdc7f440d9aa604e2e89"/>
    <n v="1.138599313032995"/>
    <n v="1.3848275077365551"/>
    <n v="0.62295852299387799"/>
    <n v="-0.60304904551493255"/>
    <n v="-0.34235834485308059"/>
    <x v="0"/>
    <n v="1.0447815938646214"/>
    <x v="0"/>
  </r>
  <r>
    <s v="d45b70f7c6e7175178e563d157d6e55eb53afafa"/>
    <s v="3abe0e430900bd0f96dc97d23436220b857011eb"/>
    <s v="PREPAGADO"/>
    <s v="dbf8e48963fc4f162fe5fdf117a94083f02b1da5"/>
    <n v="38"/>
    <s v="SANDERO"/>
    <n v="2018"/>
    <s v="NUEVO SANDERO"/>
    <m/>
    <s v="NUEVO"/>
    <n v="84"/>
    <d v="2017-03-31T00:00:00"/>
    <d v="2024-03-31T00:00:00"/>
    <d v="2018-10-03T00:00:00"/>
    <n v="31660800"/>
    <n v="28494720"/>
    <n v="3166080"/>
    <n v="614116"/>
    <s v="d1a8b93c71ab09ed858e70067adbb9bb41577875"/>
    <n v="-0.92317523086230224"/>
    <n v="0.79032357974038436"/>
    <n v="0.222434163914875"/>
    <n v="-8.1628292767025198E-2"/>
    <n v="-1.11583711881451"/>
    <x v="0"/>
    <n v="0.9"/>
    <x v="0"/>
  </r>
  <r>
    <s v="7ec07e31dc6d896e0e1a85623ff26ab87beff130"/>
    <s v="5841278a422e82e1445915e21828266ff9d47201"/>
    <s v="PREPAGADO"/>
    <s v="8d3a24744093455287e93feda3eb9991acdae36e"/>
    <n v="62"/>
    <s v="SANDERO"/>
    <n v="2019"/>
    <s v="NUEVO SANDERO"/>
    <m/>
    <s v="NUEVO"/>
    <n v="84"/>
    <d v="2018-12-10T00:00:00"/>
    <d v="2025-10-12T00:00:00"/>
    <d v="2021-03-29T00:00:00"/>
    <n v="31893250"/>
    <n v="29933925"/>
    <n v="1959325"/>
    <n v="610038"/>
    <s v="f99cba83470b6744b02cb8a0d0c03e84221970cc"/>
    <n v="-0.37741138100766491"/>
    <n v="0.94868438787446252"/>
    <n v="0.48612183982770601"/>
    <n v="-0.45634096077296571"/>
    <n v="-0.4197062222492236"/>
    <x v="0"/>
    <n v="0.93856615428029444"/>
    <x v="0"/>
  </r>
  <r>
    <s v="b8a70f10d9a9760d8836f1ee97145d2989694af6"/>
    <s v="9d37cd51646cd327ea65bea3f4e981cf487b7517"/>
    <s v="PREPAGADO"/>
    <s v="5cec3603c7a14573a0da94232ef8fee94127cb96"/>
    <n v="76"/>
    <s v="LOGAN"/>
    <n v="2019"/>
    <s v="NUEVO LOGAN"/>
    <m/>
    <s v="NUEVO"/>
    <n v="84"/>
    <d v="2018-11-19T00:00:00"/>
    <d v="2025-11-19T00:00:00"/>
    <d v="2019-09-04T00:00:00"/>
    <n v="33480000"/>
    <n v="16740000"/>
    <n v="16740000"/>
    <n v="370888"/>
    <s v="56842a60a949566513b77ee4b5a40eb5c35a6861"/>
    <n v="3.4943527771394541E-2"/>
    <n v="-0.85216124758390532"/>
    <n v="0.32803285986234038"/>
    <n v="-0.6233804720273951"/>
    <n v="-0.34235834485308059"/>
    <x v="0"/>
    <n v="0.5"/>
    <x v="4"/>
  </r>
  <r>
    <s v="7f6f4dc6b30a647a0023cc1175096c6675c83401"/>
    <s v="553aba5991844abd2133938f05d6658fe8d2b1e4"/>
    <s v="PREPAGADO"/>
    <s v="45d39635e54aa144f5d9a478fbeaa79690616197"/>
    <n v="50"/>
    <s v="DUSTER"/>
    <n v="2018"/>
    <s v="DUSTER"/>
    <m/>
    <s v="NUEVO"/>
    <n v="72"/>
    <d v="2017-04-24T00:00:00"/>
    <d v="2023-04-24T00:00:00"/>
    <d v="2018-10-01T00:00:00"/>
    <n v="65490000"/>
    <n v="18490000"/>
    <n v="47000000"/>
    <n v="454560"/>
    <s v="9adb58a4cb56c9cb2922e8487fdc9fdf00ee0d01"/>
    <n v="0.3745299232365023"/>
    <n v="-1.7459473681178701"/>
    <n v="0.92086653473246149"/>
    <n v="-0.53450926668221033"/>
    <n v="1.668686467446636"/>
    <x v="1"/>
    <n v="0.2823331806382654"/>
    <x v="1"/>
  </r>
  <r>
    <s v="65cf04c06e30dd543cdb67542928703fafe4464f"/>
    <s v="c88eff43a7586f47797e640d88e469f3d36760d4"/>
    <s v="PREPAGADO"/>
    <s v="f85c943589e15423e090366f8de72cf7bd86f1fd"/>
    <n v="236"/>
    <s v="STEPWAY"/>
    <n v="2020"/>
    <s v="NUEVO STEPWAY"/>
    <s v="2e892f86d188d01ec5691b7918003dc271108083"/>
    <s v="NUEVO"/>
    <n v="72"/>
    <d v="2019-07-23T00:00:00"/>
    <d v="2025-07-23T00:00:00"/>
    <d v="2020-06-11T00:00:00"/>
    <n v="44690000"/>
    <n v="22345000"/>
    <n v="22345000"/>
    <n v="550271"/>
    <s v="373e0d63cac8bf96eefec2abf3828a28fc0aa41d"/>
    <n v="1.453929537393452"/>
    <n v="-0.85216124758390532"/>
    <n v="0.32803285986234038"/>
    <n v="-0.2199810331234569"/>
    <n v="0.19907679691992"/>
    <x v="1"/>
    <n v="0.5"/>
    <x v="4"/>
  </r>
  <r>
    <s v="f6adfee1ee61ebac187f22423909fd904ea951e3"/>
    <s v="58507fedf217efe6f646221ffdd49a86140d7e19"/>
    <s v="PREPAGADO"/>
    <s v="efcd2b94011f275f8b95b0036af92272090621ae"/>
    <n v="38"/>
    <s v="KOLEOS"/>
    <n v="2019"/>
    <s v="KOLEOS"/>
    <m/>
    <s v="NUEVO"/>
    <n v="72"/>
    <d v="2018-08-17T00:00:00"/>
    <d v="2024-08-17T00:00:00"/>
    <d v="2021-09-08T00:00:00"/>
    <n v="107983500"/>
    <n v="53991750"/>
    <n v="53991750"/>
    <n v="1329609"/>
    <s v="18e224569796e42fffce1d686835b9656bf0b87b"/>
    <n v="0.43517035099812862"/>
    <n v="-0.85216124758390532"/>
    <n v="0.32803285986234038"/>
    <n v="0.51670650171149268"/>
    <n v="-0.72909773183379534"/>
    <x v="1"/>
    <n v="0.5"/>
    <x v="4"/>
  </r>
  <r>
    <s v="65e925f15ff8dcfe2b8c5c681869db6b8cd5c247"/>
    <s v="84a7c073881929db0747d2a07282030cc98e86ac"/>
    <s v="PREPAGADO"/>
    <s v="6effd9726a01d97fb90ac9a7f16ca5cd0d2646e1"/>
    <n v="252"/>
    <s v="STEPWAY"/>
    <n v="2018"/>
    <s v="NUEVO STEPWAY"/>
    <m/>
    <s v="NUEVO"/>
    <n v="24"/>
    <d v="2017-04-27T00:00:00"/>
    <d v="2019-04-27T00:00:00"/>
    <d v="2018-03-27T00:00:00"/>
    <n v="45350000"/>
    <n v="22350000"/>
    <n v="23000000"/>
    <n v="1053677"/>
    <s v="ba69bef1627113b1efd89b0a85bd7dcd597d357c"/>
    <n v="0.89603760198648907"/>
    <n v="-0.88158834619914217"/>
    <n v="-1.228650355179018"/>
    <n v="-3.1997732983032309E-2"/>
    <n v="-0.80644560922993824"/>
    <x v="2"/>
    <n v="0.4928335170893054"/>
    <x v="4"/>
  </r>
  <r>
    <s v="3f5375a3381902ab44c153f74b8dddd637c3433d"/>
    <s v="571878cebd51810fb546d3187648a149b9dc72c6"/>
    <s v="PREPAGADO"/>
    <s v="e6976976065db65503decebbef7da36d9a20087d"/>
    <n v="38"/>
    <s v="LOGAN"/>
    <n v="2019"/>
    <s v="NUEVO LOGAN"/>
    <s v="2e892f86d188d01ec5691b7918003dc271108083"/>
    <s v="NUEVO"/>
    <n v="60"/>
    <d v="2019-01-25T00:00:00"/>
    <d v="2024-01-25T00:00:00"/>
    <d v="2021-03-01T00:00:00"/>
    <n v="34590000"/>
    <n v="34590000"/>
    <n v="0"/>
    <n v="878954"/>
    <s v="d2d2bc23d15981022aec65b1ffb2993f93c8d625"/>
    <n v="-1.517451422926241"/>
    <n v="1.2009447865714571"/>
    <n v="-0.2042332907365097"/>
    <n v="-0.39206946385007041"/>
    <n v="-1.270532873606796"/>
    <x v="3"/>
    <n v="1"/>
    <x v="0"/>
  </r>
  <r>
    <s v="8fa9afc2a615d6ae44c4d2c8639f7503d6bcf22f"/>
    <s v="0e4081a96abf4e6d90068a84b21c493e6031672a"/>
    <s v="PREPAGADO"/>
    <s v="19872d33006e74121042b76f4d9b6f53fb327a36"/>
    <n v="49"/>
    <s v="STEPWAY"/>
    <n v="2018"/>
    <s v="NUEVO STEPWAY"/>
    <m/>
    <s v="NUEVO"/>
    <n v="24"/>
    <d v="2017-09-22T00:00:00"/>
    <d v="2019-09-22T00:00:00"/>
    <d v="2019-02-28T00:00:00"/>
    <n v="43350000"/>
    <n v="6850000"/>
    <n v="36500000"/>
    <n v="344494"/>
    <s v="3a511fa6cc43568fab99dbdb57f653874780a34f"/>
    <n v="0.94454994419579019"/>
    <n v="-2.2564194693303068"/>
    <n v="-0.1462340800337556"/>
    <n v="-0.66960935052882065"/>
    <n v="1.127251325673635"/>
    <x v="2"/>
    <n v="0.2"/>
    <x v="3"/>
  </r>
  <r>
    <s v="cae10156cd29be77d285e979ca291d3221ecc57d"/>
    <s v="48adb460d92400c2950fd9f610f602f7070d9532"/>
    <s v="PREPAGADO"/>
    <s v="7d0c257a39e140c6bf1189355194ac49f96d7320"/>
    <n v="49"/>
    <s v="STEPWAY"/>
    <n v="2019"/>
    <s v="NUEVO STEPWAY"/>
    <m/>
    <s v="NUEVO"/>
    <n v="84"/>
    <d v="2018-10-12T00:00:00"/>
    <d v="2025-12-10T00:00:00"/>
    <d v="2020-01-02T00:00:00"/>
    <n v="42000000"/>
    <n v="21000000"/>
    <n v="21000000"/>
    <n v="488496"/>
    <s v="1fa5348f769db1e5e1f0a519fd78a898845fc284"/>
    <n v="1.0537027141667179"/>
    <n v="-0.85216124758390532"/>
    <n v="1.185489993161002E-2"/>
    <n v="-0.66834114639371578"/>
    <n v="-0.49705409964536651"/>
    <x v="0"/>
    <n v="0.5"/>
    <x v="4"/>
  </r>
  <r>
    <s v="856bbc04afea361722ec79ceb76d8cfb9e7385a6"/>
    <s v="fe9fd3913cb2a749b972b1cb39174bbdd3793b08"/>
    <s v="PREPAGADO"/>
    <s v="51b223e24d57bc8c01c5001f8833c44559fa1fc7"/>
    <n v="236"/>
    <s v="CAPTUR"/>
    <n v="2017"/>
    <s v="CAPTUR"/>
    <m/>
    <s v="NUEVO"/>
    <n v="72"/>
    <d v="2017-07-24T00:00:00"/>
    <d v="2023-07-24T00:00:00"/>
    <d v="2019-06-28T00:00:00"/>
    <n v="76990000"/>
    <n v="69291000"/>
    <n v="7699000"/>
    <n v="1576637"/>
    <s v="dab5ce77fbc7f176a43e1ea3adb849113df8a09f"/>
    <n v="0.77475674646323633"/>
    <n v="0.79032357974038436"/>
    <n v="0.80229979975843724"/>
    <n v="-0.39248819359015108"/>
    <n v="-3.2966835268508812E-2"/>
    <x v="1"/>
    <n v="0.9"/>
    <x v="0"/>
  </r>
  <r>
    <s v="83f14ba8f83bf09a62f2a63fea59c2817a87bfc6"/>
    <s v="6422bb6f40ed5b04c221f7d74dc4667d9e688bf1"/>
    <s v="PREPAGADO"/>
    <s v="ac3e16fe7cfe84595a9046cff9baf8b8884e6c47"/>
    <n v="38"/>
    <s v="STEPWAY"/>
    <n v="2019"/>
    <s v="NUEVO STEPWAY"/>
    <m/>
    <s v="NUEVO"/>
    <n v="84"/>
    <d v="2018-05-29T00:00:00"/>
    <d v="2025-05-29T00:00:00"/>
    <d v="2019-09-19T00:00:00"/>
    <n v="42025750"/>
    <n v="34025750"/>
    <n v="8000000"/>
    <n v="675045"/>
    <s v="a1a8973e91fb3dd53c50b0f77fca45b4a317437d"/>
    <n v="1.1992397407946209"/>
    <n v="0.41928838433031168"/>
    <n v="0.16600019220275911"/>
    <n v="-0.4360825530801114"/>
    <n v="0.35377255171220601"/>
    <x v="0"/>
    <n v="0.80964051801574033"/>
    <x v="0"/>
  </r>
  <r>
    <s v="05290d9f8e6e7afaefb6bf442f2b841b481f76b1"/>
    <s v="12cfbecce904b1d72c665a0f48da0818ede9a645"/>
    <s v="PREPAGADO"/>
    <s v="7f22d9d1b26328e8bc33183cd50a33df11a0448b"/>
    <n v="236"/>
    <s v="KWID"/>
    <n v="2022"/>
    <s v="KWID"/>
    <s v="2e892f86d188d01ec5691b7918003dc271108083"/>
    <s v="NUEVO"/>
    <n v="84"/>
    <d v="2021-12-08T00:00:00"/>
    <d v="2028-08-12T00:00:00"/>
    <d v="2021-11-15T00:00:00"/>
    <n v="43750000"/>
    <n v="43750000"/>
    <n v="0"/>
    <n v="989356"/>
    <s v="0f9b5dd1053091f7cd0591c9ce15485174f94dc7"/>
    <n v="0.31388949547487588"/>
    <n v="1.2009447865714571"/>
    <n v="0.16994387989697479"/>
    <n v="1.335268711358256"/>
    <n v="0.66316406129677774"/>
    <x v="0"/>
    <n v="1"/>
    <x v="0"/>
  </r>
  <r>
    <s v="062f001f28b5d2d72ed64a3b0507789d89b67e90"/>
    <s v="d5ac1153312ecfe8c47abc3260a91b01fccfa839"/>
    <s v="PREPAGADO"/>
    <s v="93758adf11c46efe844e91612cf2940e4197d07c"/>
    <n v="60"/>
    <s v="CAPTUR"/>
    <n v="2020"/>
    <s v="CAPTUR"/>
    <s v="2e892f86d188d01ec5691b7918003dc271108083"/>
    <s v="NUEVO"/>
    <n v="84"/>
    <d v="2019-06-08T00:00:00"/>
    <d v="2026-08-06T00:00:00"/>
    <d v="2021-08-03T00:00:00"/>
    <n v="73070000"/>
    <n v="66883462"/>
    <n v="6186538"/>
    <n v="1429835"/>
    <s v="6019fe68bce0ec80749a2a513966e9cdf050114d"/>
    <n v="0.64134780538765834"/>
    <n v="0.85328860761069469"/>
    <n v="0.11367408359055289"/>
    <n v="2.3791059280305462"/>
    <n v="0.19907679691992"/>
    <x v="0"/>
    <n v="0.9153340905980567"/>
    <x v="0"/>
  </r>
  <r>
    <s v="dbb25829b34e134d68e4aac3845de7725d5ee275"/>
    <s v="18f0bfe915c17ee314d0fb9d53870242986e1862"/>
    <s v="PREPAGADO"/>
    <s v="277132ad8b04990f093fc5bb72d77163192dec3d"/>
    <n v="236"/>
    <s v="DUSTER"/>
    <n v="2017"/>
    <s v="DUSTER"/>
    <m/>
    <s v="NUEVO"/>
    <n v="84"/>
    <d v="2017-01-18T00:00:00"/>
    <d v="2024-01-18T00:00:00"/>
    <d v="2018-01-02T00:00:00"/>
    <n v="61990000"/>
    <n v="30995000"/>
    <n v="30995000"/>
    <n v="717058"/>
    <s v="a764b67ab90aa873ec7d1056bb22fbc74c281944"/>
    <n v="0.55645120652138136"/>
    <n v="-0.85216124758390532"/>
    <n v="0.92086653473246149"/>
    <n v="-0.76667725027875533"/>
    <n v="2.0554258544273512"/>
    <x v="0"/>
    <n v="0.5"/>
    <x v="4"/>
  </r>
  <r>
    <s v="7e5976eedbe15b90220c5839b5dd893ea4ffeb62"/>
    <s v="fbaef92c84acbbd2b5b37e2e6b08ae7f9d7fb6ac"/>
    <s v="PREPAGADO"/>
    <s v="a375b5eac113847c38d3cb785c3aaad6fe7a6159"/>
    <n v="38"/>
    <s v="CAPTUR"/>
    <n v="2019"/>
    <s v="CAPTUR"/>
    <s v="2e892f86d188d01ec5691b7918003dc271108083"/>
    <s v="NUEVO"/>
    <n v="84"/>
    <d v="2019-01-02T00:00:00"/>
    <d v="2026-02-01T00:00:00"/>
    <d v="2020-01-10T00:00:00"/>
    <n v="73390000"/>
    <n v="36695000"/>
    <n v="36695000"/>
    <n v="810960"/>
    <s v="e930ed8a49045100853f6396856eaf443e98b2ef"/>
    <n v="1.3690329385271749"/>
    <n v="-0.85216124758390532"/>
    <n v="0.4070773498450232"/>
    <n v="-0.18698183712014191"/>
    <n v="0.27642467431606299"/>
    <x v="0"/>
    <n v="0.5"/>
    <x v="4"/>
  </r>
  <r>
    <s v="f824b11b2966a46c65aa46aedc9c1a705a2b551a"/>
    <s v="758f468dcda55ca7ff4e428401577630ab0d5121"/>
    <s v="PREPAGADO"/>
    <s v="d42a5de8f4df177aed40c98366cc193eafa30db8"/>
    <n v="7"/>
    <s v="STEPWAY"/>
    <n v="2020"/>
    <s v="NUEVO STEPWAY"/>
    <s v="2e892f86d188d01ec5691b7918003dc271108083"/>
    <s v="NUEVO"/>
    <n v="72"/>
    <d v="2019-01-11T00:00:00"/>
    <d v="2025-11-01T00:00:00"/>
    <d v="2020-10-27T00:00:00"/>
    <n v="45000000"/>
    <n v="15000000"/>
    <n v="30000000"/>
    <n v="370298"/>
    <s v="addfb231c73938367f7381eeb262ff07154d72ad"/>
    <n v="0.25324906771324951"/>
    <n v="-1.536529925635693"/>
    <n v="1.185489993161002E-2"/>
    <n v="-0.40390681021974201"/>
    <n v="4.4381042127634142E-2"/>
    <x v="1"/>
    <n v="0.33333333333333331"/>
    <x v="1"/>
  </r>
  <r>
    <s v="7c209344801d6d8d73aed5423d76fbdd09718160"/>
    <s v="3f502c2052851771d22af032ce11554e255338e3"/>
    <s v="PREPAGADO"/>
    <s v="717ac4a931a014833e77c82ad9812385e09e88a3"/>
    <n v="246"/>
    <s v="STEPWAY"/>
    <n v="2021"/>
    <s v="NUEVO STEPWAY PH2"/>
    <s v="2e892f86d188d01ec5691b7918003dc271108083"/>
    <s v="NUEVO"/>
    <n v="29"/>
    <d v="2020-07-24T00:00:00"/>
    <d v="2022-12-24T00:00:00"/>
    <d v="2020-09-17T00:00:00"/>
    <n v="58690000"/>
    <n v="22690000"/>
    <n v="36000000"/>
    <n v="871314"/>
    <s v="a69f010680fca3bb97470fe907d42f1759ba6938"/>
    <n v="-1.408298652955313"/>
    <n v="-1.3177744919970571"/>
    <n v="-4.4146365390986242"/>
    <n v="0.95955336219760412"/>
    <n v="1.3592949578620639"/>
    <x v="4"/>
    <n v="0.3866075992502982"/>
    <x v="1"/>
  </r>
  <r>
    <s v="0681830353de3fd7c6d90283a2c75aca7e9d11bf"/>
    <s v="647fceb77dabca5d64735c14ba4605d9aab55ced"/>
    <s v="PREPAGADO"/>
    <s v="a28074112feb564958f2cd181cccc92c381d5ae1"/>
    <n v="61"/>
    <s v="CAPTUR"/>
    <n v="2020"/>
    <s v="CAPTUR"/>
    <s v="2e892f86d188d01ec5691b7918003dc271108083"/>
    <s v="NUEVO"/>
    <n v="24"/>
    <d v="2020-05-02T00:00:00"/>
    <d v="2022-02-05T00:00:00"/>
    <d v="2020-06-26T00:00:00"/>
    <n v="64250000"/>
    <n v="34125000"/>
    <n v="30125000"/>
    <n v="1698930"/>
    <s v="14fa75226b04e9ea00d4306ee47b847269c5f7a6"/>
    <n v="-1.092968428594856"/>
    <n v="-0.7243414166637272"/>
    <n v="-0.50193428495582826"/>
    <n v="2.1525816353822669"/>
    <n v="-0.72909773183379534"/>
    <x v="2"/>
    <n v="0.5311284046692607"/>
    <x v="4"/>
  </r>
  <r>
    <s v="0fb4411de55157ae773c194b32b9f4cf96b000c0"/>
    <s v="91a02c0798360e5530d767d33b84fef552021be8"/>
    <s v="PREPAGADO"/>
    <s v="4db898134df57de25ee14fc3156c0fe345e0de51"/>
    <n v="46"/>
    <s v="STEPWAY"/>
    <n v="2019"/>
    <s v="NUEVO STEPWAY"/>
    <m/>
    <s v="NUEVO"/>
    <n v="24"/>
    <d v="2018-10-29T00:00:00"/>
    <d v="2020-10-29T00:00:00"/>
    <d v="2019-10-29T00:00:00"/>
    <n v="42089999"/>
    <n v="16089999"/>
    <n v="26000000"/>
    <n v="803755"/>
    <s v="4e5d7b0d98a26995f24bcabfb130c7187152651f"/>
    <n v="1.187111655242296"/>
    <n v="-1.3355607090946"/>
    <n v="-0.38336754998180411"/>
    <n v="0.31094378280391338"/>
    <n v="0.43112042910834891"/>
    <x v="2"/>
    <n v="0.3822760604009518"/>
    <x v="1"/>
  </r>
  <r>
    <s v="c3fa339270a360bb4a77234afcac5b7894f6ca0c"/>
    <s v="3a8cb354c6d4ce9ae09623bb4aa425bb3bd3f90b"/>
    <s v="PREPAGADO"/>
    <s v="4a7b7e367ecae1d6fda7f0a3e66e76e4b3471929"/>
    <n v="38"/>
    <s v="CLIO"/>
    <n v="2017"/>
    <s v="CLIO STYLE"/>
    <m/>
    <s v="NUEVO"/>
    <n v="60"/>
    <d v="2017-07-02T00:00:00"/>
    <d v="2022-02-07T00:00:00"/>
    <d v="2021-07-01T00:00:00"/>
    <n v="27990000"/>
    <n v="19000000"/>
    <n v="8990000"/>
    <n v="444152"/>
    <s v="e1c668f39cea1351183aec93230588a49a922376"/>
    <n v="0.87178143088183857"/>
    <n v="-0.1179136090738957"/>
    <n v="-0.47415172761671498"/>
    <n v="-0.85488763530648548"/>
    <n v="-0.57440197704150942"/>
    <x v="3"/>
    <n v="0.67881386209360484"/>
    <x v="2"/>
  </r>
  <r>
    <s v="1507680d27c7f7adc105d4b9e436c7c03a777a06"/>
    <s v="e0c086d5449f8296b08c0514743a0272240567fd"/>
    <s v="PREPAGADO"/>
    <s v="4a7b7e367ecae1d6fda7f0a3e66e76e4b3471929"/>
    <n v="236"/>
    <s v="CLIO"/>
    <n v="2017"/>
    <s v="CLIO STYLE"/>
    <m/>
    <s v="NUEVO"/>
    <n v="72"/>
    <d v="2017-10-03T00:00:00"/>
    <d v="2023-03-10T00:00:00"/>
    <d v="2018-09-07T00:00:00"/>
    <n v="32639999"/>
    <n v="17639999"/>
    <n v="15000000"/>
    <n v="393125"/>
    <s v="7d39182a25d433f671ee8eb5ca64063c45602e37"/>
    <n v="1.5266980507074039"/>
    <n v="-0.68610125851760306"/>
    <n v="-0.48283516006376248"/>
    <n v="-0.4654158558401813"/>
    <n v="0.81785981608906366"/>
    <x v="1"/>
    <n v="0.54044116239096696"/>
    <x v="4"/>
  </r>
  <r>
    <s v="115420e2de7eb0461479c963857500756ef0c7b9"/>
    <s v="0e8106cec94f6232171216147999c959f343f7bb"/>
    <s v="PREPAGADO"/>
    <s v="c4f571c84dfd1be0360bdeed5c89373e15ac07b0"/>
    <n v="76"/>
    <s v="SANDERO"/>
    <n v="2017"/>
    <s v="NUEVO SANDERO"/>
    <m/>
    <s v="NUEVO"/>
    <n v="72"/>
    <d v="2016-11-16T00:00:00"/>
    <d v="2022-11-16T00:00:00"/>
    <d v="2018-05-09T00:00:00"/>
    <n v="37240000"/>
    <n v="35378000"/>
    <n v="1862000"/>
    <n v="735329"/>
    <s v="e479a237a33c879450fd7f632a21723886088e64"/>
    <n v="1.3447767674225239"/>
    <n v="0.99563418315592023"/>
    <n v="-0.40882027097867801"/>
    <n v="-0.30506704243126831"/>
    <n v="1.0499034482774929"/>
    <x v="1"/>
    <n v="0.95"/>
    <x v="0"/>
  </r>
  <r>
    <s v="6cdad293fbb242450d07bafd2a31e3e9b99f0ba6"/>
    <s v="7ffb166c155df7f0f6ab1262a5ee07602de3819c"/>
    <s v="PREPAGADO"/>
    <s v="bb9549bdac791df8e2b53241129ff66f1480af92"/>
    <n v="7"/>
    <s v="LOGAN"/>
    <n v="2019"/>
    <s v="NUEVO LOGAN"/>
    <s v="2e892f86d188d01ec5691b7918003dc271108083"/>
    <s v="NUEVO"/>
    <n v="60"/>
    <d v="2020-01-27T00:00:00"/>
    <d v="2025-01-27T00:00:00"/>
    <d v="2020-07-31T00:00:00"/>
    <n v="40713350"/>
    <n v="30713350"/>
    <n v="10000000"/>
    <n v="794589"/>
    <s v="ba69bef1627113b1efd89b0a85bd7dcd597d357c"/>
    <n v="-1.5538356795832171"/>
    <n v="0.1923782922125489"/>
    <n v="9.0899389914291959E-2"/>
    <n v="-0.71607819542377682"/>
    <n v="-1.657272260587511"/>
    <x v="3"/>
    <n v="0.75438031996875721"/>
    <x v="2"/>
  </r>
  <r>
    <s v="dc9c956649ae28417538aebdac145f03575da90b"/>
    <s v="0c00343accb598d1406efbd33969169ccc991119"/>
    <s v="PREPAGADO"/>
    <s v="2f1f55f7d5e4638dee5a1a64ea8954c3ffe4902c"/>
    <n v="60"/>
    <s v="LOGAN"/>
    <n v="2018"/>
    <s v="NUEVO LOGAN"/>
    <m/>
    <s v="NUEVO"/>
    <n v="72"/>
    <d v="2017-12-29T00:00:00"/>
    <d v="2023-12-29T00:00:00"/>
    <d v="2018-02-23T00:00:00"/>
    <n v="37229700"/>
    <n v="32229700"/>
    <n v="5000000"/>
    <n v="735476"/>
    <s v="002cf26c2c656a51db8195e4bd8bbcee3903d748"/>
    <n v="1.1507273985853199"/>
    <n v="0.64947484881870476"/>
    <n v="0.84182204474977862"/>
    <n v="-0.39839953170265352"/>
    <n v="0.19907679691992"/>
    <x v="1"/>
    <n v="0.86569862233646788"/>
    <x v="0"/>
  </r>
  <r>
    <s v="28283d7912fee47fc46c8b1c04854ebfcd50aa57"/>
    <s v="e53e28119c5e8bf4d84c90359c5011a022d90b39"/>
    <s v="PREPAGADO"/>
    <s v="77a187d9631467b0be64469f0c5f8a6dea1b1f85"/>
    <n v="46"/>
    <s v="CLIO"/>
    <n v="2017"/>
    <s v="CLIO STYLE"/>
    <m/>
    <s v="NUEVO"/>
    <n v="36"/>
    <d v="2016-12-14T00:00:00"/>
    <d v="2019-12-14T00:00:00"/>
    <d v="2019-11-05T00:00:00"/>
    <n v="30990000"/>
    <n v="15990000"/>
    <n v="15000000"/>
    <n v="522129"/>
    <s v="dc07912f5d15c97d02d6d510bd9579fe85bc5dde"/>
    <n v="-0.92317523086230224"/>
    <n v="-0.78657315549568929"/>
    <n v="-1.6607458740020029"/>
    <n v="0.70790428943330708"/>
    <n v="-0.57440197704150942"/>
    <x v="4"/>
    <n v="0.51597289448209105"/>
    <x v="4"/>
  </r>
  <r>
    <s v="bbd541507ee02e199506aafc36714117ce50a95e"/>
    <s v="9aeb38937d0cacc83cb3967af0795156b88935c8"/>
    <s v="PREPAGADO"/>
    <s v="d1c0dfc0ce53d56b757ad3c92ef31097fa0f2af3"/>
    <n v="220"/>
    <s v="CAPTUR"/>
    <n v="2020"/>
    <s v="CAPTUR"/>
    <s v="2e892f86d188d01ec5691b7918003dc271108083"/>
    <s v="NUEVO"/>
    <n v="72"/>
    <d v="2019-11-12T00:00:00"/>
    <d v="2025-12-11T00:00:00"/>
    <d v="2021-01-19T00:00:00"/>
    <n v="73330350"/>
    <n v="35000000"/>
    <n v="38330350"/>
    <n v="900002"/>
    <s v="d5e3c217d8ea2998bad4e657513b99b45ba38544"/>
    <n v="-0.3531552099030143"/>
    <n v="-0.94540451835582051"/>
    <n v="-0.18575632502509701"/>
    <n v="2.6644525222365938"/>
    <n v="0.43112042910834891"/>
    <x v="1"/>
    <n v="0.47729214438496476"/>
    <x v="4"/>
  </r>
  <r>
    <s v="18029e53be7e5d1a83abd7225c792df94b34db3a"/>
    <s v="640437e19dd7e90e73a6abd42bf44091fd0045d7"/>
    <s v="PREPAGADO"/>
    <s v="de5d6dd81967e9d26f161d3136bf0858066f9ffc"/>
    <n v="59"/>
    <s v="STEPWAY"/>
    <n v="2017"/>
    <s v="NUEVO STEPWAY"/>
    <m/>
    <s v="NUEVO"/>
    <n v="60"/>
    <d v="2017-08-03T00:00:00"/>
    <d v="2022-03-08T00:00:00"/>
    <d v="2017-06-15T00:00:00"/>
    <n v="49150000"/>
    <n v="29150000"/>
    <n v="20000000"/>
    <n v="741775"/>
    <s v="836e35949d4d7e7bd1fb1201ecaf8e1cf35ef2e0"/>
    <n v="1.647978906230656"/>
    <n v="-0.46994517001479919"/>
    <n v="0.84182204474977862"/>
    <n v="-2.975174047262805E-2"/>
    <n v="0.19907679691992"/>
    <x v="3"/>
    <n v="0.59308240081383523"/>
    <x v="4"/>
  </r>
  <r>
    <s v="8a781bd53908a0e9ab183800676152d1d7908519"/>
    <s v="69858f4a3083ca36be100e8be7cff7e4b27674ec"/>
    <s v="PREPAGADO"/>
    <s v="af75c1718d1a344d1a93cdde7cedf2c97fc61d82"/>
    <n v="38"/>
    <s v="USADOS"/>
    <n v="2016"/>
    <s v="USADOS MM"/>
    <m/>
    <s v="USADO"/>
    <n v="72"/>
    <d v="2017-02-11T00:00:00"/>
    <d v="2023-11-02T00:00:00"/>
    <d v="2019-08-22T00:00:00"/>
    <n v="28000000"/>
    <n v="25000000"/>
    <n v="3000000"/>
    <n v="596208"/>
    <s v="311d5a34f06f568edcf7d0323146d949960aaa0c"/>
    <n v="-2.051087187228553"/>
    <n v="0.76099349353816503"/>
    <n v="0.48612183982770601"/>
    <n v="-0.68810793828837125"/>
    <n v="-1.425228628399082"/>
    <x v="1"/>
    <n v="0.8928571428571429"/>
    <x v="0"/>
  </r>
  <r>
    <s v="7c2f4cb67d89d84c46f58563706f226b39b94a30"/>
    <s v="5a9d74693ed10adc34eb280ddc692e9d2658bc4b"/>
    <s v="PREPAGADO"/>
    <s v="77a187d9631467b0be64469f0c5f8a6dea1b1f85"/>
    <n v="74"/>
    <s v="SANDERO"/>
    <n v="2017"/>
    <s v="NUEVO SANDERO"/>
    <m/>
    <s v="NUEVO"/>
    <n v="36"/>
    <d v="2016-11-30T00:00:00"/>
    <d v="2019-11-30T00:00:00"/>
    <d v="2018-11-14T00:00:00"/>
    <n v="34540000"/>
    <n v="10000000"/>
    <n v="24540000"/>
    <n v="289278"/>
    <s v="f244d6b6d7e1914da862727b1075ecaf467a95be"/>
    <n v="0.78688483201556159"/>
    <n v="-1.7164392364842811"/>
    <n v="-4.4146365390986242"/>
    <n v="-1.0444810004192719"/>
    <n v="1.0499034482774929"/>
    <x v="4"/>
    <n v="0.28951939779965258"/>
    <x v="1"/>
  </r>
  <r>
    <s v="36a09225428d1bfa064ad72724c10181697dcef5"/>
    <s v="c466cf96282409adda99a81c92e6d1d22c4af926"/>
    <s v="PREPAGADO"/>
    <s v="4ed602eda8bf7f8f674b77a7266776acb1f1dd2a"/>
    <n v="236"/>
    <s v="KWID"/>
    <n v="2020"/>
    <s v="KWID"/>
    <s v="2e892f86d188d01ec5691b7918003dc271108083"/>
    <s v="NUEVO"/>
    <n v="84"/>
    <d v="2019-09-23T00:00:00"/>
    <d v="2026-09-23T00:00:00"/>
    <d v="2020-06-26T00:00:00"/>
    <n v="36640000"/>
    <n v="34740000"/>
    <n v="1900000"/>
    <n v="858366"/>
    <s v="21a5099f22149f87b9360215c5d9ae9acd4fe6fd"/>
    <n v="0.75050057535858583"/>
    <n v="0.98801348390250532"/>
    <n v="7.1075268960105742E-2"/>
    <n v="-0.66091579624700902"/>
    <n v="-1.0384892414183671"/>
    <x v="0"/>
    <n v="0.94814410480349343"/>
    <x v="0"/>
  </r>
  <r>
    <s v="b4f9766c50f38572feef1cb0e86593946c6075c8"/>
    <s v="0b020fd6a1c1d9cb0a1b4d2010489203639b80ab"/>
    <s v="PREPAGADO"/>
    <s v="2f72395bc2f76ddb84f3349d1c2b1c1fdea74348"/>
    <n v="246"/>
    <s v="STEPWAY"/>
    <n v="2018"/>
    <s v="NUEVO STEPWAY"/>
    <m/>
    <s v="NUEVO"/>
    <n v="72"/>
    <d v="2017-10-13T00:00:00"/>
    <d v="2023-10-13T00:00:00"/>
    <d v="2020-03-10T00:00:00"/>
    <n v="43000000"/>
    <n v="23000000"/>
    <n v="20000000"/>
    <n v="492380"/>
    <s v="a69f010680fca3bb97470fe907d42f1759ba6938"/>
    <n v="1.2477520830039219"/>
    <n v="-0.70892129171260121"/>
    <n v="-1.870053811609601E-2"/>
    <n v="-0.1441489975379503"/>
    <n v="-3.2966835268508812E-2"/>
    <x v="1"/>
    <n v="0.53488372093023251"/>
    <x v="4"/>
  </r>
  <r>
    <s v="458ecbd1a38cb4b6b389c08acf92165ba3745130"/>
    <s v="cd962a444bd2956f0eb2997e7ea9d0d2c71a8b32"/>
    <s v="PREPAGADO"/>
    <s v="4a7b7e367ecae1d6fda7f0a3e66e76e4b3471929"/>
    <n v="62"/>
    <s v="CLIO"/>
    <n v="2017"/>
    <s v="CLIO STYLE"/>
    <m/>
    <s v="NUEVO"/>
    <n v="48"/>
    <d v="2017-02-17T00:00:00"/>
    <d v="2021-02-17T00:00:00"/>
    <d v="2019-06-17T00:00:00"/>
    <n v="29820000"/>
    <n v="20720000"/>
    <n v="9100000"/>
    <n v="560802"/>
    <s v="faa3185c0abf9362f87a390893fa1cd59a201d75"/>
    <n v="1.090086970823694"/>
    <n v="-5.2124623945900297E-2"/>
    <n v="-0.7441973470813027"/>
    <n v="1.3974435724472181"/>
    <n v="0.1217289195237771"/>
    <x v="5"/>
    <n v="0.69483568075117375"/>
    <x v="2"/>
  </r>
  <r>
    <s v="b7f4fc8b6dc0873df80e29d20fecd8304580e18d"/>
    <s v="a17aa8f6a886f06b27e1bfed29ba6aedb7968c23"/>
    <s v="PREPAGADO"/>
    <s v="c4f571c84dfd1be0360bdeed5c89373e15ac07b0"/>
    <n v="62"/>
    <s v="STEPWAY"/>
    <n v="2017"/>
    <s v="NUEVO STEPWAY"/>
    <m/>
    <s v="NUEVO"/>
    <n v="48"/>
    <d v="2016-10-25T00:00:00"/>
    <d v="2020-10-25T00:00:00"/>
    <d v="2020-09-21T00:00:00"/>
    <n v="48050000"/>
    <n v="10000000"/>
    <n v="38050000"/>
    <n v="219833"/>
    <s v="faa3185c0abf9362f87a390893fa1cd59a201d75"/>
    <n v="0.31388949547487588"/>
    <n v="-2.0506966119555581"/>
    <n v="-4.4146365390986242"/>
    <n v="-0.22157407143470079"/>
    <n v="-0.72909773183379534"/>
    <x v="5"/>
    <n v="0.20811654526534859"/>
    <x v="1"/>
  </r>
  <r>
    <s v="82dca989975cc98bc5a525d72cf43cd09efe140f"/>
    <s v="8043c3f0a0ff651c30042c0a9440b688520a7e7f"/>
    <s v="PREPAGADO"/>
    <s v="40caf97a616318873ba6061017861521a8432813"/>
    <n v="60"/>
    <s v="SANDERO"/>
    <n v="2018"/>
    <s v="NUEVO SANDERO"/>
    <m/>
    <s v="NUEVO"/>
    <n v="84"/>
    <d v="2017-03-14T00:00:00"/>
    <d v="2024-03-14T00:00:00"/>
    <d v="2018-06-26T00:00:00"/>
    <n v="31660000"/>
    <n v="8860000"/>
    <n v="22800000"/>
    <n v="199096"/>
    <s v="002cf26c2c656a51db8195e4bd8bbcee3903d748"/>
    <n v="0.88390951643416382"/>
    <n v="-1.7561504489776441"/>
    <n v="0.76277755476709586"/>
    <n v="-0.63458753322235739"/>
    <n v="1.436642835258207"/>
    <x v="0"/>
    <n v="0.27984838913455462"/>
    <x v="1"/>
  </r>
  <r>
    <s v="95a638028b857d2ebf697f290b9093a49a784cda"/>
    <s v="2e75a4d40b02f319a5964ef990be8ecb2e13f224"/>
    <s v="PREPAGADO"/>
    <s v="f92259594cc36db09951704e2e59eef51308995c"/>
    <n v="61"/>
    <s v="LOGAN"/>
    <n v="2020"/>
    <s v="NUEVO LOGAN"/>
    <s v="2e892f86d188d01ec5691b7918003dc271108083"/>
    <s v="NUEVO"/>
    <n v="72"/>
    <d v="2019-10-15T00:00:00"/>
    <d v="2025-10-15T00:00:00"/>
    <d v="2021-07-13T00:00:00"/>
    <n v="36270000"/>
    <n v="26270000"/>
    <n v="10000000"/>
    <n v="609764"/>
    <s v="5ff736dd5fe05d193ce7c5ec63ce711d264e48d3"/>
    <n v="0.44729843655045393"/>
    <n v="6.8821249678508001E-2"/>
    <n v="0.48612183982770601"/>
    <n v="-0.58977289649525322"/>
    <n v="1.3592949578620639"/>
    <x v="1"/>
    <n v="0.72429004687069198"/>
    <x v="2"/>
  </r>
  <r>
    <s v="13a09c9ece36d176f4bb0e9f71e1133e80f20436"/>
    <s v="36acd1870b737696b3040f7759b78c7185f143bd"/>
    <s v="PREPAGADO"/>
    <s v="8e5a6ec8ecf5a2a4f1b2a3647d59bf4bceeae6a9"/>
    <n v="61"/>
    <s v="LOGAN"/>
    <n v="2018"/>
    <s v="NUEVO LOGAN"/>
    <m/>
    <s v="NUEVO"/>
    <n v="48"/>
    <d v="2018-09-05T00:00:00"/>
    <d v="2022-05-09T00:00:00"/>
    <d v="2021-01-08T00:00:00"/>
    <n v="36990000"/>
    <n v="21535000"/>
    <n v="15455000"/>
    <n v="625933"/>
    <s v="c9ac93af7de54e59c26cb0895d1f827e03675192"/>
    <n v="1.3690329385271749"/>
    <n v="-0.51469477860135315"/>
    <n v="-0.48657949755424229"/>
    <n v="-0.25030740842538501"/>
    <n v="1.0499034482774929"/>
    <x v="5"/>
    <n v="0.5821843741551771"/>
    <x v="4"/>
  </r>
  <r>
    <s v="b94bd0918ba9596a15485889b9381e70a45cecc1"/>
    <s v="8f4c0765f9c0516038b61ef4c630f9d2057a01bb"/>
    <s v="PREPAGADO"/>
    <s v="4db898134df57de25ee14fc3156c0fe345e0de51"/>
    <n v="38"/>
    <s v="LOGAN"/>
    <n v="2019"/>
    <s v="NUEVO LOGAN"/>
    <m/>
    <s v="NUEVO"/>
    <n v="84"/>
    <d v="2018-07-12T00:00:00"/>
    <d v="2025-12-07T00:00:00"/>
    <d v="2020-03-25T00:00:00"/>
    <n v="36990000"/>
    <n v="36990000"/>
    <n v="0"/>
    <n v="796400"/>
    <s v="d2d2bc23d15981022aec65b1ffb2993f93c8d625"/>
    <n v="1.2113678263469461"/>
    <n v="1.2009447865714571"/>
    <n v="0.2094661248883162"/>
    <n v="0.28171667264081479"/>
    <n v="0.66316406129677774"/>
    <x v="0"/>
    <n v="1"/>
    <x v="0"/>
  </r>
  <r>
    <s v="cd4e323808fd8609d34d8a880619e497bff1fb27"/>
    <s v="17f95c0ce4e4bf01b61723cd94419724a3e0b357"/>
    <s v="PREPAGADO"/>
    <s v="2c327d88e9fdd35bbf3a2b78add07c02d539559d"/>
    <n v="83"/>
    <s v="DUSTER"/>
    <n v="2020"/>
    <s v="DUSTER Servicio PÃºblico"/>
    <s v="2e892f86d188d01ec5691b7918003dc271108083"/>
    <s v="NUEVO"/>
    <n v="72"/>
    <d v="2019-09-05T00:00:00"/>
    <d v="2025-05-09T00:00:00"/>
    <d v="2020-09-22T00:00:00"/>
    <n v="59265748"/>
    <n v="53265748"/>
    <n v="6000000"/>
    <n v="1208577"/>
    <s v="2d7a182e8b5fd5e1e55a138fd5fb197a2fee7158"/>
    <n v="1.5388261362597291"/>
    <n v="0.78523633369131518"/>
    <n v="-0.22846761996478951"/>
    <n v="-0.35912337244283399"/>
    <n v="0.58581618390063472"/>
    <x v="1"/>
    <n v="0.89876108540805055"/>
    <x v="0"/>
  </r>
  <r>
    <s v="4329fbe0ea06bedbe26bf554b1932c9f01bae7a1"/>
    <s v="175a4bbf1e9eb1a930d79a7cf0fca2963cbcb60a"/>
    <s v="PREPAGADO"/>
    <s v="1e37c6928f415c93f35587957257b25f2220204d"/>
    <n v="38"/>
    <s v="LOGAN"/>
    <n v="2020"/>
    <s v="NUEVO LOGAN"/>
    <s v="2e892f86d188d01ec5691b7918003dc271108083"/>
    <s v="NUEVO"/>
    <n v="72"/>
    <d v="2019-06-05T00:00:00"/>
    <d v="2025-05-06T00:00:00"/>
    <d v="2019-08-05T00:00:00"/>
    <n v="35640000"/>
    <n v="30640000"/>
    <n v="5000000"/>
    <n v="720787"/>
    <s v="e930ed8a49045100853f6396856eaf443e98b2ef"/>
    <n v="1.0051903719574169"/>
    <n v="0.62487687575345374"/>
    <n v="0.28851061487099899"/>
    <n v="-0.66863985974665852"/>
    <n v="-0.49705409964536651"/>
    <x v="1"/>
    <n v="0.85970819304152635"/>
    <x v="0"/>
  </r>
  <r>
    <s v="194503cb38bd36dde795e5c2ca3878c1c9ef9ef6"/>
    <s v="7eb5bee35930a43efdf0b1e652ebb3261f7aea9d"/>
    <s v="PREPAGADO"/>
    <s v="642b591a40681472a369eeb628f4ab91b6c46130"/>
    <n v="220"/>
    <s v="STEPWAY"/>
    <n v="2020"/>
    <s v="NUEVO STEPWAY"/>
    <s v="2e892f86d188d01ec5691b7918003dc271108083"/>
    <s v="NUEVO"/>
    <n v="72"/>
    <d v="2019-04-07T00:00:00"/>
    <d v="2025-07-04T00:00:00"/>
    <d v="2020-06-25T00:00:00"/>
    <n v="47422000"/>
    <n v="23711000"/>
    <n v="23711000"/>
    <n v="583911"/>
    <s v="d5e3c217d8ea2998bad4e657513b99b45ba38544"/>
    <n v="0.31388949547487588"/>
    <n v="-0.85216124758390532"/>
    <n v="0.32803285986234038"/>
    <n v="2.0123616046662169"/>
    <n v="0.97255557088134947"/>
    <x v="1"/>
    <n v="0.5"/>
    <x v="4"/>
  </r>
  <r>
    <s v="73c020592d4cba9bb5d495b107a43fc81e3405d9"/>
    <s v="5ebe02d403a5a1c1022a6b5a53c6f340039831e3"/>
    <s v="PREPAGADO"/>
    <s v="93758adf11c46efe844e91612cf2940e4197d07c"/>
    <n v="74"/>
    <s v="SANDERO"/>
    <n v="2020"/>
    <s v="NUEVO SANDERO"/>
    <s v="2e892f86d188d01ec5691b7918003dc271108083"/>
    <s v="NUEVO"/>
    <n v="84"/>
    <d v="2019-09-08T00:00:00"/>
    <d v="2026-08-09T00:00:00"/>
    <d v="2019-09-06T00:00:00"/>
    <n v="35890000"/>
    <n v="29890000"/>
    <n v="6000000"/>
    <n v="625301"/>
    <s v="cfff2798968beabd4a75557f5efa4642e73d04b9"/>
    <n v="1.405417195184151"/>
    <n v="0.5144785728666823"/>
    <n v="-0.15748369184809161"/>
    <n v="-0.20244124884610751"/>
    <n v="-0.18766259006079469"/>
    <x v="0"/>
    <n v="0.83282251323488432"/>
    <x v="0"/>
  </r>
  <r>
    <s v="0e3d7d6f4b8bf95c04df083ca73beb2bf74ed9f2"/>
    <s v="49c8a7c9e06ee82d45b53c5ee159ee7d63393a27"/>
    <s v="PREPAGADO"/>
    <s v="ac3e16fe7cfe84595a9046cff9baf8b8884e6c47"/>
    <n v="236"/>
    <s v="SANDERO"/>
    <n v="2019"/>
    <s v="NUEVO SANDERO"/>
    <m/>
    <s v="NUEVO"/>
    <n v="84"/>
    <d v="2018-05-24T00:00:00"/>
    <d v="2025-05-24T00:00:00"/>
    <d v="2021-02-15T00:00:00"/>
    <n v="33104400"/>
    <n v="27104400"/>
    <n v="6000000"/>
    <n v="584050"/>
    <s v="2f839d4e329b7e981fba6dfc05564c7eaa27d9f7"/>
    <n v="1.4903137940504281"/>
    <n v="0.45671524578943551"/>
    <n v="0.22021498985861171"/>
    <n v="-0.3990411016040295"/>
    <n v="0.58581618390063472"/>
    <x v="0"/>
    <n v="0.81875521078768987"/>
    <x v="0"/>
  </r>
  <r>
    <s v="c9c8d214e3354407f107e52f1c4d7bb86c495a77"/>
    <s v="3a27253c04bdb2da6b06febf925cab9f91691210"/>
    <s v="PREPAGADO"/>
    <s v="6effd9726a01d97fb90ac9a7f16ca5cd0d2646e1"/>
    <n v="62"/>
    <s v="STEPWAY"/>
    <n v="2018"/>
    <s v="NUEVO STEPWAY"/>
    <m/>
    <s v="NUEVO"/>
    <n v="60"/>
    <d v="2017-05-31T00:00:00"/>
    <d v="2022-05-31T00:00:00"/>
    <d v="2021-04-30T00:00:00"/>
    <n v="46290500"/>
    <n v="41661500"/>
    <n v="4629000"/>
    <n v="1035325"/>
    <s v="a51276d62888df36a1235d7ce063c77e63ffb514"/>
    <n v="1.3205205963178741"/>
    <n v="0.79032801500471317"/>
    <n v="0.46970967428362148"/>
    <n v="-0.34794319544963648"/>
    <n v="-0.34235834485308059"/>
    <x v="3"/>
    <n v="0.90000108013523294"/>
    <x v="0"/>
  </r>
  <r>
    <s v="25b2c2037ce2b31f5426508198ca956eb407307e"/>
    <s v="700e9cdb57f55e334a9a6066eb35e9ed11183d96"/>
    <s v="PREPAGADO"/>
    <s v="bc5e1ea1e814c1727680bf9983605cc7f570357e"/>
    <n v="87"/>
    <s v="LOGAN"/>
    <n v="2017"/>
    <s v="NUEVO LOGAN"/>
    <m/>
    <s v="NUEVO"/>
    <n v="48"/>
    <d v="2016-11-17T00:00:00"/>
    <d v="2020-11-17T00:00:00"/>
    <d v="2018-09-20T00:00:00"/>
    <n v="44990000"/>
    <n v="21990000"/>
    <n v="23000000"/>
    <n v="440140"/>
    <s v="c524f58dca9093976c84600af685d00d38a689d0"/>
    <n v="0.50793886431208024"/>
    <n v="-0.89825231436534392"/>
    <n v="-1.89035075150165"/>
    <n v="-0.29298226183424242"/>
    <n v="2.210121609219637"/>
    <x v="5"/>
    <n v="0.48877528339631027"/>
    <x v="4"/>
  </r>
  <r>
    <s v="4888630d0c8477811b1dd7f26bc6816308b2588b"/>
    <s v="74cc81fc3df04f4a8b893897c80b51792f1b6494"/>
    <s v="PREPAGADO"/>
    <s v="c75e0b9163b4fbfcae66d1b3b65d84c20f6b4c9c"/>
    <n v="74"/>
    <s v="STEPWAY"/>
    <n v="2018"/>
    <s v="NUEVO STEPWAY"/>
    <m/>
    <s v="NUEVO"/>
    <n v="72"/>
    <d v="2017-05-23T00:00:00"/>
    <d v="2023-05-23T00:00:00"/>
    <d v="2019-04-23T00:00:00"/>
    <n v="46850000"/>
    <n v="23425000"/>
    <n v="23425000"/>
    <n v="596370"/>
    <s v="b1d13940ac2dc45119dc332a837f1ce58f553ab6"/>
    <n v="1.114343141928344"/>
    <n v="-0.85216124758390532"/>
    <n v="0.60468857480173022"/>
    <n v="-0.17223800982633691"/>
    <n v="-0.18766259006079469"/>
    <x v="1"/>
    <n v="0.5"/>
    <x v="4"/>
  </r>
  <r>
    <s v="79acd4fed174f1a5ef72266e90ce37b885443851"/>
    <s v="802ac8136f25b766de4f21c56a310baeea0931bf"/>
    <s v="PREPAGADO"/>
    <s v="19a062e5fbe4358ac9557d4b14dbbfd53150ca9d"/>
    <n v="38"/>
    <s v="KOLEOS"/>
    <n v="2021"/>
    <s v="KOLEOS"/>
    <s v="2e892f86d188d01ec5691b7918003dc271108083"/>
    <s v="NUEVO"/>
    <n v="72"/>
    <d v="2020-12-15T00:00:00"/>
    <d v="2026-12-15T00:00:00"/>
    <d v="2021-09-22T00:00:00"/>
    <n v="128990000"/>
    <n v="57190000"/>
    <n v="71800000"/>
    <n v="1517431"/>
    <s v="f2b6d61f97ec8f1fe44ff1e2d5c5e1ad94b895ba"/>
    <n v="-0.207618183275111"/>
    <n v="-1.0847054692988429"/>
    <n v="0.80229979975843724"/>
    <n v="3.6585947898021458"/>
    <n v="-0.57440197704150942"/>
    <x v="1"/>
    <n v="0.44336770292270716"/>
    <x v="4"/>
  </r>
  <r>
    <s v="4c0ddf5fd49b2de9bb43b85182c9049796bbf6d2"/>
    <s v="59e8a594d2adb191b6eb911849ac694b4797e1d7"/>
    <s v="PREPAGADO"/>
    <s v="30c7c4d76d30bc37a7d13b4c95a2ac93f65f85d1"/>
    <n v="291"/>
    <s v="SANDERO"/>
    <n v="2017"/>
    <s v="NUEVO SANDERO"/>
    <m/>
    <s v="NUEVO"/>
    <n v="60"/>
    <d v="2017-09-18T00:00:00"/>
    <d v="2022-09-18T00:00:00"/>
    <d v="2018-11-23T00:00:00"/>
    <n v="38200000"/>
    <n v="25267000"/>
    <n v="12933000"/>
    <n v="669449"/>
    <s v="e9a20609d5e4f2cce4f367ca3b625e5b99e50d14"/>
    <n v="0.76262866091091108"/>
    <n v="-0.18925523121552251"/>
    <n v="0.48612183982770601"/>
    <n v="-0.74651111182158791"/>
    <n v="-1.1931849962106531"/>
    <x v="3"/>
    <n v="0.66143979057591618"/>
    <x v="2"/>
  </r>
  <r>
    <s v="8420373fa426fc4c1ab52637f91e7a17deefee83"/>
    <s v="506d86299a29dd4cc70cdf2dcc6bf3e62a1227e7"/>
    <s v="PREPAGADO"/>
    <s v="a77c76312e7298e8d8cbf37d37191bb75af8eded"/>
    <n v="38"/>
    <s v="SANDERO"/>
    <n v="2021"/>
    <s v="NUEVO SANDERO PH2"/>
    <s v="2e892f86d188d01ec5691b7918003dc271108083"/>
    <s v="NUEVO"/>
    <n v="84"/>
    <d v="2020-03-11T00:00:00"/>
    <d v="2027-11-03T00:00:00"/>
    <d v="2021-02-23T00:00:00"/>
    <n v="40170000"/>
    <n v="40170000"/>
    <n v="0"/>
    <n v="859451"/>
    <s v="e930ed8a49045100853f6396856eaf443e98b2ef"/>
    <n v="-2.5119544382169132"/>
    <n v="1.2009447865714571"/>
    <n v="0.4070773498450232"/>
    <n v="-0.62967104333664459"/>
    <n v="-1.11583711881451"/>
    <x v="0"/>
    <n v="1"/>
    <x v="0"/>
  </r>
  <r>
    <s v="7a05152285841568c15429833d6ce8760281f412"/>
    <s v="213246fefdd42349d7cc8a7f4f76b772b75b1894"/>
    <s v="PREPAGADO"/>
    <s v="51b223e24d57bc8c01c5001f8833c44559fa1fc7"/>
    <n v="15"/>
    <s v="SANDERO"/>
    <n v="2018"/>
    <s v="NUEVO SANDERO"/>
    <m/>
    <s v="NUEVO"/>
    <n v="84"/>
    <d v="2017-08-14T00:00:00"/>
    <d v="2024-08-14T00:00:00"/>
    <d v="2021-09-20T00:00:00"/>
    <n v="39000000"/>
    <n v="31200000"/>
    <n v="7800000"/>
    <n v="676365"/>
    <s v="49e3e3431e014d9c5502f38bae86dc4337782419"/>
    <n v="-0.93530331641462749"/>
    <n v="0.37970237290931202"/>
    <n v="1.237044494663192"/>
    <n v="-0.71028713922139275"/>
    <n v="-1.270532873606796"/>
    <x v="0"/>
    <n v="0.8"/>
    <x v="2"/>
  </r>
  <r>
    <s v="fd68e3ae348331beb73604c68b86a50e4ff73ef2"/>
    <s v="22a98134b381dfbd213fd140bca2501a75658a99"/>
    <s v="PREPAGADO"/>
    <s v="6effd9726a01d97fb90ac9a7f16ca5cd0d2646e1"/>
    <n v="291"/>
    <s v="LOGAN"/>
    <n v="2018"/>
    <s v="NUEVO LOGAN"/>
    <m/>
    <s v="NUEVO"/>
    <n v="72"/>
    <d v="2017-04-07T00:00:00"/>
    <d v="2023-07-04T00:00:00"/>
    <d v="2017-09-07T00:00:00"/>
    <n v="38170000"/>
    <n v="20000000"/>
    <n v="18170000"/>
    <n v="431502"/>
    <s v="de733c21b615778999b7552e895cf1b2b800c114"/>
    <n v="1.017318457509742"/>
    <n v="-0.75372834104724529"/>
    <n v="8.4911374575653856E-2"/>
    <n v="-0.4157358589962763"/>
    <n v="1.127251325673635"/>
    <x v="1"/>
    <n v="0.52397170552790151"/>
    <x v="4"/>
  </r>
  <r>
    <s v="b80269257e40cf4002aae0dfb17dcfa9a96c5952"/>
    <s v="e0ea90278ad8f1fc07ceb91a35783bf156be3a5c"/>
    <s v="PREPAGADO"/>
    <s v="b6bdca2de922c9761799b32690c2e466a7d29e7c"/>
    <n v="-1"/>
    <s v="STEPWAY"/>
    <n v="2020"/>
    <s v="NUEVO STEPWAY PH2"/>
    <s v="2e892f86d188d01ec5691b7918003dc271108083"/>
    <s v="NUEVO"/>
    <n v="84"/>
    <d v="2019-12-13T00:00:00"/>
    <d v="2026-12-13T00:00:00"/>
    <d v="2021-08-18T00:00:00"/>
    <n v="40947827"/>
    <n v="33947827"/>
    <n v="7000000"/>
    <n v="689560"/>
    <s v="deab82c7720b472e8823b17fb90bc42a0f570fff"/>
    <n v="-0.41379563766464073"/>
    <n v="0.49899094471862621"/>
    <n v="0.44659959483636458"/>
    <n v="-0.51701395750407686"/>
    <n v="-0.72909773183379534"/>
    <x v="0"/>
    <n v="0.82905075768733716"/>
    <x v="0"/>
  </r>
  <r>
    <s v="9aa293d286da9604d91b1df4dc29d35dd3aae62d"/>
    <s v="7d3c9e6cc0d56e9cf40432e9dbb02b45f55dd9b0"/>
    <s v="PREPAGADO"/>
    <s v="4ed602eda8bf7f8f674b77a7266776acb1f1dd2a"/>
    <n v="220"/>
    <s v="KWID"/>
    <n v="2020"/>
    <s v="KWID"/>
    <s v="2e892f86d188d01ec5691b7918003dc271108083"/>
    <s v="NUEVO"/>
    <n v="84"/>
    <d v="2019-07-10T00:00:00"/>
    <d v="2026-10-07T00:00:00"/>
    <d v="2021-11-12T00:00:00"/>
    <n v="36640000"/>
    <n v="37107500"/>
    <n v="0"/>
    <n v="791216"/>
    <s v="d5e3c217d8ea2998bad4e657513b99b45ba38544"/>
    <n v="-0.122721584408834"/>
    <n v="1.253337093938685"/>
    <n v="8.2406454688103009E-2"/>
    <n v="-0.76464699518992085"/>
    <n v="-1.657272260587511"/>
    <x v="0"/>
    <n v="1.0127592794759825"/>
    <x v="0"/>
  </r>
  <r>
    <s v="8231ada6042af527923d938acaecab523c473b7f"/>
    <s v="874d3c0a4bdd8040bb0b9c1d9a158e871d28aa91"/>
    <s v="PREPAGADO"/>
    <s v="d70c5ad6d9927086d188b2a0af85d533acdf3336"/>
    <n v="236"/>
    <s v="SANDERO"/>
    <n v="2021"/>
    <s v="NUEVO SANDERO PH2"/>
    <s v="2e892f86d188d01ec5691b7918003dc271108083"/>
    <s v="NUEVO"/>
    <n v="72"/>
    <d v="2020-11-25T00:00:00"/>
    <d v="2026-11-25T00:00:00"/>
    <d v="2021-10-29T00:00:00"/>
    <n v="47640000"/>
    <n v="47640000"/>
    <n v="0"/>
    <n v="1120028"/>
    <s v="4ad98a5962ecc122ebac8bf722a72154a2140e61"/>
    <n v="-0.76551011868207364"/>
    <n v="1.2009447865714571"/>
    <n v="0.56516632981038883"/>
    <n v="-0.1032903213149851"/>
    <n v="-0.65174985443765243"/>
    <x v="1"/>
    <n v="1"/>
    <x v="0"/>
  </r>
  <r>
    <s v="08559cf0d6576eb84b7ffe19b5fc940e0ceff9e6"/>
    <s v="ad9b412e8a6d234745f53262fca658f2e43d03d6"/>
    <s v="PREPAGADO"/>
    <s v="fcf36af8be5b2828dbf69407f3a279ed840358ae"/>
    <n v="38"/>
    <s v="USADOS"/>
    <n v="2016"/>
    <s v="USADOS MM"/>
    <m/>
    <s v="USADO"/>
    <n v="60"/>
    <d v="2018-05-10T00:00:00"/>
    <d v="2023-10-05T00:00:00"/>
    <d v="2020-02-28T00:00:00"/>
    <n v="48000000"/>
    <n v="28000000"/>
    <n v="20000000"/>
    <n v="687783"/>
    <s v="b5c4e6910594107a133dbf0cbaf1206bdb05aab1"/>
    <n v="1.1022150563760189"/>
    <n v="-0.50997690855801159"/>
    <n v="0.28851061487099899"/>
    <n v="-0.13078057928258419"/>
    <n v="-0.1103147126646518"/>
    <x v="3"/>
    <n v="0.58333333333333337"/>
    <x v="4"/>
  </r>
  <r>
    <s v="ce4e0ed25b10848c2c5ed0f1893774a658bb2098"/>
    <s v="ebb2ad322667dda8d39a8fa57fbd7e8fb7d28b16"/>
    <s v="PREPAGADO"/>
    <s v="bdfc2c4e5213ca32db6b95c9f855416362d14198"/>
    <n v="61"/>
    <s v="STEPWAY"/>
    <n v="2019"/>
    <s v="NUEVO STEPWAY"/>
    <m/>
    <s v="NUEVO"/>
    <n v="84"/>
    <d v="2018-08-29T00:00:00"/>
    <d v="2025-08-29T00:00:00"/>
    <d v="2021-11-29T00:00:00"/>
    <n v="46900000"/>
    <n v="25460879"/>
    <n v="21439121"/>
    <n v="485903"/>
    <s v="f268b19e1bfbcb40253adf266d11628fda515d56"/>
    <n v="0.85965334532951332"/>
    <n v="-0.67610377172649383"/>
    <n v="-1.44403868593283"/>
    <n v="-0.22660384006192399"/>
    <n v="0.27642467431606299"/>
    <x v="0"/>
    <n v="0.54287588486140725"/>
    <x v="4"/>
  </r>
  <r>
    <s v="4980e77426ca93f6c8fc9bda8b77170197337fc6"/>
    <s v="e9ca38d7b384a48e2f424a9c763f6fc0cf7f7bce"/>
    <s v="PREPAGADO"/>
    <s v="c28baa502860edb7be310d075797cf62fa51e354"/>
    <n v="50"/>
    <s v="LOGAN"/>
    <n v="2020"/>
    <s v="NUEVO LOGAN"/>
    <s v="2e892f86d188d01ec5691b7918003dc271108083"/>
    <s v="NUEVO"/>
    <n v="72"/>
    <d v="2019-11-28T00:00:00"/>
    <d v="2025-11-28T00:00:00"/>
    <d v="2021-03-26T00:00:00"/>
    <n v="35490000"/>
    <n v="17745000"/>
    <n v="17745000"/>
    <n v="456295"/>
    <s v="f5faa20ec38eb79836445ff6da0fea6c765c883c"/>
    <n v="0.28963332437022532"/>
    <n v="-0.85216124758390532"/>
    <n v="-0.18575632502509701"/>
    <n v="-0.37989191616176948"/>
    <n v="0.19907679691992"/>
    <x v="1"/>
    <n v="0.5"/>
    <x v="4"/>
  </r>
  <r>
    <s v="5d5329afc1bae673953897d44eb0f2f8b100d3f6"/>
    <s v="8b9a5e1c4aeef011e83c3381b8b77f549a0f081b"/>
    <s v="PREPAGADO"/>
    <s v="4db898134df57de25ee14fc3156c0fe345e0de51"/>
    <n v="60"/>
    <s v="STEPWAY"/>
    <n v="2019"/>
    <s v="NUEVO STEPWAY"/>
    <m/>
    <s v="NUEVO"/>
    <n v="84"/>
    <d v="2018-01-11T00:00:00"/>
    <d v="2025-11-01T00:00:00"/>
    <d v="2021-01-28T00:00:00"/>
    <n v="41620000"/>
    <n v="16620000"/>
    <n v="25000000"/>
    <n v="357830"/>
    <s v="002cf26c2c656a51db8195e4bd8bbcee3903d748"/>
    <n v="-1.8449097328390229"/>
    <n v="-1.2655449228895741"/>
    <n v="0.2094661248883162"/>
    <n v="-1.0033249384582661"/>
    <n v="0.35377255171220601"/>
    <x v="0"/>
    <n v="0.39932724651609802"/>
    <x v="1"/>
  </r>
  <r>
    <s v="2f0cf9cb1640fce63a211150daa9b15a204f8fdf"/>
    <s v="150b7d0f2de0e0f1212da38fe48a48b845c29a54"/>
    <s v="PREPAGADO"/>
    <s v="51b223e24d57bc8c01c5001f8833c44559fa1fc7"/>
    <n v="60"/>
    <s v="SANDERO"/>
    <n v="2018"/>
    <s v="NUEVO SANDERO"/>
    <m/>
    <s v="NUEVO"/>
    <n v="60"/>
    <d v="2017-06-10T00:00:00"/>
    <d v="2022-10-06T00:00:00"/>
    <d v="2017-11-07T00:00:00"/>
    <n v="38940000"/>
    <n v="26000000"/>
    <n v="12940000"/>
    <n v="659961"/>
    <s v="f04102324d4731550c62179df4a88988f7d7f9b0"/>
    <n v="0.56857929207370672"/>
    <n v="-0.1635745807613827"/>
    <n v="0.80229979975843724"/>
    <n v="0.2061209525078585"/>
    <n v="0.27642467431606299"/>
    <x v="3"/>
    <n v="0.66769388803287111"/>
    <x v="2"/>
  </r>
  <r>
    <s v="375e58407b20a10bccb6a150f53932422ce85c95"/>
    <s v="037597b0c6ed381a37fef9ee2c4bd209d4a90114"/>
    <s v="PREPAGADO"/>
    <s v="310778d9d7ff8bd657b127d2b19096397041abce"/>
    <n v="15"/>
    <s v="LOGAN"/>
    <n v="2019"/>
    <s v="NUEVO LOGAN"/>
    <m/>
    <s v="NUEVO"/>
    <n v="84"/>
    <d v="2018-02-28T00:00:00"/>
    <d v="2025-02-28T00:00:00"/>
    <d v="2020-07-08T00:00:00"/>
    <n v="37990000"/>
    <n v="35927000"/>
    <n v="2063000"/>
    <n v="858072"/>
    <s v="b2b72db1a076aa89f7bd2aa8870447ac40315a98"/>
    <n v="0.8353971742248627"/>
    <n v="0.97796201487035028"/>
    <n v="0.80229979975843724"/>
    <n v="-0.75596937228693295"/>
    <n v="-1.11583711881451"/>
    <x v="0"/>
    <n v="0.94569623585153983"/>
    <x v="0"/>
  </r>
  <r>
    <s v="a1a9648b7fc4b3683d454296eb1f0d0ea573b8e5"/>
    <s v="e61adc0755ca0e44bca6248ebb75611c2bdc8f2b"/>
    <s v="PREPAGADO"/>
    <s v="a8589e7347004a92aacdd0b4349a17c465529c37"/>
    <n v="61"/>
    <s v="STEPWAY"/>
    <n v="2018"/>
    <s v="NUEVO STEPWAY"/>
    <m/>
    <s v="NUEVO"/>
    <n v="72"/>
    <d v="2017-10-17T00:00:00"/>
    <d v="2023-10-17T00:00:00"/>
    <d v="2019-04-30T00:00:00"/>
    <n v="51120000"/>
    <n v="46008000"/>
    <n v="5112000"/>
    <n v="1046860"/>
    <s v="f1cfc4e2d3f8e9e071d8ddbdb5aab1b3ceeb1ef1"/>
    <n v="0.77475674646323633"/>
    <n v="0.79032357974038436"/>
    <n v="0.80229979975843724"/>
    <n v="-0.42775741193359601"/>
    <n v="0.50846830650449182"/>
    <x v="1"/>
    <n v="0.9"/>
    <x v="0"/>
  </r>
  <r>
    <s v="e5c01c3c658a7bebce426f0425dcd4d4ab87eeb0"/>
    <s v="82b33f89a2ad378b550bff36b5823da88da86117"/>
    <s v="PREPAGADO"/>
    <s v="4db898134df57de25ee14fc3156c0fe345e0de51"/>
    <n v="59"/>
    <s v="LOGAN"/>
    <n v="2019"/>
    <s v="NUEVO LOGAN"/>
    <m/>
    <s v="NUEVO"/>
    <n v="84"/>
    <d v="2018-10-30T00:00:00"/>
    <d v="2025-10-30T00:00:00"/>
    <d v="2019-12-10T00:00:00"/>
    <n v="34280000"/>
    <n v="24000000"/>
    <n v="10280000"/>
    <n v="516723"/>
    <s v="dab5ce77fbc7f176a43e1ea3adb849113df8a09f"/>
    <n v="0.49581077875975499"/>
    <n v="-3.0439695990802429E-2"/>
    <n v="0.2094661248883162"/>
    <n v="-0.34741679614100618"/>
    <n v="-0.96114136402222416"/>
    <x v="0"/>
    <n v="0.7001166861143524"/>
    <x v="2"/>
  </r>
  <r>
    <s v="f799f39180b27156e15e02a20794ed772b68d4ce"/>
    <s v="ad582468e646a359ea3742de5150e46cb9145e7a"/>
    <s v="PREPAGADO"/>
    <s v="6aab7c5d286dc9d98797ef99733d7e5176b960cd"/>
    <n v="38"/>
    <s v="LOGAN"/>
    <n v="2019"/>
    <s v="NUEVO LOGAN"/>
    <s v="2e892f86d188d01ec5691b7918003dc271108083"/>
    <s v="NUEVO"/>
    <n v="84"/>
    <d v="2019-01-25T00:00:00"/>
    <d v="2026-01-25T00:00:00"/>
    <d v="2021-10-11T00:00:00"/>
    <n v="34590000"/>
    <n v="28590000"/>
    <n v="6000000"/>
    <n v="548262"/>
    <s v="18e224569796e42fffce1d686835b9656bf0b87b"/>
    <n v="0.62921971983533309"/>
    <n v="0.4886790331784428"/>
    <n v="-0.23343200915815271"/>
    <n v="-0.1221006330535178"/>
    <n v="-0.4197062222492236"/>
    <x v="0"/>
    <n v="0.82653946227233299"/>
    <x v="0"/>
  </r>
  <r>
    <s v="a46549a386229cd37aaa8c613e6e5b03a5c6b49a"/>
    <s v="03bc518cbd7ac509187d8d6976ddc128a74873c7"/>
    <s v="PREPAGADO"/>
    <s v="6effd9726a01d97fb90ac9a7f16ca5cd0d2646e1"/>
    <n v="38"/>
    <s v="STEPWAY"/>
    <n v="2018"/>
    <s v="NUEVO STEPWAY"/>
    <m/>
    <s v="NUEVO"/>
    <n v="24"/>
    <d v="2017-05-07T00:00:00"/>
    <d v="2019-07-05T00:00:00"/>
    <d v="2019-06-04T00:00:00"/>
    <n v="46850000"/>
    <n v="9350000"/>
    <n v="37500000"/>
    <n v="400336"/>
    <s v="c3526f071683c463fb194b75b8f6200605fa54f5"/>
    <n v="1.6601069917829809"/>
    <n v="-2.0857777867829119"/>
    <n v="-4.4146365390986242"/>
    <n v="0.72982088813871926"/>
    <n v="1.978077977031208"/>
    <x v="2"/>
    <n v="0.2"/>
    <x v="3"/>
  </r>
  <r>
    <s v="781ddd21f0ddb42fc7a0352c8517ed289b06b64e"/>
    <s v="989072c3c679f36da4d6ed6f41e0a7b1ed6e766a"/>
    <s v="PREPAGADO"/>
    <s v="c1e30395230ab6747c4b28fe4256aa099225b503"/>
    <n v="236"/>
    <s v="LOGAN"/>
    <n v="2017"/>
    <s v="NUEVO LOGAN"/>
    <m/>
    <s v="NUEVO"/>
    <n v="60"/>
    <d v="2017-02-15T00:00:00"/>
    <d v="2022-02-15T00:00:00"/>
    <d v="2021-09-28T00:00:00"/>
    <n v="46090001"/>
    <n v="41481000"/>
    <n v="4609001"/>
    <n v="1071490"/>
    <s v="a8f19864c6b90993cde73eb96db636ce464e32e6"/>
    <n v="0.8111410031202122"/>
    <n v="0.79032357974038436"/>
    <n v="1.078955514697826"/>
    <n v="-0.49551223845552972"/>
    <n v="-1.1931849962106531"/>
    <x v="3"/>
    <n v="0.89999998047298801"/>
    <x v="0"/>
  </r>
  <r>
    <s v="9f5305b1c75748277648bb73c09a1b28157e3343"/>
    <s v="bea68224833b7515fcfb7ef5ec678b296de93528"/>
    <s v="PREPAGADO"/>
    <s v="3442fd2b0a938d687196a2165725a50c271c2935"/>
    <n v="59"/>
    <s v="LOGAN"/>
    <n v="2020"/>
    <s v="NUEVO LOGAN PH2"/>
    <s v="2e892f86d188d01ec5691b7918003dc271108083"/>
    <s v="NUEVO"/>
    <n v="24"/>
    <d v="2020-02-24T00:00:00"/>
    <d v="2022-02-24T00:00:00"/>
    <d v="2020-12-15T00:00:00"/>
    <n v="41366400"/>
    <n v="20683200"/>
    <n v="20683200"/>
    <n v="909372"/>
    <s v="6c55b3ba21e9cb7dc2512cad991949cb9fc0980d"/>
    <n v="-0.24400243993208681"/>
    <n v="-0.85216124758390532"/>
    <n v="-4.4146365390986242"/>
    <n v="0.72456585645300475"/>
    <n v="1.668686467446636"/>
    <x v="2"/>
    <n v="0.5"/>
    <x v="4"/>
  </r>
  <r>
    <s v="f80e2f42e699480bd60ec8fb4c2d5f82fc96765c"/>
    <s v="1cd944bc6cda905a5ab85d56771695709a46fe9e"/>
    <s v="PREPAGADO"/>
    <s v="8d3a24744093455287e93feda3eb9991acdae36e"/>
    <n v="236"/>
    <s v="SANDERO"/>
    <n v="2019"/>
    <s v="NUEVO SANDERO"/>
    <m/>
    <s v="NUEVO"/>
    <n v="72"/>
    <d v="2018-11-19T00:00:00"/>
    <d v="2024-11-19T00:00:00"/>
    <d v="2019-03-01T00:00:00"/>
    <n v="35760200"/>
    <n v="25260200"/>
    <n v="10500000"/>
    <n v="595851"/>
    <s v="845d7831129ecd1188d7a91243ae341816e8b15a"/>
    <n v="0.98093420085276606"/>
    <n v="-4.7315440212860787E-3"/>
    <n v="0.32803285986234038"/>
    <n v="0.2384281292435228"/>
    <n v="1.5913385900504931"/>
    <x v="1"/>
    <n v="0.70637748111028464"/>
    <x v="2"/>
  </r>
  <r>
    <s v="dc515f3e44f782135b25cbae85a771351048efcf"/>
    <s v="df53a8fae5de7f431b76801b04c3f17f9cbe36a7"/>
    <s v="PREPAGADO"/>
    <s v="6effd9726a01d97fb90ac9a7f16ca5cd0d2646e1"/>
    <n v="236"/>
    <s v="LOGAN"/>
    <n v="2018"/>
    <s v="NUEVO LOGAN"/>
    <m/>
    <s v="NUEVO"/>
    <n v="48"/>
    <d v="2017-06-06T00:00:00"/>
    <d v="2021-06-06T00:00:00"/>
    <d v="2021-05-06T00:00:00"/>
    <n v="37850000"/>
    <n v="22850000"/>
    <n v="15000000"/>
    <n v="639979"/>
    <s v="7d39182a25d433f671ee8eb5ca64063c45602e37"/>
    <n v="0.22899289660859901"/>
    <n v="-0.42635193799025689"/>
    <n v="-0.1129626733102455"/>
    <n v="-0.43939063751209001"/>
    <n v="-0.80644560922993824"/>
    <x v="5"/>
    <n v="0.60369881109643331"/>
    <x v="2"/>
  </r>
  <r>
    <s v="14588d49dab488becd79eb685df37c490d7bd641"/>
    <s v="6b832fa5a3d007ac5e631aaa48a6d9c843c6297c"/>
    <s v="PREPAGADO"/>
    <s v="18bbc9d5148ddc8fe82a5349af96af02da4dca61"/>
    <n v="76"/>
    <s v="KWID"/>
    <n v="2021"/>
    <s v="KWID"/>
    <s v="2e892f86d188d01ec5691b7918003dc271108083"/>
    <s v="NUEVO"/>
    <n v="72"/>
    <d v="2020-07-27T00:00:00"/>
    <d v="2026-07-27T00:00:00"/>
    <d v="2021-08-17T00:00:00"/>
    <n v="39390000"/>
    <n v="10000000"/>
    <n v="29390000"/>
    <n v="243614"/>
    <s v="e479a237a33c879450fd7f632a21723886088e64"/>
    <n v="-0.63210117760649565"/>
    <n v="-1.862816896283384"/>
    <n v="0.48612183982770601"/>
    <n v="-0.32300195809381588"/>
    <n v="0.81785981608906366"/>
    <x v="1"/>
    <n v="0.25387154100025389"/>
    <x v="1"/>
  </r>
  <r>
    <s v="d798671f6ffaafb0a7c5bd13c9d8074b6a9955fb"/>
    <s v="3a1695d784e63ad9be9502770234716cd0a7f56a"/>
    <s v="PREPAGADO"/>
    <s v="e6fe628ed1ecb4f422ee6848d702f45410650137"/>
    <n v="50"/>
    <s v="SANDERO"/>
    <n v="2018"/>
    <s v="NUEVO SANDERO"/>
    <m/>
    <s v="NUEVO"/>
    <n v="60"/>
    <d v="2017-07-31T00:00:00"/>
    <d v="2022-07-31T00:00:00"/>
    <d v="2019-12-10T00:00:00"/>
    <n v="33280000"/>
    <n v="23280000"/>
    <n v="10000000"/>
    <n v="593335"/>
    <s v="f5faa20ec38eb79836445ff6da0fea6c765c883c"/>
    <n v="1.332648681870199"/>
    <n v="-3.2892974339217812E-2"/>
    <n v="-0.15531980941257029"/>
    <n v="0.57056252782472394"/>
    <n v="1.3592949578620639"/>
    <x v="3"/>
    <n v="0.69951923076923073"/>
    <x v="2"/>
  </r>
  <r>
    <s v="b6e266420a2a0c3a2c2be91bd59f370a32394d62"/>
    <s v="778c3a8c8de183d54d440558554c5a46b6f4da65"/>
    <s v="PREPAGADO"/>
    <s v="bdfc2c4e5213ca32db6b95c9f855416362d14198"/>
    <n v="50"/>
    <s v="CAPTUR"/>
    <n v="2019"/>
    <s v="CAPTUR"/>
    <m/>
    <s v="NUEVO"/>
    <n v="84"/>
    <d v="2018-07-31T00:00:00"/>
    <d v="2025-07-31T00:00:00"/>
    <d v="2019-11-22T00:00:00"/>
    <n v="75200000"/>
    <n v="57613359"/>
    <n v="17586641"/>
    <n v="1136864"/>
    <s v="f5faa20ec38eb79836445ff6da0fea6c765c883c"/>
    <n v="0.41091417989347812"/>
    <n v="0.24064588344315649"/>
    <n v="-0.92711024912572981"/>
    <n v="1.0355928376115431"/>
    <n v="-0.26501046745693763"/>
    <x v="0"/>
    <n v="0.76613509308510641"/>
    <x v="2"/>
  </r>
  <r>
    <s v="b4538ddcb116e5768268fa78a1eae0e6194723ad"/>
    <s v="69f4ac80e1a1c335770a5ffe50d743d801551c8c"/>
    <s v="PREPAGADO"/>
    <s v="d1c0dfc0ce53d56b757ad3c92ef31097fa0f2af3"/>
    <n v="50"/>
    <s v="OROCH"/>
    <n v="2020"/>
    <s v="OROCH"/>
    <s v="aa53c8567ff812605778a953828db0859dac88bf"/>
    <s v="NUEVO"/>
    <n v="72"/>
    <d v="2019-11-12T00:00:00"/>
    <d v="2025-12-11T00:00:00"/>
    <d v="2021-06-09T00:00:00"/>
    <n v="56191000"/>
    <n v="28095500"/>
    <n v="28095500"/>
    <n v="690815"/>
    <s v="f5faa20ec38eb79836445ff6da0fea6c765c883c"/>
    <n v="-0.2318743543797615"/>
    <n v="-0.85216124758390532"/>
    <n v="0.13042163490563341"/>
    <n v="7.6538093903185797E-3"/>
    <n v="1.3592949578620639"/>
    <x v="1"/>
    <n v="0.5"/>
    <x v="4"/>
  </r>
  <r>
    <s v="cf613a4257f6a846195768a56cd7cb647f695cea"/>
    <s v="9335a7ddc79a41b7751f85379afd077cd4e7c5f4"/>
    <s v="PREPAGADO"/>
    <s v="a65c60e59165d9af643419b26154ffd93f642835"/>
    <n v="62"/>
    <s v="LOGAN"/>
    <n v="2019"/>
    <s v="NUEVO LOGAN"/>
    <m/>
    <s v="NUEVO"/>
    <n v="60"/>
    <d v="2018-02-04T00:00:00"/>
    <d v="2023-04-02T00:00:00"/>
    <d v="2019-02-11T00:00:00"/>
    <n v="34600000"/>
    <n v="19600000"/>
    <n v="15000000"/>
    <n v="469656"/>
    <s v="5ff736dd5fe05d193ce7c5ec63ce711d264e48d3"/>
    <n v="-2.9728216892052739"/>
    <n v="-0.57920495402567784"/>
    <n v="-9.5137350374250168E-2"/>
    <n v="-0.72238834905283045"/>
    <n v="-0.72909773183379534"/>
    <x v="3"/>
    <n v="0.56647398843930641"/>
    <x v="4"/>
  </r>
  <r>
    <s v="2893e4c053c4618bfecbaa90d6b70cc4f1b878e3"/>
    <s v="015d2e5d47287246da4d55407355ad4c35b31995"/>
    <s v="PREPAGADO"/>
    <s v="5cec3603c7a14573a0da94232ef8fee94127cb96"/>
    <n v="236"/>
    <s v="KOLEOS"/>
    <n v="2019"/>
    <s v="KOLEOS"/>
    <s v="2e892f86d188d01ec5691b7918003dc271108083"/>
    <s v="NUEVO"/>
    <n v="84"/>
    <d v="2019-01-21T00:00:00"/>
    <d v="2026-01-21T00:00:00"/>
    <d v="2020-01-17T00:00:00"/>
    <n v="109900000"/>
    <n v="54950000"/>
    <n v="54950000"/>
    <n v="1217463"/>
    <s v="845d7831129ecd1188d7a91243ae341816e8b15a"/>
    <n v="1.3690329385271749"/>
    <n v="-0.85216124758390532"/>
    <n v="0.32803285986234038"/>
    <n v="0.9638077041509604"/>
    <n v="2.210121609219637"/>
    <x v="0"/>
    <n v="0.5"/>
    <x v="4"/>
  </r>
  <r>
    <s v="f49a18d1d00076240b06b1bc9cea7ce5b7bdd9dd"/>
    <s v="c98032a3e0aed72957c56c8cb9160432e499447c"/>
    <s v="PREPAGADO"/>
    <s v="1cfc8f77eeb90420e06185d48b9a2c6de9a1780f"/>
    <n v="60"/>
    <s v="STEPWAY"/>
    <n v="2019"/>
    <s v="NUEVO STEPWAY"/>
    <m/>
    <s v="NUEVO"/>
    <n v="84"/>
    <d v="2018-11-15T00:00:00"/>
    <d v="2025-11-15T00:00:00"/>
    <d v="2019-12-12T00:00:00"/>
    <n v="41620000"/>
    <n v="20810000"/>
    <n v="20810000"/>
    <n v="471751"/>
    <s v="d7ba29214e26fca7c43eb9f199a80e049e060e7b"/>
    <n v="1.5873384784690301"/>
    <n v="-0.85216124758390532"/>
    <n v="0.52564408481904745"/>
    <n v="-0.28126108176849302"/>
    <n v="1.668686467446636"/>
    <x v="0"/>
    <n v="0.5"/>
    <x v="4"/>
  </r>
  <r>
    <s v="7b35c48ba1eb2c91be03b79a5519425af54c684a"/>
    <s v="218574445a1617300203487053d87b6d9e017d12"/>
    <s v="PREPAGADO"/>
    <s v="7d0c257a39e140c6bf1189355194ac49f96d7320"/>
    <n v="83"/>
    <s v="CAPTUR"/>
    <n v="2019"/>
    <s v="CAPTUR"/>
    <m/>
    <s v="NUEVO"/>
    <n v="84"/>
    <d v="2018-11-12T00:00:00"/>
    <d v="2025-12-11T00:00:00"/>
    <d v="2019-11-20T00:00:00"/>
    <n v="70990000"/>
    <n v="35495000"/>
    <n v="35495000"/>
    <n v="825675"/>
    <s v="1e97f857ff04d08f60d1d02ac426fe6cb5c11668"/>
    <n v="1.126471227480669"/>
    <n v="-0.85216124758390532"/>
    <n v="1.185489993161002E-2"/>
    <n v="1.0534426199685021"/>
    <n v="1.436642835258207"/>
    <x v="0"/>
    <n v="0.5"/>
    <x v="4"/>
  </r>
  <r>
    <s v="34d821e189845bf4bf711692461e311e6dc31955"/>
    <s v="3fd52fd02c48eddc94df265426953f298bfe6461"/>
    <s v="PREPAGADO"/>
    <s v="1c56d859d57db1c826975039afa83c2d1dcc3a7d"/>
    <n v="7"/>
    <s v="DUSTER"/>
    <n v="2019"/>
    <s v="DUSTER"/>
    <m/>
    <s v="NUEVO"/>
    <n v="84"/>
    <d v="2018-01-08T00:00:00"/>
    <d v="2025-08-01T00:00:00"/>
    <d v="2020-10-29T00:00:00"/>
    <n v="51000000"/>
    <n v="41000000"/>
    <n v="10000000"/>
    <n v="841080"/>
    <s v="cb6e7d6ed0d58f271329ebc739164490e967e61e"/>
    <n v="0.6777320620446341"/>
    <n v="0.39580516533405991"/>
    <n v="0.56516632981038883"/>
    <n v="0.1125891550493153"/>
    <n v="-0.1103147126646518"/>
    <x v="0"/>
    <n v="0.80392156862745101"/>
    <x v="0"/>
  </r>
  <r>
    <s v="513ec06abd5e154634a024726bfb48a6748874ea"/>
    <s v="c78f24f068fdd930154ef7486af19fee227e5e88"/>
    <s v="PREPAGADO"/>
    <s v="c36079448b08472bbab06f53d78e810b025a3b91"/>
    <n v="220"/>
    <s v="SANDERO"/>
    <n v="2019"/>
    <s v="NUEVO SANDERO"/>
    <m/>
    <s v="NUEVO"/>
    <n v="84"/>
    <d v="2018-01-06T00:00:00"/>
    <d v="2025-06-01T00:00:00"/>
    <d v="2018-11-16T00:00:00"/>
    <n v="35250000"/>
    <n v="27250000"/>
    <n v="8000000"/>
    <n v="575080"/>
    <s v="7f9e4021b093c57ae939c2999fa9b6f9d2ac5b97"/>
    <n v="1.4660576229457769"/>
    <n v="0.26903850156476761"/>
    <n v="-4.6340617762015618E-2"/>
    <n v="-0.26957873443862612"/>
    <n v="-0.26501046745693763"/>
    <x v="0"/>
    <n v="0.77304964539007093"/>
    <x v="2"/>
  </r>
  <r>
    <s v="11cbd5e50601fa3e848def36751404da2b02f79a"/>
    <s v="3123c039260880b47b1d5acbc13a7124972f85af"/>
    <s v="PREPAGADO"/>
    <s v="6effd9726a01d97fb90ac9a7f16ca5cd0d2646e1"/>
    <n v="83"/>
    <s v="SANDERO"/>
    <n v="2018"/>
    <s v="NUEVO SANDERO"/>
    <m/>
    <s v="NUEVO"/>
    <n v="36"/>
    <d v="2017-05-06T00:00:00"/>
    <d v="2020-06-05T00:00:00"/>
    <d v="2019-04-03T00:00:00"/>
    <n v="30523000"/>
    <n v="10000000"/>
    <n v="20523000"/>
    <n v="333514"/>
    <s v="1e97f857ff04d08f60d1d02ac426fe6cb5c11668"/>
    <n v="0.25324906771324951"/>
    <n v="-1.5599827198316161"/>
    <n v="-2.3216510827554102"/>
    <n v="0.59879127158154277"/>
    <n v="-0.34235834485308059"/>
    <x v="4"/>
    <n v="0.32762179340169706"/>
    <x v="1"/>
  </r>
  <r>
    <s v="7a228b9790429b6dcc950e14d180504299fdc6ce"/>
    <s v="1d5c39a48e28240791c4b5151624d4944027706c"/>
    <s v="PREPAGADO"/>
    <s v="1cfc8f77eeb90420e06185d48b9a2c6de9a1780f"/>
    <n v="48"/>
    <s v="CAPTUR"/>
    <n v="2019"/>
    <s v="CAPTUR"/>
    <m/>
    <s v="NUEVO"/>
    <n v="84"/>
    <d v="2018-10-19T00:00:00"/>
    <d v="2025-10-19T00:00:00"/>
    <d v="2020-01-23T00:00:00"/>
    <n v="68000000"/>
    <n v="31000000"/>
    <n v="37000000"/>
    <n v="702752"/>
    <s v="33a4a5fc270bf1ce3ae20561056b2ba805df815d"/>
    <n v="1.2720082541085731"/>
    <n v="-1.0333176623623199"/>
    <n v="0.52564408481904745"/>
    <n v="-0.70295206688801981"/>
    <n v="0.66316406129677774"/>
    <x v="0"/>
    <n v="0.45588235294117646"/>
    <x v="4"/>
  </r>
  <r>
    <s v="5b5f526fbdfecbe31fdd694cf10c13de499c23df"/>
    <s v="4c894c5fa51980202baac13ff14adac75d23b388"/>
    <s v="PREPAGADO"/>
    <s v="a7dd55b98ce047d2fdb9afbcfc3cfad027700d30"/>
    <n v="49"/>
    <s v="DUSTER"/>
    <n v="2021"/>
    <s v="DUSTER"/>
    <s v="2e892f86d188d01ec5691b7918003dc271108083"/>
    <s v="NUEVO"/>
    <n v="72"/>
    <d v="2020-12-28T00:00:00"/>
    <d v="2026-12-28T00:00:00"/>
    <d v="2021-09-10T00:00:00"/>
    <n v="62628500"/>
    <n v="31314250"/>
    <n v="31314250"/>
    <n v="803251"/>
    <s v="f248186f337874bbfd7745580f6a68009b7211aa"/>
    <n v="-0.1348496699611593"/>
    <n v="-0.85216124758390532"/>
    <n v="0.24898836987965761"/>
    <n v="-2.6976040003254282E-3"/>
    <n v="-1.5025765057952249"/>
    <x v="1"/>
    <n v="0.5"/>
    <x v="4"/>
  </r>
  <r>
    <s v="42c0cd0a98f54f425035a89ce12a169d579e4473"/>
    <s v="3d5b30e90934a3dd0089bb02cb1dd15469de5aee"/>
    <s v="PREPAGADO"/>
    <s v="30c7c4d76d30bc37a7d13b4c95a2ac93f65f85d1"/>
    <n v="74"/>
    <s v="SANDERO"/>
    <n v="2018"/>
    <s v="NUEVO SANDERO"/>
    <m/>
    <s v="NUEVO"/>
    <n v="84"/>
    <d v="2017-04-10T00:00:00"/>
    <d v="2024-10-04T00:00:00"/>
    <d v="2021-10-21T00:00:00"/>
    <n v="38170000"/>
    <n v="23170000"/>
    <n v="15000000"/>
    <n v="534958"/>
    <s v="b1d13940ac2dc45119dc332a837f1ce58f553ab6"/>
    <n v="2.2815442219069261E-2"/>
    <n v="-0.41270941894756002"/>
    <n v="1.118477759689168"/>
    <n v="-0.55937715331469728"/>
    <n v="-0.96114136402222416"/>
    <x v="0"/>
    <n v="0.60702122085407384"/>
    <x v="2"/>
  </r>
  <r>
    <s v="8acdf9c3b1bd67cd3bcf0a4761d8ba1a3f384f57"/>
    <s v="f11cca5d498202da25c0f87a80bc99c2b6cba8b4"/>
    <s v="PREPAGADO"/>
    <s v="6effd9726a01d97fb90ac9a7f16ca5cd0d2646e1"/>
    <n v="246"/>
    <s v="LOGAN"/>
    <n v="2018"/>
    <s v="NUEVO LOGAN"/>
    <m/>
    <s v="NUEVO"/>
    <n v="84"/>
    <d v="2017-05-22T00:00:00"/>
    <d v="2024-05-22T00:00:00"/>
    <d v="2020-02-28T00:00:00"/>
    <n v="37050000"/>
    <n v="21050000"/>
    <n v="16000000"/>
    <n v="419691"/>
    <s v="f1460623c17c08451d00fb38742b8e09eea4ea70"/>
    <n v="0.1804805543992978"/>
    <n v="-0.57231818489876141"/>
    <n v="0.22475660959730151"/>
    <n v="-0.37794397319685702"/>
    <n v="1.978077977031208"/>
    <x v="0"/>
    <n v="0.56815114709851555"/>
    <x v="4"/>
  </r>
  <r>
    <s v="fc6e1b9393c6b8e1584032b70b394c2e06252668"/>
    <s v="c7e90470162105428bc5e15fe123f20893d366ce"/>
    <s v="PREPAGADO"/>
    <s v="77a187d9631467b0be64469f0c5f8a6dea1b1f85"/>
    <n v="38"/>
    <s v="STEPWAY"/>
    <n v="2017"/>
    <s v="NUEVO STEPWAY"/>
    <m/>
    <s v="NUEVO"/>
    <n v="72"/>
    <d v="2016-11-28T00:00:00"/>
    <d v="2022-11-28T00:00:00"/>
    <d v="2018-06-07T00:00:00"/>
    <n v="43690000"/>
    <n v="39321000"/>
    <n v="4369000"/>
    <n v="850442"/>
    <s v="21e56b31f691885fdd4e2c38d5fd98f8f5589c64"/>
    <n v="0.33814566657952638"/>
    <n v="0.79032357974038436"/>
    <n v="0.11768899037024361"/>
    <n v="-0.45233845077132651"/>
    <n v="0.50846830650449182"/>
    <x v="1"/>
    <n v="0.9"/>
    <x v="0"/>
  </r>
  <r>
    <s v="14ca1f9333e34a84390b95eb3a1531bc0ce29853"/>
    <s v="7c94358ceafc4fddb2aad753a717ce7752bf6538"/>
    <s v="PREPAGADO"/>
    <s v="09f4ca08e9c1ac0cdf9deca10727fd9a28af9054"/>
    <n v="220"/>
    <s v="LOGAN"/>
    <n v="2021"/>
    <s v="NUEVO LOGAN PH2"/>
    <s v="2e892f86d188d01ec5691b7918003dc271108083"/>
    <s v="NUEVO"/>
    <n v="36"/>
    <d v="2021-06-16T00:00:00"/>
    <d v="2024-06-16T00:00:00"/>
    <d v="2021-11-10T00:00:00"/>
    <n v="46990000"/>
    <n v="21990000"/>
    <n v="25000000"/>
    <n v="779700"/>
    <s v="b0dba703f37b44650008cc7ee9293429cffbd118"/>
    <n v="-0.4986922365309176"/>
    <n v="-0.98367538171473412"/>
    <n v="-0.50193428495582826"/>
    <n v="0.90512148312064422"/>
    <n v="1.978077977031208"/>
    <x v="4"/>
    <n v="0.4679719089167908"/>
    <x v="4"/>
  </r>
  <r>
    <s v="a53f07c5de54965c8549ef4c04cc08bd64cc3a34"/>
    <s v="da10daf1dc5b926d935a1145da0b50721c9148f6"/>
    <s v="PREPAGADO"/>
    <s v="de5d6dd81967e9d26f161d3136bf0858066f9ffc"/>
    <n v="38"/>
    <s v="LOGAN"/>
    <n v="2018"/>
    <s v="NUEVO LOGAN"/>
    <m/>
    <s v="NUEVO"/>
    <n v="84"/>
    <d v="2017-05-04T00:00:00"/>
    <d v="2024-04-05T00:00:00"/>
    <d v="2017-09-07T00:00:00"/>
    <n v="38350000"/>
    <n v="31350000"/>
    <n v="7000000"/>
    <n v="679618"/>
    <s v="d7fd93f30f09d2f3f73418e3c060e65d41168348"/>
    <n v="0.55645120652138136"/>
    <n v="0.45144062807927737"/>
    <n v="1.237044494663192"/>
    <n v="0.21346810613683939"/>
    <n v="-0.1103147126646518"/>
    <x v="0"/>
    <n v="0.81747066492829201"/>
    <x v="0"/>
  </r>
  <r>
    <s v="c9da4d4903318506996b2cd1268805c388204032"/>
    <s v="0e10f197c62829810e6818002ac404753d20e384"/>
    <s v="PREPAGADO"/>
    <s v="e6fe628ed1ecb4f422ee6848d702f45410650137"/>
    <n v="83"/>
    <s v="DUSTER"/>
    <n v="2018"/>
    <s v="DUSTER"/>
    <m/>
    <s v="NUEVO"/>
    <n v="72"/>
    <d v="2017-06-30T00:00:00"/>
    <d v="2023-06-30T00:00:00"/>
    <d v="2021-04-20T00:00:00"/>
    <n v="62890000"/>
    <n v="59745500"/>
    <n v="3144500"/>
    <n v="1416061"/>
    <s v="2d7a182e8b5fd5e1e55a138fd5fb197a2fee7158"/>
    <n v="-0.45017989432161648"/>
    <n v="0.99563418315592023"/>
    <n v="0.39678472967090811"/>
    <n v="-0.50950330809991873"/>
    <n v="-1.270532873606796"/>
    <x v="1"/>
    <n v="0.95"/>
    <x v="0"/>
  </r>
  <r>
    <s v="0f7aaffea81869a42b6e59274982c3df6e8a76b4"/>
    <s v="978e6a9385057269ca7836ab1333075c709313ae"/>
    <s v="PREPAGADO"/>
    <s v="9367f8dfc8577a8785216d55f5dccaee06fce68d"/>
    <n v="60"/>
    <s v="OROCH"/>
    <n v="2021"/>
    <s v="OROCH Servicio Publico"/>
    <s v="aa53c8567ff812605778a953828db0859dac88bf"/>
    <s v="NUEVO"/>
    <n v="72"/>
    <d v="2020-08-24T00:00:00"/>
    <d v="2026-08-24T00:00:00"/>
    <d v="2021-10-05T00:00:00"/>
    <n v="68751500"/>
    <n v="68751500"/>
    <n v="0"/>
    <n v="1673391"/>
    <s v="4ad98a5962ecc122ebac8bf722a72154a2140e61"/>
    <n v="2.2815442219069261E-2"/>
    <n v="1.2009447865714571"/>
    <n v="0.72325530977575447"/>
    <n v="0.93698424076787468"/>
    <n v="0.27642467431606299"/>
    <x v="1"/>
    <n v="1"/>
    <x v="0"/>
  </r>
  <r>
    <s v="2eff912f3f896083c42a2026acf350a7f9643f51"/>
    <s v="fa7c115ef6c0267465f800550a55dbd1341234a9"/>
    <s v="PREPAGADO"/>
    <s v="c7ff1159400857bcfab6e099421b79f0c2fe188d"/>
    <n v="27"/>
    <s v="USADOS"/>
    <n v="2018"/>
    <s v="USADOS MM"/>
    <m/>
    <s v="USADO"/>
    <n v="60"/>
    <d v="2020-12-29T00:00:00"/>
    <d v="2025-12-29T00:00:00"/>
    <d v="2021-07-02T00:00:00"/>
    <n v="30290000"/>
    <n v="20290000"/>
    <n v="10000000"/>
    <n v="547441"/>
    <s v="f0ee9810f7b40f5a341dcdc7f440d9aa604e2e89"/>
    <n v="0.26537715326557482"/>
    <n v="-0.1546881181200995"/>
    <n v="1.078955514697826"/>
    <n v="-0.26716247531704451"/>
    <n v="-3.2966835268508812E-2"/>
    <x v="3"/>
    <n v="0.66985803895675144"/>
    <x v="2"/>
  </r>
  <r>
    <s v="4857448aae59c9be78d5825086e80cc5e72300ac"/>
    <s v="41fdd313e41a42189c0831e26583c74f6135aa4a"/>
    <s v="PREPAGADO"/>
    <s v="19872d33006e74121042b76f4d9b6f53fb327a36"/>
    <n v="38"/>
    <s v="STEPWAY"/>
    <n v="2018"/>
    <s v="NUEVO STEPWAY"/>
    <m/>
    <s v="NUEVO"/>
    <n v="24"/>
    <d v="2017-09-21T00:00:00"/>
    <d v="2019-09-21T00:00:00"/>
    <d v="2018-09-04T00:00:00"/>
    <n v="42728500"/>
    <n v="18578500"/>
    <n v="24150000"/>
    <n v="934332"/>
    <s v="b8301acfe4fdafeee70d932d10ac6a382433932b"/>
    <n v="-0.65635734871114615"/>
    <n v="-1.119872032406602"/>
    <n v="-0.1462340800337556"/>
    <n v="-0.2388631190426273"/>
    <n v="-0.34235834485308059"/>
    <x v="2"/>
    <n v="0.43480346841101375"/>
    <x v="4"/>
  </r>
  <r>
    <s v="f34d4f59e3643f5ee8d6384bb4053af7946107f1"/>
    <s v="c0ff1159ace9fc42b395f258114de8acd2ee015b"/>
    <s v="PREPAGADO"/>
    <s v="a65c60e59165d9af643419b26154ffd93f642835"/>
    <n v="46"/>
    <s v="STEPWAY"/>
    <n v="2018"/>
    <s v="NUEVO STEPWAY"/>
    <m/>
    <s v="NUEVO"/>
    <n v="36"/>
    <d v="2018-04-27T00:00:00"/>
    <d v="2021-04-27T00:00:00"/>
    <d v="2019-01-17T00:00:00"/>
    <n v="45550000"/>
    <n v="31591250"/>
    <n v="13958750"/>
    <n v="1082600"/>
    <s v="dc07912f5d15c97d02d6d510bd9579fe85bc5dde"/>
    <n v="1.6843631628876321"/>
    <n v="-5.7399619762951958E-2"/>
    <n v="-0.59347017569047422"/>
    <n v="-0.41154059590605763"/>
    <n v="1.5139907126543499"/>
    <x v="4"/>
    <n v="0.69355104281009883"/>
    <x v="2"/>
  </r>
  <r>
    <s v="d68da235d6bae576b2e7c7235f1454f56b1743de"/>
    <s v="c000308d748434deef68a6e7b2161f7da6ca761b"/>
    <s v="PREPAGADO"/>
    <s v="19a062e5fbe4358ac9557d4b14dbbfd53150ca9d"/>
    <n v="38"/>
    <s v="DUSTER"/>
    <n v="2021"/>
    <s v="DUSTER"/>
    <s v="2e892f86d188d01ec5691b7918003dc271108083"/>
    <s v="NUEVO"/>
    <n v="72"/>
    <d v="2020-07-17T00:00:00"/>
    <d v="2026-07-17T00:00:00"/>
    <d v="2020-12-10T00:00:00"/>
    <n v="68590000"/>
    <n v="28590000"/>
    <n v="40000000"/>
    <n v="786779"/>
    <s v="3a511fa6cc43568fab99dbdb57f653874780a34f"/>
    <n v="-1.3476582251936871"/>
    <n v="-1.1936970377823699"/>
    <n v="0.4070773498450232"/>
    <n v="-0.70499028766626615"/>
    <n v="-1.270532873606796"/>
    <x v="1"/>
    <n v="0.41682461000145793"/>
    <x v="4"/>
  </r>
  <r>
    <s v="66f939d9a185f2c2d1e163ef103fb090bb94745d"/>
    <s v="4dedf5e8ac724b2d75513703217054272614dbe0"/>
    <s v="PREPAGADO"/>
    <s v="bb9549bdac791df8e2b53241129ff66f1480af92"/>
    <n v="38"/>
    <s v="LOGAN"/>
    <n v="2021"/>
    <s v="NUEVO LOGAN PH2"/>
    <s v="2e892f86d188d01ec5691b7918003dc271108083"/>
    <s v="NUEVO"/>
    <n v="48"/>
    <d v="2020-03-18T00:00:00"/>
    <d v="2024-03-18T00:00:00"/>
    <d v="2021-05-19T00:00:00"/>
    <n v="50084100"/>
    <n v="29084100"/>
    <n v="21000000"/>
    <n v="855256"/>
    <s v="f2b6d61f97ec8f1fe44ff1e2d5c5e1ad94b895ba"/>
    <n v="0.43517035099812862"/>
    <n v="-0.52076836060549558"/>
    <n v="5.1377144922950549E-2"/>
    <n v="0.34121705350976278"/>
    <n v="-0.18766259006079469"/>
    <x v="5"/>
    <n v="0.58070525376317039"/>
    <x v="4"/>
  </r>
  <r>
    <s v="9fa657fcad3257251a2a2be695856e48fb85fc1b"/>
    <s v="e6bb8886472fe9a574ab903b9ad4a62b3917b8b1"/>
    <s v="PREPAGADO"/>
    <s v="436c54f5b94298880918c6dd867e76b0c1e55269"/>
    <n v="38"/>
    <s v="OROCH"/>
    <n v="2017"/>
    <s v="OROCH"/>
    <m/>
    <s v="NUEVO"/>
    <n v="84"/>
    <d v="2017-05-01T00:00:00"/>
    <d v="2024-01-05T00:00:00"/>
    <d v="2021-12-20T00:00:00"/>
    <n v="64990000"/>
    <n v="44490000"/>
    <n v="20500000"/>
    <n v="879569"/>
    <s v="d1a8b93c71ab09ed858e70067adbb9bb41577875"/>
    <n v="1.17498356968997"/>
    <n v="-9.4290594262053648E-2"/>
    <n v="0.1246345111382869"/>
    <n v="-0.39329714254029258"/>
    <n v="1.5913385900504931"/>
    <x v="0"/>
    <n v="0.68456685643945225"/>
    <x v="2"/>
  </r>
  <r>
    <s v="c478c6b3ec049a4a4dcd31892ca61b7b36072174"/>
    <s v="3d52e956ea9ad382f5b5737a71186fcc293efd3a"/>
    <s v="PREPAGADO"/>
    <s v="8e1002378b28435f11e5018d9226651f8e0f1042"/>
    <n v="76"/>
    <s v="SANDERO"/>
    <n v="2019"/>
    <s v="NUEVO SANDERO"/>
    <m/>
    <s v="NUEVO"/>
    <n v="84"/>
    <d v="2018-08-30T00:00:00"/>
    <d v="2025-08-30T00:00:00"/>
    <d v="2021-12-27T00:00:00"/>
    <n v="33990000"/>
    <n v="20990000"/>
    <n v="13000000"/>
    <n v="432111"/>
    <s v="e479a237a33c879450fd7f632a21723886088e64"/>
    <n v="0.78688483201556159"/>
    <n v="-0.36953938194985592"/>
    <n v="-0.36059048497084401"/>
    <n v="-0.48995152343863702"/>
    <n v="0.81785981608906366"/>
    <x v="0"/>
    <n v="0.61753456899087966"/>
    <x v="2"/>
  </r>
  <r>
    <s v="43896310c7c05e33b19d3611f96fc8f70707a8c7"/>
    <s v="4b876534f9096ba5492f0d68052acca4bdfab30d"/>
    <s v="PREPAGADO"/>
    <s v="18bbc9d5148ddc8fe82a5349af96af02da4dca61"/>
    <n v="50"/>
    <s v="STEPWAY"/>
    <n v="2021"/>
    <s v="NUEVO STEPWAY PH2"/>
    <s v="2e892f86d188d01ec5691b7918003dc271108083"/>
    <s v="NUEVO"/>
    <n v="72"/>
    <d v="2020-03-08T00:00:00"/>
    <d v="2026-08-03T00:00:00"/>
    <d v="2020-12-10T00:00:00"/>
    <n v="55990000"/>
    <n v="39193000"/>
    <n v="16797000"/>
    <n v="969956"/>
    <s v="1d5416a29d73c5f6881c220822ee3df576447e02"/>
    <n v="-1.784269305077397"/>
    <n v="-3.091883392176074E-2"/>
    <n v="0.72325530977575447"/>
    <n v="-5.4000958560797917E-2"/>
    <n v="1.436642835258207"/>
    <x v="1"/>
    <n v="0.7"/>
    <x v="2"/>
  </r>
  <r>
    <s v="4b0c5fba5293e6f9fcbb738164f3af9e69dd22ae"/>
    <s v="a14c9a37dc38e71368d96dcffa3b6d7968a6afae"/>
    <s v="PREPAGADO"/>
    <s v="f31c351a977af41ba851c06f3d09084b7072d4f2"/>
    <n v="15"/>
    <s v="KWID"/>
    <n v="2022"/>
    <s v="KWID"/>
    <s v="2e892f86d188d01ec5691b7918003dc271108083"/>
    <s v="NUEVO"/>
    <n v="84"/>
    <d v="2021-09-06T00:00:00"/>
    <d v="2028-06-09T00:00:00"/>
    <d v="2021-12-09T00:00:00"/>
    <n v="42537300"/>
    <n v="43737300"/>
    <n v="0"/>
    <n v="1092065"/>
    <s v="930702ec2c3e72d456d907ad7e50a046ee285aa5"/>
    <n v="-0.69274160536812202"/>
    <n v="1.3167832267633091"/>
    <n v="0.44659959483636458"/>
    <n v="-0.57252020894045441"/>
    <n v="2.1327737318234941"/>
    <x v="0"/>
    <n v="1.0282105352243796"/>
    <x v="0"/>
  </r>
  <r>
    <s v="3416bb751d6bb7f1f06bafb129deb465df02066f"/>
    <s v="c74d6c1b7fd81ba86803bf7997e0f5679cdde988"/>
    <s v="PREPAGADO"/>
    <s v="4ed602eda8bf7f8f674b77a7266776acb1f1dd2a"/>
    <n v="220"/>
    <s v="KWID"/>
    <n v="2020"/>
    <s v="KWID"/>
    <s v="2e892f86d188d01ec5691b7918003dc271108083"/>
    <s v="NUEVO"/>
    <n v="84"/>
    <d v="2019-05-13T00:00:00"/>
    <d v="2026-05-13T00:00:00"/>
    <d v="2021-11-03T00:00:00"/>
    <n v="35490000"/>
    <n v="28392000"/>
    <n v="7098000"/>
    <n v="718978"/>
    <s v="e35cd06998e5b136c3a45ddcc0e768cf0a893437"/>
    <n v="-9.8465413304183499E-2"/>
    <n v="0.37970237290931202"/>
    <n v="6.123280715644152E-2"/>
    <n v="-0.1354132914830013"/>
    <n v="-1.1931849962106531"/>
    <x v="0"/>
    <n v="0.8"/>
    <x v="2"/>
  </r>
  <r>
    <s v="126bae5305ca54faea09cf54d37be30b815fa220"/>
    <s v="98f2eb134e53c305a019546f408c01c1ddb780ba"/>
    <s v="PREPAGADO"/>
    <s v="1e37c6928f415c93f35587957257b25f2220204d"/>
    <n v="61"/>
    <s v="SANDERO"/>
    <n v="2020"/>
    <s v="NUEVO SANDERO"/>
    <s v="2e892f86d188d01ec5691b7918003dc271108083"/>
    <s v="NUEVO"/>
    <n v="60"/>
    <d v="2019-05-24T00:00:00"/>
    <d v="2024-05-24T00:00:00"/>
    <d v="2019-11-20T00:00:00"/>
    <n v="33990000"/>
    <n v="12000000"/>
    <n v="21990000"/>
    <n v="290786"/>
    <s v="f1cfc4e2d3f8e9e071d8ddbdb5aab1b3ceeb1ef1"/>
    <n v="1.235623997451597"/>
    <n v="-1.4555895877195939"/>
    <n v="-0.97620122485192473"/>
    <n v="-0.65415126641775689"/>
    <n v="-0.57440197704150942"/>
    <x v="3"/>
    <n v="0.35304501323918802"/>
    <x v="1"/>
  </r>
  <r>
    <s v="63d60e9961ba750827364e740effb1b2edf728fe"/>
    <s v="8af644a479ac601206941faf3eeb242b3c92dd33"/>
    <s v="PREPAGADO"/>
    <s v="d665beabbfadc3c34987b3aefaba169224567213"/>
    <n v="46"/>
    <s v="DUSTER"/>
    <n v="2021"/>
    <s v="DUSTER Servicio PÃºblico"/>
    <s v="2e892f86d188d01ec5691b7918003dc271108083"/>
    <s v="NUEVO"/>
    <n v="72"/>
    <d v="2020-03-08T00:00:00"/>
    <d v="2026-08-03T00:00:00"/>
    <d v="2020-12-03T00:00:00"/>
    <n v="60260000"/>
    <n v="61860000"/>
    <n v="0"/>
    <n v="1553008"/>
    <s v="7e550c4e4136820a2fa73809cb7d39457dab78e5"/>
    <n v="-1.359786310746012"/>
    <n v="1.3099713267191031"/>
    <n v="0.2094661248883162"/>
    <n v="-5.7621696302189968E-2"/>
    <n v="-1.657272260587511"/>
    <x v="1"/>
    <n v="1.0265516096913376"/>
    <x v="0"/>
  </r>
  <r>
    <s v="de8c325485a601aca2d7defd119220831797e6b8"/>
    <s v="2fa411f1d806f284f738da14ac92f608228dd4cb"/>
    <s v="PREPAGADO"/>
    <s v="717ac4a931a014833e77c82ad9812385e09e88a3"/>
    <n v="60"/>
    <s v="STEPWAY"/>
    <n v="2021"/>
    <s v="NUEVO STEPWAY PH2"/>
    <s v="2e892f86d188d01ec5691b7918003dc271108083"/>
    <s v="NUEVO"/>
    <n v="29"/>
    <d v="2020-07-30T00:00:00"/>
    <d v="2022-12-30T00:00:00"/>
    <d v="2021-10-12T00:00:00"/>
    <n v="50501250"/>
    <n v="17501250"/>
    <n v="33000000"/>
    <n v="643744"/>
    <s v="026f2dbff0f657cf8b51a37de1e13584f2ccb0a9"/>
    <n v="-6.2081156647207668E-2"/>
    <n v="-1.482256089728712"/>
    <n v="-4.4146365390986242"/>
    <n v="-0.18248719686952941"/>
    <n v="0.19907679691992"/>
    <x v="4"/>
    <n v="0.34655082794980324"/>
    <x v="1"/>
  </r>
  <r>
    <s v="19e3e37a144c5798bd23436f7360b4eb37c4ac41"/>
    <s v="792eee2f4c82ac5430d93e5278a8ee1cf0758d33"/>
    <s v="PREPAGADO"/>
    <s v="ac3e16fe7cfe84595a9046cff9baf8b8884e6c47"/>
    <n v="50"/>
    <s v="STEPWAY"/>
    <n v="2019"/>
    <s v="NUEVO STEPWAY"/>
    <m/>
    <s v="NUEVO"/>
    <n v="84"/>
    <d v="2018-06-15T00:00:00"/>
    <d v="2025-06-15T00:00:00"/>
    <d v="2021-02-10T00:00:00"/>
    <n v="43650000"/>
    <n v="39285000"/>
    <n v="4365000"/>
    <n v="783289"/>
    <s v="b31b732fd5eab4046e568197030df61340c026fe"/>
    <n v="1.429673366288801"/>
    <n v="0.79032357974038436"/>
    <n v="0.22525858163093621"/>
    <n v="-0.57395901159046214"/>
    <n v="0.19907679691992"/>
    <x v="0"/>
    <n v="0.9"/>
    <x v="0"/>
  </r>
  <r>
    <s v="5b0137e9e578a3dfb100dac6886e6a46b0504600"/>
    <s v="94d639549887f9c4cea6cf0bb65d9f80cd74e5fd"/>
    <s v="PREPAGADO"/>
    <s v="c1e30395230ab6747c4b28fe4256aa099225b503"/>
    <n v="60"/>
    <s v="STEPWAY"/>
    <n v="2017"/>
    <s v="NUEVO STEPWAY"/>
    <m/>
    <s v="NUEVO"/>
    <n v="84"/>
    <d v="2017-01-31T00:00:00"/>
    <d v="2024-01-31T00:00:00"/>
    <d v="2017-04-24T00:00:00"/>
    <n v="47730000"/>
    <n v="42730000"/>
    <n v="5000000"/>
    <n v="914478"/>
    <s v="d087e61ba1153cd65cef59d4319bb1223fff39d1"/>
    <n v="1.4903137940504281"/>
    <n v="0.77079476893991228"/>
    <n v="1.078955514697826"/>
    <n v="5.9537985083486364E-3"/>
    <n v="1.668686467446636"/>
    <x v="0"/>
    <n v="0.89524408129059296"/>
    <x v="0"/>
  </r>
  <r>
    <s v="a4e6eb8d64df95d0745d921992f13b1b2b3fec62"/>
    <s v="dbd6404c2e5be2491ede7b31571405f58bfc5839"/>
    <s v="PREPAGADO"/>
    <s v="2c291cdaeb38d6418bab565813b1628137fa515b"/>
    <n v="59"/>
    <s v="DUSTER"/>
    <n v="2018"/>
    <s v="DUSTER"/>
    <m/>
    <s v="NUEVO"/>
    <n v="24"/>
    <d v="2017-09-22T00:00:00"/>
    <d v="2019-09-22T00:00:00"/>
    <d v="2018-06-13T00:00:00"/>
    <n v="61693000"/>
    <n v="10000000"/>
    <n v="51693000"/>
    <n v="491251"/>
    <s v="836e35949d4d7e7bd1fb1201ecaf8e1cf35ef2e0"/>
    <n v="1.441801451841126"/>
    <n v="-2.23967927851188"/>
    <n v="0.16994387989697479"/>
    <n v="-8.5781072180380905E-2"/>
    <n v="1.0499034482774929"/>
    <x v="2"/>
    <n v="0.2"/>
    <x v="3"/>
  </r>
  <r>
    <s v="46f6001a31f2ac480f4ef6bc8ba48c8a69787b89"/>
    <s v="e0ebc5ff02541ec409c17faf273c65656bfc9cd5"/>
    <s v="PREPAGADO"/>
    <s v="a28074112feb564958f2cd181cccc92c381d5ae1"/>
    <n v="38"/>
    <s v="KOLEOS"/>
    <n v="2021"/>
    <s v="KOLEOS"/>
    <s v="2e892f86d188d01ec5691b7918003dc271108083"/>
    <s v="NUEVO"/>
    <n v="72"/>
    <d v="2020-09-11T00:00:00"/>
    <d v="2026-11-09T00:00:00"/>
    <d v="2021-08-06T00:00:00"/>
    <n v="120194350"/>
    <n v="80194350"/>
    <n v="40000000"/>
    <n v="1872027"/>
    <s v="d2d2bc23d15981022aec65b1ffb2993f93c8d625"/>
    <n v="0.28963332437022532"/>
    <n v="-0.1655793697838874"/>
    <n v="-0.54145652994716964"/>
    <n v="3.4685885364548481"/>
    <n v="4.4381042127634142E-2"/>
    <x v="1"/>
    <n v="0.66720565484151295"/>
    <x v="2"/>
  </r>
  <r>
    <s v="cbd09c048f2bf513717abe0d6f2e4fda1655210a"/>
    <s v="16bbbbc3b6a895198d23c50d6801dc3b061cdcea"/>
    <s v="PREPAGADO"/>
    <s v="a7867200474c1bcd31ba833782f73235bff8f95c"/>
    <n v="61"/>
    <s v="STEPWAY"/>
    <n v="2019"/>
    <s v="NUEVO STEPWAY"/>
    <s v="2e892f86d188d01ec5691b7918003dc271108083"/>
    <s v="NUEVO"/>
    <n v="84"/>
    <d v="2019-05-02T00:00:00"/>
    <d v="2026-02-05T00:00:00"/>
    <d v="2019-12-18T00:00:00"/>
    <n v="50760000"/>
    <n v="35760000"/>
    <n v="15000000"/>
    <n v="701059"/>
    <s v="5185dcdfabf57d813021b1fe6cfd3f2a575d7367"/>
    <n v="0.82326908867253745"/>
    <n v="-1.2474855364336431E-2"/>
    <n v="2.5399963735042389E-2"/>
    <n v="-0.51928583850506949"/>
    <n v="0.35377255171220601"/>
    <x v="0"/>
    <n v="0.70449172576832153"/>
    <x v="2"/>
  </r>
  <r>
    <s v="f659ae2a74da8c3c0134143db559df1ee923b49c"/>
    <s v="70194b618162973e58120cd8d57a34dadac77da2"/>
    <s v="PREPAGADO"/>
    <s v="efcd2b94011f275f8b95b0036af92272090621ae"/>
    <n v="236"/>
    <s v="DUSTER"/>
    <n v="2019"/>
    <s v="DUSTER"/>
    <m/>
    <s v="NUEVO"/>
    <n v="72"/>
    <d v="2018-07-09T00:00:00"/>
    <d v="2024-09-07T00:00:00"/>
    <d v="2019-09-04T00:00:00"/>
    <n v="62990000"/>
    <n v="31495000"/>
    <n v="31495000"/>
    <n v="775601"/>
    <s v="836e35949d4d7e7bd1fb1201ecaf8e1cf35ef2e0"/>
    <n v="0.60496354873068248"/>
    <n v="-0.85216124758390532"/>
    <n v="0.32803285986234038"/>
    <n v="0.34121705350976278"/>
    <n v="-0.57440197704150942"/>
    <x v="1"/>
    <n v="0.5"/>
    <x v="4"/>
  </r>
  <r>
    <s v="664945fb4c863d924acd353ecd78ccb865f49150"/>
    <s v="bcb74b881c574085469dd72e0875b2e3a24604f5"/>
    <s v="PREPAGADO"/>
    <s v="de5d6dd81967e9d26f161d3136bf0858066f9ffc"/>
    <n v="49"/>
    <s v="SANDERO"/>
    <n v="2018"/>
    <s v="NUEVO SANDERO"/>
    <m/>
    <s v="NUEVO"/>
    <n v="84"/>
    <d v="2017-06-02T00:00:00"/>
    <d v="2024-02-06T00:00:00"/>
    <d v="2017-08-28T00:00:00"/>
    <n v="38350000"/>
    <n v="38350000"/>
    <n v="0"/>
    <n v="820740"/>
    <s v="d2d2bc23d15981022aec65b1ffb2993f93c8d625"/>
    <n v="0.47155460765510449"/>
    <n v="1.2009447865714571"/>
    <n v="1.078955514697826"/>
    <n v="0.27391494366940022"/>
    <n v="-0.80644560922993824"/>
    <x v="0"/>
    <n v="1"/>
    <x v="0"/>
  </r>
  <r>
    <s v="d5088339deb6d3aed05b619ffe869d55c52bb70a"/>
    <s v="39bd7c869cd18c51a74628372e87f2d34abca482"/>
    <s v="PREPAGADO"/>
    <s v="d1c0dfc0ce53d56b757ad3c92ef31097fa0f2af3"/>
    <n v="50"/>
    <s v="OROCH"/>
    <n v="2020"/>
    <s v="OROCH"/>
    <s v="aa53c8567ff812605778a953828db0859dac88bf"/>
    <s v="NUEVO"/>
    <n v="72"/>
    <d v="2019-02-12T00:00:00"/>
    <d v="2025-12-02T00:00:00"/>
    <d v="2020-12-01T00:00:00"/>
    <n v="67830000"/>
    <n v="33915000"/>
    <n v="33915000"/>
    <n v="833906"/>
    <s v="1d5416a29d73c5f6881c220822ee3df576447e02"/>
    <n v="0.41091417989347812"/>
    <n v="-0.85216124758390532"/>
    <n v="0.13042163490563341"/>
    <n v="-0.20244124884610751"/>
    <n v="1.7460343448427791"/>
    <x v="1"/>
    <n v="0.5"/>
    <x v="4"/>
  </r>
  <r>
    <s v="c089bc35254ddad63415438c4d136ec5dd18fc43"/>
    <s v="a2c5435029b4d258854bbd8432962a13db81c9ae"/>
    <s v="PREPAGADO"/>
    <s v="8e5a6ec8ecf5a2a4f1b2a3647d59bf4bceeae6a9"/>
    <n v="236"/>
    <s v="LOGAN"/>
    <n v="2018"/>
    <s v="NUEVO LOGAN"/>
    <m/>
    <s v="NUEVO"/>
    <n v="60"/>
    <d v="2018-04-17T00:00:00"/>
    <d v="2023-04-17T00:00:00"/>
    <d v="2019-02-13T00:00:00"/>
    <n v="37280000"/>
    <n v="15280000"/>
    <n v="22000000"/>
    <n v="378099"/>
    <s v="f9135bc6e62f40c8eddb937bb59cee2ddf02357c"/>
    <n v="1.235623997451597"/>
    <n v="-1.2222490305647"/>
    <n v="-0.6377793549951668"/>
    <n v="-0.72253438669204695"/>
    <n v="0.66316406129677774"/>
    <x v="3"/>
    <n v="0.40987124463519314"/>
    <x v="4"/>
  </r>
  <r>
    <s v="07c493961264686d5ea01b4537bd84059782954c"/>
    <s v="720f00a83069c86e3ae4e16abc309063c08da351"/>
    <s v="PREPAGADO"/>
    <s v="30c7c4d76d30bc37a7d13b4c95a2ac93f65f85d1"/>
    <n v="27"/>
    <s v="STEPWAY"/>
    <n v="2018"/>
    <s v="NUEVO STEPWAY"/>
    <m/>
    <s v="NUEVO"/>
    <n v="24"/>
    <d v="2017-08-14T00:00:00"/>
    <d v="2019-08-14T00:00:00"/>
    <d v="2018-08-10T00:00:00"/>
    <n v="42850000"/>
    <n v="10000000"/>
    <n v="32850000"/>
    <n v="502914"/>
    <s v="4a8f3363258dbeeafeffebe63d6f25a2c0e1ca48"/>
    <n v="-1.3568814437906571E-2"/>
    <n v="-1.946991419823112"/>
    <n v="-0.1462340800337556"/>
    <n v="-0.60455653564093093"/>
    <n v="-0.65174985443765243"/>
    <x v="2"/>
    <n v="0.23337222870478413"/>
    <x v="1"/>
  </r>
  <r>
    <s v="0e4eb80ea053a232de862fb034d9c4e954fc7ee3"/>
    <s v="86f2db6a4ecb1d416cd1f5f1344f7ee649e9df06"/>
    <s v="PREPAGADO"/>
    <s v="dbf8e48963fc4f162fe5fdf117a94083f02b1da5"/>
    <n v="7"/>
    <s v="LOGAN"/>
    <n v="2018"/>
    <s v="NUEVO LOGAN"/>
    <m/>
    <s v="NUEVO"/>
    <n v="48"/>
    <d v="2017-03-04T00:00:00"/>
    <d v="2021-04-03T00:00:00"/>
    <d v="2019-12-20T00:00:00"/>
    <n v="33500000"/>
    <n v="25500000"/>
    <n v="8000000"/>
    <n v="710802"/>
    <s v="cb6e7d6ed0d58f271329ebc739164490e967e61e"/>
    <n v="1.126471227480669"/>
    <n v="0.22035682995994041"/>
    <n v="-0.201427290386614"/>
    <n v="-3.2840768445781952E-2"/>
    <n v="-0.26501046745693763"/>
    <x v="5"/>
    <n v="0.76119402985074625"/>
    <x v="2"/>
  </r>
  <r>
    <s v="cbda17e74e37980cc7a66dd24611480a21590730"/>
    <s v="312f8e0b28fd92123ff5a9f0d12a88ab23d6e407"/>
    <s v="PREPAGADO"/>
    <s v="de5d6dd81967e9d26f161d3136bf0858066f9ffc"/>
    <n v="38"/>
    <s v="LOGAN"/>
    <n v="2017"/>
    <s v="NUEVO LOGAN"/>
    <m/>
    <s v="NUEVO"/>
    <n v="84"/>
    <d v="2017-01-20T00:00:00"/>
    <d v="2024-01-20T00:00:00"/>
    <d v="2021-05-06T00:00:00"/>
    <n v="43500000"/>
    <n v="35500000"/>
    <n v="8000000"/>
    <n v="759746"/>
    <s v="21e56b31f691885fdd4e2c38d5fd98f8f5589c64"/>
    <n v="-0.43805180876929117"/>
    <n v="0.44577934872120861"/>
    <n v="1.078955514697826"/>
    <n v="-0.66791365439528205"/>
    <n v="-1.3478807510029389"/>
    <x v="0"/>
    <n v="0.81609195402298851"/>
    <x v="0"/>
  </r>
  <r>
    <s v="911c2fbbbb579aca6041551b217f40277cdae40f"/>
    <s v="2d03980c620e1de8950ac1076760f641e6b2c4a3"/>
    <s v="PREPAGADO"/>
    <s v="6f6a0117c08d0f008a5954750a4e5d924fb1151b"/>
    <n v="291"/>
    <s v="KWID"/>
    <n v="2021"/>
    <s v="KWID"/>
    <s v="2e892f86d188d01ec5691b7918003dc271108083"/>
    <s v="NUEVO"/>
    <n v="84"/>
    <d v="2021-03-02T00:00:00"/>
    <d v="2028-02-03T00:00:00"/>
    <d v="2021-05-21T00:00:00"/>
    <n v="38310000"/>
    <n v="23310000"/>
    <n v="15000000"/>
    <n v="513359"/>
    <s v="c4635272f238ecd586953b535745e7ed186b29b1"/>
    <n v="-0.54720457874021866"/>
    <n v="-0.40681248371465301"/>
    <n v="-0.18575632502509701"/>
    <n v="-0.2114026494343911"/>
    <n v="-1.5799243831913681"/>
    <x v="0"/>
    <n v="0.60845732184808143"/>
    <x v="2"/>
  </r>
  <r>
    <s v="bb515058d3e8800f085e1aa108d2ac086882eccf"/>
    <s v="5416d051f7a2a14dcdb7094c87d839473df48315"/>
    <s v="PREPAGADO"/>
    <s v="124edca39b8159aadaf3c08b9fe65fc5e651b829"/>
    <n v="38"/>
    <s v="STEPWAY"/>
    <n v="2022"/>
    <s v="NUEVO STEPWAY PH2"/>
    <s v="2e892f86d188d01ec5691b7918003dc271108083"/>
    <s v="NUEVO"/>
    <n v="60"/>
    <d v="2021-04-08T00:00:00"/>
    <d v="2026-08-04T00:00:00"/>
    <d v="2021-11-02T00:00:00"/>
    <n v="58920000"/>
    <n v="58920000"/>
    <n v="0"/>
    <n v="1526110"/>
    <s v="d2d2bc23d15981022aec65b1ffb2993f93c8d625"/>
    <n v="-0.21974626882743631"/>
    <n v="1.2009447865714571"/>
    <n v="0.4070773498450232"/>
    <n v="4.3224022407861149"/>
    <n v="0.1217289195237771"/>
    <x v="3"/>
    <n v="1"/>
    <x v="0"/>
  </r>
  <r>
    <s v="437c175da04a49bfec8ea531ab6dc6d31e380e02"/>
    <s v="47d3d17099326e55852552efc864fbb957ff8769"/>
    <s v="PREPAGADO"/>
    <s v="bc5e1ea1e814c1727680bf9983605cc7f570357e"/>
    <n v="27"/>
    <s v="SANDERO"/>
    <n v="2017"/>
    <s v="NUEVO SANDERO"/>
    <m/>
    <s v="NUEVO"/>
    <n v="84"/>
    <d v="2016-11-16T00:00:00"/>
    <d v="2023-11-16T00:00:00"/>
    <d v="2021-03-23T00:00:00"/>
    <n v="33990000"/>
    <n v="31990000"/>
    <n v="2000000"/>
    <n v="537586"/>
    <s v="4a8f3363258dbeeafeffebe63d6f25a2c0e1ca48"/>
    <n v="-0.43805180876929117"/>
    <n v="0.95933183756817797"/>
    <n v="-0.39477683166590433"/>
    <n v="-0.4972879233869118"/>
    <n v="-0.96114136402222416"/>
    <x v="0"/>
    <n v="0.94115916446013537"/>
    <x v="0"/>
  </r>
  <r>
    <s v="a04fed6371ec1a5ae0bd0316b653315f9f9a52dc"/>
    <s v="719d9ee2729f4fe677020d28723c4c5dde127e2c"/>
    <s v="PREPAGADO"/>
    <s v="30c7c4d76d30bc37a7d13b4c95a2ac93f65f85d1"/>
    <n v="49"/>
    <s v="DUSTER"/>
    <n v="2018"/>
    <s v="DUSTER"/>
    <m/>
    <s v="NUEVO"/>
    <n v="60"/>
    <d v="2017-07-09T00:00:00"/>
    <d v="2022-09-07T00:00:00"/>
    <d v="2021-09-06T00:00:00"/>
    <n v="53000000"/>
    <n v="38000000"/>
    <n v="15000000"/>
    <n v="1006826"/>
    <s v="7b4b50deac96cf6fae5ed6534c753371dda3e07d"/>
    <n v="1.2962644252132229"/>
    <n v="3.8809295540119457E-2"/>
    <n v="0.48612183982770601"/>
    <n v="2.42489956649178E-2"/>
    <n v="0.74051193869292065"/>
    <x v="3"/>
    <n v="0.71698113207547165"/>
    <x v="2"/>
  </r>
  <r>
    <s v="b418a43e02c0e106ebb2a77ca0888246bc16ad18"/>
    <s v="a27bd0354435865dea5de7d53126ef1db5ca013e"/>
    <s v="PREPAGADO"/>
    <s v="f1660bce152bd13abf027b14ac8a826e5004e35a"/>
    <n v="38"/>
    <s v="DUSTER"/>
    <n v="2017"/>
    <s v="DUSTER"/>
    <m/>
    <s v="NUEVO"/>
    <n v="72"/>
    <d v="2016-10-28T00:00:00"/>
    <d v="2022-10-28T00:00:00"/>
    <d v="2017-12-26T00:00:00"/>
    <n v="56490000"/>
    <n v="41490000"/>
    <n v="15000000"/>
    <n v="871939"/>
    <s v="afef47cbdd72b753a5414bbb0d395f4e14f48c9f"/>
    <n v="-0.78976628978672425"/>
    <n v="0.1106070095372761"/>
    <n v="-0.26353167667661798"/>
    <n v="-0.5417331512675434"/>
    <n v="-3.2966835268508812E-2"/>
    <x v="1"/>
    <n v="0.73446627721720659"/>
    <x v="2"/>
  </r>
  <r>
    <s v="2f3e4da79e9443096783f3cdf66e1dd4dbfbcc3a"/>
    <s v="5b6bd6da69f8c424bca48e7ea8a500b1ed89ce7e"/>
    <s v="PREPAGADO"/>
    <s v="277132ad8b04990f093fc5bb72d77163192dec3d"/>
    <n v="236"/>
    <s v="DUSTER"/>
    <n v="2017"/>
    <s v="DUSTER"/>
    <m/>
    <s v="NUEVO"/>
    <n v="84"/>
    <d v="2016-06-12T00:00:00"/>
    <d v="2023-12-06T00:00:00"/>
    <d v="2017-11-03T00:00:00"/>
    <n v="65490000"/>
    <n v="23000000"/>
    <n v="42490000"/>
    <n v="532096"/>
    <s v="a764b67ab90aa873ec7d1056bb22fbc74c281944"/>
    <n v="1.5752103929167049"/>
    <n v="-1.463171120933852"/>
    <n v="0.92086653473246149"/>
    <n v="-0.38445725190591168"/>
    <n v="1.0499034482774929"/>
    <x v="0"/>
    <n v="0.35119865628340202"/>
    <x v="1"/>
  </r>
  <r>
    <s v="e10e65e9bde4f2b59d0fc723646784a377c553e7"/>
    <s v="8b78aa388d18d7b0d07843b3fb9c116d5c8c5f47"/>
    <s v="PREPAGADO"/>
    <s v="51b223e24d57bc8c01c5001f8833c44559fa1fc7"/>
    <n v="62"/>
    <s v="SANDERO"/>
    <n v="2018"/>
    <s v="NUEVO SANDERO"/>
    <m/>
    <s v="NUEVO"/>
    <n v="84"/>
    <d v="2017-09-28T00:00:00"/>
    <d v="2024-09-28T00:00:00"/>
    <d v="2018-10-11T00:00:00"/>
    <n v="30780000"/>
    <n v="24291000"/>
    <n v="6489000"/>
    <n v="565893"/>
    <s v="f99cba83470b6744b02cb8a0d0c03e84221970cc"/>
    <n v="0.1077120410853462"/>
    <n v="0.33527844117612587"/>
    <n v="1.237044494663192"/>
    <n v="-0.6945512516920922"/>
    <n v="-1.3478807510029389"/>
    <x v="0"/>
    <n v="0.78918128654970765"/>
    <x v="2"/>
  </r>
  <r>
    <s v="5c0983dcc26ad11f840a3491f6e216ac83d1fc3c"/>
    <s v="c008beaa10a2e57e3236b4fac71942ddaacbc561"/>
    <s v="PREPAGADO"/>
    <s v="fcf36af8be5b2828dbf69407f3a279ed840358ae"/>
    <n v="49"/>
    <s v="USADOS"/>
    <n v="2017"/>
    <s v="USADOS MM"/>
    <m/>
    <s v="USADO"/>
    <n v="72"/>
    <d v="2018-06-29T00:00:00"/>
    <d v="2024-06-29T00:00:00"/>
    <d v="2018-12-05T00:00:00"/>
    <n v="51900000"/>
    <n v="46710000"/>
    <n v="5190000"/>
    <n v="1023228"/>
    <s v="311d5a34f06f568edcf7d0323146d949960aaa0c"/>
    <n v="-0.88679097420532638"/>
    <n v="0.79032357974038436"/>
    <n v="0.28851061487099899"/>
    <n v="-0.22460577963446221"/>
    <n v="-0.1103147126646518"/>
    <x v="1"/>
    <n v="0.9"/>
    <x v="0"/>
  </r>
  <r>
    <s v="e8ca3513e432c02b4daa1030191356ce1e6b9d6a"/>
    <s v="06bad9626c4d8f9e6e4c49f971f82ee5ecd44b84"/>
    <s v="PREPAGADO"/>
    <s v="6effd9726a01d97fb90ac9a7f16ca5cd0d2646e1"/>
    <n v="52"/>
    <s v="STEPWAY"/>
    <n v="2018"/>
    <s v="NUEVO STEPWAY"/>
    <m/>
    <s v="NUEVO"/>
    <n v="48"/>
    <d v="2017-05-23T00:00:00"/>
    <d v="2021-05-23T00:00:00"/>
    <d v="2018-08-21T00:00:00"/>
    <n v="42850000"/>
    <n v="32850000"/>
    <n v="10000000"/>
    <n v="986125"/>
    <s v="a1a8973e91fb3dd53c50b0f77fca45b4a317437d"/>
    <n v="-1.2263773696704341"/>
    <n v="0.24266892465530171"/>
    <n v="0.14642774890467691"/>
    <n v="-0.35059643383121952"/>
    <n v="-0.88379348662608126"/>
    <x v="5"/>
    <n v="0.76662777129521587"/>
    <x v="2"/>
  </r>
  <r>
    <s v="b3eab1f58d018fa9a571b0ed5af55f7a3fbf89d4"/>
    <s v="98522dc86608182437cc99ee938599d10166af6e"/>
    <s v="PREPAGADO"/>
    <s v="d42a0e1d5792a438fbe63c928d603c193394d0b9"/>
    <n v="220"/>
    <s v="SANDERO"/>
    <n v="2018"/>
    <s v="NUEVO SANDERO"/>
    <m/>
    <s v="NUEVO"/>
    <n v="12"/>
    <d v="2017-12-21T00:00:00"/>
    <d v="2018-12-21T00:00:00"/>
    <d v="2018-10-03T00:00:00"/>
    <n v="37990000"/>
    <n v="17990000"/>
    <n v="20000000"/>
    <n v="1653241"/>
    <s v="a8f19864c6b90993cde73eb96db636ce464e32e6"/>
    <n v="1.114343141928344"/>
    <n v="-0.96078833704566591"/>
    <n v="-0.2648008150077798"/>
    <n v="-8.2842728498600374E-2"/>
    <n v="-0.57440197704150942"/>
    <x v="2"/>
    <n v="0.47354566991313501"/>
    <x v="4"/>
  </r>
  <r>
    <s v="223ef44f6518df90c2cf5163a05227dee17367f2"/>
    <s v="27a97b6d792ee1318244e3937c2def348e4bb74b"/>
    <s v="PREPAGADO"/>
    <s v="d1c0dfc0ce53d56b757ad3c92ef31097fa0f2af3"/>
    <n v="49"/>
    <s v="DUSTER"/>
    <n v="2020"/>
    <s v="DUSTER"/>
    <s v="2e892f86d188d01ec5691b7918003dc271108083"/>
    <s v="NUEVO"/>
    <n v="72"/>
    <d v="2019-02-12T00:00:00"/>
    <d v="2025-12-02T00:00:00"/>
    <d v="2020-08-24T00:00:00"/>
    <n v="64145250"/>
    <n v="32072625"/>
    <n v="32072625"/>
    <n v="788605"/>
    <s v="809929aa942e2a9bc9a8483e7177795e32bedd95"/>
    <n v="-1.311273968536711"/>
    <n v="-0.85216124758390532"/>
    <n v="0.13042163490563341"/>
    <n v="1.829686108903861"/>
    <n v="-0.72909773183379534"/>
    <x v="1"/>
    <n v="0.5"/>
    <x v="4"/>
  </r>
  <r>
    <s v="ea2617111f8edf77fa9c80232a82fd9f697f9894"/>
    <s v="46186b6167aa71f103e576dc2befc323899f70fb"/>
    <s v="PREPAGADO"/>
    <s v="d1c0dfc0ce53d56b757ad3c92ef31097fa0f2af3"/>
    <n v="60"/>
    <s v="STEPWAY"/>
    <n v="2020"/>
    <s v="NUEVO STEPWAY"/>
    <s v="2e892f86d188d01ec5691b7918003dc271108083"/>
    <s v="NUEVO"/>
    <n v="72"/>
    <d v="2019-12-18T00:00:00"/>
    <d v="2025-12-18T00:00:00"/>
    <d v="2020-12-04T00:00:00"/>
    <n v="45990000"/>
    <n v="22995000"/>
    <n v="22995000"/>
    <n v="565403"/>
    <s v="d7ba29214e26fca7c43eb9f199a80e049e060e7b"/>
    <n v="0.75050057535858583"/>
    <n v="-0.85216124758390532"/>
    <n v="0.13042163490563341"/>
    <n v="-0.68270593963300885"/>
    <n v="1.436642835258207"/>
    <x v="1"/>
    <n v="0.5"/>
    <x v="4"/>
  </r>
  <r>
    <s v="c1bde5dccf80cffa629b1ad19405457ca0684e4f"/>
    <s v="270b9e4fb07609f98174e6b077a763b948296085"/>
    <s v="PREPAGADO"/>
    <s v="e6fe628ed1ecb4f422ee6848d702f45410650137"/>
    <n v="27"/>
    <s v="LOGAN"/>
    <n v="2018"/>
    <s v="NUEVO LOGAN"/>
    <m/>
    <s v="NUEVO"/>
    <n v="84"/>
    <d v="2017-04-05T00:00:00"/>
    <d v="2024-05-04T00:00:00"/>
    <d v="2018-03-05T00:00:00"/>
    <n v="36850000"/>
    <n v="12000000"/>
    <n v="24850000"/>
    <n v="244376"/>
    <s v="93ea5b27261d989e0c6c00fc36011de1465c2778"/>
    <n v="-6.2081156647207668E-2"/>
    <n v="-1.568101886359927"/>
    <n v="-0.4972406231406567"/>
    <n v="-0.61058359198732615"/>
    <n v="-0.72909773183379534"/>
    <x v="0"/>
    <n v="0.32564450474898238"/>
    <x v="1"/>
  </r>
  <r>
    <s v="bca30a017dcc2477e9fcc7339189d87080b00131"/>
    <s v="a07a878c21919eb678060a0791f2689a5e4d45bf"/>
    <s v="PREPAGADO"/>
    <s v="306d0c4359793b998ee724d771a66f0fed3a6148"/>
    <n v="61"/>
    <s v="LOGAN"/>
    <n v="2019"/>
    <s v="NUEVO LOGAN"/>
    <m/>
    <s v="NUEVO"/>
    <n v="84"/>
    <d v="2018-10-29T00:00:00"/>
    <d v="2025-10-29T00:00:00"/>
    <d v="2021-06-30T00:00:00"/>
    <n v="35490000"/>
    <n v="17745000"/>
    <n v="17745000"/>
    <n v="425255"/>
    <s v="f1cfc4e2d3f8e9e071d8ddbdb5aab1b3ceeb1ef1"/>
    <n v="0.73837248980626058"/>
    <n v="-0.85216124758390532"/>
    <n v="0.32803285986234038"/>
    <n v="0.88567723526642173"/>
    <n v="0.66316406129677774"/>
    <x v="0"/>
    <n v="0.5"/>
    <x v="4"/>
  </r>
  <r>
    <s v="69b85dd4dd56980b0732c720e4f222627a5a85e2"/>
    <s v="2429c125478c29f56ef2fd592fc5f2c1e97d3bbd"/>
    <s v="PREPAGADO"/>
    <s v="19a062e5fbe4358ac9557d4b14dbbfd53150ca9d"/>
    <n v="50"/>
    <s v="DUSTER"/>
    <n v="2021"/>
    <s v="DUSTER"/>
    <s v="2e892f86d188d01ec5691b7918003dc271108083"/>
    <s v="NUEVO"/>
    <n v="72"/>
    <d v="2021-04-01T00:00:00"/>
    <d v="2027-01-04T00:00:00"/>
    <d v="2021-12-23T00:00:00"/>
    <n v="77800000"/>
    <n v="38900000"/>
    <n v="38900000"/>
    <n v="1032139"/>
    <s v="319e579c70e3483e0fa5b80f989d90df7251e231"/>
    <n v="-0.3531552099030143"/>
    <n v="-0.85216124758390532"/>
    <n v="0.80229979975843724"/>
    <n v="3.7581659074497411"/>
    <n v="-0.4197062222492236"/>
    <x v="1"/>
    <n v="0.5"/>
    <x v="4"/>
  </r>
  <r>
    <s v="7f9c51f5d20589735b960bd32963b87e1a824d65"/>
    <s v="5314564f19999e5d281000b68c5460870f7fe253"/>
    <s v="PREPAGADO"/>
    <s v="51b223e24d57bc8c01c5001f8833c44559fa1fc7"/>
    <n v="38"/>
    <s v="ALASKAN"/>
    <n v="2017"/>
    <s v="ALASKAN"/>
    <m/>
    <s v="NUEVO"/>
    <n v="48"/>
    <d v="2017-04-08T00:00:00"/>
    <d v="2021-08-04T00:00:00"/>
    <d v="2017-09-19T00:00:00"/>
    <n v="106905000"/>
    <n v="16100000"/>
    <n v="90805000"/>
    <n v="466590"/>
    <s v="2854a56309d9d7ba374b8dd1b0c978dda4e6c07e"/>
    <n v="-1.0687122574902059"/>
    <n v="-2.2868676343906622"/>
    <n v="0.52564408481904745"/>
    <n v="-0.4736065925730587"/>
    <n v="0.58581618390063472"/>
    <x v="5"/>
    <n v="0.2"/>
    <x v="3"/>
  </r>
  <r>
    <s v="38b5368ac80854baac05222f2d6f9bb0b56a9351"/>
    <s v="0f33fd8fe9b5e65a7b18d5ddfa1276a53ba8be4d"/>
    <s v="PREPAGADO"/>
    <s v="60cde7742ca4ced44924a1e39059e9d4941f3d10"/>
    <n v="74"/>
    <s v="LOGAN"/>
    <n v="2018"/>
    <s v="NUEVO LOGAN"/>
    <m/>
    <s v="NUEVO"/>
    <n v="24"/>
    <d v="2018-02-28T00:00:00"/>
    <d v="2020-02-28T00:00:00"/>
    <d v="2019-02-04T00:00:00"/>
    <n v="36990000"/>
    <n v="17000000"/>
    <n v="19990000"/>
    <n v="808684"/>
    <s v="db655f8e1559060a272843c09fa8b5e63f6f3304"/>
    <n v="1.1507273985853199"/>
    <n v="-1.018119264402628"/>
    <n v="-2.0883611511327702"/>
    <n v="0.85757627444391749"/>
    <n v="0.43112042910834891"/>
    <x v="2"/>
    <n v="0.45958367126250338"/>
    <x v="4"/>
  </r>
  <r>
    <s v="503a9ea4a01a6facdd9942fca0e619af59f5831d"/>
    <s v="6efeb19023ed597cadfe31066faa3188f51d31f5"/>
    <s v="PREPAGADO"/>
    <s v="d89477618bebb4a017871417827f0d5ac2d4dfa9"/>
    <n v="220"/>
    <s v="DUSTER"/>
    <n v="2020"/>
    <s v="DUSTER"/>
    <s v="2e892f86d188d01ec5691b7918003dc271108083"/>
    <s v="NUEVO"/>
    <n v="72"/>
    <d v="2019-04-30T00:00:00"/>
    <d v="2025-04-30T00:00:00"/>
    <d v="2020-03-13T00:00:00"/>
    <n v="49990000"/>
    <n v="47990000"/>
    <n v="2000000"/>
    <n v="1081737"/>
    <s v="ebf4ac199fb44d04fba10395de4b34ae8970a9fe"/>
    <n v="0.27750523881790012"/>
    <n v="1.036663447571228"/>
    <n v="-6.7189590051072792E-2"/>
    <n v="-0.19477161755743869"/>
    <n v="-1.5025765057952249"/>
    <x v="1"/>
    <n v="0.95999199839967997"/>
    <x v="0"/>
  </r>
  <r>
    <s v="a302384d340765488238768fd39342bd59d57f7e"/>
    <s v="01b5ee90c0247d2470020b4ed0bc5bda5e1ef275"/>
    <s v="PREPAGADO"/>
    <s v="4ed602eda8bf7f8f674b77a7266776acb1f1dd2a"/>
    <n v="40"/>
    <s v="KWID"/>
    <n v="2020"/>
    <s v="KWID"/>
    <s v="2e892f86d188d01ec5691b7918003dc271108083"/>
    <s v="NUEVO"/>
    <n v="84"/>
    <d v="2019-04-30T00:00:00"/>
    <d v="2026-04-30T00:00:00"/>
    <d v="2021-06-09T00:00:00"/>
    <n v="35490000"/>
    <n v="35490000"/>
    <n v="0"/>
    <n v="758496"/>
    <s v="6e6ab8d26eb45e4692f58acb34c3521235ffa21e"/>
    <n v="0.58070737762603197"/>
    <n v="1.2009447865714571"/>
    <n v="0.11486646972194189"/>
    <n v="-0.43077773583557311"/>
    <n v="-1.3478807510029389"/>
    <x v="0"/>
    <n v="1"/>
    <x v="0"/>
  </r>
  <r>
    <s v="1a19fa4cf2a4759fe9926c0b35c466bb411d7a2b"/>
    <s v="8d86356382d27ad590a1502ba1cdf6fab94f63b7"/>
    <s v="PREPAGADO"/>
    <s v="d665beabbfadc3c34987b3aefaba169224567213"/>
    <n v="62"/>
    <s v="ALASKAN"/>
    <n v="2021"/>
    <s v="ALASKAN SERV. PUBLICO"/>
    <s v="aa53c8567ff812605778a953828db0859dac88bf"/>
    <s v="NUEVO"/>
    <n v="72"/>
    <d v="2020-12-08T00:00:00"/>
    <d v="2026-08-12T00:00:00"/>
    <d v="2021-11-29T00:00:00"/>
    <n v="102175800"/>
    <n v="102175800"/>
    <n v="0"/>
    <n v="2199014"/>
    <s v="e3641dd6fa4340be1e1a0c44a89e0218e2c9b4d8"/>
    <n v="-1.4407288855812889E-3"/>
    <n v="1.2009447865714571"/>
    <n v="0.4070773498450232"/>
    <n v="1.1659978113573439"/>
    <n v="-0.26501046745693763"/>
    <x v="1"/>
    <n v="1"/>
    <x v="0"/>
  </r>
  <r>
    <s v="b540e7d55c07b9db2abd5cc14b91432ad4767fb8"/>
    <s v="850c77aec6939a4247bfd6769f1d163eae20c5a8"/>
    <s v="PREPAGADO"/>
    <s v="8755282562f500d9f6dcb85211a47e8d88e90dcb"/>
    <n v="49"/>
    <s v="SANDERO"/>
    <n v="2019"/>
    <s v="NUEVO SANDERO"/>
    <s v="2e892f86d188d01ec5691b7918003dc271108083"/>
    <s v="NUEVO"/>
    <n v="84"/>
    <d v="2019-04-07T00:00:00"/>
    <d v="2026-07-04T00:00:00"/>
    <d v="2021-07-28T00:00:00"/>
    <n v="43000000"/>
    <n v="34000000"/>
    <n v="9000000"/>
    <n v="734295"/>
    <s v="f00f1606f9686df6c4f674ed3907718435a75514"/>
    <n v="-1.4325548240599639"/>
    <n v="0.34150505134363052"/>
    <n v="0.24898836987965761"/>
    <n v="-0.69399066629973627"/>
    <n v="-1.11583711881451"/>
    <x v="0"/>
    <n v="0.79069767441860461"/>
    <x v="2"/>
  </r>
  <r>
    <s v="2292887cf36b70d6ffad04a6502f9815c3fd182e"/>
    <s v="44cbb04dafa59993efbb862e3b47199bee7bb38d"/>
    <s v="PREPAGADO"/>
    <s v="1502741b01e37197f6d539d6980b33f95cc20df4"/>
    <n v="60"/>
    <s v="USADOS"/>
    <n v="2013"/>
    <s v="USADOS MM"/>
    <m/>
    <s v="USADO"/>
    <n v="60"/>
    <d v="2017-04-08T00:00:00"/>
    <d v="2022-08-04T00:00:00"/>
    <d v="2021-06-28T00:00:00"/>
    <n v="30500000"/>
    <n v="27450000"/>
    <n v="3050000"/>
    <n v="737693"/>
    <s v="d7ba29214e26fca7c43eb9f199a80e049e060e7b"/>
    <n v="-2.9970778603099242"/>
    <n v="0.79032357974038436"/>
    <n v="0.72325530977575447"/>
    <n v="-0.55658252394605479"/>
    <n v="-0.88379348662608126"/>
    <x v="3"/>
    <n v="0.9"/>
    <x v="0"/>
  </r>
  <r>
    <s v="5a3e33004e81a9a454ba9a023feaa46cb6f7d990"/>
    <s v="659f3786470e40049fc33c14c32ed5315a6b0107"/>
    <s v="PREPAGADO"/>
    <s v="eaf1d490df3ffb8175507c2c68b6f38bf2f182b7"/>
    <n v="60"/>
    <s v="STEPWAY"/>
    <n v="2020"/>
    <s v="NUEVO STEPWAY"/>
    <s v="2e892f86d188d01ec5691b7918003dc271108083"/>
    <s v="NUEVO"/>
    <n v="72"/>
    <d v="2019-12-27T00:00:00"/>
    <d v="2025-12-27T00:00:00"/>
    <d v="2021-06-16T00:00:00"/>
    <n v="47790000"/>
    <n v="21890000"/>
    <n v="25900000"/>
    <n v="559554"/>
    <s v="002cf26c2c656a51db8195e4bd8bbcee3903d748"/>
    <n v="-0.18336201217046039"/>
    <n v="-1.024434844507174"/>
    <n v="-0.1067118350424142"/>
    <n v="-0.25736832828150152"/>
    <n v="-3.2966835268508812E-2"/>
    <x v="1"/>
    <n v="0.45804561623770662"/>
    <x v="4"/>
  </r>
  <r>
    <s v="beb2ee4b5a538664487f8f071c2518038888b1d0"/>
    <s v="1d542405dbcc538d6d79e493732725f5ea24103d"/>
    <s v="PREPAGADO"/>
    <s v="c1e30395230ab6747c4b28fe4256aa099225b503"/>
    <n v="38"/>
    <s v="SANDERO"/>
    <n v="2017"/>
    <s v="NUEVO SANDERO"/>
    <m/>
    <s v="NUEVO"/>
    <n v="84"/>
    <d v="2017-01-20T00:00:00"/>
    <d v="2024-01-20T00:00:00"/>
    <d v="2021-05-19T00:00:00"/>
    <n v="56850000"/>
    <n v="41850000"/>
    <n v="15000000"/>
    <n v="887001"/>
    <s v="21e56b31f691885fdd4e2c38d5fd98f8f5589c64"/>
    <n v="0.1804805543992978"/>
    <n v="0.11751152316493341"/>
    <n v="0.96038877972380288"/>
    <n v="0.59350537284935745"/>
    <n v="1.978077977031208"/>
    <x v="0"/>
    <n v="0.73614775725593673"/>
    <x v="2"/>
  </r>
  <r>
    <s v="4ff7fcbf8f8584191eb8face014cb6840b76d91a"/>
    <s v="645b36136816b60f4800e68184ec0cfa04aaf158"/>
    <s v="PREPAGADO"/>
    <s v="277132ad8b04990f093fc5bb72d77163192dec3d"/>
    <n v="236"/>
    <s v="LOGAN"/>
    <n v="2017"/>
    <s v="NUEVO LOGAN"/>
    <m/>
    <s v="NUEVO"/>
    <n v="84"/>
    <d v="2017-02-01T00:00:00"/>
    <d v="2024-01-02T00:00:00"/>
    <d v="2018-02-02T00:00:00"/>
    <n v="44990000"/>
    <n v="22495000"/>
    <n v="22495000"/>
    <n v="520413"/>
    <s v="7d39182a25d433f671ee8eb5ca64063c45602e37"/>
    <n v="1.308392510765549"/>
    <n v="-0.85216124758390532"/>
    <n v="0.92086653473246149"/>
    <n v="-0.10589045510048931"/>
    <n v="0.50846830650449182"/>
    <x v="0"/>
    <n v="0.5"/>
    <x v="4"/>
  </r>
  <r>
    <s v="7a9cf3f6d96f1cd9f76e230c0325926f29c6771c"/>
    <s v="532f71e09fa318cb3658351c41ec19eb73469447"/>
    <s v="PREPAGADO"/>
    <s v="a65c60e59165d9af643419b26154ffd93f642835"/>
    <n v="50"/>
    <s v="SANDERO"/>
    <n v="2019"/>
    <s v="NUEVO SANDERO"/>
    <m/>
    <s v="NUEVO"/>
    <n v="36"/>
    <d v="2018-03-13T00:00:00"/>
    <d v="2021-03-13T00:00:00"/>
    <d v="2019-04-26T00:00:00"/>
    <n v="30011428"/>
    <n v="9005428"/>
    <n v="21006000"/>
    <n v="290239"/>
    <s v="9adb58a4cb56c9cb2922e8487fdc9fdf00ee0d01"/>
    <n v="0.66560397649230885"/>
    <n v="-1.6731300727433041"/>
    <n v="-1.9637791304710639"/>
    <n v="0.1142500012916772"/>
    <n v="-0.34235834485308059"/>
    <x v="4"/>
    <n v="0.30006662795252531"/>
    <x v="1"/>
  </r>
  <r>
    <s v="2a97bd45de797d7b477932fc66c03e950bf4fa7b"/>
    <s v="0dfbf2a226b3ee08415f350e204d305bac992b2f"/>
    <s v="PREPAGADO"/>
    <s v="e6fe628ed1ecb4f422ee6848d702f45410650137"/>
    <n v="291"/>
    <s v="SANDERO"/>
    <n v="2018"/>
    <s v="NUEVO SANDERO"/>
    <m/>
    <s v="NUEVO"/>
    <n v="72"/>
    <d v="2017-09-06T00:00:00"/>
    <d v="2023-06-09T00:00:00"/>
    <d v="2021-07-02T00:00:00"/>
    <n v="36850000"/>
    <n v="10000000"/>
    <n v="26850000"/>
    <n v="213633"/>
    <s v="e9a20609d5e4f2cce4f367ca3b625e5b99e50d14"/>
    <n v="0.362401837684177"/>
    <n v="-1.7909627855898169"/>
    <n v="-1.076037577479652"/>
    <n v="-0.71058585257433549"/>
    <n v="0.81785981608906366"/>
    <x v="1"/>
    <n v="0.27137042062415195"/>
    <x v="1"/>
  </r>
  <r>
    <s v="2b8941ddbc43bba5bb74143418c0034099f99445"/>
    <s v="65af4dbfac033b81a4103761af30d383ab7e4f81"/>
    <s v="PREPAGADO"/>
    <s v="4ed602eda8bf7f8f674b77a7266776acb1f1dd2a"/>
    <n v="59"/>
    <s v="KWID"/>
    <n v="2020"/>
    <s v="KWID"/>
    <s v="2e892f86d188d01ec5691b7918003dc271108083"/>
    <s v="NUEVO"/>
    <n v="84"/>
    <d v="2019-10-24T00:00:00"/>
    <d v="2026-10-24T00:00:00"/>
    <d v="2021-10-20T00:00:00"/>
    <n v="36640000"/>
    <n v="21640000"/>
    <n v="15000000"/>
    <n v="401826"/>
    <s v="6c55b3ba21e9cb7dc2512cad991949cb9fc0980d"/>
    <n v="0.20473672550394839"/>
    <n v="-0.48009181344657992"/>
    <n v="-0.60709230787163992"/>
    <n v="0.70503033507427204"/>
    <n v="-0.80644560922993824"/>
    <x v="0"/>
    <n v="0.59061135371179041"/>
    <x v="4"/>
  </r>
  <r>
    <s v="efe19d4406cdb6772d9401b768379725d587cc86"/>
    <s v="2c0a69111bfa5df3a417be89e793478cd7d45b19"/>
    <s v="PREPAGADO"/>
    <s v="1502741b01e37197f6d539d6980b33f95cc20df4"/>
    <n v="62"/>
    <s v="USADOS"/>
    <n v="2015"/>
    <s v="USADOS MM"/>
    <m/>
    <s v="USADO"/>
    <n v="60"/>
    <d v="2017-03-08T00:00:00"/>
    <d v="2022-08-03T00:00:00"/>
    <d v="2017-11-23T00:00:00"/>
    <n v="33000000"/>
    <n v="13000000"/>
    <n v="20000000"/>
    <n v="349362"/>
    <s v="aed5e735e39ab96a8f2be81211c4875b00573c27"/>
    <n v="1.1628554841376451"/>
    <n v="-1.287668588162316"/>
    <n v="0.72325530977575447"/>
    <n v="1.565952587446263"/>
    <n v="-0.34235834485308059"/>
    <x v="3"/>
    <n v="0.39393939393939392"/>
    <x v="1"/>
  </r>
  <r>
    <s v="795bc4f9ec3fbd614444b64cb6275aaf61cfc2b5"/>
    <s v="4166cb70d04f837846b0559a014c39db1cf5c975"/>
    <s v="PREPAGADO"/>
    <s v="f1660bce152bd13abf027b14ac8a826e5004e35a"/>
    <n v="220"/>
    <s v="SANDERO"/>
    <n v="2017"/>
    <s v="NUEVO SANDERO"/>
    <m/>
    <s v="NUEVO"/>
    <n v="72"/>
    <d v="2016-10-25T00:00:00"/>
    <d v="2022-10-10T00:00:00"/>
    <d v="2019-05-21T00:00:00"/>
    <n v="37940000"/>
    <n v="27940000"/>
    <n v="10000000"/>
    <n v="584238"/>
    <s v="46988c6aa53599cc5082a1e334243b503236fb2c"/>
    <n v="-0.29251478214138787"/>
    <n v="0.1186537827995212"/>
    <n v="-0.32965041643488291"/>
    <n v="-0.50314602414184528"/>
    <n v="-0.72909773183379534"/>
    <x v="1"/>
    <n v="0.73642593568792836"/>
    <x v="2"/>
  </r>
  <r>
    <s v="ea9f65ad2465acf6a338eeb31fe44522bb7aa8a2"/>
    <s v="242dec4ddb139a4821db8af12805f898c1d1df53"/>
    <s v="PREPAGADO"/>
    <s v="c4f571c84dfd1be0360bdeed5c89373e15ac07b0"/>
    <n v="15"/>
    <s v="SANDERO"/>
    <n v="2017"/>
    <s v="NUEVO SANDERO"/>
    <m/>
    <s v="NUEVO"/>
    <n v="36"/>
    <d v="2016-09-11T00:00:00"/>
    <d v="2019-11-09T00:00:00"/>
    <d v="2019-02-14T00:00:00"/>
    <n v="34590000"/>
    <n v="15856000"/>
    <n v="18734000"/>
    <n v="458679"/>
    <s v="0e0e17c6c1f5cd2d7e2bf088951ddd266658188e"/>
    <n v="1.187111655242296"/>
    <n v="-1.0229863174393301"/>
    <n v="-4.4146365390986242"/>
    <n v="-8.4283522570961084E-2"/>
    <n v="1.436642835258207"/>
    <x v="4"/>
    <n v="0.45839838103498121"/>
    <x v="4"/>
  </r>
  <r>
    <s v="4904c90b4251d8f095a5215163b572a366d90e1c"/>
    <s v="ef8df8171faa5ae5e3eb3d98e1724fa0c780a013"/>
    <s v="PREPAGADO"/>
    <s v="f92259594cc36db09951704e2e59eef51308995c"/>
    <n v="220"/>
    <s v="LOGAN"/>
    <n v="2020"/>
    <s v="NUEVO LOGAN"/>
    <s v="2e892f86d188d01ec5691b7918003dc271108083"/>
    <s v="NUEVO"/>
    <n v="72"/>
    <d v="2019-07-31T00:00:00"/>
    <d v="2025-07-31T00:00:00"/>
    <d v="2021-03-12T00:00:00"/>
    <n v="37488000"/>
    <n v="33739200"/>
    <n v="3748800"/>
    <n v="818208"/>
    <s v="d5e3c217d8ea2998bad4e657513b99b45ba38544"/>
    <n v="-0.29251478214138787"/>
    <n v="0.79032357974038436"/>
    <n v="1.118477759689168"/>
    <n v="-0.26586805078762571"/>
    <n v="-1.5025765057952249"/>
    <x v="1"/>
    <n v="0.9"/>
    <x v="0"/>
  </r>
  <r>
    <s v="ae8bf57b43f1b7e8f3076fb6408963386f546ced"/>
    <s v="a18018533877cd46c98764b5c56d425db941af69"/>
    <s v="PREPAGADO"/>
    <s v="a65c60e59165d9af643419b26154ffd93f642835"/>
    <n v="76"/>
    <s v="DUSTER"/>
    <n v="2019"/>
    <s v="DUSTER"/>
    <m/>
    <s v="NUEVO"/>
    <n v="48"/>
    <d v="2018-05-15T00:00:00"/>
    <d v="2022-05-15T00:00:00"/>
    <d v="2021-06-15T00:00:00"/>
    <n v="49990000"/>
    <n v="24990000"/>
    <n v="25000000"/>
    <n v="669412"/>
    <s v="6e69c18c5a97c9d065ae12b467e0bb2b923ab471"/>
    <n v="0.96880611530044081"/>
    <n v="-0.85257195093140581"/>
    <n v="-0.93340851408754988"/>
    <n v="-0.3332030190968121"/>
    <n v="0.50846830650449182"/>
    <x v="5"/>
    <n v="0.49989997999599922"/>
    <x v="4"/>
  </r>
  <r>
    <s v="6ee1b7eba8f70d102a69de72f384eab49a57ebc8"/>
    <s v="513576379fba44db1e8ee8bcb893d6063a63e832"/>
    <s v="PREPAGADO"/>
    <s v="8755282562f500d9f6dcb85211a47e8d88e90dcb"/>
    <n v="236"/>
    <s v="LOGAN"/>
    <n v="2020"/>
    <s v="NUEVO LOGAN"/>
    <s v="2e892f86d188d01ec5691b7918003dc271108083"/>
    <s v="NUEVO"/>
    <n v="60"/>
    <d v="2019-06-19T00:00:00"/>
    <d v="2024-06-19T00:00:00"/>
    <d v="2019-12-10T00:00:00"/>
    <n v="34537350"/>
    <n v="16037350"/>
    <n v="18500000"/>
    <n v="396947"/>
    <s v="373e0d63cac8bf96eefec2abf3828a28fc0aa41d"/>
    <n v="1.2720082541085731"/>
    <n v="-0.99855584864660141"/>
    <n v="0.4070773498450232"/>
    <n v="-0.26243450674741109"/>
    <n v="-0.34235834485308059"/>
    <x v="3"/>
    <n v="0.46434801743619586"/>
    <x v="4"/>
  </r>
  <r>
    <s v="c9e22686a1687842415f7801aa3db62ff03906a8"/>
    <s v="0bea6e55cc57c284b197dc384a5ad0162b48eabf"/>
    <s v="PREPAGADO"/>
    <s v="c037df174ea56656e3f2727cd283ca029d539c32"/>
    <n v="291"/>
    <s v="CAPTUR"/>
    <n v="2020"/>
    <s v="CAPTUR"/>
    <s v="2e892f86d188d01ec5691b7918003dc271108083"/>
    <s v="NUEVO"/>
    <n v="72"/>
    <d v="2019-02-12T00:00:00"/>
    <d v="2025-12-02T00:00:00"/>
    <d v="2020-08-06T00:00:00"/>
    <n v="75990000"/>
    <n v="68391000"/>
    <n v="7599000"/>
    <n v="1560671"/>
    <s v="c4635272f238ecd586953b535745e7ed186b29b1"/>
    <n v="-0.2318743543797615"/>
    <n v="0.79032357974038436"/>
    <n v="0.84182204474977862"/>
    <n v="1.24765143828798"/>
    <n v="0.27642467431606299"/>
    <x v="1"/>
    <n v="0.9"/>
    <x v="0"/>
  </r>
  <r>
    <s v="c5beeb714610f49e795afa248c37142507cd8845"/>
    <s v="d95c2ba996c177401513b8d4b158ba05bdd89990"/>
    <s v="PREPAGADO"/>
    <s v="310778d9d7ff8bd657b127d2b19096397041abce"/>
    <n v="236"/>
    <s v="STEPWAY"/>
    <n v="2017"/>
    <s v="NUEVO STEPWAY"/>
    <m/>
    <s v="NUEVO"/>
    <n v="84"/>
    <d v="2017-02-27T00:00:00"/>
    <d v="2024-02-27T00:00:00"/>
    <d v="2020-03-11T00:00:00"/>
    <n v="43851000"/>
    <n v="30851000"/>
    <n v="13000000"/>
    <n v="822845"/>
    <s v="f9135bc6e62f40c8eddb937bb59cee2ddf02357c"/>
    <n v="0.41091417989347812"/>
    <n v="-1.6376526238728071E-2"/>
    <n v="1.118477759689168"/>
    <n v="-0.41056513085683671"/>
    <n v="-0.96114136402222416"/>
    <x v="0"/>
    <n v="0.70354153839137079"/>
    <x v="2"/>
  </r>
  <r>
    <s v="2ea3c88cce30ae53148fb2949e89ec4425260a52"/>
    <s v="f02ca0aff7391286999a38667e451b3b34d0e635"/>
    <s v="PREPAGADO"/>
    <s v="8bf8b5ed10c68c1345af0d7a640358415885d6c7"/>
    <n v="46"/>
    <s v="SANDERO"/>
    <n v="2019"/>
    <s v="NUEVO SANDERO"/>
    <m/>
    <s v="NUEVO"/>
    <n v="60"/>
    <d v="2018-07-27T00:00:00"/>
    <d v="2023-07-27T00:00:00"/>
    <d v="2018-12-26T00:00:00"/>
    <n v="31990000"/>
    <n v="26990000"/>
    <n v="5000000"/>
    <n v="658800"/>
    <s v="b0dba703f37b44650008cc7ee9293429cffbd118"/>
    <n v="0.48368269320742968"/>
    <n v="0.55914858958634817"/>
    <n v="0.19043576870253601"/>
    <n v="0.39833469753340389"/>
    <n v="-1.1931849962106531"/>
    <x v="3"/>
    <n v="0.84370115661144107"/>
    <x v="0"/>
  </r>
  <r>
    <s v="cc691e5c38ba47ef5f2fc9419986b468f40a75c2"/>
    <s v="2ab3d5243d12e5af2c1cc8da40e636020db0699b"/>
    <s v="PREPAGADO"/>
    <s v="f98b6ed0f99f362a5e7badb5494c207af077ce8b"/>
    <n v="38"/>
    <s v="STEPWAY"/>
    <n v="2018"/>
    <s v="NUEVO STEPWAY"/>
    <m/>
    <s v="NUEVO"/>
    <n v="72"/>
    <d v="2017-02-06T00:00:00"/>
    <d v="2023-06-02T00:00:00"/>
    <d v="2018-04-04T00:00:00"/>
    <n v="42850000"/>
    <n v="32950000"/>
    <n v="9900000"/>
    <n v="802551"/>
    <s v="d1a8b93c71ab09ed858e70067adbb9bb41577875"/>
    <n v="0.54432312096905611"/>
    <n v="0.2522516832744634"/>
    <n v="0.92086653473246149"/>
    <n v="0.63370322875486806"/>
    <n v="0.89520769348520657"/>
    <x v="1"/>
    <n v="0.76896149358226373"/>
    <x v="2"/>
  </r>
  <r>
    <s v="b513ecd6e8932bd13a319e4e4b420022a0a51fa6"/>
    <s v="40c55c764f416d4b79786b8143a28c65553e562a"/>
    <s v="PREPAGADO"/>
    <s v="3a0535153a5f5fc7c8dcca47c9a725208db375aa"/>
    <n v="38"/>
    <s v="KWID"/>
    <n v="2022"/>
    <s v="KWID"/>
    <s v="2e892f86d188d01ec5691b7918003dc271108083"/>
    <s v="NUEVO"/>
    <n v="72"/>
    <d v="2021-08-04T00:00:00"/>
    <d v="2027-04-08T00:00:00"/>
    <d v="2021-10-07T00:00:00"/>
    <n v="42090000"/>
    <n v="29463000"/>
    <n v="12627000"/>
    <n v="731665"/>
    <s v="e930ed8a49045100853f6396856eaf443e98b2ef"/>
    <n v="0.13196821218999669"/>
    <n v="-3.091883392176074E-2"/>
    <n v="0.6442108197930716"/>
    <n v="-0.33420702786642531"/>
    <n v="0.43112042910834891"/>
    <x v="1"/>
    <n v="0.7"/>
    <x v="2"/>
  </r>
  <r>
    <s v="c3d7aa66a35c89079213cb693ffe42d2ec0326c6"/>
    <s v="eb0638624082fdfcb7379d60efdde5b6a2b7465f"/>
    <s v="PREPAGADO"/>
    <s v="30c7c4d76d30bc37a7d13b4c95a2ac93f65f85d1"/>
    <n v="40"/>
    <s v="CAPTUR"/>
    <n v="2017"/>
    <s v="CAPTUR"/>
    <m/>
    <s v="NUEVO"/>
    <n v="12"/>
    <d v="2017-07-28T00:00:00"/>
    <d v="2018-07-28T00:00:00"/>
    <d v="2018-02-28T00:00:00"/>
    <n v="67500000"/>
    <n v="12000000"/>
    <n v="55500000"/>
    <n v="1104798"/>
    <s v="4d251d0521ebf48b96f0933b0dd444a04ee5a122"/>
    <n v="1.1992397407946209"/>
    <n v="-2.1752740251506939"/>
    <n v="-0.1462340800337556"/>
    <n v="-0.11728429511697221"/>
    <n v="0.19907679691992"/>
    <x v="2"/>
    <n v="0.2"/>
    <x v="3"/>
  </r>
  <r>
    <s v="9b255962e9224104ec1018ac3f38b025accb10f8"/>
    <s v="6a198b7aee8e5143db5ead7acbb9e9f983a8eaf3"/>
    <s v="PREPAGADO"/>
    <s v="8d3a24744093455287e93feda3eb9991acdae36e"/>
    <n v="61"/>
    <s v="LOGAN"/>
    <n v="2019"/>
    <s v="NUEVO LOGAN"/>
    <m/>
    <s v="NUEVO"/>
    <n v="84"/>
    <d v="2018-10-31T00:00:00"/>
    <d v="2025-10-31T00:00:00"/>
    <d v="2019-10-24T00:00:00"/>
    <n v="38025400"/>
    <n v="39494400"/>
    <n v="0"/>
    <n v="804876"/>
    <s v="c9ac93af7de54e59c26cb0895d1f827e03675192"/>
    <n v="0.43517035099812862"/>
    <n v="1.359576267853664"/>
    <n v="0.48612183982770601"/>
    <n v="-0.31512953362887153"/>
    <n v="-0.96114136402222416"/>
    <x v="0"/>
    <n v="1.0386320722464457"/>
    <x v="0"/>
  </r>
  <r>
    <s v="bacb42b271ea7bff2f1f7c04aed37f4eb004bb85"/>
    <s v="ee696a9b4a3f3ae5862d01767cdab7e624a9404a"/>
    <s v="PREPAGADO"/>
    <s v="4db898134df57de25ee14fc3156c0fe345e0de51"/>
    <n v="49"/>
    <s v="STEPWAY"/>
    <n v="2019"/>
    <s v="NUEVO STEPWAY"/>
    <m/>
    <s v="NUEVO"/>
    <n v="48"/>
    <d v="2018-10-29T00:00:00"/>
    <d v="2022-10-29T00:00:00"/>
    <d v="2021-06-24T00:00:00"/>
    <n v="47150000"/>
    <n v="25150000"/>
    <n v="22000000"/>
    <n v="745327"/>
    <s v="ec864d326046a09cd623dc375f247c93a8c47de2"/>
    <n v="0.27750523881790012"/>
    <n v="-0.71499721773047198"/>
    <n v="-0.1067118350424142"/>
    <n v="-0.54330637492637535"/>
    <n v="-0.26501046745693763"/>
    <x v="5"/>
    <n v="0.5334040296924708"/>
    <x v="4"/>
  </r>
  <r>
    <s v="33be81f03f0d2168f1e89b82a36dd5b62ce8118b"/>
    <s v="b55ae088bf98850a9b71cd437d21b9e58198a2c5"/>
    <s v="PREPAGADO"/>
    <s v="8755282562f500d9f6dcb85211a47e8d88e90dcb"/>
    <n v="246"/>
    <s v="SANDERO"/>
    <n v="2020"/>
    <s v="NUEVO SANDERO"/>
    <s v="2e892f86d188d01ec5691b7918003dc271108083"/>
    <s v="NUEVO"/>
    <n v="72"/>
    <d v="2019-06-25T00:00:00"/>
    <d v="2025-06-25T00:00:00"/>
    <d v="2020-01-08T00:00:00"/>
    <n v="33990000"/>
    <n v="18990000"/>
    <n v="15000000"/>
    <n v="439416"/>
    <s v="a69f010680fca3bb97470fe907d42f1759ba6938"/>
    <n v="0.85965334532951332"/>
    <n v="-0.61115233095313459"/>
    <n v="5.1377144922950549E-2"/>
    <n v="-0.47294278512207472"/>
    <n v="1.5139907126543499"/>
    <x v="1"/>
    <n v="0.55869373345101503"/>
    <x v="4"/>
  </r>
  <r>
    <s v="15ba98de3d6bb72f4d78b401ac690051660b4424"/>
    <s v="33987a8eb05e30431f4c2258940d9bb577dca852"/>
    <s v="PREPAGADO"/>
    <s v="dac4926c8971166aacc848a5374cc4b93349c086"/>
    <n v="87"/>
    <s v="USADOS"/>
    <n v="2019"/>
    <s v="USADOS MM"/>
    <m/>
    <s v="USADO"/>
    <n v="48"/>
    <d v="2020-02-12T00:00:00"/>
    <d v="2024-12-02T00:00:00"/>
    <d v="2021-07-16T00:00:00"/>
    <n v="42000000"/>
    <n v="16799958"/>
    <n v="25200042"/>
    <n v="528291"/>
    <s v="bcea55f18d716a78cffe6d51a537622fc3feb487"/>
    <n v="-7.420924219953294E-2"/>
    <n v="-1.2627865606270461"/>
    <n v="0.32803285986234038"/>
    <n v="9.7931622724138315E-2"/>
    <n v="-0.18766259006079469"/>
    <x v="5"/>
    <n v="0.39999899999999999"/>
    <x v="1"/>
  </r>
  <r>
    <s v="f853390e6d3836e413c93e45836e9a26018fac31"/>
    <s v="e047d3af26ea15588b2b6bb5b1b569ce9c03964e"/>
    <s v="PREPAGADO"/>
    <s v="6effd9726a01d97fb90ac9a7f16ca5cd0d2646e1"/>
    <n v="38"/>
    <s v="CAPTUR"/>
    <n v="2018"/>
    <s v="CAPTUR"/>
    <m/>
    <s v="NUEVO"/>
    <n v="24"/>
    <d v="2017-12-07T00:00:00"/>
    <d v="2019-07-12T00:00:00"/>
    <d v="2017-12-07T00:00:00"/>
    <n v="67187000"/>
    <n v="15000000"/>
    <n v="52187000"/>
    <n v="690835"/>
    <s v="2d376e1f61a13c812e712355a2944ea5ccff572e"/>
    <n v="0.30176140992255063"/>
    <n v="-1.988524741892856"/>
    <n v="-3.198866676238278"/>
    <n v="0.34035277620858168"/>
    <n v="0.1217289195237771"/>
    <x v="2"/>
    <n v="0.22325747540446814"/>
    <x v="1"/>
  </r>
  <r>
    <s v="12139f2832787ce4884187ffb37fa613f811b49c"/>
    <s v="0405623df8486bcbd55243ed2cc4bf8eec9e9ff1"/>
    <s v="PREPAGADO"/>
    <s v="1cfc8f77eeb90420e06185d48b9a2c6de9a1780f"/>
    <n v="7"/>
    <s v="OROCH"/>
    <n v="2018"/>
    <s v="OROCH"/>
    <m/>
    <s v="NUEVO"/>
    <n v="84"/>
    <d v="2018-10-29T00:00:00"/>
    <d v="2025-10-29T00:00:00"/>
    <d v="2020-03-16T00:00:00"/>
    <n v="54645000"/>
    <n v="27322500"/>
    <n v="27322500"/>
    <n v="619385"/>
    <s v="cb6e7d6ed0d58f271329ebc739164490e967e61e"/>
    <n v="0.85965334532951332"/>
    <n v="-0.85216124758390532"/>
    <n v="0.52564408481904745"/>
    <n v="0.32774176225478818"/>
    <n v="-0.18766259006079469"/>
    <x v="0"/>
    <n v="0.5"/>
    <x v="4"/>
  </r>
  <r>
    <s v="fe941ae9f67f96c1281ea6bb03d58d81b0d215d6"/>
    <s v="ac230194f238dacdd9310c6cdcbe17a9c9ec5c7e"/>
    <s v="PREPAGADO"/>
    <s v="6effd9726a01d97fb90ac9a7f16ca5cd0d2646e1"/>
    <n v="236"/>
    <s v="LOGAN"/>
    <n v="2018"/>
    <s v="NUEVO LOGAN"/>
    <m/>
    <s v="NUEVO"/>
    <n v="72"/>
    <d v="2017-07-14T00:00:00"/>
    <d v="2023-07-14T00:00:00"/>
    <d v="2021-12-14T00:00:00"/>
    <n v="42500000"/>
    <n v="37500000"/>
    <n v="5000000"/>
    <n v="894999"/>
    <s v="b522c57b2ad5bc12ca374e891604193e50995d23"/>
    <n v="0.14409629774232199"/>
    <n v="0.71786101382901846"/>
    <n v="0.49750266549541261"/>
    <n v="-0.45332727494549852"/>
    <n v="-0.65174985443765243"/>
    <x v="1"/>
    <n v="0.88235294117647056"/>
    <x v="0"/>
  </r>
  <r>
    <s v="5965bc21e0bb277443e14511f820e4f9a7544347"/>
    <s v="ad1c882d09eb8cfbca1590622d1e46299f5d09b7"/>
    <s v="PREPAGADO"/>
    <s v="310778d9d7ff8bd657b127d2b19096397041abce"/>
    <n v="84"/>
    <s v="DUSTER"/>
    <n v="2019"/>
    <s v="DUSTER"/>
    <m/>
    <s v="NUEVO"/>
    <n v="60"/>
    <d v="2018-03-28T00:00:00"/>
    <d v="2023-03-28T00:00:00"/>
    <d v="2021-07-30T00:00:00"/>
    <n v="50430300"/>
    <n v="34930300"/>
    <n v="15500000"/>
    <n v="871159"/>
    <s v="0b9e5ef7ecdb21c3df2e91f8c180559e4790ebd3"/>
    <n v="7.1327784428370358E-2"/>
    <n v="-6.1119628250906499E-2"/>
    <n v="0.52564408481904745"/>
    <n v="-0.45369236904353971"/>
    <n v="0.58581618390063472"/>
    <x v="3"/>
    <n v="0.69264509630123161"/>
    <x v="2"/>
  </r>
  <r>
    <s v="3d4164d6c188ced3cd88fd8b33f3d37d516ba5d8"/>
    <s v="357c54b28ea59e006992456aa61b0eac79696f15"/>
    <s v="PREPAGADO"/>
    <s v="77a187d9631467b0be64469f0c5f8a6dea1b1f85"/>
    <n v="59"/>
    <s v="SANDERO"/>
    <n v="2017"/>
    <s v="NUEVO SANDERO"/>
    <m/>
    <s v="NUEVO"/>
    <n v="48"/>
    <d v="2016-12-22T00:00:00"/>
    <d v="2020-12-22T00:00:00"/>
    <d v="2018-02-23T00:00:00"/>
    <n v="37940000"/>
    <n v="17940000"/>
    <n v="20000000"/>
    <n v="468609"/>
    <s v="50072f9d25aec5e53ed0d7b527d19e5f5520f71f"/>
    <n v="1.090086970823694"/>
    <n v="-0.96363722097241478"/>
    <n v="-1.3909939048177009"/>
    <n v="-0.1850428555558177"/>
    <n v="-0.57440197704150942"/>
    <x v="5"/>
    <n v="0.4728518713758566"/>
    <x v="4"/>
  </r>
  <r>
    <s v="d3c0e1a5a15934c1cc1144b4a784b7bb8cad2452"/>
    <s v="fed28dc41d37c3b7c1672cac389829e127b8fbdb"/>
    <s v="PREPAGADO"/>
    <s v="d42a0e1d5792a438fbe63c928d603c193394d0b9"/>
    <n v="38"/>
    <s v="SANDERO"/>
    <n v="2018"/>
    <s v="NUEVO SANDERO"/>
    <m/>
    <s v="NUEVO"/>
    <n v="36"/>
    <d v="2017-05-12T00:00:00"/>
    <d v="2020-12-05T00:00:00"/>
    <d v="2018-10-19T00:00:00"/>
    <n v="37990000"/>
    <n v="18995000"/>
    <n v="18995000"/>
    <n v="704368"/>
    <s v="21e56b31f691885fdd4e2c38d5fd98f8f5589c64"/>
    <n v="0.94454994419579019"/>
    <n v="-0.85216124758390532"/>
    <n v="0.28851061487099899"/>
    <n v="3.732459963910387"/>
    <n v="1.2045992030697781"/>
    <x v="4"/>
    <n v="0.5"/>
    <x v="4"/>
  </r>
  <r>
    <s v="ceeb391acd5f1e622fe164331b0a90d4124e3b03"/>
    <s v="1505f91e41c01b2ca7cf793a63127bf3d7274599"/>
    <s v="PREPAGADO"/>
    <s v="d42a0e1d5792a438fbe63c928d603c193394d0b9"/>
    <n v="48"/>
    <s v="DUSTER"/>
    <n v="2018"/>
    <s v="DUSTER"/>
    <m/>
    <s v="NUEVO"/>
    <n v="36"/>
    <d v="2017-11-30T00:00:00"/>
    <d v="2020-11-30T00:00:00"/>
    <d v="2019-07-19T00:00:00"/>
    <n v="64500000"/>
    <n v="25500000"/>
    <n v="39000000"/>
    <n v="945585"/>
    <s v="33a4a5fc270bf1ce3ae20561056b2ba805df815d"/>
    <n v="1.3690329385271749"/>
    <n v="-1.281881115197818"/>
    <n v="0.28851061487099899"/>
    <n v="0.20859131193669531"/>
    <n v="1.2045992030697781"/>
    <x v="4"/>
    <n v="0.39534883720930231"/>
    <x v="1"/>
  </r>
  <r>
    <s v="2fe020b6450bedeaf8d163602eb598a189a28ae8"/>
    <s v="586b390e8ce1a6653e5c6126f1fe888a55b87424"/>
    <s v="PREPAGADO"/>
    <s v="1e37c6928f415c93f35587957257b25f2220204d"/>
    <n v="61"/>
    <s v="SANDERO"/>
    <n v="2020"/>
    <s v="NUEVO SANDERO"/>
    <s v="2e892f86d188d01ec5691b7918003dc271108083"/>
    <s v="NUEVO"/>
    <n v="84"/>
    <d v="2019-08-05T00:00:00"/>
    <d v="2026-05-08T00:00:00"/>
    <d v="2021-08-05T00:00:00"/>
    <n v="33990000"/>
    <n v="28010000"/>
    <n v="5980000"/>
    <n v="582186"/>
    <s v="5ff736dd5fe05d193ce7c5ec63ce711d264e48d3"/>
    <n v="0.73837248980626058"/>
    <n v="0.47852206905165279"/>
    <n v="0.72325530977575447"/>
    <n v="-0.17933776241833599"/>
    <n v="1.978077977031208"/>
    <x v="0"/>
    <n v="0.82406590173580463"/>
    <x v="0"/>
  </r>
  <r>
    <s v="96ffaa3e733bc4224b0a166f7271ea33187728d3"/>
    <s v="49e0296d21495796e3ff59740020cf19949b5029"/>
    <s v="PREPAGADO"/>
    <s v="d70c5ad6d9927086d188b2a0af85d533acdf3336"/>
    <n v="38"/>
    <s v="CAPTUR"/>
    <n v="2021"/>
    <s v="CAPTUR"/>
    <s v="2e892f86d188d01ec5691b7918003dc271108083"/>
    <s v="NUEVO"/>
    <n v="72"/>
    <d v="2020-12-16T00:00:00"/>
    <d v="2026-12-16T00:00:00"/>
    <d v="2021-10-25T00:00:00"/>
    <n v="76400000"/>
    <n v="76400000"/>
    <n v="0"/>
    <n v="1796183"/>
    <s v="76c9cd8386f602314b92c098d88f738459249279"/>
    <n v="-0.46230797987394179"/>
    <n v="1.2009447865714571"/>
    <n v="0.56516632981038883"/>
    <n v="0.54915042278205961"/>
    <n v="-0.49705409964536651"/>
    <x v="1"/>
    <n v="1"/>
    <x v="0"/>
  </r>
  <r>
    <s v="d34d64ab9d3ebc1159a792cfac84b87b2cfd8367"/>
    <s v="371dc7d0c4844067085845c7d7488285d386b4ad"/>
    <s v="PREPAGADO"/>
    <s v="f1660bce152bd13abf027b14ac8a826e5004e35a"/>
    <n v="74"/>
    <s v="SANDERO"/>
    <n v="2017"/>
    <s v="NUEVO SANDERO"/>
    <m/>
    <s v="NUEVO"/>
    <n v="72"/>
    <d v="2016-09-30T00:00:00"/>
    <d v="2022-09-30T00:00:00"/>
    <d v="2020-05-29T00:00:00"/>
    <n v="37190000"/>
    <n v="27190000"/>
    <n v="10000000"/>
    <n v="563684"/>
    <s v="f244d6b6d7e1914da862727b1075ecaf467a95be"/>
    <n v="-0.32889903879836369"/>
    <n v="9.6827532387341694E-2"/>
    <n v="-0.44273272851594808"/>
    <n v="-0.82113986364069591"/>
    <n v="-0.96114136402222416"/>
    <x v="1"/>
    <n v="0.7311105135789191"/>
    <x v="2"/>
  </r>
  <r>
    <s v="698f4ca0e76bcd97e055ab0ff6edbf11e97a4c2a"/>
    <s v="6b543288f30d2820f67fb94eed4157abeacb0de2"/>
    <s v="PREPAGADO"/>
    <s v="58464c00dc8337ea9400e9dbf885ffffcb81c578"/>
    <n v="76"/>
    <s v="KWID"/>
    <n v="2021"/>
    <s v="KWID"/>
    <s v="2e892f86d188d01ec5691b7918003dc271108083"/>
    <s v="NUEVO"/>
    <n v="60"/>
    <d v="2021-01-20T00:00:00"/>
    <d v="2026-01-20T00:00:00"/>
    <d v="2021-10-27T00:00:00"/>
    <n v="40290000"/>
    <n v="20290000"/>
    <n v="20000000"/>
    <n v="516220"/>
    <s v="977d2d7691d404ed0e63704ec1471b1a8671ac9d"/>
    <n v="-1.675116535106469"/>
    <n v="-0.83738336845992778"/>
    <n v="-0.93667897986058324"/>
    <n v="-0.7397933804176301"/>
    <n v="-1.811968015379797"/>
    <x v="3"/>
    <n v="0.50359890791759743"/>
    <x v="4"/>
  </r>
  <r>
    <s v="0f304eb76dd9ab16c3dc1974af63f45194b56ddb"/>
    <s v="3021e5d0276920753e1a16d7207ec15d6d15ea61"/>
    <s v="PREPAGADO"/>
    <s v="30c7c4d76d30bc37a7d13b4c95a2ac93f65f85d1"/>
    <n v="220"/>
    <s v="STEPWAY"/>
    <n v="2017"/>
    <s v="NUEVO STEPWAY"/>
    <m/>
    <s v="NUEVO"/>
    <n v="84"/>
    <d v="2017-08-08T00:00:00"/>
    <d v="2024-08-08T00:00:00"/>
    <d v="2021-09-09T00:00:00"/>
    <n v="44765000"/>
    <n v="40288500"/>
    <n v="4476500"/>
    <n v="916328"/>
    <s v="a97deec8944cfd22a65b5543b5e7b1fab8e8247a"/>
    <n v="1.1628554841376451"/>
    <n v="0.79032357974038436"/>
    <n v="0.92086653473246149"/>
    <n v="-0.67539763533509689"/>
    <n v="-0.34235834485308059"/>
    <x v="0"/>
    <n v="0.9"/>
    <x v="0"/>
  </r>
  <r>
    <s v="0dd3e019d2aecd746c2a162d70c57dc46d4827d8"/>
    <s v="b16fc8ef81f68d3688c34798a1c450b67bb92987"/>
    <s v="PREPAGADO"/>
    <s v="7e0444902279ad565232444edcf9ba6203b30467"/>
    <n v="46"/>
    <s v="DUSTER"/>
    <n v="2021"/>
    <s v="DUSTER Servicio PÃºblico"/>
    <s v="2e892f86d188d01ec5691b7918003dc271108083"/>
    <s v="NUEVO"/>
    <n v="72"/>
    <d v="2020-06-23T00:00:00"/>
    <d v="2026-06-23T00:00:00"/>
    <d v="2021-01-15T00:00:00"/>
    <n v="62678855"/>
    <n v="64478855"/>
    <n v="0"/>
    <n v="1534978"/>
    <s v="7e550c4e4136820a2fa73809cb7d39457dab78e5"/>
    <n v="-3.7824985542557123E-2"/>
    <n v="1.3188662406720351"/>
    <n v="0.4070773498450232"/>
    <n v="3.4424168177325562E-2"/>
    <n v="4.4381042127634142E-2"/>
    <x v="1"/>
    <n v="1.0287178187923185"/>
    <x v="0"/>
  </r>
  <r>
    <s v="9f45fd5987d030c9c383053f4f5eb8db5e4a69a4"/>
    <s v="23c5b7be6281e254d1d681d78fa25f953f4c62ad"/>
    <s v="PREPAGADO"/>
    <s v="326bc2b0b0799eff92891e858f0137cd54c140d7"/>
    <n v="62"/>
    <s v="USADOS"/>
    <n v="2017"/>
    <s v="USADOS MM"/>
    <m/>
    <s v="USADO"/>
    <n v="84"/>
    <d v="2021-06-28T00:00:00"/>
    <d v="2028-06-28T00:00:00"/>
    <d v="2021-10-14T00:00:00"/>
    <n v="29000000"/>
    <n v="29000000"/>
    <n v="0"/>
    <n v="795058"/>
    <s v="fc7bdc755b16bdb0247d7a6271249db666c6767c"/>
    <n v="-1.881293989495999"/>
    <n v="1.2009447865714571"/>
    <n v="0.56516632981038883"/>
    <n v="-0.47706967604484207"/>
    <n v="-0.80644560922993824"/>
    <x v="0"/>
    <n v="1"/>
    <x v="0"/>
  </r>
  <r>
    <s v="b49ca8e5fdf946796df06e67d2ca8f869532a6a6"/>
    <s v="e8da5e53626085310aa820ef5292ccb5057419aa"/>
    <s v="PREPAGADO"/>
    <s v="f1660bce152bd13abf027b14ac8a826e5004e35a"/>
    <n v="61"/>
    <s v="LOGAN"/>
    <n v="2017"/>
    <s v="NUEVO LOGAN"/>
    <m/>
    <s v="NUEVO"/>
    <n v="72"/>
    <d v="2016-10-18T00:00:00"/>
    <d v="2022-10-18T00:00:00"/>
    <d v="2021-11-24T00:00:00"/>
    <n v="38000000"/>
    <n v="34200000"/>
    <n v="3800000"/>
    <n v="724578"/>
    <s v="2950d902c8b30585038c8f445df8ff3e2d2365ee"/>
    <n v="0.72624440425393522"/>
    <n v="0.79032357974038436"/>
    <n v="-0.1565493859764957"/>
    <n v="-0.39604069192558189"/>
    <n v="0.50846830650449182"/>
    <x v="1"/>
    <n v="0.9"/>
    <x v="0"/>
  </r>
  <r>
    <s v="16ab446a7c3f5a67929f90e0120a23b3c9e31ca7"/>
    <s v="dec112757adc5516ee7d1f37aa3faf39f4b1bc43"/>
    <s v="PREPAGADO"/>
    <s v="1cfc8f77eeb90420e06185d48b9a2c6de9a1780f"/>
    <n v="27"/>
    <s v="SANDERO"/>
    <n v="2019"/>
    <s v="NUEVO SANDERO"/>
    <m/>
    <s v="NUEVO"/>
    <n v="84"/>
    <d v="2018-11-16T00:00:00"/>
    <d v="2025-11-16T00:00:00"/>
    <d v="2021-11-16T00:00:00"/>
    <n v="35990000"/>
    <n v="17995000"/>
    <n v="17995000"/>
    <n v="407936"/>
    <s v="3b4f5e1c3af76293fd1839abaa76e15b66b25b5a"/>
    <n v="1.2598801685562471"/>
    <n v="-0.85216124758390532"/>
    <n v="0.52564408481904745"/>
    <n v="-0.50851689022775659"/>
    <n v="-0.34235834485308059"/>
    <x v="0"/>
    <n v="0.5"/>
    <x v="4"/>
  </r>
  <r>
    <s v="78bab04442721e4d894eb0bfc311f4fc63c0042c"/>
    <s v="13061bf2ef5d159f2f71b82d7363484ac153d673"/>
    <s v="PREPAGADO"/>
    <s v="63fe1f6df9e5920e9224494a3d33f898aebb361d"/>
    <n v="60"/>
    <s v="DUSTER"/>
    <n v="2019"/>
    <s v="DUSTER"/>
    <m/>
    <s v="NUEVO"/>
    <n v="24"/>
    <d v="2018-11-27T00:00:00"/>
    <d v="2020-11-03T00:00:00"/>
    <d v="2019-05-08T00:00:00"/>
    <n v="56910000"/>
    <n v="28455000"/>
    <n v="28455000"/>
    <n v="1313931"/>
    <s v="6019fe68bce0ec80749a2a513966e9cdf050114d"/>
    <n v="0.99306228640509131"/>
    <n v="-0.85216124758390532"/>
    <n v="-1.9255844376889819"/>
    <n v="-0.15398562825035619"/>
    <n v="-0.4197062222492236"/>
    <x v="2"/>
    <n v="0.5"/>
    <x v="4"/>
  </r>
  <r>
    <s v="0804bee702054cb1aaa8ac64c0ba790ff0b0947c"/>
    <s v="e3ea36503566c2955fdf7735e54b2548624e2d27"/>
    <s v="PREPAGADO"/>
    <s v="a375b5eac113847c38d3cb785c3aaad6fe7a6159"/>
    <n v="50"/>
    <s v="CAPTUR"/>
    <n v="2019"/>
    <s v="CAPTUR"/>
    <s v="2e892f86d188d01ec5691b7918003dc271108083"/>
    <s v="NUEVO"/>
    <n v="84"/>
    <d v="2019-01-24T00:00:00"/>
    <d v="2026-01-24T00:00:00"/>
    <d v="2021-08-05T00:00:00"/>
    <n v="67800000"/>
    <n v="33900000"/>
    <n v="33900000"/>
    <n v="749190"/>
    <s v="f5faa20ec38eb79836445ff6da0fea6c765c883c"/>
    <n v="-0.11059349885650881"/>
    <n v="-0.85216124758390532"/>
    <n v="0.4070773498450232"/>
    <n v="4.2785245682760742"/>
    <n v="-0.49705409964536651"/>
    <x v="0"/>
    <n v="0.5"/>
    <x v="4"/>
  </r>
  <r>
    <s v="8a3f3875c8654aa2da7b92a77a5b016ec41eb011"/>
    <s v="7d1485872ff668904b8917abb1b554c765929908"/>
    <s v="PREPAGADO"/>
    <s v="4a7b7e367ecae1d6fda7f0a3e66e76e4b3471929"/>
    <n v="49"/>
    <s v="CLIO"/>
    <n v="2017"/>
    <s v="CLIO STYLE"/>
    <m/>
    <s v="NUEVO"/>
    <n v="72"/>
    <d v="2017-06-02T00:00:00"/>
    <d v="2023-02-06T00:00:00"/>
    <d v="2018-06-06T00:00:00"/>
    <n v="27990000"/>
    <n v="27990000"/>
    <n v="0"/>
    <n v="606662"/>
    <s v="d32b2544aa3cda758f28d956500fd6e0d7981c8d"/>
    <n v="-0.11059349885650881"/>
    <n v="1.2009447865714571"/>
    <n v="0.14609457637940021"/>
    <n v="2.42489956649178E-2"/>
    <n v="-1.1931849962106531"/>
    <x v="1"/>
    <n v="1"/>
    <x v="0"/>
  </r>
  <r>
    <s v="e5fa4e0dec08b493cc50246fdce0b98607855ac0"/>
    <s v="bcf0a0416cba83656fc5cbf6f199fe602353c351"/>
    <s v="PREPAGADO"/>
    <s v="8e5a6ec8ecf5a2a4f1b2a3647d59bf4bceeae6a9"/>
    <n v="60"/>
    <s v="SANDERO"/>
    <n v="2019"/>
    <s v="NUEVO SANDERO"/>
    <m/>
    <s v="NUEVO"/>
    <n v="36"/>
    <d v="2018-09-05T00:00:00"/>
    <d v="2021-05-09T00:00:00"/>
    <d v="2019-02-08T00:00:00"/>
    <n v="37150000"/>
    <n v="17150000"/>
    <n v="20000000"/>
    <n v="604488"/>
    <s v="6019fe68bce0ec80749a2a513966e9cdf050114d"/>
    <n v="0.47155460765510449"/>
    <n v="-1.00966736325935"/>
    <n v="-0.9727746462111756"/>
    <n v="-0.24016376676689899"/>
    <n v="0.19907679691992"/>
    <x v="4"/>
    <n v="0.4616419919246299"/>
    <x v="4"/>
  </r>
  <r>
    <s v="fb2d1351ad51234eeb6d21e31dff3328fda65d45"/>
    <s v="72b4897bd6e2043fbdf713e958a8a2a4dcf96537"/>
    <s v="PREPAGADO"/>
    <s v="a1568956b7a009c0968355838744514999f72b98"/>
    <n v="291"/>
    <s v="STEPWAY"/>
    <n v="2020"/>
    <s v="NUEVO STEPWAY PH2"/>
    <s v="2e892f86d188d01ec5691b7918003dc271108083"/>
    <s v="NUEVO"/>
    <n v="84"/>
    <d v="2020-02-01T00:00:00"/>
    <d v="2027-01-02T00:00:00"/>
    <d v="2021-04-20T00:00:00"/>
    <n v="51790000"/>
    <n v="31790000"/>
    <n v="20000000"/>
    <n v="650003"/>
    <s v="8dd2e3893a694ae60c11d740aa9e097857f3681c"/>
    <n v="-2.2087522994087809"/>
    <n v="-0.38477140122955672"/>
    <n v="0.52564408481904745"/>
    <n v="-0.54608739624227276"/>
    <n v="4.4381042127634142E-2"/>
    <x v="0"/>
    <n v="0.6138250627534273"/>
    <x v="2"/>
  </r>
  <r>
    <s v="6685f0fb7cdceb0d632a06b7b6c4f63cd4e66af8"/>
    <s v="b9d0d65b194f90bc3be2f094a69c75ccf573911f"/>
    <s v="PREPAGADO"/>
    <s v="3a0535153a5f5fc7c8dcca47c9a725208db375aa"/>
    <n v="38"/>
    <s v="DUSTER"/>
    <n v="2022"/>
    <s v="NUEVA DUSTER"/>
    <s v="2e892f86d188d01ec5691b7918003dc271108083"/>
    <s v="NUEVO"/>
    <n v="72"/>
    <d v="2021-04-30T00:00:00"/>
    <d v="2027-04-30T00:00:00"/>
    <d v="2021-10-19T00:00:00"/>
    <n v="81850000"/>
    <n v="57295000"/>
    <n v="24555000"/>
    <n v="1371752"/>
    <s v="e930ed8a49045100853f6396856eaf443e98b2ef"/>
    <n v="9.5583955533020917E-2"/>
    <n v="-3.091883392176074E-2"/>
    <n v="9.0899389914291959E-2"/>
    <n v="-0.29081127956579927"/>
    <n v="0.74051193869292065"/>
    <x v="1"/>
    <n v="0.7"/>
    <x v="2"/>
  </r>
  <r>
    <s v="9f3cd5536888c103ba25dd68254b994a858febc5"/>
    <s v="9465ed3de9fba89fd10b5a3cc7642827b33282a1"/>
    <s v="PREPAGADO"/>
    <s v="de5d6dd81967e9d26f161d3136bf0858066f9ffc"/>
    <n v="49"/>
    <s v="DUSTER"/>
    <n v="2017"/>
    <s v="DUSTER"/>
    <m/>
    <s v="NUEVO"/>
    <n v="48"/>
    <d v="2017-02-20T00:00:00"/>
    <d v="2021-02-20T00:00:00"/>
    <d v="2017-11-08T00:00:00"/>
    <n v="56990000"/>
    <n v="36500000"/>
    <n v="20490000"/>
    <n v="1082387"/>
    <s v="7b4b50deac96cf6fae5ed6534c753371dda3e07d"/>
    <n v="1.235623997451597"/>
    <n v="-0.2753893997715286"/>
    <n v="0.96038877972380288"/>
    <n v="-8.32599314815438E-2"/>
    <n v="1.0499034482774929"/>
    <x v="5"/>
    <n v="0.64046323916476577"/>
    <x v="2"/>
  </r>
  <r>
    <s v="df44da1c1905c6a3a8e5a5cd6120c6c9cda64e1a"/>
    <s v="ea664e76dbf16d7eed29f2fb2e1dca34718ecc00"/>
    <s v="PREPAGADO"/>
    <s v="5f585eff6e01a3fc164fe5629887ce7f0ab88842"/>
    <n v="61"/>
    <s v="SANDERO"/>
    <n v="2018"/>
    <s v="NUEVO SANDERO"/>
    <m/>
    <s v="NUEVO"/>
    <n v="84"/>
    <d v="2017-04-19T00:00:00"/>
    <d v="2024-04-19T00:00:00"/>
    <d v="2018-09-20T00:00:00"/>
    <n v="31710000"/>
    <n v="20710000"/>
    <n v="11000000"/>
    <n v="465382"/>
    <s v="7e9fc38f652bec55c8b73bce6ec70c4faa124ee7"/>
    <n v="-0.53507649318789341"/>
    <n v="-0.2234744108873247"/>
    <n v="0.76277755476709586"/>
    <n v="0.1158179144909014"/>
    <n v="1.5139907126543499"/>
    <x v="0"/>
    <n v="0.65310627562283197"/>
    <x v="2"/>
  </r>
  <r>
    <s v="72285995c16b70f65f774a7238175b373314d42e"/>
    <s v="db3275d8535b8683d5b3a8ebb42ae6e2a872bf33"/>
    <s v="PREPAGADO"/>
    <s v="9394dd0a7b6ed8919e973bc351a6b135020e880c"/>
    <n v="38"/>
    <s v="SANDERO"/>
    <n v="2018"/>
    <s v="NUEVO SANDERO"/>
    <m/>
    <s v="NUEVO"/>
    <n v="84"/>
    <d v="2018-05-12T00:00:00"/>
    <d v="2025-12-05T00:00:00"/>
    <d v="2020-10-05T00:00:00"/>
    <n v="39820000"/>
    <n v="39820000"/>
    <n v="0"/>
    <n v="781623"/>
    <s v="d2d2bc23d15981022aec65b1ffb2993f93c8d625"/>
    <n v="-1.8206535617343731"/>
    <n v="1.2009447865714571"/>
    <n v="4.0032284498186022E-2"/>
    <n v="-0.23419779730118059"/>
    <n v="-0.96114136402222416"/>
    <x v="0"/>
    <n v="1"/>
    <x v="0"/>
  </r>
  <r>
    <s v="6644a56d6e4980c8fc88ffc39df9e84700493d7c"/>
    <s v="d9c5081672baf7c6c09477666326c04c7bfe03a0"/>
    <s v="PREPAGADO"/>
    <s v="7f22d9d1b26328e8bc33183cd50a33df11a0448b"/>
    <n v="27"/>
    <s v="KWID"/>
    <n v="2022"/>
    <s v="KWID"/>
    <s v="2e892f86d188d01ec5691b7918003dc271108083"/>
    <s v="NUEVO"/>
    <n v="84"/>
    <d v="2021-08-27T00:00:00"/>
    <d v="2028-08-27T00:00:00"/>
    <d v="2021-09-24T00:00:00"/>
    <n v="43441600"/>
    <n v="32633600"/>
    <n v="10808000"/>
    <n v="691442"/>
    <s v="fb89e69e4b80e4b8276103d586c8f44bf3e0cdc6"/>
    <n v="-1.2748897118797351"/>
    <n v="0.17934475263388761"/>
    <n v="-0.69954550991253528"/>
    <n v="-0.83445232292794402"/>
    <n v="-1.1931849962106531"/>
    <x v="0"/>
    <n v="0.75120621708224378"/>
    <x v="2"/>
  </r>
  <r>
    <s v="a8ae24c0b501fc5499a12d72a21760d8721103b2"/>
    <s v="48c3ddc9e71325d4c6e2e6e42335708f0517e0a9"/>
    <s v="PREPAGADO"/>
    <s v="30c7c4d76d30bc37a7d13b4c95a2ac93f65f85d1"/>
    <n v="49"/>
    <s v="SANDERO"/>
    <n v="2018"/>
    <s v="NUEVO SANDERO"/>
    <m/>
    <s v="NUEVO"/>
    <n v="72"/>
    <d v="2017-07-27T00:00:00"/>
    <d v="2023-07-27T00:00:00"/>
    <d v="2017-12-21T00:00:00"/>
    <n v="38170000"/>
    <n v="28170000"/>
    <n v="10000000"/>
    <n v="671808"/>
    <s v="d32b2544aa3cda758f28d956500fd6e0d7981c8d"/>
    <n v="0.39878609434115281"/>
    <n v="0.12517531622544581"/>
    <n v="0.48612183982770601"/>
    <n v="-0.72943584340325085"/>
    <n v="-0.96114136402222416"/>
    <x v="1"/>
    <n v="0.7380141472360493"/>
    <x v="2"/>
  </r>
  <r>
    <s v="7fdf1ff5a837609648cff5d1a5352f8c03cf8cdb"/>
    <s v="a7104241b512b43717cf411586fcd4584936b163"/>
    <s v="PREPAGADO"/>
    <s v="30c7c4d76d30bc37a7d13b4c95a2ac93f65f85d1"/>
    <n v="246"/>
    <s v="SANDERO"/>
    <n v="2018"/>
    <s v="NUEVO SANDERO"/>
    <m/>
    <s v="NUEVO"/>
    <n v="48"/>
    <d v="2017-08-09T00:00:00"/>
    <d v="2021-09-08T00:00:00"/>
    <d v="2018-06-22T00:00:00"/>
    <n v="30890000"/>
    <n v="20890000"/>
    <n v="10000000"/>
    <n v="629093"/>
    <s v="6e69c18c5a97c9d065ae12b467e0bb2b923ab471"/>
    <n v="-0.11059349885650881"/>
    <n v="-0.12835662757898841"/>
    <n v="0.2094661248883162"/>
    <n v="-0.79976240934697285"/>
    <n v="2.3648173640119232"/>
    <x v="5"/>
    <n v="0.67627063774684359"/>
    <x v="2"/>
  </r>
  <r>
    <s v="f4a11fd9386afef818624884646b97001d8d24cb"/>
    <s v="3c9ae7f072fa814a72cef205e3d17e870cceed41"/>
    <s v="PREPAGADO"/>
    <s v="8d3a24744093455287e93feda3eb9991acdae36e"/>
    <n v="15"/>
    <s v="SANDERO"/>
    <n v="2019"/>
    <s v="NUEVO SANDERO"/>
    <m/>
    <s v="NUEVO"/>
    <n v="84"/>
    <d v="2018-10-31T00:00:00"/>
    <d v="2025-10-31T00:00:00"/>
    <d v="2019-12-16T00:00:00"/>
    <n v="36490000"/>
    <n v="32841000"/>
    <n v="3649000"/>
    <n v="669283"/>
    <s v="49e3e3431e014d9c5502f38bae86dc4337782419"/>
    <n v="-1.614476107344843"/>
    <n v="0.79032357974038436"/>
    <n v="0.48612183982770601"/>
    <n v="-0.74099553571136212"/>
    <n v="-1.1931849962106531"/>
    <x v="0"/>
    <n v="0.9"/>
    <x v="0"/>
  </r>
  <r>
    <s v="022f1fa9f90205f02fa21f3fa7952c402816e8d3"/>
    <s v="97a5f49e860534ed4a8f8384b0ab9c368954c4c8"/>
    <s v="PREPAGADO"/>
    <s v="a7dd55b98ce047d2fdb9afbcfc3cfad027700d30"/>
    <n v="60"/>
    <s v="DUSTER"/>
    <n v="2021"/>
    <s v="DUSTER"/>
    <s v="2e892f86d188d01ec5691b7918003dc271108083"/>
    <s v="NUEVO"/>
    <n v="72"/>
    <d v="2021-05-01T00:00:00"/>
    <d v="2027-01-05T00:00:00"/>
    <d v="2021-12-22T00:00:00"/>
    <n v="68730000"/>
    <n v="23730000"/>
    <n v="45000000"/>
    <n v="632419"/>
    <s v="026f2dbff0f657cf8b51a37de1e13584f2ccb0a9"/>
    <n v="0.33814566657952638"/>
    <n v="-1.48753976273718"/>
    <n v="-0.1462340800337556"/>
    <n v="0.75855047461730551"/>
    <n v="-0.4197062222492236"/>
    <x v="1"/>
    <n v="0.34526407682234833"/>
    <x v="1"/>
  </r>
  <r>
    <s v="e1da228632f6771015ee5d5b2976bcb1d0461af3"/>
    <s v="8747853afc0e7d87608edfb425c60c88dc34e2d4"/>
    <s v="PREPAGADO"/>
    <s v="236d00d4f1760cf071da84eec797206f3746a858"/>
    <n v="50"/>
    <s v="KWID"/>
    <n v="2022"/>
    <s v="KWID"/>
    <s v="2e892f86d188d01ec5691b7918003dc271108083"/>
    <s v="NUEVO"/>
    <n v="72"/>
    <d v="2021-08-06T00:00:00"/>
    <d v="2027-06-08T00:00:00"/>
    <d v="2021-09-07T00:00:00"/>
    <n v="41820000"/>
    <n v="39700000"/>
    <n v="2120000"/>
    <n v="941633"/>
    <s v="2b6df99bd30f7bb1ed920f30ad5b5072040c5336"/>
    <n v="-1.250633540775085"/>
    <n v="0.99278673815398344"/>
    <n v="-0.30432305999912118"/>
    <n v="-0.2029633334063064"/>
    <n v="-1.1931849962106531"/>
    <x v="1"/>
    <n v="0.94930655188904833"/>
    <x v="0"/>
  </r>
  <r>
    <s v="4063544834e6873befaa621b9072ed0ad1f02df3"/>
    <s v="e72a5ade9820aeb77ad6017663925a9946a85437"/>
    <s v="PREPAGADO"/>
    <s v="4db898134df57de25ee14fc3156c0fe345e0de51"/>
    <n v="236"/>
    <s v="SANDERO"/>
    <n v="2019"/>
    <s v="NUEVO SANDERO"/>
    <m/>
    <s v="NUEVO"/>
    <n v="48"/>
    <d v="2018-10-18T00:00:00"/>
    <d v="2022-10-18T00:00:00"/>
    <d v="2018-12-05T00:00:00"/>
    <n v="34890000"/>
    <n v="14890000"/>
    <n v="20000000"/>
    <n v="441269"/>
    <s v="7a6910423a8f37af5a7024bd938a17975b36dad2"/>
    <n v="0.8353971742248627"/>
    <n v="-1.15285978110451"/>
    <n v="-0.1067118350424142"/>
    <n v="8.3581765152492368E-2"/>
    <n v="-0.26501046745693763"/>
    <x v="5"/>
    <n v="0.42676984809400975"/>
    <x v="4"/>
  </r>
  <r>
    <s v="06a71089e0ed1042935b79c1c8817682e92814d1"/>
    <s v="8fe6bd5cd40a3dd39e4b1a2ae92c6905c3993dbf"/>
    <s v="PREPAGADO"/>
    <s v="77a187d9631467b0be64469f0c5f8a6dea1b1f85"/>
    <n v="59"/>
    <s v="CLIO"/>
    <n v="2017"/>
    <s v="CLIO STYLE"/>
    <m/>
    <s v="NUEVO"/>
    <n v="84"/>
    <d v="2016-12-23T00:00:00"/>
    <d v="2023-12-23T00:00:00"/>
    <d v="2021-05-10T00:00:00"/>
    <n v="30990000"/>
    <n v="24792000"/>
    <n v="6198000"/>
    <n v="491968"/>
    <s v="50072f9d25aec5e53ed0d7b527d19e5f5520f71f"/>
    <n v="1.138599313032995"/>
    <n v="0.37970237290931202"/>
    <n v="0.16874082275943891"/>
    <n v="-0.91794270507545273"/>
    <n v="0.74051193869292065"/>
    <x v="0"/>
    <n v="0.8"/>
    <x v="2"/>
  </r>
  <r>
    <s v="251a6adf4baad70fac14b966eb74fa40b876d26d"/>
    <s v="21e4702350ca1d8634028b090f77aa81db513b5c"/>
    <s v="PREPAGADO"/>
    <s v="6bf12817a6164c0e4ceb7a01868ef46da7884be8"/>
    <n v="40"/>
    <s v="DUSTER"/>
    <n v="2018"/>
    <s v="DUSTER"/>
    <m/>
    <s v="NUEVO"/>
    <n v="36"/>
    <d v="2018-08-02T00:00:00"/>
    <d v="2021-02-08T00:00:00"/>
    <d v="2019-10-15T00:00:00"/>
    <n v="56350000"/>
    <n v="15608245"/>
    <n v="40741755"/>
    <n v="643130"/>
    <s v="4d251d0521ebf48b96f0933b0dd444a04ee5a122"/>
    <n v="1.502441879602753"/>
    <n v="-1.7678979120116629"/>
    <n v="-4.4146365390986242"/>
    <n v="-0.13373717766926671"/>
    <n v="0.43112042910834891"/>
    <x v="4"/>
    <n v="0.27698748890860692"/>
    <x v="1"/>
  </r>
  <r>
    <s v="09856f04012b10c2363f479f2ff15a75c8dc9a14"/>
    <s v="b2120a9a054408b278c4987b81e383083541a08b"/>
    <s v="PREPAGADO"/>
    <s v="b03c331a519e3fb6e210c57f6f7646420773acf4"/>
    <n v="84"/>
    <s v="SANDERO"/>
    <n v="2020"/>
    <s v="NUEVO SANDERO PH2"/>
    <s v="2e892f86d188d01ec5691b7918003dc271108083"/>
    <s v="NUEVO"/>
    <n v="84"/>
    <d v="2020-01-29T00:00:00"/>
    <d v="2027-01-29T00:00:00"/>
    <d v="2021-05-26T00:00:00"/>
    <n v="45990000"/>
    <n v="33990000"/>
    <n v="12000000"/>
    <n v="734080"/>
    <s v="0b9e5ef7ecdb21c3df2e91f8c180559e4790ebd3"/>
    <n v="0.5200669498644056"/>
    <n v="0.1295261125177779"/>
    <n v="0.24898836987965761"/>
    <n v="-0.83139880865341775"/>
    <n v="1.281947080465921"/>
    <x v="0"/>
    <n v="0.73907371167645142"/>
    <x v="2"/>
  </r>
  <r>
    <s v="53165b2e92f5245c8bb0d62891b3aa0af7e2bde8"/>
    <s v="78abaf8ba33896d19e0cab894ab43825bbb6cb8b"/>
    <s v="PREPAGADO"/>
    <s v="b0172f2d8be6898a8279a253de8c69dcba4d0e5d"/>
    <n v="61"/>
    <s v="LOGAN"/>
    <n v="2020"/>
    <s v="NUEVO LOGAN"/>
    <s v="2e892f86d188d01ec5691b7918003dc271108083"/>
    <s v="NUEVO"/>
    <n v="72"/>
    <d v="2019-12-04T00:00:00"/>
    <d v="2025-04-12T00:00:00"/>
    <d v="2020-04-14T00:00:00"/>
    <n v="35170000"/>
    <n v="35170000"/>
    <n v="0"/>
    <n v="829348"/>
    <s v="c9ac93af7de54e59c26cb0895d1f827e03675192"/>
    <n v="0.33814566657952638"/>
    <n v="1.2009447865714571"/>
    <n v="0.32347989723933768"/>
    <n v="-0.86929590793381806"/>
    <n v="0.74051193869292065"/>
    <x v="1"/>
    <n v="1"/>
    <x v="0"/>
  </r>
  <r>
    <s v="292bd4a007954f2d47017ffa5e77c17e3ef73974"/>
    <s v="f9c17912e6492c856cc9bb58cec0f3d38db7e488"/>
    <s v="PREPAGADO"/>
    <s v="8d3a24744093455287e93feda3eb9991acdae36e"/>
    <n v="40"/>
    <s v="SANDERO"/>
    <n v="2018"/>
    <s v="NUEVO SANDERO"/>
    <m/>
    <s v="NUEVO"/>
    <n v="60"/>
    <d v="2018-12-10T00:00:00"/>
    <d v="2023-10-12T00:00:00"/>
    <d v="2020-07-16T00:00:00"/>
    <n v="40831000"/>
    <n v="26831000"/>
    <n v="14000000"/>
    <n v="660744"/>
    <s v="6e6ab8d26eb45e4692f58acb34c3521235ffa21e"/>
    <n v="0.22899289660859901"/>
    <n v="-0.20697980396882271"/>
    <n v="0.32803285986234038"/>
    <n v="-0.33420702786642531"/>
    <n v="-1.3478807510029389"/>
    <x v="3"/>
    <n v="0.65712326418652489"/>
    <x v="2"/>
  </r>
  <r>
    <s v="ac66289503ae8d6efcd1a686eb3ae9004058a244"/>
    <s v="cd084a78a2131e3ab95d54029fdfbbba974a8f13"/>
    <s v="PREPAGADO"/>
    <s v="2f1f55f7d5e4638dee5a1a64ea8954c3ffe4902c"/>
    <n v="49"/>
    <s v="LOGAN"/>
    <n v="2018"/>
    <s v="NUEVO LOGAN"/>
    <m/>
    <s v="NUEVO"/>
    <n v="84"/>
    <d v="2017-10-30T00:00:00"/>
    <d v="2024-10-30T00:00:00"/>
    <d v="2018-12-17T00:00:00"/>
    <n v="39310000"/>
    <n v="37344500"/>
    <n v="1965500"/>
    <n v="817376"/>
    <s v="65ce8e050551bdd5f972d0481ca61ec12607b8d3"/>
    <n v="0.64134780538765834"/>
    <n v="0.99563418315592023"/>
    <n v="1.355611229637216"/>
    <n v="-1.159660668821651E-2"/>
    <n v="-1.11583711881451"/>
    <x v="0"/>
    <n v="0.95"/>
    <x v="0"/>
  </r>
  <r>
    <s v="fb259bce79f143ce5ebac1a084dc8e27d9a55a4e"/>
    <s v="2afb93fb35ed862dbf7607c20bdf161f67e9ac07"/>
    <s v="PREPAGADO"/>
    <s v="f3d649ee30f873af20ed680a9e1580214cdfe47c"/>
    <n v="49"/>
    <s v="STEPWAY"/>
    <n v="2018"/>
    <s v="NUEVO STEPWAY"/>
    <m/>
    <s v="NUEVO"/>
    <n v="84"/>
    <d v="2017-10-07T00:00:00"/>
    <d v="2024-07-10T00:00:00"/>
    <d v="2018-09-17T00:00:00"/>
    <n v="42850000"/>
    <n v="42850000"/>
    <n v="0"/>
    <n v="937247"/>
    <s v="f00f1606f9686df6c4f674ed3907718435a75514"/>
    <n v="0.16835246884697261"/>
    <n v="1.2009447865714571"/>
    <n v="0.4123811165561268"/>
    <n v="0.42485845185237031"/>
    <n v="-0.80644560922993824"/>
    <x v="0"/>
    <n v="1"/>
    <x v="0"/>
  </r>
  <r>
    <s v="6d99e85556057b927b52e2f7bcb6d53d3703574a"/>
    <s v="2cd26615b5fd7c986b5ed165c0dc8ebf00b88e60"/>
    <s v="PREPAGADO"/>
    <s v="436c54f5b94298880918c6dd867e76b0c1e55269"/>
    <n v="60"/>
    <s v="LOGAN"/>
    <n v="2017"/>
    <s v="NUEVO LOGAN"/>
    <m/>
    <s v="NUEVO"/>
    <n v="48"/>
    <d v="2017-05-01T00:00:00"/>
    <d v="2020-12-20T00:00:00"/>
    <d v="2019-05-21T00:00:00"/>
    <n v="42550000"/>
    <n v="37550000"/>
    <n v="5000000"/>
    <n v="1064347"/>
    <s v="6019fe68bce0ec80749a2a513966e9cdf050114d"/>
    <n v="-0.31677095324603838"/>
    <n v="0.71842867983694159"/>
    <n v="0.10970328363627289"/>
    <n v="-0.42171095581444568"/>
    <n v="-0.34235834485308059"/>
    <x v="5"/>
    <n v="0.88249118683901295"/>
    <x v="0"/>
  </r>
  <r>
    <s v="f09f9a0aefd121f145a1f5dc5b9eb5920bfcdf19"/>
    <s v="bb641386210699603a2db76b1ee710a23affa20b"/>
    <s v="PREPAGADO"/>
    <s v="d42a5de8f4df177aed40c98366cc193eafa30db8"/>
    <n v="7"/>
    <s v="STEPWAY"/>
    <n v="2020"/>
    <s v="NUEVO STEPWAY"/>
    <s v="2e892f86d188d01ec5691b7918003dc271108083"/>
    <s v="NUEVO"/>
    <n v="72"/>
    <d v="2019-01-11T00:00:00"/>
    <d v="2025-11-01T00:00:00"/>
    <d v="2020-11-20T00:00:00"/>
    <n v="50500000"/>
    <n v="21500000"/>
    <n v="29000000"/>
    <n v="530760"/>
    <s v="ba69bef1627113b1efd89b0a85bd7dcd597d357c"/>
    <n v="-0.207618183275111"/>
    <n v="-1.157077985329751"/>
    <n v="1.185489993161002E-2"/>
    <n v="0.57852821723653158"/>
    <n v="-0.4197062222492236"/>
    <x v="1"/>
    <n v="0.42574257425742573"/>
    <x v="4"/>
  </r>
  <r>
    <s v="3e63506851c5c5d911eb0ea2f45f2be7c078fec1"/>
    <s v="e71adba23fa1ac5a2318c3192c15afd5e1cce229"/>
    <s v="PREPAGADO"/>
    <s v="7d0c257a39e140c6bf1189355194ac49f96d7320"/>
    <n v="51"/>
    <s v="STEPWAY"/>
    <n v="2019"/>
    <s v="NUEVO STEPWAY"/>
    <m/>
    <s v="NUEVO"/>
    <n v="84"/>
    <d v="2018-11-26T00:00:00"/>
    <d v="2025-11-26T00:00:00"/>
    <d v="2019-12-23T00:00:00"/>
    <n v="41485350"/>
    <n v="11485350"/>
    <n v="30000000"/>
    <n v="267174"/>
    <s v="c7093c3b30a4a709fd8615f4457ce8502fa1b486"/>
    <n v="1.065830799719043"/>
    <n v="-1.7684495188718321"/>
    <n v="1.185489993161002E-2"/>
    <n v="-0.61694552259755642"/>
    <n v="-0.72909773183379534"/>
    <x v="0"/>
    <n v="0.27685315418575474"/>
    <x v="1"/>
  </r>
  <r>
    <s v="a21c95037ec2e2ab25a429a9763496a953bad42b"/>
    <s v="a959df5bab61fe10ce1a74898a48fe3dc4a8594a"/>
    <s v="PREPAGADO"/>
    <s v="40caf97a616318873ba6061017861521a8432813"/>
    <n v="38"/>
    <s v="STEPWAY"/>
    <n v="2018"/>
    <s v="NUEVO STEPWAY"/>
    <m/>
    <s v="NUEVO"/>
    <n v="24"/>
    <d v="2017-02-20T00:00:00"/>
    <d v="2019-02-20T00:00:00"/>
    <d v="2017-10-30T00:00:00"/>
    <n v="43250000"/>
    <n v="9990000"/>
    <n v="33260000"/>
    <n v="495127"/>
    <s v="21e56b31f691885fdd4e2c38d5fd98f8f5589c64"/>
    <n v="1.2962644252132229"/>
    <n v="-1.956803499949114"/>
    <n v="-0.6600232649211939"/>
    <n v="0.1241901859664367"/>
    <n v="1.5139907126543499"/>
    <x v="2"/>
    <n v="0.23098265895953757"/>
    <x v="1"/>
  </r>
  <r>
    <s v="34ef97607e14a516773c206e570fd1c56565da3b"/>
    <s v="d10ede57e226845281e340a91d8c30b4eb1c0a15"/>
    <s v="PREPAGADO"/>
    <s v="2c291cdaeb38d6418bab565813b1628137fa515b"/>
    <n v="59"/>
    <s v="CAPTUR"/>
    <n v="2018"/>
    <s v="CAPTUR"/>
    <m/>
    <s v="NUEVO"/>
    <n v="60"/>
    <d v="2017-09-14T00:00:00"/>
    <d v="2022-09-14T00:00:00"/>
    <d v="2018-04-17T00:00:00"/>
    <n v="77490000"/>
    <n v="48990000"/>
    <n v="28500000"/>
    <n v="1243520"/>
    <s v="d5e3c217d8ea2998bad4e657513b99b45ba38544"/>
    <n v="0.27750523881790012"/>
    <n v="-0.30927645419323108"/>
    <n v="0.80229979975843724"/>
    <n v="0.1774969114139788"/>
    <n v="1.9007300996350649"/>
    <x v="3"/>
    <n v="0.63221060782036387"/>
    <x v="2"/>
  </r>
  <r>
    <s v="4318e96ba43bf2c61845f3dbceab31ca8725331f"/>
    <s v="c60e24a3714ab1516190d66cdf41836a26f6ee93"/>
    <s v="PREPAGADO"/>
    <s v="51b223e24d57bc8c01c5001f8833c44559fa1fc7"/>
    <n v="49"/>
    <s v="SANDERO"/>
    <n v="2018"/>
    <s v="NUEVO SANDERO"/>
    <m/>
    <s v="NUEVO"/>
    <n v="60"/>
    <d v="2017-10-26T00:00:00"/>
    <d v="2022-10-26T00:00:00"/>
    <d v="2019-07-09T00:00:00"/>
    <n v="38092600"/>
    <n v="26092600"/>
    <n v="12000000"/>
    <n v="662312"/>
    <s v="44b2f4676298044cd44793ce40e6eac1d18ef4db"/>
    <n v="1.7450035906492589"/>
    <n v="-9.260159303320914E-2"/>
    <n v="0.80229979975843724"/>
    <n v="0.36285750831556568"/>
    <n v="0.35377255171220601"/>
    <x v="3"/>
    <n v="0.68497818473929317"/>
    <x v="2"/>
  </r>
  <r>
    <s v="207c22ec5e9679a36a31ba76d01085b5ddde3073"/>
    <s v="779427fa37d3856e1d6cfafe3609705d8ea3de20"/>
    <s v="PREPAGADO"/>
    <s v="bcbcc2ee7dbd4a56cbdad1915e5be0e3125aa7a8"/>
    <n v="291"/>
    <s v="CLIO"/>
    <n v="2017"/>
    <s v="CLIO STYLE"/>
    <m/>
    <s v="NUEVO"/>
    <n v="72"/>
    <d v="2017-03-03T00:00:00"/>
    <d v="2023-03-03T00:00:00"/>
    <d v="2019-08-27T00:00:00"/>
    <n v="28500000"/>
    <n v="25650000"/>
    <n v="2850000"/>
    <n v="637484"/>
    <s v="e9a20609d5e4f2cce4f367ca3b625e5b99e50d14"/>
    <n v="1.284136339660898"/>
    <n v="0.79032357974038436"/>
    <n v="0.36755510485368181"/>
    <n v="-0.12510768080647519"/>
    <n v="-0.65174985443765243"/>
    <x v="1"/>
    <n v="0.9"/>
    <x v="0"/>
  </r>
  <r>
    <s v="a23dbf498d394058c5b246a35f6cc7c798199293"/>
    <s v="740ee3f5cec2dc904a6387fb63128d441292373f"/>
    <s v="PREPAGADO"/>
    <s v="d42a0e1d5792a438fbe63c928d603c193394d0b9"/>
    <n v="59"/>
    <s v="SANDERO"/>
    <n v="2018"/>
    <s v="NUEVO SANDERO"/>
    <m/>
    <s v="NUEVO"/>
    <n v="24"/>
    <d v="2017-12-20T00:00:00"/>
    <d v="2019-12-20T00:00:00"/>
    <d v="2017-12-28T00:00:00"/>
    <n v="32350000"/>
    <n v="9705000"/>
    <n v="22645000"/>
    <n v="486440"/>
    <s v="f63667f7e267acb03c87c3e26f4d130769528873"/>
    <n v="1.35690485297485"/>
    <n v="-1.6734036612460499"/>
    <n v="-0.2648008150077798"/>
    <n v="-0.16401078027884161"/>
    <n v="1.668686467446636"/>
    <x v="2"/>
    <n v="0.3"/>
    <x v="1"/>
  </r>
  <r>
    <s v="4f6d8c88aebd1e0af817366e383e690a2faf0a74"/>
    <s v="6ca8dcc111fc6057e5b10bc6c2b393a3005bb2d5"/>
    <s v="PREPAGADO"/>
    <s v="717ac4a931a014833e77c82ad9812385e09e88a3"/>
    <n v="38"/>
    <s v="KWID"/>
    <n v="2021"/>
    <s v="KWID"/>
    <s v="2e892f86d188d01ec5691b7918003dc271108083"/>
    <s v="NUEVO"/>
    <n v="28"/>
    <d v="2020-07-09T00:00:00"/>
    <d v="2023-01-07T00:00:00"/>
    <d v="2021-06-08T00:00:00"/>
    <n v="40860000"/>
    <n v="11860000"/>
    <n v="29000000"/>
    <n v="470043"/>
    <s v="5e3c98b1bb0855a93259aebb90f7fa3ff5c1c2d8"/>
    <n v="-1.4407288855812889E-3"/>
    <n v="-1.7134005384655231"/>
    <n v="-4.4146365390986242"/>
    <n v="-0.428334924415952"/>
    <n v="-0.49705409964536651"/>
    <x v="4"/>
    <n v="0.29025942241801272"/>
    <x v="1"/>
  </r>
  <r>
    <s v="c547f0e0419db29aba52faec9be58033ad9fa1ce"/>
    <s v="b2c02082c4dbbcb047b50501c0cd4a4e6317abf8"/>
    <s v="PREPAGADO"/>
    <s v="3a0535153a5f5fc7c8dcca47c9a725208db375aa"/>
    <n v="48"/>
    <s v="KWID"/>
    <n v="2021"/>
    <s v="KWID"/>
    <s v="2e892f86d188d01ec5691b7918003dc271108083"/>
    <s v="NUEVO"/>
    <n v="72"/>
    <d v="2021-02-25T00:00:00"/>
    <d v="2027-02-25T00:00:00"/>
    <d v="2021-06-09T00:00:00"/>
    <n v="41410000"/>
    <n v="28987000"/>
    <n v="12423000"/>
    <n v="695831"/>
    <s v="1aba83a2bcdc0ee0ade96b67732e7d9804307f8e"/>
    <n v="0.1562243832946473"/>
    <n v="-3.091883392176074E-2"/>
    <n v="0.13042163490563341"/>
    <n v="8.2000243900523073E-2"/>
    <n v="1.2045992030697781"/>
    <x v="1"/>
    <n v="0.7"/>
    <x v="2"/>
  </r>
  <r>
    <s v="59d02c136197759741af176339ad2f025c281185"/>
    <s v="ab8aa63f661256826c325806cfd39678cdd3df4f"/>
    <s v="PREPAGADO"/>
    <s v="77a187d9631467b0be64469f0c5f8a6dea1b1f85"/>
    <n v="38"/>
    <s v="LOGAN"/>
    <n v="2017"/>
    <s v="NUEVO LOGAN"/>
    <m/>
    <s v="NUEVO"/>
    <n v="72"/>
    <d v="2016-02-12T00:00:00"/>
    <d v="2022-12-02T00:00:00"/>
    <d v="2017-03-06T00:00:00"/>
    <n v="37940000"/>
    <n v="37940000"/>
    <n v="0"/>
    <n v="828154"/>
    <s v="d1a8b93c71ab09ed858e70067adbb9bb41577875"/>
    <n v="0.59283546317835722"/>
    <n v="1.2009447865714571"/>
    <n v="0.24068237487227709"/>
    <n v="1.2735346184167471"/>
    <n v="-0.26501046745693763"/>
    <x v="1"/>
    <n v="1"/>
    <x v="0"/>
  </r>
  <r>
    <s v="9b66b6fe8255d8e4e6c7ab0f457ebb7338400374"/>
    <s v="d61e5211399471e5996ae5a2aa21bba6938f0ac0"/>
    <s v="PREPAGADO"/>
    <s v="b0172f2d8be6898a8279a253de8c69dcba4d0e5d"/>
    <n v="83"/>
    <s v="LOGAN"/>
    <n v="2020"/>
    <s v="NUEVO LOGAN"/>
    <s v="2e892f86d188d01ec5691b7918003dc271108083"/>
    <s v="NUEVO"/>
    <n v="72"/>
    <d v="2019-03-29T00:00:00"/>
    <d v="2025-03-29T00:00:00"/>
    <d v="2021-04-14T00:00:00"/>
    <n v="39800000"/>
    <n v="25460000"/>
    <n v="14340000"/>
    <n v="574539"/>
    <s v="2d7a182e8b5fd5e1e55a138fd5fb197a2fee7158"/>
    <n v="-0.28038669658906262"/>
    <n v="-0.27852961191034681"/>
    <n v="-0.31754087961402561"/>
    <n v="-0.5260473812007922"/>
    <n v="1.127251325673635"/>
    <x v="1"/>
    <n v="0.63969849246231159"/>
    <x v="2"/>
  </r>
  <r>
    <s v="7885c6a77e7ea0d15767113cf2041923c859f69b"/>
    <s v="40b304fc6e9c7bc622a572da2df1ce2162cda0be"/>
    <s v="PREPAGADO"/>
    <s v="a375b5eac113847c38d3cb785c3aaad6fe7a6159"/>
    <n v="74"/>
    <s v="STEPWAY"/>
    <n v="2019"/>
    <s v="NUEVO STEPWAY"/>
    <m/>
    <s v="NUEVO"/>
    <n v="84"/>
    <d v="2019-04-01T00:00:00"/>
    <d v="2026-01-04T00:00:00"/>
    <d v="2021-03-31T00:00:00"/>
    <n v="47450000"/>
    <n v="23725000"/>
    <n v="23725000"/>
    <n v="524323"/>
    <s v="7ac1370efc1dca5e20d275e4a540d08630dc0579"/>
    <n v="1.2113678263469461"/>
    <n v="-0.85216124758390532"/>
    <n v="0.4070773498450232"/>
    <n v="-0.42776471381555681"/>
    <n v="1.2045992030697781"/>
    <x v="0"/>
    <n v="0.5"/>
    <x v="4"/>
  </r>
  <r>
    <s v="64e1918faedee891f8338e06cd822057e11efe6f"/>
    <s v="ad20d903c6cbc7d4e3d5a2d8045b73a15e0d1c24"/>
    <s v="PREPAGADO"/>
    <s v="30c7c4d76d30bc37a7d13b4c95a2ac93f65f85d1"/>
    <n v="246"/>
    <s v="SANDERO"/>
    <n v="2018"/>
    <s v="NUEVO SANDERO"/>
    <m/>
    <s v="NUEVO"/>
    <n v="12"/>
    <d v="2017-08-14T00:00:00"/>
    <d v="2018-08-14T00:00:00"/>
    <d v="2017-09-11T00:00:00"/>
    <n v="30890000"/>
    <n v="5000000"/>
    <n v="25890000"/>
    <n v="460333"/>
    <s v="6e69c18c5a97c9d065ae12b467e0bb2b923ab471"/>
    <n v="1.065830799719043"/>
    <n v="-2.240616574664045"/>
    <n v="-0.1462340800337556"/>
    <n v="-0.43615955474442558"/>
    <n v="-0.88379348662608126"/>
    <x v="2"/>
    <n v="0.2"/>
    <x v="3"/>
  </r>
  <r>
    <s v="09b1eb4317675ca0f0f0764f5942852a51beb2b3"/>
    <s v="7009d056467cadc9942357cbb782b40d7d5de1ea"/>
    <s v="PREPAGADO"/>
    <s v="2f1f55f7d5e4638dee5a1a64ea8954c3ffe4902c"/>
    <n v="49"/>
    <s v="LOGAN"/>
    <n v="2018"/>
    <s v="NUEVO LOGAN"/>
    <m/>
    <s v="NUEVO"/>
    <n v="24"/>
    <d v="2017-07-11T00:00:00"/>
    <d v="2019-11-07T00:00:00"/>
    <d v="2019-07-29T00:00:00"/>
    <n v="42156200"/>
    <n v="12646860"/>
    <n v="29509340"/>
    <n v="619846"/>
    <s v="d2d2bc23d15981022aec65b1ffb2993f93c8d625"/>
    <n v="0.13196821218999669"/>
    <n v="-1.6734036612460499"/>
    <n v="9.0899389914291959E-2"/>
    <n v="-0.5260473812007922"/>
    <n v="-1.270532873606796"/>
    <x v="2"/>
    <n v="0.3"/>
    <x v="1"/>
  </r>
  <r>
    <s v="b7d834196eed31bbadad0a6ae89c05514a50d409"/>
    <s v="8457e3707dc9da6b567b7dfb334b5ed1dbd43c69"/>
    <s v="PREPAGADO"/>
    <s v="1cfc8f77eeb90420e06185d48b9a2c6de9a1780f"/>
    <n v="38"/>
    <s v="SANDERO"/>
    <n v="2019"/>
    <s v="NUEVO SANDERO"/>
    <m/>
    <s v="NUEVO"/>
    <n v="84"/>
    <d v="2018-10-31T00:00:00"/>
    <d v="2025-10-31T00:00:00"/>
    <d v="2019-12-12T00:00:00"/>
    <n v="33530000"/>
    <n v="16765000"/>
    <n v="16765000"/>
    <n v="380053"/>
    <s v="18e224569796e42fffce1d686835b9656bf0b87b"/>
    <n v="0.78688483201556159"/>
    <n v="-0.85216124758390532"/>
    <n v="0.52564408481904745"/>
    <n v="-0.41773823417216938"/>
    <n v="-0.72909773183379534"/>
    <x v="0"/>
    <n v="0.5"/>
    <x v="4"/>
  </r>
  <r>
    <s v="ab8a6fdb52a5bbbc08ff37e5bec1bbf42033350d"/>
    <s v="5ead967f5e3c1971bcacfad876079db69188d9bf"/>
    <s v="PREPAGADO"/>
    <s v="4ed602eda8bf7f8f674b77a7266776acb1f1dd2a"/>
    <n v="83"/>
    <s v="KWID"/>
    <n v="2020"/>
    <s v="KWID"/>
    <s v="2e892f86d188d01ec5691b7918003dc271108083"/>
    <s v="NUEVO"/>
    <n v="48"/>
    <d v="2019-12-07T00:00:00"/>
    <d v="2023-07-12T00:00:00"/>
    <d v="2021-03-09T00:00:00"/>
    <n v="35990000"/>
    <n v="31990000"/>
    <n v="4000000"/>
    <n v="952619"/>
    <s v="2d7a182e8b5fd5e1e55a138fd5fb197a2fee7158"/>
    <n v="1.1628554841376451"/>
    <n v="0.74457223104928683"/>
    <n v="-1.203629716565615E-2"/>
    <n v="0.4909497769021382"/>
    <n v="-0.49705409964536651"/>
    <x v="5"/>
    <n v="0.88885801611558768"/>
    <x v="0"/>
  </r>
  <r>
    <s v="11f41c4c719cbae8aac547353348928d210f96d7"/>
    <s v="096d47afcdfc130e3ddc9dff6fa473cece0d8952"/>
    <s v="PREPAGADO"/>
    <s v="0f15b3e2afd3e66f7216b2b2924354afe04f3db2"/>
    <n v="38"/>
    <s v="DUSTER"/>
    <n v="2021"/>
    <s v="DUSTER Servicio PÃºblico"/>
    <s v="2e892f86d188d01ec5691b7918003dc271108083"/>
    <s v="NUEVO"/>
    <n v="60"/>
    <d v="2021-03-15T00:00:00"/>
    <d v="2026-03-15T00:00:00"/>
    <d v="2021-05-28T00:00:00"/>
    <n v="57163103"/>
    <n v="17163103"/>
    <n v="40000000"/>
    <n v="472055"/>
    <s v="edec8b42d27301898d842b4436baadffcaeed7a6"/>
    <n v="-0.46230797987394179"/>
    <n v="-1.672385633095036"/>
    <n v="-0.1462340800337556"/>
    <n v="-0.87867749863857447"/>
    <n v="-0.26501046745693763"/>
    <x v="3"/>
    <n v="0.30024792390993887"/>
    <x v="1"/>
  </r>
  <r>
    <s v="9eabcebb80aea0850180b615c9fe75f17c733eff"/>
    <s v="5496e5d7e73088f2801f72f4f59addcac0e7461c"/>
    <s v="PREPAGADO"/>
    <s v="4db898134df57de25ee14fc3156c0fe345e0de51"/>
    <n v="59"/>
    <s v="STEPWAY"/>
    <n v="2019"/>
    <s v="NUEVO STEPWAY"/>
    <m/>
    <s v="NUEVO"/>
    <n v="84"/>
    <d v="2018-12-20T00:00:00"/>
    <d v="2025-12-20T00:00:00"/>
    <d v="2019-02-12T00:00:00"/>
    <n v="42590000"/>
    <n v="14590000"/>
    <n v="28000000"/>
    <n v="314125"/>
    <s v="dab5ce77fbc7f176a43e1ea3adb849113df8a09f"/>
    <n v="3.4943527771394541E-2"/>
    <n v="-1.4986076415266949"/>
    <n v="0.2094661248883162"/>
    <n v="-0.72544186332735672"/>
    <n v="-1.11583711881451"/>
    <x v="0"/>
    <n v="0.34256867809344915"/>
    <x v="1"/>
  </r>
  <r>
    <s v="67952bab4081b19803faeb83dce03b76abbdfa10"/>
    <s v="67d7cea526f8cb4a8cc71b3132821b6e75dc739d"/>
    <s v="PREPAGADO"/>
    <s v="2f1f55f7d5e4638dee5a1a64ea8954c3ffe4902c"/>
    <n v="74"/>
    <s v="KOLEOS"/>
    <n v="2017"/>
    <s v="KOLEOS"/>
    <m/>
    <s v="NUEVO"/>
    <n v="60"/>
    <d v="2017-04-12T00:00:00"/>
    <d v="2022-12-04T00:00:00"/>
    <d v="2020-02-25T00:00:00"/>
    <n v="93900000"/>
    <n v="60000000"/>
    <n v="33900000"/>
    <n v="1530636"/>
    <s v="db655f8e1559060a272843c09fa8b5e63f6f3304"/>
    <n v="1.2598801685562471"/>
    <n v="-0.28148960230749492"/>
    <n v="0.88134428974112011"/>
    <n v="0.73801560771630259"/>
    <n v="0.35377255171220601"/>
    <x v="3"/>
    <n v="0.63897763578274758"/>
    <x v="2"/>
  </r>
  <r>
    <s v="8487fd2bfd7212771780d039d29a2e7ee3313dcf"/>
    <s v="bb3abf6058deda11827ad52f7434f14e0b9aebbb"/>
    <s v="PREPAGADO"/>
    <s v="8e1002378b28435f11e5018d9226651f8e0f1042"/>
    <n v="49"/>
    <s v="STEPWAY"/>
    <n v="2019"/>
    <s v="NUEVO STEPWAY"/>
    <m/>
    <s v="NUEVO"/>
    <n v="36"/>
    <d v="2018-05-10T00:00:00"/>
    <d v="2021-10-05T00:00:00"/>
    <d v="2019-10-17T00:00:00"/>
    <n v="43090000"/>
    <n v="21545000"/>
    <n v="21545000"/>
    <n v="893380"/>
    <s v="65ce8e050551bdd5f972d0481ca61ec12607b8d3"/>
    <n v="1.5266980507074039"/>
    <n v="-0.85216124758390532"/>
    <n v="-1.3691602357946839"/>
    <n v="-0.75572475924124538"/>
    <n v="1.127251325673635"/>
    <x v="4"/>
    <n v="0.5"/>
    <x v="4"/>
  </r>
  <r>
    <s v="8851815cd4d00fcf1453c0ef8727ec7cd59a2299"/>
    <s v="4af43c6d4e8f21ce03ebeea78fd8aee521ff1bec"/>
    <s v="PREPAGADO"/>
    <s v="8e5a6ec8ecf5a2a4f1b2a3647d59bf4bceeae6a9"/>
    <n v="246"/>
    <s v="SANDERO"/>
    <n v="2019"/>
    <s v="NUEVO SANDERO"/>
    <m/>
    <s v="NUEVO"/>
    <n v="84"/>
    <d v="2018-03-28T00:00:00"/>
    <d v="2025-03-28T00:00:00"/>
    <d v="2021-11-25T00:00:00"/>
    <n v="32280000"/>
    <n v="28980000"/>
    <n v="3300000"/>
    <n v="610784"/>
    <s v="f1460623c17c08451d00fb38742b8e09eea4ea70"/>
    <n v="-0.85040671754835062"/>
    <n v="0.78116474241329692"/>
    <n v="-6.3107297843672375E-2"/>
    <n v="-0.21734206660207009"/>
    <n v="1.0499034482774929"/>
    <x v="0"/>
    <n v="0.89776951672862448"/>
    <x v="0"/>
  </r>
  <r>
    <s v="67f869d86296252aa7daca30e1a219cce14d4830"/>
    <s v="5b0db71a182d8d4d45bbfb7527950d5b894e3171"/>
    <s v="PREPAGADO"/>
    <s v="5ce2dbf775b694e316affcb7208ac8d2c8bacc88"/>
    <n v="51"/>
    <s v="SANDERO"/>
    <n v="2019"/>
    <s v="NUEVO SANDERO"/>
    <m/>
    <s v="NUEVO"/>
    <n v="72"/>
    <d v="2018-09-27T00:00:00"/>
    <d v="2024-09-27T00:00:00"/>
    <d v="2018-10-10T00:00:00"/>
    <n v="32990000"/>
    <n v="21915000"/>
    <n v="11075000"/>
    <n v="490106"/>
    <s v="c7093c3b30a4a709fd8615f4457ce8502fa1b486"/>
    <n v="1.2113678263469461"/>
    <n v="-0.17754259313576581"/>
    <n v="-0.43369110596254429"/>
    <n v="0.30632832959722189"/>
    <n v="4.4381042127634142E-2"/>
    <x v="1"/>
    <n v="0.66429220976053349"/>
    <x v="2"/>
  </r>
  <r>
    <s v="2ffed0e33fe0f721565e6aede575c52cd744c86e"/>
    <s v="83c193d50bafd3c7d4f0e558c387db6185e4b1d3"/>
    <s v="PREPAGADO"/>
    <s v="4db898134df57de25ee14fc3156c0fe345e0de51"/>
    <n v="48"/>
    <s v="DUSTER"/>
    <n v="2019"/>
    <s v="DUSTER"/>
    <m/>
    <s v="NUEVO"/>
    <n v="84"/>
    <d v="2018-12-27T00:00:00"/>
    <d v="2025-12-27T00:00:00"/>
    <d v="2020-01-03T00:00:00"/>
    <n v="57440000"/>
    <n v="32440000"/>
    <n v="25000000"/>
    <n v="698437"/>
    <s v="cafe2aba4c008cb02fee6101be7ab38b6a34f37b"/>
    <n v="1.1507273985853199"/>
    <n v="-0.58622968605681802"/>
    <n v="0.2094661248883162"/>
    <n v="-0.55218546339073693"/>
    <n v="-0.57440197704150942"/>
    <x v="0"/>
    <n v="0.56476323119777161"/>
    <x v="4"/>
  </r>
  <r>
    <s v="d08e33adb472386e2ca8552d1f868ae2a691aeea"/>
    <s v="8056ded8d682b56e5df5258d077bdb1fc7b343fb"/>
    <s v="PREPAGADO"/>
    <s v="8d3a24744093455287e93feda3eb9991acdae36e"/>
    <n v="246"/>
    <s v="SANDERO"/>
    <n v="2019"/>
    <s v="NUEVO SANDERO"/>
    <m/>
    <s v="NUEVO"/>
    <n v="24"/>
    <d v="2018-10-19T00:00:00"/>
    <d v="2020-10-19T00:00:00"/>
    <d v="2019-10-15T00:00:00"/>
    <n v="32490000"/>
    <n v="5490000"/>
    <n v="27000000"/>
    <n v="267835"/>
    <s v="a69f010680fca3bb97470fe907d42f1759ba6938"/>
    <n v="1.405417195184151"/>
    <n v="-2.2114198131327458"/>
    <n v="-6.7189590051072792E-2"/>
    <n v="-0.46323061830672829"/>
    <n v="1.436642835258207"/>
    <x v="2"/>
    <n v="0.2"/>
    <x v="3"/>
  </r>
  <r>
    <s v="dbaa283b712c1486ff2f81e259186cc57c8286d5"/>
    <s v="b187c96ff3a2e2fa5d3d40b1924024da867beb35"/>
    <s v="PREPAGADO"/>
    <s v="1a40330e0c1910a089543270536f2ed114a0c345"/>
    <n v="77"/>
    <s v="STEPWAY"/>
    <n v="2021"/>
    <s v="NUEVO STEPWAY PH2"/>
    <s v="2e892f86d188d01ec5691b7918003dc271108083"/>
    <s v="NUEVO"/>
    <n v="72"/>
    <d v="2020-10-12T00:00:00"/>
    <d v="2026-12-10T00:00:00"/>
    <d v="2021-12-10T00:00:00"/>
    <n v="59390000"/>
    <n v="29695000"/>
    <n v="29695000"/>
    <n v="787902"/>
    <s v="2141bd06ec949dc96e6cd2fa75a8353e56eae24c"/>
    <n v="4.7071613323719813E-2"/>
    <n v="-0.85216124758390532"/>
    <n v="0.80229979975843724"/>
    <n v="3.9506700682350919"/>
    <n v="2.210121609219637"/>
    <x v="1"/>
    <n v="0.5"/>
    <x v="4"/>
  </r>
  <r>
    <s v="d28e159f81716752275ea36fb1964d826f177ff1"/>
    <s v="0f79244a2f20fef307bcd4525c0bd6b0af28968f"/>
    <s v="PREPAGADO"/>
    <s v="c1e30395230ab6747c4b28fe4256aa099225b503"/>
    <n v="7"/>
    <s v="LOGAN"/>
    <n v="2018"/>
    <s v="NUEVO LOGAN"/>
    <m/>
    <s v="NUEVO"/>
    <n v="36"/>
    <d v="2017-01-27T00:00:00"/>
    <d v="2020-01-27T00:00:00"/>
    <d v="2019-09-16T00:00:00"/>
    <n v="41140000"/>
    <n v="11140000"/>
    <n v="30000000"/>
    <n v="398983"/>
    <s v="cb6e7d6ed0d58f271329ebc739164490e967e61e"/>
    <n v="-1.0323280008332301"/>
    <n v="-1.7933761188568791"/>
    <n v="0.52564408481904745"/>
    <n v="-0.71124966002531942"/>
    <n v="0.58581618390063472"/>
    <x v="4"/>
    <n v="0.2707826932425863"/>
    <x v="1"/>
  </r>
  <r>
    <s v="0f0efd9b85bf3d672442758b68b9e84f2b952f44"/>
    <s v="d8abd768f869595491654e65d17d098606371206"/>
    <s v="PREPAGADO"/>
    <s v="6bf12817a6164c0e4ceb7a01868ef46da7884be8"/>
    <n v="236"/>
    <s v="SANDERO"/>
    <n v="2019"/>
    <s v="NUEVO SANDERO"/>
    <m/>
    <s v="NUEVO"/>
    <n v="84"/>
    <d v="2018-02-28T00:00:00"/>
    <d v="2025-02-28T00:00:00"/>
    <d v="2020-02-21T00:00:00"/>
    <n v="33494100"/>
    <n v="31113679"/>
    <n v="2380421"/>
    <n v="771301"/>
    <s v="b522c57b2ad5bc12ca374e891604193e50995d23"/>
    <n v="0.88390951643416382"/>
    <n v="0.9091168694797811"/>
    <n v="-0.73840607347823151"/>
    <n v="-0.77032852316289269"/>
    <n v="-0.80644560922993824"/>
    <x v="0"/>
    <n v="0.92893013993509299"/>
    <x v="0"/>
  </r>
  <r>
    <s v="7aaf0f5279eaf2fa3ad7016ef3e31678f524aa8b"/>
    <s v="372c67d17e9b4d2ee8eb983035413b92344a4898"/>
    <s v="PREPAGADO"/>
    <s v="09544ea8e4ffd3b568831b3fc3f628522c762956"/>
    <n v="-1"/>
    <s v="SANDERO"/>
    <n v="2018"/>
    <s v="NUEVO SANDERO"/>
    <m/>
    <s v="NUEVO"/>
    <n v="84"/>
    <d v="2017-04-25T00:00:00"/>
    <d v="2024-04-25T00:00:00"/>
    <d v="2018-02-19T00:00:00"/>
    <n v="34049550"/>
    <n v="17049550"/>
    <n v="17000000"/>
    <n v="330201"/>
    <s v="6339488c1c6a5745f3183cb6e36744fecac11d61"/>
    <n v="0.60496354873068248"/>
    <n v="-0.84917350166678185"/>
    <n v="-0.1178073101012834"/>
    <n v="8.9932079132330506E-2"/>
    <n v="-1.0384892414183671"/>
    <x v="0"/>
    <n v="0.5007276160771581"/>
    <x v="4"/>
  </r>
  <r>
    <s v="1ac4e2fbfa503f39accdfbbde263a4bb8fada7ae"/>
    <s v="5eef7822f27233f73d182392030b327c55cbb467"/>
    <s v="PREPAGADO"/>
    <s v="8755282562f500d9f6dcb85211a47e8d88e90dcb"/>
    <n v="60"/>
    <s v="LOGAN"/>
    <n v="2020"/>
    <s v="NUEVO LOGAN"/>
    <s v="2e892f86d188d01ec5691b7918003dc271108083"/>
    <s v="NUEVO"/>
    <n v="60"/>
    <d v="2019-06-20T00:00:00"/>
    <d v="2024-06-20T00:00:00"/>
    <d v="2021-11-10T00:00:00"/>
    <n v="38679300"/>
    <n v="14179300"/>
    <n v="24500000"/>
    <n v="351236"/>
    <s v="d7ba29214e26fca7c43eb9f199a80e049e060e7b"/>
    <n v="-0.92317523086230224"/>
    <n v="-1.399986349038876"/>
    <n v="-0.6600232649211939"/>
    <n v="-0.11485185568877281"/>
    <n v="0.58581618390063472"/>
    <x v="3"/>
    <n v="0.36658626190236121"/>
    <x v="1"/>
  </r>
  <r>
    <s v="ac014e0eb64346e19c1458ce066d701343094268"/>
    <s v="2c8343dfcd0d02ed0ab3e935f4952825c3965f88"/>
    <s v="PREPAGADO"/>
    <s v="e6fe628ed1ecb4f422ee6848d702f45410650137"/>
    <n v="38"/>
    <s v="STEPWAY"/>
    <n v="2018"/>
    <s v="NUEVO STEPWAY"/>
    <m/>
    <s v="NUEVO"/>
    <n v="36"/>
    <d v="2017-06-23T00:00:00"/>
    <d v="2020-06-23T00:00:00"/>
    <d v="2018-06-18T00:00:00"/>
    <n v="42850000"/>
    <n v="21850000"/>
    <n v="21000000"/>
    <n v="773838"/>
    <s v="b8301acfe4fdafeee70d932d10ac6a382433932b"/>
    <n v="1.090086970823694"/>
    <n v="-0.81143452345246903"/>
    <n v="-0.8549908469104297"/>
    <n v="-0.33775175965467968"/>
    <n v="-0.4197062222492236"/>
    <x v="4"/>
    <n v="0.50991831971995327"/>
    <x v="4"/>
  </r>
  <r>
    <s v="58d10365bafc96c149455bca780bdcc8fa8f7299"/>
    <s v="5802e2e0ded4d1a39db15c5961776de95801176b"/>
    <s v="PREPAGADO"/>
    <s v="d259ba4c72ea4c131f364331bd330eb89122c48a"/>
    <n v="38"/>
    <s v="SANDERO"/>
    <n v="2020"/>
    <s v="NUEVO SANDERO"/>
    <s v="2e892f86d188d01ec5691b7918003dc271108083"/>
    <s v="NUEVO"/>
    <n v="36"/>
    <d v="2019-05-11T00:00:00"/>
    <d v="2022-11-05T00:00:00"/>
    <d v="2021-01-19T00:00:00"/>
    <n v="34923350"/>
    <n v="10000000"/>
    <n v="24923350"/>
    <n v="355829"/>
    <s v="3f2c647e5fbdfc904d2d50b0a2763b0ede40008b"/>
    <n v="-0.34102712435068899"/>
    <n v="-1.7294888789483771"/>
    <n v="-0.73906775490387622"/>
    <n v="-0.56056536865195861"/>
    <n v="0.81785981608906366"/>
    <x v="4"/>
    <n v="0.2863413733218606"/>
    <x v="1"/>
  </r>
  <r>
    <s v="56602d203c63c4ffb2d6d37beec7f36e6f0058d7"/>
    <s v="a5812868818f0f7312f3267711d6f91767eda4e3"/>
    <s v="PREPAGADO"/>
    <s v="bcbcc2ee7dbd4a56cbdad1915e5be0e3125aa7a8"/>
    <n v="252"/>
    <s v="CLIO"/>
    <n v="2017"/>
    <s v="CLIO STYLE"/>
    <m/>
    <s v="NUEVO"/>
    <n v="84"/>
    <d v="2017-01-26T00:00:00"/>
    <d v="2024-01-26T00:00:00"/>
    <d v="2017-07-12T00:00:00"/>
    <n v="32290000"/>
    <n v="29000000"/>
    <n v="3290000"/>
    <n v="659521"/>
    <s v="ba69bef1627113b1efd89b0a85bd7dcd597d357c"/>
    <n v="0.85965334532951332"/>
    <n v="0.78256641231495983"/>
    <n v="0.44659959483636458"/>
    <n v="-9.1821388080609537E-2"/>
    <n v="2.0554258544273512"/>
    <x v="0"/>
    <n v="0.89811087023846392"/>
    <x v="0"/>
  </r>
  <r>
    <s v="0427305b1a2633d4469c34a69713bf4c1a607f36"/>
    <s v="e935ee872e55e38aea9ef22bf1421e958614d10a"/>
    <s v="PREPAGADO"/>
    <s v="19872d33006e74121042b76f4d9b6f53fb327a36"/>
    <n v="50"/>
    <s v="STEPWAY"/>
    <n v="2018"/>
    <s v="NUEVO STEPWAY"/>
    <m/>
    <s v="NUEVO"/>
    <n v="60"/>
    <d v="2018-01-30T00:00:00"/>
    <d v="2023-01-30T00:00:00"/>
    <d v="2020-12-30T00:00:00"/>
    <n v="43650000"/>
    <n v="26000000"/>
    <n v="17650000"/>
    <n v="690506"/>
    <s v="f5faa20ec38eb79836445ff6da0fea6c765c883c"/>
    <n v="0.87178143088183857"/>
    <n v="-0.4594135869837388"/>
    <n v="0.52564408481904745"/>
    <n v="-0.27446435727786811"/>
    <n v="-0.72909773183379534"/>
    <x v="3"/>
    <n v="0.59564719358533791"/>
    <x v="4"/>
  </r>
  <r>
    <s v="9af7dc471bff4fa0cf8ae1b7a2a657b17a3eb76f"/>
    <s v="36a39c87eb4bcf2856eae97ac391de111c0e7d01"/>
    <s v="PREPAGADO"/>
    <s v="1e37c6928f415c93f35587957257b25f2220204d"/>
    <n v="74"/>
    <s v="LOGAN"/>
    <n v="2020"/>
    <s v="NUEVO LOGAN"/>
    <s v="2e892f86d188d01ec5691b7918003dc271108083"/>
    <s v="NUEVO"/>
    <n v="84"/>
    <d v="2019-04-24T00:00:00"/>
    <d v="2026-04-24T00:00:00"/>
    <d v="2020-10-20T00:00:00"/>
    <n v="35640000"/>
    <n v="20640000"/>
    <n v="15000000"/>
    <n v="413729"/>
    <s v="cfff2798968beabd4a75557f5efa4642e73d04b9"/>
    <n v="0.20473672550394839"/>
    <n v="-0.52725894588255162"/>
    <n v="0.28851061487099899"/>
    <n v="-0.953539379634468"/>
    <n v="-0.96114136402222416"/>
    <x v="0"/>
    <n v="0.57912457912457915"/>
    <x v="4"/>
  </r>
  <r>
    <s v="3633e5a48a7225d6aa668a45471858bd5e56e571"/>
    <s v="e41932604159d6459f3b96b813cd59072e462910"/>
    <s v="PREPAGADO"/>
    <s v="8517dd17a270cf8ac588592ed39cd87a2bb0c799"/>
    <n v="7"/>
    <s v="STEPWAY"/>
    <n v="2019"/>
    <s v="NUEVO STEPWAY"/>
    <s v="2e892f86d188d01ec5691b7918003dc271108083"/>
    <s v="NUEVO"/>
    <n v="72"/>
    <d v="2019-03-29T00:00:00"/>
    <d v="2025-03-29T00:00:00"/>
    <d v="2020-03-11T00:00:00"/>
    <n v="51000000"/>
    <n v="25500000"/>
    <n v="25500000"/>
    <n v="653401"/>
    <s v="ba69bef1627113b1efd89b0a85bd7dcd597d357c"/>
    <n v="0.99306228640509131"/>
    <n v="-0.85216124758390532"/>
    <n v="-6.7189590051072792E-2"/>
    <n v="-0.1851022663226807"/>
    <n v="0.74051193869292065"/>
    <x v="1"/>
    <n v="0.5"/>
    <x v="4"/>
  </r>
  <r>
    <s v="9d6e841e82b9d652c4d9659b3a4dec024600c099"/>
    <s v="464c309ff5fbca780536cea604504ae6704587f1"/>
    <s v="PREPAGADO"/>
    <s v="4ed602eda8bf7f8f674b77a7266776acb1f1dd2a"/>
    <n v="62"/>
    <s v="KWID"/>
    <n v="2020"/>
    <s v="KWID"/>
    <s v="2e892f86d188d01ec5691b7918003dc271108083"/>
    <s v="NUEVO"/>
    <n v="84"/>
    <d v="2019-07-30T00:00:00"/>
    <d v="2026-07-30T00:00:00"/>
    <d v="2021-09-15T00:00:00"/>
    <n v="36470000"/>
    <n v="36470000"/>
    <n v="0"/>
    <n v="791774"/>
    <s v="f99cba83470b6744b02cb8a0d0c03e84221970cc"/>
    <n v="0.66560397649230885"/>
    <n v="1.2009447865714571"/>
    <n v="0.31652161078616259"/>
    <n v="-0.39032630548378638"/>
    <n v="-0.65174985443765243"/>
    <x v="0"/>
    <n v="1"/>
    <x v="0"/>
  </r>
  <r>
    <s v="22fd05ed0c51137fc40d6ae1067289878218419c"/>
    <s v="3ee4bb9b3e596512903b5ccfedd646143221053b"/>
    <s v="PREPAGADO"/>
    <s v="5ce2dbf775b694e316affcb7208ac8d2c8bacc88"/>
    <n v="51"/>
    <s v="DUSTER"/>
    <n v="2019"/>
    <s v="DUSTER"/>
    <m/>
    <s v="NUEVO"/>
    <n v="24"/>
    <d v="2018-09-28T00:00:00"/>
    <d v="2020-09-28T00:00:00"/>
    <d v="2020-06-12T00:00:00"/>
    <n v="49490000"/>
    <n v="10000000"/>
    <n v="39490000"/>
    <n v="444351"/>
    <s v="c7093c3b30a4a709fd8615f4457ce8502fa1b486"/>
    <n v="1.4903137940504281"/>
    <n v="-2.0755618729070342"/>
    <n v="-4.4146365390986242"/>
    <n v="-7.9111466816619486E-2"/>
    <n v="-0.1103147126646518"/>
    <x v="2"/>
    <n v="0.2020610224287735"/>
    <x v="1"/>
  </r>
  <r>
    <s v="25f33c4653425412a15bcdefc829a9e68eaa360c"/>
    <s v="1190aaf3ce60006bd96025f650f73790dc46e5ec"/>
    <s v="PREPAGADO"/>
    <s v="b03c331a519e3fb6e210c57f6f7646420773acf4"/>
    <n v="61"/>
    <s v="STEPWAY"/>
    <n v="2020"/>
    <s v="NUEVO STEPWAY PH2"/>
    <s v="2e892f86d188d01ec5691b7918003dc271108083"/>
    <s v="NUEVO"/>
    <n v="84"/>
    <d v="2020-02-19T00:00:00"/>
    <d v="2027-02-19T00:00:00"/>
    <d v="2021-09-24T00:00:00"/>
    <n v="48670000"/>
    <n v="43803000"/>
    <n v="4867000"/>
    <n v="969456"/>
    <s v="f268b19e1bfbcb40253adf266d11628fda515d56"/>
    <n v="-2.3906735826936609"/>
    <n v="0.79032357974038436"/>
    <n v="0.56516632981038883"/>
    <n v="-0.19942092494413041"/>
    <n v="-1.270532873606796"/>
    <x v="0"/>
    <n v="0.9"/>
    <x v="0"/>
  </r>
  <r>
    <s v="f66d8d06ca48893394ff56c1c0d7e9330d0b5775"/>
    <s v="0bc3e14dc9d0151b52c22527b2d6706392ee7cc4"/>
    <s v="PREPAGADO"/>
    <s v="1dba5f65a4ace50946aaf5539428c8ec727712e3"/>
    <n v="60"/>
    <s v="KWID"/>
    <n v="2021"/>
    <s v="KWID"/>
    <s v="2e892f86d188d01ec5691b7918003dc271108083"/>
    <s v="NUEVO"/>
    <n v="84"/>
    <d v="2020-06-24T00:00:00"/>
    <d v="2027-06-24T00:00:00"/>
    <d v="2021-08-20T00:00:00"/>
    <n v="37990000"/>
    <n v="37990000"/>
    <n v="0"/>
    <n v="1040137"/>
    <s v="10b38286d0ce07306e01a8d181c6bb54393382de"/>
    <n v="-0.40166755211231542"/>
    <n v="1.2009447865714571"/>
    <n v="0.44659959483636458"/>
    <n v="-0.70925823767236751"/>
    <n v="-1.7346201379836541"/>
    <x v="0"/>
    <n v="1"/>
    <x v="0"/>
  </r>
  <r>
    <s v="603b6ac3dac7a73fdfbda9469ed3331f192d2a14"/>
    <s v="d902d50594927e2f1285e87f759bf8876ea49b63"/>
    <s v="PREPAGADO"/>
    <s v="8d3a24744093455287e93feda3eb9991acdae36e"/>
    <n v="38"/>
    <s v="LOGAN"/>
    <n v="2019"/>
    <s v="NUEVO LOGAN"/>
    <m/>
    <s v="NUEVO"/>
    <n v="84"/>
    <d v="2018-10-30T00:00:00"/>
    <d v="2025-10-30T00:00:00"/>
    <d v="2021-10-11T00:00:00"/>
    <n v="41022150"/>
    <n v="24000000"/>
    <n v="17022150"/>
    <n v="489108"/>
    <s v="a1a8973e91fb3dd53c50b0f77fca45b4a317437d"/>
    <n v="0.8111410031202122"/>
    <n v="-0.50292879778712518"/>
    <n v="0.48612183982770601"/>
    <n v="-0.28991547141069651"/>
    <n v="-0.1103147126646518"/>
    <x v="0"/>
    <n v="0.58504978408006403"/>
    <x v="4"/>
  </r>
  <r>
    <s v="5caa07d64cadc0305efdaa061fd2750e0e1a3a31"/>
    <s v="b4bfef1463c189db36665b49c9ed323eaeffa04e"/>
    <s v="PREPAGADO"/>
    <s v="a28074112feb564958f2cd181cccc92c381d5ae1"/>
    <n v="59"/>
    <s v="DUSTER"/>
    <n v="2020"/>
    <s v="DUSTER"/>
    <s v="2e892f86d188d01ec5691b7918003dc271108083"/>
    <s v="NUEVO"/>
    <n v="72"/>
    <d v="2019-12-26T00:00:00"/>
    <d v="2025-12-26T00:00:00"/>
    <d v="2020-07-02T00:00:00"/>
    <n v="66490000"/>
    <n v="28490000"/>
    <n v="38000000"/>
    <n v="604074"/>
    <s v="dc07912f5d15c97d02d6d510bd9579fe85bc5dde"/>
    <n v="-0.11059349885650881"/>
    <n v="-1.1458150058154819"/>
    <n v="-0.1462340800337556"/>
    <n v="3.918466331205709E-2"/>
    <n v="-0.65174985443765243"/>
    <x v="1"/>
    <n v="0.42848548653932922"/>
    <x v="4"/>
  </r>
  <r>
    <s v="c68a091b5de1786a1a1c9409f7875d37d771fce5"/>
    <s v="9c772a0b03c27c8740deacda02e9a4db2c8f8d63"/>
    <s v="PREPAGADO"/>
    <s v="d42a5de8f4df177aed40c98366cc193eafa30db8"/>
    <n v="62"/>
    <s v="STEPWAY"/>
    <n v="2020"/>
    <s v="NUEVO STEPWAY"/>
    <s v="2e892f86d188d01ec5691b7918003dc271108083"/>
    <s v="NUEVO"/>
    <n v="72"/>
    <d v="2019-10-28T00:00:00"/>
    <d v="2025-10-28T00:00:00"/>
    <d v="2021-01-20T00:00:00"/>
    <n v="50700000"/>
    <n v="25350000"/>
    <n v="25350000"/>
    <n v="625804"/>
    <s v="f99cba83470b6744b02cb8a0d0c03e84221970cc"/>
    <n v="5.9199698876045093E-2"/>
    <n v="-0.85216124758390532"/>
    <n v="1.185489993161002E-2"/>
    <n v="0.58997225769149519"/>
    <n v="1.823382222238922"/>
    <x v="1"/>
    <n v="0.5"/>
    <x v="4"/>
  </r>
  <r>
    <s v="0d206981181d2300f5b404523891d54ee1d2907a"/>
    <s v="4000e7fd4771d4b57e0bf1b14c2c9d392cbc3d9f"/>
    <s v="PREPAGADO"/>
    <s v="51b223e24d57bc8c01c5001f8833c44559fa1fc7"/>
    <n v="61"/>
    <s v="STEPWAY"/>
    <n v="2018"/>
    <s v="NUEVO STEPWAY"/>
    <m/>
    <s v="NUEVO"/>
    <n v="24"/>
    <d v="2017-09-14T00:00:00"/>
    <d v="2019-09-14T00:00:00"/>
    <d v="2018-09-24T00:00:00"/>
    <n v="45700000"/>
    <n v="15700000"/>
    <n v="30000000"/>
    <n v="771264"/>
    <s v="5ff736dd5fe05d193ce7c5ec63ce711d264e48d3"/>
    <n v="1.5266980507074039"/>
    <n v="-1.4945992407659989"/>
    <n v="0.16994387989697479"/>
    <n v="0.72480781426888841"/>
    <n v="2.1327737318234941"/>
    <x v="2"/>
    <n v="0.34354485776805249"/>
    <x v="1"/>
  </r>
  <r>
    <s v="73dd4d5aa291bcc3772c09f32c8693025d43c5c5"/>
    <s v="c10baf0440ebf345262c8c7df5819caae1a51d2c"/>
    <s v="PREPAGADO"/>
    <s v="b03c331a519e3fb6e210c57f6f7646420773acf4"/>
    <n v="61"/>
    <s v="LOGAN"/>
    <n v="2020"/>
    <s v="NUEVO LOGAN PH2"/>
    <s v="2e892f86d188d01ec5691b7918003dc271108083"/>
    <s v="NUEVO"/>
    <n v="84"/>
    <d v="2020-01-24T00:00:00"/>
    <d v="2027-01-24T00:00:00"/>
    <d v="2021-12-27T00:00:00"/>
    <n v="37316550"/>
    <n v="27316550"/>
    <n v="10000000"/>
    <n v="562220"/>
    <s v="f268b19e1bfbcb40253adf266d11628fda515d56"/>
    <n v="-1.978318673914601"/>
    <n v="0.1005718774170135"/>
    <n v="0.60468857480173022"/>
    <n v="-0.64342911656573842"/>
    <n v="-1.270532873606796"/>
    <x v="0"/>
    <n v="0.73202238684980259"/>
    <x v="2"/>
  </r>
  <r>
    <s v="b5acd221aa359c0ba6897944f5b40795f728b506"/>
    <s v="27aa172a4901ce55d18c47f391dcc293f03d0a0a"/>
    <s v="PREPAGADO"/>
    <s v="758c5bf80d1692e2f073ea5b674014dc0d522a6b"/>
    <n v="49"/>
    <s v="DUSTER"/>
    <n v="2020"/>
    <s v="DUSTER Servicio PÃºblico"/>
    <s v="2e892f86d188d01ec5691b7918003dc271108083"/>
    <s v="NUEVO"/>
    <n v="24"/>
    <d v="2019-03-10T00:00:00"/>
    <d v="2021-10-03T00:00:00"/>
    <d v="2021-06-10T00:00:00"/>
    <n v="58300000"/>
    <n v="12500000"/>
    <n v="45800000"/>
    <n v="555433"/>
    <s v="edec8b42d27301898d842b4436baadffcaeed7a6"/>
    <n v="0.43517035099812862"/>
    <n v="-2.0248616067155281"/>
    <n v="-4.4146365390986242"/>
    <n v="-0.79802257001794386"/>
    <n v="1.127251325673635"/>
    <x v="2"/>
    <n v="0.21440823327615779"/>
    <x v="1"/>
  </r>
  <r>
    <s v="28da615ca16b44ee9aabbfd2b62e4af701d20914"/>
    <s v="a9118654c4f5b491729260d5abd84c297bdb5b02"/>
    <s v="PREPAGADO"/>
    <s v="a8589e7347004a92aacdd0b4349a17c465529c37"/>
    <n v="38"/>
    <s v="STEPWAY"/>
    <n v="2018"/>
    <s v="NUEVO STEPWAY"/>
    <m/>
    <s v="NUEVO"/>
    <n v="48"/>
    <d v="2017-10-27T00:00:00"/>
    <d v="2021-10-27T00:00:00"/>
    <d v="2017-11-22T00:00:00"/>
    <n v="51050000"/>
    <n v="51050000"/>
    <n v="0"/>
    <n v="1479468"/>
    <s v="21e56b31f691885fdd4e2c38d5fd98f8f5589c64"/>
    <n v="1.3690329385271749"/>
    <n v="1.2009447865714571"/>
    <n v="0.52564408481904745"/>
    <n v="0.73255743435540066"/>
    <n v="0.97255557088134947"/>
    <x v="5"/>
    <n v="1"/>
    <x v="0"/>
  </r>
  <r>
    <s v="e1828f42c6c44fd67ce35a55c6f48c7378b513b3"/>
    <s v="ee9bba6e830556857b07d64e6f55e9ab9af9e2e4"/>
    <s v="PREPAGADO"/>
    <s v="4ed602eda8bf7f8f674b77a7266776acb1f1dd2a"/>
    <n v="7"/>
    <s v="KWID"/>
    <n v="2020"/>
    <s v="KWID"/>
    <s v="2e892f86d188d01ec5691b7918003dc271108083"/>
    <s v="NUEVO"/>
    <n v="84"/>
    <d v="2019-07-10T00:00:00"/>
    <d v="2026-10-07T00:00:00"/>
    <d v="2020-10-13T00:00:00"/>
    <n v="35200000"/>
    <n v="30200000"/>
    <n v="5000000"/>
    <n v="748728"/>
    <s v="ba69bef1627113b1efd89b0a85bd7dcd597d357c"/>
    <n v="-4.9953071094882402E-2"/>
    <n v="0.61767602686822864"/>
    <n v="3.8190350270364569E-2"/>
    <n v="-0.77101257674113166"/>
    <n v="-0.34235834485308059"/>
    <x v="0"/>
    <n v="0.85795454545454541"/>
    <x v="0"/>
  </r>
  <r>
    <s v="0b732627642906f3136fd1f620dfe534057c857c"/>
    <s v="8ca47ca54b4398fb92301c5c9517f67791bd7b00"/>
    <s v="PREPAGADO"/>
    <s v="8e5a6ec8ecf5a2a4f1b2a3647d59bf4bceeae6a9"/>
    <n v="60"/>
    <s v="STEPWAY"/>
    <n v="2019"/>
    <s v="NUEVO STEPWAY"/>
    <m/>
    <s v="NUEVO"/>
    <n v="60"/>
    <d v="2018-04-30T00:00:00"/>
    <d v="2023-04-30T00:00:00"/>
    <d v="2019-09-16T00:00:00"/>
    <n v="47720000"/>
    <n v="25277700"/>
    <n v="22442300"/>
    <n v="627298"/>
    <s v="d7ba29214e26fca7c43eb9f199a80e049e060e7b"/>
    <n v="1.3690329385271749"/>
    <n v="-0.73017095317392799"/>
    <n v="-0.65755233416433523"/>
    <n v="-0.1873396293362222"/>
    <n v="1.281947080465921"/>
    <x v="3"/>
    <n v="0.52970871751886006"/>
    <x v="4"/>
  </r>
  <r>
    <s v="d4d6c2e668326945d66ed20c94e787b763deb11d"/>
    <s v="0cc7a0e279f99df9dd8d919a7796b88b1e6c9523"/>
    <s v="PREPAGADO"/>
    <s v="3df823d6c6746fff1972572bb7d86905b8c5b77c"/>
    <n v="59"/>
    <s v="STEPWAY"/>
    <n v="2020"/>
    <s v="NUEVO STEPWAY PH2"/>
    <s v="2e892f86d188d01ec5691b7918003dc271108083"/>
    <s v="NUEVO"/>
    <n v="84"/>
    <d v="2019-10-12T00:00:00"/>
    <d v="2026-12-10T00:00:00"/>
    <d v="2021-07-27T00:00:00"/>
    <n v="48854400"/>
    <n v="40854400"/>
    <n v="8000000"/>
    <n v="857505"/>
    <s v="6c55b3ba21e9cb7dc2512cad991949cb9fc0980d"/>
    <n v="4.7071613323719813E-2"/>
    <n v="0.52854482778604939"/>
    <n v="0.84182204474977862"/>
    <n v="3.918466331205709E-2"/>
    <n v="-0.88379348662608126"/>
    <x v="0"/>
    <n v="0.83624811685334377"/>
    <x v="0"/>
  </r>
  <r>
    <s v="ade617e831db3b56c7d9a4a20711870a8a925c2f"/>
    <s v="f6de838183256e48ea552f457e38c75f2e642d83"/>
    <s v="PREPAGADO"/>
    <s v="f85c943589e15423e090366f8de72cf7bd86f1fd"/>
    <n v="60"/>
    <s v="STEPWAY"/>
    <n v="2020"/>
    <s v="NUEVO STEPWAY"/>
    <s v="2e892f86d188d01ec5691b7918003dc271108083"/>
    <s v="NUEVO"/>
    <n v="72"/>
    <d v="2019-12-08T00:00:00"/>
    <d v="2025-08-12T00:00:00"/>
    <d v="2021-09-08T00:00:00"/>
    <n v="44490000"/>
    <n v="22245000"/>
    <n v="22245000"/>
    <n v="559105"/>
    <s v="d7ba29214e26fca7c43eb9f199a80e049e060e7b"/>
    <n v="1.5630823073643789"/>
    <n v="-0.85216124758390532"/>
    <n v="-0.38336754998180411"/>
    <n v="-0.36431733384305809"/>
    <n v="0.27642467431606299"/>
    <x v="1"/>
    <n v="0.5"/>
    <x v="4"/>
  </r>
  <r>
    <s v="7017e952ce7d75c4e03d1d7312b46b95af010aee"/>
    <s v="6ab3066a4cb7fff729fd95c5012a042e88997086"/>
    <s v="PREPAGADO"/>
    <s v="e126e89451259d885ec2ab55b4369e479485f888"/>
    <n v="50"/>
    <s v="USADOS"/>
    <n v="2014"/>
    <s v="USADOS MM"/>
    <m/>
    <s v="USADO"/>
    <n v="60"/>
    <d v="2021-10-06T00:00:00"/>
    <d v="2026-06-10T00:00:00"/>
    <d v="2021-10-11T00:00:00"/>
    <n v="25500000"/>
    <n v="25500000"/>
    <n v="0"/>
    <n v="627723"/>
    <s v="2b6df99bd30f7bb1ed920f30ad5b5072040c5336"/>
    <n v="-0.18336201217046039"/>
    <n v="1.2009447865714571"/>
    <n v="1.039433269706485"/>
    <n v="0.8616474055408021"/>
    <n v="-0.65174985443765243"/>
    <x v="3"/>
    <n v="1"/>
    <x v="0"/>
  </r>
  <r>
    <s v="6e1a2798ae31d6d3211ccaa7ff2a9ee60d123e2f"/>
    <s v="9be7cf4fa9a79f8475f9651e02aa1405dee6a04a"/>
    <s v="PREPAGADO"/>
    <s v="f648e6ad3cffffc092999812196145950e50d3f1"/>
    <n v="50"/>
    <s v="LOGAN"/>
    <n v="2019"/>
    <s v="NUEVO LOGAN"/>
    <m/>
    <s v="NUEVO"/>
    <n v="84"/>
    <d v="2019-04-01T00:00:00"/>
    <d v="2026-01-04T00:00:00"/>
    <d v="2019-12-06T00:00:00"/>
    <n v="33380000"/>
    <n v="16690000"/>
    <n v="16690000"/>
    <n v="388324"/>
    <s v="f5faa20ec38eb79836445ff6da0fea6c765c883c"/>
    <n v="1.405417195184151"/>
    <n v="-0.85216124758390532"/>
    <n v="0.13042163490563341"/>
    <n v="3.4042810796735268E-2"/>
    <n v="0.50846830650449182"/>
    <x v="0"/>
    <n v="0.5"/>
    <x v="4"/>
  </r>
  <r>
    <s v="15efc9fd6d1f01adabc6ebe62cd1874e69e18192"/>
    <s v="64eb227108e796f3b5aca2503657b6a517168fb4"/>
    <s v="PREPAGADO"/>
    <s v="4db898134df57de25ee14fc3156c0fe345e0de51"/>
    <n v="220"/>
    <s v="STEPWAY"/>
    <n v="2019"/>
    <s v="NUEVO STEPWAY"/>
    <m/>
    <s v="NUEVO"/>
    <n v="84"/>
    <d v="2018-06-11T00:00:00"/>
    <d v="2025-11-06T00:00:00"/>
    <d v="2019-06-11T00:00:00"/>
    <n v="50490000"/>
    <n v="51242209"/>
    <n v="0"/>
    <n v="1103251"/>
    <s v="d5e3c217d8ea2998bad4e657513b99b45ba38544"/>
    <n v="1.2598801685562471"/>
    <n v="1.2621198642837159"/>
    <n v="0.2094661248883162"/>
    <n v="0.64028056488294272"/>
    <n v="1.3592949578620639"/>
    <x v="0"/>
    <n v="1.0148981778570014"/>
    <x v="0"/>
  </r>
  <r>
    <s v="448ac3f1892b0ebff3a81f59727fe1254d55c13f"/>
    <s v="f88cb1e0009de9ad00526d1a2ec7410b90204b15"/>
    <s v="PREPAGADO"/>
    <s v="c1e30395230ab6747c4b28fe4256aa099225b503"/>
    <n v="38"/>
    <s v="LOGAN"/>
    <n v="2018"/>
    <s v="NUEVO LOGAN"/>
    <m/>
    <s v="NUEVO"/>
    <n v="60"/>
    <d v="2017-03-30T00:00:00"/>
    <d v="2022-03-30T00:00:00"/>
    <d v="2018-05-15T00:00:00"/>
    <n v="33440000"/>
    <n v="29440000"/>
    <n v="4000000"/>
    <n v="752912"/>
    <s v="2854a56309d9d7ba374b8dd1b0c978dda4e6c07e"/>
    <n v="1.017318457509742"/>
    <n v="0.70977109418979123"/>
    <n v="0.92086653473246149"/>
    <n v="-0.27373546350631511"/>
    <n v="0.97255557088134947"/>
    <x v="3"/>
    <n v="0.88038277511961727"/>
    <x v="0"/>
  </r>
  <r>
    <s v="6257895336343ed429f47a7fd936169072bec00c"/>
    <s v="506d51e441e7b9e0f1fa3e39effe6d2568b7e06c"/>
    <s v="PREPAGADO"/>
    <s v="236d00d4f1760cf071da84eec797206f3746a858"/>
    <n v="220"/>
    <s v="KWID"/>
    <n v="2020"/>
    <s v="KWID"/>
    <s v="2e892f86d188d01ec5691b7918003dc271108083"/>
    <s v="NUEVO"/>
    <n v="60"/>
    <d v="2019-04-12T00:00:00"/>
    <d v="2024-12-04T00:00:00"/>
    <d v="2021-02-15T00:00:00"/>
    <n v="30990000"/>
    <n v="30990000"/>
    <n v="0"/>
    <n v="895882"/>
    <s v="28b0c6e43cc5ec67e977aa1c0cce8b1a5eb36ce2"/>
    <n v="-1.638732278449494"/>
    <n v="1.2009447865714571"/>
    <n v="-3.3916602437762962E-2"/>
    <n v="-0.46395947888790873"/>
    <n v="0.66316406129677774"/>
    <x v="3"/>
    <n v="1"/>
    <x v="0"/>
  </r>
  <r>
    <s v="2b34b92e666082ca92b9b826c3ec65025cb3b0dd"/>
    <s v="ea2d2e9330f85c4e67cacbd0110b05ed4b31090a"/>
    <s v="PREPAGADO"/>
    <s v="f1660bce152bd13abf027b14ac8a826e5004e35a"/>
    <n v="220"/>
    <s v="LOGAN"/>
    <n v="2017"/>
    <s v="NUEVO LOGAN"/>
    <m/>
    <s v="NUEVO"/>
    <n v="72"/>
    <d v="2016-10-26T00:00:00"/>
    <d v="2022-10-26T00:00:00"/>
    <d v="2016-12-28T00:00:00"/>
    <n v="41490000"/>
    <n v="30490000"/>
    <n v="11000000"/>
    <n v="643105"/>
    <s v="a97deec8944cfd22a65b5543b5e7b1fab8e8247a"/>
    <n v="0.84752525977718796"/>
    <n v="0.11228889957656731"/>
    <n v="-0.21546160006079401"/>
    <n v="0.5811927403447813"/>
    <n v="-0.18766259006079469"/>
    <x v="1"/>
    <n v="0.73487587370450713"/>
    <x v="2"/>
  </r>
  <r>
    <s v="2fc51cf69d163f5b459635c4a1e5333d8c38914b"/>
    <s v="8c28d52fcdd962205fe677c9b100831c725afa1a"/>
    <s v="PREPAGADO"/>
    <s v="f2cf6a193cdd3090e91192596429852031f8f002"/>
    <n v="7"/>
    <s v="DUSTER"/>
    <n v="2020"/>
    <s v="DUSTER"/>
    <s v="2e892f86d188d01ec5691b7918003dc271108083"/>
    <s v="NUEVO"/>
    <n v="36"/>
    <d v="2019-05-31T00:00:00"/>
    <d v="2022-05-31T00:00:00"/>
    <d v="2021-04-20T00:00:00"/>
    <n v="67400000"/>
    <n v="25941000"/>
    <n v="41459000"/>
    <n v="1051211"/>
    <s v="ba69bef1627113b1efd89b0a85bd7dcd597d357c"/>
    <n v="1.3447767674225239"/>
    <n v="-1.3248630196613971"/>
    <n v="-2.8808592315868968"/>
    <n v="0.63569962966370241"/>
    <n v="1.0499034482774929"/>
    <x v="4"/>
    <n v="0.38488130563798217"/>
    <x v="1"/>
  </r>
  <r>
    <s v="69b8f277150975ddb302888c43f3cabdc647fbc3"/>
    <s v="1cd4871f15d8d36f2e7fc3844d22892caae0d9cf"/>
    <s v="PREPAGADO"/>
    <s v="277132ad8b04990f093fc5bb72d77163192dec3d"/>
    <n v="38"/>
    <s v="DUSTER"/>
    <n v="2017"/>
    <s v="DUSTER"/>
    <m/>
    <s v="NUEVO"/>
    <n v="84"/>
    <d v="2017-01-16T00:00:00"/>
    <d v="2024-01-16T00:00:00"/>
    <d v="2018-01-15T00:00:00"/>
    <n v="66590000"/>
    <n v="33295000"/>
    <n v="33295000"/>
    <n v="770268"/>
    <s v="afef47cbdd72b753a5414bbb0d395f4e14f48c9f"/>
    <n v="0.98093420085276606"/>
    <n v="-0.85216124758390532"/>
    <n v="0.92086653473246149"/>
    <n v="-9.6895864139656479E-2"/>
    <n v="1.7460343448427791"/>
    <x v="0"/>
    <n v="0.5"/>
    <x v="4"/>
  </r>
  <r>
    <s v="6ea3715ff6ce10cfecffe1d004f275203c79054a"/>
    <s v="3becb110f817a32da4200d82f52ee85f38c4353d"/>
    <s v="PREPAGADO"/>
    <s v="c7377705b286ba1dbe11224af309f9b7c2929cdd"/>
    <n v="15"/>
    <s v="LOGAN"/>
    <n v="2017"/>
    <s v="NUEVO LOGAN"/>
    <m/>
    <s v="NUEVO"/>
    <n v="72"/>
    <d v="2016-02-12T00:00:00"/>
    <d v="2022-12-02T00:00:00"/>
    <d v="2017-11-23T00:00:00"/>
    <n v="34540000"/>
    <n v="17270000"/>
    <n v="17270000"/>
    <n v="453355"/>
    <s v="49e3e3431e014d9c5502f38bae86dc4337782419"/>
    <n v="0.5200669498644056"/>
    <n v="-0.85216124758390532"/>
    <n v="0.99991102471514426"/>
    <n v="-0.13904763727713851"/>
    <n v="-0.4197062222492236"/>
    <x v="1"/>
    <n v="0.5"/>
    <x v="4"/>
  </r>
  <r>
    <s v="4dc90ae51ad809e84417903d6e2ecee13b8deaf1"/>
    <s v="af2315f4965be16938a434857e19ee19da36ee64"/>
    <s v="PREPAGADO"/>
    <s v="e796ad9f0cb48948949b06a98904d23b3fbe7f4b"/>
    <n v="60"/>
    <s v="STEPWAY"/>
    <n v="2017"/>
    <s v="NUEVO STEPWAY"/>
    <m/>
    <s v="NUEVO"/>
    <n v="84"/>
    <d v="2017-01-16T00:00:00"/>
    <d v="2024-01-16T00:00:00"/>
    <d v="2018-01-16T00:00:00"/>
    <n v="48050000"/>
    <n v="24025000"/>
    <n v="24025000"/>
    <n v="551425"/>
    <s v="011149a655d96118ce3befe73b5569e7b8cc5f2d"/>
    <n v="1.2477520830039219"/>
    <n v="-0.85216124758390532"/>
    <n v="0.92086653473246149"/>
    <n v="-0.4050837408303366"/>
    <n v="0.1217289195237771"/>
    <x v="0"/>
    <n v="0.5"/>
    <x v="4"/>
  </r>
  <r>
    <s v="6c6f7c8cdaa5ed909b5bff3af420843e55d75221"/>
    <s v="997914dcdd33b697a9c23cd10834fab331fef99a"/>
    <s v="PREPAGADO"/>
    <s v="9914bd8306b30f722a95bd1c269c215ada0258eb"/>
    <n v="220"/>
    <s v="SANDERO"/>
    <n v="2018"/>
    <s v="NUEVO SANDERO"/>
    <m/>
    <s v="NUEVO"/>
    <n v="72"/>
    <d v="2017-09-05T00:00:00"/>
    <d v="2023-05-09T00:00:00"/>
    <d v="2018-02-26T00:00:00"/>
    <n v="32640000"/>
    <n v="23735000"/>
    <n v="8905000"/>
    <n v="581879"/>
    <s v="46988c6aa53599cc5082a1e334243b503236fb2c"/>
    <n v="1.065830799719043"/>
    <n v="8.0668485459109901E-2"/>
    <n v="0.92086653473246149"/>
    <n v="1.5245603759845701"/>
    <n v="-0.96114136402222416"/>
    <x v="1"/>
    <n v="0.72717524509803921"/>
    <x v="2"/>
  </r>
  <r>
    <s v="e13d338c7c4bc835e8f21159f8db59f763f890b0"/>
    <s v="8d6c9795148004093076a298403f24649be2923b"/>
    <s v="PREPAGADO"/>
    <s v="728e3bf9082d5dfc3834234004c2d78736df4c05"/>
    <n v="60"/>
    <s v="DUSTER"/>
    <n v="2021"/>
    <s v="DUSTER Servicio PÃºblico"/>
    <s v="2e892f86d188d01ec5691b7918003dc271108083"/>
    <s v="NUEVO"/>
    <n v="72"/>
    <d v="2021-01-21T00:00:00"/>
    <d v="2027-01-21T00:00:00"/>
    <d v="2021-12-10T00:00:00"/>
    <n v="67505000"/>
    <n v="51078000"/>
    <n v="16427000"/>
    <n v="1299439"/>
    <s v="13d22cf8336a259fb9d14907f84a2cc0d4061ae6"/>
    <n v="-0.65635734871114615"/>
    <n v="0.2017188678078056"/>
    <n v="0.4070773498450232"/>
    <n v="-0.7382569980723277"/>
    <n v="-0.88379348662608126"/>
    <x v="1"/>
    <n v="0.75665506258795645"/>
    <x v="2"/>
  </r>
  <r>
    <s v="5796c5df095f53444c76d10c30be0ecfd5ca44df"/>
    <s v="cf6b308ea25e32cadf2a11d5522159a2692384ae"/>
    <s v="PREPAGADO"/>
    <s v="d19c40609c4807762585bd10be1ea09dc899fb2b"/>
    <n v="38"/>
    <s v="USADOS"/>
    <n v="2016"/>
    <s v="USADOS MM"/>
    <m/>
    <s v="USADO"/>
    <n v="60"/>
    <d v="2021-11-02T00:00:00"/>
    <d v="2026-02-11T00:00:00"/>
    <d v="2021-10-06T00:00:00"/>
    <n v="28500000"/>
    <n v="26500000"/>
    <n v="2000000"/>
    <n v="724300"/>
    <s v="4945c5884e21e46d99e0d56ad1a4fbcffe8da479"/>
    <n v="-0.93530331641462749"/>
    <n v="0.91278955370754622"/>
    <n v="0.28851061487099899"/>
    <n v="-0.58039993528735956"/>
    <n v="-1.657272260587511"/>
    <x v="3"/>
    <n v="0.92982456140350878"/>
    <x v="0"/>
  </r>
  <r>
    <s v="21dbd2e15a19ecbb5235a9fc9d8da393781a6bcb"/>
    <s v="c654bd1aa80c13921329df68f339d2228ccd2c25"/>
    <s v="PREPAGADO"/>
    <s v="d42a5de8f4df177aed40c98366cc193eafa30db8"/>
    <n v="38"/>
    <s v="LOGAN"/>
    <n v="2020"/>
    <s v="NUEVO LOGAN"/>
    <s v="2e892f86d188d01ec5691b7918003dc271108083"/>
    <s v="NUEVO"/>
    <n v="72"/>
    <d v="2019-10-29T00:00:00"/>
    <d v="2025-10-29T00:00:00"/>
    <d v="2021-04-05T00:00:00"/>
    <n v="45790000"/>
    <n v="22895000"/>
    <n v="22895000"/>
    <n v="565198"/>
    <s v="b5c4e6910594107a133dbf0cbaf1206bdb05aab1"/>
    <n v="-0.18336201217046039"/>
    <n v="-0.85216124758390532"/>
    <n v="1.185489993161002E-2"/>
    <n v="-0.52879554404786588"/>
    <n v="-0.65174985443765243"/>
    <x v="1"/>
    <n v="0.5"/>
    <x v="4"/>
  </r>
  <r>
    <s v="8b6642fdbc5b89e8a4094e2e964e2696acf62400"/>
    <s v="f42118d18e066b09861428098b6ff31546a4f6e1"/>
    <s v="PREPAGADO"/>
    <s v="2c291cdaeb38d6418bab565813b1628137fa515b"/>
    <n v="236"/>
    <s v="DUSTER"/>
    <n v="2018"/>
    <s v="DUSTER"/>
    <m/>
    <s v="NUEVO"/>
    <n v="60"/>
    <d v="2017-09-28T00:00:00"/>
    <d v="2022-09-28T00:00:00"/>
    <d v="2019-02-12T00:00:00"/>
    <n v="53808000"/>
    <n v="32008000"/>
    <n v="21800000"/>
    <n v="812464"/>
    <s v="7d39182a25d433f671ee8eb5ca64063c45602e37"/>
    <n v="1.0051903719574169"/>
    <n v="-0.46266328451785682"/>
    <n v="0.80229979975843724"/>
    <n v="-1.7313465812766979E-2"/>
    <n v="-3.2966835268508812E-2"/>
    <x v="3"/>
    <n v="0.59485578352661317"/>
    <x v="4"/>
  </r>
  <r>
    <s v="14dd7432a461380dea95e7c564422092762e668a"/>
    <s v="f13ec2e0e7e5b2288c408664e723a72f07ac18ae"/>
    <s v="PREPAGADO"/>
    <s v="a5e2b8f6be3db186f5df8e4f6932febe0657c71c"/>
    <n v="15"/>
    <s v="STEPWAY"/>
    <n v="2018"/>
    <s v="NUEVO STEPWAY"/>
    <m/>
    <s v="NUEVO"/>
    <n v="84"/>
    <d v="2018-02-26T00:00:00"/>
    <d v="2025-02-26T00:00:00"/>
    <d v="2020-01-17T00:00:00"/>
    <n v="43550000"/>
    <n v="33550000"/>
    <n v="10000000"/>
    <n v="839599"/>
    <s v="b2b72db1a076aa89f7bd2aa8870447ac40315a98"/>
    <n v="1.029446543062067"/>
    <n v="0.25807175136807581"/>
    <n v="0.57071888905371204"/>
    <n v="-0.12510768080647519"/>
    <n v="-0.57440197704150942"/>
    <x v="0"/>
    <n v="0.77037887485648682"/>
    <x v="2"/>
  </r>
  <r>
    <s v="1c9c71ad0b39d30a44f31a8fc0fe0212c637ef8c"/>
    <s v="6ef78813a80a875897a3df262e3351afd97bde53"/>
    <s v="PREPAGADO"/>
    <s v="1dba5f65a4ace50946aaf5539428c8ec727712e3"/>
    <n v="38"/>
    <s v="KWID"/>
    <n v="2020"/>
    <s v="KWID"/>
    <s v="2e892f86d188d01ec5691b7918003dc271108083"/>
    <s v="NUEVO"/>
    <n v="84"/>
    <d v="2019-12-20T00:00:00"/>
    <d v="2026-12-20T00:00:00"/>
    <d v="2021-09-06T00:00:00"/>
    <n v="36990000"/>
    <n v="31990000"/>
    <n v="5000000"/>
    <n v="653885"/>
    <s v="3f2c647e5fbdfc904d2d50b0a2763b0ede40008b"/>
    <n v="-0.74125394757742313"/>
    <n v="0.64590125206068039"/>
    <n v="0.52183295473453273"/>
    <n v="-0.37337166747447942"/>
    <n v="0.58581618390063472"/>
    <x v="0"/>
    <n v="0.86482833198161668"/>
    <x v="0"/>
  </r>
  <r>
    <s v="4ce1cfe0d2410032e127622284cfe4f5823d6c3b"/>
    <s v="b9e4262e821ab734f35d273710b0fc51755cc3b8"/>
    <s v="PREPAGADO"/>
    <s v="d42a5de8f4df177aed40c98366cc193eafa30db8"/>
    <n v="27"/>
    <s v="CAPTUR"/>
    <n v="2020"/>
    <s v="CAPTUR"/>
    <s v="2e892f86d188d01ec5691b7918003dc271108083"/>
    <s v="NUEVO"/>
    <n v="72"/>
    <d v="2019-12-11T00:00:00"/>
    <d v="2025-11-12T00:00:00"/>
    <d v="2020-10-02T00:00:00"/>
    <n v="67245000"/>
    <n v="33622500"/>
    <n v="33622500"/>
    <n v="863931"/>
    <s v="24f9b8051616665ebb91a64a728a398e153b9b51"/>
    <n v="-1.4407288855812889E-3"/>
    <n v="-0.85216124758390532"/>
    <n v="-0.38336754998180411"/>
    <n v="-0.2476166649228215"/>
    <n v="4.4381042127634142E-2"/>
    <x v="1"/>
    <n v="0.5"/>
    <x v="4"/>
  </r>
  <r>
    <s v="f56d4fb27f6913ef4189a3c14ae92e057180c5da"/>
    <s v="b387a632c973ceca2d86d0c25f20ba4c290aa6ec"/>
    <s v="PREPAGADO"/>
    <s v="d42a0e1d5792a438fbe63c928d603c193394d0b9"/>
    <n v="61"/>
    <s v="SANDERO"/>
    <n v="2018"/>
    <s v="NUEVO SANDERO"/>
    <m/>
    <s v="NUEVO"/>
    <n v="72"/>
    <d v="2018-02-27T00:00:00"/>
    <d v="2023-12-20T00:00:00"/>
    <d v="2019-05-23T00:00:00"/>
    <n v="44660000"/>
    <n v="24660000"/>
    <n v="20000000"/>
    <n v="589695"/>
    <s v="c9ac93af7de54e59c26cb0895d1f827e03675192"/>
    <n v="1.5266980507074039"/>
    <n v="-0.63793209131064077"/>
    <n v="0.52564408481904745"/>
    <n v="1.1966607370369211"/>
    <n v="0.97255557088134947"/>
    <x v="1"/>
    <n v="0.55217196596506946"/>
    <x v="4"/>
  </r>
  <r>
    <s v="e00ae935303371a6824f4320394951062ebf1ac3"/>
    <s v="81782ab7be687eed9397f0373f1273215fba3453"/>
    <s v="PREPAGADO"/>
    <s v="5ce2dbf775b694e316affcb7208ac8d2c8bacc88"/>
    <n v="38"/>
    <s v="LOGAN"/>
    <n v="2019"/>
    <s v="NUEVO LOGAN"/>
    <m/>
    <s v="NUEVO"/>
    <n v="36"/>
    <d v="2018-08-28T00:00:00"/>
    <d v="2021-08-28T00:00:00"/>
    <d v="2020-06-19T00:00:00"/>
    <n v="34432200"/>
    <n v="16432200"/>
    <n v="18000000"/>
    <n v="579367"/>
    <s v="18e224569796e42fffce1d686835b9656bf0b87b"/>
    <n v="0.41091417989347812"/>
    <n v="-0.94564524338866873"/>
    <n v="-0.96538161506309506"/>
    <n v="-0.83293120815401434"/>
    <n v="0.27642467431606299"/>
    <x v="4"/>
    <n v="0.4772335197867113"/>
    <x v="4"/>
  </r>
  <r>
    <s v="36fda61aa92652b2c349480c079ec8d13fce1409"/>
    <s v="9b524be3b9a177e17bd912602a9a854b865c2f09"/>
    <s v="PREPAGADO"/>
    <s v="8755282562f500d9f6dcb85211a47e8d88e90dcb"/>
    <n v="48"/>
    <s v="LOGAN"/>
    <n v="2020"/>
    <s v="NUEVO LOGAN"/>
    <s v="2e892f86d188d01ec5691b7918003dc271108083"/>
    <s v="NUEVO"/>
    <n v="48"/>
    <d v="2019-06-28T00:00:00"/>
    <d v="2023-06-28T00:00:00"/>
    <d v="2021-11-16T00:00:00"/>
    <n v="39570000"/>
    <n v="21295000"/>
    <n v="18275000"/>
    <n v="633625"/>
    <s v="cafe2aba4c008cb02fee6101be7ab38b6a34f37b"/>
    <n v="0.55645120652138136"/>
    <n v="-0.6954672818737917"/>
    <n v="-2.7667345059731379E-2"/>
    <n v="-0.78368897572884699"/>
    <n v="1.9007300996350649"/>
    <x v="5"/>
    <n v="0.53816022239070005"/>
    <x v="4"/>
  </r>
  <r>
    <s v="4577805dac6aae78a394bba5ccce1819ece3acc4"/>
    <s v="56299413bea364ad4181a9a3ff4650134858cab8"/>
    <s v="PREPAGADO"/>
    <s v="47da1ebfd246c1a08d6812037af9ce70133f1b52"/>
    <n v="60"/>
    <s v="LOGAN"/>
    <n v="2019"/>
    <s v="NUEVO LOGAN Servicio PÃºblico"/>
    <s v="2e892f86d188d01ec5691b7918003dc271108083"/>
    <s v="NUEVO"/>
    <n v="48"/>
    <d v="2019-02-19T00:00:00"/>
    <d v="2023-02-19T00:00:00"/>
    <d v="2020-08-21T00:00:00"/>
    <n v="32481102"/>
    <n v="26000000"/>
    <n v="6481102"/>
    <n v="756164"/>
    <s v="026f2dbff0f657cf8b51a37de1e13584f2ccb0a9"/>
    <n v="-0.21974626882743631"/>
    <n v="0.38161361830158802"/>
    <n v="-0.47489905374725627"/>
    <n v="1.72929153811332"/>
    <n v="1.7460343448427791"/>
    <x v="5"/>
    <n v="0.80046545218816778"/>
    <x v="0"/>
  </r>
  <r>
    <s v="dab795cf6a31fb6b9e17fc13f83bba14242aef3c"/>
    <s v="e27d019fab68622e13f90305b2fcee6b0e151d72"/>
    <s v="PREPAGADO"/>
    <s v="4005b695e8f2ee0e9be36a2f31e3f51b045cdf6f"/>
    <n v="236"/>
    <s v="ALASKAN"/>
    <n v="2017"/>
    <s v="ALASKAN"/>
    <m/>
    <s v="NUEVO"/>
    <n v="72"/>
    <d v="2018-05-15T00:00:00"/>
    <d v="2024-05-15T00:00:00"/>
    <d v="2019-11-26T00:00:00"/>
    <n v="109000000"/>
    <n v="54500000"/>
    <n v="54500000"/>
    <n v="1297772"/>
    <s v="b522c57b2ad5bc12ca374e891604193e50995d23"/>
    <n v="0.20473672550394839"/>
    <n v="-0.85216124758390532"/>
    <n v="0.72325530977575447"/>
    <n v="1.378875218524569"/>
    <n v="1.2045992030697781"/>
    <x v="1"/>
    <n v="0.5"/>
    <x v="4"/>
  </r>
  <r>
    <s v="4054aeaca38a08337a8f09c1956e03cb1a9dfbc2"/>
    <s v="96fde3435959ab1593d79dfcd6a52f24d2d91ec0"/>
    <s v="PREPAGADO"/>
    <s v="93758adf11c46efe844e91612cf2940e4197d07c"/>
    <n v="7"/>
    <s v="STEPWAY"/>
    <n v="2020"/>
    <s v="NUEVO STEPWAY"/>
    <s v="2e892f86d188d01ec5691b7918003dc271108083"/>
    <s v="NUEVO"/>
    <n v="84"/>
    <d v="2019-07-31T00:00:00"/>
    <d v="2026-07-31T00:00:00"/>
    <d v="2019-11-14T00:00:00"/>
    <n v="48890000"/>
    <n v="34890000"/>
    <n v="14000000"/>
    <n v="726439"/>
    <s v="986fcbacb15e3271088bb826891fe61d934ad7da"/>
    <n v="1.453929537393452"/>
    <n v="2.5101690716473439E-2"/>
    <n v="-0.21752667688383709"/>
    <n v="0.1543373332565991"/>
    <n v="0.35377255171220601"/>
    <x v="0"/>
    <n v="0.71364287175291474"/>
    <x v="2"/>
  </r>
  <r>
    <s v="333fa3a34e09d862a7f721958551c63119abc7ad"/>
    <s v="15d8b6c30a4f3efbce893cae800afe01a1e035dc"/>
    <s v="PREPAGADO"/>
    <s v="1e37c6928f415c93f35587957257b25f2220204d"/>
    <n v="76"/>
    <s v="SANDERO"/>
    <n v="2019"/>
    <s v="NUEVO SANDERO"/>
    <s v="2e892f86d188d01ec5691b7918003dc271108083"/>
    <s v="NUEVO"/>
    <n v="84"/>
    <d v="2019-05-17T00:00:00"/>
    <d v="2026-05-17T00:00:00"/>
    <d v="2020-03-06T00:00:00"/>
    <n v="36990000"/>
    <n v="26990000"/>
    <n v="10000000"/>
    <n v="572200"/>
    <s v="7924337d88e47fbd8bbc9b5a39ff61f133863b20"/>
    <n v="1.090086970823694"/>
    <n v="9.0857717549903572E-2"/>
    <n v="1.185489993161002E-2"/>
    <n v="7.2106193843607017E-2"/>
    <n v="-0.80644560922993824"/>
    <x v="0"/>
    <n v="0.72965666396323325"/>
    <x v="2"/>
  </r>
  <r>
    <s v="66a63048398d37939d528ecf53932df75157a5e9"/>
    <s v="29415f0e6e56a5a0a049f493410e6c49fbbb062d"/>
    <s v="PREPAGADO"/>
    <s v="8d3a24744093455287e93feda3eb9991acdae36e"/>
    <n v="38"/>
    <s v="LOGAN"/>
    <n v="2019"/>
    <s v="NUEVO LOGAN"/>
    <m/>
    <s v="NUEVO"/>
    <n v="84"/>
    <d v="2018-03-12T00:00:00"/>
    <d v="2025-12-03T00:00:00"/>
    <d v="2019-11-13T00:00:00"/>
    <n v="37730000"/>
    <n v="37730000"/>
    <n v="0"/>
    <n v="768919"/>
    <s v="d32b2544aa3cda758f28d956500fd6e0d7981c8d"/>
    <n v="0.61709163428300773"/>
    <n v="1.2009447865714571"/>
    <n v="0.48612183982770601"/>
    <n v="0.26692704263289202"/>
    <n v="-1.270532873606796"/>
    <x v="0"/>
    <n v="1"/>
    <x v="0"/>
  </r>
  <r>
    <s v="fedf2cd9042613b26385b3434c7370f1e9adc02f"/>
    <s v="d5240be713306c39c35ab9b67b6a6ad281dc4c64"/>
    <s v="PREPAGADO"/>
    <s v="c7377705b286ba1dbe11224af309f9b7c2929cdd"/>
    <n v="51"/>
    <s v="OROCH"/>
    <n v="2017"/>
    <s v="OROCH"/>
    <m/>
    <s v="NUEVO"/>
    <n v="72"/>
    <d v="2016-03-11T00:00:00"/>
    <d v="2022-11-03T00:00:00"/>
    <d v="2017-08-28T00:00:00"/>
    <n v="58990000"/>
    <n v="28990000"/>
    <n v="30000000"/>
    <n v="761017"/>
    <s v="c7093c3b30a4a709fd8615f4457ce8502fa1b486"/>
    <n v="1.065830799719043"/>
    <n v="-0.88731359704138812"/>
    <n v="0.99991102471514426"/>
    <n v="-3.4768133379713913E-2"/>
    <n v="1.9007300996350649"/>
    <x v="1"/>
    <n v="0.49143922698762504"/>
    <x v="4"/>
  </r>
  <r>
    <s v="2170406311995b7548a799d5665aee7bec9e2348"/>
    <s v="2ecacb64d123892552423f7b266fc4128dde6db2"/>
    <s v="PREPAGADO"/>
    <s v="93758adf11c46efe844e91612cf2940e4197d07c"/>
    <n v="49"/>
    <s v="DUSTER"/>
    <n v="2020"/>
    <s v="DUSTER"/>
    <s v="2e892f86d188d01ec5691b7918003dc271108083"/>
    <s v="NUEVO"/>
    <n v="84"/>
    <d v="2019-10-09T00:00:00"/>
    <d v="2026-09-10T00:00:00"/>
    <d v="2020-09-21T00:00:00"/>
    <n v="66140200"/>
    <n v="55526180"/>
    <n v="10614020"/>
    <n v="1139391"/>
    <s v="d1a8b93c71ab09ed858e70067adbb9bb41577875"/>
    <n v="0.39878609434115281"/>
    <n v="0.54198976349484962"/>
    <n v="0.56851868567504416"/>
    <n v="-0.24853603824243431"/>
    <n v="4.4381042127634142E-2"/>
    <x v="0"/>
    <n v="0.83952240845960546"/>
    <x v="0"/>
  </r>
  <r>
    <s v="95f008f7a727dba19c5df442ab0058d4728b03a1"/>
    <s v="56996d77b779060757a7052b1a8781d3c8bcc67e"/>
    <s v="PREPAGADO"/>
    <s v="9f06796ad416fdcb9e9ee76712adda8a4fe5f111"/>
    <n v="49"/>
    <s v="USADOS"/>
    <n v="2018"/>
    <s v="USADOS MM"/>
    <m/>
    <s v="USADO"/>
    <n v="84"/>
    <d v="2021-06-01T00:00:00"/>
    <d v="2028-01-06T00:00:00"/>
    <d v="2021-07-26T00:00:00"/>
    <n v="34000000"/>
    <n v="19000000"/>
    <n v="15000000"/>
    <n v="437261"/>
    <s v="87e15bf1cdf86c075c8ab551c1cd6cdf48f66158"/>
    <n v="-0.54720457874021866"/>
    <n v="-0.61061936121268623"/>
    <n v="0.4070773498450232"/>
    <n v="-6.3705491590458047E-2"/>
    <n v="-0.80644560922993824"/>
    <x v="0"/>
    <n v="0.55882352941176472"/>
    <x v="4"/>
  </r>
  <r>
    <s v="66599a4cbb705b208d581a48837997291d69ef83"/>
    <s v="e76ca53b0b48203762f3d719a513d2d130957572"/>
    <s v="PREPAGADO"/>
    <s v="51b223e24d57bc8c01c5001f8833c44559fa1fc7"/>
    <n v="38"/>
    <s v="SANDERO"/>
    <n v="2018"/>
    <s v="NUEVO SANDERO"/>
    <m/>
    <s v="NUEVO"/>
    <n v="84"/>
    <d v="2017-11-09T00:00:00"/>
    <d v="2024-09-11T00:00:00"/>
    <d v="2021-02-24T00:00:00"/>
    <n v="31990000"/>
    <n v="30390500"/>
    <n v="1599500"/>
    <n v="658817"/>
    <s v="0b7ebeb583ea0b20d3cc4dacc8c62bd7673bb672"/>
    <n v="0.70198823314928471"/>
    <n v="0.99563418315592023"/>
    <n v="1.237044494663192"/>
    <n v="-0.50138892581909078"/>
    <n v="1.9007300996350649"/>
    <x v="0"/>
    <n v="0.95"/>
    <x v="0"/>
  </r>
  <r>
    <s v="9f490f390dbdcfa800b434de4ad801a46ce9c15c"/>
    <s v="85c527bd33f9e0f81cf5a9b54f6b1d2dd695f461"/>
    <s v="PREPAGADO"/>
    <s v="e6fe628ed1ecb4f422ee6848d702f45410650137"/>
    <n v="220"/>
    <s v="CAPTUR"/>
    <n v="2018"/>
    <s v="CAPTUR"/>
    <m/>
    <s v="NUEVO"/>
    <n v="84"/>
    <d v="2017-06-13T00:00:00"/>
    <d v="2024-06-13T00:00:00"/>
    <d v="2017-09-19T00:00:00"/>
    <n v="72490000"/>
    <n v="62000000"/>
    <n v="10490000"/>
    <n v="1354033"/>
    <s v="a8f19864c6b90993cde73eb96db636ce464e32e6"/>
    <n v="0.66560397649230885"/>
    <n v="0.60673641856787697"/>
    <n v="0.39283203090483382"/>
    <n v="0.5865934777659868"/>
    <n v="-0.4197062222492236"/>
    <x v="0"/>
    <n v="0.85529038488067322"/>
    <x v="0"/>
  </r>
  <r>
    <s v="372a7583905e4fe95b8a85be05ebf50b2e9ae43e"/>
    <s v="35bbff4b2319c71ac9de7d17ed5b7cdc9fe20672"/>
    <s v="PREPAGADO"/>
    <s v="642b591a40681472a369eeb628f4ab91b6c46130"/>
    <n v="291"/>
    <s v="STEPWAY"/>
    <n v="2019"/>
    <s v="NUEVO STEPWAY"/>
    <s v="2e892f86d188d01ec5691b7918003dc271108083"/>
    <s v="NUEVO"/>
    <n v="72"/>
    <d v="2019-03-07T00:00:00"/>
    <d v="2025-07-03T00:00:00"/>
    <d v="2020-06-12T00:00:00"/>
    <n v="45490000"/>
    <n v="22745000"/>
    <n v="22745000"/>
    <n v="560122"/>
    <s v="8c09b442f0230592ba2de377a04a429f73de19ee"/>
    <n v="1.2962644252132229"/>
    <n v="-0.85216124758390532"/>
    <n v="0.32803285986234038"/>
    <n v="-0.73221601836464811"/>
    <n v="1.436642835258207"/>
    <x v="1"/>
    <n v="0.5"/>
    <x v="4"/>
  </r>
  <r>
    <s v="65f926027359047a640301d005c5ac66ac1e88c1"/>
    <s v="1c37073ecaf1f8629973e5e117e4631765b226da"/>
    <s v="PREPAGADO"/>
    <s v="8d3a24744093455287e93feda3eb9991acdae36e"/>
    <n v="252"/>
    <s v="SANDERO"/>
    <n v="2019"/>
    <s v="NUEVO SANDERO"/>
    <m/>
    <s v="NUEVO"/>
    <n v="60"/>
    <d v="2018-12-20T00:00:00"/>
    <d v="2023-12-20T00:00:00"/>
    <d v="2020-09-23T00:00:00"/>
    <n v="32800000"/>
    <n v="19300000"/>
    <n v="13500000"/>
    <n v="475285"/>
    <s v="ba69bef1627113b1efd89b0a85bd7dcd597d357c"/>
    <n v="0.58070737762603197"/>
    <n v="-0.48911200983692082"/>
    <n v="0.32803285986234038"/>
    <n v="0.1674880226680425"/>
    <n v="0.66316406129677774"/>
    <x v="3"/>
    <n v="0.58841463414634143"/>
    <x v="4"/>
  </r>
  <r>
    <s v="559c5d4de5bf479847bad3ba739b84df5c79fc80"/>
    <s v="2c4cd553c4f613f8e0c7d3e184871b5f4c23fa0f"/>
    <s v="PREPAGADO"/>
    <s v="30c7c4d76d30bc37a7d13b4c95a2ac93f65f85d1"/>
    <n v="246"/>
    <s v="SANDERO"/>
    <n v="2018"/>
    <s v="NUEVO SANDERO"/>
    <m/>
    <s v="NUEVO"/>
    <n v="60"/>
    <d v="2017-05-09T00:00:00"/>
    <d v="2022-09-05T00:00:00"/>
    <d v="2017-09-28T00:00:00"/>
    <n v="30890000"/>
    <n v="19215000"/>
    <n v="11675000"/>
    <n v="509109"/>
    <s v="f1460623c17c08451d00fb38742b8e09eea4ea70"/>
    <n v="0.3745299232365023"/>
    <n v="-0.3510146144491878"/>
    <n v="0.48612183982770601"/>
    <n v="1.4913605958749909E-2"/>
    <n v="-0.96114136402222416"/>
    <x v="3"/>
    <n v="0.62204596956943992"/>
    <x v="2"/>
  </r>
  <r>
    <s v="a147d547993b66d2b60cf34cf8c2abf1d7605bb9"/>
    <s v="e9c463b8c69d81cafdc0ca8c1d709106ff303b0a"/>
    <s v="PREPAGADO"/>
    <s v="dbf8e48963fc4f162fe5fdf117a94083f02b1da5"/>
    <n v="241"/>
    <s v="SANDERO"/>
    <n v="2018"/>
    <s v="NUEVO SANDERO"/>
    <m/>
    <s v="NUEVO"/>
    <n v="72"/>
    <d v="2017-03-30T00:00:00"/>
    <d v="2023-03-30T00:00:00"/>
    <d v="2021-06-04T00:00:00"/>
    <n v="37850000"/>
    <n v="35957500"/>
    <n v="1892500"/>
    <n v="927208"/>
    <s v="3bd407b4fe5e1aec019d8f43916e0ac0a7af1a3b"/>
    <n v="0.30176140992255063"/>
    <n v="0.99563418315592023"/>
    <n v="0.29317878483815157"/>
    <n v="-0.73412527795035443"/>
    <n v="-1.425228628399082"/>
    <x v="1"/>
    <n v="0.95"/>
    <x v="0"/>
  </r>
  <r>
    <s v="aa61c90563f369564f91a4fc2a0a7f90c19ae953"/>
    <s v="ba082d09b8b02a6f0abd6eccc9d2b93b62558bb7"/>
    <s v="PREPAGADO"/>
    <s v="2c291cdaeb38d6418bab565813b1628137fa515b"/>
    <n v="15"/>
    <s v="LOGAN"/>
    <n v="2018"/>
    <s v="NUEVO LOGAN"/>
    <m/>
    <s v="NUEVO"/>
    <n v="84"/>
    <d v="2017-06-10T00:00:00"/>
    <d v="2024-10-06T00:00:00"/>
    <d v="2021-02-24T00:00:00"/>
    <n v="37724500"/>
    <n v="27224500"/>
    <n v="10500000"/>
    <n v="597778"/>
    <s v="49e3e3431e014d9c5502f38bae86dc4337782419"/>
    <n v="0.13196821218999669"/>
    <n v="5.8047552220766803E-2"/>
    <n v="1.395133474628558"/>
    <n v="-2.5485118081428591E-2"/>
    <n v="-0.72909773183379534"/>
    <x v="0"/>
    <n v="0.72166629113705949"/>
    <x v="2"/>
  </r>
  <r>
    <s v="a7e764d19287b89d34b6beddc98a4add8bf06a53"/>
    <s v="f1c4af2b6867bcc6059393822951381c2b997e89"/>
    <s v="PREPAGADO"/>
    <s v="dbf8e48963fc4f162fe5fdf117a94083f02b1da5"/>
    <n v="60"/>
    <s v="DUSTER"/>
    <n v="2018"/>
    <s v="DUSTER"/>
    <m/>
    <s v="NUEVO"/>
    <n v="84"/>
    <d v="2017-02-28T00:00:00"/>
    <d v="2024-02-28T00:00:00"/>
    <d v="2018-01-23T00:00:00"/>
    <n v="59660000"/>
    <n v="42060000"/>
    <n v="17600000"/>
    <n v="847622"/>
    <s v="232e073f93f55bb3cb53abee5d0ddfba69a30214"/>
    <n v="0.64134780538765834"/>
    <n v="-1.0408421646256241E-2"/>
    <n v="0.35231232349440161"/>
    <n v="-0.33800732552330848"/>
    <n v="-0.96114136402222416"/>
    <x v="0"/>
    <n v="0.70499497150519608"/>
    <x v="2"/>
  </r>
  <r>
    <s v="daf06bff6282dc520d784044859d8ffcd5220c8d"/>
    <s v="42805d1cae51d0fd33cec5e0c7fc36bf2f85c323"/>
    <s v="PREPAGADO"/>
    <s v="8e1d47a30cc0417d3cca54bd2f30d9b5caa2e6b1"/>
    <n v="27"/>
    <s v="STEPWAY"/>
    <n v="2019"/>
    <s v="NUEVO STEPWAY"/>
    <m/>
    <s v="NUEVO"/>
    <n v="48"/>
    <d v="2018-07-31T00:00:00"/>
    <d v="2022-07-31T00:00:00"/>
    <d v="2019-10-07T00:00:00"/>
    <n v="50650000"/>
    <n v="34210879"/>
    <n v="16439121"/>
    <n v="907277"/>
    <s v="24f9b8051616665ebb91a64a728a398e153b9b51"/>
    <n v="0.64134780538765834"/>
    <n v="-0.131780130360829"/>
    <n v="-1.1881079619999599"/>
    <n v="-6.3758264282811269E-2"/>
    <n v="1.0499034482774929"/>
    <x v="5"/>
    <n v="0.67543690029615"/>
    <x v="2"/>
  </r>
  <r>
    <s v="a8b412f6aea67d5ea2f498da1ce454c9b601b5d8"/>
    <s v="5b7ab6aba44b4a0bfe88ea5d45e7051a7c57c521"/>
    <s v="PREPAGADO"/>
    <s v="d42a0e1d5792a438fbe63c928d603c193394d0b9"/>
    <n v="38"/>
    <s v="LOGAN"/>
    <n v="2018"/>
    <s v="NUEVO LOGAN"/>
    <m/>
    <s v="NUEVO"/>
    <n v="84"/>
    <d v="2017-10-11T00:00:00"/>
    <d v="2024-11-10T00:00:00"/>
    <d v="2021-03-02T00:00:00"/>
    <n v="33800000"/>
    <n v="29800000"/>
    <n v="4000000"/>
    <n v="690097"/>
    <s v="18e224569796e42fffce1d686835b9656bf0b87b"/>
    <n v="1.077958885271368"/>
    <n v="0.71500252996663705"/>
    <n v="1.158000004680509"/>
    <n v="-0.78380713345512221"/>
    <n v="-0.4197062222492236"/>
    <x v="0"/>
    <n v="0.88165680473372776"/>
    <x v="0"/>
  </r>
  <r>
    <s v="d91129dace1b6790b2170389c5d1f15f9d33eecf"/>
    <s v="35ccc9f20fe60cc6f6b598bfbfeef239030c5805"/>
    <s v="PREPAGADO"/>
    <s v="8e5a6ec8ecf5a2a4f1b2a3647d59bf4bceeae6a9"/>
    <n v="27"/>
    <s v="SANDERO"/>
    <n v="2019"/>
    <s v="NUEVO SANDERO"/>
    <m/>
    <s v="NUEVO"/>
    <n v="84"/>
    <d v="2018-09-04T00:00:00"/>
    <d v="2025-04-09T00:00:00"/>
    <d v="2020-03-09T00:00:00"/>
    <n v="32280000"/>
    <n v="22516000"/>
    <n v="9764000"/>
    <n v="470312"/>
    <s v="24f9b8051616665ebb91a64a728a398e153b9b51"/>
    <n v="0.96880611530044081"/>
    <n v="-4.1095319840746311E-2"/>
    <n v="-0.2011980613656647"/>
    <n v="-0.7828705011417838"/>
    <n v="-0.49705409964536651"/>
    <x v="0"/>
    <n v="0.69752168525402725"/>
    <x v="2"/>
  </r>
  <r>
    <s v="4ee4fce1ca01f0b1da8e69c14b7e7fb458a91c88"/>
    <s v="51cb6fca145028200029fd4e76f82b327b81fdaa"/>
    <s v="PREPAGADO"/>
    <s v="57c290d469ca74f029dc7c059266c8d55a054a4b"/>
    <n v="38"/>
    <s v="CAPTUR"/>
    <n v="2017"/>
    <s v="CAPTUR"/>
    <m/>
    <s v="NUEVO"/>
    <n v="84"/>
    <d v="2017-05-01T00:00:00"/>
    <d v="2024-01-05T00:00:00"/>
    <d v="2020-03-19T00:00:00"/>
    <n v="78990000"/>
    <n v="61990000"/>
    <n v="17000000"/>
    <n v="989776"/>
    <s v="5f58fe5a16c9187233b44bdc1f23dce0ab29bf63"/>
    <n v="-0.207618183275111"/>
    <n v="0.31721766717302241"/>
    <n v="0.1879378047301026"/>
    <n v="-0.24478751756672781"/>
    <n v="0.35377255171220601"/>
    <x v="0"/>
    <n v="0.78478288390935558"/>
    <x v="2"/>
  </r>
  <r>
    <s v="3e803265db22a8c6163fde9490c94caad72a600f"/>
    <s v="763867c170c1e19df4009e20cb7f38d6cb8a894c"/>
    <s v="PREPAGADO"/>
    <s v="5cec3603c7a14573a0da94232ef8fee94127cb96"/>
    <n v="252"/>
    <s v="SANDERO"/>
    <n v="2019"/>
    <s v="NUEVO SANDERO"/>
    <m/>
    <s v="NUEVO"/>
    <n v="84"/>
    <d v="2018-11-27T00:00:00"/>
    <d v="2025-11-27T00:00:00"/>
    <d v="2019-10-01T00:00:00"/>
    <n v="38490000"/>
    <n v="18490000"/>
    <n v="20000000"/>
    <n v="409662"/>
    <s v="ba69bef1627113b1efd89b0a85bd7dcd597d357c"/>
    <n v="1.2113678263469461"/>
    <n v="-0.9327065869337261"/>
    <n v="0.32803285986234038"/>
    <n v="-0.85272561443863071"/>
    <n v="-0.80644560922993824"/>
    <x v="0"/>
    <n v="0.48038451545856065"/>
    <x v="4"/>
  </r>
  <r>
    <s v="72782d02dcad9d761e7413d89da7c265430b7c02"/>
    <s v="42ac4c54c72f3d72d622d17ce71a5106d766e081"/>
    <s v="PREPAGADO"/>
    <s v="6effd9726a01d97fb90ac9a7f16ca5cd0d2646e1"/>
    <n v="236"/>
    <s v="SANDERO"/>
    <n v="2018"/>
    <s v="NUEVO SANDERO"/>
    <m/>
    <s v="NUEVO"/>
    <n v="84"/>
    <d v="2017-06-27T00:00:00"/>
    <d v="2024-06-27T00:00:00"/>
    <d v="2018-11-30T00:00:00"/>
    <n v="37350000"/>
    <n v="29350000"/>
    <n v="8000000"/>
    <n v="595206"/>
    <s v="f0ff7774cb9faeb1c5b7bcb8251304c76c42c57c"/>
    <n v="1.2962644252132229"/>
    <n v="0.32143483887438062"/>
    <n v="0.42728867023339001"/>
    <n v="-5.9409661671415287E-2"/>
    <n v="4.4381042127634142E-2"/>
    <x v="0"/>
    <n v="0.785809906291834"/>
    <x v="2"/>
  </r>
  <r>
    <s v="696f3d9533c5b3060625acb268389e07cdc4c35c"/>
    <s v="ffd4a74721e5d2bbf3fd38d3a23f07ced366a045"/>
    <s v="PREPAGADO"/>
    <s v="af679d31140b656992f7cc41dd65553cf5b33e96"/>
    <n v="60"/>
    <s v="USADOS"/>
    <n v="2021"/>
    <s v="USADOS MM"/>
    <s v="2e892f86d188d01ec5691b7918003dc271108083"/>
    <s v="USADO"/>
    <n v="84"/>
    <d v="2021-04-22T00:00:00"/>
    <d v="2028-04-22T00:00:00"/>
    <d v="2021-11-29T00:00:00"/>
    <n v="54000000"/>
    <n v="34000000"/>
    <n v="20000000"/>
    <n v="771446"/>
    <s v="026f2dbff0f657cf8b51a37de1e13584f2ccb0a9"/>
    <n v="-1.1172245996995069"/>
    <n v="-0.31987449798807072"/>
    <n v="1.158000004680509"/>
    <n v="-0.29326969046051837"/>
    <n v="-1.5799243831913681"/>
    <x v="0"/>
    <n v="0.62962962962962965"/>
    <x v="2"/>
  </r>
  <r>
    <s v="45ac484a5a86a504d3d0ffa372978d49615a6756"/>
    <s v="30eaa21db616bb33260c36b2247e6b245f69a941"/>
    <s v="PREPAGADO"/>
    <s v="63d7dd58ab6006c9787a122c55a183976a5f5774"/>
    <n v="87"/>
    <s v="LOGAN"/>
    <n v="2019"/>
    <s v="NUEVO LOGAN"/>
    <m/>
    <s v="NUEVO"/>
    <n v="60"/>
    <d v="2018-06-07T00:00:00"/>
    <d v="2023-07-06T00:00:00"/>
    <d v="2020-10-26T00:00:00"/>
    <n v="45050000"/>
    <n v="26046012"/>
    <n v="19003988"/>
    <n v="631871"/>
    <s v="bb6b417dfe841dd3bd485a4cfbaf44b16a742455"/>
    <n v="0.96880611530044081"/>
    <n v="-0.53122846252137745"/>
    <n v="-1.0120411032329331"/>
    <n v="1.1082568521372289"/>
    <n v="0.58581618390063472"/>
    <x v="3"/>
    <n v="0.57815786903440625"/>
    <x v="4"/>
  </r>
  <r>
    <s v="0fbed3b1b6e3071053cf2fe2f6cdecceed8259c5"/>
    <s v="712b9f85b7bc011dba587e3a6bb6356530525b83"/>
    <s v="PREPAGADO"/>
    <s v="c1e30395230ab6747c4b28fe4256aa099225b503"/>
    <n v="246"/>
    <s v="STEPWAY"/>
    <n v="2018"/>
    <s v="NUEVO STEPWAY"/>
    <m/>
    <s v="NUEVO"/>
    <n v="84"/>
    <d v="2017-03-04T00:00:00"/>
    <d v="2024-04-03T00:00:00"/>
    <d v="2019-06-26T00:00:00"/>
    <n v="42290000"/>
    <n v="33290000"/>
    <n v="9000000"/>
    <n v="721674"/>
    <s v="6e69c18c5a97c9d065ae12b467e0bb2b923ab471"/>
    <n v="-0.99594374417625386"/>
    <n v="0.32707605602531042"/>
    <n v="1.237044494663192"/>
    <n v="-0.28189335836555518"/>
    <n v="-0.88379348662608126"/>
    <x v="0"/>
    <n v="0.78718373137857645"/>
    <x v="2"/>
  </r>
  <r>
    <s v="8635e731b1665cf6170309f216d8167c37876732"/>
    <s v="874bdcd70d5c0ec856bf9ec412d8377825e9d6fb"/>
    <s v="PREPAGADO"/>
    <s v="ed70a076f000238f2fdd4bb14c21b7645d6cec7b"/>
    <n v="1242928"/>
    <s v="USADOS"/>
    <n v="2018"/>
    <s v="USADOS MM"/>
    <m/>
    <s v="USADO"/>
    <n v="24"/>
    <d v="2021-01-25T00:00:00"/>
    <d v="2023-01-25T00:00:00"/>
    <d v="2021-05-10T00:00:00"/>
    <n v="29400000"/>
    <n v="11700000"/>
    <n v="17700000"/>
    <n v="586894"/>
    <s v="fcf722aea3c22b52a122e035c1f7a1b70c8dd6d4"/>
    <n v="-1.420426738507639"/>
    <n v="-1.2711624790441829"/>
    <n v="9.0899389914291959E-2"/>
    <n v="-0.61765280943657985"/>
    <n v="-0.18766259006079469"/>
    <x v="2"/>
    <n v="0.39795918367346939"/>
    <x v="1"/>
  </r>
  <r>
    <s v="35db118722f24ae20670bca4a03f954dabb51a7e"/>
    <s v="da7e9bf1579d8b9a7cf9bd1e27a61129e0c45b96"/>
    <s v="PREPAGADO"/>
    <s v="4db898134df57de25ee14fc3156c0fe345e0de51"/>
    <n v="50"/>
    <s v="SANDERO"/>
    <n v="2019"/>
    <s v="NUEVO SANDERO"/>
    <m/>
    <s v="NUEVO"/>
    <n v="24"/>
    <d v="2019-02-01T00:00:00"/>
    <d v="2021-01-02T00:00:00"/>
    <d v="2020-07-10T00:00:00"/>
    <n v="33630000"/>
    <n v="23630000"/>
    <n v="10000000"/>
    <n v="1180414"/>
    <s v="f5faa20ec38eb79836445ff6da0fea6c765c883c"/>
    <n v="1.0051903719574169"/>
    <n v="-2.005196285189275E-2"/>
    <n v="-0.38336754998180411"/>
    <n v="-0.4261974644237837"/>
    <n v="-1.0384892414183671"/>
    <x v="2"/>
    <n v="0.70264644662503717"/>
    <x v="2"/>
  </r>
  <r>
    <s v="ccfa0dee8985e82fd581909453f80cc629dec540"/>
    <s v="84ac435918e14bc4fa7d36eb160f1fd13916827c"/>
    <s v="PREPAGADO"/>
    <s v="2f1f55f7d5e4638dee5a1a64ea8954c3ffe4902c"/>
    <n v="236"/>
    <s v="SANDERO"/>
    <n v="2018"/>
    <s v="NUEVO SANDERO"/>
    <m/>
    <s v="NUEVO"/>
    <n v="24"/>
    <d v="2017-12-18T00:00:00"/>
    <d v="2019-12-18T00:00:00"/>
    <d v="2019-02-28T00:00:00"/>
    <n v="33050000"/>
    <n v="9915000"/>
    <n v="23135000"/>
    <n v="501999"/>
    <s v="b522c57b2ad5bc12ca374e891604193e50995d23"/>
    <n v="1.235623997451597"/>
    <n v="-1.6734036612460499"/>
    <n v="9.0899389914291959E-2"/>
    <n v="-0.6538452511828533"/>
    <n v="0.66316406129677774"/>
    <x v="2"/>
    <n v="0.3"/>
    <x v="1"/>
  </r>
  <r>
    <s v="8b485ad346633306b5bc1c7dd9540551a75f1258"/>
    <s v="d80f52a48346561f3693e842b4a635633b10c2c2"/>
    <s v="PREPAGADO"/>
    <s v="a77c76312e7298e8d8cbf37d37191bb75af8eded"/>
    <n v="60"/>
    <s v="SANDERO"/>
    <n v="2021"/>
    <s v="NUEVO SANDERO PH2"/>
    <s v="2e892f86d188d01ec5691b7918003dc271108083"/>
    <s v="NUEVO"/>
    <n v="84"/>
    <d v="2020-08-31T00:00:00"/>
    <d v="2027-08-31T00:00:00"/>
    <d v="2021-04-27T00:00:00"/>
    <n v="38800000"/>
    <n v="38800000"/>
    <n v="0"/>
    <n v="840569"/>
    <s v="10b38286d0ce07306e01a8d181c6bb54393382de"/>
    <n v="-0.99594374417625386"/>
    <n v="1.2009447865714571"/>
    <n v="0.56516632981038883"/>
    <n v="-0.42532522143319068"/>
    <n v="-0.72909773183379534"/>
    <x v="0"/>
    <n v="1"/>
    <x v="0"/>
  </r>
  <r>
    <s v="a07d23c95dffacce4a52383d97c87fe94d2fe112"/>
    <s v="0b8a7360b776d32703bb1e7ad81b1c5a7b0e7e59"/>
    <s v="PREPAGADO"/>
    <s v="f92259594cc36db09951704e2e59eef51308995c"/>
    <n v="74"/>
    <s v="STEPWAY"/>
    <n v="2020"/>
    <s v="NUEVO STEPWAY"/>
    <s v="2e892f86d188d01ec5691b7918003dc271108083"/>
    <s v="NUEVO"/>
    <n v="72"/>
    <d v="2019-09-26T00:00:00"/>
    <d v="2025-09-26T00:00:00"/>
    <d v="2020-11-05T00:00:00"/>
    <n v="49190000"/>
    <n v="19190000"/>
    <n v="30000000"/>
    <n v="423586"/>
    <s v="cfff2798968beabd4a75557f5efa4642e73d04b9"/>
    <n v="-9.8465413304183499E-2"/>
    <n v="-1.3033520633842599"/>
    <n v="-0.22527857001643839"/>
    <n v="7.6538093903185797E-3"/>
    <n v="0.81785981608906366"/>
    <x v="1"/>
    <n v="0.39011994307786135"/>
    <x v="1"/>
  </r>
  <r>
    <s v="637db0a7f040e3a316420ce0106b9e2fc1860eb0"/>
    <s v="42f0819a53f7f8d2d3f54c1d6937b76504f1da7c"/>
    <s v="PREPAGADO"/>
    <s v="a9dd9d4574440581485e218a3a0d9cc1d747e5e7"/>
    <n v="38"/>
    <s v="CLIO"/>
    <n v="2017"/>
    <s v="CLIO STYLE"/>
    <m/>
    <s v="NUEVO"/>
    <n v="84"/>
    <d v="2017-02-02T00:00:00"/>
    <d v="2024-02-02T00:00:00"/>
    <d v="2019-03-22T00:00:00"/>
    <n v="27990000"/>
    <n v="22990000"/>
    <n v="5000000"/>
    <n v="504922"/>
    <s v="afef47cbdd72b753a5414bbb0d395f4e14f48c9f"/>
    <n v="0.84752525977718796"/>
    <n v="0.4674306621858324"/>
    <n v="0.92086653473246149"/>
    <n v="-0.16477296399406141"/>
    <n v="-0.72909773183379534"/>
    <x v="0"/>
    <n v="0.82136477313326184"/>
    <x v="0"/>
  </r>
  <r>
    <s v="4a99d5096498986ce8793d7a27c3c7477f013224"/>
    <s v="3a8ad04077e7451d767807a5377e5d5a754a95cb"/>
    <s v="PREPAGADO"/>
    <s v="6effd9726a01d97fb90ac9a7f16ca5cd0d2646e1"/>
    <n v="60"/>
    <s v="STEPWAY"/>
    <n v="2018"/>
    <s v="NUEVO STEPWAY"/>
    <m/>
    <s v="NUEVO"/>
    <n v="72"/>
    <d v="2017-08-05T00:00:00"/>
    <d v="2023-05-08T00:00:00"/>
    <d v="2017-08-29T00:00:00"/>
    <n v="43420000"/>
    <n v="18420000"/>
    <n v="25000000"/>
    <n v="393526"/>
    <s v="d7ba29214e26fca7c43eb9f199a80e049e060e7b"/>
    <n v="0.71411631870160996"/>
    <n v="-1.163295234335225"/>
    <n v="-4.5876428994592898E-2"/>
    <n v="-0.489745079321381"/>
    <n v="0.50846830650449182"/>
    <x v="1"/>
    <n v="0.42422846614463383"/>
    <x v="4"/>
  </r>
  <r>
    <s v="fd62871adbbcc5ed29fc662bbfdca0035c7d3bbb"/>
    <s v="d50384f6b2944cadf5d4f6db7c0e878ac748c9c3"/>
    <s v="PREPAGADO"/>
    <s v="8d3a24744093455287e93feda3eb9991acdae36e"/>
    <n v="220"/>
    <s v="DUSTER"/>
    <n v="2019"/>
    <s v="DUSTER"/>
    <m/>
    <s v="NUEVO"/>
    <n v="84"/>
    <d v="2018-07-12T00:00:00"/>
    <d v="2025-12-07T00:00:00"/>
    <d v="2020-09-28T00:00:00"/>
    <n v="57365800"/>
    <n v="53865800"/>
    <n v="3500000"/>
    <n v="1097758"/>
    <s v="28b0c6e43cc5ec67e977aa1c0cce8b1a5eb36ce2"/>
    <n v="0.94454994419579019"/>
    <n v="0.95041673259003312"/>
    <n v="0.48612183982770601"/>
    <n v="-0.46275566407554919"/>
    <n v="-3.2966835268508812E-2"/>
    <x v="0"/>
    <n v="0.93898803816908327"/>
    <x v="0"/>
  </r>
  <r>
    <s v="f35636711f96c3401bfe2b2eecb482ff8b93f5d8"/>
    <s v="6597afb60829a3f364b8d323515fdedc777fdad0"/>
    <s v="PREPAGADO"/>
    <s v="ee14274cd5c46dbe2c8329194c53cc26a88fe49e"/>
    <n v="7"/>
    <s v="LOGAN"/>
    <n v="2022"/>
    <s v="NUEVO LOGAN PH2"/>
    <s v="2e892f86d188d01ec5691b7918003dc271108083"/>
    <s v="NUEVO"/>
    <n v="84"/>
    <d v="2021-07-19T00:00:00"/>
    <d v="2028-07-19T00:00:00"/>
    <d v="2021-12-21T00:00:00"/>
    <n v="50168000"/>
    <n v="50168000"/>
    <n v="0"/>
    <n v="1083467"/>
    <s v="c36fae75981762fd8cd742d3ffe18d4e21879c91"/>
    <n v="-0.26825861103673743"/>
    <n v="1.2009447865714571"/>
    <n v="0.52564408481904745"/>
    <n v="0.95114458131226476"/>
    <n v="0.19907679691992"/>
    <x v="0"/>
    <n v="1"/>
    <x v="0"/>
  </r>
  <r>
    <s v="98ed6c2782b32ed9ce9f181ae6abf6495afcf5e0"/>
    <s v="1a5ed54a0b506f38faf36bc332a59cca919be9fe"/>
    <s v="PREPAGADO"/>
    <s v="f85c943589e15423e090366f8de72cf7bd86f1fd"/>
    <n v="62"/>
    <s v="STEPWAY"/>
    <n v="2020"/>
    <s v="NUEVO STEPWAY"/>
    <s v="2e892f86d188d01ec5691b7918003dc271108083"/>
    <s v="NUEVO"/>
    <n v="72"/>
    <d v="2019-08-14T00:00:00"/>
    <d v="2025-08-14T00:00:00"/>
    <d v="2020-07-01T00:00:00"/>
    <n v="44322300"/>
    <n v="22161150"/>
    <n v="22161150"/>
    <n v="545744"/>
    <s v="f99cba83470b6744b02cb8a0d0c03e84221970cc"/>
    <n v="3.4943527771394541E-2"/>
    <n v="-0.85216124758390532"/>
    <n v="0.32803285986234038"/>
    <n v="-0.20670322458515011"/>
    <n v="-1.5025765057952249"/>
    <x v="1"/>
    <n v="0.5"/>
    <x v="4"/>
  </r>
  <r>
    <s v="a082ae234cc1517bacf41cb5d6053d0e82acac0c"/>
    <s v="4c2efedcb574a1877a7eebf9508f52975dc24884"/>
    <s v="PREPAGADO"/>
    <s v="4a7b7e367ecae1d6fda7f0a3e66e76e4b3471929"/>
    <n v="15"/>
    <s v="CLIO"/>
    <n v="2017"/>
    <s v="CLIO STYLE"/>
    <m/>
    <s v="NUEVO"/>
    <n v="48"/>
    <d v="2017-01-20T00:00:00"/>
    <d v="2021-01-20T00:00:00"/>
    <d v="2018-02-14T00:00:00"/>
    <n v="29870000"/>
    <n v="16870000"/>
    <n v="13000000"/>
    <n v="449893"/>
    <s v="cd5ee85432abb8b5dc6d84901199378cd1ee4605"/>
    <n v="-0.91104714530997699"/>
    <n v="-0.58615788795279566"/>
    <n v="-1.014603409420211"/>
    <n v="2.8905695690136941"/>
    <n v="0.50846830650449182"/>
    <x v="5"/>
    <n v="0.56478071643789751"/>
    <x v="4"/>
  </r>
  <r>
    <s v="605e4819cf5defb1ba2f7f0c29399fdb44c7d0de"/>
    <s v="5721d04e9611585591dda7e3ce4aa6ce39762242"/>
    <s v="PREPAGADO"/>
    <s v="dd2ba0eb0fa27cb0bcc65b40c64f180de4a9e260"/>
    <n v="76"/>
    <s v="OROCH"/>
    <n v="2021"/>
    <s v="OROCH"/>
    <s v="aa53c8567ff812605778a953828db0859dac88bf"/>
    <s v="NUEVO"/>
    <n v="84"/>
    <d v="2020-11-30T00:00:00"/>
    <d v="2027-11-30T00:00:00"/>
    <d v="2021-08-06T00:00:00"/>
    <n v="74750000"/>
    <n v="25000000"/>
    <n v="49750000"/>
    <n v="506880"/>
    <s v="977d2d7691d404ed0e63704ec1471b1a8671ac9d"/>
    <n v="-0.122721584408834"/>
    <n v="-1.531952208725647"/>
    <n v="-0.2648008150077798"/>
    <n v="-0.66443231621859666"/>
    <n v="-0.57440197704150942"/>
    <x v="0"/>
    <n v="0.33444816053511706"/>
    <x v="1"/>
  </r>
  <r>
    <s v="08c130eebfe1eacbc07c9b16e64613e895662462"/>
    <s v="895fe942ba3812583185648da0d47d698f4af307"/>
    <s v="PREPAGADO"/>
    <s v="e6fe628ed1ecb4f422ee6848d702f45410650137"/>
    <n v="220"/>
    <s v="DUSTER"/>
    <n v="2017"/>
    <s v="DUSTER"/>
    <m/>
    <s v="NUEVO"/>
    <n v="72"/>
    <d v="2017-07-24T00:00:00"/>
    <d v="2023-07-24T00:00:00"/>
    <d v="2017-12-19T00:00:00"/>
    <n v="56990000"/>
    <n v="51990000"/>
    <n v="5000000"/>
    <n v="1228041"/>
    <s v="72e878f6cfde3745264c248cf45004a0c2be87ce"/>
    <n v="1.114343141928344"/>
    <n v="0.84068754246628707"/>
    <n v="0.3476949000898184"/>
    <n v="-0.43490326595306578"/>
    <n v="-1.11583711881451"/>
    <x v="1"/>
    <n v="0.91226530970345676"/>
    <x v="0"/>
  </r>
  <r>
    <s v="b797a0caebb953e400c819534a0f35af7c188d5b"/>
    <s v="b95080330792d96b143b02635b13270bd01acdad"/>
    <s v="PREPAGADO"/>
    <s v="1dba5f65a4ace50946aaf5539428c8ec727712e3"/>
    <n v="27"/>
    <s v="KWID"/>
    <n v="2021"/>
    <s v="KWID"/>
    <s v="2e892f86d188d01ec5691b7918003dc271108083"/>
    <s v="NUEVO"/>
    <n v="84"/>
    <d v="2020-06-19T00:00:00"/>
    <d v="2027-06-19T00:00:00"/>
    <d v="2021-02-01T00:00:00"/>
    <n v="40590000"/>
    <n v="41331449"/>
    <n v="0"/>
    <n v="1140756"/>
    <s v="a17e64045ea62e7e0050c926a5eadd4e069e53c5"/>
    <n v="-0.74125394757742313"/>
    <n v="1.2759520995016591"/>
    <n v="1.632266944576606"/>
    <n v="-0.80327959312601138"/>
    <n v="0.35377255171220601"/>
    <x v="0"/>
    <n v="1.0182667898497166"/>
    <x v="0"/>
  </r>
  <r>
    <s v="2ccc58ca1b5dc09c2944b73b5a014b644649d8f9"/>
    <s v="64709d59e5fdc246a42c231f9103ce4bbe5b0a95"/>
    <s v="PREPAGADO"/>
    <s v="1216795590a41fa2f02be463555490faf39ceac6"/>
    <n v="49"/>
    <s v="SANDERO"/>
    <n v="2019"/>
    <s v="NUEVO SANDERO"/>
    <m/>
    <s v="NUEVO"/>
    <n v="60"/>
    <d v="2018-09-21T00:00:00"/>
    <d v="2023-09-21T00:00:00"/>
    <d v="2021-02-22T00:00:00"/>
    <n v="45590000"/>
    <n v="23100000"/>
    <n v="22490000"/>
    <n v="546007"/>
    <s v="40aad2ee329d672720cb03e757bb8887de18efbf"/>
    <n v="0.5200669498644056"/>
    <n v="-0.82469042764894662"/>
    <n v="-0.30503564607631523"/>
    <n v="-0.83139880865341775"/>
    <n v="-1.5799243831913681"/>
    <x v="3"/>
    <n v="0.50669006361044089"/>
    <x v="4"/>
  </r>
  <r>
    <s v="fe079f1e5a767574e3520facaf06ea37c9f4bfa4"/>
    <s v="eb5b4bf26423f2cb88d86b2141ce4dd053a05cd3"/>
    <s v="PREPAGADO"/>
    <s v="d42a0e1d5792a438fbe63c928d603c193394d0b9"/>
    <n v="49"/>
    <s v="STEPWAY"/>
    <n v="2018"/>
    <s v="NUEVO STEPWAY"/>
    <m/>
    <s v="NUEVO"/>
    <n v="36"/>
    <d v="2017-12-27T00:00:00"/>
    <d v="2020-12-27T00:00:00"/>
    <d v="2018-05-25T00:00:00"/>
    <n v="47050000"/>
    <n v="16000000"/>
    <n v="31050000"/>
    <n v="593316"/>
    <s v="65ce8e050551bdd5f972d0481ca61ec12607b8d3"/>
    <n v="-0.1348496699611593"/>
    <n v="-1.508893358402996"/>
    <n v="0.28851061487099899"/>
    <n v="-1.006335637152203"/>
    <n v="1.0499034482774929"/>
    <x v="4"/>
    <n v="0.34006376195536664"/>
    <x v="1"/>
  </r>
  <r>
    <s v="fb193c296f8009e8f8883e1ddb702d7cbe57d619"/>
    <s v="e77cd921931f77e0e0dcd6619d3d9f5cb55d4c81"/>
    <s v="PREPAGADO"/>
    <s v="d70c5ad6d9927086d188b2a0af85d533acdf3336"/>
    <n v="27"/>
    <s v="SANDERO"/>
    <n v="2020"/>
    <s v="NUEVO SANDERO PH2"/>
    <s v="2e892f86d188d01ec5691b7918003dc271108083"/>
    <s v="NUEVO"/>
    <n v="60"/>
    <d v="2020-07-31T00:00:00"/>
    <d v="2025-07-31T00:00:00"/>
    <d v="2021-12-30T00:00:00"/>
    <n v="42923000"/>
    <n v="24923000"/>
    <n v="18000000"/>
    <n v="658118"/>
    <s v="7c620676a3142bbcb0d8a97ffebbdc12de3145fd"/>
    <n v="-0.63210117760649565"/>
    <n v="-0.52101819899788937"/>
    <n v="0.72325530977575447"/>
    <n v="0.32296234860770368"/>
    <n v="-0.65174985443765243"/>
    <x v="3"/>
    <n v="0.58064440975700671"/>
    <x v="4"/>
  </r>
  <r>
    <s v="c638c254b72354106aea78581ac212ede290480b"/>
    <s v="862e0d6599c06eeedf1c4536b5660336e3d1641e"/>
    <s v="PREPAGADO"/>
    <s v="d42a0e1d5792a438fbe63c928d603c193394d0b9"/>
    <n v="74"/>
    <s v="SANDERO"/>
    <n v="2018"/>
    <s v="NUEVO SANDERO"/>
    <m/>
    <s v="NUEVO"/>
    <n v="60"/>
    <d v="2017-02-11T00:00:00"/>
    <d v="2022-11-02T00:00:00"/>
    <d v="2018-06-06T00:00:00"/>
    <n v="38870000"/>
    <n v="30870000"/>
    <n v="8000000"/>
    <n v="817913"/>
    <s v="db655f8e1559060a272843c09fa8b5e63f6f3304"/>
    <n v="1.1628554841376451"/>
    <n v="0.35582781856307488"/>
    <n v="0.48612183982770601"/>
    <n v="0.16597188644999511"/>
    <n v="1.0499034482774929"/>
    <x v="3"/>
    <n v="0.79418574736300485"/>
    <x v="2"/>
  </r>
  <r>
    <s v="f8a6851ac0f7e71726ac572bacd47d12bee1eb8a"/>
    <s v="b9b09288a6c6932885c74ce8486a40dfa6e90afe"/>
    <s v="PREPAGADO"/>
    <s v="1e37c6928f415c93f35587957257b25f2220204d"/>
    <n v="60"/>
    <s v="CAPTUR"/>
    <n v="2020"/>
    <s v="CAPTUR"/>
    <s v="2e892f86d188d01ec5691b7918003dc271108083"/>
    <s v="NUEVO"/>
    <n v="60"/>
    <d v="2019-05-14T00:00:00"/>
    <d v="2024-05-14T00:00:00"/>
    <d v="2020-02-18T00:00:00"/>
    <n v="74290000"/>
    <n v="59432000"/>
    <n v="14858000"/>
    <n v="1552323"/>
    <s v="d7ba29214e26fca7c43eb9f199a80e049e060e7b"/>
    <n v="0.75050057535858583"/>
    <n v="0.37970237290931202"/>
    <n v="0.24898836987965761"/>
    <n v="-4.8822264731946487E-2"/>
    <n v="-0.57440197704150942"/>
    <x v="3"/>
    <n v="0.8"/>
    <x v="2"/>
  </r>
  <r>
    <s v="34a113ac41c4796cc5b80efb970a0c54979c6066"/>
    <s v="407935862d9c9bcee1a175ae6a12051d86a50a45"/>
    <s v="PREPAGADO"/>
    <s v="4a7b7e367ecae1d6fda7f0a3e66e76e4b3471929"/>
    <n v="38"/>
    <s v="CLIO"/>
    <n v="2017"/>
    <s v="CLIO STYLE"/>
    <m/>
    <s v="NUEVO"/>
    <n v="84"/>
    <d v="2017-03-02T00:00:00"/>
    <d v="2024-02-03T00:00:00"/>
    <d v="2018-12-06T00:00:00"/>
    <n v="27990000"/>
    <n v="22392000"/>
    <n v="5598000"/>
    <n v="439928"/>
    <s v="d1a8b93c71ab09ed858e70067adbb9bb41577875"/>
    <n v="0.66560397649230885"/>
    <n v="0.37970237290931202"/>
    <n v="5.068590085805208E-2"/>
    <n v="-0.7625619759863802"/>
    <n v="-1.1931849962106531"/>
    <x v="0"/>
    <n v="0.8"/>
    <x v="2"/>
  </r>
  <r>
    <s v="e935d5e6df001720313e2cd4d1ff3f5c892832f8"/>
    <s v="bc7b08d6dc3fa8903b01d2ae4e5be762facf9057"/>
    <s v="PREPAGADO"/>
    <s v="51b223e24d57bc8c01c5001f8833c44559fa1fc7"/>
    <n v="220"/>
    <s v="SANDERO"/>
    <n v="2018"/>
    <s v="NUEVO SANDERO"/>
    <m/>
    <s v="NUEVO"/>
    <n v="84"/>
    <d v="2017-09-18T00:00:00"/>
    <d v="2024-09-18T00:00:00"/>
    <d v="2019-08-12T00:00:00"/>
    <n v="44090000"/>
    <n v="32090000"/>
    <n v="12000000"/>
    <n v="695660"/>
    <s v="a97deec8944cfd22a65b5543b5e7b1fab8e8247a"/>
    <n v="0.76262866091091108"/>
    <n v="8.335474756649662E-2"/>
    <n v="1.237044494663192"/>
    <n v="1.0621456832920491"/>
    <n v="-0.72909773183379534"/>
    <x v="0"/>
    <n v="0.72782943978226355"/>
    <x v="2"/>
  </r>
  <r>
    <s v="529aedab24349105c42789a02dd7306dc6640b49"/>
    <s v="f94900591488ef366c779cfa0e3494b7fc284c87"/>
    <s v="PREPAGADO"/>
    <s v="1e37c6928f415c93f35587957257b25f2220204d"/>
    <n v="236"/>
    <s v="LOGAN"/>
    <n v="2020"/>
    <s v="NUEVO LOGAN"/>
    <s v="2e892f86d188d01ec5691b7918003dc271108083"/>
    <s v="NUEVO"/>
    <n v="72"/>
    <d v="2019-05-20T00:00:00"/>
    <d v="2025-05-20T00:00:00"/>
    <d v="2019-11-14T00:00:00"/>
    <n v="38750000"/>
    <n v="31000000"/>
    <n v="7750000"/>
    <n v="713353"/>
    <s v="b522c57b2ad5bc12ca374e891604193e50995d23"/>
    <n v="-0.3531552099030143"/>
    <n v="0.37970237290931202"/>
    <n v="-2.7667345059731379E-2"/>
    <n v="-0.57551431244811757"/>
    <n v="-0.57440197704150942"/>
    <x v="1"/>
    <n v="0.8"/>
    <x v="2"/>
  </r>
  <r>
    <s v="a9bcedae0f69f9dd2ac8c9e0daad70ac4b6e8068"/>
    <s v="b0357ccc9ea5f5f5ead57516c2b749a16252d2a9"/>
    <s v="PREPAGADO"/>
    <s v="f9549cb27bbedcfb8966ed57bc461cd34c30c623"/>
    <n v="38"/>
    <s v="LOGAN"/>
    <n v="2022"/>
    <s v="NUEVO LOGAN PH2"/>
    <s v="2e892f86d188d01ec5691b7918003dc271108083"/>
    <s v="NUEVO"/>
    <n v="72"/>
    <d v="2021-04-26T00:00:00"/>
    <d v="2027-04-26T00:00:00"/>
    <d v="2021-12-23T00:00:00"/>
    <n v="48860000"/>
    <n v="47840000"/>
    <n v="1020000"/>
    <n v="1084575"/>
    <s v="4ad98a5962ecc122ebac8bf722a72154a2140e61"/>
    <n v="-2.3664174115890102"/>
    <n v="1.1152236177282939"/>
    <n v="5.1377144922950549E-2"/>
    <n v="-0.1182807530768305"/>
    <n v="0.19907679691992"/>
    <x v="1"/>
    <n v="0.9791240278346296"/>
    <x v="0"/>
  </r>
  <r>
    <s v="512a3c503783cc64b7348baa25a6ef480f37e5fd"/>
    <s v="32c0a1ea78b801d4fd325c6e5b194238c6741529"/>
    <s v="PREPAGADO"/>
    <s v="1e37c6928f415c93f35587957257b25f2220204d"/>
    <n v="76"/>
    <s v="STEPWAY"/>
    <n v="2020"/>
    <s v="NUEVO STEPWAY"/>
    <s v="2e892f86d188d01ec5691b7918003dc271108083"/>
    <s v="NUEVO"/>
    <n v="84"/>
    <d v="2019-05-17T00:00:00"/>
    <d v="2026-05-17T00:00:00"/>
    <d v="2019-12-02T00:00:00"/>
    <n v="42790000"/>
    <n v="10790000"/>
    <n v="32000000"/>
    <n v="212808"/>
    <s v="977d2d7691d404ed0e63704ec1471b1a8671ac9d"/>
    <n v="0.98093420085276606"/>
    <n v="-1.8698377837941229"/>
    <n v="-0.89715673486924186"/>
    <n v="-0.64818795218184244"/>
    <n v="-0.18766259006079469"/>
    <x v="0"/>
    <n v="0.25216172002804393"/>
    <x v="1"/>
  </r>
  <r>
    <s v="75cb86abd03b8c2c947c9846e60d21bef129e634"/>
    <s v="569a06b2e1060ad59c1738c0603e10ba5cec956a"/>
    <s v="PREPAGADO"/>
    <s v="6a11e4ed8ff90681a224dbb8f864f18b9146ceb6"/>
    <n v="51"/>
    <s v="STEPWAY"/>
    <n v="2018"/>
    <s v="NUEVO STEPWAY"/>
    <m/>
    <s v="NUEVO"/>
    <n v="72"/>
    <d v="2017-04-28T00:00:00"/>
    <d v="2023-04-28T00:00:00"/>
    <d v="2017-12-28T00:00:00"/>
    <n v="43350000"/>
    <n v="21675000"/>
    <n v="21675000"/>
    <n v="556780"/>
    <s v="c7093c3b30a4a709fd8615f4457ce8502fa1b486"/>
    <n v="-0.122721584408834"/>
    <n v="-0.85216124758390532"/>
    <n v="0.60468857480173022"/>
    <n v="-0.2855937364058791"/>
    <n v="0.35377255171220601"/>
    <x v="1"/>
    <n v="0.5"/>
    <x v="4"/>
  </r>
  <r>
    <s v="042155e574dc499124a5f7274babebf9d785c7dc"/>
    <s v="d7456c6690ba49470816e174e6eed25b615947f5"/>
    <s v="PREPAGADO"/>
    <s v="0b99e8f08bec8770ec1eda05b2b49210d515508d"/>
    <n v="40"/>
    <s v="STEPWAY"/>
    <n v="2017"/>
    <s v="NUEVO STEPWAY"/>
    <m/>
    <s v="NUEVO"/>
    <n v="84"/>
    <d v="2016-05-12T00:00:00"/>
    <d v="2023-12-05T00:00:00"/>
    <d v="2020-09-16T00:00:00"/>
    <n v="47990000"/>
    <n v="8381308"/>
    <n v="39608692"/>
    <n v="204385"/>
    <s v="4d251d0521ebf48b96f0933b0dd444a04ee5a122"/>
    <n v="1.429673366288801"/>
    <n v="-2.1881297935577879"/>
    <n v="0.72325530977575447"/>
    <n v="-0.36872501531759172"/>
    <n v="0.89520769348520657"/>
    <x v="0"/>
    <n v="0.2"/>
    <x v="3"/>
  </r>
  <r>
    <s v="730d68b9d1e384402c676e1309c5d601885f73ad"/>
    <s v="7efcdb274967817a93a3c6ed79b3c65f6819ec5c"/>
    <s v="PREPAGADO"/>
    <s v="19872d33006e74121042b76f4d9b6f53fb327a36"/>
    <n v="62"/>
    <s v="STEPWAY"/>
    <n v="2018"/>
    <s v="NUEVO STEPWAY"/>
    <m/>
    <s v="NUEVO"/>
    <n v="24"/>
    <d v="2018-10-01T00:00:00"/>
    <d v="2020-01-10T00:00:00"/>
    <d v="2018-02-01T00:00:00"/>
    <n v="49620000"/>
    <n v="14886000"/>
    <n v="34734000"/>
    <n v="746119"/>
    <s v="a51276d62888df36a1235d7ce063c77e63ffb514"/>
    <n v="0.5200669498644056"/>
    <n v="-1.6734036612460499"/>
    <n v="-0.2648008150077798"/>
    <n v="-0.24992737865969669"/>
    <n v="1.668686467446636"/>
    <x v="2"/>
    <n v="0.3"/>
    <x v="1"/>
  </r>
  <r>
    <s v="39f53bb68da762d54dcb78bf8b976efaad0d8bd5"/>
    <s v="9b92b6aefb736c3395ee1b543ddb7074e754ea72"/>
    <s v="PREPAGADO"/>
    <s v="30c7c4d76d30bc37a7d13b4c95a2ac93f65f85d1"/>
    <n v="38"/>
    <s v="SANDERO"/>
    <n v="2018"/>
    <s v="NUEVO SANDERO"/>
    <m/>
    <s v="NUEVO"/>
    <n v="84"/>
    <d v="2017-07-09T00:00:00"/>
    <d v="2024-09-07T00:00:00"/>
    <d v="2021-01-22T00:00:00"/>
    <n v="31990000"/>
    <n v="14000000"/>
    <n v="17990000"/>
    <n v="318424"/>
    <s v="18e224569796e42fffce1d686835b9656bf0b87b"/>
    <n v="0.95667802974811544"/>
    <n v="-1.1082379301809639"/>
    <n v="0.92086653473246149"/>
    <n v="-0.70925823767236751"/>
    <n v="-0.96114136402222416"/>
    <x v="0"/>
    <n v="0.43763676148796499"/>
    <x v="4"/>
  </r>
  <r>
    <s v="d8a601d53a157a3056f681eded868834d0830e93"/>
    <s v="9de1948a493fb552236974e3a8d7c415774f2876"/>
    <s v="PREPAGADO"/>
    <s v="85ace3a84a80c0e854519914fde3b46a8c91f803"/>
    <n v="38"/>
    <s v="SANDERO"/>
    <n v="2020"/>
    <s v="NUEVO SANDERO PH2"/>
    <s v="2e892f86d188d01ec5691b7918003dc271108083"/>
    <s v="NUEVO"/>
    <n v="72"/>
    <d v="2020-07-01T00:00:00"/>
    <d v="2026-01-07T00:00:00"/>
    <d v="2021-03-31T00:00:00"/>
    <n v="45990000"/>
    <n v="29990000"/>
    <n v="16000000"/>
    <n v="701634"/>
    <s v="d32b2544aa3cda758f28d956500fd6e0d7981c8d"/>
    <n v="-0.77763820423439889"/>
    <n v="-0.227613445500115"/>
    <n v="0.2094661248883162"/>
    <n v="-0.1090700927907025"/>
    <n v="-1.270532873606796"/>
    <x v="1"/>
    <n v="0.65209828223526856"/>
    <x v="2"/>
  </r>
  <r>
    <s v="4bec23e16f32ebd85c80db147c12feff8f26f2a6"/>
    <s v="fbe4e228e6cd6875c20d30f113740f077eb70670"/>
    <s v="PREPAGADO"/>
    <s v="30c7c4d76d30bc37a7d13b4c95a2ac93f65f85d1"/>
    <n v="236"/>
    <s v="DUSTER"/>
    <n v="2018"/>
    <s v="DUSTER"/>
    <m/>
    <s v="NUEVO"/>
    <n v="84"/>
    <d v="2017-08-28T00:00:00"/>
    <d v="2024-08-28T00:00:00"/>
    <d v="2019-12-13T00:00:00"/>
    <n v="64523200"/>
    <n v="40000000"/>
    <n v="24523200"/>
    <n v="909766"/>
    <s v="2f839d4e329b7e981fba6dfc05564c7eaa27d9f7"/>
    <n v="0.60496354873068248"/>
    <n v="-0.35969479413126038"/>
    <n v="0.92086653473246149"/>
    <n v="0.76252502173007197"/>
    <n v="1.2045992030697781"/>
    <x v="0"/>
    <n v="0.61993205544672303"/>
    <x v="2"/>
  </r>
  <r>
    <s v="977df4c7e3fb944163b2cb384719d1f7fe1badec"/>
    <s v="81d68be8b7c5affc899598876968dec4b8c39841"/>
    <s v="PREPAGADO"/>
    <s v="93758adf11c46efe844e91612cf2940e4197d07c"/>
    <n v="60"/>
    <s v="CAPTUR"/>
    <n v="2019"/>
    <s v="CAPTUR"/>
    <s v="2e892f86d188d01ec5691b7918003dc271108083"/>
    <s v="NUEVO"/>
    <n v="72"/>
    <d v="2019-07-30T00:00:00"/>
    <d v="2025-07-30T00:00:00"/>
    <d v="2021-10-07T00:00:00"/>
    <n v="69990000"/>
    <n v="61990000"/>
    <n v="8000000"/>
    <n v="1342196"/>
    <s v="25387f16fe49de4e70fc29c7451836e03f6af6b8"/>
    <n v="0.49581077875975499"/>
    <n v="0.73159635756037245"/>
    <n v="0.132278785197777"/>
    <n v="-0.35898264526322538"/>
    <n v="-0.57440197704150942"/>
    <x v="1"/>
    <n v="0.88569795685097874"/>
    <x v="0"/>
  </r>
  <r>
    <s v="a1bc050f7b83c89d08afe3b38c28c55bfc8fb557"/>
    <s v="738b40fcb922920965fe8bb6f9e079766419d16b"/>
    <s v="PREPAGADO"/>
    <s v="277132ad8b04990f093fc5bb72d77163192dec3d"/>
    <n v="50"/>
    <s v="DUSTER"/>
    <n v="2017"/>
    <s v="DUSTER"/>
    <m/>
    <s v="NUEVO"/>
    <n v="84"/>
    <d v="2016-05-12T00:00:00"/>
    <d v="2023-12-05T00:00:00"/>
    <d v="2021-07-01T00:00:00"/>
    <n v="66690000"/>
    <n v="33345000"/>
    <n v="33345000"/>
    <n v="771424"/>
    <s v="f5faa20ec38eb79836445ff6da0fea6c765c883c"/>
    <n v="0.31388949547487588"/>
    <n v="-0.85216124758390532"/>
    <n v="0.92086653473246149"/>
    <n v="-0.14164773787227011"/>
    <n v="-0.65174985443765243"/>
    <x v="0"/>
    <n v="0.5"/>
    <x v="4"/>
  </r>
  <r>
    <s v="2ad7248b6a3dd98b24cd16a575067d48db65ac44"/>
    <s v="677aecfac1116062e4b9c5c9b3c764cf5cc196ef"/>
    <s v="PREPAGADO"/>
    <s v="306d0c4359793b998ee724d771a66f0fed3a6148"/>
    <n v="38"/>
    <s v="STEPWAY"/>
    <n v="2019"/>
    <s v="NUEVO STEPWAY"/>
    <m/>
    <s v="NUEVO"/>
    <n v="84"/>
    <d v="2018-10-30T00:00:00"/>
    <d v="2025-10-30T00:00:00"/>
    <d v="2020-02-27T00:00:00"/>
    <n v="50450000"/>
    <n v="25225000"/>
    <n v="25225000"/>
    <n v="604510"/>
    <s v="e930ed8a49045100853f6396856eaf443e98b2ef"/>
    <n v="1.284136339660898"/>
    <n v="-0.85216124758390532"/>
    <n v="0.32803285986234038"/>
    <n v="-0.24601954419575409"/>
    <n v="0.74051193869292065"/>
    <x v="0"/>
    <n v="0.5"/>
    <x v="4"/>
  </r>
  <r>
    <s v="77925880bf62712b09166031efdfd0871318f0b6"/>
    <s v="0096ada002322fdb8f725bf918df3170d3816719"/>
    <s v="PREPAGADO"/>
    <s v="c7ff1159400857bcfab6e099421b79f0c2fe188d"/>
    <n v="49"/>
    <s v="USADOS"/>
    <n v="2017"/>
    <s v="USADOS MM"/>
    <m/>
    <s v="USADO"/>
    <n v="60"/>
    <d v="2020-09-18T00:00:00"/>
    <d v="2025-09-18T00:00:00"/>
    <d v="2021-07-12T00:00:00"/>
    <n v="43000000"/>
    <n v="25000000"/>
    <n v="18000000"/>
    <n v="663328"/>
    <s v="0e1cad2c67fa2a907683ad47c51b4214fd47327c"/>
    <n v="3.4943527771394541E-2"/>
    <n v="-0.51793468388419517"/>
    <n v="0.80229979975843724"/>
    <n v="0.20046995967763201"/>
    <n v="0.58581618390063472"/>
    <x v="3"/>
    <n v="0.58139534883720934"/>
    <x v="4"/>
  </r>
  <r>
    <s v="d80cfd5394eb6265ed8bbcae49ebb313127c1b5a"/>
    <s v="ade4cce6327d6902d5a505ddd93f71d124341c5f"/>
    <s v="PREPAGADO"/>
    <s v="d134295aa308132952922ea41c885a33d4580c23"/>
    <n v="50"/>
    <s v="KWID"/>
    <n v="2021"/>
    <s v="KWID"/>
    <s v="2e892f86d188d01ec5691b7918003dc271108083"/>
    <s v="NUEVO"/>
    <n v="72"/>
    <d v="2021-02-15T00:00:00"/>
    <d v="2027-02-15T00:00:00"/>
    <d v="2021-07-16T00:00:00"/>
    <n v="37150000"/>
    <n v="37150000"/>
    <n v="0"/>
    <n v="816227"/>
    <s v="1d5416a29d73c5f6881c220822ee3df576447e02"/>
    <n v="-0.34102712435068899"/>
    <n v="1.2009447865714571"/>
    <n v="-0.38595582228404229"/>
    <n v="-0.54708609455227808"/>
    <n v="0.97255557088134947"/>
    <x v="1"/>
    <n v="1"/>
    <x v="0"/>
  </r>
  <r>
    <s v="c844b6b60f82f7e7a9febe2e613030f346145548"/>
    <s v="1d8f2584a13fca12ab2acfe9c0a93bda34bcc2af"/>
    <s v="PREPAGADO"/>
    <s v="f1660bce152bd13abf027b14ac8a826e5004e35a"/>
    <n v="38"/>
    <s v="DUSTER"/>
    <n v="2017"/>
    <s v="DUSTER"/>
    <m/>
    <s v="NUEVO"/>
    <n v="60"/>
    <d v="2016-09-21T00:00:00"/>
    <d v="2021-09-21T00:00:00"/>
    <d v="2017-05-15T00:00:00"/>
    <n v="65490000"/>
    <n v="28000000"/>
    <n v="37490000"/>
    <n v="620490"/>
    <s v="d1a8b93c71ab09ed858e70067adbb9bb41577875"/>
    <n v="0.2168648110562737"/>
    <n v="-1.1496719555413699"/>
    <n v="-1.2800656341331531"/>
    <n v="-7.5179021691431661E-2"/>
    <n v="-0.26501046745693763"/>
    <x v="3"/>
    <n v="0.42754619025805468"/>
    <x v="4"/>
  </r>
  <r>
    <s v="a93cbb3b0b3abd8b971caf75fbba654684d68c4e"/>
    <s v="803957c3f02372029bef177ced7ecc94ee10b265"/>
    <s v="PREPAGADO"/>
    <s v="60cde7742ca4ced44924a1e39059e9d4941f3d10"/>
    <n v="38"/>
    <s v="OROCH"/>
    <n v="2018"/>
    <s v="OROCH"/>
    <m/>
    <s v="NUEVO"/>
    <n v="24"/>
    <d v="2018-09-02T00:00:00"/>
    <d v="2020-02-09T00:00:00"/>
    <d v="2018-10-08T00:00:00"/>
    <n v="63445200"/>
    <n v="18445200"/>
    <n v="45000000"/>
    <n v="789762"/>
    <s v="d7fd93f30f09d2f3f73418e3c060e65d41168348"/>
    <n v="7.1327784428370358E-2"/>
    <n v="-1.7114826795565179"/>
    <n v="-4.4146365390986242"/>
    <n v="-0.60430895205690016"/>
    <n v="-1.0384892414183671"/>
    <x v="2"/>
    <n v="0.29072648521873995"/>
    <x v="1"/>
  </r>
  <r>
    <s v="01e6a9c3fe1eda81159c048d7e7af1627ad1b024"/>
    <s v="f355546add3b87f3a291de5cd6f2b9ba456e02c0"/>
    <s v="PREPAGADO"/>
    <s v="8755282562f500d9f6dcb85211a47e8d88e90dcb"/>
    <n v="61"/>
    <s v="STEPWAY"/>
    <n v="2020"/>
    <s v="NUEVO STEPWAY"/>
    <s v="2e892f86d188d01ec5691b7918003dc271108083"/>
    <s v="NUEVO"/>
    <n v="84"/>
    <d v="2019-06-21T00:00:00"/>
    <d v="2026-06-21T00:00:00"/>
    <d v="2020-03-17T00:00:00"/>
    <n v="47110000"/>
    <n v="32110000"/>
    <n v="15000000"/>
    <n v="693464"/>
    <s v="7ff7deeb7eff0b09f4dc8ce4bdcc24fc3c9a3b52"/>
    <n v="1.090086970823694"/>
    <n v="-0.1064884765289648"/>
    <n v="0.24898836987965761"/>
    <n v="-0.75661492503301486"/>
    <n v="1.3592949578620639"/>
    <x v="0"/>
    <n v="0.68159626406283169"/>
    <x v="2"/>
  </r>
  <r>
    <s v="1cda36cc8caf3e08c8d7a4feaeabd5b3078fda1b"/>
    <s v="7b2022424b5c4c302f373243ebb92d9083ddbb8b"/>
    <s v="PREPAGADO"/>
    <s v="6bf12817a6164c0e4ceb7a01868ef46da7884be8"/>
    <n v="49"/>
    <s v="SANDERO"/>
    <n v="2018"/>
    <s v="NUEVO SANDERO"/>
    <m/>
    <s v="NUEVO"/>
    <n v="60"/>
    <d v="2018-06-03T00:00:00"/>
    <d v="2023-03-06T00:00:00"/>
    <d v="2020-02-20T00:00:00"/>
    <n v="37750000"/>
    <n v="31918689"/>
    <n v="5831311"/>
    <n v="923829"/>
    <s v="65ce8e050551bdd5f972d0481ca61ec12607b8d3"/>
    <n v="0.76262866091091108"/>
    <n v="0.56665075737216997"/>
    <n v="-1.006762986458829"/>
    <n v="0.47231902507909662"/>
    <n v="0.43112042910834891"/>
    <x v="3"/>
    <n v="0.8455281854304636"/>
    <x v="0"/>
  </r>
  <r>
    <s v="aba6581997ba985744d66dccba0e0abbeb7198c6"/>
    <s v="e3d06e91a0a11ccc12627a14bf7fa4400abbcf58"/>
    <s v="PREPAGADO"/>
    <s v="40caf97a616318873ba6061017861521a8432813"/>
    <n v="76"/>
    <s v="STEPWAY"/>
    <n v="2017"/>
    <s v="NUEVO STEPWAY"/>
    <m/>
    <s v="NUEVO"/>
    <n v="84"/>
    <d v="2017-02-15T00:00:00"/>
    <d v="2024-02-15T00:00:00"/>
    <d v="2017-06-15T00:00:00"/>
    <n v="42250000"/>
    <n v="15250000"/>
    <n v="27000000"/>
    <n v="339577"/>
    <s v="a17e64045ea62e7e0050c926a5eadd4e069e53c5"/>
    <n v="0.50793886431208024"/>
    <n v="-1.4231433990945681"/>
    <n v="0.6442108197930716"/>
    <n v="-0.51506865317378214"/>
    <n v="-0.1103147126646518"/>
    <x v="0"/>
    <n v="0.36094674556213019"/>
    <x v="1"/>
  </r>
  <r>
    <s v="146162827ec7004fe7ad7a2d1f861a87dbe0bd03"/>
    <s v="5acf15ef1ff0ad83780d17dd40f7f2e5554392c5"/>
    <s v="PREPAGADO"/>
    <s v="669a1c4d7a35437f4ec52d67ea00f7d8d2e18399"/>
    <n v="38"/>
    <s v="STEPWAY"/>
    <n v="2020"/>
    <s v="NUEVO STEPWAY PH2"/>
    <s v="2e892f86d188d01ec5691b7918003dc271108083"/>
    <s v="NUEVO"/>
    <n v="36"/>
    <d v="2019-05-12T00:00:00"/>
    <d v="2022-12-05T00:00:00"/>
    <d v="2020-08-20T00:00:00"/>
    <n v="55090000"/>
    <n v="10000000"/>
    <n v="45090000"/>
    <n v="355829"/>
    <s v="d32b2544aa3cda758f28d956500fd6e0d7981c8d"/>
    <n v="-0.76551011868207364"/>
    <n v="-2.1599029563969689"/>
    <n v="-0.73906775490387622"/>
    <n v="1.690158761262913"/>
    <n v="-0.57440197704150942"/>
    <x v="4"/>
    <n v="0.2"/>
    <x v="3"/>
  </r>
  <r>
    <s v="75495342d89673496b5e30f1b3eb0c9199cf3a82"/>
    <s v="2f96c22216bf1cd9f6347ba5cb181068c50cf35b"/>
    <s v="PREPAGADO"/>
    <s v="b0172f2d8be6898a8279a253de8c69dcba4d0e5d"/>
    <n v="74"/>
    <s v="LOGAN"/>
    <n v="2019"/>
    <s v="NUEVO LOGAN"/>
    <s v="2e892f86d188d01ec5691b7918003dc271108083"/>
    <s v="NUEVO"/>
    <n v="84"/>
    <d v="2019-12-03T00:00:00"/>
    <d v="2026-03-12T00:00:00"/>
    <d v="2019-06-19T00:00:00"/>
    <n v="34890000"/>
    <n v="31401000"/>
    <n v="3489000"/>
    <n v="648097"/>
    <s v="cfff2798968beabd4a75557f5efa4642e73d04b9"/>
    <n v="-0.15910584106580991"/>
    <n v="0.79032357974038436"/>
    <n v="0.6384312052522727"/>
    <n v="-0.35688269039203763"/>
    <n v="-0.96114136402222416"/>
    <x v="0"/>
    <n v="0.9"/>
    <x v="0"/>
  </r>
  <r>
    <s v="363162fa457cdcd1dfce32c0190e6c6c196237b3"/>
    <s v="6e8f0b4e9610980124af4a64646f017c6891a70e"/>
    <s v="PREPAGADO"/>
    <s v="c1e30395230ab6747c4b28fe4256aa099225b503"/>
    <n v="76"/>
    <s v="SANDERO"/>
    <n v="2018"/>
    <s v="NUEVO SANDERO"/>
    <m/>
    <s v="NUEVO"/>
    <n v="72"/>
    <d v="2017-02-03T00:00:00"/>
    <d v="2023-03-02T00:00:00"/>
    <d v="2019-04-25T00:00:00"/>
    <n v="32940000"/>
    <n v="29646000"/>
    <n v="3294000"/>
    <n v="678476"/>
    <s v="8dd2e3893a694ae60c11d740aa9e097857f3681c"/>
    <n v="1.068735666674399E-2"/>
    <n v="0.79032357974038436"/>
    <n v="0.88134428974112011"/>
    <n v="0.30064779733542663"/>
    <n v="1.7460343448427791"/>
    <x v="1"/>
    <n v="0.9"/>
    <x v="0"/>
  </r>
  <r>
    <s v="d9c418280ec0ffeecbb54b29c4d1949367dacd5d"/>
    <s v="2443d370490de508fd4023483d67621db9cab327"/>
    <s v="PREPAGADO"/>
    <s v="4a7b7e367ecae1d6fda7f0a3e66e76e4b3471929"/>
    <n v="220"/>
    <s v="CLIO"/>
    <n v="2017"/>
    <s v="CLIO STYLE"/>
    <m/>
    <s v="NUEVO"/>
    <n v="72"/>
    <d v="2017-07-02T00:00:00"/>
    <d v="2023-02-07T00:00:00"/>
    <d v="2017-08-02T00:00:00"/>
    <n v="29750000"/>
    <n v="20750000"/>
    <n v="9000000"/>
    <n v="439528"/>
    <s v="978121aa0061733aad5d3e5f722e5a95a785fcdb"/>
    <n v="0.56857929207370672"/>
    <n v="-4.1270629051955811E-2"/>
    <n v="-0.15932776027714191"/>
    <n v="4.9805582527800589E-2"/>
    <n v="-0.49705409964536651"/>
    <x v="1"/>
    <n v="0.69747899159663862"/>
    <x v="2"/>
  </r>
  <r>
    <s v="7837a02c0466453a6196aeeb838f7f1bf58a8d46"/>
    <s v="c70b4ff51460d88dd370ff41fae3246ca99bada5"/>
    <s v="PREPAGADO"/>
    <s v="3a0535153a5f5fc7c8dcca47c9a725208db375aa"/>
    <n v="38"/>
    <s v="STEPWAY"/>
    <n v="2022"/>
    <s v="NUEVO STEPWAY PH2"/>
    <s v="2e892f86d188d01ec5691b7918003dc271108083"/>
    <s v="NUEVO"/>
    <n v="72"/>
    <d v="2021-04-03T00:00:00"/>
    <d v="2027-03-04T00:00:00"/>
    <d v="2021-08-20T00:00:00"/>
    <n v="66030000"/>
    <n v="40000000"/>
    <n v="26030000"/>
    <n v="993334"/>
    <s v="e930ed8a49045100853f6396856eaf443e98b2ef"/>
    <n v="-1.0808403430425311"/>
    <n v="-0.41778458096039461"/>
    <n v="0.6442108197930716"/>
    <n v="-0.77334254089408538"/>
    <n v="1.127251325673635"/>
    <x v="1"/>
    <n v="0.60578524912918374"/>
    <x v="2"/>
  </r>
  <r>
    <s v="cdf7447d684e001809a846f95acafbc347cb1f11"/>
    <s v="fadbb31742b177f9f8abc254d129502c5663902c"/>
    <s v="PREPAGADO"/>
    <s v="af679d31140b656992f7cc41dd65553cf5b33e96"/>
    <n v="74"/>
    <s v="USADOS"/>
    <n v="2019"/>
    <s v="USADOS MM"/>
    <m/>
    <s v="USADO"/>
    <n v="84"/>
    <d v="2021-09-03T00:00:00"/>
    <d v="2028-03-09T00:00:00"/>
    <d v="2021-06-09T00:00:00"/>
    <n v="25500000"/>
    <n v="13500000"/>
    <n v="12000000"/>
    <n v="297039"/>
    <s v="d4fe067a31477c3902f47c94ed98e66bfafeebdb"/>
    <n v="-0.71699777647277252"/>
    <n v="-0.73139030439829578"/>
    <n v="0.76277755476709586"/>
    <n v="-0.52452062406352906"/>
    <n v="1.281947080465921"/>
    <x v="0"/>
    <n v="0.52941176470588236"/>
    <x v="4"/>
  </r>
  <r>
    <s v="42b7490bfc9705f17d4aab97113bffaa2d23c7dc"/>
    <s v="4f5537f9d1013b3333ada5e7a4ae1f4bcd8b6587"/>
    <s v="PREPAGADO"/>
    <s v="4db898134df57de25ee14fc3156c0fe345e0de51"/>
    <n v="15"/>
    <s v="OROCH"/>
    <n v="2019"/>
    <s v="OROCH"/>
    <m/>
    <s v="NUEVO"/>
    <n v="60"/>
    <d v="2018-04-12T00:00:00"/>
    <d v="2023-12-04T00:00:00"/>
    <d v="2019-11-27T00:00:00"/>
    <n v="64645000"/>
    <n v="14645000"/>
    <n v="50000000"/>
    <n v="377970"/>
    <s v="49e3e3431e014d9c5502f38bae86dc4337782419"/>
    <n v="0.59283546317835722"/>
    <n v="-1.9750255655909099"/>
    <n v="5.1377144922950549E-2"/>
    <n v="-0.20244124884610751"/>
    <n v="0.81785981608906366"/>
    <x v="3"/>
    <n v="0.22654497640962179"/>
    <x v="1"/>
  </r>
  <r>
    <s v="466ba62c7280ee87b7fa6f0dc2007125aa0a6dc1"/>
    <s v="4a43473ff9cd5c353138d16d52105c66390d86d7"/>
    <s v="PREPAGADO"/>
    <s v="e61dfa0d1e540eb22a5ab3936a2a6c34f3a6bbb6"/>
    <n v="236"/>
    <s v="USADOS"/>
    <n v="2015"/>
    <s v="USADOS MM"/>
    <m/>
    <s v="USADO"/>
    <n v="60"/>
    <d v="2017-02-16T00:00:00"/>
    <d v="2022-02-16T00:00:00"/>
    <d v="2021-12-17T00:00:00"/>
    <n v="35000000"/>
    <n v="26000000"/>
    <n v="9000000"/>
    <n v="819361"/>
    <s v="a764b67ab90aa873ec7d1056bb22fbc74c281944"/>
    <n v="0.65347589093998359"/>
    <n v="0.1450616832915563"/>
    <n v="1.118477759689168"/>
    <n v="-0.49571469972807969"/>
    <n v="-0.96114136402222416"/>
    <x v="3"/>
    <n v="0.74285714285714288"/>
    <x v="2"/>
  </r>
  <r>
    <s v="42aad4a0c26a6b0b52531a8a9ef4f7a90e045dbb"/>
    <s v="158211abc86615640318ea1d95070ea06c3b6f2f"/>
    <s v="PREPAGADO"/>
    <s v="277132ad8b04990f093fc5bb72d77163192dec3d"/>
    <n v="60"/>
    <s v="SANDERO"/>
    <n v="2017"/>
    <s v="NUEVO SANDERO"/>
    <m/>
    <s v="NUEVO"/>
    <n v="84"/>
    <d v="2016-12-26T00:00:00"/>
    <d v="2023-12-26T00:00:00"/>
    <d v="2017-12-13T00:00:00"/>
    <n v="45050000"/>
    <n v="22525000"/>
    <n v="22525000"/>
    <n v="521108"/>
    <s v="d087e61ba1153cd65cef59d4319bb1223fff39d1"/>
    <n v="0.88390951643416382"/>
    <n v="-0.85216124758390532"/>
    <n v="0.92086653473246149"/>
    <n v="-0.37938045252078628"/>
    <n v="0.66316406129677774"/>
    <x v="0"/>
    <n v="0.5"/>
    <x v="4"/>
  </r>
  <r>
    <s v="873e2b216b04d21160542d386513212d03fe30e9"/>
    <s v="3ed0cfb63909f00218d517a7ecd75f5008aa08f7"/>
    <s v="PREPAGADO"/>
    <s v="c36079448b08472bbab06f53d78e810b025a3b91"/>
    <n v="15"/>
    <s v="DUSTER"/>
    <n v="2018"/>
    <s v="DUSTER"/>
    <m/>
    <s v="NUEVO"/>
    <n v="84"/>
    <d v="2018-05-31T00:00:00"/>
    <d v="2025-05-31T00:00:00"/>
    <d v="2019-02-15T00:00:00"/>
    <n v="51990000"/>
    <n v="41990000"/>
    <n v="10000000"/>
    <n v="879247"/>
    <s v="b2b72db1a076aa89f7bd2aa8870447ac40315a98"/>
    <n v="0.54432312096905611"/>
    <n v="0.41113673342455831"/>
    <n v="-0.14551220622898889"/>
    <n v="0.22828349187386021"/>
    <n v="-0.80644560922993824"/>
    <x v="0"/>
    <n v="0.80765531833044812"/>
    <x v="0"/>
  </r>
  <r>
    <s v="0514d558bc403a60d1049dcc6b32c75705813431"/>
    <s v="ee63f1a40e6d0034bac0427169bbf21dbbcde5ba"/>
    <s v="PREPAGADO"/>
    <s v="b03c331a519e3fb6e210c57f6f7646420773acf4"/>
    <n v="60"/>
    <s v="STEPWAY"/>
    <n v="2020"/>
    <s v="NUEVO STEPWAY PH2"/>
    <s v="2e892f86d188d01ec5691b7918003dc271108083"/>
    <s v="NUEVO"/>
    <n v="84"/>
    <d v="2020-01-31T00:00:00"/>
    <d v="2027-01-31T00:00:00"/>
    <d v="2021-07-28T00:00:00"/>
    <n v="52870000"/>
    <n v="32470000"/>
    <n v="20400000"/>
    <n v="701240"/>
    <s v="13d22cf8336a259fb9d14907f84a2cc0d4061ae6"/>
    <n v="-0.1348496699611593"/>
    <n v="-0.38344572210149158"/>
    <n v="0.24898836987965761"/>
    <n v="1.0033649858662721"/>
    <n v="-0.72909773183379534"/>
    <x v="0"/>
    <n v="0.61414790996784563"/>
    <x v="2"/>
  </r>
  <r>
    <s v="e06feeac1372a731b897f9673b46c55e60a3985e"/>
    <s v="dda414bc1ed613038bd5378bb141ac72e600579a"/>
    <s v="PREPAGADO"/>
    <s v="1e37c6928f415c93f35587957257b25f2220204d"/>
    <n v="87"/>
    <s v="LOGAN"/>
    <n v="2020"/>
    <s v="NUEVO LOGAN"/>
    <s v="2e892f86d188d01ec5691b7918003dc271108083"/>
    <s v="NUEVO"/>
    <n v="84"/>
    <d v="2019-05-20T00:00:00"/>
    <d v="2026-05-20T00:00:00"/>
    <d v="2020-01-31T00:00:00"/>
    <n v="35640000"/>
    <n v="26140000"/>
    <n v="9500000"/>
    <n v="695043"/>
    <s v="bcea55f18d716a78cffe6d51a537622fc3feb487"/>
    <n v="-3.057718288071551"/>
    <n v="0.10641575601725151"/>
    <n v="0.2094661248883162"/>
    <n v="0.42116535909882102"/>
    <n v="-0.57440197704150942"/>
    <x v="0"/>
    <n v="0.73344556677890016"/>
    <x v="2"/>
  </r>
  <r>
    <s v="396a1b0e1897ef421c548e5d291d6706d4942116"/>
    <s v="26b6931253cf32c59a3a93f14761c1df0bc7752a"/>
    <s v="PREPAGADO"/>
    <s v="2f1f55f7d5e4638dee5a1a64ea8954c3ffe4902c"/>
    <n v="38"/>
    <s v="LOGAN"/>
    <n v="2018"/>
    <s v="NUEVO LOGAN"/>
    <m/>
    <s v="NUEVO"/>
    <n v="72"/>
    <d v="2017-11-22T00:00:00"/>
    <d v="2023-11-22T00:00:00"/>
    <d v="2020-05-12T00:00:00"/>
    <n v="33800000"/>
    <n v="29800000"/>
    <n v="4000000"/>
    <n v="682000"/>
    <s v="18e224569796e42fffce1d686835b9656bf0b87b"/>
    <n v="0.71411631870160996"/>
    <n v="0.71500252996663705"/>
    <n v="0.88134428974112011"/>
    <n v="-0.4713376987055955"/>
    <n v="0.43112042910834891"/>
    <x v="1"/>
    <n v="0.88165680473372776"/>
    <x v="0"/>
  </r>
  <r>
    <s v="edfe21d0138ee35a83a68c9ea9b4302ce7984905"/>
    <s v="8510c11ea392a513868039e415f34d1202a8b109"/>
    <s v="PREPAGADO"/>
    <s v="3a0535153a5f5fc7c8dcca47c9a725208db375aa"/>
    <n v="38"/>
    <s v="DUSTER"/>
    <n v="2022"/>
    <s v="NUEVA DUSTER"/>
    <s v="2e892f86d188d01ec5691b7918003dc271108083"/>
    <s v="NUEVO"/>
    <n v="72"/>
    <d v="2021-04-06T00:00:00"/>
    <d v="2027-06-04T00:00:00"/>
    <d v="2021-09-15T00:00:00"/>
    <n v="75850000"/>
    <n v="35850000"/>
    <n v="40000000"/>
    <n v="871926"/>
    <s v="76c9cd8386f602314b92c098d88f738459249279"/>
    <n v="-0.58358883539719453"/>
    <n v="-0.96449335096880662"/>
    <n v="0.32803285986234038"/>
    <n v="3.6585947898021458"/>
    <n v="0.89520769348520657"/>
    <x v="1"/>
    <n v="0.47264337508239945"/>
    <x v="4"/>
  </r>
  <r>
    <s v="7ff1999ebf9405f73a438bb0d99c1ac0d79aef66"/>
    <s v="d64e5e80348a17d5dc81643ba9a8428dc05f5c2c"/>
    <s v="PREPAGADO"/>
    <s v="779a5d721169ae8d9bb4b60cd9fdf1c437be1e57"/>
    <n v="60"/>
    <s v="CAPTUR"/>
    <n v="2018"/>
    <s v="CAPTUR"/>
    <m/>
    <s v="NUEVO"/>
    <n v="72"/>
    <d v="2018-04-23T00:00:00"/>
    <d v="2024-04-23T00:00:00"/>
    <d v="2018-12-21T00:00:00"/>
    <n v="75170000"/>
    <n v="37585000"/>
    <n v="37585000"/>
    <n v="911881"/>
    <s v="d7ba29214e26fca7c43eb9f199a80e049e060e7b"/>
    <n v="1.3811610240795"/>
    <n v="-0.85216124758390532"/>
    <n v="0.72325530977575447"/>
    <n v="-0.68267573639398904"/>
    <n v="1.668686467446636"/>
    <x v="1"/>
    <n v="0.5"/>
    <x v="4"/>
  </r>
  <r>
    <s v="0971e882174a66d5f2d2ccf95f37bd26a9a1f5d5"/>
    <s v="f4666a35fbea9a3319b3f430c64c54f7d1a60406"/>
    <s v="PREPAGADO"/>
    <s v="1e37c6928f415c93f35587957257b25f2220204d"/>
    <n v="38"/>
    <s v="LOGAN"/>
    <n v="2020"/>
    <s v="NUEVO LOGAN"/>
    <s v="2e892f86d188d01ec5691b7918003dc271108083"/>
    <s v="NUEVO"/>
    <n v="60"/>
    <d v="2019-05-16T00:00:00"/>
    <d v="2024-05-16T00:00:00"/>
    <d v="2021-03-16T00:00:00"/>
    <n v="35640000"/>
    <n v="25000000"/>
    <n v="10640000"/>
    <n v="640590"/>
    <s v="18e224569796e42fffce1d686835b9656bf0b87b"/>
    <n v="0.71411631870160996"/>
    <n v="-2.4927727649253221E-2"/>
    <n v="-6.7189590051072792E-2"/>
    <n v="-0.26284772688564872"/>
    <n v="1.0499034482774929"/>
    <x v="3"/>
    <n v="0.70145903479236815"/>
    <x v="2"/>
  </r>
  <r>
    <s v="76c8cffc60f1a8c1042c43114da61058b9e9e4a1"/>
    <s v="820136a704429cda4b7c47b1116c80cb01d4eede"/>
    <s v="PREPAGADO"/>
    <s v="e6fe628ed1ecb4f422ee6848d702f45410650137"/>
    <n v="61"/>
    <s v="STEPWAY"/>
    <n v="2018"/>
    <s v="NUEVO STEPWAY"/>
    <m/>
    <s v="NUEVO"/>
    <n v="84"/>
    <d v="2017-04-28T00:00:00"/>
    <d v="2024-04-28T00:00:00"/>
    <d v="2020-05-18T00:00:00"/>
    <n v="40445089"/>
    <n v="23445089"/>
    <n v="17000000"/>
    <n v="499871"/>
    <s v="2950d902c8b30585038c8f445df8ff3e2d2365ee"/>
    <n v="1.0415746286143921"/>
    <n v="-0.5249904724975073"/>
    <n v="8.4189461248642447E-2"/>
    <n v="-0.14701332668894609"/>
    <n v="0.27642467431606299"/>
    <x v="0"/>
    <n v="0.57967702827900813"/>
    <x v="4"/>
  </r>
  <r>
    <s v="f848cc31c31941959f04390e0c9787044c263dbb"/>
    <s v="71815e0cbed40facd6dd92dd185fe8a03208e1da"/>
    <s v="PREPAGADO"/>
    <s v="c037df174ea56656e3f2727cd283ca029d539c32"/>
    <n v="59"/>
    <s v="CAPTUR"/>
    <n v="2020"/>
    <s v="CAPTUR"/>
    <s v="2e892f86d188d01ec5691b7918003dc271108083"/>
    <s v="NUEVO"/>
    <n v="84"/>
    <d v="2019-11-18T00:00:00"/>
    <d v="2026-11-18T00:00:00"/>
    <d v="2021-02-01T00:00:00"/>
    <n v="75490000"/>
    <n v="65490000"/>
    <n v="10000000"/>
    <n v="1379066"/>
    <s v="6c55b3ba21e9cb7dc2512cad991949cb9fc0980d"/>
    <n v="-3.7824985542557123E-2"/>
    <n v="0.65700359325966373"/>
    <n v="0.88134428974112011"/>
    <n v="1.910000172398411"/>
    <n v="-1.0384892414183671"/>
    <x v="0"/>
    <n v="0.86753212346006092"/>
    <x v="0"/>
  </r>
  <r>
    <s v="fcf2993af40493029ea8bf40f09ac9222dd0cec4"/>
    <s v="111e2add51eca81a2e51c7ae94eee22deb7d80f0"/>
    <s v="PREPAGADO"/>
    <s v="d42a5de8f4df177aed40c98366cc193eafa30db8"/>
    <n v="61"/>
    <s v="STEPWAY"/>
    <n v="2020"/>
    <s v="NUEVO STEPWAY"/>
    <s v="2e892f86d188d01ec5691b7918003dc271108083"/>
    <s v="NUEVO"/>
    <n v="72"/>
    <d v="2019-01-11T00:00:00"/>
    <d v="2025-11-01T00:00:00"/>
    <d v="2021-02-09T00:00:00"/>
    <n v="47990000"/>
    <n v="23995000"/>
    <n v="23995000"/>
    <n v="592353"/>
    <s v="f268b19e1bfbcb40253adf266d11628fda515d56"/>
    <n v="-0.24400243993208681"/>
    <n v="-0.85216124758390532"/>
    <n v="1.185489993161002E-2"/>
    <n v="-0.11183153178679579"/>
    <n v="-0.80644560922993824"/>
    <x v="1"/>
    <n v="0.5"/>
    <x v="4"/>
  </r>
  <r>
    <s v="4c5af0b6e1e02a4aed9482da2fd59d93691810e7"/>
    <s v="80c32a707174fcab68709e32119baa65cfdca38c"/>
    <s v="PREPAGADO"/>
    <s v="c75e0b9163b4fbfcae66d1b3b65d84c20f6b4c9c"/>
    <n v="59"/>
    <s v="SANDERO"/>
    <n v="2018"/>
    <s v="NUEVO SANDERO"/>
    <m/>
    <s v="NUEVO"/>
    <n v="72"/>
    <d v="2017-05-19T00:00:00"/>
    <d v="2023-05-19T00:00:00"/>
    <d v="2017-10-26T00:00:00"/>
    <n v="36350000"/>
    <n v="13000000"/>
    <n v="23350000"/>
    <n v="330963"/>
    <s v="836e35949d4d7e7bd1fb1201ecaf8e1cf35ef2e0"/>
    <n v="-0.207618183275111"/>
    <n v="-1.4367457717519381"/>
    <n v="0.60468857480173022"/>
    <n v="-0.2308123793011623"/>
    <n v="-0.80644560922993824"/>
    <x v="1"/>
    <n v="0.35763411279229712"/>
    <x v="1"/>
  </r>
  <r>
    <s v="987af0303cfd906ed3ac5a646d666ccacf3cb391"/>
    <s v="7dfa28474841424e1b44c80867fd20904adfed51"/>
    <s v="PREPAGADO"/>
    <s v="d42a0e1d5792a438fbe63c928d603c193394d0b9"/>
    <n v="246"/>
    <s v="SANDERO"/>
    <n v="2018"/>
    <s v="NUEVO SANDERO"/>
    <m/>
    <s v="NUEVO"/>
    <n v="60"/>
    <d v="2018-09-01T00:00:00"/>
    <d v="2023-01-09T00:00:00"/>
    <d v="2018-02-23T00:00:00"/>
    <n v="35390000"/>
    <n v="25390000"/>
    <n v="10000000"/>
    <n v="674316"/>
    <s v="f1460623c17c08451d00fb38742b8e09eea4ea70"/>
    <n v="0.99306228640509131"/>
    <n v="4.0670113412167433E-2"/>
    <n v="0.52564408481904745"/>
    <n v="-0.67416572487237458"/>
    <n v="0.58581618390063472"/>
    <x v="3"/>
    <n v="0.71743430347555803"/>
    <x v="2"/>
  </r>
  <r>
    <s v="ec7a38d2033d7fcd4dc428890336733f87c6731e"/>
    <s v="9e4767dde08b89aebdd5441270d150ccc55f47fe"/>
    <s v="PREPAGADO"/>
    <s v="56d45addff6226e7d53d09310ce0748bde5c8611"/>
    <n v="27"/>
    <s v="STEPWAY"/>
    <n v="2019"/>
    <s v="NUEVO STEPWAY"/>
    <m/>
    <s v="NUEVO"/>
    <n v="72"/>
    <d v="2018-09-28T00:00:00"/>
    <d v="2024-09-28T00:00:00"/>
    <d v="2019-09-16T00:00:00"/>
    <n v="46490000"/>
    <n v="36490000"/>
    <n v="10000000"/>
    <n v="793691"/>
    <s v="3b4f5e1c3af76293fd1839abaa76e15b66b25b5a"/>
    <n v="1.2477520830039219"/>
    <n v="0.31769848235318943"/>
    <n v="0.19331694036240471"/>
    <n v="-0.573177710220654"/>
    <n v="0.66316406129677774"/>
    <x v="1"/>
    <n v="0.78489997848999782"/>
    <x v="2"/>
  </r>
  <r>
    <s v="922d2ef086dafecce08a2b408c24382ad0a71992"/>
    <s v="e2cc28c03f88a3b4387086c8a892de1910e80b60"/>
    <s v="PREPAGADO"/>
    <s v="779a5d721169ae8d9bb4b60cd9fdf1c437be1e57"/>
    <n v="62"/>
    <s v="KOLEOS"/>
    <n v="2018"/>
    <s v="KOLEOS"/>
    <m/>
    <s v="NUEVO"/>
    <n v="72"/>
    <d v="2018-04-20T00:00:00"/>
    <d v="2024-04-20T00:00:00"/>
    <d v="2019-01-10T00:00:00"/>
    <n v="110000000"/>
    <n v="55000000"/>
    <n v="55000000"/>
    <n v="1334402"/>
    <s v="5ff736dd5fe05d193ce7c5ec63ce711d264e48d3"/>
    <n v="0.58070737762603197"/>
    <n v="-0.85216124758390532"/>
    <n v="0.72325530977575447"/>
    <n v="1.9639461444212509"/>
    <n v="0.58581618390063472"/>
    <x v="1"/>
    <n v="0.5"/>
    <x v="4"/>
  </r>
  <r>
    <s v="dcb65f6d9fbfa9757cfb7c86b3949f2e2a8088b5"/>
    <s v="16ec15ff981fb2b9bfd4f41bbfc70ab72334f974"/>
    <s v="PREPAGADO"/>
    <s v="f92259594cc36db09951704e2e59eef51308995c"/>
    <n v="62"/>
    <s v="DUSTER"/>
    <n v="2020"/>
    <s v="DUSTER"/>
    <s v="2e892f86d188d01ec5691b7918003dc271108083"/>
    <s v="NUEVO"/>
    <n v="72"/>
    <d v="2019-09-26T00:00:00"/>
    <d v="2025-09-26T00:00:00"/>
    <d v="2021-07-26T00:00:00"/>
    <n v="66218600"/>
    <n v="33109300"/>
    <n v="33109300"/>
    <n v="753854"/>
    <s v="f99cba83470b6744b02cb8a0d0c03e84221970cc"/>
    <n v="0.82326908867253745"/>
    <n v="-0.85216124758390532"/>
    <n v="-0.81811224488655909"/>
    <n v="-0.65615364159365008"/>
    <n v="-0.4197062222492236"/>
    <x v="1"/>
    <n v="0.5"/>
    <x v="4"/>
  </r>
  <r>
    <s v="46ada37394814d952cd397e76ff3833ee1f129cc"/>
    <s v="6ea23c9c49524fb21df678e0c980fe5e5832136c"/>
    <s v="PREPAGADO"/>
    <s v="dbf8e48963fc4f162fe5fdf117a94083f02b1da5"/>
    <n v="236"/>
    <s v="CAPTUR"/>
    <n v="2017"/>
    <s v="CAPTUR"/>
    <m/>
    <s v="NUEVO"/>
    <n v="48"/>
    <d v="2017-06-02T00:00:00"/>
    <d v="2021-02-06T00:00:00"/>
    <d v="2019-01-09T00:00:00"/>
    <n v="74490000"/>
    <n v="45490000"/>
    <n v="29000000"/>
    <n v="1290807"/>
    <s v="7d39182a25d433f671ee8eb5ca64063c45602e37"/>
    <n v="0.54432312096905611"/>
    <n v="-0.39766106630827203"/>
    <n v="0.12999281854747791"/>
    <n v="-0.19089456716403549"/>
    <n v="1.0499034482774929"/>
    <x v="5"/>
    <n v="0.61068599812055313"/>
    <x v="2"/>
  </r>
  <r>
    <s v="d70652675c376cf549384a527c4211fbaadacaed"/>
    <s v="7b6728eaf18e802c54afb73ca9b018595bf49d0a"/>
    <s v="PREPAGADO"/>
    <s v="2f1f55f7d5e4638dee5a1a64ea8954c3ffe4902c"/>
    <n v="291"/>
    <s v="SANDERO"/>
    <n v="2018"/>
    <s v="NUEVO SANDERO"/>
    <m/>
    <s v="NUEVO"/>
    <n v="84"/>
    <d v="2017-05-12T00:00:00"/>
    <d v="2024-12-05T00:00:00"/>
    <d v="2021-04-27T00:00:00"/>
    <n v="32850000"/>
    <n v="25000000"/>
    <n v="7850000"/>
    <n v="550685"/>
    <s v="e9a20609d5e4f2cce4f367ca3b625e5b99e50d14"/>
    <n v="0.76262866091091108"/>
    <n v="0.21970385091729561"/>
    <n v="1.434655719619899"/>
    <n v="-0.34568890534609498"/>
    <n v="-0.1103147126646518"/>
    <x v="0"/>
    <n v="0.76103500761035003"/>
    <x v="2"/>
  </r>
  <r>
    <s v="81e570343e17a99a308b8ddd150ff3ccf6c19bfc"/>
    <s v="ebf3d217d55c1c8b1d672af74c7ecf63916d0a61"/>
    <s v="PREPAGADO"/>
    <s v="51b223e24d57bc8c01c5001f8833c44559fa1fc7"/>
    <n v="62"/>
    <s v="SANDERO"/>
    <n v="2018"/>
    <s v="NUEVO SANDERO"/>
    <m/>
    <s v="NUEVO"/>
    <n v="60"/>
    <d v="2017-08-17T00:00:00"/>
    <d v="2022-08-17T00:00:00"/>
    <d v="2019-09-11T00:00:00"/>
    <n v="44660000"/>
    <n v="7000000"/>
    <n v="37660000"/>
    <n v="189011"/>
    <s v="f99cba83470b6744b02cb8a0d0c03e84221970cc"/>
    <n v="1.332648681870199"/>
    <n v="-2.2616603744805328"/>
    <n v="0.80229979975843724"/>
    <n v="-0.51828780400251506"/>
    <n v="2.519513118804209"/>
    <x v="3"/>
    <n v="0.2"/>
    <x v="3"/>
  </r>
  <r>
    <s v="f1b076345996c37c1f89e3243997b80eca70ec55"/>
    <s v="563a79f9d211618ba701d13f9d58ff1453042153"/>
    <s v="PREPAGADO"/>
    <s v="642b591a40681472a369eeb628f4ab91b6c46130"/>
    <n v="48"/>
    <s v="STEPWAY"/>
    <n v="2020"/>
    <s v="NUEVO STEPWAY"/>
    <s v="2e892f86d188d01ec5691b7918003dc271108083"/>
    <s v="NUEVO"/>
    <n v="72"/>
    <d v="2019-08-16T00:00:00"/>
    <d v="2025-08-16T00:00:00"/>
    <d v="2020-07-15T00:00:00"/>
    <n v="46040000"/>
    <n v="23020000"/>
    <n v="23020000"/>
    <n v="566894"/>
    <s v="cafe2aba4c008cb02fee6101be7ab38b6a34f37b"/>
    <n v="1.502441879602753"/>
    <n v="-0.85216124758390532"/>
    <n v="0.32803285986234038"/>
    <n v="-0.58711766669131737"/>
    <n v="0.35377255171220601"/>
    <x v="1"/>
    <n v="0.5"/>
    <x v="4"/>
  </r>
  <r>
    <s v="50f590ead5f8459c4f6df176fbf454aba03ee387"/>
    <s v="ecc93e740200e4ea4faf8039d3c6fac551918b39"/>
    <s v="PREPAGADO"/>
    <s v="8051cd7bf1e51dd0204cd205a90916959bf953e6"/>
    <n v="59"/>
    <s v="USADOS"/>
    <n v="2012"/>
    <s v="USADOS MM"/>
    <m/>
    <s v="USADO"/>
    <n v="60"/>
    <d v="2017-02-10T00:00:00"/>
    <d v="2022-10-02T00:00:00"/>
    <d v="2018-02-02T00:00:00"/>
    <n v="20300000"/>
    <n v="18270000"/>
    <n v="2030000"/>
    <n v="492156"/>
    <s v="7f9e4021b093c57ae939c2999fa9b6f9d2ac5b97"/>
    <n v="0.44729843655045393"/>
    <n v="0.79032357974038436"/>
    <n v="0.76277755476709586"/>
    <n v="-0.63384971124058875"/>
    <n v="4.4381042127634142E-2"/>
    <x v="3"/>
    <n v="0.9"/>
    <x v="0"/>
  </r>
  <r>
    <s v="1478f355f5ffaf8c1fb1e2d14bfce65552e20fdc"/>
    <s v="59f38ce86efd9491dde77d31140b584fb9b3d191"/>
    <s v="PREPAGADO"/>
    <s v="d4bf1c4da80afeacae709e1a6fbcf06d8043b643"/>
    <n v="62"/>
    <s v="SANDERO"/>
    <n v="2021"/>
    <s v="NUEVO SANDERO PH2"/>
    <s v="2e892f86d188d01ec5691b7918003dc271108083"/>
    <s v="NUEVO"/>
    <n v="72"/>
    <d v="2020-08-28T00:00:00"/>
    <d v="2026-08-28T00:00:00"/>
    <d v="2021-05-04T00:00:00"/>
    <n v="49670000"/>
    <n v="34670000"/>
    <n v="15000000"/>
    <n v="871350"/>
    <s v="1a54234f7c81795f4271e355943d9c170a12a279"/>
    <n v="-1.0080718297285789"/>
    <n v="-3.9103150305145912E-2"/>
    <n v="9.0899389914291959E-2"/>
    <n v="-2.299584014023871E-2"/>
    <n v="-1.270532873606796"/>
    <x v="1"/>
    <n v="0.69800684517817602"/>
    <x v="2"/>
  </r>
  <r>
    <s v="0293b90cdabde76fb981964f23841310286b1b72"/>
    <s v="3aec53e9d12c9dfe4c6dc514afda143eb66337f7"/>
    <s v="PREPAGADO"/>
    <s v="f85c943589e15423e090366f8de72cf7bd86f1fd"/>
    <n v="51"/>
    <s v="STEPWAY"/>
    <n v="2020"/>
    <s v="NUEVO STEPWAY"/>
    <s v="2e892f86d188d01ec5691b7918003dc271108083"/>
    <s v="NUEVO"/>
    <n v="72"/>
    <d v="2019-09-25T00:00:00"/>
    <d v="2025-09-25T00:00:00"/>
    <d v="2020-09-24T00:00:00"/>
    <n v="52190000"/>
    <n v="27079000"/>
    <n v="25111000"/>
    <n v="647415"/>
    <s v="b53b0bf5f413cb9aab27f8e13ca1e90e2ee4fea7"/>
    <n v="0.66560397649230885"/>
    <n v="-0.7747419589229021"/>
    <n v="-6.7189590051072792E-2"/>
    <n v="0.82546458900256792"/>
    <n v="1.127251325673635"/>
    <x v="1"/>
    <n v="0.51885418662579041"/>
    <x v="4"/>
  </r>
  <r>
    <s v="2c745ba51e1ec71586497d7f0b350bdaae7e7dbb"/>
    <s v="c6017bfd4067b269d1ad39a0b1a471b855ba7ae0"/>
    <s v="PREPAGADO"/>
    <s v="30c7c4d76d30bc37a7d13b4c95a2ac93f65f85d1"/>
    <n v="38"/>
    <s v="LOGAN"/>
    <n v="2018"/>
    <s v="NUEVO LOGAN"/>
    <m/>
    <s v="NUEVO"/>
    <n v="84"/>
    <d v="2017-07-26T00:00:00"/>
    <d v="2024-07-26T00:00:00"/>
    <d v="2017-12-11T00:00:00"/>
    <n v="42500000"/>
    <n v="38250000"/>
    <n v="4250000"/>
    <n v="869964"/>
    <s v="18e224569796e42fffce1d686835b9656bf0b87b"/>
    <n v="0.362401837684177"/>
    <n v="0.79032357974038436"/>
    <n v="0.92086653473246149"/>
    <n v="-0.6142205930112673"/>
    <n v="1.5913385900504931"/>
    <x v="0"/>
    <n v="0.9"/>
    <x v="0"/>
  </r>
  <r>
    <s v="ac68bc6cec7dba2c23fc293b0634e081a7df5b0c"/>
    <s v="22e7011e4c437efc8ab9dc9c0ae01e18e515599c"/>
    <s v="PREPAGADO"/>
    <s v="d42a5de8f4df177aed40c98366cc193eafa30db8"/>
    <n v="27"/>
    <s v="KOLEOS"/>
    <n v="2020"/>
    <s v="KOLEOS"/>
    <s v="2e892f86d188d01ec5691b7918003dc271108083"/>
    <s v="NUEVO"/>
    <n v="72"/>
    <d v="2019-08-11T00:00:00"/>
    <d v="2025-11-08T00:00:00"/>
    <d v="2021-05-21T00:00:00"/>
    <n v="114100000"/>
    <n v="57050000"/>
    <n v="57050000"/>
    <n v="1408367"/>
    <s v="2cd1984091944d70e74ea43ee5d47bad1b59be40"/>
    <n v="0.22899289660859901"/>
    <n v="-0.85216124758390532"/>
    <n v="1.185489993161002E-2"/>
    <n v="0.3714202925295334"/>
    <n v="0.19907679691992"/>
    <x v="1"/>
    <n v="0.5"/>
    <x v="4"/>
  </r>
  <r>
    <s v="9f031b92da56504c2f8479f45576cd0a33559735"/>
    <s v="f3c0caa748a160dcd7fdec3c38d754cb6fa60eef"/>
    <s v="PREPAGADO"/>
    <s v="8d3a24744093455287e93feda3eb9991acdae36e"/>
    <n v="49"/>
    <s v="DUSTER"/>
    <n v="2019"/>
    <s v="DUSTER"/>
    <m/>
    <s v="NUEVO"/>
    <n v="60"/>
    <d v="2018-11-30T00:00:00"/>
    <d v="2023-11-30T00:00:00"/>
    <d v="2019-12-23T00:00:00"/>
    <n v="49990000"/>
    <n v="29990000"/>
    <n v="20000000"/>
    <n v="738539"/>
    <s v="f00f1606f9686df6c4f674ed3907718435a75514"/>
    <n v="1.502441879602753"/>
    <n v="-0.44186860343083351"/>
    <n v="0.32803285986234038"/>
    <n v="0.85354264846801331"/>
    <n v="1.2045992030697781"/>
    <x v="3"/>
    <n v="0.59991998399679936"/>
    <x v="4"/>
  </r>
  <r>
    <s v="4a7a64fe7f2526561a5c3db4af4ac5449466b6f9"/>
    <s v="eb245af86d3ea7e160ad8e7866641a355303c175"/>
    <s v="PREPAGADO"/>
    <s v="436c54f5b94298880918c6dd867e76b0c1e55269"/>
    <n v="252"/>
    <s v="LOGAN"/>
    <n v="2017"/>
    <s v="NUEVO LOGAN"/>
    <m/>
    <s v="NUEVO"/>
    <n v="84"/>
    <d v="2016-12-29T00:00:00"/>
    <d v="2023-12-29T00:00:00"/>
    <d v="2021-10-13T00:00:00"/>
    <n v="43990000"/>
    <n v="35190000"/>
    <n v="8800000"/>
    <n v="712005"/>
    <s v="ba69bef1627113b1efd89b0a85bd7dcd597d357c"/>
    <n v="-2.3664174115890102"/>
    <n v="0.3795156844770175"/>
    <n v="0.39988327367822968"/>
    <n v="-0.573177710220654"/>
    <n v="-0.80644560922993824"/>
    <x v="0"/>
    <n v="0.79995453512161852"/>
    <x v="2"/>
  </r>
  <r>
    <s v="d2a20a88375d5c1b968514b176d97ff6b8fb4e80"/>
    <s v="7f708c595a656a0dfa0e68a2939ebee4b1ac74d3"/>
    <s v="PREPAGADO"/>
    <s v="4ed602eda8bf7f8f674b77a7266776acb1f1dd2a"/>
    <n v="291"/>
    <s v="KWID"/>
    <n v="2020"/>
    <s v="KWID"/>
    <s v="2e892f86d188d01ec5691b7918003dc271108083"/>
    <s v="NUEVO"/>
    <n v="84"/>
    <d v="2019-03-10T00:00:00"/>
    <d v="2026-10-03T00:00:00"/>
    <d v="2020-02-24T00:00:00"/>
    <n v="37640000"/>
    <n v="37640000"/>
    <n v="0"/>
    <n v="759178"/>
    <s v="8dd2e3893a694ae60c11d740aa9e097857f3681c"/>
    <n v="-0.6684854342634714"/>
    <n v="1.2009447865714571"/>
    <n v="0.36224133901459649"/>
    <n v="-0.1648797042321796"/>
    <n v="-1.1931849962106531"/>
    <x v="0"/>
    <n v="1"/>
    <x v="0"/>
  </r>
  <r>
    <s v="0d29cec43085c70cd675c6ed9f3a03f63129c421"/>
    <s v="315dc045568940477561b0e5c23a161fbc63a99c"/>
    <s v="PREPAGADO"/>
    <s v="51b223e24d57bc8c01c5001f8833c44559fa1fc7"/>
    <n v="236"/>
    <s v="LOGAN"/>
    <n v="2018"/>
    <s v="NUEVO LOGAN"/>
    <m/>
    <s v="NUEVO"/>
    <n v="36"/>
    <d v="2017-09-13T00:00:00"/>
    <d v="2020-09-13T00:00:00"/>
    <d v="2019-09-11T00:00:00"/>
    <n v="41650000"/>
    <n v="23650000"/>
    <n v="18000000"/>
    <n v="847033"/>
    <s v="f9135bc6e62f40c8eddb937bb59cee2ddf02357c"/>
    <n v="0.79901291756788695"/>
    <n v="-0.57364866431913242"/>
    <n v="0.52564408481904745"/>
    <n v="0.42253346625529897"/>
    <n v="-0.1103147126646518"/>
    <x v="4"/>
    <n v="0.56782713085234093"/>
    <x v="4"/>
  </r>
  <r>
    <s v="86f4c065ae62048e5f2c481b265ff558f1bb1172"/>
    <s v="54fc722cc259d54b714fff7054e6a3683535306d"/>
    <s v="PREPAGADO"/>
    <s v="de5d6dd81967e9d26f161d3136bf0858066f9ffc"/>
    <n v="38"/>
    <s v="SANDERO"/>
    <n v="2017"/>
    <s v="NUEVO SANDERO"/>
    <m/>
    <s v="NUEVO"/>
    <n v="84"/>
    <d v="2017-01-26T00:00:00"/>
    <d v="2024-01-26T00:00:00"/>
    <d v="2017-04-05T00:00:00"/>
    <n v="45590000"/>
    <n v="45590000"/>
    <n v="0"/>
    <n v="975686"/>
    <s v="d1a8b93c71ab09ed858e70067adbb9bb41577875"/>
    <n v="0.25324906771324951"/>
    <n v="1.2009447865714571"/>
    <n v="1.078955514697826"/>
    <n v="3.2246197158984349"/>
    <n v="-0.4197062222492236"/>
    <x v="0"/>
    <n v="1"/>
    <x v="0"/>
  </r>
  <r>
    <s v="3b6095d60495ec5b72a5755c9e70e4b33810f8a1"/>
    <s v="4d90337ec428bffe476841ffa85520269590051a"/>
    <s v="PREPAGADO"/>
    <s v="eff1bdd6928bd8754e82bb26d602b550a7ac9d8d"/>
    <n v="76"/>
    <s v="LOGAN"/>
    <n v="2019"/>
    <s v="NUEVO LOGAN Servicio PÃºblico"/>
    <m/>
    <s v="NUEVO"/>
    <n v="24"/>
    <d v="2018-09-11T00:00:00"/>
    <d v="2020-11-09T00:00:00"/>
    <d v="2020-08-05T00:00:00"/>
    <n v="28092598"/>
    <n v="8092598"/>
    <n v="20000000"/>
    <n v="346499"/>
    <s v="7924337d88e47fbd8bbc9b5a39ff61f133863b20"/>
    <n v="0.72624440425393522"/>
    <n v="-1.7223961364081299"/>
    <n v="-4.4146365390986242"/>
    <n v="-0.88464114477821443"/>
    <n v="1.978077977031208"/>
    <x v="2"/>
    <n v="0.2880686933974565"/>
    <x v="1"/>
  </r>
  <r>
    <s v="fac2ed759a569188cef197273b96caf1804d490b"/>
    <s v="47c72172ac3593fcead4e0ef511072def3645a85"/>
    <s v="PREPAGADO"/>
    <s v="30c7c4d76d30bc37a7d13b4c95a2ac93f65f85d1"/>
    <n v="40"/>
    <s v="OROCH"/>
    <n v="2018"/>
    <s v="OROCH"/>
    <m/>
    <s v="NUEVO"/>
    <n v="36"/>
    <d v="2017-11-10T00:00:00"/>
    <d v="2020-10-11T00:00:00"/>
    <d v="2020-05-26T00:00:00"/>
    <n v="65739999"/>
    <n v="10239999"/>
    <n v="55500000"/>
    <n v="378522"/>
    <s v="4d251d0521ebf48b96f0933b0dd444a04ee5a122"/>
    <n v="1.6115946495736799"/>
    <n v="-2.2656626557445252"/>
    <n v="0.2094661248883162"/>
    <n v="-0.2960520393913178"/>
    <n v="1.2045992030697781"/>
    <x v="4"/>
    <n v="0.2"/>
    <x v="3"/>
  </r>
  <r>
    <s v="dfc265e2e8d857dc84ae9d3477d52a382661d4c6"/>
    <s v="1e765539dd8f195e97bed8b27fe681f2439e0c52"/>
    <s v="PREPAGADO"/>
    <s v="a8589e7347004a92aacdd0b4349a17c465529c37"/>
    <n v="38"/>
    <s v="STEPWAY"/>
    <n v="2018"/>
    <s v="NUEVO STEPWAY"/>
    <m/>
    <s v="NUEVO"/>
    <n v="72"/>
    <d v="2017-06-09T00:00:00"/>
    <d v="2023-09-06T00:00:00"/>
    <d v="2020-03-03T00:00:00"/>
    <n v="42483000"/>
    <n v="32483000"/>
    <n v="10000000"/>
    <n v="739114"/>
    <s v="c3526f071683c463fb194b75b8f6200605fa54f5"/>
    <n v="0.94454994419579019"/>
    <n v="0.2343906194197197"/>
    <n v="0.80229979975843724"/>
    <n v="-0.3987623024746163"/>
    <n v="-0.4197062222492236"/>
    <x v="1"/>
    <n v="0.76461172704375868"/>
    <x v="2"/>
  </r>
  <r>
    <s v="741687b4c1e0076d6414b37a3184dc19a00a8c29"/>
    <s v="39240c6e138cb07d217ea432186142da897b3ef1"/>
    <s v="PREPAGADO"/>
    <s v="1e37c6928f415c93f35587957257b25f2220204d"/>
    <n v="236"/>
    <s v="SANDERO"/>
    <n v="2020"/>
    <s v="NUEVO SANDERO"/>
    <s v="2e892f86d188d01ec5691b7918003dc271108083"/>
    <s v="NUEVO"/>
    <n v="72"/>
    <d v="2019-04-25T00:00:00"/>
    <d v="2025-04-25T00:00:00"/>
    <d v="2020-08-28T00:00:00"/>
    <n v="37900000"/>
    <n v="29900000"/>
    <n v="8000000"/>
    <n v="658853"/>
    <s v="373e0d63cac8bf96eefec2abf3828a28fc0aa41d"/>
    <n v="0.73837248980626058"/>
    <n v="0.33419817584623801"/>
    <n v="0.36755510485368181"/>
    <n v="0.52212914477858063"/>
    <n v="-1.1931849962106531"/>
    <x v="1"/>
    <n v="0.78891820580474936"/>
    <x v="2"/>
  </r>
  <r>
    <s v="f8c68544a87ca85ce78c43c4b5e05d33af6abf91"/>
    <s v="14802b37922152ff175a7f5d414ea4d3c1b31282"/>
    <s v="PREPAGADO"/>
    <s v="51b223e24d57bc8c01c5001f8833c44559fa1fc7"/>
    <n v="62"/>
    <s v="LOGAN"/>
    <n v="2018"/>
    <s v="NUEVO LOGAN"/>
    <m/>
    <s v="NUEVO"/>
    <n v="60"/>
    <d v="2017-07-31T00:00:00"/>
    <d v="2022-07-31T00:00:00"/>
    <d v="2018-12-18T00:00:00"/>
    <n v="37965200"/>
    <n v="9465200"/>
    <n v="28500000"/>
    <n v="240256"/>
    <s v="f99cba83470b6744b02cb8a0d0c03e84221970cc"/>
    <n v="0.55645120652138136"/>
    <n v="-1.881537169189494"/>
    <n v="0.80229979975843724"/>
    <n v="-0.55259967924015096"/>
    <n v="-0.26501046745693763"/>
    <x v="3"/>
    <n v="0.24931252831540462"/>
    <x v="1"/>
  </r>
  <r>
    <s v="95731d4d84e8f318c5f35639791297f32ee354bc"/>
    <s v="4859969400d983ee2dec1d616026b5c238449a9a"/>
    <s v="PREPAGADO"/>
    <s v="51b223e24d57bc8c01c5001f8833c44559fa1fc7"/>
    <n v="15"/>
    <s v="SANDERO"/>
    <n v="2018"/>
    <s v="NUEVO SANDERO"/>
    <m/>
    <s v="NUEVO"/>
    <n v="72"/>
    <d v="2017-04-08T00:00:00"/>
    <d v="2023-08-04T00:00:00"/>
    <d v="2021-11-30T00:00:00"/>
    <n v="38470000"/>
    <n v="20470000"/>
    <n v="18000000"/>
    <n v="498893"/>
    <s v="49e3e3431e014d9c5502f38bae86dc4337782419"/>
    <n v="0.77475674646323633"/>
    <n v="-0.72033977879358213"/>
    <n v="0.80229979975843724"/>
    <n v="0.43305149531614001"/>
    <n v="1.0499034482774929"/>
    <x v="1"/>
    <n v="0.53210293735378211"/>
    <x v="4"/>
  </r>
  <r>
    <s v="a095580103d60353f20d1062d7122d66a749b208"/>
    <s v="0141d64a5f39201a5c06805cc9ab629ff70fde8d"/>
    <s v="PREPAGADO"/>
    <s v="f648e6ad3cffffc092999812196145950e50d3f1"/>
    <n v="49"/>
    <s v="STEPWAY"/>
    <n v="2019"/>
    <s v="NUEVO STEPWAY"/>
    <m/>
    <s v="NUEVO"/>
    <n v="84"/>
    <d v="2018-12-21T00:00:00"/>
    <d v="2025-12-21T00:00:00"/>
    <d v="2019-12-20T00:00:00"/>
    <n v="42228200"/>
    <n v="21114100"/>
    <n v="21114100"/>
    <n v="491266"/>
    <s v="7b4b50deac96cf6fae5ed6534c753371dda3e07d"/>
    <n v="0.28963332437022532"/>
    <n v="-0.85216124758390532"/>
    <n v="0.13042163490563341"/>
    <n v="-0.27141084300334178"/>
    <n v="1.668686467446636"/>
    <x v="0"/>
    <n v="0.5"/>
    <x v="4"/>
  </r>
  <r>
    <s v="fec157fcbd41d75510e158e049ee3d7e9c23a42b"/>
    <s v="5c733aa82e00963ca6123c5ac8f2587779390a34"/>
    <s v="PREPAGADO"/>
    <s v="5f585eff6e01a3fc164fe5629887ce7f0ab88842"/>
    <n v="27"/>
    <s v="LOGAN"/>
    <n v="2018"/>
    <s v="NUEVO LOGAN"/>
    <m/>
    <s v="NUEVO"/>
    <n v="72"/>
    <d v="2017-06-03T00:00:00"/>
    <d v="2023-03-06T00:00:00"/>
    <d v="2019-04-24T00:00:00"/>
    <n v="33890000"/>
    <n v="21890000"/>
    <n v="12000000"/>
    <n v="517769"/>
    <s v="93ea5b27261d989e0c6c00fc36011de1465c2778"/>
    <n v="1.235623997451597"/>
    <n v="-0.2530105046568904"/>
    <n v="0.36755510485368181"/>
    <n v="-0.80215676282267201"/>
    <n v="0.50846830650449182"/>
    <x v="1"/>
    <n v="0.6459132487459428"/>
    <x v="2"/>
  </r>
  <r>
    <s v="aed0a8345f7cf80fc1f1d6946bb781beef8ea2e5"/>
    <s v="d26fb53e4e2b702805d08fbb2d9fc28944dc8486"/>
    <s v="PREPAGADO"/>
    <s v="a9e3efb440e35a273299d5bb713b4af98d221617"/>
    <n v="220"/>
    <s v="KOLEOS"/>
    <n v="2017"/>
    <s v="KOLEOS"/>
    <m/>
    <s v="NUEVO"/>
    <n v="84"/>
    <d v="2017-01-30T00:00:00"/>
    <d v="2024-01-30T00:00:00"/>
    <d v="2018-07-03T00:00:00"/>
    <n v="93490000"/>
    <n v="46745000"/>
    <n v="46745000"/>
    <n v="1072896"/>
    <s v="a97deec8944cfd22a65b5543b5e7b1fab8e8247a"/>
    <n v="0.47155460765510449"/>
    <n v="-0.85216124758390532"/>
    <n v="0.92086653473246149"/>
    <n v="2.3220420524104348"/>
    <n v="4.4381042127634142E-2"/>
    <x v="0"/>
    <n v="0.5"/>
    <x v="4"/>
  </r>
  <r>
    <s v="b4e7209ea1815f11e80b974da92dc2be46f57d7e"/>
    <s v="5ff3ae454d4c7bc5c0980a51fd967710592b3ace"/>
    <s v="PREPAGADO"/>
    <s v="4db898134df57de25ee14fc3156c0fe345e0de51"/>
    <n v="291"/>
    <s v="SANDERO"/>
    <n v="2019"/>
    <s v="NUEVO SANDERO"/>
    <m/>
    <s v="NUEVO"/>
    <n v="84"/>
    <d v="2018-10-29T00:00:00"/>
    <d v="2025-10-29T00:00:00"/>
    <d v="2021-12-28T00:00:00"/>
    <n v="34030000"/>
    <n v="31605000"/>
    <n v="2425000"/>
    <n v="680459"/>
    <s v="e9a20609d5e4f2cce4f367ca3b625e5b99e50d14"/>
    <n v="-1.2748897118797351"/>
    <n v="0.90833343583229997"/>
    <n v="0.2094661248883162"/>
    <n v="-0.2265318169534922"/>
    <n v="-0.88379348662608126"/>
    <x v="0"/>
    <n v="0.92873934763444022"/>
    <x v="0"/>
  </r>
  <r>
    <s v="48fa8d805fd8d73f88975de6d81d467498b6de85"/>
    <s v="509879db8889858187b9f6db9036f43664bc2cae"/>
    <s v="PREPAGADO"/>
    <s v="d42a0e1d5792a438fbe63c928d603c193394d0b9"/>
    <n v="38"/>
    <s v="SANDERO"/>
    <n v="2018"/>
    <s v="NUEVO SANDERO"/>
    <m/>
    <s v="NUEVO"/>
    <n v="84"/>
    <d v="2017-11-17T00:00:00"/>
    <d v="2024-11-17T00:00:00"/>
    <d v="2018-09-05T00:00:00"/>
    <n v="33030000"/>
    <n v="23000000"/>
    <n v="10030000"/>
    <n v="529453"/>
    <s v="d7fd93f30f09d2f3f73418e3c060e65d41168348"/>
    <n v="-1.0565841719378799"/>
    <n v="-4.596126989710414E-2"/>
    <n v="1.078955514697826"/>
    <n v="-0.75819445486263126"/>
    <n v="-1.1931849962106531"/>
    <x v="0"/>
    <n v="0.69633666363911595"/>
    <x v="2"/>
  </r>
  <r>
    <s v="6564daf53f35283a58c580be3fd932f6faa4395b"/>
    <s v="3c141914b810df79a2d613aeb5d100b8a3d59f84"/>
    <s v="PREPAGADO"/>
    <s v="51b223e24d57bc8c01c5001f8833c44559fa1fc7"/>
    <n v="220"/>
    <s v="DUSTER"/>
    <n v="2018"/>
    <s v="DUSTER"/>
    <m/>
    <s v="NUEVO"/>
    <n v="48"/>
    <d v="2017-09-27T00:00:00"/>
    <d v="2021-09-27T00:00:00"/>
    <d v="2020-05-05T00:00:00"/>
    <n v="52990000"/>
    <n v="32000000"/>
    <n v="20990000"/>
    <n v="927384"/>
    <s v="72e878f6cfde3745264c248cf45004a0c2be87ce"/>
    <n v="0.49581077875975499"/>
    <n v="-0.4255770347880849"/>
    <n v="0.52564408481904745"/>
    <n v="0.47231902507909662"/>
    <n v="-0.88379348662608126"/>
    <x v="5"/>
    <n v="0.60388752594829209"/>
    <x v="2"/>
  </r>
  <r>
    <s v="669983bafbd148f86eba8b38b9deea2433801162"/>
    <s v="ff3b8e5c93a84fc3597d9648c66770d3810637e3"/>
    <s v="PREPAGADO"/>
    <s v="e6fe628ed1ecb4f422ee6848d702f45410650137"/>
    <n v="49"/>
    <s v="SANDERO"/>
    <n v="2018"/>
    <s v="NUEVO SANDERO"/>
    <m/>
    <s v="NUEVO"/>
    <n v="60"/>
    <d v="2017-05-18T00:00:00"/>
    <d v="2022-05-18T00:00:00"/>
    <d v="2021-09-22T00:00:00"/>
    <n v="37350000"/>
    <n v="33615000"/>
    <n v="3735000"/>
    <n v="875171"/>
    <s v="7b4b50deac96cf6fae5ed6534c753371dda3e07d"/>
    <n v="0.31388949547487588"/>
    <n v="0.79032357974038436"/>
    <n v="0.19557207966161011"/>
    <n v="1.455085956260862"/>
    <n v="-0.1103147126646518"/>
    <x v="3"/>
    <n v="0.9"/>
    <x v="0"/>
  </r>
  <r>
    <s v="faba4e6a5934e1ef342f37642c391ad901113012"/>
    <s v="e15f74f9d36f0e4da763b2dfd7dfbf32e95e290b"/>
    <s v="PREPAGADO"/>
    <s v="1e37c6928f415c93f35587957257b25f2220204d"/>
    <n v="60"/>
    <s v="SANDERO"/>
    <n v="2020"/>
    <s v="NUEVO SANDERO"/>
    <s v="2e892f86d188d01ec5691b7918003dc271108083"/>
    <s v="NUEVO"/>
    <n v="84"/>
    <d v="2019-04-30T00:00:00"/>
    <d v="2026-04-30T00:00:00"/>
    <d v="2021-08-26T00:00:00"/>
    <n v="33990000"/>
    <n v="28990000"/>
    <n v="5000000"/>
    <n v="748674"/>
    <s v="10b38286d0ce07306e01a8d181c6bb54393382de"/>
    <n v="0.98093420085276606"/>
    <n v="0.59691241406325946"/>
    <n v="0.72325530977575447"/>
    <n v="-0.61491825464225147"/>
    <n v="1.7460343448427791"/>
    <x v="0"/>
    <n v="0.85289791115033831"/>
    <x v="0"/>
  </r>
  <r>
    <s v="d5f2080609cf260fe381b2e7d27e8930400554f2"/>
    <s v="63e6f75731f321ff75391fc3515ff0b8ad222bdc"/>
    <s v="PREPAGADO"/>
    <s v="c1e30395230ab6747c4b28fe4256aa099225b503"/>
    <n v="236"/>
    <s v="SANDERO"/>
    <n v="2018"/>
    <s v="NUEVO SANDERO"/>
    <m/>
    <s v="NUEVO"/>
    <n v="72"/>
    <d v="2017-03-16T00:00:00"/>
    <d v="2023-02-25T00:00:00"/>
    <d v="2019-05-06T00:00:00"/>
    <n v="44590000"/>
    <n v="34590000"/>
    <n v="10000000"/>
    <n v="793914"/>
    <s v="f9135bc6e62f40c8eddb937bb59cee2ddf02357c"/>
    <n v="0.32601758102720108"/>
    <n v="0.28006295918623042"/>
    <n v="0.92086653473246149"/>
    <n v="-0.15853453476008661"/>
    <n v="-0.57440197704150942"/>
    <x v="1"/>
    <n v="0.77573446961202064"/>
    <x v="2"/>
  </r>
  <r>
    <s v="6ee09617e615bb7b6028423744ebaf3cbfbc14ac"/>
    <s v="6fd7bed9ad24d7e2f82747df952f2832052aca6f"/>
    <s v="PREPAGADO"/>
    <s v="dbf8e48963fc4f162fe5fdf117a94083f02b1da5"/>
    <n v="59"/>
    <s v="CAPTUR"/>
    <n v="2017"/>
    <s v="CAPTUR"/>
    <m/>
    <s v="NUEVO"/>
    <n v="48"/>
    <d v="2017-06-03T00:00:00"/>
    <d v="2021-03-06T00:00:00"/>
    <d v="2017-12-27T00:00:00"/>
    <n v="80990000"/>
    <n v="65990000"/>
    <n v="15000000"/>
    <n v="1994982"/>
    <s v="d5e3c217d8ea2998bad4e657513b99b45ba38544"/>
    <n v="0.49581077875975499"/>
    <n v="0.44044125496680342"/>
    <n v="0.28590491325872019"/>
    <n v="1.30671503385418"/>
    <n v="-0.96114136402222416"/>
    <x v="5"/>
    <n v="0.81479194962341028"/>
    <x v="0"/>
  </r>
  <r>
    <s v="cef8bb2bb6dbea76681c8a600118d9ab13556468"/>
    <s v="638ddc2ac0c9a0ab61b6db2581408c01267f9816"/>
    <s v="PREPAGADO"/>
    <s v="b6a494ba9e14f7b984adead0c3e1c20aece37e79"/>
    <n v="38"/>
    <s v="KWID"/>
    <n v="2021"/>
    <s v="KWID"/>
    <s v="2e892f86d188d01ec5691b7918003dc271108083"/>
    <s v="NUEVO"/>
    <n v="60"/>
    <d v="2021-05-01T00:00:00"/>
    <d v="2026-01-05T00:00:00"/>
    <d v="2021-04-22T00:00:00"/>
    <n v="40390000"/>
    <n v="40390000"/>
    <n v="0"/>
    <n v="933117"/>
    <s v="540ebfd0d883f4b53b8b759ad20663d46d56d251"/>
    <n v="-0.17123392661813511"/>
    <n v="1.2009447865714571"/>
    <n v="9.0899389914291959E-2"/>
    <n v="0.82285350239412247"/>
    <n v="-1.0384892414183671"/>
    <x v="3"/>
    <n v="1"/>
    <x v="0"/>
  </r>
  <r>
    <s v="682c97c9b9d696d3ead27780568c2cf0baab80d3"/>
    <s v="f30526ca88a27a936441f457131b33203ac3b3bf"/>
    <s v="PREPAGADO"/>
    <s v="77a187d9631467b0be64469f0c5f8a6dea1b1f85"/>
    <n v="50"/>
    <s v="LOGAN"/>
    <n v="2017"/>
    <s v="NUEVO LOGAN"/>
    <m/>
    <s v="NUEVO"/>
    <n v="36"/>
    <d v="2016-09-12T00:00:00"/>
    <d v="2019-12-09T00:00:00"/>
    <d v="2017-08-02T00:00:00"/>
    <n v="42590000"/>
    <n v="12590000"/>
    <n v="30000000"/>
    <n v="382945"/>
    <s v="9adb58a4cb56c9cb2922e8487fdc9fdf00ee0d01"/>
    <n v="-0.65635734871114615"/>
    <n v="-1.691432814962277"/>
    <n v="-3.2883644047987199"/>
    <n v="0.44955308474015038"/>
    <n v="0.66316406129677774"/>
    <x v="4"/>
    <n v="0.29560929795726698"/>
    <x v="1"/>
  </r>
  <r>
    <s v="8e9f1d3d12c45db8391d5ef4b2e00d61f18c6b28"/>
    <s v="a8c15627416d1a0d736b0c6a7606d53c012b892a"/>
    <s v="PREPAGADO"/>
    <s v="f8a4cb92822d2b5678dd7e9fbe7d83d9a1b46cb8"/>
    <n v="62"/>
    <s v="STEPWAY"/>
    <n v="2020"/>
    <s v="NUEVO STEPWAY PH2"/>
    <s v="2e892f86d188d01ec5691b7918003dc271108083"/>
    <s v="NUEVO"/>
    <n v="60"/>
    <d v="2020-05-21T00:00:00"/>
    <d v="2025-05-21T00:00:00"/>
    <d v="2021-06-03T00:00:00"/>
    <n v="46696600"/>
    <n v="31696600"/>
    <n v="15000000"/>
    <n v="847816"/>
    <s v="e3641dd6fa4340be1e1a0c44a89e0218e2c9b4d8"/>
    <n v="0.1562243832946473"/>
    <n v="-0.1180630432204525"/>
    <n v="0.4070773498450232"/>
    <n v="0.47696567723598438"/>
    <n v="4.4381042127634142E-2"/>
    <x v="3"/>
    <n v="0.67877746988003407"/>
    <x v="2"/>
  </r>
  <r>
    <s v="bfb81cf0f14cac2b81106e8d54d4949d9fb0ad0c"/>
    <s v="581e5f704be53de9635c2627773ee9bb3be221a5"/>
    <s v="PREPAGADO"/>
    <s v="717ac4a931a014833e77c82ad9812385e09e88a3"/>
    <n v="83"/>
    <s v="KWID"/>
    <n v="2021"/>
    <s v="KWID"/>
    <s v="2e892f86d188d01ec5691b7918003dc271108083"/>
    <s v="NUEVO"/>
    <n v="29"/>
    <d v="2020-08-25T00:00:00"/>
    <d v="2023-01-25T00:00:00"/>
    <d v="2021-10-05T00:00:00"/>
    <n v="38490000"/>
    <n v="10490000"/>
    <n v="28000000"/>
    <n v="518680"/>
    <s v="2141bd06ec949dc96e6cd2fa75a8353e56eae24c"/>
    <n v="-0.21974626882743631"/>
    <n v="-1.7861671363357989"/>
    <n v="-4.4146365390986242"/>
    <n v="2.6072132442129582E-3"/>
    <n v="-0.88379348662608126"/>
    <x v="4"/>
    <n v="0.27253832164198494"/>
    <x v="1"/>
  </r>
  <r>
    <s v="b5b7e6a76898128b8b99ad015c1e3f7de34d98e1"/>
    <s v="9a62109b8384cc65b37ddd947fffe0c5ac0ff8e7"/>
    <s v="PREPAGADO"/>
    <s v="6bf12817a6164c0e4ceb7a01868ef46da7884be8"/>
    <n v="246"/>
    <s v="STEPWAY"/>
    <n v="2018"/>
    <s v="NUEVO STEPWAY"/>
    <m/>
    <s v="NUEVO"/>
    <n v="84"/>
    <d v="2018-01-24T00:00:00"/>
    <d v="2025-01-24T00:00:00"/>
    <d v="2019-07-08T00:00:00"/>
    <n v="49550000"/>
    <n v="48041489"/>
    <n v="1508511"/>
    <n v="1123881"/>
    <s v="a69f010680fca3bb97470fe907d42f1759ba6938"/>
    <n v="-0.21974626882743631"/>
    <n v="1.0759343713670271"/>
    <n v="-0.59086905865861417"/>
    <n v="-0.15458073163016339"/>
    <n v="-0.4197062222492236"/>
    <x v="0"/>
    <n v="0.96955578203834514"/>
    <x v="0"/>
  </r>
  <r>
    <s v="35240fb5adadd257dcd55fa744ab2aa342ca4de5"/>
    <s v="a60ad72e1d1609d8fbd0469ec9ecda4655334c2c"/>
    <s v="PREPAGADO"/>
    <s v="277132ad8b04990f093fc5bb72d77163192dec3d"/>
    <n v="236"/>
    <s v="LOGAN"/>
    <n v="2017"/>
    <s v="NUEVO LOGAN"/>
    <m/>
    <s v="NUEVO"/>
    <n v="84"/>
    <d v="2016-06-12T00:00:00"/>
    <d v="2023-12-06T00:00:00"/>
    <d v="2017-11-29T00:00:00"/>
    <n v="42490000"/>
    <n v="21245000"/>
    <n v="21245000"/>
    <n v="491495"/>
    <s v="2f839d4e329b7e981fba6dfc05564c7eaa27d9f7"/>
    <n v="1.332648681870199"/>
    <n v="-0.85216124758390532"/>
    <n v="0.92086653473246149"/>
    <n v="1.6819617349544369"/>
    <n v="0.19907679691992"/>
    <x v="0"/>
    <n v="0.5"/>
    <x v="4"/>
  </r>
  <r>
    <s v="7adb921021b988bbc4871fd533e2b5407d2a532b"/>
    <s v="9f1cefe994050ce94aede21aa27b17df8b2f5157"/>
    <s v="PREPAGADO"/>
    <s v="642b591a40681472a369eeb628f4ab91b6c46130"/>
    <n v="48"/>
    <s v="STEPWAY"/>
    <n v="2020"/>
    <s v="NUEVO STEPWAY"/>
    <s v="2e892f86d188d01ec5691b7918003dc271108083"/>
    <s v="NUEVO"/>
    <n v="72"/>
    <d v="2019-12-07T00:00:00"/>
    <d v="2025-07-12T00:00:00"/>
    <d v="2020-07-07T00:00:00"/>
    <n v="48599999"/>
    <n v="18599999"/>
    <n v="30000000"/>
    <n v="458046"/>
    <s v="cafe2aba4c008cb02fee6101be7ab38b6a34f37b"/>
    <n v="1.429673366288801"/>
    <n v="-1.333754073182053"/>
    <n v="0.32803285986234038"/>
    <n v="0.82003563976469551"/>
    <n v="0.43112042910834891"/>
    <x v="1"/>
    <n v="0.38271603668139992"/>
    <x v="1"/>
  </r>
  <r>
    <s v="51dff0b4c40779b1a744bea37731bce7b90152e5"/>
    <s v="7d90d9b08e015239ec44c2585f86ccaf7c7b0c74"/>
    <s v="PREPAGADO"/>
    <s v="eaf1d490df3ffb8175507c2c68b6f38bf2f182b7"/>
    <n v="59"/>
    <s v="STEPWAY"/>
    <n v="2020"/>
    <s v="NUEVO STEPWAY"/>
    <s v="2e892f86d188d01ec5691b7918003dc271108083"/>
    <s v="NUEVO"/>
    <n v="72"/>
    <d v="2019-12-16T00:00:00"/>
    <d v="2025-12-16T00:00:00"/>
    <d v="2021-12-02T00:00:00"/>
    <n v="50690000"/>
    <n v="20690000"/>
    <n v="30000000"/>
    <n v="505643"/>
    <s v="6c55b3ba21e9cb7dc2512cad991949cb9fc0980d"/>
    <n v="0.20473672550394839"/>
    <n v="-1.2292458239892401"/>
    <n v="0.2094661248883162"/>
    <n v="0.1988303552737016"/>
    <n v="2.0554258544273512"/>
    <x v="1"/>
    <n v="0.40816729137897023"/>
    <x v="4"/>
  </r>
  <r>
    <s v="e088d57d42475d3d6dc729e9063ce4a2672b9162"/>
    <s v="84304a1a08d3a832102e108d5b09d42368ab42f7"/>
    <s v="PREPAGADO"/>
    <s v="4ed602eda8bf7f8f674b77a7266776acb1f1dd2a"/>
    <n v="220"/>
    <s v="KWID"/>
    <n v="2020"/>
    <s v="KWID"/>
    <s v="2e892f86d188d01ec5691b7918003dc271108083"/>
    <s v="NUEVO"/>
    <n v="60"/>
    <d v="2019-09-26T00:00:00"/>
    <d v="2024-09-26T00:00:00"/>
    <d v="2019-12-19T00:00:00"/>
    <n v="29990000"/>
    <n v="29490000"/>
    <n v="500000"/>
    <n v="756411"/>
    <s v="72e878f6cfde3745264c248cf45004a0c2be87ce"/>
    <n v="0.362401837684177"/>
    <n v="1.132485098870377"/>
    <n v="-5.0423858503296198E-2"/>
    <n v="-0.59888697279726311"/>
    <n v="1.823382222238922"/>
    <x v="3"/>
    <n v="0.9833277759253084"/>
    <x v="0"/>
  </r>
  <r>
    <s v="d312030e51c7f8c8318d322cbb1d22d293063add"/>
    <s v="d89b0150421573a5747c2cb6bf44b2f3c7b0221f"/>
    <s v="PREPAGADO"/>
    <s v="a0db70abb68ffef876db4679b2a4b2e1894c361e"/>
    <n v="15"/>
    <s v="SANDERO"/>
    <n v="2019"/>
    <s v="NUEVO SANDERO"/>
    <s v="2e892f86d188d01ec5691b7918003dc271108083"/>
    <s v="NUEVO"/>
    <n v="84"/>
    <d v="2019-02-14T00:00:00"/>
    <d v="2026-02-14T00:00:00"/>
    <d v="2019-09-23T00:00:00"/>
    <n v="45990000"/>
    <n v="41391000"/>
    <n v="4599000"/>
    <n v="904702"/>
    <s v="49e3e3431e014d9c5502f38bae86dc4337782419"/>
    <n v="0.14409629774232199"/>
    <n v="0.79032357974038436"/>
    <n v="0.40359208067046148"/>
    <n v="2.3799266116876161E-2"/>
    <n v="-0.26501046745693763"/>
    <x v="0"/>
    <n v="0.9"/>
    <x v="0"/>
  </r>
  <r>
    <s v="90a12c6b160681038e85a5eecf8ba34029747041"/>
    <s v="e775301d037fa0975c1d2c19eb98bb6fa38fd53f"/>
    <s v="PREPAGADO"/>
    <s v="459c4d96f80a45215d3b92f0108854113cfd6642"/>
    <n v="38"/>
    <s v="USADOS"/>
    <n v="2015"/>
    <s v="USADOS MM"/>
    <m/>
    <s v="USADO"/>
    <n v="48"/>
    <d v="2019-06-20T00:00:00"/>
    <d v="2023-06-20T00:00:00"/>
    <d v="2021-11-08T00:00:00"/>
    <n v="39000000"/>
    <n v="28000000"/>
    <n v="11000000"/>
    <n v="863595"/>
    <s v="4945c5884e21e46d99e0d56ad1a4fbcffe8da479"/>
    <n v="0.8353971742248627"/>
    <n v="4.2782408329970399E-2"/>
    <n v="0.68373306478441309"/>
    <n v="-0.73346397637249794"/>
    <n v="0.74051193869292065"/>
    <x v="5"/>
    <n v="0.71794871794871795"/>
    <x v="2"/>
  </r>
  <r>
    <s v="4e65e6b095b45ca079c294a8ef8fa86f3ca94a66"/>
    <s v="88e411aedd408ecc1bbc90d4eaa213d91fafc766"/>
    <s v="PREPAGADO"/>
    <s v="326bc2b0b0799eff92891e858f0137cd54c140d7"/>
    <n v="60"/>
    <s v="USADOS"/>
    <n v="2021"/>
    <s v="USADOS MM"/>
    <s v="2e892f86d188d01ec5691b7918003dc271108083"/>
    <s v="USADO"/>
    <n v="84"/>
    <d v="2021-03-15T00:00:00"/>
    <d v="2028-03-15T00:00:00"/>
    <d v="2021-09-14T00:00:00"/>
    <n v="56000000"/>
    <n v="56000000"/>
    <n v="0"/>
    <n v="1285003"/>
    <s v="002cf26c2c656a51db8195e4bd8bbcee3903d748"/>
    <n v="-1.565963765135542"/>
    <n v="1.2009447865714571"/>
    <n v="0.36755510485368181"/>
    <n v="-0.30950177405942941"/>
    <n v="-1.5025765057952249"/>
    <x v="0"/>
    <n v="1"/>
    <x v="0"/>
  </r>
  <r>
    <s v="5c554e13f1d6406de6e9e14ba391dc0366eac5bc"/>
    <s v="3497f5f6d1e372c310e8743c3f06904b3e87ce01"/>
    <s v="PREPAGADO"/>
    <s v="6effd9726a01d97fb90ac9a7f16ca5cd0d2646e1"/>
    <n v="61"/>
    <s v="STEPWAY"/>
    <n v="2018"/>
    <s v="NUEVO STEPWAY"/>
    <m/>
    <s v="NUEVO"/>
    <n v="84"/>
    <d v="2017-05-19T00:00:00"/>
    <d v="2024-05-19T00:00:00"/>
    <d v="2018-04-27T00:00:00"/>
    <n v="47420000"/>
    <n v="37420000"/>
    <n v="10000000"/>
    <n v="766615"/>
    <s v="cbe6088db0dee01c759b9198d1e92b40df3e032c"/>
    <n v="-8.633732775185822E-2"/>
    <n v="0.33502068950044789"/>
    <n v="0.5491291118045375"/>
    <n v="-0.62590393605231065"/>
    <n v="-0.49705409964536651"/>
    <x v="0"/>
    <n v="0.78911851539434841"/>
    <x v="2"/>
  </r>
  <r>
    <s v="d62c2a9514085be225299d818c98d46e6f035ec6"/>
    <s v="9c5f595af9422420e7c5c69cd2b392229ba52f87"/>
    <s v="PREPAGADO"/>
    <s v="9394dd0a7b6ed8919e973bc351a6b135020e880c"/>
    <n v="246"/>
    <s v="LOGAN"/>
    <n v="2019"/>
    <s v="NUEVO LOGAN"/>
    <m/>
    <s v="NUEVO"/>
    <n v="84"/>
    <d v="2018-05-12T00:00:00"/>
    <d v="2025-12-05T00:00:00"/>
    <d v="2019-12-06T00:00:00"/>
    <n v="33000000"/>
    <n v="33000000"/>
    <n v="0"/>
    <n v="644006"/>
    <s v="8dd2e3893a694ae60c11d740aa9e097857f3681c"/>
    <n v="0.87178143088183857"/>
    <n v="1.2009447865714571"/>
    <n v="-2.830400890429768E-2"/>
    <n v="1.807717401313546"/>
    <n v="-0.4197062222492236"/>
    <x v="0"/>
    <n v="1"/>
    <x v="0"/>
  </r>
  <r>
    <s v="174510acb8533be5cd721d059d3098142db7eb51"/>
    <s v="9ad3f2fddd1fa301b9dada64c84e06ae93223db3"/>
    <s v="PREPAGADO"/>
    <s v="bdfc2c4e5213ca32db6b95c9f855416362d14198"/>
    <n v="50"/>
    <s v="SANDERO"/>
    <n v="2019"/>
    <s v="NUEVO SANDERO"/>
    <m/>
    <s v="NUEVO"/>
    <n v="60"/>
    <d v="2018-07-26T00:00:00"/>
    <d v="2023-07-26T00:00:00"/>
    <d v="2019-11-01T00:00:00"/>
    <n v="34430000"/>
    <n v="17965889"/>
    <n v="16464111"/>
    <n v="410605"/>
    <s v="f5faa20ec38eb79836445ff6da0fea6c765c883c"/>
    <n v="0.47155460765510449"/>
    <n v="-0.76260825676886679"/>
    <n v="-2.2799827798610388"/>
    <n v="-0.55495918282467349"/>
    <n v="-0.26501046745693763"/>
    <x v="3"/>
    <n v="0.52180914899796693"/>
    <x v="4"/>
  </r>
  <r>
    <s v="f4cb63e4c4171cd67315d1ec40ce4eadaf7bfe3f"/>
    <s v="99e67e258c71312fe15d683e39411d1e8ba3451f"/>
    <s v="PREPAGADO"/>
    <s v="bb9549bdac791df8e2b53241129ff66f1480af92"/>
    <n v="38"/>
    <s v="STEPWAY"/>
    <n v="2020"/>
    <s v="NUEVO STEPWAY PH2"/>
    <s v="2e892f86d188d01ec5691b7918003dc271108083"/>
    <s v="NUEVO"/>
    <n v="48"/>
    <d v="2020-01-31T00:00:00"/>
    <d v="2024-01-31T00:00:00"/>
    <d v="2021-08-02T00:00:00"/>
    <n v="48590000"/>
    <n v="27590000"/>
    <n v="21000000"/>
    <n v="804558"/>
    <s v="3f2c647e5fbdfc904d2d50b0a2763b0ede40008b"/>
    <n v="-0.122721584408834"/>
    <n v="-0.57370953395797775"/>
    <n v="-0.42288979497314538"/>
    <n v="1.335268711358256"/>
    <n v="0.50846830650449182"/>
    <x v="5"/>
    <n v="0.5678123070590656"/>
    <x v="4"/>
  </r>
  <r>
    <s v="10ea0e55e815a13678a2af4ced09786c7d2f6822"/>
    <s v="4c9537228812ed0e8040b629c5a028f17ffc9e4a"/>
    <s v="PREPAGADO"/>
    <s v="c93985e1a5aff2af18ae43ce6da3c9e318eea67e"/>
    <n v="166872296"/>
    <s v="USADOS"/>
    <n v="2015"/>
    <s v="USADOS MM"/>
    <m/>
    <s v="USADO"/>
    <n v="72"/>
    <d v="2020-12-29T00:00:00"/>
    <d v="2026-12-29T00:00:00"/>
    <d v="2021-10-28T00:00:00"/>
    <n v="31000000"/>
    <n v="22000000"/>
    <n v="9000000"/>
    <n v="517225"/>
    <s v="2cd1984091944d70e74ea43ee5d47bad1b59be40"/>
    <n v="-0.21974626882743631"/>
    <n v="8.8187022231820782E-3"/>
    <n v="0.56516632981038883"/>
    <n v="-0.56268955249510733"/>
    <n v="-1.3478807510029389"/>
    <x v="1"/>
    <n v="0.70967741935483875"/>
    <x v="2"/>
  </r>
  <r>
    <s v="ce88ae1ad7463ea8d68c8d4fa9b2eb822a19fe3b"/>
    <s v="e963b76f978007183e7eff73e095e3997af0c6be"/>
    <s v="PREPAGADO"/>
    <s v="1a40330e0c1910a089543270536f2ed114a0c345"/>
    <n v="59"/>
    <s v="STEPWAY"/>
    <n v="2021"/>
    <s v="NUEVO STEPWAY PH2"/>
    <s v="2e892f86d188d01ec5691b7918003dc271108083"/>
    <s v="NUEVO"/>
    <n v="72"/>
    <d v="2020-12-24T00:00:00"/>
    <d v="2026-12-24T00:00:00"/>
    <d v="2021-12-23T00:00:00"/>
    <n v="55350000"/>
    <n v="27675000"/>
    <n v="27675000"/>
    <n v="709900"/>
    <s v="dc07912f5d15c97d02d6d510bd9579fe85bc5dde"/>
    <n v="-0.61997309205417039"/>
    <n v="-0.85216124758390532"/>
    <n v="0.24898836987965761"/>
    <n v="0.28292148316435067"/>
    <n v="4.4381042127634142E-2"/>
    <x v="1"/>
    <n v="0.5"/>
    <x v="4"/>
  </r>
  <r>
    <s v="233a69e724ca2a442cb12f7ed9af128fc7723ecd"/>
    <s v="0c1c4cb0429124dc0d770808ab777eaf89b37e7a"/>
    <s v="PREPAGADO"/>
    <s v="ac3e16fe7cfe84595a9046cff9baf8b8884e6c47"/>
    <n v="15"/>
    <s v="LOGAN"/>
    <n v="2019"/>
    <s v="NUEVO LOGAN"/>
    <m/>
    <s v="NUEVO"/>
    <n v="84"/>
    <d v="2018-05-28T00:00:00"/>
    <d v="2025-05-28T00:00:00"/>
    <d v="2021-11-24T00:00:00"/>
    <n v="34990000"/>
    <n v="29990000"/>
    <n v="5000000"/>
    <n v="599756"/>
    <s v="2d7a182e8b5fd5e1e55a138fd5fb197a2fee7158"/>
    <n v="0.58070737762603197"/>
    <n v="0.61417541413494281"/>
    <n v="0.26087875585203762"/>
    <n v="-0.40390681021974201"/>
    <n v="-1.3478807510029389"/>
    <x v="0"/>
    <n v="0.85710202915118605"/>
    <x v="0"/>
  </r>
  <r>
    <s v="c4c67593478b9614f3bafccc265dc630c2028541"/>
    <s v="d29a661c11145b29c370587955a6a3cb5f5571db"/>
    <s v="PREPAGADO"/>
    <s v="5f585eff6e01a3fc164fe5629887ce7f0ab88842"/>
    <n v="236"/>
    <s v="STEPWAY"/>
    <n v="2018"/>
    <s v="NUEVO STEPWAY"/>
    <m/>
    <s v="NUEVO"/>
    <n v="84"/>
    <d v="2017-02-24T00:00:00"/>
    <d v="2024-02-24T00:00:00"/>
    <d v="2020-06-16T00:00:00"/>
    <n v="43250000"/>
    <n v="29250000"/>
    <n v="14000000"/>
    <n v="651330"/>
    <s v="a8f19864c6b90993cde73eb96db636ce464e32e6"/>
    <n v="-0.60784500650184503"/>
    <n v="-0.12823368640773711"/>
    <n v="0.6442108197930716"/>
    <n v="-0.41648596141588817"/>
    <n v="-1.270532873606796"/>
    <x v="0"/>
    <n v="0.67630057803468213"/>
    <x v="2"/>
  </r>
  <r>
    <s v="08d956f271a0e2aa9826259cf51a6aaf0c201f7c"/>
    <s v="0c5e9dee64b02ffa38303096cf49442ee62efe87"/>
    <s v="PREPAGADO"/>
    <s v="2f1f55f7d5e4638dee5a1a64ea8954c3ffe4902c"/>
    <n v="76"/>
    <s v="SANDERO"/>
    <n v="2018"/>
    <s v="NUEVO SANDERO"/>
    <m/>
    <s v="NUEVO"/>
    <n v="60"/>
    <d v="2017-12-15T00:00:00"/>
    <d v="2022-12-15T00:00:00"/>
    <d v="2019-09-09T00:00:00"/>
    <n v="44490000"/>
    <n v="40041000"/>
    <n v="4449000"/>
    <n v="1018917"/>
    <s v="de733c21b615778999b7552e895cf1b2b800c114"/>
    <n v="-0.36528329545533961"/>
    <n v="0.79032357974038436"/>
    <n v="0.84182204474977862"/>
    <n v="1.995757125087305"/>
    <n v="1.9007300996350649"/>
    <x v="3"/>
    <n v="0.9"/>
    <x v="0"/>
  </r>
  <r>
    <s v="bebdcd5d33a4f399aeb3dc59dc7f7504f2875522"/>
    <s v="e04281abda3357c9da3a0dfb788924819763200d"/>
    <s v="PREPAGADO"/>
    <s v="e796ad9f0cb48948949b06a98904d23b3fbe7f4b"/>
    <n v="59"/>
    <s v="STEPWAY"/>
    <n v="2017"/>
    <s v="NUEVO STEPWAY"/>
    <m/>
    <s v="NUEVO"/>
    <n v="84"/>
    <d v="2017-05-01T00:00:00"/>
    <d v="2024-01-05T00:00:00"/>
    <d v="2017-12-18T00:00:00"/>
    <n v="43690000"/>
    <n v="21845000"/>
    <n v="21845000"/>
    <n v="501389"/>
    <s v="d5e3c217d8ea2998bad4e657513b99b45ba38544"/>
    <n v="0.47155460765510449"/>
    <n v="-0.85216124758390532"/>
    <n v="0.92086653473246149"/>
    <n v="-0.84336294224622732"/>
    <n v="0.97255557088134947"/>
    <x v="0"/>
    <n v="0.5"/>
    <x v="4"/>
  </r>
  <r>
    <s v="25bc6038b32eae25f31e01f3dc613dc4f3599865"/>
    <s v="7415063b8e0bdb6c3c838af7860cf22ba80fcd30"/>
    <s v="PREPAGADO"/>
    <s v="f0939ef7edc696dc17904e76c242d45590d582b9"/>
    <n v="236"/>
    <s v="STEPWAY"/>
    <n v="2018"/>
    <s v="NUEVO STEPWAY"/>
    <m/>
    <s v="NUEVO"/>
    <n v="60"/>
    <d v="2017-02-06T00:00:00"/>
    <d v="2022-06-02T00:00:00"/>
    <d v="2018-01-18T00:00:00"/>
    <n v="42850000"/>
    <n v="32950000"/>
    <n v="9900000"/>
    <n v="1101613"/>
    <s v="dab5ce77fbc7f176a43e1ea3adb849113df8a09f"/>
    <n v="1.2113678263469461"/>
    <n v="0.2522516832744634"/>
    <n v="0.60468857480173022"/>
    <n v="5.976269429256012E-2"/>
    <n v="1.127251325673635"/>
    <x v="3"/>
    <n v="0.76896149358226373"/>
    <x v="2"/>
  </r>
  <r>
    <s v="b38a2f04059dab0c797a4b869c0a8df588d5a59b"/>
    <s v="82ef33030da007b118e053d87caca4961f4e5197"/>
    <s v="PREPAGADO"/>
    <s v="1cfc8f77eeb90420e06185d48b9a2c6de9a1780f"/>
    <n v="60"/>
    <s v="SANDERO"/>
    <n v="2019"/>
    <s v="NUEVO SANDERO"/>
    <m/>
    <s v="NUEVO"/>
    <n v="84"/>
    <d v="2018-01-11T00:00:00"/>
    <d v="2025-11-01T00:00:00"/>
    <d v="2019-12-13T00:00:00"/>
    <n v="43766800"/>
    <n v="22733400"/>
    <n v="21033400"/>
    <n v="513464"/>
    <s v="2950d902c8b30585038c8f445df8ff3e2d2365ee"/>
    <n v="0.89603760198648907"/>
    <n v="-0.77241403604310011"/>
    <n v="0.52564408481904745"/>
    <n v="0.37413360548543029"/>
    <n v="-0.49705409964536651"/>
    <x v="0"/>
    <n v="0.51942111372090261"/>
    <x v="4"/>
  </r>
  <r>
    <s v="43df5c6dfab77d0b2ad7c590ad9da7acd9cd1628"/>
    <s v="a8eb3d87c5f773017fa82a1c0a2765bcb9857565"/>
    <s v="PREPAGADO"/>
    <s v="c1e30395230ab6747c4b28fe4256aa099225b503"/>
    <n v="76"/>
    <s v="LOGAN"/>
    <n v="2017"/>
    <s v="NUEVO LOGAN"/>
    <m/>
    <s v="NUEVO"/>
    <n v="84"/>
    <d v="2017-03-24T00:00:00"/>
    <d v="2024-03-24T00:00:00"/>
    <d v="2020-02-13T00:00:00"/>
    <n v="31590000"/>
    <n v="31200500"/>
    <n v="389500"/>
    <n v="676377"/>
    <s v="e479a237a33c879450fd7f632a21723886088e64"/>
    <n v="-0.2318743543797615"/>
    <n v="1.1503158026965909"/>
    <n v="1.237044494663192"/>
    <n v="-0.5260473812007922"/>
    <n v="-1.11583711881451"/>
    <x v="0"/>
    <n v="0.98767014878125992"/>
    <x v="0"/>
  </r>
  <r>
    <s v="fba1672888c8662bfc4a11e95b16046c21479f57"/>
    <s v="4f7eee536f48a422a1ec6e8d7a75e1edd0c10b43"/>
    <s v="PREPAGADO"/>
    <s v="30c7c4d76d30bc37a7d13b4c95a2ac93f65f85d1"/>
    <n v="84"/>
    <s v="DUSTER"/>
    <n v="2018"/>
    <s v="DUSTER"/>
    <m/>
    <s v="NUEVO"/>
    <n v="84"/>
    <d v="2017-08-25T00:00:00"/>
    <d v="2024-08-25T00:00:00"/>
    <d v="2017-09-26T00:00:00"/>
    <n v="58940000"/>
    <n v="9000000"/>
    <n v="49940000"/>
    <n v="204697"/>
    <s v="0b9e5ef7ecdb21c3df2e91f8c180559e4790ebd3"/>
    <n v="-0.25613052548441212"/>
    <n v="-2.2782583130457401"/>
    <n v="0.92086653473246149"/>
    <n v="-0.10853174494795451"/>
    <n v="0.35377255171220601"/>
    <x v="0"/>
    <n v="0.2"/>
    <x v="3"/>
  </r>
  <r>
    <s v="107ee3c23f6d4b3bf979a2af59ce960cad8216cc"/>
    <s v="ab840508e6da34faa1ea212a375adc165e1b2e98"/>
    <s v="PREPAGADO"/>
    <s v="51b223e24d57bc8c01c5001f8833c44559fa1fc7"/>
    <n v="60"/>
    <s v="CAPTUR"/>
    <n v="2018"/>
    <s v="CAPTUR"/>
    <m/>
    <s v="NUEVO"/>
    <n v="72"/>
    <d v="2017-04-09T00:00:00"/>
    <d v="2023-09-04T00:00:00"/>
    <d v="2021-09-17T00:00:00"/>
    <n v="75110500"/>
    <n v="55110500"/>
    <n v="20000000"/>
    <n v="1253977"/>
    <s v="664ad2f8f54345cf80b6e07e8a5435f45799f1c3"/>
    <n v="-0.57146074984486928"/>
    <n v="0.1075658133757719"/>
    <n v="0.80229979975843724"/>
    <n v="-0.12510768080647519"/>
    <n v="-1.0384892414183671"/>
    <x v="1"/>
    <n v="0.73372564421751951"/>
    <x v="2"/>
  </r>
  <r>
    <s v="e682758de17f339f12fb5e02527115170a946bb9"/>
    <s v="3489d81f8ec3db83764791c1000351252c884757"/>
    <s v="PREPAGADO"/>
    <s v="4db898134df57de25ee14fc3156c0fe345e0de51"/>
    <n v="59"/>
    <s v="LOGAN"/>
    <n v="2019"/>
    <s v="NUEVO LOGAN"/>
    <m/>
    <s v="NUEVO"/>
    <n v="60"/>
    <d v="2018-12-14T00:00:00"/>
    <d v="2023-12-14T00:00:00"/>
    <d v="2020-04-20T00:00:00"/>
    <n v="34280000"/>
    <n v="24280000"/>
    <n v="10000000"/>
    <n v="626637"/>
    <s v="db655f8e1559060a272843c09fa8b5e63f6f3304"/>
    <n v="1.6115946495736799"/>
    <n v="3.0999591762629211E-3"/>
    <n v="5.1377144922950549E-2"/>
    <n v="-0.35211422956789429"/>
    <n v="0.19907679691992"/>
    <x v="3"/>
    <n v="0.70828471411901983"/>
    <x v="2"/>
  </r>
  <r>
    <s v="08bec60e8fdc5aa9335596617e91e6f4679b85eb"/>
    <s v="d5c7938837b0bf36c63de4c6f1e3081b027c9c73"/>
    <s v="PREPAGADO"/>
    <s v="6effd9726a01d97fb90ac9a7f16ca5cd0d2646e1"/>
    <n v="38"/>
    <s v="CAPTUR"/>
    <n v="2018"/>
    <s v="CAPTUR"/>
    <m/>
    <s v="NUEVO"/>
    <n v="84"/>
    <d v="2017-08-05T00:00:00"/>
    <d v="2024-05-08T00:00:00"/>
    <d v="2018-10-08T00:00:00"/>
    <n v="80990000"/>
    <n v="39990000"/>
    <n v="41000000"/>
    <n v="814525"/>
    <s v="d1a8b93c71ab09ed858e70067adbb9bb41577875"/>
    <n v="1.2113678263469461"/>
    <n v="-0.87776486648126206"/>
    <n v="0.47948411830365562"/>
    <n v="0.19782004033330389"/>
    <n v="1.668686467446636"/>
    <x v="0"/>
    <n v="0.49376466230398813"/>
    <x v="4"/>
  </r>
  <r>
    <s v="e9a336d04ca6a32347fbfb2cee949a656f72e0f4"/>
    <s v="748ecddf02a26e05e057e69a1c962d91d5a42daf"/>
    <s v="PREPAGADO"/>
    <s v="9117059a91b3bc00cd3eb6f6e14cd1a476a94f07"/>
    <n v="38"/>
    <s v="DUSTER"/>
    <n v="2018"/>
    <s v="DUSTER"/>
    <m/>
    <s v="NUEVO"/>
    <n v="72"/>
    <d v="2017-09-08T00:00:00"/>
    <d v="2023-08-09T00:00:00"/>
    <d v="2020-01-30T00:00:00"/>
    <n v="55920000"/>
    <n v="38000000"/>
    <n v="17920000"/>
    <n v="917186"/>
    <s v="d1a8b93c71ab09ed858e70067adbb9bb41577875"/>
    <n v="1.126471227480669"/>
    <n v="-0.1149228862491473"/>
    <n v="0.92086653473246149"/>
    <n v="-0.1147310427326938"/>
    <n v="0.19907679691992"/>
    <x v="1"/>
    <n v="0.67954220314735336"/>
    <x v="2"/>
  </r>
  <r>
    <s v="0ad9d15c526f070d72389ff8691ae41f5dd13362"/>
    <s v="a5ad9105cf3825c3b68cee5d1794897e30cb4027"/>
    <s v="PREPAGADO"/>
    <s v="4ed602eda8bf7f8f674b77a7266776acb1f1dd2a"/>
    <n v="60"/>
    <s v="KWID"/>
    <n v="2020"/>
    <s v="KWID"/>
    <s v="2e892f86d188d01ec5691b7918003dc271108083"/>
    <s v="NUEVO"/>
    <n v="72"/>
    <d v="2019-06-21T00:00:00"/>
    <d v="2025-06-21T00:00:00"/>
    <d v="2019-09-26T00:00:00"/>
    <n v="29990000"/>
    <n v="24990000"/>
    <n v="5000000"/>
    <n v="580255"/>
    <s v="d7ba29214e26fca7c43eb9f199a80e049e060e7b"/>
    <n v="-7.420924219953294E-2"/>
    <n v="0.51634790956066567"/>
    <n v="0.1012096370096732"/>
    <n v="-0.953539379634468"/>
    <n v="-1.3478807510029389"/>
    <x v="1"/>
    <n v="0.83327775925308434"/>
    <x v="0"/>
  </r>
  <r>
    <s v="f5dd62022922bad8c13bb413fc60f39ec0000a15"/>
    <s v="3d01dd4a97718bf639098b6638f3dd8f239f4752"/>
    <s v="PREPAGADO"/>
    <s v="c88d41f30b4247621f9c5bc1088dd87ce35120d0"/>
    <n v="38"/>
    <s v="DUSTER"/>
    <n v="2020"/>
    <s v="DUSTER Servicio PÃºblico"/>
    <s v="2e892f86d188d01ec5691b7918003dc271108083"/>
    <s v="NUEVO"/>
    <n v="72"/>
    <d v="2019-10-15T00:00:00"/>
    <d v="2025-10-15T00:00:00"/>
    <d v="2021-07-15T00:00:00"/>
    <n v="44498973"/>
    <n v="32000000"/>
    <n v="12498973"/>
    <n v="744551"/>
    <s v="40aad2ee329d672720cb03e757bb8887de18efbf"/>
    <n v="-2.875797004786671"/>
    <n v="4.7582578097793607E-2"/>
    <n v="0.13042163490563341"/>
    <n v="1.89282050366322"/>
    <n v="-0.72909773183379534"/>
    <x v="1"/>
    <n v="0.71911771986288309"/>
    <x v="2"/>
  </r>
  <r>
    <s v="cb4056264a88f5aa30291040d35b173449dbce98"/>
    <s v="498c0e9b08de1450bf4a4a0945d82b0eec05620f"/>
    <s v="PREPAGADO"/>
    <s v="bd9f7b705f02905ed8956333887b94e76066fcb7"/>
    <n v="166872296"/>
    <s v="USADOS"/>
    <n v="2015"/>
    <s v="USADOS MM"/>
    <m/>
    <s v="USADO"/>
    <n v="60"/>
    <d v="2021-01-27T00:00:00"/>
    <d v="2026-01-27T00:00:00"/>
    <d v="2021-08-02T00:00:00"/>
    <n v="28000000"/>
    <n v="28000000"/>
    <n v="0"/>
    <n v="987199"/>
    <s v="2cd1984091944d70e74ea43ee5d47bad1b59be40"/>
    <n v="-1.092968428594856"/>
    <n v="1.2009447865714571"/>
    <n v="0.6442108197930716"/>
    <n v="-0.84301444333446074"/>
    <n v="-1.7346201379836541"/>
    <x v="3"/>
    <n v="1"/>
    <x v="0"/>
  </r>
  <r>
    <s v="519e79d7ebdbb65a92463fc213ed27fbae08d991"/>
    <s v="f674c25b98432b93dfe08c36b99f910cd78611e4"/>
    <s v="PREPAGADO"/>
    <s v="ac4cf0c7abcdae09914607ba0408545023141170"/>
    <n v="38"/>
    <s v="KWID"/>
    <n v="2021"/>
    <s v="KWID"/>
    <s v="2e892f86d188d01ec5691b7918003dc271108083"/>
    <s v="NUEVO"/>
    <n v="84"/>
    <d v="2020-10-12T00:00:00"/>
    <d v="2027-12-10T00:00:00"/>
    <d v="2021-12-10T00:00:00"/>
    <n v="41260000"/>
    <n v="36260000"/>
    <n v="5000000"/>
    <n v="803286"/>
    <s v="f00f1606f9686df6c4f674ed3907718435a75514"/>
    <n v="-0.18336201217046039"/>
    <n v="0.70334274242328343"/>
    <n v="-0.1067118350424142"/>
    <n v="-0.7397933804176301"/>
    <n v="-0.4197062222492236"/>
    <x v="0"/>
    <n v="0.87881725642268538"/>
    <x v="0"/>
  </r>
  <r>
    <s v="789ba9a11c6cf1d7242e2f0572abd19a9e9b1f3a"/>
    <s v="0e9c12bfa61a464bd05bcce28f24138296e720d2"/>
    <s v="PREPAGADO"/>
    <s v="f0f8b4ff1eaec9f691ff02ac6f300d6bbc82ee34"/>
    <n v="62"/>
    <s v="CAPTUR"/>
    <n v="2018"/>
    <s v="CAPTUR"/>
    <m/>
    <s v="NUEVO"/>
    <n v="72"/>
    <d v="2017-05-15T00:00:00"/>
    <d v="2023-05-15T00:00:00"/>
    <d v="2020-10-21T00:00:00"/>
    <n v="70979000"/>
    <n v="35489500"/>
    <n v="35489500"/>
    <n v="864404"/>
    <s v="f99cba83470b6744b02cb8a0d0c03e84221970cc"/>
    <n v="-0.122721584408834"/>
    <n v="-0.85216124758390532"/>
    <n v="0.92086653473246149"/>
    <n v="-0.82987205151615462"/>
    <n v="-1.11583711881451"/>
    <x v="1"/>
    <n v="0.5"/>
    <x v="4"/>
  </r>
  <r>
    <s v="5980f47427ab0d58e5a4ffa0dd68915b9cb4eba0"/>
    <s v="1aa43bb535585cf2e3d323e055ddba46cfb10a9e"/>
    <s v="PREPAGADO"/>
    <s v="c7377705b286ba1dbe11224af309f9b7c2929cdd"/>
    <n v="77"/>
    <s v="STEPWAY"/>
    <n v="2017"/>
    <s v="NUEVO STEPWAY"/>
    <m/>
    <s v="NUEVO"/>
    <n v="72"/>
    <d v="2016-09-11T00:00:00"/>
    <d v="2022-11-09T00:00:00"/>
    <d v="2018-11-01T00:00:00"/>
    <n v="44290000"/>
    <n v="22145000"/>
    <n v="22145000"/>
    <n v="581329"/>
    <s v="e749afdb0d86b12b525db3e562c129d1ee93ba33"/>
    <n v="1.35690485297485"/>
    <n v="-0.85216124758390532"/>
    <n v="0.99991102471514426"/>
    <n v="0.1467666092781269"/>
    <n v="1.127251325673635"/>
    <x v="1"/>
    <n v="0.5"/>
    <x v="4"/>
  </r>
  <r>
    <s v="37e900dab7e117c6438962b7af5504c7d24edc5c"/>
    <s v="41119011ac40907ecc8ead17088110ef8deca496"/>
    <s v="PREPAGADO"/>
    <s v="738aaed969b749f0162e30560e2eff6bda784c28"/>
    <n v="62"/>
    <s v="ALASKAN"/>
    <n v="2021"/>
    <s v="ALASKAN"/>
    <s v="aa53c8567ff812605778a953828db0859dac88bf"/>
    <s v="NUEVO"/>
    <n v="72"/>
    <d v="2020-09-23T00:00:00"/>
    <d v="2026-09-23T00:00:00"/>
    <d v="2021-10-28T00:00:00"/>
    <n v="111170000"/>
    <n v="66702000"/>
    <n v="44468000"/>
    <n v="1752883"/>
    <s v="1a54234f7c81795f4271e355943d9c170a12a279"/>
    <n v="0.1198401266376715"/>
    <n v="-0.44154004075283299"/>
    <n v="0.6442108197930716"/>
    <n v="-0.50343843132400368"/>
    <n v="2.1327737318234941"/>
    <x v="1"/>
    <n v="0.6"/>
    <x v="4"/>
  </r>
  <r>
    <s v="5c37c1f51555aebab60556de05e43a4402057faf"/>
    <s v="383fe62f343760f121bb20204088663826e66533"/>
    <s v="PREPAGADO"/>
    <s v="2f1f55f7d5e4638dee5a1a64ea8954c3ffe4902c"/>
    <n v="220"/>
    <s v="SANDERO"/>
    <n v="2018"/>
    <s v="NUEVO SANDERO"/>
    <m/>
    <s v="NUEVO"/>
    <n v="60"/>
    <d v="2017-11-28T00:00:00"/>
    <d v="2022-11-28T00:00:00"/>
    <d v="2017-12-06T00:00:00"/>
    <n v="32369400"/>
    <n v="33586373"/>
    <n v="0"/>
    <n v="856809"/>
    <s v="7f9e4021b093c57ae939c2999fa9b6f9d2ac5b97"/>
    <n v="1.1022150563760189"/>
    <n v="1.3553235893731239"/>
    <n v="0.88134428974112011"/>
    <n v="3.025256100818341"/>
    <n v="-0.4197062222492236"/>
    <x v="3"/>
    <n v="1.0375964027754607"/>
    <x v="0"/>
  </r>
  <r>
    <s v="86de29cfd32d7115504d10e645372436092acc6e"/>
    <s v="8dbaf0ef7d7e85f843c42883dfb80b638ba5fbbe"/>
    <s v="PREPAGADO"/>
    <s v="d259ba4c72ea4c131f364331bd330eb89122c48a"/>
    <n v="48"/>
    <s v="CAPTUR"/>
    <n v="2020"/>
    <s v="CAPTUR"/>
    <s v="2e892f86d188d01ec5691b7918003dc271108083"/>
    <s v="NUEVO"/>
    <n v="60"/>
    <d v="2020-02-01T00:00:00"/>
    <d v="2025-01-02T00:00:00"/>
    <d v="2021-12-20T00:00:00"/>
    <n v="65505750"/>
    <n v="39749750"/>
    <n v="25756000"/>
    <n v="946890"/>
    <s v="33a4a5fc270bf1ce3ae20561056b2ba805df815d"/>
    <n v="-0.83827863199602526"/>
    <n v="-0.41356383338039487"/>
    <n v="-0.18575632502509701"/>
    <n v="0.53977845728534246"/>
    <n v="-0.80644560922993824"/>
    <x v="3"/>
    <n v="0.60681314235773198"/>
    <x v="2"/>
  </r>
  <r>
    <s v="4bd394eb0d2062e88964cbaac75896176ea44bea"/>
    <s v="aa07246feb872b1be36f89f98cf70fa71771152f"/>
    <s v="PREPAGADO"/>
    <s v="6effd9726a01d97fb90ac9a7f16ca5cd0d2646e1"/>
    <n v="48"/>
    <s v="SANDERO"/>
    <n v="2018"/>
    <s v="NUEVO SANDERO"/>
    <m/>
    <s v="NUEVO"/>
    <n v="72"/>
    <d v="2017-06-30T00:00:00"/>
    <d v="2023-06-30T00:00:00"/>
    <d v="2018-09-07T00:00:00"/>
    <n v="31128214"/>
    <n v="20000000"/>
    <n v="11128214"/>
    <n v="431064"/>
    <s v="cafe2aba4c008cb02fee6101be7ab38b6a34f37b"/>
    <n v="-0.18336201217046039"/>
    <n v="-0.26700986786340269"/>
    <n v="7.1391249308811286E-2"/>
    <n v="-0.55658252394605479"/>
    <n v="-1.11583711881451"/>
    <x v="1"/>
    <n v="0.64250393549723095"/>
    <x v="2"/>
  </r>
  <r>
    <s v="a0b919544f8640410fed574d22acc175dda63ee7"/>
    <s v="036fcb24872fa4616bad62855a3a5cc92719956f"/>
    <s v="PREPAGADO"/>
    <s v="ac3e16fe7cfe84595a9046cff9baf8b8884e6c47"/>
    <n v="27"/>
    <s v="LOGAN"/>
    <n v="2018"/>
    <s v="NUEVO LOGAN"/>
    <m/>
    <s v="NUEVO"/>
    <n v="84"/>
    <d v="2018-04-30T00:00:00"/>
    <d v="2025-04-30T00:00:00"/>
    <d v="2020-11-06T00:00:00"/>
    <n v="36990000"/>
    <n v="26990000"/>
    <n v="10000000"/>
    <n v="536810"/>
    <s v="3b4f5e1c3af76293fd1839abaa76e15b66b25b5a"/>
    <n v="0.88390951643416382"/>
    <n v="9.0857717549903572E-2"/>
    <n v="0.1957978307250012"/>
    <n v="-0.61491692702734946"/>
    <n v="1.5139907126543499"/>
    <x v="0"/>
    <n v="0.72965666396323325"/>
    <x v="2"/>
  </r>
  <r>
    <s v="af73543a003c8b9a1432bf3454d2110e3ec2c651"/>
    <s v="e80d8215c212135c6192d69b5ba42d954207ea40"/>
    <s v="PREPAGADO"/>
    <s v="c4f571c84dfd1be0360bdeed5c89373e15ac07b0"/>
    <n v="49"/>
    <s v="SANDERO"/>
    <n v="2017"/>
    <s v="NUEVO SANDERO"/>
    <m/>
    <s v="NUEVO"/>
    <n v="24"/>
    <d v="2016-11-21T00:00:00"/>
    <d v="2018-11-21T00:00:00"/>
    <d v="2017-12-05T00:00:00"/>
    <n v="37940000"/>
    <n v="7040000"/>
    <n v="30900000"/>
    <n v="301429"/>
    <s v="d2d2bc23d15981022aec65b1ffb2993f93c8d625"/>
    <n v="0.53219503541673086"/>
    <n v="-2.1433344150838249"/>
    <n v="-4.4146365390986242"/>
    <n v="-0.51276685105193631"/>
    <n v="1.5139907126543499"/>
    <x v="2"/>
    <n v="0.2"/>
    <x v="3"/>
  </r>
  <r>
    <s v="4b359407a1326979b84326707d10a002473d9f7c"/>
    <s v="0cc52d0cd64b87399b0ba2e5e2610af961b7af9c"/>
    <s v="PREPAGADO"/>
    <s v="d70c5ad6d9927086d188b2a0af85d533acdf3336"/>
    <n v="236"/>
    <s v="SANDERO"/>
    <n v="2021"/>
    <s v="NUEVO SANDERO PH2"/>
    <s v="2e892f86d188d01ec5691b7918003dc271108083"/>
    <s v="NUEVO"/>
    <n v="60"/>
    <d v="2020-03-11T00:00:00"/>
    <d v="2025-11-03T00:00:00"/>
    <d v="2021-12-01T00:00:00"/>
    <n v="45463000"/>
    <n v="35463000"/>
    <n v="10000000"/>
    <n v="885556"/>
    <s v="4ad98a5962ecc122ebac8bf722a72154a2140e61"/>
    <n v="0.1804805543992978"/>
    <n v="0.29774612649387172"/>
    <n v="-0.18575632502509701"/>
    <n v="-0.20244124884610751"/>
    <n v="0.97255557088134947"/>
    <x v="3"/>
    <n v="0.78004091239029538"/>
    <x v="2"/>
  </r>
  <r>
    <s v="23d7107dc97862ab67da2064a7827895f344a5d6"/>
    <s v="9225b3bba75eea9118611cbd5d06f5d4ddcc92d8"/>
    <s v="PREPAGADO"/>
    <s v="8755282562f500d9f6dcb85211a47e8d88e90dcb"/>
    <n v="220"/>
    <s v="LOGAN"/>
    <n v="2020"/>
    <s v="NUEVO LOGAN"/>
    <s v="2e892f86d188d01ec5691b7918003dc271108083"/>
    <s v="NUEVO"/>
    <n v="84"/>
    <d v="2019-09-07T00:00:00"/>
    <d v="2026-07-09T00:00:00"/>
    <d v="2020-10-20T00:00:00"/>
    <n v="37625350"/>
    <n v="33825350"/>
    <n v="3800000"/>
    <n v="716920"/>
    <s v="ebf4ac199fb44d04fba10395de4b34ae8970a9fe"/>
    <n v="0.68986014759695946"/>
    <n v="0.78623486733932346"/>
    <n v="0.96038877972380288"/>
    <n v="-0.35096451506279008"/>
    <n v="0.1217289195237771"/>
    <x v="0"/>
    <n v="0.89900426175437576"/>
    <x v="0"/>
  </r>
  <r>
    <s v="9fdc3997b5624140db7fb2ac53628df4d1dedae9"/>
    <s v="dec3fb2bd14e3abaf83255092e885fe6a94a0d4d"/>
    <s v="PREPAGADO"/>
    <s v="65a7f35fba9b769ea98b6d6d1d1cceebdbe5133d"/>
    <n v="50"/>
    <s v="KWID"/>
    <n v="2021"/>
    <s v="KWID"/>
    <s v="2e892f86d188d01ec5691b7918003dc271108083"/>
    <s v="NUEVO"/>
    <n v="72"/>
    <d v="2021-01-02T00:00:00"/>
    <d v="2027-02-01T00:00:00"/>
    <d v="2021-04-27T00:00:00"/>
    <n v="40410000"/>
    <n v="27410000"/>
    <n v="13000000"/>
    <n v="626673"/>
    <s v="1d5416a29d73c5f6881c220822ee3df576447e02"/>
    <n v="7.1327784428370358E-2"/>
    <n v="-0.12003410202145121"/>
    <n v="0.16994387989697479"/>
    <n v="0.2781553456662858"/>
    <n v="-1.270532873606796"/>
    <x v="1"/>
    <n v="0.67829745112595896"/>
    <x v="2"/>
  </r>
  <r>
    <s v="787998e5aff04c6e58e572378f7cd5a5a0c435ec"/>
    <s v="cc04edd35b5ad86adde74856cedbf56bb1812b0b"/>
    <s v="PREPAGADO"/>
    <s v="c68c074cfeb538be28c92667e7af1fc11090b603"/>
    <n v="50"/>
    <s v="KWID"/>
    <n v="2022"/>
    <s v="KWID"/>
    <s v="2e892f86d188d01ec5691b7918003dc271108083"/>
    <s v="NUEVO"/>
    <n v="84"/>
    <d v="2021-04-13T00:00:00"/>
    <d v="2028-04-13T00:00:00"/>
    <d v="2021-08-26T00:00:00"/>
    <n v="43908000"/>
    <n v="33408000"/>
    <n v="10500000"/>
    <n v="703622"/>
    <s v="2b6df99bd30f7bb1ed920f30ad5b5072040c5336"/>
    <n v="4.7071613323719813E-2"/>
    <n v="0.21900011322576579"/>
    <n v="-0.7785899998952176"/>
    <n v="-0.70925823767236751"/>
    <n v="-0.26501046745693763"/>
    <x v="0"/>
    <n v="0.76086362394096752"/>
    <x v="2"/>
  </r>
  <r>
    <s v="a529cefa593d5aa0a41938d16a5c4c9e87d2d164"/>
    <s v="4960df99fcd1b6d7f77aa1c06d7cc66c5ac16189"/>
    <s v="PREPAGADO"/>
    <s v="30c7c4d76d30bc37a7d13b4c95a2ac93f65f85d1"/>
    <n v="236"/>
    <s v="DUSTER"/>
    <n v="2018"/>
    <s v="DUSTER"/>
    <m/>
    <s v="NUEVO"/>
    <n v="48"/>
    <d v="2017-03-08T00:00:00"/>
    <d v="2021-08-03T00:00:00"/>
    <d v="2019-02-25T00:00:00"/>
    <n v="58502400"/>
    <n v="27051552"/>
    <n v="31450848"/>
    <n v="814658"/>
    <s v="2f839d4e329b7e981fba6dfc05564c7eaa27d9f7"/>
    <n v="1.7328755050969331"/>
    <n v="-1.006551856578332"/>
    <n v="0.2094661248883162"/>
    <n v="0.53382875110217309"/>
    <n v="0.66316406129677774"/>
    <x v="5"/>
    <n v="0.46240072202166066"/>
    <x v="4"/>
  </r>
  <r>
    <s v="9be6b570f41aa69d3d696b927f9805929e4dafcc"/>
    <s v="677cf24b6234fa2a58608a379611ca0062b836b5"/>
    <s v="PREPAGADO"/>
    <s v="c1e30395230ab6747c4b28fe4256aa099225b503"/>
    <n v="236"/>
    <s v="SANDERO"/>
    <n v="2018"/>
    <s v="NUEVO SANDERO"/>
    <m/>
    <s v="NUEVO"/>
    <n v="84"/>
    <d v="2017-03-13T00:00:00"/>
    <d v="2024-03-13T00:00:00"/>
    <d v="2021-02-05T00:00:00"/>
    <n v="33390000"/>
    <n v="30051000"/>
    <n v="3339000"/>
    <n v="645207"/>
    <s v="b522c57b2ad5bc12ca374e891604193e50995d23"/>
    <n v="0.6777320620446341"/>
    <n v="0.79032357974038436"/>
    <n v="1.118477759689168"/>
    <n v="-0.39640545411989758"/>
    <n v="2.0554258544273512"/>
    <x v="0"/>
    <n v="0.9"/>
    <x v="0"/>
  </r>
  <r>
    <s v="826540d61716f0bb041dfe36a7e3d9a8bbe7dc3e"/>
    <s v="e4f427949e5f7ce034ecec44f95392828ef4482b"/>
    <s v="PREPAGADO"/>
    <s v="c28baa502860edb7be310d075797cf62fa51e354"/>
    <n v="38"/>
    <s v="CAPTUR"/>
    <n v="2020"/>
    <s v="CAPTUR"/>
    <s v="2e892f86d188d01ec5691b7918003dc271108083"/>
    <s v="NUEVO"/>
    <n v="72"/>
    <d v="2019-12-23T00:00:00"/>
    <d v="2025-12-23T00:00:00"/>
    <d v="2020-12-16T00:00:00"/>
    <n v="77270000"/>
    <n v="38635000"/>
    <n v="38635000"/>
    <n v="949962"/>
    <s v="d32b2544aa3cda758f28d956500fd6e0d7981c8d"/>
    <n v="-2.3300331549320341"/>
    <n v="-0.85216124758390532"/>
    <n v="0.13042163490563341"/>
    <n v="1.362901687927816"/>
    <n v="-0.57440197704150942"/>
    <x v="1"/>
    <n v="0.5"/>
    <x v="4"/>
  </r>
  <r>
    <s v="cffa23ae9ca099c133cc3cbf8f05efcadb22b11a"/>
    <s v="b5ffde8a55d63bd1e7e0a60abbfcf6e6d4d6f74c"/>
    <s v="PREPAGADO"/>
    <s v="8d3a24744093455287e93feda3eb9991acdae36e"/>
    <n v="49"/>
    <s v="LOGAN"/>
    <n v="2019"/>
    <s v="NUEVO LOGAN"/>
    <m/>
    <s v="NUEVO"/>
    <n v="60"/>
    <d v="2018-11-14T00:00:00"/>
    <d v="2023-11-14T00:00:00"/>
    <d v="2019-10-15T00:00:00"/>
    <n v="44000000"/>
    <n v="37075000"/>
    <n v="6925000"/>
    <n v="913015"/>
    <s v="7b4b50deac96cf6fae5ed6534c753371dda3e07d"/>
    <n v="0.16835246884697261"/>
    <n v="0.55468300082028033"/>
    <n v="0.32803285986234038"/>
    <n v="0.15021409327481219"/>
    <n v="-0.80644560922993824"/>
    <x v="3"/>
    <n v="0.8426136363636364"/>
    <x v="0"/>
  </r>
  <r>
    <s v="d53b8baa89b0b3ae22a5d93acc6d3cfdf3b3fc29"/>
    <s v="91dafb7bfb6cc113b81674531dfee825cd13438d"/>
    <s v="PREPAGADO"/>
    <s v="07888950ea88060ba39f7de3a9786c1392b51eb8"/>
    <n v="60"/>
    <s v="ALASKAN"/>
    <n v="2017"/>
    <s v="ALASKAN"/>
    <m/>
    <s v="NUEVO"/>
    <n v="72"/>
    <d v="2018-09-28T00:00:00"/>
    <d v="2024-09-28T00:00:00"/>
    <d v="2020-02-26T00:00:00"/>
    <n v="109970000"/>
    <n v="54985000"/>
    <n v="54985000"/>
    <n v="1400669"/>
    <s v="002cf26c2c656a51db8195e4bd8bbcee3903d748"/>
    <n v="-0.18336201217046039"/>
    <n v="-0.85216124758390532"/>
    <n v="0.32803285986234038"/>
    <n v="1.3089792810694869"/>
    <n v="0.1217289195237771"/>
    <x v="1"/>
    <n v="0.5"/>
    <x v="4"/>
  </r>
  <r>
    <s v="5fa2592b754bbc52837c605f0768251dd4a78d7b"/>
    <s v="459eca99cc504833b9d7a3dd2db37e5002cc152d"/>
    <s v="PREPAGADO"/>
    <s v="56d45addff6226e7d53d09310ce0748bde5c8611"/>
    <n v="252"/>
    <s v="STEPWAY"/>
    <n v="2019"/>
    <s v="NUEVO STEPWAY"/>
    <m/>
    <s v="NUEVO"/>
    <n v="48"/>
    <d v="2018-09-17T00:00:00"/>
    <d v="2022-09-17T00:00:00"/>
    <d v="2021-12-17T00:00:00"/>
    <n v="44000000"/>
    <n v="10000000"/>
    <n v="34000000"/>
    <n v="405411"/>
    <s v="ba69bef1627113b1efd89b0a85bd7dcd597d357c"/>
    <n v="0.70198823314928471"/>
    <n v="-1.972037266214103"/>
    <n v="-1.74081833757691"/>
    <n v="-0.11183153178679579"/>
    <n v="-0.4197062222492236"/>
    <x v="5"/>
    <n v="0.22727272727272727"/>
    <x v="1"/>
  </r>
  <r>
    <s v="14e7e0851b630cb5f997ebdabb785128e85573d6"/>
    <s v="4ec2bf7c030311793655355de8cf4515c4749771"/>
    <s v="PREPAGADO"/>
    <s v="1dba5f65a4ace50946aaf5539428c8ec727712e3"/>
    <n v="61"/>
    <s v="KWID"/>
    <n v="2020"/>
    <s v="KWID"/>
    <s v="2e892f86d188d01ec5691b7918003dc271108083"/>
    <s v="NUEVO"/>
    <n v="84"/>
    <d v="2020-01-23T00:00:00"/>
    <d v="2027-01-23T00:00:00"/>
    <d v="2021-06-10T00:00:00"/>
    <n v="37070000"/>
    <n v="37070000"/>
    <n v="0"/>
    <n v="961923"/>
    <s v="d087e61ba1153cd65cef59d4319bb1223fff39d1"/>
    <n v="-0.61997309205417039"/>
    <n v="1.2009447865714571"/>
    <n v="0.28073915822712647"/>
    <n v="-0.49997933069692629"/>
    <n v="-1.11583711881451"/>
    <x v="0"/>
    <n v="1"/>
    <x v="0"/>
  </r>
  <r>
    <s v="e12fba579dc6680ce6e18aaec86fb166482c10af"/>
    <s v="6e4458a3a004727de791d793dda51e5bb466e1fb"/>
    <s v="PREPAGADO"/>
    <s v="326bc2b0b0799eff92891e858f0137cd54c140d7"/>
    <n v="46"/>
    <s v="USADOS"/>
    <n v="2020"/>
    <s v="USADOS MM"/>
    <s v="2e892f86d188d01ec5691b7918003dc271108083"/>
    <s v="USADO"/>
    <n v="84"/>
    <d v="2021-06-15T00:00:00"/>
    <d v="2028-06-15T00:00:00"/>
    <d v="2021-12-14T00:00:00"/>
    <n v="39500000"/>
    <n v="40271000"/>
    <n v="0"/>
    <n v="1004835"/>
    <s v="7e550c4e4136820a2fa73809cb7d39457dab78e5"/>
    <n v="0.362401837684177"/>
    <n v="1.281093887955445"/>
    <n v="0.56516632981038883"/>
    <n v="-0.56133804052490388"/>
    <n v="0.97255557088134947"/>
    <x v="0"/>
    <n v="1.019518987341772"/>
    <x v="0"/>
  </r>
  <r>
    <s v="3527fb6c50226e05b2f384751305ba5089b1918f"/>
    <s v="e405b5e7e18a18bc13cbc10f57809032539930fd"/>
    <s v="PREPAGADO"/>
    <s v="f98b6ed0f99f362a5e7badb5494c207af077ce8b"/>
    <n v="15"/>
    <s v="DUSTER"/>
    <n v="2018"/>
    <s v="DUSTER"/>
    <m/>
    <s v="NUEVO"/>
    <n v="72"/>
    <d v="2017-01-06T00:00:00"/>
    <d v="2023-06-01T00:00:00"/>
    <d v="2018-12-20T00:00:00"/>
    <n v="57710000"/>
    <n v="47810000"/>
    <n v="9900000"/>
    <n v="1164490"/>
    <s v="49e3e3431e014d9c5502f38bae86dc4337782419"/>
    <n v="-2.569689999023184E-2"/>
    <n v="0.49653481470737448"/>
    <n v="0.92086653473246149"/>
    <n v="-0.24979594478440181"/>
    <n v="-0.57440197704150942"/>
    <x v="1"/>
    <n v="0.82845260786692076"/>
    <x v="0"/>
  </r>
  <r>
    <s v="59a07dd56edc3ee6ab1cca55e4871299db862bab"/>
    <s v="7fb8dd61e7c7e1ed79afeaf70dac5b1acfd5b5a7"/>
    <s v="PREPAGADO"/>
    <s v="9f06796ad416fdcb9e9ee76712adda8a4fe5f111"/>
    <n v="38"/>
    <s v="USADOS"/>
    <n v="2017"/>
    <s v="USADOS MM"/>
    <m/>
    <s v="USADO"/>
    <n v="84"/>
    <d v="2020-09-14T00:00:00"/>
    <d v="2027-09-14T00:00:00"/>
    <d v="2020-11-10T00:00:00"/>
    <n v="45000000"/>
    <n v="45000000"/>
    <n v="0"/>
    <n v="1039831"/>
    <s v="b5c4e6910594107a133dbf0cbaf1206bdb05aab1"/>
    <n v="-0.31677095324603838"/>
    <n v="1.2009447865714571"/>
    <n v="1.395133474628558"/>
    <n v="-0.40390681021974201"/>
    <n v="-1.425228628399082"/>
    <x v="0"/>
    <n v="1"/>
    <x v="0"/>
  </r>
  <r>
    <s v="b13e13d631b2a80d1c98ba26ad8c9b1482e43339"/>
    <s v="5f6ce82d69f0a6efde3d0ca6b87738f1312e1447"/>
    <s v="PREPAGADO"/>
    <s v="3a0535153a5f5fc7c8dcca47c9a725208db375aa"/>
    <n v="49"/>
    <s v="KWID"/>
    <n v="2021"/>
    <s v="KWID"/>
    <s v="2e892f86d188d01ec5691b7918003dc271108083"/>
    <s v="NUEVO"/>
    <n v="72"/>
    <d v="2020-06-11T00:00:00"/>
    <d v="2026-11-06T00:00:00"/>
    <d v="2021-09-10T00:00:00"/>
    <n v="36150000"/>
    <n v="25305000"/>
    <n v="10845000"/>
    <n v="623532"/>
    <s v="87e15bf1cdf86c075c8ab551c1cd6cdf48f66158"/>
    <n v="0.362401837684177"/>
    <n v="-3.091883392176074E-2"/>
    <n v="0.52564408481904745"/>
    <n v="-0.39063066120006262"/>
    <n v="2.0554258544273512"/>
    <x v="1"/>
    <n v="0.7"/>
    <x v="2"/>
  </r>
  <r>
    <s v="5aa29d3ff2350d9f87a8fc2efebbb7419abddd23"/>
    <s v="a36fb7805caf76710cc7e0c0e75b4edb1a4aec90"/>
    <s v="PREPAGADO"/>
    <s v="40caf97a616318873ba6061017861521a8432813"/>
    <n v="74"/>
    <s v="LOGAN"/>
    <n v="2017"/>
    <s v="NUEVO LOGAN"/>
    <m/>
    <s v="NUEVO"/>
    <n v="84"/>
    <d v="2017-07-03T00:00:00"/>
    <d v="2024-03-07T00:00:00"/>
    <d v="2017-10-18T00:00:00"/>
    <n v="32890000"/>
    <n v="31197157"/>
    <n v="1692843"/>
    <n v="694676"/>
    <s v="db655f8e1559060a272843c09fa8b5e63f6f3304"/>
    <n v="1.065830799719043"/>
    <n v="0.98959871310367542"/>
    <n v="0.6442108197930716"/>
    <n v="-0.57611456033566977"/>
    <n v="-0.1103147126646518"/>
    <x v="0"/>
    <n v="0.94853016114320465"/>
    <x v="0"/>
  </r>
  <r>
    <s v="9dacb2fb738751fe80c94e9b9107b7c7ce833222"/>
    <s v="a44520f851d40d0ebce450d53d408ba9e96fc363"/>
    <s v="PREPAGADO"/>
    <s v="de5d6dd81967e9d26f161d3136bf0858066f9ffc"/>
    <n v="38"/>
    <s v="LOGAN"/>
    <n v="2017"/>
    <s v="NUEVO LOGAN"/>
    <m/>
    <s v="NUEVO"/>
    <n v="60"/>
    <d v="2017-09-02T00:00:00"/>
    <d v="2022-02-09T00:00:00"/>
    <d v="2019-04-25T00:00:00"/>
    <n v="38850000"/>
    <n v="9350000"/>
    <n v="29500000"/>
    <n v="233189"/>
    <s v="d1a8b93c71ab09ed858e70067adbb9bb41577875"/>
    <n v="1.2962644252132229"/>
    <n v="-1.917028341232053"/>
    <n v="0.52564408481904745"/>
    <n v="-0.54693021596760083"/>
    <n v="1.0499034482774929"/>
    <x v="3"/>
    <n v="0.24066924066924067"/>
    <x v="1"/>
  </r>
  <r>
    <s v="18c84afc13a189adc62241569ebae884c64a81cb"/>
    <s v="5db85f42b128fd07fdb74aa6b5b36601f78c3783"/>
    <s v="PREPAGADO"/>
    <s v="8e5a6ec8ecf5a2a4f1b2a3647d59bf4bceeae6a9"/>
    <n v="60"/>
    <s v="SANDERO"/>
    <n v="2019"/>
    <s v="NUEVO SANDERO"/>
    <m/>
    <s v="NUEVO"/>
    <n v="60"/>
    <d v="2018-05-30T00:00:00"/>
    <d v="2023-05-07T00:00:00"/>
    <d v="2019-05-27T00:00:00"/>
    <n v="33240000"/>
    <n v="20600000"/>
    <n v="12640000"/>
    <n v="520734"/>
    <s v="10b38286d0ce07306e01a8d181c6bb54393382de"/>
    <n v="1.235623997451597"/>
    <n v="-0.36050288320735069"/>
    <n v="-0.3012245159918005"/>
    <n v="0.25563202695067427"/>
    <n v="0.89520769348520657"/>
    <x v="3"/>
    <n v="0.61973525872442836"/>
    <x v="2"/>
  </r>
  <r>
    <s v="f679dff2ada56ab71f8db391968916ebf2fa4e99"/>
    <s v="24d840d21a9fdbbe818ffdd91e00a7f2847ada39"/>
    <s v="PREPAGADO"/>
    <s v="93758adf11c46efe844e91612cf2940e4197d07c"/>
    <n v="49"/>
    <s v="STEPWAY"/>
    <n v="2020"/>
    <s v="NUEVO STEPWAY"/>
    <s v="2e892f86d188d01ec5691b7918003dc271108083"/>
    <s v="NUEVO"/>
    <n v="84"/>
    <d v="2019-08-29T00:00:00"/>
    <d v="2026-08-29T00:00:00"/>
    <d v="2020-07-31T00:00:00"/>
    <n v="49190000"/>
    <n v="44900000"/>
    <n v="4290000"/>
    <n v="921600"/>
    <s v="edec8b42d27301898d842b4436baadffcaeed7a6"/>
    <n v="0.2168648110562737"/>
    <n v="0.84283033702778898"/>
    <n v="0.57188005261155817"/>
    <n v="-0.92350441580352183"/>
    <n v="-1.270532873606796"/>
    <x v="0"/>
    <n v="0.91278715186013415"/>
    <x v="0"/>
  </r>
  <r>
    <s v="65ed7cb9a43e0275839daf9f8ba653384dc4c2a8"/>
    <s v="0af9ccf865856f37ac011fa2816219800a3f05f3"/>
    <s v="PREPAGADO"/>
    <s v="30c7c4d76d30bc37a7d13b4c95a2ac93f65f85d1"/>
    <n v="48"/>
    <s v="SANDERO"/>
    <n v="2017"/>
    <s v="NUEVO SANDERO"/>
    <m/>
    <s v="NUEVO"/>
    <n v="72"/>
    <d v="2017-09-13T00:00:00"/>
    <d v="2023-09-13T00:00:00"/>
    <d v="2020-07-17T00:00:00"/>
    <n v="53000000"/>
    <n v="23000000"/>
    <n v="30000000"/>
    <n v="548511"/>
    <s v="cafe2aba4c008cb02fee6101be7ab38b6a34f37b"/>
    <n v="1.502441879602753"/>
    <n v="-1.123326195491217"/>
    <n v="0.48612183982770601"/>
    <n v="-0.78465879841473463"/>
    <n v="0.74051193869292065"/>
    <x v="1"/>
    <n v="0.43396226415094341"/>
    <x v="4"/>
  </r>
  <r>
    <s v="93e78550b977f270d811874fb831663ed025c35d"/>
    <s v="28b5d2d0936334718735dea1f4e019dc33996aa2"/>
    <s v="PREPAGADO"/>
    <s v="a7dd55b98ce047d2fdb9afbcfc3cfad027700d30"/>
    <n v="62"/>
    <s v="KOLEOS"/>
    <n v="2021"/>
    <s v="KOLEOS"/>
    <s v="2e892f86d188d01ec5691b7918003dc271108083"/>
    <s v="NUEVO"/>
    <n v="72"/>
    <d v="2020-10-27T00:00:00"/>
    <d v="2026-10-27T00:00:00"/>
    <d v="2021-11-30T00:00:00"/>
    <n v="103180000"/>
    <n v="51590000"/>
    <n v="51590000"/>
    <n v="1323351"/>
    <s v="1a54234f7c81795f4271e355943d9c170a12a279"/>
    <n v="-0.95955948751927811"/>
    <n v="-0.85216124758390532"/>
    <n v="0.24898836987965761"/>
    <n v="0.78203332700331429"/>
    <n v="-0.72909773183379534"/>
    <x v="1"/>
    <n v="0.5"/>
    <x v="4"/>
  </r>
  <r>
    <s v="4427e86dda4cd322de8f547dace8e32dd994caa2"/>
    <s v="3bc636709ceb5defbc3407ddfc25bea715f2350e"/>
    <s v="PREPAGADO"/>
    <s v="d70c5ad6d9927086d188b2a0af85d533acdf3336"/>
    <n v="59"/>
    <s v="SANDERO"/>
    <n v="2021"/>
    <s v="NUEVO SANDERO PH2"/>
    <s v="2e892f86d188d01ec5691b7918003dc271108083"/>
    <s v="NUEVO"/>
    <n v="72"/>
    <d v="2021-04-01T00:00:00"/>
    <d v="2027-01-04T00:00:00"/>
    <d v="2021-12-10T00:00:00"/>
    <n v="50700000"/>
    <n v="20000000"/>
    <n v="30700000"/>
    <n v="448473"/>
    <s v="6c55b3ba21e9cb7dc2512cad991949cb9fc0980d"/>
    <n v="-1.4407288855812889E-3"/>
    <n v="-1.2854597597232029"/>
    <n v="-1.13429020481729"/>
    <n v="-0.8076414718864271"/>
    <n v="0.27642467431606299"/>
    <x v="1"/>
    <n v="0.39447731755424065"/>
    <x v="1"/>
  </r>
  <r>
    <s v="28ded68ccdce124f08e61fa181489dc4bc601cd1"/>
    <s v="77cd2935f2a631993c2f62e15c720fa7ca8eb8a1"/>
    <s v="PREPAGADO"/>
    <s v="4ed602eda8bf7f8f674b77a7266776acb1f1dd2a"/>
    <n v="246"/>
    <s v="KWID"/>
    <n v="2020"/>
    <s v="KWID"/>
    <s v="2e892f86d188d01ec5691b7918003dc271108083"/>
    <s v="NUEVO"/>
    <n v="72"/>
    <d v="2019-08-28T00:00:00"/>
    <d v="2025-08-28T00:00:00"/>
    <d v="2019-11-28T00:00:00"/>
    <n v="36690000"/>
    <n v="22790000"/>
    <n v="13900000"/>
    <n v="491404"/>
    <s v="f1460623c17c08451d00fb38742b8e09eea4ea70"/>
    <n v="-0.65635734871114615"/>
    <n v="-0.35469292805157587"/>
    <n v="-0.96526462921792078"/>
    <n v="1.3860831717310791"/>
    <n v="1.281947080465921"/>
    <x v="1"/>
    <n v="0.6211501771599891"/>
    <x v="2"/>
  </r>
  <r>
    <s v="fd354552c87b87622651bdbd3d6e48ccb826909f"/>
    <s v="7886517b36406996e5063d4345a4f3fca9d68d13"/>
    <s v="PREPAGADO"/>
    <s v="f92259594cc36db09951704e2e59eef51308995c"/>
    <n v="220"/>
    <s v="STEPWAY"/>
    <n v="2020"/>
    <s v="NUEVO STEPWAY"/>
    <s v="2e892f86d188d01ec5691b7918003dc271108083"/>
    <s v="NUEVO"/>
    <n v="72"/>
    <d v="2019-05-08T00:00:00"/>
    <d v="2025-08-05T00:00:00"/>
    <d v="2020-08-28T00:00:00"/>
    <n v="48404310"/>
    <n v="29042586"/>
    <n v="19361724"/>
    <n v="708152"/>
    <s v="28b0c6e43cc5ec67e977aa1c0cce8b1a5eb36ce2"/>
    <n v="0.13196821218999669"/>
    <n v="-0.44154004075283299"/>
    <n v="0.2094661248883162"/>
    <n v="3.2702583553198633E-2"/>
    <n v="-0.96114136402222416"/>
    <x v="1"/>
    <n v="0.6"/>
    <x v="4"/>
  </r>
  <r>
    <s v="82632f9f7d84d98959e9699ab6f0da24d362655d"/>
    <s v="7759d2e509eb938310cea6d78067236210415bbf"/>
    <s v="PREPAGADO"/>
    <s v="124edca39b8159aadaf3c08b9fe65fc5e651b829"/>
    <n v="7"/>
    <s v="DUSTER"/>
    <n v="2022"/>
    <s v="NUEVA DUSTER"/>
    <s v="2e892f86d188d01ec5691b7918003dc271108083"/>
    <s v="NUEVO"/>
    <n v="60"/>
    <d v="2021-10-14T00:00:00"/>
    <d v="2026-10-14T00:00:00"/>
    <d v="2021-12-17T00:00:00"/>
    <n v="74300000"/>
    <n v="41150000"/>
    <n v="33150000"/>
    <n v="1025046"/>
    <s v="f1d1664111e6f2f8ade0ee2a6ae1e5655406ed0c"/>
    <n v="2.2815442219069261E-2"/>
    <n v="-0.63110003260082459"/>
    <n v="-0.22527857001643839"/>
    <n v="1.959247715283186"/>
    <n v="0.74051193869292065"/>
    <x v="3"/>
    <n v="0.55383580080753703"/>
    <x v="4"/>
  </r>
  <r>
    <s v="76f5f234b12d663be7fee56a0da7a8a3098e2717"/>
    <s v="678f0e8b5de73762363ee34f908f90499a2ffd7d"/>
    <s v="PREPAGADO"/>
    <s v="b03c331a519e3fb6e210c57f6f7646420773acf4"/>
    <n v="60"/>
    <s v="LOGAN"/>
    <n v="2020"/>
    <s v="NUEVO LOGAN PH2"/>
    <s v="2e892f86d188d01ec5691b7918003dc271108083"/>
    <s v="NUEVO"/>
    <n v="84"/>
    <d v="2020-02-03T00:00:00"/>
    <d v="2027-03-02T00:00:00"/>
    <d v="2021-03-15T00:00:00"/>
    <n v="47724000"/>
    <n v="29705900"/>
    <n v="18018100"/>
    <n v="654228"/>
    <s v="10b38286d0ce07306e01a8d181c6bb54393382de"/>
    <n v="-0.2318743543797615"/>
    <n v="-0.34934730269242448"/>
    <n v="-0.18575632502509701"/>
    <n v="1.335268711358256"/>
    <n v="-0.18766259006079469"/>
    <x v="0"/>
    <n v="0.62245201575727094"/>
    <x v="2"/>
  </r>
  <r>
    <s v="b893c1a80e53c4a90991198985224c3c3c678553"/>
    <s v="7545f64ed9f8c7d1ce265356cc84240111aa71f6"/>
    <s v="PREPAGADO"/>
    <s v="436c54f5b94298880918c6dd867e76b0c1e55269"/>
    <n v="236"/>
    <s v="SANDERO"/>
    <n v="2017"/>
    <s v="NUEVO SANDERO"/>
    <m/>
    <s v="NUEVO"/>
    <n v="72"/>
    <d v="2017-01-24T00:00:00"/>
    <d v="2023-01-24T00:00:00"/>
    <d v="2018-12-07T00:00:00"/>
    <n v="34890000"/>
    <n v="31401000"/>
    <n v="3489000"/>
    <n v="685346"/>
    <s v="2f839d4e329b7e981fba6dfc05564c7eaa27d9f7"/>
    <n v="0.35027375213185169"/>
    <n v="0.79032357974038436"/>
    <n v="0.2392220279198474"/>
    <n v="-0.28052012329651832"/>
    <n v="0.35377255171220601"/>
    <x v="1"/>
    <n v="0.9"/>
    <x v="0"/>
  </r>
  <r>
    <s v="f8e8841f4282ce2636ed01ca401609a815040380"/>
    <s v="b7576df1218758e335c05f3af2a48dc46f44e494"/>
    <s v="PREPAGADO"/>
    <s v="a7867200474c1bcd31ba833782f73235bff8f95c"/>
    <n v="48"/>
    <s v="SANDERO"/>
    <n v="2019"/>
    <s v="NUEVO SANDERO"/>
    <s v="2e892f86d188d01ec5691b7918003dc271108083"/>
    <s v="NUEVO"/>
    <n v="84"/>
    <d v="2019-02-15T00:00:00"/>
    <d v="2026-02-15T00:00:00"/>
    <d v="2021-02-04T00:00:00"/>
    <n v="37590000"/>
    <n v="27590000"/>
    <n v="10000000"/>
    <n v="541956"/>
    <s v="33a4a5fc270bf1ce3ae20561056b2ba805df815d"/>
    <n v="1.17498356968997"/>
    <n v="0.10857658537147701"/>
    <n v="4.8618887445005601E-2"/>
    <n v="-0.66650903782899995"/>
    <n v="4.4381042127634142E-2"/>
    <x v="0"/>
    <n v="0.7339718010109072"/>
    <x v="2"/>
  </r>
  <r>
    <s v="07327011fefc244880bbaef29a46cf9fc3cd6186"/>
    <s v="01a87a6fc572b2e4d728a132cdec79b2b58a28fb"/>
    <s v="PREPAGADO"/>
    <s v="c28baa502860edb7be310d075797cf62fa51e354"/>
    <n v="38"/>
    <s v="LOGAN"/>
    <n v="2020"/>
    <s v="NUEVO LOGAN"/>
    <s v="2e892f86d188d01ec5691b7918003dc271108083"/>
    <s v="NUEVO"/>
    <n v="72"/>
    <d v="2019-11-25T00:00:00"/>
    <d v="2025-11-25T00:00:00"/>
    <d v="2021-01-21T00:00:00"/>
    <n v="46117350"/>
    <n v="23058675"/>
    <n v="23058675"/>
    <n v="566969"/>
    <s v="e930ed8a49045100853f6396856eaf443e98b2ef"/>
    <n v="0.16835246884697261"/>
    <n v="-0.85216124758390532"/>
    <n v="0.13042163490563341"/>
    <n v="-0.55563527071350061"/>
    <n v="-0.57440197704150942"/>
    <x v="1"/>
    <n v="0.5"/>
    <x v="4"/>
  </r>
  <r>
    <s v="2109fd8e80ca21db9ed9dcb0fa4c4f5e65f1444a"/>
    <s v="19688a89b34d2993015c6294b40c44f44034dff9"/>
    <s v="PREPAGADO"/>
    <s v="93758adf11c46efe844e91612cf2940e4197d07c"/>
    <n v="76"/>
    <s v="DUSTER"/>
    <n v="2020"/>
    <s v="DUSTER"/>
    <s v="2e892f86d188d01ec5691b7918003dc271108083"/>
    <s v="NUEVO"/>
    <n v="84"/>
    <d v="2019-03-09T00:00:00"/>
    <d v="2026-09-03T00:00:00"/>
    <d v="2019-10-08T00:00:00"/>
    <n v="55990000"/>
    <n v="38990000"/>
    <n v="17000000"/>
    <n v="765753"/>
    <s v="e479a237a33c879450fd7f632a21723886088e64"/>
    <n v="1.0415746286143921"/>
    <n v="-4.5806511183183692E-2"/>
    <n v="4.6521718559029708E-2"/>
    <n v="-3.6449889556781787E-2"/>
    <n v="0.1217289195237771"/>
    <x v="0"/>
    <n v="0.69637435256295765"/>
    <x v="2"/>
  </r>
  <r>
    <s v="570b3fc50776285343ed57b87eb5ce2e8867b1fd"/>
    <s v="ee63e178339b4ded47f3194f32bab101255770fe"/>
    <s v="PREPAGADO"/>
    <s v="a8589e7347004a92aacdd0b4349a17c465529c37"/>
    <n v="246"/>
    <s v="STEPWAY"/>
    <n v="2018"/>
    <s v="NUEVO STEPWAY"/>
    <m/>
    <s v="NUEVO"/>
    <n v="24"/>
    <d v="2017-09-27T00:00:00"/>
    <d v="2019-09-27T00:00:00"/>
    <d v="2017-12-28T00:00:00"/>
    <n v="42850000"/>
    <n v="12850000"/>
    <n v="30000000"/>
    <n v="631258"/>
    <s v="6e69c18c5a97c9d065ae12b467e0bb2b923ab471"/>
    <n v="1.1628554841376451"/>
    <n v="-1.673882799177008"/>
    <n v="0.16994387989697479"/>
    <n v="1.6222592247166649"/>
    <n v="0.81785981608906366"/>
    <x v="2"/>
    <n v="0.2998833138856476"/>
    <x v="1"/>
  </r>
  <r>
    <s v="ff5e3e0b21a22f6fae7ba3a83f5cee7a71da0d39"/>
    <s v="57b1d91a6e78b742c455ae09bf28f1997f2ab783"/>
    <s v="PREPAGADO"/>
    <s v="51b223e24d57bc8c01c5001f8833c44559fa1fc7"/>
    <n v="236"/>
    <s v="SANDERO"/>
    <n v="2018"/>
    <s v="NUEVO SANDERO"/>
    <m/>
    <s v="NUEVO"/>
    <n v="84"/>
    <d v="2017-09-20T00:00:00"/>
    <d v="2024-09-20T00:00:00"/>
    <d v="2018-09-03T00:00:00"/>
    <n v="32330000"/>
    <n v="18000000"/>
    <n v="14330000"/>
    <n v="390211"/>
    <s v="f0ff7774cb9faeb1c5b7bcb8251304c76c42c57c"/>
    <n v="0.90816568753881444"/>
    <n v="-0.61909910266122758"/>
    <n v="1.237044494663192"/>
    <n v="-0.80762188956662306"/>
    <n v="0.1217289195237771"/>
    <x v="0"/>
    <n v="0.55675842870399006"/>
    <x v="4"/>
  </r>
  <r>
    <s v="f3416d756b512d19407ddcd90c9104e21c1bf1e5"/>
    <s v="c2e6080f4ae3e6d860312d27e37c7e4bb944442d"/>
    <s v="PREPAGADO"/>
    <s v="1e37c6928f415c93f35587957257b25f2220204d"/>
    <n v="291"/>
    <s v="SANDERO"/>
    <n v="2020"/>
    <s v="NUEVO SANDERO"/>
    <s v="2e892f86d188d01ec5691b7918003dc271108083"/>
    <s v="NUEVO"/>
    <n v="24"/>
    <d v="2019-05-13T00:00:00"/>
    <d v="2021-05-13T00:00:00"/>
    <d v="2021-03-02T00:00:00"/>
    <n v="36660350"/>
    <n v="5660350"/>
    <n v="31000000"/>
    <n v="388682"/>
    <s v="c4635272f238ecd586953b535745e7ed186b29b1"/>
    <n v="-3.7824985542557123E-2"/>
    <n v="-2.2712690389275481"/>
    <n v="-1.094767959825949"/>
    <n v="-0.89058952334648178"/>
    <n v="-3.2966835268508812E-2"/>
    <x v="2"/>
    <n v="0.2"/>
    <x v="3"/>
  </r>
  <r>
    <s v="ad3de6754bfeef87b111ac6417ca4e73d62a5b57"/>
    <s v="8cc1a6af3a48716b0b976cb0abc3cf268c818c12"/>
    <s v="PREPAGADO"/>
    <s v="bc5e1ea1e814c1727680bf9983605cc7f570357e"/>
    <n v="87"/>
    <s v="LOGAN"/>
    <n v="2017"/>
    <s v="NUEVO LOGAN"/>
    <m/>
    <s v="NUEVO"/>
    <n v="60"/>
    <d v="2016-02-12T00:00:00"/>
    <d v="2021-12-02T00:00:00"/>
    <d v="2021-09-30T00:00:00"/>
    <n v="37940000"/>
    <n v="33940000"/>
    <n v="4000000"/>
    <n v="706518"/>
    <s v="c524f58dca9093976c84600af685d00d38a689d0"/>
    <n v="1.502441879602753"/>
    <n v="0.76802838506268223"/>
    <n v="-0.47279449420146719"/>
    <n v="-0.38212861536785991"/>
    <n v="1.436642835258207"/>
    <x v="3"/>
    <n v="0.89457037427517128"/>
    <x v="0"/>
  </r>
  <r>
    <s v="b39e275c4d4fc4f7cdbe10bc81be06fe50f8fb5b"/>
    <s v="117fab078ef93ef70c4c38081c8dc1ab3785f67d"/>
    <s v="PREPAGADO"/>
    <s v="7d0c257a39e140c6bf1189355194ac49f96d7320"/>
    <n v="87"/>
    <s v="CAPTUR"/>
    <n v="2019"/>
    <s v="CAPTUR"/>
    <m/>
    <s v="NUEVO"/>
    <n v="84"/>
    <d v="2019-02-01T00:00:00"/>
    <d v="2026-01-02T00:00:00"/>
    <d v="2020-02-13T00:00:00"/>
    <n v="70990000"/>
    <n v="35867300"/>
    <n v="35122700"/>
    <n v="833568"/>
    <s v="bb6b417dfe841dd3bd485a4cfbaf44b16a742455"/>
    <n v="0.33814566657952638"/>
    <n v="-0.8306266264678035"/>
    <n v="1.185489993161002E-2"/>
    <n v="-0.18698183712014191"/>
    <n v="0.50846830650449182"/>
    <x v="0"/>
    <n v="0.50524440061980558"/>
    <x v="4"/>
  </r>
  <r>
    <s v="9e86d9b7ec1d595d27f41b2bbb63b510c816cd1d"/>
    <s v="e1eeb061fbccc0832a89af5e062ee8457c851342"/>
    <s v="PREPAGADO"/>
    <s v="30c7c4d76d30bc37a7d13b4c95a2ac93f65f85d1"/>
    <n v="74"/>
    <s v="SANDERO"/>
    <n v="2018"/>
    <s v="NUEVO SANDERO"/>
    <m/>
    <s v="NUEVO"/>
    <n v="60"/>
    <d v="2017-07-11T00:00:00"/>
    <d v="2022-11-07T00:00:00"/>
    <d v="2018-04-11T00:00:00"/>
    <n v="43025000"/>
    <n v="23025000"/>
    <n v="20000000"/>
    <n v="610048"/>
    <s v="db655f8e1559060a272843c09fa8b5e63f6f3304"/>
    <n v="0.93242185864346494"/>
    <n v="-0.70781154965665449"/>
    <n v="0.48612183982770601"/>
    <n v="5.6570776164503712E-2"/>
    <n v="-0.96114136402222416"/>
    <x v="3"/>
    <n v="0.53515398024404415"/>
    <x v="4"/>
  </r>
  <r>
    <s v="98651f7e3031da867790b1bd19d7c878055fbac5"/>
    <s v="3f630433df4db0e93183c603b309f691b26d35fe"/>
    <s v="PREPAGADO"/>
    <s v="77a187d9631467b0be64469f0c5f8a6dea1b1f85"/>
    <n v="60"/>
    <s v="STEPWAY"/>
    <n v="2017"/>
    <s v="NUEVO STEPWAY"/>
    <m/>
    <s v="NUEVO"/>
    <n v="72"/>
    <d v="2016-12-19T00:00:00"/>
    <d v="2022-12-19T00:00:00"/>
    <d v="2017-06-07T00:00:00"/>
    <n v="48050000"/>
    <n v="48050000"/>
    <n v="0"/>
    <n v="1051949"/>
    <s v="011149a655d96118ce3befe73b5569e7b8cc5f2d"/>
    <n v="1.429673366288801"/>
    <n v="1.2009447865714571"/>
    <n v="0.28043203086129881"/>
    <n v="-1.9170317800218099E-2"/>
    <n v="2.287469486615779"/>
    <x v="1"/>
    <n v="1"/>
    <x v="0"/>
  </r>
  <r>
    <s v="823560a2568f95b759da7259f1921ea581b5d524"/>
    <s v="c2e5aa487d76003d96a0b51ef201af3f7e93700f"/>
    <s v="PREPAGADO"/>
    <s v="1e37c6928f415c93f35587957257b25f2220204d"/>
    <n v="246"/>
    <s v="STEPWAY"/>
    <n v="2020"/>
    <s v="NUEVO STEPWAY"/>
    <s v="2e892f86d188d01ec5691b7918003dc271108083"/>
    <s v="NUEVO"/>
    <n v="60"/>
    <d v="2019-06-13T00:00:00"/>
    <d v="2024-06-13T00:00:00"/>
    <d v="2020-10-08T00:00:00"/>
    <n v="50990000"/>
    <n v="30000000"/>
    <n v="20990000"/>
    <n v="770569"/>
    <s v="a69f010680fca3bb97470fe907d42f1759ba6938"/>
    <n v="0.89603760198648907"/>
    <n v="-0.48937471360195178"/>
    <n v="-2.7667345059731379E-2"/>
    <n v="-5.1425053747254632E-2"/>
    <n v="-0.49705409964536651"/>
    <x v="3"/>
    <n v="0.58835065699156697"/>
    <x v="4"/>
  </r>
  <r>
    <s v="bc03051e9c2fd0557ed8a0d084104b807f8cbe15"/>
    <s v="339446d5807d05810ed43fb0f7c7cf263692e4ef"/>
    <s v="PREPAGADO"/>
    <s v="0e4bd50a5f4aa6b49b21f346683750150d7d842a"/>
    <n v="84"/>
    <s v="SANDERO"/>
    <n v="2020"/>
    <s v="NUEVO SANDERO"/>
    <s v="2e892f86d188d01ec5691b7918003dc271108083"/>
    <s v="NUEVO"/>
    <n v="48"/>
    <d v="2019-03-18T00:00:00"/>
    <d v="2023-03-18T00:00:00"/>
    <d v="2020-04-14T00:00:00"/>
    <n v="34790000"/>
    <n v="10790000"/>
    <n v="24000000"/>
    <n v="296390"/>
    <s v="0b9e5ef7ecdb21c3df2e91f8c180559e4790ebd3"/>
    <n v="-1.0201999152809049"/>
    <n v="-1.631739595131831"/>
    <n v="-1.5784688596014791"/>
    <n v="0.56056791093898384"/>
    <n v="-1.0384892414183671"/>
    <x v="5"/>
    <n v="0.31014659384880711"/>
    <x v="1"/>
  </r>
  <r>
    <s v="f73e00a2de93f9f944ad7765e74de87f38f3e3af"/>
    <s v="e9207468fd43fb278b0892bf81aa8d3d95a2b50c"/>
    <s v="PREPAGADO"/>
    <s v="277132ad8b04990f093fc5bb72d77163192dec3d"/>
    <n v="60"/>
    <s v="DUSTER"/>
    <n v="2017"/>
    <s v="DUSTER"/>
    <m/>
    <s v="NUEVO"/>
    <n v="84"/>
    <d v="2016-12-12T00:00:00"/>
    <d v="2023-12-12T00:00:00"/>
    <d v="2019-07-05T00:00:00"/>
    <n v="56550000"/>
    <n v="28275000"/>
    <n v="28275000"/>
    <n v="654132"/>
    <s v="d087e61ba1153cd65cef59d4319bb1223fff39d1"/>
    <n v="1.393289109631825"/>
    <n v="-0.85216124758390532"/>
    <n v="0.92086653473246149"/>
    <n v="-0.54707115888463098"/>
    <n v="1.5139907126543499"/>
    <x v="0"/>
    <n v="0.5"/>
    <x v="4"/>
  </r>
  <r>
    <s v="677176af49537f8c6af3c97b7cc67cf7aa2385a5"/>
    <s v="82ddcb2c6ba062877970bf7984c708d7c3c41d37"/>
    <s v="PREPAGADO"/>
    <s v="8e5a6ec8ecf5a2a4f1b2a3647d59bf4bceeae6a9"/>
    <n v="51"/>
    <s v="SANDERO"/>
    <n v="2019"/>
    <s v="NUEVO SANDERO"/>
    <m/>
    <s v="NUEVO"/>
    <n v="72"/>
    <d v="2018-04-23T00:00:00"/>
    <d v="2024-04-23T00:00:00"/>
    <d v="2020-07-15T00:00:00"/>
    <n v="36911250"/>
    <n v="26911250"/>
    <n v="10000000"/>
    <n v="617340"/>
    <s v="c7093c3b30a4a709fd8615f4457ce8502fa1b486"/>
    <n v="-0.75338203312974839"/>
    <n v="8.8489351355709678E-2"/>
    <n v="-7.2161448948738702E-2"/>
    <n v="-0.54551552612325005"/>
    <n v="-1.5025765057952249"/>
    <x v="1"/>
    <n v="0.72907988756815334"/>
    <x v="2"/>
  </r>
  <r>
    <s v="b4679be7ce0ffbf5901b0c8bdd730f7a8d6e2de6"/>
    <s v="bcd0bdd7c2cde22034f6cbdddc79950b7b8a2ad3"/>
    <s v="PREPAGADO"/>
    <s v="6bf12817a6164c0e4ceb7a01868ef46da7884be8"/>
    <n v="38"/>
    <s v="STEPWAY"/>
    <n v="2018"/>
    <s v="NUEVO STEPWAY"/>
    <m/>
    <s v="NUEVO"/>
    <n v="72"/>
    <d v="2018-01-15T00:00:00"/>
    <d v="2024-01-15T00:00:00"/>
    <d v="2019-10-28T00:00:00"/>
    <n v="43550000"/>
    <n v="39518989"/>
    <n v="4031011"/>
    <n v="1014424"/>
    <s v="c3526f071683c463fb194b75b8f6200605fa54f5"/>
    <n v="1.1992397407946209"/>
    <n v="0.82087162892063503"/>
    <n v="-0.7961825368082136"/>
    <n v="0.2529210373208558"/>
    <n v="1.5139907126543499"/>
    <x v="1"/>
    <n v="0.90743947187141216"/>
    <x v="0"/>
  </r>
  <r>
    <s v="d6d8d5a38e0ff81f1348471e13dbfee441e861a7"/>
    <s v="38ad293e5da4b6909a77c01c66563db12b5bf8ff"/>
    <s v="PREPAGADO"/>
    <s v="d42a0e1d5792a438fbe63c928d603c193394d0b9"/>
    <n v="77"/>
    <s v="LOGAN"/>
    <n v="2018"/>
    <s v="NUEVO LOGAN"/>
    <m/>
    <s v="NUEVO"/>
    <n v="72"/>
    <d v="2017-11-29T00:00:00"/>
    <d v="2023-11-29T00:00:00"/>
    <d v="2020-09-14T00:00:00"/>
    <n v="33800000"/>
    <n v="28800000"/>
    <n v="5000000"/>
    <n v="690585"/>
    <s v="e749afdb0d86b12b525db3e562c129d1ee93ba33"/>
    <n v="-0.61997309205417039"/>
    <n v="0.59351696581543245"/>
    <n v="0.56516632981038883"/>
    <n v="-0.30438415051606849"/>
    <n v="-0.49705409964536651"/>
    <x v="1"/>
    <n v="0.85207100591715978"/>
    <x v="0"/>
  </r>
  <r>
    <s v="397a509c7de2f191b1647b8d458c6f86e3e0a56e"/>
    <s v="657a0b34b39507198151f6daaa81bcd2ca836248"/>
    <s v="PREPAGADO"/>
    <s v="dbf8e48963fc4f162fe5fdf117a94083f02b1da5"/>
    <n v="38"/>
    <s v="STEPWAY"/>
    <n v="2017"/>
    <s v="NUEVO STEPWAY"/>
    <m/>
    <s v="NUEVO"/>
    <n v="48"/>
    <d v="2017-03-03T00:00:00"/>
    <d v="2021-03-03T00:00:00"/>
    <d v="2017-05-31T00:00:00"/>
    <n v="42250000"/>
    <n v="7000000"/>
    <n v="35250000"/>
    <n v="168704"/>
    <s v="afef47cbdd72b753a5414bbb0d395f4e14f48c9f"/>
    <n v="-0.28038669658906262"/>
    <n v="-2.2249481224925201"/>
    <n v="-4.0309798789594762"/>
    <n v="-0.66062903142818397"/>
    <n v="-1.3478807510029389"/>
    <x v="5"/>
    <n v="0.2"/>
    <x v="3"/>
  </r>
  <r>
    <s v="8d104bbe6a36b1b48e7b333070c7c675dbe90120"/>
    <s v="17a3aaba8d6006c31e40c864dab2dc122d6fb89c"/>
    <s v="PREPAGADO"/>
    <s v="5a56327f05b6ed8e8875facf6e3fe3c3e5debf50"/>
    <n v="27"/>
    <s v="STEPWAY"/>
    <n v="2022"/>
    <s v="NUEVO STEPWAY PH2"/>
    <s v="2e892f86d188d01ec5691b7918003dc271108083"/>
    <s v="NUEVO"/>
    <n v="84"/>
    <d v="2021-06-29T00:00:00"/>
    <d v="2028-06-29T00:00:00"/>
    <d v="2021-09-22T00:00:00"/>
    <n v="61724000"/>
    <n v="42224000"/>
    <n v="19500000"/>
    <n v="860853"/>
    <s v="fb89e69e4b80e4b8276103d586c8f44bf3e0cdc6"/>
    <n v="-0.207618183275111"/>
    <n v="-9.6299969634542917E-2"/>
    <n v="-1.2050996422223521"/>
    <n v="0.76818431215343586"/>
    <n v="-1.1931849962106531"/>
    <x v="0"/>
    <n v="0.68407750631844988"/>
    <x v="2"/>
  </r>
  <r>
    <s v="a6a3def9ad47b7a6e7a463a6f359dcbbc5038d69"/>
    <s v="e79444a4c9575ca94ca28d1bd2cda6d701232a50"/>
    <s v="PREPAGADO"/>
    <s v="728e3bf9082d5dfc3834234004c2d78736df4c05"/>
    <n v="38"/>
    <s v="DUSTER"/>
    <n v="2021"/>
    <s v="DUSTER Servicio PÃºblico"/>
    <s v="2e892f86d188d01ec5691b7918003dc271108083"/>
    <s v="NUEVO"/>
    <n v="72"/>
    <d v="2021-10-02T00:00:00"/>
    <d v="2027-02-10T00:00:00"/>
    <d v="2021-03-18T00:00:00"/>
    <n v="68437182"/>
    <n v="68437182"/>
    <n v="0"/>
    <n v="1680156"/>
    <s v="edec8b42d27301898d842b4436baadffcaeed7a6"/>
    <n v="-0.52294840763556816"/>
    <n v="1.2009447865714571"/>
    <n v="-0.1462340800337556"/>
    <n v="0.43182677056907448"/>
    <n v="-0.4197062222492236"/>
    <x v="1"/>
    <n v="1"/>
    <x v="0"/>
  </r>
  <r>
    <s v="02c70ae01f641da155add8db328e32b5ab87a03a"/>
    <s v="8a0fa2544bfe8b0d57c4fa434d1453fac8b6a4e4"/>
    <s v="PREPAGADO"/>
    <s v="f3d649ee30f873af20ed680a9e1580214cdfe47c"/>
    <n v="61"/>
    <s v="SANDERO"/>
    <n v="2018"/>
    <s v="NUEVO SANDERO"/>
    <m/>
    <s v="NUEVO"/>
    <n v="84"/>
    <d v="2017-05-07T00:00:00"/>
    <d v="2024-07-05T00:00:00"/>
    <d v="2018-08-03T00:00:00"/>
    <n v="33250000"/>
    <n v="31587500"/>
    <n v="1662500"/>
    <n v="685473"/>
    <s v="cbe6088db0dee01c759b9198d1e92b40df3e032c"/>
    <n v="1.308392510765549"/>
    <n v="0.99563418315592023"/>
    <n v="0.31063516761715187"/>
    <n v="-0.37337166747447942"/>
    <n v="-0.1103147126646518"/>
    <x v="0"/>
    <n v="0.95"/>
    <x v="0"/>
  </r>
  <r>
    <s v="3ba8647761a91340ae0a390636ce50eddc8bb3e5"/>
    <s v="f244c86a856a4d1ba26d2a298a92f9d052c60388"/>
    <s v="PREPAGADO"/>
    <s v="1cfc8f77eeb90420e06185d48b9a2c6de9a1780f"/>
    <n v="74"/>
    <s v="LOGAN"/>
    <n v="2019"/>
    <s v="NUEVO LOGAN"/>
    <m/>
    <s v="NUEVO"/>
    <n v="84"/>
    <d v="2018-04-12T00:00:00"/>
    <d v="2025-12-04T00:00:00"/>
    <d v="2020-04-21T00:00:00"/>
    <n v="34280000"/>
    <n v="17140000"/>
    <n v="17140000"/>
    <n v="388554"/>
    <s v="7ac1370efc1dca5e20d275e4a540d08630dc0579"/>
    <n v="0.33814566657952638"/>
    <n v="-0.85216124758390532"/>
    <n v="0.52564408481904745"/>
    <n v="0.28199713128885551"/>
    <n v="-0.1103147126646518"/>
    <x v="0"/>
    <n v="0.5"/>
    <x v="4"/>
  </r>
  <r>
    <s v="1e452ea004b6142977307e82f0bbe092ade8f25b"/>
    <s v="0e2db3b8552bfbe82365936be3d50e3dd58543ab"/>
    <s v="PREPAGADO"/>
    <s v="f16e69cd0136d12fc2539d67e27ad64f32593ddd"/>
    <n v="38"/>
    <s v="LOGAN"/>
    <n v="2022"/>
    <s v="NUEVO LOGAN PH2"/>
    <s v="2e892f86d188d01ec5691b7918003dc271108083"/>
    <s v="NUEVO"/>
    <n v="24"/>
    <d v="2021-04-08T00:00:00"/>
    <d v="2023-08-04T00:00:00"/>
    <d v="2021-12-01T00:00:00"/>
    <n v="50576000"/>
    <n v="22057000"/>
    <n v="28519000"/>
    <n v="1079170"/>
    <s v="ec864d326046a09cd623dc375f247c93a8c47de2"/>
    <n v="-0.26825861103673743"/>
    <n v="-1.114482727983936"/>
    <n v="-0.7785899998952176"/>
    <n v="0.63661136919762884"/>
    <n v="-0.57440197704150942"/>
    <x v="2"/>
    <n v="0.43611594432141726"/>
    <x v="4"/>
  </r>
  <r>
    <s v="cd30abb72b73e6ac8bf675e5a4975f646bcad77d"/>
    <s v="ec71b99ec3440659a3e8df46b9b2d01af5eb5114"/>
    <s v="PREPAGADO"/>
    <s v="4db898134df57de25ee14fc3156c0fe345e0de51"/>
    <n v="76"/>
    <s v="LOGAN"/>
    <n v="2019"/>
    <s v="NUEVO LOGAN"/>
    <s v="2e892f86d188d01ec5691b7918003dc271108083"/>
    <s v="NUEVO"/>
    <n v="72"/>
    <d v="2019-11-01T00:00:00"/>
    <d v="2025-01-11T00:00:00"/>
    <d v="2021-11-03T00:00:00"/>
    <n v="33990000"/>
    <n v="27192000"/>
    <n v="6798000"/>
    <n v="629193"/>
    <s v="e479a237a33c879450fd7f632a21723886088e64"/>
    <n v="0.90816568753881444"/>
    <n v="0.37970237290931202"/>
    <n v="5.1377144922950549E-2"/>
    <n v="0.2034770074305893"/>
    <n v="1.3592949578620639"/>
    <x v="1"/>
    <n v="0.8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B10" firstHeaderRow="1" firstDataRow="1" firstDataCol="1" rowPageCount="1" colPageCount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Rango Plazo" axis="axisRow" dataField="1" showAll="0">
      <items count="7">
        <item x="2"/>
        <item x="4"/>
        <item x="5"/>
        <item x="3"/>
        <item x="1"/>
        <item x="0"/>
        <item t="default"/>
      </items>
    </pivotField>
    <pivotField numFmtId="10" showAll="0"/>
    <pivotField name="Rango LTV" axis="axisPage" showAll="0">
      <items count="6">
        <item x="3"/>
        <item x="1"/>
        <item x="4"/>
        <item x="2"/>
        <item x="0"/>
        <item t="default"/>
      </items>
    </pivotField>
  </pivotFields>
  <rowFields count="1">
    <field x="2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6" hier="-1"/>
  </pageFields>
  <dataFields count="1">
    <dataField name="Cuenta de préstamo" fld="24" subtotal="count" baseField="0" baseItem="903340768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Tabla2" displayName="Tabla2" ref="D1:H85" totalsRowShown="0">
  <tableColumns count="5">
    <tableColumn id="1" name="Periodo">
      <calculatedColumnFormula>IF($B$2&gt;72,D1+1,"")</calculatedColumnFormula>
    </tableColumn>
    <tableColumn id="2" name="Cuota" dataDxfId="3">
      <calculatedColumnFormula>IF(D2="","",$B$4)</calculatedColumnFormula>
    </tableColumn>
    <tableColumn id="3" name="Pago interés" dataDxfId="2">
      <calculatedColumnFormula>IF(D2="","",IPMT($B$3,D2,$B$2,-$B$1))</calculatedColumnFormula>
    </tableColumn>
    <tableColumn id="4" name="Abono a capital" dataDxfId="1">
      <calculatedColumnFormula>IF(D2="","",PPMT($B$3,D2,$B$2,-$B$1))</calculatedColumnFormula>
    </tableColumn>
    <tableColumn id="5" name="Saldo" dataDxfId="0">
      <calculatedColumnFormula>IF(D2="","",$B$1-SUM($G$2:G2))</calculatedColumnFormula>
    </tableColumn>
  </tableColumns>
  <tableStyleInfo name="TableStyleDark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theme="5" tint="0.39997558519241921"/>
  </sheetPr>
  <dimension ref="B2:P37"/>
  <sheetViews>
    <sheetView showGridLines="0" tabSelected="1" zoomScale="85" zoomScaleNormal="85" workbookViewId="0">
      <selection activeCell="D37" sqref="D37"/>
    </sheetView>
  </sheetViews>
  <sheetFormatPr baseColWidth="10" defaultColWidth="11.42578125" defaultRowHeight="15" x14ac:dyDescent="0.25"/>
  <cols>
    <col min="1" max="1" width="3" style="1" customWidth="1"/>
    <col min="2" max="2" width="3.5703125" style="1" customWidth="1"/>
    <col min="3" max="3" width="13.28515625" style="1" customWidth="1"/>
    <col min="4" max="4" width="13.5703125" style="1" bestFit="1" customWidth="1"/>
    <col min="5" max="5" width="10.140625" style="1" bestFit="1" customWidth="1"/>
    <col min="6" max="16384" width="11.42578125" style="1"/>
  </cols>
  <sheetData>
    <row r="2" spans="2:16" x14ac:dyDescent="0.25">
      <c r="B2" s="2"/>
      <c r="C2" s="3" t="s">
        <v>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4" spans="2:16" x14ac:dyDescent="0.25">
      <c r="C4" s="1" t="s">
        <v>1</v>
      </c>
    </row>
    <row r="6" spans="2:16" x14ac:dyDescent="0.25">
      <c r="B6" s="4" t="s">
        <v>2</v>
      </c>
      <c r="C6" s="1" t="s">
        <v>12284</v>
      </c>
    </row>
    <row r="7" spans="2:16" ht="15.75" thickBot="1" x14ac:dyDescent="0.3"/>
    <row r="8" spans="2:16" x14ac:dyDescent="0.25">
      <c r="C8" s="7" t="s">
        <v>33</v>
      </c>
      <c r="D8" s="8" t="s">
        <v>34</v>
      </c>
      <c r="E8" s="9" t="s">
        <v>41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</row>
    <row r="9" spans="2:16" x14ac:dyDescent="0.25">
      <c r="C9" s="10" t="s">
        <v>35</v>
      </c>
      <c r="D9" s="6">
        <v>24</v>
      </c>
      <c r="E9" s="13" t="s">
        <v>42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</row>
    <row r="10" spans="2:16" x14ac:dyDescent="0.25">
      <c r="C10" s="10" t="s">
        <v>36</v>
      </c>
      <c r="D10" s="6">
        <v>36</v>
      </c>
      <c r="E10" s="13" t="s">
        <v>43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</row>
    <row r="11" spans="2:16" x14ac:dyDescent="0.25">
      <c r="C11" s="10" t="s">
        <v>37</v>
      </c>
      <c r="D11" s="6">
        <v>48</v>
      </c>
      <c r="E11" s="13" t="s">
        <v>44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</row>
    <row r="12" spans="2:16" x14ac:dyDescent="0.25">
      <c r="C12" s="10" t="s">
        <v>38</v>
      </c>
      <c r="D12" s="6">
        <v>60</v>
      </c>
      <c r="E12" s="13" t="s">
        <v>45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</row>
    <row r="13" spans="2:16" x14ac:dyDescent="0.25">
      <c r="C13" s="10" t="s">
        <v>39</v>
      </c>
      <c r="D13" s="6">
        <v>72</v>
      </c>
      <c r="E13" s="13" t="s">
        <v>46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</row>
    <row r="14" spans="2:16" ht="15.75" thickBot="1" x14ac:dyDescent="0.3">
      <c r="C14" s="11" t="s">
        <v>40</v>
      </c>
      <c r="D14" s="12">
        <v>84</v>
      </c>
      <c r="E14" s="14" t="s">
        <v>47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</row>
    <row r="15" spans="2:16" x14ac:dyDescent="0.25">
      <c r="C15" s="15"/>
      <c r="D15" s="16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</row>
    <row r="16" spans="2:16" x14ac:dyDescent="0.25">
      <c r="B16" s="4" t="s">
        <v>3</v>
      </c>
      <c r="C16" s="5" t="s">
        <v>48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</row>
    <row r="17" spans="2:16" x14ac:dyDescent="0.25">
      <c r="B17" s="4"/>
      <c r="C17" s="5" t="s">
        <v>12288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</row>
    <row r="18" spans="2:16" x14ac:dyDescent="0.25">
      <c r="B18" s="4" t="s">
        <v>4</v>
      </c>
      <c r="C18" s="5" t="s">
        <v>12285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</row>
    <row r="19" spans="2:16" x14ac:dyDescent="0.25">
      <c r="B19" s="4" t="s">
        <v>12286</v>
      </c>
      <c r="C19" s="5" t="s">
        <v>51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</row>
    <row r="20" spans="2:16" x14ac:dyDescent="0.25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</row>
    <row r="21" spans="2:16" x14ac:dyDescent="0.25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</row>
    <row r="22" spans="2:16" x14ac:dyDescent="0.25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</row>
    <row r="23" spans="2:16" x14ac:dyDescent="0.25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</row>
    <row r="24" spans="2:16" x14ac:dyDescent="0.25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</row>
    <row r="25" spans="2:16" x14ac:dyDescent="0.25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</row>
    <row r="26" spans="2:16" x14ac:dyDescent="0.25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</row>
    <row r="27" spans="2:16" x14ac:dyDescent="0.25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</row>
    <row r="28" spans="2:16" x14ac:dyDescent="0.25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</row>
    <row r="29" spans="2:16" x14ac:dyDescent="0.25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</row>
    <row r="30" spans="2:16" x14ac:dyDescent="0.25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</row>
    <row r="31" spans="2:16" x14ac:dyDescent="0.25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</row>
    <row r="32" spans="2:16" x14ac:dyDescent="0.25">
      <c r="B32" s="4" t="s">
        <v>5</v>
      </c>
      <c r="C32" s="5" t="s">
        <v>50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</row>
    <row r="33" spans="2:16" x14ac:dyDescent="0.25">
      <c r="B33" s="4" t="s">
        <v>12287</v>
      </c>
      <c r="C33" s="5" t="s">
        <v>12289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</row>
    <row r="34" spans="2:16" x14ac:dyDescent="0.25">
      <c r="C34" s="1" t="s">
        <v>6</v>
      </c>
      <c r="D34" s="5" t="s">
        <v>12290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</row>
    <row r="35" spans="2:16" x14ac:dyDescent="0.25">
      <c r="C35" s="1" t="s">
        <v>7</v>
      </c>
      <c r="D35" s="5" t="s">
        <v>12291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</row>
    <row r="36" spans="2:16" x14ac:dyDescent="0.25">
      <c r="C36" s="1" t="s">
        <v>8</v>
      </c>
      <c r="D36" s="5" t="s">
        <v>30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</row>
    <row r="37" spans="2:16" x14ac:dyDescent="0.25">
      <c r="C37" s="5" t="s">
        <v>52</v>
      </c>
      <c r="D37" s="5" t="s">
        <v>49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</row>
  </sheetData>
  <pageMargins left="0.7" right="0.7" top="0.75" bottom="0.75" header="0.3" footer="0.3"/>
  <pageSetup orientation="portrait" r:id="rId1"/>
  <headerFooter>
    <oddFooter>&amp;R&amp;1#&amp;"Arial"&amp;10&amp;K000000Confidential C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5739"/>
  <sheetViews>
    <sheetView topLeftCell="T1" workbookViewId="0">
      <selection activeCell="AB1" sqref="AB1"/>
    </sheetView>
  </sheetViews>
  <sheetFormatPr baseColWidth="10" defaultColWidth="9.140625" defaultRowHeight="15" x14ac:dyDescent="0.25"/>
  <cols>
    <col min="1" max="1" width="44.140625" bestFit="1" customWidth="1"/>
    <col min="2" max="2" width="44.42578125" bestFit="1" customWidth="1"/>
    <col min="3" max="3" width="14.42578125" bestFit="1" customWidth="1"/>
    <col min="4" max="4" width="43.7109375" bestFit="1" customWidth="1"/>
    <col min="5" max="5" width="14.42578125" bestFit="1" customWidth="1"/>
    <col min="6" max="6" width="9.5703125" bestFit="1" customWidth="1"/>
    <col min="7" max="7" width="11.5703125" bestFit="1" customWidth="1"/>
    <col min="8" max="8" width="33" bestFit="1" customWidth="1"/>
    <col min="9" max="9" width="42.140625" bestFit="1" customWidth="1"/>
    <col min="10" max="10" width="13.7109375" bestFit="1" customWidth="1"/>
    <col min="11" max="11" width="16.85546875" bestFit="1" customWidth="1"/>
    <col min="12" max="12" width="18.28515625" style="18" bestFit="1" customWidth="1"/>
    <col min="13" max="13" width="26.140625" style="18" bestFit="1" customWidth="1"/>
    <col min="14" max="14" width="22.28515625" style="18" bestFit="1" customWidth="1"/>
    <col min="15" max="15" width="12.85546875" bestFit="1" customWidth="1"/>
    <col min="16" max="16" width="16.7109375" bestFit="1" customWidth="1"/>
    <col min="17" max="17" width="21.5703125" bestFit="1" customWidth="1"/>
    <col min="18" max="18" width="21.85546875" bestFit="1" customWidth="1"/>
    <col min="19" max="19" width="43.42578125" bestFit="1" customWidth="1"/>
    <col min="20" max="20" width="13" bestFit="1" customWidth="1"/>
    <col min="21" max="24" width="12.7109375" bestFit="1" customWidth="1"/>
    <col min="26" max="26" width="9.140625" style="20"/>
    <col min="28" max="28" width="12" bestFit="1" customWidth="1"/>
  </cols>
  <sheetData>
    <row r="1" spans="1:28" s="17" customFormat="1" x14ac:dyDescent="0.25">
      <c r="A1" s="17" t="s">
        <v>53</v>
      </c>
      <c r="B1" s="17" t="s">
        <v>54</v>
      </c>
      <c r="C1" s="17" t="s">
        <v>55</v>
      </c>
      <c r="D1" s="17" t="s">
        <v>56</v>
      </c>
      <c r="E1" s="17" t="s">
        <v>57</v>
      </c>
      <c r="F1" s="17" t="s">
        <v>58</v>
      </c>
      <c r="G1" s="17" t="s">
        <v>59</v>
      </c>
      <c r="H1" s="17" t="s">
        <v>60</v>
      </c>
      <c r="I1" s="17" t="s">
        <v>61</v>
      </c>
      <c r="J1" s="17" t="s">
        <v>62</v>
      </c>
      <c r="K1" s="17" t="s">
        <v>63</v>
      </c>
      <c r="L1" s="17" t="s">
        <v>64</v>
      </c>
      <c r="M1" s="17" t="s">
        <v>65</v>
      </c>
      <c r="N1" s="17" t="s">
        <v>66</v>
      </c>
      <c r="O1" s="17" t="s">
        <v>67</v>
      </c>
      <c r="P1" s="17" t="s">
        <v>68</v>
      </c>
      <c r="Q1" s="17" t="s">
        <v>69</v>
      </c>
      <c r="R1" s="17" t="s">
        <v>70</v>
      </c>
      <c r="S1" s="17" t="s">
        <v>71</v>
      </c>
      <c r="T1" s="17" t="s">
        <v>72</v>
      </c>
      <c r="U1" s="17" t="s">
        <v>73</v>
      </c>
      <c r="V1" s="17" t="s">
        <v>74</v>
      </c>
      <c r="W1" s="17" t="s">
        <v>75</v>
      </c>
      <c r="X1" s="17" t="s">
        <v>76</v>
      </c>
      <c r="Y1" s="17" t="s">
        <v>12292</v>
      </c>
      <c r="Z1" s="19" t="s">
        <v>12293</v>
      </c>
      <c r="AA1" s="17" t="s">
        <v>12294</v>
      </c>
      <c r="AB1" s="17" t="s">
        <v>12304</v>
      </c>
    </row>
    <row r="2" spans="1:28" x14ac:dyDescent="0.25">
      <c r="A2" t="s">
        <v>1308</v>
      </c>
      <c r="B2" t="s">
        <v>1309</v>
      </c>
      <c r="C2" t="s">
        <v>82</v>
      </c>
      <c r="D2" t="s">
        <v>233</v>
      </c>
      <c r="E2">
        <v>50</v>
      </c>
      <c r="F2" t="s">
        <v>17</v>
      </c>
      <c r="G2">
        <v>2022</v>
      </c>
      <c r="H2" t="s">
        <v>155</v>
      </c>
      <c r="I2" t="s">
        <v>84</v>
      </c>
      <c r="J2" t="s">
        <v>80</v>
      </c>
      <c r="K2">
        <v>84</v>
      </c>
      <c r="L2" s="18">
        <v>44494</v>
      </c>
      <c r="M2" s="18">
        <v>47051</v>
      </c>
      <c r="O2">
        <v>83900000</v>
      </c>
      <c r="P2">
        <v>73900000</v>
      </c>
      <c r="Q2">
        <v>10000000</v>
      </c>
      <c r="R2">
        <v>1666277</v>
      </c>
      <c r="S2" t="s">
        <v>156</v>
      </c>
      <c r="T2">
        <v>-0.89891905975765174</v>
      </c>
      <c r="U2">
        <v>0.71152737676088162</v>
      </c>
      <c r="V2">
        <v>0.13042163490563341</v>
      </c>
      <c r="W2">
        <v>-0.32424991610166581</v>
      </c>
      <c r="X2">
        <v>-0.4197062222492236</v>
      </c>
      <c r="Y2" t="str">
        <f>IF(K2&lt;=24,"&lt;=24",IF(AND(K2&gt;=25,K2&lt;=36),"25-36",IF(AND(K2&gt;=37,K2&lt;=48),"37-48",IF(AND(K2&gt;=49,K2&lt;=60),"49-60",IF(AND(K2&gt;=61,K2&lt;=72),"61-72","&gt;72")))))</f>
        <v>&gt;72</v>
      </c>
      <c r="Z2" s="20">
        <f>IF(P2/O2&gt;0.2,P2/O2,0.2)</f>
        <v>0.88081048867699641</v>
      </c>
      <c r="AA2" t="str">
        <f>IF(Z2&lt;=0.2,"20%",IF(AND(Z2&gt;0.2,Z2&lt;=0.4),"20%-40%",IF(AND(Z2&gt;0.4,Z2&lt;=0.6),"40%-60%",IF(AND(Z2&gt;0.6,Z2&lt;=0.8),"60%-80%","80%-100%"))))</f>
        <v>80%-100%</v>
      </c>
      <c r="AB2">
        <f>R2/SUM($R$2:$R$5739)</f>
        <v>3.4551979669988968E-4</v>
      </c>
    </row>
    <row r="3" spans="1:28" x14ac:dyDescent="0.25">
      <c r="A3" t="s">
        <v>1310</v>
      </c>
      <c r="B3" t="s">
        <v>1311</v>
      </c>
      <c r="C3" t="s">
        <v>77</v>
      </c>
      <c r="D3" t="s">
        <v>838</v>
      </c>
      <c r="E3">
        <v>83</v>
      </c>
      <c r="F3" t="s">
        <v>17</v>
      </c>
      <c r="G3">
        <v>2017</v>
      </c>
      <c r="H3" t="s">
        <v>110</v>
      </c>
      <c r="J3" t="s">
        <v>80</v>
      </c>
      <c r="K3">
        <v>72</v>
      </c>
      <c r="L3" s="18">
        <v>42662</v>
      </c>
      <c r="M3" s="18">
        <v>44853</v>
      </c>
      <c r="N3" s="18">
        <v>44251</v>
      </c>
      <c r="O3">
        <v>53800000</v>
      </c>
      <c r="P3">
        <v>48420000</v>
      </c>
      <c r="Q3">
        <v>5380000</v>
      </c>
      <c r="R3">
        <v>1143676</v>
      </c>
      <c r="S3" t="s">
        <v>245</v>
      </c>
      <c r="T3">
        <v>0.82326908867253745</v>
      </c>
      <c r="U3">
        <v>0.79032357974038436</v>
      </c>
      <c r="V3">
        <v>1.316088984645875</v>
      </c>
      <c r="W3">
        <v>-0.54100893733851985</v>
      </c>
      <c r="X3">
        <v>-3.2966835268508812E-2</v>
      </c>
      <c r="Y3" t="str">
        <f t="shared" ref="Y3:Y66" si="0">IF(K3&lt;=24,"&lt;=24",IF(AND(K3&gt;=25,K3&lt;=36),"25-36",IF(AND(K3&gt;=37,K3&lt;=48),"37-48",IF(AND(K3&gt;=49,K3&lt;=60),"49-60",IF(AND(K3&gt;=61,K3&lt;=72),"61-72","&gt;72")))))</f>
        <v>61-72</v>
      </c>
      <c r="Z3" s="20">
        <f t="shared" ref="Z3:Z66" si="1">IF(P3/O3&gt;0.2,P3/O3,0.2)</f>
        <v>0.9</v>
      </c>
      <c r="AA3" t="str">
        <f t="shared" ref="AA3:AA66" si="2">IF(Z3&lt;=0.2,"20%",IF(AND(Z3&gt;0.2,Z3&lt;=0.4),"20%-40%",IF(AND(Z3&gt;0.4,Z3&lt;=0.6),"40%-60%",IF(AND(Z3&gt;0.6,Z3&lt;=0.8),"60%-80%","80%-100%"))))</f>
        <v>80%-100%</v>
      </c>
      <c r="AB3">
        <f t="shared" ref="AB3:AB66" si="3">R3/SUM($R$2:$R$5739)</f>
        <v>2.3715306579310822E-4</v>
      </c>
    </row>
    <row r="4" spans="1:28" x14ac:dyDescent="0.25">
      <c r="A4" t="s">
        <v>1312</v>
      </c>
      <c r="B4" t="s">
        <v>1313</v>
      </c>
      <c r="C4" t="s">
        <v>82</v>
      </c>
      <c r="D4" t="s">
        <v>154</v>
      </c>
      <c r="E4">
        <v>49</v>
      </c>
      <c r="F4" t="s">
        <v>17</v>
      </c>
      <c r="G4">
        <v>2022</v>
      </c>
      <c r="H4" t="s">
        <v>155</v>
      </c>
      <c r="I4" t="s">
        <v>84</v>
      </c>
      <c r="J4" t="s">
        <v>80</v>
      </c>
      <c r="K4">
        <v>12</v>
      </c>
      <c r="L4" s="18">
        <v>44329</v>
      </c>
      <c r="M4" s="18">
        <v>44694</v>
      </c>
      <c r="O4">
        <v>77650000</v>
      </c>
      <c r="P4">
        <v>20000000</v>
      </c>
      <c r="Q4">
        <v>57650000</v>
      </c>
      <c r="R4">
        <v>1712667</v>
      </c>
      <c r="S4" t="s">
        <v>318</v>
      </c>
      <c r="T4">
        <v>0.2168648110562737</v>
      </c>
      <c r="U4">
        <v>-1.8476466588646441</v>
      </c>
      <c r="V4">
        <v>-4.4146365390986242</v>
      </c>
      <c r="W4">
        <v>1.246641123347582</v>
      </c>
      <c r="X4">
        <v>1.9007300996350649</v>
      </c>
      <c r="Y4" t="str">
        <f t="shared" si="0"/>
        <v>&lt;=24</v>
      </c>
      <c r="Z4" s="20">
        <f t="shared" si="1"/>
        <v>0.25756600128783003</v>
      </c>
      <c r="AA4" t="str">
        <f t="shared" si="2"/>
        <v>20%-40%</v>
      </c>
      <c r="AB4">
        <f t="shared" si="3"/>
        <v>3.5513924374795425E-4</v>
      </c>
    </row>
    <row r="5" spans="1:28" x14ac:dyDescent="0.25">
      <c r="A5" t="s">
        <v>1314</v>
      </c>
      <c r="B5" t="s">
        <v>1315</v>
      </c>
      <c r="C5" t="s">
        <v>77</v>
      </c>
      <c r="D5" t="s">
        <v>421</v>
      </c>
      <c r="E5">
        <v>61</v>
      </c>
      <c r="F5" t="s">
        <v>142</v>
      </c>
      <c r="G5">
        <v>2017</v>
      </c>
      <c r="H5" t="s">
        <v>143</v>
      </c>
      <c r="J5" t="s">
        <v>80</v>
      </c>
      <c r="K5">
        <v>72</v>
      </c>
      <c r="L5" s="18">
        <v>42674</v>
      </c>
      <c r="M5" s="18">
        <v>44865</v>
      </c>
      <c r="N5" s="18">
        <v>43217</v>
      </c>
      <c r="O5">
        <v>31050000</v>
      </c>
      <c r="P5">
        <v>7050000</v>
      </c>
      <c r="Q5">
        <v>24000000</v>
      </c>
      <c r="R5">
        <v>185070</v>
      </c>
      <c r="S5" t="s">
        <v>103</v>
      </c>
      <c r="T5">
        <v>0.76262866091091108</v>
      </c>
      <c r="U5">
        <v>-1.9729389377266879</v>
      </c>
      <c r="V5">
        <v>0.99991102471514426</v>
      </c>
      <c r="W5">
        <v>-0.33938520724450227</v>
      </c>
      <c r="X5">
        <v>-0.88379348662608126</v>
      </c>
      <c r="Y5" t="str">
        <f t="shared" si="0"/>
        <v>61-72</v>
      </c>
      <c r="Z5" s="20">
        <f t="shared" si="1"/>
        <v>0.22705314009661837</v>
      </c>
      <c r="AA5" t="str">
        <f t="shared" si="2"/>
        <v>20%-40%</v>
      </c>
      <c r="AB5">
        <f t="shared" si="3"/>
        <v>3.8376181616411065E-5</v>
      </c>
    </row>
    <row r="6" spans="1:28" x14ac:dyDescent="0.25">
      <c r="A6" t="s">
        <v>1316</v>
      </c>
      <c r="B6" t="s">
        <v>1317</v>
      </c>
      <c r="C6" t="s">
        <v>77</v>
      </c>
      <c r="D6" t="s">
        <v>93</v>
      </c>
      <c r="E6">
        <v>236</v>
      </c>
      <c r="F6" t="s">
        <v>17</v>
      </c>
      <c r="G6">
        <v>2018</v>
      </c>
      <c r="H6" t="s">
        <v>17</v>
      </c>
      <c r="J6" t="s">
        <v>80</v>
      </c>
      <c r="K6">
        <v>60</v>
      </c>
      <c r="L6" s="18">
        <v>43097</v>
      </c>
      <c r="M6" s="18">
        <v>44923</v>
      </c>
      <c r="N6" s="18">
        <v>44169</v>
      </c>
      <c r="O6">
        <v>62890000</v>
      </c>
      <c r="P6">
        <v>42890000</v>
      </c>
      <c r="Q6">
        <v>20000000</v>
      </c>
      <c r="R6">
        <v>1139070</v>
      </c>
      <c r="S6" t="s">
        <v>309</v>
      </c>
      <c r="T6">
        <v>1.441801451841126</v>
      </c>
      <c r="U6">
        <v>-0.1048946372831227</v>
      </c>
      <c r="V6">
        <v>0.52564408481904745</v>
      </c>
      <c r="W6">
        <v>-0.38897114257260268</v>
      </c>
      <c r="X6">
        <v>0.58581618390063472</v>
      </c>
      <c r="Y6" t="str">
        <f t="shared" si="0"/>
        <v>49-60</v>
      </c>
      <c r="Z6" s="20">
        <f t="shared" si="1"/>
        <v>0.68198441723644454</v>
      </c>
      <c r="AA6" t="str">
        <f t="shared" si="2"/>
        <v>60%-80%</v>
      </c>
      <c r="AB6">
        <f t="shared" si="3"/>
        <v>2.3619796398014454E-4</v>
      </c>
    </row>
    <row r="7" spans="1:28" x14ac:dyDescent="0.25">
      <c r="A7" t="s">
        <v>1318</v>
      </c>
      <c r="B7" t="s">
        <v>1319</v>
      </c>
      <c r="C7" t="s">
        <v>82</v>
      </c>
      <c r="D7" t="s">
        <v>299</v>
      </c>
      <c r="E7">
        <v>246</v>
      </c>
      <c r="F7" t="s">
        <v>87</v>
      </c>
      <c r="G7">
        <v>2022</v>
      </c>
      <c r="H7" t="s">
        <v>24</v>
      </c>
      <c r="I7" t="s">
        <v>84</v>
      </c>
      <c r="J7" t="s">
        <v>80</v>
      </c>
      <c r="K7">
        <v>12</v>
      </c>
      <c r="L7" s="18">
        <v>44407</v>
      </c>
      <c r="M7" s="18">
        <v>44772</v>
      </c>
      <c r="O7">
        <v>49290000</v>
      </c>
      <c r="P7">
        <v>14290000</v>
      </c>
      <c r="Q7">
        <v>35000000</v>
      </c>
      <c r="R7">
        <v>1307267</v>
      </c>
      <c r="S7" t="s">
        <v>486</v>
      </c>
      <c r="T7">
        <v>-0.207618183275111</v>
      </c>
      <c r="U7">
        <v>-1.714807341464156</v>
      </c>
      <c r="V7">
        <v>-1.3714236747653381</v>
      </c>
      <c r="W7">
        <v>2.5475530429847879</v>
      </c>
      <c r="X7">
        <v>0.97255557088134947</v>
      </c>
      <c r="Y7" t="str">
        <f t="shared" si="0"/>
        <v>&lt;=24</v>
      </c>
      <c r="Z7" s="20">
        <f t="shared" si="1"/>
        <v>0.28991681882734832</v>
      </c>
      <c r="AA7" t="str">
        <f t="shared" si="2"/>
        <v>20%-40%</v>
      </c>
      <c r="AB7">
        <f t="shared" si="3"/>
        <v>2.7107535426131111E-4</v>
      </c>
    </row>
    <row r="8" spans="1:28" x14ac:dyDescent="0.25">
      <c r="A8" t="s">
        <v>1320</v>
      </c>
      <c r="B8" t="s">
        <v>1321</v>
      </c>
      <c r="C8" t="s">
        <v>77</v>
      </c>
      <c r="D8" t="s">
        <v>1058</v>
      </c>
      <c r="E8">
        <v>220</v>
      </c>
      <c r="F8" t="s">
        <v>95</v>
      </c>
      <c r="G8">
        <v>2016</v>
      </c>
      <c r="H8" t="s">
        <v>16</v>
      </c>
      <c r="J8" t="s">
        <v>80</v>
      </c>
      <c r="K8">
        <v>72</v>
      </c>
      <c r="L8" s="18">
        <v>43187</v>
      </c>
      <c r="M8" s="18">
        <v>45379</v>
      </c>
      <c r="N8" s="18">
        <v>43311</v>
      </c>
      <c r="O8">
        <v>26900000</v>
      </c>
      <c r="P8">
        <v>21900000</v>
      </c>
      <c r="Q8">
        <v>5000000</v>
      </c>
      <c r="R8">
        <v>483990</v>
      </c>
      <c r="S8" t="s">
        <v>163</v>
      </c>
      <c r="T8">
        <v>1.1628554841376451</v>
      </c>
      <c r="U8">
        <v>0.43770834264753011</v>
      </c>
      <c r="V8">
        <v>0.4070773498450232</v>
      </c>
      <c r="W8">
        <v>-0.61431485366930705</v>
      </c>
      <c r="X8">
        <v>0.81785981608906366</v>
      </c>
      <c r="Y8" t="str">
        <f t="shared" si="0"/>
        <v>61-72</v>
      </c>
      <c r="Z8" s="20">
        <f t="shared" si="1"/>
        <v>0.81412639405204457</v>
      </c>
      <c r="AA8" t="str">
        <f t="shared" si="2"/>
        <v>80%-100%</v>
      </c>
      <c r="AB8">
        <f t="shared" si="3"/>
        <v>1.0036034009038089E-4</v>
      </c>
    </row>
    <row r="9" spans="1:28" x14ac:dyDescent="0.25">
      <c r="A9" t="s">
        <v>334</v>
      </c>
      <c r="B9" t="s">
        <v>1322</v>
      </c>
      <c r="C9" t="s">
        <v>90</v>
      </c>
      <c r="D9" t="s">
        <v>211</v>
      </c>
      <c r="E9">
        <v>62</v>
      </c>
      <c r="F9" t="s">
        <v>79</v>
      </c>
      <c r="G9">
        <v>2020</v>
      </c>
      <c r="H9" t="s">
        <v>26</v>
      </c>
      <c r="I9" t="s">
        <v>84</v>
      </c>
      <c r="J9" t="s">
        <v>80</v>
      </c>
      <c r="K9">
        <v>12</v>
      </c>
      <c r="L9" s="18">
        <v>43816</v>
      </c>
      <c r="M9" s="18">
        <v>44182</v>
      </c>
      <c r="N9" s="18">
        <v>44174</v>
      </c>
      <c r="O9">
        <v>48770000</v>
      </c>
      <c r="P9">
        <v>7315500</v>
      </c>
      <c r="Q9">
        <v>41454500</v>
      </c>
      <c r="R9">
        <v>658386</v>
      </c>
      <c r="S9" t="s">
        <v>166</v>
      </c>
      <c r="T9">
        <v>0.39878609434115281</v>
      </c>
      <c r="U9">
        <v>-2.289335471492659</v>
      </c>
      <c r="V9">
        <v>-0.46241203996448682</v>
      </c>
      <c r="W9">
        <v>1.335268711358256</v>
      </c>
      <c r="X9">
        <v>1.281947080465921</v>
      </c>
      <c r="Y9" t="str">
        <f t="shared" si="0"/>
        <v>&lt;=24</v>
      </c>
      <c r="Z9" s="20">
        <f t="shared" si="1"/>
        <v>0.2</v>
      </c>
      <c r="AA9" t="str">
        <f t="shared" si="2"/>
        <v>20%</v>
      </c>
      <c r="AB9">
        <f t="shared" si="3"/>
        <v>1.3652315723619395E-4</v>
      </c>
    </row>
    <row r="10" spans="1:28" x14ac:dyDescent="0.25">
      <c r="A10" t="s">
        <v>1323</v>
      </c>
      <c r="B10" t="s">
        <v>1324</v>
      </c>
      <c r="C10" t="s">
        <v>77</v>
      </c>
      <c r="D10" t="s">
        <v>651</v>
      </c>
      <c r="E10">
        <v>7</v>
      </c>
      <c r="F10" t="s">
        <v>87</v>
      </c>
      <c r="G10">
        <v>2018</v>
      </c>
      <c r="H10" t="s">
        <v>15</v>
      </c>
      <c r="J10" t="s">
        <v>80</v>
      </c>
      <c r="K10">
        <v>60</v>
      </c>
      <c r="L10" s="18">
        <v>42832</v>
      </c>
      <c r="M10" s="18">
        <v>44746</v>
      </c>
      <c r="N10" s="18">
        <v>43122</v>
      </c>
      <c r="O10">
        <v>45500000</v>
      </c>
      <c r="P10">
        <v>22750000</v>
      </c>
      <c r="Q10">
        <v>22750000</v>
      </c>
      <c r="R10">
        <v>622232</v>
      </c>
      <c r="S10" t="s">
        <v>307</v>
      </c>
      <c r="T10">
        <v>1.5630823073643789</v>
      </c>
      <c r="U10">
        <v>-0.85216124758390532</v>
      </c>
      <c r="V10">
        <v>0.92086653473246149</v>
      </c>
      <c r="W10">
        <v>0.101960933951611</v>
      </c>
      <c r="X10">
        <v>1.281947080465921</v>
      </c>
      <c r="Y10" t="str">
        <f t="shared" si="0"/>
        <v>49-60</v>
      </c>
      <c r="Z10" s="20">
        <f t="shared" si="1"/>
        <v>0.5</v>
      </c>
      <c r="AA10" t="str">
        <f t="shared" si="2"/>
        <v>40%-60%</v>
      </c>
      <c r="AB10">
        <f t="shared" si="3"/>
        <v>1.2902625082154154E-4</v>
      </c>
    </row>
    <row r="11" spans="1:28" x14ac:dyDescent="0.25">
      <c r="A11" t="s">
        <v>656</v>
      </c>
      <c r="B11" t="s">
        <v>1325</v>
      </c>
      <c r="C11" t="s">
        <v>77</v>
      </c>
      <c r="D11" t="s">
        <v>244</v>
      </c>
      <c r="E11">
        <v>62</v>
      </c>
      <c r="F11" t="s">
        <v>95</v>
      </c>
      <c r="G11">
        <v>2015</v>
      </c>
      <c r="H11" t="s">
        <v>16</v>
      </c>
      <c r="J11" t="s">
        <v>96</v>
      </c>
      <c r="K11">
        <v>60</v>
      </c>
      <c r="L11" s="18">
        <v>43106</v>
      </c>
      <c r="M11" s="18">
        <v>45078</v>
      </c>
      <c r="N11" s="18">
        <v>43381</v>
      </c>
      <c r="O11">
        <v>24000000</v>
      </c>
      <c r="P11">
        <v>18000000</v>
      </c>
      <c r="Q11">
        <v>6000000</v>
      </c>
      <c r="R11">
        <v>453467</v>
      </c>
      <c r="S11" t="s">
        <v>431</v>
      </c>
      <c r="T11">
        <v>0.78688483201556159</v>
      </c>
      <c r="U11">
        <v>0.17439176949377561</v>
      </c>
      <c r="V11">
        <v>0.68373306478441309</v>
      </c>
      <c r="W11">
        <v>5.4059924481156853E-2</v>
      </c>
      <c r="X11">
        <v>0.35377255171220601</v>
      </c>
      <c r="Y11" t="str">
        <f t="shared" si="0"/>
        <v>49-60</v>
      </c>
      <c r="Z11" s="20">
        <f t="shared" si="1"/>
        <v>0.75</v>
      </c>
      <c r="AA11" t="str">
        <f t="shared" si="2"/>
        <v>60%-80%</v>
      </c>
      <c r="AB11">
        <f t="shared" si="3"/>
        <v>9.403107985653578E-5</v>
      </c>
    </row>
    <row r="12" spans="1:28" x14ac:dyDescent="0.25">
      <c r="A12" t="s">
        <v>1326</v>
      </c>
      <c r="B12" t="s">
        <v>1327</v>
      </c>
      <c r="C12" t="s">
        <v>82</v>
      </c>
      <c r="D12" t="s">
        <v>541</v>
      </c>
      <c r="E12">
        <v>15</v>
      </c>
      <c r="F12" t="s">
        <v>17</v>
      </c>
      <c r="G12">
        <v>2021</v>
      </c>
      <c r="H12" t="s">
        <v>110</v>
      </c>
      <c r="I12" t="s">
        <v>84</v>
      </c>
      <c r="J12" t="s">
        <v>80</v>
      </c>
      <c r="K12">
        <v>72</v>
      </c>
      <c r="L12" s="18">
        <v>44041</v>
      </c>
      <c r="M12" s="18">
        <v>46232</v>
      </c>
      <c r="O12">
        <v>60694487</v>
      </c>
      <c r="P12">
        <v>41702987</v>
      </c>
      <c r="Q12">
        <v>18991500</v>
      </c>
      <c r="R12">
        <v>995945</v>
      </c>
      <c r="S12" t="s">
        <v>243</v>
      </c>
      <c r="T12">
        <v>-1.214249284118109</v>
      </c>
      <c r="U12">
        <v>-8.3902163289460818E-2</v>
      </c>
      <c r="V12">
        <v>0.44659959483636458</v>
      </c>
      <c r="W12">
        <v>-9.50607684414113E-2</v>
      </c>
      <c r="X12">
        <v>0.19907679691992</v>
      </c>
      <c r="Y12" t="str">
        <f t="shared" si="0"/>
        <v>61-72</v>
      </c>
      <c r="Z12" s="20">
        <f t="shared" si="1"/>
        <v>0.68709678689598286</v>
      </c>
      <c r="AA12" t="str">
        <f t="shared" si="2"/>
        <v>60%-80%</v>
      </c>
      <c r="AB12">
        <f t="shared" si="3"/>
        <v>2.0651951261661274E-4</v>
      </c>
    </row>
    <row r="13" spans="1:28" x14ac:dyDescent="0.25">
      <c r="A13" t="s">
        <v>206</v>
      </c>
      <c r="B13" t="s">
        <v>207</v>
      </c>
      <c r="C13" t="s">
        <v>77</v>
      </c>
      <c r="D13" t="s">
        <v>138</v>
      </c>
      <c r="E13">
        <v>84</v>
      </c>
      <c r="F13" t="s">
        <v>117</v>
      </c>
      <c r="G13">
        <v>2018</v>
      </c>
      <c r="H13" t="s">
        <v>14</v>
      </c>
      <c r="J13" t="s">
        <v>80</v>
      </c>
      <c r="K13">
        <v>36</v>
      </c>
      <c r="L13" s="18">
        <v>42920</v>
      </c>
      <c r="M13" s="18">
        <v>43921</v>
      </c>
      <c r="N13" s="18">
        <v>43599</v>
      </c>
      <c r="O13">
        <v>47350000</v>
      </c>
      <c r="P13">
        <v>7102500</v>
      </c>
      <c r="Q13">
        <v>40247500</v>
      </c>
      <c r="R13">
        <v>208300</v>
      </c>
      <c r="S13" t="s">
        <v>208</v>
      </c>
      <c r="T13">
        <v>1.068735666674399E-2</v>
      </c>
      <c r="U13">
        <v>-2.289335471492659</v>
      </c>
      <c r="V13">
        <v>-4.108451383591504</v>
      </c>
      <c r="W13">
        <v>7.446536552440404E-2</v>
      </c>
      <c r="X13">
        <v>2.1327737318234941</v>
      </c>
      <c r="Y13" t="str">
        <f t="shared" si="0"/>
        <v>25-36</v>
      </c>
      <c r="Z13" s="20">
        <f t="shared" si="1"/>
        <v>0.2</v>
      </c>
      <c r="AA13" t="str">
        <f t="shared" si="2"/>
        <v>20%</v>
      </c>
      <c r="AB13">
        <f t="shared" si="3"/>
        <v>4.3193162753003862E-5</v>
      </c>
    </row>
    <row r="14" spans="1:28" x14ac:dyDescent="0.25">
      <c r="A14" t="s">
        <v>1328</v>
      </c>
      <c r="B14" t="s">
        <v>1329</v>
      </c>
      <c r="C14" t="s">
        <v>82</v>
      </c>
      <c r="D14" t="s">
        <v>301</v>
      </c>
      <c r="E14">
        <v>51</v>
      </c>
      <c r="F14" t="s">
        <v>17</v>
      </c>
      <c r="G14">
        <v>2020</v>
      </c>
      <c r="H14" t="s">
        <v>17</v>
      </c>
      <c r="I14" t="s">
        <v>84</v>
      </c>
      <c r="J14" t="s">
        <v>80</v>
      </c>
      <c r="K14">
        <v>72</v>
      </c>
      <c r="L14" s="18">
        <v>43476</v>
      </c>
      <c r="M14" s="18">
        <v>45668</v>
      </c>
      <c r="O14">
        <v>53560000</v>
      </c>
      <c r="P14">
        <v>41060000</v>
      </c>
      <c r="Q14">
        <v>12500000</v>
      </c>
      <c r="R14">
        <v>957985</v>
      </c>
      <c r="S14" t="s">
        <v>153</v>
      </c>
      <c r="T14">
        <v>-1.46893908071694</v>
      </c>
      <c r="U14">
        <v>0.2426241955728746</v>
      </c>
      <c r="V14">
        <v>0.16994387989697479</v>
      </c>
      <c r="W14">
        <v>-0.54959263148719362</v>
      </c>
      <c r="X14">
        <v>1.823382222238922</v>
      </c>
      <c r="Y14" t="str">
        <f t="shared" si="0"/>
        <v>61-72</v>
      </c>
      <c r="Z14" s="20">
        <f t="shared" si="1"/>
        <v>0.76661687826736369</v>
      </c>
      <c r="AA14" t="str">
        <f t="shared" si="2"/>
        <v>60%-80%</v>
      </c>
      <c r="AB14">
        <f t="shared" si="3"/>
        <v>1.9864811339383775E-4</v>
      </c>
    </row>
    <row r="15" spans="1:28" x14ac:dyDescent="0.25">
      <c r="A15" t="s">
        <v>1330</v>
      </c>
      <c r="B15" t="s">
        <v>1331</v>
      </c>
      <c r="C15" t="s">
        <v>77</v>
      </c>
      <c r="D15" t="s">
        <v>520</v>
      </c>
      <c r="E15">
        <v>50</v>
      </c>
      <c r="F15" t="s">
        <v>87</v>
      </c>
      <c r="G15">
        <v>2019</v>
      </c>
      <c r="H15" t="s">
        <v>15</v>
      </c>
      <c r="I15" t="s">
        <v>84</v>
      </c>
      <c r="J15" t="s">
        <v>80</v>
      </c>
      <c r="K15">
        <v>84</v>
      </c>
      <c r="L15" s="18">
        <v>43515</v>
      </c>
      <c r="M15" s="18">
        <v>46072</v>
      </c>
      <c r="N15" s="18">
        <v>44102</v>
      </c>
      <c r="O15">
        <v>33590000</v>
      </c>
      <c r="P15">
        <v>15590000</v>
      </c>
      <c r="Q15">
        <v>18000000</v>
      </c>
      <c r="R15">
        <v>295085</v>
      </c>
      <c r="S15" t="s">
        <v>220</v>
      </c>
      <c r="T15">
        <v>0.61709163428300773</v>
      </c>
      <c r="U15">
        <v>-0.99946656292520997</v>
      </c>
      <c r="V15">
        <v>-0.38554716227083191</v>
      </c>
      <c r="W15">
        <v>-0.85005578087077316</v>
      </c>
      <c r="X15">
        <v>0.66316406129677774</v>
      </c>
      <c r="Y15" t="str">
        <f t="shared" si="0"/>
        <v>&gt;72</v>
      </c>
      <c r="Z15" s="20">
        <f t="shared" si="1"/>
        <v>0.46412622804406073</v>
      </c>
      <c r="AA15" t="str">
        <f t="shared" si="2"/>
        <v>40%-60%</v>
      </c>
      <c r="AB15">
        <f t="shared" si="3"/>
        <v>6.118893149769633E-5</v>
      </c>
    </row>
    <row r="16" spans="1:28" x14ac:dyDescent="0.25">
      <c r="A16" t="s">
        <v>1332</v>
      </c>
      <c r="B16" t="s">
        <v>1333</v>
      </c>
      <c r="C16" t="s">
        <v>77</v>
      </c>
      <c r="D16" t="s">
        <v>246</v>
      </c>
      <c r="E16">
        <v>38</v>
      </c>
      <c r="F16" t="s">
        <v>79</v>
      </c>
      <c r="G16">
        <v>2020</v>
      </c>
      <c r="H16" t="s">
        <v>13</v>
      </c>
      <c r="I16" t="s">
        <v>84</v>
      </c>
      <c r="J16" t="s">
        <v>80</v>
      </c>
      <c r="K16">
        <v>84</v>
      </c>
      <c r="L16" s="18">
        <v>43602</v>
      </c>
      <c r="M16" s="18">
        <v>46159</v>
      </c>
      <c r="N16" s="18">
        <v>43698</v>
      </c>
      <c r="O16">
        <v>38750000</v>
      </c>
      <c r="P16">
        <v>39750000</v>
      </c>
      <c r="Q16">
        <v>0</v>
      </c>
      <c r="R16">
        <v>826201</v>
      </c>
      <c r="S16" t="s">
        <v>331</v>
      </c>
      <c r="T16">
        <v>0.33814566657952638</v>
      </c>
      <c r="U16">
        <v>1.3069115496246371</v>
      </c>
      <c r="V16">
        <v>0.72325530977575447</v>
      </c>
      <c r="W16">
        <v>-0.14040180447714579</v>
      </c>
      <c r="X16">
        <v>-0.96114136402222416</v>
      </c>
      <c r="Y16" t="str">
        <f t="shared" si="0"/>
        <v>&gt;72</v>
      </c>
      <c r="Z16" s="20">
        <f t="shared" si="1"/>
        <v>1.0258064516129033</v>
      </c>
      <c r="AA16" t="str">
        <f t="shared" si="2"/>
        <v>80%-100%</v>
      </c>
      <c r="AB16">
        <f t="shared" si="3"/>
        <v>1.7132133586027145E-4</v>
      </c>
    </row>
    <row r="17" spans="1:28" x14ac:dyDescent="0.25">
      <c r="A17" t="s">
        <v>1334</v>
      </c>
      <c r="B17" t="s">
        <v>1335</v>
      </c>
      <c r="C17" t="s">
        <v>77</v>
      </c>
      <c r="D17" t="s">
        <v>149</v>
      </c>
      <c r="E17">
        <v>38</v>
      </c>
      <c r="F17" t="s">
        <v>79</v>
      </c>
      <c r="G17">
        <v>2019</v>
      </c>
      <c r="H17" t="s">
        <v>13</v>
      </c>
      <c r="J17" t="s">
        <v>80</v>
      </c>
      <c r="K17">
        <v>84</v>
      </c>
      <c r="L17" s="18">
        <v>43163</v>
      </c>
      <c r="M17" s="18">
        <v>45750</v>
      </c>
      <c r="N17" s="18">
        <v>43851</v>
      </c>
      <c r="O17">
        <v>34529999</v>
      </c>
      <c r="P17">
        <v>31122000</v>
      </c>
      <c r="Q17">
        <v>3407999</v>
      </c>
      <c r="R17">
        <v>626211</v>
      </c>
      <c r="S17" t="s">
        <v>336</v>
      </c>
      <c r="T17">
        <v>-7.420924219953294E-2</v>
      </c>
      <c r="U17">
        <v>0.79567496242258029</v>
      </c>
      <c r="V17">
        <v>0.33364699476336063</v>
      </c>
      <c r="W17">
        <v>-0.79371578727595982</v>
      </c>
      <c r="X17">
        <v>-0.4197062222492236</v>
      </c>
      <c r="Y17" t="str">
        <f t="shared" si="0"/>
        <v>&gt;72</v>
      </c>
      <c r="Z17" s="20">
        <f t="shared" si="1"/>
        <v>0.90130324069803769</v>
      </c>
      <c r="AA17" t="str">
        <f t="shared" si="2"/>
        <v>80%-100%</v>
      </c>
      <c r="AB17">
        <f t="shared" si="3"/>
        <v>1.2985133768949258E-4</v>
      </c>
    </row>
    <row r="18" spans="1:28" x14ac:dyDescent="0.25">
      <c r="A18" t="s">
        <v>1336</v>
      </c>
      <c r="B18" t="s">
        <v>1337</v>
      </c>
      <c r="C18" t="s">
        <v>77</v>
      </c>
      <c r="D18" t="s">
        <v>141</v>
      </c>
      <c r="E18">
        <v>60</v>
      </c>
      <c r="F18" t="s">
        <v>142</v>
      </c>
      <c r="G18">
        <v>2017</v>
      </c>
      <c r="H18" t="s">
        <v>143</v>
      </c>
      <c r="J18" t="s">
        <v>80</v>
      </c>
      <c r="K18">
        <v>60</v>
      </c>
      <c r="L18" s="18">
        <v>42793</v>
      </c>
      <c r="M18" s="18">
        <v>44619</v>
      </c>
      <c r="N18" s="18">
        <v>44526</v>
      </c>
      <c r="O18">
        <v>29820000</v>
      </c>
      <c r="P18">
        <v>14910000</v>
      </c>
      <c r="Q18">
        <v>14910000</v>
      </c>
      <c r="R18">
        <v>339030</v>
      </c>
      <c r="S18" t="s">
        <v>575</v>
      </c>
      <c r="T18">
        <v>0.13196821218999669</v>
      </c>
      <c r="U18">
        <v>-0.85216124758390532</v>
      </c>
      <c r="V18">
        <v>-0.89370486199169796</v>
      </c>
      <c r="W18">
        <v>0.1246279669803606</v>
      </c>
      <c r="X18">
        <v>1.978077977031208</v>
      </c>
      <c r="Y18" t="str">
        <f t="shared" si="0"/>
        <v>49-60</v>
      </c>
      <c r="Z18" s="20">
        <f t="shared" si="1"/>
        <v>0.5</v>
      </c>
      <c r="AA18" t="str">
        <f t="shared" si="2"/>
        <v>40%-60%</v>
      </c>
      <c r="AB18">
        <f t="shared" si="3"/>
        <v>7.0301382468319253E-5</v>
      </c>
    </row>
    <row r="19" spans="1:28" x14ac:dyDescent="0.25">
      <c r="A19" t="s">
        <v>1338</v>
      </c>
      <c r="B19" t="s">
        <v>1339</v>
      </c>
      <c r="C19" t="s">
        <v>77</v>
      </c>
      <c r="D19" t="s">
        <v>444</v>
      </c>
      <c r="E19">
        <v>15</v>
      </c>
      <c r="F19" t="s">
        <v>79</v>
      </c>
      <c r="G19">
        <v>2019</v>
      </c>
      <c r="H19" t="s">
        <v>13</v>
      </c>
      <c r="J19" t="s">
        <v>80</v>
      </c>
      <c r="K19">
        <v>84</v>
      </c>
      <c r="L19" s="18">
        <v>43329</v>
      </c>
      <c r="M19" s="18">
        <v>45886</v>
      </c>
      <c r="N19" s="18">
        <v>44152</v>
      </c>
      <c r="O19">
        <v>34990000</v>
      </c>
      <c r="P19">
        <v>20990000</v>
      </c>
      <c r="Q19">
        <v>14000000</v>
      </c>
      <c r="R19">
        <v>430592</v>
      </c>
      <c r="S19" t="s">
        <v>306</v>
      </c>
      <c r="T19">
        <v>0.62921971983533309</v>
      </c>
      <c r="U19">
        <v>-0.44200945625078242</v>
      </c>
      <c r="V19">
        <v>0.56516632981038883</v>
      </c>
      <c r="W19">
        <v>-0.4900013089974608</v>
      </c>
      <c r="X19">
        <v>0.43112042910834891</v>
      </c>
      <c r="Y19" t="str">
        <f t="shared" si="0"/>
        <v>&gt;72</v>
      </c>
      <c r="Z19" s="20">
        <f t="shared" si="1"/>
        <v>0.5998856816233209</v>
      </c>
      <c r="AA19" t="str">
        <f t="shared" si="2"/>
        <v>40%-60%</v>
      </c>
      <c r="AB19">
        <f t="shared" si="3"/>
        <v>8.9287711647342483E-5</v>
      </c>
    </row>
    <row r="20" spans="1:28" x14ac:dyDescent="0.25">
      <c r="A20" t="s">
        <v>1340</v>
      </c>
      <c r="B20" t="s">
        <v>1341</v>
      </c>
      <c r="C20" t="s">
        <v>77</v>
      </c>
      <c r="D20" t="s">
        <v>865</v>
      </c>
      <c r="E20">
        <v>60</v>
      </c>
      <c r="F20" t="s">
        <v>17</v>
      </c>
      <c r="G20">
        <v>2021</v>
      </c>
      <c r="H20" t="s">
        <v>17</v>
      </c>
      <c r="I20" t="s">
        <v>84</v>
      </c>
      <c r="J20" t="s">
        <v>80</v>
      </c>
      <c r="K20">
        <v>72</v>
      </c>
      <c r="L20" s="18">
        <v>44086</v>
      </c>
      <c r="M20" s="18">
        <v>46365</v>
      </c>
      <c r="N20" s="18">
        <v>44383</v>
      </c>
      <c r="O20">
        <v>64330000</v>
      </c>
      <c r="P20">
        <v>24330000</v>
      </c>
      <c r="Q20">
        <v>40000000</v>
      </c>
      <c r="R20">
        <v>669547</v>
      </c>
      <c r="S20" t="s">
        <v>473</v>
      </c>
      <c r="T20">
        <v>-0.32889903879836369</v>
      </c>
      <c r="U20">
        <v>-1.35227272831163</v>
      </c>
      <c r="V20">
        <v>0.4070773498450232</v>
      </c>
      <c r="W20">
        <v>0.67146126037428722</v>
      </c>
      <c r="X20">
        <v>-0.72909773183379534</v>
      </c>
      <c r="Y20" t="str">
        <f t="shared" si="0"/>
        <v>61-72</v>
      </c>
      <c r="Z20" s="20">
        <f t="shared" si="1"/>
        <v>0.37820612466967202</v>
      </c>
      <c r="AA20" t="str">
        <f t="shared" si="2"/>
        <v>20%-40%</v>
      </c>
      <c r="AB20">
        <f t="shared" si="3"/>
        <v>1.3883750620156255E-4</v>
      </c>
    </row>
    <row r="21" spans="1:28" x14ac:dyDescent="0.25">
      <c r="A21" t="s">
        <v>1342</v>
      </c>
      <c r="B21" t="s">
        <v>1343</v>
      </c>
      <c r="C21" t="s">
        <v>77</v>
      </c>
      <c r="D21" t="s">
        <v>236</v>
      </c>
      <c r="E21">
        <v>7</v>
      </c>
      <c r="F21" t="s">
        <v>17</v>
      </c>
      <c r="G21">
        <v>2021</v>
      </c>
      <c r="H21" t="s">
        <v>17</v>
      </c>
      <c r="I21" t="s">
        <v>84</v>
      </c>
      <c r="J21" t="s">
        <v>80</v>
      </c>
      <c r="K21">
        <v>84</v>
      </c>
      <c r="L21" s="18">
        <v>44126</v>
      </c>
      <c r="M21" s="18">
        <v>46682</v>
      </c>
      <c r="N21" s="18">
        <v>44543</v>
      </c>
      <c r="O21">
        <v>57882000</v>
      </c>
      <c r="P21">
        <v>48982000</v>
      </c>
      <c r="Q21">
        <v>8900000</v>
      </c>
      <c r="R21">
        <v>1097857</v>
      </c>
      <c r="S21" t="s">
        <v>498</v>
      </c>
      <c r="T21">
        <v>-6.2081156647207668E-2</v>
      </c>
      <c r="U21">
        <v>0.5695691014195019</v>
      </c>
      <c r="V21">
        <v>0.99991102471514426</v>
      </c>
      <c r="W21">
        <v>0.67146126037428722</v>
      </c>
      <c r="X21">
        <v>-0.4197062222492236</v>
      </c>
      <c r="Y21" t="str">
        <f t="shared" si="0"/>
        <v>&gt;72</v>
      </c>
      <c r="Z21" s="20">
        <f t="shared" si="1"/>
        <v>0.84623889983069001</v>
      </c>
      <c r="AA21" t="str">
        <f t="shared" si="2"/>
        <v>80%-100%</v>
      </c>
      <c r="AB21">
        <f t="shared" si="3"/>
        <v>2.2765202150995948E-4</v>
      </c>
    </row>
    <row r="22" spans="1:28" x14ac:dyDescent="0.25">
      <c r="A22" t="s">
        <v>1344</v>
      </c>
      <c r="B22" t="s">
        <v>1345</v>
      </c>
      <c r="C22" t="s">
        <v>82</v>
      </c>
      <c r="D22" t="s">
        <v>757</v>
      </c>
      <c r="E22">
        <v>1242928</v>
      </c>
      <c r="G22">
        <v>2022</v>
      </c>
      <c r="H22" t="s">
        <v>280</v>
      </c>
      <c r="J22" t="s">
        <v>96</v>
      </c>
      <c r="K22">
        <v>84</v>
      </c>
      <c r="L22" s="18">
        <v>44558</v>
      </c>
      <c r="M22" s="18">
        <v>47115</v>
      </c>
      <c r="O22">
        <v>96990000</v>
      </c>
      <c r="P22">
        <v>81990000</v>
      </c>
      <c r="Q22">
        <v>15000000</v>
      </c>
      <c r="R22">
        <v>1881413</v>
      </c>
      <c r="S22" t="s">
        <v>641</v>
      </c>
      <c r="T22">
        <v>0.84752525977718796</v>
      </c>
      <c r="U22">
        <v>0.56589807016088978</v>
      </c>
      <c r="V22">
        <v>0.36755510485368181</v>
      </c>
      <c r="W22">
        <v>-0.58711766669131737</v>
      </c>
      <c r="X22">
        <v>0.43112042910834891</v>
      </c>
      <c r="Y22" t="str">
        <f t="shared" si="0"/>
        <v>&gt;72</v>
      </c>
      <c r="Z22" s="20">
        <f t="shared" si="1"/>
        <v>0.84534488091555826</v>
      </c>
      <c r="AA22" t="str">
        <f t="shared" si="2"/>
        <v>80%-100%</v>
      </c>
      <c r="AB22">
        <f t="shared" si="3"/>
        <v>3.901304748661414E-4</v>
      </c>
    </row>
    <row r="23" spans="1:28" x14ac:dyDescent="0.25">
      <c r="A23" t="s">
        <v>1346</v>
      </c>
      <c r="B23" t="s">
        <v>1347</v>
      </c>
      <c r="C23" t="s">
        <v>82</v>
      </c>
      <c r="D23" t="s">
        <v>106</v>
      </c>
      <c r="E23">
        <v>38</v>
      </c>
      <c r="F23" t="s">
        <v>17</v>
      </c>
      <c r="G23">
        <v>2022</v>
      </c>
      <c r="H23" t="s">
        <v>155</v>
      </c>
      <c r="I23" t="s">
        <v>84</v>
      </c>
      <c r="J23" t="s">
        <v>80</v>
      </c>
      <c r="K23">
        <v>12</v>
      </c>
      <c r="L23" s="18">
        <v>44530</v>
      </c>
      <c r="M23" s="18">
        <v>44895</v>
      </c>
      <c r="O23">
        <v>74205000</v>
      </c>
      <c r="P23">
        <v>7420500</v>
      </c>
      <c r="Q23">
        <v>66784500</v>
      </c>
      <c r="R23">
        <v>676769</v>
      </c>
      <c r="S23" t="s">
        <v>184</v>
      </c>
      <c r="T23">
        <v>-1.0201999152809049</v>
      </c>
      <c r="U23">
        <v>-2.4946460749081951</v>
      </c>
      <c r="V23">
        <v>-1.5690348997220449</v>
      </c>
      <c r="W23">
        <v>-0.81625503737039506</v>
      </c>
      <c r="X23">
        <v>1.127251325673635</v>
      </c>
      <c r="Y23" t="str">
        <f t="shared" si="0"/>
        <v>&lt;=24</v>
      </c>
      <c r="Z23" s="20">
        <f t="shared" si="1"/>
        <v>0.2</v>
      </c>
      <c r="AA23" t="str">
        <f t="shared" si="2"/>
        <v>20%</v>
      </c>
      <c r="AB23">
        <f t="shared" si="3"/>
        <v>1.4033506271333496E-4</v>
      </c>
    </row>
    <row r="24" spans="1:28" x14ac:dyDescent="0.25">
      <c r="A24" t="s">
        <v>1348</v>
      </c>
      <c r="B24" t="s">
        <v>1349</v>
      </c>
      <c r="C24" t="s">
        <v>77</v>
      </c>
      <c r="D24" t="s">
        <v>354</v>
      </c>
      <c r="E24">
        <v>61</v>
      </c>
      <c r="F24" t="s">
        <v>79</v>
      </c>
      <c r="G24">
        <v>2019</v>
      </c>
      <c r="H24" t="s">
        <v>13</v>
      </c>
      <c r="J24" t="s">
        <v>80</v>
      </c>
      <c r="K24">
        <v>84</v>
      </c>
      <c r="L24" s="18">
        <v>43411</v>
      </c>
      <c r="M24" s="18">
        <v>45849</v>
      </c>
      <c r="N24" s="18">
        <v>43479</v>
      </c>
      <c r="O24">
        <v>34625000</v>
      </c>
      <c r="P24">
        <v>28160889</v>
      </c>
      <c r="Q24">
        <v>6464111</v>
      </c>
      <c r="R24">
        <v>524259</v>
      </c>
      <c r="S24" t="s">
        <v>332</v>
      </c>
      <c r="T24">
        <v>0.70198823314928471</v>
      </c>
      <c r="U24">
        <v>0.4343596429151359</v>
      </c>
      <c r="V24">
        <v>-0.58826857398267374</v>
      </c>
      <c r="W24">
        <v>4.1131037514908693</v>
      </c>
      <c r="X24">
        <v>0.66316406129677774</v>
      </c>
      <c r="Y24" t="str">
        <f t="shared" si="0"/>
        <v>&gt;72</v>
      </c>
      <c r="Z24" s="20">
        <f t="shared" si="1"/>
        <v>0.81331087364620935</v>
      </c>
      <c r="AA24" t="str">
        <f t="shared" si="2"/>
        <v>80%-100%</v>
      </c>
      <c r="AB24">
        <f t="shared" si="3"/>
        <v>1.0871053438179094E-4</v>
      </c>
    </row>
    <row r="25" spans="1:28" x14ac:dyDescent="0.25">
      <c r="A25" t="s">
        <v>1246</v>
      </c>
      <c r="B25" t="s">
        <v>1350</v>
      </c>
      <c r="C25" t="s">
        <v>77</v>
      </c>
      <c r="D25" t="s">
        <v>138</v>
      </c>
      <c r="E25">
        <v>76</v>
      </c>
      <c r="F25" t="s">
        <v>79</v>
      </c>
      <c r="G25">
        <v>2018</v>
      </c>
      <c r="H25" t="s">
        <v>13</v>
      </c>
      <c r="J25" t="s">
        <v>80</v>
      </c>
      <c r="K25">
        <v>60</v>
      </c>
      <c r="L25" s="18">
        <v>42853</v>
      </c>
      <c r="M25" s="18">
        <v>44679</v>
      </c>
      <c r="N25" s="18">
        <v>44174</v>
      </c>
      <c r="O25">
        <v>36850000</v>
      </c>
      <c r="P25">
        <v>29480000</v>
      </c>
      <c r="Q25">
        <v>7370000</v>
      </c>
      <c r="R25">
        <v>725299</v>
      </c>
      <c r="S25" t="s">
        <v>420</v>
      </c>
      <c r="T25">
        <v>0.16835246884697261</v>
      </c>
      <c r="U25">
        <v>0.37970237290931202</v>
      </c>
      <c r="V25">
        <v>0.3134599410334184</v>
      </c>
      <c r="W25">
        <v>-0.573177710220654</v>
      </c>
      <c r="X25">
        <v>0.89520769348520657</v>
      </c>
      <c r="Y25" t="str">
        <f t="shared" si="0"/>
        <v>49-60</v>
      </c>
      <c r="Z25" s="20">
        <f t="shared" si="1"/>
        <v>0.8</v>
      </c>
      <c r="AA25" t="str">
        <f t="shared" si="2"/>
        <v>60%-80%</v>
      </c>
      <c r="AB25">
        <f t="shared" si="3"/>
        <v>1.5039826092938527E-4</v>
      </c>
    </row>
    <row r="26" spans="1:28" x14ac:dyDescent="0.25">
      <c r="A26" t="s">
        <v>1351</v>
      </c>
      <c r="B26" t="s">
        <v>1352</v>
      </c>
      <c r="C26" t="s">
        <v>82</v>
      </c>
      <c r="D26" t="s">
        <v>276</v>
      </c>
      <c r="E26">
        <v>51</v>
      </c>
      <c r="F26" t="s">
        <v>87</v>
      </c>
      <c r="G26">
        <v>2020</v>
      </c>
      <c r="H26" t="s">
        <v>15</v>
      </c>
      <c r="I26" t="s">
        <v>84</v>
      </c>
      <c r="J26" t="s">
        <v>80</v>
      </c>
      <c r="K26">
        <v>60</v>
      </c>
      <c r="L26" s="18">
        <v>43763</v>
      </c>
      <c r="M26" s="18">
        <v>45590</v>
      </c>
      <c r="O26">
        <v>35500000</v>
      </c>
      <c r="P26">
        <v>25000000</v>
      </c>
      <c r="Q26">
        <v>10500000</v>
      </c>
      <c r="R26">
        <v>620353</v>
      </c>
      <c r="S26" t="s">
        <v>153</v>
      </c>
      <c r="T26">
        <v>-2.524082523769239</v>
      </c>
      <c r="U26">
        <v>-1.3568642083828131E-2</v>
      </c>
      <c r="V26">
        <v>0.44659959483636458</v>
      </c>
      <c r="W26">
        <v>-0.54169299091675882</v>
      </c>
      <c r="X26">
        <v>-0.88379348662608126</v>
      </c>
      <c r="Y26" t="str">
        <f t="shared" si="0"/>
        <v>49-60</v>
      </c>
      <c r="Z26" s="20">
        <f t="shared" si="1"/>
        <v>0.70422535211267601</v>
      </c>
      <c r="AA26" t="str">
        <f t="shared" si="2"/>
        <v>60%-80%</v>
      </c>
      <c r="AB26">
        <f t="shared" si="3"/>
        <v>1.2863662070722133E-4</v>
      </c>
    </row>
    <row r="27" spans="1:28" x14ac:dyDescent="0.25">
      <c r="A27" t="s">
        <v>1353</v>
      </c>
      <c r="B27" t="s">
        <v>1354</v>
      </c>
      <c r="C27" t="s">
        <v>82</v>
      </c>
      <c r="D27" t="s">
        <v>172</v>
      </c>
      <c r="E27">
        <v>62</v>
      </c>
      <c r="F27" t="s">
        <v>17</v>
      </c>
      <c r="G27">
        <v>2022</v>
      </c>
      <c r="H27" t="s">
        <v>155</v>
      </c>
      <c r="I27" t="s">
        <v>84</v>
      </c>
      <c r="J27" t="s">
        <v>80</v>
      </c>
      <c r="K27">
        <v>84</v>
      </c>
      <c r="L27" s="18">
        <v>44260</v>
      </c>
      <c r="M27" s="18">
        <v>46817</v>
      </c>
      <c r="O27">
        <v>80291400</v>
      </c>
      <c r="P27">
        <v>82291400</v>
      </c>
      <c r="Q27">
        <v>0</v>
      </c>
      <c r="R27">
        <v>1693802</v>
      </c>
      <c r="S27" t="s">
        <v>190</v>
      </c>
      <c r="T27">
        <v>-1.9419344172576249</v>
      </c>
      <c r="U27">
        <v>1.3032275234102899</v>
      </c>
      <c r="V27">
        <v>-8.222930611558861E-2</v>
      </c>
      <c r="W27">
        <v>0.60396266352843331</v>
      </c>
      <c r="X27">
        <v>1.281947080465921</v>
      </c>
      <c r="Y27" t="str">
        <f t="shared" si="0"/>
        <v>&gt;72</v>
      </c>
      <c r="Z27" s="20">
        <f t="shared" si="1"/>
        <v>1.0249092679913416</v>
      </c>
      <c r="AA27" t="str">
        <f t="shared" si="2"/>
        <v>80%-100%</v>
      </c>
      <c r="AB27">
        <f t="shared" si="3"/>
        <v>3.5122739057783702E-4</v>
      </c>
    </row>
    <row r="28" spans="1:28" x14ac:dyDescent="0.25">
      <c r="A28" t="s">
        <v>1355</v>
      </c>
      <c r="B28" t="s">
        <v>1356</v>
      </c>
      <c r="C28" t="s">
        <v>77</v>
      </c>
      <c r="D28" t="s">
        <v>128</v>
      </c>
      <c r="E28">
        <v>40</v>
      </c>
      <c r="F28" t="s">
        <v>12</v>
      </c>
      <c r="G28">
        <v>2018</v>
      </c>
      <c r="H28" t="s">
        <v>12</v>
      </c>
      <c r="J28" t="s">
        <v>80</v>
      </c>
      <c r="K28">
        <v>84</v>
      </c>
      <c r="L28" s="18">
        <v>42958</v>
      </c>
      <c r="M28" s="18">
        <v>45604</v>
      </c>
      <c r="N28" s="18">
        <v>43530</v>
      </c>
      <c r="O28">
        <v>68590000</v>
      </c>
      <c r="P28">
        <v>32590000</v>
      </c>
      <c r="Q28">
        <v>36000000</v>
      </c>
      <c r="R28">
        <v>717874</v>
      </c>
      <c r="S28" t="s">
        <v>203</v>
      </c>
      <c r="T28">
        <v>4.7071613323719813E-2</v>
      </c>
      <c r="U28">
        <v>-0.95423285534698732</v>
      </c>
      <c r="V28">
        <v>1.434655719619899</v>
      </c>
      <c r="W28">
        <v>-0.11614628021819159</v>
      </c>
      <c r="X28">
        <v>-0.49705409964536651</v>
      </c>
      <c r="Y28" t="str">
        <f t="shared" si="0"/>
        <v>&gt;72</v>
      </c>
      <c r="Z28" s="20">
        <f t="shared" si="1"/>
        <v>0.47514214900131213</v>
      </c>
      <c r="AA28" t="str">
        <f t="shared" si="2"/>
        <v>40%-60%</v>
      </c>
      <c r="AB28">
        <f t="shared" si="3"/>
        <v>1.4885861026476185E-4</v>
      </c>
    </row>
    <row r="29" spans="1:28" x14ac:dyDescent="0.25">
      <c r="A29" t="s">
        <v>1357</v>
      </c>
      <c r="B29" t="s">
        <v>1358</v>
      </c>
      <c r="C29" t="s">
        <v>82</v>
      </c>
      <c r="D29" t="s">
        <v>236</v>
      </c>
      <c r="E29">
        <v>38</v>
      </c>
      <c r="F29" t="s">
        <v>117</v>
      </c>
      <c r="G29">
        <v>2021</v>
      </c>
      <c r="H29" t="s">
        <v>29</v>
      </c>
      <c r="I29" t="s">
        <v>84</v>
      </c>
      <c r="J29" t="s">
        <v>80</v>
      </c>
      <c r="K29">
        <v>84</v>
      </c>
      <c r="L29" s="18">
        <v>44127</v>
      </c>
      <c r="M29" s="18">
        <v>46683</v>
      </c>
      <c r="O29">
        <v>59390000</v>
      </c>
      <c r="P29">
        <v>42390000</v>
      </c>
      <c r="Q29">
        <v>17000000</v>
      </c>
      <c r="R29">
        <v>911683</v>
      </c>
      <c r="S29" t="s">
        <v>234</v>
      </c>
      <c r="T29">
        <v>-0.25613052548441212</v>
      </c>
      <c r="U29">
        <v>2.5568373685746781E-2</v>
      </c>
      <c r="V29">
        <v>-0.50193428495582826</v>
      </c>
      <c r="W29">
        <v>-0.40722584747466178</v>
      </c>
      <c r="X29">
        <v>0.1217289195237771</v>
      </c>
      <c r="Y29" t="str">
        <f t="shared" si="0"/>
        <v>&gt;72</v>
      </c>
      <c r="Z29" s="20">
        <f t="shared" si="1"/>
        <v>0.71375652466745243</v>
      </c>
      <c r="AA29" t="str">
        <f t="shared" si="2"/>
        <v>60%-80%</v>
      </c>
      <c r="AB29">
        <f t="shared" si="3"/>
        <v>1.8904691405735393E-4</v>
      </c>
    </row>
    <row r="30" spans="1:28" x14ac:dyDescent="0.25">
      <c r="A30" t="s">
        <v>1359</v>
      </c>
      <c r="B30" t="s">
        <v>1360</v>
      </c>
      <c r="C30" t="s">
        <v>77</v>
      </c>
      <c r="D30" t="s">
        <v>373</v>
      </c>
      <c r="E30">
        <v>48</v>
      </c>
      <c r="F30" t="s">
        <v>117</v>
      </c>
      <c r="G30">
        <v>2018</v>
      </c>
      <c r="H30" t="s">
        <v>14</v>
      </c>
      <c r="J30" t="s">
        <v>80</v>
      </c>
      <c r="K30">
        <v>36</v>
      </c>
      <c r="L30" s="18">
        <v>43124</v>
      </c>
      <c r="M30" s="18">
        <v>44220</v>
      </c>
      <c r="N30" s="18">
        <v>43384</v>
      </c>
      <c r="O30">
        <v>43750000</v>
      </c>
      <c r="P30">
        <v>39718989</v>
      </c>
      <c r="Q30">
        <v>4031011</v>
      </c>
      <c r="R30">
        <v>1529539</v>
      </c>
      <c r="S30" t="s">
        <v>178</v>
      </c>
      <c r="T30">
        <v>0.73837248980626058</v>
      </c>
      <c r="U30">
        <v>0.82260910621275296</v>
      </c>
      <c r="V30">
        <v>-1.4005456409872079</v>
      </c>
      <c r="W30">
        <v>1.2345600453873271E-2</v>
      </c>
      <c r="X30">
        <v>-0.49705409964536651</v>
      </c>
      <c r="Y30" t="str">
        <f t="shared" si="0"/>
        <v>25-36</v>
      </c>
      <c r="Z30" s="20">
        <f t="shared" si="1"/>
        <v>0.90786260571428568</v>
      </c>
      <c r="AA30" t="str">
        <f t="shared" si="2"/>
        <v>80%-100%</v>
      </c>
      <c r="AB30">
        <f t="shared" si="3"/>
        <v>3.1716575594847228E-4</v>
      </c>
    </row>
    <row r="31" spans="1:28" x14ac:dyDescent="0.25">
      <c r="A31" t="s">
        <v>122</v>
      </c>
      <c r="B31" t="s">
        <v>123</v>
      </c>
      <c r="C31" t="s">
        <v>77</v>
      </c>
      <c r="D31" t="s">
        <v>86</v>
      </c>
      <c r="E31">
        <v>77</v>
      </c>
      <c r="F31" t="s">
        <v>87</v>
      </c>
      <c r="G31">
        <v>2020</v>
      </c>
      <c r="H31" t="s">
        <v>15</v>
      </c>
      <c r="I31" t="s">
        <v>84</v>
      </c>
      <c r="J31" t="s">
        <v>80</v>
      </c>
      <c r="K31">
        <v>60</v>
      </c>
      <c r="L31" s="18">
        <v>43629</v>
      </c>
      <c r="M31" s="18">
        <v>45456</v>
      </c>
      <c r="N31" s="18">
        <v>43892</v>
      </c>
      <c r="O31">
        <v>37400000</v>
      </c>
      <c r="P31">
        <v>28000000</v>
      </c>
      <c r="Q31">
        <v>9400000</v>
      </c>
      <c r="R31">
        <v>700083</v>
      </c>
      <c r="S31" t="s">
        <v>124</v>
      </c>
      <c r="T31">
        <v>0.13196821218999669</v>
      </c>
      <c r="U31">
        <v>0.168902181167157</v>
      </c>
      <c r="V31">
        <v>0.56516632981038883</v>
      </c>
      <c r="W31">
        <v>-0.83468897028421984</v>
      </c>
      <c r="X31">
        <v>0.97255557088134947</v>
      </c>
      <c r="Y31" t="str">
        <f t="shared" si="0"/>
        <v>49-60</v>
      </c>
      <c r="Z31" s="20">
        <f t="shared" si="1"/>
        <v>0.74866310160427807</v>
      </c>
      <c r="AA31" t="str">
        <f t="shared" si="2"/>
        <v>60%-80%</v>
      </c>
      <c r="AB31">
        <f t="shared" si="3"/>
        <v>1.4516946212007298E-4</v>
      </c>
    </row>
    <row r="32" spans="1:28" x14ac:dyDescent="0.25">
      <c r="A32" t="s">
        <v>1361</v>
      </c>
      <c r="B32" t="s">
        <v>1362</v>
      </c>
      <c r="C32" t="s">
        <v>77</v>
      </c>
      <c r="D32" t="s">
        <v>78</v>
      </c>
      <c r="E32">
        <v>49</v>
      </c>
      <c r="F32" t="s">
        <v>117</v>
      </c>
      <c r="G32">
        <v>2017</v>
      </c>
      <c r="H32" t="s">
        <v>14</v>
      </c>
      <c r="J32" t="s">
        <v>80</v>
      </c>
      <c r="K32">
        <v>84</v>
      </c>
      <c r="L32" s="18">
        <v>42703</v>
      </c>
      <c r="M32" s="18">
        <v>45259</v>
      </c>
      <c r="N32" s="18">
        <v>43034</v>
      </c>
      <c r="O32">
        <v>47990000</v>
      </c>
      <c r="P32">
        <v>23995000</v>
      </c>
      <c r="Q32">
        <v>23995000</v>
      </c>
      <c r="R32">
        <v>555115</v>
      </c>
      <c r="S32" t="s">
        <v>635</v>
      </c>
      <c r="T32">
        <v>0.96880611530044081</v>
      </c>
      <c r="U32">
        <v>-0.85216124758390532</v>
      </c>
      <c r="V32">
        <v>0.92086653473246149</v>
      </c>
      <c r="W32">
        <v>-0.57170903623535196</v>
      </c>
      <c r="X32">
        <v>0.35377255171220601</v>
      </c>
      <c r="Y32" t="str">
        <f t="shared" si="0"/>
        <v>&gt;72</v>
      </c>
      <c r="Z32" s="20">
        <f t="shared" si="1"/>
        <v>0.5</v>
      </c>
      <c r="AA32" t="str">
        <f t="shared" si="2"/>
        <v>40%-60%</v>
      </c>
      <c r="AB32">
        <f t="shared" si="3"/>
        <v>1.1510884561514037E-4</v>
      </c>
    </row>
    <row r="33" spans="1:28" x14ac:dyDescent="0.25">
      <c r="A33" t="s">
        <v>312</v>
      </c>
      <c r="B33" t="s">
        <v>1175</v>
      </c>
      <c r="C33" t="s">
        <v>77</v>
      </c>
      <c r="D33" t="s">
        <v>314</v>
      </c>
      <c r="E33">
        <v>38</v>
      </c>
      <c r="F33" t="s">
        <v>17</v>
      </c>
      <c r="G33">
        <v>2020</v>
      </c>
      <c r="H33" t="s">
        <v>110</v>
      </c>
      <c r="I33" t="s">
        <v>84</v>
      </c>
      <c r="J33" t="s">
        <v>80</v>
      </c>
      <c r="K33">
        <v>72</v>
      </c>
      <c r="L33" s="18">
        <v>43656</v>
      </c>
      <c r="M33" s="18">
        <v>45937</v>
      </c>
      <c r="N33" s="18">
        <v>44327</v>
      </c>
      <c r="O33">
        <v>58924683</v>
      </c>
      <c r="P33">
        <v>53032214</v>
      </c>
      <c r="Q33">
        <v>5892469</v>
      </c>
      <c r="R33">
        <v>1145700</v>
      </c>
      <c r="S33" t="s">
        <v>158</v>
      </c>
      <c r="U33">
        <v>0.79032357974038436</v>
      </c>
      <c r="V33">
        <v>0.80229979975843724</v>
      </c>
      <c r="Y33" t="str">
        <f t="shared" si="0"/>
        <v>61-72</v>
      </c>
      <c r="Z33" s="20">
        <f t="shared" si="1"/>
        <v>0.89999998812042825</v>
      </c>
      <c r="AA33" t="str">
        <f t="shared" si="2"/>
        <v>80%-100%</v>
      </c>
      <c r="AB33">
        <f t="shared" si="3"/>
        <v>2.3757276315946484E-4</v>
      </c>
    </row>
    <row r="34" spans="1:28" x14ac:dyDescent="0.25">
      <c r="A34" t="s">
        <v>1363</v>
      </c>
      <c r="B34" t="s">
        <v>1364</v>
      </c>
      <c r="C34" t="s">
        <v>77</v>
      </c>
      <c r="D34" t="s">
        <v>968</v>
      </c>
      <c r="E34">
        <v>291</v>
      </c>
      <c r="F34" t="s">
        <v>87</v>
      </c>
      <c r="G34">
        <v>2020</v>
      </c>
      <c r="H34" t="s">
        <v>15</v>
      </c>
      <c r="I34" t="s">
        <v>84</v>
      </c>
      <c r="J34" t="s">
        <v>80</v>
      </c>
      <c r="K34">
        <v>60</v>
      </c>
      <c r="L34" s="18">
        <v>43585</v>
      </c>
      <c r="M34" s="18">
        <v>45412</v>
      </c>
      <c r="N34" s="18">
        <v>44061</v>
      </c>
      <c r="O34">
        <v>37990000</v>
      </c>
      <c r="P34">
        <v>17990000</v>
      </c>
      <c r="Q34">
        <v>20000000</v>
      </c>
      <c r="R34">
        <v>395776</v>
      </c>
      <c r="S34" t="s">
        <v>841</v>
      </c>
      <c r="T34">
        <v>-1.8449097328390229</v>
      </c>
      <c r="U34">
        <v>-0.96078833704566591</v>
      </c>
      <c r="V34">
        <v>-1.3885281119526911</v>
      </c>
      <c r="W34">
        <v>-0.45369236904353971</v>
      </c>
      <c r="X34">
        <v>-0.57440197704150942</v>
      </c>
      <c r="Y34" t="str">
        <f t="shared" si="0"/>
        <v>49-60</v>
      </c>
      <c r="Z34" s="20">
        <f t="shared" si="1"/>
        <v>0.47354566991313501</v>
      </c>
      <c r="AA34" t="str">
        <f t="shared" si="2"/>
        <v>40%-60%</v>
      </c>
      <c r="AB34">
        <f t="shared" si="3"/>
        <v>8.2068253392860569E-5</v>
      </c>
    </row>
    <row r="35" spans="1:28" x14ac:dyDescent="0.25">
      <c r="A35" t="s">
        <v>1365</v>
      </c>
      <c r="B35" t="s">
        <v>1366</v>
      </c>
      <c r="C35" t="s">
        <v>77</v>
      </c>
      <c r="D35" t="s">
        <v>285</v>
      </c>
      <c r="E35">
        <v>291</v>
      </c>
      <c r="F35" t="s">
        <v>87</v>
      </c>
      <c r="G35">
        <v>2018</v>
      </c>
      <c r="H35" t="s">
        <v>15</v>
      </c>
      <c r="J35" t="s">
        <v>80</v>
      </c>
      <c r="K35">
        <v>36</v>
      </c>
      <c r="L35" s="18">
        <v>42913</v>
      </c>
      <c r="M35" s="18">
        <v>44009</v>
      </c>
      <c r="N35" s="18">
        <v>43431</v>
      </c>
      <c r="O35">
        <v>36850000</v>
      </c>
      <c r="P35">
        <v>22400000</v>
      </c>
      <c r="Q35">
        <v>14450000</v>
      </c>
      <c r="R35">
        <v>798258</v>
      </c>
      <c r="S35" t="s">
        <v>198</v>
      </c>
      <c r="T35">
        <v>0.59283546317835722</v>
      </c>
      <c r="U35">
        <v>-0.40922521036449888</v>
      </c>
      <c r="V35">
        <v>-0.70159315742553652</v>
      </c>
      <c r="W35">
        <v>-0.54667519774011908</v>
      </c>
      <c r="X35">
        <v>1.2045992030697781</v>
      </c>
      <c r="Y35" t="str">
        <f t="shared" si="0"/>
        <v>25-36</v>
      </c>
      <c r="Z35" s="20">
        <f t="shared" si="1"/>
        <v>0.60786974219810042</v>
      </c>
      <c r="AA35" t="str">
        <f t="shared" si="2"/>
        <v>60%-80%</v>
      </c>
      <c r="AB35">
        <f t="shared" si="3"/>
        <v>1.6552706535231568E-4</v>
      </c>
    </row>
    <row r="36" spans="1:28" x14ac:dyDescent="0.25">
      <c r="A36" t="s">
        <v>1367</v>
      </c>
      <c r="B36" t="s">
        <v>1368</v>
      </c>
      <c r="C36" t="s">
        <v>77</v>
      </c>
      <c r="D36" t="s">
        <v>215</v>
      </c>
      <c r="E36">
        <v>59</v>
      </c>
      <c r="F36" t="s">
        <v>87</v>
      </c>
      <c r="G36">
        <v>2017</v>
      </c>
      <c r="H36" t="s">
        <v>15</v>
      </c>
      <c r="J36" t="s">
        <v>80</v>
      </c>
      <c r="K36">
        <v>60</v>
      </c>
      <c r="L36" s="18">
        <v>42781</v>
      </c>
      <c r="M36" s="18">
        <v>44607</v>
      </c>
      <c r="N36" s="18">
        <v>43308</v>
      </c>
      <c r="O36">
        <v>38350000</v>
      </c>
      <c r="P36">
        <v>33350000</v>
      </c>
      <c r="Q36">
        <v>5000000</v>
      </c>
      <c r="R36">
        <v>861459</v>
      </c>
      <c r="S36" t="s">
        <v>612</v>
      </c>
      <c r="T36">
        <v>-0.54720457874021866</v>
      </c>
      <c r="U36">
        <v>0.6655846733627574</v>
      </c>
      <c r="V36">
        <v>1.078955514697826</v>
      </c>
      <c r="W36">
        <v>-0.3504039296704341</v>
      </c>
      <c r="X36">
        <v>-1.1931849962106531</v>
      </c>
      <c r="Y36" t="str">
        <f t="shared" si="0"/>
        <v>49-60</v>
      </c>
      <c r="Z36" s="20">
        <f t="shared" si="1"/>
        <v>0.86962190352020863</v>
      </c>
      <c r="AA36" t="str">
        <f t="shared" si="2"/>
        <v>80%-100%</v>
      </c>
      <c r="AB36">
        <f t="shared" si="3"/>
        <v>1.7863244739337473E-4</v>
      </c>
    </row>
    <row r="37" spans="1:28" x14ac:dyDescent="0.25">
      <c r="A37" t="s">
        <v>1369</v>
      </c>
      <c r="B37" t="s">
        <v>1370</v>
      </c>
      <c r="C37" t="s">
        <v>90</v>
      </c>
      <c r="D37" t="s">
        <v>560</v>
      </c>
      <c r="E37">
        <v>62</v>
      </c>
      <c r="F37" t="s">
        <v>117</v>
      </c>
      <c r="G37">
        <v>2019</v>
      </c>
      <c r="H37" t="s">
        <v>14</v>
      </c>
      <c r="I37" t="s">
        <v>84</v>
      </c>
      <c r="J37" t="s">
        <v>80</v>
      </c>
      <c r="K37">
        <v>12</v>
      </c>
      <c r="L37" s="18">
        <v>43489</v>
      </c>
      <c r="M37" s="18">
        <v>43854</v>
      </c>
      <c r="N37" s="18">
        <v>43857</v>
      </c>
      <c r="O37">
        <v>45990000</v>
      </c>
      <c r="P37">
        <v>6898500</v>
      </c>
      <c r="Q37">
        <v>39091500</v>
      </c>
      <c r="R37">
        <v>593973</v>
      </c>
      <c r="S37" t="s">
        <v>166</v>
      </c>
      <c r="T37">
        <v>1.478185708498102</v>
      </c>
      <c r="U37">
        <v>-2.289335471492659</v>
      </c>
      <c r="V37">
        <v>-4.4146365390986242</v>
      </c>
      <c r="W37">
        <v>-0.76479668377011778</v>
      </c>
      <c r="X37">
        <v>0.58581618390063472</v>
      </c>
      <c r="Y37" t="str">
        <f t="shared" si="0"/>
        <v>&lt;=24</v>
      </c>
      <c r="Z37" s="20">
        <f t="shared" si="1"/>
        <v>0.2</v>
      </c>
      <c r="AA37" t="str">
        <f t="shared" si="2"/>
        <v>20%</v>
      </c>
      <c r="AB37">
        <f t="shared" si="3"/>
        <v>1.2316645444018225E-4</v>
      </c>
    </row>
    <row r="38" spans="1:28" x14ac:dyDescent="0.25">
      <c r="A38" t="s">
        <v>1371</v>
      </c>
      <c r="B38" t="s">
        <v>1372</v>
      </c>
      <c r="C38" t="s">
        <v>77</v>
      </c>
      <c r="D38" t="s">
        <v>1009</v>
      </c>
      <c r="E38">
        <v>38</v>
      </c>
      <c r="F38" t="s">
        <v>95</v>
      </c>
      <c r="G38">
        <v>2016</v>
      </c>
      <c r="H38" t="s">
        <v>16</v>
      </c>
      <c r="J38" t="s">
        <v>96</v>
      </c>
      <c r="K38">
        <v>24</v>
      </c>
      <c r="L38" s="18">
        <v>43844</v>
      </c>
      <c r="M38" s="18">
        <v>44575</v>
      </c>
      <c r="N38" s="18">
        <v>44082</v>
      </c>
      <c r="O38">
        <v>46000000</v>
      </c>
      <c r="P38">
        <v>10000000</v>
      </c>
      <c r="Q38">
        <v>36000000</v>
      </c>
      <c r="R38">
        <v>491722</v>
      </c>
      <c r="S38" t="s">
        <v>331</v>
      </c>
      <c r="T38">
        <v>-0.1469777555134846</v>
      </c>
      <c r="U38">
        <v>-2.0126124842804138</v>
      </c>
      <c r="V38">
        <v>-0.93667897986058324</v>
      </c>
      <c r="W38">
        <v>5.26539802999728E-2</v>
      </c>
      <c r="X38">
        <v>-1.270532873606796</v>
      </c>
      <c r="Y38" t="str">
        <f t="shared" si="0"/>
        <v>&lt;=24</v>
      </c>
      <c r="Z38" s="20">
        <f t="shared" si="1"/>
        <v>0.21739130434782608</v>
      </c>
      <c r="AA38" t="str">
        <f t="shared" si="2"/>
        <v>20%-40%</v>
      </c>
      <c r="AB38">
        <f t="shared" si="3"/>
        <v>1.0196365038517794E-4</v>
      </c>
    </row>
    <row r="39" spans="1:28" x14ac:dyDescent="0.25">
      <c r="A39" t="s">
        <v>591</v>
      </c>
      <c r="B39" t="s">
        <v>592</v>
      </c>
      <c r="C39" t="s">
        <v>82</v>
      </c>
      <c r="D39" t="s">
        <v>106</v>
      </c>
      <c r="E39">
        <v>50</v>
      </c>
      <c r="F39" t="s">
        <v>17</v>
      </c>
      <c r="G39">
        <v>2022</v>
      </c>
      <c r="H39" t="s">
        <v>155</v>
      </c>
      <c r="I39" t="s">
        <v>84</v>
      </c>
      <c r="J39" t="s">
        <v>80</v>
      </c>
      <c r="K39">
        <v>60</v>
      </c>
      <c r="L39" s="18">
        <v>44518</v>
      </c>
      <c r="M39" s="18">
        <v>46344</v>
      </c>
      <c r="O39">
        <v>85200000</v>
      </c>
      <c r="P39">
        <v>45200000</v>
      </c>
      <c r="Q39">
        <v>40000000</v>
      </c>
      <c r="R39">
        <v>1093041</v>
      </c>
      <c r="S39" t="s">
        <v>156</v>
      </c>
      <c r="T39">
        <v>-1.3568814437906571E-2</v>
      </c>
      <c r="U39">
        <v>-0.72685430653216965</v>
      </c>
      <c r="V39">
        <v>-0.69954550991253528</v>
      </c>
      <c r="W39">
        <v>0.87060349566947781</v>
      </c>
      <c r="X39">
        <v>1.281947080465921</v>
      </c>
      <c r="Y39" t="str">
        <f t="shared" si="0"/>
        <v>49-60</v>
      </c>
      <c r="Z39" s="20">
        <f t="shared" si="1"/>
        <v>0.53051643192488263</v>
      </c>
      <c r="AA39" t="str">
        <f t="shared" si="2"/>
        <v>40%-60%</v>
      </c>
      <c r="AB39">
        <f t="shared" si="3"/>
        <v>2.2665337402163273E-4</v>
      </c>
    </row>
    <row r="40" spans="1:28" x14ac:dyDescent="0.25">
      <c r="A40" t="s">
        <v>441</v>
      </c>
      <c r="B40" t="s">
        <v>1373</v>
      </c>
      <c r="C40" t="s">
        <v>82</v>
      </c>
      <c r="D40" t="s">
        <v>172</v>
      </c>
      <c r="E40">
        <v>38</v>
      </c>
      <c r="F40" t="s">
        <v>17</v>
      </c>
      <c r="G40">
        <v>2022</v>
      </c>
      <c r="H40" t="s">
        <v>155</v>
      </c>
      <c r="I40" t="s">
        <v>84</v>
      </c>
      <c r="J40" t="s">
        <v>80</v>
      </c>
      <c r="K40">
        <v>84</v>
      </c>
      <c r="L40" s="18">
        <v>44316</v>
      </c>
      <c r="M40" s="18">
        <v>46873</v>
      </c>
      <c r="O40">
        <v>81850000</v>
      </c>
      <c r="P40">
        <v>36850000</v>
      </c>
      <c r="Q40">
        <v>45000000</v>
      </c>
      <c r="R40">
        <v>704188</v>
      </c>
      <c r="S40" t="s">
        <v>234</v>
      </c>
      <c r="T40">
        <v>-7.420924219953294E-2</v>
      </c>
      <c r="U40">
        <v>-1.0565939192804989</v>
      </c>
      <c r="V40">
        <v>-0.98874977477014558</v>
      </c>
      <c r="W40">
        <v>-3.8040704113064872E-2</v>
      </c>
      <c r="X40">
        <v>0.43112042910834891</v>
      </c>
      <c r="Y40" t="str">
        <f t="shared" si="0"/>
        <v>&gt;72</v>
      </c>
      <c r="Z40" s="20">
        <f t="shared" si="1"/>
        <v>0.45021380574221137</v>
      </c>
      <c r="AA40" t="str">
        <f t="shared" si="2"/>
        <v>40%-60%</v>
      </c>
      <c r="AB40">
        <f t="shared" si="3"/>
        <v>1.4602067639324189E-4</v>
      </c>
    </row>
    <row r="41" spans="1:28" x14ac:dyDescent="0.25">
      <c r="A41" t="s">
        <v>1374</v>
      </c>
      <c r="B41" t="s">
        <v>1375</v>
      </c>
      <c r="C41" t="s">
        <v>77</v>
      </c>
      <c r="D41" t="s">
        <v>457</v>
      </c>
      <c r="E41">
        <v>59</v>
      </c>
      <c r="F41" t="s">
        <v>95</v>
      </c>
      <c r="G41">
        <v>2017</v>
      </c>
      <c r="H41" t="s">
        <v>16</v>
      </c>
      <c r="J41" t="s">
        <v>96</v>
      </c>
      <c r="K41">
        <v>84</v>
      </c>
      <c r="L41" s="18">
        <v>44316</v>
      </c>
      <c r="M41" s="18">
        <v>46873</v>
      </c>
      <c r="N41" s="18">
        <v>44488</v>
      </c>
      <c r="O41">
        <v>29000000</v>
      </c>
      <c r="P41">
        <v>29000000</v>
      </c>
      <c r="Q41">
        <v>0</v>
      </c>
      <c r="R41">
        <v>636113</v>
      </c>
      <c r="S41" t="s">
        <v>359</v>
      </c>
      <c r="T41">
        <v>-0.63210117760649565</v>
      </c>
      <c r="U41">
        <v>1.2009447865714571</v>
      </c>
      <c r="V41">
        <v>0.72325530977575447</v>
      </c>
      <c r="W41">
        <v>-0.38671054629827678</v>
      </c>
      <c r="X41">
        <v>-0.18766259006079469</v>
      </c>
      <c r="Y41" t="str">
        <f t="shared" si="0"/>
        <v>&gt;72</v>
      </c>
      <c r="Z41" s="20">
        <f t="shared" si="1"/>
        <v>1</v>
      </c>
      <c r="AA41" t="str">
        <f t="shared" si="2"/>
        <v>80%-100%</v>
      </c>
      <c r="AB41">
        <f t="shared" si="3"/>
        <v>1.3190461996304151E-4</v>
      </c>
    </row>
    <row r="42" spans="1:28" x14ac:dyDescent="0.25">
      <c r="A42" t="s">
        <v>1376</v>
      </c>
      <c r="B42" t="s">
        <v>1377</v>
      </c>
      <c r="C42" t="s">
        <v>77</v>
      </c>
      <c r="D42" t="s">
        <v>299</v>
      </c>
      <c r="E42">
        <v>38</v>
      </c>
      <c r="F42" t="s">
        <v>87</v>
      </c>
      <c r="G42">
        <v>2022</v>
      </c>
      <c r="H42" t="s">
        <v>24</v>
      </c>
      <c r="I42" t="s">
        <v>84</v>
      </c>
      <c r="J42" t="s">
        <v>80</v>
      </c>
      <c r="K42">
        <v>72</v>
      </c>
      <c r="L42" s="18">
        <v>44294</v>
      </c>
      <c r="M42" s="18">
        <v>46603</v>
      </c>
      <c r="N42" s="18">
        <v>44550</v>
      </c>
      <c r="O42">
        <v>52810000</v>
      </c>
      <c r="P42">
        <v>32810000</v>
      </c>
      <c r="Q42">
        <v>20000000</v>
      </c>
      <c r="R42">
        <v>751715</v>
      </c>
      <c r="S42" t="s">
        <v>135</v>
      </c>
      <c r="T42">
        <v>-0.19549009772278569</v>
      </c>
      <c r="U42">
        <v>-0.35414404823661921</v>
      </c>
      <c r="V42">
        <v>-0.81811224488655909</v>
      </c>
      <c r="W42">
        <v>-0.27313674237590008</v>
      </c>
      <c r="X42">
        <v>-0.49705409964536651</v>
      </c>
      <c r="Y42" t="str">
        <f t="shared" si="0"/>
        <v>61-72</v>
      </c>
      <c r="Z42" s="20">
        <f t="shared" si="1"/>
        <v>0.62128384775610679</v>
      </c>
      <c r="AA42" t="str">
        <f t="shared" si="2"/>
        <v>60%-80%</v>
      </c>
      <c r="AB42">
        <f t="shared" si="3"/>
        <v>1.5587589216934373E-4</v>
      </c>
    </row>
    <row r="43" spans="1:28" x14ac:dyDescent="0.25">
      <c r="A43" t="s">
        <v>1378</v>
      </c>
      <c r="B43" t="s">
        <v>1379</v>
      </c>
      <c r="C43" t="s">
        <v>77</v>
      </c>
      <c r="D43" t="s">
        <v>366</v>
      </c>
      <c r="E43">
        <v>49</v>
      </c>
      <c r="F43" t="s">
        <v>17</v>
      </c>
      <c r="G43">
        <v>2018</v>
      </c>
      <c r="H43" t="s">
        <v>17</v>
      </c>
      <c r="J43" t="s">
        <v>80</v>
      </c>
      <c r="K43">
        <v>72</v>
      </c>
      <c r="L43" s="18">
        <v>42861</v>
      </c>
      <c r="M43" s="18">
        <v>45082</v>
      </c>
      <c r="N43" s="18">
        <v>43439</v>
      </c>
      <c r="O43">
        <v>61890000</v>
      </c>
      <c r="P43">
        <v>30945000</v>
      </c>
      <c r="Q43">
        <v>30945000</v>
      </c>
      <c r="R43">
        <v>787832</v>
      </c>
      <c r="S43" t="s">
        <v>135</v>
      </c>
      <c r="T43">
        <v>0.87178143088183857</v>
      </c>
      <c r="U43">
        <v>-0.85216124758390532</v>
      </c>
      <c r="V43">
        <v>0.60468857480173022</v>
      </c>
      <c r="W43">
        <v>-0.3379077544056609</v>
      </c>
      <c r="X43">
        <v>1.0499034482774929</v>
      </c>
      <c r="Y43" t="str">
        <f t="shared" si="0"/>
        <v>61-72</v>
      </c>
      <c r="Z43" s="20">
        <f t="shared" si="1"/>
        <v>0.5</v>
      </c>
      <c r="AA43" t="str">
        <f t="shared" si="2"/>
        <v>40%-60%</v>
      </c>
      <c r="AB43">
        <f t="shared" si="3"/>
        <v>1.6336512625071789E-4</v>
      </c>
    </row>
    <row r="44" spans="1:28" x14ac:dyDescent="0.25">
      <c r="A44" t="s">
        <v>1380</v>
      </c>
      <c r="B44" t="s">
        <v>1381</v>
      </c>
      <c r="C44" t="s">
        <v>77</v>
      </c>
      <c r="D44" t="s">
        <v>78</v>
      </c>
      <c r="E44">
        <v>76</v>
      </c>
      <c r="F44" t="s">
        <v>17</v>
      </c>
      <c r="G44">
        <v>2017</v>
      </c>
      <c r="H44" t="s">
        <v>17</v>
      </c>
      <c r="J44" t="s">
        <v>80</v>
      </c>
      <c r="K44">
        <v>84</v>
      </c>
      <c r="L44" s="18">
        <v>42695</v>
      </c>
      <c r="M44" s="18">
        <v>45251</v>
      </c>
      <c r="N44" s="18">
        <v>43307</v>
      </c>
      <c r="O44">
        <v>56490000</v>
      </c>
      <c r="P44">
        <v>28245000</v>
      </c>
      <c r="Q44">
        <v>28245000</v>
      </c>
      <c r="R44">
        <v>653438</v>
      </c>
      <c r="S44" t="s">
        <v>101</v>
      </c>
      <c r="T44">
        <v>0.92029377309113969</v>
      </c>
      <c r="U44">
        <v>-0.85216124758390532</v>
      </c>
      <c r="V44">
        <v>0.92086653473246149</v>
      </c>
      <c r="W44">
        <v>-0.3504703104155325</v>
      </c>
      <c r="X44">
        <v>1.436642835258207</v>
      </c>
      <c r="Y44" t="str">
        <f t="shared" si="0"/>
        <v>&gt;72</v>
      </c>
      <c r="Z44" s="20">
        <f t="shared" si="1"/>
        <v>0.5</v>
      </c>
      <c r="AA44" t="str">
        <f t="shared" si="2"/>
        <v>40%-60%</v>
      </c>
      <c r="AB44">
        <f t="shared" si="3"/>
        <v>1.3549713818049609E-4</v>
      </c>
    </row>
    <row r="45" spans="1:28" x14ac:dyDescent="0.25">
      <c r="A45" t="s">
        <v>1382</v>
      </c>
      <c r="B45" t="s">
        <v>1383</v>
      </c>
      <c r="C45" t="s">
        <v>77</v>
      </c>
      <c r="D45" t="s">
        <v>404</v>
      </c>
      <c r="E45">
        <v>76</v>
      </c>
      <c r="F45" t="s">
        <v>11</v>
      </c>
      <c r="G45">
        <v>2021</v>
      </c>
      <c r="H45" t="s">
        <v>11</v>
      </c>
      <c r="I45" t="s">
        <v>188</v>
      </c>
      <c r="J45" t="s">
        <v>80</v>
      </c>
      <c r="K45">
        <v>72</v>
      </c>
      <c r="L45" s="18">
        <v>43842</v>
      </c>
      <c r="M45" s="18">
        <v>46357</v>
      </c>
      <c r="N45" s="18">
        <v>44301</v>
      </c>
      <c r="O45">
        <v>75650000</v>
      </c>
      <c r="P45">
        <v>21650000</v>
      </c>
      <c r="Q45">
        <v>54000000</v>
      </c>
      <c r="R45">
        <v>463659</v>
      </c>
      <c r="S45" t="s">
        <v>330</v>
      </c>
      <c r="T45">
        <v>-0.11059349885650881</v>
      </c>
      <c r="U45">
        <v>-1.7301252952365951</v>
      </c>
      <c r="V45">
        <v>-0.73906775490387622</v>
      </c>
      <c r="W45">
        <v>0.89981102351277242</v>
      </c>
      <c r="X45">
        <v>1.978077977031208</v>
      </c>
      <c r="Y45" t="str">
        <f t="shared" si="0"/>
        <v>61-72</v>
      </c>
      <c r="Z45" s="20">
        <f t="shared" si="1"/>
        <v>0.28618638466622603</v>
      </c>
      <c r="AA45" t="str">
        <f t="shared" si="2"/>
        <v>20%-40%</v>
      </c>
      <c r="AB45">
        <f t="shared" si="3"/>
        <v>9.6144496634157552E-5</v>
      </c>
    </row>
    <row r="46" spans="1:28" x14ac:dyDescent="0.25">
      <c r="A46" t="s">
        <v>1384</v>
      </c>
      <c r="B46" t="s">
        <v>1385</v>
      </c>
      <c r="C46" t="s">
        <v>77</v>
      </c>
      <c r="D46" t="s">
        <v>1386</v>
      </c>
      <c r="E46">
        <v>-1</v>
      </c>
      <c r="F46" t="s">
        <v>79</v>
      </c>
      <c r="G46">
        <v>2021</v>
      </c>
      <c r="H46" t="s">
        <v>26</v>
      </c>
      <c r="I46" t="s">
        <v>84</v>
      </c>
      <c r="J46" t="s">
        <v>80</v>
      </c>
      <c r="K46">
        <v>84</v>
      </c>
      <c r="L46" s="18">
        <v>44130</v>
      </c>
      <c r="M46" s="18">
        <v>46686</v>
      </c>
      <c r="N46" s="18">
        <v>44503</v>
      </c>
      <c r="O46">
        <v>46600000</v>
      </c>
      <c r="P46">
        <v>20000000</v>
      </c>
      <c r="Q46">
        <v>26600000</v>
      </c>
      <c r="R46">
        <v>405504</v>
      </c>
      <c r="S46" t="s">
        <v>382</v>
      </c>
      <c r="T46">
        <v>-2.7423880637110938</v>
      </c>
      <c r="U46">
        <v>-1.1429445056402441</v>
      </c>
      <c r="V46">
        <v>-0.2648008150077798</v>
      </c>
      <c r="W46">
        <v>-0.30558331867627098</v>
      </c>
      <c r="X46">
        <v>-0.57440197704150942</v>
      </c>
      <c r="Y46" t="str">
        <f t="shared" si="0"/>
        <v>&gt;72</v>
      </c>
      <c r="Z46" s="20">
        <f t="shared" si="1"/>
        <v>0.42918454935622319</v>
      </c>
      <c r="AA46" t="str">
        <f t="shared" si="2"/>
        <v>40%-60%</v>
      </c>
      <c r="AB46">
        <f t="shared" si="3"/>
        <v>8.4085454963965812E-5</v>
      </c>
    </row>
    <row r="47" spans="1:28" x14ac:dyDescent="0.25">
      <c r="A47" t="s">
        <v>1387</v>
      </c>
      <c r="B47" t="s">
        <v>1388</v>
      </c>
      <c r="C47" t="s">
        <v>77</v>
      </c>
      <c r="D47" t="s">
        <v>442</v>
      </c>
      <c r="E47">
        <v>38</v>
      </c>
      <c r="F47" t="s">
        <v>117</v>
      </c>
      <c r="G47">
        <v>2020</v>
      </c>
      <c r="H47" t="s">
        <v>29</v>
      </c>
      <c r="I47" t="s">
        <v>84</v>
      </c>
      <c r="J47" t="s">
        <v>80</v>
      </c>
      <c r="K47">
        <v>84</v>
      </c>
      <c r="L47" s="18">
        <v>43881</v>
      </c>
      <c r="M47" s="18">
        <v>46438</v>
      </c>
      <c r="N47" s="18">
        <v>44131</v>
      </c>
      <c r="O47">
        <v>48590000</v>
      </c>
      <c r="P47">
        <v>30590000</v>
      </c>
      <c r="Q47">
        <v>18000000</v>
      </c>
      <c r="R47">
        <v>629593</v>
      </c>
      <c r="S47" t="s">
        <v>988</v>
      </c>
      <c r="T47">
        <v>-1.3719143962983369</v>
      </c>
      <c r="U47">
        <v>-0.32018748816805831</v>
      </c>
      <c r="V47">
        <v>0.60468857480173022</v>
      </c>
      <c r="W47">
        <v>-0.84782339641311411</v>
      </c>
      <c r="X47">
        <v>-1.425228628399082</v>
      </c>
      <c r="Y47" t="str">
        <f t="shared" si="0"/>
        <v>&gt;72</v>
      </c>
      <c r="Z47" s="20">
        <f t="shared" si="1"/>
        <v>0.62955340605062771</v>
      </c>
      <c r="AA47" t="str">
        <f t="shared" si="2"/>
        <v>60%-80%</v>
      </c>
      <c r="AB47">
        <f t="shared" si="3"/>
        <v>1.3055263042319713E-4</v>
      </c>
    </row>
    <row r="48" spans="1:28" x14ac:dyDescent="0.25">
      <c r="A48" t="s">
        <v>1389</v>
      </c>
      <c r="B48" t="s">
        <v>1390</v>
      </c>
      <c r="C48" t="s">
        <v>77</v>
      </c>
      <c r="D48" t="s">
        <v>86</v>
      </c>
      <c r="E48">
        <v>7</v>
      </c>
      <c r="F48" t="s">
        <v>87</v>
      </c>
      <c r="G48">
        <v>2020</v>
      </c>
      <c r="H48" t="s">
        <v>15</v>
      </c>
      <c r="I48" t="s">
        <v>84</v>
      </c>
      <c r="J48" t="s">
        <v>80</v>
      </c>
      <c r="K48">
        <v>84</v>
      </c>
      <c r="L48" s="18">
        <v>43684</v>
      </c>
      <c r="M48" s="18">
        <v>46211</v>
      </c>
      <c r="N48" s="18">
        <v>44362</v>
      </c>
      <c r="O48">
        <v>35800000</v>
      </c>
      <c r="P48">
        <v>26800000</v>
      </c>
      <c r="Q48">
        <v>9000000</v>
      </c>
      <c r="R48">
        <v>578787</v>
      </c>
      <c r="S48" t="s">
        <v>283</v>
      </c>
      <c r="T48">
        <v>-1.46893908071694</v>
      </c>
      <c r="U48">
        <v>0.1686568364374757</v>
      </c>
      <c r="V48">
        <v>0.24898836987965761</v>
      </c>
      <c r="W48">
        <v>-0.19978601904217161</v>
      </c>
      <c r="X48">
        <v>-1.0384892414183671</v>
      </c>
      <c r="Y48" t="str">
        <f t="shared" si="0"/>
        <v>&gt;72</v>
      </c>
      <c r="Z48" s="20">
        <f t="shared" si="1"/>
        <v>0.74860335195530725</v>
      </c>
      <c r="AA48" t="str">
        <f t="shared" si="2"/>
        <v>60%-80%</v>
      </c>
      <c r="AB48">
        <f t="shared" si="3"/>
        <v>1.2001748003035452E-4</v>
      </c>
    </row>
    <row r="49" spans="1:28" x14ac:dyDescent="0.25">
      <c r="A49" t="s">
        <v>1391</v>
      </c>
      <c r="B49" t="s">
        <v>1392</v>
      </c>
      <c r="C49" t="s">
        <v>77</v>
      </c>
      <c r="D49" t="s">
        <v>480</v>
      </c>
      <c r="E49">
        <v>60</v>
      </c>
      <c r="F49" t="s">
        <v>17</v>
      </c>
      <c r="G49">
        <v>2019</v>
      </c>
      <c r="H49" t="s">
        <v>17</v>
      </c>
      <c r="J49" t="s">
        <v>80</v>
      </c>
      <c r="K49">
        <v>84</v>
      </c>
      <c r="L49" s="18">
        <v>43169</v>
      </c>
      <c r="M49" s="18">
        <v>45933</v>
      </c>
      <c r="N49" s="18">
        <v>44099</v>
      </c>
      <c r="O49">
        <v>56910000</v>
      </c>
      <c r="P49">
        <v>48410000</v>
      </c>
      <c r="Q49">
        <v>8500000</v>
      </c>
      <c r="R49">
        <v>1159881</v>
      </c>
      <c r="S49" t="s">
        <v>338</v>
      </c>
      <c r="T49">
        <v>-0.1469777555134846</v>
      </c>
      <c r="U49">
        <v>0.58764655110069297</v>
      </c>
      <c r="V49">
        <v>-0.42770241874574111</v>
      </c>
      <c r="W49">
        <v>7.3954233787146384E-2</v>
      </c>
      <c r="X49">
        <v>-0.80644560922993824</v>
      </c>
      <c r="Y49" t="str">
        <f t="shared" si="0"/>
        <v>&gt;72</v>
      </c>
      <c r="Z49" s="20">
        <f t="shared" si="1"/>
        <v>0.85064136355649267</v>
      </c>
      <c r="AA49" t="str">
        <f t="shared" si="2"/>
        <v>80%-100%</v>
      </c>
      <c r="AB49">
        <f t="shared" si="3"/>
        <v>2.4051334040862637E-4</v>
      </c>
    </row>
    <row r="50" spans="1:28" x14ac:dyDescent="0.25">
      <c r="A50" t="s">
        <v>1393</v>
      </c>
      <c r="B50" t="s">
        <v>1394</v>
      </c>
      <c r="C50" t="s">
        <v>77</v>
      </c>
      <c r="D50" t="s">
        <v>93</v>
      </c>
      <c r="E50">
        <v>83</v>
      </c>
      <c r="F50" t="s">
        <v>87</v>
      </c>
      <c r="G50">
        <v>2018</v>
      </c>
      <c r="H50" t="s">
        <v>15</v>
      </c>
      <c r="J50" t="s">
        <v>80</v>
      </c>
      <c r="K50">
        <v>60</v>
      </c>
      <c r="L50" s="18">
        <v>43130</v>
      </c>
      <c r="M50" s="18">
        <v>44956</v>
      </c>
      <c r="N50" s="18">
        <v>43215</v>
      </c>
      <c r="O50">
        <v>39350000</v>
      </c>
      <c r="P50">
        <v>24350000</v>
      </c>
      <c r="Q50">
        <v>15000000</v>
      </c>
      <c r="R50">
        <v>646696</v>
      </c>
      <c r="S50" t="s">
        <v>245</v>
      </c>
      <c r="T50">
        <v>0.8111410031202122</v>
      </c>
      <c r="U50">
        <v>-0.36432029664737098</v>
      </c>
      <c r="V50">
        <v>0.52564408481904745</v>
      </c>
      <c r="W50">
        <v>0.44791845889210241</v>
      </c>
      <c r="X50">
        <v>1.127251325673635</v>
      </c>
      <c r="Y50" t="str">
        <f t="shared" si="0"/>
        <v>49-60</v>
      </c>
      <c r="Z50" s="20">
        <f t="shared" si="1"/>
        <v>0.61880559085133413</v>
      </c>
      <c r="AA50" t="str">
        <f t="shared" si="2"/>
        <v>60%-80%</v>
      </c>
      <c r="AB50">
        <f t="shared" si="3"/>
        <v>1.3409911464098216E-4</v>
      </c>
    </row>
    <row r="51" spans="1:28" x14ac:dyDescent="0.25">
      <c r="A51" t="s">
        <v>1395</v>
      </c>
      <c r="B51" t="s">
        <v>1396</v>
      </c>
      <c r="C51" t="s">
        <v>77</v>
      </c>
      <c r="D51" t="s">
        <v>86</v>
      </c>
      <c r="E51">
        <v>46</v>
      </c>
      <c r="F51" t="s">
        <v>87</v>
      </c>
      <c r="G51">
        <v>2020</v>
      </c>
      <c r="H51" t="s">
        <v>15</v>
      </c>
      <c r="I51" t="s">
        <v>84</v>
      </c>
      <c r="J51" t="s">
        <v>80</v>
      </c>
      <c r="K51">
        <v>60</v>
      </c>
      <c r="L51" s="18">
        <v>43637</v>
      </c>
      <c r="M51" s="18">
        <v>45464</v>
      </c>
      <c r="N51" s="18">
        <v>44463</v>
      </c>
      <c r="O51">
        <v>44622910</v>
      </c>
      <c r="P51">
        <v>24622910</v>
      </c>
      <c r="Q51">
        <v>20000000</v>
      </c>
      <c r="R51">
        <v>633976</v>
      </c>
      <c r="S51" t="s">
        <v>430</v>
      </c>
      <c r="T51">
        <v>1.2962644252132229</v>
      </c>
      <c r="U51">
        <v>-0.63946054257929763</v>
      </c>
      <c r="V51">
        <v>1.185489993161002E-2</v>
      </c>
      <c r="W51">
        <v>-0.89874771691907474</v>
      </c>
      <c r="X51">
        <v>-0.72909773183379534</v>
      </c>
      <c r="Y51" t="str">
        <f t="shared" si="0"/>
        <v>49-60</v>
      </c>
      <c r="Z51" s="20">
        <f t="shared" si="1"/>
        <v>0.55179973695126561</v>
      </c>
      <c r="AA51" t="str">
        <f t="shared" si="2"/>
        <v>40%-60%</v>
      </c>
      <c r="AB51">
        <f t="shared" si="3"/>
        <v>1.3146149087613239E-4</v>
      </c>
    </row>
    <row r="52" spans="1:28" x14ac:dyDescent="0.25">
      <c r="A52" t="s">
        <v>1397</v>
      </c>
      <c r="B52" t="s">
        <v>1398</v>
      </c>
      <c r="C52" t="s">
        <v>77</v>
      </c>
      <c r="D52" t="s">
        <v>442</v>
      </c>
      <c r="E52">
        <v>60</v>
      </c>
      <c r="F52" t="s">
        <v>87</v>
      </c>
      <c r="G52">
        <v>2020</v>
      </c>
      <c r="H52" t="s">
        <v>24</v>
      </c>
      <c r="I52" t="s">
        <v>84</v>
      </c>
      <c r="J52" t="s">
        <v>80</v>
      </c>
      <c r="K52">
        <v>84</v>
      </c>
      <c r="L52" s="18">
        <v>43882</v>
      </c>
      <c r="M52" s="18">
        <v>46439</v>
      </c>
      <c r="N52" s="18">
        <v>44130</v>
      </c>
      <c r="O52">
        <v>44460350</v>
      </c>
      <c r="P52">
        <v>12901690</v>
      </c>
      <c r="Q52">
        <v>31558660</v>
      </c>
      <c r="R52">
        <v>265121</v>
      </c>
      <c r="S52" t="s">
        <v>137</v>
      </c>
      <c r="T52">
        <v>-0.29251478214138787</v>
      </c>
      <c r="U52">
        <v>-1.7137095189325471</v>
      </c>
      <c r="V52">
        <v>-0.38336754998180411</v>
      </c>
      <c r="W52">
        <v>-0.4721203276903056</v>
      </c>
      <c r="X52">
        <v>-3.2966835268508812E-2</v>
      </c>
      <c r="Y52" t="str">
        <f t="shared" si="0"/>
        <v>&gt;72</v>
      </c>
      <c r="Z52" s="20">
        <f t="shared" si="1"/>
        <v>0.2901841753382508</v>
      </c>
      <c r="AA52" t="str">
        <f t="shared" si="2"/>
        <v>20%-40%</v>
      </c>
      <c r="AB52">
        <f t="shared" si="3"/>
        <v>5.4975585704460573E-5</v>
      </c>
    </row>
    <row r="53" spans="1:28" x14ac:dyDescent="0.25">
      <c r="A53" t="s">
        <v>1399</v>
      </c>
      <c r="B53" t="s">
        <v>1400</v>
      </c>
      <c r="C53" t="s">
        <v>82</v>
      </c>
      <c r="D53" t="s">
        <v>521</v>
      </c>
      <c r="E53">
        <v>87</v>
      </c>
      <c r="F53" t="s">
        <v>87</v>
      </c>
      <c r="G53">
        <v>2020</v>
      </c>
      <c r="H53" t="s">
        <v>24</v>
      </c>
      <c r="I53" t="s">
        <v>84</v>
      </c>
      <c r="J53" t="s">
        <v>80</v>
      </c>
      <c r="K53">
        <v>36</v>
      </c>
      <c r="L53" s="18">
        <v>43914</v>
      </c>
      <c r="M53" s="18">
        <v>45009</v>
      </c>
      <c r="O53">
        <v>43990000</v>
      </c>
      <c r="P53">
        <v>23990000</v>
      </c>
      <c r="Q53">
        <v>20000000</v>
      </c>
      <c r="R53">
        <v>889440</v>
      </c>
      <c r="S53" t="s">
        <v>225</v>
      </c>
      <c r="T53">
        <v>-1.2385054552227599</v>
      </c>
      <c r="U53">
        <v>-0.66593953637045</v>
      </c>
      <c r="V53">
        <v>-0.50193428495582826</v>
      </c>
      <c r="W53">
        <v>0.54103039813789822</v>
      </c>
      <c r="X53">
        <v>1.7460343448427791</v>
      </c>
      <c r="Y53" t="str">
        <f t="shared" si="0"/>
        <v>25-36</v>
      </c>
      <c r="Z53" s="20">
        <f t="shared" si="1"/>
        <v>0.54535121618549676</v>
      </c>
      <c r="AA53" t="str">
        <f t="shared" si="2"/>
        <v>40%-60%</v>
      </c>
      <c r="AB53">
        <f t="shared" si="3"/>
        <v>1.8443459759496763E-4</v>
      </c>
    </row>
    <row r="54" spans="1:28" x14ac:dyDescent="0.25">
      <c r="A54" t="s">
        <v>1401</v>
      </c>
      <c r="B54" t="s">
        <v>1402</v>
      </c>
      <c r="C54" t="s">
        <v>77</v>
      </c>
      <c r="D54" t="s">
        <v>195</v>
      </c>
      <c r="E54">
        <v>38</v>
      </c>
      <c r="F54" t="s">
        <v>117</v>
      </c>
      <c r="G54">
        <v>2017</v>
      </c>
      <c r="H54" t="s">
        <v>14</v>
      </c>
      <c r="J54" t="s">
        <v>80</v>
      </c>
      <c r="K54">
        <v>60</v>
      </c>
      <c r="L54" s="18">
        <v>43070</v>
      </c>
      <c r="M54" s="18">
        <v>44573</v>
      </c>
      <c r="N54" s="18">
        <v>43622</v>
      </c>
      <c r="O54">
        <v>41068600</v>
      </c>
      <c r="P54">
        <v>21000000</v>
      </c>
      <c r="Q54">
        <v>20068600</v>
      </c>
      <c r="R54">
        <v>530377</v>
      </c>
      <c r="S54" t="s">
        <v>322</v>
      </c>
      <c r="T54">
        <v>0.73837248980626058</v>
      </c>
      <c r="U54">
        <v>-0.80559859484647833</v>
      </c>
      <c r="V54">
        <v>0.72325530977575447</v>
      </c>
      <c r="W54">
        <v>-0.4517009466905878</v>
      </c>
      <c r="X54">
        <v>-0.49705409964536651</v>
      </c>
      <c r="Y54" t="str">
        <f t="shared" si="0"/>
        <v>49-60</v>
      </c>
      <c r="Z54" s="20">
        <f t="shared" si="1"/>
        <v>0.51133956355950771</v>
      </c>
      <c r="AA54" t="str">
        <f t="shared" si="2"/>
        <v>40%-60%</v>
      </c>
      <c r="AB54">
        <f t="shared" si="3"/>
        <v>1.0997916505736884E-4</v>
      </c>
    </row>
    <row r="55" spans="1:28" x14ac:dyDescent="0.25">
      <c r="A55" t="s">
        <v>1403</v>
      </c>
      <c r="B55" t="s">
        <v>1404</v>
      </c>
      <c r="C55" t="s">
        <v>77</v>
      </c>
      <c r="D55" t="s">
        <v>246</v>
      </c>
      <c r="E55">
        <v>38</v>
      </c>
      <c r="F55" t="s">
        <v>11</v>
      </c>
      <c r="G55">
        <v>2020</v>
      </c>
      <c r="H55" t="s">
        <v>11</v>
      </c>
      <c r="I55" t="s">
        <v>188</v>
      </c>
      <c r="J55" t="s">
        <v>80</v>
      </c>
      <c r="K55">
        <v>84</v>
      </c>
      <c r="L55" s="18">
        <v>43561</v>
      </c>
      <c r="M55" s="18">
        <v>46177</v>
      </c>
      <c r="N55" s="18">
        <v>43644</v>
      </c>
      <c r="O55">
        <v>66190000</v>
      </c>
      <c r="P55">
        <v>66190000</v>
      </c>
      <c r="Q55">
        <v>0</v>
      </c>
      <c r="R55">
        <v>1393807</v>
      </c>
      <c r="S55" t="s">
        <v>135</v>
      </c>
      <c r="T55">
        <v>-1.5295795084785659</v>
      </c>
      <c r="U55">
        <v>1.2009447865714571</v>
      </c>
      <c r="V55">
        <v>0.88134428974112011</v>
      </c>
      <c r="W55">
        <v>2.750032455983727E-2</v>
      </c>
      <c r="X55">
        <v>0.35377255171220601</v>
      </c>
      <c r="Y55" t="str">
        <f t="shared" si="0"/>
        <v>&gt;72</v>
      </c>
      <c r="Z55" s="20">
        <f t="shared" si="1"/>
        <v>1</v>
      </c>
      <c r="AA55" t="str">
        <f t="shared" si="2"/>
        <v>80%-100%</v>
      </c>
      <c r="AB55">
        <f t="shared" si="3"/>
        <v>2.8902031971807994E-4</v>
      </c>
    </row>
    <row r="56" spans="1:28" x14ac:dyDescent="0.25">
      <c r="A56" t="s">
        <v>1405</v>
      </c>
      <c r="B56" t="s">
        <v>1406</v>
      </c>
      <c r="C56" t="s">
        <v>77</v>
      </c>
      <c r="D56" t="s">
        <v>1288</v>
      </c>
      <c r="E56">
        <v>60</v>
      </c>
      <c r="F56" t="s">
        <v>95</v>
      </c>
      <c r="G56">
        <v>2013</v>
      </c>
      <c r="H56" t="s">
        <v>16</v>
      </c>
      <c r="J56" t="s">
        <v>80</v>
      </c>
      <c r="K56">
        <v>60</v>
      </c>
      <c r="L56" s="18">
        <v>43716</v>
      </c>
      <c r="M56" s="18">
        <v>45513</v>
      </c>
      <c r="N56" s="18">
        <v>44466</v>
      </c>
      <c r="O56">
        <v>15700000</v>
      </c>
      <c r="P56">
        <v>15200000</v>
      </c>
      <c r="Q56">
        <v>500000</v>
      </c>
      <c r="R56">
        <v>412355</v>
      </c>
      <c r="S56" t="s">
        <v>189</v>
      </c>
      <c r="T56">
        <v>0.78688483201556159</v>
      </c>
      <c r="U56">
        <v>1.0701737015934081</v>
      </c>
      <c r="V56">
        <v>0.88134428974112011</v>
      </c>
      <c r="W56">
        <v>-0.26849009021901238</v>
      </c>
      <c r="X56">
        <v>1.0499034482774929</v>
      </c>
      <c r="Y56" t="str">
        <f t="shared" si="0"/>
        <v>49-60</v>
      </c>
      <c r="Z56" s="20">
        <f t="shared" si="1"/>
        <v>0.96815286624203822</v>
      </c>
      <c r="AA56" t="str">
        <f t="shared" si="2"/>
        <v>80%-100%</v>
      </c>
      <c r="AB56">
        <f t="shared" si="3"/>
        <v>8.5506080782596776E-5</v>
      </c>
    </row>
    <row r="57" spans="1:28" x14ac:dyDescent="0.25">
      <c r="A57" t="s">
        <v>1407</v>
      </c>
      <c r="B57" t="s">
        <v>1408</v>
      </c>
      <c r="C57" t="s">
        <v>90</v>
      </c>
      <c r="D57" t="s">
        <v>212</v>
      </c>
      <c r="E57">
        <v>87</v>
      </c>
      <c r="F57" t="s">
        <v>11</v>
      </c>
      <c r="G57">
        <v>2017</v>
      </c>
      <c r="H57" t="s">
        <v>11</v>
      </c>
      <c r="J57" t="s">
        <v>80</v>
      </c>
      <c r="K57">
        <v>12</v>
      </c>
      <c r="L57" s="18">
        <v>42744</v>
      </c>
      <c r="M57" s="18">
        <v>43344</v>
      </c>
      <c r="N57" s="18">
        <v>43348</v>
      </c>
      <c r="O57">
        <v>58990000</v>
      </c>
      <c r="P57">
        <v>14990000</v>
      </c>
      <c r="Q57">
        <v>44000000</v>
      </c>
      <c r="R57">
        <v>1362584</v>
      </c>
      <c r="S57" t="s">
        <v>257</v>
      </c>
      <c r="T57">
        <v>0.75050057535858583</v>
      </c>
      <c r="U57">
        <v>-1.861834176060716</v>
      </c>
      <c r="V57">
        <v>0.16994387989697479</v>
      </c>
      <c r="W57">
        <v>-0.51620643573995484</v>
      </c>
      <c r="X57">
        <v>-0.26501046745693763</v>
      </c>
      <c r="Y57" t="str">
        <f t="shared" si="0"/>
        <v>&lt;=24</v>
      </c>
      <c r="Z57" s="20">
        <f t="shared" si="1"/>
        <v>0.2541108662485167</v>
      </c>
      <c r="AA57" t="str">
        <f t="shared" si="2"/>
        <v>20%-40%</v>
      </c>
      <c r="AB57">
        <f t="shared" si="3"/>
        <v>2.8254590723302453E-4</v>
      </c>
    </row>
    <row r="58" spans="1:28" x14ac:dyDescent="0.25">
      <c r="A58" t="s">
        <v>1409</v>
      </c>
      <c r="B58" t="s">
        <v>1410</v>
      </c>
      <c r="C58" t="s">
        <v>82</v>
      </c>
      <c r="D58" t="s">
        <v>106</v>
      </c>
      <c r="E58">
        <v>15</v>
      </c>
      <c r="F58" t="s">
        <v>17</v>
      </c>
      <c r="G58">
        <v>2022</v>
      </c>
      <c r="H58" t="s">
        <v>155</v>
      </c>
      <c r="J58" t="s">
        <v>80</v>
      </c>
      <c r="K58">
        <v>60</v>
      </c>
      <c r="L58" s="18">
        <v>44451</v>
      </c>
      <c r="M58" s="18">
        <v>46277</v>
      </c>
      <c r="O58">
        <v>85990000</v>
      </c>
      <c r="P58">
        <v>33537000</v>
      </c>
      <c r="Q58">
        <v>52453000</v>
      </c>
      <c r="R58">
        <v>837391</v>
      </c>
      <c r="S58" t="s">
        <v>743</v>
      </c>
      <c r="T58">
        <v>-0.1348496699611593</v>
      </c>
      <c r="U58">
        <v>-1.3038015981140001</v>
      </c>
      <c r="V58">
        <v>-1.2528569397913141</v>
      </c>
      <c r="W58">
        <v>-0.17223800982633691</v>
      </c>
      <c r="X58">
        <v>-0.88379348662608126</v>
      </c>
      <c r="Y58" t="str">
        <f t="shared" si="0"/>
        <v>49-60</v>
      </c>
      <c r="Z58" s="20">
        <f t="shared" si="1"/>
        <v>0.39001046633329456</v>
      </c>
      <c r="AA58" t="str">
        <f t="shared" si="2"/>
        <v>20%-40%</v>
      </c>
      <c r="AB58">
        <f t="shared" si="3"/>
        <v>1.7364169827604732E-4</v>
      </c>
    </row>
    <row r="59" spans="1:28" x14ac:dyDescent="0.25">
      <c r="A59" t="s">
        <v>1411</v>
      </c>
      <c r="B59" t="s">
        <v>1412</v>
      </c>
      <c r="C59" t="s">
        <v>82</v>
      </c>
      <c r="D59" t="s">
        <v>299</v>
      </c>
      <c r="E59">
        <v>49</v>
      </c>
      <c r="F59" t="s">
        <v>87</v>
      </c>
      <c r="G59">
        <v>2022</v>
      </c>
      <c r="H59" t="s">
        <v>24</v>
      </c>
      <c r="I59" t="s">
        <v>84</v>
      </c>
      <c r="J59" t="s">
        <v>80</v>
      </c>
      <c r="K59">
        <v>24</v>
      </c>
      <c r="L59" s="18">
        <v>44433</v>
      </c>
      <c r="M59" s="18">
        <v>45163</v>
      </c>
      <c r="O59">
        <v>45067225</v>
      </c>
      <c r="P59">
        <v>10067225</v>
      </c>
      <c r="Q59">
        <v>35000000</v>
      </c>
      <c r="R59">
        <v>502139</v>
      </c>
      <c r="S59" t="s">
        <v>640</v>
      </c>
      <c r="T59">
        <v>-0.94743140196695275</v>
      </c>
      <c r="U59">
        <v>-1.9880117642451369</v>
      </c>
      <c r="V59">
        <v>-1.2528569397913141</v>
      </c>
      <c r="W59">
        <v>-3.8040704113064872E-2</v>
      </c>
      <c r="X59">
        <v>-0.1103147126646518</v>
      </c>
      <c r="Y59" t="str">
        <f t="shared" si="0"/>
        <v>&lt;=24</v>
      </c>
      <c r="Z59" s="20">
        <f t="shared" si="1"/>
        <v>0.22338240262186101</v>
      </c>
      <c r="AA59" t="str">
        <f t="shared" si="2"/>
        <v>20%-40%</v>
      </c>
      <c r="AB59">
        <f t="shared" si="3"/>
        <v>1.0412372324354588E-4</v>
      </c>
    </row>
    <row r="60" spans="1:28" x14ac:dyDescent="0.25">
      <c r="A60" t="s">
        <v>1413</v>
      </c>
      <c r="B60" t="s">
        <v>1414</v>
      </c>
      <c r="C60" t="s">
        <v>77</v>
      </c>
      <c r="D60" t="s">
        <v>240</v>
      </c>
      <c r="E60">
        <v>62</v>
      </c>
      <c r="F60" t="s">
        <v>117</v>
      </c>
      <c r="G60">
        <v>2019</v>
      </c>
      <c r="H60" t="s">
        <v>14</v>
      </c>
      <c r="J60" t="s">
        <v>80</v>
      </c>
      <c r="K60">
        <v>84</v>
      </c>
      <c r="L60" s="18">
        <v>43461</v>
      </c>
      <c r="M60" s="18">
        <v>46018</v>
      </c>
      <c r="N60" s="18">
        <v>43782</v>
      </c>
      <c r="O60">
        <v>45290000</v>
      </c>
      <c r="P60">
        <v>22645000</v>
      </c>
      <c r="Q60">
        <v>22645000</v>
      </c>
      <c r="R60">
        <v>500455</v>
      </c>
      <c r="S60" t="s">
        <v>166</v>
      </c>
      <c r="T60">
        <v>1.090086970823694</v>
      </c>
      <c r="U60">
        <v>-0.85216124758390532</v>
      </c>
      <c r="V60">
        <v>0.4070773498450232</v>
      </c>
      <c r="W60">
        <v>0.33202863077324268</v>
      </c>
      <c r="X60">
        <v>-0.49705409964536651</v>
      </c>
      <c r="Y60" t="str">
        <f t="shared" si="0"/>
        <v>&gt;72</v>
      </c>
      <c r="Z60" s="20">
        <f t="shared" si="1"/>
        <v>0.5</v>
      </c>
      <c r="AA60" t="str">
        <f t="shared" si="2"/>
        <v>40%-60%</v>
      </c>
      <c r="AB60">
        <f t="shared" si="3"/>
        <v>1.0377452839920571E-4</v>
      </c>
    </row>
    <row r="61" spans="1:28" x14ac:dyDescent="0.25">
      <c r="A61" t="s">
        <v>1415</v>
      </c>
      <c r="B61" t="s">
        <v>1416</v>
      </c>
      <c r="C61" t="s">
        <v>82</v>
      </c>
      <c r="D61" t="s">
        <v>236</v>
      </c>
      <c r="E61">
        <v>48</v>
      </c>
      <c r="F61" t="s">
        <v>11</v>
      </c>
      <c r="G61">
        <v>2021</v>
      </c>
      <c r="H61" t="s">
        <v>11</v>
      </c>
      <c r="I61" t="s">
        <v>188</v>
      </c>
      <c r="J61" t="s">
        <v>80</v>
      </c>
      <c r="K61">
        <v>84</v>
      </c>
      <c r="L61" s="18">
        <v>44074</v>
      </c>
      <c r="M61" s="18">
        <v>46630</v>
      </c>
      <c r="O61">
        <v>71740000</v>
      </c>
      <c r="P61">
        <v>41740000</v>
      </c>
      <c r="Q61">
        <v>30000000</v>
      </c>
      <c r="R61">
        <v>921245</v>
      </c>
      <c r="S61" t="s">
        <v>178</v>
      </c>
      <c r="T61">
        <v>-6.2081156647207668E-2</v>
      </c>
      <c r="U61">
        <v>-0.51617762838981618</v>
      </c>
      <c r="V61">
        <v>0.80229979975843724</v>
      </c>
      <c r="W61">
        <v>-4.2131749433479068E-2</v>
      </c>
      <c r="X61">
        <v>-0.57440197704150942</v>
      </c>
      <c r="Y61" t="str">
        <f t="shared" si="0"/>
        <v>&gt;72</v>
      </c>
      <c r="Z61" s="20">
        <f t="shared" si="1"/>
        <v>0.58182325062726514</v>
      </c>
      <c r="AA61" t="str">
        <f t="shared" si="2"/>
        <v>40%-60%</v>
      </c>
      <c r="AB61">
        <f t="shared" si="3"/>
        <v>1.9102969380888643E-4</v>
      </c>
    </row>
    <row r="62" spans="1:28" x14ac:dyDescent="0.25">
      <c r="A62" t="s">
        <v>1417</v>
      </c>
      <c r="B62" t="s">
        <v>1418</v>
      </c>
      <c r="C62" t="s">
        <v>77</v>
      </c>
      <c r="D62" t="s">
        <v>552</v>
      </c>
      <c r="E62">
        <v>220</v>
      </c>
      <c r="F62" t="s">
        <v>79</v>
      </c>
      <c r="G62">
        <v>2019</v>
      </c>
      <c r="H62" t="s">
        <v>13</v>
      </c>
      <c r="J62" t="s">
        <v>80</v>
      </c>
      <c r="K62">
        <v>72</v>
      </c>
      <c r="L62" s="18">
        <v>43678</v>
      </c>
      <c r="M62" s="18">
        <v>45665</v>
      </c>
      <c r="N62" s="18">
        <v>43889</v>
      </c>
      <c r="O62">
        <v>36891000</v>
      </c>
      <c r="P62">
        <v>26891000</v>
      </c>
      <c r="Q62">
        <v>10000000</v>
      </c>
      <c r="R62">
        <v>602106</v>
      </c>
      <c r="S62" t="s">
        <v>296</v>
      </c>
      <c r="T62">
        <v>0.88390951643416382</v>
      </c>
      <c r="U62">
        <v>8.7878708582049159E-2</v>
      </c>
      <c r="V62">
        <v>-0.41687767106506263</v>
      </c>
      <c r="W62">
        <v>-0.59309890372840834</v>
      </c>
      <c r="X62">
        <v>0.81785981608906366</v>
      </c>
      <c r="Y62" t="str">
        <f t="shared" si="0"/>
        <v>61-72</v>
      </c>
      <c r="Z62" s="20">
        <f t="shared" si="1"/>
        <v>0.72893117562549137</v>
      </c>
      <c r="AA62" t="str">
        <f t="shared" si="2"/>
        <v>60%-80%</v>
      </c>
      <c r="AB62">
        <f t="shared" si="3"/>
        <v>1.248529162388869E-4</v>
      </c>
    </row>
    <row r="63" spans="1:28" x14ac:dyDescent="0.25">
      <c r="A63" t="s">
        <v>1419</v>
      </c>
      <c r="B63" t="s">
        <v>1420</v>
      </c>
      <c r="C63" t="s">
        <v>77</v>
      </c>
      <c r="D63" t="s">
        <v>181</v>
      </c>
      <c r="E63">
        <v>61</v>
      </c>
      <c r="F63" t="s">
        <v>25</v>
      </c>
      <c r="G63">
        <v>2020</v>
      </c>
      <c r="H63" t="s">
        <v>25</v>
      </c>
      <c r="I63" t="s">
        <v>84</v>
      </c>
      <c r="J63" t="s">
        <v>80</v>
      </c>
      <c r="K63">
        <v>84</v>
      </c>
      <c r="L63" s="18">
        <v>43860</v>
      </c>
      <c r="M63" s="18">
        <v>46417</v>
      </c>
      <c r="N63" s="18">
        <v>44459</v>
      </c>
      <c r="O63">
        <v>37070000</v>
      </c>
      <c r="P63">
        <v>30070000</v>
      </c>
      <c r="Q63">
        <v>7000000</v>
      </c>
      <c r="R63">
        <v>665527</v>
      </c>
      <c r="S63" t="s">
        <v>255</v>
      </c>
      <c r="T63">
        <v>-0.69274160536812202</v>
      </c>
      <c r="U63">
        <v>0.42556079741108271</v>
      </c>
      <c r="V63">
        <v>0.56516632981038883</v>
      </c>
      <c r="W63">
        <v>-0.54163523966852323</v>
      </c>
      <c r="X63">
        <v>-0.80644560922993824</v>
      </c>
      <c r="Y63" t="str">
        <f t="shared" si="0"/>
        <v>&gt;72</v>
      </c>
      <c r="Z63" s="20">
        <f t="shared" si="1"/>
        <v>0.81116806042622069</v>
      </c>
      <c r="AA63" t="str">
        <f t="shared" si="2"/>
        <v>80%-100%</v>
      </c>
      <c r="AB63">
        <f t="shared" si="3"/>
        <v>1.3800391755889774E-4</v>
      </c>
    </row>
    <row r="64" spans="1:28" x14ac:dyDescent="0.25">
      <c r="A64" t="s">
        <v>1421</v>
      </c>
      <c r="B64" t="s">
        <v>1422</v>
      </c>
      <c r="C64" t="s">
        <v>77</v>
      </c>
      <c r="D64" t="s">
        <v>134</v>
      </c>
      <c r="E64">
        <v>51</v>
      </c>
      <c r="F64" t="s">
        <v>17</v>
      </c>
      <c r="G64">
        <v>2020</v>
      </c>
      <c r="H64" t="s">
        <v>17</v>
      </c>
      <c r="I64" t="s">
        <v>84</v>
      </c>
      <c r="J64" t="s">
        <v>80</v>
      </c>
      <c r="K64">
        <v>72</v>
      </c>
      <c r="L64" s="18">
        <v>44008</v>
      </c>
      <c r="M64" s="18">
        <v>46199</v>
      </c>
      <c r="N64" s="18">
        <v>44309</v>
      </c>
      <c r="O64">
        <v>61800000</v>
      </c>
      <c r="P64">
        <v>30900000</v>
      </c>
      <c r="Q64">
        <v>30900000</v>
      </c>
      <c r="R64">
        <v>786859</v>
      </c>
      <c r="S64" t="s">
        <v>153</v>
      </c>
      <c r="T64">
        <v>-0.82615054644370001</v>
      </c>
      <c r="U64">
        <v>-0.85216124758390532</v>
      </c>
      <c r="V64">
        <v>0.13042163490563341</v>
      </c>
      <c r="W64">
        <v>0.61835666429556968</v>
      </c>
      <c r="X64">
        <v>-0.65174985443765243</v>
      </c>
      <c r="Y64" t="str">
        <f t="shared" si="0"/>
        <v>61-72</v>
      </c>
      <c r="Z64" s="20">
        <f t="shared" si="1"/>
        <v>0.5</v>
      </c>
      <c r="AA64" t="str">
        <f t="shared" si="2"/>
        <v>40%-60%</v>
      </c>
      <c r="AB64">
        <f t="shared" si="3"/>
        <v>1.631633646215356E-4</v>
      </c>
    </row>
    <row r="65" spans="1:28" x14ac:dyDescent="0.25">
      <c r="A65" t="s">
        <v>1423</v>
      </c>
      <c r="B65" t="s">
        <v>1424</v>
      </c>
      <c r="C65" t="s">
        <v>82</v>
      </c>
      <c r="D65" t="s">
        <v>1425</v>
      </c>
      <c r="E65">
        <v>59</v>
      </c>
      <c r="F65" t="s">
        <v>469</v>
      </c>
      <c r="G65">
        <v>2022</v>
      </c>
      <c r="H65" t="s">
        <v>10</v>
      </c>
      <c r="I65" t="s">
        <v>188</v>
      </c>
      <c r="J65" t="s">
        <v>80</v>
      </c>
      <c r="K65">
        <v>72</v>
      </c>
      <c r="L65" s="18">
        <v>44496</v>
      </c>
      <c r="M65" s="18">
        <v>46687</v>
      </c>
      <c r="O65">
        <v>65678484</v>
      </c>
      <c r="P65">
        <v>65678484</v>
      </c>
      <c r="Q65">
        <v>0</v>
      </c>
      <c r="R65">
        <v>1591752</v>
      </c>
      <c r="S65" t="s">
        <v>252</v>
      </c>
      <c r="U65">
        <v>1.2009447865714571</v>
      </c>
      <c r="V65">
        <v>-0.58124199309015345</v>
      </c>
      <c r="Y65" t="str">
        <f t="shared" si="0"/>
        <v>61-72</v>
      </c>
      <c r="Z65" s="20">
        <f t="shared" si="1"/>
        <v>1</v>
      </c>
      <c r="AA65" t="str">
        <f t="shared" si="2"/>
        <v>80%-100%</v>
      </c>
      <c r="AB65">
        <f t="shared" si="3"/>
        <v>3.3006626595496596E-4</v>
      </c>
    </row>
    <row r="66" spans="1:28" x14ac:dyDescent="0.25">
      <c r="A66" t="s">
        <v>619</v>
      </c>
      <c r="B66" t="s">
        <v>1426</v>
      </c>
      <c r="C66" t="s">
        <v>77</v>
      </c>
      <c r="D66" t="s">
        <v>566</v>
      </c>
      <c r="E66">
        <v>46</v>
      </c>
      <c r="F66" t="s">
        <v>17</v>
      </c>
      <c r="G66">
        <v>2019</v>
      </c>
      <c r="H66" t="s">
        <v>17</v>
      </c>
      <c r="J66" t="s">
        <v>80</v>
      </c>
      <c r="K66">
        <v>72</v>
      </c>
      <c r="L66" s="18">
        <v>43345</v>
      </c>
      <c r="M66" s="18">
        <v>45331</v>
      </c>
      <c r="N66" s="18">
        <v>44489</v>
      </c>
      <c r="O66">
        <v>56928200</v>
      </c>
      <c r="P66">
        <v>37428200</v>
      </c>
      <c r="Q66">
        <v>19500000</v>
      </c>
      <c r="R66">
        <v>868439</v>
      </c>
      <c r="S66" t="s">
        <v>430</v>
      </c>
      <c r="T66">
        <v>0.2168648110562737</v>
      </c>
      <c r="U66">
        <v>-0.20558370602200551</v>
      </c>
      <c r="V66">
        <v>9.0899389914291959E-2</v>
      </c>
      <c r="W66">
        <v>-0.82867163871698157</v>
      </c>
      <c r="X66">
        <v>-0.4197062222492236</v>
      </c>
      <c r="Y66" t="str">
        <f t="shared" si="0"/>
        <v>61-72</v>
      </c>
      <c r="Z66" s="20">
        <f t="shared" si="1"/>
        <v>0.65746326073896588</v>
      </c>
      <c r="AA66" t="str">
        <f t="shared" si="2"/>
        <v>60%-80%</v>
      </c>
      <c r="AB66">
        <f t="shared" si="3"/>
        <v>1.8007982269830015E-4</v>
      </c>
    </row>
    <row r="67" spans="1:28" x14ac:dyDescent="0.25">
      <c r="A67" t="s">
        <v>1427</v>
      </c>
      <c r="B67" t="s">
        <v>1428</v>
      </c>
      <c r="C67" t="s">
        <v>77</v>
      </c>
      <c r="D67" t="s">
        <v>195</v>
      </c>
      <c r="E67">
        <v>87</v>
      </c>
      <c r="F67" t="s">
        <v>674</v>
      </c>
      <c r="G67">
        <v>2017</v>
      </c>
      <c r="H67" t="s">
        <v>18</v>
      </c>
      <c r="J67" t="s">
        <v>80</v>
      </c>
      <c r="K67">
        <v>24</v>
      </c>
      <c r="L67" s="18">
        <v>42670</v>
      </c>
      <c r="M67" s="18">
        <v>43400</v>
      </c>
      <c r="N67" s="18">
        <v>43081</v>
      </c>
      <c r="O67">
        <v>113000000</v>
      </c>
      <c r="P67">
        <v>106469000</v>
      </c>
      <c r="Q67">
        <v>6531000</v>
      </c>
      <c r="R67">
        <v>5406995</v>
      </c>
      <c r="S67" t="s">
        <v>1150</v>
      </c>
      <c r="T67">
        <v>-4.9953071094882402E-2</v>
      </c>
      <c r="U67">
        <v>0.96362026428705549</v>
      </c>
      <c r="V67">
        <v>1.316088984645875</v>
      </c>
      <c r="W67">
        <v>6.6732929236321148</v>
      </c>
      <c r="X67">
        <v>0.35377255171220601</v>
      </c>
      <c r="Y67" t="str">
        <f t="shared" ref="Y67:Y130" si="4">IF(K67&lt;=24,"&lt;=24",IF(AND(K67&gt;=25,K67&lt;=36),"25-36",IF(AND(K67&gt;=37,K67&lt;=48),"37-48",IF(AND(K67&gt;=49,K67&lt;=60),"49-60",IF(AND(K67&gt;=61,K67&lt;=72),"61-72","&gt;72")))))</f>
        <v>&lt;=24</v>
      </c>
      <c r="Z67" s="20">
        <f t="shared" ref="Z67:Z130" si="5">IF(P67/O67&gt;0.2,P67/O67,0.2)</f>
        <v>0.94220353982300886</v>
      </c>
      <c r="AA67" t="str">
        <f t="shared" ref="AA67:AA130" si="6">IF(Z67&lt;=0.2,"20%",IF(AND(Z67&gt;0.2,Z67&lt;=0.4),"20%-40%",IF(AND(Z67&gt;0.4,Z67&lt;=0.6),"40%-60%",IF(AND(Z67&gt;0.6,Z67&lt;=0.8),"60%-80%","80%-100%"))))</f>
        <v>80%-100%</v>
      </c>
      <c r="AB67">
        <f t="shared" ref="AB67:AB130" si="7">R67/SUM($R$2:$R$5739)</f>
        <v>1.1211964236182339E-3</v>
      </c>
    </row>
    <row r="68" spans="1:28" x14ac:dyDescent="0.25">
      <c r="A68" t="s">
        <v>1429</v>
      </c>
      <c r="B68" t="s">
        <v>1430</v>
      </c>
      <c r="C68" t="s">
        <v>77</v>
      </c>
      <c r="D68" t="s">
        <v>240</v>
      </c>
      <c r="E68">
        <v>38</v>
      </c>
      <c r="F68" t="s">
        <v>17</v>
      </c>
      <c r="G68">
        <v>2019</v>
      </c>
      <c r="H68" t="s">
        <v>17</v>
      </c>
      <c r="J68" t="s">
        <v>80</v>
      </c>
      <c r="K68">
        <v>84</v>
      </c>
      <c r="L68" s="18">
        <v>43455</v>
      </c>
      <c r="M68" s="18">
        <v>46012</v>
      </c>
      <c r="N68" s="18">
        <v>44432</v>
      </c>
      <c r="O68">
        <v>49990000</v>
      </c>
      <c r="P68">
        <v>24995000</v>
      </c>
      <c r="Q68">
        <v>24995000</v>
      </c>
      <c r="R68">
        <v>552390</v>
      </c>
      <c r="S68" t="s">
        <v>234</v>
      </c>
      <c r="T68">
        <v>1.0537027141667179</v>
      </c>
      <c r="U68">
        <v>-0.85216124758390532</v>
      </c>
      <c r="V68">
        <v>0.4070773498450232</v>
      </c>
      <c r="W68">
        <v>0.47231902507909662</v>
      </c>
      <c r="X68">
        <v>0.58581618390063472</v>
      </c>
      <c r="Y68" t="str">
        <f t="shared" si="4"/>
        <v>&gt;72</v>
      </c>
      <c r="Z68" s="20">
        <f t="shared" si="5"/>
        <v>0.5</v>
      </c>
      <c r="AA68" t="str">
        <f t="shared" si="6"/>
        <v>40%-60%</v>
      </c>
      <c r="AB68">
        <f t="shared" si="7"/>
        <v>1.1454378863721461E-4</v>
      </c>
    </row>
    <row r="69" spans="1:28" x14ac:dyDescent="0.25">
      <c r="A69" t="s">
        <v>548</v>
      </c>
      <c r="B69" t="s">
        <v>1431</v>
      </c>
      <c r="C69" t="s">
        <v>77</v>
      </c>
      <c r="D69" t="s">
        <v>204</v>
      </c>
      <c r="E69">
        <v>61</v>
      </c>
      <c r="F69" t="s">
        <v>87</v>
      </c>
      <c r="G69">
        <v>2019</v>
      </c>
      <c r="H69" t="s">
        <v>15</v>
      </c>
      <c r="J69" t="s">
        <v>80</v>
      </c>
      <c r="K69">
        <v>84</v>
      </c>
      <c r="L69" s="18">
        <v>43323</v>
      </c>
      <c r="M69" s="18">
        <v>45969</v>
      </c>
      <c r="N69" s="18">
        <v>43628</v>
      </c>
      <c r="O69">
        <v>31850000</v>
      </c>
      <c r="P69">
        <v>15925000</v>
      </c>
      <c r="Q69">
        <v>15925000</v>
      </c>
      <c r="R69">
        <v>361011</v>
      </c>
      <c r="S69" t="s">
        <v>255</v>
      </c>
      <c r="T69">
        <v>1.065830799719043</v>
      </c>
      <c r="U69">
        <v>-0.85216124758390532</v>
      </c>
      <c r="V69">
        <v>0.52564408481904745</v>
      </c>
      <c r="W69">
        <v>2.785844867964312E-2</v>
      </c>
      <c r="X69">
        <v>0.58581618390063472</v>
      </c>
      <c r="Y69" t="str">
        <f t="shared" si="4"/>
        <v>&gt;72</v>
      </c>
      <c r="Z69" s="20">
        <f t="shared" si="5"/>
        <v>0.5</v>
      </c>
      <c r="AA69" t="str">
        <f t="shared" si="6"/>
        <v>40%-60%</v>
      </c>
      <c r="AB69">
        <f t="shared" si="7"/>
        <v>7.4859370516681121E-5</v>
      </c>
    </row>
    <row r="70" spans="1:28" x14ac:dyDescent="0.25">
      <c r="A70" t="s">
        <v>1432</v>
      </c>
      <c r="B70" t="s">
        <v>1433</v>
      </c>
      <c r="C70" t="s">
        <v>77</v>
      </c>
      <c r="D70" t="s">
        <v>86</v>
      </c>
      <c r="E70">
        <v>46</v>
      </c>
      <c r="F70" t="s">
        <v>17</v>
      </c>
      <c r="G70">
        <v>2020</v>
      </c>
      <c r="H70" t="s">
        <v>17</v>
      </c>
      <c r="I70" t="s">
        <v>84</v>
      </c>
      <c r="J70" t="s">
        <v>80</v>
      </c>
      <c r="K70">
        <v>60</v>
      </c>
      <c r="L70" s="18">
        <v>43503</v>
      </c>
      <c r="M70" s="18">
        <v>45475</v>
      </c>
      <c r="N70" s="18">
        <v>44138</v>
      </c>
      <c r="O70">
        <v>50003000</v>
      </c>
      <c r="P70">
        <v>27000000</v>
      </c>
      <c r="Q70">
        <v>23003000</v>
      </c>
      <c r="R70">
        <v>695168</v>
      </c>
      <c r="S70" t="s">
        <v>430</v>
      </c>
      <c r="T70">
        <v>1.393289109631825</v>
      </c>
      <c r="U70">
        <v>-0.68804579814049227</v>
      </c>
      <c r="V70">
        <v>1.185489993161002E-2</v>
      </c>
      <c r="W70">
        <v>-0.1851022663226807</v>
      </c>
      <c r="X70">
        <v>-3.2966835268508812E-2</v>
      </c>
      <c r="Y70" t="str">
        <f t="shared" si="4"/>
        <v>49-60</v>
      </c>
      <c r="Z70" s="20">
        <f t="shared" si="5"/>
        <v>0.53996760194388338</v>
      </c>
      <c r="AA70" t="str">
        <f t="shared" si="6"/>
        <v>40%-60%</v>
      </c>
      <c r="AB70">
        <f t="shared" si="7"/>
        <v>1.4415028595621791E-4</v>
      </c>
    </row>
    <row r="71" spans="1:28" x14ac:dyDescent="0.25">
      <c r="A71" t="s">
        <v>1434</v>
      </c>
      <c r="B71" t="s">
        <v>1435</v>
      </c>
      <c r="C71" t="s">
        <v>77</v>
      </c>
      <c r="D71" t="s">
        <v>93</v>
      </c>
      <c r="E71">
        <v>220</v>
      </c>
      <c r="F71" t="s">
        <v>117</v>
      </c>
      <c r="G71">
        <v>2017</v>
      </c>
      <c r="H71" t="s">
        <v>14</v>
      </c>
      <c r="J71" t="s">
        <v>80</v>
      </c>
      <c r="K71">
        <v>84</v>
      </c>
      <c r="L71" s="18">
        <v>42747</v>
      </c>
      <c r="M71" s="18">
        <v>45627</v>
      </c>
      <c r="N71" s="18">
        <v>43151</v>
      </c>
      <c r="O71">
        <v>45490000</v>
      </c>
      <c r="P71">
        <v>20490000</v>
      </c>
      <c r="Q71">
        <v>25000000</v>
      </c>
      <c r="R71">
        <v>474500</v>
      </c>
      <c r="S71" t="s">
        <v>210</v>
      </c>
      <c r="T71">
        <v>1.7571316762015841</v>
      </c>
      <c r="U71">
        <v>-1.055711658971918</v>
      </c>
      <c r="V71">
        <v>1.158000004680509</v>
      </c>
      <c r="W71">
        <v>-0.36299839822351182</v>
      </c>
      <c r="X71">
        <v>0.50846830650449182</v>
      </c>
      <c r="Y71" t="str">
        <f t="shared" si="4"/>
        <v>&gt;72</v>
      </c>
      <c r="Z71" s="20">
        <f t="shared" si="5"/>
        <v>0.4504286656408002</v>
      </c>
      <c r="AA71" t="str">
        <f t="shared" si="6"/>
        <v>40%-60%</v>
      </c>
      <c r="AB71">
        <f t="shared" si="7"/>
        <v>9.8392490284687146E-5</v>
      </c>
    </row>
    <row r="72" spans="1:28" x14ac:dyDescent="0.25">
      <c r="A72" t="s">
        <v>1436</v>
      </c>
      <c r="B72" t="s">
        <v>1437</v>
      </c>
      <c r="C72" t="s">
        <v>77</v>
      </c>
      <c r="D72" t="s">
        <v>78</v>
      </c>
      <c r="E72">
        <v>49</v>
      </c>
      <c r="F72" t="s">
        <v>79</v>
      </c>
      <c r="G72">
        <v>2017</v>
      </c>
      <c r="H72" t="s">
        <v>13</v>
      </c>
      <c r="J72" t="s">
        <v>80</v>
      </c>
      <c r="K72">
        <v>84</v>
      </c>
      <c r="L72" s="18">
        <v>42625</v>
      </c>
      <c r="M72" s="18">
        <v>45269</v>
      </c>
      <c r="N72" s="18">
        <v>43298</v>
      </c>
      <c r="O72">
        <v>42490000</v>
      </c>
      <c r="P72">
        <v>21245000</v>
      </c>
      <c r="Q72">
        <v>21245000</v>
      </c>
      <c r="R72">
        <v>491495</v>
      </c>
      <c r="S72" t="s">
        <v>563</v>
      </c>
      <c r="T72">
        <v>0.88390951643416382</v>
      </c>
      <c r="U72">
        <v>-0.85216124758390532</v>
      </c>
      <c r="V72">
        <v>0.92086653473246149</v>
      </c>
      <c r="W72">
        <v>0.1576742933126955</v>
      </c>
      <c r="X72">
        <v>-0.4197062222492236</v>
      </c>
      <c r="Y72" t="str">
        <f t="shared" si="4"/>
        <v>&gt;72</v>
      </c>
      <c r="Z72" s="20">
        <f t="shared" si="5"/>
        <v>0.5</v>
      </c>
      <c r="AA72" t="str">
        <f t="shared" si="6"/>
        <v>40%-60%</v>
      </c>
      <c r="AB72">
        <f t="shared" si="7"/>
        <v>1.0191657958371403E-4</v>
      </c>
    </row>
    <row r="73" spans="1:28" x14ac:dyDescent="0.25">
      <c r="A73" t="s">
        <v>1438</v>
      </c>
      <c r="B73" t="s">
        <v>1439</v>
      </c>
      <c r="C73" t="s">
        <v>82</v>
      </c>
      <c r="D73" t="s">
        <v>433</v>
      </c>
      <c r="E73">
        <v>61</v>
      </c>
      <c r="F73" t="s">
        <v>87</v>
      </c>
      <c r="G73">
        <v>2021</v>
      </c>
      <c r="H73" t="s">
        <v>24</v>
      </c>
      <c r="J73" t="s">
        <v>80</v>
      </c>
      <c r="K73">
        <v>72</v>
      </c>
      <c r="L73" s="18">
        <v>44097</v>
      </c>
      <c r="M73" s="18">
        <v>46288</v>
      </c>
      <c r="O73">
        <v>40990000</v>
      </c>
      <c r="P73">
        <v>25990000</v>
      </c>
      <c r="Q73">
        <v>15000000</v>
      </c>
      <c r="R73">
        <v>644606</v>
      </c>
      <c r="S73" t="s">
        <v>237</v>
      </c>
      <c r="T73">
        <v>-2.569689999023184E-2</v>
      </c>
      <c r="U73">
        <v>-0.30169441871424402</v>
      </c>
      <c r="V73">
        <v>1.185489993161002E-2</v>
      </c>
      <c r="W73">
        <v>-3.8040704113064872E-2</v>
      </c>
      <c r="X73">
        <v>0.43112042910834891</v>
      </c>
      <c r="Y73" t="str">
        <f t="shared" si="4"/>
        <v>61-72</v>
      </c>
      <c r="Z73" s="20">
        <f t="shared" si="5"/>
        <v>0.63405708709441322</v>
      </c>
      <c r="AA73" t="str">
        <f t="shared" si="6"/>
        <v>60%-80%</v>
      </c>
      <c r="AB73">
        <f t="shared" si="7"/>
        <v>1.3366573149094002E-4</v>
      </c>
    </row>
    <row r="74" spans="1:28" x14ac:dyDescent="0.25">
      <c r="A74" t="s">
        <v>1440</v>
      </c>
      <c r="B74" t="s">
        <v>1441</v>
      </c>
      <c r="C74" t="s">
        <v>77</v>
      </c>
      <c r="D74" t="s">
        <v>83</v>
      </c>
      <c r="E74">
        <v>62</v>
      </c>
      <c r="F74" t="s">
        <v>17</v>
      </c>
      <c r="G74">
        <v>2020</v>
      </c>
      <c r="H74" t="s">
        <v>17</v>
      </c>
      <c r="I74" t="s">
        <v>84</v>
      </c>
      <c r="J74" t="s">
        <v>80</v>
      </c>
      <c r="K74">
        <v>84</v>
      </c>
      <c r="L74" s="18">
        <v>44005</v>
      </c>
      <c r="M74" s="18">
        <v>46561</v>
      </c>
      <c r="N74" s="18">
        <v>44329</v>
      </c>
      <c r="O74">
        <v>64610350</v>
      </c>
      <c r="P74">
        <v>64610350</v>
      </c>
      <c r="Q74">
        <v>0</v>
      </c>
      <c r="R74">
        <v>1483434</v>
      </c>
      <c r="S74" t="s">
        <v>317</v>
      </c>
      <c r="T74">
        <v>-0.93530331641462749</v>
      </c>
      <c r="U74">
        <v>1.2009447865714571</v>
      </c>
      <c r="V74">
        <v>0.13042163490563341</v>
      </c>
      <c r="W74">
        <v>-0.3901659959843739</v>
      </c>
      <c r="X74">
        <v>-0.49705409964536651</v>
      </c>
      <c r="Y74" t="str">
        <f t="shared" si="4"/>
        <v>&gt;72</v>
      </c>
      <c r="Z74" s="20">
        <f t="shared" si="5"/>
        <v>1</v>
      </c>
      <c r="AA74" t="str">
        <f t="shared" si="6"/>
        <v>80%-100%</v>
      </c>
      <c r="AB74">
        <f t="shared" si="7"/>
        <v>3.0760540660268617E-4</v>
      </c>
    </row>
    <row r="75" spans="1:28" x14ac:dyDescent="0.25">
      <c r="A75" t="s">
        <v>427</v>
      </c>
      <c r="B75" t="s">
        <v>428</v>
      </c>
      <c r="C75" t="s">
        <v>82</v>
      </c>
      <c r="D75" t="s">
        <v>299</v>
      </c>
      <c r="E75">
        <v>61</v>
      </c>
      <c r="F75" t="s">
        <v>117</v>
      </c>
      <c r="G75">
        <v>2022</v>
      </c>
      <c r="H75" t="s">
        <v>29</v>
      </c>
      <c r="I75" t="s">
        <v>84</v>
      </c>
      <c r="J75" t="s">
        <v>80</v>
      </c>
      <c r="K75">
        <v>48</v>
      </c>
      <c r="L75" s="18">
        <v>44469</v>
      </c>
      <c r="M75" s="18">
        <v>45930</v>
      </c>
      <c r="O75">
        <v>64470000</v>
      </c>
      <c r="P75">
        <v>35000000</v>
      </c>
      <c r="Q75">
        <v>29470000</v>
      </c>
      <c r="R75">
        <v>1048537</v>
      </c>
      <c r="S75" t="s">
        <v>293</v>
      </c>
      <c r="T75">
        <v>-1.978318673914601</v>
      </c>
      <c r="U75">
        <v>-0.67605334671715867</v>
      </c>
      <c r="V75">
        <v>-0.6600232649211939</v>
      </c>
      <c r="W75">
        <v>1.335268711358256</v>
      </c>
      <c r="X75">
        <v>1.5913385900504931</v>
      </c>
      <c r="Y75" t="str">
        <f t="shared" si="4"/>
        <v>37-48</v>
      </c>
      <c r="Z75" s="20">
        <f t="shared" si="5"/>
        <v>0.54288816503800219</v>
      </c>
      <c r="AA75" t="str">
        <f t="shared" si="6"/>
        <v>40%-60%</v>
      </c>
      <c r="AB75">
        <f t="shared" si="7"/>
        <v>2.1742500861040044E-4</v>
      </c>
    </row>
    <row r="76" spans="1:28" x14ac:dyDescent="0.25">
      <c r="A76" t="s">
        <v>1442</v>
      </c>
      <c r="B76" t="s">
        <v>1443</v>
      </c>
      <c r="C76" t="s">
        <v>82</v>
      </c>
      <c r="D76" t="s">
        <v>199</v>
      </c>
      <c r="E76">
        <v>49</v>
      </c>
      <c r="F76" t="s">
        <v>11</v>
      </c>
      <c r="G76">
        <v>2022</v>
      </c>
      <c r="H76" t="s">
        <v>11</v>
      </c>
      <c r="I76" t="s">
        <v>188</v>
      </c>
      <c r="J76" t="s">
        <v>80</v>
      </c>
      <c r="K76">
        <v>84</v>
      </c>
      <c r="L76" s="18">
        <v>44462</v>
      </c>
      <c r="M76" s="18">
        <v>47019</v>
      </c>
      <c r="O76">
        <v>80890000</v>
      </c>
      <c r="P76">
        <v>80890000</v>
      </c>
      <c r="Q76">
        <v>0</v>
      </c>
      <c r="R76">
        <v>1693005</v>
      </c>
      <c r="S76" t="s">
        <v>318</v>
      </c>
      <c r="T76">
        <v>0.26537715326557482</v>
      </c>
      <c r="U76">
        <v>1.2009447865714571</v>
      </c>
      <c r="V76">
        <v>0.13042163490563341</v>
      </c>
      <c r="W76">
        <v>-0.30035284786624289</v>
      </c>
      <c r="X76">
        <v>0.43112042910834891</v>
      </c>
      <c r="Y76" t="str">
        <f t="shared" si="4"/>
        <v>&gt;72</v>
      </c>
      <c r="Z76" s="20">
        <f t="shared" si="5"/>
        <v>1</v>
      </c>
      <c r="AA76" t="str">
        <f t="shared" si="6"/>
        <v>80%-100%</v>
      </c>
      <c r="AB76">
        <f t="shared" si="7"/>
        <v>3.5106212437181614E-4</v>
      </c>
    </row>
    <row r="77" spans="1:28" x14ac:dyDescent="0.25">
      <c r="A77" t="s">
        <v>1444</v>
      </c>
      <c r="B77" t="s">
        <v>1445</v>
      </c>
      <c r="C77" t="s">
        <v>82</v>
      </c>
      <c r="D77" t="s">
        <v>800</v>
      </c>
      <c r="E77">
        <v>61</v>
      </c>
      <c r="F77" t="s">
        <v>25</v>
      </c>
      <c r="G77">
        <v>2022</v>
      </c>
      <c r="H77" t="s">
        <v>25</v>
      </c>
      <c r="J77" t="s">
        <v>80</v>
      </c>
      <c r="K77">
        <v>84</v>
      </c>
      <c r="L77" s="18">
        <v>44743</v>
      </c>
      <c r="M77" s="18">
        <v>47300</v>
      </c>
      <c r="O77">
        <v>45130000</v>
      </c>
      <c r="P77">
        <v>41130000</v>
      </c>
      <c r="Q77">
        <v>4000000</v>
      </c>
      <c r="R77">
        <v>911173</v>
      </c>
      <c r="S77" t="s">
        <v>641</v>
      </c>
      <c r="T77">
        <v>0.1804805543992978</v>
      </c>
      <c r="U77">
        <v>0.83699955561105555</v>
      </c>
      <c r="V77">
        <v>-0.1067118350424142</v>
      </c>
      <c r="W77">
        <v>-1.014609665124993</v>
      </c>
      <c r="X77">
        <v>-0.18766259006079469</v>
      </c>
      <c r="Y77" t="str">
        <f t="shared" si="4"/>
        <v>&gt;72</v>
      </c>
      <c r="Z77" s="20">
        <f t="shared" si="5"/>
        <v>0.91136716153334807</v>
      </c>
      <c r="AA77" t="str">
        <f t="shared" si="6"/>
        <v>80%-100%</v>
      </c>
      <c r="AB77">
        <f t="shared" si="7"/>
        <v>1.8894116027432927E-4</v>
      </c>
    </row>
    <row r="78" spans="1:28" x14ac:dyDescent="0.25">
      <c r="A78" t="s">
        <v>1446</v>
      </c>
      <c r="B78" t="s">
        <v>1447</v>
      </c>
      <c r="C78" t="s">
        <v>77</v>
      </c>
      <c r="D78" t="s">
        <v>526</v>
      </c>
      <c r="E78">
        <v>50</v>
      </c>
      <c r="F78" t="s">
        <v>142</v>
      </c>
      <c r="G78">
        <v>2017</v>
      </c>
      <c r="H78" t="s">
        <v>143</v>
      </c>
      <c r="J78" t="s">
        <v>80</v>
      </c>
      <c r="K78">
        <v>84</v>
      </c>
      <c r="L78" s="18">
        <v>42856</v>
      </c>
      <c r="M78" s="18">
        <v>45296</v>
      </c>
      <c r="N78" s="18">
        <v>42921</v>
      </c>
      <c r="O78">
        <v>30590000</v>
      </c>
      <c r="P78">
        <v>16246455</v>
      </c>
      <c r="Q78">
        <v>14343545</v>
      </c>
      <c r="R78">
        <v>356816</v>
      </c>
      <c r="S78" t="s">
        <v>109</v>
      </c>
      <c r="T78">
        <v>1.2234959118992721</v>
      </c>
      <c r="U78">
        <v>-0.72444380468347158</v>
      </c>
      <c r="V78">
        <v>0.92086653473246149</v>
      </c>
      <c r="W78">
        <v>-0.71910648501516572</v>
      </c>
      <c r="X78">
        <v>-0.4197062222492236</v>
      </c>
      <c r="Y78" t="str">
        <f t="shared" si="4"/>
        <v>&gt;72</v>
      </c>
      <c r="Z78" s="20">
        <f t="shared" si="5"/>
        <v>0.53110346518470086</v>
      </c>
      <c r="AA78" t="str">
        <f t="shared" si="6"/>
        <v>40%-60%</v>
      </c>
      <c r="AB78">
        <f t="shared" si="7"/>
        <v>7.3989493811213761E-5</v>
      </c>
    </row>
    <row r="79" spans="1:28" x14ac:dyDescent="0.25">
      <c r="A79" t="s">
        <v>1448</v>
      </c>
      <c r="B79" t="s">
        <v>1449</v>
      </c>
      <c r="C79" t="s">
        <v>77</v>
      </c>
      <c r="D79" t="s">
        <v>212</v>
      </c>
      <c r="E79">
        <v>38</v>
      </c>
      <c r="F79" t="s">
        <v>87</v>
      </c>
      <c r="G79">
        <v>2018</v>
      </c>
      <c r="H79" t="s">
        <v>15</v>
      </c>
      <c r="J79" t="s">
        <v>80</v>
      </c>
      <c r="K79">
        <v>84</v>
      </c>
      <c r="L79" s="18">
        <v>42961</v>
      </c>
      <c r="M79" s="18">
        <v>45518</v>
      </c>
      <c r="N79" s="18">
        <v>43563</v>
      </c>
      <c r="O79">
        <v>32330000</v>
      </c>
      <c r="P79">
        <v>23330000</v>
      </c>
      <c r="Q79">
        <v>9000000</v>
      </c>
      <c r="R79">
        <v>505757</v>
      </c>
      <c r="S79" t="s">
        <v>435</v>
      </c>
      <c r="T79">
        <v>1.0537027141667179</v>
      </c>
      <c r="U79">
        <v>5.7860697032436521E-2</v>
      </c>
      <c r="V79">
        <v>1.237044494663192</v>
      </c>
      <c r="W79">
        <v>-0.59857302506332022</v>
      </c>
      <c r="X79">
        <v>1.127251325673635</v>
      </c>
      <c r="Y79" t="str">
        <f t="shared" si="4"/>
        <v>&gt;72</v>
      </c>
      <c r="Z79" s="20">
        <f t="shared" si="5"/>
        <v>0.72162078564800491</v>
      </c>
      <c r="AA79" t="str">
        <f t="shared" si="6"/>
        <v>60%-80%</v>
      </c>
      <c r="AB79">
        <f t="shared" si="7"/>
        <v>1.0487395302194419E-4</v>
      </c>
    </row>
    <row r="80" spans="1:28" x14ac:dyDescent="0.25">
      <c r="A80" t="s">
        <v>1450</v>
      </c>
      <c r="B80" t="s">
        <v>1451</v>
      </c>
      <c r="C80" t="s">
        <v>82</v>
      </c>
      <c r="D80" t="s">
        <v>742</v>
      </c>
      <c r="E80">
        <v>38</v>
      </c>
      <c r="F80" t="s">
        <v>79</v>
      </c>
      <c r="G80">
        <v>2021</v>
      </c>
      <c r="H80" t="s">
        <v>26</v>
      </c>
      <c r="I80" t="s">
        <v>84</v>
      </c>
      <c r="J80" t="s">
        <v>80</v>
      </c>
      <c r="K80">
        <v>24</v>
      </c>
      <c r="L80" s="18">
        <v>44318</v>
      </c>
      <c r="M80" s="18">
        <v>45048</v>
      </c>
      <c r="O80">
        <v>53586450</v>
      </c>
      <c r="P80">
        <v>17586450</v>
      </c>
      <c r="Q80">
        <v>36000000</v>
      </c>
      <c r="R80">
        <v>831226</v>
      </c>
      <c r="S80" t="s">
        <v>184</v>
      </c>
      <c r="T80">
        <v>-1.687244620658795</v>
      </c>
      <c r="U80">
        <v>-1.5576562116134589</v>
      </c>
      <c r="V80">
        <v>-3.1548294099791261</v>
      </c>
      <c r="W80">
        <v>0.13850452983945499</v>
      </c>
      <c r="X80">
        <v>0.74051193869292065</v>
      </c>
      <c r="Y80" t="str">
        <f t="shared" si="4"/>
        <v>&lt;=24</v>
      </c>
      <c r="Z80" s="20">
        <f t="shared" si="5"/>
        <v>0.32818837597937539</v>
      </c>
      <c r="AA80" t="str">
        <f t="shared" si="6"/>
        <v>20%-40%</v>
      </c>
      <c r="AB80">
        <f t="shared" si="7"/>
        <v>1.7236332166360244E-4</v>
      </c>
    </row>
    <row r="81" spans="1:28" x14ac:dyDescent="0.25">
      <c r="A81" t="s">
        <v>671</v>
      </c>
      <c r="B81" t="s">
        <v>1452</v>
      </c>
      <c r="C81" t="s">
        <v>77</v>
      </c>
      <c r="D81" t="s">
        <v>209</v>
      </c>
      <c r="E81">
        <v>76</v>
      </c>
      <c r="F81" t="s">
        <v>117</v>
      </c>
      <c r="G81">
        <v>2019</v>
      </c>
      <c r="H81" t="s">
        <v>14</v>
      </c>
      <c r="J81" t="s">
        <v>80</v>
      </c>
      <c r="K81">
        <v>72</v>
      </c>
      <c r="L81" s="18">
        <v>43460</v>
      </c>
      <c r="M81" s="18">
        <v>45652</v>
      </c>
      <c r="N81" s="18">
        <v>43707</v>
      </c>
      <c r="O81">
        <v>45390000</v>
      </c>
      <c r="P81">
        <v>26000000</v>
      </c>
      <c r="Q81">
        <v>19390000</v>
      </c>
      <c r="R81">
        <v>571234</v>
      </c>
      <c r="S81" t="s">
        <v>1268</v>
      </c>
      <c r="T81">
        <v>0.60496354873068248</v>
      </c>
      <c r="U81">
        <v>-0.55317400621428758</v>
      </c>
      <c r="V81">
        <v>0.32803285986234038</v>
      </c>
      <c r="W81">
        <v>-0.74099553571136212</v>
      </c>
      <c r="X81">
        <v>-3.2966835268508812E-2</v>
      </c>
      <c r="Y81" t="str">
        <f t="shared" si="4"/>
        <v>61-72</v>
      </c>
      <c r="Z81" s="20">
        <f t="shared" si="5"/>
        <v>0.57281339502092976</v>
      </c>
      <c r="AA81" t="str">
        <f t="shared" si="6"/>
        <v>40%-60%</v>
      </c>
      <c r="AB81">
        <f t="shared" si="7"/>
        <v>1.1845128723979553E-4</v>
      </c>
    </row>
    <row r="82" spans="1:28" x14ac:dyDescent="0.25">
      <c r="A82" t="s">
        <v>1453</v>
      </c>
      <c r="B82" t="s">
        <v>1454</v>
      </c>
      <c r="C82" t="s">
        <v>90</v>
      </c>
      <c r="D82" t="s">
        <v>138</v>
      </c>
      <c r="E82">
        <v>246</v>
      </c>
      <c r="F82" t="s">
        <v>117</v>
      </c>
      <c r="G82">
        <v>2018</v>
      </c>
      <c r="H82" t="s">
        <v>14</v>
      </c>
      <c r="J82" t="s">
        <v>80</v>
      </c>
      <c r="K82">
        <v>24</v>
      </c>
      <c r="L82" s="18">
        <v>42913</v>
      </c>
      <c r="M82" s="18">
        <v>43643</v>
      </c>
      <c r="N82" s="18">
        <v>43643</v>
      </c>
      <c r="O82">
        <v>44500000</v>
      </c>
      <c r="P82">
        <v>10000000</v>
      </c>
      <c r="Q82">
        <v>34500000</v>
      </c>
      <c r="R82">
        <v>431689</v>
      </c>
      <c r="S82" t="s">
        <v>182</v>
      </c>
      <c r="T82">
        <v>1.3811610240795</v>
      </c>
      <c r="U82">
        <v>-1.9825229967256219</v>
      </c>
      <c r="V82">
        <v>-4.1480684819708253</v>
      </c>
      <c r="W82">
        <v>-0.59144469556055634</v>
      </c>
      <c r="X82">
        <v>2.1327737318234941</v>
      </c>
      <c r="Y82" t="str">
        <f t="shared" si="4"/>
        <v>&lt;=24</v>
      </c>
      <c r="Z82" s="20">
        <f t="shared" si="5"/>
        <v>0.2247191011235955</v>
      </c>
      <c r="AA82" t="str">
        <f t="shared" si="6"/>
        <v>20%-40%</v>
      </c>
      <c r="AB82">
        <f t="shared" si="7"/>
        <v>8.9515185961024885E-5</v>
      </c>
    </row>
    <row r="83" spans="1:28" x14ac:dyDescent="0.25">
      <c r="A83" t="s">
        <v>1455</v>
      </c>
      <c r="B83" t="s">
        <v>1456</v>
      </c>
      <c r="C83" t="s">
        <v>82</v>
      </c>
      <c r="D83" t="s">
        <v>360</v>
      </c>
      <c r="E83">
        <v>291</v>
      </c>
      <c r="F83" t="s">
        <v>17</v>
      </c>
      <c r="G83">
        <v>2022</v>
      </c>
      <c r="H83" t="s">
        <v>155</v>
      </c>
      <c r="I83" t="s">
        <v>84</v>
      </c>
      <c r="J83" t="s">
        <v>80</v>
      </c>
      <c r="K83">
        <v>36</v>
      </c>
      <c r="L83" s="18">
        <v>44372</v>
      </c>
      <c r="M83" s="18">
        <v>45468</v>
      </c>
      <c r="O83">
        <v>76803000</v>
      </c>
      <c r="P83">
        <v>38401500</v>
      </c>
      <c r="Q83">
        <v>38401500</v>
      </c>
      <c r="R83">
        <v>793950</v>
      </c>
      <c r="S83" t="s">
        <v>107</v>
      </c>
      <c r="T83">
        <v>0.14409629774232199</v>
      </c>
      <c r="U83">
        <v>-0.85216124758390532</v>
      </c>
      <c r="V83">
        <v>-0.89715673486924186</v>
      </c>
      <c r="W83">
        <v>-0.1057908839828417</v>
      </c>
      <c r="X83">
        <v>-3.2966835268508812E-2</v>
      </c>
      <c r="Y83" t="str">
        <f t="shared" si="4"/>
        <v>25-36</v>
      </c>
      <c r="Z83" s="20">
        <f t="shared" si="5"/>
        <v>0.5</v>
      </c>
      <c r="AA83" t="str">
        <f t="shared" si="6"/>
        <v>40%-60%</v>
      </c>
      <c r="AB83">
        <f t="shared" si="7"/>
        <v>1.6463375692629581E-4</v>
      </c>
    </row>
    <row r="84" spans="1:28" x14ac:dyDescent="0.25">
      <c r="A84" t="s">
        <v>1457</v>
      </c>
      <c r="B84" t="s">
        <v>1458</v>
      </c>
      <c r="C84" t="s">
        <v>82</v>
      </c>
      <c r="D84" t="s">
        <v>199</v>
      </c>
      <c r="E84">
        <v>61</v>
      </c>
      <c r="F84" t="s">
        <v>117</v>
      </c>
      <c r="G84">
        <v>2022</v>
      </c>
      <c r="H84" t="s">
        <v>29</v>
      </c>
      <c r="I84" t="s">
        <v>84</v>
      </c>
      <c r="J84" t="s">
        <v>80</v>
      </c>
      <c r="K84">
        <v>84</v>
      </c>
      <c r="L84" s="18">
        <v>44419</v>
      </c>
      <c r="M84" s="18">
        <v>46976</v>
      </c>
      <c r="O84">
        <v>64470000</v>
      </c>
      <c r="P84">
        <v>66201850</v>
      </c>
      <c r="Q84">
        <v>0</v>
      </c>
      <c r="R84">
        <v>1394352</v>
      </c>
      <c r="S84" t="s">
        <v>237</v>
      </c>
      <c r="T84">
        <v>-0.61997309205417039</v>
      </c>
      <c r="U84">
        <v>1.3112494766676861</v>
      </c>
      <c r="V84">
        <v>0.2094661248883162</v>
      </c>
      <c r="W84">
        <v>0.1895868365187498</v>
      </c>
      <c r="X84">
        <v>-0.96114136402222416</v>
      </c>
      <c r="Y84" t="str">
        <f t="shared" si="4"/>
        <v>&gt;72</v>
      </c>
      <c r="Z84" s="20">
        <f t="shared" si="5"/>
        <v>1.0268628819606018</v>
      </c>
      <c r="AA84" t="str">
        <f t="shared" si="6"/>
        <v>80%-100%</v>
      </c>
      <c r="AB84">
        <f t="shared" si="7"/>
        <v>2.8913333111366509E-4</v>
      </c>
    </row>
    <row r="85" spans="1:28" x14ac:dyDescent="0.25">
      <c r="A85" t="s">
        <v>1459</v>
      </c>
      <c r="B85" t="s">
        <v>1460</v>
      </c>
      <c r="C85" t="s">
        <v>77</v>
      </c>
      <c r="D85" t="s">
        <v>439</v>
      </c>
      <c r="E85">
        <v>246</v>
      </c>
      <c r="F85" t="s">
        <v>117</v>
      </c>
      <c r="G85">
        <v>2018</v>
      </c>
      <c r="H85" t="s">
        <v>14</v>
      </c>
      <c r="J85" t="s">
        <v>80</v>
      </c>
      <c r="K85">
        <v>84</v>
      </c>
      <c r="L85" s="18">
        <v>42914</v>
      </c>
      <c r="M85" s="18">
        <v>45471</v>
      </c>
      <c r="N85" s="18">
        <v>43833</v>
      </c>
      <c r="O85">
        <v>42850000</v>
      </c>
      <c r="P85">
        <v>21350000</v>
      </c>
      <c r="Q85">
        <v>21500000</v>
      </c>
      <c r="R85">
        <v>452649</v>
      </c>
      <c r="S85" t="s">
        <v>333</v>
      </c>
      <c r="T85">
        <v>0.8353971742248627</v>
      </c>
      <c r="U85">
        <v>-0.85934831654827659</v>
      </c>
      <c r="V85">
        <v>1.2387383138377809E-2</v>
      </c>
      <c r="W85">
        <v>0.1881343594352517</v>
      </c>
      <c r="X85">
        <v>1.0499034482774929</v>
      </c>
      <c r="Y85" t="str">
        <f t="shared" si="4"/>
        <v>&gt;72</v>
      </c>
      <c r="Z85" s="20">
        <f t="shared" si="5"/>
        <v>0.4982497082847141</v>
      </c>
      <c r="AA85" t="str">
        <f t="shared" si="6"/>
        <v>40%-60%</v>
      </c>
      <c r="AB85">
        <f t="shared" si="7"/>
        <v>9.3861459082978611E-5</v>
      </c>
    </row>
    <row r="86" spans="1:28" x14ac:dyDescent="0.25">
      <c r="A86" t="s">
        <v>1461</v>
      </c>
      <c r="B86" t="s">
        <v>1462</v>
      </c>
      <c r="C86" t="s">
        <v>77</v>
      </c>
      <c r="D86" t="s">
        <v>1463</v>
      </c>
      <c r="E86">
        <v>27</v>
      </c>
      <c r="F86" t="s">
        <v>95</v>
      </c>
      <c r="G86">
        <v>2015</v>
      </c>
      <c r="H86" t="s">
        <v>16</v>
      </c>
      <c r="J86" t="s">
        <v>80</v>
      </c>
      <c r="K86">
        <v>84</v>
      </c>
      <c r="L86" s="18">
        <v>43971</v>
      </c>
      <c r="M86" s="18">
        <v>46527</v>
      </c>
      <c r="N86" s="18">
        <v>44270</v>
      </c>
      <c r="O86">
        <v>17850000</v>
      </c>
      <c r="P86">
        <v>16850000</v>
      </c>
      <c r="Q86">
        <v>1000000</v>
      </c>
      <c r="R86">
        <v>401250</v>
      </c>
      <c r="S86" t="s">
        <v>126</v>
      </c>
      <c r="T86">
        <v>-0.83827863199602526</v>
      </c>
      <c r="U86">
        <v>0.97090489478934316</v>
      </c>
      <c r="V86">
        <v>1.790355924541972</v>
      </c>
      <c r="W86">
        <v>-0.63383643509156906</v>
      </c>
      <c r="X86">
        <v>-1.5025765057952249</v>
      </c>
      <c r="Y86" t="str">
        <f t="shared" si="4"/>
        <v>&gt;72</v>
      </c>
      <c r="Z86" s="20">
        <f t="shared" si="5"/>
        <v>0.94397759103641454</v>
      </c>
      <c r="AA86" t="str">
        <f t="shared" si="6"/>
        <v>80%-100%</v>
      </c>
      <c r="AB86">
        <f t="shared" si="7"/>
        <v>8.3203343997325006E-5</v>
      </c>
    </row>
    <row r="87" spans="1:28" x14ac:dyDescent="0.25">
      <c r="A87" t="s">
        <v>1464</v>
      </c>
      <c r="B87" t="s">
        <v>1465</v>
      </c>
      <c r="C87" t="s">
        <v>82</v>
      </c>
      <c r="D87" t="s">
        <v>161</v>
      </c>
      <c r="E87">
        <v>220</v>
      </c>
      <c r="F87" t="s">
        <v>79</v>
      </c>
      <c r="G87">
        <v>2022</v>
      </c>
      <c r="H87" t="s">
        <v>26</v>
      </c>
      <c r="I87" t="s">
        <v>84</v>
      </c>
      <c r="J87" t="s">
        <v>80</v>
      </c>
      <c r="K87">
        <v>84</v>
      </c>
      <c r="L87" s="18">
        <v>44285</v>
      </c>
      <c r="M87" s="18">
        <v>46842</v>
      </c>
      <c r="O87">
        <v>48256900</v>
      </c>
      <c r="P87">
        <v>48256900</v>
      </c>
      <c r="Q87">
        <v>0</v>
      </c>
      <c r="R87">
        <v>1050256</v>
      </c>
      <c r="S87" t="s">
        <v>437</v>
      </c>
      <c r="T87">
        <v>-0.47443606542626698</v>
      </c>
      <c r="U87">
        <v>1.2009447865714571</v>
      </c>
      <c r="V87">
        <v>-0.34384530499046262</v>
      </c>
      <c r="W87">
        <v>-0.22478799477975731</v>
      </c>
      <c r="X87">
        <v>-1.0384892414183671</v>
      </c>
      <c r="Y87" t="str">
        <f t="shared" si="4"/>
        <v>&gt;72</v>
      </c>
      <c r="Z87" s="20">
        <f t="shared" si="5"/>
        <v>1</v>
      </c>
      <c r="AA87" t="str">
        <f t="shared" si="6"/>
        <v>80%-100%</v>
      </c>
      <c r="AB87">
        <f t="shared" si="7"/>
        <v>2.1778146106730113E-4</v>
      </c>
    </row>
    <row r="88" spans="1:28" x14ac:dyDescent="0.25">
      <c r="A88" t="s">
        <v>1253</v>
      </c>
      <c r="B88" t="s">
        <v>1466</v>
      </c>
      <c r="C88" t="s">
        <v>77</v>
      </c>
      <c r="D88" t="s">
        <v>197</v>
      </c>
      <c r="E88">
        <v>38</v>
      </c>
      <c r="F88" t="s">
        <v>11</v>
      </c>
      <c r="G88">
        <v>2017</v>
      </c>
      <c r="H88" t="s">
        <v>11</v>
      </c>
      <c r="J88" t="s">
        <v>80</v>
      </c>
      <c r="K88">
        <v>72</v>
      </c>
      <c r="L88" s="18">
        <v>42561</v>
      </c>
      <c r="M88" s="18">
        <v>44841</v>
      </c>
      <c r="N88" s="18">
        <v>42823</v>
      </c>
      <c r="O88">
        <v>64990000</v>
      </c>
      <c r="P88">
        <v>44990000</v>
      </c>
      <c r="Q88">
        <v>20000000</v>
      </c>
      <c r="R88">
        <v>948598</v>
      </c>
      <c r="S88" t="s">
        <v>322</v>
      </c>
      <c r="T88">
        <v>0.92029377309113969</v>
      </c>
      <c r="U88">
        <v>-6.2699487412456054E-2</v>
      </c>
      <c r="V88">
        <v>-0.220269678775216</v>
      </c>
      <c r="W88">
        <v>6.4846131752195349E-2</v>
      </c>
      <c r="X88">
        <v>1.5913385900504931</v>
      </c>
      <c r="Y88" t="str">
        <f t="shared" si="4"/>
        <v>61-72</v>
      </c>
      <c r="Z88" s="20">
        <f t="shared" si="5"/>
        <v>0.69226034774580703</v>
      </c>
      <c r="AA88" t="str">
        <f t="shared" si="6"/>
        <v>60%-80%</v>
      </c>
      <c r="AB88">
        <f t="shared" si="7"/>
        <v>1.967016217051078E-4</v>
      </c>
    </row>
    <row r="89" spans="1:28" x14ac:dyDescent="0.25">
      <c r="A89" t="s">
        <v>1467</v>
      </c>
      <c r="B89" t="s">
        <v>1468</v>
      </c>
      <c r="C89" t="s">
        <v>77</v>
      </c>
      <c r="D89" t="s">
        <v>263</v>
      </c>
      <c r="E89">
        <v>38</v>
      </c>
      <c r="F89" t="s">
        <v>17</v>
      </c>
      <c r="G89">
        <v>2018</v>
      </c>
      <c r="H89" t="s">
        <v>17</v>
      </c>
      <c r="J89" t="s">
        <v>80</v>
      </c>
      <c r="K89">
        <v>72</v>
      </c>
      <c r="L89" s="18">
        <v>42909</v>
      </c>
      <c r="M89" s="18">
        <v>45100</v>
      </c>
      <c r="N89" s="18">
        <v>43066</v>
      </c>
      <c r="O89">
        <v>65890000</v>
      </c>
      <c r="P89">
        <v>32945000</v>
      </c>
      <c r="Q89">
        <v>32945000</v>
      </c>
      <c r="R89">
        <v>802429</v>
      </c>
      <c r="S89" t="s">
        <v>129</v>
      </c>
      <c r="T89">
        <v>0.93242185864346494</v>
      </c>
      <c r="U89">
        <v>-0.85216124758390532</v>
      </c>
      <c r="V89">
        <v>0.92086653473246149</v>
      </c>
      <c r="W89">
        <v>-0.36560724448181009</v>
      </c>
      <c r="X89">
        <v>1.127251325673635</v>
      </c>
      <c r="Y89" t="str">
        <f t="shared" si="4"/>
        <v>61-72</v>
      </c>
      <c r="Z89" s="20">
        <f t="shared" si="5"/>
        <v>0.5</v>
      </c>
      <c r="AA89" t="str">
        <f t="shared" si="6"/>
        <v>40%-60%</v>
      </c>
      <c r="AB89">
        <f t="shared" si="7"/>
        <v>1.6639196540917011E-4</v>
      </c>
    </row>
    <row r="90" spans="1:28" x14ac:dyDescent="0.25">
      <c r="A90" t="s">
        <v>1469</v>
      </c>
      <c r="B90" t="s">
        <v>1470</v>
      </c>
      <c r="C90" t="s">
        <v>82</v>
      </c>
      <c r="D90" t="s">
        <v>108</v>
      </c>
      <c r="E90">
        <v>236</v>
      </c>
      <c r="F90" t="s">
        <v>79</v>
      </c>
      <c r="G90">
        <v>2020</v>
      </c>
      <c r="H90" t="s">
        <v>26</v>
      </c>
      <c r="I90" t="s">
        <v>84</v>
      </c>
      <c r="J90" t="s">
        <v>80</v>
      </c>
      <c r="K90">
        <v>24</v>
      </c>
      <c r="L90" s="18">
        <v>43892</v>
      </c>
      <c r="M90" s="18">
        <v>44622</v>
      </c>
      <c r="O90">
        <v>45490000</v>
      </c>
      <c r="P90">
        <v>22745000</v>
      </c>
      <c r="Q90">
        <v>22745000</v>
      </c>
      <c r="R90">
        <v>973865</v>
      </c>
      <c r="S90" t="s">
        <v>294</v>
      </c>
      <c r="T90">
        <v>-7.420924219953294E-2</v>
      </c>
      <c r="U90">
        <v>-0.85216124758390532</v>
      </c>
      <c r="V90">
        <v>-4.4146365390986242</v>
      </c>
      <c r="W90">
        <v>-0.80131936972325568</v>
      </c>
      <c r="X90">
        <v>0.81785981608906366</v>
      </c>
      <c r="Y90" t="str">
        <f t="shared" si="4"/>
        <v>&lt;=24</v>
      </c>
      <c r="Z90" s="20">
        <f t="shared" si="5"/>
        <v>0.5</v>
      </c>
      <c r="AA90" t="str">
        <f t="shared" si="6"/>
        <v>40%-60%</v>
      </c>
      <c r="AB90">
        <f t="shared" si="7"/>
        <v>2.0194099589272254E-4</v>
      </c>
    </row>
    <row r="91" spans="1:28" x14ac:dyDescent="0.25">
      <c r="A91" t="s">
        <v>1471</v>
      </c>
      <c r="B91" t="s">
        <v>1472</v>
      </c>
      <c r="C91" t="s">
        <v>82</v>
      </c>
      <c r="D91" t="s">
        <v>537</v>
      </c>
      <c r="E91">
        <v>60</v>
      </c>
      <c r="F91" t="s">
        <v>95</v>
      </c>
      <c r="G91">
        <v>2014</v>
      </c>
      <c r="H91" t="s">
        <v>16</v>
      </c>
      <c r="J91" t="s">
        <v>80</v>
      </c>
      <c r="K91">
        <v>60</v>
      </c>
      <c r="L91" s="18">
        <v>44249</v>
      </c>
      <c r="M91" s="18">
        <v>46075</v>
      </c>
      <c r="O91">
        <v>14500000</v>
      </c>
      <c r="P91">
        <v>14500000</v>
      </c>
      <c r="Q91">
        <v>0</v>
      </c>
      <c r="R91">
        <v>409121</v>
      </c>
      <c r="S91" t="s">
        <v>189</v>
      </c>
      <c r="T91">
        <v>-1.1172245996995069</v>
      </c>
      <c r="U91">
        <v>1.2009447865714571</v>
      </c>
      <c r="V91">
        <v>0.84182204474977862</v>
      </c>
      <c r="W91">
        <v>-0.39377777232517758</v>
      </c>
      <c r="X91">
        <v>-0.72909773183379534</v>
      </c>
      <c r="Y91" t="str">
        <f t="shared" si="4"/>
        <v>49-60</v>
      </c>
      <c r="Z91" s="20">
        <f t="shared" si="5"/>
        <v>1</v>
      </c>
      <c r="AA91" t="str">
        <f t="shared" si="6"/>
        <v>80%-100%</v>
      </c>
      <c r="AB91">
        <f t="shared" si="7"/>
        <v>8.4835477382005247E-5</v>
      </c>
    </row>
    <row r="92" spans="1:28" x14ac:dyDescent="0.25">
      <c r="A92" t="s">
        <v>1473</v>
      </c>
      <c r="B92" t="s">
        <v>1474</v>
      </c>
      <c r="C92" t="s">
        <v>77</v>
      </c>
      <c r="D92" t="s">
        <v>149</v>
      </c>
      <c r="E92">
        <v>48</v>
      </c>
      <c r="F92" t="s">
        <v>117</v>
      </c>
      <c r="G92">
        <v>2019</v>
      </c>
      <c r="H92" t="s">
        <v>14</v>
      </c>
      <c r="J92" t="s">
        <v>80</v>
      </c>
      <c r="K92">
        <v>48</v>
      </c>
      <c r="L92" s="18">
        <v>43215</v>
      </c>
      <c r="M92" s="18">
        <v>44676</v>
      </c>
      <c r="N92" s="18">
        <v>43858</v>
      </c>
      <c r="O92">
        <v>45982250</v>
      </c>
      <c r="P92">
        <v>16982250</v>
      </c>
      <c r="Q92">
        <v>29000000</v>
      </c>
      <c r="R92">
        <v>450536</v>
      </c>
      <c r="S92" t="s">
        <v>178</v>
      </c>
      <c r="T92">
        <v>0.79901291756788695</v>
      </c>
      <c r="U92">
        <v>-1.3887534117770579</v>
      </c>
      <c r="V92">
        <v>-1.1093200504317611</v>
      </c>
      <c r="W92">
        <v>-0.3567764811998802</v>
      </c>
      <c r="X92">
        <v>-0.26501046745693763</v>
      </c>
      <c r="Y92" t="str">
        <f t="shared" si="4"/>
        <v>37-48</v>
      </c>
      <c r="Z92" s="20">
        <f t="shared" si="5"/>
        <v>0.36932185789081656</v>
      </c>
      <c r="AA92" t="str">
        <f t="shared" si="6"/>
        <v>20%-40%</v>
      </c>
      <c r="AB92">
        <f t="shared" si="7"/>
        <v>9.3423306644682414E-5</v>
      </c>
    </row>
    <row r="93" spans="1:28" x14ac:dyDescent="0.25">
      <c r="A93" t="s">
        <v>1475</v>
      </c>
      <c r="B93" t="s">
        <v>1476</v>
      </c>
      <c r="C93" t="s">
        <v>77</v>
      </c>
      <c r="D93" t="s">
        <v>231</v>
      </c>
      <c r="E93">
        <v>236</v>
      </c>
      <c r="F93" t="s">
        <v>17</v>
      </c>
      <c r="G93">
        <v>2020</v>
      </c>
      <c r="H93" t="s">
        <v>17</v>
      </c>
      <c r="I93" t="s">
        <v>84</v>
      </c>
      <c r="J93" t="s">
        <v>80</v>
      </c>
      <c r="K93">
        <v>84</v>
      </c>
      <c r="L93" s="18">
        <v>43664</v>
      </c>
      <c r="M93" s="18">
        <v>46221</v>
      </c>
      <c r="N93" s="18">
        <v>44355</v>
      </c>
      <c r="O93">
        <v>52068500</v>
      </c>
      <c r="P93">
        <v>43068500</v>
      </c>
      <c r="Q93">
        <v>9000000</v>
      </c>
      <c r="R93">
        <v>848870</v>
      </c>
      <c r="S93" t="s">
        <v>598</v>
      </c>
      <c r="T93">
        <v>0.64134780538765834</v>
      </c>
      <c r="U93">
        <v>0.49118920277709921</v>
      </c>
      <c r="V93">
        <v>8.8548725348942078E-2</v>
      </c>
      <c r="W93">
        <v>0.32913575790185462</v>
      </c>
      <c r="X93">
        <v>-1.3478807510029389</v>
      </c>
      <c r="Y93" t="str">
        <f t="shared" si="4"/>
        <v>&gt;72</v>
      </c>
      <c r="Z93" s="20">
        <f t="shared" si="5"/>
        <v>0.82715077254001945</v>
      </c>
      <c r="AA93" t="str">
        <f t="shared" si="6"/>
        <v>80%-100%</v>
      </c>
      <c r="AB93">
        <f t="shared" si="7"/>
        <v>1.7602198783553717E-4</v>
      </c>
    </row>
    <row r="94" spans="1:28" x14ac:dyDescent="0.25">
      <c r="A94" t="s">
        <v>1477</v>
      </c>
      <c r="B94" t="s">
        <v>1478</v>
      </c>
      <c r="C94" t="s">
        <v>77</v>
      </c>
      <c r="D94" t="s">
        <v>100</v>
      </c>
      <c r="E94">
        <v>49</v>
      </c>
      <c r="F94" t="s">
        <v>79</v>
      </c>
      <c r="G94">
        <v>2017</v>
      </c>
      <c r="H94" t="s">
        <v>13</v>
      </c>
      <c r="J94" t="s">
        <v>80</v>
      </c>
      <c r="K94">
        <v>48</v>
      </c>
      <c r="L94" s="18">
        <v>42754</v>
      </c>
      <c r="M94" s="18">
        <v>44215</v>
      </c>
      <c r="N94" s="18">
        <v>44119</v>
      </c>
      <c r="O94">
        <v>46090000</v>
      </c>
      <c r="P94">
        <v>41090000</v>
      </c>
      <c r="Q94">
        <v>5000000</v>
      </c>
      <c r="R94">
        <v>1169542</v>
      </c>
      <c r="S94" t="s">
        <v>563</v>
      </c>
      <c r="T94">
        <v>0.56857929207370672</v>
      </c>
      <c r="U94">
        <v>0.75548893190550714</v>
      </c>
      <c r="V94">
        <v>0.18739184443779219</v>
      </c>
      <c r="W94">
        <v>0.81185524183286706</v>
      </c>
      <c r="X94">
        <v>1.436642835258207</v>
      </c>
      <c r="Y94" t="str">
        <f t="shared" si="4"/>
        <v>37-48</v>
      </c>
      <c r="Z94" s="20">
        <f t="shared" si="5"/>
        <v>0.89151659796051208</v>
      </c>
      <c r="AA94" t="str">
        <f t="shared" si="6"/>
        <v>80%-100%</v>
      </c>
      <c r="AB94">
        <f t="shared" si="7"/>
        <v>2.4251664883568721E-4</v>
      </c>
    </row>
    <row r="95" spans="1:28" x14ac:dyDescent="0.25">
      <c r="A95" t="s">
        <v>1479</v>
      </c>
      <c r="B95" t="s">
        <v>1480</v>
      </c>
      <c r="C95" t="s">
        <v>82</v>
      </c>
      <c r="D95" t="s">
        <v>487</v>
      </c>
      <c r="E95">
        <v>76</v>
      </c>
      <c r="F95" t="s">
        <v>117</v>
      </c>
      <c r="G95">
        <v>2021</v>
      </c>
      <c r="H95" t="s">
        <v>29</v>
      </c>
      <c r="I95" t="s">
        <v>84</v>
      </c>
      <c r="J95" t="s">
        <v>80</v>
      </c>
      <c r="K95">
        <v>72</v>
      </c>
      <c r="L95" s="18">
        <v>44249</v>
      </c>
      <c r="M95" s="18">
        <v>46440</v>
      </c>
      <c r="O95">
        <v>55290000</v>
      </c>
      <c r="P95">
        <v>29700000</v>
      </c>
      <c r="Q95">
        <v>25590000</v>
      </c>
      <c r="R95">
        <v>643405</v>
      </c>
      <c r="S95" t="s">
        <v>277</v>
      </c>
      <c r="T95">
        <v>0.14409629774232199</v>
      </c>
      <c r="U95">
        <v>-0.6995429477036641</v>
      </c>
      <c r="V95">
        <v>-0.58097877493851102</v>
      </c>
      <c r="W95">
        <v>1.016641134885951</v>
      </c>
      <c r="X95">
        <v>1.5913385900504931</v>
      </c>
      <c r="Y95" t="str">
        <f t="shared" si="4"/>
        <v>61-72</v>
      </c>
      <c r="Z95" s="20">
        <f t="shared" si="5"/>
        <v>0.53716766142159522</v>
      </c>
      <c r="AA95" t="str">
        <f t="shared" si="6"/>
        <v>40%-60%</v>
      </c>
      <c r="AB95">
        <f t="shared" si="7"/>
        <v>1.3341669169993496E-4</v>
      </c>
    </row>
    <row r="96" spans="1:28" x14ac:dyDescent="0.25">
      <c r="A96" t="s">
        <v>1481</v>
      </c>
      <c r="B96" t="s">
        <v>1482</v>
      </c>
      <c r="C96" t="s">
        <v>77</v>
      </c>
      <c r="D96" t="s">
        <v>292</v>
      </c>
      <c r="E96">
        <v>1182653</v>
      </c>
      <c r="F96" t="s">
        <v>95</v>
      </c>
      <c r="G96">
        <v>2019</v>
      </c>
      <c r="H96" t="s">
        <v>16</v>
      </c>
      <c r="J96" t="s">
        <v>80</v>
      </c>
      <c r="K96">
        <v>84</v>
      </c>
      <c r="L96" s="18">
        <v>44091</v>
      </c>
      <c r="M96" s="18">
        <v>46647</v>
      </c>
      <c r="N96" s="18">
        <v>44300</v>
      </c>
      <c r="O96">
        <v>47550000</v>
      </c>
      <c r="P96">
        <v>30000000</v>
      </c>
      <c r="Q96">
        <v>17550000</v>
      </c>
      <c r="R96">
        <v>631490</v>
      </c>
      <c r="S96" t="s">
        <v>374</v>
      </c>
      <c r="T96">
        <v>-1.189993113013458</v>
      </c>
      <c r="U96">
        <v>-0.31459720709527761</v>
      </c>
      <c r="V96">
        <v>0.60468857480173022</v>
      </c>
      <c r="W96">
        <v>3.3054389368631849</v>
      </c>
      <c r="X96">
        <v>-0.57440197704150942</v>
      </c>
      <c r="Y96" t="str">
        <f t="shared" si="4"/>
        <v>&gt;72</v>
      </c>
      <c r="Z96" s="20">
        <f t="shared" si="5"/>
        <v>0.63091482649842268</v>
      </c>
      <c r="AA96" t="str">
        <f t="shared" si="6"/>
        <v>60%-80%</v>
      </c>
      <c r="AB96">
        <f t="shared" si="7"/>
        <v>1.30945993023977E-4</v>
      </c>
    </row>
    <row r="97" spans="1:28" x14ac:dyDescent="0.25">
      <c r="A97" t="s">
        <v>1483</v>
      </c>
      <c r="B97" t="s">
        <v>1484</v>
      </c>
      <c r="C97" t="s">
        <v>77</v>
      </c>
      <c r="D97" t="s">
        <v>722</v>
      </c>
      <c r="E97">
        <v>27</v>
      </c>
      <c r="F97" t="s">
        <v>25</v>
      </c>
      <c r="G97">
        <v>2020</v>
      </c>
      <c r="H97" t="s">
        <v>25</v>
      </c>
      <c r="I97" t="s">
        <v>84</v>
      </c>
      <c r="J97" t="s">
        <v>80</v>
      </c>
      <c r="K97">
        <v>48</v>
      </c>
      <c r="L97" s="18">
        <v>43891</v>
      </c>
      <c r="M97" s="18">
        <v>45294</v>
      </c>
      <c r="N97" s="18">
        <v>44088</v>
      </c>
      <c r="O97">
        <v>37990000</v>
      </c>
      <c r="P97">
        <v>17990000</v>
      </c>
      <c r="Q97">
        <v>20000000</v>
      </c>
      <c r="R97">
        <v>483967</v>
      </c>
      <c r="S97" t="s">
        <v>126</v>
      </c>
      <c r="T97">
        <v>-0.76551011868207364</v>
      </c>
      <c r="U97">
        <v>-0.96078833704566591</v>
      </c>
      <c r="V97">
        <v>-0.85527619751926709</v>
      </c>
      <c r="W97">
        <v>-0.82210550433964225</v>
      </c>
      <c r="X97">
        <v>0.58581618390063472</v>
      </c>
      <c r="Y97" t="str">
        <f t="shared" si="4"/>
        <v>37-48</v>
      </c>
      <c r="Z97" s="20">
        <f t="shared" si="5"/>
        <v>0.47354566991313501</v>
      </c>
      <c r="AA97" t="str">
        <f t="shared" si="6"/>
        <v>40%-60%</v>
      </c>
      <c r="AB97">
        <f t="shared" si="7"/>
        <v>1.0035557080212683E-4</v>
      </c>
    </row>
    <row r="98" spans="1:28" x14ac:dyDescent="0.25">
      <c r="A98" t="s">
        <v>1485</v>
      </c>
      <c r="B98" t="s">
        <v>1486</v>
      </c>
      <c r="C98" t="s">
        <v>90</v>
      </c>
      <c r="D98" t="s">
        <v>973</v>
      </c>
      <c r="E98">
        <v>38</v>
      </c>
      <c r="F98" t="s">
        <v>79</v>
      </c>
      <c r="G98">
        <v>2018</v>
      </c>
      <c r="H98" t="s">
        <v>13</v>
      </c>
      <c r="J98" t="s">
        <v>80</v>
      </c>
      <c r="K98">
        <v>12</v>
      </c>
      <c r="L98" s="18">
        <v>43159</v>
      </c>
      <c r="M98" s="18">
        <v>43524</v>
      </c>
      <c r="N98" s="18">
        <v>43511</v>
      </c>
      <c r="O98">
        <v>45050000</v>
      </c>
      <c r="P98">
        <v>25000000</v>
      </c>
      <c r="Q98">
        <v>20050000</v>
      </c>
      <c r="R98">
        <v>2194139</v>
      </c>
      <c r="S98" t="s">
        <v>435</v>
      </c>
      <c r="T98">
        <v>1.1022150563760189</v>
      </c>
      <c r="U98">
        <v>-0.6265702405013519</v>
      </c>
      <c r="V98">
        <v>-3.2071090404312219</v>
      </c>
      <c r="W98">
        <v>1.304222254328687</v>
      </c>
      <c r="X98">
        <v>0.97255557088134947</v>
      </c>
      <c r="Y98" t="str">
        <f t="shared" si="4"/>
        <v>&lt;=24</v>
      </c>
      <c r="Z98" s="20">
        <f t="shared" si="5"/>
        <v>0.55493895671476134</v>
      </c>
      <c r="AA98" t="str">
        <f t="shared" si="6"/>
        <v>40%-60%</v>
      </c>
      <c r="AB98">
        <f t="shared" si="7"/>
        <v>4.5497745045469586E-4</v>
      </c>
    </row>
    <row r="99" spans="1:28" x14ac:dyDescent="0.25">
      <c r="A99" t="s">
        <v>1487</v>
      </c>
      <c r="B99" t="s">
        <v>1488</v>
      </c>
      <c r="C99" t="s">
        <v>77</v>
      </c>
      <c r="D99" t="s">
        <v>410</v>
      </c>
      <c r="E99">
        <v>51</v>
      </c>
      <c r="F99" t="s">
        <v>17</v>
      </c>
      <c r="G99">
        <v>2020</v>
      </c>
      <c r="H99" t="s">
        <v>17</v>
      </c>
      <c r="I99" t="s">
        <v>84</v>
      </c>
      <c r="J99" t="s">
        <v>80</v>
      </c>
      <c r="K99">
        <v>72</v>
      </c>
      <c r="L99" s="18">
        <v>43862</v>
      </c>
      <c r="M99" s="18">
        <v>46024</v>
      </c>
      <c r="N99" s="18">
        <v>44193</v>
      </c>
      <c r="O99">
        <v>67490000</v>
      </c>
      <c r="P99">
        <v>33745000</v>
      </c>
      <c r="Q99">
        <v>33745000</v>
      </c>
      <c r="R99">
        <v>824694</v>
      </c>
      <c r="S99" t="s">
        <v>153</v>
      </c>
      <c r="T99">
        <v>-1.784269305077397</v>
      </c>
      <c r="U99">
        <v>-0.85216124758390532</v>
      </c>
      <c r="V99">
        <v>0.2094661248883162</v>
      </c>
      <c r="W99">
        <v>0.3682230639418691</v>
      </c>
      <c r="X99">
        <v>1.127251325673635</v>
      </c>
      <c r="Y99" t="str">
        <f t="shared" si="4"/>
        <v>61-72</v>
      </c>
      <c r="Z99" s="20">
        <f t="shared" si="5"/>
        <v>0.5</v>
      </c>
      <c r="AA99" t="str">
        <f t="shared" si="6"/>
        <v>40%-60%</v>
      </c>
      <c r="AB99">
        <f t="shared" si="7"/>
        <v>1.7100884379945159E-4</v>
      </c>
    </row>
    <row r="100" spans="1:28" x14ac:dyDescent="0.25">
      <c r="A100" t="s">
        <v>617</v>
      </c>
      <c r="B100" t="s">
        <v>1489</v>
      </c>
      <c r="C100" t="s">
        <v>77</v>
      </c>
      <c r="D100" t="s">
        <v>209</v>
      </c>
      <c r="E100">
        <v>291</v>
      </c>
      <c r="F100" t="s">
        <v>79</v>
      </c>
      <c r="G100">
        <v>2019</v>
      </c>
      <c r="H100" t="s">
        <v>13</v>
      </c>
      <c r="J100" t="s">
        <v>80</v>
      </c>
      <c r="K100">
        <v>84</v>
      </c>
      <c r="L100" s="18">
        <v>43402</v>
      </c>
      <c r="M100" s="18">
        <v>45959</v>
      </c>
      <c r="N100" s="18">
        <v>43682</v>
      </c>
      <c r="O100">
        <v>33480000</v>
      </c>
      <c r="P100">
        <v>25480000</v>
      </c>
      <c r="Q100">
        <v>8000000</v>
      </c>
      <c r="R100">
        <v>519269</v>
      </c>
      <c r="S100" t="s">
        <v>111</v>
      </c>
      <c r="T100">
        <v>0.8353971742248627</v>
      </c>
      <c r="U100">
        <v>0.21977105459756799</v>
      </c>
      <c r="V100">
        <v>0.48612183982770601</v>
      </c>
      <c r="W100">
        <v>-0.13895005758184381</v>
      </c>
      <c r="X100">
        <v>0.74051193869292065</v>
      </c>
      <c r="Y100" t="str">
        <f t="shared" si="4"/>
        <v>&gt;72</v>
      </c>
      <c r="Z100" s="20">
        <f t="shared" si="5"/>
        <v>0.76105137395459976</v>
      </c>
      <c r="AA100" t="str">
        <f t="shared" si="6"/>
        <v>60%-80%</v>
      </c>
      <c r="AB100">
        <f t="shared" si="7"/>
        <v>1.0767580619102046E-4</v>
      </c>
    </row>
    <row r="101" spans="1:28" x14ac:dyDescent="0.25">
      <c r="A101" t="s">
        <v>1490</v>
      </c>
      <c r="B101" t="s">
        <v>1491</v>
      </c>
      <c r="C101" t="s">
        <v>82</v>
      </c>
      <c r="D101" t="s">
        <v>209</v>
      </c>
      <c r="E101">
        <v>27</v>
      </c>
      <c r="F101" t="s">
        <v>11</v>
      </c>
      <c r="G101">
        <v>2019</v>
      </c>
      <c r="H101" t="s">
        <v>11</v>
      </c>
      <c r="J101" t="s">
        <v>80</v>
      </c>
      <c r="K101">
        <v>84</v>
      </c>
      <c r="L101" s="18">
        <v>43462</v>
      </c>
      <c r="M101" s="18">
        <v>46019</v>
      </c>
      <c r="O101">
        <v>65145000</v>
      </c>
      <c r="P101">
        <v>65145000</v>
      </c>
      <c r="Q101">
        <v>0</v>
      </c>
      <c r="R101">
        <v>1327622</v>
      </c>
      <c r="S101" t="s">
        <v>415</v>
      </c>
      <c r="T101">
        <v>5.9199698876045093E-2</v>
      </c>
      <c r="U101">
        <v>1.2009447865714571</v>
      </c>
      <c r="V101">
        <v>0.48612183982770601</v>
      </c>
      <c r="W101">
        <v>-0.4835637043378182</v>
      </c>
      <c r="X101">
        <v>-0.96114136402222416</v>
      </c>
      <c r="Y101" t="str">
        <f t="shared" si="4"/>
        <v>&gt;72</v>
      </c>
      <c r="Z101" s="20">
        <f t="shared" si="5"/>
        <v>1</v>
      </c>
      <c r="AA101" t="str">
        <f t="shared" si="6"/>
        <v>80%-100%</v>
      </c>
      <c r="AB101">
        <f t="shared" si="7"/>
        <v>2.7529617436614735E-4</v>
      </c>
    </row>
    <row r="102" spans="1:28" x14ac:dyDescent="0.25">
      <c r="A102" t="s">
        <v>310</v>
      </c>
      <c r="B102" t="s">
        <v>1492</v>
      </c>
      <c r="C102" t="s">
        <v>90</v>
      </c>
      <c r="D102" t="s">
        <v>1493</v>
      </c>
      <c r="E102">
        <v>15</v>
      </c>
      <c r="F102" t="s">
        <v>22</v>
      </c>
      <c r="G102">
        <v>2019</v>
      </c>
      <c r="H102" t="s">
        <v>22</v>
      </c>
      <c r="J102" t="s">
        <v>80</v>
      </c>
      <c r="K102">
        <v>24</v>
      </c>
      <c r="L102" s="18">
        <v>43399</v>
      </c>
      <c r="M102" s="18">
        <v>44130</v>
      </c>
      <c r="N102" s="18">
        <v>44131</v>
      </c>
      <c r="O102">
        <v>138990000</v>
      </c>
      <c r="P102">
        <v>138990000</v>
      </c>
      <c r="Q102">
        <v>0</v>
      </c>
      <c r="R102">
        <v>6151355</v>
      </c>
      <c r="S102" t="s">
        <v>306</v>
      </c>
      <c r="U102">
        <v>1.2009447865714571</v>
      </c>
      <c r="V102">
        <v>-2.4846491207711501</v>
      </c>
      <c r="Y102" t="str">
        <f t="shared" si="4"/>
        <v>&lt;=24</v>
      </c>
      <c r="Z102" s="20">
        <f t="shared" si="5"/>
        <v>1</v>
      </c>
      <c r="AA102" t="str">
        <f t="shared" si="6"/>
        <v>80%-100%</v>
      </c>
      <c r="AB102">
        <f t="shared" si="7"/>
        <v>1.2755471803480752E-3</v>
      </c>
    </row>
    <row r="103" spans="1:28" x14ac:dyDescent="0.25">
      <c r="A103" t="s">
        <v>1494</v>
      </c>
      <c r="B103" t="s">
        <v>1495</v>
      </c>
      <c r="C103" t="s">
        <v>77</v>
      </c>
      <c r="D103" t="s">
        <v>128</v>
      </c>
      <c r="E103">
        <v>62</v>
      </c>
      <c r="F103" t="s">
        <v>87</v>
      </c>
      <c r="G103">
        <v>2018</v>
      </c>
      <c r="H103" t="s">
        <v>15</v>
      </c>
      <c r="J103" t="s">
        <v>80</v>
      </c>
      <c r="K103">
        <v>48</v>
      </c>
      <c r="L103" s="18">
        <v>43098</v>
      </c>
      <c r="M103" s="18">
        <v>44559</v>
      </c>
      <c r="N103" s="18">
        <v>43445</v>
      </c>
      <c r="O103">
        <v>32420000</v>
      </c>
      <c r="P103">
        <v>14000000</v>
      </c>
      <c r="Q103">
        <v>18420000</v>
      </c>
      <c r="R103">
        <v>407436</v>
      </c>
      <c r="S103" t="s">
        <v>374</v>
      </c>
      <c r="T103">
        <v>0.96880611530044081</v>
      </c>
      <c r="U103">
        <v>-1.132072680988184</v>
      </c>
      <c r="V103">
        <v>0.60468857480173022</v>
      </c>
      <c r="W103">
        <v>-0.4138639219845015</v>
      </c>
      <c r="X103">
        <v>-0.96114136402222416</v>
      </c>
      <c r="Y103" t="str">
        <f t="shared" si="4"/>
        <v>37-48</v>
      </c>
      <c r="Z103" s="20">
        <f t="shared" si="5"/>
        <v>0.43183220234423197</v>
      </c>
      <c r="AA103" t="str">
        <f t="shared" si="6"/>
        <v>40%-60%</v>
      </c>
      <c r="AB103">
        <f t="shared" si="7"/>
        <v>8.4486075177306197E-5</v>
      </c>
    </row>
    <row r="104" spans="1:28" x14ac:dyDescent="0.25">
      <c r="A104" t="s">
        <v>170</v>
      </c>
      <c r="B104" t="s">
        <v>1496</v>
      </c>
      <c r="C104" t="s">
        <v>77</v>
      </c>
      <c r="D104" t="s">
        <v>1497</v>
      </c>
      <c r="E104">
        <v>-1</v>
      </c>
      <c r="F104" t="s">
        <v>12</v>
      </c>
      <c r="G104">
        <v>2020</v>
      </c>
      <c r="H104" t="s">
        <v>12</v>
      </c>
      <c r="I104" t="s">
        <v>84</v>
      </c>
      <c r="J104" t="s">
        <v>80</v>
      </c>
      <c r="K104">
        <v>72</v>
      </c>
      <c r="L104" s="18">
        <v>43628</v>
      </c>
      <c r="M104" s="18">
        <v>45997</v>
      </c>
      <c r="N104" s="18">
        <v>44127</v>
      </c>
      <c r="O104">
        <v>58686956</v>
      </c>
      <c r="P104">
        <v>29343478</v>
      </c>
      <c r="Q104">
        <v>29343478</v>
      </c>
      <c r="R104">
        <v>703476</v>
      </c>
      <c r="S104" t="s">
        <v>440</v>
      </c>
      <c r="T104">
        <v>-1.881293989495999</v>
      </c>
      <c r="U104">
        <v>-0.85216124758390532</v>
      </c>
      <c r="V104">
        <v>-0.2648008150077798</v>
      </c>
      <c r="W104">
        <v>-0.20854396264672859</v>
      </c>
      <c r="X104">
        <v>-0.49705409964536651</v>
      </c>
      <c r="Y104" t="str">
        <f t="shared" si="4"/>
        <v>61-72</v>
      </c>
      <c r="Z104" s="20">
        <f t="shared" si="5"/>
        <v>0.5</v>
      </c>
      <c r="AA104" t="str">
        <f t="shared" si="6"/>
        <v>40%-60%</v>
      </c>
      <c r="AB104">
        <f t="shared" si="7"/>
        <v>1.4587303581772515E-4</v>
      </c>
    </row>
    <row r="105" spans="1:28" x14ac:dyDescent="0.25">
      <c r="A105" t="s">
        <v>1498</v>
      </c>
      <c r="B105" t="s">
        <v>1499</v>
      </c>
      <c r="C105" t="s">
        <v>82</v>
      </c>
      <c r="D105" t="s">
        <v>224</v>
      </c>
      <c r="E105">
        <v>166807721</v>
      </c>
      <c r="F105" t="s">
        <v>95</v>
      </c>
      <c r="G105">
        <v>2018</v>
      </c>
      <c r="H105" t="s">
        <v>16</v>
      </c>
      <c r="J105" t="s">
        <v>96</v>
      </c>
      <c r="K105">
        <v>72</v>
      </c>
      <c r="L105" s="18">
        <v>44533</v>
      </c>
      <c r="M105" s="18">
        <v>46724</v>
      </c>
      <c r="O105">
        <v>31500000</v>
      </c>
      <c r="P105">
        <v>31500000</v>
      </c>
      <c r="Q105">
        <v>0</v>
      </c>
      <c r="R105">
        <v>779277</v>
      </c>
      <c r="S105" t="s">
        <v>1500</v>
      </c>
      <c r="T105">
        <v>-1.3476582251936871</v>
      </c>
      <c r="U105">
        <v>1.2009447865714571</v>
      </c>
      <c r="V105">
        <v>0.32803285986234038</v>
      </c>
      <c r="W105">
        <v>-0.953539379634468</v>
      </c>
      <c r="X105">
        <v>-1.1931849962106531</v>
      </c>
      <c r="Y105" t="str">
        <f t="shared" si="4"/>
        <v>61-72</v>
      </c>
      <c r="Z105" s="20">
        <f t="shared" si="5"/>
        <v>1</v>
      </c>
      <c r="AA105" t="str">
        <f t="shared" si="6"/>
        <v>80%-100%</v>
      </c>
      <c r="AB105">
        <f t="shared" si="7"/>
        <v>1.6159115838056934E-4</v>
      </c>
    </row>
    <row r="106" spans="1:28" x14ac:dyDescent="0.25">
      <c r="A106" t="s">
        <v>1501</v>
      </c>
      <c r="B106" t="s">
        <v>1502</v>
      </c>
      <c r="C106" t="s">
        <v>82</v>
      </c>
      <c r="D106" t="s">
        <v>172</v>
      </c>
      <c r="E106">
        <v>60</v>
      </c>
      <c r="F106" t="s">
        <v>17</v>
      </c>
      <c r="G106">
        <v>2022</v>
      </c>
      <c r="H106" t="s">
        <v>155</v>
      </c>
      <c r="I106" t="s">
        <v>84</v>
      </c>
      <c r="J106" t="s">
        <v>80</v>
      </c>
      <c r="K106">
        <v>84</v>
      </c>
      <c r="L106" s="18">
        <v>44377</v>
      </c>
      <c r="M106" s="18">
        <v>46934</v>
      </c>
      <c r="O106">
        <v>81580000</v>
      </c>
      <c r="P106">
        <v>57138900</v>
      </c>
      <c r="Q106">
        <v>24441100</v>
      </c>
      <c r="R106">
        <v>1394828</v>
      </c>
      <c r="S106" t="s">
        <v>103</v>
      </c>
      <c r="T106">
        <v>0.38665800878882761</v>
      </c>
      <c r="U106">
        <v>-2.9262859699556241E-2</v>
      </c>
      <c r="V106">
        <v>-1.131180001747697</v>
      </c>
      <c r="W106">
        <v>1.2463865531901299</v>
      </c>
      <c r="X106">
        <v>-0.65174985443765243</v>
      </c>
      <c r="Y106" t="str">
        <f t="shared" si="4"/>
        <v>&gt;72</v>
      </c>
      <c r="Z106" s="20">
        <f t="shared" si="5"/>
        <v>0.70040328511890171</v>
      </c>
      <c r="AA106" t="str">
        <f t="shared" si="6"/>
        <v>60%-80%</v>
      </c>
      <c r="AB106">
        <f t="shared" si="7"/>
        <v>2.8923203464448812E-4</v>
      </c>
    </row>
    <row r="107" spans="1:28" x14ac:dyDescent="0.25">
      <c r="A107" t="s">
        <v>1503</v>
      </c>
      <c r="B107" t="s">
        <v>1504</v>
      </c>
      <c r="C107" t="s">
        <v>77</v>
      </c>
      <c r="D107" t="s">
        <v>285</v>
      </c>
      <c r="E107">
        <v>61</v>
      </c>
      <c r="F107" t="s">
        <v>117</v>
      </c>
      <c r="G107">
        <v>2018</v>
      </c>
      <c r="H107" t="s">
        <v>14</v>
      </c>
      <c r="J107" t="s">
        <v>80</v>
      </c>
      <c r="K107">
        <v>72</v>
      </c>
      <c r="L107" s="18">
        <v>43046</v>
      </c>
      <c r="M107" s="18">
        <v>45118</v>
      </c>
      <c r="N107" s="18">
        <v>43545</v>
      </c>
      <c r="O107">
        <v>45981600</v>
      </c>
      <c r="P107">
        <v>33781600</v>
      </c>
      <c r="Q107">
        <v>12200000</v>
      </c>
      <c r="R107">
        <v>787846</v>
      </c>
      <c r="S107" t="s">
        <v>872</v>
      </c>
      <c r="T107">
        <v>0.42304226544580342</v>
      </c>
      <c r="U107">
        <v>0.1114701438145532</v>
      </c>
      <c r="V107">
        <v>0.16428686336013981</v>
      </c>
      <c r="W107">
        <v>-0.1441489975379503</v>
      </c>
      <c r="X107">
        <v>0.89520769348520657</v>
      </c>
      <c r="Y107" t="str">
        <f t="shared" si="4"/>
        <v>61-72</v>
      </c>
      <c r="Z107" s="20">
        <f t="shared" si="5"/>
        <v>0.73467647928736712</v>
      </c>
      <c r="AA107" t="str">
        <f t="shared" si="6"/>
        <v>60%-80%</v>
      </c>
      <c r="AB107">
        <f t="shared" si="7"/>
        <v>1.633680292957421E-4</v>
      </c>
    </row>
    <row r="108" spans="1:28" x14ac:dyDescent="0.25">
      <c r="A108" t="s">
        <v>1505</v>
      </c>
      <c r="B108" t="s">
        <v>1506</v>
      </c>
      <c r="C108" t="s">
        <v>82</v>
      </c>
      <c r="D108" t="s">
        <v>179</v>
      </c>
      <c r="E108">
        <v>7</v>
      </c>
      <c r="F108" t="s">
        <v>87</v>
      </c>
      <c r="G108">
        <v>2022</v>
      </c>
      <c r="H108" t="s">
        <v>24</v>
      </c>
      <c r="I108" t="s">
        <v>84</v>
      </c>
      <c r="J108" t="s">
        <v>80</v>
      </c>
      <c r="K108">
        <v>24</v>
      </c>
      <c r="L108" s="18">
        <v>44384</v>
      </c>
      <c r="M108" s="18">
        <v>45114</v>
      </c>
      <c r="O108">
        <v>53447650</v>
      </c>
      <c r="P108">
        <v>9447650</v>
      </c>
      <c r="Q108">
        <v>44000000</v>
      </c>
      <c r="R108">
        <v>459088</v>
      </c>
      <c r="S108" t="s">
        <v>593</v>
      </c>
      <c r="T108">
        <v>-3.7824985542557123E-2</v>
      </c>
      <c r="U108">
        <v>-2.1794345379764302</v>
      </c>
      <c r="V108">
        <v>-1.015723469843266</v>
      </c>
      <c r="W108">
        <v>-0.32517260845853352</v>
      </c>
      <c r="X108">
        <v>-1.11583711881451</v>
      </c>
      <c r="Y108" t="str">
        <f t="shared" si="4"/>
        <v>&lt;=24</v>
      </c>
      <c r="Z108" s="20">
        <f t="shared" si="5"/>
        <v>0.2</v>
      </c>
      <c r="AA108" t="str">
        <f t="shared" si="6"/>
        <v>20%</v>
      </c>
      <c r="AB108">
        <f t="shared" si="7"/>
        <v>9.5196652433754376E-5</v>
      </c>
    </row>
    <row r="109" spans="1:28" x14ac:dyDescent="0.25">
      <c r="A109" t="s">
        <v>1507</v>
      </c>
      <c r="B109" t="s">
        <v>1508</v>
      </c>
      <c r="C109" t="s">
        <v>77</v>
      </c>
      <c r="D109" t="s">
        <v>209</v>
      </c>
      <c r="E109">
        <v>62</v>
      </c>
      <c r="F109" t="s">
        <v>87</v>
      </c>
      <c r="G109">
        <v>2019</v>
      </c>
      <c r="H109" t="s">
        <v>15</v>
      </c>
      <c r="J109" t="s">
        <v>80</v>
      </c>
      <c r="K109">
        <v>48</v>
      </c>
      <c r="L109" s="18">
        <v>43454</v>
      </c>
      <c r="M109" s="18">
        <v>44915</v>
      </c>
      <c r="N109" s="18">
        <v>44159</v>
      </c>
      <c r="O109">
        <v>35828800</v>
      </c>
      <c r="P109">
        <v>25828800</v>
      </c>
      <c r="Q109">
        <v>10000000</v>
      </c>
      <c r="R109">
        <v>736031</v>
      </c>
      <c r="S109" t="s">
        <v>166</v>
      </c>
      <c r="T109">
        <v>0.32601758102720108</v>
      </c>
      <c r="U109">
        <v>5.4880149098048787E-2</v>
      </c>
      <c r="V109">
        <v>0.2094661248883162</v>
      </c>
      <c r="W109">
        <v>-0.13712757422516739</v>
      </c>
      <c r="X109">
        <v>-0.88379348662608126</v>
      </c>
      <c r="Y109" t="str">
        <f t="shared" si="4"/>
        <v>37-48</v>
      </c>
      <c r="Z109" s="20">
        <f t="shared" si="5"/>
        <v>0.72089492252043053</v>
      </c>
      <c r="AA109" t="str">
        <f t="shared" si="6"/>
        <v>60%-80%</v>
      </c>
      <c r="AB109">
        <f t="shared" si="7"/>
        <v>1.5262365230079783E-4</v>
      </c>
    </row>
    <row r="110" spans="1:28" x14ac:dyDescent="0.25">
      <c r="A110" t="s">
        <v>1509</v>
      </c>
      <c r="B110" t="s">
        <v>1510</v>
      </c>
      <c r="C110" t="s">
        <v>77</v>
      </c>
      <c r="D110" t="s">
        <v>1511</v>
      </c>
      <c r="E110">
        <v>38</v>
      </c>
      <c r="F110" t="s">
        <v>95</v>
      </c>
      <c r="G110">
        <v>2016</v>
      </c>
      <c r="H110" t="s">
        <v>16</v>
      </c>
      <c r="J110" t="s">
        <v>80</v>
      </c>
      <c r="K110">
        <v>60</v>
      </c>
      <c r="L110" s="18">
        <v>43812</v>
      </c>
      <c r="M110" s="18">
        <v>45639</v>
      </c>
      <c r="N110" s="18">
        <v>43950</v>
      </c>
      <c r="O110">
        <v>39000000</v>
      </c>
      <c r="P110">
        <v>20000000</v>
      </c>
      <c r="Q110">
        <v>19000000</v>
      </c>
      <c r="R110">
        <v>521148</v>
      </c>
      <c r="S110" t="s">
        <v>160</v>
      </c>
      <c r="T110">
        <v>-1.505323337373915</v>
      </c>
      <c r="U110">
        <v>-0.79951750311838343</v>
      </c>
      <c r="V110">
        <v>0.2094661248883162</v>
      </c>
      <c r="W110">
        <v>-0.57729331641675463</v>
      </c>
      <c r="X110">
        <v>0.35377255171220601</v>
      </c>
      <c r="Y110" t="str">
        <f t="shared" si="4"/>
        <v>49-60</v>
      </c>
      <c r="Z110" s="20">
        <f t="shared" si="5"/>
        <v>0.51282051282051277</v>
      </c>
      <c r="AA110" t="str">
        <f t="shared" si="6"/>
        <v>40%-60%</v>
      </c>
      <c r="AB110">
        <f t="shared" si="7"/>
        <v>1.0806543630534065E-4</v>
      </c>
    </row>
    <row r="111" spans="1:28" x14ac:dyDescent="0.25">
      <c r="A111" t="s">
        <v>1512</v>
      </c>
      <c r="B111" t="s">
        <v>1513</v>
      </c>
      <c r="C111" t="s">
        <v>82</v>
      </c>
      <c r="D111" t="s">
        <v>976</v>
      </c>
      <c r="E111">
        <v>38</v>
      </c>
      <c r="F111" t="s">
        <v>17</v>
      </c>
      <c r="G111">
        <v>2020</v>
      </c>
      <c r="H111" t="s">
        <v>110</v>
      </c>
      <c r="I111" t="s">
        <v>84</v>
      </c>
      <c r="J111" t="s">
        <v>80</v>
      </c>
      <c r="K111">
        <v>36</v>
      </c>
      <c r="L111" s="18">
        <v>43657</v>
      </c>
      <c r="M111" s="18">
        <v>44753</v>
      </c>
      <c r="O111">
        <v>44498972</v>
      </c>
      <c r="P111">
        <v>44498972</v>
      </c>
      <c r="Q111">
        <v>0</v>
      </c>
      <c r="R111">
        <v>1520441</v>
      </c>
      <c r="S111" t="s">
        <v>162</v>
      </c>
      <c r="T111">
        <v>-0.15910584106580991</v>
      </c>
      <c r="U111">
        <v>1.2009447865714571</v>
      </c>
      <c r="V111">
        <v>-1.734423203592617</v>
      </c>
      <c r="W111">
        <v>1.8049124829294141</v>
      </c>
      <c r="X111">
        <v>1.127251325673635</v>
      </c>
      <c r="Y111" t="str">
        <f t="shared" si="4"/>
        <v>25-36</v>
      </c>
      <c r="Z111" s="20">
        <f t="shared" si="5"/>
        <v>1</v>
      </c>
      <c r="AA111" t="str">
        <f t="shared" si="6"/>
        <v>80%-100%</v>
      </c>
      <c r="AB111">
        <f t="shared" si="7"/>
        <v>3.152791914034563E-4</v>
      </c>
    </row>
    <row r="112" spans="1:28" x14ac:dyDescent="0.25">
      <c r="A112" t="s">
        <v>901</v>
      </c>
      <c r="B112" t="s">
        <v>902</v>
      </c>
      <c r="C112" t="s">
        <v>82</v>
      </c>
      <c r="D112" t="s">
        <v>258</v>
      </c>
      <c r="E112">
        <v>38</v>
      </c>
      <c r="F112" t="s">
        <v>25</v>
      </c>
      <c r="G112">
        <v>2020</v>
      </c>
      <c r="H112" t="s">
        <v>25</v>
      </c>
      <c r="I112" t="s">
        <v>84</v>
      </c>
      <c r="J112" t="s">
        <v>80</v>
      </c>
      <c r="K112">
        <v>84</v>
      </c>
      <c r="L112" s="18">
        <v>43766</v>
      </c>
      <c r="M112" s="18">
        <v>46323</v>
      </c>
      <c r="O112">
        <v>36640000</v>
      </c>
      <c r="P112">
        <v>34808000</v>
      </c>
      <c r="Q112">
        <v>1832000</v>
      </c>
      <c r="R112">
        <v>701083</v>
      </c>
      <c r="S112" t="s">
        <v>321</v>
      </c>
      <c r="T112">
        <v>-1.978318673914601</v>
      </c>
      <c r="U112">
        <v>0.99563418315592023</v>
      </c>
      <c r="V112">
        <v>0.3456460273872215</v>
      </c>
      <c r="W112">
        <v>-5.8726935708078278E-2</v>
      </c>
      <c r="X112">
        <v>-0.88379348662608126</v>
      </c>
      <c r="Y112" t="str">
        <f t="shared" si="4"/>
        <v>&gt;72</v>
      </c>
      <c r="Z112" s="20">
        <f t="shared" si="5"/>
        <v>0.95</v>
      </c>
      <c r="AA112" t="str">
        <f t="shared" si="6"/>
        <v>80%-100%</v>
      </c>
      <c r="AB112">
        <f t="shared" si="7"/>
        <v>1.4537682247894483E-4</v>
      </c>
    </row>
    <row r="113" spans="1:28" x14ac:dyDescent="0.25">
      <c r="A113" t="s">
        <v>1514</v>
      </c>
      <c r="B113" t="s">
        <v>1515</v>
      </c>
      <c r="C113" t="s">
        <v>82</v>
      </c>
      <c r="D113" t="s">
        <v>1516</v>
      </c>
      <c r="E113">
        <v>38</v>
      </c>
      <c r="F113" t="s">
        <v>9</v>
      </c>
      <c r="G113">
        <v>2020</v>
      </c>
      <c r="H113" t="s">
        <v>28</v>
      </c>
      <c r="I113" t="s">
        <v>188</v>
      </c>
      <c r="J113" t="s">
        <v>80</v>
      </c>
      <c r="K113">
        <v>72</v>
      </c>
      <c r="L113" s="18">
        <v>43567</v>
      </c>
      <c r="M113" s="18">
        <v>45759</v>
      </c>
      <c r="O113">
        <v>109240000</v>
      </c>
      <c r="P113">
        <v>99240000</v>
      </c>
      <c r="Q113">
        <v>10000000</v>
      </c>
      <c r="R113">
        <v>2258093</v>
      </c>
      <c r="S113" t="s">
        <v>135</v>
      </c>
      <c r="T113">
        <v>-0.87466288865300112</v>
      </c>
      <c r="U113">
        <v>0.82505572868874677</v>
      </c>
      <c r="V113">
        <v>0.80229979975843724</v>
      </c>
      <c r="W113">
        <v>0.7072341758115388</v>
      </c>
      <c r="X113">
        <v>-0.57440197704150942</v>
      </c>
      <c r="Y113" t="str">
        <f t="shared" si="4"/>
        <v>61-72</v>
      </c>
      <c r="Z113" s="20">
        <f t="shared" si="5"/>
        <v>0.90845844013181987</v>
      </c>
      <c r="AA113" t="str">
        <f t="shared" si="6"/>
        <v>80%-100%</v>
      </c>
      <c r="AB113">
        <f t="shared" si="7"/>
        <v>4.6823897484598535E-4</v>
      </c>
    </row>
    <row r="114" spans="1:28" x14ac:dyDescent="0.25">
      <c r="A114" t="s">
        <v>1517</v>
      </c>
      <c r="B114" t="s">
        <v>1518</v>
      </c>
      <c r="C114" t="s">
        <v>77</v>
      </c>
      <c r="D114" t="s">
        <v>301</v>
      </c>
      <c r="E114">
        <v>220</v>
      </c>
      <c r="F114" t="s">
        <v>117</v>
      </c>
      <c r="G114">
        <v>2020</v>
      </c>
      <c r="H114" t="s">
        <v>14</v>
      </c>
      <c r="I114" t="s">
        <v>84</v>
      </c>
      <c r="J114" t="s">
        <v>80</v>
      </c>
      <c r="K114">
        <v>84</v>
      </c>
      <c r="L114" s="18">
        <v>44013</v>
      </c>
      <c r="M114" s="18">
        <v>46394</v>
      </c>
      <c r="N114" s="18">
        <v>44319</v>
      </c>
      <c r="O114">
        <v>48990000</v>
      </c>
      <c r="P114">
        <v>43990000</v>
      </c>
      <c r="Q114">
        <v>5000000</v>
      </c>
      <c r="R114">
        <v>973612</v>
      </c>
      <c r="S114" t="s">
        <v>437</v>
      </c>
      <c r="T114">
        <v>-7.420924219953294E-2</v>
      </c>
      <c r="U114">
        <v>0.78185802720110298</v>
      </c>
      <c r="V114">
        <v>0.56516632981038883</v>
      </c>
      <c r="W114">
        <v>0.62141017857009595</v>
      </c>
      <c r="X114">
        <v>0.74051193869292065</v>
      </c>
      <c r="Y114" t="str">
        <f t="shared" si="4"/>
        <v>&gt;72</v>
      </c>
      <c r="Z114" s="20">
        <f t="shared" si="5"/>
        <v>0.89793835476627881</v>
      </c>
      <c r="AA114" t="str">
        <f t="shared" si="6"/>
        <v>80%-100%</v>
      </c>
      <c r="AB114">
        <f t="shared" si="7"/>
        <v>2.0188853372192798E-4</v>
      </c>
    </row>
    <row r="115" spans="1:28" x14ac:dyDescent="0.25">
      <c r="A115" t="s">
        <v>340</v>
      </c>
      <c r="B115" t="s">
        <v>341</v>
      </c>
      <c r="C115" t="s">
        <v>82</v>
      </c>
      <c r="D115" t="s">
        <v>236</v>
      </c>
      <c r="E115">
        <v>246</v>
      </c>
      <c r="F115" t="s">
        <v>17</v>
      </c>
      <c r="G115">
        <v>2021</v>
      </c>
      <c r="H115" t="s">
        <v>17</v>
      </c>
      <c r="I115" t="s">
        <v>84</v>
      </c>
      <c r="J115" t="s">
        <v>80</v>
      </c>
      <c r="K115">
        <v>84</v>
      </c>
      <c r="L115" s="18">
        <v>44116</v>
      </c>
      <c r="M115" s="18">
        <v>46672</v>
      </c>
      <c r="O115">
        <v>77550000</v>
      </c>
      <c r="P115">
        <v>77550000</v>
      </c>
      <c r="Q115">
        <v>0</v>
      </c>
      <c r="R115">
        <v>1628229</v>
      </c>
      <c r="S115" t="s">
        <v>335</v>
      </c>
      <c r="T115">
        <v>-0.3531552099030143</v>
      </c>
      <c r="U115">
        <v>1.2009447865714571</v>
      </c>
      <c r="V115">
        <v>0.16994387989697479</v>
      </c>
      <c r="W115">
        <v>1.608980638114834E-2</v>
      </c>
      <c r="X115">
        <v>1.281947080465921</v>
      </c>
      <c r="Y115" t="str">
        <f t="shared" si="4"/>
        <v>&gt;72</v>
      </c>
      <c r="Z115" s="20">
        <f t="shared" si="5"/>
        <v>1</v>
      </c>
      <c r="AA115" t="str">
        <f t="shared" si="6"/>
        <v>80%-100%</v>
      </c>
      <c r="AB115">
        <f t="shared" si="7"/>
        <v>3.3763014976553396E-4</v>
      </c>
    </row>
    <row r="116" spans="1:28" x14ac:dyDescent="0.25">
      <c r="A116" t="s">
        <v>1519</v>
      </c>
      <c r="B116" t="s">
        <v>1520</v>
      </c>
      <c r="C116" t="s">
        <v>77</v>
      </c>
      <c r="D116" t="s">
        <v>291</v>
      </c>
      <c r="E116">
        <v>38</v>
      </c>
      <c r="F116" t="s">
        <v>142</v>
      </c>
      <c r="G116">
        <v>2017</v>
      </c>
      <c r="H116" t="s">
        <v>143</v>
      </c>
      <c r="J116" t="s">
        <v>80</v>
      </c>
      <c r="K116">
        <v>84</v>
      </c>
      <c r="L116" s="18">
        <v>42704</v>
      </c>
      <c r="M116" s="18">
        <v>45260</v>
      </c>
      <c r="N116" s="18">
        <v>43119</v>
      </c>
      <c r="O116">
        <v>30990000</v>
      </c>
      <c r="P116">
        <v>27891000</v>
      </c>
      <c r="Q116">
        <v>3099000</v>
      </c>
      <c r="R116">
        <v>539034</v>
      </c>
      <c r="S116" t="s">
        <v>129</v>
      </c>
      <c r="T116">
        <v>-0.29251478214138787</v>
      </c>
      <c r="U116">
        <v>0.79032357974038436</v>
      </c>
      <c r="V116">
        <v>-0.14245950802585769</v>
      </c>
      <c r="W116">
        <v>-0.28552800287304531</v>
      </c>
      <c r="X116">
        <v>1.436642835258207</v>
      </c>
      <c r="Y116" t="str">
        <f t="shared" si="4"/>
        <v>&gt;72</v>
      </c>
      <c r="Z116" s="20">
        <f t="shared" si="5"/>
        <v>0.9</v>
      </c>
      <c r="AA116" t="str">
        <f t="shared" si="6"/>
        <v>80%-100%</v>
      </c>
      <c r="AB116">
        <f t="shared" si="7"/>
        <v>1.1177428368412234E-4</v>
      </c>
    </row>
    <row r="117" spans="1:28" x14ac:dyDescent="0.25">
      <c r="A117" t="s">
        <v>1521</v>
      </c>
      <c r="B117" t="s">
        <v>1522</v>
      </c>
      <c r="C117" t="s">
        <v>77</v>
      </c>
      <c r="D117" t="s">
        <v>442</v>
      </c>
      <c r="E117">
        <v>220</v>
      </c>
      <c r="F117" t="s">
        <v>11</v>
      </c>
      <c r="G117">
        <v>2020</v>
      </c>
      <c r="H117" t="s">
        <v>11</v>
      </c>
      <c r="I117" t="s">
        <v>188</v>
      </c>
      <c r="J117" t="s">
        <v>80</v>
      </c>
      <c r="K117">
        <v>84</v>
      </c>
      <c r="L117" s="18">
        <v>43984</v>
      </c>
      <c r="M117" s="18">
        <v>46424</v>
      </c>
      <c r="N117" s="18">
        <v>44410</v>
      </c>
      <c r="O117">
        <v>68390000</v>
      </c>
      <c r="P117">
        <v>70749584</v>
      </c>
      <c r="Q117">
        <v>0</v>
      </c>
      <c r="R117">
        <v>1565842</v>
      </c>
      <c r="S117" t="s">
        <v>163</v>
      </c>
      <c r="T117">
        <v>0.39878609434115281</v>
      </c>
      <c r="U117">
        <v>1.342616848232415</v>
      </c>
      <c r="V117">
        <v>0.56516632981038883</v>
      </c>
      <c r="W117">
        <v>0.30051536774895532</v>
      </c>
      <c r="X117">
        <v>-0.80644560922993824</v>
      </c>
      <c r="Y117" t="str">
        <f t="shared" si="4"/>
        <v>&gt;72</v>
      </c>
      <c r="Z117" s="20">
        <f t="shared" si="5"/>
        <v>1.0345018862406785</v>
      </c>
      <c r="AA117" t="str">
        <f t="shared" si="6"/>
        <v>80%-100%</v>
      </c>
      <c r="AB117">
        <f t="shared" si="7"/>
        <v>3.2469355905659662E-4</v>
      </c>
    </row>
    <row r="118" spans="1:28" x14ac:dyDescent="0.25">
      <c r="A118" t="s">
        <v>1523</v>
      </c>
      <c r="B118" t="s">
        <v>1524</v>
      </c>
      <c r="C118" t="s">
        <v>77</v>
      </c>
      <c r="D118" t="s">
        <v>138</v>
      </c>
      <c r="E118">
        <v>62</v>
      </c>
      <c r="F118" t="s">
        <v>117</v>
      </c>
      <c r="G118">
        <v>2018</v>
      </c>
      <c r="H118" t="s">
        <v>14</v>
      </c>
      <c r="J118" t="s">
        <v>80</v>
      </c>
      <c r="K118">
        <v>84</v>
      </c>
      <c r="L118" s="18">
        <v>42909</v>
      </c>
      <c r="M118" s="18">
        <v>45466</v>
      </c>
      <c r="N118" s="18">
        <v>44484</v>
      </c>
      <c r="O118">
        <v>42920000</v>
      </c>
      <c r="P118">
        <v>37536000</v>
      </c>
      <c r="Q118">
        <v>5384000</v>
      </c>
      <c r="R118">
        <v>766602</v>
      </c>
      <c r="S118" t="s">
        <v>374</v>
      </c>
      <c r="T118">
        <v>0.33814566657952638</v>
      </c>
      <c r="U118">
        <v>0.68585052338914243</v>
      </c>
      <c r="V118">
        <v>0.5117535965943909</v>
      </c>
      <c r="W118">
        <v>-0.46497709571026707</v>
      </c>
      <c r="X118">
        <v>-0.57440197704150942</v>
      </c>
      <c r="Y118" t="str">
        <f t="shared" si="4"/>
        <v>&gt;72</v>
      </c>
      <c r="Z118" s="20">
        <f t="shared" si="5"/>
        <v>0.87455731593662633</v>
      </c>
      <c r="AA118" t="str">
        <f t="shared" si="6"/>
        <v>80%-100%</v>
      </c>
      <c r="AB118">
        <f t="shared" si="7"/>
        <v>1.5896286583186878E-4</v>
      </c>
    </row>
    <row r="119" spans="1:28" x14ac:dyDescent="0.25">
      <c r="A119" t="s">
        <v>591</v>
      </c>
      <c r="B119" t="s">
        <v>1525</v>
      </c>
      <c r="C119" t="s">
        <v>77</v>
      </c>
      <c r="D119" t="s">
        <v>197</v>
      </c>
      <c r="E119">
        <v>50</v>
      </c>
      <c r="F119" t="s">
        <v>117</v>
      </c>
      <c r="G119">
        <v>2017</v>
      </c>
      <c r="H119" t="s">
        <v>14</v>
      </c>
      <c r="J119" t="s">
        <v>80</v>
      </c>
      <c r="K119">
        <v>36</v>
      </c>
      <c r="L119" s="18">
        <v>42653</v>
      </c>
      <c r="M119" s="18">
        <v>43748</v>
      </c>
      <c r="N119" s="18">
        <v>43623</v>
      </c>
      <c r="O119">
        <v>47790000</v>
      </c>
      <c r="P119">
        <v>22790000</v>
      </c>
      <c r="Q119">
        <v>25000000</v>
      </c>
      <c r="R119">
        <v>728434</v>
      </c>
      <c r="S119" t="s">
        <v>367</v>
      </c>
      <c r="T119">
        <v>1.114343141928344</v>
      </c>
      <c r="U119">
        <v>-0.9471050503770283</v>
      </c>
      <c r="V119">
        <v>-2.155477432354616</v>
      </c>
      <c r="W119">
        <v>0.62044500253636525</v>
      </c>
      <c r="X119">
        <v>1.281947080465921</v>
      </c>
      <c r="Y119" t="str">
        <f t="shared" si="4"/>
        <v>25-36</v>
      </c>
      <c r="Z119" s="20">
        <f t="shared" si="5"/>
        <v>0.4768780079514543</v>
      </c>
      <c r="AA119" t="str">
        <f t="shared" si="6"/>
        <v>40%-60%</v>
      </c>
      <c r="AB119">
        <f t="shared" si="7"/>
        <v>1.5104833565444847E-4</v>
      </c>
    </row>
    <row r="120" spans="1:28" x14ac:dyDescent="0.25">
      <c r="A120" t="s">
        <v>1526</v>
      </c>
      <c r="B120" t="s">
        <v>1527</v>
      </c>
      <c r="C120" t="s">
        <v>77</v>
      </c>
      <c r="D120" t="s">
        <v>1225</v>
      </c>
      <c r="E120">
        <v>62</v>
      </c>
      <c r="F120" t="s">
        <v>19</v>
      </c>
      <c r="G120">
        <v>2019</v>
      </c>
      <c r="H120" t="s">
        <v>19</v>
      </c>
      <c r="J120" t="s">
        <v>80</v>
      </c>
      <c r="K120">
        <v>84</v>
      </c>
      <c r="L120" s="18">
        <v>43271</v>
      </c>
      <c r="M120" s="18">
        <v>45828</v>
      </c>
      <c r="N120" s="18">
        <v>44320</v>
      </c>
      <c r="O120">
        <v>111990000</v>
      </c>
      <c r="P120">
        <v>87990000</v>
      </c>
      <c r="Q120">
        <v>24000000</v>
      </c>
      <c r="R120">
        <v>1538395</v>
      </c>
      <c r="S120" t="s">
        <v>255</v>
      </c>
      <c r="T120">
        <v>0.84752525977718796</v>
      </c>
      <c r="U120">
        <v>0.32096363075881812</v>
      </c>
      <c r="V120">
        <v>-1.292379184782656</v>
      </c>
      <c r="W120">
        <v>3.6058220974489199</v>
      </c>
      <c r="X120">
        <v>-0.18766259006079469</v>
      </c>
      <c r="Y120" t="str">
        <f t="shared" si="4"/>
        <v>&gt;72</v>
      </c>
      <c r="Z120" s="20">
        <f t="shared" si="5"/>
        <v>0.78569515135279933</v>
      </c>
      <c r="AA120" t="str">
        <f t="shared" si="6"/>
        <v>60%-80%</v>
      </c>
      <c r="AB120">
        <f t="shared" si="7"/>
        <v>3.1900213928664128E-4</v>
      </c>
    </row>
    <row r="121" spans="1:28" x14ac:dyDescent="0.25">
      <c r="A121" t="s">
        <v>527</v>
      </c>
      <c r="B121" t="s">
        <v>528</v>
      </c>
      <c r="C121" t="s">
        <v>77</v>
      </c>
      <c r="D121" t="s">
        <v>421</v>
      </c>
      <c r="E121">
        <v>61</v>
      </c>
      <c r="F121" t="s">
        <v>79</v>
      </c>
      <c r="G121">
        <v>2017</v>
      </c>
      <c r="H121" t="s">
        <v>13</v>
      </c>
      <c r="J121" t="s">
        <v>80</v>
      </c>
      <c r="K121">
        <v>72</v>
      </c>
      <c r="L121" s="18">
        <v>42691</v>
      </c>
      <c r="M121" s="18">
        <v>44882</v>
      </c>
      <c r="N121" s="18">
        <v>43117</v>
      </c>
      <c r="O121">
        <v>42550000</v>
      </c>
      <c r="P121">
        <v>21275000</v>
      </c>
      <c r="Q121">
        <v>21275000</v>
      </c>
      <c r="R121">
        <v>558490</v>
      </c>
      <c r="S121" t="s">
        <v>262</v>
      </c>
      <c r="T121">
        <v>0.84752525977718796</v>
      </c>
      <c r="U121">
        <v>-0.85216124758390532</v>
      </c>
      <c r="V121">
        <v>0.99991102471514426</v>
      </c>
      <c r="W121">
        <v>-0.88806131309829162</v>
      </c>
      <c r="X121">
        <v>4.4381042127634142E-2</v>
      </c>
      <c r="Y121" t="str">
        <f t="shared" si="4"/>
        <v>61-72</v>
      </c>
      <c r="Z121" s="20">
        <f t="shared" si="5"/>
        <v>0.5</v>
      </c>
      <c r="AA121" t="str">
        <f t="shared" si="6"/>
        <v>40%-60%</v>
      </c>
      <c r="AB121">
        <f t="shared" si="7"/>
        <v>1.1580868682633283E-4</v>
      </c>
    </row>
    <row r="122" spans="1:28" x14ac:dyDescent="0.25">
      <c r="A122" t="s">
        <v>1528</v>
      </c>
      <c r="B122" t="s">
        <v>1529</v>
      </c>
      <c r="C122" t="s">
        <v>82</v>
      </c>
      <c r="D122" t="s">
        <v>316</v>
      </c>
      <c r="E122">
        <v>76</v>
      </c>
      <c r="F122" t="s">
        <v>79</v>
      </c>
      <c r="G122">
        <v>2021</v>
      </c>
      <c r="H122" t="s">
        <v>26</v>
      </c>
      <c r="I122" t="s">
        <v>84</v>
      </c>
      <c r="J122" t="s">
        <v>80</v>
      </c>
      <c r="K122">
        <v>72</v>
      </c>
      <c r="L122" s="18">
        <v>44006</v>
      </c>
      <c r="M122" s="18">
        <v>46197</v>
      </c>
      <c r="O122">
        <v>53090000</v>
      </c>
      <c r="P122">
        <v>37163000</v>
      </c>
      <c r="Q122">
        <v>15927000</v>
      </c>
      <c r="R122">
        <v>930076</v>
      </c>
      <c r="S122" t="s">
        <v>413</v>
      </c>
      <c r="T122">
        <v>0.27750523881790012</v>
      </c>
      <c r="U122">
        <v>-3.091883392176074E-2</v>
      </c>
      <c r="V122">
        <v>0.76277755476709586</v>
      </c>
      <c r="W122">
        <v>7.6538093903185797E-3</v>
      </c>
      <c r="X122">
        <v>1.0499034482774929</v>
      </c>
      <c r="Y122" t="str">
        <f t="shared" si="4"/>
        <v>61-72</v>
      </c>
      <c r="Z122" s="20">
        <f t="shared" si="5"/>
        <v>0.7</v>
      </c>
      <c r="AA122" t="str">
        <f t="shared" si="6"/>
        <v>60%-80%</v>
      </c>
      <c r="AB122">
        <f t="shared" si="7"/>
        <v>1.9286089313808364E-4</v>
      </c>
    </row>
    <row r="123" spans="1:28" x14ac:dyDescent="0.25">
      <c r="A123" t="s">
        <v>1530</v>
      </c>
      <c r="B123" t="s">
        <v>1531</v>
      </c>
      <c r="C123" t="s">
        <v>77</v>
      </c>
      <c r="D123" t="s">
        <v>116</v>
      </c>
      <c r="E123">
        <v>241</v>
      </c>
      <c r="F123" t="s">
        <v>11</v>
      </c>
      <c r="G123">
        <v>2020</v>
      </c>
      <c r="H123" t="s">
        <v>11</v>
      </c>
      <c r="I123" t="s">
        <v>188</v>
      </c>
      <c r="J123" t="s">
        <v>80</v>
      </c>
      <c r="K123">
        <v>72</v>
      </c>
      <c r="L123" s="18">
        <v>43546</v>
      </c>
      <c r="M123" s="18">
        <v>45738</v>
      </c>
      <c r="N123" s="18">
        <v>44062</v>
      </c>
      <c r="O123">
        <v>56490000</v>
      </c>
      <c r="P123">
        <v>31890000</v>
      </c>
      <c r="Q123">
        <v>24600000</v>
      </c>
      <c r="R123">
        <v>685393</v>
      </c>
      <c r="S123" t="s">
        <v>438</v>
      </c>
      <c r="T123">
        <v>0.78688483201556159</v>
      </c>
      <c r="U123">
        <v>-0.58720916776459953</v>
      </c>
      <c r="V123">
        <v>-1.035262082099635</v>
      </c>
      <c r="W123">
        <v>-0.49020177884765792</v>
      </c>
      <c r="X123">
        <v>0.74051193869292065</v>
      </c>
      <c r="Y123" t="str">
        <f t="shared" si="4"/>
        <v>61-72</v>
      </c>
      <c r="Z123" s="20">
        <f t="shared" si="5"/>
        <v>0.56452469463621879</v>
      </c>
      <c r="AA123" t="str">
        <f t="shared" si="6"/>
        <v>40%-60%</v>
      </c>
      <c r="AB123">
        <f t="shared" si="7"/>
        <v>1.4212333844824569E-4</v>
      </c>
    </row>
    <row r="124" spans="1:28" x14ac:dyDescent="0.25">
      <c r="A124" t="s">
        <v>1532</v>
      </c>
      <c r="B124" t="s">
        <v>1533</v>
      </c>
      <c r="C124" t="s">
        <v>82</v>
      </c>
      <c r="D124" t="s">
        <v>299</v>
      </c>
      <c r="E124">
        <v>74</v>
      </c>
      <c r="F124" t="s">
        <v>17</v>
      </c>
      <c r="G124">
        <v>2022</v>
      </c>
      <c r="H124" t="s">
        <v>155</v>
      </c>
      <c r="I124" t="s">
        <v>84</v>
      </c>
      <c r="J124" t="s">
        <v>80</v>
      </c>
      <c r="K124">
        <v>36</v>
      </c>
      <c r="L124" s="18">
        <v>44540</v>
      </c>
      <c r="M124" s="18">
        <v>45636</v>
      </c>
      <c r="O124">
        <v>82450000</v>
      </c>
      <c r="P124">
        <v>19450000</v>
      </c>
      <c r="Q124">
        <v>63000000</v>
      </c>
      <c r="R124">
        <v>701248</v>
      </c>
      <c r="S124" t="s">
        <v>168</v>
      </c>
      <c r="T124">
        <v>0.3745299232365023</v>
      </c>
      <c r="U124">
        <v>-1.9366096137144819</v>
      </c>
      <c r="V124">
        <v>-1.213334694799973</v>
      </c>
      <c r="W124">
        <v>0.4909497769021382</v>
      </c>
      <c r="X124">
        <v>0.43112042910834891</v>
      </c>
      <c r="Y124" t="str">
        <f t="shared" si="4"/>
        <v>25-36</v>
      </c>
      <c r="Z124" s="20">
        <f t="shared" si="5"/>
        <v>0.23590054578532443</v>
      </c>
      <c r="AA124" t="str">
        <f t="shared" si="6"/>
        <v>20%-40%</v>
      </c>
      <c r="AB124">
        <f t="shared" si="7"/>
        <v>1.4541103693815869E-4</v>
      </c>
    </row>
    <row r="125" spans="1:28" x14ac:dyDescent="0.25">
      <c r="A125" t="s">
        <v>1534</v>
      </c>
      <c r="B125" t="s">
        <v>1535</v>
      </c>
      <c r="C125" t="s">
        <v>77</v>
      </c>
      <c r="D125" t="s">
        <v>402</v>
      </c>
      <c r="E125">
        <v>236</v>
      </c>
      <c r="F125" t="s">
        <v>9</v>
      </c>
      <c r="G125">
        <v>2017</v>
      </c>
      <c r="H125" t="s">
        <v>9</v>
      </c>
      <c r="J125" t="s">
        <v>80</v>
      </c>
      <c r="K125">
        <v>84</v>
      </c>
      <c r="L125" s="18">
        <v>42781</v>
      </c>
      <c r="M125" s="18">
        <v>45337</v>
      </c>
      <c r="N125" s="18">
        <v>44146</v>
      </c>
      <c r="O125">
        <v>115190000</v>
      </c>
      <c r="P125">
        <v>115190000</v>
      </c>
      <c r="Q125">
        <v>0</v>
      </c>
      <c r="R125">
        <v>2868449</v>
      </c>
      <c r="S125" t="s">
        <v>309</v>
      </c>
      <c r="T125">
        <v>0.98093420085276606</v>
      </c>
      <c r="U125">
        <v>1.2009447865714571</v>
      </c>
      <c r="V125">
        <v>1.078955514697826</v>
      </c>
      <c r="W125">
        <v>0.51582159659377202</v>
      </c>
      <c r="X125">
        <v>0.50846830650449182</v>
      </c>
      <c r="Y125" t="str">
        <f t="shared" si="4"/>
        <v>&gt;72</v>
      </c>
      <c r="Z125" s="20">
        <f t="shared" si="5"/>
        <v>1</v>
      </c>
      <c r="AA125" t="str">
        <f t="shared" si="6"/>
        <v>80%-100%</v>
      </c>
      <c r="AB125">
        <f t="shared" si="7"/>
        <v>5.948026140455649E-4</v>
      </c>
    </row>
    <row r="126" spans="1:28" x14ac:dyDescent="0.25">
      <c r="A126" t="s">
        <v>1536</v>
      </c>
      <c r="B126" t="s">
        <v>1537</v>
      </c>
      <c r="C126" t="s">
        <v>82</v>
      </c>
      <c r="D126" t="s">
        <v>221</v>
      </c>
      <c r="E126">
        <v>236</v>
      </c>
      <c r="F126" t="s">
        <v>17</v>
      </c>
      <c r="G126">
        <v>2022</v>
      </c>
      <c r="H126" t="s">
        <v>155</v>
      </c>
      <c r="J126" t="s">
        <v>80</v>
      </c>
      <c r="K126">
        <v>72</v>
      </c>
      <c r="L126" s="18">
        <v>44621</v>
      </c>
      <c r="M126" s="18">
        <v>46813</v>
      </c>
      <c r="O126">
        <v>84800000</v>
      </c>
      <c r="P126">
        <v>62800000</v>
      </c>
      <c r="Q126">
        <v>22000000</v>
      </c>
      <c r="R126">
        <v>1485592</v>
      </c>
      <c r="S126" t="s">
        <v>266</v>
      </c>
      <c r="T126">
        <v>0.1804805543992978</v>
      </c>
      <c r="U126">
        <v>0.13565391979273109</v>
      </c>
      <c r="V126">
        <v>-0.34384530499046262</v>
      </c>
      <c r="W126">
        <v>0.87654955091166675</v>
      </c>
      <c r="X126">
        <v>0.81785981608906366</v>
      </c>
      <c r="Y126" t="str">
        <f t="shared" si="4"/>
        <v>61-72</v>
      </c>
      <c r="Z126" s="20">
        <f t="shared" si="5"/>
        <v>0.74056603773584906</v>
      </c>
      <c r="AA126" t="str">
        <f t="shared" si="6"/>
        <v>60%-80%</v>
      </c>
      <c r="AB126">
        <f t="shared" si="7"/>
        <v>3.0805289025713159E-4</v>
      </c>
    </row>
    <row r="127" spans="1:28" x14ac:dyDescent="0.25">
      <c r="A127" t="s">
        <v>921</v>
      </c>
      <c r="B127" t="s">
        <v>1538</v>
      </c>
      <c r="C127" t="s">
        <v>77</v>
      </c>
      <c r="D127" t="s">
        <v>187</v>
      </c>
      <c r="E127">
        <v>51</v>
      </c>
      <c r="F127" t="s">
        <v>12</v>
      </c>
      <c r="G127">
        <v>2019</v>
      </c>
      <c r="H127" t="s">
        <v>12</v>
      </c>
      <c r="I127" t="s">
        <v>84</v>
      </c>
      <c r="J127" t="s">
        <v>80</v>
      </c>
      <c r="K127">
        <v>60</v>
      </c>
      <c r="L127" s="18">
        <v>43516</v>
      </c>
      <c r="M127" s="18">
        <v>45342</v>
      </c>
      <c r="N127" s="18">
        <v>44007</v>
      </c>
      <c r="O127">
        <v>65600000</v>
      </c>
      <c r="P127">
        <v>25735000</v>
      </c>
      <c r="Q127">
        <v>39865000</v>
      </c>
      <c r="R127">
        <v>619090</v>
      </c>
      <c r="S127" t="s">
        <v>261</v>
      </c>
      <c r="T127">
        <v>1.429673366288801</v>
      </c>
      <c r="U127">
        <v>-1.294392775977431</v>
      </c>
      <c r="V127">
        <v>-1.1941699629812219</v>
      </c>
      <c r="W127">
        <v>0.66473556328091765</v>
      </c>
      <c r="X127">
        <v>-0.34235834485308059</v>
      </c>
      <c r="Y127" t="str">
        <f t="shared" si="4"/>
        <v>49-60</v>
      </c>
      <c r="Z127" s="20">
        <f t="shared" si="5"/>
        <v>0.39230182926829266</v>
      </c>
      <c r="AA127" t="str">
        <f t="shared" si="6"/>
        <v>20%-40%</v>
      </c>
      <c r="AB127">
        <f t="shared" si="7"/>
        <v>1.283747245739662E-4</v>
      </c>
    </row>
    <row r="128" spans="1:28" x14ac:dyDescent="0.25">
      <c r="A128" t="s">
        <v>1539</v>
      </c>
      <c r="B128" t="s">
        <v>1540</v>
      </c>
      <c r="C128" t="s">
        <v>77</v>
      </c>
      <c r="D128" t="s">
        <v>240</v>
      </c>
      <c r="E128">
        <v>59</v>
      </c>
      <c r="F128" t="s">
        <v>17</v>
      </c>
      <c r="G128">
        <v>2019</v>
      </c>
      <c r="H128" t="s">
        <v>17</v>
      </c>
      <c r="J128" t="s">
        <v>80</v>
      </c>
      <c r="K128">
        <v>84</v>
      </c>
      <c r="L128" s="18">
        <v>43453</v>
      </c>
      <c r="M128" s="18">
        <v>46010</v>
      </c>
      <c r="N128" s="18">
        <v>44440</v>
      </c>
      <c r="O128">
        <v>62590000</v>
      </c>
      <c r="P128">
        <v>31295000</v>
      </c>
      <c r="Q128">
        <v>31295000</v>
      </c>
      <c r="R128">
        <v>691620</v>
      </c>
      <c r="S128" t="s">
        <v>164</v>
      </c>
      <c r="T128">
        <v>0.42304226544580342</v>
      </c>
      <c r="U128">
        <v>-0.85216124758390532</v>
      </c>
      <c r="V128">
        <v>0.4070773498450232</v>
      </c>
      <c r="W128">
        <v>0.50338853282240126</v>
      </c>
      <c r="X128">
        <v>4.4381042127634142E-2</v>
      </c>
      <c r="Y128" t="str">
        <f t="shared" si="4"/>
        <v>&gt;72</v>
      </c>
      <c r="Z128" s="20">
        <f t="shared" si="5"/>
        <v>0.5</v>
      </c>
      <c r="AA128" t="str">
        <f t="shared" si="6"/>
        <v>40%-60%</v>
      </c>
      <c r="AB128">
        <f t="shared" si="7"/>
        <v>1.4341457140294064E-4</v>
      </c>
    </row>
    <row r="129" spans="1:28" x14ac:dyDescent="0.25">
      <c r="A129" t="s">
        <v>1541</v>
      </c>
      <c r="B129" t="s">
        <v>1542</v>
      </c>
      <c r="C129" t="s">
        <v>77</v>
      </c>
      <c r="D129" t="s">
        <v>202</v>
      </c>
      <c r="E129">
        <v>76</v>
      </c>
      <c r="F129" t="s">
        <v>12</v>
      </c>
      <c r="G129">
        <v>2021</v>
      </c>
      <c r="H129" t="s">
        <v>12</v>
      </c>
      <c r="I129" t="s">
        <v>84</v>
      </c>
      <c r="J129" t="s">
        <v>80</v>
      </c>
      <c r="K129">
        <v>84</v>
      </c>
      <c r="L129" s="18">
        <v>44061</v>
      </c>
      <c r="M129" s="18">
        <v>46617</v>
      </c>
      <c r="N129" s="18">
        <v>44270</v>
      </c>
      <c r="O129">
        <v>80690000</v>
      </c>
      <c r="P129">
        <v>63331000</v>
      </c>
      <c r="Q129">
        <v>17359000</v>
      </c>
      <c r="R129">
        <v>1537766</v>
      </c>
      <c r="S129" t="s">
        <v>413</v>
      </c>
      <c r="T129">
        <v>0.1198401266376715</v>
      </c>
      <c r="U129">
        <v>0.31756722685146821</v>
      </c>
      <c r="V129">
        <v>0.32803285986234038</v>
      </c>
      <c r="W129">
        <v>-3.8040704113064872E-2</v>
      </c>
      <c r="X129">
        <v>1.3592949578620639</v>
      </c>
      <c r="Y129" t="str">
        <f t="shared" si="4"/>
        <v>&gt;72</v>
      </c>
      <c r="Z129" s="20">
        <f t="shared" si="5"/>
        <v>0.78486801338455814</v>
      </c>
      <c r="AA129" t="str">
        <f t="shared" si="6"/>
        <v>60%-80%</v>
      </c>
      <c r="AB129">
        <f t="shared" si="7"/>
        <v>3.1887170962091089E-4</v>
      </c>
    </row>
    <row r="130" spans="1:28" x14ac:dyDescent="0.25">
      <c r="A130" t="s">
        <v>1543</v>
      </c>
      <c r="B130" t="s">
        <v>1544</v>
      </c>
      <c r="C130" t="s">
        <v>77</v>
      </c>
      <c r="D130" t="s">
        <v>93</v>
      </c>
      <c r="E130">
        <v>60</v>
      </c>
      <c r="F130" t="s">
        <v>87</v>
      </c>
      <c r="G130">
        <v>2018</v>
      </c>
      <c r="H130" t="s">
        <v>15</v>
      </c>
      <c r="J130" t="s">
        <v>80</v>
      </c>
      <c r="K130">
        <v>72</v>
      </c>
      <c r="L130" s="18">
        <v>43344</v>
      </c>
      <c r="M130" s="18">
        <v>45300</v>
      </c>
      <c r="N130" s="18">
        <v>43360</v>
      </c>
      <c r="O130">
        <v>36990000</v>
      </c>
      <c r="P130">
        <v>21990000</v>
      </c>
      <c r="Q130">
        <v>15000000</v>
      </c>
      <c r="R130">
        <v>525848</v>
      </c>
      <c r="S130" t="s">
        <v>189</v>
      </c>
      <c r="T130">
        <v>0.14409629774232199</v>
      </c>
      <c r="U130">
        <v>-0.46418581696087269</v>
      </c>
      <c r="V130">
        <v>0.52564408481904745</v>
      </c>
      <c r="W130">
        <v>3.2493574962705289</v>
      </c>
      <c r="X130">
        <v>1.281947080465921</v>
      </c>
      <c r="Y130" t="str">
        <f t="shared" si="4"/>
        <v>61-72</v>
      </c>
      <c r="Z130" s="20">
        <f t="shared" si="5"/>
        <v>0.59448499594484994</v>
      </c>
      <c r="AA130" t="str">
        <f t="shared" si="6"/>
        <v>40%-60%</v>
      </c>
      <c r="AB130">
        <f t="shared" si="7"/>
        <v>1.0904002999203828E-4</v>
      </c>
    </row>
    <row r="131" spans="1:28" x14ac:dyDescent="0.25">
      <c r="A131" t="s">
        <v>1545</v>
      </c>
      <c r="B131" t="s">
        <v>1546</v>
      </c>
      <c r="C131" t="s">
        <v>77</v>
      </c>
      <c r="D131" t="s">
        <v>512</v>
      </c>
      <c r="E131">
        <v>48</v>
      </c>
      <c r="F131" t="s">
        <v>79</v>
      </c>
      <c r="G131">
        <v>2019</v>
      </c>
      <c r="H131" t="s">
        <v>13</v>
      </c>
      <c r="J131" t="s">
        <v>80</v>
      </c>
      <c r="K131">
        <v>48</v>
      </c>
      <c r="L131" s="18">
        <v>43343</v>
      </c>
      <c r="M131" s="18">
        <v>44804</v>
      </c>
      <c r="N131" s="18">
        <v>43871</v>
      </c>
      <c r="O131">
        <v>38580000</v>
      </c>
      <c r="P131">
        <v>15000000</v>
      </c>
      <c r="Q131">
        <v>23580000</v>
      </c>
      <c r="R131">
        <v>429659</v>
      </c>
      <c r="S131" t="s">
        <v>407</v>
      </c>
      <c r="T131">
        <v>0.62921971983533309</v>
      </c>
      <c r="U131">
        <v>-1.308761811945051</v>
      </c>
      <c r="V131">
        <v>-0.77116969839809335</v>
      </c>
      <c r="W131">
        <v>-0.31561776400907021</v>
      </c>
      <c r="X131">
        <v>-0.80644560922993824</v>
      </c>
      <c r="Y131" t="str">
        <f t="shared" ref="Y131:Y194" si="8">IF(K131&lt;=24,"&lt;=24",IF(AND(K131&gt;=25,K131&lt;=36),"25-36",IF(AND(K131&gt;=37,K131&lt;=48),"37-48",IF(AND(K131&gt;=49,K131&lt;=60),"49-60",IF(AND(K131&gt;=61,K131&lt;=72),"61-72","&gt;72")))))</f>
        <v>37-48</v>
      </c>
      <c r="Z131" s="20">
        <f t="shared" ref="Z131:Z194" si="9">IF(P131/O131&gt;0.2,P131/O131,0.2)</f>
        <v>0.38880248833592534</v>
      </c>
      <c r="AA131" t="str">
        <f t="shared" ref="AA131:AA194" si="10">IF(Z131&lt;=0.2,"20%",IF(AND(Z131&gt;0.2,Z131&lt;=0.4),"20%-40%",IF(AND(Z131&gt;0.4,Z131&lt;=0.6),"40%-60%",IF(AND(Z131&gt;0.6,Z131&lt;=0.8),"60%-80%","80%-100%"))))</f>
        <v>20%-40%</v>
      </c>
      <c r="AB131">
        <f t="shared" ref="AB131:AB194" si="11">R131/SUM($R$2:$R$5739)</f>
        <v>8.9094244432515052E-5</v>
      </c>
    </row>
    <row r="132" spans="1:28" x14ac:dyDescent="0.25">
      <c r="A132" t="s">
        <v>1547</v>
      </c>
      <c r="B132" t="s">
        <v>1548</v>
      </c>
      <c r="C132" t="s">
        <v>77</v>
      </c>
      <c r="D132" t="s">
        <v>236</v>
      </c>
      <c r="E132">
        <v>76</v>
      </c>
      <c r="F132" t="s">
        <v>17</v>
      </c>
      <c r="G132">
        <v>2021</v>
      </c>
      <c r="H132" t="s">
        <v>17</v>
      </c>
      <c r="I132" t="s">
        <v>84</v>
      </c>
      <c r="J132" t="s">
        <v>80</v>
      </c>
      <c r="K132">
        <v>84</v>
      </c>
      <c r="L132" s="18">
        <v>44153</v>
      </c>
      <c r="M132" s="18">
        <v>46709</v>
      </c>
      <c r="N132" s="18">
        <v>44330</v>
      </c>
      <c r="O132">
        <v>57900000</v>
      </c>
      <c r="P132">
        <v>40465000</v>
      </c>
      <c r="Q132">
        <v>17435000</v>
      </c>
      <c r="R132">
        <v>815202</v>
      </c>
      <c r="S132" t="s">
        <v>277</v>
      </c>
      <c r="T132">
        <v>-1.311273968536711</v>
      </c>
      <c r="U132">
        <v>-3.5528571131435982E-2</v>
      </c>
      <c r="V132">
        <v>-0.34384530499046262</v>
      </c>
      <c r="W132">
        <v>-0.8339504844950002</v>
      </c>
      <c r="X132">
        <v>-1.11583711881451</v>
      </c>
      <c r="Y132" t="str">
        <f t="shared" si="8"/>
        <v>&gt;72</v>
      </c>
      <c r="Z132" s="20">
        <f t="shared" si="9"/>
        <v>0.69887737478411049</v>
      </c>
      <c r="AA132" t="str">
        <f t="shared" si="10"/>
        <v>60%-80%</v>
      </c>
      <c r="AB132">
        <f t="shared" si="11"/>
        <v>1.6904057927304012E-4</v>
      </c>
    </row>
    <row r="133" spans="1:28" x14ac:dyDescent="0.25">
      <c r="A133" t="s">
        <v>1549</v>
      </c>
      <c r="B133" t="s">
        <v>1550</v>
      </c>
      <c r="C133" t="s">
        <v>77</v>
      </c>
      <c r="D133" t="s">
        <v>223</v>
      </c>
      <c r="E133">
        <v>83</v>
      </c>
      <c r="F133" t="s">
        <v>95</v>
      </c>
      <c r="G133">
        <v>2017</v>
      </c>
      <c r="H133" t="s">
        <v>16</v>
      </c>
      <c r="J133" t="s">
        <v>80</v>
      </c>
      <c r="K133">
        <v>84</v>
      </c>
      <c r="L133" s="18">
        <v>43829</v>
      </c>
      <c r="M133" s="18">
        <v>46386</v>
      </c>
      <c r="N133" s="18">
        <v>44124</v>
      </c>
      <c r="O133">
        <v>38900000</v>
      </c>
      <c r="P133">
        <v>34000000</v>
      </c>
      <c r="Q133">
        <v>4900000</v>
      </c>
      <c r="R133">
        <v>923898</v>
      </c>
      <c r="S133" t="s">
        <v>205</v>
      </c>
      <c r="T133">
        <v>-0.8018943753390495</v>
      </c>
      <c r="U133">
        <v>0.68370984737550422</v>
      </c>
      <c r="V133">
        <v>0.6442108197930716</v>
      </c>
      <c r="W133">
        <v>-0.95263295056014941</v>
      </c>
      <c r="X133">
        <v>-1.3478807510029389</v>
      </c>
      <c r="Y133" t="str">
        <f t="shared" si="8"/>
        <v>&gt;72</v>
      </c>
      <c r="Z133" s="20">
        <f t="shared" si="9"/>
        <v>0.87403598971722363</v>
      </c>
      <c r="AA133" t="str">
        <f t="shared" si="10"/>
        <v>80%-100%</v>
      </c>
      <c r="AB133">
        <f t="shared" si="11"/>
        <v>1.9157982084097342E-4</v>
      </c>
    </row>
    <row r="134" spans="1:28" x14ac:dyDescent="0.25">
      <c r="A134" t="s">
        <v>1551</v>
      </c>
      <c r="B134" t="s">
        <v>1552</v>
      </c>
      <c r="C134" t="s">
        <v>77</v>
      </c>
      <c r="D134" t="s">
        <v>457</v>
      </c>
      <c r="E134">
        <v>220</v>
      </c>
      <c r="F134" t="s">
        <v>95</v>
      </c>
      <c r="G134">
        <v>2020</v>
      </c>
      <c r="H134" t="s">
        <v>16</v>
      </c>
      <c r="J134" t="s">
        <v>96</v>
      </c>
      <c r="K134">
        <v>84</v>
      </c>
      <c r="L134" s="18">
        <v>44506</v>
      </c>
      <c r="M134" s="18">
        <v>46915</v>
      </c>
      <c r="N134" s="18">
        <v>44435</v>
      </c>
      <c r="O134">
        <v>56000000</v>
      </c>
      <c r="P134">
        <v>40000000</v>
      </c>
      <c r="Q134">
        <v>16000000</v>
      </c>
      <c r="R134">
        <v>909860</v>
      </c>
      <c r="S134" t="s">
        <v>163</v>
      </c>
      <c r="T134">
        <v>-2.1117276149901789</v>
      </c>
      <c r="U134">
        <v>2.7741338482678419E-2</v>
      </c>
      <c r="V134">
        <v>0.24898836987965761</v>
      </c>
      <c r="W134">
        <v>-2.7791185166146901E-2</v>
      </c>
      <c r="X134">
        <v>-0.96114136402222416</v>
      </c>
      <c r="Y134" t="str">
        <f t="shared" si="8"/>
        <v>&gt;72</v>
      </c>
      <c r="Z134" s="20">
        <f t="shared" si="9"/>
        <v>0.7142857142857143</v>
      </c>
      <c r="AA134" t="str">
        <f t="shared" si="10"/>
        <v>60%-80%</v>
      </c>
      <c r="AB134">
        <f t="shared" si="11"/>
        <v>1.8866889612313055E-4</v>
      </c>
    </row>
    <row r="135" spans="1:28" x14ac:dyDescent="0.25">
      <c r="A135" t="s">
        <v>1553</v>
      </c>
      <c r="B135" t="s">
        <v>1554</v>
      </c>
      <c r="C135" t="s">
        <v>77</v>
      </c>
      <c r="D135" t="s">
        <v>197</v>
      </c>
      <c r="E135">
        <v>7</v>
      </c>
      <c r="F135" t="s">
        <v>79</v>
      </c>
      <c r="G135">
        <v>2017</v>
      </c>
      <c r="H135" t="s">
        <v>13</v>
      </c>
      <c r="J135" t="s">
        <v>80</v>
      </c>
      <c r="K135">
        <v>24</v>
      </c>
      <c r="L135" s="18">
        <v>42627</v>
      </c>
      <c r="M135" s="18">
        <v>43357</v>
      </c>
      <c r="N135" s="18">
        <v>42748</v>
      </c>
      <c r="O135">
        <v>34190000</v>
      </c>
      <c r="P135">
        <v>8190000</v>
      </c>
      <c r="Q135">
        <v>26000000</v>
      </c>
      <c r="R135">
        <v>350669</v>
      </c>
      <c r="S135" t="s">
        <v>307</v>
      </c>
      <c r="T135">
        <v>1.029446543062067</v>
      </c>
      <c r="U135">
        <v>-1.921649942181946</v>
      </c>
      <c r="V135">
        <v>-4.4146365390986242</v>
      </c>
      <c r="W135">
        <v>6.5073153900431863E-2</v>
      </c>
      <c r="X135">
        <v>0.97255557088134947</v>
      </c>
      <c r="Y135" t="str">
        <f t="shared" si="8"/>
        <v>&lt;=24</v>
      </c>
      <c r="Z135" s="20">
        <f t="shared" si="9"/>
        <v>0.23954372623574144</v>
      </c>
      <c r="AA135" t="str">
        <f t="shared" si="10"/>
        <v>20%-40%</v>
      </c>
      <c r="AB135">
        <f t="shared" si="11"/>
        <v>7.2714849685228571E-5</v>
      </c>
    </row>
    <row r="136" spans="1:28" x14ac:dyDescent="0.25">
      <c r="A136" t="s">
        <v>1361</v>
      </c>
      <c r="B136" t="s">
        <v>1555</v>
      </c>
      <c r="C136" t="s">
        <v>77</v>
      </c>
      <c r="D136" t="s">
        <v>1556</v>
      </c>
      <c r="E136">
        <v>49</v>
      </c>
      <c r="F136" t="s">
        <v>469</v>
      </c>
      <c r="G136">
        <v>2021</v>
      </c>
      <c r="H136" t="s">
        <v>10</v>
      </c>
      <c r="I136" t="s">
        <v>188</v>
      </c>
      <c r="J136" t="s">
        <v>80</v>
      </c>
      <c r="K136">
        <v>72</v>
      </c>
      <c r="L136" s="18">
        <v>44081</v>
      </c>
      <c r="M136" s="18">
        <v>46212</v>
      </c>
      <c r="N136" s="18">
        <v>44546</v>
      </c>
      <c r="O136">
        <v>51800000</v>
      </c>
      <c r="P136">
        <v>51800000</v>
      </c>
      <c r="Q136">
        <v>0</v>
      </c>
      <c r="R136">
        <v>1293567</v>
      </c>
      <c r="S136" t="s">
        <v>85</v>
      </c>
      <c r="T136">
        <v>-0.24400243993208681</v>
      </c>
      <c r="U136">
        <v>1.2009447865714571</v>
      </c>
      <c r="V136">
        <v>1.434655719619899</v>
      </c>
      <c r="W136">
        <v>2.0986472799898199</v>
      </c>
      <c r="X136">
        <v>0.35377255171220601</v>
      </c>
      <c r="Y136" t="str">
        <f t="shared" si="8"/>
        <v>61-72</v>
      </c>
      <c r="Z136" s="20">
        <f t="shared" si="9"/>
        <v>1</v>
      </c>
      <c r="AA136" t="str">
        <f t="shared" si="10"/>
        <v>80%-100%</v>
      </c>
      <c r="AB136">
        <f t="shared" si="11"/>
        <v>2.6823451734476691E-4</v>
      </c>
    </row>
    <row r="137" spans="1:28" x14ac:dyDescent="0.25">
      <c r="A137" t="s">
        <v>1557</v>
      </c>
      <c r="B137" t="s">
        <v>1558</v>
      </c>
      <c r="C137" t="s">
        <v>77</v>
      </c>
      <c r="D137" t="s">
        <v>165</v>
      </c>
      <c r="E137">
        <v>62</v>
      </c>
      <c r="F137" t="s">
        <v>117</v>
      </c>
      <c r="G137">
        <v>2020</v>
      </c>
      <c r="H137" t="s">
        <v>14</v>
      </c>
      <c r="I137" t="s">
        <v>84</v>
      </c>
      <c r="J137" t="s">
        <v>80</v>
      </c>
      <c r="K137">
        <v>72</v>
      </c>
      <c r="L137" s="18">
        <v>43707</v>
      </c>
      <c r="M137" s="18">
        <v>45899</v>
      </c>
      <c r="N137" s="18">
        <v>44249</v>
      </c>
      <c r="O137">
        <v>44490000</v>
      </c>
      <c r="P137">
        <v>26694000</v>
      </c>
      <c r="Q137">
        <v>17796000</v>
      </c>
      <c r="R137">
        <v>619605</v>
      </c>
      <c r="S137" t="s">
        <v>166</v>
      </c>
      <c r="T137">
        <v>1.5630823073643789</v>
      </c>
      <c r="U137">
        <v>-0.44154004075283299</v>
      </c>
      <c r="V137">
        <v>0.48612183982770601</v>
      </c>
      <c r="W137">
        <v>-0.25948852927994431</v>
      </c>
      <c r="X137">
        <v>-0.1103147126646518</v>
      </c>
      <c r="Y137" t="str">
        <f t="shared" si="8"/>
        <v>61-72</v>
      </c>
      <c r="Z137" s="20">
        <f t="shared" si="9"/>
        <v>0.6</v>
      </c>
      <c r="AA137" t="str">
        <f t="shared" si="10"/>
        <v>40%-60%</v>
      </c>
      <c r="AB137">
        <f t="shared" si="11"/>
        <v>1.2848151515878521E-4</v>
      </c>
    </row>
    <row r="138" spans="1:28" x14ac:dyDescent="0.25">
      <c r="A138" t="s">
        <v>1559</v>
      </c>
      <c r="B138" t="s">
        <v>1560</v>
      </c>
      <c r="C138" t="s">
        <v>77</v>
      </c>
      <c r="D138" t="s">
        <v>552</v>
      </c>
      <c r="E138">
        <v>236</v>
      </c>
      <c r="F138" t="s">
        <v>117</v>
      </c>
      <c r="G138">
        <v>2019</v>
      </c>
      <c r="H138" t="s">
        <v>14</v>
      </c>
      <c r="J138" t="s">
        <v>80</v>
      </c>
      <c r="K138">
        <v>24</v>
      </c>
      <c r="L138" s="18">
        <v>43525</v>
      </c>
      <c r="M138" s="18">
        <v>44199</v>
      </c>
      <c r="N138" s="18">
        <v>43816</v>
      </c>
      <c r="O138">
        <v>47450000</v>
      </c>
      <c r="P138">
        <v>11250000</v>
      </c>
      <c r="Q138">
        <v>36200000</v>
      </c>
      <c r="R138">
        <v>512722</v>
      </c>
      <c r="S138" t="s">
        <v>578</v>
      </c>
      <c r="T138">
        <v>1.5145699651550779</v>
      </c>
      <c r="U138">
        <v>-1.9317185827193379</v>
      </c>
      <c r="V138">
        <v>-3.5563398490706621</v>
      </c>
      <c r="W138">
        <v>0.62342516608755782</v>
      </c>
      <c r="X138">
        <v>-0.1103147126646518</v>
      </c>
      <c r="Y138" t="str">
        <f t="shared" si="8"/>
        <v>&lt;=24</v>
      </c>
      <c r="Z138" s="20">
        <f t="shared" si="9"/>
        <v>0.23709167544783982</v>
      </c>
      <c r="AA138" t="str">
        <f t="shared" si="10"/>
        <v>20%-40%</v>
      </c>
      <c r="AB138">
        <f t="shared" si="11"/>
        <v>1.0631821792148654E-4</v>
      </c>
    </row>
    <row r="139" spans="1:28" x14ac:dyDescent="0.25">
      <c r="A139" t="s">
        <v>483</v>
      </c>
      <c r="B139" t="s">
        <v>484</v>
      </c>
      <c r="C139" t="s">
        <v>77</v>
      </c>
      <c r="D139" t="s">
        <v>116</v>
      </c>
      <c r="E139">
        <v>60</v>
      </c>
      <c r="F139" t="s">
        <v>87</v>
      </c>
      <c r="G139">
        <v>2020</v>
      </c>
      <c r="H139" t="s">
        <v>15</v>
      </c>
      <c r="I139" t="s">
        <v>84</v>
      </c>
      <c r="J139" t="s">
        <v>80</v>
      </c>
      <c r="K139">
        <v>48</v>
      </c>
      <c r="L139" s="18">
        <v>43550</v>
      </c>
      <c r="M139" s="18">
        <v>45011</v>
      </c>
      <c r="N139" s="18">
        <v>44224</v>
      </c>
      <c r="O139">
        <v>38060000</v>
      </c>
      <c r="P139">
        <v>19981200</v>
      </c>
      <c r="Q139">
        <v>18078800</v>
      </c>
      <c r="R139">
        <v>568774</v>
      </c>
      <c r="S139" t="s">
        <v>191</v>
      </c>
      <c r="T139">
        <v>4.7071613323719813E-2</v>
      </c>
      <c r="U139">
        <v>-0.74953831223505696</v>
      </c>
      <c r="V139">
        <v>-1.002359417921894</v>
      </c>
      <c r="W139">
        <v>-0.1420347708065664</v>
      </c>
      <c r="X139">
        <v>-0.26501046745693763</v>
      </c>
      <c r="Y139" t="str">
        <f t="shared" si="8"/>
        <v>37-48</v>
      </c>
      <c r="Z139" s="20">
        <f t="shared" si="9"/>
        <v>0.52499211770888077</v>
      </c>
      <c r="AA139" t="str">
        <f t="shared" si="10"/>
        <v>40%-60%</v>
      </c>
      <c r="AB139">
        <f t="shared" si="11"/>
        <v>1.1794118075697081E-4</v>
      </c>
    </row>
    <row r="140" spans="1:28" x14ac:dyDescent="0.25">
      <c r="A140" t="s">
        <v>1561</v>
      </c>
      <c r="B140" t="s">
        <v>1562</v>
      </c>
      <c r="C140" t="s">
        <v>82</v>
      </c>
      <c r="D140" t="s">
        <v>106</v>
      </c>
      <c r="E140">
        <v>246</v>
      </c>
      <c r="F140" t="s">
        <v>117</v>
      </c>
      <c r="G140">
        <v>2022</v>
      </c>
      <c r="H140" t="s">
        <v>29</v>
      </c>
      <c r="I140" t="s">
        <v>84</v>
      </c>
      <c r="J140" t="s">
        <v>80</v>
      </c>
      <c r="K140">
        <v>24</v>
      </c>
      <c r="L140" s="18">
        <v>44529</v>
      </c>
      <c r="M140" s="18">
        <v>45259</v>
      </c>
      <c r="O140">
        <v>64058000</v>
      </c>
      <c r="P140">
        <v>8858000</v>
      </c>
      <c r="Q140">
        <v>55200000</v>
      </c>
      <c r="R140">
        <v>438893</v>
      </c>
      <c r="S140" t="s">
        <v>486</v>
      </c>
      <c r="T140">
        <v>2.2543831838469202</v>
      </c>
      <c r="U140">
        <v>-2.337456446229317</v>
      </c>
      <c r="V140">
        <v>-1.489990409739363</v>
      </c>
      <c r="W140">
        <v>0.26950261554270982</v>
      </c>
      <c r="X140">
        <v>1.5913385900504931</v>
      </c>
      <c r="Y140" t="str">
        <f t="shared" si="8"/>
        <v>&lt;=24</v>
      </c>
      <c r="Z140" s="20">
        <f t="shared" si="9"/>
        <v>0.2</v>
      </c>
      <c r="AA140" t="str">
        <f t="shared" si="10"/>
        <v>20%</v>
      </c>
      <c r="AB140">
        <f t="shared" si="11"/>
        <v>9.1009009986337612E-5</v>
      </c>
    </row>
    <row r="141" spans="1:28" x14ac:dyDescent="0.25">
      <c r="A141" t="s">
        <v>269</v>
      </c>
      <c r="B141" t="s">
        <v>270</v>
      </c>
      <c r="C141" t="s">
        <v>77</v>
      </c>
      <c r="D141" t="s">
        <v>271</v>
      </c>
      <c r="E141">
        <v>62</v>
      </c>
      <c r="F141" t="s">
        <v>87</v>
      </c>
      <c r="G141">
        <v>2019</v>
      </c>
      <c r="H141" t="s">
        <v>15</v>
      </c>
      <c r="J141" t="s">
        <v>80</v>
      </c>
      <c r="K141">
        <v>84</v>
      </c>
      <c r="L141" s="18">
        <v>43440</v>
      </c>
      <c r="M141" s="18">
        <v>45820</v>
      </c>
      <c r="N141" s="18">
        <v>44252</v>
      </c>
      <c r="O141">
        <v>32990000</v>
      </c>
      <c r="P141">
        <v>29691000</v>
      </c>
      <c r="Q141">
        <v>3299000</v>
      </c>
      <c r="R141">
        <v>593607</v>
      </c>
      <c r="S141" t="s">
        <v>272</v>
      </c>
      <c r="T141">
        <v>0.79901291756788695</v>
      </c>
      <c r="U141">
        <v>0.79032357974038436</v>
      </c>
      <c r="V141">
        <v>0.25749043474444022</v>
      </c>
      <c r="W141">
        <v>-0.83139880865341775</v>
      </c>
      <c r="X141">
        <v>-1.3478807510029389</v>
      </c>
      <c r="Y141" t="str">
        <f t="shared" si="8"/>
        <v>&gt;72</v>
      </c>
      <c r="Z141" s="20">
        <f t="shared" si="9"/>
        <v>0.9</v>
      </c>
      <c r="AA141" t="str">
        <f t="shared" si="10"/>
        <v>80%-100%</v>
      </c>
      <c r="AB141">
        <f t="shared" si="11"/>
        <v>1.2309056054883515E-4</v>
      </c>
    </row>
    <row r="142" spans="1:28" x14ac:dyDescent="0.25">
      <c r="A142" t="s">
        <v>1563</v>
      </c>
      <c r="B142" t="s">
        <v>1564</v>
      </c>
      <c r="C142" t="s">
        <v>77</v>
      </c>
      <c r="D142" t="s">
        <v>576</v>
      </c>
      <c r="E142">
        <v>61</v>
      </c>
      <c r="F142" t="s">
        <v>25</v>
      </c>
      <c r="G142">
        <v>2021</v>
      </c>
      <c r="H142" t="s">
        <v>25</v>
      </c>
      <c r="I142" t="s">
        <v>84</v>
      </c>
      <c r="J142" t="s">
        <v>80</v>
      </c>
      <c r="K142">
        <v>84</v>
      </c>
      <c r="L142" s="18">
        <v>44064</v>
      </c>
      <c r="M142" s="18">
        <v>46620</v>
      </c>
      <c r="N142" s="18">
        <v>44540</v>
      </c>
      <c r="O142">
        <v>38590000</v>
      </c>
      <c r="P142">
        <v>38590000</v>
      </c>
      <c r="Q142">
        <v>0</v>
      </c>
      <c r="R142">
        <v>888085</v>
      </c>
      <c r="S142" t="s">
        <v>237</v>
      </c>
      <c r="T142">
        <v>-0.18336201217046039</v>
      </c>
      <c r="U142">
        <v>1.2009447865714571</v>
      </c>
      <c r="V142">
        <v>0.4070773498450232</v>
      </c>
      <c r="W142">
        <v>-0.49440401191611189</v>
      </c>
      <c r="X142">
        <v>-0.57440197704150942</v>
      </c>
      <c r="Y142" t="str">
        <f t="shared" si="8"/>
        <v>&gt;72</v>
      </c>
      <c r="Z142" s="20">
        <f t="shared" si="9"/>
        <v>1</v>
      </c>
      <c r="AA142" t="str">
        <f t="shared" si="10"/>
        <v>80%-100%</v>
      </c>
      <c r="AB142">
        <f t="shared" si="11"/>
        <v>1.8415362430869629E-4</v>
      </c>
    </row>
    <row r="143" spans="1:28" x14ac:dyDescent="0.25">
      <c r="A143" t="s">
        <v>1565</v>
      </c>
      <c r="B143" t="s">
        <v>1566</v>
      </c>
      <c r="C143" t="s">
        <v>77</v>
      </c>
      <c r="D143" t="s">
        <v>177</v>
      </c>
      <c r="E143">
        <v>220</v>
      </c>
      <c r="F143" t="s">
        <v>117</v>
      </c>
      <c r="G143">
        <v>2020</v>
      </c>
      <c r="H143" t="s">
        <v>14</v>
      </c>
      <c r="I143" t="s">
        <v>84</v>
      </c>
      <c r="J143" t="s">
        <v>80</v>
      </c>
      <c r="K143">
        <v>72</v>
      </c>
      <c r="L143" s="18">
        <v>43585</v>
      </c>
      <c r="M143" s="18">
        <v>45777</v>
      </c>
      <c r="N143" s="18">
        <v>44012</v>
      </c>
      <c r="O143">
        <v>44390000</v>
      </c>
      <c r="P143">
        <v>22195000</v>
      </c>
      <c r="Q143">
        <v>22195000</v>
      </c>
      <c r="R143">
        <v>568725</v>
      </c>
      <c r="S143" t="s">
        <v>163</v>
      </c>
      <c r="T143">
        <v>1.3447767674225239</v>
      </c>
      <c r="U143">
        <v>-0.85216124758390532</v>
      </c>
      <c r="V143">
        <v>-6.7189590051072792E-2</v>
      </c>
      <c r="W143">
        <v>-0.59932641332981451</v>
      </c>
      <c r="X143">
        <v>0.58581618390063472</v>
      </c>
      <c r="Y143" t="str">
        <f t="shared" si="8"/>
        <v>61-72</v>
      </c>
      <c r="Z143" s="20">
        <f t="shared" si="9"/>
        <v>0.5</v>
      </c>
      <c r="AA143" t="str">
        <f t="shared" si="10"/>
        <v>40%-60%</v>
      </c>
      <c r="AB143">
        <f t="shared" si="11"/>
        <v>1.1793102009938608E-4</v>
      </c>
    </row>
    <row r="144" spans="1:28" x14ac:dyDescent="0.25">
      <c r="A144" t="s">
        <v>347</v>
      </c>
      <c r="B144" t="s">
        <v>348</v>
      </c>
      <c r="C144" t="s">
        <v>77</v>
      </c>
      <c r="D144" t="s">
        <v>349</v>
      </c>
      <c r="E144">
        <v>-1</v>
      </c>
      <c r="F144" t="s">
        <v>87</v>
      </c>
      <c r="G144">
        <v>2018</v>
      </c>
      <c r="H144" t="s">
        <v>15</v>
      </c>
      <c r="J144" t="s">
        <v>80</v>
      </c>
      <c r="K144">
        <v>12</v>
      </c>
      <c r="L144" s="18">
        <v>43185</v>
      </c>
      <c r="M144" s="18">
        <v>43550</v>
      </c>
      <c r="N144" s="18">
        <v>43231</v>
      </c>
      <c r="O144">
        <v>37720721</v>
      </c>
      <c r="P144">
        <v>7720721</v>
      </c>
      <c r="Q144">
        <v>30000000</v>
      </c>
      <c r="R144">
        <v>652272</v>
      </c>
      <c r="S144" t="s">
        <v>171</v>
      </c>
      <c r="T144">
        <v>0.47155460765510449</v>
      </c>
      <c r="U144">
        <v>-2.0648030248057889</v>
      </c>
      <c r="V144">
        <v>-4.4146365390986242</v>
      </c>
      <c r="W144">
        <v>-3.4829867472655422E-2</v>
      </c>
      <c r="X144">
        <v>-1.270532873606796</v>
      </c>
      <c r="Y144" t="str">
        <f t="shared" si="8"/>
        <v>&lt;=24</v>
      </c>
      <c r="Z144" s="20">
        <f t="shared" si="9"/>
        <v>0.20468116184735705</v>
      </c>
      <c r="AA144" t="str">
        <f t="shared" si="10"/>
        <v>20%-40%</v>
      </c>
      <c r="AB144">
        <f t="shared" si="11"/>
        <v>1.3525535600205155E-4</v>
      </c>
    </row>
    <row r="145" spans="1:28" x14ac:dyDescent="0.25">
      <c r="A145" t="s">
        <v>1567</v>
      </c>
      <c r="B145" t="s">
        <v>1568</v>
      </c>
      <c r="C145" t="s">
        <v>77</v>
      </c>
      <c r="D145" t="s">
        <v>181</v>
      </c>
      <c r="E145">
        <v>38</v>
      </c>
      <c r="F145" t="s">
        <v>25</v>
      </c>
      <c r="G145">
        <v>2020</v>
      </c>
      <c r="H145" t="s">
        <v>25</v>
      </c>
      <c r="I145" t="s">
        <v>84</v>
      </c>
      <c r="J145" t="s">
        <v>80</v>
      </c>
      <c r="K145">
        <v>84</v>
      </c>
      <c r="L145" s="18">
        <v>43817</v>
      </c>
      <c r="M145" s="18">
        <v>46374</v>
      </c>
      <c r="N145" s="18">
        <v>44047</v>
      </c>
      <c r="O145">
        <v>36990000</v>
      </c>
      <c r="P145">
        <v>24990000</v>
      </c>
      <c r="Q145">
        <v>12000000</v>
      </c>
      <c r="R145">
        <v>517440</v>
      </c>
      <c r="S145" t="s">
        <v>321</v>
      </c>
      <c r="T145">
        <v>0.22899289660859901</v>
      </c>
      <c r="U145">
        <v>-0.13115969625440671</v>
      </c>
      <c r="V145">
        <v>-0.28759289847183661</v>
      </c>
      <c r="W145">
        <v>-0.1009583657396784</v>
      </c>
      <c r="X145">
        <v>-0.26501046745693763</v>
      </c>
      <c r="Y145" t="str">
        <f t="shared" si="8"/>
        <v>&gt;72</v>
      </c>
      <c r="Z145" s="20">
        <f t="shared" si="9"/>
        <v>0.67558799675587999</v>
      </c>
      <c r="AA145" t="str">
        <f t="shared" si="10"/>
        <v>60%-80%</v>
      </c>
      <c r="AB145">
        <f t="shared" si="11"/>
        <v>1.0729654409464388E-4</v>
      </c>
    </row>
    <row r="146" spans="1:28" x14ac:dyDescent="0.25">
      <c r="A146" t="s">
        <v>1569</v>
      </c>
      <c r="B146" t="s">
        <v>1570</v>
      </c>
      <c r="C146" t="s">
        <v>77</v>
      </c>
      <c r="D146" t="s">
        <v>93</v>
      </c>
      <c r="E146">
        <v>220</v>
      </c>
      <c r="F146" t="s">
        <v>17</v>
      </c>
      <c r="G146">
        <v>2018</v>
      </c>
      <c r="H146" t="s">
        <v>17</v>
      </c>
      <c r="J146" t="s">
        <v>80</v>
      </c>
      <c r="K146">
        <v>36</v>
      </c>
      <c r="L146" s="18">
        <v>42928</v>
      </c>
      <c r="M146" s="18">
        <v>44172</v>
      </c>
      <c r="N146" s="18">
        <v>43623</v>
      </c>
      <c r="O146">
        <v>55490000</v>
      </c>
      <c r="P146">
        <v>40490000</v>
      </c>
      <c r="Q146">
        <v>15000000</v>
      </c>
      <c r="R146">
        <v>1501442</v>
      </c>
      <c r="S146" t="s">
        <v>210</v>
      </c>
      <c r="T146">
        <v>1.3811610240795</v>
      </c>
      <c r="U146">
        <v>9.0957743416638384E-2</v>
      </c>
      <c r="V146">
        <v>0.28851061487099899</v>
      </c>
      <c r="W146">
        <v>-0.39594842268989522</v>
      </c>
      <c r="X146">
        <v>-0.1103147126646518</v>
      </c>
      <c r="Y146" t="str">
        <f t="shared" si="8"/>
        <v>25-36</v>
      </c>
      <c r="Z146" s="20">
        <f t="shared" si="9"/>
        <v>0.72968102360785725</v>
      </c>
      <c r="AA146" t="str">
        <f t="shared" si="10"/>
        <v>60%-80%</v>
      </c>
      <c r="AB146">
        <f t="shared" si="11"/>
        <v>3.1133955194525024E-4</v>
      </c>
    </row>
    <row r="147" spans="1:28" x14ac:dyDescent="0.25">
      <c r="A147" t="s">
        <v>1571</v>
      </c>
      <c r="B147" t="s">
        <v>1572</v>
      </c>
      <c r="C147" t="s">
        <v>82</v>
      </c>
      <c r="D147" t="s">
        <v>199</v>
      </c>
      <c r="E147">
        <v>236</v>
      </c>
      <c r="F147" t="s">
        <v>12</v>
      </c>
      <c r="G147">
        <v>2022</v>
      </c>
      <c r="H147" t="s">
        <v>12</v>
      </c>
      <c r="I147" t="s">
        <v>84</v>
      </c>
      <c r="J147" t="s">
        <v>80</v>
      </c>
      <c r="K147">
        <v>84</v>
      </c>
      <c r="L147" s="18">
        <v>44327</v>
      </c>
      <c r="M147" s="18">
        <v>46884</v>
      </c>
      <c r="O147">
        <v>84389250</v>
      </c>
      <c r="P147">
        <v>86389250</v>
      </c>
      <c r="Q147">
        <v>0</v>
      </c>
      <c r="R147">
        <v>1902560</v>
      </c>
      <c r="S147" t="s">
        <v>699</v>
      </c>
      <c r="T147">
        <v>-0.55933266429254402</v>
      </c>
      <c r="U147">
        <v>1.298260785192388</v>
      </c>
      <c r="V147">
        <v>-0.18575632502509701</v>
      </c>
      <c r="W147">
        <v>-0.3123013819839543</v>
      </c>
      <c r="X147">
        <v>-1.657272260587511</v>
      </c>
      <c r="Y147" t="str">
        <f t="shared" si="8"/>
        <v>&gt;72</v>
      </c>
      <c r="Z147" s="20">
        <f t="shared" si="9"/>
        <v>1.02369970108752</v>
      </c>
      <c r="AA147" t="str">
        <f t="shared" si="10"/>
        <v>80%-100%</v>
      </c>
      <c r="AB147">
        <f t="shared" si="11"/>
        <v>3.9451552437520419E-4</v>
      </c>
    </row>
    <row r="148" spans="1:28" x14ac:dyDescent="0.25">
      <c r="A148" t="s">
        <v>1573</v>
      </c>
      <c r="B148" t="s">
        <v>1574</v>
      </c>
      <c r="C148" t="s">
        <v>77</v>
      </c>
      <c r="D148" t="s">
        <v>209</v>
      </c>
      <c r="E148">
        <v>60</v>
      </c>
      <c r="F148" t="s">
        <v>12</v>
      </c>
      <c r="G148">
        <v>2019</v>
      </c>
      <c r="H148" t="s">
        <v>12</v>
      </c>
      <c r="J148" t="s">
        <v>80</v>
      </c>
      <c r="K148">
        <v>84</v>
      </c>
      <c r="L148" s="18">
        <v>43432</v>
      </c>
      <c r="M148" s="18">
        <v>45989</v>
      </c>
      <c r="N148" s="18">
        <v>44167</v>
      </c>
      <c r="O148">
        <v>66770000</v>
      </c>
      <c r="P148">
        <v>55770000</v>
      </c>
      <c r="Q148">
        <v>11000000</v>
      </c>
      <c r="R148">
        <v>1136565</v>
      </c>
      <c r="S148" t="s">
        <v>103</v>
      </c>
      <c r="T148">
        <v>1.5630823073643789</v>
      </c>
      <c r="U148">
        <v>0.5244683338019801</v>
      </c>
      <c r="V148">
        <v>0.48612183982770601</v>
      </c>
      <c r="W148">
        <v>0.19020085841091</v>
      </c>
      <c r="X148">
        <v>0.35377255171220601</v>
      </c>
      <c r="Y148" t="str">
        <f t="shared" si="8"/>
        <v>&gt;72</v>
      </c>
      <c r="Z148" s="20">
        <f t="shared" si="9"/>
        <v>0.83525535420098851</v>
      </c>
      <c r="AA148" t="str">
        <f t="shared" si="10"/>
        <v>80%-100%</v>
      </c>
      <c r="AB148">
        <f t="shared" si="11"/>
        <v>2.356785262811706E-4</v>
      </c>
    </row>
    <row r="149" spans="1:28" x14ac:dyDescent="0.25">
      <c r="A149" t="s">
        <v>1575</v>
      </c>
      <c r="B149" t="s">
        <v>1576</v>
      </c>
      <c r="C149" t="s">
        <v>82</v>
      </c>
      <c r="D149" t="s">
        <v>801</v>
      </c>
      <c r="E149">
        <v>76</v>
      </c>
      <c r="F149" t="s">
        <v>9</v>
      </c>
      <c r="G149">
        <v>2022</v>
      </c>
      <c r="H149" t="s">
        <v>9</v>
      </c>
      <c r="J149" t="s">
        <v>80</v>
      </c>
      <c r="K149">
        <v>84</v>
      </c>
      <c r="L149" s="18">
        <v>44621</v>
      </c>
      <c r="M149" s="18">
        <v>47178</v>
      </c>
      <c r="O149">
        <v>166390000</v>
      </c>
      <c r="P149">
        <v>81390000</v>
      </c>
      <c r="Q149">
        <v>85000000</v>
      </c>
      <c r="R149">
        <v>1755485</v>
      </c>
      <c r="S149" t="s">
        <v>698</v>
      </c>
      <c r="T149">
        <v>1.0051903719574169</v>
      </c>
      <c r="U149">
        <v>-0.8967054676890851</v>
      </c>
      <c r="V149">
        <v>-0.46361704029224288</v>
      </c>
      <c r="W149">
        <v>-0.52339215139685635</v>
      </c>
      <c r="X149">
        <v>1.127251325673635</v>
      </c>
      <c r="Y149" t="str">
        <f t="shared" si="8"/>
        <v>&gt;72</v>
      </c>
      <c r="Z149" s="20">
        <f t="shared" si="9"/>
        <v>0.48915199230723</v>
      </c>
      <c r="AA149" t="str">
        <f t="shared" si="10"/>
        <v>40%-60%</v>
      </c>
      <c r="AB149">
        <f t="shared" si="11"/>
        <v>3.6401799959412862E-4</v>
      </c>
    </row>
    <row r="150" spans="1:28" x14ac:dyDescent="0.25">
      <c r="A150" t="s">
        <v>1577</v>
      </c>
      <c r="B150" t="s">
        <v>1578</v>
      </c>
      <c r="C150" t="s">
        <v>77</v>
      </c>
      <c r="D150" t="s">
        <v>128</v>
      </c>
      <c r="E150">
        <v>60</v>
      </c>
      <c r="F150" t="s">
        <v>79</v>
      </c>
      <c r="G150">
        <v>2018</v>
      </c>
      <c r="H150" t="s">
        <v>13</v>
      </c>
      <c r="J150" t="s">
        <v>80</v>
      </c>
      <c r="K150">
        <v>84</v>
      </c>
      <c r="L150" s="18">
        <v>43145</v>
      </c>
      <c r="M150" s="18">
        <v>45702</v>
      </c>
      <c r="N150" s="18">
        <v>43542</v>
      </c>
      <c r="O150">
        <v>33370000</v>
      </c>
      <c r="P150">
        <v>15370000</v>
      </c>
      <c r="Q150">
        <v>18000000</v>
      </c>
      <c r="R150">
        <v>338562</v>
      </c>
      <c r="S150" t="s">
        <v>665</v>
      </c>
      <c r="T150">
        <v>1.0415746286143921</v>
      </c>
      <c r="U150">
        <v>-1.0139733203986669</v>
      </c>
      <c r="V150">
        <v>1.434655719619899</v>
      </c>
      <c r="W150">
        <v>-6.2688870479276099E-2</v>
      </c>
      <c r="X150">
        <v>1.2045992030697781</v>
      </c>
      <c r="Y150" t="str">
        <f t="shared" si="8"/>
        <v>&gt;72</v>
      </c>
      <c r="Z150" s="20">
        <f t="shared" si="9"/>
        <v>0.46059334731795026</v>
      </c>
      <c r="AA150" t="str">
        <f t="shared" si="10"/>
        <v>40%-60%</v>
      </c>
      <c r="AB150">
        <f t="shared" si="11"/>
        <v>7.0204337820367228E-5</v>
      </c>
    </row>
    <row r="151" spans="1:28" x14ac:dyDescent="0.25">
      <c r="A151" t="s">
        <v>1579</v>
      </c>
      <c r="B151" t="s">
        <v>1580</v>
      </c>
      <c r="C151" t="s">
        <v>77</v>
      </c>
      <c r="D151" t="s">
        <v>560</v>
      </c>
      <c r="E151">
        <v>51</v>
      </c>
      <c r="F151" t="s">
        <v>117</v>
      </c>
      <c r="G151">
        <v>2019</v>
      </c>
      <c r="H151" t="s">
        <v>14</v>
      </c>
      <c r="I151" t="s">
        <v>84</v>
      </c>
      <c r="J151" t="s">
        <v>80</v>
      </c>
      <c r="K151">
        <v>72</v>
      </c>
      <c r="L151" s="18">
        <v>43739</v>
      </c>
      <c r="M151" s="18">
        <v>45667</v>
      </c>
      <c r="N151" s="18">
        <v>43721</v>
      </c>
      <c r="O151">
        <v>43290000</v>
      </c>
      <c r="P151">
        <v>17290000</v>
      </c>
      <c r="Q151">
        <v>26000000</v>
      </c>
      <c r="R151">
        <v>378724</v>
      </c>
      <c r="S151" t="s">
        <v>261</v>
      </c>
      <c r="T151">
        <v>1.235623997451597</v>
      </c>
      <c r="U151">
        <v>-1.2652486478493989</v>
      </c>
      <c r="V151">
        <v>-0.72647201542513595</v>
      </c>
      <c r="W151">
        <v>-0.63679270157452617</v>
      </c>
      <c r="X151">
        <v>1.0499034482774929</v>
      </c>
      <c r="Y151" t="str">
        <f t="shared" si="8"/>
        <v>61-72</v>
      </c>
      <c r="Z151" s="20">
        <f t="shared" si="9"/>
        <v>0.39939939939939939</v>
      </c>
      <c r="AA151" t="str">
        <f t="shared" si="10"/>
        <v>20%-40%</v>
      </c>
      <c r="AB151">
        <f t="shared" si="11"/>
        <v>7.8532344553377989E-5</v>
      </c>
    </row>
    <row r="152" spans="1:28" x14ac:dyDescent="0.25">
      <c r="A152" t="s">
        <v>1581</v>
      </c>
      <c r="B152" t="s">
        <v>1582</v>
      </c>
      <c r="C152" t="s">
        <v>77</v>
      </c>
      <c r="D152" t="s">
        <v>93</v>
      </c>
      <c r="E152">
        <v>61</v>
      </c>
      <c r="F152" t="s">
        <v>87</v>
      </c>
      <c r="G152">
        <v>2018</v>
      </c>
      <c r="H152" t="s">
        <v>15</v>
      </c>
      <c r="J152" t="s">
        <v>80</v>
      </c>
      <c r="K152">
        <v>72</v>
      </c>
      <c r="L152" s="18">
        <v>43068</v>
      </c>
      <c r="M152" s="18">
        <v>45259</v>
      </c>
      <c r="N152" s="18">
        <v>43096</v>
      </c>
      <c r="O152">
        <v>32600000</v>
      </c>
      <c r="P152">
        <v>32990000</v>
      </c>
      <c r="Q152">
        <v>0</v>
      </c>
      <c r="R152">
        <v>791056</v>
      </c>
      <c r="S152" t="s">
        <v>332</v>
      </c>
      <c r="T152">
        <v>1.3205205963178741</v>
      </c>
      <c r="U152">
        <v>1.2500681824806961</v>
      </c>
      <c r="V152">
        <v>0.56516632981038883</v>
      </c>
      <c r="W152">
        <v>2.3207426493251342</v>
      </c>
      <c r="X152">
        <v>1.668686467446636</v>
      </c>
      <c r="Y152" t="str">
        <f t="shared" si="8"/>
        <v>61-72</v>
      </c>
      <c r="Z152" s="20">
        <f t="shared" si="9"/>
        <v>1.0119631901840491</v>
      </c>
      <c r="AA152" t="str">
        <f t="shared" si="10"/>
        <v>80%-100%</v>
      </c>
      <c r="AB152">
        <f t="shared" si="11"/>
        <v>1.6403365604772071E-4</v>
      </c>
    </row>
    <row r="153" spans="1:28" x14ac:dyDescent="0.25">
      <c r="A153" t="s">
        <v>1583</v>
      </c>
      <c r="B153" t="s">
        <v>1584</v>
      </c>
      <c r="C153" t="s">
        <v>77</v>
      </c>
      <c r="D153" t="s">
        <v>236</v>
      </c>
      <c r="E153">
        <v>48</v>
      </c>
      <c r="F153" t="s">
        <v>117</v>
      </c>
      <c r="G153">
        <v>2021</v>
      </c>
      <c r="H153" t="s">
        <v>29</v>
      </c>
      <c r="I153" t="s">
        <v>84</v>
      </c>
      <c r="J153" t="s">
        <v>80</v>
      </c>
      <c r="K153">
        <v>84</v>
      </c>
      <c r="L153" s="18">
        <v>44120</v>
      </c>
      <c r="M153" s="18">
        <v>46676</v>
      </c>
      <c r="N153" s="18">
        <v>44475</v>
      </c>
      <c r="O153">
        <v>53990000</v>
      </c>
      <c r="P153">
        <v>43990000</v>
      </c>
      <c r="Q153">
        <v>10000000</v>
      </c>
      <c r="R153">
        <v>941181</v>
      </c>
      <c r="S153" t="s">
        <v>178</v>
      </c>
      <c r="T153">
        <v>-2.2693927271704082</v>
      </c>
      <c r="U153">
        <v>0.4403943016092926</v>
      </c>
      <c r="V153">
        <v>0.4070773498450232</v>
      </c>
      <c r="W153">
        <v>0.75855047461730551</v>
      </c>
      <c r="X153">
        <v>0.19907679691992</v>
      </c>
      <c r="Y153" t="str">
        <f t="shared" si="8"/>
        <v>&gt;72</v>
      </c>
      <c r="Z153" s="20">
        <f t="shared" si="9"/>
        <v>0.81478051491016856</v>
      </c>
      <c r="AA153" t="str">
        <f t="shared" si="10"/>
        <v>80%-100%</v>
      </c>
      <c r="AB153">
        <f t="shared" si="11"/>
        <v>1.9516362992335538E-4</v>
      </c>
    </row>
    <row r="154" spans="1:28" x14ac:dyDescent="0.25">
      <c r="A154" t="s">
        <v>1585</v>
      </c>
      <c r="B154" t="s">
        <v>1586</v>
      </c>
      <c r="C154" t="s">
        <v>90</v>
      </c>
      <c r="D154" t="s">
        <v>478</v>
      </c>
      <c r="E154">
        <v>236</v>
      </c>
      <c r="F154" t="s">
        <v>87</v>
      </c>
      <c r="G154">
        <v>2019</v>
      </c>
      <c r="H154" t="s">
        <v>15</v>
      </c>
      <c r="J154" t="s">
        <v>80</v>
      </c>
      <c r="K154">
        <v>24</v>
      </c>
      <c r="L154" s="18">
        <v>43340</v>
      </c>
      <c r="M154" s="18">
        <v>44071</v>
      </c>
      <c r="N154" s="18">
        <v>44074</v>
      </c>
      <c r="O154">
        <v>34030000</v>
      </c>
      <c r="P154">
        <v>14000000</v>
      </c>
      <c r="Q154">
        <v>20030000</v>
      </c>
      <c r="R154">
        <v>653518</v>
      </c>
      <c r="S154" t="s">
        <v>266</v>
      </c>
      <c r="T154">
        <v>1.332648681870199</v>
      </c>
      <c r="U154">
        <v>-1.2159646382967131</v>
      </c>
      <c r="V154">
        <v>-1.561758854419139</v>
      </c>
      <c r="W154">
        <v>-0.55658252394605479</v>
      </c>
      <c r="X154">
        <v>0.89520769348520657</v>
      </c>
      <c r="Y154" t="str">
        <f t="shared" si="8"/>
        <v>&lt;=24</v>
      </c>
      <c r="Z154" s="20">
        <f t="shared" si="9"/>
        <v>0.41140170437848955</v>
      </c>
      <c r="AA154" t="str">
        <f t="shared" si="10"/>
        <v>40%-60%</v>
      </c>
      <c r="AB154">
        <f t="shared" si="11"/>
        <v>1.3551372700920585E-4</v>
      </c>
    </row>
    <row r="155" spans="1:28" x14ac:dyDescent="0.25">
      <c r="A155" t="s">
        <v>1587</v>
      </c>
      <c r="B155" t="s">
        <v>1588</v>
      </c>
      <c r="C155" t="s">
        <v>77</v>
      </c>
      <c r="D155" t="s">
        <v>418</v>
      </c>
      <c r="E155">
        <v>62</v>
      </c>
      <c r="F155" t="s">
        <v>117</v>
      </c>
      <c r="G155">
        <v>2018</v>
      </c>
      <c r="H155" t="s">
        <v>14</v>
      </c>
      <c r="J155" t="s">
        <v>80</v>
      </c>
      <c r="K155">
        <v>72</v>
      </c>
      <c r="L155" s="18">
        <v>43090</v>
      </c>
      <c r="M155" s="18">
        <v>45281</v>
      </c>
      <c r="N155" s="18">
        <v>43832</v>
      </c>
      <c r="O155">
        <v>43238000</v>
      </c>
      <c r="P155">
        <v>30537080</v>
      </c>
      <c r="Q155">
        <v>12700920</v>
      </c>
      <c r="R155">
        <v>696851</v>
      </c>
      <c r="S155" t="s">
        <v>374</v>
      </c>
      <c r="T155">
        <v>1.077958885271368</v>
      </c>
      <c r="U155">
        <v>-5.231978835107746E-3</v>
      </c>
      <c r="V155">
        <v>0.84182204474977862</v>
      </c>
      <c r="W155">
        <v>-0.60009111951334804</v>
      </c>
      <c r="X155">
        <v>0.43112042910834891</v>
      </c>
      <c r="Y155" t="str">
        <f t="shared" si="8"/>
        <v>61-72</v>
      </c>
      <c r="Z155" s="20">
        <f t="shared" si="9"/>
        <v>0.70625560849252977</v>
      </c>
      <c r="AA155" t="str">
        <f t="shared" si="10"/>
        <v>60%-80%</v>
      </c>
      <c r="AB155">
        <f t="shared" si="11"/>
        <v>1.4449927344019919E-4</v>
      </c>
    </row>
    <row r="156" spans="1:28" x14ac:dyDescent="0.25">
      <c r="A156" t="s">
        <v>588</v>
      </c>
      <c r="B156" t="s">
        <v>1589</v>
      </c>
      <c r="C156" t="s">
        <v>77</v>
      </c>
      <c r="D156" t="s">
        <v>134</v>
      </c>
      <c r="E156">
        <v>50</v>
      </c>
      <c r="F156" t="s">
        <v>17</v>
      </c>
      <c r="G156">
        <v>2021</v>
      </c>
      <c r="H156" t="s">
        <v>17</v>
      </c>
      <c r="I156" t="s">
        <v>84</v>
      </c>
      <c r="J156" t="s">
        <v>80</v>
      </c>
      <c r="K156">
        <v>72</v>
      </c>
      <c r="L156" s="18">
        <v>44183</v>
      </c>
      <c r="M156" s="18">
        <v>46374</v>
      </c>
      <c r="N156" s="18">
        <v>44440</v>
      </c>
      <c r="O156">
        <v>68750000</v>
      </c>
      <c r="P156">
        <v>34375000</v>
      </c>
      <c r="Q156">
        <v>34375000</v>
      </c>
      <c r="R156">
        <v>881763</v>
      </c>
      <c r="S156" t="s">
        <v>220</v>
      </c>
      <c r="T156">
        <v>0.16835246884697261</v>
      </c>
      <c r="U156">
        <v>-0.85216124758390532</v>
      </c>
      <c r="V156">
        <v>0.24898836987965761</v>
      </c>
      <c r="W156">
        <v>0.48957735499722882</v>
      </c>
      <c r="X156">
        <v>0.19907679691992</v>
      </c>
      <c r="Y156" t="str">
        <f t="shared" si="8"/>
        <v>61-72</v>
      </c>
      <c r="Z156" s="20">
        <f t="shared" si="9"/>
        <v>0.5</v>
      </c>
      <c r="AA156" t="str">
        <f t="shared" si="10"/>
        <v>40%-60%</v>
      </c>
      <c r="AB156">
        <f t="shared" si="11"/>
        <v>1.8284269211990851E-4</v>
      </c>
    </row>
    <row r="157" spans="1:28" x14ac:dyDescent="0.25">
      <c r="A157" t="s">
        <v>1590</v>
      </c>
      <c r="B157" t="s">
        <v>1591</v>
      </c>
      <c r="C157" t="s">
        <v>77</v>
      </c>
      <c r="D157" t="s">
        <v>195</v>
      </c>
      <c r="E157">
        <v>38</v>
      </c>
      <c r="F157" t="s">
        <v>17</v>
      </c>
      <c r="G157">
        <v>2020</v>
      </c>
      <c r="H157" t="s">
        <v>17</v>
      </c>
      <c r="I157" t="s">
        <v>84</v>
      </c>
      <c r="J157" t="s">
        <v>80</v>
      </c>
      <c r="K157">
        <v>84</v>
      </c>
      <c r="L157" s="18">
        <v>43475</v>
      </c>
      <c r="M157" s="18">
        <v>46296</v>
      </c>
      <c r="N157" s="18">
        <v>43796</v>
      </c>
      <c r="O157">
        <v>58950000</v>
      </c>
      <c r="P157">
        <v>58950000</v>
      </c>
      <c r="Q157">
        <v>0</v>
      </c>
      <c r="R157">
        <v>1173820</v>
      </c>
      <c r="S157" t="s">
        <v>135</v>
      </c>
      <c r="T157">
        <v>-1.311273968536711</v>
      </c>
      <c r="U157">
        <v>1.2009447865714571</v>
      </c>
      <c r="V157">
        <v>0.2094661248883162</v>
      </c>
      <c r="W157">
        <v>0.75855047461730551</v>
      </c>
      <c r="X157">
        <v>-0.65174985443765243</v>
      </c>
      <c r="Y157" t="str">
        <f t="shared" si="8"/>
        <v>&gt;72</v>
      </c>
      <c r="Z157" s="20">
        <f t="shared" si="9"/>
        <v>1</v>
      </c>
      <c r="AA157" t="str">
        <f t="shared" si="10"/>
        <v>80%-100%</v>
      </c>
      <c r="AB157">
        <f t="shared" si="11"/>
        <v>2.4340373645094092E-4</v>
      </c>
    </row>
    <row r="158" spans="1:28" x14ac:dyDescent="0.25">
      <c r="A158" t="s">
        <v>1592</v>
      </c>
      <c r="B158" t="s">
        <v>1593</v>
      </c>
      <c r="C158" t="s">
        <v>77</v>
      </c>
      <c r="D158" t="s">
        <v>291</v>
      </c>
      <c r="E158">
        <v>246</v>
      </c>
      <c r="F158" t="s">
        <v>17</v>
      </c>
      <c r="G158">
        <v>2017</v>
      </c>
      <c r="H158" t="s">
        <v>17</v>
      </c>
      <c r="J158" t="s">
        <v>80</v>
      </c>
      <c r="K158">
        <v>60</v>
      </c>
      <c r="L158" s="18">
        <v>42668</v>
      </c>
      <c r="M158" s="18">
        <v>44494</v>
      </c>
      <c r="N158" s="18">
        <v>43375</v>
      </c>
      <c r="O158">
        <v>56490000</v>
      </c>
      <c r="P158">
        <v>50790000</v>
      </c>
      <c r="Q158">
        <v>5700000</v>
      </c>
      <c r="R158">
        <v>1178696</v>
      </c>
      <c r="S158" t="s">
        <v>133</v>
      </c>
      <c r="T158">
        <v>1.550954221812054</v>
      </c>
      <c r="U158">
        <v>0.78661643129846792</v>
      </c>
      <c r="V158">
        <v>-0.58473022643308914</v>
      </c>
      <c r="W158">
        <v>-0.5136205406242742</v>
      </c>
      <c r="X158">
        <v>0.74051193869292065</v>
      </c>
      <c r="Y158" t="str">
        <f t="shared" si="8"/>
        <v>49-60</v>
      </c>
      <c r="Z158" s="20">
        <f t="shared" si="9"/>
        <v>0.89909718534253846</v>
      </c>
      <c r="AA158" t="str">
        <f t="shared" si="10"/>
        <v>80%-100%</v>
      </c>
      <c r="AB158">
        <f t="shared" si="11"/>
        <v>2.4441482556079999E-4</v>
      </c>
    </row>
    <row r="159" spans="1:28" x14ac:dyDescent="0.25">
      <c r="A159" t="s">
        <v>595</v>
      </c>
      <c r="B159" t="s">
        <v>596</v>
      </c>
      <c r="C159" t="s">
        <v>77</v>
      </c>
      <c r="D159" t="s">
        <v>256</v>
      </c>
      <c r="E159">
        <v>38</v>
      </c>
      <c r="F159" t="s">
        <v>117</v>
      </c>
      <c r="G159">
        <v>2018</v>
      </c>
      <c r="H159" t="s">
        <v>14</v>
      </c>
      <c r="J159" t="s">
        <v>80</v>
      </c>
      <c r="K159">
        <v>12</v>
      </c>
      <c r="L159" s="18">
        <v>42744</v>
      </c>
      <c r="M159" s="18">
        <v>43344</v>
      </c>
      <c r="N159" s="18">
        <v>43034</v>
      </c>
      <c r="O159">
        <v>42850000</v>
      </c>
      <c r="P159">
        <v>8940000</v>
      </c>
      <c r="Q159">
        <v>33910000</v>
      </c>
      <c r="R159">
        <v>823075</v>
      </c>
      <c r="S159" t="s">
        <v>129</v>
      </c>
      <c r="T159">
        <v>1.5266980507074039</v>
      </c>
      <c r="U159">
        <v>-2.0485686611862248</v>
      </c>
      <c r="V159">
        <v>-0.1462340800337556</v>
      </c>
      <c r="W159">
        <v>-0.31980705283222999</v>
      </c>
      <c r="X159">
        <v>1.2045992030697781</v>
      </c>
      <c r="Y159" t="str">
        <f t="shared" si="8"/>
        <v>&lt;=24</v>
      </c>
      <c r="Z159" s="20">
        <f t="shared" si="9"/>
        <v>0.20863477246207701</v>
      </c>
      <c r="AA159" t="str">
        <f t="shared" si="10"/>
        <v>20%-40%</v>
      </c>
      <c r="AB159">
        <f t="shared" si="11"/>
        <v>1.706731273784381E-4</v>
      </c>
    </row>
    <row r="160" spans="1:28" x14ac:dyDescent="0.25">
      <c r="A160" t="s">
        <v>1594</v>
      </c>
      <c r="B160" t="s">
        <v>1595</v>
      </c>
      <c r="C160" t="s">
        <v>77</v>
      </c>
      <c r="D160" t="s">
        <v>354</v>
      </c>
      <c r="E160">
        <v>61</v>
      </c>
      <c r="F160" t="s">
        <v>17</v>
      </c>
      <c r="G160">
        <v>2019</v>
      </c>
      <c r="H160" t="s">
        <v>17</v>
      </c>
      <c r="J160" t="s">
        <v>80</v>
      </c>
      <c r="K160">
        <v>84</v>
      </c>
      <c r="L160" s="18">
        <v>43197</v>
      </c>
      <c r="M160" s="18">
        <v>45842</v>
      </c>
      <c r="N160" s="18">
        <v>44132</v>
      </c>
      <c r="O160">
        <v>59760000</v>
      </c>
      <c r="P160">
        <v>46965363</v>
      </c>
      <c r="Q160">
        <v>12794637</v>
      </c>
      <c r="R160">
        <v>876021</v>
      </c>
      <c r="S160" t="s">
        <v>262</v>
      </c>
      <c r="T160">
        <v>1.550954221812054</v>
      </c>
      <c r="U160">
        <v>0.32180333980012288</v>
      </c>
      <c r="V160">
        <v>-0.56547285447207796</v>
      </c>
      <c r="W160">
        <v>-0.51585063494622752</v>
      </c>
      <c r="X160">
        <v>1.3592949578620639</v>
      </c>
      <c r="Y160" t="str">
        <f t="shared" si="8"/>
        <v>&gt;72</v>
      </c>
      <c r="Z160" s="20">
        <f t="shared" si="9"/>
        <v>0.78589964859437755</v>
      </c>
      <c r="AA160" t="str">
        <f t="shared" si="10"/>
        <v>60%-80%</v>
      </c>
      <c r="AB160">
        <f t="shared" si="11"/>
        <v>1.8165202893926643E-4</v>
      </c>
    </row>
    <row r="161" spans="1:28" x14ac:dyDescent="0.25">
      <c r="A161" t="s">
        <v>1596</v>
      </c>
      <c r="B161" t="s">
        <v>1597</v>
      </c>
      <c r="C161" t="s">
        <v>77</v>
      </c>
      <c r="D161" t="s">
        <v>93</v>
      </c>
      <c r="E161">
        <v>60</v>
      </c>
      <c r="F161" t="s">
        <v>87</v>
      </c>
      <c r="G161">
        <v>2018</v>
      </c>
      <c r="H161" t="s">
        <v>15</v>
      </c>
      <c r="J161" t="s">
        <v>80</v>
      </c>
      <c r="K161">
        <v>12</v>
      </c>
      <c r="L161" s="18">
        <v>43062</v>
      </c>
      <c r="M161" s="18">
        <v>43427</v>
      </c>
      <c r="N161" s="18">
        <v>43074</v>
      </c>
      <c r="O161">
        <v>32100000</v>
      </c>
      <c r="P161">
        <v>9630000</v>
      </c>
      <c r="Q161">
        <v>22470000</v>
      </c>
      <c r="R161">
        <v>884979</v>
      </c>
      <c r="S161" t="s">
        <v>191</v>
      </c>
      <c r="T161">
        <v>-1.9661905883622759</v>
      </c>
      <c r="U161">
        <v>-1.6734036612460499</v>
      </c>
      <c r="V161">
        <v>-0.2648008150077798</v>
      </c>
      <c r="W161">
        <v>-0.70597826548593801</v>
      </c>
      <c r="X161">
        <v>-1.1931849962106531</v>
      </c>
      <c r="Y161" t="str">
        <f t="shared" si="8"/>
        <v>&lt;=24</v>
      </c>
      <c r="Z161" s="20">
        <f t="shared" si="9"/>
        <v>0.3</v>
      </c>
      <c r="AA161" t="str">
        <f t="shared" si="10"/>
        <v>20%-40%</v>
      </c>
      <c r="AB161">
        <f t="shared" si="11"/>
        <v>1.8350956303404036E-4</v>
      </c>
    </row>
    <row r="162" spans="1:28" x14ac:dyDescent="0.25">
      <c r="A162" t="s">
        <v>1598</v>
      </c>
      <c r="B162" t="s">
        <v>1599</v>
      </c>
      <c r="C162" t="s">
        <v>82</v>
      </c>
      <c r="D162" t="s">
        <v>106</v>
      </c>
      <c r="E162">
        <v>236</v>
      </c>
      <c r="F162" t="s">
        <v>17</v>
      </c>
      <c r="G162">
        <v>2022</v>
      </c>
      <c r="H162" t="s">
        <v>155</v>
      </c>
      <c r="J162" t="s">
        <v>80</v>
      </c>
      <c r="K162">
        <v>60</v>
      </c>
      <c r="L162" s="18">
        <v>44389</v>
      </c>
      <c r="M162" s="18">
        <v>46215</v>
      </c>
      <c r="O162">
        <v>85100000</v>
      </c>
      <c r="P162">
        <v>33000000</v>
      </c>
      <c r="Q162">
        <v>52100000</v>
      </c>
      <c r="R162">
        <v>790113</v>
      </c>
      <c r="S162" t="s">
        <v>266</v>
      </c>
      <c r="T162">
        <v>1.866284446172511</v>
      </c>
      <c r="U162">
        <v>-1.3129641295153669</v>
      </c>
      <c r="V162">
        <v>-0.85763448987790047</v>
      </c>
      <c r="W162">
        <v>0.27361855364253579</v>
      </c>
      <c r="X162">
        <v>1.668686467446636</v>
      </c>
      <c r="Y162" t="str">
        <f t="shared" si="8"/>
        <v>49-60</v>
      </c>
      <c r="Z162" s="20">
        <f t="shared" si="9"/>
        <v>0.38777908343125733</v>
      </c>
      <c r="AA162" t="str">
        <f t="shared" si="10"/>
        <v>20%-40%</v>
      </c>
      <c r="AB162">
        <f t="shared" si="11"/>
        <v>1.6383811522930456E-4</v>
      </c>
    </row>
    <row r="163" spans="1:28" x14ac:dyDescent="0.25">
      <c r="A163" t="s">
        <v>1600</v>
      </c>
      <c r="B163" t="s">
        <v>1601</v>
      </c>
      <c r="C163" t="s">
        <v>77</v>
      </c>
      <c r="D163" t="s">
        <v>197</v>
      </c>
      <c r="E163">
        <v>236</v>
      </c>
      <c r="F163" t="s">
        <v>87</v>
      </c>
      <c r="G163">
        <v>2017</v>
      </c>
      <c r="H163" t="s">
        <v>15</v>
      </c>
      <c r="J163" t="s">
        <v>80</v>
      </c>
      <c r="K163">
        <v>72</v>
      </c>
      <c r="L163" s="18">
        <v>42692</v>
      </c>
      <c r="M163" s="18">
        <v>44883</v>
      </c>
      <c r="N163" s="18">
        <v>43622</v>
      </c>
      <c r="O163">
        <v>37940000</v>
      </c>
      <c r="P163">
        <v>17750000</v>
      </c>
      <c r="Q163">
        <v>20190000</v>
      </c>
      <c r="R163">
        <v>349004</v>
      </c>
      <c r="S163" t="s">
        <v>578</v>
      </c>
      <c r="T163">
        <v>0.3745299232365023</v>
      </c>
      <c r="U163">
        <v>-0.98420075004408147</v>
      </c>
      <c r="V163">
        <v>-1.1300399825909211</v>
      </c>
      <c r="W163">
        <v>0.36926291831383551</v>
      </c>
      <c r="X163">
        <v>-0.96114136402222416</v>
      </c>
      <c r="Y163" t="str">
        <f t="shared" si="8"/>
        <v>61-72</v>
      </c>
      <c r="Z163" s="20">
        <f t="shared" si="9"/>
        <v>0.46784396415392726</v>
      </c>
      <c r="AA163" t="str">
        <f t="shared" si="10"/>
        <v>40%-60%</v>
      </c>
      <c r="AB163">
        <f t="shared" si="11"/>
        <v>7.2369594687706967E-5</v>
      </c>
    </row>
    <row r="164" spans="1:28" x14ac:dyDescent="0.25">
      <c r="A164" t="s">
        <v>1602</v>
      </c>
      <c r="B164" t="s">
        <v>1603</v>
      </c>
      <c r="C164" t="s">
        <v>77</v>
      </c>
      <c r="D164" t="s">
        <v>602</v>
      </c>
      <c r="E164">
        <v>-1</v>
      </c>
      <c r="F164" t="s">
        <v>95</v>
      </c>
      <c r="G164">
        <v>2017</v>
      </c>
      <c r="H164" t="s">
        <v>16</v>
      </c>
      <c r="J164" t="s">
        <v>80</v>
      </c>
      <c r="K164">
        <v>60</v>
      </c>
      <c r="L164" s="18">
        <v>42929</v>
      </c>
      <c r="M164" s="18">
        <v>44755</v>
      </c>
      <c r="N164" s="18">
        <v>42963</v>
      </c>
      <c r="O164">
        <v>86600000</v>
      </c>
      <c r="P164">
        <v>45000000</v>
      </c>
      <c r="Q164">
        <v>41600000</v>
      </c>
      <c r="R164">
        <v>1189464</v>
      </c>
      <c r="S164" t="s">
        <v>171</v>
      </c>
      <c r="T164">
        <v>0.95667802974811544</v>
      </c>
      <c r="U164">
        <v>-0.77155431321752854</v>
      </c>
      <c r="V164">
        <v>0.44659959483636458</v>
      </c>
      <c r="W164">
        <v>1.6909111870086031</v>
      </c>
      <c r="X164">
        <v>0.89520769348520657</v>
      </c>
      <c r="Y164" t="str">
        <f t="shared" si="8"/>
        <v>49-60</v>
      </c>
      <c r="Z164" s="20">
        <f t="shared" si="9"/>
        <v>0.51963048498845266</v>
      </c>
      <c r="AA164" t="str">
        <f t="shared" si="10"/>
        <v>40%-60%</v>
      </c>
      <c r="AB164">
        <f t="shared" si="11"/>
        <v>2.4664768190513198E-4</v>
      </c>
    </row>
    <row r="165" spans="1:28" x14ac:dyDescent="0.25">
      <c r="A165" t="s">
        <v>1604</v>
      </c>
      <c r="B165" t="s">
        <v>1605</v>
      </c>
      <c r="C165" t="s">
        <v>77</v>
      </c>
      <c r="D165" t="s">
        <v>78</v>
      </c>
      <c r="E165">
        <v>59</v>
      </c>
      <c r="F165" t="s">
        <v>117</v>
      </c>
      <c r="G165">
        <v>2017</v>
      </c>
      <c r="H165" t="s">
        <v>14</v>
      </c>
      <c r="J165" t="s">
        <v>80</v>
      </c>
      <c r="K165">
        <v>84</v>
      </c>
      <c r="L165" s="18">
        <v>42702</v>
      </c>
      <c r="M165" s="18">
        <v>45258</v>
      </c>
      <c r="N165" s="18">
        <v>43095</v>
      </c>
      <c r="O165">
        <v>47990000</v>
      </c>
      <c r="P165">
        <v>23995000</v>
      </c>
      <c r="Q165">
        <v>23995000</v>
      </c>
      <c r="R165">
        <v>555115</v>
      </c>
      <c r="S165" t="s">
        <v>163</v>
      </c>
      <c r="T165">
        <v>1.3447767674225239</v>
      </c>
      <c r="U165">
        <v>-0.85216124758390532</v>
      </c>
      <c r="V165">
        <v>0.92086653473246149</v>
      </c>
      <c r="W165">
        <v>-0.44746187230860412</v>
      </c>
      <c r="X165">
        <v>1.127251325673635</v>
      </c>
      <c r="Y165" t="str">
        <f t="shared" si="8"/>
        <v>&gt;72</v>
      </c>
      <c r="Z165" s="20">
        <f t="shared" si="9"/>
        <v>0.5</v>
      </c>
      <c r="AA165" t="str">
        <f t="shared" si="10"/>
        <v>40%-60%</v>
      </c>
      <c r="AB165">
        <f t="shared" si="11"/>
        <v>1.1510884561514037E-4</v>
      </c>
    </row>
    <row r="166" spans="1:28" x14ac:dyDescent="0.25">
      <c r="A166" t="s">
        <v>1606</v>
      </c>
      <c r="B166" t="s">
        <v>1607</v>
      </c>
      <c r="C166" t="s">
        <v>77</v>
      </c>
      <c r="D166" t="s">
        <v>108</v>
      </c>
      <c r="E166">
        <v>38</v>
      </c>
      <c r="F166" t="s">
        <v>79</v>
      </c>
      <c r="G166">
        <v>2020</v>
      </c>
      <c r="H166" t="s">
        <v>26</v>
      </c>
      <c r="I166" t="s">
        <v>84</v>
      </c>
      <c r="J166" t="s">
        <v>80</v>
      </c>
      <c r="K166">
        <v>24</v>
      </c>
      <c r="L166" s="18">
        <v>44107</v>
      </c>
      <c r="M166" s="18">
        <v>44630</v>
      </c>
      <c r="N166" s="18">
        <v>44144</v>
      </c>
      <c r="O166">
        <v>42390000</v>
      </c>
      <c r="P166">
        <v>21195000</v>
      </c>
      <c r="Q166">
        <v>21195000</v>
      </c>
      <c r="R166">
        <v>931874</v>
      </c>
      <c r="S166" t="s">
        <v>135</v>
      </c>
      <c r="T166">
        <v>0.1804805543992978</v>
      </c>
      <c r="U166">
        <v>-0.85216124758390532</v>
      </c>
      <c r="V166">
        <v>-4.4146365390986242</v>
      </c>
      <c r="W166">
        <v>3.6585947898021458</v>
      </c>
      <c r="X166">
        <v>1.2045992030697781</v>
      </c>
      <c r="Y166" t="str">
        <f t="shared" si="8"/>
        <v>&lt;=24</v>
      </c>
      <c r="Z166" s="20">
        <f t="shared" si="9"/>
        <v>0.5</v>
      </c>
      <c r="AA166" t="str">
        <f t="shared" si="10"/>
        <v>40%-60%</v>
      </c>
      <c r="AB166">
        <f t="shared" si="11"/>
        <v>1.9323372706333519E-4</v>
      </c>
    </row>
    <row r="167" spans="1:28" x14ac:dyDescent="0.25">
      <c r="A167" t="s">
        <v>1608</v>
      </c>
      <c r="B167" t="s">
        <v>1609</v>
      </c>
      <c r="C167" t="s">
        <v>77</v>
      </c>
      <c r="D167" t="s">
        <v>258</v>
      </c>
      <c r="E167">
        <v>60</v>
      </c>
      <c r="F167" t="s">
        <v>25</v>
      </c>
      <c r="G167">
        <v>2020</v>
      </c>
      <c r="H167" t="s">
        <v>25</v>
      </c>
      <c r="I167" t="s">
        <v>84</v>
      </c>
      <c r="J167" t="s">
        <v>80</v>
      </c>
      <c r="K167">
        <v>84</v>
      </c>
      <c r="L167" s="18">
        <v>43572</v>
      </c>
      <c r="M167" s="18">
        <v>46129</v>
      </c>
      <c r="N167" s="18">
        <v>44490</v>
      </c>
      <c r="O167">
        <v>33070000</v>
      </c>
      <c r="P167">
        <v>24523866</v>
      </c>
      <c r="Q167">
        <v>8546134</v>
      </c>
      <c r="R167">
        <v>621683</v>
      </c>
      <c r="S167" t="s">
        <v>338</v>
      </c>
      <c r="T167">
        <v>0.32601758102720108</v>
      </c>
      <c r="U167">
        <v>0.1397945425980486</v>
      </c>
      <c r="V167">
        <v>-0.29332757622008049</v>
      </c>
      <c r="W167">
        <v>-0.75414489750790348</v>
      </c>
      <c r="X167">
        <v>-1.1931849962106531</v>
      </c>
      <c r="Y167" t="str">
        <f t="shared" si="8"/>
        <v>&gt;72</v>
      </c>
      <c r="Z167" s="20">
        <f t="shared" si="9"/>
        <v>0.7415744179014212</v>
      </c>
      <c r="AA167" t="str">
        <f t="shared" si="10"/>
        <v>60%-80%</v>
      </c>
      <c r="AB167">
        <f t="shared" si="11"/>
        <v>1.2891240998452088E-4</v>
      </c>
    </row>
    <row r="168" spans="1:28" x14ac:dyDescent="0.25">
      <c r="A168" t="s">
        <v>315</v>
      </c>
      <c r="B168" t="s">
        <v>1610</v>
      </c>
      <c r="C168" t="s">
        <v>77</v>
      </c>
      <c r="D168" t="s">
        <v>421</v>
      </c>
      <c r="E168">
        <v>51</v>
      </c>
      <c r="F168" t="s">
        <v>87</v>
      </c>
      <c r="G168">
        <v>2017</v>
      </c>
      <c r="H168" t="s">
        <v>15</v>
      </c>
      <c r="J168" t="s">
        <v>80</v>
      </c>
      <c r="K168">
        <v>72</v>
      </c>
      <c r="L168" s="18">
        <v>42411</v>
      </c>
      <c r="M168" s="18">
        <v>44867</v>
      </c>
      <c r="N168" s="18">
        <v>44105</v>
      </c>
      <c r="O168">
        <v>37940000</v>
      </c>
      <c r="P168">
        <v>18970000</v>
      </c>
      <c r="Q168">
        <v>18970000</v>
      </c>
      <c r="R168">
        <v>497982</v>
      </c>
      <c r="S168" t="s">
        <v>261</v>
      </c>
      <c r="T168">
        <v>0.95667802974811544</v>
      </c>
      <c r="U168">
        <v>-0.85216124758390532</v>
      </c>
      <c r="V168">
        <v>0.99991102471514426</v>
      </c>
      <c r="W168">
        <v>-0.47695848829680232</v>
      </c>
      <c r="X168">
        <v>-0.34235834485308059</v>
      </c>
      <c r="Y168" t="str">
        <f t="shared" si="8"/>
        <v>61-72</v>
      </c>
      <c r="Z168" s="20">
        <f t="shared" si="9"/>
        <v>0.5</v>
      </c>
      <c r="AA168" t="str">
        <f t="shared" si="10"/>
        <v>40%-60%</v>
      </c>
      <c r="AB168">
        <f t="shared" si="11"/>
        <v>1.0326172623171565E-4</v>
      </c>
    </row>
    <row r="169" spans="1:28" x14ac:dyDescent="0.25">
      <c r="A169" t="s">
        <v>1611</v>
      </c>
      <c r="B169" t="s">
        <v>1612</v>
      </c>
      <c r="C169" t="s">
        <v>77</v>
      </c>
      <c r="D169" t="s">
        <v>240</v>
      </c>
      <c r="E169">
        <v>236</v>
      </c>
      <c r="F169" t="s">
        <v>17</v>
      </c>
      <c r="G169">
        <v>2019</v>
      </c>
      <c r="H169" t="s">
        <v>17</v>
      </c>
      <c r="J169" t="s">
        <v>80</v>
      </c>
      <c r="K169">
        <v>84</v>
      </c>
      <c r="L169" s="18">
        <v>43447</v>
      </c>
      <c r="M169" s="18">
        <v>46004</v>
      </c>
      <c r="N169" s="18">
        <v>43801</v>
      </c>
      <c r="O169">
        <v>59390000</v>
      </c>
      <c r="P169">
        <v>29695000</v>
      </c>
      <c r="Q169">
        <v>29695000</v>
      </c>
      <c r="R169">
        <v>704307</v>
      </c>
      <c r="S169" t="s">
        <v>598</v>
      </c>
      <c r="T169">
        <v>1.3690329385271749</v>
      </c>
      <c r="U169">
        <v>-0.85216124758390532</v>
      </c>
      <c r="V169">
        <v>0.4070773498450232</v>
      </c>
      <c r="W169">
        <v>2.449745993638182</v>
      </c>
      <c r="X169">
        <v>1.5139907126543499</v>
      </c>
      <c r="Y169" t="str">
        <f t="shared" si="8"/>
        <v>&gt;72</v>
      </c>
      <c r="Z169" s="20">
        <f t="shared" si="9"/>
        <v>0.5</v>
      </c>
      <c r="AA169" t="str">
        <f t="shared" si="10"/>
        <v>40%-60%</v>
      </c>
      <c r="AB169">
        <f t="shared" si="11"/>
        <v>1.4604535227594762E-4</v>
      </c>
    </row>
    <row r="170" spans="1:28" x14ac:dyDescent="0.25">
      <c r="A170" t="s">
        <v>860</v>
      </c>
      <c r="B170" t="s">
        <v>1613</v>
      </c>
      <c r="C170" t="s">
        <v>77</v>
      </c>
      <c r="D170" t="s">
        <v>418</v>
      </c>
      <c r="E170">
        <v>7</v>
      </c>
      <c r="F170" t="s">
        <v>117</v>
      </c>
      <c r="G170">
        <v>2018</v>
      </c>
      <c r="H170" t="s">
        <v>14</v>
      </c>
      <c r="J170" t="s">
        <v>80</v>
      </c>
      <c r="K170">
        <v>72</v>
      </c>
      <c r="L170" s="18">
        <v>43000</v>
      </c>
      <c r="M170" s="18">
        <v>45191</v>
      </c>
      <c r="N170" s="18">
        <v>43412</v>
      </c>
      <c r="O170">
        <v>49500000</v>
      </c>
      <c r="P170">
        <v>39500000</v>
      </c>
      <c r="Q170">
        <v>10000000</v>
      </c>
      <c r="R170">
        <v>898777</v>
      </c>
      <c r="S170" t="s">
        <v>307</v>
      </c>
      <c r="T170">
        <v>-0.40166755211231542</v>
      </c>
      <c r="U170">
        <v>0.3714069949935328</v>
      </c>
      <c r="V170">
        <v>0.80229979975843724</v>
      </c>
      <c r="W170">
        <v>-6.3922556626929805E-2</v>
      </c>
      <c r="X170">
        <v>1.0499034482774929</v>
      </c>
      <c r="Y170" t="str">
        <f t="shared" si="8"/>
        <v>61-72</v>
      </c>
      <c r="Z170" s="20">
        <f t="shared" si="9"/>
        <v>0.79797979797979801</v>
      </c>
      <c r="AA170" t="str">
        <f t="shared" si="10"/>
        <v>60%-80%</v>
      </c>
      <c r="AB170">
        <f t="shared" si="11"/>
        <v>1.8637072126575398E-4</v>
      </c>
    </row>
    <row r="171" spans="1:28" x14ac:dyDescent="0.25">
      <c r="A171" t="s">
        <v>1614</v>
      </c>
      <c r="B171" t="s">
        <v>1615</v>
      </c>
      <c r="C171" t="s">
        <v>77</v>
      </c>
      <c r="D171" t="s">
        <v>136</v>
      </c>
      <c r="E171">
        <v>38</v>
      </c>
      <c r="F171" t="s">
        <v>17</v>
      </c>
      <c r="G171">
        <v>2022</v>
      </c>
      <c r="H171" t="s">
        <v>155</v>
      </c>
      <c r="I171" t="s">
        <v>84</v>
      </c>
      <c r="J171" t="s">
        <v>80</v>
      </c>
      <c r="K171">
        <v>72</v>
      </c>
      <c r="L171" s="18">
        <v>44352</v>
      </c>
      <c r="M171" s="18">
        <v>46513</v>
      </c>
      <c r="N171" s="18">
        <v>44524</v>
      </c>
      <c r="O171">
        <v>79650000</v>
      </c>
      <c r="P171">
        <v>11650000</v>
      </c>
      <c r="Q171">
        <v>68000000</v>
      </c>
      <c r="R171">
        <v>278923</v>
      </c>
      <c r="S171" t="s">
        <v>475</v>
      </c>
      <c r="T171">
        <v>0.59283546317835722</v>
      </c>
      <c r="U171">
        <v>-2.304672547328471</v>
      </c>
      <c r="V171">
        <v>9.0899389914291959E-2</v>
      </c>
      <c r="W171">
        <v>0.43249057802005852</v>
      </c>
      <c r="X171">
        <v>1.281947080465921</v>
      </c>
      <c r="Y171" t="str">
        <f t="shared" si="8"/>
        <v>61-72</v>
      </c>
      <c r="Z171" s="20">
        <f t="shared" si="9"/>
        <v>0.2</v>
      </c>
      <c r="AA171" t="str">
        <f t="shared" si="10"/>
        <v>20%</v>
      </c>
      <c r="AB171">
        <f t="shared" si="11"/>
        <v>5.7837573377609683E-5</v>
      </c>
    </row>
    <row r="172" spans="1:28" x14ac:dyDescent="0.25">
      <c r="A172" t="s">
        <v>1616</v>
      </c>
      <c r="B172" t="s">
        <v>1617</v>
      </c>
      <c r="C172" t="s">
        <v>77</v>
      </c>
      <c r="D172" t="s">
        <v>291</v>
      </c>
      <c r="E172">
        <v>236</v>
      </c>
      <c r="F172" t="s">
        <v>17</v>
      </c>
      <c r="G172">
        <v>2017</v>
      </c>
      <c r="H172" t="s">
        <v>17</v>
      </c>
      <c r="J172" t="s">
        <v>80</v>
      </c>
      <c r="K172">
        <v>60</v>
      </c>
      <c r="L172" s="18">
        <v>42690</v>
      </c>
      <c r="M172" s="18">
        <v>44516</v>
      </c>
      <c r="N172" s="18">
        <v>43915</v>
      </c>
      <c r="O172">
        <v>51990000</v>
      </c>
      <c r="P172">
        <v>35990000</v>
      </c>
      <c r="Q172">
        <v>16000000</v>
      </c>
      <c r="R172">
        <v>798299</v>
      </c>
      <c r="S172" t="s">
        <v>445</v>
      </c>
      <c r="T172">
        <v>0.39878609434115281</v>
      </c>
      <c r="U172">
        <v>-6.2748098463580537E-2</v>
      </c>
      <c r="V172">
        <v>-1.266078593063982</v>
      </c>
      <c r="W172">
        <v>-0.14134308344264099</v>
      </c>
      <c r="X172">
        <v>0.1217289195237771</v>
      </c>
      <c r="Y172" t="str">
        <f t="shared" si="8"/>
        <v>49-60</v>
      </c>
      <c r="Z172" s="20">
        <f t="shared" si="9"/>
        <v>0.69224850932871707</v>
      </c>
      <c r="AA172" t="str">
        <f t="shared" si="10"/>
        <v>60%-80%</v>
      </c>
      <c r="AB172">
        <f t="shared" si="11"/>
        <v>1.6553556712702944E-4</v>
      </c>
    </row>
    <row r="173" spans="1:28" x14ac:dyDescent="0.25">
      <c r="A173" t="s">
        <v>1618</v>
      </c>
      <c r="B173" t="s">
        <v>1619</v>
      </c>
      <c r="C173" t="s">
        <v>77</v>
      </c>
      <c r="D173" t="s">
        <v>379</v>
      </c>
      <c r="E173">
        <v>15</v>
      </c>
      <c r="F173" t="s">
        <v>17</v>
      </c>
      <c r="G173">
        <v>2020</v>
      </c>
      <c r="H173" t="s">
        <v>110</v>
      </c>
      <c r="I173" t="s">
        <v>84</v>
      </c>
      <c r="J173" t="s">
        <v>80</v>
      </c>
      <c r="K173">
        <v>60</v>
      </c>
      <c r="L173" s="18">
        <v>43969</v>
      </c>
      <c r="M173" s="18">
        <v>45795</v>
      </c>
      <c r="N173" s="18">
        <v>44316</v>
      </c>
      <c r="O173">
        <v>46822400</v>
      </c>
      <c r="P173">
        <v>48761900</v>
      </c>
      <c r="Q173">
        <v>0</v>
      </c>
      <c r="R173">
        <v>1308709</v>
      </c>
      <c r="S173" t="s">
        <v>311</v>
      </c>
      <c r="T173">
        <v>-0.31677095324603838</v>
      </c>
      <c r="U173">
        <v>1.3710342802003319</v>
      </c>
      <c r="V173">
        <v>0.48612183982770601</v>
      </c>
      <c r="W173">
        <v>-0.11183153178679579</v>
      </c>
      <c r="X173">
        <v>-0.80644560922993824</v>
      </c>
      <c r="Y173" t="str">
        <f t="shared" si="8"/>
        <v>49-60</v>
      </c>
      <c r="Z173" s="20">
        <f t="shared" si="9"/>
        <v>1.0414224815472937</v>
      </c>
      <c r="AA173" t="str">
        <f t="shared" si="10"/>
        <v>80%-100%</v>
      </c>
      <c r="AB173">
        <f t="shared" si="11"/>
        <v>2.7137436789880426E-4</v>
      </c>
    </row>
    <row r="174" spans="1:28" x14ac:dyDescent="0.25">
      <c r="A174" t="s">
        <v>1620</v>
      </c>
      <c r="B174" t="s">
        <v>1621</v>
      </c>
      <c r="C174" t="s">
        <v>77</v>
      </c>
      <c r="D174" t="s">
        <v>301</v>
      </c>
      <c r="E174">
        <v>61</v>
      </c>
      <c r="F174" t="s">
        <v>79</v>
      </c>
      <c r="G174">
        <v>2020</v>
      </c>
      <c r="H174" t="s">
        <v>13</v>
      </c>
      <c r="I174" t="s">
        <v>84</v>
      </c>
      <c r="J174" t="s">
        <v>80</v>
      </c>
      <c r="K174">
        <v>72</v>
      </c>
      <c r="L174" s="18">
        <v>43810</v>
      </c>
      <c r="M174" s="18">
        <v>45973</v>
      </c>
      <c r="N174" s="18">
        <v>44130</v>
      </c>
      <c r="O174">
        <v>37500499</v>
      </c>
      <c r="P174">
        <v>37500499</v>
      </c>
      <c r="Q174">
        <v>0</v>
      </c>
      <c r="R174">
        <v>853281</v>
      </c>
      <c r="S174" t="s">
        <v>332</v>
      </c>
      <c r="T174">
        <v>-0.122721584408834</v>
      </c>
      <c r="U174">
        <v>1.2009447865714571</v>
      </c>
      <c r="V174">
        <v>0.80229979975843724</v>
      </c>
      <c r="W174">
        <v>-0.70925823767236751</v>
      </c>
      <c r="X174">
        <v>1.0499034482774929</v>
      </c>
      <c r="Y174" t="str">
        <f t="shared" si="8"/>
        <v>61-72</v>
      </c>
      <c r="Z174" s="20">
        <f t="shared" si="9"/>
        <v>1</v>
      </c>
      <c r="AA174" t="str">
        <f t="shared" si="10"/>
        <v>80%-100%</v>
      </c>
      <c r="AB174">
        <f t="shared" si="11"/>
        <v>1.7693665437852084E-4</v>
      </c>
    </row>
    <row r="175" spans="1:28" x14ac:dyDescent="0.25">
      <c r="A175" t="s">
        <v>1622</v>
      </c>
      <c r="B175" t="s">
        <v>1623</v>
      </c>
      <c r="C175" t="s">
        <v>82</v>
      </c>
      <c r="D175" t="s">
        <v>172</v>
      </c>
      <c r="E175">
        <v>46</v>
      </c>
      <c r="F175" t="s">
        <v>17</v>
      </c>
      <c r="G175">
        <v>2022</v>
      </c>
      <c r="H175" t="s">
        <v>155</v>
      </c>
      <c r="I175" t="s">
        <v>84</v>
      </c>
      <c r="J175" t="s">
        <v>80</v>
      </c>
      <c r="K175">
        <v>84</v>
      </c>
      <c r="L175" s="18">
        <v>44315</v>
      </c>
      <c r="M175" s="18">
        <v>46872</v>
      </c>
      <c r="O175">
        <v>85480000</v>
      </c>
      <c r="P175">
        <v>45478400</v>
      </c>
      <c r="Q175">
        <v>40001600</v>
      </c>
      <c r="R175">
        <v>902586</v>
      </c>
      <c r="S175" t="s">
        <v>235</v>
      </c>
      <c r="T175">
        <v>-0.51082032208324291</v>
      </c>
      <c r="U175">
        <v>-0.72061642858692276</v>
      </c>
      <c r="V175">
        <v>-0.52796786438733989</v>
      </c>
      <c r="W175">
        <v>0.50458239052299592</v>
      </c>
      <c r="X175">
        <v>0.43112042910834891</v>
      </c>
      <c r="Y175" t="str">
        <f t="shared" si="8"/>
        <v>&gt;72</v>
      </c>
      <c r="Z175" s="20">
        <f t="shared" si="9"/>
        <v>0.5320355638745905</v>
      </c>
      <c r="AA175" t="str">
        <f t="shared" si="10"/>
        <v>40%-60%</v>
      </c>
      <c r="AB175">
        <f t="shared" si="11"/>
        <v>1.8716055687269682E-4</v>
      </c>
    </row>
    <row r="176" spans="1:28" x14ac:dyDescent="0.25">
      <c r="A176" t="s">
        <v>1624</v>
      </c>
      <c r="B176" t="s">
        <v>1625</v>
      </c>
      <c r="C176" t="s">
        <v>77</v>
      </c>
      <c r="D176" t="s">
        <v>78</v>
      </c>
      <c r="E176">
        <v>51</v>
      </c>
      <c r="F176" t="s">
        <v>17</v>
      </c>
      <c r="G176">
        <v>2017</v>
      </c>
      <c r="H176" t="s">
        <v>17</v>
      </c>
      <c r="J176" t="s">
        <v>80</v>
      </c>
      <c r="K176">
        <v>84</v>
      </c>
      <c r="L176" s="18">
        <v>42412</v>
      </c>
      <c r="M176" s="18">
        <v>45262</v>
      </c>
      <c r="N176" s="18">
        <v>43056</v>
      </c>
      <c r="O176">
        <v>66990000</v>
      </c>
      <c r="P176">
        <v>35345000</v>
      </c>
      <c r="Q176">
        <v>31645000</v>
      </c>
      <c r="R176">
        <v>813978</v>
      </c>
      <c r="S176" t="s">
        <v>261</v>
      </c>
      <c r="T176">
        <v>1.550954221812054</v>
      </c>
      <c r="U176">
        <v>-0.73876384011450935</v>
      </c>
      <c r="V176">
        <v>0.92086653473246149</v>
      </c>
      <c r="W176">
        <v>-6.1671253656917682E-2</v>
      </c>
      <c r="X176">
        <v>1.5139907126543499</v>
      </c>
      <c r="Y176" t="str">
        <f t="shared" si="8"/>
        <v>&gt;72</v>
      </c>
      <c r="Z176" s="20">
        <f t="shared" si="9"/>
        <v>0.52761606209882073</v>
      </c>
      <c r="AA176" t="str">
        <f t="shared" si="10"/>
        <v>40%-60%</v>
      </c>
      <c r="AB176">
        <f t="shared" si="11"/>
        <v>1.6878677019378099E-4</v>
      </c>
    </row>
    <row r="177" spans="1:28" x14ac:dyDescent="0.25">
      <c r="A177" t="s">
        <v>1626</v>
      </c>
      <c r="B177" t="s">
        <v>1627</v>
      </c>
      <c r="C177" t="s">
        <v>90</v>
      </c>
      <c r="D177" t="s">
        <v>216</v>
      </c>
      <c r="E177">
        <v>236</v>
      </c>
      <c r="F177" t="s">
        <v>87</v>
      </c>
      <c r="G177">
        <v>2017</v>
      </c>
      <c r="H177" t="s">
        <v>15</v>
      </c>
      <c r="J177" t="s">
        <v>80</v>
      </c>
      <c r="K177">
        <v>24</v>
      </c>
      <c r="L177" s="18">
        <v>42702</v>
      </c>
      <c r="M177" s="18">
        <v>43432</v>
      </c>
      <c r="N177" s="18">
        <v>43433</v>
      </c>
      <c r="O177">
        <v>37940000</v>
      </c>
      <c r="P177">
        <v>12940000</v>
      </c>
      <c r="Q177">
        <v>25000000</v>
      </c>
      <c r="R177">
        <v>554048</v>
      </c>
      <c r="S177" t="s">
        <v>544</v>
      </c>
      <c r="T177">
        <v>0.35027375213185169</v>
      </c>
      <c r="U177">
        <v>-1.504782722858383</v>
      </c>
      <c r="V177">
        <v>-4.4146365390986242</v>
      </c>
      <c r="W177">
        <v>2.5055612474429929</v>
      </c>
      <c r="X177">
        <v>0.35377255171220601</v>
      </c>
      <c r="Y177" t="str">
        <f t="shared" si="8"/>
        <v>&lt;=24</v>
      </c>
      <c r="Z177" s="20">
        <f t="shared" si="9"/>
        <v>0.34106483921982078</v>
      </c>
      <c r="AA177" t="str">
        <f t="shared" si="10"/>
        <v>20%-40%</v>
      </c>
      <c r="AB177">
        <f t="shared" si="11"/>
        <v>1.1488759211222412E-4</v>
      </c>
    </row>
    <row r="178" spans="1:28" x14ac:dyDescent="0.25">
      <c r="A178" t="s">
        <v>1628</v>
      </c>
      <c r="B178" t="s">
        <v>1629</v>
      </c>
      <c r="C178" t="s">
        <v>82</v>
      </c>
      <c r="D178" t="s">
        <v>299</v>
      </c>
      <c r="E178">
        <v>220</v>
      </c>
      <c r="F178" t="s">
        <v>12</v>
      </c>
      <c r="G178">
        <v>2022</v>
      </c>
      <c r="H178" t="s">
        <v>12</v>
      </c>
      <c r="I178" t="s">
        <v>84</v>
      </c>
      <c r="J178" t="s">
        <v>80</v>
      </c>
      <c r="K178">
        <v>48</v>
      </c>
      <c r="L178" s="18">
        <v>44497</v>
      </c>
      <c r="M178" s="18">
        <v>45958</v>
      </c>
      <c r="O178">
        <v>81490000</v>
      </c>
      <c r="P178">
        <v>53290000</v>
      </c>
      <c r="Q178">
        <v>28200000</v>
      </c>
      <c r="R178">
        <v>1584030</v>
      </c>
      <c r="S178" t="s">
        <v>385</v>
      </c>
      <c r="T178">
        <v>0.53219503541673086</v>
      </c>
      <c r="U178">
        <v>-0.22002932468590539</v>
      </c>
      <c r="V178">
        <v>-0.81811224488655909</v>
      </c>
      <c r="W178">
        <v>2.461973212629234E-2</v>
      </c>
      <c r="X178">
        <v>-0.65174985443765243</v>
      </c>
      <c r="Y178" t="str">
        <f t="shared" si="8"/>
        <v>37-48</v>
      </c>
      <c r="Z178" s="20">
        <f t="shared" si="9"/>
        <v>0.65394526935820341</v>
      </c>
      <c r="AA178" t="str">
        <f t="shared" si="10"/>
        <v>60%-80%</v>
      </c>
      <c r="AB178">
        <f t="shared" si="11"/>
        <v>3.284650292637576E-4</v>
      </c>
    </row>
    <row r="179" spans="1:28" x14ac:dyDescent="0.25">
      <c r="A179" t="s">
        <v>685</v>
      </c>
      <c r="B179" t="s">
        <v>1630</v>
      </c>
      <c r="C179" t="s">
        <v>90</v>
      </c>
      <c r="D179" t="s">
        <v>112</v>
      </c>
      <c r="E179">
        <v>220</v>
      </c>
      <c r="F179" t="s">
        <v>87</v>
      </c>
      <c r="G179">
        <v>2018</v>
      </c>
      <c r="H179" t="s">
        <v>15</v>
      </c>
      <c r="J179" t="s">
        <v>80</v>
      </c>
      <c r="K179">
        <v>36</v>
      </c>
      <c r="L179" s="18">
        <v>43286</v>
      </c>
      <c r="M179" s="18">
        <v>44323</v>
      </c>
      <c r="N179" s="18">
        <v>44336</v>
      </c>
      <c r="O179">
        <v>40490000</v>
      </c>
      <c r="P179">
        <v>12147000</v>
      </c>
      <c r="Q179">
        <v>28343000</v>
      </c>
      <c r="R179">
        <v>418094</v>
      </c>
      <c r="S179" t="s">
        <v>113</v>
      </c>
      <c r="T179">
        <v>-0.69274160536812202</v>
      </c>
      <c r="U179">
        <v>-1.6734036612460499</v>
      </c>
      <c r="V179">
        <v>-1.5557933667601469</v>
      </c>
      <c r="W179">
        <v>-5.1425053747254632E-2</v>
      </c>
      <c r="X179">
        <v>0.58581618390063472</v>
      </c>
      <c r="Y179" t="str">
        <f t="shared" si="8"/>
        <v>25-36</v>
      </c>
      <c r="Z179" s="20">
        <f t="shared" si="9"/>
        <v>0.3</v>
      </c>
      <c r="AA179" t="str">
        <f t="shared" si="10"/>
        <v>20%-40%</v>
      </c>
      <c r="AB179">
        <f t="shared" si="11"/>
        <v>8.6696121882162252E-5</v>
      </c>
    </row>
    <row r="180" spans="1:28" x14ac:dyDescent="0.25">
      <c r="A180" t="s">
        <v>1631</v>
      </c>
      <c r="B180" t="s">
        <v>1632</v>
      </c>
      <c r="C180" t="s">
        <v>77</v>
      </c>
      <c r="D180" t="s">
        <v>212</v>
      </c>
      <c r="E180">
        <v>51</v>
      </c>
      <c r="F180" t="s">
        <v>17</v>
      </c>
      <c r="G180">
        <v>2018</v>
      </c>
      <c r="H180" t="s">
        <v>17</v>
      </c>
      <c r="J180" t="s">
        <v>80</v>
      </c>
      <c r="K180">
        <v>12</v>
      </c>
      <c r="L180" s="18">
        <v>42834</v>
      </c>
      <c r="M180" s="18">
        <v>43347</v>
      </c>
      <c r="N180" s="18">
        <v>42992</v>
      </c>
      <c r="O180">
        <v>62340000</v>
      </c>
      <c r="P180">
        <v>23340000</v>
      </c>
      <c r="Q180">
        <v>39000000</v>
      </c>
      <c r="R180">
        <v>2121594</v>
      </c>
      <c r="S180" t="s">
        <v>261</v>
      </c>
      <c r="T180">
        <v>1.4903137940504281</v>
      </c>
      <c r="U180">
        <v>-1.3679078066931929</v>
      </c>
      <c r="V180">
        <v>0.16994387989697479</v>
      </c>
      <c r="W180">
        <v>0.4516470653442794</v>
      </c>
      <c r="X180">
        <v>1.668686467446636</v>
      </c>
      <c r="Y180" t="str">
        <f t="shared" si="8"/>
        <v>&lt;=24</v>
      </c>
      <c r="Z180" s="20">
        <f t="shared" si="9"/>
        <v>0.37439846005774785</v>
      </c>
      <c r="AA180" t="str">
        <f t="shared" si="10"/>
        <v>20%-40%</v>
      </c>
      <c r="AB180">
        <f t="shared" si="11"/>
        <v>4.3993449322033833E-4</v>
      </c>
    </row>
    <row r="181" spans="1:28" x14ac:dyDescent="0.25">
      <c r="A181" t="s">
        <v>89</v>
      </c>
      <c r="B181" t="s">
        <v>1633</v>
      </c>
      <c r="C181" t="s">
        <v>82</v>
      </c>
      <c r="D181" t="s">
        <v>553</v>
      </c>
      <c r="E181">
        <v>27</v>
      </c>
      <c r="F181" t="s">
        <v>17</v>
      </c>
      <c r="G181">
        <v>2020</v>
      </c>
      <c r="H181" t="s">
        <v>17</v>
      </c>
      <c r="I181" t="s">
        <v>84</v>
      </c>
      <c r="J181" t="s">
        <v>80</v>
      </c>
      <c r="K181">
        <v>36</v>
      </c>
      <c r="L181" s="18">
        <v>43668</v>
      </c>
      <c r="M181" s="18">
        <v>44764</v>
      </c>
      <c r="O181">
        <v>60168000</v>
      </c>
      <c r="P181">
        <v>60168000</v>
      </c>
      <c r="Q181">
        <v>0</v>
      </c>
      <c r="R181">
        <v>1973162</v>
      </c>
      <c r="S181" t="s">
        <v>126</v>
      </c>
      <c r="U181">
        <v>1.2009447865714571</v>
      </c>
      <c r="V181">
        <v>-0.75319537659848146</v>
      </c>
      <c r="Y181" t="str">
        <f t="shared" si="8"/>
        <v>25-36</v>
      </c>
      <c r="Z181" s="20">
        <f t="shared" si="9"/>
        <v>1</v>
      </c>
      <c r="AA181" t="str">
        <f t="shared" si="10"/>
        <v>80%-100%</v>
      </c>
      <c r="AB181">
        <f t="shared" si="11"/>
        <v>4.0915558043227366E-4</v>
      </c>
    </row>
    <row r="182" spans="1:28" x14ac:dyDescent="0.25">
      <c r="A182" t="s">
        <v>253</v>
      </c>
      <c r="B182" t="s">
        <v>1634</v>
      </c>
      <c r="C182" t="s">
        <v>77</v>
      </c>
      <c r="D182" t="s">
        <v>204</v>
      </c>
      <c r="E182">
        <v>61</v>
      </c>
      <c r="F182" t="s">
        <v>87</v>
      </c>
      <c r="G182">
        <v>2019</v>
      </c>
      <c r="H182" t="s">
        <v>15</v>
      </c>
      <c r="J182" t="s">
        <v>80</v>
      </c>
      <c r="K182">
        <v>84</v>
      </c>
      <c r="L182" s="18">
        <v>43142</v>
      </c>
      <c r="M182" s="18">
        <v>45963</v>
      </c>
      <c r="N182" s="18">
        <v>43787</v>
      </c>
      <c r="O182">
        <v>32500000</v>
      </c>
      <c r="P182">
        <v>16250000</v>
      </c>
      <c r="Q182">
        <v>16250000</v>
      </c>
      <c r="R182">
        <v>368378</v>
      </c>
      <c r="S182" t="s">
        <v>146</v>
      </c>
      <c r="T182">
        <v>1.393289109631825</v>
      </c>
      <c r="U182">
        <v>-0.85216124758390532</v>
      </c>
      <c r="V182">
        <v>0.52564408481904745</v>
      </c>
      <c r="W182">
        <v>-0.27123592974000749</v>
      </c>
      <c r="X182">
        <v>-0.18766259006079469</v>
      </c>
      <c r="Y182" t="str">
        <f t="shared" si="8"/>
        <v>&gt;72</v>
      </c>
      <c r="Z182" s="20">
        <f t="shared" si="9"/>
        <v>0.5</v>
      </c>
      <c r="AA182" t="str">
        <f t="shared" si="10"/>
        <v>40%-60%</v>
      </c>
      <c r="AB182">
        <f t="shared" si="11"/>
        <v>7.6386994280489955E-5</v>
      </c>
    </row>
    <row r="183" spans="1:28" x14ac:dyDescent="0.25">
      <c r="A183" t="s">
        <v>114</v>
      </c>
      <c r="B183" t="s">
        <v>115</v>
      </c>
      <c r="C183" t="s">
        <v>77</v>
      </c>
      <c r="D183" t="s">
        <v>116</v>
      </c>
      <c r="E183">
        <v>49</v>
      </c>
      <c r="F183" t="s">
        <v>117</v>
      </c>
      <c r="G183">
        <v>2019</v>
      </c>
      <c r="H183" t="s">
        <v>14</v>
      </c>
      <c r="I183" t="s">
        <v>84</v>
      </c>
      <c r="J183" t="s">
        <v>80</v>
      </c>
      <c r="K183">
        <v>84</v>
      </c>
      <c r="L183" s="18">
        <v>43544</v>
      </c>
      <c r="M183" s="18">
        <v>46101</v>
      </c>
      <c r="N183" s="18">
        <v>43854</v>
      </c>
      <c r="O183">
        <v>46550300</v>
      </c>
      <c r="P183">
        <v>44222785</v>
      </c>
      <c r="Q183">
        <v>2327515</v>
      </c>
      <c r="R183">
        <v>961342</v>
      </c>
      <c r="S183" t="s">
        <v>118</v>
      </c>
      <c r="T183">
        <v>0.362401837684177</v>
      </c>
      <c r="U183">
        <v>0.99563418315592023</v>
      </c>
      <c r="V183">
        <v>0.33306499018361768</v>
      </c>
      <c r="W183">
        <v>-0.14034338942145921</v>
      </c>
      <c r="X183">
        <v>-0.96114136402222416</v>
      </c>
      <c r="Y183" t="str">
        <f t="shared" si="8"/>
        <v>&gt;72</v>
      </c>
      <c r="Z183" s="20">
        <f t="shared" si="9"/>
        <v>0.95</v>
      </c>
      <c r="AA183" t="str">
        <f t="shared" si="10"/>
        <v>80%-100%</v>
      </c>
      <c r="AB183">
        <f t="shared" si="11"/>
        <v>1.9934422211857053E-4</v>
      </c>
    </row>
    <row r="184" spans="1:28" x14ac:dyDescent="0.25">
      <c r="A184" t="s">
        <v>1635</v>
      </c>
      <c r="B184" t="s">
        <v>1636</v>
      </c>
      <c r="C184" t="s">
        <v>77</v>
      </c>
      <c r="D184" t="s">
        <v>344</v>
      </c>
      <c r="E184">
        <v>62</v>
      </c>
      <c r="F184" t="s">
        <v>79</v>
      </c>
      <c r="G184">
        <v>2019</v>
      </c>
      <c r="H184" t="s">
        <v>13</v>
      </c>
      <c r="J184" t="s">
        <v>80</v>
      </c>
      <c r="K184">
        <v>72</v>
      </c>
      <c r="L184" s="18">
        <v>43371</v>
      </c>
      <c r="M184" s="18">
        <v>45563</v>
      </c>
      <c r="N184" s="18">
        <v>44175</v>
      </c>
      <c r="O184">
        <v>45170000</v>
      </c>
      <c r="P184">
        <v>45170000</v>
      </c>
      <c r="Q184">
        <v>0</v>
      </c>
      <c r="R184">
        <v>993815</v>
      </c>
      <c r="S184" t="s">
        <v>228</v>
      </c>
      <c r="T184">
        <v>-1.2263773696704341</v>
      </c>
      <c r="U184">
        <v>1.2009447865714571</v>
      </c>
      <c r="V184">
        <v>0.34705744580035269</v>
      </c>
      <c r="W184">
        <v>0.81083128564935181</v>
      </c>
      <c r="X184">
        <v>-0.49705409964536651</v>
      </c>
      <c r="Y184" t="str">
        <f t="shared" si="8"/>
        <v>61-72</v>
      </c>
      <c r="Z184" s="20">
        <f t="shared" si="9"/>
        <v>1</v>
      </c>
      <c r="AA184" t="str">
        <f t="shared" si="10"/>
        <v>80%-100%</v>
      </c>
      <c r="AB184">
        <f t="shared" si="11"/>
        <v>2.0607783505221573E-4</v>
      </c>
    </row>
    <row r="185" spans="1:28" x14ac:dyDescent="0.25">
      <c r="A185" t="s">
        <v>1637</v>
      </c>
      <c r="B185" t="s">
        <v>1638</v>
      </c>
      <c r="C185" t="s">
        <v>77</v>
      </c>
      <c r="D185" t="s">
        <v>112</v>
      </c>
      <c r="E185">
        <v>49</v>
      </c>
      <c r="F185" t="s">
        <v>79</v>
      </c>
      <c r="G185">
        <v>2019</v>
      </c>
      <c r="H185" t="s">
        <v>13</v>
      </c>
      <c r="J185" t="s">
        <v>80</v>
      </c>
      <c r="K185">
        <v>36</v>
      </c>
      <c r="L185" s="18">
        <v>43187</v>
      </c>
      <c r="M185" s="18">
        <v>44283</v>
      </c>
      <c r="N185" s="18">
        <v>44229</v>
      </c>
      <c r="O185">
        <v>34590000</v>
      </c>
      <c r="P185">
        <v>15423000</v>
      </c>
      <c r="Q185">
        <v>19167000</v>
      </c>
      <c r="R185">
        <v>536658</v>
      </c>
      <c r="S185" t="s">
        <v>81</v>
      </c>
      <c r="T185">
        <v>1.187111655242296</v>
      </c>
      <c r="U185">
        <v>-1.074388162642526</v>
      </c>
      <c r="V185">
        <v>-1.2896442454292549</v>
      </c>
      <c r="W185">
        <v>-0.2878732677877443</v>
      </c>
      <c r="X185">
        <v>0.19907679691992</v>
      </c>
      <c r="Y185" t="str">
        <f t="shared" si="8"/>
        <v>25-36</v>
      </c>
      <c r="Z185" s="20">
        <f t="shared" si="9"/>
        <v>0.4458803122289679</v>
      </c>
      <c r="AA185" t="str">
        <f t="shared" si="10"/>
        <v>40%-60%</v>
      </c>
      <c r="AB185">
        <f t="shared" si="11"/>
        <v>1.1128159547144286E-4</v>
      </c>
    </row>
    <row r="186" spans="1:28" x14ac:dyDescent="0.25">
      <c r="A186" t="s">
        <v>504</v>
      </c>
      <c r="B186" t="s">
        <v>505</v>
      </c>
      <c r="C186" t="s">
        <v>77</v>
      </c>
      <c r="D186" t="s">
        <v>78</v>
      </c>
      <c r="E186">
        <v>220</v>
      </c>
      <c r="F186" t="s">
        <v>142</v>
      </c>
      <c r="G186">
        <v>2017</v>
      </c>
      <c r="H186" t="s">
        <v>143</v>
      </c>
      <c r="J186" t="s">
        <v>80</v>
      </c>
      <c r="K186">
        <v>84</v>
      </c>
      <c r="L186" s="18">
        <v>42730</v>
      </c>
      <c r="M186" s="18">
        <v>45286</v>
      </c>
      <c r="N186" s="18">
        <v>43200</v>
      </c>
      <c r="O186">
        <v>30990000</v>
      </c>
      <c r="P186">
        <v>15495000</v>
      </c>
      <c r="Q186">
        <v>15495000</v>
      </c>
      <c r="R186">
        <v>358471</v>
      </c>
      <c r="S186" t="s">
        <v>506</v>
      </c>
      <c r="T186">
        <v>1.090086970823694</v>
      </c>
      <c r="U186">
        <v>-0.85216124758390532</v>
      </c>
      <c r="V186">
        <v>0.92086653473246149</v>
      </c>
      <c r="W186">
        <v>-5.622339629360794E-3</v>
      </c>
      <c r="X186">
        <v>-0.1103147126646518</v>
      </c>
      <c r="Y186" t="str">
        <f t="shared" si="8"/>
        <v>&gt;72</v>
      </c>
      <c r="Z186" s="20">
        <f t="shared" si="9"/>
        <v>0.5</v>
      </c>
      <c r="AA186" t="str">
        <f t="shared" si="10"/>
        <v>40%-60%</v>
      </c>
      <c r="AB186">
        <f t="shared" si="11"/>
        <v>7.4332675205146656E-5</v>
      </c>
    </row>
    <row r="187" spans="1:28" x14ac:dyDescent="0.25">
      <c r="A187" t="s">
        <v>1639</v>
      </c>
      <c r="B187" t="s">
        <v>1640</v>
      </c>
      <c r="C187" t="s">
        <v>82</v>
      </c>
      <c r="D187" t="s">
        <v>199</v>
      </c>
      <c r="E187">
        <v>76</v>
      </c>
      <c r="F187" t="s">
        <v>117</v>
      </c>
      <c r="G187">
        <v>2022</v>
      </c>
      <c r="H187" t="s">
        <v>29</v>
      </c>
      <c r="I187" t="s">
        <v>84</v>
      </c>
      <c r="J187" t="s">
        <v>80</v>
      </c>
      <c r="K187">
        <v>84</v>
      </c>
      <c r="L187" s="18">
        <v>44407</v>
      </c>
      <c r="M187" s="18">
        <v>46964</v>
      </c>
      <c r="O187">
        <v>59990000</v>
      </c>
      <c r="P187">
        <v>60990000</v>
      </c>
      <c r="Q187">
        <v>0</v>
      </c>
      <c r="R187">
        <v>1276504</v>
      </c>
      <c r="S187" t="s">
        <v>330</v>
      </c>
      <c r="T187">
        <v>-0.61997309205417039</v>
      </c>
      <c r="U187">
        <v>1.2693930624226111</v>
      </c>
      <c r="V187">
        <v>0.13042163490563341</v>
      </c>
      <c r="W187">
        <v>2.0389046094012619</v>
      </c>
      <c r="X187">
        <v>1.668686467446636</v>
      </c>
      <c r="Y187" t="str">
        <f t="shared" si="8"/>
        <v>&gt;72</v>
      </c>
      <c r="Z187" s="20">
        <f t="shared" si="9"/>
        <v>1.0166694449074847</v>
      </c>
      <c r="AA187" t="str">
        <f t="shared" si="10"/>
        <v>80%-100%</v>
      </c>
      <c r="AB187">
        <f t="shared" si="11"/>
        <v>2.6469632754133675E-4</v>
      </c>
    </row>
    <row r="188" spans="1:28" x14ac:dyDescent="0.25">
      <c r="A188" t="s">
        <v>1641</v>
      </c>
      <c r="B188" t="s">
        <v>1642</v>
      </c>
      <c r="C188" t="s">
        <v>77</v>
      </c>
      <c r="D188" t="s">
        <v>776</v>
      </c>
      <c r="E188">
        <v>166727192</v>
      </c>
      <c r="F188" t="s">
        <v>95</v>
      </c>
      <c r="G188">
        <v>2016</v>
      </c>
      <c r="H188" t="s">
        <v>16</v>
      </c>
      <c r="J188" t="s">
        <v>80</v>
      </c>
      <c r="K188">
        <v>72</v>
      </c>
      <c r="L188" s="18">
        <v>44189</v>
      </c>
      <c r="M188" s="18">
        <v>46380</v>
      </c>
      <c r="N188" s="18">
        <v>44504</v>
      </c>
      <c r="O188">
        <v>30990000</v>
      </c>
      <c r="P188">
        <v>25000000</v>
      </c>
      <c r="Q188">
        <v>5990000</v>
      </c>
      <c r="R188">
        <v>641348</v>
      </c>
      <c r="S188" t="s">
        <v>477</v>
      </c>
      <c r="T188">
        <v>0.28963332437022532</v>
      </c>
      <c r="U188">
        <v>0.4072626217059761</v>
      </c>
      <c r="V188">
        <v>0.88134428974112011</v>
      </c>
      <c r="W188">
        <v>-0.40390681021974201</v>
      </c>
      <c r="X188">
        <v>-0.26501046745693763</v>
      </c>
      <c r="Y188" t="str">
        <f t="shared" si="8"/>
        <v>61-72</v>
      </c>
      <c r="Z188" s="20">
        <f t="shared" si="9"/>
        <v>0.80671184252984829</v>
      </c>
      <c r="AA188" t="str">
        <f t="shared" si="10"/>
        <v>80%-100%</v>
      </c>
      <c r="AB188">
        <f t="shared" si="11"/>
        <v>1.3299015144173558E-4</v>
      </c>
    </row>
    <row r="189" spans="1:28" x14ac:dyDescent="0.25">
      <c r="A189" t="s">
        <v>1643</v>
      </c>
      <c r="B189" t="s">
        <v>1644</v>
      </c>
      <c r="C189" t="s">
        <v>77</v>
      </c>
      <c r="D189" t="s">
        <v>149</v>
      </c>
      <c r="E189">
        <v>61</v>
      </c>
      <c r="F189" t="s">
        <v>117</v>
      </c>
      <c r="G189">
        <v>2019</v>
      </c>
      <c r="H189" t="s">
        <v>14</v>
      </c>
      <c r="J189" t="s">
        <v>80</v>
      </c>
      <c r="K189">
        <v>36</v>
      </c>
      <c r="L189" s="18">
        <v>43276</v>
      </c>
      <c r="M189" s="18">
        <v>44372</v>
      </c>
      <c r="N189" s="18">
        <v>43553</v>
      </c>
      <c r="O189">
        <v>50720000</v>
      </c>
      <c r="P189">
        <v>20720000</v>
      </c>
      <c r="Q189">
        <v>30000000</v>
      </c>
      <c r="R189">
        <v>701602</v>
      </c>
      <c r="S189" t="s">
        <v>264</v>
      </c>
      <c r="T189">
        <v>-0.52294840763556816</v>
      </c>
      <c r="U189">
        <v>-1.227808408407284</v>
      </c>
      <c r="V189">
        <v>-0.81095950898802616</v>
      </c>
      <c r="W189">
        <v>3.9446709083968252</v>
      </c>
      <c r="X189">
        <v>2.210121609219637</v>
      </c>
      <c r="Y189" t="str">
        <f t="shared" si="8"/>
        <v>25-36</v>
      </c>
      <c r="Z189" s="20">
        <f t="shared" si="9"/>
        <v>0.40851735015772872</v>
      </c>
      <c r="AA189" t="str">
        <f t="shared" si="10"/>
        <v>40%-60%</v>
      </c>
      <c r="AB189">
        <f t="shared" si="11"/>
        <v>1.4548444250519932E-4</v>
      </c>
    </row>
    <row r="190" spans="1:28" x14ac:dyDescent="0.25">
      <c r="A190" t="s">
        <v>1645</v>
      </c>
      <c r="B190" t="s">
        <v>1646</v>
      </c>
      <c r="C190" t="s">
        <v>77</v>
      </c>
      <c r="D190" t="s">
        <v>165</v>
      </c>
      <c r="E190">
        <v>246</v>
      </c>
      <c r="F190" t="s">
        <v>87</v>
      </c>
      <c r="G190">
        <v>2020</v>
      </c>
      <c r="H190" t="s">
        <v>15</v>
      </c>
      <c r="I190" t="s">
        <v>84</v>
      </c>
      <c r="J190" t="s">
        <v>80</v>
      </c>
      <c r="K190">
        <v>72</v>
      </c>
      <c r="L190" s="18">
        <v>43675</v>
      </c>
      <c r="M190" s="18">
        <v>45867</v>
      </c>
      <c r="N190" s="18">
        <v>43927</v>
      </c>
      <c r="O190">
        <v>34490000</v>
      </c>
      <c r="P190">
        <v>17490000</v>
      </c>
      <c r="Q190">
        <v>17000000</v>
      </c>
      <c r="R190">
        <v>424150</v>
      </c>
      <c r="S190" t="s">
        <v>335</v>
      </c>
      <c r="T190">
        <v>0.47155460765510449</v>
      </c>
      <c r="U190">
        <v>-0.82299273622594304</v>
      </c>
      <c r="V190">
        <v>1.118477759689168</v>
      </c>
      <c r="W190">
        <v>0.55306290389815915</v>
      </c>
      <c r="X190">
        <v>0.97255557088134947</v>
      </c>
      <c r="Y190" t="str">
        <f t="shared" si="8"/>
        <v>61-72</v>
      </c>
      <c r="Z190" s="20">
        <f t="shared" si="9"/>
        <v>0.50710350826326467</v>
      </c>
      <c r="AA190" t="str">
        <f t="shared" si="10"/>
        <v>40%-60%</v>
      </c>
      <c r="AB190">
        <f t="shared" si="11"/>
        <v>8.7951896215490098E-5</v>
      </c>
    </row>
    <row r="191" spans="1:28" x14ac:dyDescent="0.25">
      <c r="A191" t="s">
        <v>1647</v>
      </c>
      <c r="B191" t="s">
        <v>1648</v>
      </c>
      <c r="C191" t="s">
        <v>82</v>
      </c>
      <c r="D191" t="s">
        <v>154</v>
      </c>
      <c r="E191">
        <v>38</v>
      </c>
      <c r="F191" t="s">
        <v>117</v>
      </c>
      <c r="G191">
        <v>2021</v>
      </c>
      <c r="H191" t="s">
        <v>29</v>
      </c>
      <c r="I191" t="s">
        <v>84</v>
      </c>
      <c r="J191" t="s">
        <v>80</v>
      </c>
      <c r="K191">
        <v>48</v>
      </c>
      <c r="L191" s="18">
        <v>44445</v>
      </c>
      <c r="M191" s="18">
        <v>45906</v>
      </c>
      <c r="O191">
        <v>57741340</v>
      </c>
      <c r="P191">
        <v>20000000</v>
      </c>
      <c r="Q191">
        <v>37741340</v>
      </c>
      <c r="R191">
        <v>549227</v>
      </c>
      <c r="S191" t="s">
        <v>135</v>
      </c>
      <c r="T191">
        <v>0.362401837684177</v>
      </c>
      <c r="U191">
        <v>-1.482989216037736</v>
      </c>
      <c r="V191">
        <v>-2.3966461235162799</v>
      </c>
      <c r="W191">
        <v>-0.1207331897044908</v>
      </c>
      <c r="X191">
        <v>0.43112042910834891</v>
      </c>
      <c r="Y191" t="str">
        <f t="shared" si="8"/>
        <v>37-48</v>
      </c>
      <c r="Z191" s="20">
        <f t="shared" si="9"/>
        <v>0.34637228716895035</v>
      </c>
      <c r="AA191" t="str">
        <f t="shared" si="10"/>
        <v>20%-40%</v>
      </c>
      <c r="AB191">
        <f t="shared" si="11"/>
        <v>1.1388790782210299E-4</v>
      </c>
    </row>
    <row r="192" spans="1:28" x14ac:dyDescent="0.25">
      <c r="A192" t="s">
        <v>1649</v>
      </c>
      <c r="B192" t="s">
        <v>1650</v>
      </c>
      <c r="C192" t="s">
        <v>77</v>
      </c>
      <c r="D192" t="s">
        <v>760</v>
      </c>
      <c r="E192">
        <v>60</v>
      </c>
      <c r="F192" t="s">
        <v>79</v>
      </c>
      <c r="G192">
        <v>2018</v>
      </c>
      <c r="H192" t="s">
        <v>13</v>
      </c>
      <c r="J192" t="s">
        <v>80</v>
      </c>
      <c r="K192">
        <v>72</v>
      </c>
      <c r="L192" s="18">
        <v>43118</v>
      </c>
      <c r="M192" s="18">
        <v>45309</v>
      </c>
      <c r="N192" s="18">
        <v>43272</v>
      </c>
      <c r="O192">
        <v>39380000</v>
      </c>
      <c r="P192">
        <v>34380000</v>
      </c>
      <c r="Q192">
        <v>5000000</v>
      </c>
      <c r="R192">
        <v>902903</v>
      </c>
      <c r="S192" t="s">
        <v>191</v>
      </c>
      <c r="T192">
        <v>1.235623997451597</v>
      </c>
      <c r="U192">
        <v>0.67958723599873894</v>
      </c>
      <c r="V192">
        <v>0.32444305434977738</v>
      </c>
      <c r="W192">
        <v>-0.20014248364334999</v>
      </c>
      <c r="X192">
        <v>2.4421652414080661</v>
      </c>
      <c r="Y192" t="str">
        <f t="shared" si="8"/>
        <v>61-72</v>
      </c>
      <c r="Z192" s="20">
        <f t="shared" si="9"/>
        <v>0.87303199593702385</v>
      </c>
      <c r="AA192" t="str">
        <f t="shared" si="10"/>
        <v>80%-100%</v>
      </c>
      <c r="AB192">
        <f t="shared" si="11"/>
        <v>1.8722629010645917E-4</v>
      </c>
    </row>
    <row r="193" spans="1:28" x14ac:dyDescent="0.25">
      <c r="A193" t="s">
        <v>1651</v>
      </c>
      <c r="B193" t="s">
        <v>1652</v>
      </c>
      <c r="C193" t="s">
        <v>77</v>
      </c>
      <c r="D193" t="s">
        <v>580</v>
      </c>
      <c r="E193">
        <v>59</v>
      </c>
      <c r="F193" t="s">
        <v>117</v>
      </c>
      <c r="G193">
        <v>2020</v>
      </c>
      <c r="H193" t="s">
        <v>14</v>
      </c>
      <c r="I193" t="s">
        <v>84</v>
      </c>
      <c r="J193" t="s">
        <v>80</v>
      </c>
      <c r="K193">
        <v>72</v>
      </c>
      <c r="L193" s="18">
        <v>43508</v>
      </c>
      <c r="M193" s="18">
        <v>45993</v>
      </c>
      <c r="N193" s="18">
        <v>44215</v>
      </c>
      <c r="O193">
        <v>47222360</v>
      </c>
      <c r="P193">
        <v>11622360</v>
      </c>
      <c r="Q193">
        <v>35600000</v>
      </c>
      <c r="R193">
        <v>285772</v>
      </c>
      <c r="S193" t="s">
        <v>252</v>
      </c>
      <c r="T193">
        <v>-0.1469777555134846</v>
      </c>
      <c r="U193">
        <v>-1.8946469973178239</v>
      </c>
      <c r="V193">
        <v>0.13042163490563341</v>
      </c>
      <c r="W193">
        <v>-0.35457927853712329</v>
      </c>
      <c r="X193">
        <v>-0.65174985443765243</v>
      </c>
      <c r="Y193" t="str">
        <f t="shared" si="8"/>
        <v>61-72</v>
      </c>
      <c r="Z193" s="20">
        <f t="shared" si="9"/>
        <v>0.24611984661503575</v>
      </c>
      <c r="AA193" t="str">
        <f t="shared" si="10"/>
        <v>20%-40%</v>
      </c>
      <c r="AB193">
        <f t="shared" si="11"/>
        <v>5.9257784475522897E-5</v>
      </c>
    </row>
    <row r="194" spans="1:28" x14ac:dyDescent="0.25">
      <c r="A194" t="s">
        <v>1653</v>
      </c>
      <c r="B194" t="s">
        <v>1654</v>
      </c>
      <c r="C194" t="s">
        <v>90</v>
      </c>
      <c r="D194" t="s">
        <v>231</v>
      </c>
      <c r="E194">
        <v>61</v>
      </c>
      <c r="F194" t="s">
        <v>117</v>
      </c>
      <c r="G194">
        <v>2020</v>
      </c>
      <c r="H194" t="s">
        <v>14</v>
      </c>
      <c r="I194" t="s">
        <v>84</v>
      </c>
      <c r="J194" t="s">
        <v>80</v>
      </c>
      <c r="K194">
        <v>12</v>
      </c>
      <c r="L194" s="18">
        <v>43731</v>
      </c>
      <c r="M194" s="18">
        <v>44097</v>
      </c>
      <c r="N194" s="18">
        <v>44088</v>
      </c>
      <c r="O194">
        <v>53470000</v>
      </c>
      <c r="P194">
        <v>8470000</v>
      </c>
      <c r="Q194">
        <v>45000000</v>
      </c>
      <c r="R194">
        <v>729282</v>
      </c>
      <c r="S194" t="s">
        <v>255</v>
      </c>
      <c r="T194">
        <v>0.99306228640509131</v>
      </c>
      <c r="U194">
        <v>-2.2548162583880078</v>
      </c>
      <c r="V194">
        <v>-4.4146365390986242</v>
      </c>
      <c r="W194">
        <v>-0.56056536865195861</v>
      </c>
      <c r="X194">
        <v>1.7460343448427791</v>
      </c>
      <c r="Y194" t="str">
        <f t="shared" si="8"/>
        <v>&lt;=24</v>
      </c>
      <c r="Z194" s="20">
        <f t="shared" si="9"/>
        <v>0.2</v>
      </c>
      <c r="AA194" t="str">
        <f t="shared" si="10"/>
        <v>20%</v>
      </c>
      <c r="AB194">
        <f t="shared" si="11"/>
        <v>1.512241772387718E-4</v>
      </c>
    </row>
    <row r="195" spans="1:28" x14ac:dyDescent="0.25">
      <c r="A195" t="s">
        <v>491</v>
      </c>
      <c r="B195" t="s">
        <v>1655</v>
      </c>
      <c r="C195" t="s">
        <v>77</v>
      </c>
      <c r="D195" t="s">
        <v>260</v>
      </c>
      <c r="E195">
        <v>220</v>
      </c>
      <c r="F195" t="s">
        <v>87</v>
      </c>
      <c r="G195">
        <v>2017</v>
      </c>
      <c r="H195" t="s">
        <v>15</v>
      </c>
      <c r="J195" t="s">
        <v>80</v>
      </c>
      <c r="K195">
        <v>84</v>
      </c>
      <c r="L195" s="18">
        <v>42767</v>
      </c>
      <c r="M195" s="18">
        <v>45293</v>
      </c>
      <c r="N195" s="18">
        <v>43437</v>
      </c>
      <c r="O195">
        <v>37940000</v>
      </c>
      <c r="P195">
        <v>18970000</v>
      </c>
      <c r="Q195">
        <v>18970000</v>
      </c>
      <c r="R195">
        <v>435402</v>
      </c>
      <c r="S195" t="s">
        <v>148</v>
      </c>
      <c r="T195">
        <v>0.85965334532951332</v>
      </c>
      <c r="U195">
        <v>-0.85216124758390532</v>
      </c>
      <c r="V195">
        <v>0.92086653473246149</v>
      </c>
      <c r="W195">
        <v>-0.5247755261247069</v>
      </c>
      <c r="X195">
        <v>-0.18766259006079469</v>
      </c>
      <c r="Y195" t="str">
        <f t="shared" ref="Y195:Y258" si="12">IF(K195&lt;=24,"&lt;=24",IF(AND(K195&gt;=25,K195&lt;=36),"25-36",IF(AND(K195&gt;=37,K195&lt;=48),"37-48",IF(AND(K195&gt;=49,K195&lt;=60),"49-60",IF(AND(K195&gt;=61,K195&lt;=72),"61-72","&gt;72")))))</f>
        <v>&gt;72</v>
      </c>
      <c r="Z195" s="20">
        <f t="shared" ref="Z195:Z258" si="13">IF(P195/O195&gt;0.2,P195/O195,0.2)</f>
        <v>0.5</v>
      </c>
      <c r="AA195" t="str">
        <f t="shared" ref="AA195:AA258" si="14">IF(Z195&lt;=0.2,"20%",IF(AND(Z195&gt;0.2,Z195&lt;=0.4),"20%-40%",IF(AND(Z195&gt;0.4,Z195&lt;=0.6),"40%-60%",IF(AND(Z195&gt;0.6,Z195&lt;=0.8),"60%-80%","80%-100%"))))</f>
        <v>40%-60%</v>
      </c>
      <c r="AB195">
        <f t="shared" ref="AB195:AB258" si="15">R195/SUM($R$2:$R$5739)</f>
        <v>9.0285114973516026E-5</v>
      </c>
    </row>
    <row r="196" spans="1:28" x14ac:dyDescent="0.25">
      <c r="A196" t="s">
        <v>1656</v>
      </c>
      <c r="B196" t="s">
        <v>1657</v>
      </c>
      <c r="C196" t="s">
        <v>77</v>
      </c>
      <c r="D196" t="s">
        <v>362</v>
      </c>
      <c r="E196">
        <v>61</v>
      </c>
      <c r="F196" t="s">
        <v>117</v>
      </c>
      <c r="G196">
        <v>2020</v>
      </c>
      <c r="H196" t="s">
        <v>29</v>
      </c>
      <c r="I196" t="s">
        <v>84</v>
      </c>
      <c r="J196" t="s">
        <v>80</v>
      </c>
      <c r="K196">
        <v>36</v>
      </c>
      <c r="L196" s="18">
        <v>43791</v>
      </c>
      <c r="M196" s="18">
        <v>44887</v>
      </c>
      <c r="N196" s="18">
        <v>44496</v>
      </c>
      <c r="O196">
        <v>55170000</v>
      </c>
      <c r="P196">
        <v>31452850</v>
      </c>
      <c r="Q196">
        <v>23717150</v>
      </c>
      <c r="R196">
        <v>1086272</v>
      </c>
      <c r="S196" t="s">
        <v>382</v>
      </c>
      <c r="T196">
        <v>-1.7721412195250721</v>
      </c>
      <c r="U196">
        <v>-0.56428355411978304</v>
      </c>
      <c r="V196">
        <v>-0.34384530499046262</v>
      </c>
      <c r="W196">
        <v>-0.33311838364681162</v>
      </c>
      <c r="X196">
        <v>-0.57440197704150942</v>
      </c>
      <c r="Y196" t="str">
        <f t="shared" si="12"/>
        <v>25-36</v>
      </c>
      <c r="Z196" s="20">
        <f t="shared" si="13"/>
        <v>0.57010784846837048</v>
      </c>
      <c r="AA196" t="str">
        <f t="shared" si="14"/>
        <v>40%-60%</v>
      </c>
      <c r="AB196">
        <f t="shared" si="15"/>
        <v>2.2524975175242925E-4</v>
      </c>
    </row>
    <row r="197" spans="1:28" x14ac:dyDescent="0.25">
      <c r="A197" t="s">
        <v>953</v>
      </c>
      <c r="B197" t="s">
        <v>954</v>
      </c>
      <c r="C197" t="s">
        <v>82</v>
      </c>
      <c r="D197" t="s">
        <v>292</v>
      </c>
      <c r="E197">
        <v>38</v>
      </c>
      <c r="F197" t="s">
        <v>95</v>
      </c>
      <c r="G197">
        <v>2017</v>
      </c>
      <c r="H197" t="s">
        <v>16</v>
      </c>
      <c r="J197" t="s">
        <v>96</v>
      </c>
      <c r="K197">
        <v>84</v>
      </c>
      <c r="L197" s="18">
        <v>43902</v>
      </c>
      <c r="M197" s="18">
        <v>46458</v>
      </c>
      <c r="O197">
        <v>40000000</v>
      </c>
      <c r="P197">
        <v>39000000</v>
      </c>
      <c r="Q197">
        <v>1000000</v>
      </c>
      <c r="R197">
        <v>855462</v>
      </c>
      <c r="S197" t="s">
        <v>88</v>
      </c>
      <c r="T197">
        <v>-9.8465413304183499E-2</v>
      </c>
      <c r="U197">
        <v>1.0982894848636879</v>
      </c>
      <c r="V197">
        <v>0.72325530977575447</v>
      </c>
      <c r="W197">
        <v>-0.84361286575152283</v>
      </c>
      <c r="X197">
        <v>-1.11583711881451</v>
      </c>
      <c r="Y197" t="str">
        <f t="shared" si="12"/>
        <v>&gt;72</v>
      </c>
      <c r="Z197" s="20">
        <f t="shared" si="13"/>
        <v>0.97499999999999998</v>
      </c>
      <c r="AA197" t="str">
        <f t="shared" si="14"/>
        <v>80%-100%</v>
      </c>
      <c r="AB197">
        <f t="shared" si="15"/>
        <v>1.773889073212203E-4</v>
      </c>
    </row>
    <row r="198" spans="1:28" x14ac:dyDescent="0.25">
      <c r="A198" t="s">
        <v>1658</v>
      </c>
      <c r="B198" t="s">
        <v>1659</v>
      </c>
      <c r="C198" t="s">
        <v>77</v>
      </c>
      <c r="D198" t="s">
        <v>78</v>
      </c>
      <c r="E198">
        <v>77</v>
      </c>
      <c r="F198" t="s">
        <v>17</v>
      </c>
      <c r="G198">
        <v>2017</v>
      </c>
      <c r="H198" t="s">
        <v>17</v>
      </c>
      <c r="J198" t="s">
        <v>80</v>
      </c>
      <c r="K198">
        <v>84</v>
      </c>
      <c r="L198" s="18">
        <v>42563</v>
      </c>
      <c r="M198" s="18">
        <v>45267</v>
      </c>
      <c r="N198" s="18">
        <v>43749</v>
      </c>
      <c r="O198">
        <v>58690000</v>
      </c>
      <c r="P198">
        <v>29345000</v>
      </c>
      <c r="Q198">
        <v>29345000</v>
      </c>
      <c r="R198">
        <v>678886</v>
      </c>
      <c r="S198" t="s">
        <v>666</v>
      </c>
      <c r="T198">
        <v>0.95667802974811544</v>
      </c>
      <c r="U198">
        <v>-0.85216124758390532</v>
      </c>
      <c r="V198">
        <v>0.92086653473246149</v>
      </c>
      <c r="W198">
        <v>-0.68038029022848645</v>
      </c>
      <c r="X198">
        <v>-0.57440197704150942</v>
      </c>
      <c r="Y198" t="str">
        <f t="shared" si="12"/>
        <v>&gt;72</v>
      </c>
      <c r="Z198" s="20">
        <f t="shared" si="13"/>
        <v>0.5</v>
      </c>
      <c r="AA198" t="str">
        <f t="shared" si="14"/>
        <v>40%-60%</v>
      </c>
      <c r="AB198">
        <f t="shared" si="15"/>
        <v>1.4077404459306663E-4</v>
      </c>
    </row>
    <row r="199" spans="1:28" x14ac:dyDescent="0.25">
      <c r="A199" t="s">
        <v>1660</v>
      </c>
      <c r="B199" t="s">
        <v>1661</v>
      </c>
      <c r="C199" t="s">
        <v>82</v>
      </c>
      <c r="D199" t="s">
        <v>916</v>
      </c>
      <c r="E199">
        <v>46</v>
      </c>
      <c r="F199" t="s">
        <v>17</v>
      </c>
      <c r="G199">
        <v>2022</v>
      </c>
      <c r="H199" t="s">
        <v>694</v>
      </c>
      <c r="J199" t="s">
        <v>80</v>
      </c>
      <c r="K199">
        <v>72</v>
      </c>
      <c r="L199" s="18">
        <v>44451</v>
      </c>
      <c r="M199" s="18">
        <v>46642</v>
      </c>
      <c r="O199">
        <v>67551944</v>
      </c>
      <c r="P199">
        <v>67551944</v>
      </c>
      <c r="Q199">
        <v>0</v>
      </c>
      <c r="R199">
        <v>1593770</v>
      </c>
      <c r="S199" t="s">
        <v>235</v>
      </c>
      <c r="T199">
        <v>0.5200669498644056</v>
      </c>
      <c r="U199">
        <v>1.2009447865714571</v>
      </c>
      <c r="V199">
        <v>-0.38336754998180411</v>
      </c>
      <c r="W199">
        <v>-1.125474585095977E-2</v>
      </c>
      <c r="X199">
        <v>-0.18766259006079469</v>
      </c>
      <c r="Y199" t="str">
        <f t="shared" si="12"/>
        <v>61-72</v>
      </c>
      <c r="Z199" s="20">
        <f t="shared" si="13"/>
        <v>1</v>
      </c>
      <c r="AA199" t="str">
        <f t="shared" si="14"/>
        <v>80%-100%</v>
      </c>
      <c r="AB199">
        <f t="shared" si="15"/>
        <v>3.3048471915916931E-4</v>
      </c>
    </row>
    <row r="200" spans="1:28" x14ac:dyDescent="0.25">
      <c r="A200" t="s">
        <v>1662</v>
      </c>
      <c r="B200" t="s">
        <v>1663</v>
      </c>
      <c r="C200" t="s">
        <v>82</v>
      </c>
      <c r="D200" t="s">
        <v>167</v>
      </c>
      <c r="E200">
        <v>48</v>
      </c>
      <c r="F200" t="s">
        <v>95</v>
      </c>
      <c r="G200">
        <v>2017</v>
      </c>
      <c r="H200" t="s">
        <v>16</v>
      </c>
      <c r="J200" t="s">
        <v>96</v>
      </c>
      <c r="K200">
        <v>84</v>
      </c>
      <c r="L200" s="18">
        <v>44106</v>
      </c>
      <c r="M200" s="18">
        <v>46662</v>
      </c>
      <c r="O200">
        <v>41000000</v>
      </c>
      <c r="P200">
        <v>25000000</v>
      </c>
      <c r="Q200">
        <v>16000000</v>
      </c>
      <c r="R200">
        <v>511169</v>
      </c>
      <c r="S200" t="s">
        <v>407</v>
      </c>
      <c r="T200">
        <v>-1.4325548240599639</v>
      </c>
      <c r="U200">
        <v>-0.40147943520833818</v>
      </c>
      <c r="V200">
        <v>0.52564408481904745</v>
      </c>
      <c r="W200">
        <v>0.50742348641320734</v>
      </c>
      <c r="X200">
        <v>0.89520769348520657</v>
      </c>
      <c r="Y200" t="str">
        <f t="shared" si="12"/>
        <v>&gt;72</v>
      </c>
      <c r="Z200" s="20">
        <f t="shared" si="13"/>
        <v>0.6097560975609756</v>
      </c>
      <c r="AA200" t="str">
        <f t="shared" si="14"/>
        <v>60%-80%</v>
      </c>
      <c r="AB200">
        <f t="shared" si="15"/>
        <v>1.0599618728415858E-4</v>
      </c>
    </row>
    <row r="201" spans="1:28" x14ac:dyDescent="0.25">
      <c r="A201" t="s">
        <v>1664</v>
      </c>
      <c r="B201" t="s">
        <v>1665</v>
      </c>
      <c r="C201" t="s">
        <v>82</v>
      </c>
      <c r="D201" t="s">
        <v>231</v>
      </c>
      <c r="E201">
        <v>61</v>
      </c>
      <c r="F201" t="s">
        <v>12</v>
      </c>
      <c r="G201">
        <v>2020</v>
      </c>
      <c r="H201" t="s">
        <v>12</v>
      </c>
      <c r="I201" t="s">
        <v>84</v>
      </c>
      <c r="J201" t="s">
        <v>80</v>
      </c>
      <c r="K201">
        <v>84</v>
      </c>
      <c r="L201" s="18">
        <v>43727</v>
      </c>
      <c r="M201" s="18">
        <v>46284</v>
      </c>
      <c r="O201">
        <v>66070000</v>
      </c>
      <c r="P201">
        <v>59463000</v>
      </c>
      <c r="Q201">
        <v>6607000</v>
      </c>
      <c r="R201">
        <v>1287050</v>
      </c>
      <c r="S201" t="s">
        <v>332</v>
      </c>
      <c r="T201">
        <v>1.029446543062067</v>
      </c>
      <c r="U201">
        <v>0.79032357974038436</v>
      </c>
      <c r="V201">
        <v>0.27728210793548907</v>
      </c>
      <c r="W201">
        <v>-0.29689175581681249</v>
      </c>
      <c r="X201">
        <v>1.7460343448427791</v>
      </c>
      <c r="Y201" t="str">
        <f t="shared" si="12"/>
        <v>&gt;72</v>
      </c>
      <c r="Z201" s="20">
        <f t="shared" si="13"/>
        <v>0.9</v>
      </c>
      <c r="AA201" t="str">
        <f t="shared" si="14"/>
        <v>80%-100%</v>
      </c>
      <c r="AB201">
        <f t="shared" si="15"/>
        <v>2.6688314988599916E-4</v>
      </c>
    </row>
    <row r="202" spans="1:28" x14ac:dyDescent="0.25">
      <c r="A202" t="s">
        <v>1666</v>
      </c>
      <c r="B202" t="s">
        <v>1667</v>
      </c>
      <c r="C202" t="s">
        <v>77</v>
      </c>
      <c r="D202" t="s">
        <v>453</v>
      </c>
      <c r="E202">
        <v>40</v>
      </c>
      <c r="F202" t="s">
        <v>87</v>
      </c>
      <c r="G202">
        <v>2018</v>
      </c>
      <c r="H202" t="s">
        <v>15</v>
      </c>
      <c r="J202" t="s">
        <v>80</v>
      </c>
      <c r="K202">
        <v>84</v>
      </c>
      <c r="L202" s="18">
        <v>42893</v>
      </c>
      <c r="M202" s="18">
        <v>45479</v>
      </c>
      <c r="N202" s="18">
        <v>44018</v>
      </c>
      <c r="O202">
        <v>33180000</v>
      </c>
      <c r="P202">
        <v>31862000</v>
      </c>
      <c r="Q202">
        <v>1318000</v>
      </c>
      <c r="R202">
        <v>650546</v>
      </c>
      <c r="S202" t="s">
        <v>203</v>
      </c>
      <c r="T202">
        <v>-0.47443606542626698</v>
      </c>
      <c r="U202">
        <v>1.0378348557084811</v>
      </c>
      <c r="V202">
        <v>0.47520081595822838</v>
      </c>
      <c r="W202">
        <v>-0.52239644022038034</v>
      </c>
      <c r="X202">
        <v>-0.1103147126646518</v>
      </c>
      <c r="Y202" t="str">
        <f t="shared" si="12"/>
        <v>&gt;72</v>
      </c>
      <c r="Z202" s="20">
        <f t="shared" si="13"/>
        <v>0.96027727546714892</v>
      </c>
      <c r="AA202" t="str">
        <f t="shared" si="14"/>
        <v>80%-100%</v>
      </c>
      <c r="AB202">
        <f t="shared" si="15"/>
        <v>1.3489745202263875E-4</v>
      </c>
    </row>
    <row r="203" spans="1:28" x14ac:dyDescent="0.25">
      <c r="A203" t="s">
        <v>1668</v>
      </c>
      <c r="B203" t="s">
        <v>1669</v>
      </c>
      <c r="C203" t="s">
        <v>82</v>
      </c>
      <c r="D203" t="s">
        <v>106</v>
      </c>
      <c r="E203">
        <v>76</v>
      </c>
      <c r="F203" t="s">
        <v>117</v>
      </c>
      <c r="G203">
        <v>2022</v>
      </c>
      <c r="H203" t="s">
        <v>29</v>
      </c>
      <c r="J203" t="s">
        <v>80</v>
      </c>
      <c r="K203">
        <v>84</v>
      </c>
      <c r="L203" s="18">
        <v>44552</v>
      </c>
      <c r="M203" s="18">
        <v>47109</v>
      </c>
      <c r="O203">
        <v>71990000</v>
      </c>
      <c r="P203">
        <v>61990000</v>
      </c>
      <c r="Q203">
        <v>10000000</v>
      </c>
      <c r="R203">
        <v>1369250</v>
      </c>
      <c r="S203" t="s">
        <v>698</v>
      </c>
      <c r="T203">
        <v>2.2815442219069261E-2</v>
      </c>
      <c r="U203">
        <v>0.63055833452107124</v>
      </c>
      <c r="V203">
        <v>-0.1462340800337556</v>
      </c>
      <c r="W203">
        <v>0.72569167388987355</v>
      </c>
      <c r="X203">
        <v>1.3592949578620639</v>
      </c>
      <c r="Y203" t="str">
        <f t="shared" si="12"/>
        <v>&gt;72</v>
      </c>
      <c r="Z203" s="20">
        <f t="shared" si="13"/>
        <v>0.86109181830809833</v>
      </c>
      <c r="AA203" t="str">
        <f t="shared" si="14"/>
        <v>80%-100%</v>
      </c>
      <c r="AB203">
        <f t="shared" si="15"/>
        <v>2.8392817138526424E-4</v>
      </c>
    </row>
    <row r="204" spans="1:28" x14ac:dyDescent="0.25">
      <c r="A204" t="s">
        <v>451</v>
      </c>
      <c r="B204" t="s">
        <v>452</v>
      </c>
      <c r="C204" t="s">
        <v>77</v>
      </c>
      <c r="D204" t="s">
        <v>453</v>
      </c>
      <c r="E204">
        <v>60</v>
      </c>
      <c r="F204" t="s">
        <v>17</v>
      </c>
      <c r="G204">
        <v>2018</v>
      </c>
      <c r="H204" t="s">
        <v>17</v>
      </c>
      <c r="J204" t="s">
        <v>80</v>
      </c>
      <c r="K204">
        <v>84</v>
      </c>
      <c r="L204" s="18">
        <v>42907</v>
      </c>
      <c r="M204" s="18">
        <v>45464</v>
      </c>
      <c r="N204" s="18">
        <v>43670</v>
      </c>
      <c r="O204">
        <v>57660000</v>
      </c>
      <c r="P204">
        <v>27660000</v>
      </c>
      <c r="Q204">
        <v>30000000</v>
      </c>
      <c r="R204">
        <v>557978</v>
      </c>
      <c r="S204" t="s">
        <v>191</v>
      </c>
      <c r="T204">
        <v>1.017318457509742</v>
      </c>
      <c r="U204">
        <v>-0.93548188788781705</v>
      </c>
      <c r="V204">
        <v>0.36417555768447257</v>
      </c>
      <c r="W204">
        <v>-0.48605505667729237</v>
      </c>
      <c r="X204">
        <v>-0.34235834485308059</v>
      </c>
      <c r="Y204" t="str">
        <f t="shared" si="12"/>
        <v>&gt;72</v>
      </c>
      <c r="Z204" s="20">
        <f t="shared" si="13"/>
        <v>0.47970863683662851</v>
      </c>
      <c r="AA204" t="str">
        <f t="shared" si="14"/>
        <v>40%-60%</v>
      </c>
      <c r="AB204">
        <f t="shared" si="15"/>
        <v>1.1570251832259044E-4</v>
      </c>
    </row>
    <row r="205" spans="1:28" x14ac:dyDescent="0.25">
      <c r="A205" t="s">
        <v>416</v>
      </c>
      <c r="B205" t="s">
        <v>1670</v>
      </c>
      <c r="C205" t="s">
        <v>77</v>
      </c>
      <c r="D205" t="s">
        <v>611</v>
      </c>
      <c r="E205">
        <v>61</v>
      </c>
      <c r="F205" t="s">
        <v>12</v>
      </c>
      <c r="G205">
        <v>2017</v>
      </c>
      <c r="H205" t="s">
        <v>12</v>
      </c>
      <c r="J205" t="s">
        <v>80</v>
      </c>
      <c r="K205">
        <v>84</v>
      </c>
      <c r="L205" s="18">
        <v>42765</v>
      </c>
      <c r="M205" s="18">
        <v>45226</v>
      </c>
      <c r="N205" s="18">
        <v>43605</v>
      </c>
      <c r="O205">
        <v>72490000</v>
      </c>
      <c r="P205">
        <v>50000000</v>
      </c>
      <c r="Q205">
        <v>22490000</v>
      </c>
      <c r="R205">
        <v>804013</v>
      </c>
      <c r="S205" t="s">
        <v>264</v>
      </c>
      <c r="T205">
        <v>0.76262866091091108</v>
      </c>
      <c r="U205">
        <v>-7.3006233104473586E-2</v>
      </c>
      <c r="V205">
        <v>-1.301091572714301E-2</v>
      </c>
      <c r="W205">
        <v>-0.2444599285896672</v>
      </c>
      <c r="X205">
        <v>0.27642467431606299</v>
      </c>
      <c r="Y205" t="str">
        <f t="shared" si="12"/>
        <v>&gt;72</v>
      </c>
      <c r="Z205" s="20">
        <f t="shared" si="13"/>
        <v>0.68975031038763968</v>
      </c>
      <c r="AA205" t="str">
        <f t="shared" si="14"/>
        <v>60%-80%</v>
      </c>
      <c r="AB205">
        <f t="shared" si="15"/>
        <v>1.6672042421762311E-4</v>
      </c>
    </row>
    <row r="206" spans="1:28" x14ac:dyDescent="0.25">
      <c r="A206" t="s">
        <v>1671</v>
      </c>
      <c r="B206" t="s">
        <v>1672</v>
      </c>
      <c r="C206" t="s">
        <v>77</v>
      </c>
      <c r="D206" t="s">
        <v>112</v>
      </c>
      <c r="E206">
        <v>246</v>
      </c>
      <c r="F206" t="s">
        <v>79</v>
      </c>
      <c r="G206">
        <v>2018</v>
      </c>
      <c r="H206" t="s">
        <v>13</v>
      </c>
      <c r="J206" t="s">
        <v>80</v>
      </c>
      <c r="K206">
        <v>48</v>
      </c>
      <c r="L206" s="18">
        <v>43106</v>
      </c>
      <c r="M206" s="18">
        <v>44713</v>
      </c>
      <c r="N206" s="18">
        <v>43781</v>
      </c>
      <c r="O206">
        <v>36990000</v>
      </c>
      <c r="P206">
        <v>22958989</v>
      </c>
      <c r="Q206">
        <v>14031011</v>
      </c>
      <c r="R206">
        <v>672116</v>
      </c>
      <c r="S206" t="s">
        <v>133</v>
      </c>
      <c r="T206">
        <v>1.0051903719574169</v>
      </c>
      <c r="U206">
        <v>-0.35661960106845991</v>
      </c>
      <c r="V206">
        <v>-0.3786193474685442</v>
      </c>
      <c r="W206">
        <v>-0.1695007998022045</v>
      </c>
      <c r="X206">
        <v>0.27642467431606299</v>
      </c>
      <c r="Y206" t="str">
        <f t="shared" si="12"/>
        <v>37-48</v>
      </c>
      <c r="Z206" s="20">
        <f t="shared" si="13"/>
        <v>0.62068096782914306</v>
      </c>
      <c r="AA206" t="str">
        <f t="shared" si="14"/>
        <v>60%-80%</v>
      </c>
      <c r="AB206">
        <f t="shared" si="15"/>
        <v>1.3937021496350429E-4</v>
      </c>
    </row>
    <row r="207" spans="1:28" x14ac:dyDescent="0.25">
      <c r="A207" t="s">
        <v>1673</v>
      </c>
      <c r="B207" t="s">
        <v>1674</v>
      </c>
      <c r="C207" t="s">
        <v>77</v>
      </c>
      <c r="D207" t="s">
        <v>344</v>
      </c>
      <c r="E207">
        <v>236</v>
      </c>
      <c r="F207" t="s">
        <v>87</v>
      </c>
      <c r="G207">
        <v>2019</v>
      </c>
      <c r="H207" t="s">
        <v>15</v>
      </c>
      <c r="J207" t="s">
        <v>80</v>
      </c>
      <c r="K207">
        <v>60</v>
      </c>
      <c r="L207" s="18">
        <v>43364</v>
      </c>
      <c r="M207" s="18">
        <v>45190</v>
      </c>
      <c r="N207" s="18">
        <v>43840</v>
      </c>
      <c r="O207">
        <v>34878200</v>
      </c>
      <c r="P207">
        <v>19878200</v>
      </c>
      <c r="Q207">
        <v>15000000</v>
      </c>
      <c r="R207">
        <v>508907</v>
      </c>
      <c r="S207" t="s">
        <v>296</v>
      </c>
      <c r="T207">
        <v>1.2234959118992721</v>
      </c>
      <c r="U207">
        <v>-0.56500589392985556</v>
      </c>
      <c r="V207">
        <v>-8.1510080301236076E-2</v>
      </c>
      <c r="W207">
        <v>-0.41904162010217649</v>
      </c>
      <c r="X207">
        <v>-0.72909773183379534</v>
      </c>
      <c r="Y207" t="str">
        <f t="shared" si="12"/>
        <v>49-60</v>
      </c>
      <c r="Z207" s="20">
        <f t="shared" si="13"/>
        <v>0.56993193456084312</v>
      </c>
      <c r="AA207" t="str">
        <f t="shared" si="14"/>
        <v>40%-60%</v>
      </c>
      <c r="AB207">
        <f t="shared" si="15"/>
        <v>1.0552713815239048E-4</v>
      </c>
    </row>
    <row r="208" spans="1:28" x14ac:dyDescent="0.25">
      <c r="A208" t="s">
        <v>1361</v>
      </c>
      <c r="B208" t="s">
        <v>1675</v>
      </c>
      <c r="C208" t="s">
        <v>82</v>
      </c>
      <c r="D208" t="s">
        <v>877</v>
      </c>
      <c r="E208">
        <v>49</v>
      </c>
      <c r="F208" t="s">
        <v>469</v>
      </c>
      <c r="G208">
        <v>2021</v>
      </c>
      <c r="H208" t="s">
        <v>10</v>
      </c>
      <c r="I208" t="s">
        <v>188</v>
      </c>
      <c r="J208" t="s">
        <v>80</v>
      </c>
      <c r="K208">
        <v>72</v>
      </c>
      <c r="L208" s="18">
        <v>44199</v>
      </c>
      <c r="M208" s="18">
        <v>46390</v>
      </c>
      <c r="O208">
        <v>57890000</v>
      </c>
      <c r="P208">
        <v>45890000</v>
      </c>
      <c r="Q208">
        <v>12000000</v>
      </c>
      <c r="R208">
        <v>1040366</v>
      </c>
      <c r="S208" t="s">
        <v>85</v>
      </c>
      <c r="T208">
        <v>1.068735666674399E-2</v>
      </c>
      <c r="U208">
        <v>0.34976937078757858</v>
      </c>
      <c r="V208">
        <v>5.1377144922950549E-2</v>
      </c>
      <c r="W208">
        <v>4.4883541035321066</v>
      </c>
      <c r="X208">
        <v>0.35377255171220601</v>
      </c>
      <c r="Y208" t="str">
        <f t="shared" si="12"/>
        <v>61-72</v>
      </c>
      <c r="Z208" s="20">
        <f t="shared" si="13"/>
        <v>0.79271031266194503</v>
      </c>
      <c r="AA208" t="str">
        <f t="shared" si="14"/>
        <v>60%-80%</v>
      </c>
      <c r="AB208">
        <f t="shared" si="15"/>
        <v>2.1573066711805865E-4</v>
      </c>
    </row>
    <row r="209" spans="1:28" x14ac:dyDescent="0.25">
      <c r="A209" t="s">
        <v>582</v>
      </c>
      <c r="B209" t="s">
        <v>1676</v>
      </c>
      <c r="C209" t="s">
        <v>77</v>
      </c>
      <c r="D209" t="s">
        <v>258</v>
      </c>
      <c r="E209">
        <v>74</v>
      </c>
      <c r="F209" t="s">
        <v>25</v>
      </c>
      <c r="G209">
        <v>2020</v>
      </c>
      <c r="H209" t="s">
        <v>25</v>
      </c>
      <c r="I209" t="s">
        <v>84</v>
      </c>
      <c r="J209" t="s">
        <v>80</v>
      </c>
      <c r="K209">
        <v>84</v>
      </c>
      <c r="L209" s="18">
        <v>43598</v>
      </c>
      <c r="M209" s="18">
        <v>46155</v>
      </c>
      <c r="N209" s="18">
        <v>44272</v>
      </c>
      <c r="O209">
        <v>35490000</v>
      </c>
      <c r="P209">
        <v>31941000</v>
      </c>
      <c r="Q209">
        <v>3549000</v>
      </c>
      <c r="R209">
        <v>681363</v>
      </c>
      <c r="S209" t="s">
        <v>168</v>
      </c>
      <c r="T209">
        <v>-0.17123392661813511</v>
      </c>
      <c r="U209">
        <v>0.79032357974038436</v>
      </c>
      <c r="V209">
        <v>9.1046412665660464E-2</v>
      </c>
      <c r="W209">
        <v>-0.93155407685787894</v>
      </c>
      <c r="X209">
        <v>-1.3478807510029389</v>
      </c>
      <c r="Y209" t="str">
        <f t="shared" si="12"/>
        <v>&gt;72</v>
      </c>
      <c r="Z209" s="20">
        <f t="shared" si="13"/>
        <v>0.9</v>
      </c>
      <c r="AA209" t="str">
        <f t="shared" si="14"/>
        <v>80%-100%</v>
      </c>
      <c r="AB209">
        <f t="shared" si="15"/>
        <v>1.4128767620199219E-4</v>
      </c>
    </row>
    <row r="210" spans="1:28" x14ac:dyDescent="0.25">
      <c r="A210" t="s">
        <v>1677</v>
      </c>
      <c r="B210" t="s">
        <v>1678</v>
      </c>
      <c r="C210" t="s">
        <v>82</v>
      </c>
      <c r="D210" t="s">
        <v>172</v>
      </c>
      <c r="E210">
        <v>48</v>
      </c>
      <c r="F210" t="s">
        <v>17</v>
      </c>
      <c r="G210">
        <v>2022</v>
      </c>
      <c r="H210" t="s">
        <v>155</v>
      </c>
      <c r="I210" t="s">
        <v>84</v>
      </c>
      <c r="J210" t="s">
        <v>80</v>
      </c>
      <c r="K210">
        <v>84</v>
      </c>
      <c r="L210" s="18">
        <v>44327</v>
      </c>
      <c r="M210" s="18">
        <v>46884</v>
      </c>
      <c r="O210">
        <v>87600000</v>
      </c>
      <c r="P210">
        <v>87200000</v>
      </c>
      <c r="Q210">
        <v>400000</v>
      </c>
      <c r="R210">
        <v>1800536</v>
      </c>
      <c r="S210" t="s">
        <v>186</v>
      </c>
      <c r="T210">
        <v>-1.4407288855812889E-3</v>
      </c>
      <c r="U210">
        <v>1.182194959775517</v>
      </c>
      <c r="V210">
        <v>-3.8549294629342291E-2</v>
      </c>
      <c r="W210">
        <v>-0.44204553541230041</v>
      </c>
      <c r="X210">
        <v>-0.4197062222492236</v>
      </c>
      <c r="Y210" t="str">
        <f t="shared" si="12"/>
        <v>&gt;72</v>
      </c>
      <c r="Z210" s="20">
        <f t="shared" si="13"/>
        <v>0.99543378995433784</v>
      </c>
      <c r="AA210" t="str">
        <f t="shared" si="14"/>
        <v>80%-100%</v>
      </c>
      <c r="AB210">
        <f t="shared" si="15"/>
        <v>3.7335979112166376E-4</v>
      </c>
    </row>
    <row r="211" spans="1:28" x14ac:dyDescent="0.25">
      <c r="A211" t="s">
        <v>183</v>
      </c>
      <c r="B211" t="s">
        <v>1679</v>
      </c>
      <c r="C211" t="s">
        <v>77</v>
      </c>
      <c r="D211" t="s">
        <v>880</v>
      </c>
      <c r="E211">
        <v>38</v>
      </c>
      <c r="F211" t="s">
        <v>79</v>
      </c>
      <c r="G211">
        <v>2019</v>
      </c>
      <c r="H211" t="s">
        <v>13</v>
      </c>
      <c r="I211" t="s">
        <v>84</v>
      </c>
      <c r="J211" t="s">
        <v>80</v>
      </c>
      <c r="K211">
        <v>84</v>
      </c>
      <c r="L211" s="18">
        <v>43772</v>
      </c>
      <c r="M211" s="18">
        <v>46061</v>
      </c>
      <c r="N211" s="18">
        <v>43616</v>
      </c>
      <c r="O211">
        <v>43190000</v>
      </c>
      <c r="P211">
        <v>38871000</v>
      </c>
      <c r="Q211">
        <v>4319000</v>
      </c>
      <c r="R211">
        <v>806423</v>
      </c>
      <c r="S211" t="s">
        <v>184</v>
      </c>
      <c r="T211">
        <v>-0.48656415097859229</v>
      </c>
      <c r="U211">
        <v>0.79032357974038436</v>
      </c>
      <c r="V211">
        <v>0.70066901864136744</v>
      </c>
      <c r="W211">
        <v>-0.3114749417074793</v>
      </c>
      <c r="X211">
        <v>-0.96114136402222416</v>
      </c>
      <c r="Y211" t="str">
        <f t="shared" si="12"/>
        <v>&gt;72</v>
      </c>
      <c r="Z211" s="20">
        <f t="shared" si="13"/>
        <v>0.9</v>
      </c>
      <c r="AA211" t="str">
        <f t="shared" si="14"/>
        <v>80%-100%</v>
      </c>
      <c r="AB211">
        <f t="shared" si="15"/>
        <v>1.6722016268250426E-4</v>
      </c>
    </row>
    <row r="212" spans="1:28" x14ac:dyDescent="0.25">
      <c r="A212" t="s">
        <v>495</v>
      </c>
      <c r="B212" t="s">
        <v>496</v>
      </c>
      <c r="C212" t="s">
        <v>77</v>
      </c>
      <c r="D212" t="s">
        <v>461</v>
      </c>
      <c r="E212">
        <v>50</v>
      </c>
      <c r="F212" t="s">
        <v>117</v>
      </c>
      <c r="G212">
        <v>2019</v>
      </c>
      <c r="H212" t="s">
        <v>14</v>
      </c>
      <c r="J212" t="s">
        <v>80</v>
      </c>
      <c r="K212">
        <v>72</v>
      </c>
      <c r="L212" s="18">
        <v>43317</v>
      </c>
      <c r="M212" s="18">
        <v>45420</v>
      </c>
      <c r="N212" s="18">
        <v>43412</v>
      </c>
      <c r="O212">
        <v>43650000</v>
      </c>
      <c r="P212">
        <v>20000000</v>
      </c>
      <c r="Q212">
        <v>23650000</v>
      </c>
      <c r="R212">
        <v>485237</v>
      </c>
      <c r="S212" t="s">
        <v>267</v>
      </c>
      <c r="T212">
        <v>1.441801451841126</v>
      </c>
      <c r="U212">
        <v>-1.023841362696553</v>
      </c>
      <c r="V212">
        <v>0.72325530977575447</v>
      </c>
      <c r="W212">
        <v>-0.1580982473129274</v>
      </c>
      <c r="X212">
        <v>-0.34235834485308059</v>
      </c>
      <c r="Y212" t="str">
        <f t="shared" si="12"/>
        <v>61-72</v>
      </c>
      <c r="Z212" s="20">
        <f t="shared" si="13"/>
        <v>0.45819014891179838</v>
      </c>
      <c r="AA212" t="str">
        <f t="shared" si="14"/>
        <v>40%-60%</v>
      </c>
      <c r="AB212">
        <f t="shared" si="15"/>
        <v>1.0061891845789407E-4</v>
      </c>
    </row>
    <row r="213" spans="1:28" x14ac:dyDescent="0.25">
      <c r="A213" t="s">
        <v>1680</v>
      </c>
      <c r="B213" t="s">
        <v>1681</v>
      </c>
      <c r="C213" t="s">
        <v>77</v>
      </c>
      <c r="D213" t="s">
        <v>442</v>
      </c>
      <c r="E213">
        <v>76</v>
      </c>
      <c r="F213" t="s">
        <v>117</v>
      </c>
      <c r="G213">
        <v>2021</v>
      </c>
      <c r="H213" t="s">
        <v>29</v>
      </c>
      <c r="I213" t="s">
        <v>84</v>
      </c>
      <c r="J213" t="s">
        <v>80</v>
      </c>
      <c r="K213">
        <v>84</v>
      </c>
      <c r="L213" s="18">
        <v>44107</v>
      </c>
      <c r="M213" s="18">
        <v>46456</v>
      </c>
      <c r="N213" s="18">
        <v>44357</v>
      </c>
      <c r="O213">
        <v>53790000</v>
      </c>
      <c r="P213">
        <v>30000000</v>
      </c>
      <c r="Q213">
        <v>23790000</v>
      </c>
      <c r="R213">
        <v>629875</v>
      </c>
      <c r="S213" t="s">
        <v>278</v>
      </c>
      <c r="T213">
        <v>2.2815442219069261E-2</v>
      </c>
      <c r="U213">
        <v>-0.61513227431555073</v>
      </c>
      <c r="V213">
        <v>0.16994387989697479</v>
      </c>
      <c r="W213">
        <v>7.6538093903185797E-3</v>
      </c>
      <c r="X213">
        <v>0.97255557088134947</v>
      </c>
      <c r="Y213" t="str">
        <f t="shared" si="12"/>
        <v>&gt;72</v>
      </c>
      <c r="Z213" s="20">
        <f t="shared" si="13"/>
        <v>0.5577244841048522</v>
      </c>
      <c r="AA213" t="str">
        <f t="shared" si="14"/>
        <v>40%-60%</v>
      </c>
      <c r="AB213">
        <f t="shared" si="15"/>
        <v>1.3061110604439897E-4</v>
      </c>
    </row>
    <row r="214" spans="1:28" x14ac:dyDescent="0.25">
      <c r="A214" t="s">
        <v>1682</v>
      </c>
      <c r="B214" t="s">
        <v>1683</v>
      </c>
      <c r="C214" t="s">
        <v>77</v>
      </c>
      <c r="D214" t="s">
        <v>204</v>
      </c>
      <c r="E214">
        <v>51</v>
      </c>
      <c r="F214" t="s">
        <v>117</v>
      </c>
      <c r="G214">
        <v>2019</v>
      </c>
      <c r="H214" t="s">
        <v>14</v>
      </c>
      <c r="J214" t="s">
        <v>80</v>
      </c>
      <c r="K214">
        <v>84</v>
      </c>
      <c r="L214" s="18">
        <v>43397</v>
      </c>
      <c r="M214" s="18">
        <v>45948</v>
      </c>
      <c r="N214" s="18">
        <v>43587</v>
      </c>
      <c r="O214">
        <v>43650000</v>
      </c>
      <c r="P214">
        <v>15934000</v>
      </c>
      <c r="Q214">
        <v>27716000</v>
      </c>
      <c r="R214">
        <v>361214</v>
      </c>
      <c r="S214" t="s">
        <v>261</v>
      </c>
      <c r="T214">
        <v>1.3447767674225239</v>
      </c>
      <c r="U214">
        <v>-1.4063352520379371</v>
      </c>
      <c r="V214">
        <v>0.52564408481904745</v>
      </c>
      <c r="W214">
        <v>-0.46454064231124509</v>
      </c>
      <c r="X214">
        <v>-0.26501046745693763</v>
      </c>
      <c r="Y214" t="str">
        <f t="shared" si="12"/>
        <v>&gt;72</v>
      </c>
      <c r="Z214" s="20">
        <f t="shared" si="13"/>
        <v>0.36504009163802981</v>
      </c>
      <c r="AA214" t="str">
        <f t="shared" si="14"/>
        <v>20%-40%</v>
      </c>
      <c r="AB214">
        <f t="shared" si="15"/>
        <v>7.4901464669532107E-5</v>
      </c>
    </row>
    <row r="215" spans="1:28" x14ac:dyDescent="0.25">
      <c r="A215" t="s">
        <v>1684</v>
      </c>
      <c r="B215" t="s">
        <v>1685</v>
      </c>
      <c r="C215" t="s">
        <v>82</v>
      </c>
      <c r="D215" t="s">
        <v>130</v>
      </c>
      <c r="E215">
        <v>291</v>
      </c>
      <c r="F215" t="s">
        <v>117</v>
      </c>
      <c r="G215">
        <v>2021</v>
      </c>
      <c r="H215" t="s">
        <v>29</v>
      </c>
      <c r="I215" t="s">
        <v>84</v>
      </c>
      <c r="J215" t="s">
        <v>80</v>
      </c>
      <c r="K215">
        <v>48</v>
      </c>
      <c r="L215" s="18">
        <v>44162</v>
      </c>
      <c r="M215" s="18">
        <v>45623</v>
      </c>
      <c r="O215">
        <v>62990000</v>
      </c>
      <c r="P215">
        <v>51342000</v>
      </c>
      <c r="Q215">
        <v>11648000</v>
      </c>
      <c r="R215">
        <v>1391690</v>
      </c>
      <c r="S215" t="s">
        <v>420</v>
      </c>
      <c r="T215">
        <v>-1.3568814437906571E-2</v>
      </c>
      <c r="U215">
        <v>0.44163127376492672</v>
      </c>
      <c r="V215">
        <v>5.1377144922950549E-2</v>
      </c>
      <c r="W215">
        <v>1.244222872803648</v>
      </c>
      <c r="X215">
        <v>1.436642835258207</v>
      </c>
      <c r="Y215" t="str">
        <f t="shared" si="12"/>
        <v>37-48</v>
      </c>
      <c r="Z215" s="20">
        <f t="shared" si="13"/>
        <v>0.81508175900936652</v>
      </c>
      <c r="AA215" t="str">
        <f t="shared" si="14"/>
        <v>80%-100%</v>
      </c>
      <c r="AB215">
        <f t="shared" si="15"/>
        <v>2.8858133783834827E-4</v>
      </c>
    </row>
    <row r="216" spans="1:28" x14ac:dyDescent="0.25">
      <c r="A216" t="s">
        <v>1686</v>
      </c>
      <c r="B216" t="s">
        <v>1687</v>
      </c>
      <c r="C216" t="s">
        <v>82</v>
      </c>
      <c r="D216" t="s">
        <v>199</v>
      </c>
      <c r="E216">
        <v>220</v>
      </c>
      <c r="F216" t="s">
        <v>11</v>
      </c>
      <c r="G216">
        <v>2022</v>
      </c>
      <c r="H216" t="s">
        <v>11</v>
      </c>
      <c r="I216" t="s">
        <v>188</v>
      </c>
      <c r="J216" t="s">
        <v>80</v>
      </c>
      <c r="K216">
        <v>84</v>
      </c>
      <c r="L216" s="18">
        <v>44236</v>
      </c>
      <c r="M216" s="18">
        <v>46792</v>
      </c>
      <c r="O216">
        <v>80390000</v>
      </c>
      <c r="P216">
        <v>80390000</v>
      </c>
      <c r="Q216">
        <v>0</v>
      </c>
      <c r="R216">
        <v>1770438</v>
      </c>
      <c r="S216" t="s">
        <v>639</v>
      </c>
      <c r="T216">
        <v>-0.24400243993208681</v>
      </c>
      <c r="U216">
        <v>1.2009447865714571</v>
      </c>
      <c r="V216">
        <v>-0.18575632502509701</v>
      </c>
      <c r="W216">
        <v>0.49056045383213609</v>
      </c>
      <c r="X216">
        <v>-0.80644560922993824</v>
      </c>
      <c r="Y216" t="str">
        <f t="shared" si="12"/>
        <v>&gt;72</v>
      </c>
      <c r="Z216" s="20">
        <f t="shared" si="13"/>
        <v>1</v>
      </c>
      <c r="AA216" t="str">
        <f t="shared" si="14"/>
        <v>80%-100%</v>
      </c>
      <c r="AB216">
        <f t="shared" si="15"/>
        <v>3.6711865904033917E-4</v>
      </c>
    </row>
    <row r="217" spans="1:28" x14ac:dyDescent="0.25">
      <c r="A217" t="s">
        <v>1688</v>
      </c>
      <c r="B217" t="s">
        <v>1689</v>
      </c>
      <c r="C217" t="s">
        <v>82</v>
      </c>
      <c r="D217" t="s">
        <v>1690</v>
      </c>
      <c r="E217">
        <v>38</v>
      </c>
      <c r="F217" t="s">
        <v>11</v>
      </c>
      <c r="G217">
        <v>2020</v>
      </c>
      <c r="H217" t="s">
        <v>11</v>
      </c>
      <c r="I217" t="s">
        <v>188</v>
      </c>
      <c r="J217" t="s">
        <v>80</v>
      </c>
      <c r="K217">
        <v>84</v>
      </c>
      <c r="L217" s="18">
        <v>43796</v>
      </c>
      <c r="M217" s="18">
        <v>46353</v>
      </c>
      <c r="O217">
        <v>57290000</v>
      </c>
      <c r="P217">
        <v>57290000</v>
      </c>
      <c r="Q217">
        <v>0</v>
      </c>
      <c r="R217">
        <v>1206394</v>
      </c>
      <c r="S217" t="s">
        <v>118</v>
      </c>
      <c r="T217">
        <v>-0.28038669658906262</v>
      </c>
      <c r="U217">
        <v>1.2009447865714571</v>
      </c>
      <c r="V217">
        <v>0.88134428974112011</v>
      </c>
      <c r="W217">
        <v>-0.86193395139868034</v>
      </c>
      <c r="X217">
        <v>-0.65174985443765243</v>
      </c>
      <c r="Y217" t="str">
        <f t="shared" si="12"/>
        <v>&gt;72</v>
      </c>
      <c r="Z217" s="20">
        <f t="shared" si="13"/>
        <v>1</v>
      </c>
      <c r="AA217" t="str">
        <f t="shared" si="14"/>
        <v>80%-100%</v>
      </c>
      <c r="AB217">
        <f t="shared" si="15"/>
        <v>2.5015829278083218E-4</v>
      </c>
    </row>
    <row r="218" spans="1:28" x14ac:dyDescent="0.25">
      <c r="A218" t="s">
        <v>1691</v>
      </c>
      <c r="B218" t="s">
        <v>1692</v>
      </c>
      <c r="C218" t="s">
        <v>77</v>
      </c>
      <c r="D218" t="s">
        <v>742</v>
      </c>
      <c r="E218">
        <v>62</v>
      </c>
      <c r="F218" t="s">
        <v>17</v>
      </c>
      <c r="G218">
        <v>2021</v>
      </c>
      <c r="H218" t="s">
        <v>17</v>
      </c>
      <c r="I218" t="s">
        <v>84</v>
      </c>
      <c r="J218" t="s">
        <v>80</v>
      </c>
      <c r="K218">
        <v>72</v>
      </c>
      <c r="L218" s="18">
        <v>44223</v>
      </c>
      <c r="M218" s="18">
        <v>46414</v>
      </c>
      <c r="N218" s="18">
        <v>44522</v>
      </c>
      <c r="O218">
        <v>75057700</v>
      </c>
      <c r="P218">
        <v>60057000</v>
      </c>
      <c r="Q218">
        <v>15000700</v>
      </c>
      <c r="R218">
        <v>1346348</v>
      </c>
      <c r="S218" t="s">
        <v>190</v>
      </c>
      <c r="T218">
        <v>-0.41379563766464073</v>
      </c>
      <c r="U218">
        <v>0.38029540119049421</v>
      </c>
      <c r="V218">
        <v>-0.1057976855157652</v>
      </c>
      <c r="W218">
        <v>2.847535263870129</v>
      </c>
      <c r="X218">
        <v>-0.80644560922993824</v>
      </c>
      <c r="Y218" t="str">
        <f t="shared" si="12"/>
        <v>61-72</v>
      </c>
      <c r="Z218" s="20">
        <f t="shared" si="13"/>
        <v>0.80014442222450199</v>
      </c>
      <c r="AA218" t="str">
        <f t="shared" si="14"/>
        <v>80%-100%</v>
      </c>
      <c r="AB218">
        <f t="shared" si="15"/>
        <v>2.7917920444638138E-4</v>
      </c>
    </row>
    <row r="219" spans="1:28" x14ac:dyDescent="0.25">
      <c r="A219" t="s">
        <v>1693</v>
      </c>
      <c r="B219" t="s">
        <v>1694</v>
      </c>
      <c r="C219" t="s">
        <v>82</v>
      </c>
      <c r="D219" t="s">
        <v>199</v>
      </c>
      <c r="E219">
        <v>61</v>
      </c>
      <c r="F219" t="s">
        <v>117</v>
      </c>
      <c r="G219">
        <v>2022</v>
      </c>
      <c r="H219" t="s">
        <v>29</v>
      </c>
      <c r="I219" t="s">
        <v>84</v>
      </c>
      <c r="J219" t="s">
        <v>80</v>
      </c>
      <c r="K219">
        <v>84</v>
      </c>
      <c r="L219" s="18">
        <v>44495</v>
      </c>
      <c r="M219" s="18">
        <v>47052</v>
      </c>
      <c r="O219">
        <v>61222233</v>
      </c>
      <c r="P219">
        <v>21222233</v>
      </c>
      <c r="Q219">
        <v>40000000</v>
      </c>
      <c r="R219">
        <v>437660</v>
      </c>
      <c r="S219" t="s">
        <v>293</v>
      </c>
      <c r="T219">
        <v>0.1804805543992978</v>
      </c>
      <c r="U219">
        <v>-1.4818793229710521</v>
      </c>
      <c r="V219">
        <v>-1.0552457148346079</v>
      </c>
      <c r="W219">
        <v>0.42623087375727969</v>
      </c>
      <c r="X219">
        <v>-0.65174985443765243</v>
      </c>
      <c r="Y219" t="str">
        <f t="shared" si="12"/>
        <v>&gt;72</v>
      </c>
      <c r="Z219" s="20">
        <f t="shared" si="13"/>
        <v>0.34664258325892816</v>
      </c>
      <c r="AA219" t="str">
        <f t="shared" si="14"/>
        <v>20%-40%</v>
      </c>
      <c r="AB219">
        <f t="shared" si="15"/>
        <v>9.0753334663848639E-5</v>
      </c>
    </row>
    <row r="220" spans="1:28" x14ac:dyDescent="0.25">
      <c r="A220" t="s">
        <v>1695</v>
      </c>
      <c r="B220" t="s">
        <v>1696</v>
      </c>
      <c r="C220" t="s">
        <v>82</v>
      </c>
      <c r="D220" t="s">
        <v>227</v>
      </c>
      <c r="E220">
        <v>61</v>
      </c>
      <c r="F220" t="s">
        <v>79</v>
      </c>
      <c r="G220">
        <v>2022</v>
      </c>
      <c r="H220" t="s">
        <v>26</v>
      </c>
      <c r="I220" t="s">
        <v>84</v>
      </c>
      <c r="J220" t="s">
        <v>80</v>
      </c>
      <c r="K220">
        <v>84</v>
      </c>
      <c r="L220" s="18">
        <v>44392</v>
      </c>
      <c r="M220" s="18">
        <v>46949</v>
      </c>
      <c r="O220">
        <v>44180000</v>
      </c>
      <c r="P220">
        <v>40000000</v>
      </c>
      <c r="Q220">
        <v>4180000</v>
      </c>
      <c r="R220">
        <v>831912</v>
      </c>
      <c r="S220" t="s">
        <v>146</v>
      </c>
      <c r="T220">
        <v>9.5583955533020917E-2</v>
      </c>
      <c r="U220">
        <v>0.81244396163848165</v>
      </c>
      <c r="V220">
        <v>5.1377144922950549E-2</v>
      </c>
      <c r="W220">
        <v>-3.8040704113064872E-2</v>
      </c>
      <c r="X220">
        <v>0.43112042910834891</v>
      </c>
      <c r="Y220" t="str">
        <f t="shared" si="12"/>
        <v>&gt;72</v>
      </c>
      <c r="Z220" s="20">
        <f t="shared" si="13"/>
        <v>0.90538705296514255</v>
      </c>
      <c r="AA220" t="str">
        <f t="shared" si="14"/>
        <v>80%-100%</v>
      </c>
      <c r="AB220">
        <f t="shared" si="15"/>
        <v>1.7250557086978852E-4</v>
      </c>
    </row>
    <row r="221" spans="1:28" x14ac:dyDescent="0.25">
      <c r="A221" t="s">
        <v>1697</v>
      </c>
      <c r="B221" t="s">
        <v>1698</v>
      </c>
      <c r="C221" t="s">
        <v>77</v>
      </c>
      <c r="D221" t="s">
        <v>215</v>
      </c>
      <c r="E221">
        <v>61</v>
      </c>
      <c r="F221" t="s">
        <v>87</v>
      </c>
      <c r="G221">
        <v>2018</v>
      </c>
      <c r="H221" t="s">
        <v>15</v>
      </c>
      <c r="J221" t="s">
        <v>80</v>
      </c>
      <c r="K221">
        <v>84</v>
      </c>
      <c r="L221" s="18">
        <v>42782</v>
      </c>
      <c r="M221" s="18">
        <v>45338</v>
      </c>
      <c r="N221" s="18">
        <v>43483</v>
      </c>
      <c r="O221">
        <v>44660000</v>
      </c>
      <c r="P221">
        <v>38000000</v>
      </c>
      <c r="Q221">
        <v>6660000</v>
      </c>
      <c r="R221">
        <v>815875</v>
      </c>
      <c r="S221" t="s">
        <v>264</v>
      </c>
      <c r="T221">
        <v>0.16835246884697261</v>
      </c>
      <c r="U221">
        <v>0.58859878623671824</v>
      </c>
      <c r="V221">
        <v>1.118477759689168</v>
      </c>
      <c r="W221">
        <v>-0.1940772749637095</v>
      </c>
      <c r="X221">
        <v>-0.4197062222492236</v>
      </c>
      <c r="Y221" t="str">
        <f t="shared" si="12"/>
        <v>&gt;72</v>
      </c>
      <c r="Z221" s="20">
        <f t="shared" si="13"/>
        <v>0.85087326466636815</v>
      </c>
      <c r="AA221" t="str">
        <f t="shared" si="14"/>
        <v>80%-100%</v>
      </c>
      <c r="AB221">
        <f t="shared" si="15"/>
        <v>1.6918013279456086E-4</v>
      </c>
    </row>
    <row r="222" spans="1:28" x14ac:dyDescent="0.25">
      <c r="A222" t="s">
        <v>1699</v>
      </c>
      <c r="B222" t="s">
        <v>1700</v>
      </c>
      <c r="C222" t="s">
        <v>77</v>
      </c>
      <c r="D222" t="s">
        <v>78</v>
      </c>
      <c r="E222">
        <v>48</v>
      </c>
      <c r="F222" t="s">
        <v>117</v>
      </c>
      <c r="G222">
        <v>2017</v>
      </c>
      <c r="H222" t="s">
        <v>14</v>
      </c>
      <c r="J222" t="s">
        <v>80</v>
      </c>
      <c r="K222">
        <v>84</v>
      </c>
      <c r="L222" s="18">
        <v>42717</v>
      </c>
      <c r="M222" s="18">
        <v>45273</v>
      </c>
      <c r="N222" s="18">
        <v>43417</v>
      </c>
      <c r="O222">
        <v>48190000</v>
      </c>
      <c r="P222">
        <v>24095000</v>
      </c>
      <c r="Q222">
        <v>24095000</v>
      </c>
      <c r="R222">
        <v>557429</v>
      </c>
      <c r="S222" t="s">
        <v>178</v>
      </c>
      <c r="T222">
        <v>0.53219503541673086</v>
      </c>
      <c r="U222">
        <v>-0.85216124758390532</v>
      </c>
      <c r="V222">
        <v>0.92086653473246149</v>
      </c>
      <c r="W222">
        <v>-0.56244029279726282</v>
      </c>
      <c r="X222">
        <v>-0.65174985443765243</v>
      </c>
      <c r="Y222" t="str">
        <f t="shared" si="12"/>
        <v>&gt;72</v>
      </c>
      <c r="Z222" s="20">
        <f t="shared" si="13"/>
        <v>0.5</v>
      </c>
      <c r="AA222" t="str">
        <f t="shared" si="14"/>
        <v>40%-60%</v>
      </c>
      <c r="AB222">
        <f t="shared" si="15"/>
        <v>1.1558867748556981E-4</v>
      </c>
    </row>
    <row r="223" spans="1:28" x14ac:dyDescent="0.25">
      <c r="A223" t="s">
        <v>1701</v>
      </c>
      <c r="B223" t="s">
        <v>1702</v>
      </c>
      <c r="C223" t="s">
        <v>77</v>
      </c>
      <c r="D223" t="s">
        <v>209</v>
      </c>
      <c r="E223">
        <v>27</v>
      </c>
      <c r="F223" t="s">
        <v>12</v>
      </c>
      <c r="G223">
        <v>2019</v>
      </c>
      <c r="H223" t="s">
        <v>12</v>
      </c>
      <c r="J223" t="s">
        <v>80</v>
      </c>
      <c r="K223">
        <v>84</v>
      </c>
      <c r="L223" s="18">
        <v>43431</v>
      </c>
      <c r="M223" s="18">
        <v>45988</v>
      </c>
      <c r="N223" s="18">
        <v>44505</v>
      </c>
      <c r="O223">
        <v>71000000</v>
      </c>
      <c r="P223">
        <v>41000000</v>
      </c>
      <c r="Q223">
        <v>30000000</v>
      </c>
      <c r="R223">
        <v>835559</v>
      </c>
      <c r="S223" t="s">
        <v>328</v>
      </c>
      <c r="T223">
        <v>1.453929537393452</v>
      </c>
      <c r="U223">
        <v>-0.53407439722180705</v>
      </c>
      <c r="V223">
        <v>0.48612183982770601</v>
      </c>
      <c r="W223">
        <v>0.13148377033412301</v>
      </c>
      <c r="X223">
        <v>2.1327737318234941</v>
      </c>
      <c r="Y223" t="str">
        <f t="shared" si="12"/>
        <v>&gt;72</v>
      </c>
      <c r="Z223" s="20">
        <f t="shared" si="13"/>
        <v>0.57746478873239437</v>
      </c>
      <c r="AA223" t="str">
        <f t="shared" si="14"/>
        <v>40%-60%</v>
      </c>
      <c r="AB223">
        <f t="shared" si="15"/>
        <v>1.7326181409859411E-4</v>
      </c>
    </row>
    <row r="224" spans="1:28" x14ac:dyDescent="0.25">
      <c r="A224" t="s">
        <v>1703</v>
      </c>
      <c r="B224" t="s">
        <v>1704</v>
      </c>
      <c r="C224" t="s">
        <v>82</v>
      </c>
      <c r="D224" t="s">
        <v>136</v>
      </c>
      <c r="E224">
        <v>7</v>
      </c>
      <c r="F224" t="s">
        <v>11</v>
      </c>
      <c r="G224">
        <v>2022</v>
      </c>
      <c r="H224" t="s">
        <v>11</v>
      </c>
      <c r="I224" t="s">
        <v>188</v>
      </c>
      <c r="J224" t="s">
        <v>80</v>
      </c>
      <c r="K224">
        <v>72</v>
      </c>
      <c r="L224" s="18">
        <v>44344</v>
      </c>
      <c r="M224" s="18">
        <v>46535</v>
      </c>
      <c r="O224">
        <v>79790000</v>
      </c>
      <c r="P224">
        <v>39790000</v>
      </c>
      <c r="Q224">
        <v>40000000</v>
      </c>
      <c r="R224">
        <v>967753</v>
      </c>
      <c r="S224" t="s">
        <v>283</v>
      </c>
      <c r="T224">
        <v>-0.82615054644370001</v>
      </c>
      <c r="U224">
        <v>-0.8575648353414268</v>
      </c>
      <c r="V224">
        <v>0.32803285986234038</v>
      </c>
      <c r="W224">
        <v>-0.66279171610348975</v>
      </c>
      <c r="X224">
        <v>0.66316406129677774</v>
      </c>
      <c r="Y224" t="str">
        <f t="shared" si="12"/>
        <v>61-72</v>
      </c>
      <c r="Z224" s="20">
        <f t="shared" si="13"/>
        <v>0.49868404561975183</v>
      </c>
      <c r="AA224" t="str">
        <f t="shared" si="14"/>
        <v>40%-60%</v>
      </c>
      <c r="AB224">
        <f t="shared" si="15"/>
        <v>2.0067360937929787E-4</v>
      </c>
    </row>
    <row r="225" spans="1:28" x14ac:dyDescent="0.25">
      <c r="A225" t="s">
        <v>1705</v>
      </c>
      <c r="B225" t="s">
        <v>1706</v>
      </c>
      <c r="C225" t="s">
        <v>82</v>
      </c>
      <c r="D225" t="s">
        <v>742</v>
      </c>
      <c r="E225">
        <v>49</v>
      </c>
      <c r="F225" t="s">
        <v>87</v>
      </c>
      <c r="G225">
        <v>2022</v>
      </c>
      <c r="H225" t="s">
        <v>24</v>
      </c>
      <c r="I225" t="s">
        <v>84</v>
      </c>
      <c r="J225" t="s">
        <v>80</v>
      </c>
      <c r="K225">
        <v>24</v>
      </c>
      <c r="L225" s="18">
        <v>44308</v>
      </c>
      <c r="M225" s="18">
        <v>45038</v>
      </c>
      <c r="O225">
        <v>45930000</v>
      </c>
      <c r="P225">
        <v>12418000</v>
      </c>
      <c r="Q225">
        <v>33512000</v>
      </c>
      <c r="R225">
        <v>559036</v>
      </c>
      <c r="S225" t="s">
        <v>85</v>
      </c>
      <c r="T225">
        <v>0.362401837684177</v>
      </c>
      <c r="U225">
        <v>-1.795079137513651</v>
      </c>
      <c r="V225">
        <v>-3.6228427450502418</v>
      </c>
      <c r="W225">
        <v>-0.43194404552695193</v>
      </c>
      <c r="X225">
        <v>0.43112042910834891</v>
      </c>
      <c r="Y225" t="str">
        <f t="shared" si="12"/>
        <v>&lt;=24</v>
      </c>
      <c r="Z225" s="20">
        <f t="shared" si="13"/>
        <v>0.2703679512301328</v>
      </c>
      <c r="AA225" t="str">
        <f t="shared" si="14"/>
        <v>20%-40%</v>
      </c>
      <c r="AB225">
        <f t="shared" si="15"/>
        <v>1.1592190558227685E-4</v>
      </c>
    </row>
    <row r="226" spans="1:28" x14ac:dyDescent="0.25">
      <c r="A226" t="s">
        <v>1464</v>
      </c>
      <c r="B226" t="s">
        <v>1707</v>
      </c>
      <c r="C226" t="s">
        <v>77</v>
      </c>
      <c r="D226" t="s">
        <v>308</v>
      </c>
      <c r="E226">
        <v>74</v>
      </c>
      <c r="F226" t="s">
        <v>79</v>
      </c>
      <c r="G226">
        <v>2018</v>
      </c>
      <c r="H226" t="s">
        <v>13</v>
      </c>
      <c r="J226" t="s">
        <v>80</v>
      </c>
      <c r="K226">
        <v>72</v>
      </c>
      <c r="L226" s="18">
        <v>42859</v>
      </c>
      <c r="M226" s="18">
        <v>45021</v>
      </c>
      <c r="N226" s="18">
        <v>44028</v>
      </c>
      <c r="O226">
        <v>38350000</v>
      </c>
      <c r="P226">
        <v>25234786</v>
      </c>
      <c r="Q226">
        <v>13115214</v>
      </c>
      <c r="R226">
        <v>598519</v>
      </c>
      <c r="S226" t="s">
        <v>238</v>
      </c>
      <c r="T226">
        <v>0.25324906771324951</v>
      </c>
      <c r="U226">
        <v>-0.20332770378780701</v>
      </c>
      <c r="V226">
        <v>0.4070773498450232</v>
      </c>
      <c r="W226">
        <v>0.1463454234504776</v>
      </c>
      <c r="X226">
        <v>-1.0384892414183671</v>
      </c>
      <c r="Y226" t="str">
        <f t="shared" si="12"/>
        <v>61-72</v>
      </c>
      <c r="Z226" s="20">
        <f t="shared" si="13"/>
        <v>0.65801267275097786</v>
      </c>
      <c r="AA226" t="str">
        <f t="shared" si="14"/>
        <v>60%-80%</v>
      </c>
      <c r="AB226">
        <f t="shared" si="15"/>
        <v>1.2410911463161362E-4</v>
      </c>
    </row>
    <row r="227" spans="1:28" x14ac:dyDescent="0.25">
      <c r="A227" t="s">
        <v>1708</v>
      </c>
      <c r="B227" t="s">
        <v>1709</v>
      </c>
      <c r="C227" t="s">
        <v>82</v>
      </c>
      <c r="D227" t="s">
        <v>172</v>
      </c>
      <c r="E227">
        <v>76</v>
      </c>
      <c r="F227" t="s">
        <v>17</v>
      </c>
      <c r="G227">
        <v>2022</v>
      </c>
      <c r="H227" t="s">
        <v>155</v>
      </c>
      <c r="I227" t="s">
        <v>84</v>
      </c>
      <c r="J227" t="s">
        <v>80</v>
      </c>
      <c r="K227">
        <v>84</v>
      </c>
      <c r="L227" s="18">
        <v>44308</v>
      </c>
      <c r="M227" s="18">
        <v>46865</v>
      </c>
      <c r="O227">
        <v>74850000</v>
      </c>
      <c r="P227">
        <v>18850000</v>
      </c>
      <c r="Q227">
        <v>56000000</v>
      </c>
      <c r="R227">
        <v>356406</v>
      </c>
      <c r="S227" t="s">
        <v>277</v>
      </c>
      <c r="T227">
        <v>-6.2081156647207668E-2</v>
      </c>
      <c r="U227">
        <v>-1.8711711229195329</v>
      </c>
      <c r="V227">
        <v>-1.1170992139134071</v>
      </c>
      <c r="W227">
        <v>0.3725829512799318</v>
      </c>
      <c r="X227">
        <v>1.823382222238922</v>
      </c>
      <c r="Y227" t="str">
        <f t="shared" si="12"/>
        <v>&gt;72</v>
      </c>
      <c r="Z227" s="20">
        <f t="shared" si="13"/>
        <v>0.25183700734802938</v>
      </c>
      <c r="AA227" t="str">
        <f t="shared" si="14"/>
        <v>20%-40%</v>
      </c>
      <c r="AB227">
        <f t="shared" si="15"/>
        <v>7.3904476064076306E-5</v>
      </c>
    </row>
    <row r="228" spans="1:28" x14ac:dyDescent="0.25">
      <c r="A228" t="s">
        <v>1710</v>
      </c>
      <c r="B228" t="s">
        <v>1711</v>
      </c>
      <c r="C228" t="s">
        <v>77</v>
      </c>
      <c r="D228" t="s">
        <v>329</v>
      </c>
      <c r="E228">
        <v>61</v>
      </c>
      <c r="F228" t="s">
        <v>12</v>
      </c>
      <c r="G228">
        <v>2019</v>
      </c>
      <c r="H228" t="s">
        <v>12</v>
      </c>
      <c r="J228" t="s">
        <v>80</v>
      </c>
      <c r="K228">
        <v>84</v>
      </c>
      <c r="L228" s="18">
        <v>43294</v>
      </c>
      <c r="M228" s="18">
        <v>45851</v>
      </c>
      <c r="N228" s="18">
        <v>44131</v>
      </c>
      <c r="O228">
        <v>75170000</v>
      </c>
      <c r="P228">
        <v>59583359</v>
      </c>
      <c r="Q228">
        <v>15586641</v>
      </c>
      <c r="R228">
        <v>1178475</v>
      </c>
      <c r="S228" t="s">
        <v>332</v>
      </c>
      <c r="T228">
        <v>0.30176140992255063</v>
      </c>
      <c r="U228">
        <v>0.3495139846740678</v>
      </c>
      <c r="V228">
        <v>-0.89426647309302509</v>
      </c>
      <c r="W228">
        <v>-0.18701104464798521</v>
      </c>
      <c r="X228">
        <v>0.97255557088134947</v>
      </c>
      <c r="Y228" t="str">
        <f t="shared" si="12"/>
        <v>&gt;72</v>
      </c>
      <c r="Z228" s="20">
        <f t="shared" si="13"/>
        <v>0.79264811760010645</v>
      </c>
      <c r="AA228" t="str">
        <f t="shared" si="14"/>
        <v>60%-80%</v>
      </c>
      <c r="AB228">
        <f t="shared" si="15"/>
        <v>2.4436899892148932E-4</v>
      </c>
    </row>
    <row r="229" spans="1:28" x14ac:dyDescent="0.25">
      <c r="A229" t="s">
        <v>1712</v>
      </c>
      <c r="B229" t="s">
        <v>1713</v>
      </c>
      <c r="C229" t="s">
        <v>77</v>
      </c>
      <c r="D229" t="s">
        <v>246</v>
      </c>
      <c r="E229">
        <v>49</v>
      </c>
      <c r="F229" t="s">
        <v>79</v>
      </c>
      <c r="G229">
        <v>2020</v>
      </c>
      <c r="H229" t="s">
        <v>13</v>
      </c>
      <c r="I229" t="s">
        <v>84</v>
      </c>
      <c r="J229" t="s">
        <v>80</v>
      </c>
      <c r="K229">
        <v>60</v>
      </c>
      <c r="L229" s="18">
        <v>43501</v>
      </c>
      <c r="M229" s="18">
        <v>45414</v>
      </c>
      <c r="N229" s="18">
        <v>44158</v>
      </c>
      <c r="O229">
        <v>34927000</v>
      </c>
      <c r="P229">
        <v>23895990</v>
      </c>
      <c r="Q229">
        <v>11031010</v>
      </c>
      <c r="R229">
        <v>721815</v>
      </c>
      <c r="S229" t="s">
        <v>81</v>
      </c>
      <c r="T229">
        <v>0.44729843655045393</v>
      </c>
      <c r="U229">
        <v>-9.5922003810090056E-2</v>
      </c>
      <c r="V229">
        <v>0.32803285986234038</v>
      </c>
      <c r="W229">
        <v>-0.42382103374926111</v>
      </c>
      <c r="X229">
        <v>2.210121609219637</v>
      </c>
      <c r="Y229" t="str">
        <f t="shared" si="12"/>
        <v>49-60</v>
      </c>
      <c r="Z229" s="20">
        <f t="shared" si="13"/>
        <v>0.68416955364045007</v>
      </c>
      <c r="AA229" t="str">
        <f t="shared" si="14"/>
        <v>60%-80%</v>
      </c>
      <c r="AB229">
        <f t="shared" si="15"/>
        <v>1.4967581743907576E-4</v>
      </c>
    </row>
    <row r="230" spans="1:28" x14ac:dyDescent="0.25">
      <c r="A230" t="s">
        <v>1714</v>
      </c>
      <c r="B230" t="s">
        <v>1715</v>
      </c>
      <c r="C230" t="s">
        <v>82</v>
      </c>
      <c r="D230" t="s">
        <v>231</v>
      </c>
      <c r="E230">
        <v>27</v>
      </c>
      <c r="F230" t="s">
        <v>11</v>
      </c>
      <c r="G230">
        <v>2020</v>
      </c>
      <c r="H230" t="s">
        <v>11</v>
      </c>
      <c r="I230" t="s">
        <v>188</v>
      </c>
      <c r="J230" t="s">
        <v>80</v>
      </c>
      <c r="K230">
        <v>84</v>
      </c>
      <c r="L230" s="18">
        <v>43506</v>
      </c>
      <c r="M230" s="18">
        <v>46063</v>
      </c>
      <c r="O230">
        <v>59990000</v>
      </c>
      <c r="P230">
        <v>54690000</v>
      </c>
      <c r="Q230">
        <v>5300000</v>
      </c>
      <c r="R230">
        <v>1105856</v>
      </c>
      <c r="S230" t="s">
        <v>412</v>
      </c>
      <c r="T230">
        <v>0.6777320620446341</v>
      </c>
      <c r="U230">
        <v>0.83816892456034087</v>
      </c>
      <c r="V230">
        <v>0.39237444235232399</v>
      </c>
      <c r="W230">
        <v>0.7139061045013787</v>
      </c>
      <c r="X230">
        <v>-0.34235834485308059</v>
      </c>
      <c r="Y230" t="str">
        <f t="shared" si="12"/>
        <v>&gt;72</v>
      </c>
      <c r="Z230" s="20">
        <f t="shared" si="13"/>
        <v>0.91165194199033173</v>
      </c>
      <c r="AA230" t="str">
        <f t="shared" si="14"/>
        <v>80%-100%</v>
      </c>
      <c r="AB230">
        <f t="shared" si="15"/>
        <v>2.2931069702057533E-4</v>
      </c>
    </row>
    <row r="231" spans="1:28" x14ac:dyDescent="0.25">
      <c r="A231" t="s">
        <v>1716</v>
      </c>
      <c r="B231" t="s">
        <v>1717</v>
      </c>
      <c r="C231" t="s">
        <v>77</v>
      </c>
      <c r="D231" t="s">
        <v>461</v>
      </c>
      <c r="E231">
        <v>38</v>
      </c>
      <c r="F231" t="s">
        <v>87</v>
      </c>
      <c r="G231">
        <v>2018</v>
      </c>
      <c r="H231" t="s">
        <v>15</v>
      </c>
      <c r="J231" t="s">
        <v>80</v>
      </c>
      <c r="K231">
        <v>72</v>
      </c>
      <c r="L231" s="18">
        <v>43216</v>
      </c>
      <c r="M231" s="18">
        <v>45408</v>
      </c>
      <c r="N231" s="18">
        <v>43460</v>
      </c>
      <c r="O231">
        <v>43252300</v>
      </c>
      <c r="P231">
        <v>21626150</v>
      </c>
      <c r="Q231">
        <v>21626150</v>
      </c>
      <c r="R231">
        <v>524690</v>
      </c>
      <c r="S231" t="s">
        <v>184</v>
      </c>
      <c r="T231">
        <v>0.44729843655045393</v>
      </c>
      <c r="U231">
        <v>-0.85216124758390532</v>
      </c>
      <c r="V231">
        <v>0.72325530977575447</v>
      </c>
      <c r="W231">
        <v>0.1736056721363107</v>
      </c>
      <c r="X231">
        <v>0.58581618390063472</v>
      </c>
      <c r="Y231" t="str">
        <f t="shared" si="12"/>
        <v>61-72</v>
      </c>
      <c r="Z231" s="20">
        <f t="shared" si="13"/>
        <v>0.5</v>
      </c>
      <c r="AA231" t="str">
        <f t="shared" si="14"/>
        <v>40%-60%</v>
      </c>
      <c r="AB231">
        <f t="shared" si="15"/>
        <v>1.0879990669646469E-4</v>
      </c>
    </row>
    <row r="232" spans="1:28" x14ac:dyDescent="0.25">
      <c r="A232" t="s">
        <v>1718</v>
      </c>
      <c r="B232" t="s">
        <v>1719</v>
      </c>
      <c r="C232" t="s">
        <v>77</v>
      </c>
      <c r="D232" t="s">
        <v>165</v>
      </c>
      <c r="E232">
        <v>61</v>
      </c>
      <c r="F232" t="s">
        <v>79</v>
      </c>
      <c r="G232">
        <v>2020</v>
      </c>
      <c r="H232" t="s">
        <v>13</v>
      </c>
      <c r="I232" t="s">
        <v>84</v>
      </c>
      <c r="J232" t="s">
        <v>80</v>
      </c>
      <c r="K232">
        <v>72</v>
      </c>
      <c r="L232" s="18">
        <v>43706</v>
      </c>
      <c r="M232" s="18">
        <v>45898</v>
      </c>
      <c r="N232" s="18">
        <v>44403</v>
      </c>
      <c r="O232">
        <v>39470000</v>
      </c>
      <c r="P232">
        <v>27629000</v>
      </c>
      <c r="Q232">
        <v>11841000</v>
      </c>
      <c r="R232">
        <v>640901</v>
      </c>
      <c r="S232" t="s">
        <v>332</v>
      </c>
      <c r="T232">
        <v>1.3205205963178741</v>
      </c>
      <c r="U232">
        <v>-3.091883392176074E-2</v>
      </c>
      <c r="V232">
        <v>-0.54145652994716964</v>
      </c>
      <c r="W232">
        <v>-0.2146257665126437</v>
      </c>
      <c r="X232">
        <v>0.97255557088134947</v>
      </c>
      <c r="Y232" t="str">
        <f t="shared" si="12"/>
        <v>61-72</v>
      </c>
      <c r="Z232" s="20">
        <f t="shared" si="13"/>
        <v>0.7</v>
      </c>
      <c r="AA232" t="str">
        <f t="shared" si="14"/>
        <v>60%-80%</v>
      </c>
      <c r="AB232">
        <f t="shared" si="15"/>
        <v>1.3289746136131987E-4</v>
      </c>
    </row>
    <row r="233" spans="1:28" x14ac:dyDescent="0.25">
      <c r="A233" t="s">
        <v>1720</v>
      </c>
      <c r="B233" t="s">
        <v>1721</v>
      </c>
      <c r="C233" t="s">
        <v>77</v>
      </c>
      <c r="D233" t="s">
        <v>450</v>
      </c>
      <c r="E233">
        <v>236</v>
      </c>
      <c r="F233" t="s">
        <v>87</v>
      </c>
      <c r="G233">
        <v>2018</v>
      </c>
      <c r="H233" t="s">
        <v>15</v>
      </c>
      <c r="J233" t="s">
        <v>80</v>
      </c>
      <c r="K233">
        <v>12</v>
      </c>
      <c r="L233" s="18">
        <v>42794</v>
      </c>
      <c r="M233" s="18">
        <v>43159</v>
      </c>
      <c r="N233" s="18">
        <v>43031</v>
      </c>
      <c r="O233">
        <v>33390000</v>
      </c>
      <c r="P233">
        <v>10000000</v>
      </c>
      <c r="Q233">
        <v>23390000</v>
      </c>
      <c r="R233">
        <v>1036208</v>
      </c>
      <c r="S233" t="s">
        <v>445</v>
      </c>
      <c r="T233">
        <v>1.1992397407946209</v>
      </c>
      <c r="U233">
        <v>-1.6754942753569</v>
      </c>
      <c r="V233">
        <v>-0.6600232649211939</v>
      </c>
      <c r="W233">
        <v>-0.31132956787571381</v>
      </c>
      <c r="X233">
        <v>1.668686467446636</v>
      </c>
      <c r="Y233" t="str">
        <f t="shared" si="12"/>
        <v>&lt;=24</v>
      </c>
      <c r="Z233" s="20">
        <f t="shared" si="13"/>
        <v>0.29949086552860138</v>
      </c>
      <c r="AA233" t="str">
        <f t="shared" si="14"/>
        <v>20%-40%</v>
      </c>
      <c r="AB233">
        <f t="shared" si="15"/>
        <v>2.1486846274586954E-4</v>
      </c>
    </row>
    <row r="234" spans="1:28" x14ac:dyDescent="0.25">
      <c r="A234" t="s">
        <v>1722</v>
      </c>
      <c r="B234" t="s">
        <v>1723</v>
      </c>
      <c r="C234" t="s">
        <v>77</v>
      </c>
      <c r="D234" t="s">
        <v>308</v>
      </c>
      <c r="E234">
        <v>51</v>
      </c>
      <c r="F234" t="s">
        <v>87</v>
      </c>
      <c r="G234">
        <v>2018</v>
      </c>
      <c r="H234" t="s">
        <v>15</v>
      </c>
      <c r="J234" t="s">
        <v>80</v>
      </c>
      <c r="K234">
        <v>60</v>
      </c>
      <c r="L234" s="18">
        <v>42786</v>
      </c>
      <c r="M234" s="18">
        <v>44612</v>
      </c>
      <c r="N234" s="18">
        <v>43497</v>
      </c>
      <c r="O234">
        <v>33390000</v>
      </c>
      <c r="P234">
        <v>17390000</v>
      </c>
      <c r="Q234">
        <v>16000000</v>
      </c>
      <c r="R234">
        <v>457481</v>
      </c>
      <c r="S234" t="s">
        <v>261</v>
      </c>
      <c r="T234">
        <v>1.17498356968997</v>
      </c>
      <c r="U234">
        <v>-0.76669202364033096</v>
      </c>
      <c r="V234">
        <v>0.36755510485368181</v>
      </c>
      <c r="W234">
        <v>-0.75076279854514016</v>
      </c>
      <c r="X234">
        <v>4.4381042127634142E-2</v>
      </c>
      <c r="Y234" t="str">
        <f t="shared" si="12"/>
        <v>49-60</v>
      </c>
      <c r="Z234" s="20">
        <f t="shared" si="13"/>
        <v>0.52081461515423777</v>
      </c>
      <c r="AA234" t="str">
        <f t="shared" si="14"/>
        <v>40%-60%</v>
      </c>
      <c r="AB234">
        <f t="shared" si="15"/>
        <v>9.4863424337047342E-5</v>
      </c>
    </row>
    <row r="235" spans="1:28" x14ac:dyDescent="0.25">
      <c r="A235" t="s">
        <v>1724</v>
      </c>
      <c r="B235" t="s">
        <v>1725</v>
      </c>
      <c r="C235" t="s">
        <v>77</v>
      </c>
      <c r="D235" t="s">
        <v>216</v>
      </c>
      <c r="E235">
        <v>60</v>
      </c>
      <c r="F235" t="s">
        <v>79</v>
      </c>
      <c r="G235">
        <v>2017</v>
      </c>
      <c r="H235" t="s">
        <v>13</v>
      </c>
      <c r="J235" t="s">
        <v>80</v>
      </c>
      <c r="K235">
        <v>84</v>
      </c>
      <c r="L235" s="18">
        <v>42702</v>
      </c>
      <c r="M235" s="18">
        <v>45258</v>
      </c>
      <c r="N235" s="18">
        <v>44000</v>
      </c>
      <c r="O235">
        <v>42550000</v>
      </c>
      <c r="P235">
        <v>40350000</v>
      </c>
      <c r="Q235">
        <v>2200000</v>
      </c>
      <c r="R235">
        <v>814257</v>
      </c>
      <c r="S235" t="s">
        <v>675</v>
      </c>
      <c r="T235">
        <v>0.2411209821609242</v>
      </c>
      <c r="U235">
        <v>0.98863769960827008</v>
      </c>
      <c r="V235">
        <v>0.3683815545186962</v>
      </c>
      <c r="W235">
        <v>0.70225052520697284</v>
      </c>
      <c r="X235">
        <v>-0.57440197704150942</v>
      </c>
      <c r="Y235" t="str">
        <f t="shared" si="12"/>
        <v>&gt;72</v>
      </c>
      <c r="Z235" s="20">
        <f t="shared" si="13"/>
        <v>0.9482961222091657</v>
      </c>
      <c r="AA235" t="str">
        <f t="shared" si="14"/>
        <v>80%-100%</v>
      </c>
      <c r="AB235">
        <f t="shared" si="15"/>
        <v>1.6884462373390621E-4</v>
      </c>
    </row>
    <row r="236" spans="1:28" x14ac:dyDescent="0.25">
      <c r="A236" t="s">
        <v>1726</v>
      </c>
      <c r="B236" t="s">
        <v>1727</v>
      </c>
      <c r="C236" t="s">
        <v>77</v>
      </c>
      <c r="D236" t="s">
        <v>442</v>
      </c>
      <c r="E236">
        <v>291</v>
      </c>
      <c r="F236" t="s">
        <v>79</v>
      </c>
      <c r="G236">
        <v>2020</v>
      </c>
      <c r="H236" t="s">
        <v>26</v>
      </c>
      <c r="I236" t="s">
        <v>84</v>
      </c>
      <c r="J236" t="s">
        <v>80</v>
      </c>
      <c r="K236">
        <v>84</v>
      </c>
      <c r="L236" s="18">
        <v>43836</v>
      </c>
      <c r="M236" s="18">
        <v>46539</v>
      </c>
      <c r="N236" s="18">
        <v>44468</v>
      </c>
      <c r="O236">
        <v>41990000</v>
      </c>
      <c r="P236">
        <v>34500000</v>
      </c>
      <c r="Q236">
        <v>7490000</v>
      </c>
      <c r="R236">
        <v>761451</v>
      </c>
      <c r="S236" t="s">
        <v>420</v>
      </c>
      <c r="T236">
        <v>1.068735666674399E-2</v>
      </c>
      <c r="U236">
        <v>0.46849590846601891</v>
      </c>
      <c r="V236">
        <v>0.80229979975843724</v>
      </c>
      <c r="W236">
        <v>-0.46337134548633691</v>
      </c>
      <c r="X236">
        <v>0.27642467431606299</v>
      </c>
      <c r="Y236" t="str">
        <f t="shared" si="12"/>
        <v>&gt;72</v>
      </c>
      <c r="Z236" s="20">
        <f t="shared" si="13"/>
        <v>0.82162419623719929</v>
      </c>
      <c r="AA236" t="str">
        <f t="shared" si="14"/>
        <v>80%-100%</v>
      </c>
      <c r="AB236">
        <f t="shared" si="15"/>
        <v>1.5789475262331995E-4</v>
      </c>
    </row>
    <row r="237" spans="1:28" x14ac:dyDescent="0.25">
      <c r="A237" t="s">
        <v>1728</v>
      </c>
      <c r="B237" t="s">
        <v>1729</v>
      </c>
      <c r="C237" t="s">
        <v>77</v>
      </c>
      <c r="D237" t="s">
        <v>1028</v>
      </c>
      <c r="E237">
        <v>60</v>
      </c>
      <c r="F237" t="s">
        <v>87</v>
      </c>
      <c r="G237">
        <v>2018</v>
      </c>
      <c r="H237" t="s">
        <v>15</v>
      </c>
      <c r="J237" t="s">
        <v>80</v>
      </c>
      <c r="K237">
        <v>72</v>
      </c>
      <c r="L237" s="18">
        <v>42880</v>
      </c>
      <c r="M237" s="18">
        <v>45071</v>
      </c>
      <c r="N237" s="18">
        <v>43277</v>
      </c>
      <c r="O237">
        <v>37420000</v>
      </c>
      <c r="P237">
        <v>27503700</v>
      </c>
      <c r="Q237">
        <v>9916300</v>
      </c>
      <c r="R237">
        <v>669898</v>
      </c>
      <c r="S237" t="s">
        <v>191</v>
      </c>
      <c r="T237">
        <v>1.0537027141667179</v>
      </c>
      <c r="U237">
        <v>0.1127985884691147</v>
      </c>
      <c r="V237">
        <v>0.92086653473246149</v>
      </c>
      <c r="W237">
        <v>0.31964331135278379</v>
      </c>
      <c r="X237">
        <v>1.0499034482774929</v>
      </c>
      <c r="Y237" t="str">
        <f t="shared" si="12"/>
        <v>61-72</v>
      </c>
      <c r="Z237" s="20">
        <f t="shared" si="13"/>
        <v>0.73499999999999999</v>
      </c>
      <c r="AA237" t="str">
        <f t="shared" si="14"/>
        <v>60%-80%</v>
      </c>
      <c r="AB237">
        <f t="shared" si="15"/>
        <v>1.3891028968752655E-4</v>
      </c>
    </row>
    <row r="238" spans="1:28" x14ac:dyDescent="0.25">
      <c r="A238" t="s">
        <v>1730</v>
      </c>
      <c r="B238" t="s">
        <v>1731</v>
      </c>
      <c r="C238" t="s">
        <v>77</v>
      </c>
      <c r="D238" t="s">
        <v>130</v>
      </c>
      <c r="E238">
        <v>60</v>
      </c>
      <c r="F238" t="s">
        <v>87</v>
      </c>
      <c r="G238">
        <v>2021</v>
      </c>
      <c r="H238" t="s">
        <v>24</v>
      </c>
      <c r="I238" t="s">
        <v>84</v>
      </c>
      <c r="J238" t="s">
        <v>80</v>
      </c>
      <c r="K238">
        <v>48</v>
      </c>
      <c r="L238" s="18">
        <v>44024</v>
      </c>
      <c r="M238" s="18">
        <v>45633</v>
      </c>
      <c r="N238" s="18">
        <v>44383</v>
      </c>
      <c r="O238">
        <v>42990000</v>
      </c>
      <c r="P238">
        <v>13990000</v>
      </c>
      <c r="Q238">
        <v>29000000</v>
      </c>
      <c r="R238">
        <v>402238</v>
      </c>
      <c r="S238" t="s">
        <v>137</v>
      </c>
      <c r="T238">
        <v>-1.202121198565784</v>
      </c>
      <c r="U238">
        <v>-1.5690052013562239</v>
      </c>
      <c r="V238">
        <v>-0.38336754998180411</v>
      </c>
      <c r="W238">
        <v>-0.15497901610075371</v>
      </c>
      <c r="X238">
        <v>-1.1931849962106531</v>
      </c>
      <c r="Y238" t="str">
        <f t="shared" si="12"/>
        <v>37-48</v>
      </c>
      <c r="Z238" s="20">
        <f t="shared" si="13"/>
        <v>0.32542451732961153</v>
      </c>
      <c r="AA238" t="str">
        <f t="shared" si="14"/>
        <v>20%-40%</v>
      </c>
      <c r="AB238">
        <f t="shared" si="15"/>
        <v>8.3408216031890386E-5</v>
      </c>
    </row>
    <row r="239" spans="1:28" x14ac:dyDescent="0.25">
      <c r="A239" t="s">
        <v>1732</v>
      </c>
      <c r="B239" t="s">
        <v>1733</v>
      </c>
      <c r="C239" t="s">
        <v>77</v>
      </c>
      <c r="D239" t="s">
        <v>239</v>
      </c>
      <c r="E239">
        <v>62</v>
      </c>
      <c r="F239" t="s">
        <v>117</v>
      </c>
      <c r="G239">
        <v>2019</v>
      </c>
      <c r="H239" t="s">
        <v>14</v>
      </c>
      <c r="J239" t="s">
        <v>80</v>
      </c>
      <c r="K239">
        <v>84</v>
      </c>
      <c r="L239" s="18">
        <v>43431</v>
      </c>
      <c r="M239" s="18">
        <v>45988</v>
      </c>
      <c r="N239" s="18">
        <v>43969</v>
      </c>
      <c r="O239">
        <v>40690000</v>
      </c>
      <c r="P239">
        <v>32040000</v>
      </c>
      <c r="Q239">
        <v>8650000</v>
      </c>
      <c r="R239">
        <v>689825</v>
      </c>
      <c r="S239" t="s">
        <v>166</v>
      </c>
      <c r="T239">
        <v>0.79901291756788695</v>
      </c>
      <c r="U239">
        <v>0.32803413552973248</v>
      </c>
      <c r="V239">
        <v>0.2094661248883162</v>
      </c>
      <c r="W239">
        <v>-0.28769470358342958</v>
      </c>
      <c r="X239">
        <v>-0.65174985443765243</v>
      </c>
      <c r="Y239" t="str">
        <f t="shared" si="12"/>
        <v>&gt;72</v>
      </c>
      <c r="Z239" s="20">
        <f t="shared" si="13"/>
        <v>0.78741705578766286</v>
      </c>
      <c r="AA239" t="str">
        <f t="shared" si="14"/>
        <v>60%-80%</v>
      </c>
      <c r="AB239">
        <f t="shared" si="15"/>
        <v>1.4304235955876567E-4</v>
      </c>
    </row>
    <row r="240" spans="1:28" x14ac:dyDescent="0.25">
      <c r="A240" t="s">
        <v>1734</v>
      </c>
      <c r="B240" t="s">
        <v>1735</v>
      </c>
      <c r="C240" t="s">
        <v>77</v>
      </c>
      <c r="D240" t="s">
        <v>93</v>
      </c>
      <c r="E240">
        <v>236</v>
      </c>
      <c r="F240" t="s">
        <v>79</v>
      </c>
      <c r="G240">
        <v>2018</v>
      </c>
      <c r="H240" t="s">
        <v>13</v>
      </c>
      <c r="J240" t="s">
        <v>80</v>
      </c>
      <c r="K240">
        <v>12</v>
      </c>
      <c r="L240" s="18">
        <v>43087</v>
      </c>
      <c r="M240" s="18">
        <v>43452</v>
      </c>
      <c r="N240" s="18">
        <v>43131</v>
      </c>
      <c r="O240">
        <v>32786000</v>
      </c>
      <c r="P240">
        <v>22786000</v>
      </c>
      <c r="Q240">
        <v>10000000</v>
      </c>
      <c r="R240">
        <v>2093991</v>
      </c>
      <c r="S240" t="s">
        <v>578</v>
      </c>
      <c r="T240">
        <v>1.4175452807364759</v>
      </c>
      <c r="U240">
        <v>-5.148370983271703E-2</v>
      </c>
      <c r="V240">
        <v>-0.2648008150077798</v>
      </c>
      <c r="W240">
        <v>0.60473367588275129</v>
      </c>
      <c r="X240">
        <v>1.2045992030697781</v>
      </c>
      <c r="Y240" t="str">
        <f t="shared" si="12"/>
        <v>&lt;=24</v>
      </c>
      <c r="Z240" s="20">
        <f t="shared" si="13"/>
        <v>0.69499176477764901</v>
      </c>
      <c r="AA240" t="str">
        <f t="shared" si="14"/>
        <v>60%-80%</v>
      </c>
      <c r="AB240">
        <f t="shared" si="15"/>
        <v>4.3421072523439899E-4</v>
      </c>
    </row>
    <row r="241" spans="1:28" x14ac:dyDescent="0.25">
      <c r="A241" t="s">
        <v>1736</v>
      </c>
      <c r="B241" t="s">
        <v>1737</v>
      </c>
      <c r="C241" t="s">
        <v>77</v>
      </c>
      <c r="D241" t="s">
        <v>239</v>
      </c>
      <c r="E241">
        <v>15</v>
      </c>
      <c r="F241" t="s">
        <v>87</v>
      </c>
      <c r="G241">
        <v>2019</v>
      </c>
      <c r="H241" t="s">
        <v>15</v>
      </c>
      <c r="I241" t="s">
        <v>84</v>
      </c>
      <c r="J241" t="s">
        <v>80</v>
      </c>
      <c r="K241">
        <v>84</v>
      </c>
      <c r="L241" s="18">
        <v>43486</v>
      </c>
      <c r="M241" s="18">
        <v>46043</v>
      </c>
      <c r="N241" s="18">
        <v>43860</v>
      </c>
      <c r="O241">
        <v>33530000</v>
      </c>
      <c r="P241">
        <v>33530000</v>
      </c>
      <c r="Q241">
        <v>0</v>
      </c>
      <c r="R241">
        <v>721919</v>
      </c>
      <c r="S241" t="s">
        <v>311</v>
      </c>
      <c r="T241">
        <v>-0.86253480310067587</v>
      </c>
      <c r="U241">
        <v>1.2009447865714571</v>
      </c>
      <c r="V241">
        <v>0.2094661248883162</v>
      </c>
      <c r="W241">
        <v>-0.7306328375940514</v>
      </c>
      <c r="X241">
        <v>-1.270532873606796</v>
      </c>
      <c r="Y241" t="str">
        <f t="shared" si="12"/>
        <v>&gt;72</v>
      </c>
      <c r="Z241" s="20">
        <f t="shared" si="13"/>
        <v>1</v>
      </c>
      <c r="AA241" t="str">
        <f t="shared" si="14"/>
        <v>80%-100%</v>
      </c>
      <c r="AB241">
        <f t="shared" si="15"/>
        <v>1.4969738291639845E-4</v>
      </c>
    </row>
    <row r="242" spans="1:28" x14ac:dyDescent="0.25">
      <c r="A242" t="s">
        <v>606</v>
      </c>
      <c r="B242" t="s">
        <v>1738</v>
      </c>
      <c r="C242" t="s">
        <v>77</v>
      </c>
      <c r="D242" t="s">
        <v>260</v>
      </c>
      <c r="E242">
        <v>60</v>
      </c>
      <c r="F242" t="s">
        <v>117</v>
      </c>
      <c r="G242">
        <v>2017</v>
      </c>
      <c r="H242" t="s">
        <v>14</v>
      </c>
      <c r="J242" t="s">
        <v>80</v>
      </c>
      <c r="K242">
        <v>84</v>
      </c>
      <c r="L242" s="18">
        <v>42732</v>
      </c>
      <c r="M242" s="18">
        <v>45288</v>
      </c>
      <c r="N242" s="18">
        <v>43089</v>
      </c>
      <c r="O242">
        <v>48050000</v>
      </c>
      <c r="P242">
        <v>24025000</v>
      </c>
      <c r="Q242">
        <v>24025000</v>
      </c>
      <c r="R242">
        <v>551425</v>
      </c>
      <c r="S242" t="s">
        <v>675</v>
      </c>
      <c r="T242">
        <v>0.93242185864346494</v>
      </c>
      <c r="U242">
        <v>-0.85216124758390532</v>
      </c>
      <c r="V242">
        <v>0.92086653473246149</v>
      </c>
      <c r="W242">
        <v>-0.35866733672400802</v>
      </c>
      <c r="X242">
        <v>0.66316406129677774</v>
      </c>
      <c r="Y242" t="str">
        <f t="shared" si="12"/>
        <v>&gt;72</v>
      </c>
      <c r="Z242" s="20">
        <f t="shared" si="13"/>
        <v>0.5</v>
      </c>
      <c r="AA242" t="str">
        <f t="shared" si="14"/>
        <v>40%-60%</v>
      </c>
      <c r="AB242">
        <f t="shared" si="15"/>
        <v>1.1434368589090329E-4</v>
      </c>
    </row>
    <row r="243" spans="1:28" x14ac:dyDescent="0.25">
      <c r="A243" t="s">
        <v>1739</v>
      </c>
      <c r="B243" t="s">
        <v>1740</v>
      </c>
      <c r="C243" t="s">
        <v>82</v>
      </c>
      <c r="D243" t="s">
        <v>487</v>
      </c>
      <c r="E243">
        <v>27</v>
      </c>
      <c r="F243" t="s">
        <v>87</v>
      </c>
      <c r="G243">
        <v>2021</v>
      </c>
      <c r="H243" t="s">
        <v>24</v>
      </c>
      <c r="I243" t="s">
        <v>84</v>
      </c>
      <c r="J243" t="s">
        <v>80</v>
      </c>
      <c r="K243">
        <v>60</v>
      </c>
      <c r="L243" s="18">
        <v>44280</v>
      </c>
      <c r="M243" s="18">
        <v>46106</v>
      </c>
      <c r="O243">
        <v>48800000</v>
      </c>
      <c r="P243">
        <v>26300000</v>
      </c>
      <c r="Q243">
        <v>22500000</v>
      </c>
      <c r="R243">
        <v>637576</v>
      </c>
      <c r="S243" t="s">
        <v>97</v>
      </c>
      <c r="T243">
        <v>-0.70486969092044727</v>
      </c>
      <c r="U243">
        <v>-0.69228823672754536</v>
      </c>
      <c r="V243">
        <v>-0.6600232649211939</v>
      </c>
      <c r="W243">
        <v>-0.68573091018714272</v>
      </c>
      <c r="X243">
        <v>-0.4197062222492236</v>
      </c>
      <c r="Y243" t="str">
        <f t="shared" si="12"/>
        <v>49-60</v>
      </c>
      <c r="Z243" s="20">
        <f t="shared" si="13"/>
        <v>0.53893442622950816</v>
      </c>
      <c r="AA243" t="str">
        <f t="shared" si="14"/>
        <v>40%-60%</v>
      </c>
      <c r="AB243">
        <f t="shared" si="15"/>
        <v>1.3220798816807101E-4</v>
      </c>
    </row>
    <row r="244" spans="1:28" x14ac:dyDescent="0.25">
      <c r="A244" t="s">
        <v>1521</v>
      </c>
      <c r="B244" t="s">
        <v>1741</v>
      </c>
      <c r="C244" t="s">
        <v>77</v>
      </c>
      <c r="D244" t="s">
        <v>256</v>
      </c>
      <c r="E244">
        <v>46</v>
      </c>
      <c r="F244" t="s">
        <v>79</v>
      </c>
      <c r="G244">
        <v>2018</v>
      </c>
      <c r="H244" t="s">
        <v>13</v>
      </c>
      <c r="J244" t="s">
        <v>80</v>
      </c>
      <c r="K244">
        <v>84</v>
      </c>
      <c r="L244" s="18">
        <v>42947</v>
      </c>
      <c r="M244" s="18">
        <v>45504</v>
      </c>
      <c r="N244" s="18">
        <v>43851</v>
      </c>
      <c r="O244">
        <v>33130000</v>
      </c>
      <c r="P244">
        <v>29130000</v>
      </c>
      <c r="Q244">
        <v>4000000</v>
      </c>
      <c r="R244">
        <v>662549</v>
      </c>
      <c r="S244" t="s">
        <v>287</v>
      </c>
      <c r="T244">
        <v>0.35027375213185169</v>
      </c>
      <c r="U244">
        <v>0.70517514355174948</v>
      </c>
      <c r="V244">
        <v>0.92086653473246149</v>
      </c>
      <c r="W244">
        <v>-0.52477554271989313</v>
      </c>
      <c r="X244">
        <v>-0.80644560922993824</v>
      </c>
      <c r="Y244" t="str">
        <f t="shared" si="12"/>
        <v>&gt;72</v>
      </c>
      <c r="Z244" s="20">
        <f t="shared" si="13"/>
        <v>0.87926350739511017</v>
      </c>
      <c r="AA244" t="str">
        <f t="shared" si="14"/>
        <v>80%-100%</v>
      </c>
      <c r="AB244">
        <f t="shared" si="15"/>
        <v>1.3738639841017741E-4</v>
      </c>
    </row>
    <row r="245" spans="1:28" x14ac:dyDescent="0.25">
      <c r="A245" t="s">
        <v>1742</v>
      </c>
      <c r="B245" t="s">
        <v>1743</v>
      </c>
      <c r="C245" t="s">
        <v>82</v>
      </c>
      <c r="D245" t="s">
        <v>172</v>
      </c>
      <c r="E245">
        <v>236</v>
      </c>
      <c r="F245" t="s">
        <v>17</v>
      </c>
      <c r="G245">
        <v>2022</v>
      </c>
      <c r="H245" t="s">
        <v>155</v>
      </c>
      <c r="I245" t="s">
        <v>84</v>
      </c>
      <c r="J245" t="s">
        <v>80</v>
      </c>
      <c r="K245">
        <v>84</v>
      </c>
      <c r="L245" s="18">
        <v>44291</v>
      </c>
      <c r="M245" s="18">
        <v>46848</v>
      </c>
      <c r="O245">
        <v>78350000</v>
      </c>
      <c r="P245">
        <v>59769000</v>
      </c>
      <c r="Q245">
        <v>18581000</v>
      </c>
      <c r="R245">
        <v>1212354</v>
      </c>
      <c r="S245" t="s">
        <v>359</v>
      </c>
      <c r="T245">
        <v>0.27750523881790012</v>
      </c>
      <c r="U245">
        <v>0.22714100301968171</v>
      </c>
      <c r="V245">
        <v>-0.2657734179347721</v>
      </c>
      <c r="W245">
        <v>7.6538093903185797E-3</v>
      </c>
      <c r="X245">
        <v>0.89520769348520657</v>
      </c>
      <c r="Y245" t="str">
        <f t="shared" si="12"/>
        <v>&gt;72</v>
      </c>
      <c r="Z245" s="20">
        <f t="shared" si="13"/>
        <v>0.76284620293554561</v>
      </c>
      <c r="AA245" t="str">
        <f t="shared" si="14"/>
        <v>60%-80%</v>
      </c>
      <c r="AB245">
        <f t="shared" si="15"/>
        <v>2.5139416051970831E-4</v>
      </c>
    </row>
    <row r="246" spans="1:28" x14ac:dyDescent="0.25">
      <c r="A246" t="s">
        <v>1744</v>
      </c>
      <c r="B246" t="s">
        <v>1745</v>
      </c>
      <c r="C246" t="s">
        <v>77</v>
      </c>
      <c r="D246" t="s">
        <v>138</v>
      </c>
      <c r="E246">
        <v>76</v>
      </c>
      <c r="F246" t="s">
        <v>79</v>
      </c>
      <c r="G246">
        <v>2018</v>
      </c>
      <c r="H246" t="s">
        <v>13</v>
      </c>
      <c r="J246" t="s">
        <v>80</v>
      </c>
      <c r="K246">
        <v>84</v>
      </c>
      <c r="L246" s="18">
        <v>42853</v>
      </c>
      <c r="M246" s="18">
        <v>45410</v>
      </c>
      <c r="N246" s="18">
        <v>43363</v>
      </c>
      <c r="O246">
        <v>42300000</v>
      </c>
      <c r="P246">
        <v>21000000</v>
      </c>
      <c r="Q246">
        <v>21300000</v>
      </c>
      <c r="R246">
        <v>419983</v>
      </c>
      <c r="S246" t="s">
        <v>412</v>
      </c>
      <c r="T246">
        <v>0.85965334532951332</v>
      </c>
      <c r="U246">
        <v>-0.86672228328713496</v>
      </c>
      <c r="V246">
        <v>0.261292039967912</v>
      </c>
      <c r="W246">
        <v>0.61205049351122198</v>
      </c>
      <c r="X246">
        <v>2.0554258544273512</v>
      </c>
      <c r="Y246" t="str">
        <f t="shared" si="12"/>
        <v>&gt;72</v>
      </c>
      <c r="Z246" s="20">
        <f t="shared" si="13"/>
        <v>0.49645390070921985</v>
      </c>
      <c r="AA246" t="str">
        <f t="shared" si="14"/>
        <v>40%-60%</v>
      </c>
      <c r="AB246">
        <f t="shared" si="15"/>
        <v>8.7087825600071152E-5</v>
      </c>
    </row>
    <row r="247" spans="1:28" x14ac:dyDescent="0.25">
      <c r="A247" t="s">
        <v>1746</v>
      </c>
      <c r="B247" t="s">
        <v>1747</v>
      </c>
      <c r="C247" t="s">
        <v>77</v>
      </c>
      <c r="D247" t="s">
        <v>611</v>
      </c>
      <c r="E247">
        <v>38</v>
      </c>
      <c r="F247" t="s">
        <v>17</v>
      </c>
      <c r="G247">
        <v>2017</v>
      </c>
      <c r="H247" t="s">
        <v>17</v>
      </c>
      <c r="J247" t="s">
        <v>80</v>
      </c>
      <c r="K247">
        <v>84</v>
      </c>
      <c r="L247" s="18">
        <v>42718</v>
      </c>
      <c r="M247" s="18">
        <v>45274</v>
      </c>
      <c r="N247" s="18">
        <v>44119</v>
      </c>
      <c r="O247">
        <v>66590000</v>
      </c>
      <c r="P247">
        <v>66590000</v>
      </c>
      <c r="Q247">
        <v>0</v>
      </c>
      <c r="R247">
        <v>1107250</v>
      </c>
      <c r="S247" t="s">
        <v>389</v>
      </c>
      <c r="T247">
        <v>0.5200669498644056</v>
      </c>
      <c r="U247">
        <v>1.2009447865714571</v>
      </c>
      <c r="V247">
        <v>0.42102882089370203</v>
      </c>
      <c r="W247">
        <v>-9.6365481986320292E-2</v>
      </c>
      <c r="X247">
        <v>-0.72909773183379534</v>
      </c>
      <c r="Y247" t="str">
        <f t="shared" si="12"/>
        <v>&gt;72</v>
      </c>
      <c r="Z247" s="20">
        <f t="shared" si="13"/>
        <v>1</v>
      </c>
      <c r="AA247" t="str">
        <f t="shared" si="14"/>
        <v>80%-100%</v>
      </c>
      <c r="AB247">
        <f t="shared" si="15"/>
        <v>2.2959975736084267E-4</v>
      </c>
    </row>
    <row r="248" spans="1:28" x14ac:dyDescent="0.25">
      <c r="A248" t="s">
        <v>1748</v>
      </c>
      <c r="B248" t="s">
        <v>1749</v>
      </c>
      <c r="C248" t="s">
        <v>77</v>
      </c>
      <c r="D248" t="s">
        <v>209</v>
      </c>
      <c r="E248">
        <v>61</v>
      </c>
      <c r="F248" t="s">
        <v>87</v>
      </c>
      <c r="G248">
        <v>2019</v>
      </c>
      <c r="H248" t="s">
        <v>15</v>
      </c>
      <c r="J248" t="s">
        <v>80</v>
      </c>
      <c r="K248">
        <v>84</v>
      </c>
      <c r="L248" s="18">
        <v>43392</v>
      </c>
      <c r="M248" s="18">
        <v>45949</v>
      </c>
      <c r="N248" s="18">
        <v>43551</v>
      </c>
      <c r="O248">
        <v>32500000</v>
      </c>
      <c r="P248">
        <v>15500000</v>
      </c>
      <c r="Q248">
        <v>17000000</v>
      </c>
      <c r="R248">
        <v>315882</v>
      </c>
      <c r="S248" t="s">
        <v>736</v>
      </c>
      <c r="T248">
        <v>0.62921971983533309</v>
      </c>
      <c r="U248">
        <v>-0.94691998762184504</v>
      </c>
      <c r="V248">
        <v>0.48612183982770601</v>
      </c>
      <c r="W248">
        <v>-0.71416244712023713</v>
      </c>
      <c r="X248">
        <v>-0.80644560922993824</v>
      </c>
      <c r="Y248" t="str">
        <f t="shared" si="12"/>
        <v>&gt;72</v>
      </c>
      <c r="Z248" s="20">
        <f t="shared" si="13"/>
        <v>0.47692307692307695</v>
      </c>
      <c r="AA248" t="str">
        <f t="shared" si="14"/>
        <v>40%-60%</v>
      </c>
      <c r="AB248">
        <f t="shared" si="15"/>
        <v>6.5501404881153949E-5</v>
      </c>
    </row>
    <row r="249" spans="1:28" x14ac:dyDescent="0.25">
      <c r="A249" t="s">
        <v>1750</v>
      </c>
      <c r="B249" t="s">
        <v>1751</v>
      </c>
      <c r="C249" t="s">
        <v>82</v>
      </c>
      <c r="D249" t="s">
        <v>199</v>
      </c>
      <c r="E249">
        <v>49</v>
      </c>
      <c r="F249" t="s">
        <v>117</v>
      </c>
      <c r="G249">
        <v>2022</v>
      </c>
      <c r="H249" t="s">
        <v>29</v>
      </c>
      <c r="I249" t="s">
        <v>84</v>
      </c>
      <c r="J249" t="s">
        <v>80</v>
      </c>
      <c r="K249">
        <v>84</v>
      </c>
      <c r="L249" s="18">
        <v>44324</v>
      </c>
      <c r="M249" s="18">
        <v>46881</v>
      </c>
      <c r="O249">
        <v>57790000</v>
      </c>
      <c r="P249">
        <v>59297000</v>
      </c>
      <c r="Q249">
        <v>0</v>
      </c>
      <c r="R249">
        <v>1192806</v>
      </c>
      <c r="S249" t="s">
        <v>640</v>
      </c>
      <c r="T249">
        <v>-0.25613052548441212</v>
      </c>
      <c r="U249">
        <v>1.308023201296223</v>
      </c>
      <c r="V249">
        <v>5.1377144922950549E-2</v>
      </c>
      <c r="W249">
        <v>-0.89446018459316934</v>
      </c>
      <c r="X249">
        <v>-0.88379348662608126</v>
      </c>
      <c r="Y249" t="str">
        <f t="shared" si="12"/>
        <v>&gt;72</v>
      </c>
      <c r="Z249" s="20">
        <f t="shared" si="13"/>
        <v>1.0260771759820038</v>
      </c>
      <c r="AA249" t="str">
        <f t="shared" si="14"/>
        <v>80%-100%</v>
      </c>
      <c r="AB249">
        <f t="shared" si="15"/>
        <v>2.4734068022448164E-4</v>
      </c>
    </row>
    <row r="250" spans="1:28" x14ac:dyDescent="0.25">
      <c r="A250" t="s">
        <v>1752</v>
      </c>
      <c r="B250" t="s">
        <v>1753</v>
      </c>
      <c r="C250" t="s">
        <v>77</v>
      </c>
      <c r="D250" t="s">
        <v>360</v>
      </c>
      <c r="E250">
        <v>49</v>
      </c>
      <c r="F250" t="s">
        <v>17</v>
      </c>
      <c r="G250">
        <v>2022</v>
      </c>
      <c r="H250" t="s">
        <v>155</v>
      </c>
      <c r="I250" t="s">
        <v>84</v>
      </c>
      <c r="J250" t="s">
        <v>80</v>
      </c>
      <c r="K250">
        <v>36</v>
      </c>
      <c r="L250" s="18">
        <v>44313</v>
      </c>
      <c r="M250" s="18">
        <v>45409</v>
      </c>
      <c r="N250" s="18">
        <v>44547</v>
      </c>
      <c r="O250">
        <v>68732000</v>
      </c>
      <c r="P250">
        <v>26232000</v>
      </c>
      <c r="Q250">
        <v>42500000</v>
      </c>
      <c r="R250">
        <v>473074</v>
      </c>
      <c r="S250" t="s">
        <v>85</v>
      </c>
      <c r="T250">
        <v>0.1077120410853462</v>
      </c>
      <c r="U250">
        <v>-1.3381056252193511</v>
      </c>
      <c r="V250">
        <v>-0.89715673486924186</v>
      </c>
      <c r="W250">
        <v>0.78908163451786217</v>
      </c>
      <c r="X250">
        <v>-0.34235834485308059</v>
      </c>
      <c r="Y250" t="str">
        <f t="shared" si="12"/>
        <v>25-36</v>
      </c>
      <c r="Z250" s="20">
        <f t="shared" si="13"/>
        <v>0.38165628819181752</v>
      </c>
      <c r="AA250" t="str">
        <f t="shared" si="14"/>
        <v>20%-40%</v>
      </c>
      <c r="AB250">
        <f t="shared" si="15"/>
        <v>9.809679441293591E-5</v>
      </c>
    </row>
    <row r="251" spans="1:28" x14ac:dyDescent="0.25">
      <c r="A251" t="s">
        <v>1754</v>
      </c>
      <c r="B251" t="s">
        <v>1755</v>
      </c>
      <c r="C251" t="s">
        <v>77</v>
      </c>
      <c r="D251" t="s">
        <v>354</v>
      </c>
      <c r="E251">
        <v>38</v>
      </c>
      <c r="F251" t="s">
        <v>79</v>
      </c>
      <c r="G251">
        <v>2019</v>
      </c>
      <c r="H251" t="s">
        <v>13</v>
      </c>
      <c r="J251" t="s">
        <v>80</v>
      </c>
      <c r="K251">
        <v>48</v>
      </c>
      <c r="L251" s="18">
        <v>43312</v>
      </c>
      <c r="M251" s="18">
        <v>44773</v>
      </c>
      <c r="N251" s="18">
        <v>44314</v>
      </c>
      <c r="O251">
        <v>42510000</v>
      </c>
      <c r="P251">
        <v>26045889</v>
      </c>
      <c r="Q251">
        <v>16464111</v>
      </c>
      <c r="R251">
        <v>685584</v>
      </c>
      <c r="S251" t="s">
        <v>234</v>
      </c>
      <c r="T251">
        <v>1.126471227480669</v>
      </c>
      <c r="U251">
        <v>-0.38938998835696809</v>
      </c>
      <c r="V251">
        <v>-1.3715659548473069</v>
      </c>
      <c r="W251">
        <v>-0.4317873869685197</v>
      </c>
      <c r="X251">
        <v>-0.49705409964536651</v>
      </c>
      <c r="Y251" t="str">
        <f t="shared" si="12"/>
        <v>37-48</v>
      </c>
      <c r="Z251" s="20">
        <f t="shared" si="13"/>
        <v>0.61270028228652085</v>
      </c>
      <c r="AA251" t="str">
        <f t="shared" si="14"/>
        <v>60%-80%</v>
      </c>
      <c r="AB251">
        <f t="shared" si="15"/>
        <v>1.4216294427679021E-4</v>
      </c>
    </row>
    <row r="252" spans="1:28" x14ac:dyDescent="0.25">
      <c r="A252" t="s">
        <v>1756</v>
      </c>
      <c r="B252" t="s">
        <v>1757</v>
      </c>
      <c r="C252" t="s">
        <v>82</v>
      </c>
      <c r="D252" t="s">
        <v>893</v>
      </c>
      <c r="E252">
        <v>62</v>
      </c>
      <c r="F252" t="s">
        <v>11</v>
      </c>
      <c r="G252">
        <v>2021</v>
      </c>
      <c r="H252" t="s">
        <v>11</v>
      </c>
      <c r="I252" t="s">
        <v>188</v>
      </c>
      <c r="J252" t="s">
        <v>80</v>
      </c>
      <c r="K252">
        <v>72</v>
      </c>
      <c r="L252" s="18">
        <v>44217</v>
      </c>
      <c r="M252" s="18">
        <v>46408</v>
      </c>
      <c r="O252">
        <v>76630000</v>
      </c>
      <c r="P252">
        <v>10000000</v>
      </c>
      <c r="Q252">
        <v>66630000</v>
      </c>
      <c r="R252">
        <v>256513</v>
      </c>
      <c r="S252" t="s">
        <v>190</v>
      </c>
      <c r="T252">
        <v>0.27750523881790012</v>
      </c>
      <c r="U252">
        <v>-2.369418127581532</v>
      </c>
      <c r="V252">
        <v>0.24898836987965761</v>
      </c>
      <c r="W252">
        <v>1.442560905371971</v>
      </c>
      <c r="X252">
        <v>1.823382222238922</v>
      </c>
      <c r="Y252" t="str">
        <f t="shared" si="12"/>
        <v>61-72</v>
      </c>
      <c r="Z252" s="20">
        <f t="shared" si="13"/>
        <v>0.2</v>
      </c>
      <c r="AA252" t="str">
        <f t="shared" si="14"/>
        <v>20%</v>
      </c>
      <c r="AB252">
        <f t="shared" si="15"/>
        <v>5.3190627735291791E-5</v>
      </c>
    </row>
    <row r="253" spans="1:28" x14ac:dyDescent="0.25">
      <c r="A253" t="s">
        <v>1758</v>
      </c>
      <c r="B253" t="s">
        <v>1759</v>
      </c>
      <c r="C253" t="s">
        <v>77</v>
      </c>
      <c r="D253" t="s">
        <v>628</v>
      </c>
      <c r="E253">
        <v>74</v>
      </c>
      <c r="F253" t="s">
        <v>117</v>
      </c>
      <c r="G253">
        <v>2019</v>
      </c>
      <c r="H253" t="s">
        <v>14</v>
      </c>
      <c r="I253" t="s">
        <v>84</v>
      </c>
      <c r="J253" t="s">
        <v>80</v>
      </c>
      <c r="K253">
        <v>84</v>
      </c>
      <c r="L253" s="18">
        <v>43545</v>
      </c>
      <c r="M253" s="18">
        <v>46102</v>
      </c>
      <c r="N253" s="18">
        <v>43886</v>
      </c>
      <c r="O253">
        <v>50000000</v>
      </c>
      <c r="P253">
        <v>35000000</v>
      </c>
      <c r="Q253">
        <v>15000000</v>
      </c>
      <c r="R253">
        <v>744567</v>
      </c>
      <c r="S253" t="s">
        <v>168</v>
      </c>
      <c r="T253">
        <v>1.1507273985853199</v>
      </c>
      <c r="U253">
        <v>-3.091883392176074E-2</v>
      </c>
      <c r="V253">
        <v>5.5917697561025909E-2</v>
      </c>
      <c r="W253">
        <v>-0.7584198174922403</v>
      </c>
      <c r="X253">
        <v>1.2045992030697781</v>
      </c>
      <c r="Y253" t="str">
        <f t="shared" si="12"/>
        <v>&gt;72</v>
      </c>
      <c r="Z253" s="20">
        <f t="shared" si="13"/>
        <v>0.7</v>
      </c>
      <c r="AA253" t="str">
        <f t="shared" si="14"/>
        <v>60%-80%</v>
      </c>
      <c r="AB253">
        <f t="shared" si="15"/>
        <v>1.5439368032412783E-4</v>
      </c>
    </row>
    <row r="254" spans="1:28" x14ac:dyDescent="0.25">
      <c r="A254" t="s">
        <v>1760</v>
      </c>
      <c r="B254" t="s">
        <v>1761</v>
      </c>
      <c r="C254" t="s">
        <v>77</v>
      </c>
      <c r="D254" t="s">
        <v>418</v>
      </c>
      <c r="E254">
        <v>291</v>
      </c>
      <c r="F254" t="s">
        <v>117</v>
      </c>
      <c r="G254">
        <v>2018</v>
      </c>
      <c r="H254" t="s">
        <v>14</v>
      </c>
      <c r="J254" t="s">
        <v>80</v>
      </c>
      <c r="K254">
        <v>48</v>
      </c>
      <c r="L254" s="18">
        <v>43069</v>
      </c>
      <c r="M254" s="18">
        <v>44530</v>
      </c>
      <c r="N254" s="18">
        <v>43223</v>
      </c>
      <c r="O254">
        <v>43690000</v>
      </c>
      <c r="P254">
        <v>30690000</v>
      </c>
      <c r="Q254">
        <v>13000000</v>
      </c>
      <c r="R254">
        <v>889420</v>
      </c>
      <c r="S254" t="s">
        <v>94</v>
      </c>
      <c r="T254">
        <v>1.017318457509742</v>
      </c>
      <c r="U254">
        <v>-2.086242075377617E-2</v>
      </c>
      <c r="V254">
        <v>0.52564408481904745</v>
      </c>
      <c r="W254">
        <v>-0.77155656694721297</v>
      </c>
      <c r="X254">
        <v>-0.18766259006079469</v>
      </c>
      <c r="Y254" t="str">
        <f t="shared" si="12"/>
        <v>37-48</v>
      </c>
      <c r="Z254" s="20">
        <f t="shared" si="13"/>
        <v>0.70244907301441972</v>
      </c>
      <c r="AA254" t="str">
        <f t="shared" si="14"/>
        <v>60%-80%</v>
      </c>
      <c r="AB254">
        <f t="shared" si="15"/>
        <v>1.8443045038779018E-4</v>
      </c>
    </row>
    <row r="255" spans="1:28" x14ac:dyDescent="0.25">
      <c r="A255" t="s">
        <v>394</v>
      </c>
      <c r="B255" t="s">
        <v>1762</v>
      </c>
      <c r="C255" t="s">
        <v>77</v>
      </c>
      <c r="D255" t="s">
        <v>395</v>
      </c>
      <c r="E255">
        <v>61</v>
      </c>
      <c r="F255" t="s">
        <v>17</v>
      </c>
      <c r="G255">
        <v>2021</v>
      </c>
      <c r="H255" t="s">
        <v>110</v>
      </c>
      <c r="I255" t="s">
        <v>84</v>
      </c>
      <c r="J255" t="s">
        <v>80</v>
      </c>
      <c r="K255">
        <v>72</v>
      </c>
      <c r="L255" s="18">
        <v>44409</v>
      </c>
      <c r="M255" s="18">
        <v>46395</v>
      </c>
      <c r="N255" s="18">
        <v>44350</v>
      </c>
      <c r="O255">
        <v>61805300</v>
      </c>
      <c r="P255">
        <v>49444240</v>
      </c>
      <c r="Q255">
        <v>12361060</v>
      </c>
      <c r="R255">
        <v>1070502</v>
      </c>
      <c r="S255" t="s">
        <v>228</v>
      </c>
      <c r="U255">
        <v>0.37970237290931202</v>
      </c>
      <c r="V255">
        <v>0.48612183982770601</v>
      </c>
      <c r="Y255" t="str">
        <f t="shared" si="12"/>
        <v>61-72</v>
      </c>
      <c r="Z255" s="20">
        <f t="shared" si="13"/>
        <v>0.8</v>
      </c>
      <c r="AA255" t="str">
        <f t="shared" si="14"/>
        <v>60%-80%</v>
      </c>
      <c r="AB255">
        <f t="shared" si="15"/>
        <v>2.2197967889302036E-4</v>
      </c>
    </row>
    <row r="256" spans="1:28" x14ac:dyDescent="0.25">
      <c r="A256" t="s">
        <v>1763</v>
      </c>
      <c r="B256" t="s">
        <v>1764</v>
      </c>
      <c r="C256" t="s">
        <v>77</v>
      </c>
      <c r="D256" t="s">
        <v>384</v>
      </c>
      <c r="E256">
        <v>62</v>
      </c>
      <c r="F256" t="s">
        <v>79</v>
      </c>
      <c r="G256">
        <v>2020</v>
      </c>
      <c r="H256" t="s">
        <v>26</v>
      </c>
      <c r="I256" t="s">
        <v>84</v>
      </c>
      <c r="J256" t="s">
        <v>80</v>
      </c>
      <c r="K256">
        <v>84</v>
      </c>
      <c r="L256" s="18">
        <v>43843</v>
      </c>
      <c r="M256" s="18">
        <v>46400</v>
      </c>
      <c r="N256" s="18">
        <v>44329</v>
      </c>
      <c r="O256">
        <v>37316550</v>
      </c>
      <c r="P256">
        <v>37316550</v>
      </c>
      <c r="Q256">
        <v>0</v>
      </c>
      <c r="R256">
        <v>785799</v>
      </c>
      <c r="S256" t="s">
        <v>166</v>
      </c>
      <c r="T256">
        <v>-0.69274160536812202</v>
      </c>
      <c r="U256">
        <v>1.2009447865714571</v>
      </c>
      <c r="V256">
        <v>0.88134428974112011</v>
      </c>
      <c r="W256">
        <v>-4.1175866704062147E-2</v>
      </c>
      <c r="X256">
        <v>-0.4197062222492236</v>
      </c>
      <c r="Y256" t="str">
        <f t="shared" si="12"/>
        <v>&gt;72</v>
      </c>
      <c r="Z256" s="20">
        <f t="shared" si="13"/>
        <v>1</v>
      </c>
      <c r="AA256" t="str">
        <f t="shared" si="14"/>
        <v>80%-100%</v>
      </c>
      <c r="AB256">
        <f t="shared" si="15"/>
        <v>1.6294356264113147E-4</v>
      </c>
    </row>
    <row r="257" spans="1:28" x14ac:dyDescent="0.25">
      <c r="A257" t="s">
        <v>1765</v>
      </c>
      <c r="B257" t="s">
        <v>1766</v>
      </c>
      <c r="C257" t="s">
        <v>82</v>
      </c>
      <c r="D257" t="s">
        <v>411</v>
      </c>
      <c r="E257">
        <v>61</v>
      </c>
      <c r="F257" t="s">
        <v>117</v>
      </c>
      <c r="G257">
        <v>2021</v>
      </c>
      <c r="H257" t="s">
        <v>29</v>
      </c>
      <c r="I257" t="s">
        <v>84</v>
      </c>
      <c r="J257" t="s">
        <v>80</v>
      </c>
      <c r="K257">
        <v>72</v>
      </c>
      <c r="L257" s="18">
        <v>44173</v>
      </c>
      <c r="M257" s="18">
        <v>46364</v>
      </c>
      <c r="O257">
        <v>59932187</v>
      </c>
      <c r="P257">
        <v>29932187</v>
      </c>
      <c r="Q257">
        <v>30000000</v>
      </c>
      <c r="R257">
        <v>764253</v>
      </c>
      <c r="S257" t="s">
        <v>641</v>
      </c>
      <c r="T257">
        <v>0.2411209821609242</v>
      </c>
      <c r="U257">
        <v>-0.85448432782614936</v>
      </c>
      <c r="V257">
        <v>0.2094661248883162</v>
      </c>
      <c r="W257">
        <v>1.6323145799841701</v>
      </c>
      <c r="X257">
        <v>0.89520769348520657</v>
      </c>
      <c r="Y257" t="str">
        <f t="shared" si="12"/>
        <v>61-72</v>
      </c>
      <c r="Z257" s="20">
        <f t="shared" si="13"/>
        <v>0.49943425224912952</v>
      </c>
      <c r="AA257" t="str">
        <f t="shared" si="14"/>
        <v>40%-60%</v>
      </c>
      <c r="AB257">
        <f t="shared" si="15"/>
        <v>1.5847577634887884E-4</v>
      </c>
    </row>
    <row r="258" spans="1:28" x14ac:dyDescent="0.25">
      <c r="A258" t="s">
        <v>1767</v>
      </c>
      <c r="B258" t="s">
        <v>1768</v>
      </c>
      <c r="C258" t="s">
        <v>77</v>
      </c>
      <c r="D258" t="s">
        <v>165</v>
      </c>
      <c r="E258">
        <v>291</v>
      </c>
      <c r="F258" t="s">
        <v>87</v>
      </c>
      <c r="G258">
        <v>2020</v>
      </c>
      <c r="H258" t="s">
        <v>15</v>
      </c>
      <c r="I258" t="s">
        <v>84</v>
      </c>
      <c r="J258" t="s">
        <v>80</v>
      </c>
      <c r="K258">
        <v>72</v>
      </c>
      <c r="L258" s="18">
        <v>43747</v>
      </c>
      <c r="M258" s="18">
        <v>45910</v>
      </c>
      <c r="N258" s="18">
        <v>43818</v>
      </c>
      <c r="O258">
        <v>36190000</v>
      </c>
      <c r="P258">
        <v>32571000</v>
      </c>
      <c r="Q258">
        <v>3619000</v>
      </c>
      <c r="R258">
        <v>756019</v>
      </c>
      <c r="S258" t="s">
        <v>343</v>
      </c>
      <c r="T258">
        <v>1.308392510765549</v>
      </c>
      <c r="U258">
        <v>0.79032357974038436</v>
      </c>
      <c r="V258">
        <v>0.48612183982770601</v>
      </c>
      <c r="W258">
        <v>3.1411953825922989</v>
      </c>
      <c r="X258">
        <v>2.0554258544273512</v>
      </c>
      <c r="Y258" t="str">
        <f t="shared" si="12"/>
        <v>61-72</v>
      </c>
      <c r="Z258" s="20">
        <f t="shared" si="13"/>
        <v>0.9</v>
      </c>
      <c r="AA258" t="str">
        <f t="shared" si="14"/>
        <v>80%-100%</v>
      </c>
      <c r="AB258">
        <f t="shared" si="15"/>
        <v>1.5676837115392812E-4</v>
      </c>
    </row>
    <row r="259" spans="1:28" x14ac:dyDescent="0.25">
      <c r="A259" t="s">
        <v>1769</v>
      </c>
      <c r="B259" t="s">
        <v>1770</v>
      </c>
      <c r="C259" t="s">
        <v>82</v>
      </c>
      <c r="D259" t="s">
        <v>299</v>
      </c>
      <c r="E259">
        <v>59</v>
      </c>
      <c r="F259" t="s">
        <v>17</v>
      </c>
      <c r="G259">
        <v>2022</v>
      </c>
      <c r="H259" t="s">
        <v>155</v>
      </c>
      <c r="I259" t="s">
        <v>84</v>
      </c>
      <c r="J259" t="s">
        <v>80</v>
      </c>
      <c r="K259">
        <v>48</v>
      </c>
      <c r="L259" s="18">
        <v>44404</v>
      </c>
      <c r="M259" s="18">
        <v>45865</v>
      </c>
      <c r="O259">
        <v>73390000</v>
      </c>
      <c r="P259">
        <v>11400000</v>
      </c>
      <c r="Q259">
        <v>61990000</v>
      </c>
      <c r="R259">
        <v>331613</v>
      </c>
      <c r="S259" t="s">
        <v>252</v>
      </c>
      <c r="T259">
        <v>0.33814566657952638</v>
      </c>
      <c r="U259">
        <v>-2.267430824745913</v>
      </c>
      <c r="V259">
        <v>-1.2528569397913141</v>
      </c>
      <c r="W259">
        <v>0.69967838750071376</v>
      </c>
      <c r="X259">
        <v>0.97255557088134947</v>
      </c>
      <c r="Y259" t="str">
        <f t="shared" ref="Y259:Y322" si="16">IF(K259&lt;=24,"&lt;=24",IF(AND(K259&gt;=25,K259&lt;=36),"25-36",IF(AND(K259&gt;=37,K259&lt;=48),"37-48",IF(AND(K259&gt;=49,K259&lt;=60),"49-60",IF(AND(K259&gt;=61,K259&lt;=72),"61-72","&gt;72")))))</f>
        <v>37-48</v>
      </c>
      <c r="Z259" s="20">
        <f t="shared" ref="Z259:Z322" si="17">IF(P259/O259&gt;0.2,P259/O259,0.2)</f>
        <v>0.2</v>
      </c>
      <c r="AA259" t="str">
        <f t="shared" ref="AA259:AA322" si="18">IF(Z259&lt;=0.2,"20%",IF(AND(Z259&gt;0.2,Z259&lt;=0.4),"20%-40%",IF(AND(Z259&gt;0.4,Z259&lt;=0.6),"40%-60%",IF(AND(Z259&gt;0.6,Z259&lt;=0.8),"60%-80%","80%-100%"))))</f>
        <v>20%</v>
      </c>
      <c r="AB259">
        <f t="shared" ref="AB259:AB322" si="19">R259/SUM($R$2:$R$5739)</f>
        <v>6.876339068656683E-5</v>
      </c>
    </row>
    <row r="260" spans="1:28" x14ac:dyDescent="0.25">
      <c r="A260" t="s">
        <v>1771</v>
      </c>
      <c r="B260" t="s">
        <v>1772</v>
      </c>
      <c r="C260" t="s">
        <v>77</v>
      </c>
      <c r="D260" t="s">
        <v>138</v>
      </c>
      <c r="E260">
        <v>38</v>
      </c>
      <c r="F260" t="s">
        <v>87</v>
      </c>
      <c r="G260">
        <v>2018</v>
      </c>
      <c r="H260" t="s">
        <v>15</v>
      </c>
      <c r="J260" t="s">
        <v>80</v>
      </c>
      <c r="K260">
        <v>84</v>
      </c>
      <c r="L260" s="18">
        <v>42842</v>
      </c>
      <c r="M260" s="18">
        <v>45399</v>
      </c>
      <c r="N260" s="18">
        <v>43858</v>
      </c>
      <c r="O260">
        <v>30690800</v>
      </c>
      <c r="P260">
        <v>30690800</v>
      </c>
      <c r="Q260">
        <v>0</v>
      </c>
      <c r="R260">
        <v>625642</v>
      </c>
      <c r="S260" t="s">
        <v>814</v>
      </c>
      <c r="T260">
        <v>0.2411209821609242</v>
      </c>
      <c r="U260">
        <v>1.2009447865714571</v>
      </c>
      <c r="V260">
        <v>0.48953743128434762</v>
      </c>
      <c r="W260">
        <v>1.5012205741042479</v>
      </c>
      <c r="X260">
        <v>-0.57440197704150942</v>
      </c>
      <c r="Y260" t="str">
        <f t="shared" si="16"/>
        <v>&gt;72</v>
      </c>
      <c r="Z260" s="20">
        <f t="shared" si="17"/>
        <v>1</v>
      </c>
      <c r="AA260" t="str">
        <f t="shared" si="18"/>
        <v>80%-100%</v>
      </c>
      <c r="AB260">
        <f t="shared" si="19"/>
        <v>1.297333496452945E-4</v>
      </c>
    </row>
    <row r="261" spans="1:28" x14ac:dyDescent="0.25">
      <c r="A261" t="s">
        <v>854</v>
      </c>
      <c r="B261" t="s">
        <v>855</v>
      </c>
      <c r="C261" t="s">
        <v>82</v>
      </c>
      <c r="D261" t="s">
        <v>716</v>
      </c>
      <c r="E261">
        <v>61</v>
      </c>
      <c r="F261" t="s">
        <v>17</v>
      </c>
      <c r="G261">
        <v>2022</v>
      </c>
      <c r="H261" t="s">
        <v>694</v>
      </c>
      <c r="I261" t="s">
        <v>84</v>
      </c>
      <c r="J261" t="s">
        <v>80</v>
      </c>
      <c r="K261">
        <v>72</v>
      </c>
      <c r="L261" s="18">
        <v>44538</v>
      </c>
      <c r="M261" s="18">
        <v>46729</v>
      </c>
      <c r="O261">
        <v>60994528</v>
      </c>
      <c r="P261">
        <v>53494528</v>
      </c>
      <c r="Q261">
        <v>7500000</v>
      </c>
      <c r="R261">
        <v>1495857</v>
      </c>
      <c r="S261" t="s">
        <v>293</v>
      </c>
      <c r="T261">
        <v>7.1327784428370358E-2</v>
      </c>
      <c r="U261">
        <v>0.69603735434523406</v>
      </c>
      <c r="V261">
        <v>-0.38336754998180411</v>
      </c>
      <c r="W261">
        <v>-0.78194249832530816</v>
      </c>
      <c r="X261">
        <v>-0.34235834485308059</v>
      </c>
      <c r="Y261" t="str">
        <f t="shared" si="16"/>
        <v>61-72</v>
      </c>
      <c r="Z261" s="20">
        <f t="shared" si="17"/>
        <v>0.87703815004519747</v>
      </c>
      <c r="AA261" t="str">
        <f t="shared" si="18"/>
        <v>80%-100%</v>
      </c>
      <c r="AB261">
        <f t="shared" si="19"/>
        <v>3.1018144434095105E-4</v>
      </c>
    </row>
    <row r="262" spans="1:28" x14ac:dyDescent="0.25">
      <c r="A262" t="s">
        <v>1773</v>
      </c>
      <c r="B262" t="s">
        <v>1774</v>
      </c>
      <c r="C262" t="s">
        <v>82</v>
      </c>
      <c r="D262" t="s">
        <v>1775</v>
      </c>
      <c r="E262">
        <v>38</v>
      </c>
      <c r="F262" t="s">
        <v>117</v>
      </c>
      <c r="G262">
        <v>2022</v>
      </c>
      <c r="H262" t="s">
        <v>29</v>
      </c>
      <c r="I262" t="s">
        <v>84</v>
      </c>
      <c r="J262" t="s">
        <v>80</v>
      </c>
      <c r="K262">
        <v>36</v>
      </c>
      <c r="L262" s="18">
        <v>44356</v>
      </c>
      <c r="M262" s="18">
        <v>45452</v>
      </c>
      <c r="O262">
        <v>67150000</v>
      </c>
      <c r="P262">
        <v>46850000</v>
      </c>
      <c r="Q262">
        <v>20300000</v>
      </c>
      <c r="R262">
        <v>1567017</v>
      </c>
      <c r="S262" t="s">
        <v>897</v>
      </c>
      <c r="U262">
        <v>-4.0397059842656617E-2</v>
      </c>
      <c r="V262">
        <v>-1.110809643845484</v>
      </c>
      <c r="Y262" t="str">
        <f t="shared" si="16"/>
        <v>25-36</v>
      </c>
      <c r="Z262" s="20">
        <f t="shared" si="17"/>
        <v>0.6976917349218168</v>
      </c>
      <c r="AA262" t="str">
        <f t="shared" si="18"/>
        <v>60%-80%</v>
      </c>
      <c r="AB262">
        <f t="shared" si="19"/>
        <v>3.2493720747827102E-4</v>
      </c>
    </row>
    <row r="263" spans="1:28" x14ac:dyDescent="0.25">
      <c r="A263" t="s">
        <v>465</v>
      </c>
      <c r="B263" t="s">
        <v>1776</v>
      </c>
      <c r="C263" t="s">
        <v>77</v>
      </c>
      <c r="D263" t="s">
        <v>138</v>
      </c>
      <c r="E263">
        <v>48</v>
      </c>
      <c r="F263" t="s">
        <v>87</v>
      </c>
      <c r="G263">
        <v>2018</v>
      </c>
      <c r="H263" t="s">
        <v>15</v>
      </c>
      <c r="J263" t="s">
        <v>80</v>
      </c>
      <c r="K263">
        <v>84</v>
      </c>
      <c r="L263" s="18">
        <v>42873</v>
      </c>
      <c r="M263" s="18">
        <v>45430</v>
      </c>
      <c r="N263" s="18">
        <v>44348</v>
      </c>
      <c r="O263">
        <v>37550000</v>
      </c>
      <c r="P263">
        <v>29550000</v>
      </c>
      <c r="Q263">
        <v>8000000</v>
      </c>
      <c r="R263">
        <v>599445</v>
      </c>
      <c r="S263" t="s">
        <v>178</v>
      </c>
      <c r="T263">
        <v>1.1992397407946209</v>
      </c>
      <c r="U263">
        <v>0.3261193126304236</v>
      </c>
      <c r="V263">
        <v>0.43094127659324521</v>
      </c>
      <c r="W263">
        <v>-0.69266305139776829</v>
      </c>
      <c r="X263">
        <v>1.127251325673635</v>
      </c>
      <c r="Y263" t="str">
        <f t="shared" si="16"/>
        <v>&gt;72</v>
      </c>
      <c r="Z263" s="20">
        <f t="shared" si="17"/>
        <v>0.78695073235685753</v>
      </c>
      <c r="AA263" t="str">
        <f t="shared" si="18"/>
        <v>60%-80%</v>
      </c>
      <c r="AB263">
        <f t="shared" si="19"/>
        <v>1.2430113032392895E-4</v>
      </c>
    </row>
    <row r="264" spans="1:28" x14ac:dyDescent="0.25">
      <c r="A264" t="s">
        <v>547</v>
      </c>
      <c r="B264" t="s">
        <v>1777</v>
      </c>
      <c r="C264" t="s">
        <v>82</v>
      </c>
      <c r="D264" t="s">
        <v>136</v>
      </c>
      <c r="E264">
        <v>246</v>
      </c>
      <c r="F264" t="s">
        <v>87</v>
      </c>
      <c r="G264">
        <v>2022</v>
      </c>
      <c r="H264" t="s">
        <v>24</v>
      </c>
      <c r="I264" t="s">
        <v>84</v>
      </c>
      <c r="J264" t="s">
        <v>80</v>
      </c>
      <c r="K264">
        <v>72</v>
      </c>
      <c r="L264" s="18">
        <v>44369</v>
      </c>
      <c r="M264" s="18">
        <v>46560</v>
      </c>
      <c r="O264">
        <v>51000000</v>
      </c>
      <c r="P264">
        <v>35700000</v>
      </c>
      <c r="Q264">
        <v>15300000</v>
      </c>
      <c r="R264">
        <v>843533</v>
      </c>
      <c r="S264" t="s">
        <v>686</v>
      </c>
      <c r="T264">
        <v>-1.1778650274611331</v>
      </c>
      <c r="U264">
        <v>-3.091883392176074E-2</v>
      </c>
      <c r="V264">
        <v>-0.1067118350424142</v>
      </c>
      <c r="W264">
        <v>-0.49652255339592732</v>
      </c>
      <c r="X264">
        <v>2.1327737318234941</v>
      </c>
      <c r="Y264" t="str">
        <f t="shared" si="16"/>
        <v>61-72</v>
      </c>
      <c r="Z264" s="20">
        <f t="shared" si="17"/>
        <v>0.7</v>
      </c>
      <c r="AA264" t="str">
        <f t="shared" si="18"/>
        <v>60%-80%</v>
      </c>
      <c r="AB264">
        <f t="shared" si="19"/>
        <v>1.7491530560023816E-4</v>
      </c>
    </row>
    <row r="265" spans="1:28" x14ac:dyDescent="0.25">
      <c r="A265" t="s">
        <v>557</v>
      </c>
      <c r="B265" t="s">
        <v>1778</v>
      </c>
      <c r="C265" t="s">
        <v>82</v>
      </c>
      <c r="D265" t="s">
        <v>106</v>
      </c>
      <c r="E265">
        <v>61</v>
      </c>
      <c r="F265" t="s">
        <v>117</v>
      </c>
      <c r="G265">
        <v>2022</v>
      </c>
      <c r="H265" t="s">
        <v>29</v>
      </c>
      <c r="J265" t="s">
        <v>80</v>
      </c>
      <c r="K265">
        <v>60</v>
      </c>
      <c r="L265" s="18">
        <v>44451</v>
      </c>
      <c r="M265" s="18">
        <v>46277</v>
      </c>
      <c r="O265">
        <v>60141000</v>
      </c>
      <c r="P265">
        <v>24141000</v>
      </c>
      <c r="Q265">
        <v>36000000</v>
      </c>
      <c r="R265">
        <v>583786</v>
      </c>
      <c r="S265" t="s">
        <v>293</v>
      </c>
      <c r="T265">
        <v>0.73837248980626058</v>
      </c>
      <c r="U265">
        <v>-1.257006269433367</v>
      </c>
      <c r="V265">
        <v>-0.69954550991253528</v>
      </c>
      <c r="W265">
        <v>1.0305854061050459</v>
      </c>
      <c r="X265">
        <v>0.50846830650449182</v>
      </c>
      <c r="Y265" t="str">
        <f t="shared" si="16"/>
        <v>49-60</v>
      </c>
      <c r="Z265" s="20">
        <f t="shared" si="17"/>
        <v>0.40140669426846909</v>
      </c>
      <c r="AA265" t="str">
        <f t="shared" si="18"/>
        <v>40%-60%</v>
      </c>
      <c r="AB265">
        <f t="shared" si="19"/>
        <v>1.2105407446435484E-4</v>
      </c>
    </row>
    <row r="266" spans="1:28" x14ac:dyDescent="0.25">
      <c r="A266" t="s">
        <v>1779</v>
      </c>
      <c r="B266" t="s">
        <v>1780</v>
      </c>
      <c r="C266" t="s">
        <v>82</v>
      </c>
      <c r="D266" t="s">
        <v>221</v>
      </c>
      <c r="E266">
        <v>246</v>
      </c>
      <c r="F266" t="s">
        <v>117</v>
      </c>
      <c r="G266">
        <v>2022</v>
      </c>
      <c r="H266" t="s">
        <v>29</v>
      </c>
      <c r="J266" t="s">
        <v>80</v>
      </c>
      <c r="K266">
        <v>60</v>
      </c>
      <c r="L266" s="18">
        <v>44652</v>
      </c>
      <c r="M266" s="18">
        <v>46478</v>
      </c>
      <c r="O266">
        <v>69681400</v>
      </c>
      <c r="P266">
        <v>31681400</v>
      </c>
      <c r="Q266">
        <v>38000000</v>
      </c>
      <c r="R266">
        <v>817390</v>
      </c>
      <c r="S266" t="s">
        <v>486</v>
      </c>
      <c r="T266">
        <v>0.28963332437022532</v>
      </c>
      <c r="U266">
        <v>-1.0383336807929691</v>
      </c>
      <c r="V266">
        <v>-0.69954550991253528</v>
      </c>
      <c r="W266">
        <v>5.0697407838197553E-2</v>
      </c>
      <c r="X266">
        <v>-0.1103147126646518</v>
      </c>
      <c r="Y266" t="str">
        <f t="shared" si="16"/>
        <v>49-60</v>
      </c>
      <c r="Z266" s="20">
        <f t="shared" si="17"/>
        <v>0.4546607846570247</v>
      </c>
      <c r="AA266" t="str">
        <f t="shared" si="18"/>
        <v>40%-60%</v>
      </c>
      <c r="AB266">
        <f t="shared" si="19"/>
        <v>1.6949428373825169E-4</v>
      </c>
    </row>
    <row r="267" spans="1:28" x14ac:dyDescent="0.25">
      <c r="A267" t="s">
        <v>1781</v>
      </c>
      <c r="B267" t="s">
        <v>1782</v>
      </c>
      <c r="C267" t="s">
        <v>82</v>
      </c>
      <c r="D267" t="s">
        <v>329</v>
      </c>
      <c r="E267">
        <v>15</v>
      </c>
      <c r="F267" t="s">
        <v>117</v>
      </c>
      <c r="G267">
        <v>2019</v>
      </c>
      <c r="H267" t="s">
        <v>14</v>
      </c>
      <c r="J267" t="s">
        <v>80</v>
      </c>
      <c r="K267">
        <v>84</v>
      </c>
      <c r="L267" s="18">
        <v>43279</v>
      </c>
      <c r="M267" s="18">
        <v>45836</v>
      </c>
      <c r="O267">
        <v>53990000</v>
      </c>
      <c r="P267">
        <v>55550879</v>
      </c>
      <c r="Q267">
        <v>0</v>
      </c>
      <c r="R267">
        <v>1119412</v>
      </c>
      <c r="S267" t="s">
        <v>306</v>
      </c>
      <c r="T267">
        <v>0.8111410031202122</v>
      </c>
      <c r="U267">
        <v>1.3196575146131819</v>
      </c>
      <c r="V267">
        <v>-0.65318631176014152</v>
      </c>
      <c r="W267">
        <v>0.59678292213859074</v>
      </c>
      <c r="X267">
        <v>-0.49705409964536651</v>
      </c>
      <c r="Y267" t="str">
        <f t="shared" si="16"/>
        <v>&gt;72</v>
      </c>
      <c r="Z267" s="20">
        <f t="shared" si="17"/>
        <v>1.028910520466753</v>
      </c>
      <c r="AA267" t="str">
        <f t="shared" si="18"/>
        <v>80%-100%</v>
      </c>
      <c r="AB267">
        <f t="shared" si="19"/>
        <v>2.3212167404544195E-4</v>
      </c>
    </row>
    <row r="268" spans="1:28" x14ac:dyDescent="0.25">
      <c r="A268" t="s">
        <v>583</v>
      </c>
      <c r="B268" t="s">
        <v>584</v>
      </c>
      <c r="C268" t="s">
        <v>77</v>
      </c>
      <c r="D268" t="s">
        <v>362</v>
      </c>
      <c r="E268">
        <v>246</v>
      </c>
      <c r="F268" t="s">
        <v>117</v>
      </c>
      <c r="G268">
        <v>2020</v>
      </c>
      <c r="H268" t="s">
        <v>29</v>
      </c>
      <c r="I268" t="s">
        <v>84</v>
      </c>
      <c r="J268" t="s">
        <v>80</v>
      </c>
      <c r="K268">
        <v>48</v>
      </c>
      <c r="L268" s="18">
        <v>43750</v>
      </c>
      <c r="M268" s="18">
        <v>45270</v>
      </c>
      <c r="N268" s="18">
        <v>44179</v>
      </c>
      <c r="O268">
        <v>53437300</v>
      </c>
      <c r="P268">
        <v>23727300</v>
      </c>
      <c r="Q268">
        <v>29710000</v>
      </c>
      <c r="R268">
        <v>657724</v>
      </c>
      <c r="S268" t="s">
        <v>335</v>
      </c>
      <c r="T268">
        <v>0.25324906771324951</v>
      </c>
      <c r="U268">
        <v>-1.082021616100677</v>
      </c>
      <c r="V268">
        <v>-0.30432305999912118</v>
      </c>
      <c r="W268">
        <v>2.1171280113289388</v>
      </c>
      <c r="X268">
        <v>0.89520769348520657</v>
      </c>
      <c r="Y268" t="str">
        <f t="shared" si="16"/>
        <v>37-48</v>
      </c>
      <c r="Z268" s="20">
        <f t="shared" si="17"/>
        <v>0.4440213109569533</v>
      </c>
      <c r="AA268" t="str">
        <f t="shared" si="18"/>
        <v>40%-60%</v>
      </c>
      <c r="AB268">
        <f t="shared" si="19"/>
        <v>1.363858846786208E-4</v>
      </c>
    </row>
    <row r="269" spans="1:28" x14ac:dyDescent="0.25">
      <c r="A269" t="s">
        <v>1783</v>
      </c>
      <c r="B269" t="s">
        <v>1784</v>
      </c>
      <c r="C269" t="s">
        <v>82</v>
      </c>
      <c r="D269" t="s">
        <v>360</v>
      </c>
      <c r="E269">
        <v>27</v>
      </c>
      <c r="F269" t="s">
        <v>17</v>
      </c>
      <c r="G269">
        <v>2022</v>
      </c>
      <c r="H269" t="s">
        <v>155</v>
      </c>
      <c r="I269" t="s">
        <v>84</v>
      </c>
      <c r="J269" t="s">
        <v>80</v>
      </c>
      <c r="K269">
        <v>36</v>
      </c>
      <c r="L269" s="18">
        <v>44312</v>
      </c>
      <c r="M269" s="18">
        <v>45408</v>
      </c>
      <c r="O269">
        <v>66445000</v>
      </c>
      <c r="P269">
        <v>30000000</v>
      </c>
      <c r="Q269">
        <v>36445000</v>
      </c>
      <c r="R269">
        <v>623001</v>
      </c>
      <c r="S269" t="s">
        <v>335</v>
      </c>
      <c r="T269">
        <v>0.1077120410853462</v>
      </c>
      <c r="U269">
        <v>-1.0513074345073961</v>
      </c>
      <c r="V269">
        <v>-0.89715673486924186</v>
      </c>
      <c r="W269">
        <v>-0.37295014974310459</v>
      </c>
      <c r="X269">
        <v>0.89520769348520657</v>
      </c>
      <c r="Y269" t="str">
        <f t="shared" si="16"/>
        <v>25-36</v>
      </c>
      <c r="Z269" s="20">
        <f t="shared" si="17"/>
        <v>0.45150124162841448</v>
      </c>
      <c r="AA269" t="str">
        <f t="shared" si="18"/>
        <v>40%-60%</v>
      </c>
      <c r="AB269">
        <f t="shared" si="19"/>
        <v>1.2918571093751397E-4</v>
      </c>
    </row>
    <row r="270" spans="1:28" x14ac:dyDescent="0.25">
      <c r="A270" t="s">
        <v>89</v>
      </c>
      <c r="B270" t="s">
        <v>746</v>
      </c>
      <c r="C270" t="s">
        <v>82</v>
      </c>
      <c r="D270" t="s">
        <v>553</v>
      </c>
      <c r="E270">
        <v>27</v>
      </c>
      <c r="F270" t="s">
        <v>17</v>
      </c>
      <c r="G270">
        <v>2020</v>
      </c>
      <c r="H270" t="s">
        <v>17</v>
      </c>
      <c r="I270" t="s">
        <v>84</v>
      </c>
      <c r="J270" t="s">
        <v>80</v>
      </c>
      <c r="K270">
        <v>36</v>
      </c>
      <c r="L270" s="18">
        <v>43636</v>
      </c>
      <c r="M270" s="18">
        <v>44732</v>
      </c>
      <c r="O270">
        <v>60168000</v>
      </c>
      <c r="P270">
        <v>60168000</v>
      </c>
      <c r="Q270">
        <v>0</v>
      </c>
      <c r="R270">
        <v>1973162</v>
      </c>
      <c r="S270" t="s">
        <v>126</v>
      </c>
      <c r="U270">
        <v>1.2009447865714571</v>
      </c>
      <c r="V270">
        <v>-0.75319537659848146</v>
      </c>
      <c r="Y270" t="str">
        <f t="shared" si="16"/>
        <v>25-36</v>
      </c>
      <c r="Z270" s="20">
        <f t="shared" si="17"/>
        <v>1</v>
      </c>
      <c r="AA270" t="str">
        <f t="shared" si="18"/>
        <v>80%-100%</v>
      </c>
      <c r="AB270">
        <f t="shared" si="19"/>
        <v>4.0915558043227366E-4</v>
      </c>
    </row>
    <row r="271" spans="1:28" x14ac:dyDescent="0.25">
      <c r="A271" t="s">
        <v>1785</v>
      </c>
      <c r="B271" t="s">
        <v>1786</v>
      </c>
      <c r="C271" t="s">
        <v>77</v>
      </c>
      <c r="D271" t="s">
        <v>239</v>
      </c>
      <c r="E271">
        <v>38</v>
      </c>
      <c r="F271" t="s">
        <v>17</v>
      </c>
      <c r="G271">
        <v>2019</v>
      </c>
      <c r="H271" t="s">
        <v>17</v>
      </c>
      <c r="J271" t="s">
        <v>80</v>
      </c>
      <c r="K271">
        <v>72</v>
      </c>
      <c r="L271" s="18">
        <v>43262</v>
      </c>
      <c r="M271" s="18">
        <v>45602</v>
      </c>
      <c r="N271" s="18">
        <v>43511</v>
      </c>
      <c r="O271">
        <v>49990000</v>
      </c>
      <c r="P271">
        <v>9990000</v>
      </c>
      <c r="Q271">
        <v>40000000</v>
      </c>
      <c r="R271">
        <v>231162</v>
      </c>
      <c r="S271" t="s">
        <v>135</v>
      </c>
      <c r="T271">
        <v>1.090086970823694</v>
      </c>
      <c r="U271">
        <v>-2.084681993433124</v>
      </c>
      <c r="V271">
        <v>5.1377144922950549E-2</v>
      </c>
      <c r="W271">
        <v>-0.59675183613117311</v>
      </c>
      <c r="X271">
        <v>1.7460343448427791</v>
      </c>
      <c r="Y271" t="str">
        <f t="shared" si="16"/>
        <v>61-72</v>
      </c>
      <c r="Z271" s="20">
        <f t="shared" si="17"/>
        <v>0.2</v>
      </c>
      <c r="AA271" t="str">
        <f t="shared" si="18"/>
        <v>20%</v>
      </c>
      <c r="AB271">
        <f t="shared" si="19"/>
        <v>4.7933835277531823E-5</v>
      </c>
    </row>
    <row r="272" spans="1:28" x14ac:dyDescent="0.25">
      <c r="A272" t="s">
        <v>1787</v>
      </c>
      <c r="B272" t="s">
        <v>1788</v>
      </c>
      <c r="C272" t="s">
        <v>77</v>
      </c>
      <c r="D272" t="s">
        <v>212</v>
      </c>
      <c r="E272">
        <v>61</v>
      </c>
      <c r="F272" t="s">
        <v>87</v>
      </c>
      <c r="G272">
        <v>2018</v>
      </c>
      <c r="H272" t="s">
        <v>15</v>
      </c>
      <c r="J272" t="s">
        <v>80</v>
      </c>
      <c r="K272">
        <v>60</v>
      </c>
      <c r="L272" s="18">
        <v>42963</v>
      </c>
      <c r="M272" s="18">
        <v>44789</v>
      </c>
      <c r="N272" s="18">
        <v>43565</v>
      </c>
      <c r="O272">
        <v>32400000</v>
      </c>
      <c r="P272">
        <v>22790000</v>
      </c>
      <c r="Q272">
        <v>9610000</v>
      </c>
      <c r="R272">
        <v>578482</v>
      </c>
      <c r="S272" t="s">
        <v>872</v>
      </c>
      <c r="T272">
        <v>0.89603760198648907</v>
      </c>
      <c r="U272">
        <v>-1.697799047996492E-2</v>
      </c>
      <c r="V272">
        <v>0.80229979975843724</v>
      </c>
      <c r="W272">
        <v>-0.81058446222036451</v>
      </c>
      <c r="X272">
        <v>1.9007300996350649</v>
      </c>
      <c r="Y272" t="str">
        <f t="shared" si="16"/>
        <v>49-60</v>
      </c>
      <c r="Z272" s="20">
        <f t="shared" si="17"/>
        <v>0.70339506172839505</v>
      </c>
      <c r="AA272" t="str">
        <f t="shared" si="18"/>
        <v>60%-80%</v>
      </c>
      <c r="AB272">
        <f t="shared" si="19"/>
        <v>1.199542351208986E-4</v>
      </c>
    </row>
    <row r="273" spans="1:28" x14ac:dyDescent="0.25">
      <c r="A273" t="s">
        <v>1789</v>
      </c>
      <c r="B273" t="s">
        <v>1790</v>
      </c>
      <c r="C273" t="s">
        <v>82</v>
      </c>
      <c r="D273" t="s">
        <v>221</v>
      </c>
      <c r="E273">
        <v>7</v>
      </c>
      <c r="F273" t="s">
        <v>79</v>
      </c>
      <c r="G273">
        <v>2022</v>
      </c>
      <c r="H273" t="s">
        <v>26</v>
      </c>
      <c r="J273" t="s">
        <v>80</v>
      </c>
      <c r="K273">
        <v>84</v>
      </c>
      <c r="L273" s="18">
        <v>44621</v>
      </c>
      <c r="M273" s="18">
        <v>47178</v>
      </c>
      <c r="O273">
        <v>51200000</v>
      </c>
      <c r="P273">
        <v>36200000</v>
      </c>
      <c r="Q273">
        <v>15000000</v>
      </c>
      <c r="R273">
        <v>823424</v>
      </c>
      <c r="S273" t="s">
        <v>400</v>
      </c>
      <c r="T273">
        <v>0.82326908867253745</v>
      </c>
      <c r="U273">
        <v>-2.047030316450781E-3</v>
      </c>
      <c r="V273">
        <v>0.24898836987965761</v>
      </c>
      <c r="W273">
        <v>0.67146126037428722</v>
      </c>
      <c r="X273">
        <v>0.35377255171220601</v>
      </c>
      <c r="Y273" t="str">
        <f t="shared" si="16"/>
        <v>&gt;72</v>
      </c>
      <c r="Z273" s="20">
        <f t="shared" si="17"/>
        <v>0.70703125</v>
      </c>
      <c r="AA273" t="str">
        <f t="shared" si="18"/>
        <v>60%-80%</v>
      </c>
      <c r="AB273">
        <f t="shared" si="19"/>
        <v>1.7074549614368436E-4</v>
      </c>
    </row>
    <row r="274" spans="1:28" x14ac:dyDescent="0.25">
      <c r="A274" t="s">
        <v>1791</v>
      </c>
      <c r="B274" t="s">
        <v>1792</v>
      </c>
      <c r="C274" t="s">
        <v>77</v>
      </c>
      <c r="D274" t="s">
        <v>1793</v>
      </c>
      <c r="E274">
        <v>38</v>
      </c>
      <c r="F274" t="s">
        <v>117</v>
      </c>
      <c r="G274">
        <v>2019</v>
      </c>
      <c r="H274" t="s">
        <v>14</v>
      </c>
      <c r="J274" t="s">
        <v>80</v>
      </c>
      <c r="K274">
        <v>72</v>
      </c>
      <c r="L274" s="18">
        <v>43454</v>
      </c>
      <c r="M274" s="18">
        <v>45646</v>
      </c>
      <c r="N274" s="18">
        <v>44558</v>
      </c>
      <c r="O274">
        <v>47450000</v>
      </c>
      <c r="P274">
        <v>32450000</v>
      </c>
      <c r="Q274">
        <v>15000000</v>
      </c>
      <c r="R274">
        <v>694033</v>
      </c>
      <c r="S274" t="s">
        <v>567</v>
      </c>
      <c r="T274">
        <v>1.2720082541085731</v>
      </c>
      <c r="U274">
        <v>-9.7120145455115853E-2</v>
      </c>
      <c r="V274">
        <v>-3.1162494795541451E-2</v>
      </c>
      <c r="W274">
        <v>0.37474264882170821</v>
      </c>
      <c r="X274">
        <v>-0.4197062222492236</v>
      </c>
      <c r="Y274" t="str">
        <f t="shared" si="16"/>
        <v>61-72</v>
      </c>
      <c r="Z274" s="20">
        <f t="shared" si="17"/>
        <v>0.68387776606954687</v>
      </c>
      <c r="AA274" t="str">
        <f t="shared" si="18"/>
        <v>60%-80%</v>
      </c>
      <c r="AB274">
        <f t="shared" si="19"/>
        <v>1.4391493194889837E-4</v>
      </c>
    </row>
    <row r="275" spans="1:28" x14ac:dyDescent="0.25">
      <c r="A275" t="s">
        <v>1794</v>
      </c>
      <c r="B275" t="s">
        <v>1795</v>
      </c>
      <c r="C275" t="s">
        <v>82</v>
      </c>
      <c r="D275" t="s">
        <v>695</v>
      </c>
      <c r="E275">
        <v>77</v>
      </c>
      <c r="F275" t="s">
        <v>87</v>
      </c>
      <c r="G275">
        <v>2022</v>
      </c>
      <c r="H275" t="s">
        <v>24</v>
      </c>
      <c r="I275" t="s">
        <v>84</v>
      </c>
      <c r="J275" t="s">
        <v>80</v>
      </c>
      <c r="K275">
        <v>72</v>
      </c>
      <c r="L275" s="18">
        <v>44313</v>
      </c>
      <c r="M275" s="18">
        <v>46504</v>
      </c>
      <c r="O275">
        <v>46611800</v>
      </c>
      <c r="P275">
        <v>24611800</v>
      </c>
      <c r="Q275">
        <v>22000000</v>
      </c>
      <c r="R275">
        <v>513343</v>
      </c>
      <c r="S275" t="s">
        <v>375</v>
      </c>
      <c r="T275">
        <v>-0.57146074984486928</v>
      </c>
      <c r="U275">
        <v>-0.73711951265826459</v>
      </c>
      <c r="V275">
        <v>-0.6600232649211939</v>
      </c>
      <c r="W275">
        <v>-0.68194621200535765</v>
      </c>
      <c r="X275">
        <v>-0.49705409964536651</v>
      </c>
      <c r="Y275" t="str">
        <f t="shared" si="16"/>
        <v>61-72</v>
      </c>
      <c r="Z275" s="20">
        <f t="shared" si="17"/>
        <v>0.52801651084060264</v>
      </c>
      <c r="AA275" t="str">
        <f t="shared" si="18"/>
        <v>40%-60%</v>
      </c>
      <c r="AB275">
        <f t="shared" si="19"/>
        <v>1.0644698870434595E-4</v>
      </c>
    </row>
    <row r="276" spans="1:28" x14ac:dyDescent="0.25">
      <c r="A276" t="s">
        <v>1796</v>
      </c>
      <c r="B276" t="s">
        <v>1797</v>
      </c>
      <c r="C276" t="s">
        <v>77</v>
      </c>
      <c r="D276" t="s">
        <v>344</v>
      </c>
      <c r="E276">
        <v>60</v>
      </c>
      <c r="F276" t="s">
        <v>87</v>
      </c>
      <c r="G276">
        <v>2019</v>
      </c>
      <c r="H276" t="s">
        <v>15</v>
      </c>
      <c r="J276" t="s">
        <v>80</v>
      </c>
      <c r="K276">
        <v>72</v>
      </c>
      <c r="L276" s="18">
        <v>43362</v>
      </c>
      <c r="M276" s="18">
        <v>45554</v>
      </c>
      <c r="N276" s="18">
        <v>43826</v>
      </c>
      <c r="O276">
        <v>36460000</v>
      </c>
      <c r="P276">
        <v>17032000</v>
      </c>
      <c r="Q276">
        <v>19428000</v>
      </c>
      <c r="R276">
        <v>363860</v>
      </c>
      <c r="S276" t="s">
        <v>473</v>
      </c>
      <c r="T276">
        <v>-1.881293989495999</v>
      </c>
      <c r="U276">
        <v>-0.98708286189647387</v>
      </c>
      <c r="V276">
        <v>-7.0733154536996995E-2</v>
      </c>
      <c r="W276">
        <v>-0.76501806355502089</v>
      </c>
      <c r="X276">
        <v>1.978077977031208</v>
      </c>
      <c r="Y276" t="str">
        <f t="shared" si="16"/>
        <v>61-72</v>
      </c>
      <c r="Z276" s="20">
        <f t="shared" si="17"/>
        <v>0.4671420735052112</v>
      </c>
      <c r="AA276" t="str">
        <f t="shared" si="18"/>
        <v>40%-60%</v>
      </c>
      <c r="AB276">
        <f t="shared" si="19"/>
        <v>7.5450140179106988E-5</v>
      </c>
    </row>
    <row r="277" spans="1:28" x14ac:dyDescent="0.25">
      <c r="A277" t="s">
        <v>1798</v>
      </c>
      <c r="B277" t="s">
        <v>1799</v>
      </c>
      <c r="C277" t="s">
        <v>77</v>
      </c>
      <c r="D277" t="s">
        <v>215</v>
      </c>
      <c r="E277">
        <v>51</v>
      </c>
      <c r="F277" t="s">
        <v>117</v>
      </c>
      <c r="G277">
        <v>2018</v>
      </c>
      <c r="H277" t="s">
        <v>14</v>
      </c>
      <c r="J277" t="s">
        <v>80</v>
      </c>
      <c r="K277">
        <v>48</v>
      </c>
      <c r="L277" s="18">
        <v>42824</v>
      </c>
      <c r="M277" s="18">
        <v>44285</v>
      </c>
      <c r="N277" s="18">
        <v>43174</v>
      </c>
      <c r="O277">
        <v>45164864</v>
      </c>
      <c r="P277">
        <v>6774729</v>
      </c>
      <c r="Q277">
        <v>38390135</v>
      </c>
      <c r="R277">
        <v>195925</v>
      </c>
      <c r="S277" t="s">
        <v>261</v>
      </c>
      <c r="T277">
        <v>1.5873384784690301</v>
      </c>
      <c r="U277">
        <v>-2.289335471492659</v>
      </c>
      <c r="V277">
        <v>0.48612183982770601</v>
      </c>
      <c r="W277">
        <v>-0.11183153178679579</v>
      </c>
      <c r="X277">
        <v>0.97255557088134947</v>
      </c>
      <c r="Y277" t="str">
        <f t="shared" si="16"/>
        <v>37-48</v>
      </c>
      <c r="Z277" s="20">
        <f t="shared" si="17"/>
        <v>0.2</v>
      </c>
      <c r="AA277" t="str">
        <f t="shared" si="18"/>
        <v>20%</v>
      </c>
      <c r="AB277">
        <f t="shared" si="19"/>
        <v>4.0627078311964866E-5</v>
      </c>
    </row>
    <row r="278" spans="1:28" x14ac:dyDescent="0.25">
      <c r="A278" t="s">
        <v>1800</v>
      </c>
      <c r="B278" t="s">
        <v>1801</v>
      </c>
      <c r="C278" t="s">
        <v>82</v>
      </c>
      <c r="D278" t="s">
        <v>299</v>
      </c>
      <c r="E278">
        <v>49</v>
      </c>
      <c r="F278" t="s">
        <v>87</v>
      </c>
      <c r="G278">
        <v>2022</v>
      </c>
      <c r="H278" t="s">
        <v>24</v>
      </c>
      <c r="I278" t="s">
        <v>84</v>
      </c>
      <c r="J278" t="s">
        <v>80</v>
      </c>
      <c r="K278">
        <v>60</v>
      </c>
      <c r="L278" s="18">
        <v>44482</v>
      </c>
      <c r="M278" s="18">
        <v>46308</v>
      </c>
      <c r="O278">
        <v>48890000</v>
      </c>
      <c r="P278">
        <v>40227000</v>
      </c>
      <c r="Q278">
        <v>8663000</v>
      </c>
      <c r="R278">
        <v>1046989</v>
      </c>
      <c r="S278" t="s">
        <v>318</v>
      </c>
      <c r="T278">
        <v>0.20473672550394839</v>
      </c>
      <c r="U278">
        <v>0.47334987661490507</v>
      </c>
      <c r="V278">
        <v>0.48612183982770601</v>
      </c>
      <c r="W278">
        <v>-0.58026717379716275</v>
      </c>
      <c r="X278">
        <v>1.5913385900504931</v>
      </c>
      <c r="Y278" t="str">
        <f t="shared" si="16"/>
        <v>49-60</v>
      </c>
      <c r="Z278" s="20">
        <f t="shared" si="17"/>
        <v>0.82280629985682141</v>
      </c>
      <c r="AA278" t="str">
        <f t="shared" si="18"/>
        <v>80%-100%</v>
      </c>
      <c r="AB278">
        <f t="shared" si="19"/>
        <v>2.1710401477486682E-4</v>
      </c>
    </row>
    <row r="279" spans="1:28" x14ac:dyDescent="0.25">
      <c r="A279" t="s">
        <v>408</v>
      </c>
      <c r="B279" t="s">
        <v>409</v>
      </c>
      <c r="C279" t="s">
        <v>77</v>
      </c>
      <c r="D279" t="s">
        <v>410</v>
      </c>
      <c r="E279">
        <v>74</v>
      </c>
      <c r="F279" t="s">
        <v>11</v>
      </c>
      <c r="G279">
        <v>2020</v>
      </c>
      <c r="H279" t="s">
        <v>11</v>
      </c>
      <c r="I279" t="s">
        <v>188</v>
      </c>
      <c r="J279" t="s">
        <v>80</v>
      </c>
      <c r="K279">
        <v>72</v>
      </c>
      <c r="L279" s="18">
        <v>43859</v>
      </c>
      <c r="M279" s="18">
        <v>46051</v>
      </c>
      <c r="N279" s="18">
        <v>44118</v>
      </c>
      <c r="O279">
        <v>64490000</v>
      </c>
      <c r="P279">
        <v>24000000</v>
      </c>
      <c r="Q279">
        <v>40490000</v>
      </c>
      <c r="R279">
        <v>586536</v>
      </c>
      <c r="S279" t="s">
        <v>168</v>
      </c>
      <c r="T279">
        <v>-0.32889903879836369</v>
      </c>
      <c r="U279">
        <v>-1.3771374997659791</v>
      </c>
      <c r="V279">
        <v>0.2094661248883162</v>
      </c>
      <c r="W279">
        <v>-0.49020177884765792</v>
      </c>
      <c r="X279">
        <v>0.97255557088134947</v>
      </c>
      <c r="Y279" t="str">
        <f t="shared" si="16"/>
        <v>61-72</v>
      </c>
      <c r="Z279" s="20">
        <f t="shared" si="17"/>
        <v>0.37215072104202201</v>
      </c>
      <c r="AA279" t="str">
        <f t="shared" si="18"/>
        <v>20%-40%</v>
      </c>
      <c r="AB279">
        <f t="shared" si="19"/>
        <v>1.216243154512524E-4</v>
      </c>
    </row>
    <row r="280" spans="1:28" x14ac:dyDescent="0.25">
      <c r="A280" t="s">
        <v>1802</v>
      </c>
      <c r="B280" t="s">
        <v>1803</v>
      </c>
      <c r="C280" t="s">
        <v>90</v>
      </c>
      <c r="D280" t="s">
        <v>285</v>
      </c>
      <c r="E280">
        <v>236</v>
      </c>
      <c r="F280" t="s">
        <v>79</v>
      </c>
      <c r="G280">
        <v>2018</v>
      </c>
      <c r="H280" t="s">
        <v>13</v>
      </c>
      <c r="J280" t="s">
        <v>80</v>
      </c>
      <c r="K280">
        <v>12</v>
      </c>
      <c r="L280" s="18">
        <v>43044</v>
      </c>
      <c r="M280" s="18">
        <v>43231</v>
      </c>
      <c r="N280" s="18">
        <v>43217</v>
      </c>
      <c r="O280">
        <v>37850000</v>
      </c>
      <c r="P280">
        <v>7850000</v>
      </c>
      <c r="Q280">
        <v>30000000</v>
      </c>
      <c r="R280">
        <v>675896</v>
      </c>
      <c r="S280" t="s">
        <v>445</v>
      </c>
      <c r="T280">
        <v>1.3205205963178741</v>
      </c>
      <c r="U280">
        <v>-2.053648662551971</v>
      </c>
      <c r="V280">
        <v>-4.4146365390986242</v>
      </c>
      <c r="W280">
        <v>-0.30433569257214671</v>
      </c>
      <c r="X280">
        <v>-0.4197062222492236</v>
      </c>
      <c r="Y280" t="str">
        <f t="shared" si="16"/>
        <v>&lt;=24</v>
      </c>
      <c r="Z280" s="20">
        <f t="shared" si="17"/>
        <v>0.20739762219286659</v>
      </c>
      <c r="AA280" t="str">
        <f t="shared" si="18"/>
        <v>20%-40%</v>
      </c>
      <c r="AB280">
        <f t="shared" si="19"/>
        <v>1.4015403712003984E-4</v>
      </c>
    </row>
    <row r="281" spans="1:28" x14ac:dyDescent="0.25">
      <c r="A281" t="s">
        <v>1804</v>
      </c>
      <c r="B281" t="s">
        <v>1805</v>
      </c>
      <c r="C281" t="s">
        <v>82</v>
      </c>
      <c r="D281" t="s">
        <v>931</v>
      </c>
      <c r="E281">
        <v>49</v>
      </c>
      <c r="F281" t="s">
        <v>117</v>
      </c>
      <c r="G281">
        <v>2022</v>
      </c>
      <c r="H281" t="s">
        <v>29</v>
      </c>
      <c r="I281" t="s">
        <v>84</v>
      </c>
      <c r="J281" t="s">
        <v>80</v>
      </c>
      <c r="K281">
        <v>84</v>
      </c>
      <c r="L281" s="18">
        <v>44359</v>
      </c>
      <c r="M281" s="18">
        <v>46916</v>
      </c>
      <c r="O281">
        <v>69990000</v>
      </c>
      <c r="P281">
        <v>20000000</v>
      </c>
      <c r="Q281">
        <v>49990000</v>
      </c>
      <c r="R281">
        <v>365581</v>
      </c>
      <c r="S281" t="s">
        <v>318</v>
      </c>
      <c r="T281">
        <v>0.98093420085276606</v>
      </c>
      <c r="U281">
        <v>-1.7318962092115571</v>
      </c>
      <c r="V281">
        <v>-1.522031044351037</v>
      </c>
      <c r="W281">
        <v>0.1300519376623506</v>
      </c>
      <c r="X281">
        <v>1.978077977031208</v>
      </c>
      <c r="Y281" t="str">
        <f t="shared" si="16"/>
        <v>&gt;72</v>
      </c>
      <c r="Z281" s="20">
        <f t="shared" si="17"/>
        <v>0.2857551078725532</v>
      </c>
      <c r="AA281" t="str">
        <f t="shared" si="18"/>
        <v>20%-40%</v>
      </c>
      <c r="AB281">
        <f t="shared" si="19"/>
        <v>7.5807007356725419E-5</v>
      </c>
    </row>
    <row r="282" spans="1:28" x14ac:dyDescent="0.25">
      <c r="A282" t="s">
        <v>545</v>
      </c>
      <c r="B282" t="s">
        <v>546</v>
      </c>
      <c r="C282" t="s">
        <v>77</v>
      </c>
      <c r="D282" t="s">
        <v>256</v>
      </c>
      <c r="E282">
        <v>46</v>
      </c>
      <c r="F282" t="s">
        <v>79</v>
      </c>
      <c r="G282">
        <v>2018</v>
      </c>
      <c r="H282" t="s">
        <v>13</v>
      </c>
      <c r="J282" t="s">
        <v>80</v>
      </c>
      <c r="K282">
        <v>24</v>
      </c>
      <c r="L282" s="18">
        <v>42744</v>
      </c>
      <c r="M282" s="18">
        <v>43709</v>
      </c>
      <c r="N282" s="18">
        <v>43649</v>
      </c>
      <c r="O282">
        <v>38670000</v>
      </c>
      <c r="P282">
        <v>13670000</v>
      </c>
      <c r="Q282">
        <v>25000000</v>
      </c>
      <c r="R282">
        <v>687485</v>
      </c>
      <c r="S282" t="s">
        <v>287</v>
      </c>
      <c r="T282">
        <v>-0.4986922365309176</v>
      </c>
      <c r="U282">
        <v>-1.4537048567636379</v>
      </c>
      <c r="V282">
        <v>-0.1462340800337556</v>
      </c>
      <c r="W282">
        <v>0.47231902507909662</v>
      </c>
      <c r="X282">
        <v>-0.80644560922993824</v>
      </c>
      <c r="Y282" t="str">
        <f t="shared" si="16"/>
        <v>&lt;=24</v>
      </c>
      <c r="Z282" s="20">
        <f t="shared" si="17"/>
        <v>0.35350400827514872</v>
      </c>
      <c r="AA282" t="str">
        <f t="shared" si="18"/>
        <v>20%-40%</v>
      </c>
      <c r="AB282">
        <f t="shared" si="19"/>
        <v>1.4255713631900556E-4</v>
      </c>
    </row>
    <row r="283" spans="1:28" x14ac:dyDescent="0.25">
      <c r="A283" t="s">
        <v>1806</v>
      </c>
      <c r="B283" t="s">
        <v>1807</v>
      </c>
      <c r="C283" t="s">
        <v>82</v>
      </c>
      <c r="D283" t="s">
        <v>159</v>
      </c>
      <c r="E283">
        <v>246</v>
      </c>
      <c r="F283" t="s">
        <v>95</v>
      </c>
      <c r="G283">
        <v>2015</v>
      </c>
      <c r="H283" t="s">
        <v>16</v>
      </c>
      <c r="J283" t="s">
        <v>96</v>
      </c>
      <c r="K283">
        <v>72</v>
      </c>
      <c r="L283" s="18">
        <v>44074</v>
      </c>
      <c r="M283" s="18">
        <v>46265</v>
      </c>
      <c r="O283">
        <v>22773642</v>
      </c>
      <c r="P283">
        <v>22773642</v>
      </c>
      <c r="Q283">
        <v>0</v>
      </c>
      <c r="R283">
        <v>553430</v>
      </c>
      <c r="S283" t="s">
        <v>335</v>
      </c>
      <c r="T283">
        <v>-0.61997309205417039</v>
      </c>
      <c r="U283">
        <v>1.2009447865714571</v>
      </c>
      <c r="V283">
        <v>1.039433269706485</v>
      </c>
      <c r="W283">
        <v>-0.98407452237973059</v>
      </c>
      <c r="X283">
        <v>-1.1931849962106531</v>
      </c>
      <c r="Y283" t="str">
        <f t="shared" si="16"/>
        <v>61-72</v>
      </c>
      <c r="Z283" s="20">
        <f t="shared" si="17"/>
        <v>1</v>
      </c>
      <c r="AA283" t="str">
        <f t="shared" si="18"/>
        <v>80%-100%</v>
      </c>
      <c r="AB283">
        <f t="shared" si="19"/>
        <v>1.1475944341044133E-4</v>
      </c>
    </row>
    <row r="284" spans="1:28" x14ac:dyDescent="0.25">
      <c r="A284" t="s">
        <v>1808</v>
      </c>
      <c r="B284" t="s">
        <v>1809</v>
      </c>
      <c r="C284" t="s">
        <v>82</v>
      </c>
      <c r="D284" t="s">
        <v>627</v>
      </c>
      <c r="E284">
        <v>60</v>
      </c>
      <c r="F284" t="s">
        <v>25</v>
      </c>
      <c r="G284">
        <v>2021</v>
      </c>
      <c r="H284" t="s">
        <v>25</v>
      </c>
      <c r="I284" t="s">
        <v>84</v>
      </c>
      <c r="J284" t="s">
        <v>80</v>
      </c>
      <c r="K284">
        <v>72</v>
      </c>
      <c r="L284" s="18">
        <v>43840</v>
      </c>
      <c r="M284" s="18">
        <v>46032</v>
      </c>
      <c r="O284">
        <v>40858002</v>
      </c>
      <c r="P284">
        <v>27858002</v>
      </c>
      <c r="Q284">
        <v>13000000</v>
      </c>
      <c r="R284">
        <v>845193</v>
      </c>
      <c r="S284" t="s">
        <v>189</v>
      </c>
      <c r="T284">
        <v>-1.202121198565784</v>
      </c>
      <c r="U284">
        <v>-0.1055497622329467</v>
      </c>
      <c r="V284">
        <v>-0.1067118350424142</v>
      </c>
      <c r="W284">
        <v>0.61378834141789806</v>
      </c>
      <c r="X284">
        <v>0.50846830650449182</v>
      </c>
      <c r="Y284" t="str">
        <f t="shared" si="16"/>
        <v>61-72</v>
      </c>
      <c r="Z284" s="20">
        <f t="shared" si="17"/>
        <v>0.68182487239586509</v>
      </c>
      <c r="AA284" t="str">
        <f t="shared" si="18"/>
        <v>60%-80%</v>
      </c>
      <c r="AB284">
        <f t="shared" si="19"/>
        <v>1.7525952379596541E-4</v>
      </c>
    </row>
    <row r="285" spans="1:28" x14ac:dyDescent="0.25">
      <c r="A285" t="s">
        <v>1810</v>
      </c>
      <c r="B285" t="s">
        <v>1811</v>
      </c>
      <c r="C285" t="s">
        <v>82</v>
      </c>
      <c r="D285" t="s">
        <v>801</v>
      </c>
      <c r="E285">
        <v>241</v>
      </c>
      <c r="F285" t="s">
        <v>11</v>
      </c>
      <c r="G285">
        <v>2022</v>
      </c>
      <c r="H285" t="s">
        <v>11</v>
      </c>
      <c r="J285" t="s">
        <v>80</v>
      </c>
      <c r="K285">
        <v>48</v>
      </c>
      <c r="L285" s="18">
        <v>44578</v>
      </c>
      <c r="M285" s="18">
        <v>46039</v>
      </c>
      <c r="O285">
        <v>89820000</v>
      </c>
      <c r="P285">
        <v>39820000</v>
      </c>
      <c r="Q285">
        <v>50000000</v>
      </c>
      <c r="R285">
        <v>1112121</v>
      </c>
      <c r="S285" t="s">
        <v>320</v>
      </c>
      <c r="T285">
        <v>-0.122721584408834</v>
      </c>
      <c r="U285">
        <v>-1.0848557413236251</v>
      </c>
      <c r="V285">
        <v>-0.93917818222304061</v>
      </c>
      <c r="W285">
        <v>-0.6577816293671882</v>
      </c>
      <c r="X285">
        <v>1.281947080465921</v>
      </c>
      <c r="Y285" t="str">
        <f t="shared" si="16"/>
        <v>37-48</v>
      </c>
      <c r="Z285" s="20">
        <f t="shared" si="17"/>
        <v>0.44333110665775999</v>
      </c>
      <c r="AA285" t="str">
        <f t="shared" si="18"/>
        <v>40%-60%</v>
      </c>
      <c r="AB285">
        <f t="shared" si="19"/>
        <v>2.3060980966890739E-4</v>
      </c>
    </row>
    <row r="286" spans="1:28" x14ac:dyDescent="0.25">
      <c r="A286" t="s">
        <v>1812</v>
      </c>
      <c r="B286" t="s">
        <v>1813</v>
      </c>
      <c r="C286" t="s">
        <v>77</v>
      </c>
      <c r="D286" t="s">
        <v>402</v>
      </c>
      <c r="E286">
        <v>83</v>
      </c>
      <c r="F286" t="s">
        <v>17</v>
      </c>
      <c r="G286">
        <v>2017</v>
      </c>
      <c r="H286" t="s">
        <v>17</v>
      </c>
      <c r="J286" t="s">
        <v>80</v>
      </c>
      <c r="K286">
        <v>48</v>
      </c>
      <c r="L286" s="18">
        <v>42853</v>
      </c>
      <c r="M286" s="18">
        <v>44314</v>
      </c>
      <c r="N286" s="18">
        <v>44281</v>
      </c>
      <c r="O286">
        <v>61990000</v>
      </c>
      <c r="P286">
        <v>23990000</v>
      </c>
      <c r="Q286">
        <v>38000000</v>
      </c>
      <c r="R286">
        <v>695249</v>
      </c>
      <c r="S286" t="s">
        <v>205</v>
      </c>
      <c r="T286">
        <v>1.2477520830039219</v>
      </c>
      <c r="U286">
        <v>-1.316171822491417</v>
      </c>
      <c r="V286">
        <v>0.52564408481904745</v>
      </c>
      <c r="W286">
        <v>1.4230638848253949</v>
      </c>
      <c r="X286">
        <v>1.978077977031208</v>
      </c>
      <c r="Y286" t="str">
        <f t="shared" si="16"/>
        <v>37-48</v>
      </c>
      <c r="Z286" s="20">
        <f t="shared" si="17"/>
        <v>0.38699790288756253</v>
      </c>
      <c r="AA286" t="str">
        <f t="shared" si="18"/>
        <v>20%-40%</v>
      </c>
      <c r="AB286">
        <f t="shared" si="19"/>
        <v>1.4416708214528653E-4</v>
      </c>
    </row>
    <row r="287" spans="1:28" x14ac:dyDescent="0.25">
      <c r="A287" t="s">
        <v>1814</v>
      </c>
      <c r="B287" t="s">
        <v>1815</v>
      </c>
      <c r="C287" t="s">
        <v>77</v>
      </c>
      <c r="D287" t="s">
        <v>560</v>
      </c>
      <c r="E287">
        <v>59</v>
      </c>
      <c r="F287" t="s">
        <v>87</v>
      </c>
      <c r="G287">
        <v>2019</v>
      </c>
      <c r="H287" t="s">
        <v>15</v>
      </c>
      <c r="I287" t="s">
        <v>84</v>
      </c>
      <c r="J287" t="s">
        <v>80</v>
      </c>
      <c r="K287">
        <v>60</v>
      </c>
      <c r="L287" s="18">
        <v>43496</v>
      </c>
      <c r="M287" s="18">
        <v>45322</v>
      </c>
      <c r="N287" s="18">
        <v>44258</v>
      </c>
      <c r="O287">
        <v>37500000</v>
      </c>
      <c r="P287">
        <v>29295000</v>
      </c>
      <c r="Q287">
        <v>8205000</v>
      </c>
      <c r="R287">
        <v>741312</v>
      </c>
      <c r="S287" t="s">
        <v>252</v>
      </c>
      <c r="T287">
        <v>0.77475674646323633</v>
      </c>
      <c r="U287">
        <v>0.30250558602507033</v>
      </c>
      <c r="V287">
        <v>-0.31040474305838911</v>
      </c>
      <c r="W287">
        <v>0.63412341887134094</v>
      </c>
      <c r="X287">
        <v>-0.57440197704150942</v>
      </c>
      <c r="Y287" t="str">
        <f t="shared" si="16"/>
        <v>49-60</v>
      </c>
      <c r="Z287" s="20">
        <f t="shared" si="17"/>
        <v>0.78120000000000001</v>
      </c>
      <c r="AA287" t="str">
        <f t="shared" si="18"/>
        <v>60%-80%</v>
      </c>
      <c r="AB287">
        <f t="shared" si="19"/>
        <v>1.53718722356E-4</v>
      </c>
    </row>
    <row r="288" spans="1:28" x14ac:dyDescent="0.25">
      <c r="A288" t="s">
        <v>1816</v>
      </c>
      <c r="B288" t="s">
        <v>1817</v>
      </c>
      <c r="C288" t="s">
        <v>77</v>
      </c>
      <c r="D288" t="s">
        <v>128</v>
      </c>
      <c r="E288">
        <v>236</v>
      </c>
      <c r="F288" t="s">
        <v>87</v>
      </c>
      <c r="G288">
        <v>2018</v>
      </c>
      <c r="H288" t="s">
        <v>15</v>
      </c>
      <c r="J288" t="s">
        <v>80</v>
      </c>
      <c r="K288">
        <v>60</v>
      </c>
      <c r="L288" s="18">
        <v>43097</v>
      </c>
      <c r="M288" s="18">
        <v>44923</v>
      </c>
      <c r="N288" s="18">
        <v>43203</v>
      </c>
      <c r="O288">
        <v>30733500</v>
      </c>
      <c r="P288">
        <v>12733500</v>
      </c>
      <c r="Q288">
        <v>18000000</v>
      </c>
      <c r="R288">
        <v>324027</v>
      </c>
      <c r="S288" t="s">
        <v>139</v>
      </c>
      <c r="T288">
        <v>3.4943527771394541E-2</v>
      </c>
      <c r="U288">
        <v>-1.2039819946149699</v>
      </c>
      <c r="V288">
        <v>0.84182204474977862</v>
      </c>
      <c r="W288">
        <v>-0.34409093826452758</v>
      </c>
      <c r="X288">
        <v>-1.3478807510029389</v>
      </c>
      <c r="Y288" t="str">
        <f t="shared" si="16"/>
        <v>49-60</v>
      </c>
      <c r="Z288" s="20">
        <f t="shared" si="17"/>
        <v>0.41431987895944167</v>
      </c>
      <c r="AA288" t="str">
        <f t="shared" si="18"/>
        <v>40%-60%</v>
      </c>
      <c r="AB288">
        <f t="shared" si="19"/>
        <v>6.7190355004165061E-5</v>
      </c>
    </row>
    <row r="289" spans="1:28" x14ac:dyDescent="0.25">
      <c r="A289" t="s">
        <v>1818</v>
      </c>
      <c r="B289" t="s">
        <v>1819</v>
      </c>
      <c r="C289" t="s">
        <v>82</v>
      </c>
      <c r="D289" t="s">
        <v>224</v>
      </c>
      <c r="E289">
        <v>166807721</v>
      </c>
      <c r="F289" t="s">
        <v>95</v>
      </c>
      <c r="G289">
        <v>2018</v>
      </c>
      <c r="H289" t="s">
        <v>16</v>
      </c>
      <c r="J289" t="s">
        <v>96</v>
      </c>
      <c r="K289">
        <v>72</v>
      </c>
      <c r="L289" s="18">
        <v>44251</v>
      </c>
      <c r="M289" s="18">
        <v>46442</v>
      </c>
      <c r="O289">
        <v>68000000</v>
      </c>
      <c r="P289">
        <v>60000000</v>
      </c>
      <c r="Q289">
        <v>8000000</v>
      </c>
      <c r="R289">
        <v>1563163</v>
      </c>
      <c r="S289" t="s">
        <v>1500</v>
      </c>
      <c r="T289">
        <v>-1.2263773696704341</v>
      </c>
      <c r="U289">
        <v>0.71786101382901846</v>
      </c>
      <c r="V289">
        <v>1.118477759689168</v>
      </c>
      <c r="W289">
        <v>-0.40269071496953929</v>
      </c>
      <c r="X289">
        <v>-1.657272260587511</v>
      </c>
      <c r="Y289" t="str">
        <f t="shared" si="16"/>
        <v>61-72</v>
      </c>
      <c r="Z289" s="20">
        <f t="shared" si="17"/>
        <v>0.88235294117647056</v>
      </c>
      <c r="AA289" t="str">
        <f t="shared" si="18"/>
        <v>80%-100%</v>
      </c>
      <c r="AB289">
        <f t="shared" si="19"/>
        <v>3.2413804065517895E-4</v>
      </c>
    </row>
    <row r="290" spans="1:28" x14ac:dyDescent="0.25">
      <c r="A290" t="s">
        <v>1820</v>
      </c>
      <c r="B290" t="s">
        <v>1821</v>
      </c>
      <c r="C290" t="s">
        <v>77</v>
      </c>
      <c r="D290" t="s">
        <v>282</v>
      </c>
      <c r="E290">
        <v>7</v>
      </c>
      <c r="F290" t="s">
        <v>17</v>
      </c>
      <c r="G290">
        <v>2020</v>
      </c>
      <c r="H290" t="s">
        <v>17</v>
      </c>
      <c r="I290" t="s">
        <v>84</v>
      </c>
      <c r="J290" t="s">
        <v>80</v>
      </c>
      <c r="K290">
        <v>72</v>
      </c>
      <c r="L290" s="18">
        <v>43762</v>
      </c>
      <c r="M290" s="18">
        <v>45954</v>
      </c>
      <c r="N290" s="18">
        <v>44266</v>
      </c>
      <c r="O290">
        <v>63000000</v>
      </c>
      <c r="P290">
        <v>31500000</v>
      </c>
      <c r="Q290">
        <v>31500000</v>
      </c>
      <c r="R290">
        <v>809380</v>
      </c>
      <c r="S290" t="s">
        <v>403</v>
      </c>
      <c r="T290">
        <v>-0.86253480310067587</v>
      </c>
      <c r="U290">
        <v>-0.85216124758390532</v>
      </c>
      <c r="V290">
        <v>-0.38336754998180411</v>
      </c>
      <c r="W290">
        <v>6.5801350674161277E-2</v>
      </c>
      <c r="X290">
        <v>-0.49705409964536651</v>
      </c>
      <c r="Y290" t="str">
        <f t="shared" si="16"/>
        <v>61-72</v>
      </c>
      <c r="Z290" s="20">
        <f t="shared" si="17"/>
        <v>0.5</v>
      </c>
      <c r="AA290" t="str">
        <f t="shared" si="18"/>
        <v>40%-60%</v>
      </c>
      <c r="AB290">
        <f t="shared" si="19"/>
        <v>1.6783332726368828E-4</v>
      </c>
    </row>
    <row r="291" spans="1:28" x14ac:dyDescent="0.25">
      <c r="A291" t="s">
        <v>1822</v>
      </c>
      <c r="B291" t="s">
        <v>1823</v>
      </c>
      <c r="C291" t="s">
        <v>77</v>
      </c>
      <c r="D291" t="s">
        <v>762</v>
      </c>
      <c r="E291">
        <v>62</v>
      </c>
      <c r="F291" t="s">
        <v>87</v>
      </c>
      <c r="G291">
        <v>2019</v>
      </c>
      <c r="H291" t="s">
        <v>15</v>
      </c>
      <c r="J291" t="s">
        <v>80</v>
      </c>
      <c r="K291">
        <v>84</v>
      </c>
      <c r="L291" s="18">
        <v>43251</v>
      </c>
      <c r="M291" s="18">
        <v>45808</v>
      </c>
      <c r="N291" s="18">
        <v>44138</v>
      </c>
      <c r="O291">
        <v>32330200</v>
      </c>
      <c r="P291">
        <v>15230200</v>
      </c>
      <c r="Q291">
        <v>17100000</v>
      </c>
      <c r="R291">
        <v>288866</v>
      </c>
      <c r="S291" t="s">
        <v>255</v>
      </c>
      <c r="T291">
        <v>1.1628554841376451</v>
      </c>
      <c r="U291">
        <v>-0.97090154806654072</v>
      </c>
      <c r="V291">
        <v>-2.020588800644068</v>
      </c>
      <c r="W291">
        <v>-0.8698730885124486</v>
      </c>
      <c r="X291">
        <v>1.127251325673635</v>
      </c>
      <c r="Y291" t="str">
        <f t="shared" si="16"/>
        <v>&gt;72</v>
      </c>
      <c r="Z291" s="20">
        <f t="shared" si="17"/>
        <v>0.47108276472152971</v>
      </c>
      <c r="AA291" t="str">
        <f t="shared" si="18"/>
        <v>40%-60%</v>
      </c>
      <c r="AB291">
        <f t="shared" si="19"/>
        <v>5.9899357425872364E-5</v>
      </c>
    </row>
    <row r="292" spans="1:28" x14ac:dyDescent="0.25">
      <c r="A292" t="s">
        <v>1824</v>
      </c>
      <c r="B292" t="s">
        <v>1825</v>
      </c>
      <c r="C292" t="s">
        <v>90</v>
      </c>
      <c r="D292" t="s">
        <v>100</v>
      </c>
      <c r="E292">
        <v>61</v>
      </c>
      <c r="F292" t="s">
        <v>117</v>
      </c>
      <c r="G292">
        <v>2017</v>
      </c>
      <c r="H292" t="s">
        <v>14</v>
      </c>
      <c r="J292" t="s">
        <v>80</v>
      </c>
      <c r="K292">
        <v>36</v>
      </c>
      <c r="L292" s="18">
        <v>42733</v>
      </c>
      <c r="M292" s="18">
        <v>43828</v>
      </c>
      <c r="N292" s="18">
        <v>43825</v>
      </c>
      <c r="O292">
        <v>48050000</v>
      </c>
      <c r="P292">
        <v>23750000</v>
      </c>
      <c r="Q292">
        <v>24300000</v>
      </c>
      <c r="R292">
        <v>780912</v>
      </c>
      <c r="S292" t="s">
        <v>262</v>
      </c>
      <c r="T292">
        <v>1.2962644252132229</v>
      </c>
      <c r="U292">
        <v>-0.87566194100295724</v>
      </c>
      <c r="V292">
        <v>-1.499507761555728</v>
      </c>
      <c r="W292">
        <v>-0.23563162139530591</v>
      </c>
      <c r="X292">
        <v>0.50846830650449182</v>
      </c>
      <c r="Y292" t="str">
        <f t="shared" si="16"/>
        <v>25-36</v>
      </c>
      <c r="Z292" s="20">
        <f t="shared" si="17"/>
        <v>0.49427679500520294</v>
      </c>
      <c r="AA292" t="str">
        <f t="shared" si="18"/>
        <v>40%-60%</v>
      </c>
      <c r="AB292">
        <f t="shared" si="19"/>
        <v>1.6193019256732479E-4</v>
      </c>
    </row>
    <row r="293" spans="1:28" x14ac:dyDescent="0.25">
      <c r="A293" t="s">
        <v>1726</v>
      </c>
      <c r="B293" t="s">
        <v>1826</v>
      </c>
      <c r="C293" t="s">
        <v>77</v>
      </c>
      <c r="D293" t="s">
        <v>373</v>
      </c>
      <c r="E293">
        <v>291</v>
      </c>
      <c r="F293" t="s">
        <v>79</v>
      </c>
      <c r="G293">
        <v>2018</v>
      </c>
      <c r="H293" t="s">
        <v>13</v>
      </c>
      <c r="J293" t="s">
        <v>80</v>
      </c>
      <c r="K293">
        <v>48</v>
      </c>
      <c r="L293" s="18">
        <v>43125</v>
      </c>
      <c r="M293" s="18">
        <v>44586</v>
      </c>
      <c r="N293" s="18">
        <v>43266</v>
      </c>
      <c r="O293">
        <v>37990000</v>
      </c>
      <c r="P293">
        <v>12958989</v>
      </c>
      <c r="Q293">
        <v>25031011</v>
      </c>
      <c r="R293">
        <v>476474</v>
      </c>
      <c r="S293" t="s">
        <v>94</v>
      </c>
      <c r="T293">
        <v>0.3745299232365023</v>
      </c>
      <c r="U293">
        <v>-1.504573493244771</v>
      </c>
      <c r="V293">
        <v>-3.3966739315301422</v>
      </c>
      <c r="W293">
        <v>-0.5499716655417054</v>
      </c>
      <c r="X293">
        <v>0.27642467431606299</v>
      </c>
      <c r="Y293" t="str">
        <f t="shared" si="16"/>
        <v>37-48</v>
      </c>
      <c r="Z293" s="20">
        <f t="shared" si="17"/>
        <v>0.34111579362990263</v>
      </c>
      <c r="AA293" t="str">
        <f t="shared" si="18"/>
        <v>20%-40%</v>
      </c>
      <c r="AB293">
        <f t="shared" si="19"/>
        <v>9.8801819633100152E-5</v>
      </c>
    </row>
    <row r="294" spans="1:28" x14ac:dyDescent="0.25">
      <c r="A294" t="s">
        <v>1827</v>
      </c>
      <c r="B294" t="s">
        <v>1828</v>
      </c>
      <c r="C294" t="s">
        <v>82</v>
      </c>
      <c r="D294" t="s">
        <v>784</v>
      </c>
      <c r="E294">
        <v>38</v>
      </c>
      <c r="F294" t="s">
        <v>95</v>
      </c>
      <c r="G294">
        <v>2020</v>
      </c>
      <c r="H294" t="s">
        <v>16</v>
      </c>
      <c r="I294" t="s">
        <v>84</v>
      </c>
      <c r="J294" t="s">
        <v>96</v>
      </c>
      <c r="K294">
        <v>84</v>
      </c>
      <c r="L294" s="18">
        <v>44314</v>
      </c>
      <c r="M294" s="18">
        <v>46871</v>
      </c>
      <c r="O294">
        <v>39000000</v>
      </c>
      <c r="P294">
        <v>31200000</v>
      </c>
      <c r="Q294">
        <v>7800000</v>
      </c>
      <c r="R294">
        <v>944771</v>
      </c>
      <c r="S294" t="s">
        <v>218</v>
      </c>
      <c r="T294">
        <v>-3.6156102234785128</v>
      </c>
      <c r="U294">
        <v>0.37970237290931202</v>
      </c>
      <c r="V294">
        <v>1.7508336795506301</v>
      </c>
      <c r="W294">
        <v>-0.60269191710630321</v>
      </c>
      <c r="X294">
        <v>-0.57440197704150942</v>
      </c>
      <c r="Y294" t="str">
        <f t="shared" si="16"/>
        <v>&gt;72</v>
      </c>
      <c r="Z294" s="20">
        <f t="shared" si="17"/>
        <v>0.8</v>
      </c>
      <c r="AA294" t="str">
        <f t="shared" si="18"/>
        <v>60%-80%</v>
      </c>
      <c r="AB294">
        <f t="shared" si="19"/>
        <v>1.9590805361170528E-4</v>
      </c>
    </row>
    <row r="295" spans="1:28" x14ac:dyDescent="0.25">
      <c r="A295" t="s">
        <v>1829</v>
      </c>
      <c r="B295" t="s">
        <v>1830</v>
      </c>
      <c r="C295" t="s">
        <v>77</v>
      </c>
      <c r="D295" t="s">
        <v>976</v>
      </c>
      <c r="E295">
        <v>61</v>
      </c>
      <c r="F295" t="s">
        <v>17</v>
      </c>
      <c r="G295">
        <v>2020</v>
      </c>
      <c r="H295" t="s">
        <v>110</v>
      </c>
      <c r="I295" t="s">
        <v>84</v>
      </c>
      <c r="J295" t="s">
        <v>80</v>
      </c>
      <c r="K295">
        <v>60</v>
      </c>
      <c r="L295" s="18">
        <v>43657</v>
      </c>
      <c r="M295" s="18">
        <v>45603</v>
      </c>
      <c r="N295" s="18">
        <v>43944</v>
      </c>
      <c r="O295">
        <v>62562728</v>
      </c>
      <c r="P295">
        <v>62562728</v>
      </c>
      <c r="Q295">
        <v>0</v>
      </c>
      <c r="R295">
        <v>1486555</v>
      </c>
      <c r="S295" t="s">
        <v>255</v>
      </c>
      <c r="T295">
        <v>0.42304226544580342</v>
      </c>
      <c r="U295">
        <v>1.2009447865714571</v>
      </c>
      <c r="V295">
        <v>-0.22462234266060269</v>
      </c>
      <c r="W295">
        <v>-6.1947729460252503E-2</v>
      </c>
      <c r="X295">
        <v>-0.26501046745693763</v>
      </c>
      <c r="Y295" t="str">
        <f t="shared" si="16"/>
        <v>49-60</v>
      </c>
      <c r="Z295" s="20">
        <f t="shared" si="17"/>
        <v>1</v>
      </c>
      <c r="AA295" t="str">
        <f t="shared" si="18"/>
        <v>80%-100%</v>
      </c>
      <c r="AB295">
        <f t="shared" si="19"/>
        <v>3.0825257828272522E-4</v>
      </c>
    </row>
    <row r="296" spans="1:28" x14ac:dyDescent="0.25">
      <c r="A296" t="s">
        <v>1831</v>
      </c>
      <c r="B296" t="s">
        <v>1832</v>
      </c>
      <c r="C296" t="s">
        <v>77</v>
      </c>
      <c r="D296" t="s">
        <v>93</v>
      </c>
      <c r="E296">
        <v>62</v>
      </c>
      <c r="F296" t="s">
        <v>17</v>
      </c>
      <c r="G296">
        <v>2018</v>
      </c>
      <c r="H296" t="s">
        <v>17</v>
      </c>
      <c r="J296" t="s">
        <v>80</v>
      </c>
      <c r="K296">
        <v>84</v>
      </c>
      <c r="L296" s="18">
        <v>43098</v>
      </c>
      <c r="M296" s="18">
        <v>45655</v>
      </c>
      <c r="N296" s="18">
        <v>43704</v>
      </c>
      <c r="O296">
        <v>64460000</v>
      </c>
      <c r="P296">
        <v>34460000</v>
      </c>
      <c r="Q296">
        <v>30000000</v>
      </c>
      <c r="R296">
        <v>798012</v>
      </c>
      <c r="S296" t="s">
        <v>374</v>
      </c>
      <c r="T296">
        <v>1.647978906230656</v>
      </c>
      <c r="U296">
        <v>-0.71010643975993848</v>
      </c>
      <c r="V296">
        <v>1.158000004680509</v>
      </c>
      <c r="W296">
        <v>-0.30178634005664268</v>
      </c>
      <c r="X296">
        <v>1.2045992030697781</v>
      </c>
      <c r="Y296" t="str">
        <f t="shared" si="16"/>
        <v>&gt;72</v>
      </c>
      <c r="Z296" s="20">
        <f t="shared" si="17"/>
        <v>0.53459509773502945</v>
      </c>
      <c r="AA296" t="str">
        <f t="shared" si="18"/>
        <v>40%-60%</v>
      </c>
      <c r="AB296">
        <f t="shared" si="19"/>
        <v>1.6547605470403323E-4</v>
      </c>
    </row>
    <row r="297" spans="1:28" x14ac:dyDescent="0.25">
      <c r="A297" t="s">
        <v>1833</v>
      </c>
      <c r="B297" t="s">
        <v>1834</v>
      </c>
      <c r="C297" t="s">
        <v>77</v>
      </c>
      <c r="D297" t="s">
        <v>450</v>
      </c>
      <c r="E297">
        <v>246</v>
      </c>
      <c r="F297" t="s">
        <v>117</v>
      </c>
      <c r="G297">
        <v>2018</v>
      </c>
      <c r="H297" t="s">
        <v>14</v>
      </c>
      <c r="J297" t="s">
        <v>80</v>
      </c>
      <c r="K297">
        <v>24</v>
      </c>
      <c r="L297" s="18">
        <v>43012</v>
      </c>
      <c r="M297" s="18">
        <v>43565</v>
      </c>
      <c r="N297" s="18">
        <v>42865</v>
      </c>
      <c r="O297">
        <v>42290000</v>
      </c>
      <c r="P297">
        <v>10000000</v>
      </c>
      <c r="Q297">
        <v>32290000</v>
      </c>
      <c r="R297">
        <v>498415</v>
      </c>
      <c r="S297" t="s">
        <v>182</v>
      </c>
      <c r="T297">
        <v>0.93242185864346494</v>
      </c>
      <c r="U297">
        <v>-1.934302025576883</v>
      </c>
      <c r="V297">
        <v>-0.46241203996448682</v>
      </c>
      <c r="W297">
        <v>-0.38378440007840808</v>
      </c>
      <c r="X297">
        <v>0.19907679691992</v>
      </c>
      <c r="Y297" t="str">
        <f t="shared" si="16"/>
        <v>&lt;=24</v>
      </c>
      <c r="Z297" s="20">
        <f t="shared" si="17"/>
        <v>0.23646252069047055</v>
      </c>
      <c r="AA297" t="str">
        <f t="shared" si="18"/>
        <v>20%-40%</v>
      </c>
      <c r="AB297">
        <f t="shared" si="19"/>
        <v>1.0335151326710715E-4</v>
      </c>
    </row>
    <row r="298" spans="1:28" x14ac:dyDescent="0.25">
      <c r="A298" t="s">
        <v>536</v>
      </c>
      <c r="B298" t="s">
        <v>1835</v>
      </c>
      <c r="C298" t="s">
        <v>77</v>
      </c>
      <c r="D298" t="s">
        <v>482</v>
      </c>
      <c r="E298">
        <v>61</v>
      </c>
      <c r="F298" t="s">
        <v>12</v>
      </c>
      <c r="G298">
        <v>2020</v>
      </c>
      <c r="H298" t="s">
        <v>12</v>
      </c>
      <c r="I298" t="s">
        <v>84</v>
      </c>
      <c r="J298" t="s">
        <v>80</v>
      </c>
      <c r="K298">
        <v>84</v>
      </c>
      <c r="L298" s="18">
        <v>43766</v>
      </c>
      <c r="M298" s="18">
        <v>46323</v>
      </c>
      <c r="N298" s="18">
        <v>44006</v>
      </c>
      <c r="O298">
        <v>63325000</v>
      </c>
      <c r="P298">
        <v>31325000</v>
      </c>
      <c r="Q298">
        <v>32000000</v>
      </c>
      <c r="R298">
        <v>735515</v>
      </c>
      <c r="S298" t="s">
        <v>641</v>
      </c>
      <c r="T298">
        <v>-1.153608856356483</v>
      </c>
      <c r="U298">
        <v>-0.87404591514102925</v>
      </c>
      <c r="V298">
        <v>-0.54145652994716964</v>
      </c>
      <c r="W298">
        <v>-0.122648606104305</v>
      </c>
      <c r="X298">
        <v>-0.49705409964536651</v>
      </c>
      <c r="Y298" t="str">
        <f t="shared" si="16"/>
        <v>&gt;72</v>
      </c>
      <c r="Z298" s="20">
        <f t="shared" si="17"/>
        <v>0.49467035136202131</v>
      </c>
      <c r="AA298" t="str">
        <f t="shared" si="18"/>
        <v>40%-60%</v>
      </c>
      <c r="AB298">
        <f t="shared" si="19"/>
        <v>1.5251665435561996E-4</v>
      </c>
    </row>
    <row r="299" spans="1:28" x14ac:dyDescent="0.25">
      <c r="A299" t="s">
        <v>879</v>
      </c>
      <c r="B299" t="s">
        <v>1836</v>
      </c>
      <c r="C299" t="s">
        <v>77</v>
      </c>
      <c r="D299" t="s">
        <v>128</v>
      </c>
      <c r="E299">
        <v>38</v>
      </c>
      <c r="F299" t="s">
        <v>117</v>
      </c>
      <c r="G299">
        <v>2018</v>
      </c>
      <c r="H299" t="s">
        <v>14</v>
      </c>
      <c r="J299" t="s">
        <v>80</v>
      </c>
      <c r="K299">
        <v>72</v>
      </c>
      <c r="L299" s="18">
        <v>43095</v>
      </c>
      <c r="M299" s="18">
        <v>45286</v>
      </c>
      <c r="N299" s="18">
        <v>43322</v>
      </c>
      <c r="O299">
        <v>46109004</v>
      </c>
      <c r="P299">
        <v>27859004</v>
      </c>
      <c r="Q299">
        <v>18250000</v>
      </c>
      <c r="R299">
        <v>637579</v>
      </c>
      <c r="S299" t="s">
        <v>336</v>
      </c>
      <c r="T299">
        <v>0.75050057535858583</v>
      </c>
      <c r="U299">
        <v>-0.4242989564222267</v>
      </c>
      <c r="V299">
        <v>0.88134428974112011</v>
      </c>
      <c r="W299">
        <v>2.0403374377842112</v>
      </c>
      <c r="X299">
        <v>0.27642467431606299</v>
      </c>
      <c r="Y299" t="str">
        <f t="shared" si="16"/>
        <v>61-72</v>
      </c>
      <c r="Z299" s="20">
        <f t="shared" si="17"/>
        <v>0.60419878078476819</v>
      </c>
      <c r="AA299" t="str">
        <f t="shared" si="18"/>
        <v>60%-80%</v>
      </c>
      <c r="AB299">
        <f t="shared" si="19"/>
        <v>1.3220861024914763E-4</v>
      </c>
    </row>
    <row r="300" spans="1:28" x14ac:dyDescent="0.25">
      <c r="A300" t="s">
        <v>1837</v>
      </c>
      <c r="B300" t="s">
        <v>1838</v>
      </c>
      <c r="C300" t="s">
        <v>77</v>
      </c>
      <c r="D300" t="s">
        <v>383</v>
      </c>
      <c r="E300">
        <v>27</v>
      </c>
      <c r="F300" t="s">
        <v>117</v>
      </c>
      <c r="G300">
        <v>2019</v>
      </c>
      <c r="H300" t="s">
        <v>14</v>
      </c>
      <c r="J300" t="s">
        <v>80</v>
      </c>
      <c r="K300">
        <v>84</v>
      </c>
      <c r="L300" s="18">
        <v>43169</v>
      </c>
      <c r="M300" s="18">
        <v>45933</v>
      </c>
      <c r="N300" s="18">
        <v>44314</v>
      </c>
      <c r="O300">
        <v>47450000</v>
      </c>
      <c r="P300">
        <v>37450000</v>
      </c>
      <c r="Q300">
        <v>10000000</v>
      </c>
      <c r="R300">
        <v>741312</v>
      </c>
      <c r="S300" t="s">
        <v>92</v>
      </c>
      <c r="T300">
        <v>1.1022150563760189</v>
      </c>
      <c r="U300">
        <v>0.33556816522040839</v>
      </c>
      <c r="V300">
        <v>0.13939002273906931</v>
      </c>
      <c r="W300">
        <v>0.28712603955888322</v>
      </c>
      <c r="X300">
        <v>1.0499034482774929</v>
      </c>
      <c r="Y300" t="str">
        <f t="shared" si="16"/>
        <v>&gt;72</v>
      </c>
      <c r="Z300" s="20">
        <f t="shared" si="17"/>
        <v>0.78925184404636461</v>
      </c>
      <c r="AA300" t="str">
        <f t="shared" si="18"/>
        <v>60%-80%</v>
      </c>
      <c r="AB300">
        <f t="shared" si="19"/>
        <v>1.53718722356E-4</v>
      </c>
    </row>
    <row r="301" spans="1:28" x14ac:dyDescent="0.25">
      <c r="A301" t="s">
        <v>1839</v>
      </c>
      <c r="B301" t="s">
        <v>1840</v>
      </c>
      <c r="C301" t="s">
        <v>77</v>
      </c>
      <c r="D301" t="s">
        <v>128</v>
      </c>
      <c r="E301">
        <v>38</v>
      </c>
      <c r="F301" t="s">
        <v>87</v>
      </c>
      <c r="G301">
        <v>2018</v>
      </c>
      <c r="H301" t="s">
        <v>15</v>
      </c>
      <c r="J301" t="s">
        <v>80</v>
      </c>
      <c r="K301">
        <v>72</v>
      </c>
      <c r="L301" s="18">
        <v>43160</v>
      </c>
      <c r="M301" s="18">
        <v>45294</v>
      </c>
      <c r="N301" s="18">
        <v>43810</v>
      </c>
      <c r="O301">
        <v>38370000</v>
      </c>
      <c r="P301">
        <v>34533000</v>
      </c>
      <c r="Q301">
        <v>3837000</v>
      </c>
      <c r="R301">
        <v>788037</v>
      </c>
      <c r="S301" t="s">
        <v>150</v>
      </c>
      <c r="T301">
        <v>-0.98381565862392861</v>
      </c>
      <c r="U301">
        <v>0.79032357974038436</v>
      </c>
      <c r="V301">
        <v>0.84182204474977862</v>
      </c>
      <c r="W301">
        <v>-0.91716273132054649</v>
      </c>
      <c r="X301">
        <v>0.19907679691992</v>
      </c>
      <c r="Y301" t="str">
        <f t="shared" si="16"/>
        <v>61-72</v>
      </c>
      <c r="Z301" s="20">
        <f t="shared" si="17"/>
        <v>0.9</v>
      </c>
      <c r="AA301" t="str">
        <f t="shared" si="18"/>
        <v>80%-100%</v>
      </c>
      <c r="AB301">
        <f t="shared" si="19"/>
        <v>1.6340763512428662E-4</v>
      </c>
    </row>
    <row r="302" spans="1:28" x14ac:dyDescent="0.25">
      <c r="A302" t="s">
        <v>1841</v>
      </c>
      <c r="B302" t="s">
        <v>1842</v>
      </c>
      <c r="C302" t="s">
        <v>77</v>
      </c>
      <c r="D302" t="s">
        <v>215</v>
      </c>
      <c r="E302">
        <v>74</v>
      </c>
      <c r="F302" t="s">
        <v>87</v>
      </c>
      <c r="G302">
        <v>2017</v>
      </c>
      <c r="H302" t="s">
        <v>15</v>
      </c>
      <c r="J302" t="s">
        <v>80</v>
      </c>
      <c r="K302">
        <v>84</v>
      </c>
      <c r="L302" s="18">
        <v>42788</v>
      </c>
      <c r="M302" s="18">
        <v>45344</v>
      </c>
      <c r="N302" s="18">
        <v>43655</v>
      </c>
      <c r="O302">
        <v>54850000</v>
      </c>
      <c r="P302">
        <v>51850000</v>
      </c>
      <c r="Q302">
        <v>3000000</v>
      </c>
      <c r="R302">
        <v>1113240</v>
      </c>
      <c r="S302" t="s">
        <v>238</v>
      </c>
      <c r="T302">
        <v>0.98093420085276606</v>
      </c>
      <c r="U302">
        <v>0.97635707089356827</v>
      </c>
      <c r="V302">
        <v>1.118477759689168</v>
      </c>
      <c r="W302">
        <v>0.12555862502664011</v>
      </c>
      <c r="X302">
        <v>1.281947080465921</v>
      </c>
      <c r="Y302" t="str">
        <f t="shared" si="16"/>
        <v>&gt;72</v>
      </c>
      <c r="Z302" s="20">
        <f t="shared" si="17"/>
        <v>0.9453053783044667</v>
      </c>
      <c r="AA302" t="str">
        <f t="shared" si="18"/>
        <v>80%-100%</v>
      </c>
      <c r="AB302">
        <f t="shared" si="19"/>
        <v>2.3084184591048496E-4</v>
      </c>
    </row>
    <row r="303" spans="1:28" x14ac:dyDescent="0.25">
      <c r="A303" t="s">
        <v>1843</v>
      </c>
      <c r="B303" t="s">
        <v>1844</v>
      </c>
      <c r="C303" t="s">
        <v>77</v>
      </c>
      <c r="D303" t="s">
        <v>521</v>
      </c>
      <c r="E303">
        <v>7</v>
      </c>
      <c r="F303" t="s">
        <v>87</v>
      </c>
      <c r="G303">
        <v>2021</v>
      </c>
      <c r="H303" t="s">
        <v>24</v>
      </c>
      <c r="I303" t="s">
        <v>84</v>
      </c>
      <c r="J303" t="s">
        <v>80</v>
      </c>
      <c r="K303">
        <v>36</v>
      </c>
      <c r="L303" s="18">
        <v>43906</v>
      </c>
      <c r="M303" s="18">
        <v>45001</v>
      </c>
      <c r="N303" s="18">
        <v>44480</v>
      </c>
      <c r="O303">
        <v>44442000</v>
      </c>
      <c r="P303">
        <v>20090000</v>
      </c>
      <c r="Q303">
        <v>24352000</v>
      </c>
      <c r="R303">
        <v>727384</v>
      </c>
      <c r="S303" t="s">
        <v>498</v>
      </c>
      <c r="T303">
        <v>-0.36528329545533961</v>
      </c>
      <c r="U303">
        <v>-1.0490546798680089</v>
      </c>
      <c r="V303">
        <v>1.185489993161002E-2</v>
      </c>
      <c r="W303">
        <v>-0.22442987065995151</v>
      </c>
      <c r="X303">
        <v>-1.270532873606796</v>
      </c>
      <c r="Y303" t="str">
        <f t="shared" si="16"/>
        <v>25-36</v>
      </c>
      <c r="Z303" s="20">
        <f t="shared" si="17"/>
        <v>0.45204986274245085</v>
      </c>
      <c r="AA303" t="str">
        <f t="shared" si="18"/>
        <v>40%-60%</v>
      </c>
      <c r="AB303">
        <f t="shared" si="19"/>
        <v>1.5083060727763304E-4</v>
      </c>
    </row>
    <row r="304" spans="1:28" x14ac:dyDescent="0.25">
      <c r="A304" t="s">
        <v>1845</v>
      </c>
      <c r="B304" t="s">
        <v>1846</v>
      </c>
      <c r="C304" t="s">
        <v>77</v>
      </c>
      <c r="D304" t="s">
        <v>1847</v>
      </c>
      <c r="E304">
        <v>-1</v>
      </c>
      <c r="F304" t="s">
        <v>12</v>
      </c>
      <c r="G304">
        <v>2017</v>
      </c>
      <c r="H304" t="s">
        <v>12</v>
      </c>
      <c r="J304" t="s">
        <v>80</v>
      </c>
      <c r="K304">
        <v>84</v>
      </c>
      <c r="L304" s="18">
        <v>42753</v>
      </c>
      <c r="M304" s="18">
        <v>45309</v>
      </c>
      <c r="N304" s="18">
        <v>43145</v>
      </c>
      <c r="O304">
        <v>64723214</v>
      </c>
      <c r="P304">
        <v>32361607</v>
      </c>
      <c r="Q304">
        <v>32361607</v>
      </c>
      <c r="R304">
        <v>738029</v>
      </c>
      <c r="S304" t="s">
        <v>1183</v>
      </c>
      <c r="T304">
        <v>1.1022150563760189</v>
      </c>
      <c r="U304">
        <v>-0.85216124758390532</v>
      </c>
      <c r="V304">
        <v>0.72325530977575447</v>
      </c>
      <c r="W304">
        <v>0.59486518241269803</v>
      </c>
      <c r="X304">
        <v>0.27642467431606299</v>
      </c>
      <c r="Y304" t="str">
        <f t="shared" si="16"/>
        <v>&gt;72</v>
      </c>
      <c r="Z304" s="20">
        <f t="shared" si="17"/>
        <v>0.5</v>
      </c>
      <c r="AA304" t="str">
        <f t="shared" si="18"/>
        <v>40%-60%</v>
      </c>
      <c r="AB304">
        <f t="shared" si="19"/>
        <v>1.5303795829782376E-4</v>
      </c>
    </row>
    <row r="305" spans="1:28" x14ac:dyDescent="0.25">
      <c r="A305" t="s">
        <v>1848</v>
      </c>
      <c r="B305" t="s">
        <v>1849</v>
      </c>
      <c r="C305" t="s">
        <v>77</v>
      </c>
      <c r="D305" t="s">
        <v>288</v>
      </c>
      <c r="E305">
        <v>60</v>
      </c>
      <c r="F305" t="s">
        <v>12</v>
      </c>
      <c r="G305">
        <v>2019</v>
      </c>
      <c r="H305" t="s">
        <v>12</v>
      </c>
      <c r="J305" t="s">
        <v>80</v>
      </c>
      <c r="K305">
        <v>72</v>
      </c>
      <c r="L305" s="18">
        <v>43353</v>
      </c>
      <c r="M305" s="18">
        <v>45574</v>
      </c>
      <c r="N305" s="18">
        <v>43525</v>
      </c>
      <c r="O305">
        <v>73670000</v>
      </c>
      <c r="P305">
        <v>36835000</v>
      </c>
      <c r="Q305">
        <v>36835000</v>
      </c>
      <c r="R305">
        <v>948405</v>
      </c>
      <c r="S305" t="s">
        <v>473</v>
      </c>
      <c r="T305">
        <v>1.138599313032995</v>
      </c>
      <c r="U305">
        <v>-0.85216124758390532</v>
      </c>
      <c r="V305">
        <v>1.185489993161002E-2</v>
      </c>
      <c r="W305">
        <v>1.2213703055923479</v>
      </c>
      <c r="X305">
        <v>0.58581618390063472</v>
      </c>
      <c r="Y305" t="str">
        <f t="shared" si="16"/>
        <v>61-72</v>
      </c>
      <c r="Z305" s="20">
        <f t="shared" si="17"/>
        <v>0.5</v>
      </c>
      <c r="AA305" t="str">
        <f t="shared" si="18"/>
        <v>40%-60%</v>
      </c>
      <c r="AB305">
        <f t="shared" si="19"/>
        <v>1.9666160115584556E-4</v>
      </c>
    </row>
    <row r="306" spans="1:28" x14ac:dyDescent="0.25">
      <c r="A306" t="s">
        <v>462</v>
      </c>
      <c r="B306" t="s">
        <v>1850</v>
      </c>
      <c r="C306" t="s">
        <v>77</v>
      </c>
      <c r="D306" t="s">
        <v>881</v>
      </c>
      <c r="E306">
        <v>62</v>
      </c>
      <c r="F306" t="s">
        <v>117</v>
      </c>
      <c r="G306">
        <v>2021</v>
      </c>
      <c r="H306" t="s">
        <v>29</v>
      </c>
      <c r="I306" t="s">
        <v>84</v>
      </c>
      <c r="J306" t="s">
        <v>80</v>
      </c>
      <c r="K306">
        <v>36</v>
      </c>
      <c r="L306" s="18">
        <v>43927</v>
      </c>
      <c r="M306" s="18">
        <v>45081</v>
      </c>
      <c r="N306" s="18">
        <v>44442</v>
      </c>
      <c r="O306">
        <v>57990000</v>
      </c>
      <c r="P306">
        <v>19990000</v>
      </c>
      <c r="Q306">
        <v>38000000</v>
      </c>
      <c r="R306">
        <v>690773</v>
      </c>
      <c r="S306" t="s">
        <v>317</v>
      </c>
      <c r="T306">
        <v>0.43517035099812862</v>
      </c>
      <c r="U306">
        <v>-1.4897960065964599</v>
      </c>
      <c r="V306">
        <v>-2.282144251439616</v>
      </c>
      <c r="W306">
        <v>0.76521377381028255</v>
      </c>
      <c r="X306">
        <v>-3.2966835268508812E-2</v>
      </c>
      <c r="Y306" t="str">
        <f t="shared" si="16"/>
        <v>25-36</v>
      </c>
      <c r="Z306" s="20">
        <f t="shared" si="17"/>
        <v>0.34471460596654596</v>
      </c>
      <c r="AA306" t="str">
        <f t="shared" si="18"/>
        <v>20%-40%</v>
      </c>
      <c r="AB306">
        <f t="shared" si="19"/>
        <v>1.4323893717897617E-4</v>
      </c>
    </row>
    <row r="307" spans="1:28" x14ac:dyDescent="0.25">
      <c r="A307" t="s">
        <v>1851</v>
      </c>
      <c r="B307" t="s">
        <v>1852</v>
      </c>
      <c r="C307" t="s">
        <v>82</v>
      </c>
      <c r="D307" t="s">
        <v>199</v>
      </c>
      <c r="E307">
        <v>61</v>
      </c>
      <c r="F307" t="s">
        <v>87</v>
      </c>
      <c r="G307">
        <v>2022</v>
      </c>
      <c r="H307" t="s">
        <v>24</v>
      </c>
      <c r="I307" t="s">
        <v>84</v>
      </c>
      <c r="J307" t="s">
        <v>80</v>
      </c>
      <c r="K307">
        <v>84</v>
      </c>
      <c r="L307" s="18">
        <v>44405</v>
      </c>
      <c r="M307" s="18">
        <v>46962</v>
      </c>
      <c r="O307">
        <v>45390000</v>
      </c>
      <c r="P307">
        <v>37251000</v>
      </c>
      <c r="Q307">
        <v>8139000</v>
      </c>
      <c r="R307">
        <v>813132</v>
      </c>
      <c r="S307" t="s">
        <v>641</v>
      </c>
      <c r="T307">
        <v>-0.38953946655999011</v>
      </c>
      <c r="U307">
        <v>0.46464912620615623</v>
      </c>
      <c r="V307">
        <v>-0.30432305999912118</v>
      </c>
      <c r="W307">
        <v>0.12979438037136881</v>
      </c>
      <c r="X307">
        <v>0.43112042910834891</v>
      </c>
      <c r="Y307" t="str">
        <f t="shared" si="16"/>
        <v>&gt;72</v>
      </c>
      <c r="Z307" s="20">
        <f t="shared" si="17"/>
        <v>0.82068737607402509</v>
      </c>
      <c r="AA307" t="str">
        <f t="shared" si="18"/>
        <v>80%-100%</v>
      </c>
      <c r="AB307">
        <f t="shared" si="19"/>
        <v>1.6861134333017539E-4</v>
      </c>
    </row>
    <row r="308" spans="1:28" x14ac:dyDescent="0.25">
      <c r="A308" t="s">
        <v>1395</v>
      </c>
      <c r="B308" t="s">
        <v>1853</v>
      </c>
      <c r="C308" t="s">
        <v>82</v>
      </c>
      <c r="D308" t="s">
        <v>457</v>
      </c>
      <c r="E308">
        <v>46</v>
      </c>
      <c r="F308" t="s">
        <v>95</v>
      </c>
      <c r="G308">
        <v>2021</v>
      </c>
      <c r="H308" t="s">
        <v>16</v>
      </c>
      <c r="J308" t="s">
        <v>96</v>
      </c>
      <c r="K308">
        <v>84</v>
      </c>
      <c r="L308" s="18">
        <v>44497</v>
      </c>
      <c r="M308" s="18">
        <v>47054</v>
      </c>
      <c r="O308">
        <v>87500000</v>
      </c>
      <c r="P308">
        <v>40000000</v>
      </c>
      <c r="Q308">
        <v>47500000</v>
      </c>
      <c r="R308">
        <v>869266</v>
      </c>
      <c r="S308" t="s">
        <v>235</v>
      </c>
      <c r="T308">
        <v>-1.214249284118109</v>
      </c>
      <c r="U308">
        <v>-1.028141764797222</v>
      </c>
      <c r="V308">
        <v>0.60468857480173022</v>
      </c>
      <c r="W308">
        <v>-0.61401547650891319</v>
      </c>
      <c r="X308">
        <v>-0.72909773183379534</v>
      </c>
      <c r="Y308" t="str">
        <f t="shared" si="16"/>
        <v>&gt;72</v>
      </c>
      <c r="Z308" s="20">
        <f t="shared" si="17"/>
        <v>0.45714285714285713</v>
      </c>
      <c r="AA308" t="str">
        <f t="shared" si="18"/>
        <v>40%-60%</v>
      </c>
      <c r="AB308">
        <f t="shared" si="19"/>
        <v>1.8025130971508716E-4</v>
      </c>
    </row>
    <row r="309" spans="1:28" x14ac:dyDescent="0.25">
      <c r="A309" t="s">
        <v>1854</v>
      </c>
      <c r="B309" t="s">
        <v>1855</v>
      </c>
      <c r="C309" t="s">
        <v>77</v>
      </c>
      <c r="D309" t="s">
        <v>463</v>
      </c>
      <c r="E309">
        <v>60</v>
      </c>
      <c r="F309" t="s">
        <v>117</v>
      </c>
      <c r="G309">
        <v>2018</v>
      </c>
      <c r="H309" t="s">
        <v>14</v>
      </c>
      <c r="J309" t="s">
        <v>80</v>
      </c>
      <c r="K309">
        <v>84</v>
      </c>
      <c r="L309" s="18">
        <v>42927</v>
      </c>
      <c r="M309" s="18">
        <v>45603</v>
      </c>
      <c r="N309" s="18">
        <v>44209</v>
      </c>
      <c r="O309">
        <v>47420000</v>
      </c>
      <c r="P309">
        <v>28331000</v>
      </c>
      <c r="Q309">
        <v>19089000</v>
      </c>
      <c r="R309">
        <v>652161</v>
      </c>
      <c r="S309" t="s">
        <v>675</v>
      </c>
      <c r="T309">
        <v>0.56857929207370672</v>
      </c>
      <c r="U309">
        <v>-0.45201772232739212</v>
      </c>
      <c r="V309">
        <v>1.078955514697826</v>
      </c>
      <c r="W309">
        <v>0.60861031139649757</v>
      </c>
      <c r="X309">
        <v>1.3592949578620639</v>
      </c>
      <c r="Y309" t="str">
        <f t="shared" si="16"/>
        <v>&gt;72</v>
      </c>
      <c r="Z309" s="20">
        <f t="shared" si="17"/>
        <v>0.59744833403627162</v>
      </c>
      <c r="AA309" t="str">
        <f t="shared" si="18"/>
        <v>40%-60%</v>
      </c>
      <c r="AB309">
        <f t="shared" si="19"/>
        <v>1.3523233900221676E-4</v>
      </c>
    </row>
    <row r="310" spans="1:28" x14ac:dyDescent="0.25">
      <c r="A310" t="s">
        <v>1856</v>
      </c>
      <c r="B310" t="s">
        <v>1857</v>
      </c>
      <c r="C310" t="s">
        <v>77</v>
      </c>
      <c r="D310" t="s">
        <v>246</v>
      </c>
      <c r="E310">
        <v>62</v>
      </c>
      <c r="F310" t="s">
        <v>87</v>
      </c>
      <c r="G310">
        <v>2020</v>
      </c>
      <c r="H310" t="s">
        <v>15</v>
      </c>
      <c r="I310" t="s">
        <v>84</v>
      </c>
      <c r="J310" t="s">
        <v>80</v>
      </c>
      <c r="K310">
        <v>24</v>
      </c>
      <c r="L310" s="18">
        <v>43607</v>
      </c>
      <c r="M310" s="18">
        <v>44338</v>
      </c>
      <c r="N310" s="18">
        <v>44127</v>
      </c>
      <c r="O310">
        <v>37980000</v>
      </c>
      <c r="P310">
        <v>7980000</v>
      </c>
      <c r="Q310">
        <v>30000000</v>
      </c>
      <c r="R310">
        <v>386166</v>
      </c>
      <c r="S310" t="s">
        <v>166</v>
      </c>
      <c r="T310">
        <v>0.6777320620446341</v>
      </c>
      <c r="U310">
        <v>-2.0425086639109482</v>
      </c>
      <c r="V310">
        <v>-0.34384530499046262</v>
      </c>
      <c r="W310">
        <v>0.63965359874548844</v>
      </c>
      <c r="X310">
        <v>4.4381042127634142E-2</v>
      </c>
      <c r="Y310" t="str">
        <f t="shared" si="16"/>
        <v>&lt;=24</v>
      </c>
      <c r="Z310" s="20">
        <f t="shared" si="17"/>
        <v>0.21011058451816747</v>
      </c>
      <c r="AA310" t="str">
        <f t="shared" si="18"/>
        <v>20%-40%</v>
      </c>
      <c r="AB310">
        <f t="shared" si="19"/>
        <v>8.0075520344102206E-5</v>
      </c>
    </row>
    <row r="311" spans="1:28" x14ac:dyDescent="0.25">
      <c r="A311" t="s">
        <v>1858</v>
      </c>
      <c r="B311" t="s">
        <v>1859</v>
      </c>
      <c r="C311" t="s">
        <v>82</v>
      </c>
      <c r="D311" t="s">
        <v>353</v>
      </c>
      <c r="E311">
        <v>60</v>
      </c>
      <c r="F311" t="s">
        <v>12</v>
      </c>
      <c r="G311">
        <v>2021</v>
      </c>
      <c r="H311" t="s">
        <v>12</v>
      </c>
      <c r="I311" t="s">
        <v>84</v>
      </c>
      <c r="J311" t="s">
        <v>80</v>
      </c>
      <c r="K311">
        <v>84</v>
      </c>
      <c r="L311" s="18">
        <v>44180</v>
      </c>
      <c r="M311" s="18">
        <v>46736</v>
      </c>
      <c r="O311">
        <v>81520000</v>
      </c>
      <c r="P311">
        <v>81520000</v>
      </c>
      <c r="Q311">
        <v>0</v>
      </c>
      <c r="R311">
        <v>1930821</v>
      </c>
      <c r="S311" t="s">
        <v>365</v>
      </c>
      <c r="T311">
        <v>-0.77763820423439889</v>
      </c>
      <c r="U311">
        <v>1.2009447865714571</v>
      </c>
      <c r="V311">
        <v>0.60468857480173022</v>
      </c>
      <c r="W311">
        <v>0.1736056721363107</v>
      </c>
      <c r="X311">
        <v>0.89520769348520657</v>
      </c>
      <c r="Y311" t="str">
        <f t="shared" si="16"/>
        <v>&gt;72</v>
      </c>
      <c r="Z311" s="20">
        <f t="shared" si="17"/>
        <v>1</v>
      </c>
      <c r="AA311" t="str">
        <f t="shared" si="18"/>
        <v>80%-100%</v>
      </c>
      <c r="AB311">
        <f t="shared" si="19"/>
        <v>4.003757354772812E-4</v>
      </c>
    </row>
    <row r="312" spans="1:28" x14ac:dyDescent="0.25">
      <c r="A312" t="s">
        <v>1860</v>
      </c>
      <c r="B312" t="s">
        <v>1861</v>
      </c>
      <c r="C312" t="s">
        <v>82</v>
      </c>
      <c r="D312" t="s">
        <v>106</v>
      </c>
      <c r="E312">
        <v>62</v>
      </c>
      <c r="F312" t="s">
        <v>17</v>
      </c>
      <c r="G312">
        <v>2022</v>
      </c>
      <c r="H312" t="s">
        <v>155</v>
      </c>
      <c r="I312" t="s">
        <v>84</v>
      </c>
      <c r="J312" t="s">
        <v>80</v>
      </c>
      <c r="K312">
        <v>24</v>
      </c>
      <c r="L312" s="18">
        <v>44524</v>
      </c>
      <c r="M312" s="18">
        <v>45254</v>
      </c>
      <c r="O312">
        <v>84576399</v>
      </c>
      <c r="P312">
        <v>21576399</v>
      </c>
      <c r="Q312">
        <v>63000000</v>
      </c>
      <c r="R312">
        <v>1069062</v>
      </c>
      <c r="S312" t="s">
        <v>481</v>
      </c>
      <c r="T312">
        <v>-0.32889903879836369</v>
      </c>
      <c r="U312">
        <v>-1.857725993483575</v>
      </c>
      <c r="V312">
        <v>-1.489990409739363</v>
      </c>
      <c r="W312">
        <v>-0.64605049218967403</v>
      </c>
      <c r="X312">
        <v>-0.26501046745693763</v>
      </c>
      <c r="Y312" t="str">
        <f t="shared" si="16"/>
        <v>&lt;=24</v>
      </c>
      <c r="Z312" s="20">
        <f t="shared" si="17"/>
        <v>0.25511134613333442</v>
      </c>
      <c r="AA312" t="str">
        <f t="shared" si="18"/>
        <v>20%-40%</v>
      </c>
      <c r="AB312">
        <f t="shared" si="19"/>
        <v>2.2168107997624491E-4</v>
      </c>
    </row>
    <row r="313" spans="1:28" x14ac:dyDescent="0.25">
      <c r="A313" t="s">
        <v>533</v>
      </c>
      <c r="B313" t="s">
        <v>534</v>
      </c>
      <c r="C313" t="s">
        <v>82</v>
      </c>
      <c r="D313" t="s">
        <v>535</v>
      </c>
      <c r="E313">
        <v>61</v>
      </c>
      <c r="F313" t="s">
        <v>87</v>
      </c>
      <c r="G313">
        <v>2019</v>
      </c>
      <c r="H313" t="s">
        <v>15</v>
      </c>
      <c r="J313" t="s">
        <v>80</v>
      </c>
      <c r="K313">
        <v>60</v>
      </c>
      <c r="L313" s="18">
        <v>43110</v>
      </c>
      <c r="M313" s="18">
        <v>44936</v>
      </c>
      <c r="O313">
        <v>32500000</v>
      </c>
      <c r="P313">
        <v>28500000</v>
      </c>
      <c r="Q313">
        <v>4000000</v>
      </c>
      <c r="R313">
        <v>716534</v>
      </c>
      <c r="S313" t="s">
        <v>262</v>
      </c>
      <c r="T313">
        <v>0.38665800878882761</v>
      </c>
      <c r="U313">
        <v>0.69556483970244443</v>
      </c>
      <c r="V313">
        <v>-0.37868451965053551</v>
      </c>
      <c r="W313">
        <v>-0.15278181343799679</v>
      </c>
      <c r="X313">
        <v>-0.72909773183379534</v>
      </c>
      <c r="Y313" t="str">
        <f t="shared" si="16"/>
        <v>49-60</v>
      </c>
      <c r="Z313" s="20">
        <f t="shared" si="17"/>
        <v>0.87692307692307692</v>
      </c>
      <c r="AA313" t="str">
        <f t="shared" si="18"/>
        <v>80%-100%</v>
      </c>
      <c r="AB313">
        <f t="shared" si="19"/>
        <v>1.4858074738387358E-4</v>
      </c>
    </row>
    <row r="314" spans="1:28" x14ac:dyDescent="0.25">
      <c r="A314" t="s">
        <v>1862</v>
      </c>
      <c r="B314" t="s">
        <v>1863</v>
      </c>
      <c r="C314" t="s">
        <v>77</v>
      </c>
      <c r="D314" t="s">
        <v>93</v>
      </c>
      <c r="E314">
        <v>62</v>
      </c>
      <c r="F314" t="s">
        <v>87</v>
      </c>
      <c r="G314">
        <v>2018</v>
      </c>
      <c r="H314" t="s">
        <v>15</v>
      </c>
      <c r="J314" t="s">
        <v>80</v>
      </c>
      <c r="K314">
        <v>36</v>
      </c>
      <c r="L314" s="18">
        <v>43019</v>
      </c>
      <c r="M314" s="18">
        <v>44145</v>
      </c>
      <c r="N314" s="18">
        <v>43433</v>
      </c>
      <c r="O314">
        <v>38440000</v>
      </c>
      <c r="P314">
        <v>10520000</v>
      </c>
      <c r="Q314">
        <v>27920000</v>
      </c>
      <c r="R314">
        <v>388872</v>
      </c>
      <c r="S314" t="s">
        <v>374</v>
      </c>
      <c r="T314">
        <v>0.1198401266376715</v>
      </c>
      <c r="U314">
        <v>-1.7815068509736891</v>
      </c>
      <c r="V314">
        <v>0.2094661248883162</v>
      </c>
      <c r="W314">
        <v>-2.5950779008293848E-2</v>
      </c>
      <c r="X314">
        <v>-0.49705409964536651</v>
      </c>
      <c r="Y314" t="str">
        <f t="shared" si="16"/>
        <v>25-36</v>
      </c>
      <c r="Z314" s="20">
        <f t="shared" si="17"/>
        <v>0.27367325702393341</v>
      </c>
      <c r="AA314" t="str">
        <f t="shared" si="18"/>
        <v>20%-40%</v>
      </c>
      <c r="AB314">
        <f t="shared" si="19"/>
        <v>8.0636637475209398E-5</v>
      </c>
    </row>
    <row r="315" spans="1:28" x14ac:dyDescent="0.25">
      <c r="A315" t="s">
        <v>416</v>
      </c>
      <c r="B315" t="s">
        <v>417</v>
      </c>
      <c r="C315" t="s">
        <v>77</v>
      </c>
      <c r="D315" t="s">
        <v>246</v>
      </c>
      <c r="E315">
        <v>62</v>
      </c>
      <c r="F315" t="s">
        <v>17</v>
      </c>
      <c r="G315">
        <v>2020</v>
      </c>
      <c r="H315" t="s">
        <v>17</v>
      </c>
      <c r="I315" t="s">
        <v>84</v>
      </c>
      <c r="J315" t="s">
        <v>80</v>
      </c>
      <c r="K315">
        <v>84</v>
      </c>
      <c r="L315" s="18">
        <v>43616</v>
      </c>
      <c r="M315" s="18">
        <v>46173</v>
      </c>
      <c r="N315" s="18">
        <v>44407</v>
      </c>
      <c r="O315">
        <v>59500000</v>
      </c>
      <c r="P315">
        <v>48840000</v>
      </c>
      <c r="Q315">
        <v>10660000</v>
      </c>
      <c r="R315">
        <v>1028456</v>
      </c>
      <c r="S315" t="s">
        <v>166</v>
      </c>
      <c r="T315">
        <v>1.1022150563760189</v>
      </c>
      <c r="U315">
        <v>0.4652772126522578</v>
      </c>
      <c r="V315">
        <v>0.88134428974112011</v>
      </c>
      <c r="W315">
        <v>-0.19980128661354429</v>
      </c>
      <c r="X315">
        <v>0.27642467431606299</v>
      </c>
      <c r="Y315" t="str">
        <f t="shared" si="16"/>
        <v>&gt;72</v>
      </c>
      <c r="Z315" s="20">
        <f t="shared" si="17"/>
        <v>0.82084033613445373</v>
      </c>
      <c r="AA315" t="str">
        <f t="shared" si="18"/>
        <v>80%-100%</v>
      </c>
      <c r="AB315">
        <f t="shared" si="19"/>
        <v>2.1326100524389507E-4</v>
      </c>
    </row>
    <row r="316" spans="1:28" x14ac:dyDescent="0.25">
      <c r="A316" t="s">
        <v>325</v>
      </c>
      <c r="B316" t="s">
        <v>326</v>
      </c>
      <c r="C316" t="s">
        <v>77</v>
      </c>
      <c r="D316" t="s">
        <v>327</v>
      </c>
      <c r="E316">
        <v>27</v>
      </c>
      <c r="F316" t="s">
        <v>79</v>
      </c>
      <c r="G316">
        <v>2019</v>
      </c>
      <c r="H316" t="s">
        <v>13</v>
      </c>
      <c r="I316" t="s">
        <v>84</v>
      </c>
      <c r="J316" t="s">
        <v>80</v>
      </c>
      <c r="K316">
        <v>60</v>
      </c>
      <c r="L316" s="18">
        <v>43496</v>
      </c>
      <c r="M316" s="18">
        <v>45322</v>
      </c>
      <c r="N316" s="18">
        <v>43970</v>
      </c>
      <c r="O316">
        <v>37335300</v>
      </c>
      <c r="P316">
        <v>19521300</v>
      </c>
      <c r="Q316">
        <v>17814000</v>
      </c>
      <c r="R316">
        <v>466163</v>
      </c>
      <c r="S316" t="s">
        <v>328</v>
      </c>
      <c r="T316">
        <v>1.35690485297485</v>
      </c>
      <c r="U316">
        <v>-0.7582750880481991</v>
      </c>
      <c r="V316">
        <v>-0.183161294418966</v>
      </c>
      <c r="W316">
        <v>-0.53463306677181888</v>
      </c>
      <c r="X316">
        <v>-0.18766259006079469</v>
      </c>
      <c r="Y316" t="str">
        <f t="shared" si="16"/>
        <v>49-60</v>
      </c>
      <c r="Z316" s="20">
        <f t="shared" si="17"/>
        <v>0.52286442053498972</v>
      </c>
      <c r="AA316" t="str">
        <f t="shared" si="18"/>
        <v>40%-60%</v>
      </c>
      <c r="AB316">
        <f t="shared" si="19"/>
        <v>9.6663726972772636E-5</v>
      </c>
    </row>
    <row r="317" spans="1:28" x14ac:dyDescent="0.25">
      <c r="A317" t="s">
        <v>626</v>
      </c>
      <c r="B317" t="s">
        <v>1864</v>
      </c>
      <c r="C317" t="s">
        <v>82</v>
      </c>
      <c r="D317" t="s">
        <v>977</v>
      </c>
      <c r="E317">
        <v>38</v>
      </c>
      <c r="F317" t="s">
        <v>11</v>
      </c>
      <c r="G317">
        <v>2021</v>
      </c>
      <c r="H317" t="s">
        <v>23</v>
      </c>
      <c r="I317" t="s">
        <v>188</v>
      </c>
      <c r="J317" t="s">
        <v>80</v>
      </c>
      <c r="K317">
        <v>72</v>
      </c>
      <c r="L317" s="18">
        <v>44118</v>
      </c>
      <c r="M317" s="18">
        <v>46309</v>
      </c>
      <c r="O317">
        <v>73890000</v>
      </c>
      <c r="P317">
        <v>73890000</v>
      </c>
      <c r="Q317">
        <v>0</v>
      </c>
      <c r="R317">
        <v>1825280</v>
      </c>
      <c r="S317" t="s">
        <v>135</v>
      </c>
      <c r="T317">
        <v>4.7071613323719813E-2</v>
      </c>
      <c r="U317">
        <v>1.2009447865714571</v>
      </c>
      <c r="V317">
        <v>1.276566739654533</v>
      </c>
      <c r="W317">
        <v>1.086340917239268</v>
      </c>
      <c r="X317">
        <v>0.35377255171220601</v>
      </c>
      <c r="Y317" t="str">
        <f t="shared" si="16"/>
        <v>61-72</v>
      </c>
      <c r="Z317" s="20">
        <f t="shared" si="17"/>
        <v>1</v>
      </c>
      <c r="AA317" t="str">
        <f t="shared" si="18"/>
        <v>80%-100%</v>
      </c>
      <c r="AB317">
        <f t="shared" si="19"/>
        <v>3.7849071584158852E-4</v>
      </c>
    </row>
    <row r="318" spans="1:28" x14ac:dyDescent="0.25">
      <c r="A318" t="s">
        <v>1865</v>
      </c>
      <c r="B318" t="s">
        <v>1866</v>
      </c>
      <c r="C318" t="s">
        <v>77</v>
      </c>
      <c r="D318" t="s">
        <v>256</v>
      </c>
      <c r="E318">
        <v>220</v>
      </c>
      <c r="F318" t="s">
        <v>79</v>
      </c>
      <c r="G318">
        <v>2018</v>
      </c>
      <c r="H318" t="s">
        <v>13</v>
      </c>
      <c r="J318" t="s">
        <v>80</v>
      </c>
      <c r="K318">
        <v>48</v>
      </c>
      <c r="L318" s="18">
        <v>43031</v>
      </c>
      <c r="M318" s="18">
        <v>44492</v>
      </c>
      <c r="N318" s="18">
        <v>43151</v>
      </c>
      <c r="O318">
        <v>37896600</v>
      </c>
      <c r="P318">
        <v>6000000</v>
      </c>
      <c r="Q318">
        <v>31896600</v>
      </c>
      <c r="R318">
        <v>180687</v>
      </c>
      <c r="S318" t="s">
        <v>113</v>
      </c>
      <c r="T318">
        <v>1.3690329385271749</v>
      </c>
      <c r="U318">
        <v>-2.2551490017388369</v>
      </c>
      <c r="V318">
        <v>0.2094661248883162</v>
      </c>
      <c r="W318">
        <v>-0.69264944334502321</v>
      </c>
      <c r="X318">
        <v>0.66316406129677774</v>
      </c>
      <c r="Y318" t="str">
        <f t="shared" si="16"/>
        <v>37-48</v>
      </c>
      <c r="Z318" s="20">
        <f t="shared" si="17"/>
        <v>0.2</v>
      </c>
      <c r="AA318" t="str">
        <f t="shared" si="18"/>
        <v>20%</v>
      </c>
      <c r="AB318">
        <f t="shared" si="19"/>
        <v>3.7467321163475797E-5</v>
      </c>
    </row>
    <row r="319" spans="1:28" x14ac:dyDescent="0.25">
      <c r="A319" t="s">
        <v>1867</v>
      </c>
      <c r="B319" t="s">
        <v>1868</v>
      </c>
      <c r="C319" t="s">
        <v>77</v>
      </c>
      <c r="D319" t="s">
        <v>657</v>
      </c>
      <c r="E319">
        <v>62</v>
      </c>
      <c r="F319" t="s">
        <v>95</v>
      </c>
      <c r="G319">
        <v>2015</v>
      </c>
      <c r="H319" t="s">
        <v>16</v>
      </c>
      <c r="J319" t="s">
        <v>80</v>
      </c>
      <c r="K319">
        <v>60</v>
      </c>
      <c r="L319" s="18">
        <v>42978</v>
      </c>
      <c r="M319" s="18">
        <v>44804</v>
      </c>
      <c r="N319" s="18">
        <v>43195</v>
      </c>
      <c r="O319">
        <v>65000000</v>
      </c>
      <c r="P319">
        <v>37000000</v>
      </c>
      <c r="Q319">
        <v>28000000</v>
      </c>
      <c r="R319">
        <v>945796</v>
      </c>
      <c r="S319" t="s">
        <v>431</v>
      </c>
      <c r="T319">
        <v>0.98093420085276606</v>
      </c>
      <c r="U319">
        <v>-0.56788502747008607</v>
      </c>
      <c r="V319">
        <v>-0.1067118350424142</v>
      </c>
      <c r="W319">
        <v>0.26026872199579731</v>
      </c>
      <c r="X319">
        <v>0.35377255171220601</v>
      </c>
      <c r="Y319" t="str">
        <f t="shared" si="16"/>
        <v>49-60</v>
      </c>
      <c r="Z319" s="20">
        <f t="shared" si="17"/>
        <v>0.56923076923076921</v>
      </c>
      <c r="AA319" t="str">
        <f t="shared" si="18"/>
        <v>40%-60%</v>
      </c>
      <c r="AB319">
        <f t="shared" si="19"/>
        <v>1.9612059797954892E-4</v>
      </c>
    </row>
    <row r="320" spans="1:28" x14ac:dyDescent="0.25">
      <c r="A320" t="s">
        <v>1869</v>
      </c>
      <c r="B320" t="s">
        <v>1870</v>
      </c>
      <c r="C320" t="s">
        <v>82</v>
      </c>
      <c r="D320" t="s">
        <v>246</v>
      </c>
      <c r="E320">
        <v>15</v>
      </c>
      <c r="F320" t="s">
        <v>79</v>
      </c>
      <c r="G320">
        <v>2020</v>
      </c>
      <c r="H320" t="s">
        <v>13</v>
      </c>
      <c r="I320" t="s">
        <v>84</v>
      </c>
      <c r="J320" t="s">
        <v>80</v>
      </c>
      <c r="K320">
        <v>84</v>
      </c>
      <c r="L320" s="18">
        <v>43744</v>
      </c>
      <c r="M320" s="18">
        <v>46301</v>
      </c>
      <c r="O320">
        <v>36690000</v>
      </c>
      <c r="P320">
        <v>38318989</v>
      </c>
      <c r="Q320">
        <v>0</v>
      </c>
      <c r="R320">
        <v>943581</v>
      </c>
      <c r="S320" t="s">
        <v>311</v>
      </c>
      <c r="T320">
        <v>0.362401837684177</v>
      </c>
      <c r="U320">
        <v>1.383255342334482</v>
      </c>
      <c r="V320">
        <v>0.88134428974112011</v>
      </c>
      <c r="W320">
        <v>-0.18253100816129431</v>
      </c>
      <c r="X320">
        <v>1.5913385900504931</v>
      </c>
      <c r="Y320" t="str">
        <f t="shared" si="16"/>
        <v>&gt;72</v>
      </c>
      <c r="Z320" s="20">
        <f t="shared" si="17"/>
        <v>1.0443987189970019</v>
      </c>
      <c r="AA320" t="str">
        <f t="shared" si="18"/>
        <v>80%-100%</v>
      </c>
      <c r="AB320">
        <f t="shared" si="19"/>
        <v>1.9566129478464781E-4</v>
      </c>
    </row>
    <row r="321" spans="1:28" x14ac:dyDescent="0.25">
      <c r="A321" t="s">
        <v>1871</v>
      </c>
      <c r="B321" t="s">
        <v>1872</v>
      </c>
      <c r="C321" t="s">
        <v>77</v>
      </c>
      <c r="D321" t="s">
        <v>93</v>
      </c>
      <c r="E321">
        <v>220</v>
      </c>
      <c r="F321" t="s">
        <v>79</v>
      </c>
      <c r="G321">
        <v>2018</v>
      </c>
      <c r="H321" t="s">
        <v>13</v>
      </c>
      <c r="J321" t="s">
        <v>80</v>
      </c>
      <c r="K321">
        <v>84</v>
      </c>
      <c r="L321" s="18">
        <v>43084</v>
      </c>
      <c r="M321" s="18">
        <v>45641</v>
      </c>
      <c r="N321" s="18">
        <v>43524</v>
      </c>
      <c r="O321">
        <v>39310000</v>
      </c>
      <c r="P321">
        <v>35379000</v>
      </c>
      <c r="Q321">
        <v>3931000</v>
      </c>
      <c r="R321">
        <v>819294</v>
      </c>
      <c r="S321" t="s">
        <v>210</v>
      </c>
      <c r="T321">
        <v>-0.54720457874021866</v>
      </c>
      <c r="U321">
        <v>0.79032357974038436</v>
      </c>
      <c r="V321">
        <v>1.158000004680509</v>
      </c>
      <c r="W321">
        <v>-0.5567609221985067</v>
      </c>
      <c r="X321">
        <v>0.74051193869292065</v>
      </c>
      <c r="Y321" t="str">
        <f t="shared" si="16"/>
        <v>&gt;72</v>
      </c>
      <c r="Z321" s="20">
        <f t="shared" si="17"/>
        <v>0.9</v>
      </c>
      <c r="AA321" t="str">
        <f t="shared" si="18"/>
        <v>80%-100%</v>
      </c>
      <c r="AB321">
        <f t="shared" si="19"/>
        <v>1.6988909786154368E-4</v>
      </c>
    </row>
    <row r="322" spans="1:28" x14ac:dyDescent="0.25">
      <c r="A322" t="s">
        <v>1873</v>
      </c>
      <c r="B322" t="s">
        <v>1874</v>
      </c>
      <c r="C322" t="s">
        <v>77</v>
      </c>
      <c r="D322" t="s">
        <v>308</v>
      </c>
      <c r="E322">
        <v>48</v>
      </c>
      <c r="F322" t="s">
        <v>79</v>
      </c>
      <c r="G322">
        <v>2017</v>
      </c>
      <c r="H322" t="s">
        <v>13</v>
      </c>
      <c r="J322" t="s">
        <v>80</v>
      </c>
      <c r="K322">
        <v>60</v>
      </c>
      <c r="L322" s="18">
        <v>42829</v>
      </c>
      <c r="M322" s="18">
        <v>44655</v>
      </c>
      <c r="N322" s="18">
        <v>42975</v>
      </c>
      <c r="O322">
        <v>32390000</v>
      </c>
      <c r="P322">
        <v>17390000</v>
      </c>
      <c r="Q322">
        <v>15000000</v>
      </c>
      <c r="R322">
        <v>458564</v>
      </c>
      <c r="S322" t="s">
        <v>407</v>
      </c>
      <c r="T322">
        <v>1.3205205963178741</v>
      </c>
      <c r="U322">
        <v>-0.7006662361102618</v>
      </c>
      <c r="V322">
        <v>0.4070773498450232</v>
      </c>
      <c r="W322">
        <v>-0.4911789034155063</v>
      </c>
      <c r="X322">
        <v>-3.2966835268508812E-2</v>
      </c>
      <c r="Y322" t="str">
        <f t="shared" si="16"/>
        <v>49-60</v>
      </c>
      <c r="Z322" s="20">
        <f t="shared" si="17"/>
        <v>0.53689410311824637</v>
      </c>
      <c r="AA322" t="str">
        <f t="shared" si="18"/>
        <v>40%-60%</v>
      </c>
      <c r="AB322">
        <f t="shared" si="19"/>
        <v>9.5087995605705537E-5</v>
      </c>
    </row>
    <row r="323" spans="1:28" x14ac:dyDescent="0.25">
      <c r="A323" t="s">
        <v>1875</v>
      </c>
      <c r="B323" t="s">
        <v>1876</v>
      </c>
      <c r="C323" t="s">
        <v>77</v>
      </c>
      <c r="D323" t="s">
        <v>112</v>
      </c>
      <c r="E323">
        <v>291</v>
      </c>
      <c r="F323" t="s">
        <v>87</v>
      </c>
      <c r="G323">
        <v>2019</v>
      </c>
      <c r="H323" t="s">
        <v>15</v>
      </c>
      <c r="J323" t="s">
        <v>80</v>
      </c>
      <c r="K323">
        <v>48</v>
      </c>
      <c r="L323" s="18">
        <v>43106</v>
      </c>
      <c r="M323" s="18">
        <v>44699</v>
      </c>
      <c r="N323" s="18">
        <v>43599</v>
      </c>
      <c r="O323">
        <v>34250000</v>
      </c>
      <c r="P323">
        <v>14000000</v>
      </c>
      <c r="Q323">
        <v>20250000</v>
      </c>
      <c r="R323">
        <v>400155</v>
      </c>
      <c r="S323" t="s">
        <v>198</v>
      </c>
      <c r="T323">
        <v>1.114343141928344</v>
      </c>
      <c r="U323">
        <v>-1.2268156333786799</v>
      </c>
      <c r="V323">
        <v>-0.81279531726787391</v>
      </c>
      <c r="W323">
        <v>0.1577210917379899</v>
      </c>
      <c r="X323">
        <v>0.1217289195237771</v>
      </c>
      <c r="Y323" t="str">
        <f t="shared" ref="Y323:Y386" si="20">IF(K323&lt;=24,"&lt;=24",IF(AND(K323&gt;=25,K323&lt;=36),"25-36",IF(AND(K323&gt;=37,K323&lt;=48),"37-48",IF(AND(K323&gt;=49,K323&lt;=60),"49-60",IF(AND(K323&gt;=61,K323&lt;=72),"61-72","&gt;72")))))</f>
        <v>37-48</v>
      </c>
      <c r="Z323" s="20">
        <f t="shared" ref="Z323:Z386" si="21">IF(P323/O323&gt;0.2,P323/O323,0.2)</f>
        <v>0.40875912408759124</v>
      </c>
      <c r="AA323" t="str">
        <f t="shared" ref="AA323:AA386" si="22">IF(Z323&lt;=0.2,"20%",IF(AND(Z323&gt;0.2,Z323&lt;=0.4),"20%-40%",IF(AND(Z323&gt;0.4,Z323&lt;=0.6),"40%-60%",IF(AND(Z323&gt;0.6,Z323&lt;=0.8),"60%-80%","80%-100%"))))</f>
        <v>40%-60%</v>
      </c>
      <c r="AB323">
        <f t="shared" ref="AB323:AB386" si="23">R323/SUM($R$2:$R$5739)</f>
        <v>8.2976284404360346E-5</v>
      </c>
    </row>
    <row r="324" spans="1:28" x14ac:dyDescent="0.25">
      <c r="A324" t="s">
        <v>1877</v>
      </c>
      <c r="B324" t="s">
        <v>1878</v>
      </c>
      <c r="C324" t="s">
        <v>77</v>
      </c>
      <c r="D324" t="s">
        <v>535</v>
      </c>
      <c r="E324">
        <v>46</v>
      </c>
      <c r="F324" t="s">
        <v>17</v>
      </c>
      <c r="G324">
        <v>2019</v>
      </c>
      <c r="H324" t="s">
        <v>17</v>
      </c>
      <c r="J324" t="s">
        <v>80</v>
      </c>
      <c r="K324">
        <v>72</v>
      </c>
      <c r="L324" s="18">
        <v>43343</v>
      </c>
      <c r="M324" s="18">
        <v>45535</v>
      </c>
      <c r="N324" s="18">
        <v>43840</v>
      </c>
      <c r="O324">
        <v>62890000</v>
      </c>
      <c r="P324">
        <v>58540000</v>
      </c>
      <c r="Q324">
        <v>4350000</v>
      </c>
      <c r="R324">
        <v>1509356</v>
      </c>
      <c r="S324" t="s">
        <v>430</v>
      </c>
      <c r="T324">
        <v>-0.60784500650184503</v>
      </c>
      <c r="U324">
        <v>0.91692471188308589</v>
      </c>
      <c r="V324">
        <v>-0.1494609132483187</v>
      </c>
      <c r="W324">
        <v>0.2258406804542393</v>
      </c>
      <c r="X324">
        <v>-0.96114136402222416</v>
      </c>
      <c r="Y324" t="str">
        <f t="shared" si="20"/>
        <v>61-72</v>
      </c>
      <c r="Z324" s="20">
        <f t="shared" si="21"/>
        <v>0.93083161074892673</v>
      </c>
      <c r="AA324" t="str">
        <f t="shared" si="22"/>
        <v>80%-100%</v>
      </c>
      <c r="AB324">
        <f t="shared" si="23"/>
        <v>3.1298060182536198E-4</v>
      </c>
    </row>
    <row r="325" spans="1:28" x14ac:dyDescent="0.25">
      <c r="A325" t="s">
        <v>396</v>
      </c>
      <c r="B325" t="s">
        <v>397</v>
      </c>
      <c r="C325" t="s">
        <v>77</v>
      </c>
      <c r="D325" t="s">
        <v>215</v>
      </c>
      <c r="E325">
        <v>236</v>
      </c>
      <c r="F325" t="s">
        <v>117</v>
      </c>
      <c r="G325">
        <v>2017</v>
      </c>
      <c r="H325" t="s">
        <v>14</v>
      </c>
      <c r="J325" t="s">
        <v>80</v>
      </c>
      <c r="K325">
        <v>84</v>
      </c>
      <c r="L325" s="18">
        <v>42790</v>
      </c>
      <c r="M325" s="18">
        <v>45346</v>
      </c>
      <c r="N325" s="18">
        <v>43125</v>
      </c>
      <c r="O325">
        <v>46650000</v>
      </c>
      <c r="P325">
        <v>41650000</v>
      </c>
      <c r="Q325">
        <v>5000000</v>
      </c>
      <c r="R325">
        <v>891365</v>
      </c>
      <c r="S325" t="s">
        <v>148</v>
      </c>
      <c r="T325">
        <v>-1.3719143962983369</v>
      </c>
      <c r="U325">
        <v>0.76083631194008217</v>
      </c>
      <c r="V325">
        <v>1.078955514697826</v>
      </c>
      <c r="W325">
        <v>-0.72751294257442667</v>
      </c>
      <c r="X325">
        <v>-0.4197062222492236</v>
      </c>
      <c r="Y325" t="str">
        <f t="shared" si="20"/>
        <v>&gt;72</v>
      </c>
      <c r="Z325" s="20">
        <f t="shared" si="21"/>
        <v>0.89281886387995713</v>
      </c>
      <c r="AA325" t="str">
        <f t="shared" si="22"/>
        <v>80%-100%</v>
      </c>
      <c r="AB325">
        <f t="shared" si="23"/>
        <v>1.8483376628579591E-4</v>
      </c>
    </row>
    <row r="326" spans="1:28" x14ac:dyDescent="0.25">
      <c r="A326" t="s">
        <v>1879</v>
      </c>
      <c r="B326" t="s">
        <v>1880</v>
      </c>
      <c r="C326" t="s">
        <v>77</v>
      </c>
      <c r="D326" t="s">
        <v>204</v>
      </c>
      <c r="E326">
        <v>61</v>
      </c>
      <c r="F326" t="s">
        <v>117</v>
      </c>
      <c r="G326">
        <v>2019</v>
      </c>
      <c r="H326" t="s">
        <v>14</v>
      </c>
      <c r="J326" t="s">
        <v>80</v>
      </c>
      <c r="K326">
        <v>84</v>
      </c>
      <c r="L326" s="18">
        <v>43397</v>
      </c>
      <c r="M326" s="18">
        <v>45954</v>
      </c>
      <c r="N326" s="18">
        <v>43853</v>
      </c>
      <c r="O326">
        <v>42780000</v>
      </c>
      <c r="P326">
        <v>21390000</v>
      </c>
      <c r="Q326">
        <v>21390000</v>
      </c>
      <c r="R326">
        <v>484899</v>
      </c>
      <c r="S326" t="s">
        <v>332</v>
      </c>
      <c r="T326">
        <v>1.3690329385271749</v>
      </c>
      <c r="U326">
        <v>-0.85216124758390532</v>
      </c>
      <c r="V326">
        <v>0.52564408481904745</v>
      </c>
      <c r="W326">
        <v>-5.1425053747254632E-2</v>
      </c>
      <c r="X326">
        <v>0.1217289195237771</v>
      </c>
      <c r="Y326" t="str">
        <f t="shared" si="20"/>
        <v>&gt;72</v>
      </c>
      <c r="Z326" s="20">
        <f t="shared" si="21"/>
        <v>0.5</v>
      </c>
      <c r="AA326" t="str">
        <f t="shared" si="22"/>
        <v>40%-60%</v>
      </c>
      <c r="AB326">
        <f t="shared" si="23"/>
        <v>1.0054883065659539E-4</v>
      </c>
    </row>
    <row r="327" spans="1:28" x14ac:dyDescent="0.25">
      <c r="A327" t="s">
        <v>1881</v>
      </c>
      <c r="B327" t="s">
        <v>1882</v>
      </c>
      <c r="C327" t="s">
        <v>82</v>
      </c>
      <c r="D327" t="s">
        <v>199</v>
      </c>
      <c r="E327">
        <v>49</v>
      </c>
      <c r="F327" t="s">
        <v>87</v>
      </c>
      <c r="G327">
        <v>2022</v>
      </c>
      <c r="H327" t="s">
        <v>24</v>
      </c>
      <c r="I327" t="s">
        <v>84</v>
      </c>
      <c r="J327" t="s">
        <v>80</v>
      </c>
      <c r="K327">
        <v>84</v>
      </c>
      <c r="L327" s="18">
        <v>44235</v>
      </c>
      <c r="M327" s="18">
        <v>46791</v>
      </c>
      <c r="O327">
        <v>45990000</v>
      </c>
      <c r="P327">
        <v>45990000</v>
      </c>
      <c r="Q327">
        <v>0</v>
      </c>
      <c r="R327">
        <v>990141</v>
      </c>
      <c r="S327" t="s">
        <v>318</v>
      </c>
      <c r="T327">
        <v>-1.1172245996995069</v>
      </c>
      <c r="U327">
        <v>1.2009447865714571</v>
      </c>
      <c r="V327">
        <v>0.48612183982770601</v>
      </c>
      <c r="W327">
        <v>-0.37675708547449771</v>
      </c>
      <c r="X327">
        <v>1.823382222238922</v>
      </c>
      <c r="Y327" t="str">
        <f t="shared" si="20"/>
        <v>&gt;72</v>
      </c>
      <c r="Z327" s="20">
        <f t="shared" si="21"/>
        <v>1</v>
      </c>
      <c r="AA327" t="str">
        <f t="shared" si="22"/>
        <v>80%-100%</v>
      </c>
      <c r="AB327">
        <f t="shared" si="23"/>
        <v>2.0531599309372059E-4</v>
      </c>
    </row>
    <row r="328" spans="1:28" x14ac:dyDescent="0.25">
      <c r="A328" t="s">
        <v>226</v>
      </c>
      <c r="B328" t="s">
        <v>1883</v>
      </c>
      <c r="C328" t="s">
        <v>77</v>
      </c>
      <c r="D328" t="s">
        <v>78</v>
      </c>
      <c r="E328">
        <v>48</v>
      </c>
      <c r="F328" t="s">
        <v>117</v>
      </c>
      <c r="G328">
        <v>2017</v>
      </c>
      <c r="H328" t="s">
        <v>14</v>
      </c>
      <c r="J328" t="s">
        <v>80</v>
      </c>
      <c r="K328">
        <v>84</v>
      </c>
      <c r="L328" s="18">
        <v>42768</v>
      </c>
      <c r="M328" s="18">
        <v>45324</v>
      </c>
      <c r="N328" s="18">
        <v>43159</v>
      </c>
      <c r="O328">
        <v>49390000</v>
      </c>
      <c r="P328">
        <v>24695000</v>
      </c>
      <c r="Q328">
        <v>24695000</v>
      </c>
      <c r="R328">
        <v>571310</v>
      </c>
      <c r="S328" t="s">
        <v>407</v>
      </c>
      <c r="T328">
        <v>1.029446543062067</v>
      </c>
      <c r="U328">
        <v>-0.85216124758390532</v>
      </c>
      <c r="V328">
        <v>0.92086653473246149</v>
      </c>
      <c r="W328">
        <v>2.8895647821805578E-2</v>
      </c>
      <c r="X328">
        <v>0.89520769348520657</v>
      </c>
      <c r="Y328" t="str">
        <f t="shared" si="20"/>
        <v>&gt;72</v>
      </c>
      <c r="Z328" s="20">
        <f t="shared" si="21"/>
        <v>0.5</v>
      </c>
      <c r="AA328" t="str">
        <f t="shared" si="22"/>
        <v>40%-60%</v>
      </c>
      <c r="AB328">
        <f t="shared" si="23"/>
        <v>1.1846704662706979E-4</v>
      </c>
    </row>
    <row r="329" spans="1:28" x14ac:dyDescent="0.25">
      <c r="A329" t="s">
        <v>1884</v>
      </c>
      <c r="B329" t="s">
        <v>1885</v>
      </c>
      <c r="C329" t="s">
        <v>77</v>
      </c>
      <c r="D329" t="s">
        <v>177</v>
      </c>
      <c r="E329">
        <v>61</v>
      </c>
      <c r="F329" t="s">
        <v>117</v>
      </c>
      <c r="G329">
        <v>2019</v>
      </c>
      <c r="H329" t="s">
        <v>14</v>
      </c>
      <c r="I329" t="s">
        <v>84</v>
      </c>
      <c r="J329" t="s">
        <v>80</v>
      </c>
      <c r="K329">
        <v>72</v>
      </c>
      <c r="L329" s="18">
        <v>43557</v>
      </c>
      <c r="M329" s="18">
        <v>45692</v>
      </c>
      <c r="N329" s="18">
        <v>43861</v>
      </c>
      <c r="O329">
        <v>45990000</v>
      </c>
      <c r="P329">
        <v>22995000</v>
      </c>
      <c r="Q329">
        <v>22995000</v>
      </c>
      <c r="R329">
        <v>566278</v>
      </c>
      <c r="S329" t="s">
        <v>255</v>
      </c>
      <c r="T329">
        <v>0.95667802974811544</v>
      </c>
      <c r="U329">
        <v>-0.85216124758390532</v>
      </c>
      <c r="V329">
        <v>0.32803285986234038</v>
      </c>
      <c r="W329">
        <v>-0.30996477975649073</v>
      </c>
      <c r="X329">
        <v>-0.72909773183379534</v>
      </c>
      <c r="Y329" t="str">
        <f t="shared" si="20"/>
        <v>61-72</v>
      </c>
      <c r="Z329" s="20">
        <f t="shared" si="21"/>
        <v>0.5</v>
      </c>
      <c r="AA329" t="str">
        <f t="shared" si="22"/>
        <v>40%-60%</v>
      </c>
      <c r="AB329">
        <f t="shared" si="23"/>
        <v>1.174236093012267E-4</v>
      </c>
    </row>
    <row r="330" spans="1:28" x14ac:dyDescent="0.25">
      <c r="A330" t="s">
        <v>1886</v>
      </c>
      <c r="B330" t="s">
        <v>1887</v>
      </c>
      <c r="C330" t="s">
        <v>77</v>
      </c>
      <c r="D330" t="s">
        <v>78</v>
      </c>
      <c r="E330">
        <v>50</v>
      </c>
      <c r="F330" t="s">
        <v>17</v>
      </c>
      <c r="G330">
        <v>2017</v>
      </c>
      <c r="H330" t="s">
        <v>17</v>
      </c>
      <c r="J330" t="s">
        <v>80</v>
      </c>
      <c r="K330">
        <v>84</v>
      </c>
      <c r="L330" s="18">
        <v>42725</v>
      </c>
      <c r="M330" s="18">
        <v>45281</v>
      </c>
      <c r="N330" s="18">
        <v>43053</v>
      </c>
      <c r="O330">
        <v>63830500</v>
      </c>
      <c r="P330">
        <v>14830500</v>
      </c>
      <c r="Q330">
        <v>49000000</v>
      </c>
      <c r="R330">
        <v>343098</v>
      </c>
      <c r="S330" t="s">
        <v>367</v>
      </c>
      <c r="T330">
        <v>-6.2081156647207668E-2</v>
      </c>
      <c r="U330">
        <v>-1.9512221453376699</v>
      </c>
      <c r="V330">
        <v>0.92086653473246149</v>
      </c>
      <c r="W330">
        <v>0.76735589704979401</v>
      </c>
      <c r="X330">
        <v>1.7460343448427791</v>
      </c>
      <c r="Y330" t="str">
        <f t="shared" si="20"/>
        <v>&gt;72</v>
      </c>
      <c r="Z330" s="20">
        <f t="shared" si="21"/>
        <v>0.23234190551538841</v>
      </c>
      <c r="AA330" t="str">
        <f t="shared" si="22"/>
        <v>20%-40%</v>
      </c>
      <c r="AB330">
        <f t="shared" si="23"/>
        <v>7.1144924408209886E-5</v>
      </c>
    </row>
    <row r="331" spans="1:28" x14ac:dyDescent="0.25">
      <c r="A331" t="s">
        <v>1176</v>
      </c>
      <c r="B331" t="s">
        <v>1177</v>
      </c>
      <c r="C331" t="s">
        <v>77</v>
      </c>
      <c r="D331" t="s">
        <v>165</v>
      </c>
      <c r="E331">
        <v>62</v>
      </c>
      <c r="F331" t="s">
        <v>117</v>
      </c>
      <c r="G331">
        <v>2020</v>
      </c>
      <c r="H331" t="s">
        <v>14</v>
      </c>
      <c r="I331" t="s">
        <v>84</v>
      </c>
      <c r="J331" t="s">
        <v>80</v>
      </c>
      <c r="K331">
        <v>72</v>
      </c>
      <c r="L331" s="18">
        <v>43675</v>
      </c>
      <c r="M331" s="18">
        <v>45867</v>
      </c>
      <c r="N331" s="18">
        <v>44483</v>
      </c>
      <c r="O331">
        <v>43203050</v>
      </c>
      <c r="P331">
        <v>37203050</v>
      </c>
      <c r="Q331">
        <v>6000000</v>
      </c>
      <c r="R331">
        <v>940532</v>
      </c>
      <c r="S331" t="s">
        <v>166</v>
      </c>
      <c r="T331">
        <v>-3.7824985542557123E-2</v>
      </c>
      <c r="U331">
        <v>0.6306778167657523</v>
      </c>
      <c r="V331">
        <v>0.76277755476709586</v>
      </c>
      <c r="W331">
        <v>-0.30364898376410382</v>
      </c>
      <c r="X331">
        <v>-0.65174985443765243</v>
      </c>
      <c r="Y331" t="str">
        <f t="shared" si="20"/>
        <v>61-72</v>
      </c>
      <c r="Z331" s="20">
        <f t="shared" si="21"/>
        <v>0.86112091623160869</v>
      </c>
      <c r="AA331" t="str">
        <f t="shared" si="22"/>
        <v>80%-100%</v>
      </c>
      <c r="AB331">
        <f t="shared" si="23"/>
        <v>1.9502905305044757E-4</v>
      </c>
    </row>
    <row r="332" spans="1:28" x14ac:dyDescent="0.25">
      <c r="A332" t="s">
        <v>1888</v>
      </c>
      <c r="B332" t="s">
        <v>1889</v>
      </c>
      <c r="C332" t="s">
        <v>77</v>
      </c>
      <c r="D332" t="s">
        <v>256</v>
      </c>
      <c r="E332">
        <v>60</v>
      </c>
      <c r="F332" t="s">
        <v>79</v>
      </c>
      <c r="G332">
        <v>2018</v>
      </c>
      <c r="H332" t="s">
        <v>13</v>
      </c>
      <c r="J332" t="s">
        <v>80</v>
      </c>
      <c r="K332">
        <v>84</v>
      </c>
      <c r="L332" s="18">
        <v>42955</v>
      </c>
      <c r="M332" s="18">
        <v>45512</v>
      </c>
      <c r="N332" s="18">
        <v>43451</v>
      </c>
      <c r="O332">
        <v>38740000</v>
      </c>
      <c r="P332">
        <v>34866000</v>
      </c>
      <c r="Q332">
        <v>3874000</v>
      </c>
      <c r="R332">
        <v>792998</v>
      </c>
      <c r="S332" t="s">
        <v>189</v>
      </c>
      <c r="T332">
        <v>-1.8449097328390229</v>
      </c>
      <c r="U332">
        <v>0.79032357974038436</v>
      </c>
      <c r="V332">
        <v>0.92086653473246149</v>
      </c>
      <c r="W332">
        <v>-0.70925823767236751</v>
      </c>
      <c r="X332">
        <v>-1.11583711881451</v>
      </c>
      <c r="Y332" t="str">
        <f t="shared" si="20"/>
        <v>&gt;72</v>
      </c>
      <c r="Z332" s="20">
        <f t="shared" si="21"/>
        <v>0.9</v>
      </c>
      <c r="AA332" t="str">
        <f t="shared" si="22"/>
        <v>80%-100%</v>
      </c>
      <c r="AB332">
        <f t="shared" si="23"/>
        <v>1.6443634986464982E-4</v>
      </c>
    </row>
    <row r="333" spans="1:28" x14ac:dyDescent="0.25">
      <c r="A333" t="s">
        <v>1890</v>
      </c>
      <c r="B333" t="s">
        <v>1891</v>
      </c>
      <c r="C333" t="s">
        <v>82</v>
      </c>
      <c r="D333" t="s">
        <v>265</v>
      </c>
      <c r="E333">
        <v>83</v>
      </c>
      <c r="F333" t="s">
        <v>17</v>
      </c>
      <c r="G333">
        <v>2021</v>
      </c>
      <c r="H333" t="s">
        <v>17</v>
      </c>
      <c r="I333" t="s">
        <v>84</v>
      </c>
      <c r="J333" t="s">
        <v>80</v>
      </c>
      <c r="K333">
        <v>84</v>
      </c>
      <c r="L333" s="18">
        <v>44410</v>
      </c>
      <c r="M333" s="18">
        <v>46967</v>
      </c>
      <c r="O333">
        <v>58989999</v>
      </c>
      <c r="P333">
        <v>28989999</v>
      </c>
      <c r="Q333">
        <v>30000000</v>
      </c>
      <c r="R333">
        <v>708727</v>
      </c>
      <c r="S333" t="s">
        <v>375</v>
      </c>
      <c r="T333">
        <v>0.71411631870160996</v>
      </c>
      <c r="U333">
        <v>-0.88731363244159867</v>
      </c>
      <c r="V333">
        <v>-0.9948810187246323</v>
      </c>
      <c r="W333">
        <v>0.3740755223334693</v>
      </c>
      <c r="X333">
        <v>1.823382222238922</v>
      </c>
      <c r="Y333" t="str">
        <f t="shared" si="20"/>
        <v>&gt;72</v>
      </c>
      <c r="Z333" s="20">
        <f t="shared" si="21"/>
        <v>0.49143921836648957</v>
      </c>
      <c r="AA333" t="str">
        <f t="shared" si="22"/>
        <v>40%-60%</v>
      </c>
      <c r="AB333">
        <f t="shared" si="23"/>
        <v>1.4696188506216115E-4</v>
      </c>
    </row>
    <row r="334" spans="1:28" x14ac:dyDescent="0.25">
      <c r="A334" t="s">
        <v>1411</v>
      </c>
      <c r="B334" t="s">
        <v>1892</v>
      </c>
      <c r="C334" t="s">
        <v>77</v>
      </c>
      <c r="D334" t="s">
        <v>256</v>
      </c>
      <c r="E334">
        <v>59</v>
      </c>
      <c r="F334" t="s">
        <v>87</v>
      </c>
      <c r="G334">
        <v>2018</v>
      </c>
      <c r="H334" t="s">
        <v>15</v>
      </c>
      <c r="J334" t="s">
        <v>80</v>
      </c>
      <c r="K334">
        <v>72</v>
      </c>
      <c r="L334" s="18">
        <v>42972</v>
      </c>
      <c r="M334" s="18">
        <v>45163</v>
      </c>
      <c r="N334" s="18">
        <v>43661</v>
      </c>
      <c r="O334">
        <v>31683400</v>
      </c>
      <c r="P334">
        <v>30000000</v>
      </c>
      <c r="Q334">
        <v>1683400</v>
      </c>
      <c r="R334">
        <v>715449</v>
      </c>
      <c r="S334" t="s">
        <v>640</v>
      </c>
      <c r="T334">
        <v>0.56857929207370672</v>
      </c>
      <c r="U334">
        <v>0.98277383914175287</v>
      </c>
      <c r="V334">
        <v>0.48612183982770601</v>
      </c>
      <c r="W334">
        <v>-0.34813271247689248</v>
      </c>
      <c r="X334">
        <v>-0.1103147126646518</v>
      </c>
      <c r="Y334" t="str">
        <f t="shared" si="20"/>
        <v>61-72</v>
      </c>
      <c r="Z334" s="20">
        <f t="shared" si="21"/>
        <v>0.94686807602719403</v>
      </c>
      <c r="AA334" t="str">
        <f t="shared" si="22"/>
        <v>80%-100%</v>
      </c>
      <c r="AB334">
        <f t="shared" si="23"/>
        <v>1.4835576139449766E-4</v>
      </c>
    </row>
    <row r="335" spans="1:28" x14ac:dyDescent="0.25">
      <c r="A335" t="s">
        <v>390</v>
      </c>
      <c r="B335" t="s">
        <v>1893</v>
      </c>
      <c r="C335" t="s">
        <v>77</v>
      </c>
      <c r="D335" t="s">
        <v>258</v>
      </c>
      <c r="E335">
        <v>27</v>
      </c>
      <c r="F335" t="s">
        <v>25</v>
      </c>
      <c r="G335">
        <v>2020</v>
      </c>
      <c r="H335" t="s">
        <v>25</v>
      </c>
      <c r="I335" t="s">
        <v>84</v>
      </c>
      <c r="J335" t="s">
        <v>80</v>
      </c>
      <c r="K335">
        <v>72</v>
      </c>
      <c r="L335" s="18">
        <v>43476</v>
      </c>
      <c r="M335" s="18">
        <v>45962</v>
      </c>
      <c r="N335" s="18">
        <v>43914</v>
      </c>
      <c r="O335">
        <v>36640000</v>
      </c>
      <c r="P335">
        <v>37432000</v>
      </c>
      <c r="Q335">
        <v>0</v>
      </c>
      <c r="R335">
        <v>1008523</v>
      </c>
      <c r="S335" t="s">
        <v>126</v>
      </c>
      <c r="T335">
        <v>-0.72912586202509788</v>
      </c>
      <c r="U335">
        <v>1.2897035190524091</v>
      </c>
      <c r="V335">
        <v>1.5617812877235239E-2</v>
      </c>
      <c r="W335">
        <v>0.19020085841091</v>
      </c>
      <c r="X335">
        <v>0.97255557088134947</v>
      </c>
      <c r="Y335" t="str">
        <f t="shared" si="20"/>
        <v>61-72</v>
      </c>
      <c r="Z335" s="20">
        <f t="shared" si="21"/>
        <v>1.0216157205240175</v>
      </c>
      <c r="AA335" t="str">
        <f t="shared" si="22"/>
        <v>80%-100%</v>
      </c>
      <c r="AB335">
        <f t="shared" si="23"/>
        <v>2.0912769121050271E-4</v>
      </c>
    </row>
    <row r="336" spans="1:28" x14ac:dyDescent="0.25">
      <c r="A336" t="s">
        <v>1894</v>
      </c>
      <c r="B336" t="s">
        <v>1895</v>
      </c>
      <c r="C336" t="s">
        <v>82</v>
      </c>
      <c r="D336" t="s">
        <v>414</v>
      </c>
      <c r="E336">
        <v>46</v>
      </c>
      <c r="F336" t="s">
        <v>79</v>
      </c>
      <c r="G336">
        <v>2022</v>
      </c>
      <c r="H336" t="s">
        <v>26</v>
      </c>
      <c r="I336" t="s">
        <v>84</v>
      </c>
      <c r="J336" t="s">
        <v>80</v>
      </c>
      <c r="K336">
        <v>84</v>
      </c>
      <c r="L336" s="18">
        <v>44343</v>
      </c>
      <c r="M336" s="18">
        <v>46900</v>
      </c>
      <c r="O336">
        <v>44500000</v>
      </c>
      <c r="P336">
        <v>44500000</v>
      </c>
      <c r="Q336">
        <v>0</v>
      </c>
      <c r="R336">
        <v>949116</v>
      </c>
      <c r="S336" t="s">
        <v>235</v>
      </c>
      <c r="T336">
        <v>-0.30464286769371318</v>
      </c>
      <c r="U336">
        <v>1.2009447865714571</v>
      </c>
      <c r="V336">
        <v>0.36755510485368181</v>
      </c>
      <c r="W336">
        <v>7.6538093903185797E-3</v>
      </c>
      <c r="X336">
        <v>1.127251325673635</v>
      </c>
      <c r="Y336" t="str">
        <f t="shared" si="20"/>
        <v>&gt;72</v>
      </c>
      <c r="Z336" s="20">
        <f t="shared" si="21"/>
        <v>1</v>
      </c>
      <c r="AA336" t="str">
        <f t="shared" si="22"/>
        <v>80%-100%</v>
      </c>
      <c r="AB336">
        <f t="shared" si="23"/>
        <v>1.9680903437100343E-4</v>
      </c>
    </row>
    <row r="337" spans="1:28" x14ac:dyDescent="0.25">
      <c r="A337" t="s">
        <v>1896</v>
      </c>
      <c r="B337" t="s">
        <v>1897</v>
      </c>
      <c r="C337" t="s">
        <v>82</v>
      </c>
      <c r="D337" t="s">
        <v>794</v>
      </c>
      <c r="E337">
        <v>50</v>
      </c>
      <c r="F337" t="s">
        <v>95</v>
      </c>
      <c r="G337">
        <v>2015</v>
      </c>
      <c r="H337" t="s">
        <v>16</v>
      </c>
      <c r="J337" t="s">
        <v>96</v>
      </c>
      <c r="K337">
        <v>60</v>
      </c>
      <c r="L337" s="18">
        <v>44274</v>
      </c>
      <c r="M337" s="18">
        <v>46100</v>
      </c>
      <c r="O337">
        <v>24000000</v>
      </c>
      <c r="P337">
        <v>6000000</v>
      </c>
      <c r="Q337">
        <v>18000000</v>
      </c>
      <c r="R337">
        <v>159536</v>
      </c>
      <c r="S337" t="s">
        <v>156</v>
      </c>
      <c r="T337">
        <v>-2.569689999023184E-2</v>
      </c>
      <c r="U337">
        <v>-1.878714264661586</v>
      </c>
      <c r="V337">
        <v>-0.18575632502509701</v>
      </c>
      <c r="W337">
        <v>-0.46497709571026707</v>
      </c>
      <c r="X337">
        <v>-0.72909773183379534</v>
      </c>
      <c r="Y337" t="str">
        <f t="shared" si="20"/>
        <v>49-60</v>
      </c>
      <c r="Z337" s="20">
        <f t="shared" si="21"/>
        <v>0.25</v>
      </c>
      <c r="AA337" t="str">
        <f t="shared" si="22"/>
        <v>20%-40%</v>
      </c>
      <c r="AB337">
        <f t="shared" si="23"/>
        <v>3.3081442212977551E-5</v>
      </c>
    </row>
    <row r="338" spans="1:28" x14ac:dyDescent="0.25">
      <c r="A338" t="s">
        <v>1898</v>
      </c>
      <c r="B338" t="s">
        <v>1899</v>
      </c>
      <c r="C338" t="s">
        <v>82</v>
      </c>
      <c r="D338" t="s">
        <v>199</v>
      </c>
      <c r="E338">
        <v>60</v>
      </c>
      <c r="F338" t="s">
        <v>17</v>
      </c>
      <c r="G338">
        <v>2022</v>
      </c>
      <c r="H338" t="s">
        <v>155</v>
      </c>
      <c r="I338" t="s">
        <v>84</v>
      </c>
      <c r="J338" t="s">
        <v>80</v>
      </c>
      <c r="K338">
        <v>84</v>
      </c>
      <c r="L338" s="18">
        <v>44434</v>
      </c>
      <c r="M338" s="18">
        <v>46991</v>
      </c>
      <c r="O338">
        <v>79730000</v>
      </c>
      <c r="P338">
        <v>81061000</v>
      </c>
      <c r="Q338">
        <v>0</v>
      </c>
      <c r="R338">
        <v>1520875</v>
      </c>
      <c r="S338" t="s">
        <v>189</v>
      </c>
      <c r="T338">
        <v>-0.4986922365309176</v>
      </c>
      <c r="U338">
        <v>1.2694932408913051</v>
      </c>
      <c r="V338">
        <v>0.2094661248883162</v>
      </c>
      <c r="W338">
        <v>7.0816415966345164E-2</v>
      </c>
      <c r="X338">
        <v>-1.425228628399082</v>
      </c>
      <c r="Y338" t="str">
        <f t="shared" si="20"/>
        <v>&gt;72</v>
      </c>
      <c r="Z338" s="20">
        <f t="shared" si="21"/>
        <v>1.0166938417157907</v>
      </c>
      <c r="AA338" t="str">
        <f t="shared" si="22"/>
        <v>80%-100%</v>
      </c>
      <c r="AB338">
        <f t="shared" si="23"/>
        <v>3.1536918579920666E-4</v>
      </c>
    </row>
    <row r="339" spans="1:28" x14ac:dyDescent="0.25">
      <c r="A339" t="s">
        <v>454</v>
      </c>
      <c r="B339" t="s">
        <v>1900</v>
      </c>
      <c r="C339" t="s">
        <v>82</v>
      </c>
      <c r="D339" t="s">
        <v>236</v>
      </c>
      <c r="E339">
        <v>7</v>
      </c>
      <c r="F339" t="s">
        <v>117</v>
      </c>
      <c r="G339">
        <v>2021</v>
      </c>
      <c r="H339" t="s">
        <v>29</v>
      </c>
      <c r="I339" t="s">
        <v>84</v>
      </c>
      <c r="J339" t="s">
        <v>80</v>
      </c>
      <c r="K339">
        <v>84</v>
      </c>
      <c r="L339" s="18">
        <v>43873</v>
      </c>
      <c r="M339" s="18">
        <v>46430</v>
      </c>
      <c r="O339">
        <v>54640000</v>
      </c>
      <c r="P339">
        <v>44640000</v>
      </c>
      <c r="Q339">
        <v>10000000</v>
      </c>
      <c r="R339">
        <v>937255</v>
      </c>
      <c r="S339" t="s">
        <v>498</v>
      </c>
      <c r="T339">
        <v>-0.58358883539719453</v>
      </c>
      <c r="U339">
        <v>0.44944184581180718</v>
      </c>
      <c r="V339">
        <v>0.16994387989697479</v>
      </c>
      <c r="W339">
        <v>1.120138009798666</v>
      </c>
      <c r="X339">
        <v>-1.0384892414183671</v>
      </c>
      <c r="Y339" t="str">
        <f t="shared" si="20"/>
        <v>&gt;72</v>
      </c>
      <c r="Z339" s="20">
        <f t="shared" si="21"/>
        <v>0.81698389458272325</v>
      </c>
      <c r="AA339" t="str">
        <f t="shared" si="22"/>
        <v>80%-100%</v>
      </c>
      <c r="AB339">
        <f t="shared" si="23"/>
        <v>1.9434953315442455E-4</v>
      </c>
    </row>
    <row r="340" spans="1:28" x14ac:dyDescent="0.25">
      <c r="A340" t="s">
        <v>1901</v>
      </c>
      <c r="B340" t="s">
        <v>1902</v>
      </c>
      <c r="C340" t="s">
        <v>82</v>
      </c>
      <c r="D340" t="s">
        <v>219</v>
      </c>
      <c r="E340">
        <v>49</v>
      </c>
      <c r="F340" t="s">
        <v>79</v>
      </c>
      <c r="G340">
        <v>2021</v>
      </c>
      <c r="H340" t="s">
        <v>26</v>
      </c>
      <c r="I340" t="s">
        <v>84</v>
      </c>
      <c r="J340" t="s">
        <v>80</v>
      </c>
      <c r="K340">
        <v>27</v>
      </c>
      <c r="L340" s="18">
        <v>44126</v>
      </c>
      <c r="M340" s="18">
        <v>44948</v>
      </c>
      <c r="O340">
        <v>57490000</v>
      </c>
      <c r="P340">
        <v>28745000</v>
      </c>
      <c r="Q340">
        <v>28745000</v>
      </c>
      <c r="R340">
        <v>1130744</v>
      </c>
      <c r="S340" t="s">
        <v>318</v>
      </c>
      <c r="T340">
        <v>0.55645120652138136</v>
      </c>
      <c r="U340">
        <v>-0.85216124758390532</v>
      </c>
      <c r="V340">
        <v>-4.4146365390986242</v>
      </c>
      <c r="W340">
        <v>1.026151172332473</v>
      </c>
      <c r="X340">
        <v>0.81785981608906366</v>
      </c>
      <c r="Y340" t="str">
        <f t="shared" si="20"/>
        <v>25-36</v>
      </c>
      <c r="Z340" s="20">
        <f t="shared" si="21"/>
        <v>0.5</v>
      </c>
      <c r="AA340" t="str">
        <f t="shared" si="22"/>
        <v>40%-60%</v>
      </c>
      <c r="AB340">
        <f t="shared" si="23"/>
        <v>2.3447148163217762E-4</v>
      </c>
    </row>
    <row r="341" spans="1:28" x14ac:dyDescent="0.25">
      <c r="A341" t="s">
        <v>1903</v>
      </c>
      <c r="B341" t="s">
        <v>1904</v>
      </c>
      <c r="C341" t="s">
        <v>82</v>
      </c>
      <c r="D341" t="s">
        <v>106</v>
      </c>
      <c r="E341">
        <v>236</v>
      </c>
      <c r="F341" t="s">
        <v>117</v>
      </c>
      <c r="G341">
        <v>2022</v>
      </c>
      <c r="H341" t="s">
        <v>29</v>
      </c>
      <c r="I341" t="s">
        <v>84</v>
      </c>
      <c r="J341" t="s">
        <v>80</v>
      </c>
      <c r="K341">
        <v>24</v>
      </c>
      <c r="L341" s="18">
        <v>44489</v>
      </c>
      <c r="M341" s="18">
        <v>45219</v>
      </c>
      <c r="O341">
        <v>69705000</v>
      </c>
      <c r="P341">
        <v>30015000</v>
      </c>
      <c r="Q341">
        <v>39690000</v>
      </c>
      <c r="R341">
        <v>1461846</v>
      </c>
      <c r="S341" t="s">
        <v>173</v>
      </c>
      <c r="T341">
        <v>-0.6684854342634714</v>
      </c>
      <c r="U341">
        <v>-1.1371307745970769</v>
      </c>
      <c r="V341">
        <v>-0.93667897986058324</v>
      </c>
      <c r="W341">
        <v>0.48224526979738541</v>
      </c>
      <c r="X341">
        <v>0.74051193869292065</v>
      </c>
      <c r="Y341" t="str">
        <f t="shared" si="20"/>
        <v>&lt;=24</v>
      </c>
      <c r="Z341" s="20">
        <f t="shared" si="21"/>
        <v>0.43060038734667527</v>
      </c>
      <c r="AA341" t="str">
        <f t="shared" si="22"/>
        <v>40%-60%</v>
      </c>
      <c r="AB341">
        <f t="shared" si="23"/>
        <v>3.0312891117536097E-4</v>
      </c>
    </row>
    <row r="342" spans="1:28" x14ac:dyDescent="0.25">
      <c r="A342" t="s">
        <v>1905</v>
      </c>
      <c r="B342" t="s">
        <v>1906</v>
      </c>
      <c r="C342" t="s">
        <v>77</v>
      </c>
      <c r="D342" t="s">
        <v>615</v>
      </c>
      <c r="E342">
        <v>-1</v>
      </c>
      <c r="F342" t="s">
        <v>95</v>
      </c>
      <c r="G342">
        <v>2015</v>
      </c>
      <c r="H342" t="s">
        <v>16</v>
      </c>
      <c r="J342" t="s">
        <v>96</v>
      </c>
      <c r="K342">
        <v>72</v>
      </c>
      <c r="L342" s="18">
        <v>43648</v>
      </c>
      <c r="M342" s="18">
        <v>45695</v>
      </c>
      <c r="N342" s="18">
        <v>43635</v>
      </c>
      <c r="O342">
        <v>26900000</v>
      </c>
      <c r="P342">
        <v>26900000</v>
      </c>
      <c r="Q342">
        <v>0</v>
      </c>
      <c r="R342">
        <v>632806</v>
      </c>
      <c r="S342" t="s">
        <v>264</v>
      </c>
      <c r="T342">
        <v>0.1804805543992978</v>
      </c>
      <c r="U342">
        <v>1.2009447865714571</v>
      </c>
      <c r="V342">
        <v>0.28851061487099899</v>
      </c>
      <c r="W342">
        <v>7.6624731162454884E-2</v>
      </c>
      <c r="X342">
        <v>-1.0384892414183671</v>
      </c>
      <c r="Y342" t="str">
        <f t="shared" si="20"/>
        <v>61-72</v>
      </c>
      <c r="Z342" s="20">
        <f t="shared" si="21"/>
        <v>1</v>
      </c>
      <c r="AA342" t="str">
        <f t="shared" si="22"/>
        <v>80%-100%</v>
      </c>
      <c r="AB342">
        <f t="shared" si="23"/>
        <v>1.3121887925625234E-4</v>
      </c>
    </row>
    <row r="343" spans="1:28" x14ac:dyDescent="0.25">
      <c r="A343" t="s">
        <v>1907</v>
      </c>
      <c r="B343" t="s">
        <v>1908</v>
      </c>
      <c r="C343" t="s">
        <v>77</v>
      </c>
      <c r="D343" t="s">
        <v>453</v>
      </c>
      <c r="E343">
        <v>48</v>
      </c>
      <c r="F343" t="s">
        <v>87</v>
      </c>
      <c r="G343">
        <v>2018</v>
      </c>
      <c r="H343" t="s">
        <v>15</v>
      </c>
      <c r="J343" t="s">
        <v>80</v>
      </c>
      <c r="K343">
        <v>84</v>
      </c>
      <c r="L343" s="18">
        <v>42916</v>
      </c>
      <c r="M343" s="18">
        <v>45473</v>
      </c>
      <c r="N343" s="18">
        <v>43693</v>
      </c>
      <c r="O343">
        <v>36261500</v>
      </c>
      <c r="P343">
        <v>33261500</v>
      </c>
      <c r="Q343">
        <v>3000000</v>
      </c>
      <c r="R343">
        <v>680303</v>
      </c>
      <c r="S343" t="s">
        <v>407</v>
      </c>
      <c r="T343">
        <v>0.84752525977718796</v>
      </c>
      <c r="U343">
        <v>0.86122811172534786</v>
      </c>
      <c r="V343">
        <v>0.52941055476672216</v>
      </c>
      <c r="W343">
        <v>-0.60398169498356502</v>
      </c>
      <c r="X343">
        <v>-0.80644560922993824</v>
      </c>
      <c r="Y343" t="str">
        <f t="shared" si="20"/>
        <v>&gt;72</v>
      </c>
      <c r="Z343" s="20">
        <f t="shared" si="21"/>
        <v>0.91726762544296292</v>
      </c>
      <c r="AA343" t="str">
        <f t="shared" si="22"/>
        <v>80%-100%</v>
      </c>
      <c r="AB343">
        <f t="shared" si="23"/>
        <v>1.4106787422158803E-4</v>
      </c>
    </row>
    <row r="344" spans="1:28" x14ac:dyDescent="0.25">
      <c r="A344" t="s">
        <v>1909</v>
      </c>
      <c r="B344" t="s">
        <v>1910</v>
      </c>
      <c r="C344" t="s">
        <v>77</v>
      </c>
      <c r="D344" t="s">
        <v>100</v>
      </c>
      <c r="E344">
        <v>87</v>
      </c>
      <c r="F344" t="s">
        <v>79</v>
      </c>
      <c r="G344">
        <v>2017</v>
      </c>
      <c r="H344" t="s">
        <v>13</v>
      </c>
      <c r="J344" t="s">
        <v>80</v>
      </c>
      <c r="K344">
        <v>84</v>
      </c>
      <c r="L344" s="18">
        <v>42795</v>
      </c>
      <c r="M344" s="18">
        <v>45294</v>
      </c>
      <c r="N344" s="18">
        <v>43412</v>
      </c>
      <c r="O344">
        <v>34540000</v>
      </c>
      <c r="P344">
        <v>19540000</v>
      </c>
      <c r="Q344">
        <v>15000000</v>
      </c>
      <c r="R344">
        <v>379231</v>
      </c>
      <c r="S344" t="s">
        <v>1150</v>
      </c>
      <c r="T344">
        <v>0.26537715326557482</v>
      </c>
      <c r="U344">
        <v>-0.58229728131102332</v>
      </c>
      <c r="V344">
        <v>-9.313357255318902E-2</v>
      </c>
      <c r="W344">
        <v>-0.63657132178962295</v>
      </c>
      <c r="X344">
        <v>-0.1103147126646518</v>
      </c>
      <c r="Y344" t="str">
        <f t="shared" si="20"/>
        <v>&gt;72</v>
      </c>
      <c r="Z344" s="20">
        <f t="shared" si="21"/>
        <v>0.56572090330052116</v>
      </c>
      <c r="AA344" t="str">
        <f t="shared" si="22"/>
        <v>40%-60%</v>
      </c>
      <c r="AB344">
        <f t="shared" si="23"/>
        <v>7.8637476255326015E-5</v>
      </c>
    </row>
    <row r="345" spans="1:28" x14ac:dyDescent="0.25">
      <c r="A345" t="s">
        <v>1911</v>
      </c>
      <c r="B345" t="s">
        <v>1912</v>
      </c>
      <c r="C345" t="s">
        <v>77</v>
      </c>
      <c r="D345" t="s">
        <v>1028</v>
      </c>
      <c r="E345">
        <v>76</v>
      </c>
      <c r="F345" t="s">
        <v>11</v>
      </c>
      <c r="G345">
        <v>2017</v>
      </c>
      <c r="H345" t="s">
        <v>11</v>
      </c>
      <c r="J345" t="s">
        <v>80</v>
      </c>
      <c r="K345">
        <v>72</v>
      </c>
      <c r="L345" s="18">
        <v>43074</v>
      </c>
      <c r="M345" s="18">
        <v>45058</v>
      </c>
      <c r="N345" s="18">
        <v>44547</v>
      </c>
      <c r="O345">
        <v>57990000</v>
      </c>
      <c r="P345">
        <v>48090000</v>
      </c>
      <c r="Q345">
        <v>9900000</v>
      </c>
      <c r="R345">
        <v>1171310</v>
      </c>
      <c r="S345" t="s">
        <v>420</v>
      </c>
      <c r="T345">
        <v>1.1507273985853199</v>
      </c>
      <c r="U345">
        <v>0.49993600098297292</v>
      </c>
      <c r="V345">
        <v>0.92086653473246149</v>
      </c>
      <c r="W345">
        <v>8.2595679184055693E-2</v>
      </c>
      <c r="X345">
        <v>1.436642835258207</v>
      </c>
      <c r="Y345" t="str">
        <f t="shared" si="20"/>
        <v>61-72</v>
      </c>
      <c r="Z345" s="20">
        <f t="shared" si="21"/>
        <v>0.82928091050181063</v>
      </c>
      <c r="AA345" t="str">
        <f t="shared" si="22"/>
        <v>80%-100%</v>
      </c>
      <c r="AB345">
        <f t="shared" si="23"/>
        <v>2.428832619501726E-4</v>
      </c>
    </row>
    <row r="346" spans="1:28" x14ac:dyDescent="0.25">
      <c r="A346" t="s">
        <v>1913</v>
      </c>
      <c r="B346" t="s">
        <v>1914</v>
      </c>
      <c r="C346" t="s">
        <v>77</v>
      </c>
      <c r="D346" t="s">
        <v>236</v>
      </c>
      <c r="E346">
        <v>84</v>
      </c>
      <c r="F346" t="s">
        <v>87</v>
      </c>
      <c r="G346">
        <v>2021</v>
      </c>
      <c r="H346" t="s">
        <v>24</v>
      </c>
      <c r="I346" t="s">
        <v>84</v>
      </c>
      <c r="J346" t="s">
        <v>80</v>
      </c>
      <c r="K346">
        <v>84</v>
      </c>
      <c r="L346" s="18">
        <v>43901</v>
      </c>
      <c r="M346" s="18">
        <v>46694</v>
      </c>
      <c r="N346" s="18">
        <v>44524</v>
      </c>
      <c r="O346">
        <v>46590000</v>
      </c>
      <c r="P346">
        <v>46590000</v>
      </c>
      <c r="Q346">
        <v>0</v>
      </c>
      <c r="R346">
        <v>937087</v>
      </c>
      <c r="S346" t="s">
        <v>208</v>
      </c>
      <c r="T346">
        <v>-0.34102712435068899</v>
      </c>
      <c r="U346">
        <v>1.2009447865714571</v>
      </c>
      <c r="V346">
        <v>0.99991102471514426</v>
      </c>
      <c r="W346">
        <v>-0.30950608880786079</v>
      </c>
      <c r="X346">
        <v>-0.88379348662608126</v>
      </c>
      <c r="Y346" t="str">
        <f t="shared" si="20"/>
        <v>&gt;72</v>
      </c>
      <c r="Z346" s="20">
        <f t="shared" si="21"/>
        <v>1</v>
      </c>
      <c r="AA346" t="str">
        <f t="shared" si="22"/>
        <v>80%-100%</v>
      </c>
      <c r="AB346">
        <f t="shared" si="23"/>
        <v>1.9431469661413409E-4</v>
      </c>
    </row>
    <row r="347" spans="1:28" x14ac:dyDescent="0.25">
      <c r="A347" t="s">
        <v>1915</v>
      </c>
      <c r="B347" t="s">
        <v>1916</v>
      </c>
      <c r="C347" t="s">
        <v>77</v>
      </c>
      <c r="D347" t="s">
        <v>669</v>
      </c>
      <c r="E347">
        <v>51</v>
      </c>
      <c r="F347" t="s">
        <v>95</v>
      </c>
      <c r="G347">
        <v>2017</v>
      </c>
      <c r="H347" t="s">
        <v>16</v>
      </c>
      <c r="J347" t="s">
        <v>80</v>
      </c>
      <c r="K347">
        <v>60</v>
      </c>
      <c r="L347" s="18">
        <v>43989</v>
      </c>
      <c r="M347" s="18">
        <v>45844</v>
      </c>
      <c r="N347" s="18">
        <v>44298</v>
      </c>
      <c r="O347">
        <v>53000000</v>
      </c>
      <c r="P347">
        <v>10000000</v>
      </c>
      <c r="Q347">
        <v>43000000</v>
      </c>
      <c r="R347">
        <v>258387</v>
      </c>
      <c r="S347" t="s">
        <v>153</v>
      </c>
      <c r="T347">
        <v>-0.1348496699611593</v>
      </c>
      <c r="U347">
        <v>-2.1305102877183759</v>
      </c>
      <c r="V347">
        <v>0.36755510485368181</v>
      </c>
      <c r="W347">
        <v>-3.8040704113064872E-2</v>
      </c>
      <c r="X347">
        <v>0.50846830650449182</v>
      </c>
      <c r="Y347" t="str">
        <f t="shared" si="20"/>
        <v>49-60</v>
      </c>
      <c r="Z347" s="20">
        <f t="shared" si="21"/>
        <v>0.2</v>
      </c>
      <c r="AA347" t="str">
        <f t="shared" si="22"/>
        <v>20%</v>
      </c>
      <c r="AB347">
        <f t="shared" si="23"/>
        <v>5.3579221047817613E-5</v>
      </c>
    </row>
    <row r="348" spans="1:28" x14ac:dyDescent="0.25">
      <c r="A348" t="s">
        <v>1917</v>
      </c>
      <c r="B348" t="s">
        <v>1918</v>
      </c>
      <c r="C348" t="s">
        <v>77</v>
      </c>
      <c r="D348" t="s">
        <v>968</v>
      </c>
      <c r="E348">
        <v>62</v>
      </c>
      <c r="F348" t="s">
        <v>117</v>
      </c>
      <c r="G348">
        <v>2020</v>
      </c>
      <c r="H348" t="s">
        <v>14</v>
      </c>
      <c r="I348" t="s">
        <v>84</v>
      </c>
      <c r="J348" t="s">
        <v>80</v>
      </c>
      <c r="K348">
        <v>84</v>
      </c>
      <c r="L348" s="18">
        <v>43609</v>
      </c>
      <c r="M348" s="18">
        <v>46166</v>
      </c>
      <c r="N348" s="18">
        <v>43900</v>
      </c>
      <c r="O348">
        <v>43870000</v>
      </c>
      <c r="P348">
        <v>43870000</v>
      </c>
      <c r="Q348">
        <v>0</v>
      </c>
      <c r="R348">
        <v>1113979</v>
      </c>
      <c r="S348" t="s">
        <v>166</v>
      </c>
      <c r="T348">
        <v>0.90816568753881444</v>
      </c>
      <c r="U348">
        <v>1.2009447865714571</v>
      </c>
      <c r="V348">
        <v>-0.19624533123457411</v>
      </c>
      <c r="W348">
        <v>4.8869945925638682E-2</v>
      </c>
      <c r="X348">
        <v>4.4381042127634142E-2</v>
      </c>
      <c r="Y348" t="str">
        <f t="shared" si="20"/>
        <v>&gt;72</v>
      </c>
      <c r="Z348" s="20">
        <f t="shared" si="21"/>
        <v>1</v>
      </c>
      <c r="AA348" t="str">
        <f t="shared" si="22"/>
        <v>80%-100%</v>
      </c>
      <c r="AB348">
        <f t="shared" si="23"/>
        <v>2.3099508521569125E-4</v>
      </c>
    </row>
    <row r="349" spans="1:28" x14ac:dyDescent="0.25">
      <c r="A349" t="s">
        <v>1919</v>
      </c>
      <c r="B349" t="s">
        <v>1920</v>
      </c>
      <c r="C349" t="s">
        <v>77</v>
      </c>
      <c r="D349" t="s">
        <v>197</v>
      </c>
      <c r="E349">
        <v>48</v>
      </c>
      <c r="F349" t="s">
        <v>87</v>
      </c>
      <c r="G349">
        <v>2017</v>
      </c>
      <c r="H349" t="s">
        <v>15</v>
      </c>
      <c r="J349" t="s">
        <v>80</v>
      </c>
      <c r="K349">
        <v>72</v>
      </c>
      <c r="L349" s="18">
        <v>42856</v>
      </c>
      <c r="M349" s="18">
        <v>44931</v>
      </c>
      <c r="N349" s="18">
        <v>43663</v>
      </c>
      <c r="O349">
        <v>37290000</v>
      </c>
      <c r="P349">
        <v>35425500</v>
      </c>
      <c r="Q349">
        <v>1864500</v>
      </c>
      <c r="R349">
        <v>752706</v>
      </c>
      <c r="S349" t="s">
        <v>407</v>
      </c>
      <c r="T349">
        <v>0.90816568753881444</v>
      </c>
      <c r="U349">
        <v>0.99563418315592023</v>
      </c>
      <c r="V349">
        <v>-0.11842682129152329</v>
      </c>
      <c r="W349">
        <v>0.10191446743004209</v>
      </c>
      <c r="X349">
        <v>0.58581618390063472</v>
      </c>
      <c r="Y349" t="str">
        <f t="shared" si="20"/>
        <v>61-72</v>
      </c>
      <c r="Z349" s="20">
        <f t="shared" si="21"/>
        <v>0.95</v>
      </c>
      <c r="AA349" t="str">
        <f t="shared" si="22"/>
        <v>80%-100%</v>
      </c>
      <c r="AB349">
        <f t="shared" si="23"/>
        <v>1.5608138628498571E-4</v>
      </c>
    </row>
    <row r="350" spans="1:28" x14ac:dyDescent="0.25">
      <c r="A350" t="s">
        <v>1921</v>
      </c>
      <c r="B350" t="s">
        <v>1922</v>
      </c>
      <c r="C350" t="s">
        <v>82</v>
      </c>
      <c r="D350" t="s">
        <v>221</v>
      </c>
      <c r="E350">
        <v>49</v>
      </c>
      <c r="F350" t="s">
        <v>87</v>
      </c>
      <c r="G350">
        <v>2022</v>
      </c>
      <c r="H350" t="s">
        <v>24</v>
      </c>
      <c r="J350" t="s">
        <v>80</v>
      </c>
      <c r="K350">
        <v>84</v>
      </c>
      <c r="L350" s="18">
        <v>44451</v>
      </c>
      <c r="M350" s="18">
        <v>47008</v>
      </c>
      <c r="O350">
        <v>49590000</v>
      </c>
      <c r="P350">
        <v>20700000</v>
      </c>
      <c r="Q350">
        <v>28890000</v>
      </c>
      <c r="R350">
        <v>451857</v>
      </c>
      <c r="S350" t="s">
        <v>318</v>
      </c>
      <c r="T350">
        <v>0.35027375213185169</v>
      </c>
      <c r="U350">
        <v>-1.1912404655660069</v>
      </c>
      <c r="V350">
        <v>-0.30432305999912118</v>
      </c>
      <c r="W350">
        <v>0.45834355490980572</v>
      </c>
      <c r="X350">
        <v>-0.34235834485308059</v>
      </c>
      <c r="Y350" t="str">
        <f t="shared" si="20"/>
        <v>&gt;72</v>
      </c>
      <c r="Z350" s="20">
        <f t="shared" si="21"/>
        <v>0.41742286751361163</v>
      </c>
      <c r="AA350" t="str">
        <f t="shared" si="22"/>
        <v>40%-60%</v>
      </c>
      <c r="AB350">
        <f t="shared" si="23"/>
        <v>9.3697229678752113E-5</v>
      </c>
    </row>
    <row r="351" spans="1:28" x14ac:dyDescent="0.25">
      <c r="A351" t="s">
        <v>1923</v>
      </c>
      <c r="B351" t="s">
        <v>1924</v>
      </c>
      <c r="C351" t="s">
        <v>82</v>
      </c>
      <c r="D351" t="s">
        <v>136</v>
      </c>
      <c r="E351">
        <v>49</v>
      </c>
      <c r="F351" t="s">
        <v>17</v>
      </c>
      <c r="G351">
        <v>2022</v>
      </c>
      <c r="H351" t="s">
        <v>155</v>
      </c>
      <c r="I351" t="s">
        <v>84</v>
      </c>
      <c r="J351" t="s">
        <v>80</v>
      </c>
      <c r="K351">
        <v>72</v>
      </c>
      <c r="L351" s="18">
        <v>44313</v>
      </c>
      <c r="M351" s="18">
        <v>46504</v>
      </c>
      <c r="O351">
        <v>82539800</v>
      </c>
      <c r="P351">
        <v>45289200</v>
      </c>
      <c r="Q351">
        <v>37250600</v>
      </c>
      <c r="R351">
        <v>1081293</v>
      </c>
      <c r="S351" t="s">
        <v>85</v>
      </c>
      <c r="T351">
        <v>0.53219503541673086</v>
      </c>
      <c r="U351">
        <v>-0.65220803511959979</v>
      </c>
      <c r="V351">
        <v>9.0899389914291959E-2</v>
      </c>
      <c r="W351">
        <v>1.654318801273112</v>
      </c>
      <c r="X351">
        <v>1.5913385900504931</v>
      </c>
      <c r="Y351" t="str">
        <f t="shared" si="20"/>
        <v>61-72</v>
      </c>
      <c r="Z351" s="20">
        <f t="shared" si="21"/>
        <v>0.54869529608746326</v>
      </c>
      <c r="AA351" t="str">
        <f t="shared" si="22"/>
        <v>40%-60%</v>
      </c>
      <c r="AB351">
        <f t="shared" si="23"/>
        <v>2.2421730452560636E-4</v>
      </c>
    </row>
    <row r="352" spans="1:28" x14ac:dyDescent="0.25">
      <c r="A352" t="s">
        <v>1925</v>
      </c>
      <c r="B352" t="s">
        <v>1926</v>
      </c>
      <c r="C352" t="s">
        <v>82</v>
      </c>
      <c r="D352" t="s">
        <v>130</v>
      </c>
      <c r="E352">
        <v>38</v>
      </c>
      <c r="F352" t="s">
        <v>117</v>
      </c>
      <c r="G352">
        <v>2021</v>
      </c>
      <c r="H352" t="s">
        <v>29</v>
      </c>
      <c r="I352" t="s">
        <v>84</v>
      </c>
      <c r="J352" t="s">
        <v>80</v>
      </c>
      <c r="K352">
        <v>72</v>
      </c>
      <c r="L352" s="18">
        <v>44148</v>
      </c>
      <c r="M352" s="18">
        <v>46339</v>
      </c>
      <c r="O352">
        <v>51482946</v>
      </c>
      <c r="P352">
        <v>46482946</v>
      </c>
      <c r="Q352">
        <v>5000000</v>
      </c>
      <c r="R352">
        <v>970806</v>
      </c>
      <c r="S352" t="s">
        <v>475</v>
      </c>
      <c r="T352">
        <v>-2.051087187228553</v>
      </c>
      <c r="U352">
        <v>0.80215136201580639</v>
      </c>
      <c r="V352">
        <v>0.36755510485368181</v>
      </c>
      <c r="W352">
        <v>-6.0168061684164477E-2</v>
      </c>
      <c r="X352">
        <v>-0.96114136402222416</v>
      </c>
      <c r="Y352" t="str">
        <f t="shared" si="20"/>
        <v>61-72</v>
      </c>
      <c r="Z352" s="20">
        <f t="shared" si="21"/>
        <v>0.90288046064807559</v>
      </c>
      <c r="AA352" t="str">
        <f t="shared" si="22"/>
        <v>80%-100%</v>
      </c>
      <c r="AB352">
        <f t="shared" si="23"/>
        <v>2.0130668055493359E-4</v>
      </c>
    </row>
    <row r="353" spans="1:28" x14ac:dyDescent="0.25">
      <c r="A353" t="s">
        <v>458</v>
      </c>
      <c r="B353" t="s">
        <v>1927</v>
      </c>
      <c r="C353" t="s">
        <v>77</v>
      </c>
      <c r="D353" t="s">
        <v>98</v>
      </c>
      <c r="E353">
        <v>51</v>
      </c>
      <c r="F353" t="s">
        <v>117</v>
      </c>
      <c r="G353">
        <v>2019</v>
      </c>
      <c r="H353" t="s">
        <v>14</v>
      </c>
      <c r="J353" t="s">
        <v>80</v>
      </c>
      <c r="K353">
        <v>84</v>
      </c>
      <c r="L353" s="18">
        <v>43323</v>
      </c>
      <c r="M353" s="18">
        <v>45969</v>
      </c>
      <c r="N353" s="18">
        <v>43775</v>
      </c>
      <c r="O353">
        <v>43213392</v>
      </c>
      <c r="P353">
        <v>21606696</v>
      </c>
      <c r="Q353">
        <v>21606696</v>
      </c>
      <c r="R353">
        <v>478714</v>
      </c>
      <c r="S353" t="s">
        <v>261</v>
      </c>
      <c r="T353">
        <v>1.2113678263469461</v>
      </c>
      <c r="U353">
        <v>-0.85216124758390532</v>
      </c>
      <c r="V353">
        <v>0.32803285986234038</v>
      </c>
      <c r="W353">
        <v>1.137581873899348</v>
      </c>
      <c r="X353">
        <v>0.89520769348520657</v>
      </c>
      <c r="Y353" t="str">
        <f t="shared" si="20"/>
        <v>&gt;72</v>
      </c>
      <c r="Z353" s="20">
        <f t="shared" si="21"/>
        <v>0.5</v>
      </c>
      <c r="AA353" t="str">
        <f t="shared" si="22"/>
        <v>40%-60%</v>
      </c>
      <c r="AB353">
        <f t="shared" si="23"/>
        <v>9.9266306836973074E-5</v>
      </c>
    </row>
    <row r="354" spans="1:28" x14ac:dyDescent="0.25">
      <c r="A354" t="s">
        <v>901</v>
      </c>
      <c r="B354" t="s">
        <v>1928</v>
      </c>
      <c r="C354" t="s">
        <v>77</v>
      </c>
      <c r="D354" t="s">
        <v>392</v>
      </c>
      <c r="E354">
        <v>38</v>
      </c>
      <c r="F354" t="s">
        <v>87</v>
      </c>
      <c r="G354">
        <v>2019</v>
      </c>
      <c r="H354" t="s">
        <v>15</v>
      </c>
      <c r="J354" t="s">
        <v>80</v>
      </c>
      <c r="K354">
        <v>84</v>
      </c>
      <c r="L354" s="18">
        <v>43206</v>
      </c>
      <c r="M354" s="18">
        <v>45763</v>
      </c>
      <c r="N354" s="18">
        <v>43714</v>
      </c>
      <c r="O354">
        <v>33780000</v>
      </c>
      <c r="P354">
        <v>26780000</v>
      </c>
      <c r="Q354">
        <v>7000000</v>
      </c>
      <c r="R354">
        <v>564688</v>
      </c>
      <c r="S354" t="s">
        <v>88</v>
      </c>
      <c r="T354">
        <v>0.50793886431208024</v>
      </c>
      <c r="U354">
        <v>0.35004234494401237</v>
      </c>
      <c r="V354">
        <v>-5.6741094142712202E-2</v>
      </c>
      <c r="W354">
        <v>-0.36905691904308358</v>
      </c>
      <c r="X354">
        <v>-0.88379348662608126</v>
      </c>
      <c r="Y354" t="str">
        <f t="shared" si="20"/>
        <v>&gt;72</v>
      </c>
      <c r="Z354" s="20">
        <f t="shared" si="21"/>
        <v>0.79277679100059206</v>
      </c>
      <c r="AA354" t="str">
        <f t="shared" si="22"/>
        <v>60%-80%</v>
      </c>
      <c r="AB354">
        <f t="shared" si="23"/>
        <v>1.1709390633062047E-4</v>
      </c>
    </row>
    <row r="355" spans="1:28" x14ac:dyDescent="0.25">
      <c r="A355" t="s">
        <v>1929</v>
      </c>
      <c r="B355" t="s">
        <v>1930</v>
      </c>
      <c r="C355" t="s">
        <v>82</v>
      </c>
      <c r="D355" t="s">
        <v>199</v>
      </c>
      <c r="E355">
        <v>246</v>
      </c>
      <c r="F355" t="s">
        <v>117</v>
      </c>
      <c r="G355">
        <v>2022</v>
      </c>
      <c r="H355" t="s">
        <v>29</v>
      </c>
      <c r="I355" t="s">
        <v>84</v>
      </c>
      <c r="J355" t="s">
        <v>80</v>
      </c>
      <c r="K355">
        <v>84</v>
      </c>
      <c r="L355" s="18">
        <v>44439</v>
      </c>
      <c r="M355" s="18">
        <v>46996</v>
      </c>
      <c r="O355">
        <v>58391400</v>
      </c>
      <c r="P355">
        <v>58391400</v>
      </c>
      <c r="Q355">
        <v>0</v>
      </c>
      <c r="R355">
        <v>1285984</v>
      </c>
      <c r="S355" t="s">
        <v>486</v>
      </c>
      <c r="T355">
        <v>0.14409629774232199</v>
      </c>
      <c r="U355">
        <v>1.2009447865714571</v>
      </c>
      <c r="V355">
        <v>-0.18575632502509701</v>
      </c>
      <c r="W355">
        <v>-0.68002880418319045</v>
      </c>
      <c r="X355">
        <v>-0.26501046745693763</v>
      </c>
      <c r="Y355" t="str">
        <f t="shared" si="20"/>
        <v>&gt;72</v>
      </c>
      <c r="Z355" s="20">
        <f t="shared" si="21"/>
        <v>1</v>
      </c>
      <c r="AA355" t="str">
        <f t="shared" si="22"/>
        <v>80%-100%</v>
      </c>
      <c r="AB355">
        <f t="shared" si="23"/>
        <v>2.6666210374344176E-4</v>
      </c>
    </row>
    <row r="356" spans="1:28" x14ac:dyDescent="0.25">
      <c r="A356" t="s">
        <v>522</v>
      </c>
      <c r="B356" t="s">
        <v>523</v>
      </c>
      <c r="C356" t="s">
        <v>77</v>
      </c>
      <c r="D356" t="s">
        <v>442</v>
      </c>
      <c r="E356">
        <v>59</v>
      </c>
      <c r="F356" t="s">
        <v>87</v>
      </c>
      <c r="G356">
        <v>2020</v>
      </c>
      <c r="H356" t="s">
        <v>24</v>
      </c>
      <c r="I356" t="s">
        <v>84</v>
      </c>
      <c r="J356" t="s">
        <v>80</v>
      </c>
      <c r="K356">
        <v>84</v>
      </c>
      <c r="L356" s="18">
        <v>43889</v>
      </c>
      <c r="M356" s="18">
        <v>46446</v>
      </c>
      <c r="N356" s="18">
        <v>44368</v>
      </c>
      <c r="O356">
        <v>39240000</v>
      </c>
      <c r="P356">
        <v>40938095</v>
      </c>
      <c r="Q356">
        <v>0</v>
      </c>
      <c r="R356">
        <v>920385</v>
      </c>
      <c r="S356" t="s">
        <v>287</v>
      </c>
      <c r="T356">
        <v>-2.3057769838273838</v>
      </c>
      <c r="U356">
        <v>1.378639439531143</v>
      </c>
      <c r="V356">
        <v>1.039433269706485</v>
      </c>
      <c r="W356">
        <v>-0.31175174941453959</v>
      </c>
      <c r="X356">
        <v>-1.5799243831913681</v>
      </c>
      <c r="Y356" t="str">
        <f t="shared" si="20"/>
        <v>&gt;72</v>
      </c>
      <c r="Z356" s="20">
        <f t="shared" si="21"/>
        <v>1.0432745922528033</v>
      </c>
      <c r="AA356" t="str">
        <f t="shared" si="22"/>
        <v>80%-100%</v>
      </c>
      <c r="AB356">
        <f t="shared" si="23"/>
        <v>1.9085136390025665E-4</v>
      </c>
    </row>
    <row r="357" spans="1:28" x14ac:dyDescent="0.25">
      <c r="A357" t="s">
        <v>1931</v>
      </c>
      <c r="B357" t="s">
        <v>1932</v>
      </c>
      <c r="C357" t="s">
        <v>77</v>
      </c>
      <c r="D357" t="s">
        <v>93</v>
      </c>
      <c r="E357">
        <v>49</v>
      </c>
      <c r="F357" t="s">
        <v>87</v>
      </c>
      <c r="G357">
        <v>2018</v>
      </c>
      <c r="H357" t="s">
        <v>15</v>
      </c>
      <c r="J357" t="s">
        <v>80</v>
      </c>
      <c r="K357">
        <v>60</v>
      </c>
      <c r="L357" s="18">
        <v>43090</v>
      </c>
      <c r="M357" s="18">
        <v>44916</v>
      </c>
      <c r="N357" s="18">
        <v>43200</v>
      </c>
      <c r="O357">
        <v>38370000</v>
      </c>
      <c r="P357">
        <v>11511000</v>
      </c>
      <c r="Q357">
        <v>26859000</v>
      </c>
      <c r="R357">
        <v>305709</v>
      </c>
      <c r="S357" t="s">
        <v>563</v>
      </c>
      <c r="T357">
        <v>0.41091417989347812</v>
      </c>
      <c r="U357">
        <v>-1.6734036612460499</v>
      </c>
      <c r="V357">
        <v>0.52564408481904745</v>
      </c>
      <c r="W357">
        <v>-0.53992294834871013</v>
      </c>
      <c r="X357">
        <v>-0.88379348662608126</v>
      </c>
      <c r="Y357" t="str">
        <f t="shared" si="20"/>
        <v>49-60</v>
      </c>
      <c r="Z357" s="20">
        <f t="shared" si="21"/>
        <v>0.3</v>
      </c>
      <c r="AA357" t="str">
        <f t="shared" si="22"/>
        <v>20%-40%</v>
      </c>
      <c r="AB357">
        <f t="shared" si="23"/>
        <v>6.3391927950350732E-5</v>
      </c>
    </row>
    <row r="358" spans="1:28" x14ac:dyDescent="0.25">
      <c r="A358" t="s">
        <v>1933</v>
      </c>
      <c r="B358" t="s">
        <v>1934</v>
      </c>
      <c r="C358" t="s">
        <v>77</v>
      </c>
      <c r="D358" t="s">
        <v>212</v>
      </c>
      <c r="E358">
        <v>50</v>
      </c>
      <c r="F358" t="s">
        <v>17</v>
      </c>
      <c r="G358">
        <v>2018</v>
      </c>
      <c r="H358" t="s">
        <v>17</v>
      </c>
      <c r="J358" t="s">
        <v>80</v>
      </c>
      <c r="K358">
        <v>36</v>
      </c>
      <c r="L358" s="18">
        <v>42991</v>
      </c>
      <c r="M358" s="18">
        <v>44087</v>
      </c>
      <c r="N358" s="18">
        <v>43256</v>
      </c>
      <c r="O358">
        <v>61490000</v>
      </c>
      <c r="P358">
        <v>12000000</v>
      </c>
      <c r="Q358">
        <v>49490000</v>
      </c>
      <c r="R358">
        <v>429784</v>
      </c>
      <c r="S358" t="s">
        <v>367</v>
      </c>
      <c r="T358">
        <v>0.73837248980626058</v>
      </c>
      <c r="U358">
        <v>-2.1039248712704319</v>
      </c>
      <c r="V358">
        <v>0.52564408481904745</v>
      </c>
      <c r="W358">
        <v>-0.5892591095281916</v>
      </c>
      <c r="X358">
        <v>1.823382222238922</v>
      </c>
      <c r="Y358" t="str">
        <f t="shared" si="20"/>
        <v>25-36</v>
      </c>
      <c r="Z358" s="20">
        <f t="shared" si="21"/>
        <v>0.2</v>
      </c>
      <c r="AA358" t="str">
        <f t="shared" si="22"/>
        <v>20%</v>
      </c>
      <c r="AB358">
        <f t="shared" si="23"/>
        <v>8.9120164477374036E-5</v>
      </c>
    </row>
    <row r="359" spans="1:28" x14ac:dyDescent="0.25">
      <c r="A359" t="s">
        <v>1935</v>
      </c>
      <c r="B359" t="s">
        <v>1936</v>
      </c>
      <c r="C359" t="s">
        <v>77</v>
      </c>
      <c r="D359" t="s">
        <v>180</v>
      </c>
      <c r="E359">
        <v>246</v>
      </c>
      <c r="F359" t="s">
        <v>87</v>
      </c>
      <c r="G359">
        <v>2018</v>
      </c>
      <c r="H359" t="s">
        <v>15</v>
      </c>
      <c r="J359" t="s">
        <v>80</v>
      </c>
      <c r="K359">
        <v>84</v>
      </c>
      <c r="L359" s="18">
        <v>42789</v>
      </c>
      <c r="M359" s="18">
        <v>45345</v>
      </c>
      <c r="N359" s="18">
        <v>43308</v>
      </c>
      <c r="O359">
        <v>32990000</v>
      </c>
      <c r="P359">
        <v>31340500</v>
      </c>
      <c r="Q359">
        <v>1649500</v>
      </c>
      <c r="R359">
        <v>627936</v>
      </c>
      <c r="S359" t="s">
        <v>333</v>
      </c>
      <c r="T359">
        <v>0.59283546317835722</v>
      </c>
      <c r="U359">
        <v>0.99563418315592023</v>
      </c>
      <c r="V359">
        <v>0.28310717305802841</v>
      </c>
      <c r="W359">
        <v>-0.3522512062354049</v>
      </c>
      <c r="X359">
        <v>-0.96114136402222416</v>
      </c>
      <c r="Y359" t="str">
        <f t="shared" si="20"/>
        <v>&gt;72</v>
      </c>
      <c r="Z359" s="20">
        <f t="shared" si="21"/>
        <v>0.95</v>
      </c>
      <c r="AA359" t="str">
        <f t="shared" si="22"/>
        <v>80%-100%</v>
      </c>
      <c r="AB359">
        <f t="shared" si="23"/>
        <v>1.3020903430854648E-4</v>
      </c>
    </row>
    <row r="360" spans="1:28" x14ac:dyDescent="0.25">
      <c r="A360" t="s">
        <v>1937</v>
      </c>
      <c r="B360" t="s">
        <v>1938</v>
      </c>
      <c r="C360" t="s">
        <v>77</v>
      </c>
      <c r="D360" t="s">
        <v>521</v>
      </c>
      <c r="E360">
        <v>48</v>
      </c>
      <c r="F360" t="s">
        <v>87</v>
      </c>
      <c r="G360">
        <v>2020</v>
      </c>
      <c r="H360" t="s">
        <v>15</v>
      </c>
      <c r="I360" t="s">
        <v>84</v>
      </c>
      <c r="J360" t="s">
        <v>80</v>
      </c>
      <c r="K360">
        <v>72</v>
      </c>
      <c r="L360" s="18">
        <v>43954</v>
      </c>
      <c r="M360" s="18">
        <v>46086</v>
      </c>
      <c r="N360" s="18">
        <v>44217</v>
      </c>
      <c r="O360">
        <v>46390000</v>
      </c>
      <c r="P360">
        <v>23900000</v>
      </c>
      <c r="Q360">
        <v>22490000</v>
      </c>
      <c r="R360">
        <v>544891</v>
      </c>
      <c r="S360" t="s">
        <v>407</v>
      </c>
      <c r="T360">
        <v>0.2411209821609242</v>
      </c>
      <c r="U360">
        <v>-0.78975815406894379</v>
      </c>
      <c r="V360">
        <v>0.13042163490563341</v>
      </c>
      <c r="W360">
        <v>0.20222539848175911</v>
      </c>
      <c r="X360">
        <v>1.281947080465921</v>
      </c>
      <c r="Y360" t="str">
        <f t="shared" si="20"/>
        <v>61-72</v>
      </c>
      <c r="Z360" s="20">
        <f t="shared" si="21"/>
        <v>0.5151972407846519</v>
      </c>
      <c r="AA360" t="str">
        <f t="shared" si="22"/>
        <v>40%-60%</v>
      </c>
      <c r="AB360">
        <f t="shared" si="23"/>
        <v>1.129887933060347E-4</v>
      </c>
    </row>
    <row r="361" spans="1:28" x14ac:dyDescent="0.25">
      <c r="A361" t="s">
        <v>1939</v>
      </c>
      <c r="B361" t="s">
        <v>1940</v>
      </c>
      <c r="C361" t="s">
        <v>82</v>
      </c>
      <c r="D361" t="s">
        <v>136</v>
      </c>
      <c r="E361">
        <v>62</v>
      </c>
      <c r="F361" t="s">
        <v>11</v>
      </c>
      <c r="G361">
        <v>2022</v>
      </c>
      <c r="H361" t="s">
        <v>11</v>
      </c>
      <c r="I361" t="s">
        <v>188</v>
      </c>
      <c r="J361" t="s">
        <v>80</v>
      </c>
      <c r="K361">
        <v>72</v>
      </c>
      <c r="L361" s="18">
        <v>44364</v>
      </c>
      <c r="M361" s="18">
        <v>46555</v>
      </c>
      <c r="O361">
        <v>77880600</v>
      </c>
      <c r="P361">
        <v>54516420</v>
      </c>
      <c r="Q361">
        <v>23364180</v>
      </c>
      <c r="R361">
        <v>1288135</v>
      </c>
      <c r="S361" t="s">
        <v>190</v>
      </c>
      <c r="T361">
        <v>-1.311273968536711</v>
      </c>
      <c r="U361">
        <v>-3.091883392176074E-2</v>
      </c>
      <c r="V361">
        <v>-0.1067118350424142</v>
      </c>
      <c r="W361">
        <v>4.7339537847395148E-2</v>
      </c>
      <c r="X361">
        <v>-3.2966835268508812E-2</v>
      </c>
      <c r="Y361" t="str">
        <f t="shared" si="20"/>
        <v>61-72</v>
      </c>
      <c r="Z361" s="20">
        <f t="shared" si="21"/>
        <v>0.7</v>
      </c>
      <c r="AA361" t="str">
        <f t="shared" si="22"/>
        <v>60%-80%</v>
      </c>
      <c r="AB361">
        <f t="shared" si="23"/>
        <v>2.6710813587537508E-4</v>
      </c>
    </row>
    <row r="362" spans="1:28" x14ac:dyDescent="0.25">
      <c r="A362" t="s">
        <v>1941</v>
      </c>
      <c r="B362" t="s">
        <v>1942</v>
      </c>
      <c r="C362" t="s">
        <v>77</v>
      </c>
      <c r="D362" t="s">
        <v>344</v>
      </c>
      <c r="E362">
        <v>220</v>
      </c>
      <c r="F362" t="s">
        <v>79</v>
      </c>
      <c r="G362">
        <v>2019</v>
      </c>
      <c r="H362" t="s">
        <v>13</v>
      </c>
      <c r="J362" t="s">
        <v>80</v>
      </c>
      <c r="K362">
        <v>48</v>
      </c>
      <c r="L362" s="18">
        <v>43371</v>
      </c>
      <c r="M362" s="18">
        <v>44832</v>
      </c>
      <c r="N362" s="18">
        <v>44315</v>
      </c>
      <c r="O362">
        <v>42510000</v>
      </c>
      <c r="P362">
        <v>25000000</v>
      </c>
      <c r="Q362">
        <v>17510000</v>
      </c>
      <c r="R362">
        <v>702407</v>
      </c>
      <c r="S362" t="s">
        <v>783</v>
      </c>
      <c r="T362">
        <v>1.6358508206783311</v>
      </c>
      <c r="U362">
        <v>-0.49041661818320759</v>
      </c>
      <c r="V362">
        <v>-5.4346836541136777E-2</v>
      </c>
      <c r="W362">
        <v>-0.59740668218156889</v>
      </c>
      <c r="X362">
        <v>1.281947080465921</v>
      </c>
      <c r="Y362" t="str">
        <f t="shared" si="20"/>
        <v>37-48</v>
      </c>
      <c r="Z362" s="20">
        <f t="shared" si="21"/>
        <v>0.58809691837214773</v>
      </c>
      <c r="AA362" t="str">
        <f t="shared" si="22"/>
        <v>40%-60%</v>
      </c>
      <c r="AB362">
        <f t="shared" si="23"/>
        <v>1.4565136759409113E-4</v>
      </c>
    </row>
    <row r="363" spans="1:28" x14ac:dyDescent="0.25">
      <c r="A363" t="s">
        <v>1943</v>
      </c>
      <c r="B363" t="s">
        <v>1944</v>
      </c>
      <c r="C363" t="s">
        <v>77</v>
      </c>
      <c r="D363" t="s">
        <v>271</v>
      </c>
      <c r="E363">
        <v>61</v>
      </c>
      <c r="F363" t="s">
        <v>87</v>
      </c>
      <c r="G363">
        <v>2019</v>
      </c>
      <c r="H363" t="s">
        <v>15</v>
      </c>
      <c r="J363" t="s">
        <v>80</v>
      </c>
      <c r="K363">
        <v>84</v>
      </c>
      <c r="L363" s="18">
        <v>43236</v>
      </c>
      <c r="M363" s="18">
        <v>45793</v>
      </c>
      <c r="N363" s="18">
        <v>44013</v>
      </c>
      <c r="O363">
        <v>32000300</v>
      </c>
      <c r="P363">
        <v>13000300</v>
      </c>
      <c r="Q363">
        <v>19000000</v>
      </c>
      <c r="R363">
        <v>248955</v>
      </c>
      <c r="S363" t="s">
        <v>332</v>
      </c>
      <c r="T363">
        <v>-0.52294840763556816</v>
      </c>
      <c r="U363">
        <v>-1.237095772357796</v>
      </c>
      <c r="V363">
        <v>-0.24970252697618739</v>
      </c>
      <c r="W363">
        <v>1.375188431941804</v>
      </c>
      <c r="X363">
        <v>-0.1103147126646518</v>
      </c>
      <c r="Y363" t="str">
        <f t="shared" si="20"/>
        <v>&gt;72</v>
      </c>
      <c r="Z363" s="20">
        <f t="shared" si="21"/>
        <v>0.40625556635406546</v>
      </c>
      <c r="AA363" t="str">
        <f t="shared" si="22"/>
        <v>40%-60%</v>
      </c>
      <c r="AB363">
        <f t="shared" si="23"/>
        <v>5.1623398142938435E-5</v>
      </c>
    </row>
    <row r="364" spans="1:28" x14ac:dyDescent="0.25">
      <c r="A364" t="s">
        <v>1945</v>
      </c>
      <c r="B364" t="s">
        <v>1946</v>
      </c>
      <c r="C364" t="s">
        <v>77</v>
      </c>
      <c r="D364" t="s">
        <v>246</v>
      </c>
      <c r="E364">
        <v>220</v>
      </c>
      <c r="F364" t="s">
        <v>79</v>
      </c>
      <c r="G364">
        <v>2020</v>
      </c>
      <c r="H364" t="s">
        <v>13</v>
      </c>
      <c r="I364" t="s">
        <v>84</v>
      </c>
      <c r="J364" t="s">
        <v>80</v>
      </c>
      <c r="K364">
        <v>84</v>
      </c>
      <c r="L364" s="18">
        <v>43614</v>
      </c>
      <c r="M364" s="18">
        <v>46171</v>
      </c>
      <c r="N364" s="18">
        <v>44358</v>
      </c>
      <c r="O364">
        <v>38750000</v>
      </c>
      <c r="P364">
        <v>31282000</v>
      </c>
      <c r="Q364">
        <v>7468000</v>
      </c>
      <c r="R364">
        <v>688127</v>
      </c>
      <c r="S364" t="s">
        <v>163</v>
      </c>
      <c r="T364">
        <v>1.077958885271368</v>
      </c>
      <c r="U364">
        <v>0.4095850000903084</v>
      </c>
      <c r="V364">
        <v>0.48612183982770601</v>
      </c>
      <c r="W364">
        <v>-6.8361219404006689E-4</v>
      </c>
      <c r="X364">
        <v>-0.18766259006079469</v>
      </c>
      <c r="Y364" t="str">
        <f t="shared" si="20"/>
        <v>&gt;72</v>
      </c>
      <c r="Z364" s="20">
        <f t="shared" si="21"/>
        <v>0.80727741935483865</v>
      </c>
      <c r="AA364" t="str">
        <f t="shared" si="22"/>
        <v>80%-100%</v>
      </c>
      <c r="AB364">
        <f t="shared" si="23"/>
        <v>1.4269026166940129E-4</v>
      </c>
    </row>
    <row r="365" spans="1:28" x14ac:dyDescent="0.25">
      <c r="A365" t="s">
        <v>1947</v>
      </c>
      <c r="B365" t="s">
        <v>1948</v>
      </c>
      <c r="C365" t="s">
        <v>77</v>
      </c>
      <c r="D365" t="s">
        <v>285</v>
      </c>
      <c r="E365">
        <v>236</v>
      </c>
      <c r="F365" t="s">
        <v>87</v>
      </c>
      <c r="G365">
        <v>2018</v>
      </c>
      <c r="H365" t="s">
        <v>15</v>
      </c>
      <c r="J365" t="s">
        <v>80</v>
      </c>
      <c r="K365">
        <v>72</v>
      </c>
      <c r="L365" s="18">
        <v>42914</v>
      </c>
      <c r="M365" s="18">
        <v>45105</v>
      </c>
      <c r="N365" s="18">
        <v>44452</v>
      </c>
      <c r="O365">
        <v>33190000</v>
      </c>
      <c r="P365">
        <v>33190000</v>
      </c>
      <c r="Q365">
        <v>0</v>
      </c>
      <c r="R365">
        <v>775761</v>
      </c>
      <c r="S365" t="s">
        <v>164</v>
      </c>
      <c r="T365">
        <v>-0.25613052548441212</v>
      </c>
      <c r="U365">
        <v>1.2009447865714571</v>
      </c>
      <c r="V365">
        <v>0.19602105236471229</v>
      </c>
      <c r="W365">
        <v>-2.1221814727484061E-2</v>
      </c>
      <c r="X365">
        <v>-0.72909773183379534</v>
      </c>
      <c r="Y365" t="str">
        <f t="shared" si="20"/>
        <v>61-72</v>
      </c>
      <c r="Z365" s="20">
        <f t="shared" si="21"/>
        <v>1</v>
      </c>
      <c r="AA365" t="str">
        <f t="shared" si="22"/>
        <v>80%-100%</v>
      </c>
      <c r="AB365">
        <f t="shared" si="23"/>
        <v>1.6086207935877596E-4</v>
      </c>
    </row>
    <row r="366" spans="1:28" x14ac:dyDescent="0.25">
      <c r="A366" t="s">
        <v>1949</v>
      </c>
      <c r="B366" t="s">
        <v>1950</v>
      </c>
      <c r="C366" t="s">
        <v>82</v>
      </c>
      <c r="D366" t="s">
        <v>202</v>
      </c>
      <c r="E366">
        <v>38</v>
      </c>
      <c r="F366" t="s">
        <v>12</v>
      </c>
      <c r="G366">
        <v>2022</v>
      </c>
      <c r="H366" t="s">
        <v>12</v>
      </c>
      <c r="I366" t="s">
        <v>84</v>
      </c>
      <c r="J366" t="s">
        <v>80</v>
      </c>
      <c r="K366">
        <v>84</v>
      </c>
      <c r="L366" s="18">
        <v>44347</v>
      </c>
      <c r="M366" s="18">
        <v>46904</v>
      </c>
      <c r="O366">
        <v>86250000</v>
      </c>
      <c r="P366">
        <v>50250000</v>
      </c>
      <c r="Q366">
        <v>36000000</v>
      </c>
      <c r="R366">
        <v>1030052</v>
      </c>
      <c r="S366" t="s">
        <v>218</v>
      </c>
      <c r="T366">
        <v>-2.7909004059203948</v>
      </c>
      <c r="U366">
        <v>-0.51295242454954137</v>
      </c>
      <c r="V366">
        <v>-1.13429020481729</v>
      </c>
      <c r="W366">
        <v>0.7016289856954302</v>
      </c>
      <c r="X366">
        <v>-3.2966835268508812E-2</v>
      </c>
      <c r="Y366" t="str">
        <f t="shared" si="20"/>
        <v>&gt;72</v>
      </c>
      <c r="Z366" s="20">
        <f t="shared" si="21"/>
        <v>0.58260869565217388</v>
      </c>
      <c r="AA366" t="str">
        <f t="shared" si="22"/>
        <v>40%-60%</v>
      </c>
      <c r="AB366">
        <f t="shared" si="23"/>
        <v>2.1359195237665452E-4</v>
      </c>
    </row>
    <row r="367" spans="1:28" x14ac:dyDescent="0.25">
      <c r="A367" t="s">
        <v>1951</v>
      </c>
      <c r="B367" t="s">
        <v>1952</v>
      </c>
      <c r="C367" t="s">
        <v>77</v>
      </c>
      <c r="D367" t="s">
        <v>91</v>
      </c>
      <c r="E367">
        <v>27</v>
      </c>
      <c r="F367" t="s">
        <v>17</v>
      </c>
      <c r="G367">
        <v>2019</v>
      </c>
      <c r="H367" t="s">
        <v>17</v>
      </c>
      <c r="J367" t="s">
        <v>80</v>
      </c>
      <c r="K367">
        <v>48</v>
      </c>
      <c r="L367" s="18">
        <v>43354</v>
      </c>
      <c r="M367" s="18">
        <v>44874</v>
      </c>
      <c r="N367" s="18">
        <v>43427</v>
      </c>
      <c r="O367">
        <v>62290000</v>
      </c>
      <c r="P367">
        <v>42290000</v>
      </c>
      <c r="Q367">
        <v>20000000</v>
      </c>
      <c r="R367">
        <v>1215137</v>
      </c>
      <c r="S367" t="s">
        <v>378</v>
      </c>
      <c r="U367">
        <v>-0.11747295891280229</v>
      </c>
      <c r="V367">
        <v>-2.1533270270046372</v>
      </c>
      <c r="Y367" t="str">
        <f t="shared" si="20"/>
        <v>37-48</v>
      </c>
      <c r="Z367" s="20">
        <f t="shared" si="21"/>
        <v>0.67892117514849892</v>
      </c>
      <c r="AA367" t="str">
        <f t="shared" si="22"/>
        <v>60%-80%</v>
      </c>
      <c r="AB367">
        <f t="shared" si="23"/>
        <v>2.5197124439844867E-4</v>
      </c>
    </row>
    <row r="368" spans="1:28" x14ac:dyDescent="0.25">
      <c r="A368" t="s">
        <v>1953</v>
      </c>
      <c r="B368" t="s">
        <v>1954</v>
      </c>
      <c r="C368" t="s">
        <v>82</v>
      </c>
      <c r="D368" t="s">
        <v>301</v>
      </c>
      <c r="E368">
        <v>220</v>
      </c>
      <c r="F368" t="s">
        <v>11</v>
      </c>
      <c r="G368">
        <v>2020</v>
      </c>
      <c r="H368" t="s">
        <v>11</v>
      </c>
      <c r="I368" t="s">
        <v>188</v>
      </c>
      <c r="J368" t="s">
        <v>80</v>
      </c>
      <c r="K368">
        <v>72</v>
      </c>
      <c r="L368" s="18">
        <v>44013</v>
      </c>
      <c r="M368" s="18">
        <v>46204</v>
      </c>
      <c r="O368">
        <v>65320850</v>
      </c>
      <c r="P368">
        <v>57320850</v>
      </c>
      <c r="Q368">
        <v>8000000</v>
      </c>
      <c r="R368">
        <v>1370739</v>
      </c>
      <c r="S368" t="s">
        <v>163</v>
      </c>
      <c r="T368">
        <v>-0.52294840763556816</v>
      </c>
      <c r="U368">
        <v>0.69804721946255033</v>
      </c>
      <c r="V368">
        <v>0.52564408481904745</v>
      </c>
      <c r="W368">
        <v>0.55869531011975804</v>
      </c>
      <c r="X368">
        <v>1.823382222238922</v>
      </c>
      <c r="Y368" t="str">
        <f t="shared" si="20"/>
        <v>61-72</v>
      </c>
      <c r="Z368" s="20">
        <f t="shared" si="21"/>
        <v>0.87752761943544821</v>
      </c>
      <c r="AA368" t="str">
        <f t="shared" si="22"/>
        <v>80%-100%</v>
      </c>
      <c r="AB368">
        <f t="shared" si="23"/>
        <v>2.8423693095962438E-4</v>
      </c>
    </row>
    <row r="369" spans="1:28" x14ac:dyDescent="0.25">
      <c r="A369" t="s">
        <v>618</v>
      </c>
      <c r="B369" t="s">
        <v>1955</v>
      </c>
      <c r="C369" t="s">
        <v>82</v>
      </c>
      <c r="D369" t="s">
        <v>1956</v>
      </c>
      <c r="E369">
        <v>48</v>
      </c>
      <c r="F369" t="s">
        <v>95</v>
      </c>
      <c r="G369">
        <v>2017</v>
      </c>
      <c r="H369" t="s">
        <v>16</v>
      </c>
      <c r="J369" t="s">
        <v>96</v>
      </c>
      <c r="K369">
        <v>48</v>
      </c>
      <c r="L369" s="18">
        <v>44510</v>
      </c>
      <c r="M369" s="18">
        <v>45971</v>
      </c>
      <c r="O369">
        <v>40500000</v>
      </c>
      <c r="P369">
        <v>8000000</v>
      </c>
      <c r="Q369">
        <v>32500000</v>
      </c>
      <c r="R369">
        <v>245332</v>
      </c>
      <c r="S369" t="s">
        <v>186</v>
      </c>
      <c r="T369">
        <v>-0.58358883539719453</v>
      </c>
      <c r="U369">
        <v>-2.09416366330752</v>
      </c>
      <c r="V369">
        <v>-0.18575632502509701</v>
      </c>
      <c r="W369">
        <v>0.62920825660053015</v>
      </c>
      <c r="X369">
        <v>-0.26501046745693763</v>
      </c>
      <c r="Y369" t="str">
        <f t="shared" si="20"/>
        <v>37-48</v>
      </c>
      <c r="Z369" s="20">
        <f t="shared" si="21"/>
        <v>0.2</v>
      </c>
      <c r="AA369" t="str">
        <f t="shared" si="22"/>
        <v>20%</v>
      </c>
      <c r="AB369">
        <f t="shared" si="23"/>
        <v>5.0872131562745768E-5</v>
      </c>
    </row>
    <row r="370" spans="1:28" x14ac:dyDescent="0.25">
      <c r="A370" t="s">
        <v>1957</v>
      </c>
      <c r="B370" t="s">
        <v>1958</v>
      </c>
      <c r="C370" t="s">
        <v>77</v>
      </c>
      <c r="D370" t="s">
        <v>580</v>
      </c>
      <c r="E370">
        <v>48</v>
      </c>
      <c r="F370" t="s">
        <v>11</v>
      </c>
      <c r="G370">
        <v>2020</v>
      </c>
      <c r="H370" t="s">
        <v>11</v>
      </c>
      <c r="I370" t="s">
        <v>188</v>
      </c>
      <c r="J370" t="s">
        <v>80</v>
      </c>
      <c r="K370">
        <v>72</v>
      </c>
      <c r="L370" s="18">
        <v>43597</v>
      </c>
      <c r="M370" s="18">
        <v>45996</v>
      </c>
      <c r="N370" s="18">
        <v>44182</v>
      </c>
      <c r="O370">
        <v>69160000</v>
      </c>
      <c r="P370">
        <v>34580000</v>
      </c>
      <c r="Q370">
        <v>34580000</v>
      </c>
      <c r="R370">
        <v>850256</v>
      </c>
      <c r="S370" t="s">
        <v>178</v>
      </c>
      <c r="T370">
        <v>-1.3568814437906571E-2</v>
      </c>
      <c r="U370">
        <v>-0.85216124758390532</v>
      </c>
      <c r="V370">
        <v>0.13042163490563341</v>
      </c>
      <c r="W370">
        <v>3.3266910643101619</v>
      </c>
      <c r="X370">
        <v>-0.4197062222492236</v>
      </c>
      <c r="Y370" t="str">
        <f t="shared" si="20"/>
        <v>61-72</v>
      </c>
      <c r="Z370" s="20">
        <f t="shared" si="21"/>
        <v>0.5</v>
      </c>
      <c r="AA370" t="str">
        <f t="shared" si="22"/>
        <v>40%-60%</v>
      </c>
      <c r="AB370">
        <f t="shared" si="23"/>
        <v>1.7630938929293351E-4</v>
      </c>
    </row>
    <row r="371" spans="1:28" x14ac:dyDescent="0.25">
      <c r="A371" t="s">
        <v>1959</v>
      </c>
      <c r="B371" t="s">
        <v>1960</v>
      </c>
      <c r="C371" t="s">
        <v>77</v>
      </c>
      <c r="D371" t="s">
        <v>165</v>
      </c>
      <c r="E371">
        <v>60</v>
      </c>
      <c r="F371" t="s">
        <v>117</v>
      </c>
      <c r="G371">
        <v>2020</v>
      </c>
      <c r="H371" t="s">
        <v>14</v>
      </c>
      <c r="I371" t="s">
        <v>84</v>
      </c>
      <c r="J371" t="s">
        <v>80</v>
      </c>
      <c r="K371">
        <v>72</v>
      </c>
      <c r="L371" s="18">
        <v>43473</v>
      </c>
      <c r="M371" s="18">
        <v>45870</v>
      </c>
      <c r="N371" s="18">
        <v>43804</v>
      </c>
      <c r="O371">
        <v>46378500</v>
      </c>
      <c r="P371">
        <v>16374500</v>
      </c>
      <c r="Q371">
        <v>30004000</v>
      </c>
      <c r="R371">
        <v>399257</v>
      </c>
      <c r="S371" t="s">
        <v>191</v>
      </c>
      <c r="T371">
        <v>1.0537027141667179</v>
      </c>
      <c r="U371">
        <v>-1.455518594037984</v>
      </c>
      <c r="V371">
        <v>0.2094661248883162</v>
      </c>
      <c r="W371">
        <v>-0.46517590604183678</v>
      </c>
      <c r="X371">
        <v>0.27642467431606299</v>
      </c>
      <c r="Y371" t="str">
        <f t="shared" si="20"/>
        <v>61-72</v>
      </c>
      <c r="Z371" s="20">
        <f t="shared" si="21"/>
        <v>0.35306230257554688</v>
      </c>
      <c r="AA371" t="str">
        <f t="shared" si="22"/>
        <v>20%-40%</v>
      </c>
      <c r="AB371">
        <f t="shared" si="23"/>
        <v>8.2790074802093432E-5</v>
      </c>
    </row>
    <row r="372" spans="1:28" x14ac:dyDescent="0.25">
      <c r="A372" t="s">
        <v>1961</v>
      </c>
      <c r="B372" t="s">
        <v>1962</v>
      </c>
      <c r="C372" t="s">
        <v>77</v>
      </c>
      <c r="D372" t="s">
        <v>1963</v>
      </c>
      <c r="E372">
        <v>38</v>
      </c>
      <c r="F372" t="s">
        <v>142</v>
      </c>
      <c r="G372">
        <v>2017</v>
      </c>
      <c r="H372" t="s">
        <v>143</v>
      </c>
      <c r="J372" t="s">
        <v>80</v>
      </c>
      <c r="K372">
        <v>24</v>
      </c>
      <c r="L372" s="18">
        <v>43217</v>
      </c>
      <c r="M372" s="18">
        <v>43948</v>
      </c>
      <c r="N372" s="18">
        <v>43510</v>
      </c>
      <c r="O372">
        <v>27990000</v>
      </c>
      <c r="P372">
        <v>10087561</v>
      </c>
      <c r="Q372">
        <v>17902439</v>
      </c>
      <c r="R372">
        <v>431916</v>
      </c>
      <c r="S372" t="s">
        <v>389</v>
      </c>
      <c r="T372">
        <v>-9.7281653418504526</v>
      </c>
      <c r="U372">
        <v>-1.4253935869189529</v>
      </c>
      <c r="V372">
        <v>-4.4146365390986242</v>
      </c>
      <c r="W372">
        <v>0.53273612403785353</v>
      </c>
      <c r="X372">
        <v>0.58581618390063472</v>
      </c>
      <c r="Y372" t="str">
        <f t="shared" si="20"/>
        <v>&lt;=24</v>
      </c>
      <c r="Z372" s="20">
        <f t="shared" si="21"/>
        <v>0.36039874955341195</v>
      </c>
      <c r="AA372" t="str">
        <f t="shared" si="22"/>
        <v>20%-40%</v>
      </c>
      <c r="AB372">
        <f t="shared" si="23"/>
        <v>8.9562256762488801E-5</v>
      </c>
    </row>
    <row r="373" spans="1:28" x14ac:dyDescent="0.25">
      <c r="A373" t="s">
        <v>1964</v>
      </c>
      <c r="B373" t="s">
        <v>1965</v>
      </c>
      <c r="C373" t="s">
        <v>77</v>
      </c>
      <c r="D373" t="s">
        <v>615</v>
      </c>
      <c r="E373">
        <v>38</v>
      </c>
      <c r="F373" t="s">
        <v>95</v>
      </c>
      <c r="G373">
        <v>2016</v>
      </c>
      <c r="H373" t="s">
        <v>16</v>
      </c>
      <c r="J373" t="s">
        <v>80</v>
      </c>
      <c r="K373">
        <v>72</v>
      </c>
      <c r="L373" s="18">
        <v>43517</v>
      </c>
      <c r="M373" s="18">
        <v>45709</v>
      </c>
      <c r="N373" s="18">
        <v>44215</v>
      </c>
      <c r="O373">
        <v>26500000</v>
      </c>
      <c r="P373">
        <v>21200000</v>
      </c>
      <c r="Q373">
        <v>5300000</v>
      </c>
      <c r="R373">
        <v>498709</v>
      </c>
      <c r="S373" t="s">
        <v>160</v>
      </c>
      <c r="T373">
        <v>0.16835246884697261</v>
      </c>
      <c r="U373">
        <v>0.37970237290931202</v>
      </c>
      <c r="V373">
        <v>0.28851061487099899</v>
      </c>
      <c r="W373">
        <v>9.8595430175122289E-2</v>
      </c>
      <c r="X373">
        <v>-1.0384892414183671</v>
      </c>
      <c r="Y373" t="str">
        <f t="shared" si="20"/>
        <v>61-72</v>
      </c>
      <c r="Z373" s="20">
        <f t="shared" si="21"/>
        <v>0.8</v>
      </c>
      <c r="AA373" t="str">
        <f t="shared" si="22"/>
        <v>60%-80%</v>
      </c>
      <c r="AB373">
        <f t="shared" si="23"/>
        <v>1.0341247721261547E-4</v>
      </c>
    </row>
    <row r="374" spans="1:28" x14ac:dyDescent="0.25">
      <c r="A374" t="s">
        <v>1966</v>
      </c>
      <c r="B374" t="s">
        <v>1967</v>
      </c>
      <c r="C374" t="s">
        <v>82</v>
      </c>
      <c r="D374" t="s">
        <v>233</v>
      </c>
      <c r="E374">
        <v>83</v>
      </c>
      <c r="F374" t="s">
        <v>117</v>
      </c>
      <c r="G374">
        <v>2022</v>
      </c>
      <c r="H374" t="s">
        <v>29</v>
      </c>
      <c r="J374" t="s">
        <v>80</v>
      </c>
      <c r="K374">
        <v>84</v>
      </c>
      <c r="L374" s="18">
        <v>44550</v>
      </c>
      <c r="M374" s="18">
        <v>47107</v>
      </c>
      <c r="O374">
        <v>62800000</v>
      </c>
      <c r="P374">
        <v>57800000</v>
      </c>
      <c r="Q374">
        <v>5000000</v>
      </c>
      <c r="R374">
        <v>1303259</v>
      </c>
      <c r="S374" t="s">
        <v>205</v>
      </c>
      <c r="T374">
        <v>-0.11059349885650881</v>
      </c>
      <c r="U374">
        <v>0.87401707412633545</v>
      </c>
      <c r="V374">
        <v>0.13042163490563341</v>
      </c>
      <c r="W374">
        <v>7.6538093903185797E-3</v>
      </c>
      <c r="X374">
        <v>0.50846830650449182</v>
      </c>
      <c r="Y374" t="str">
        <f t="shared" si="20"/>
        <v>&gt;72</v>
      </c>
      <c r="Z374" s="20">
        <f t="shared" si="21"/>
        <v>0.92038216560509556</v>
      </c>
      <c r="AA374" t="str">
        <f t="shared" si="22"/>
        <v>80%-100%</v>
      </c>
      <c r="AB374">
        <f t="shared" si="23"/>
        <v>2.7024425394295276E-4</v>
      </c>
    </row>
    <row r="375" spans="1:28" x14ac:dyDescent="0.25">
      <c r="A375" t="s">
        <v>1968</v>
      </c>
      <c r="B375" t="s">
        <v>1969</v>
      </c>
      <c r="C375" t="s">
        <v>82</v>
      </c>
      <c r="D375" t="s">
        <v>564</v>
      </c>
      <c r="E375">
        <v>49</v>
      </c>
      <c r="F375" t="s">
        <v>117</v>
      </c>
      <c r="G375">
        <v>2019</v>
      </c>
      <c r="H375" t="s">
        <v>14</v>
      </c>
      <c r="J375" t="s">
        <v>80</v>
      </c>
      <c r="K375">
        <v>84</v>
      </c>
      <c r="L375" s="18">
        <v>43417</v>
      </c>
      <c r="M375" s="18">
        <v>45974</v>
      </c>
      <c r="O375">
        <v>47450000</v>
      </c>
      <c r="P375">
        <v>23725000</v>
      </c>
      <c r="Q375">
        <v>23725000</v>
      </c>
      <c r="R375">
        <v>568573</v>
      </c>
      <c r="S375" t="s">
        <v>81</v>
      </c>
      <c r="T375">
        <v>-0.25613052548441212</v>
      </c>
      <c r="U375">
        <v>-0.85216124758390532</v>
      </c>
      <c r="V375">
        <v>0.32803285986234038</v>
      </c>
      <c r="W375">
        <v>-0.55658252394605479</v>
      </c>
      <c r="X375">
        <v>-0.26501046745693763</v>
      </c>
      <c r="Y375" t="str">
        <f t="shared" si="20"/>
        <v>&gt;72</v>
      </c>
      <c r="Z375" s="20">
        <f t="shared" si="21"/>
        <v>0.5</v>
      </c>
      <c r="AA375" t="str">
        <f t="shared" si="22"/>
        <v>40%-60%</v>
      </c>
      <c r="AB375">
        <f t="shared" si="23"/>
        <v>1.1789950132483756E-4</v>
      </c>
    </row>
    <row r="376" spans="1:28" x14ac:dyDescent="0.25">
      <c r="A376" t="s">
        <v>1298</v>
      </c>
      <c r="B376" t="s">
        <v>1299</v>
      </c>
      <c r="C376" t="s">
        <v>77</v>
      </c>
      <c r="D376" t="s">
        <v>165</v>
      </c>
      <c r="E376">
        <v>61</v>
      </c>
      <c r="F376" t="s">
        <v>12</v>
      </c>
      <c r="G376">
        <v>2020</v>
      </c>
      <c r="H376" t="s">
        <v>12</v>
      </c>
      <c r="I376" t="s">
        <v>84</v>
      </c>
      <c r="J376" t="s">
        <v>80</v>
      </c>
      <c r="K376">
        <v>72</v>
      </c>
      <c r="L376" s="18">
        <v>43625</v>
      </c>
      <c r="M376" s="18">
        <v>45906</v>
      </c>
      <c r="N376" s="18">
        <v>44432</v>
      </c>
      <c r="O376">
        <v>65570000</v>
      </c>
      <c r="P376">
        <v>32785000</v>
      </c>
      <c r="Q376">
        <v>32785000</v>
      </c>
      <c r="R376">
        <v>746470</v>
      </c>
      <c r="S376" t="s">
        <v>146</v>
      </c>
      <c r="T376">
        <v>1.35690485297485</v>
      </c>
      <c r="U376">
        <v>-0.85216124758390532</v>
      </c>
      <c r="V376">
        <v>-0.81811224488655909</v>
      </c>
      <c r="W376">
        <v>0.31358407694020218</v>
      </c>
      <c r="X376">
        <v>0.97255557088134947</v>
      </c>
      <c r="Y376" t="str">
        <f t="shared" si="20"/>
        <v>61-72</v>
      </c>
      <c r="Z376" s="20">
        <f t="shared" si="21"/>
        <v>0.5</v>
      </c>
      <c r="AA376" t="str">
        <f t="shared" si="22"/>
        <v>40%-60%</v>
      </c>
      <c r="AB376">
        <f t="shared" si="23"/>
        <v>1.5478828708706093E-4</v>
      </c>
    </row>
    <row r="377" spans="1:28" x14ac:dyDescent="0.25">
      <c r="A377" t="s">
        <v>1970</v>
      </c>
      <c r="B377" t="s">
        <v>1971</v>
      </c>
      <c r="C377" t="s">
        <v>77</v>
      </c>
      <c r="D377" t="s">
        <v>244</v>
      </c>
      <c r="E377">
        <v>49</v>
      </c>
      <c r="F377" t="s">
        <v>95</v>
      </c>
      <c r="G377">
        <v>2014</v>
      </c>
      <c r="H377" t="s">
        <v>16</v>
      </c>
      <c r="J377" t="s">
        <v>80</v>
      </c>
      <c r="K377">
        <v>60</v>
      </c>
      <c r="L377" s="18">
        <v>44400</v>
      </c>
      <c r="M377" s="18">
        <v>46226</v>
      </c>
      <c r="N377" s="18">
        <v>44455</v>
      </c>
      <c r="O377">
        <v>26000000</v>
      </c>
      <c r="P377">
        <v>26000000</v>
      </c>
      <c r="Q377">
        <v>0</v>
      </c>
      <c r="R377">
        <v>705765</v>
      </c>
      <c r="S377" t="s">
        <v>85</v>
      </c>
      <c r="T377">
        <v>-0.75338203312974839</v>
      </c>
      <c r="U377">
        <v>1.2009447865714571</v>
      </c>
      <c r="V377">
        <v>0.16994387989697479</v>
      </c>
      <c r="W377">
        <v>-0.67813164248827829</v>
      </c>
      <c r="X377">
        <v>0.50846830650449182</v>
      </c>
      <c r="Y377" t="str">
        <f t="shared" si="20"/>
        <v>49-60</v>
      </c>
      <c r="Z377" s="20">
        <f t="shared" si="21"/>
        <v>1</v>
      </c>
      <c r="AA377" t="str">
        <f t="shared" si="22"/>
        <v>80%-100%</v>
      </c>
      <c r="AB377">
        <f t="shared" si="23"/>
        <v>1.4634768367918278E-4</v>
      </c>
    </row>
    <row r="378" spans="1:28" x14ac:dyDescent="0.25">
      <c r="A378" t="s">
        <v>1972</v>
      </c>
      <c r="B378" t="s">
        <v>1973</v>
      </c>
      <c r="C378" t="s">
        <v>77</v>
      </c>
      <c r="D378" t="s">
        <v>98</v>
      </c>
      <c r="E378">
        <v>62</v>
      </c>
      <c r="F378" t="s">
        <v>17</v>
      </c>
      <c r="G378">
        <v>2019</v>
      </c>
      <c r="H378" t="s">
        <v>17</v>
      </c>
      <c r="J378" t="s">
        <v>80</v>
      </c>
      <c r="K378">
        <v>84</v>
      </c>
      <c r="L378" s="18">
        <v>43448</v>
      </c>
      <c r="M378" s="18">
        <v>46005</v>
      </c>
      <c r="N378" s="18">
        <v>43783</v>
      </c>
      <c r="O378">
        <v>64160000</v>
      </c>
      <c r="P378">
        <v>32080000</v>
      </c>
      <c r="Q378">
        <v>32080000</v>
      </c>
      <c r="R378">
        <v>710759</v>
      </c>
      <c r="S378" t="s">
        <v>166</v>
      </c>
      <c r="T378">
        <v>1.114343141928344</v>
      </c>
      <c r="U378">
        <v>-0.85216124758390532</v>
      </c>
      <c r="V378">
        <v>0.32803285986234038</v>
      </c>
      <c r="W378">
        <v>0.52807818715429899</v>
      </c>
      <c r="X378">
        <v>0.74051193869292065</v>
      </c>
      <c r="Y378" t="str">
        <f t="shared" si="20"/>
        <v>&gt;72</v>
      </c>
      <c r="Z378" s="20">
        <f t="shared" si="21"/>
        <v>0.5</v>
      </c>
      <c r="AA378" t="str">
        <f t="shared" si="22"/>
        <v>40%-60%</v>
      </c>
      <c r="AB378">
        <f t="shared" si="23"/>
        <v>1.4738324131138874E-4</v>
      </c>
    </row>
    <row r="379" spans="1:28" x14ac:dyDescent="0.25">
      <c r="A379" t="s">
        <v>1974</v>
      </c>
      <c r="B379" t="s">
        <v>1975</v>
      </c>
      <c r="C379" t="s">
        <v>77</v>
      </c>
      <c r="D379" t="s">
        <v>209</v>
      </c>
      <c r="E379">
        <v>49</v>
      </c>
      <c r="F379" t="s">
        <v>17</v>
      </c>
      <c r="G379">
        <v>2019</v>
      </c>
      <c r="H379" t="s">
        <v>17</v>
      </c>
      <c r="J379" t="s">
        <v>80</v>
      </c>
      <c r="K379">
        <v>72</v>
      </c>
      <c r="L379" s="18">
        <v>43455</v>
      </c>
      <c r="M379" s="18">
        <v>45647</v>
      </c>
      <c r="N379" s="18">
        <v>44475</v>
      </c>
      <c r="O379">
        <v>54850600</v>
      </c>
      <c r="P379">
        <v>54850600</v>
      </c>
      <c r="Q379">
        <v>0</v>
      </c>
      <c r="R379">
        <v>1205098</v>
      </c>
      <c r="S379" t="s">
        <v>158</v>
      </c>
      <c r="T379">
        <v>1.502441879602753</v>
      </c>
      <c r="U379">
        <v>1.2009447865714571</v>
      </c>
      <c r="V379">
        <v>0.32803285986234038</v>
      </c>
      <c r="W379">
        <v>4.6267488814056033E-2</v>
      </c>
      <c r="X379">
        <v>1.0499034482774929</v>
      </c>
      <c r="Y379" t="str">
        <f t="shared" si="20"/>
        <v>61-72</v>
      </c>
      <c r="Z379" s="20">
        <f t="shared" si="21"/>
        <v>1</v>
      </c>
      <c r="AA379" t="str">
        <f t="shared" si="22"/>
        <v>80%-100%</v>
      </c>
      <c r="AB379">
        <f t="shared" si="23"/>
        <v>2.4988955375573429E-4</v>
      </c>
    </row>
    <row r="380" spans="1:28" x14ac:dyDescent="0.25">
      <c r="A380" t="s">
        <v>1976</v>
      </c>
      <c r="B380" t="s">
        <v>1977</v>
      </c>
      <c r="C380" t="s">
        <v>90</v>
      </c>
      <c r="D380" t="s">
        <v>890</v>
      </c>
      <c r="E380">
        <v>77</v>
      </c>
      <c r="F380" t="s">
        <v>117</v>
      </c>
      <c r="G380">
        <v>2018</v>
      </c>
      <c r="H380" t="s">
        <v>14</v>
      </c>
      <c r="J380" t="s">
        <v>80</v>
      </c>
      <c r="K380">
        <v>24</v>
      </c>
      <c r="L380" s="18">
        <v>43152</v>
      </c>
      <c r="M380" s="18">
        <v>43882</v>
      </c>
      <c r="N380" s="18">
        <v>43882</v>
      </c>
      <c r="O380">
        <v>42990000</v>
      </c>
      <c r="P380">
        <v>23590000</v>
      </c>
      <c r="Q380">
        <v>19400000</v>
      </c>
      <c r="R380">
        <v>1165460</v>
      </c>
      <c r="S380" t="s">
        <v>666</v>
      </c>
      <c r="T380">
        <v>0.70198823314928471</v>
      </c>
      <c r="U380">
        <v>-0.65205623983533667</v>
      </c>
      <c r="V380">
        <v>-0.7712234486512819</v>
      </c>
      <c r="W380">
        <v>-0.6650356176204234</v>
      </c>
      <c r="X380">
        <v>-0.26501046745693763</v>
      </c>
      <c r="Y380" t="str">
        <f t="shared" si="20"/>
        <v>&lt;=24</v>
      </c>
      <c r="Z380" s="20">
        <f t="shared" si="21"/>
        <v>0.54873226331705049</v>
      </c>
      <c r="AA380" t="str">
        <f t="shared" si="22"/>
        <v>40%-60%</v>
      </c>
      <c r="AB380">
        <f t="shared" si="23"/>
        <v>2.4167020385077234E-4</v>
      </c>
    </row>
    <row r="381" spans="1:28" x14ac:dyDescent="0.25">
      <c r="A381" t="s">
        <v>1978</v>
      </c>
      <c r="B381" t="s">
        <v>1979</v>
      </c>
      <c r="C381" t="s">
        <v>82</v>
      </c>
      <c r="D381" t="s">
        <v>772</v>
      </c>
      <c r="E381">
        <v>61</v>
      </c>
      <c r="F381" t="s">
        <v>17</v>
      </c>
      <c r="G381">
        <v>2022</v>
      </c>
      <c r="H381" t="s">
        <v>694</v>
      </c>
      <c r="I381" t="s">
        <v>84</v>
      </c>
      <c r="J381" t="s">
        <v>80</v>
      </c>
      <c r="K381">
        <v>72</v>
      </c>
      <c r="L381" s="18">
        <v>44498</v>
      </c>
      <c r="M381" s="18">
        <v>46689</v>
      </c>
      <c r="O381">
        <v>82739800</v>
      </c>
      <c r="P381">
        <v>61892663</v>
      </c>
      <c r="Q381">
        <v>20847137</v>
      </c>
      <c r="R381">
        <v>1439134</v>
      </c>
      <c r="S381" t="s">
        <v>293</v>
      </c>
      <c r="T381">
        <v>-1.4407288855812889E-3</v>
      </c>
      <c r="U381">
        <v>0.16634275056064901</v>
      </c>
      <c r="V381">
        <v>-0.59972417573790404</v>
      </c>
      <c r="W381">
        <v>-0.60054914665452697</v>
      </c>
      <c r="X381">
        <v>0.66316406129677774</v>
      </c>
      <c r="Y381" t="str">
        <f t="shared" si="20"/>
        <v>61-72</v>
      </c>
      <c r="Z381" s="20">
        <f t="shared" si="21"/>
        <v>0.74803979463329617</v>
      </c>
      <c r="AA381" t="str">
        <f t="shared" si="22"/>
        <v>60%-80%</v>
      </c>
      <c r="AB381">
        <f t="shared" si="23"/>
        <v>2.9841934270466376E-4</v>
      </c>
    </row>
    <row r="382" spans="1:28" x14ac:dyDescent="0.25">
      <c r="A382" t="s">
        <v>658</v>
      </c>
      <c r="B382" t="s">
        <v>659</v>
      </c>
      <c r="C382" t="s">
        <v>82</v>
      </c>
      <c r="D382" t="s">
        <v>282</v>
      </c>
      <c r="E382">
        <v>27</v>
      </c>
      <c r="F382" t="s">
        <v>17</v>
      </c>
      <c r="G382">
        <v>2020</v>
      </c>
      <c r="H382" t="s">
        <v>17</v>
      </c>
      <c r="I382" t="s">
        <v>84</v>
      </c>
      <c r="J382" t="s">
        <v>80</v>
      </c>
      <c r="K382">
        <v>72</v>
      </c>
      <c r="L382" s="18">
        <v>43760</v>
      </c>
      <c r="M382" s="18">
        <v>45952</v>
      </c>
      <c r="O382">
        <v>50900000</v>
      </c>
      <c r="P382">
        <v>25450000</v>
      </c>
      <c r="Q382">
        <v>25450000</v>
      </c>
      <c r="R382">
        <v>628273</v>
      </c>
      <c r="S382" t="s">
        <v>412</v>
      </c>
      <c r="T382">
        <v>-1.1293526852518321</v>
      </c>
      <c r="U382">
        <v>-0.85216124758390532</v>
      </c>
      <c r="V382">
        <v>1.185489993161002E-2</v>
      </c>
      <c r="W382">
        <v>-0.75677822166595687</v>
      </c>
      <c r="X382">
        <v>1.436642835258207</v>
      </c>
      <c r="Y382" t="str">
        <f t="shared" si="20"/>
        <v>61-72</v>
      </c>
      <c r="Z382" s="20">
        <f t="shared" si="21"/>
        <v>0.5</v>
      </c>
      <c r="AA382" t="str">
        <f t="shared" si="22"/>
        <v>40%-60%</v>
      </c>
      <c r="AB382">
        <f t="shared" si="23"/>
        <v>1.3027891474948631E-4</v>
      </c>
    </row>
    <row r="383" spans="1:28" x14ac:dyDescent="0.25">
      <c r="A383" t="s">
        <v>1980</v>
      </c>
      <c r="B383" t="s">
        <v>1981</v>
      </c>
      <c r="C383" t="s">
        <v>77</v>
      </c>
      <c r="D383" t="s">
        <v>922</v>
      </c>
      <c r="E383">
        <v>46</v>
      </c>
      <c r="F383" t="s">
        <v>95</v>
      </c>
      <c r="G383">
        <v>2011</v>
      </c>
      <c r="H383" t="s">
        <v>16</v>
      </c>
      <c r="J383" t="s">
        <v>80</v>
      </c>
      <c r="K383">
        <v>36</v>
      </c>
      <c r="L383" s="18">
        <v>43249</v>
      </c>
      <c r="M383" s="18">
        <v>44345</v>
      </c>
      <c r="N383" s="18">
        <v>43802</v>
      </c>
      <c r="O383">
        <v>44000000</v>
      </c>
      <c r="P383">
        <v>22000000</v>
      </c>
      <c r="Q383">
        <v>22000000</v>
      </c>
      <c r="R383">
        <v>813231</v>
      </c>
      <c r="S383" t="s">
        <v>287</v>
      </c>
      <c r="T383">
        <v>0.43517035099812862</v>
      </c>
      <c r="U383">
        <v>-0.85216124758390532</v>
      </c>
      <c r="V383">
        <v>0.2094661248883162</v>
      </c>
      <c r="W383">
        <v>0.32296234860770368</v>
      </c>
      <c r="X383">
        <v>1.2045992030697781</v>
      </c>
      <c r="Y383" t="str">
        <f t="shared" si="20"/>
        <v>25-36</v>
      </c>
      <c r="Z383" s="20">
        <f t="shared" si="21"/>
        <v>0.5</v>
      </c>
      <c r="AA383" t="str">
        <f t="shared" si="22"/>
        <v>40%-60%</v>
      </c>
      <c r="AB383">
        <f t="shared" si="23"/>
        <v>1.6863187200570371E-4</v>
      </c>
    </row>
    <row r="384" spans="1:28" x14ac:dyDescent="0.25">
      <c r="A384" t="s">
        <v>1982</v>
      </c>
      <c r="B384" t="s">
        <v>1983</v>
      </c>
      <c r="C384" t="s">
        <v>77</v>
      </c>
      <c r="D384" t="s">
        <v>240</v>
      </c>
      <c r="E384">
        <v>15</v>
      </c>
      <c r="F384" t="s">
        <v>117</v>
      </c>
      <c r="G384">
        <v>2019</v>
      </c>
      <c r="H384" t="s">
        <v>14</v>
      </c>
      <c r="I384" t="s">
        <v>84</v>
      </c>
      <c r="J384" t="s">
        <v>80</v>
      </c>
      <c r="K384">
        <v>84</v>
      </c>
      <c r="L384" s="18">
        <v>43486</v>
      </c>
      <c r="M384" s="18">
        <v>46043</v>
      </c>
      <c r="N384" s="18">
        <v>43871</v>
      </c>
      <c r="O384">
        <v>43590000</v>
      </c>
      <c r="P384">
        <v>21795000</v>
      </c>
      <c r="Q384">
        <v>21795000</v>
      </c>
      <c r="R384">
        <v>481669</v>
      </c>
      <c r="S384" t="s">
        <v>311</v>
      </c>
      <c r="T384">
        <v>0.95667802974811544</v>
      </c>
      <c r="U384">
        <v>-0.85216124758390532</v>
      </c>
      <c r="V384">
        <v>0.4070773498450232</v>
      </c>
      <c r="W384">
        <v>-0.12510768080647519</v>
      </c>
      <c r="X384">
        <v>0.89520769348520657</v>
      </c>
      <c r="Y384" t="str">
        <f t="shared" si="20"/>
        <v>&gt;72</v>
      </c>
      <c r="Z384" s="20">
        <f t="shared" si="21"/>
        <v>0.5</v>
      </c>
      <c r="AA384" t="str">
        <f t="shared" si="22"/>
        <v>40%-60%</v>
      </c>
      <c r="AB384">
        <f t="shared" si="23"/>
        <v>9.9879056697439357E-5</v>
      </c>
    </row>
    <row r="385" spans="1:28" x14ac:dyDescent="0.25">
      <c r="A385" t="s">
        <v>1984</v>
      </c>
      <c r="B385" t="s">
        <v>1985</v>
      </c>
      <c r="C385" t="s">
        <v>82</v>
      </c>
      <c r="D385" t="s">
        <v>1986</v>
      </c>
      <c r="E385">
        <v>50</v>
      </c>
      <c r="F385" t="s">
        <v>95</v>
      </c>
      <c r="G385">
        <v>2021</v>
      </c>
      <c r="H385" t="s">
        <v>16</v>
      </c>
      <c r="I385" t="s">
        <v>84</v>
      </c>
      <c r="J385" t="s">
        <v>80</v>
      </c>
      <c r="K385">
        <v>84</v>
      </c>
      <c r="L385" s="18">
        <v>44452</v>
      </c>
      <c r="M385" s="18">
        <v>47009</v>
      </c>
      <c r="O385">
        <v>58800000</v>
      </c>
      <c r="P385">
        <v>18800000</v>
      </c>
      <c r="Q385">
        <v>40000000</v>
      </c>
      <c r="R385">
        <v>422656</v>
      </c>
      <c r="S385" t="s">
        <v>156</v>
      </c>
      <c r="T385">
        <v>-0.58358883539719453</v>
      </c>
      <c r="U385">
        <v>-1.5923967564970629</v>
      </c>
      <c r="V385">
        <v>9.0899389914291959E-2</v>
      </c>
      <c r="W385">
        <v>-0.55658252394605479</v>
      </c>
      <c r="X385">
        <v>-0.80644560922993824</v>
      </c>
      <c r="Y385" t="str">
        <f t="shared" si="20"/>
        <v>&gt;72</v>
      </c>
      <c r="Z385" s="20">
        <f t="shared" si="21"/>
        <v>0.31972789115646261</v>
      </c>
      <c r="AA385" t="str">
        <f t="shared" si="22"/>
        <v>20%-40%</v>
      </c>
      <c r="AB385">
        <f t="shared" si="23"/>
        <v>8.7642099839335582E-5</v>
      </c>
    </row>
    <row r="386" spans="1:28" x14ac:dyDescent="0.25">
      <c r="A386" t="s">
        <v>1987</v>
      </c>
      <c r="B386" t="s">
        <v>1988</v>
      </c>
      <c r="C386" t="s">
        <v>77</v>
      </c>
      <c r="D386" t="s">
        <v>301</v>
      </c>
      <c r="E386">
        <v>59</v>
      </c>
      <c r="F386" t="s">
        <v>87</v>
      </c>
      <c r="G386">
        <v>2020</v>
      </c>
      <c r="H386" t="s">
        <v>15</v>
      </c>
      <c r="I386" t="s">
        <v>84</v>
      </c>
      <c r="J386" t="s">
        <v>80</v>
      </c>
      <c r="K386">
        <v>84</v>
      </c>
      <c r="L386" s="18">
        <v>43762</v>
      </c>
      <c r="M386" s="18">
        <v>46319</v>
      </c>
      <c r="N386" s="18">
        <v>44187</v>
      </c>
      <c r="O386">
        <v>38300000</v>
      </c>
      <c r="P386">
        <v>38300000</v>
      </c>
      <c r="Q386">
        <v>0</v>
      </c>
      <c r="R386">
        <v>845096</v>
      </c>
      <c r="S386" t="s">
        <v>252</v>
      </c>
      <c r="T386">
        <v>-1.0687122574902059</v>
      </c>
      <c r="U386">
        <v>1.2009447865714571</v>
      </c>
      <c r="V386">
        <v>0.52564408481904745</v>
      </c>
      <c r="W386">
        <v>0.65981509055049903</v>
      </c>
      <c r="X386">
        <v>-0.34235834485308059</v>
      </c>
      <c r="Y386" t="str">
        <f t="shared" si="20"/>
        <v>&gt;72</v>
      </c>
      <c r="Z386" s="20">
        <f t="shared" si="21"/>
        <v>1</v>
      </c>
      <c r="AA386" t="str">
        <f t="shared" si="22"/>
        <v>80%-100%</v>
      </c>
      <c r="AB386">
        <f t="shared" si="23"/>
        <v>1.7523940984115482E-4</v>
      </c>
    </row>
    <row r="387" spans="1:28" x14ac:dyDescent="0.25">
      <c r="A387" t="s">
        <v>1989</v>
      </c>
      <c r="B387" t="s">
        <v>1990</v>
      </c>
      <c r="C387" t="s">
        <v>77</v>
      </c>
      <c r="D387" t="s">
        <v>1991</v>
      </c>
      <c r="E387">
        <v>-1</v>
      </c>
      <c r="F387" t="s">
        <v>12</v>
      </c>
      <c r="G387">
        <v>2017</v>
      </c>
      <c r="H387" t="s">
        <v>12</v>
      </c>
      <c r="J387" t="s">
        <v>80</v>
      </c>
      <c r="K387">
        <v>84</v>
      </c>
      <c r="L387" s="18">
        <v>42727</v>
      </c>
      <c r="M387" s="18">
        <v>45283</v>
      </c>
      <c r="N387" s="18">
        <v>42961</v>
      </c>
      <c r="O387">
        <v>70526786</v>
      </c>
      <c r="P387">
        <v>45000000</v>
      </c>
      <c r="Q387">
        <v>25526786</v>
      </c>
      <c r="R387">
        <v>689280</v>
      </c>
      <c r="S387" t="s">
        <v>1183</v>
      </c>
      <c r="T387">
        <v>0.89603760198648907</v>
      </c>
      <c r="U387">
        <v>-0.28527630307787522</v>
      </c>
      <c r="V387">
        <v>-0.3855608369675983</v>
      </c>
      <c r="W387">
        <v>7.6444175535787251E-2</v>
      </c>
      <c r="X387">
        <v>-1.11583711881451</v>
      </c>
      <c r="Y387" t="str">
        <f t="shared" ref="Y387:Y450" si="24">IF(K387&lt;=24,"&lt;=24",IF(AND(K387&gt;=25,K387&lt;=36),"25-36",IF(AND(K387&gt;=37,K387&lt;=48),"37-48",IF(AND(K387&gt;=49,K387&lt;=60),"49-60",IF(AND(K387&gt;=61,K387&lt;=72),"61-72","&gt;72")))))</f>
        <v>&gt;72</v>
      </c>
      <c r="Z387" s="20">
        <f t="shared" ref="Z387:Z450" si="25">IF(P387/O387&gt;0.2,P387/O387,0.2)</f>
        <v>0.63805544747211362</v>
      </c>
      <c r="AA387" t="str">
        <f t="shared" ref="AA387:AA450" si="26">IF(Z387&lt;=0.2,"20%",IF(AND(Z387&gt;0.2,Z387&lt;=0.4),"20%-40%",IF(AND(Z387&gt;0.4,Z387&lt;=0.6),"40%-60%",IF(AND(Z387&gt;0.6,Z387&lt;=0.8),"60%-80%","80%-100%"))))</f>
        <v>60%-80%</v>
      </c>
      <c r="AB387">
        <f t="shared" ref="AB387:AB450" si="27">R387/SUM($R$2:$R$5739)</f>
        <v>1.4292934816318052E-4</v>
      </c>
    </row>
    <row r="388" spans="1:28" x14ac:dyDescent="0.25">
      <c r="A388" t="s">
        <v>1992</v>
      </c>
      <c r="B388" t="s">
        <v>1993</v>
      </c>
      <c r="C388" t="s">
        <v>82</v>
      </c>
      <c r="D388" t="s">
        <v>224</v>
      </c>
      <c r="E388">
        <v>74</v>
      </c>
      <c r="F388" t="s">
        <v>95</v>
      </c>
      <c r="G388">
        <v>2016</v>
      </c>
      <c r="H388" t="s">
        <v>16</v>
      </c>
      <c r="J388" t="s">
        <v>96</v>
      </c>
      <c r="K388">
        <v>48</v>
      </c>
      <c r="L388" s="18">
        <v>44508</v>
      </c>
      <c r="M388" s="18">
        <v>45969</v>
      </c>
      <c r="O388">
        <v>28500000</v>
      </c>
      <c r="P388">
        <v>28500000</v>
      </c>
      <c r="Q388">
        <v>0</v>
      </c>
      <c r="R388">
        <v>1037685</v>
      </c>
      <c r="S388" t="s">
        <v>168</v>
      </c>
      <c r="T388">
        <v>-0.71699777647277252</v>
      </c>
      <c r="U388">
        <v>1.2009447865714571</v>
      </c>
      <c r="V388">
        <v>0.13042163490563341</v>
      </c>
      <c r="W388">
        <v>-0.67261606637805249</v>
      </c>
      <c r="X388">
        <v>-1.5799243831913681</v>
      </c>
      <c r="Y388" t="str">
        <f t="shared" si="24"/>
        <v>37-48</v>
      </c>
      <c r="Z388" s="20">
        <f t="shared" si="25"/>
        <v>1</v>
      </c>
      <c r="AA388" t="str">
        <f t="shared" si="26"/>
        <v>80%-100%</v>
      </c>
      <c r="AB388">
        <f t="shared" si="27"/>
        <v>2.1517473399592326E-4</v>
      </c>
    </row>
    <row r="389" spans="1:28" x14ac:dyDescent="0.25">
      <c r="A389" t="s">
        <v>1994</v>
      </c>
      <c r="B389" t="s">
        <v>1995</v>
      </c>
      <c r="C389" t="s">
        <v>82</v>
      </c>
      <c r="D389" t="s">
        <v>625</v>
      </c>
      <c r="E389">
        <v>62</v>
      </c>
      <c r="F389" t="s">
        <v>95</v>
      </c>
      <c r="G389">
        <v>2018</v>
      </c>
      <c r="H389" t="s">
        <v>16</v>
      </c>
      <c r="J389" t="s">
        <v>96</v>
      </c>
      <c r="K389">
        <v>84</v>
      </c>
      <c r="L389" s="18">
        <v>44404</v>
      </c>
      <c r="M389" s="18">
        <v>46961</v>
      </c>
      <c r="O389">
        <v>64500000</v>
      </c>
      <c r="P389">
        <v>25500000</v>
      </c>
      <c r="Q389">
        <v>39000000</v>
      </c>
      <c r="R389">
        <v>559941</v>
      </c>
      <c r="S389" t="s">
        <v>103</v>
      </c>
      <c r="T389">
        <v>3.4943527771394541E-2</v>
      </c>
      <c r="U389">
        <v>-1.281881115197818</v>
      </c>
      <c r="V389">
        <v>-0.22527857001643839</v>
      </c>
      <c r="W389">
        <v>-0.65793231365856164</v>
      </c>
      <c r="X389">
        <v>0.43112042910834891</v>
      </c>
      <c r="Y389" t="str">
        <f t="shared" si="24"/>
        <v>&gt;72</v>
      </c>
      <c r="Z389" s="20">
        <f t="shared" si="25"/>
        <v>0.39534883720930231</v>
      </c>
      <c r="AA389" t="str">
        <f t="shared" si="26"/>
        <v>20%-40%</v>
      </c>
      <c r="AB389">
        <f t="shared" si="27"/>
        <v>1.1610956670705586E-4</v>
      </c>
    </row>
    <row r="390" spans="1:28" x14ac:dyDescent="0.25">
      <c r="A390" t="s">
        <v>1996</v>
      </c>
      <c r="B390" t="s">
        <v>1997</v>
      </c>
      <c r="C390" t="s">
        <v>82</v>
      </c>
      <c r="D390" t="s">
        <v>1251</v>
      </c>
      <c r="E390">
        <v>-1</v>
      </c>
      <c r="F390" t="s">
        <v>79</v>
      </c>
      <c r="G390">
        <v>2020</v>
      </c>
      <c r="H390" t="s">
        <v>13</v>
      </c>
      <c r="I390" t="s">
        <v>84</v>
      </c>
      <c r="J390" t="s">
        <v>80</v>
      </c>
      <c r="K390">
        <v>84</v>
      </c>
      <c r="L390" s="18">
        <v>43506</v>
      </c>
      <c r="M390" s="18">
        <v>46063</v>
      </c>
      <c r="O390">
        <v>31486491</v>
      </c>
      <c r="P390">
        <v>31486491</v>
      </c>
      <c r="Q390">
        <v>0</v>
      </c>
      <c r="R390">
        <v>622894</v>
      </c>
      <c r="S390" t="s">
        <v>440</v>
      </c>
      <c r="T390">
        <v>0.8353971742248627</v>
      </c>
      <c r="U390">
        <v>1.2009447865714571</v>
      </c>
      <c r="V390">
        <v>0.1323206787774677</v>
      </c>
      <c r="W390">
        <v>-0.27875255341122451</v>
      </c>
      <c r="X390">
        <v>-0.26501046745693763</v>
      </c>
      <c r="Y390" t="str">
        <f t="shared" si="24"/>
        <v>&gt;72</v>
      </c>
      <c r="Z390" s="20">
        <f t="shared" si="25"/>
        <v>1</v>
      </c>
      <c r="AA390" t="str">
        <f t="shared" si="26"/>
        <v>80%-100%</v>
      </c>
      <c r="AB390">
        <f t="shared" si="27"/>
        <v>1.2916352337911469E-4</v>
      </c>
    </row>
    <row r="391" spans="1:28" x14ac:dyDescent="0.25">
      <c r="A391" t="s">
        <v>1998</v>
      </c>
      <c r="B391" t="s">
        <v>1999</v>
      </c>
      <c r="C391" t="s">
        <v>77</v>
      </c>
      <c r="D391" t="s">
        <v>165</v>
      </c>
      <c r="E391">
        <v>62</v>
      </c>
      <c r="F391" t="s">
        <v>117</v>
      </c>
      <c r="G391">
        <v>2020</v>
      </c>
      <c r="H391" t="s">
        <v>14</v>
      </c>
      <c r="I391" t="s">
        <v>84</v>
      </c>
      <c r="J391" t="s">
        <v>80</v>
      </c>
      <c r="K391">
        <v>72</v>
      </c>
      <c r="L391" s="18">
        <v>43662</v>
      </c>
      <c r="M391" s="18">
        <v>45854</v>
      </c>
      <c r="N391" s="18">
        <v>43873</v>
      </c>
      <c r="O391">
        <v>42992000</v>
      </c>
      <c r="P391">
        <v>25792000</v>
      </c>
      <c r="Q391">
        <v>17200000</v>
      </c>
      <c r="R391">
        <v>628882</v>
      </c>
      <c r="S391" t="s">
        <v>166</v>
      </c>
      <c r="T391">
        <v>0.3745299232365023</v>
      </c>
      <c r="U391">
        <v>-0.44184567618776521</v>
      </c>
      <c r="V391">
        <v>0.2094661248883162</v>
      </c>
      <c r="W391">
        <v>0.41613867717624492</v>
      </c>
      <c r="X391">
        <v>-0.88379348662608126</v>
      </c>
      <c r="Y391" t="str">
        <f t="shared" si="24"/>
        <v>61-72</v>
      </c>
      <c r="Z391" s="20">
        <f t="shared" si="25"/>
        <v>0.59992556754745063</v>
      </c>
      <c r="AA391" t="str">
        <f t="shared" si="26"/>
        <v>40%-60%</v>
      </c>
      <c r="AB391">
        <f t="shared" si="27"/>
        <v>1.3040519720803926E-4</v>
      </c>
    </row>
    <row r="392" spans="1:28" x14ac:dyDescent="0.25">
      <c r="A392" t="s">
        <v>1517</v>
      </c>
      <c r="B392" t="s">
        <v>2000</v>
      </c>
      <c r="C392" t="s">
        <v>82</v>
      </c>
      <c r="D392" t="s">
        <v>179</v>
      </c>
      <c r="E392">
        <v>220</v>
      </c>
      <c r="F392" t="s">
        <v>11</v>
      </c>
      <c r="G392">
        <v>2022</v>
      </c>
      <c r="H392" t="s">
        <v>11</v>
      </c>
      <c r="I392" t="s">
        <v>188</v>
      </c>
      <c r="J392" t="s">
        <v>80</v>
      </c>
      <c r="K392">
        <v>60</v>
      </c>
      <c r="L392" s="18">
        <v>44329</v>
      </c>
      <c r="M392" s="18">
        <v>46155</v>
      </c>
      <c r="O392">
        <v>75771800</v>
      </c>
      <c r="P392">
        <v>43771800</v>
      </c>
      <c r="Q392">
        <v>32000000</v>
      </c>
      <c r="R392">
        <v>1103262</v>
      </c>
      <c r="S392" t="s">
        <v>437</v>
      </c>
      <c r="T392">
        <v>4.7071613323719813E-2</v>
      </c>
      <c r="U392">
        <v>-0.53319358926154681</v>
      </c>
      <c r="V392">
        <v>-1.094767959825949</v>
      </c>
      <c r="W392">
        <v>-0.1247147067954926</v>
      </c>
      <c r="X392">
        <v>0.74051193869292065</v>
      </c>
      <c r="Y392" t="str">
        <f t="shared" si="24"/>
        <v>49-60</v>
      </c>
      <c r="Z392" s="20">
        <f t="shared" si="25"/>
        <v>0.5776792949355829</v>
      </c>
      <c r="AA392" t="str">
        <f t="shared" si="26"/>
        <v>40%-60%</v>
      </c>
      <c r="AB392">
        <f t="shared" si="27"/>
        <v>2.2877280424966177E-4</v>
      </c>
    </row>
    <row r="393" spans="1:28" x14ac:dyDescent="0.25">
      <c r="A393" t="s">
        <v>2001</v>
      </c>
      <c r="B393" t="s">
        <v>2002</v>
      </c>
      <c r="C393" t="s">
        <v>77</v>
      </c>
      <c r="D393" t="s">
        <v>231</v>
      </c>
      <c r="E393">
        <v>49</v>
      </c>
      <c r="F393" t="s">
        <v>87</v>
      </c>
      <c r="G393">
        <v>2020</v>
      </c>
      <c r="H393" t="s">
        <v>15</v>
      </c>
      <c r="I393" t="s">
        <v>84</v>
      </c>
      <c r="J393" t="s">
        <v>80</v>
      </c>
      <c r="K393">
        <v>72</v>
      </c>
      <c r="L393" s="18">
        <v>43716</v>
      </c>
      <c r="M393" s="18">
        <v>45878</v>
      </c>
      <c r="N393" s="18">
        <v>44074</v>
      </c>
      <c r="O393">
        <v>35890000</v>
      </c>
      <c r="P393">
        <v>32301000</v>
      </c>
      <c r="Q393">
        <v>3589000</v>
      </c>
      <c r="R393">
        <v>747901</v>
      </c>
      <c r="S393" t="s">
        <v>85</v>
      </c>
      <c r="T393">
        <v>0.1198401266376715</v>
      </c>
      <c r="U393">
        <v>0.79032357974038436</v>
      </c>
      <c r="V393">
        <v>6.0570453852631649E-2</v>
      </c>
      <c r="W393">
        <v>0.33955753488230289</v>
      </c>
      <c r="X393">
        <v>-0.34235834485308059</v>
      </c>
      <c r="Y393" t="str">
        <f t="shared" si="24"/>
        <v>61-72</v>
      </c>
      <c r="Z393" s="20">
        <f t="shared" si="25"/>
        <v>0.9</v>
      </c>
      <c r="AA393" t="str">
        <f t="shared" si="26"/>
        <v>80%-100%</v>
      </c>
      <c r="AB393">
        <f t="shared" si="27"/>
        <v>1.5508501976060655E-4</v>
      </c>
    </row>
    <row r="394" spans="1:28" x14ac:dyDescent="0.25">
      <c r="A394" t="s">
        <v>2003</v>
      </c>
      <c r="B394" t="s">
        <v>2004</v>
      </c>
      <c r="C394" t="s">
        <v>82</v>
      </c>
      <c r="D394" t="s">
        <v>106</v>
      </c>
      <c r="E394">
        <v>74</v>
      </c>
      <c r="F394" t="s">
        <v>87</v>
      </c>
      <c r="G394">
        <v>2022</v>
      </c>
      <c r="H394" t="s">
        <v>24</v>
      </c>
      <c r="I394" t="s">
        <v>84</v>
      </c>
      <c r="J394" t="s">
        <v>80</v>
      </c>
      <c r="K394">
        <v>84</v>
      </c>
      <c r="L394" s="18">
        <v>44490</v>
      </c>
      <c r="M394" s="18">
        <v>47047</v>
      </c>
      <c r="O394">
        <v>49731973</v>
      </c>
      <c r="P394">
        <v>50776973</v>
      </c>
      <c r="Q394">
        <v>0</v>
      </c>
      <c r="R394">
        <v>1121575</v>
      </c>
      <c r="S394" t="s">
        <v>168</v>
      </c>
      <c r="T394">
        <v>1.068735666674399E-2</v>
      </c>
      <c r="U394">
        <v>1.287227138799564</v>
      </c>
      <c r="V394">
        <v>-0.1462340800337556</v>
      </c>
      <c r="W394">
        <v>-0.55658252394605479</v>
      </c>
      <c r="X394">
        <v>-0.4197062222492236</v>
      </c>
      <c r="Y394" t="str">
        <f t="shared" si="24"/>
        <v>&gt;72</v>
      </c>
      <c r="Z394" s="20">
        <f t="shared" si="25"/>
        <v>1.0210126390923602</v>
      </c>
      <c r="AA394" t="str">
        <f t="shared" si="26"/>
        <v>80%-100%</v>
      </c>
      <c r="AB394">
        <f t="shared" si="27"/>
        <v>2.3257019450168175E-4</v>
      </c>
    </row>
    <row r="395" spans="1:28" x14ac:dyDescent="0.25">
      <c r="A395" t="s">
        <v>1645</v>
      </c>
      <c r="B395" t="s">
        <v>2005</v>
      </c>
      <c r="C395" t="s">
        <v>77</v>
      </c>
      <c r="D395" t="s">
        <v>136</v>
      </c>
      <c r="E395">
        <v>246</v>
      </c>
      <c r="F395" t="s">
        <v>25</v>
      </c>
      <c r="G395">
        <v>2021</v>
      </c>
      <c r="H395" t="s">
        <v>25</v>
      </c>
      <c r="I395" t="s">
        <v>84</v>
      </c>
      <c r="J395" t="s">
        <v>80</v>
      </c>
      <c r="K395">
        <v>72</v>
      </c>
      <c r="L395" s="18">
        <v>44221</v>
      </c>
      <c r="M395" s="18">
        <v>46412</v>
      </c>
      <c r="N395" s="18">
        <v>44509</v>
      </c>
      <c r="O395">
        <v>40310000</v>
      </c>
      <c r="P395">
        <v>20000000</v>
      </c>
      <c r="Q395">
        <v>20310000</v>
      </c>
      <c r="R395">
        <v>480098</v>
      </c>
      <c r="S395" t="s">
        <v>182</v>
      </c>
      <c r="T395">
        <v>0.39878609434115281</v>
      </c>
      <c r="U395">
        <v>-0.86795045300658369</v>
      </c>
      <c r="V395">
        <v>0.13042163490563341</v>
      </c>
      <c r="W395">
        <v>1.062235413464236</v>
      </c>
      <c r="X395">
        <v>0.97255557088134947</v>
      </c>
      <c r="Y395" t="str">
        <f t="shared" si="24"/>
        <v>61-72</v>
      </c>
      <c r="Z395" s="20">
        <f t="shared" si="25"/>
        <v>0.49615480029769288</v>
      </c>
      <c r="AA395" t="str">
        <f t="shared" si="26"/>
        <v>40%-60%</v>
      </c>
      <c r="AB395">
        <f t="shared" si="27"/>
        <v>9.9553293573651703E-5</v>
      </c>
    </row>
    <row r="396" spans="1:28" x14ac:dyDescent="0.25">
      <c r="A396" t="s">
        <v>2006</v>
      </c>
      <c r="B396" t="s">
        <v>2007</v>
      </c>
      <c r="C396" t="s">
        <v>77</v>
      </c>
      <c r="D396" t="s">
        <v>258</v>
      </c>
      <c r="E396">
        <v>220</v>
      </c>
      <c r="F396" t="s">
        <v>25</v>
      </c>
      <c r="G396">
        <v>2020</v>
      </c>
      <c r="H396" t="s">
        <v>25</v>
      </c>
      <c r="I396" t="s">
        <v>84</v>
      </c>
      <c r="J396" t="s">
        <v>80</v>
      </c>
      <c r="K396">
        <v>84</v>
      </c>
      <c r="L396" s="18">
        <v>43810</v>
      </c>
      <c r="M396" s="18">
        <v>46338</v>
      </c>
      <c r="N396" s="18">
        <v>44433</v>
      </c>
      <c r="O396">
        <v>36640000</v>
      </c>
      <c r="P396">
        <v>27640000</v>
      </c>
      <c r="Q396">
        <v>9000000</v>
      </c>
      <c r="R396">
        <v>678530</v>
      </c>
      <c r="S396" t="s">
        <v>470</v>
      </c>
      <c r="T396">
        <v>-0.89891905975765174</v>
      </c>
      <c r="U396">
        <v>0.19232282656063471</v>
      </c>
      <c r="V396">
        <v>-0.45410762584690612</v>
      </c>
      <c r="W396">
        <v>-0.40390681021974201</v>
      </c>
      <c r="X396">
        <v>-0.96114136402222416</v>
      </c>
      <c r="Y396" t="str">
        <f t="shared" si="24"/>
        <v>&gt;72</v>
      </c>
      <c r="Z396" s="20">
        <f t="shared" si="25"/>
        <v>0.75436681222707425</v>
      </c>
      <c r="AA396" t="str">
        <f t="shared" si="26"/>
        <v>60%-80%</v>
      </c>
      <c r="AB396">
        <f t="shared" si="27"/>
        <v>1.4070022430530827E-4</v>
      </c>
    </row>
    <row r="397" spans="1:28" x14ac:dyDescent="0.25">
      <c r="A397" t="s">
        <v>2008</v>
      </c>
      <c r="B397" t="s">
        <v>2009</v>
      </c>
      <c r="C397" t="s">
        <v>82</v>
      </c>
      <c r="D397" t="s">
        <v>83</v>
      </c>
      <c r="E397">
        <v>49</v>
      </c>
      <c r="F397" t="s">
        <v>79</v>
      </c>
      <c r="G397">
        <v>2021</v>
      </c>
      <c r="H397" t="s">
        <v>26</v>
      </c>
      <c r="I397" t="s">
        <v>84</v>
      </c>
      <c r="J397" t="s">
        <v>80</v>
      </c>
      <c r="K397">
        <v>84</v>
      </c>
      <c r="L397" s="18">
        <v>43867</v>
      </c>
      <c r="M397" s="18">
        <v>46424</v>
      </c>
      <c r="O397">
        <v>39490000</v>
      </c>
      <c r="P397">
        <v>34911000</v>
      </c>
      <c r="Q397">
        <v>4579000</v>
      </c>
      <c r="R397">
        <v>761191</v>
      </c>
      <c r="S397" t="s">
        <v>336</v>
      </c>
      <c r="T397">
        <v>-1.3355301396413619</v>
      </c>
      <c r="U397">
        <v>0.72481551179822767</v>
      </c>
      <c r="V397">
        <v>0.4070773498450232</v>
      </c>
      <c r="W397">
        <v>-0.11183153178679579</v>
      </c>
      <c r="X397">
        <v>-0.18766259006079469</v>
      </c>
      <c r="Y397" t="str">
        <f t="shared" si="24"/>
        <v>&gt;72</v>
      </c>
      <c r="Z397" s="20">
        <f t="shared" si="25"/>
        <v>0.88404659407444919</v>
      </c>
      <c r="AA397" t="str">
        <f t="shared" si="26"/>
        <v>80%-100%</v>
      </c>
      <c r="AB397">
        <f t="shared" si="27"/>
        <v>1.5784083893001326E-4</v>
      </c>
    </row>
    <row r="398" spans="1:28" x14ac:dyDescent="0.25">
      <c r="A398" t="s">
        <v>2010</v>
      </c>
      <c r="B398" t="s">
        <v>2011</v>
      </c>
      <c r="C398" t="s">
        <v>77</v>
      </c>
      <c r="D398" t="s">
        <v>384</v>
      </c>
      <c r="E398">
        <v>220</v>
      </c>
      <c r="F398" t="s">
        <v>79</v>
      </c>
      <c r="G398">
        <v>2020</v>
      </c>
      <c r="H398" t="s">
        <v>26</v>
      </c>
      <c r="I398" t="s">
        <v>84</v>
      </c>
      <c r="J398" t="s">
        <v>80</v>
      </c>
      <c r="K398">
        <v>84</v>
      </c>
      <c r="L398" s="18">
        <v>43862</v>
      </c>
      <c r="M398" s="18">
        <v>46389</v>
      </c>
      <c r="N398" s="18">
        <v>44036</v>
      </c>
      <c r="O398">
        <v>50200711</v>
      </c>
      <c r="P398">
        <v>24700711</v>
      </c>
      <c r="Q398">
        <v>25500000</v>
      </c>
      <c r="R398">
        <v>504407</v>
      </c>
      <c r="S398" t="s">
        <v>437</v>
      </c>
      <c r="T398">
        <v>-0.1469777555134846</v>
      </c>
      <c r="U398">
        <v>-0.88485052700335431</v>
      </c>
      <c r="V398">
        <v>-0.46241203996448682</v>
      </c>
      <c r="W398">
        <v>-0.181966108020507</v>
      </c>
      <c r="X398">
        <v>-0.26501046745693763</v>
      </c>
      <c r="Y398" t="str">
        <f t="shared" si="24"/>
        <v>&gt;72</v>
      </c>
      <c r="Z398" s="20">
        <f t="shared" si="25"/>
        <v>0.49203906693672128</v>
      </c>
      <c r="AA398" t="str">
        <f t="shared" si="26"/>
        <v>40%-60%</v>
      </c>
      <c r="AB398">
        <f t="shared" si="27"/>
        <v>1.0459401653746721E-4</v>
      </c>
    </row>
    <row r="399" spans="1:28" x14ac:dyDescent="0.25">
      <c r="A399" t="s">
        <v>2012</v>
      </c>
      <c r="B399" t="s">
        <v>2013</v>
      </c>
      <c r="C399" t="s">
        <v>77</v>
      </c>
      <c r="D399" t="s">
        <v>263</v>
      </c>
      <c r="E399">
        <v>51</v>
      </c>
      <c r="F399" t="s">
        <v>117</v>
      </c>
      <c r="G399">
        <v>2018</v>
      </c>
      <c r="H399" t="s">
        <v>14</v>
      </c>
      <c r="J399" t="s">
        <v>80</v>
      </c>
      <c r="K399">
        <v>48</v>
      </c>
      <c r="L399" s="18">
        <v>42880</v>
      </c>
      <c r="M399" s="18">
        <v>44341</v>
      </c>
      <c r="N399" s="18">
        <v>44228</v>
      </c>
      <c r="O399">
        <v>42850000</v>
      </c>
      <c r="P399">
        <v>14000000</v>
      </c>
      <c r="Q399">
        <v>28850000</v>
      </c>
      <c r="R399">
        <v>462979</v>
      </c>
      <c r="S399" t="s">
        <v>261</v>
      </c>
      <c r="T399">
        <v>1.090086970823694</v>
      </c>
      <c r="U399">
        <v>-1.5636810750566501</v>
      </c>
      <c r="V399">
        <v>0.92086653473246149</v>
      </c>
      <c r="W399">
        <v>0.1090819283820415</v>
      </c>
      <c r="X399">
        <v>1.5913385900504931</v>
      </c>
      <c r="Y399" t="str">
        <f t="shared" si="24"/>
        <v>37-48</v>
      </c>
      <c r="Z399" s="20">
        <f t="shared" si="25"/>
        <v>0.3267211201866978</v>
      </c>
      <c r="AA399" t="str">
        <f t="shared" si="26"/>
        <v>20%-40%</v>
      </c>
      <c r="AB399">
        <f t="shared" si="27"/>
        <v>9.6003491590124695E-5</v>
      </c>
    </row>
    <row r="400" spans="1:28" x14ac:dyDescent="0.25">
      <c r="A400" t="s">
        <v>568</v>
      </c>
      <c r="B400" t="s">
        <v>569</v>
      </c>
      <c r="C400" t="s">
        <v>82</v>
      </c>
      <c r="D400" t="s">
        <v>199</v>
      </c>
      <c r="E400">
        <v>38</v>
      </c>
      <c r="F400" t="s">
        <v>20</v>
      </c>
      <c r="G400">
        <v>2022</v>
      </c>
      <c r="H400" t="s">
        <v>20</v>
      </c>
      <c r="I400" t="s">
        <v>84</v>
      </c>
      <c r="J400" t="s">
        <v>80</v>
      </c>
      <c r="K400">
        <v>84</v>
      </c>
      <c r="L400" s="18">
        <v>44448</v>
      </c>
      <c r="M400" s="18">
        <v>47005</v>
      </c>
      <c r="O400">
        <v>137641700</v>
      </c>
      <c r="P400">
        <v>116641700</v>
      </c>
      <c r="Q400">
        <v>21000000</v>
      </c>
      <c r="R400">
        <v>2456722</v>
      </c>
      <c r="S400" t="s">
        <v>135</v>
      </c>
      <c r="T400">
        <v>-1.189993113013458</v>
      </c>
      <c r="U400">
        <v>0.57445983735530215</v>
      </c>
      <c r="V400">
        <v>0.2094661248883162</v>
      </c>
      <c r="W400">
        <v>0.64685557768493895</v>
      </c>
      <c r="X400">
        <v>0.66316406129677774</v>
      </c>
      <c r="Y400" t="str">
        <f t="shared" si="24"/>
        <v>&gt;72</v>
      </c>
      <c r="Z400" s="20">
        <f t="shared" si="25"/>
        <v>0.84742995763638496</v>
      </c>
      <c r="AA400" t="str">
        <f t="shared" si="26"/>
        <v>80%-100%</v>
      </c>
      <c r="AB400">
        <f t="shared" si="27"/>
        <v>5.0942675556833966E-4</v>
      </c>
    </row>
    <row r="401" spans="1:28" x14ac:dyDescent="0.25">
      <c r="A401" t="s">
        <v>2014</v>
      </c>
      <c r="B401" t="s">
        <v>2015</v>
      </c>
      <c r="C401" t="s">
        <v>82</v>
      </c>
      <c r="D401" t="s">
        <v>628</v>
      </c>
      <c r="E401">
        <v>241</v>
      </c>
      <c r="F401" t="s">
        <v>12</v>
      </c>
      <c r="G401">
        <v>2019</v>
      </c>
      <c r="H401" t="s">
        <v>12</v>
      </c>
      <c r="I401" t="s">
        <v>84</v>
      </c>
      <c r="J401" t="s">
        <v>80</v>
      </c>
      <c r="K401">
        <v>84</v>
      </c>
      <c r="L401" s="18">
        <v>43649</v>
      </c>
      <c r="M401" s="18">
        <v>46206</v>
      </c>
      <c r="O401">
        <v>66052000</v>
      </c>
      <c r="P401">
        <v>47892000</v>
      </c>
      <c r="Q401">
        <v>18160000</v>
      </c>
      <c r="R401">
        <v>940224</v>
      </c>
      <c r="S401" t="s">
        <v>438</v>
      </c>
      <c r="T401">
        <v>0.72624440425393522</v>
      </c>
      <c r="U401">
        <v>7.2003783111716652E-2</v>
      </c>
      <c r="V401">
        <v>2.565590979360587E-2</v>
      </c>
      <c r="W401">
        <v>0.38500776724372432</v>
      </c>
      <c r="X401">
        <v>0.35377255171220601</v>
      </c>
      <c r="Y401" t="str">
        <f t="shared" si="24"/>
        <v>&gt;72</v>
      </c>
      <c r="Z401" s="20">
        <f t="shared" si="25"/>
        <v>0.72506510022406589</v>
      </c>
      <c r="AA401" t="str">
        <f t="shared" si="26"/>
        <v>60%-80%</v>
      </c>
      <c r="AB401">
        <f t="shared" si="27"/>
        <v>1.9496518605991505E-4</v>
      </c>
    </row>
    <row r="402" spans="1:28" x14ac:dyDescent="0.25">
      <c r="A402" t="s">
        <v>1980</v>
      </c>
      <c r="B402" t="s">
        <v>2016</v>
      </c>
      <c r="C402" t="s">
        <v>77</v>
      </c>
      <c r="D402" t="s">
        <v>2017</v>
      </c>
      <c r="E402">
        <v>46</v>
      </c>
      <c r="F402" t="s">
        <v>95</v>
      </c>
      <c r="G402">
        <v>2014</v>
      </c>
      <c r="H402" t="s">
        <v>16</v>
      </c>
      <c r="J402" t="s">
        <v>80</v>
      </c>
      <c r="K402">
        <v>24</v>
      </c>
      <c r="L402" s="18">
        <v>43185</v>
      </c>
      <c r="M402" s="18">
        <v>43916</v>
      </c>
      <c r="N402" s="18">
        <v>43252</v>
      </c>
      <c r="O402">
        <v>35000000</v>
      </c>
      <c r="P402">
        <v>10000000</v>
      </c>
      <c r="Q402">
        <v>25000000</v>
      </c>
      <c r="R402">
        <v>499540</v>
      </c>
      <c r="S402" t="s">
        <v>287</v>
      </c>
      <c r="T402">
        <v>0.66560397649230885</v>
      </c>
      <c r="U402">
        <v>-1.732063833650489</v>
      </c>
      <c r="V402">
        <v>-0.38336754998180411</v>
      </c>
      <c r="W402">
        <v>0.32296234860770368</v>
      </c>
      <c r="X402">
        <v>1.2045992030697781</v>
      </c>
      <c r="Y402" t="str">
        <f t="shared" si="24"/>
        <v>&lt;=24</v>
      </c>
      <c r="Z402" s="20">
        <f t="shared" si="25"/>
        <v>0.2857142857142857</v>
      </c>
      <c r="AA402" t="str">
        <f t="shared" si="26"/>
        <v>20%-40%</v>
      </c>
      <c r="AB402">
        <f t="shared" si="27"/>
        <v>1.0358479367083797E-4</v>
      </c>
    </row>
    <row r="403" spans="1:28" x14ac:dyDescent="0.25">
      <c r="A403" t="s">
        <v>2018</v>
      </c>
      <c r="B403" t="s">
        <v>2019</v>
      </c>
      <c r="C403" t="s">
        <v>77</v>
      </c>
      <c r="D403" t="s">
        <v>742</v>
      </c>
      <c r="E403">
        <v>291</v>
      </c>
      <c r="F403" t="s">
        <v>12</v>
      </c>
      <c r="G403">
        <v>2021</v>
      </c>
      <c r="H403" t="s">
        <v>12</v>
      </c>
      <c r="I403" t="s">
        <v>84</v>
      </c>
      <c r="J403" t="s">
        <v>80</v>
      </c>
      <c r="K403">
        <v>36</v>
      </c>
      <c r="L403" s="18">
        <v>44274</v>
      </c>
      <c r="M403" s="18">
        <v>45370</v>
      </c>
      <c r="N403" s="18">
        <v>44292</v>
      </c>
      <c r="O403">
        <v>74000000</v>
      </c>
      <c r="P403">
        <v>20000000</v>
      </c>
      <c r="Q403">
        <v>54000000</v>
      </c>
      <c r="R403">
        <v>648867</v>
      </c>
      <c r="S403" t="s">
        <v>107</v>
      </c>
      <c r="T403">
        <v>0.28963332437022532</v>
      </c>
      <c r="U403">
        <v>-1.795480236249883</v>
      </c>
      <c r="V403">
        <v>-2.641607764529764</v>
      </c>
      <c r="W403">
        <v>0.43730318203969232</v>
      </c>
      <c r="X403">
        <v>0.43112042910834891</v>
      </c>
      <c r="Y403" t="str">
        <f t="shared" si="24"/>
        <v>25-36</v>
      </c>
      <c r="Z403" s="20">
        <f t="shared" si="25"/>
        <v>0.27027027027027029</v>
      </c>
      <c r="AA403" t="str">
        <f t="shared" si="26"/>
        <v>20%-40%</v>
      </c>
      <c r="AB403">
        <f t="shared" si="27"/>
        <v>1.3454929398009293E-4</v>
      </c>
    </row>
    <row r="404" spans="1:28" x14ac:dyDescent="0.25">
      <c r="A404" t="s">
        <v>2020</v>
      </c>
      <c r="B404" t="s">
        <v>2021</v>
      </c>
      <c r="C404" t="s">
        <v>77</v>
      </c>
      <c r="D404" t="s">
        <v>760</v>
      </c>
      <c r="E404">
        <v>74</v>
      </c>
      <c r="F404" t="s">
        <v>87</v>
      </c>
      <c r="G404">
        <v>2018</v>
      </c>
      <c r="H404" t="s">
        <v>15</v>
      </c>
      <c r="J404" t="s">
        <v>80</v>
      </c>
      <c r="K404">
        <v>36</v>
      </c>
      <c r="L404" s="18">
        <v>43283</v>
      </c>
      <c r="M404" s="18">
        <v>44234</v>
      </c>
      <c r="N404" s="18">
        <v>43654</v>
      </c>
      <c r="O404">
        <v>32990000</v>
      </c>
      <c r="P404">
        <v>12990000</v>
      </c>
      <c r="Q404">
        <v>20000000</v>
      </c>
      <c r="R404">
        <v>586620</v>
      </c>
      <c r="S404" t="s">
        <v>294</v>
      </c>
      <c r="T404">
        <v>1.2720082541085731</v>
      </c>
      <c r="U404">
        <v>-1.2884229420194639</v>
      </c>
      <c r="V404">
        <v>-2.0091388110476269</v>
      </c>
      <c r="W404">
        <v>-0.23090464853684911</v>
      </c>
      <c r="X404">
        <v>0.58581618390063472</v>
      </c>
      <c r="Y404" t="str">
        <f t="shared" si="24"/>
        <v>25-36</v>
      </c>
      <c r="Z404" s="20">
        <f t="shared" si="25"/>
        <v>0.39375568354046681</v>
      </c>
      <c r="AA404" t="str">
        <f t="shared" si="26"/>
        <v>20%-40%</v>
      </c>
      <c r="AB404">
        <f t="shared" si="27"/>
        <v>1.2164173372139763E-4</v>
      </c>
    </row>
    <row r="405" spans="1:28" x14ac:dyDescent="0.25">
      <c r="A405" t="s">
        <v>2022</v>
      </c>
      <c r="B405" t="s">
        <v>2023</v>
      </c>
      <c r="C405" t="s">
        <v>77</v>
      </c>
      <c r="D405" t="s">
        <v>421</v>
      </c>
      <c r="E405">
        <v>48</v>
      </c>
      <c r="F405" t="s">
        <v>117</v>
      </c>
      <c r="G405">
        <v>2017</v>
      </c>
      <c r="H405" t="s">
        <v>14</v>
      </c>
      <c r="J405" t="s">
        <v>80</v>
      </c>
      <c r="K405">
        <v>72</v>
      </c>
      <c r="L405" s="18">
        <v>42685</v>
      </c>
      <c r="M405" s="18">
        <v>44876</v>
      </c>
      <c r="N405" s="18">
        <v>42975</v>
      </c>
      <c r="O405">
        <v>43890000</v>
      </c>
      <c r="P405">
        <v>21945000</v>
      </c>
      <c r="Q405">
        <v>21945000</v>
      </c>
      <c r="R405">
        <v>576079</v>
      </c>
      <c r="S405" t="s">
        <v>407</v>
      </c>
      <c r="T405">
        <v>1.4903137940504281</v>
      </c>
      <c r="U405">
        <v>-0.85216124758390532</v>
      </c>
      <c r="V405">
        <v>0.99991102471514426</v>
      </c>
      <c r="W405">
        <v>-0.37890251115607793</v>
      </c>
      <c r="X405">
        <v>1.3592949578620639</v>
      </c>
      <c r="Y405" t="str">
        <f t="shared" si="24"/>
        <v>61-72</v>
      </c>
      <c r="Z405" s="20">
        <f t="shared" si="25"/>
        <v>0.5</v>
      </c>
      <c r="AA405" t="str">
        <f t="shared" si="26"/>
        <v>40%-60%</v>
      </c>
      <c r="AB405">
        <f t="shared" si="27"/>
        <v>1.1945594817852959E-4</v>
      </c>
    </row>
    <row r="406" spans="1:28" x14ac:dyDescent="0.25">
      <c r="A406" t="s">
        <v>1600</v>
      </c>
      <c r="B406" t="s">
        <v>2024</v>
      </c>
      <c r="C406" t="s">
        <v>77</v>
      </c>
      <c r="D406" t="s">
        <v>165</v>
      </c>
      <c r="E406">
        <v>236</v>
      </c>
      <c r="F406" t="s">
        <v>117</v>
      </c>
      <c r="G406">
        <v>2020</v>
      </c>
      <c r="H406" t="s">
        <v>14</v>
      </c>
      <c r="I406" t="s">
        <v>84</v>
      </c>
      <c r="J406" t="s">
        <v>80</v>
      </c>
      <c r="K406">
        <v>72</v>
      </c>
      <c r="L406" s="18">
        <v>43677</v>
      </c>
      <c r="M406" s="18">
        <v>45869</v>
      </c>
      <c r="N406" s="18">
        <v>44518</v>
      </c>
      <c r="O406">
        <v>53082024</v>
      </c>
      <c r="P406">
        <v>20082024</v>
      </c>
      <c r="Q406">
        <v>33000000</v>
      </c>
      <c r="R406">
        <v>489657</v>
      </c>
      <c r="S406" t="s">
        <v>724</v>
      </c>
      <c r="T406">
        <v>0.2411209821609242</v>
      </c>
      <c r="U406">
        <v>-1.351802604037724</v>
      </c>
      <c r="V406">
        <v>0.2094661248883162</v>
      </c>
      <c r="W406">
        <v>0.93965540195063413</v>
      </c>
      <c r="X406">
        <v>-0.96114136402222416</v>
      </c>
      <c r="Y406" t="str">
        <f t="shared" si="24"/>
        <v>61-72</v>
      </c>
      <c r="Z406" s="20">
        <f t="shared" si="25"/>
        <v>0.37832061565700659</v>
      </c>
      <c r="AA406" t="str">
        <f t="shared" si="26"/>
        <v>20%-40%</v>
      </c>
      <c r="AB406">
        <f t="shared" si="27"/>
        <v>1.015354512441076E-4</v>
      </c>
    </row>
    <row r="407" spans="1:28" x14ac:dyDescent="0.25">
      <c r="A407" t="s">
        <v>2025</v>
      </c>
      <c r="B407" t="s">
        <v>2026</v>
      </c>
      <c r="C407" t="s">
        <v>82</v>
      </c>
      <c r="D407" t="s">
        <v>1003</v>
      </c>
      <c r="E407">
        <v>60</v>
      </c>
      <c r="F407" t="s">
        <v>79</v>
      </c>
      <c r="G407">
        <v>2021</v>
      </c>
      <c r="H407" t="s">
        <v>27</v>
      </c>
      <c r="I407" t="s">
        <v>84</v>
      </c>
      <c r="J407" t="s">
        <v>80</v>
      </c>
      <c r="K407">
        <v>36</v>
      </c>
      <c r="L407" s="18">
        <v>44258</v>
      </c>
      <c r="M407" s="18">
        <v>45354</v>
      </c>
      <c r="O407">
        <v>40867954</v>
      </c>
      <c r="P407">
        <v>20867954</v>
      </c>
      <c r="Q407">
        <v>20000000</v>
      </c>
      <c r="R407">
        <v>748310</v>
      </c>
      <c r="S407" t="s">
        <v>1252</v>
      </c>
      <c r="T407">
        <v>3.4943527771394541E-2</v>
      </c>
      <c r="U407">
        <v>-0.80855736188976757</v>
      </c>
      <c r="V407">
        <v>-0.22527857001643839</v>
      </c>
      <c r="W407">
        <v>-0.65615364159365008</v>
      </c>
      <c r="X407">
        <v>-0.88379348662608126</v>
      </c>
      <c r="Y407" t="str">
        <f t="shared" si="24"/>
        <v>25-36</v>
      </c>
      <c r="Z407" s="20">
        <f t="shared" si="25"/>
        <v>0.51061900480753208</v>
      </c>
      <c r="AA407" t="str">
        <f t="shared" si="26"/>
        <v>40%-60%</v>
      </c>
      <c r="AB407">
        <f t="shared" si="27"/>
        <v>1.5516983014738511E-4</v>
      </c>
    </row>
    <row r="408" spans="1:28" x14ac:dyDescent="0.25">
      <c r="A408" t="s">
        <v>2027</v>
      </c>
      <c r="B408" t="s">
        <v>2028</v>
      </c>
      <c r="C408" t="s">
        <v>77</v>
      </c>
      <c r="D408" t="s">
        <v>197</v>
      </c>
      <c r="E408">
        <v>48</v>
      </c>
      <c r="F408" t="s">
        <v>17</v>
      </c>
      <c r="G408">
        <v>2017</v>
      </c>
      <c r="H408" t="s">
        <v>17</v>
      </c>
      <c r="J408" t="s">
        <v>80</v>
      </c>
      <c r="K408">
        <v>24</v>
      </c>
      <c r="L408" s="18">
        <v>42667</v>
      </c>
      <c r="M408" s="18">
        <v>43397</v>
      </c>
      <c r="N408" s="18">
        <v>43340</v>
      </c>
      <c r="O408">
        <v>56000000</v>
      </c>
      <c r="P408">
        <v>20000000</v>
      </c>
      <c r="Q408">
        <v>36000000</v>
      </c>
      <c r="R408">
        <v>856333</v>
      </c>
      <c r="S408" t="s">
        <v>407</v>
      </c>
      <c r="T408">
        <v>1.308392510765549</v>
      </c>
      <c r="U408">
        <v>-1.438762971628295</v>
      </c>
      <c r="V408">
        <v>-4.4146365390986242</v>
      </c>
      <c r="W408">
        <v>0.97294733703983316</v>
      </c>
      <c r="X408">
        <v>0.97255557088134947</v>
      </c>
      <c r="Y408" t="str">
        <f t="shared" si="24"/>
        <v>&lt;=24</v>
      </c>
      <c r="Z408" s="20">
        <f t="shared" si="25"/>
        <v>0.35714285714285715</v>
      </c>
      <c r="AA408" t="str">
        <f t="shared" si="26"/>
        <v>20%-40%</v>
      </c>
      <c r="AB408">
        <f t="shared" si="27"/>
        <v>1.7756951819379769E-4</v>
      </c>
    </row>
    <row r="409" spans="1:28" x14ac:dyDescent="0.25">
      <c r="A409" t="s">
        <v>2029</v>
      </c>
      <c r="B409" t="s">
        <v>2030</v>
      </c>
      <c r="C409" t="s">
        <v>82</v>
      </c>
      <c r="D409" t="s">
        <v>136</v>
      </c>
      <c r="E409">
        <v>49</v>
      </c>
      <c r="F409" t="s">
        <v>25</v>
      </c>
      <c r="G409">
        <v>2022</v>
      </c>
      <c r="H409" t="s">
        <v>25</v>
      </c>
      <c r="I409" t="s">
        <v>84</v>
      </c>
      <c r="J409" t="s">
        <v>80</v>
      </c>
      <c r="K409">
        <v>72</v>
      </c>
      <c r="L409" s="18">
        <v>44347</v>
      </c>
      <c r="M409" s="18">
        <v>46538</v>
      </c>
      <c r="O409">
        <v>42110000</v>
      </c>
      <c r="P409">
        <v>27110000</v>
      </c>
      <c r="Q409">
        <v>15000000</v>
      </c>
      <c r="R409">
        <v>640565</v>
      </c>
      <c r="S409" t="s">
        <v>318</v>
      </c>
      <c r="T409">
        <v>0.43517035099812862</v>
      </c>
      <c r="U409">
        <v>-0.2617287119956499</v>
      </c>
      <c r="V409">
        <v>-0.1067118350424142</v>
      </c>
      <c r="W409">
        <v>0.47398352226243901</v>
      </c>
      <c r="X409">
        <v>1.436642835258207</v>
      </c>
      <c r="Y409" t="str">
        <f t="shared" si="24"/>
        <v>61-72</v>
      </c>
      <c r="Z409" s="20">
        <f t="shared" si="25"/>
        <v>0.64379007361671814</v>
      </c>
      <c r="AA409" t="str">
        <f t="shared" si="26"/>
        <v>60%-80%</v>
      </c>
      <c r="AB409">
        <f t="shared" si="27"/>
        <v>1.3282778828073894E-4</v>
      </c>
    </row>
    <row r="410" spans="1:28" x14ac:dyDescent="0.25">
      <c r="A410" t="s">
        <v>2031</v>
      </c>
      <c r="B410" t="s">
        <v>2032</v>
      </c>
      <c r="C410" t="s">
        <v>77</v>
      </c>
      <c r="D410" t="s">
        <v>202</v>
      </c>
      <c r="E410">
        <v>46</v>
      </c>
      <c r="F410" t="s">
        <v>11</v>
      </c>
      <c r="G410">
        <v>2020</v>
      </c>
      <c r="H410" t="s">
        <v>11</v>
      </c>
      <c r="I410" t="s">
        <v>188</v>
      </c>
      <c r="J410" t="s">
        <v>80</v>
      </c>
      <c r="K410">
        <v>84</v>
      </c>
      <c r="L410" s="18">
        <v>43720</v>
      </c>
      <c r="M410" s="18">
        <v>46365</v>
      </c>
      <c r="N410" s="18">
        <v>44426</v>
      </c>
      <c r="O410">
        <v>66388140</v>
      </c>
      <c r="P410">
        <v>53388140</v>
      </c>
      <c r="Q410">
        <v>13000000</v>
      </c>
      <c r="R410">
        <v>1327002</v>
      </c>
      <c r="S410" t="s">
        <v>385</v>
      </c>
      <c r="T410">
        <v>0.1562243832946473</v>
      </c>
      <c r="U410">
        <v>0.39687410635599318</v>
      </c>
      <c r="V410">
        <v>0.88134428974112011</v>
      </c>
      <c r="W410">
        <v>-0.81366187356312614</v>
      </c>
      <c r="X410">
        <v>1.668686467446636</v>
      </c>
      <c r="Y410" t="str">
        <f t="shared" si="24"/>
        <v>&gt;72</v>
      </c>
      <c r="Z410" s="20">
        <f t="shared" si="25"/>
        <v>0.80418189152460062</v>
      </c>
      <c r="AA410" t="str">
        <f t="shared" si="26"/>
        <v>80%-100%</v>
      </c>
      <c r="AB410">
        <f t="shared" si="27"/>
        <v>2.7516761094364679E-4</v>
      </c>
    </row>
    <row r="411" spans="1:28" x14ac:dyDescent="0.25">
      <c r="A411" t="s">
        <v>2033</v>
      </c>
      <c r="B411" t="s">
        <v>2034</v>
      </c>
      <c r="C411" t="s">
        <v>77</v>
      </c>
      <c r="D411" t="s">
        <v>204</v>
      </c>
      <c r="E411">
        <v>220</v>
      </c>
      <c r="F411" t="s">
        <v>17</v>
      </c>
      <c r="G411">
        <v>2019</v>
      </c>
      <c r="H411" t="s">
        <v>17</v>
      </c>
      <c r="J411" t="s">
        <v>80</v>
      </c>
      <c r="K411">
        <v>84</v>
      </c>
      <c r="L411" s="18">
        <v>43323</v>
      </c>
      <c r="M411" s="18">
        <v>45969</v>
      </c>
      <c r="N411" s="18">
        <v>43838</v>
      </c>
      <c r="O411">
        <v>54512850</v>
      </c>
      <c r="P411">
        <v>27256425</v>
      </c>
      <c r="Q411">
        <v>27256425</v>
      </c>
      <c r="R411">
        <v>617887</v>
      </c>
      <c r="S411" t="s">
        <v>783</v>
      </c>
      <c r="T411">
        <v>0.94454994419579019</v>
      </c>
      <c r="U411">
        <v>-0.85216124758390532</v>
      </c>
      <c r="V411">
        <v>0.52564408481904745</v>
      </c>
      <c r="W411">
        <v>0.73796945650327306</v>
      </c>
      <c r="X411">
        <v>-0.4197062222492236</v>
      </c>
      <c r="Y411" t="str">
        <f t="shared" si="24"/>
        <v>&gt;72</v>
      </c>
      <c r="Z411" s="20">
        <f t="shared" si="25"/>
        <v>0.5</v>
      </c>
      <c r="AA411" t="str">
        <f t="shared" si="26"/>
        <v>40%-60%</v>
      </c>
      <c r="AB411">
        <f t="shared" si="27"/>
        <v>1.2812527006224339E-4</v>
      </c>
    </row>
    <row r="412" spans="1:28" x14ac:dyDescent="0.25">
      <c r="A412" t="s">
        <v>89</v>
      </c>
      <c r="B412" t="s">
        <v>2035</v>
      </c>
      <c r="C412" t="s">
        <v>77</v>
      </c>
      <c r="D412" t="s">
        <v>91</v>
      </c>
      <c r="E412">
        <v>27</v>
      </c>
      <c r="F412" t="s">
        <v>17</v>
      </c>
      <c r="G412">
        <v>2019</v>
      </c>
      <c r="H412" t="s">
        <v>17</v>
      </c>
      <c r="J412" t="s">
        <v>80</v>
      </c>
      <c r="K412">
        <v>36</v>
      </c>
      <c r="L412" s="18">
        <v>43396</v>
      </c>
      <c r="M412" s="18">
        <v>44492</v>
      </c>
      <c r="N412" s="18">
        <v>43950</v>
      </c>
      <c r="O412">
        <v>58500000</v>
      </c>
      <c r="P412">
        <v>58500000</v>
      </c>
      <c r="Q412">
        <v>0</v>
      </c>
      <c r="R412">
        <v>1817420</v>
      </c>
      <c r="S412" t="s">
        <v>92</v>
      </c>
      <c r="U412">
        <v>1.2009447865714571</v>
      </c>
      <c r="V412">
        <v>-1.9726265802348251</v>
      </c>
      <c r="Y412" t="str">
        <f t="shared" si="24"/>
        <v>25-36</v>
      </c>
      <c r="Z412" s="20">
        <f t="shared" si="25"/>
        <v>1</v>
      </c>
      <c r="AA412" t="str">
        <f t="shared" si="26"/>
        <v>80%-100%</v>
      </c>
      <c r="AB412">
        <f t="shared" si="27"/>
        <v>3.7686086342085588E-4</v>
      </c>
    </row>
    <row r="413" spans="1:28" x14ac:dyDescent="0.25">
      <c r="A413" t="s">
        <v>2036</v>
      </c>
      <c r="B413" t="s">
        <v>2037</v>
      </c>
      <c r="C413" t="s">
        <v>77</v>
      </c>
      <c r="D413" t="s">
        <v>216</v>
      </c>
      <c r="E413">
        <v>38</v>
      </c>
      <c r="F413" t="s">
        <v>142</v>
      </c>
      <c r="G413">
        <v>2017</v>
      </c>
      <c r="H413" t="s">
        <v>143</v>
      </c>
      <c r="J413" t="s">
        <v>80</v>
      </c>
      <c r="K413">
        <v>84</v>
      </c>
      <c r="L413" s="18">
        <v>42719</v>
      </c>
      <c r="M413" s="18">
        <v>45275</v>
      </c>
      <c r="N413" s="18">
        <v>43769</v>
      </c>
      <c r="O413">
        <v>28990000</v>
      </c>
      <c r="P413">
        <v>18990000</v>
      </c>
      <c r="Q413">
        <v>10000000</v>
      </c>
      <c r="R413">
        <v>398602</v>
      </c>
      <c r="S413" t="s">
        <v>1047</v>
      </c>
      <c r="T413">
        <v>1.393289109631825</v>
      </c>
      <c r="U413">
        <v>-0.2154788313349677</v>
      </c>
      <c r="V413">
        <v>-9.1832500248074378E-2</v>
      </c>
      <c r="W413">
        <v>0.27156143094712282</v>
      </c>
      <c r="X413">
        <v>-0.49705409964536651</v>
      </c>
      <c r="Y413" t="str">
        <f t="shared" si="24"/>
        <v>&gt;72</v>
      </c>
      <c r="Z413" s="20">
        <f t="shared" si="25"/>
        <v>0.65505346671265952</v>
      </c>
      <c r="AA413" t="str">
        <f t="shared" si="26"/>
        <v>60%-80%</v>
      </c>
      <c r="AB413">
        <f t="shared" si="27"/>
        <v>8.2654253767032383E-5</v>
      </c>
    </row>
    <row r="414" spans="1:28" x14ac:dyDescent="0.25">
      <c r="A414" t="s">
        <v>2038</v>
      </c>
      <c r="B414" t="s">
        <v>2039</v>
      </c>
      <c r="C414" t="s">
        <v>77</v>
      </c>
      <c r="D414" t="s">
        <v>1109</v>
      </c>
      <c r="E414">
        <v>50</v>
      </c>
      <c r="F414" t="s">
        <v>20</v>
      </c>
      <c r="G414">
        <v>2018</v>
      </c>
      <c r="H414" t="s">
        <v>20</v>
      </c>
      <c r="J414" t="s">
        <v>80</v>
      </c>
      <c r="K414">
        <v>72</v>
      </c>
      <c r="L414" s="18">
        <v>43341</v>
      </c>
      <c r="M414" s="18">
        <v>45533</v>
      </c>
      <c r="N414" s="18">
        <v>43733</v>
      </c>
      <c r="O414">
        <v>111400000</v>
      </c>
      <c r="P414">
        <v>55700000</v>
      </c>
      <c r="Q414">
        <v>55700000</v>
      </c>
      <c r="R414">
        <v>1354329</v>
      </c>
      <c r="S414" t="s">
        <v>109</v>
      </c>
      <c r="T414">
        <v>1.077958885271368</v>
      </c>
      <c r="U414">
        <v>-0.85216124758390532</v>
      </c>
      <c r="V414">
        <v>0.13042163490563341</v>
      </c>
      <c r="W414">
        <v>0.46686817019534183</v>
      </c>
      <c r="X414">
        <v>1.5139907126543499</v>
      </c>
      <c r="Y414" t="str">
        <f t="shared" si="24"/>
        <v>61-72</v>
      </c>
      <c r="Z414" s="20">
        <f t="shared" si="25"/>
        <v>0.5</v>
      </c>
      <c r="AA414" t="str">
        <f t="shared" si="26"/>
        <v>40%-60%</v>
      </c>
      <c r="AB414">
        <f t="shared" si="27"/>
        <v>2.8083414747053756E-4</v>
      </c>
    </row>
    <row r="415" spans="1:28" x14ac:dyDescent="0.25">
      <c r="A415" t="s">
        <v>2040</v>
      </c>
      <c r="B415" t="s">
        <v>2041</v>
      </c>
      <c r="C415" t="s">
        <v>82</v>
      </c>
      <c r="D415" t="s">
        <v>125</v>
      </c>
      <c r="E415">
        <v>50</v>
      </c>
      <c r="F415" t="s">
        <v>117</v>
      </c>
      <c r="G415">
        <v>2021</v>
      </c>
      <c r="H415" t="s">
        <v>29</v>
      </c>
      <c r="I415" t="s">
        <v>84</v>
      </c>
      <c r="J415" t="s">
        <v>80</v>
      </c>
      <c r="K415">
        <v>72</v>
      </c>
      <c r="L415" s="18">
        <v>44179</v>
      </c>
      <c r="M415" s="18">
        <v>46370</v>
      </c>
      <c r="O415">
        <v>57070100</v>
      </c>
      <c r="P415">
        <v>28535050</v>
      </c>
      <c r="Q415">
        <v>28535050</v>
      </c>
      <c r="R415">
        <v>731961</v>
      </c>
      <c r="S415" t="s">
        <v>680</v>
      </c>
      <c r="T415">
        <v>-1.5538356795832171</v>
      </c>
      <c r="U415">
        <v>-0.85216124758390532</v>
      </c>
      <c r="V415">
        <v>0.24898836987965761</v>
      </c>
      <c r="W415">
        <v>-0.1420347708065664</v>
      </c>
      <c r="X415">
        <v>-0.80644560922993824</v>
      </c>
      <c r="Y415" t="str">
        <f t="shared" si="24"/>
        <v>61-72</v>
      </c>
      <c r="Z415" s="20">
        <f t="shared" si="25"/>
        <v>0.5</v>
      </c>
      <c r="AA415" t="str">
        <f t="shared" si="26"/>
        <v>40%-60%</v>
      </c>
      <c r="AB415">
        <f t="shared" si="27"/>
        <v>1.5177969564018944E-4</v>
      </c>
    </row>
    <row r="416" spans="1:28" x14ac:dyDescent="0.25">
      <c r="A416" t="s">
        <v>2042</v>
      </c>
      <c r="B416" t="s">
        <v>2043</v>
      </c>
      <c r="C416" t="s">
        <v>82</v>
      </c>
      <c r="D416" t="s">
        <v>108</v>
      </c>
      <c r="E416">
        <v>291</v>
      </c>
      <c r="F416" t="s">
        <v>79</v>
      </c>
      <c r="G416">
        <v>2020</v>
      </c>
      <c r="H416" t="s">
        <v>26</v>
      </c>
      <c r="I416" t="s">
        <v>84</v>
      </c>
      <c r="J416" t="s">
        <v>80</v>
      </c>
      <c r="K416">
        <v>24</v>
      </c>
      <c r="L416" s="18">
        <v>43984</v>
      </c>
      <c r="M416" s="18">
        <v>44714</v>
      </c>
      <c r="O416">
        <v>45530000</v>
      </c>
      <c r="P416">
        <v>22765000</v>
      </c>
      <c r="Q416">
        <v>22765000</v>
      </c>
      <c r="R416">
        <v>974722</v>
      </c>
      <c r="S416" t="s">
        <v>420</v>
      </c>
      <c r="T416">
        <v>-0.122721584408834</v>
      </c>
      <c r="U416">
        <v>-0.85216124758390532</v>
      </c>
      <c r="V416">
        <v>-4.4146365390986242</v>
      </c>
      <c r="W416">
        <v>-0.31976921580752388</v>
      </c>
      <c r="X416">
        <v>0.43112042910834891</v>
      </c>
      <c r="Y416" t="str">
        <f t="shared" si="24"/>
        <v>&lt;=24</v>
      </c>
      <c r="Z416" s="20">
        <f t="shared" si="25"/>
        <v>0.5</v>
      </c>
      <c r="AA416" t="str">
        <f t="shared" si="26"/>
        <v>40%-60%</v>
      </c>
      <c r="AB416">
        <f t="shared" si="27"/>
        <v>2.021187037202757E-4</v>
      </c>
    </row>
    <row r="417" spans="1:28" x14ac:dyDescent="0.25">
      <c r="A417" t="s">
        <v>2044</v>
      </c>
      <c r="B417" t="s">
        <v>2045</v>
      </c>
      <c r="C417" t="s">
        <v>82</v>
      </c>
      <c r="D417" t="s">
        <v>195</v>
      </c>
      <c r="E417">
        <v>76</v>
      </c>
      <c r="F417" t="s">
        <v>20</v>
      </c>
      <c r="G417">
        <v>2019</v>
      </c>
      <c r="H417" t="s">
        <v>20</v>
      </c>
      <c r="J417" t="s">
        <v>80</v>
      </c>
      <c r="K417">
        <v>84</v>
      </c>
      <c r="L417" s="18">
        <v>43206</v>
      </c>
      <c r="M417" s="18">
        <v>45763</v>
      </c>
      <c r="O417">
        <v>114900000</v>
      </c>
      <c r="P417">
        <v>65852000</v>
      </c>
      <c r="Q417">
        <v>49048000</v>
      </c>
      <c r="R417">
        <v>1556246</v>
      </c>
      <c r="S417" t="s">
        <v>413</v>
      </c>
      <c r="T417">
        <v>-2.4513140104552869</v>
      </c>
      <c r="U417">
        <v>-0.55189672366791998</v>
      </c>
      <c r="V417">
        <v>0.6442108197930716</v>
      </c>
      <c r="W417">
        <v>-0.18277329788090349</v>
      </c>
      <c r="X417">
        <v>4.4381042127634142E-2</v>
      </c>
      <c r="Y417" t="str">
        <f t="shared" si="24"/>
        <v>&gt;72</v>
      </c>
      <c r="Z417" s="20">
        <f t="shared" si="25"/>
        <v>0.57312445604873807</v>
      </c>
      <c r="AA417" t="str">
        <f t="shared" si="26"/>
        <v>40%-60%</v>
      </c>
      <c r="AB417">
        <f t="shared" si="27"/>
        <v>3.2270372905286244E-4</v>
      </c>
    </row>
    <row r="418" spans="1:28" x14ac:dyDescent="0.25">
      <c r="A418" t="s">
        <v>2046</v>
      </c>
      <c r="B418" t="s">
        <v>2047</v>
      </c>
      <c r="C418" t="s">
        <v>77</v>
      </c>
      <c r="D418" t="s">
        <v>197</v>
      </c>
      <c r="E418">
        <v>38</v>
      </c>
      <c r="F418" t="s">
        <v>79</v>
      </c>
      <c r="G418">
        <v>2017</v>
      </c>
      <c r="H418" t="s">
        <v>13</v>
      </c>
      <c r="J418" t="s">
        <v>80</v>
      </c>
      <c r="K418">
        <v>24</v>
      </c>
      <c r="L418" s="18">
        <v>42531</v>
      </c>
      <c r="M418" s="18">
        <v>43379</v>
      </c>
      <c r="N418" s="18">
        <v>43299</v>
      </c>
      <c r="O418">
        <v>42490000</v>
      </c>
      <c r="P418">
        <v>16000000</v>
      </c>
      <c r="Q418">
        <v>26490000</v>
      </c>
      <c r="R418">
        <v>685067</v>
      </c>
      <c r="S418" t="s">
        <v>2048</v>
      </c>
      <c r="T418">
        <v>1.4175452807364759</v>
      </c>
      <c r="U418">
        <v>-1.3590353896947489</v>
      </c>
      <c r="V418">
        <v>-4.4146365390986242</v>
      </c>
      <c r="W418">
        <v>-0.72901845787325836</v>
      </c>
      <c r="X418">
        <v>1.668686467446636</v>
      </c>
      <c r="Y418" t="str">
        <f t="shared" si="24"/>
        <v>&lt;=24</v>
      </c>
      <c r="Z418" s="20">
        <f t="shared" si="25"/>
        <v>0.37655919039774066</v>
      </c>
      <c r="AA418" t="str">
        <f t="shared" si="26"/>
        <v>20%-40%</v>
      </c>
      <c r="AB418">
        <f t="shared" si="27"/>
        <v>1.4205573897125347E-4</v>
      </c>
    </row>
    <row r="419" spans="1:28" x14ac:dyDescent="0.25">
      <c r="A419" t="s">
        <v>999</v>
      </c>
      <c r="B419" t="s">
        <v>1000</v>
      </c>
      <c r="C419" t="s">
        <v>82</v>
      </c>
      <c r="D419" t="s">
        <v>265</v>
      </c>
      <c r="E419">
        <v>246</v>
      </c>
      <c r="F419" t="s">
        <v>117</v>
      </c>
      <c r="G419">
        <v>2021</v>
      </c>
      <c r="H419" t="s">
        <v>29</v>
      </c>
      <c r="I419" t="s">
        <v>84</v>
      </c>
      <c r="J419" t="s">
        <v>80</v>
      </c>
      <c r="K419">
        <v>84</v>
      </c>
      <c r="L419" s="18">
        <v>44289</v>
      </c>
      <c r="M419" s="18">
        <v>46846</v>
      </c>
      <c r="O419">
        <v>60950000</v>
      </c>
      <c r="P419">
        <v>40950000</v>
      </c>
      <c r="Q419">
        <v>20000000</v>
      </c>
      <c r="R419">
        <v>807917</v>
      </c>
      <c r="S419" t="s">
        <v>182</v>
      </c>
      <c r="T419">
        <v>-0.70486969092044727</v>
      </c>
      <c r="U419">
        <v>-0.1464586812909629</v>
      </c>
      <c r="V419">
        <v>-0.60047272705804011</v>
      </c>
      <c r="W419">
        <v>0.66498249965268375</v>
      </c>
      <c r="X419">
        <v>-0.57440197704150942</v>
      </c>
      <c r="Y419" t="str">
        <f t="shared" si="24"/>
        <v>&gt;72</v>
      </c>
      <c r="Z419" s="20">
        <f t="shared" si="25"/>
        <v>0.67186218211648896</v>
      </c>
      <c r="AA419" t="str">
        <f t="shared" si="26"/>
        <v>60%-80%</v>
      </c>
      <c r="AB419">
        <f t="shared" si="27"/>
        <v>1.6752995905865877E-4</v>
      </c>
    </row>
    <row r="420" spans="1:28" x14ac:dyDescent="0.25">
      <c r="A420" t="s">
        <v>2049</v>
      </c>
      <c r="B420" t="s">
        <v>2050</v>
      </c>
      <c r="C420" t="s">
        <v>82</v>
      </c>
      <c r="D420" t="s">
        <v>784</v>
      </c>
      <c r="E420">
        <v>48</v>
      </c>
      <c r="F420" t="s">
        <v>95</v>
      </c>
      <c r="G420">
        <v>2019</v>
      </c>
      <c r="H420" t="s">
        <v>16</v>
      </c>
      <c r="J420" t="s">
        <v>96</v>
      </c>
      <c r="K420">
        <v>84</v>
      </c>
      <c r="L420" s="18">
        <v>44438</v>
      </c>
      <c r="M420" s="18">
        <v>46995</v>
      </c>
      <c r="O420">
        <v>165000000</v>
      </c>
      <c r="P420">
        <v>140000000</v>
      </c>
      <c r="Q420">
        <v>25000000</v>
      </c>
      <c r="R420">
        <v>3727665</v>
      </c>
      <c r="S420" t="s">
        <v>186</v>
      </c>
      <c r="T420">
        <v>-1.2385054552227599</v>
      </c>
      <c r="U420">
        <v>0.57879144288801376</v>
      </c>
      <c r="V420">
        <v>1.790355924541972</v>
      </c>
      <c r="W420">
        <v>1.169316848612264</v>
      </c>
      <c r="X420">
        <v>-0.57440197704150942</v>
      </c>
      <c r="Y420" t="str">
        <f t="shared" si="24"/>
        <v>&gt;72</v>
      </c>
      <c r="Z420" s="20">
        <f t="shared" si="25"/>
        <v>0.84848484848484851</v>
      </c>
      <c r="AA420" t="str">
        <f t="shared" si="26"/>
        <v>80%-100%</v>
      </c>
      <c r="AB420">
        <f t="shared" si="27"/>
        <v>7.7296995215399018E-4</v>
      </c>
    </row>
    <row r="421" spans="1:28" x14ac:dyDescent="0.25">
      <c r="A421" t="s">
        <v>1340</v>
      </c>
      <c r="B421" t="s">
        <v>2051</v>
      </c>
      <c r="C421" t="s">
        <v>82</v>
      </c>
      <c r="D421" t="s">
        <v>136</v>
      </c>
      <c r="E421">
        <v>61</v>
      </c>
      <c r="F421" t="s">
        <v>17</v>
      </c>
      <c r="G421">
        <v>2022</v>
      </c>
      <c r="H421" t="s">
        <v>155</v>
      </c>
      <c r="I421" t="s">
        <v>84</v>
      </c>
      <c r="J421" t="s">
        <v>80</v>
      </c>
      <c r="K421">
        <v>72</v>
      </c>
      <c r="L421" s="18">
        <v>44405</v>
      </c>
      <c r="M421" s="18">
        <v>46596</v>
      </c>
      <c r="O421">
        <v>72070001</v>
      </c>
      <c r="P421">
        <v>52451850</v>
      </c>
      <c r="Q421">
        <v>19618151</v>
      </c>
      <c r="R421">
        <v>1486546</v>
      </c>
      <c r="S421" t="s">
        <v>237</v>
      </c>
      <c r="T421">
        <v>0.27750523881790012</v>
      </c>
      <c r="U421">
        <v>8.3194205163893739E-2</v>
      </c>
      <c r="V421">
        <v>-0.50193428495582826</v>
      </c>
      <c r="W421">
        <v>7.6538093903185797E-3</v>
      </c>
      <c r="X421">
        <v>-0.72909773183379534</v>
      </c>
      <c r="Y421" t="str">
        <f t="shared" si="24"/>
        <v>61-72</v>
      </c>
      <c r="Z421" s="20">
        <f t="shared" si="25"/>
        <v>0.72779033262397208</v>
      </c>
      <c r="AA421" t="str">
        <f t="shared" si="26"/>
        <v>60%-80%</v>
      </c>
      <c r="AB421">
        <f t="shared" si="27"/>
        <v>3.0825071203949533E-4</v>
      </c>
    </row>
    <row r="422" spans="1:28" x14ac:dyDescent="0.25">
      <c r="A422" t="s">
        <v>2052</v>
      </c>
      <c r="B422" t="s">
        <v>2053</v>
      </c>
      <c r="C422" t="s">
        <v>82</v>
      </c>
      <c r="D422" t="s">
        <v>199</v>
      </c>
      <c r="E422">
        <v>76</v>
      </c>
      <c r="F422" t="s">
        <v>12</v>
      </c>
      <c r="G422">
        <v>2022</v>
      </c>
      <c r="H422" t="s">
        <v>12</v>
      </c>
      <c r="I422" t="s">
        <v>84</v>
      </c>
      <c r="J422" t="s">
        <v>80</v>
      </c>
      <c r="K422">
        <v>84</v>
      </c>
      <c r="L422" s="18">
        <v>44357</v>
      </c>
      <c r="M422" s="18">
        <v>46914</v>
      </c>
      <c r="O422">
        <v>87450000</v>
      </c>
      <c r="P422">
        <v>82960000</v>
      </c>
      <c r="Q422">
        <v>4490000</v>
      </c>
      <c r="R422">
        <v>1876047</v>
      </c>
      <c r="S422" t="s">
        <v>330</v>
      </c>
      <c r="T422">
        <v>-0.91104714530997699</v>
      </c>
      <c r="U422">
        <v>0.99011697425910494</v>
      </c>
      <c r="V422">
        <v>0.16994387989697479</v>
      </c>
      <c r="W422">
        <v>1.0530576116469319</v>
      </c>
      <c r="X422">
        <v>-1.1931849962106531</v>
      </c>
      <c r="Y422" t="str">
        <f t="shared" si="24"/>
        <v>&gt;72</v>
      </c>
      <c r="Z422" s="20">
        <f t="shared" si="25"/>
        <v>0.94865637507146938</v>
      </c>
      <c r="AA422" t="str">
        <f t="shared" si="26"/>
        <v>80%-100%</v>
      </c>
      <c r="AB422">
        <f t="shared" si="27"/>
        <v>3.8901777918043514E-4</v>
      </c>
    </row>
    <row r="423" spans="1:28" x14ac:dyDescent="0.25">
      <c r="A423" t="s">
        <v>2054</v>
      </c>
      <c r="B423" t="s">
        <v>2055</v>
      </c>
      <c r="C423" t="s">
        <v>77</v>
      </c>
      <c r="D423" t="s">
        <v>1008</v>
      </c>
      <c r="E423">
        <v>49</v>
      </c>
      <c r="F423" t="s">
        <v>117</v>
      </c>
      <c r="G423">
        <v>2018</v>
      </c>
      <c r="H423" t="s">
        <v>14</v>
      </c>
      <c r="J423" t="s">
        <v>80</v>
      </c>
      <c r="K423">
        <v>84</v>
      </c>
      <c r="L423" s="18">
        <v>42830</v>
      </c>
      <c r="M423" s="18">
        <v>45416</v>
      </c>
      <c r="N423" s="18">
        <v>43577</v>
      </c>
      <c r="O423">
        <v>42916500</v>
      </c>
      <c r="P423">
        <v>38624850</v>
      </c>
      <c r="Q423">
        <v>4291650</v>
      </c>
      <c r="R423">
        <v>677702</v>
      </c>
      <c r="S423" t="s">
        <v>218</v>
      </c>
      <c r="T423">
        <v>0.65347589093998359</v>
      </c>
      <c r="U423">
        <v>0.79032357974038436</v>
      </c>
      <c r="V423">
        <v>0.34896897870160393</v>
      </c>
      <c r="W423">
        <v>-0.17223800982633691</v>
      </c>
      <c r="X423">
        <v>-0.34235834485308059</v>
      </c>
      <c r="Y423" t="str">
        <f t="shared" si="24"/>
        <v>&gt;72</v>
      </c>
      <c r="Z423" s="20">
        <f t="shared" si="25"/>
        <v>0.9</v>
      </c>
      <c r="AA423" t="str">
        <f t="shared" si="26"/>
        <v>80%-100%</v>
      </c>
      <c r="AB423">
        <f t="shared" si="27"/>
        <v>1.4052852992816237E-4</v>
      </c>
    </row>
    <row r="424" spans="1:28" x14ac:dyDescent="0.25">
      <c r="A424" t="s">
        <v>2056</v>
      </c>
      <c r="B424" t="s">
        <v>2057</v>
      </c>
      <c r="C424" t="s">
        <v>77</v>
      </c>
      <c r="D424" t="s">
        <v>86</v>
      </c>
      <c r="E424">
        <v>61</v>
      </c>
      <c r="F424" t="s">
        <v>17</v>
      </c>
      <c r="G424">
        <v>2020</v>
      </c>
      <c r="H424" t="s">
        <v>17</v>
      </c>
      <c r="I424" t="s">
        <v>84</v>
      </c>
      <c r="J424" t="s">
        <v>80</v>
      </c>
      <c r="K424">
        <v>84</v>
      </c>
      <c r="L424" s="18">
        <v>43503</v>
      </c>
      <c r="M424" s="18">
        <v>46205</v>
      </c>
      <c r="N424" s="18">
        <v>44301</v>
      </c>
      <c r="O424">
        <v>65470000</v>
      </c>
      <c r="P424">
        <v>31850000</v>
      </c>
      <c r="Q424">
        <v>33620000</v>
      </c>
      <c r="R424">
        <v>679416</v>
      </c>
      <c r="S424" t="s">
        <v>255</v>
      </c>
      <c r="T424">
        <v>0.66560397649230885</v>
      </c>
      <c r="U424">
        <v>-0.90766755093589846</v>
      </c>
      <c r="V424">
        <v>9.0899389914291959E-2</v>
      </c>
      <c r="W424">
        <v>0.1100129183320465</v>
      </c>
      <c r="X424">
        <v>1.2045992030697781</v>
      </c>
      <c r="Y424" t="str">
        <f t="shared" si="24"/>
        <v>&gt;72</v>
      </c>
      <c r="Z424" s="20">
        <f t="shared" si="25"/>
        <v>0.48648235833206049</v>
      </c>
      <c r="AA424" t="str">
        <f t="shared" si="26"/>
        <v>40%-60%</v>
      </c>
      <c r="AB424">
        <f t="shared" si="27"/>
        <v>1.4088394558326871E-4</v>
      </c>
    </row>
    <row r="425" spans="1:28" x14ac:dyDescent="0.25">
      <c r="A425" t="s">
        <v>2058</v>
      </c>
      <c r="B425" t="s">
        <v>2059</v>
      </c>
      <c r="C425" t="s">
        <v>77</v>
      </c>
      <c r="D425" t="s">
        <v>402</v>
      </c>
      <c r="E425">
        <v>62</v>
      </c>
      <c r="F425" t="s">
        <v>11</v>
      </c>
      <c r="G425">
        <v>2017</v>
      </c>
      <c r="H425" t="s">
        <v>11</v>
      </c>
      <c r="J425" t="s">
        <v>80</v>
      </c>
      <c r="K425">
        <v>84</v>
      </c>
      <c r="L425" s="18">
        <v>42843</v>
      </c>
      <c r="M425" s="18">
        <v>45400</v>
      </c>
      <c r="N425" s="18">
        <v>43753</v>
      </c>
      <c r="O425">
        <v>59990000</v>
      </c>
      <c r="P425">
        <v>59990000</v>
      </c>
      <c r="Q425">
        <v>0</v>
      </c>
      <c r="R425">
        <v>1300486</v>
      </c>
      <c r="S425" t="s">
        <v>166</v>
      </c>
      <c r="T425">
        <v>0.82326908867253745</v>
      </c>
      <c r="U425">
        <v>1.2009447865714571</v>
      </c>
      <c r="V425">
        <v>1.237044494663192</v>
      </c>
      <c r="W425">
        <v>0.1823247830049852</v>
      </c>
      <c r="X425">
        <v>-0.18766259006079469</v>
      </c>
      <c r="Y425" t="str">
        <f t="shared" si="24"/>
        <v>&gt;72</v>
      </c>
      <c r="Z425" s="20">
        <f t="shared" si="25"/>
        <v>1</v>
      </c>
      <c r="AA425" t="str">
        <f t="shared" si="26"/>
        <v>80%-100%</v>
      </c>
      <c r="AB425">
        <f t="shared" si="27"/>
        <v>2.6966924366780116E-4</v>
      </c>
    </row>
    <row r="426" spans="1:28" x14ac:dyDescent="0.25">
      <c r="A426" t="s">
        <v>2060</v>
      </c>
      <c r="B426" t="s">
        <v>2061</v>
      </c>
      <c r="C426" t="s">
        <v>77</v>
      </c>
      <c r="D426" t="s">
        <v>647</v>
      </c>
      <c r="E426">
        <v>48</v>
      </c>
      <c r="F426" t="s">
        <v>117</v>
      </c>
      <c r="G426">
        <v>2018</v>
      </c>
      <c r="H426" t="s">
        <v>14</v>
      </c>
      <c r="J426" t="s">
        <v>80</v>
      </c>
      <c r="K426">
        <v>60</v>
      </c>
      <c r="L426" s="18">
        <v>43046</v>
      </c>
      <c r="M426" s="18">
        <v>44753</v>
      </c>
      <c r="N426" s="18">
        <v>43426</v>
      </c>
      <c r="O426">
        <v>43050000</v>
      </c>
      <c r="P426">
        <v>33150000</v>
      </c>
      <c r="Q426">
        <v>9900000</v>
      </c>
      <c r="R426">
        <v>906681</v>
      </c>
      <c r="S426" t="s">
        <v>178</v>
      </c>
      <c r="T426">
        <v>1.2477520830039219</v>
      </c>
      <c r="U426">
        <v>0.25665908445122049</v>
      </c>
      <c r="V426">
        <v>0.92086653473246149</v>
      </c>
      <c r="W426">
        <v>-0.24888055430949499</v>
      </c>
      <c r="X426">
        <v>0.97255557088134947</v>
      </c>
      <c r="Y426" t="str">
        <f t="shared" si="24"/>
        <v>49-60</v>
      </c>
      <c r="Z426" s="20">
        <f t="shared" si="25"/>
        <v>0.77003484320557491</v>
      </c>
      <c r="AA426" t="str">
        <f t="shared" si="26"/>
        <v>60%-80%</v>
      </c>
      <c r="AB426">
        <f t="shared" si="27"/>
        <v>1.8800969754227697E-4</v>
      </c>
    </row>
    <row r="427" spans="1:28" x14ac:dyDescent="0.25">
      <c r="A427" t="s">
        <v>429</v>
      </c>
      <c r="B427" t="s">
        <v>2062</v>
      </c>
      <c r="C427" t="s">
        <v>77</v>
      </c>
      <c r="D427" t="s">
        <v>165</v>
      </c>
      <c r="E427">
        <v>49</v>
      </c>
      <c r="F427" t="s">
        <v>117</v>
      </c>
      <c r="G427">
        <v>2020</v>
      </c>
      <c r="H427" t="s">
        <v>14</v>
      </c>
      <c r="I427" t="s">
        <v>84</v>
      </c>
      <c r="J427" t="s">
        <v>80</v>
      </c>
      <c r="K427">
        <v>72</v>
      </c>
      <c r="L427" s="18">
        <v>43703</v>
      </c>
      <c r="M427" s="18">
        <v>45895</v>
      </c>
      <c r="N427" s="18">
        <v>44405</v>
      </c>
      <c r="O427">
        <v>44990000</v>
      </c>
      <c r="P427">
        <v>10900000</v>
      </c>
      <c r="Q427">
        <v>34090000</v>
      </c>
      <c r="R427">
        <v>252844</v>
      </c>
      <c r="S427" t="s">
        <v>118</v>
      </c>
      <c r="T427">
        <v>1.4660576229457769</v>
      </c>
      <c r="U427">
        <v>-1.9104303947735659</v>
      </c>
      <c r="V427">
        <v>-0.54145652994716964</v>
      </c>
      <c r="W427">
        <v>-0.17223800982633691</v>
      </c>
      <c r="X427">
        <v>0.81785981608906366</v>
      </c>
      <c r="Y427" t="str">
        <f t="shared" si="24"/>
        <v>61-72</v>
      </c>
      <c r="Z427" s="20">
        <f t="shared" si="25"/>
        <v>0.242276061346966</v>
      </c>
      <c r="AA427" t="str">
        <f t="shared" si="26"/>
        <v>20%-40%</v>
      </c>
      <c r="AB427">
        <f t="shared" si="27"/>
        <v>5.2429822578591019E-5</v>
      </c>
    </row>
    <row r="428" spans="1:28" x14ac:dyDescent="0.25">
      <c r="A428" t="s">
        <v>1710</v>
      </c>
      <c r="B428" t="s">
        <v>2063</v>
      </c>
      <c r="C428" t="s">
        <v>82</v>
      </c>
      <c r="D428" t="s">
        <v>236</v>
      </c>
      <c r="E428">
        <v>62</v>
      </c>
      <c r="F428" t="s">
        <v>12</v>
      </c>
      <c r="G428">
        <v>2021</v>
      </c>
      <c r="H428" t="s">
        <v>12</v>
      </c>
      <c r="I428" t="s">
        <v>84</v>
      </c>
      <c r="J428" t="s">
        <v>80</v>
      </c>
      <c r="K428">
        <v>84</v>
      </c>
      <c r="L428" s="18">
        <v>44120</v>
      </c>
      <c r="M428" s="18">
        <v>46676</v>
      </c>
      <c r="O428">
        <v>80580000</v>
      </c>
      <c r="P428">
        <v>80580000</v>
      </c>
      <c r="Q428">
        <v>0</v>
      </c>
      <c r="R428">
        <v>1724037</v>
      </c>
      <c r="S428" t="s">
        <v>190</v>
      </c>
      <c r="T428">
        <v>-1.1050965141471809</v>
      </c>
      <c r="U428">
        <v>1.2009447865714571</v>
      </c>
      <c r="V428">
        <v>0.4070773498450232</v>
      </c>
      <c r="W428">
        <v>-3.8040704113064872E-2</v>
      </c>
      <c r="X428">
        <v>0.97255557088134947</v>
      </c>
      <c r="Y428" t="str">
        <f t="shared" si="24"/>
        <v>&gt;72</v>
      </c>
      <c r="Z428" s="20">
        <f t="shared" si="25"/>
        <v>1</v>
      </c>
      <c r="AA428" t="str">
        <f t="shared" si="26"/>
        <v>80%-100%</v>
      </c>
      <c r="AB428">
        <f t="shared" si="27"/>
        <v>3.5749693102832703E-4</v>
      </c>
    </row>
    <row r="429" spans="1:28" x14ac:dyDescent="0.25">
      <c r="A429" t="s">
        <v>2064</v>
      </c>
      <c r="B429" t="s">
        <v>2065</v>
      </c>
      <c r="C429" t="s">
        <v>77</v>
      </c>
      <c r="D429" t="s">
        <v>599</v>
      </c>
      <c r="E429">
        <v>38</v>
      </c>
      <c r="F429" t="s">
        <v>95</v>
      </c>
      <c r="G429">
        <v>2011</v>
      </c>
      <c r="H429" t="s">
        <v>16</v>
      </c>
      <c r="J429" t="s">
        <v>80</v>
      </c>
      <c r="K429">
        <v>60</v>
      </c>
      <c r="L429" s="18">
        <v>43656</v>
      </c>
      <c r="M429" s="18">
        <v>45572</v>
      </c>
      <c r="N429" s="18">
        <v>44508</v>
      </c>
      <c r="O429">
        <v>32500000</v>
      </c>
      <c r="P429">
        <v>22000000</v>
      </c>
      <c r="Q429">
        <v>10500000</v>
      </c>
      <c r="R429">
        <v>564045</v>
      </c>
      <c r="S429" t="s">
        <v>158</v>
      </c>
      <c r="T429">
        <v>-0.98381565862392861</v>
      </c>
      <c r="U429">
        <v>-0.1256775739597002</v>
      </c>
      <c r="V429">
        <v>0.96038877972380288</v>
      </c>
      <c r="W429">
        <v>-0.15512936848840159</v>
      </c>
      <c r="X429">
        <v>-0.80644560922993824</v>
      </c>
      <c r="Y429" t="str">
        <f t="shared" si="24"/>
        <v>49-60</v>
      </c>
      <c r="Z429" s="20">
        <f t="shared" si="25"/>
        <v>0.67692307692307696</v>
      </c>
      <c r="AA429" t="str">
        <f t="shared" si="26"/>
        <v>60%-80%</v>
      </c>
      <c r="AB429">
        <f t="shared" si="27"/>
        <v>1.1696057361986589E-4</v>
      </c>
    </row>
    <row r="430" spans="1:28" x14ac:dyDescent="0.25">
      <c r="A430" t="s">
        <v>2066</v>
      </c>
      <c r="B430" t="s">
        <v>2067</v>
      </c>
      <c r="C430" t="s">
        <v>77</v>
      </c>
      <c r="D430" t="s">
        <v>145</v>
      </c>
      <c r="E430">
        <v>61</v>
      </c>
      <c r="F430" t="s">
        <v>25</v>
      </c>
      <c r="G430">
        <v>2021</v>
      </c>
      <c r="H430" t="s">
        <v>25</v>
      </c>
      <c r="I430" t="s">
        <v>84</v>
      </c>
      <c r="J430" t="s">
        <v>80</v>
      </c>
      <c r="K430">
        <v>84</v>
      </c>
      <c r="L430" s="18">
        <v>44223</v>
      </c>
      <c r="M430" s="18">
        <v>46779</v>
      </c>
      <c r="N430" s="18">
        <v>44300</v>
      </c>
      <c r="O430">
        <v>40990000</v>
      </c>
      <c r="P430">
        <v>42463100</v>
      </c>
      <c r="Q430">
        <v>0</v>
      </c>
      <c r="R430">
        <v>940708</v>
      </c>
      <c r="S430" t="s">
        <v>228</v>
      </c>
      <c r="T430">
        <v>-0.83827863199602526</v>
      </c>
      <c r="U430">
        <v>1.348513974125215</v>
      </c>
      <c r="V430">
        <v>-0.1067118350424142</v>
      </c>
      <c r="W430">
        <v>-0.58265389348717567</v>
      </c>
      <c r="X430">
        <v>-1.5025765057952249</v>
      </c>
      <c r="Y430" t="str">
        <f t="shared" si="24"/>
        <v>&gt;72</v>
      </c>
      <c r="Z430" s="20">
        <f t="shared" si="25"/>
        <v>1.0359380336667481</v>
      </c>
      <c r="AA430" t="str">
        <f t="shared" si="26"/>
        <v>80%-100%</v>
      </c>
      <c r="AB430">
        <f t="shared" si="27"/>
        <v>1.9506554847360902E-4</v>
      </c>
    </row>
    <row r="431" spans="1:28" x14ac:dyDescent="0.25">
      <c r="A431" t="s">
        <v>483</v>
      </c>
      <c r="B431" t="s">
        <v>2068</v>
      </c>
      <c r="C431" t="s">
        <v>77</v>
      </c>
      <c r="D431" t="s">
        <v>236</v>
      </c>
      <c r="E431">
        <v>60</v>
      </c>
      <c r="F431" t="s">
        <v>117</v>
      </c>
      <c r="G431">
        <v>2021</v>
      </c>
      <c r="H431" t="s">
        <v>29</v>
      </c>
      <c r="I431" t="s">
        <v>84</v>
      </c>
      <c r="J431" t="s">
        <v>80</v>
      </c>
      <c r="K431">
        <v>84</v>
      </c>
      <c r="L431" s="18">
        <v>44211</v>
      </c>
      <c r="M431" s="18">
        <v>46767</v>
      </c>
      <c r="N431" s="18">
        <v>44460</v>
      </c>
      <c r="O431">
        <v>58731400</v>
      </c>
      <c r="P431">
        <v>40180169</v>
      </c>
      <c r="Q431">
        <v>18551231</v>
      </c>
      <c r="R431">
        <v>809464</v>
      </c>
      <c r="S431" t="s">
        <v>137</v>
      </c>
      <c r="T431">
        <v>-1.4325548240599639</v>
      </c>
      <c r="U431">
        <v>-9.6066498945660481E-2</v>
      </c>
      <c r="V431">
        <v>-0.34384530499046262</v>
      </c>
      <c r="W431">
        <v>-0.12680072171020981</v>
      </c>
      <c r="X431">
        <v>-0.26501046745693763</v>
      </c>
      <c r="Y431" t="str">
        <f t="shared" si="24"/>
        <v>&gt;72</v>
      </c>
      <c r="Z431" s="20">
        <f t="shared" si="25"/>
        <v>0.68413436424127472</v>
      </c>
      <c r="AA431" t="str">
        <f t="shared" si="26"/>
        <v>60%-80%</v>
      </c>
      <c r="AB431">
        <f t="shared" si="27"/>
        <v>1.6785074553383349E-4</v>
      </c>
    </row>
    <row r="432" spans="1:28" x14ac:dyDescent="0.25">
      <c r="A432" t="s">
        <v>2069</v>
      </c>
      <c r="B432" t="s">
        <v>2070</v>
      </c>
      <c r="C432" t="s">
        <v>77</v>
      </c>
      <c r="D432" t="s">
        <v>134</v>
      </c>
      <c r="E432">
        <v>59</v>
      </c>
      <c r="F432" t="s">
        <v>12</v>
      </c>
      <c r="G432">
        <v>2021</v>
      </c>
      <c r="H432" t="s">
        <v>12</v>
      </c>
      <c r="I432" t="s">
        <v>84</v>
      </c>
      <c r="J432" t="s">
        <v>80</v>
      </c>
      <c r="K432">
        <v>72</v>
      </c>
      <c r="L432" s="18">
        <v>44131</v>
      </c>
      <c r="M432" s="18">
        <v>46322</v>
      </c>
      <c r="N432" s="18">
        <v>44502</v>
      </c>
      <c r="O432">
        <v>77800000</v>
      </c>
      <c r="P432">
        <v>38900000</v>
      </c>
      <c r="Q432">
        <v>38900000</v>
      </c>
      <c r="R432">
        <v>997835</v>
      </c>
      <c r="S432" t="s">
        <v>252</v>
      </c>
      <c r="T432">
        <v>2.2815442219069261E-2</v>
      </c>
      <c r="U432">
        <v>-0.85216124758390532</v>
      </c>
      <c r="V432">
        <v>0.24898836987965761</v>
      </c>
      <c r="W432">
        <v>1.464008524113263</v>
      </c>
      <c r="X432">
        <v>-1.0384892414183671</v>
      </c>
      <c r="Y432" t="str">
        <f t="shared" si="24"/>
        <v>61-72</v>
      </c>
      <c r="Z432" s="20">
        <f t="shared" si="25"/>
        <v>0.5</v>
      </c>
      <c r="AA432" t="str">
        <f t="shared" si="26"/>
        <v>40%-60%</v>
      </c>
      <c r="AB432">
        <f t="shared" si="27"/>
        <v>2.069114236948805E-4</v>
      </c>
    </row>
    <row r="433" spans="1:28" x14ac:dyDescent="0.25">
      <c r="A433" t="s">
        <v>2071</v>
      </c>
      <c r="B433" t="s">
        <v>2072</v>
      </c>
      <c r="C433" t="s">
        <v>77</v>
      </c>
      <c r="D433" t="s">
        <v>212</v>
      </c>
      <c r="E433">
        <v>291</v>
      </c>
      <c r="F433" t="s">
        <v>87</v>
      </c>
      <c r="G433">
        <v>2018</v>
      </c>
      <c r="H433" t="s">
        <v>15</v>
      </c>
      <c r="J433" t="s">
        <v>80</v>
      </c>
      <c r="K433">
        <v>72</v>
      </c>
      <c r="L433" s="18">
        <v>42833</v>
      </c>
      <c r="M433" s="18">
        <v>45142</v>
      </c>
      <c r="N433" s="18">
        <v>43556</v>
      </c>
      <c r="O433">
        <v>38170000</v>
      </c>
      <c r="P433">
        <v>28170000</v>
      </c>
      <c r="Q433">
        <v>10000000</v>
      </c>
      <c r="R433">
        <v>640976</v>
      </c>
      <c r="S433" t="s">
        <v>355</v>
      </c>
      <c r="T433">
        <v>0.28963332437022532</v>
      </c>
      <c r="U433">
        <v>0.12517531622544581</v>
      </c>
      <c r="V433">
        <v>0.80229979975843724</v>
      </c>
      <c r="W433">
        <v>0.24899162911475611</v>
      </c>
      <c r="X433">
        <v>1.281947080465921</v>
      </c>
      <c r="Y433" t="str">
        <f t="shared" si="24"/>
        <v>61-72</v>
      </c>
      <c r="Z433" s="20">
        <f t="shared" si="25"/>
        <v>0.7380141472360493</v>
      </c>
      <c r="AA433" t="str">
        <f t="shared" si="26"/>
        <v>60%-80%</v>
      </c>
      <c r="AB433">
        <f t="shared" si="27"/>
        <v>1.3291301338823526E-4</v>
      </c>
    </row>
    <row r="434" spans="1:28" x14ac:dyDescent="0.25">
      <c r="A434" t="s">
        <v>2073</v>
      </c>
      <c r="B434" t="s">
        <v>2074</v>
      </c>
      <c r="C434" t="s">
        <v>82</v>
      </c>
      <c r="D434" t="s">
        <v>108</v>
      </c>
      <c r="E434">
        <v>50</v>
      </c>
      <c r="F434" t="s">
        <v>117</v>
      </c>
      <c r="G434">
        <v>2021</v>
      </c>
      <c r="H434" t="s">
        <v>29</v>
      </c>
      <c r="I434" t="s">
        <v>84</v>
      </c>
      <c r="J434" t="s">
        <v>80</v>
      </c>
      <c r="K434">
        <v>24</v>
      </c>
      <c r="L434" s="18">
        <v>43969</v>
      </c>
      <c r="M434" s="18">
        <v>44699</v>
      </c>
      <c r="O434">
        <v>53890000</v>
      </c>
      <c r="P434">
        <v>26945000</v>
      </c>
      <c r="Q434">
        <v>26945000</v>
      </c>
      <c r="R434">
        <v>1228279</v>
      </c>
      <c r="S434" t="s">
        <v>220</v>
      </c>
      <c r="T434">
        <v>-0.1469777555134846</v>
      </c>
      <c r="U434">
        <v>-0.85216124758390532</v>
      </c>
      <c r="V434">
        <v>-4.4146365390986242</v>
      </c>
      <c r="W434">
        <v>1.754149799537768</v>
      </c>
      <c r="X434">
        <v>1.0499034482774929</v>
      </c>
      <c r="Y434" t="str">
        <f t="shared" si="24"/>
        <v>&lt;=24</v>
      </c>
      <c r="Z434" s="20">
        <f t="shared" si="25"/>
        <v>0.5</v>
      </c>
      <c r="AA434" t="str">
        <f t="shared" si="26"/>
        <v>40%-60%</v>
      </c>
      <c r="AB434">
        <f t="shared" si="27"/>
        <v>2.5469637423474237E-4</v>
      </c>
    </row>
    <row r="435" spans="1:28" x14ac:dyDescent="0.25">
      <c r="A435" t="s">
        <v>2075</v>
      </c>
      <c r="B435" t="s">
        <v>2076</v>
      </c>
      <c r="C435" t="s">
        <v>77</v>
      </c>
      <c r="D435" t="s">
        <v>308</v>
      </c>
      <c r="E435">
        <v>48</v>
      </c>
      <c r="F435" t="s">
        <v>17</v>
      </c>
      <c r="G435">
        <v>2017</v>
      </c>
      <c r="H435" t="s">
        <v>17</v>
      </c>
      <c r="J435" t="s">
        <v>80</v>
      </c>
      <c r="K435">
        <v>60</v>
      </c>
      <c r="L435" s="18">
        <v>42793</v>
      </c>
      <c r="M435" s="18">
        <v>44619</v>
      </c>
      <c r="N435" s="18">
        <v>43115</v>
      </c>
      <c r="O435">
        <v>64890000</v>
      </c>
      <c r="P435">
        <v>30000000</v>
      </c>
      <c r="Q435">
        <v>34890000</v>
      </c>
      <c r="R435">
        <v>789201</v>
      </c>
      <c r="S435" t="s">
        <v>407</v>
      </c>
      <c r="T435">
        <v>1.114343141928344</v>
      </c>
      <c r="U435">
        <v>-1.006879825284934</v>
      </c>
      <c r="V435">
        <v>0.36755510485368181</v>
      </c>
      <c r="W435">
        <v>-0.1921937213215425</v>
      </c>
      <c r="X435">
        <v>4.4381042127634142E-2</v>
      </c>
      <c r="Y435" t="str">
        <f t="shared" si="24"/>
        <v>49-60</v>
      </c>
      <c r="Z435" s="20">
        <f t="shared" si="25"/>
        <v>0.46232085067036521</v>
      </c>
      <c r="AA435" t="str">
        <f t="shared" si="26"/>
        <v>40%-60%</v>
      </c>
      <c r="AB435">
        <f t="shared" si="27"/>
        <v>1.6364900258201344E-4</v>
      </c>
    </row>
    <row r="436" spans="1:28" x14ac:dyDescent="0.25">
      <c r="A436" t="s">
        <v>2077</v>
      </c>
      <c r="B436" t="s">
        <v>2078</v>
      </c>
      <c r="C436" t="s">
        <v>82</v>
      </c>
      <c r="D436" t="s">
        <v>714</v>
      </c>
      <c r="E436">
        <v>46</v>
      </c>
      <c r="F436" t="s">
        <v>25</v>
      </c>
      <c r="G436">
        <v>2022</v>
      </c>
      <c r="H436" t="s">
        <v>25</v>
      </c>
      <c r="I436" t="s">
        <v>84</v>
      </c>
      <c r="J436" t="s">
        <v>80</v>
      </c>
      <c r="K436">
        <v>36</v>
      </c>
      <c r="L436" s="18">
        <v>44285</v>
      </c>
      <c r="M436" s="18">
        <v>45381</v>
      </c>
      <c r="O436">
        <v>43290000</v>
      </c>
      <c r="P436">
        <v>30271610</v>
      </c>
      <c r="Q436">
        <v>13018390</v>
      </c>
      <c r="R436">
        <v>1075076</v>
      </c>
      <c r="S436" t="s">
        <v>235</v>
      </c>
      <c r="T436">
        <v>0.44729843655045393</v>
      </c>
      <c r="U436">
        <v>-3.3896288225855421E-2</v>
      </c>
      <c r="V436">
        <v>-0.46241203996448682</v>
      </c>
      <c r="W436">
        <v>0.1675773047701998</v>
      </c>
      <c r="X436">
        <v>1.2045992030697781</v>
      </c>
      <c r="Y436" t="str">
        <f t="shared" si="24"/>
        <v>25-36</v>
      </c>
      <c r="Z436" s="20">
        <f t="shared" si="25"/>
        <v>0.69927489027489032</v>
      </c>
      <c r="AA436" t="str">
        <f t="shared" si="26"/>
        <v>60%-80%</v>
      </c>
      <c r="AB436">
        <f t="shared" si="27"/>
        <v>2.2292814517450014E-4</v>
      </c>
    </row>
    <row r="437" spans="1:28" x14ac:dyDescent="0.25">
      <c r="A437" t="s">
        <v>499</v>
      </c>
      <c r="B437" t="s">
        <v>500</v>
      </c>
      <c r="C437" t="s">
        <v>77</v>
      </c>
      <c r="D437" t="s">
        <v>501</v>
      </c>
      <c r="E437">
        <v>-1</v>
      </c>
      <c r="F437" t="s">
        <v>20</v>
      </c>
      <c r="G437">
        <v>2021</v>
      </c>
      <c r="H437" t="s">
        <v>20</v>
      </c>
      <c r="I437" t="s">
        <v>84</v>
      </c>
      <c r="J437" t="s">
        <v>80</v>
      </c>
      <c r="K437">
        <v>72</v>
      </c>
      <c r="L437" s="18">
        <v>44210</v>
      </c>
      <c r="M437" s="18">
        <v>46401</v>
      </c>
      <c r="N437" s="18">
        <v>44539</v>
      </c>
      <c r="O437">
        <v>89606002</v>
      </c>
      <c r="P437">
        <v>44803001</v>
      </c>
      <c r="Q437">
        <v>44803001</v>
      </c>
      <c r="R437">
        <v>1143677</v>
      </c>
      <c r="S437" t="s">
        <v>382</v>
      </c>
      <c r="T437">
        <v>-1.0080718297285789</v>
      </c>
      <c r="U437">
        <v>-0.85216124758390532</v>
      </c>
      <c r="V437">
        <v>0.16994387989697479</v>
      </c>
      <c r="W437">
        <v>0.37424246990739168</v>
      </c>
      <c r="X437">
        <v>4.4381042127634142E-2</v>
      </c>
      <c r="Y437" t="str">
        <f t="shared" si="24"/>
        <v>61-72</v>
      </c>
      <c r="Z437" s="20">
        <f t="shared" si="25"/>
        <v>0.5</v>
      </c>
      <c r="AA437" t="str">
        <f t="shared" si="26"/>
        <v>40%-60%</v>
      </c>
      <c r="AB437">
        <f t="shared" si="27"/>
        <v>2.3715327315346711E-4</v>
      </c>
    </row>
    <row r="438" spans="1:28" x14ac:dyDescent="0.25">
      <c r="A438" t="s">
        <v>424</v>
      </c>
      <c r="B438" t="s">
        <v>425</v>
      </c>
      <c r="C438" t="s">
        <v>77</v>
      </c>
      <c r="D438" t="s">
        <v>426</v>
      </c>
      <c r="E438">
        <v>246</v>
      </c>
      <c r="F438" t="s">
        <v>79</v>
      </c>
      <c r="G438">
        <v>2020</v>
      </c>
      <c r="H438" t="s">
        <v>26</v>
      </c>
      <c r="I438" t="s">
        <v>84</v>
      </c>
      <c r="J438" t="s">
        <v>80</v>
      </c>
      <c r="K438">
        <v>84</v>
      </c>
      <c r="L438" s="18">
        <v>43909</v>
      </c>
      <c r="M438" s="18">
        <v>46465</v>
      </c>
      <c r="N438" s="18">
        <v>44454</v>
      </c>
      <c r="O438">
        <v>37590000</v>
      </c>
      <c r="P438">
        <v>37590000</v>
      </c>
      <c r="Q438">
        <v>0</v>
      </c>
      <c r="R438">
        <v>850300</v>
      </c>
      <c r="S438" t="s">
        <v>182</v>
      </c>
      <c r="T438">
        <v>-2.3906735826936609</v>
      </c>
      <c r="U438">
        <v>1.2009447865714571</v>
      </c>
      <c r="V438">
        <v>1.118477759689168</v>
      </c>
      <c r="W438">
        <v>5.3193987661348259E-2</v>
      </c>
      <c r="X438">
        <v>0.35377255171220601</v>
      </c>
      <c r="Y438" t="str">
        <f t="shared" si="24"/>
        <v>&gt;72</v>
      </c>
      <c r="Z438" s="20">
        <f t="shared" si="25"/>
        <v>1</v>
      </c>
      <c r="AA438" t="str">
        <f t="shared" si="26"/>
        <v>80%-100%</v>
      </c>
      <c r="AB438">
        <f t="shared" si="27"/>
        <v>1.7631851314872389E-4</v>
      </c>
    </row>
    <row r="439" spans="1:28" x14ac:dyDescent="0.25">
      <c r="A439" t="s">
        <v>2079</v>
      </c>
      <c r="B439" t="s">
        <v>2080</v>
      </c>
      <c r="C439" t="s">
        <v>82</v>
      </c>
      <c r="D439" t="s">
        <v>106</v>
      </c>
      <c r="E439">
        <v>236</v>
      </c>
      <c r="F439" t="s">
        <v>17</v>
      </c>
      <c r="G439">
        <v>2022</v>
      </c>
      <c r="H439" t="s">
        <v>155</v>
      </c>
      <c r="J439" t="s">
        <v>80</v>
      </c>
      <c r="K439">
        <v>84</v>
      </c>
      <c r="L439" s="18">
        <v>44866</v>
      </c>
      <c r="M439" s="18">
        <v>47423</v>
      </c>
      <c r="O439">
        <v>79300000</v>
      </c>
      <c r="P439">
        <v>16300000</v>
      </c>
      <c r="Q439">
        <v>63000000</v>
      </c>
      <c r="R439">
        <v>341249</v>
      </c>
      <c r="S439" t="s">
        <v>729</v>
      </c>
      <c r="T439">
        <v>2.2543831838469202</v>
      </c>
      <c r="U439">
        <v>-2.0612413458822081</v>
      </c>
      <c r="V439">
        <v>-0.85763448987790047</v>
      </c>
      <c r="W439">
        <v>-0.48277543298977482</v>
      </c>
      <c r="X439">
        <v>1.5139907126543499</v>
      </c>
      <c r="Y439" t="str">
        <f t="shared" si="24"/>
        <v>&gt;72</v>
      </c>
      <c r="Z439" s="20">
        <f t="shared" si="25"/>
        <v>0.20554854981084489</v>
      </c>
      <c r="AA439" t="str">
        <f t="shared" si="26"/>
        <v>20%-40%</v>
      </c>
      <c r="AB439">
        <f t="shared" si="27"/>
        <v>7.0761515104655851E-5</v>
      </c>
    </row>
    <row r="440" spans="1:28" x14ac:dyDescent="0.25">
      <c r="A440" t="s">
        <v>2081</v>
      </c>
      <c r="B440" t="s">
        <v>2082</v>
      </c>
      <c r="C440" t="s">
        <v>82</v>
      </c>
      <c r="D440" t="s">
        <v>83</v>
      </c>
      <c r="E440">
        <v>62</v>
      </c>
      <c r="F440" t="s">
        <v>87</v>
      </c>
      <c r="G440">
        <v>2020</v>
      </c>
      <c r="H440" t="s">
        <v>24</v>
      </c>
      <c r="I440" t="s">
        <v>84</v>
      </c>
      <c r="J440" t="s">
        <v>80</v>
      </c>
      <c r="K440">
        <v>84</v>
      </c>
      <c r="L440" s="18">
        <v>43867</v>
      </c>
      <c r="M440" s="18">
        <v>46424</v>
      </c>
      <c r="O440">
        <v>42490000</v>
      </c>
      <c r="P440">
        <v>22490000</v>
      </c>
      <c r="Q440">
        <v>20000000</v>
      </c>
      <c r="R440">
        <v>490366</v>
      </c>
      <c r="S440" t="s">
        <v>317</v>
      </c>
      <c r="T440">
        <v>9.5583955533020917E-2</v>
      </c>
      <c r="U440">
        <v>-0.73184507848419122</v>
      </c>
      <c r="V440">
        <v>0.4070773498450232</v>
      </c>
      <c r="W440">
        <v>1.0796713118755059</v>
      </c>
      <c r="X440">
        <v>1.281947080465921</v>
      </c>
      <c r="Y440" t="str">
        <f t="shared" si="24"/>
        <v>&gt;72</v>
      </c>
      <c r="Z440" s="20">
        <f t="shared" si="25"/>
        <v>0.5293010120028242</v>
      </c>
      <c r="AA440" t="str">
        <f t="shared" si="26"/>
        <v>40%-60%</v>
      </c>
      <c r="AB440">
        <f t="shared" si="27"/>
        <v>1.0168246973854773E-4</v>
      </c>
    </row>
    <row r="441" spans="1:28" x14ac:dyDescent="0.25">
      <c r="A441" t="s">
        <v>561</v>
      </c>
      <c r="B441" t="s">
        <v>562</v>
      </c>
      <c r="C441" t="s">
        <v>77</v>
      </c>
      <c r="D441" t="s">
        <v>216</v>
      </c>
      <c r="E441">
        <v>246</v>
      </c>
      <c r="F441" t="s">
        <v>87</v>
      </c>
      <c r="G441">
        <v>2017</v>
      </c>
      <c r="H441" t="s">
        <v>15</v>
      </c>
      <c r="J441" t="s">
        <v>80</v>
      </c>
      <c r="K441">
        <v>60</v>
      </c>
      <c r="L441" s="18">
        <v>42703</v>
      </c>
      <c r="M441" s="18">
        <v>44529</v>
      </c>
      <c r="N441" s="18">
        <v>43818</v>
      </c>
      <c r="O441">
        <v>37290000</v>
      </c>
      <c r="P441">
        <v>13290000</v>
      </c>
      <c r="Q441">
        <v>24000000</v>
      </c>
      <c r="R441">
        <v>286150</v>
      </c>
      <c r="S441" t="s">
        <v>182</v>
      </c>
      <c r="T441">
        <v>1.623722735126006</v>
      </c>
      <c r="U441">
        <v>-1.4418304786325491</v>
      </c>
      <c r="V441">
        <v>-1.7078303053499879</v>
      </c>
      <c r="W441">
        <v>-0.67334625457413488</v>
      </c>
      <c r="X441">
        <v>1.127251325673635</v>
      </c>
      <c r="Y441" t="str">
        <f t="shared" si="24"/>
        <v>49-60</v>
      </c>
      <c r="Z441" s="20">
        <f t="shared" si="25"/>
        <v>0.35639581657280772</v>
      </c>
      <c r="AA441" t="str">
        <f t="shared" si="26"/>
        <v>20%-40%</v>
      </c>
      <c r="AB441">
        <f t="shared" si="27"/>
        <v>5.9336166691176456E-5</v>
      </c>
    </row>
    <row r="442" spans="1:28" x14ac:dyDescent="0.25">
      <c r="A442" t="s">
        <v>2083</v>
      </c>
      <c r="B442" t="s">
        <v>2084</v>
      </c>
      <c r="C442" t="s">
        <v>77</v>
      </c>
      <c r="D442" t="s">
        <v>147</v>
      </c>
      <c r="E442">
        <v>38</v>
      </c>
      <c r="F442" t="s">
        <v>79</v>
      </c>
      <c r="G442">
        <v>2019</v>
      </c>
      <c r="H442" t="s">
        <v>13</v>
      </c>
      <c r="J442" t="s">
        <v>80</v>
      </c>
      <c r="K442">
        <v>84</v>
      </c>
      <c r="L442" s="18">
        <v>43312</v>
      </c>
      <c r="M442" s="18">
        <v>45869</v>
      </c>
      <c r="N442" s="18">
        <v>43500</v>
      </c>
      <c r="O442">
        <v>37530000</v>
      </c>
      <c r="P442">
        <v>15230000</v>
      </c>
      <c r="Q442">
        <v>22300000</v>
      </c>
      <c r="R442">
        <v>328921</v>
      </c>
      <c r="S442" t="s">
        <v>88</v>
      </c>
      <c r="T442">
        <v>0.93242185864346494</v>
      </c>
      <c r="U442">
        <v>-1.2389307562830369</v>
      </c>
      <c r="V442">
        <v>0.24898836987965761</v>
      </c>
      <c r="W442">
        <v>-0.1224026654437155</v>
      </c>
      <c r="X442">
        <v>-0.57440197704150942</v>
      </c>
      <c r="Y442" t="str">
        <f t="shared" si="24"/>
        <v>&gt;72</v>
      </c>
      <c r="Z442" s="20">
        <f t="shared" si="25"/>
        <v>0.40580868638422596</v>
      </c>
      <c r="AA442" t="str">
        <f t="shared" si="26"/>
        <v>40%-60%</v>
      </c>
      <c r="AB442">
        <f t="shared" si="27"/>
        <v>6.8205176600483845E-5</v>
      </c>
    </row>
    <row r="443" spans="1:28" x14ac:dyDescent="0.25">
      <c r="A443" t="s">
        <v>2085</v>
      </c>
      <c r="B443" t="s">
        <v>2086</v>
      </c>
      <c r="C443" t="s">
        <v>77</v>
      </c>
      <c r="D443" t="s">
        <v>418</v>
      </c>
      <c r="E443">
        <v>76</v>
      </c>
      <c r="F443" t="s">
        <v>117</v>
      </c>
      <c r="G443">
        <v>2018</v>
      </c>
      <c r="H443" t="s">
        <v>14</v>
      </c>
      <c r="J443" t="s">
        <v>80</v>
      </c>
      <c r="K443">
        <v>84</v>
      </c>
      <c r="L443" s="18">
        <v>43067</v>
      </c>
      <c r="M443" s="18">
        <v>45624</v>
      </c>
      <c r="N443" s="18">
        <v>43797</v>
      </c>
      <c r="O443">
        <v>47550000</v>
      </c>
      <c r="P443">
        <v>37400000</v>
      </c>
      <c r="Q443">
        <v>10150000</v>
      </c>
      <c r="R443">
        <v>818590</v>
      </c>
      <c r="S443" t="s">
        <v>413</v>
      </c>
      <c r="T443">
        <v>-1.092968428594856</v>
      </c>
      <c r="U443">
        <v>0.32443474465024003</v>
      </c>
      <c r="V443">
        <v>1.355611229637216</v>
      </c>
      <c r="W443">
        <v>-0.46962905832676283</v>
      </c>
      <c r="X443">
        <v>0.50846830650449182</v>
      </c>
      <c r="Y443" t="str">
        <f t="shared" si="24"/>
        <v>&gt;72</v>
      </c>
      <c r="Z443" s="20">
        <f t="shared" si="25"/>
        <v>0.78654048370136698</v>
      </c>
      <c r="AA443" t="str">
        <f t="shared" si="26"/>
        <v>60%-80%</v>
      </c>
      <c r="AB443">
        <f t="shared" si="27"/>
        <v>1.6974311616889791E-4</v>
      </c>
    </row>
    <row r="444" spans="1:28" x14ac:dyDescent="0.25">
      <c r="A444" t="s">
        <v>2087</v>
      </c>
      <c r="B444" t="s">
        <v>2088</v>
      </c>
      <c r="C444" t="s">
        <v>77</v>
      </c>
      <c r="D444" t="s">
        <v>922</v>
      </c>
      <c r="E444">
        <v>59</v>
      </c>
      <c r="F444" t="s">
        <v>95</v>
      </c>
      <c r="G444">
        <v>2011</v>
      </c>
      <c r="H444" t="s">
        <v>16</v>
      </c>
      <c r="J444" t="s">
        <v>96</v>
      </c>
      <c r="K444">
        <v>60</v>
      </c>
      <c r="L444" s="18">
        <v>43307</v>
      </c>
      <c r="M444" s="18">
        <v>45133</v>
      </c>
      <c r="N444" s="18">
        <v>43881</v>
      </c>
      <c r="O444">
        <v>19000000</v>
      </c>
      <c r="P444">
        <v>17100000</v>
      </c>
      <c r="Q444">
        <v>1900000</v>
      </c>
      <c r="R444">
        <v>456298</v>
      </c>
      <c r="S444" t="s">
        <v>164</v>
      </c>
      <c r="T444">
        <v>1.126471227480669</v>
      </c>
      <c r="U444">
        <v>0.79032357974038436</v>
      </c>
      <c r="V444">
        <v>0.60468857480173022</v>
      </c>
      <c r="W444">
        <v>-0.90406381889027987</v>
      </c>
      <c r="X444">
        <v>1.5913385900504931</v>
      </c>
      <c r="Y444" t="str">
        <f t="shared" si="24"/>
        <v>49-60</v>
      </c>
      <c r="Z444" s="20">
        <f t="shared" si="25"/>
        <v>0.9</v>
      </c>
      <c r="AA444" t="str">
        <f t="shared" si="26"/>
        <v>80%-100%</v>
      </c>
      <c r="AB444">
        <f t="shared" si="27"/>
        <v>9.4618117032501956E-5</v>
      </c>
    </row>
    <row r="445" spans="1:28" x14ac:dyDescent="0.25">
      <c r="A445" t="s">
        <v>2089</v>
      </c>
      <c r="B445" t="s">
        <v>2090</v>
      </c>
      <c r="C445" t="s">
        <v>77</v>
      </c>
      <c r="D445" t="s">
        <v>2091</v>
      </c>
      <c r="E445">
        <v>76</v>
      </c>
      <c r="F445" t="s">
        <v>117</v>
      </c>
      <c r="G445">
        <v>2019</v>
      </c>
      <c r="H445" t="s">
        <v>14</v>
      </c>
      <c r="J445" t="s">
        <v>80</v>
      </c>
      <c r="K445">
        <v>48</v>
      </c>
      <c r="L445" s="18">
        <v>43361</v>
      </c>
      <c r="M445" s="18">
        <v>44822</v>
      </c>
      <c r="N445" s="18">
        <v>44019</v>
      </c>
      <c r="O445">
        <v>46490000</v>
      </c>
      <c r="P445">
        <v>25435169</v>
      </c>
      <c r="Q445">
        <v>21054831</v>
      </c>
      <c r="R445">
        <v>840026</v>
      </c>
      <c r="S445" t="s">
        <v>413</v>
      </c>
      <c r="T445">
        <v>2.2815442219069261E-2</v>
      </c>
      <c r="U445">
        <v>-0.6587153800975637</v>
      </c>
      <c r="V445">
        <v>-0.68848441920680836</v>
      </c>
      <c r="W445">
        <v>0.1736056721363107</v>
      </c>
      <c r="X445">
        <v>0.89520769348520657</v>
      </c>
      <c r="Y445" t="str">
        <f t="shared" si="24"/>
        <v>37-48</v>
      </c>
      <c r="Z445" s="20">
        <f t="shared" si="25"/>
        <v>0.54711053990105396</v>
      </c>
      <c r="AA445" t="str">
        <f t="shared" si="26"/>
        <v>40%-60%</v>
      </c>
      <c r="AB445">
        <f t="shared" si="27"/>
        <v>1.7418809282167462E-4</v>
      </c>
    </row>
    <row r="446" spans="1:28" x14ac:dyDescent="0.25">
      <c r="A446" t="s">
        <v>2092</v>
      </c>
      <c r="B446" t="s">
        <v>2093</v>
      </c>
      <c r="C446" t="s">
        <v>82</v>
      </c>
      <c r="D446" t="s">
        <v>1197</v>
      </c>
      <c r="E446">
        <v>38</v>
      </c>
      <c r="F446" t="s">
        <v>17</v>
      </c>
      <c r="G446">
        <v>2019</v>
      </c>
      <c r="H446" t="s">
        <v>17</v>
      </c>
      <c r="J446" t="s">
        <v>80</v>
      </c>
      <c r="K446">
        <v>84</v>
      </c>
      <c r="L446" s="18">
        <v>43402</v>
      </c>
      <c r="M446" s="18">
        <v>45959</v>
      </c>
      <c r="O446">
        <v>63790000</v>
      </c>
      <c r="P446">
        <v>53790000</v>
      </c>
      <c r="Q446">
        <v>10000000</v>
      </c>
      <c r="R446">
        <v>1057754</v>
      </c>
      <c r="S446" t="s">
        <v>88</v>
      </c>
      <c r="T446">
        <v>0.88390951643416382</v>
      </c>
      <c r="U446">
        <v>0.55723698467292659</v>
      </c>
      <c r="V446">
        <v>6.1410103947472823E-2</v>
      </c>
      <c r="W446">
        <v>-0.30490855840234588</v>
      </c>
      <c r="X446">
        <v>0.50846830650449182</v>
      </c>
      <c r="Y446" t="str">
        <f t="shared" si="24"/>
        <v>&gt;72</v>
      </c>
      <c r="Z446" s="20">
        <f t="shared" si="25"/>
        <v>0.84323561686784765</v>
      </c>
      <c r="AA446" t="str">
        <f t="shared" si="26"/>
        <v>80%-100%</v>
      </c>
      <c r="AB446">
        <f t="shared" si="27"/>
        <v>2.1933624903812217E-4</v>
      </c>
    </row>
    <row r="447" spans="1:28" x14ac:dyDescent="0.25">
      <c r="A447" t="s">
        <v>127</v>
      </c>
      <c r="B447" t="s">
        <v>2094</v>
      </c>
      <c r="C447" t="s">
        <v>77</v>
      </c>
      <c r="D447" t="s">
        <v>86</v>
      </c>
      <c r="E447">
        <v>38</v>
      </c>
      <c r="F447" t="s">
        <v>117</v>
      </c>
      <c r="G447">
        <v>2020</v>
      </c>
      <c r="H447" t="s">
        <v>14</v>
      </c>
      <c r="I447" t="s">
        <v>84</v>
      </c>
      <c r="J447" t="s">
        <v>80</v>
      </c>
      <c r="K447">
        <v>36</v>
      </c>
      <c r="L447" s="18">
        <v>43644</v>
      </c>
      <c r="M447" s="18">
        <v>44740</v>
      </c>
      <c r="N447" s="18">
        <v>44012</v>
      </c>
      <c r="O447">
        <v>39579376</v>
      </c>
      <c r="P447">
        <v>7000000</v>
      </c>
      <c r="Q447">
        <v>32579376</v>
      </c>
      <c r="R447">
        <v>242158</v>
      </c>
      <c r="S447" t="s">
        <v>184</v>
      </c>
      <c r="T447">
        <v>1.3811610240795</v>
      </c>
      <c r="U447">
        <v>-2.1790434908898351</v>
      </c>
      <c r="V447">
        <v>-0.30432305999912118</v>
      </c>
      <c r="W447">
        <v>-0.25629926638169181</v>
      </c>
      <c r="X447">
        <v>-0.26501046745693763</v>
      </c>
      <c r="Y447" t="str">
        <f t="shared" si="24"/>
        <v>25-36</v>
      </c>
      <c r="Z447" s="20">
        <f t="shared" si="25"/>
        <v>0.2</v>
      </c>
      <c r="AA447" t="str">
        <f t="shared" si="26"/>
        <v>20%</v>
      </c>
      <c r="AB447">
        <f t="shared" si="27"/>
        <v>5.0213969783686557E-5</v>
      </c>
    </row>
    <row r="448" spans="1:28" x14ac:dyDescent="0.25">
      <c r="A448" t="s">
        <v>2095</v>
      </c>
      <c r="B448" t="s">
        <v>2096</v>
      </c>
      <c r="C448" t="s">
        <v>77</v>
      </c>
      <c r="D448" t="s">
        <v>116</v>
      </c>
      <c r="E448">
        <v>38</v>
      </c>
      <c r="F448" t="s">
        <v>87</v>
      </c>
      <c r="G448">
        <v>2020</v>
      </c>
      <c r="H448" t="s">
        <v>15</v>
      </c>
      <c r="I448" t="s">
        <v>84</v>
      </c>
      <c r="J448" t="s">
        <v>80</v>
      </c>
      <c r="K448">
        <v>48</v>
      </c>
      <c r="L448" s="18">
        <v>43551</v>
      </c>
      <c r="M448" s="18">
        <v>45012</v>
      </c>
      <c r="N448" s="18">
        <v>43853</v>
      </c>
      <c r="O448">
        <v>37990000</v>
      </c>
      <c r="P448">
        <v>30080000</v>
      </c>
      <c r="Q448">
        <v>7910000</v>
      </c>
      <c r="R448">
        <v>875048</v>
      </c>
      <c r="S448" t="s">
        <v>158</v>
      </c>
      <c r="T448">
        <v>-0.3531552099030143</v>
      </c>
      <c r="U448">
        <v>0.34597933618088478</v>
      </c>
      <c r="V448">
        <v>-0.50946762007362789</v>
      </c>
      <c r="W448">
        <v>0.27806871879393241</v>
      </c>
      <c r="X448">
        <v>1.0499034482774929</v>
      </c>
      <c r="Y448" t="str">
        <f t="shared" si="24"/>
        <v>37-48</v>
      </c>
      <c r="Z448" s="20">
        <f t="shared" si="25"/>
        <v>0.79178731245064493</v>
      </c>
      <c r="AA448" t="str">
        <f t="shared" si="26"/>
        <v>60%-80%</v>
      </c>
      <c r="AB448">
        <f t="shared" si="27"/>
        <v>1.8145026731008413E-4</v>
      </c>
    </row>
    <row r="449" spans="1:28" x14ac:dyDescent="0.25">
      <c r="A449" t="s">
        <v>2097</v>
      </c>
      <c r="B449" t="s">
        <v>2098</v>
      </c>
      <c r="C449" t="s">
        <v>77</v>
      </c>
      <c r="D449" t="s">
        <v>282</v>
      </c>
      <c r="E449">
        <v>87</v>
      </c>
      <c r="F449" t="s">
        <v>20</v>
      </c>
      <c r="G449">
        <v>2020</v>
      </c>
      <c r="H449" t="s">
        <v>20</v>
      </c>
      <c r="I449" t="s">
        <v>84</v>
      </c>
      <c r="J449" t="s">
        <v>80</v>
      </c>
      <c r="K449">
        <v>72</v>
      </c>
      <c r="L449" s="18">
        <v>43476</v>
      </c>
      <c r="M449" s="18">
        <v>45962</v>
      </c>
      <c r="N449" s="18">
        <v>44181</v>
      </c>
      <c r="O449">
        <v>90491300</v>
      </c>
      <c r="P449">
        <v>45245650</v>
      </c>
      <c r="Q449">
        <v>45245650</v>
      </c>
      <c r="R449">
        <v>1116958</v>
      </c>
      <c r="S449" t="s">
        <v>225</v>
      </c>
      <c r="T449">
        <v>-0.81402246089137476</v>
      </c>
      <c r="U449">
        <v>-0.85216124758390532</v>
      </c>
      <c r="V449">
        <v>1.185489993161002E-2</v>
      </c>
      <c r="W449">
        <v>-0.8006349842412912</v>
      </c>
      <c r="X449">
        <v>1.5139907126543499</v>
      </c>
      <c r="Y449" t="str">
        <f t="shared" si="24"/>
        <v>61-72</v>
      </c>
      <c r="Z449" s="20">
        <f t="shared" si="25"/>
        <v>0.5</v>
      </c>
      <c r="AA449" t="str">
        <f t="shared" si="26"/>
        <v>40%-60%</v>
      </c>
      <c r="AB449">
        <f t="shared" si="27"/>
        <v>2.3161281172477048E-4</v>
      </c>
    </row>
    <row r="450" spans="1:28" x14ac:dyDescent="0.25">
      <c r="A450" t="s">
        <v>2099</v>
      </c>
      <c r="B450" t="s">
        <v>2100</v>
      </c>
      <c r="C450" t="s">
        <v>77</v>
      </c>
      <c r="D450" t="s">
        <v>165</v>
      </c>
      <c r="E450">
        <v>62</v>
      </c>
      <c r="F450" t="s">
        <v>117</v>
      </c>
      <c r="G450">
        <v>2020</v>
      </c>
      <c r="H450" t="s">
        <v>14</v>
      </c>
      <c r="I450" t="s">
        <v>84</v>
      </c>
      <c r="J450" t="s">
        <v>80</v>
      </c>
      <c r="K450">
        <v>72</v>
      </c>
      <c r="L450" s="18">
        <v>43806</v>
      </c>
      <c r="M450" s="18">
        <v>45850</v>
      </c>
      <c r="N450" s="18">
        <v>44042</v>
      </c>
      <c r="O450">
        <v>51970000</v>
      </c>
      <c r="P450">
        <v>11970000</v>
      </c>
      <c r="Q450">
        <v>40000000</v>
      </c>
      <c r="R450">
        <v>291867</v>
      </c>
      <c r="S450" t="s">
        <v>166</v>
      </c>
      <c r="T450">
        <v>0.76262866091091108</v>
      </c>
      <c r="U450">
        <v>-1.959503216746399</v>
      </c>
      <c r="V450">
        <v>0.2094661248883162</v>
      </c>
      <c r="W450">
        <v>1.933027320969319</v>
      </c>
      <c r="X450">
        <v>-0.57440197704150942</v>
      </c>
      <c r="Y450" t="str">
        <f t="shared" si="24"/>
        <v>61-72</v>
      </c>
      <c r="Z450" s="20">
        <f t="shared" si="25"/>
        <v>0.23032518760823553</v>
      </c>
      <c r="AA450" t="str">
        <f t="shared" si="26"/>
        <v>20%-40%</v>
      </c>
      <c r="AB450">
        <f t="shared" si="27"/>
        <v>6.0521645862846751E-5</v>
      </c>
    </row>
    <row r="451" spans="1:28" x14ac:dyDescent="0.25">
      <c r="A451" t="s">
        <v>2101</v>
      </c>
      <c r="B451" t="s">
        <v>2102</v>
      </c>
      <c r="C451" t="s">
        <v>82</v>
      </c>
      <c r="D451" t="s">
        <v>199</v>
      </c>
      <c r="E451">
        <v>61</v>
      </c>
      <c r="F451" t="s">
        <v>117</v>
      </c>
      <c r="G451">
        <v>2022</v>
      </c>
      <c r="H451" t="s">
        <v>29</v>
      </c>
      <c r="I451" t="s">
        <v>84</v>
      </c>
      <c r="J451" t="s">
        <v>80</v>
      </c>
      <c r="K451">
        <v>84</v>
      </c>
      <c r="L451" s="18">
        <v>44459</v>
      </c>
      <c r="M451" s="18">
        <v>47016</v>
      </c>
      <c r="O451">
        <v>58146150</v>
      </c>
      <c r="P451">
        <v>10482000</v>
      </c>
      <c r="Q451">
        <v>47664150</v>
      </c>
      <c r="R451">
        <v>216172</v>
      </c>
      <c r="S451" t="s">
        <v>293</v>
      </c>
      <c r="T451">
        <v>0.22899289660859901</v>
      </c>
      <c r="U451">
        <v>-2.1650408884177321</v>
      </c>
      <c r="V451">
        <v>-1.0552457148346079</v>
      </c>
      <c r="W451">
        <v>-0.66657641428527481</v>
      </c>
      <c r="X451">
        <v>0.66316406129677774</v>
      </c>
      <c r="Y451" t="str">
        <f t="shared" ref="Y451:Y514" si="28">IF(K451&lt;=24,"&lt;=24",IF(AND(K451&gt;=25,K451&lt;=36),"25-36",IF(AND(K451&gt;=37,K451&lt;=48),"37-48",IF(AND(K451&gt;=49,K451&lt;=60),"49-60",IF(AND(K451&gt;=61,K451&lt;=72),"61-72","&gt;72")))))</f>
        <v>&gt;72</v>
      </c>
      <c r="Z451" s="20">
        <f t="shared" ref="Z451:Z514" si="29">IF(P451/O451&gt;0.2,P451/O451,0.2)</f>
        <v>0.2</v>
      </c>
      <c r="AA451" t="str">
        <f t="shared" ref="AA451:AA514" si="30">IF(Z451&lt;=0.2,"20%",IF(AND(Z451&gt;0.2,Z451&lt;=0.4),"20%-40%",IF(AND(Z451&gt;0.4,Z451&lt;=0.6),"40%-60%",IF(AND(Z451&gt;0.6,Z451&lt;=0.8),"60%-80%","80%-100%"))))</f>
        <v>20%</v>
      </c>
      <c r="AB451">
        <f t="shared" ref="AB451:AB514" si="31">R451/SUM($R$2:$R$5739)</f>
        <v>4.4825503498042974E-5</v>
      </c>
    </row>
    <row r="452" spans="1:28" x14ac:dyDescent="0.25">
      <c r="A452" t="s">
        <v>2103</v>
      </c>
      <c r="B452" t="s">
        <v>2104</v>
      </c>
      <c r="C452" t="s">
        <v>82</v>
      </c>
      <c r="D452" t="s">
        <v>98</v>
      </c>
      <c r="E452">
        <v>38</v>
      </c>
      <c r="F452" t="s">
        <v>17</v>
      </c>
      <c r="G452">
        <v>2019</v>
      </c>
      <c r="H452" t="s">
        <v>17</v>
      </c>
      <c r="J452" t="s">
        <v>80</v>
      </c>
      <c r="K452">
        <v>84</v>
      </c>
      <c r="L452" s="18">
        <v>43448</v>
      </c>
      <c r="M452" s="18">
        <v>46005</v>
      </c>
      <c r="O452">
        <v>62890000</v>
      </c>
      <c r="P452">
        <v>31445000</v>
      </c>
      <c r="Q452">
        <v>31445000</v>
      </c>
      <c r="R452">
        <v>696690</v>
      </c>
      <c r="S452" t="s">
        <v>162</v>
      </c>
      <c r="T452">
        <v>-7.420924219953294E-2</v>
      </c>
      <c r="U452">
        <v>-0.85216124758390532</v>
      </c>
      <c r="V452">
        <v>0.32803285986234038</v>
      </c>
      <c r="W452">
        <v>1.488599934942415</v>
      </c>
      <c r="X452">
        <v>1.436642835258207</v>
      </c>
      <c r="Y452" t="str">
        <f t="shared" si="28"/>
        <v>&gt;72</v>
      </c>
      <c r="Z452" s="20">
        <f t="shared" si="29"/>
        <v>0.5</v>
      </c>
      <c r="AA452" t="str">
        <f t="shared" si="30"/>
        <v>40%-60%</v>
      </c>
      <c r="AB452">
        <f t="shared" si="31"/>
        <v>1.4446588842242084E-4</v>
      </c>
    </row>
    <row r="453" spans="1:28" x14ac:dyDescent="0.25">
      <c r="A453" t="s">
        <v>2105</v>
      </c>
      <c r="B453" t="s">
        <v>2106</v>
      </c>
      <c r="C453" t="s">
        <v>77</v>
      </c>
      <c r="D453" t="s">
        <v>246</v>
      </c>
      <c r="E453">
        <v>15</v>
      </c>
      <c r="F453" t="s">
        <v>17</v>
      </c>
      <c r="G453">
        <v>2020</v>
      </c>
      <c r="H453" t="s">
        <v>17</v>
      </c>
      <c r="I453" t="s">
        <v>84</v>
      </c>
      <c r="J453" t="s">
        <v>80</v>
      </c>
      <c r="K453">
        <v>48</v>
      </c>
      <c r="L453" s="18">
        <v>43616</v>
      </c>
      <c r="M453" s="18">
        <v>45077</v>
      </c>
      <c r="N453" s="18">
        <v>44130</v>
      </c>
      <c r="O453">
        <v>50990000</v>
      </c>
      <c r="P453">
        <v>35990000</v>
      </c>
      <c r="Q453">
        <v>15000000</v>
      </c>
      <c r="R453">
        <v>1077333</v>
      </c>
      <c r="S453" t="s">
        <v>311</v>
      </c>
      <c r="T453">
        <v>-0.54720457874021866</v>
      </c>
      <c r="U453">
        <v>-7.0014974972013493E-3</v>
      </c>
      <c r="V453">
        <v>9.0899389914291959E-2</v>
      </c>
      <c r="W453">
        <v>-0.63679270157452617</v>
      </c>
      <c r="X453">
        <v>0.89520769348520657</v>
      </c>
      <c r="Y453" t="str">
        <f t="shared" si="28"/>
        <v>37-48</v>
      </c>
      <c r="Z453" s="20">
        <f t="shared" si="29"/>
        <v>0.70582467150421646</v>
      </c>
      <c r="AA453" t="str">
        <f t="shared" si="30"/>
        <v>60%-80%</v>
      </c>
      <c r="AB453">
        <f t="shared" si="31"/>
        <v>2.2339615750447387E-4</v>
      </c>
    </row>
    <row r="454" spans="1:28" x14ac:dyDescent="0.25">
      <c r="A454" t="s">
        <v>2107</v>
      </c>
      <c r="B454" t="s">
        <v>2108</v>
      </c>
      <c r="C454" t="s">
        <v>77</v>
      </c>
      <c r="D454" t="s">
        <v>362</v>
      </c>
      <c r="E454">
        <v>61</v>
      </c>
      <c r="F454" t="s">
        <v>117</v>
      </c>
      <c r="G454">
        <v>2020</v>
      </c>
      <c r="H454" t="s">
        <v>29</v>
      </c>
      <c r="I454" t="s">
        <v>84</v>
      </c>
      <c r="J454" t="s">
        <v>80</v>
      </c>
      <c r="K454">
        <v>72</v>
      </c>
      <c r="L454" s="18">
        <v>43818</v>
      </c>
      <c r="M454" s="18">
        <v>46010</v>
      </c>
      <c r="N454" s="18">
        <v>44405</v>
      </c>
      <c r="O454">
        <v>51970000</v>
      </c>
      <c r="P454">
        <v>51970000</v>
      </c>
      <c r="Q454">
        <v>0</v>
      </c>
      <c r="R454">
        <v>1185947</v>
      </c>
      <c r="S454" t="s">
        <v>146</v>
      </c>
      <c r="T454">
        <v>-0.48656415097859229</v>
      </c>
      <c r="U454">
        <v>1.2009447865714571</v>
      </c>
      <c r="V454">
        <v>0.84182204474977862</v>
      </c>
      <c r="W454">
        <v>0.68090259374963225</v>
      </c>
      <c r="X454">
        <v>-3.2966835268508812E-2</v>
      </c>
      <c r="Y454" t="str">
        <f t="shared" si="28"/>
        <v>61-72</v>
      </c>
      <c r="Z454" s="20">
        <f t="shared" si="29"/>
        <v>1</v>
      </c>
      <c r="AA454" t="str">
        <f t="shared" si="30"/>
        <v>80%-100%</v>
      </c>
      <c r="AB454">
        <f t="shared" si="31"/>
        <v>2.4591839552297968E-4</v>
      </c>
    </row>
    <row r="455" spans="1:28" x14ac:dyDescent="0.25">
      <c r="A455" t="s">
        <v>2109</v>
      </c>
      <c r="B455" t="s">
        <v>2110</v>
      </c>
      <c r="C455" t="s">
        <v>77</v>
      </c>
      <c r="D455" t="s">
        <v>535</v>
      </c>
      <c r="E455">
        <v>220</v>
      </c>
      <c r="F455" t="s">
        <v>11</v>
      </c>
      <c r="G455">
        <v>2019</v>
      </c>
      <c r="H455" t="s">
        <v>11</v>
      </c>
      <c r="J455" t="s">
        <v>80</v>
      </c>
      <c r="K455">
        <v>60</v>
      </c>
      <c r="L455" s="18">
        <v>43369</v>
      </c>
      <c r="M455" s="18">
        <v>45195</v>
      </c>
      <c r="N455" s="18">
        <v>44272</v>
      </c>
      <c r="O455">
        <v>64645000</v>
      </c>
      <c r="P455">
        <v>34645000</v>
      </c>
      <c r="Q455">
        <v>30000000</v>
      </c>
      <c r="R455">
        <v>854720</v>
      </c>
      <c r="S455" t="s">
        <v>163</v>
      </c>
      <c r="T455">
        <v>1.623722735126006</v>
      </c>
      <c r="U455">
        <v>-0.70463742472596358</v>
      </c>
      <c r="V455">
        <v>-0.68635693675892451</v>
      </c>
      <c r="W455">
        <v>-9.4217401074936175E-2</v>
      </c>
      <c r="X455">
        <v>0.97255557088134947</v>
      </c>
      <c r="Y455" t="str">
        <f t="shared" si="28"/>
        <v>49-60</v>
      </c>
      <c r="Z455" s="20">
        <f t="shared" si="29"/>
        <v>0.53592698584577303</v>
      </c>
      <c r="AA455" t="str">
        <f t="shared" si="30"/>
        <v>40%-60%</v>
      </c>
      <c r="AB455">
        <f t="shared" si="31"/>
        <v>1.7723504593493739E-4</v>
      </c>
    </row>
    <row r="456" spans="1:28" x14ac:dyDescent="0.25">
      <c r="A456" t="s">
        <v>2111</v>
      </c>
      <c r="B456" t="s">
        <v>2112</v>
      </c>
      <c r="C456" t="s">
        <v>77</v>
      </c>
      <c r="D456" t="s">
        <v>439</v>
      </c>
      <c r="E456">
        <v>49</v>
      </c>
      <c r="F456" t="s">
        <v>117</v>
      </c>
      <c r="G456">
        <v>2018</v>
      </c>
      <c r="H456" t="s">
        <v>14</v>
      </c>
      <c r="J456" t="s">
        <v>80</v>
      </c>
      <c r="K456">
        <v>84</v>
      </c>
      <c r="L456" s="18">
        <v>42833</v>
      </c>
      <c r="M456" s="18">
        <v>45508</v>
      </c>
      <c r="N456" s="18">
        <v>44305</v>
      </c>
      <c r="O456">
        <v>46850000</v>
      </c>
      <c r="P456">
        <v>42165000</v>
      </c>
      <c r="Q456">
        <v>4685000</v>
      </c>
      <c r="R456">
        <v>921790</v>
      </c>
      <c r="S456" t="s">
        <v>81</v>
      </c>
      <c r="T456">
        <v>0.1804805543992978</v>
      </c>
      <c r="U456">
        <v>0.79032357974038436</v>
      </c>
      <c r="V456">
        <v>0.40598819581755158</v>
      </c>
      <c r="W456">
        <v>-0.573177710220654</v>
      </c>
      <c r="X456">
        <v>-1.0384892414183671</v>
      </c>
      <c r="Y456" t="str">
        <f t="shared" si="28"/>
        <v>&gt;72</v>
      </c>
      <c r="Z456" s="20">
        <f t="shared" si="29"/>
        <v>0.9</v>
      </c>
      <c r="AA456" t="str">
        <f t="shared" si="30"/>
        <v>80%-100%</v>
      </c>
      <c r="AB456">
        <f t="shared" si="31"/>
        <v>1.9114270520447158E-4</v>
      </c>
    </row>
    <row r="457" spans="1:28" x14ac:dyDescent="0.25">
      <c r="A457" t="s">
        <v>2113</v>
      </c>
      <c r="B457" t="s">
        <v>2114</v>
      </c>
      <c r="C457" t="s">
        <v>77</v>
      </c>
      <c r="D457" t="s">
        <v>130</v>
      </c>
      <c r="E457">
        <v>7</v>
      </c>
      <c r="F457" t="s">
        <v>17</v>
      </c>
      <c r="G457">
        <v>2020</v>
      </c>
      <c r="H457" t="s">
        <v>17</v>
      </c>
      <c r="I457" t="s">
        <v>84</v>
      </c>
      <c r="J457" t="s">
        <v>80</v>
      </c>
      <c r="K457">
        <v>48</v>
      </c>
      <c r="L457" s="18">
        <v>44028</v>
      </c>
      <c r="M457" s="18">
        <v>45489</v>
      </c>
      <c r="N457" s="18">
        <v>44076</v>
      </c>
      <c r="O457">
        <v>68990000</v>
      </c>
      <c r="P457">
        <v>53990000</v>
      </c>
      <c r="Q457">
        <v>15000000</v>
      </c>
      <c r="R457">
        <v>1607129</v>
      </c>
      <c r="S457" t="s">
        <v>400</v>
      </c>
      <c r="T457">
        <v>-1.881293989495999</v>
      </c>
      <c r="U457">
        <v>0.30816060010007151</v>
      </c>
      <c r="V457">
        <v>0.28851061487099899</v>
      </c>
      <c r="W457">
        <v>0.1112077717438177</v>
      </c>
      <c r="X457">
        <v>1.5913385900504931</v>
      </c>
      <c r="Y457" t="str">
        <f t="shared" si="28"/>
        <v>37-48</v>
      </c>
      <c r="Z457" s="20">
        <f t="shared" si="29"/>
        <v>0.78257718509928975</v>
      </c>
      <c r="AA457" t="str">
        <f t="shared" si="30"/>
        <v>60%-80%</v>
      </c>
      <c r="AB457">
        <f t="shared" si="31"/>
        <v>3.3325484619333817E-4</v>
      </c>
    </row>
    <row r="458" spans="1:28" x14ac:dyDescent="0.25">
      <c r="A458" t="s">
        <v>2115</v>
      </c>
      <c r="B458" t="s">
        <v>2116</v>
      </c>
      <c r="C458" t="s">
        <v>77</v>
      </c>
      <c r="D458" t="s">
        <v>922</v>
      </c>
      <c r="E458">
        <v>60</v>
      </c>
      <c r="F458" t="s">
        <v>95</v>
      </c>
      <c r="G458">
        <v>2012</v>
      </c>
      <c r="H458" t="s">
        <v>16</v>
      </c>
      <c r="J458" t="s">
        <v>80</v>
      </c>
      <c r="K458">
        <v>60</v>
      </c>
      <c r="L458" s="18">
        <v>43207</v>
      </c>
      <c r="M458" s="18">
        <v>45033</v>
      </c>
      <c r="N458" s="18">
        <v>43628</v>
      </c>
      <c r="O458">
        <v>22000000</v>
      </c>
      <c r="P458">
        <v>19800000</v>
      </c>
      <c r="Q458">
        <v>2200000</v>
      </c>
      <c r="R458">
        <v>528346</v>
      </c>
      <c r="S458" t="s">
        <v>189</v>
      </c>
      <c r="T458">
        <v>0.62921971983533309</v>
      </c>
      <c r="U458">
        <v>0.79032357974038436</v>
      </c>
      <c r="V458">
        <v>0.60468857480173022</v>
      </c>
      <c r="W458">
        <v>0.43075604915063742</v>
      </c>
      <c r="X458">
        <v>-0.4197062222492236</v>
      </c>
      <c r="Y458" t="str">
        <f t="shared" si="28"/>
        <v>49-60</v>
      </c>
      <c r="Z458" s="20">
        <f t="shared" si="29"/>
        <v>0.9</v>
      </c>
      <c r="AA458" t="str">
        <f t="shared" si="30"/>
        <v>80%-100%</v>
      </c>
      <c r="AB458">
        <f t="shared" si="31"/>
        <v>1.0955801616850014E-4</v>
      </c>
    </row>
    <row r="459" spans="1:28" x14ac:dyDescent="0.25">
      <c r="A459" t="s">
        <v>2117</v>
      </c>
      <c r="B459" t="s">
        <v>2118</v>
      </c>
      <c r="C459" t="s">
        <v>77</v>
      </c>
      <c r="D459" t="s">
        <v>2119</v>
      </c>
      <c r="E459">
        <v>76</v>
      </c>
      <c r="F459" t="s">
        <v>95</v>
      </c>
      <c r="G459">
        <v>2016</v>
      </c>
      <c r="H459" t="s">
        <v>16</v>
      </c>
      <c r="J459" t="s">
        <v>80</v>
      </c>
      <c r="K459">
        <v>72</v>
      </c>
      <c r="L459" s="18">
        <v>42825</v>
      </c>
      <c r="M459" s="18">
        <v>45016</v>
      </c>
      <c r="N459" s="18">
        <v>43059</v>
      </c>
      <c r="O459">
        <v>35000000</v>
      </c>
      <c r="P459">
        <v>27000000</v>
      </c>
      <c r="Q459">
        <v>8000000</v>
      </c>
      <c r="R459">
        <v>619707</v>
      </c>
      <c r="S459" t="s">
        <v>412</v>
      </c>
      <c r="T459">
        <v>0.85965334532951332</v>
      </c>
      <c r="U459">
        <v>0.26238202810043421</v>
      </c>
      <c r="V459">
        <v>0.92086653473246149</v>
      </c>
      <c r="W459">
        <v>-0.48371870337762302</v>
      </c>
      <c r="X459">
        <v>-0.34235834485308059</v>
      </c>
      <c r="Y459" t="str">
        <f t="shared" si="28"/>
        <v>61-72</v>
      </c>
      <c r="Z459" s="20">
        <f t="shared" si="29"/>
        <v>0.77142857142857146</v>
      </c>
      <c r="AA459" t="str">
        <f t="shared" si="30"/>
        <v>60%-80%</v>
      </c>
      <c r="AB459">
        <f t="shared" si="31"/>
        <v>1.2850266591539014E-4</v>
      </c>
    </row>
    <row r="460" spans="1:28" x14ac:dyDescent="0.25">
      <c r="A460" t="s">
        <v>2120</v>
      </c>
      <c r="B460" t="s">
        <v>2121</v>
      </c>
      <c r="C460" t="s">
        <v>82</v>
      </c>
      <c r="D460" t="s">
        <v>414</v>
      </c>
      <c r="E460">
        <v>60</v>
      </c>
      <c r="F460" t="s">
        <v>87</v>
      </c>
      <c r="G460">
        <v>2022</v>
      </c>
      <c r="H460" t="s">
        <v>24</v>
      </c>
      <c r="I460" t="s">
        <v>84</v>
      </c>
      <c r="J460" t="s">
        <v>80</v>
      </c>
      <c r="K460">
        <v>84</v>
      </c>
      <c r="L460" s="18">
        <v>44341</v>
      </c>
      <c r="M460" s="18">
        <v>46898</v>
      </c>
      <c r="O460">
        <v>56897900</v>
      </c>
      <c r="P460">
        <v>22897900</v>
      </c>
      <c r="Q460">
        <v>34000000</v>
      </c>
      <c r="R460">
        <v>461297</v>
      </c>
      <c r="S460" t="s">
        <v>103</v>
      </c>
      <c r="T460">
        <v>-1.9176782461529751</v>
      </c>
      <c r="U460">
        <v>-1.252769855314529</v>
      </c>
      <c r="V460">
        <v>-0.34384530499046262</v>
      </c>
      <c r="W460">
        <v>-0.2428100351702466</v>
      </c>
      <c r="X460">
        <v>-1.7346201379836541</v>
      </c>
      <c r="Y460" t="str">
        <f t="shared" si="28"/>
        <v>&gt;72</v>
      </c>
      <c r="Z460" s="20">
        <f t="shared" si="29"/>
        <v>0.40243840282330279</v>
      </c>
      <c r="AA460" t="str">
        <f t="shared" si="30"/>
        <v>40%-60%</v>
      </c>
      <c r="AB460">
        <f t="shared" si="31"/>
        <v>9.5654711466502265E-5</v>
      </c>
    </row>
    <row r="461" spans="1:28" x14ac:dyDescent="0.25">
      <c r="A461" t="s">
        <v>310</v>
      </c>
      <c r="B461" t="s">
        <v>2122</v>
      </c>
      <c r="C461" t="s">
        <v>90</v>
      </c>
      <c r="D461" t="s">
        <v>2123</v>
      </c>
      <c r="E461">
        <v>15</v>
      </c>
      <c r="F461" t="s">
        <v>17</v>
      </c>
      <c r="G461">
        <v>2019</v>
      </c>
      <c r="H461" t="s">
        <v>110</v>
      </c>
      <c r="J461" t="s">
        <v>80</v>
      </c>
      <c r="K461">
        <v>24</v>
      </c>
      <c r="L461" s="18">
        <v>43312</v>
      </c>
      <c r="M461" s="18">
        <v>44043</v>
      </c>
      <c r="N461" s="18">
        <v>44019</v>
      </c>
      <c r="O461">
        <v>46600000</v>
      </c>
      <c r="P461">
        <v>41940000</v>
      </c>
      <c r="Q461">
        <v>4660000</v>
      </c>
      <c r="R461">
        <v>1775995</v>
      </c>
      <c r="S461" t="s">
        <v>306</v>
      </c>
      <c r="U461">
        <v>0.79032357974038436</v>
      </c>
      <c r="V461">
        <v>-3.9016255472150658</v>
      </c>
      <c r="Y461" t="str">
        <f t="shared" si="28"/>
        <v>&lt;=24</v>
      </c>
      <c r="Z461" s="20">
        <f t="shared" si="29"/>
        <v>0.9</v>
      </c>
      <c r="AA461" t="str">
        <f t="shared" si="30"/>
        <v>80%-100%</v>
      </c>
      <c r="AB461">
        <f t="shared" si="31"/>
        <v>3.6827096055458999E-4</v>
      </c>
    </row>
    <row r="462" spans="1:28" x14ac:dyDescent="0.25">
      <c r="A462" t="s">
        <v>2124</v>
      </c>
      <c r="B462" t="s">
        <v>2125</v>
      </c>
      <c r="C462" t="s">
        <v>77</v>
      </c>
      <c r="D462" t="s">
        <v>78</v>
      </c>
      <c r="E462">
        <v>7</v>
      </c>
      <c r="F462" t="s">
        <v>12</v>
      </c>
      <c r="G462">
        <v>2017</v>
      </c>
      <c r="H462" t="s">
        <v>12</v>
      </c>
      <c r="J462" t="s">
        <v>80</v>
      </c>
      <c r="K462">
        <v>84</v>
      </c>
      <c r="L462" s="18">
        <v>42762</v>
      </c>
      <c r="M462" s="18">
        <v>45318</v>
      </c>
      <c r="N462" s="18">
        <v>43207</v>
      </c>
      <c r="O462">
        <v>78990000</v>
      </c>
      <c r="P462">
        <v>39495000</v>
      </c>
      <c r="Q462">
        <v>39495000</v>
      </c>
      <c r="R462">
        <v>913703</v>
      </c>
      <c r="S462" t="s">
        <v>307</v>
      </c>
      <c r="T462">
        <v>1.8056440184108851</v>
      </c>
      <c r="U462">
        <v>-0.85216124758390532</v>
      </c>
      <c r="V462">
        <v>0.92086653473246149</v>
      </c>
      <c r="W462">
        <v>-0.4835637043378182</v>
      </c>
      <c r="X462">
        <v>0.50846830650449182</v>
      </c>
      <c r="Y462" t="str">
        <f t="shared" si="28"/>
        <v>&gt;72</v>
      </c>
      <c r="Z462" s="20">
        <f t="shared" si="29"/>
        <v>0.5</v>
      </c>
      <c r="AA462" t="str">
        <f t="shared" si="30"/>
        <v>40%-60%</v>
      </c>
      <c r="AB462">
        <f t="shared" si="31"/>
        <v>1.8946578198227504E-4</v>
      </c>
    </row>
    <row r="463" spans="1:28" x14ac:dyDescent="0.25">
      <c r="A463" t="s">
        <v>2126</v>
      </c>
      <c r="B463" t="s">
        <v>2127</v>
      </c>
      <c r="C463" t="s">
        <v>77</v>
      </c>
      <c r="D463" t="s">
        <v>922</v>
      </c>
      <c r="E463">
        <v>48</v>
      </c>
      <c r="F463" t="s">
        <v>95</v>
      </c>
      <c r="G463">
        <v>2010</v>
      </c>
      <c r="H463" t="s">
        <v>16</v>
      </c>
      <c r="J463" t="s">
        <v>80</v>
      </c>
      <c r="K463">
        <v>60</v>
      </c>
      <c r="L463" s="18">
        <v>43230</v>
      </c>
      <c r="M463" s="18">
        <v>45204</v>
      </c>
      <c r="N463" s="18">
        <v>44169</v>
      </c>
      <c r="O463">
        <v>13000000</v>
      </c>
      <c r="P463">
        <v>11000000</v>
      </c>
      <c r="Q463">
        <v>2000000</v>
      </c>
      <c r="R463">
        <v>365266</v>
      </c>
      <c r="S463" t="s">
        <v>178</v>
      </c>
      <c r="T463">
        <v>1.138599313032995</v>
      </c>
      <c r="U463">
        <v>0.5692198529851914</v>
      </c>
      <c r="V463">
        <v>0.2094661248883162</v>
      </c>
      <c r="W463">
        <v>-0.54084298547577392</v>
      </c>
      <c r="X463">
        <v>1.0499034482774929</v>
      </c>
      <c r="Y463" t="str">
        <f t="shared" si="28"/>
        <v>49-60</v>
      </c>
      <c r="Z463" s="20">
        <f t="shared" si="29"/>
        <v>0.84615384615384615</v>
      </c>
      <c r="AA463" t="str">
        <f t="shared" si="30"/>
        <v>80%-100%</v>
      </c>
      <c r="AB463">
        <f t="shared" si="31"/>
        <v>7.5741688843680791E-5</v>
      </c>
    </row>
    <row r="464" spans="1:28" x14ac:dyDescent="0.25">
      <c r="A464" t="s">
        <v>2128</v>
      </c>
      <c r="B464" t="s">
        <v>2129</v>
      </c>
      <c r="C464" t="s">
        <v>77</v>
      </c>
      <c r="D464" t="s">
        <v>282</v>
      </c>
      <c r="E464">
        <v>236</v>
      </c>
      <c r="F464" t="s">
        <v>11</v>
      </c>
      <c r="G464">
        <v>2020</v>
      </c>
      <c r="H464" t="s">
        <v>11</v>
      </c>
      <c r="I464" t="s">
        <v>188</v>
      </c>
      <c r="J464" t="s">
        <v>80</v>
      </c>
      <c r="K464">
        <v>72</v>
      </c>
      <c r="L464" s="18">
        <v>43789</v>
      </c>
      <c r="M464" s="18">
        <v>45981</v>
      </c>
      <c r="N464" s="18">
        <v>44140</v>
      </c>
      <c r="O464">
        <v>67730000</v>
      </c>
      <c r="P464">
        <v>33865000</v>
      </c>
      <c r="Q464">
        <v>33865000</v>
      </c>
      <c r="R464">
        <v>836009</v>
      </c>
      <c r="S464" t="s">
        <v>724</v>
      </c>
      <c r="T464">
        <v>0.30176140992255063</v>
      </c>
      <c r="U464">
        <v>-0.85216124758390532</v>
      </c>
      <c r="V464">
        <v>1.185489993161002E-2</v>
      </c>
      <c r="W464">
        <v>-0.11831693058290919</v>
      </c>
      <c r="X464">
        <v>-0.34235834485308059</v>
      </c>
      <c r="Y464" t="str">
        <f t="shared" si="28"/>
        <v>61-72</v>
      </c>
      <c r="Z464" s="20">
        <f t="shared" si="29"/>
        <v>0.5</v>
      </c>
      <c r="AA464" t="str">
        <f t="shared" si="30"/>
        <v>40%-60%</v>
      </c>
      <c r="AB464">
        <f t="shared" si="31"/>
        <v>1.7335512626008643E-4</v>
      </c>
    </row>
    <row r="465" spans="1:28" x14ac:dyDescent="0.25">
      <c r="A465" t="s">
        <v>2130</v>
      </c>
      <c r="B465" t="s">
        <v>2131</v>
      </c>
      <c r="C465" t="s">
        <v>82</v>
      </c>
      <c r="D465" t="s">
        <v>250</v>
      </c>
      <c r="E465">
        <v>166846262</v>
      </c>
      <c r="F465" t="s">
        <v>95</v>
      </c>
      <c r="G465">
        <v>2014</v>
      </c>
      <c r="H465" t="s">
        <v>16</v>
      </c>
      <c r="J465" t="s">
        <v>96</v>
      </c>
      <c r="K465">
        <v>60</v>
      </c>
      <c r="L465" s="18">
        <v>44195</v>
      </c>
      <c r="M465" s="18">
        <v>46021</v>
      </c>
      <c r="O465">
        <v>40500000</v>
      </c>
      <c r="P465">
        <v>32400000</v>
      </c>
      <c r="Q465">
        <v>8100000</v>
      </c>
      <c r="R465">
        <v>885559</v>
      </c>
      <c r="S465" t="s">
        <v>163</v>
      </c>
      <c r="T465">
        <v>1.068735666674399E-2</v>
      </c>
      <c r="U465">
        <v>0.37970237290931202</v>
      </c>
      <c r="V465">
        <v>0.28851061487099899</v>
      </c>
      <c r="W465">
        <v>-0.56322059845589445</v>
      </c>
      <c r="X465">
        <v>-3.2966835268508812E-2</v>
      </c>
      <c r="Y465" t="str">
        <f t="shared" si="28"/>
        <v>49-60</v>
      </c>
      <c r="Z465" s="20">
        <f t="shared" si="29"/>
        <v>0.8</v>
      </c>
      <c r="AA465" t="str">
        <f t="shared" si="30"/>
        <v>60%-80%</v>
      </c>
      <c r="AB465">
        <f t="shared" si="31"/>
        <v>1.8362983204218603E-4</v>
      </c>
    </row>
    <row r="466" spans="1:28" x14ac:dyDescent="0.25">
      <c r="A466" t="s">
        <v>2031</v>
      </c>
      <c r="B466" t="s">
        <v>2132</v>
      </c>
      <c r="C466" t="s">
        <v>77</v>
      </c>
      <c r="D466" t="s">
        <v>478</v>
      </c>
      <c r="E466">
        <v>46</v>
      </c>
      <c r="F466" t="s">
        <v>117</v>
      </c>
      <c r="G466">
        <v>2019</v>
      </c>
      <c r="H466" t="s">
        <v>14</v>
      </c>
      <c r="J466" t="s">
        <v>80</v>
      </c>
      <c r="K466">
        <v>72</v>
      </c>
      <c r="L466" s="18">
        <v>43444</v>
      </c>
      <c r="M466" s="18">
        <v>45577</v>
      </c>
      <c r="N466" s="18">
        <v>43804</v>
      </c>
      <c r="O466">
        <v>50450000</v>
      </c>
      <c r="P466">
        <v>45405000</v>
      </c>
      <c r="Q466">
        <v>5045000</v>
      </c>
      <c r="R466">
        <v>1170186</v>
      </c>
      <c r="S466" t="s">
        <v>430</v>
      </c>
      <c r="T466">
        <v>1.429673366288801</v>
      </c>
      <c r="U466">
        <v>0.79032357974038436</v>
      </c>
      <c r="V466">
        <v>0.34839827748392921</v>
      </c>
      <c r="W466">
        <v>-0.82927462481026915</v>
      </c>
      <c r="X466">
        <v>1.668686467446636</v>
      </c>
      <c r="Y466" t="str">
        <f t="shared" si="28"/>
        <v>61-72</v>
      </c>
      <c r="Z466" s="20">
        <f t="shared" si="29"/>
        <v>0.9</v>
      </c>
      <c r="AA466" t="str">
        <f t="shared" si="30"/>
        <v>80%-100%</v>
      </c>
      <c r="AB466">
        <f t="shared" si="31"/>
        <v>2.4265018890680067E-4</v>
      </c>
    </row>
    <row r="467" spans="1:28" x14ac:dyDescent="0.25">
      <c r="A467" t="s">
        <v>2133</v>
      </c>
      <c r="B467" t="s">
        <v>2134</v>
      </c>
      <c r="C467" t="s">
        <v>82</v>
      </c>
      <c r="D467" t="s">
        <v>766</v>
      </c>
      <c r="E467">
        <v>48</v>
      </c>
      <c r="F467" t="s">
        <v>31</v>
      </c>
      <c r="G467">
        <v>2021</v>
      </c>
      <c r="H467" t="s">
        <v>31</v>
      </c>
      <c r="I467" t="s">
        <v>84</v>
      </c>
      <c r="J467" t="s">
        <v>80</v>
      </c>
      <c r="K467">
        <v>12</v>
      </c>
      <c r="L467" s="18">
        <v>44202</v>
      </c>
      <c r="M467" s="18">
        <v>44567</v>
      </c>
      <c r="O467">
        <v>36990000</v>
      </c>
      <c r="P467">
        <v>36990000</v>
      </c>
      <c r="Q467">
        <v>0</v>
      </c>
      <c r="R467">
        <v>3479704</v>
      </c>
      <c r="S467" t="s">
        <v>186</v>
      </c>
      <c r="T467">
        <v>0.33814566657952638</v>
      </c>
      <c r="U467">
        <v>1.2009447865714571</v>
      </c>
      <c r="V467">
        <v>-2.082824084609483</v>
      </c>
      <c r="W467">
        <v>1.8616162430073659</v>
      </c>
      <c r="X467">
        <v>0.50846830650449182</v>
      </c>
      <c r="Y467" t="str">
        <f t="shared" si="28"/>
        <v>&lt;=24</v>
      </c>
      <c r="Z467" s="20">
        <f t="shared" si="29"/>
        <v>1</v>
      </c>
      <c r="AA467" t="str">
        <f t="shared" si="30"/>
        <v>80%-100%</v>
      </c>
      <c r="AB467">
        <f t="shared" si="31"/>
        <v>7.2155267020777034E-4</v>
      </c>
    </row>
    <row r="468" spans="1:28" x14ac:dyDescent="0.25">
      <c r="A468" t="s">
        <v>2135</v>
      </c>
      <c r="B468" t="s">
        <v>2136</v>
      </c>
      <c r="C468" t="s">
        <v>77</v>
      </c>
      <c r="D468" t="s">
        <v>308</v>
      </c>
      <c r="E468">
        <v>60</v>
      </c>
      <c r="F468" t="s">
        <v>17</v>
      </c>
      <c r="G468">
        <v>2017</v>
      </c>
      <c r="H468" t="s">
        <v>17</v>
      </c>
      <c r="J468" t="s">
        <v>80</v>
      </c>
      <c r="K468">
        <v>72</v>
      </c>
      <c r="L468" s="18">
        <v>42779</v>
      </c>
      <c r="M468" s="18">
        <v>44970</v>
      </c>
      <c r="N468" s="18">
        <v>42881</v>
      </c>
      <c r="O468">
        <v>64560000</v>
      </c>
      <c r="P468">
        <v>50800000</v>
      </c>
      <c r="Q468">
        <v>13760000</v>
      </c>
      <c r="R468">
        <v>1208193</v>
      </c>
      <c r="S468" t="s">
        <v>189</v>
      </c>
      <c r="T468">
        <v>0.95667802974811544</v>
      </c>
      <c r="U468">
        <v>0.32576699753868787</v>
      </c>
      <c r="V468">
        <v>0.44659959483636458</v>
      </c>
      <c r="W468">
        <v>0.34690256432744049</v>
      </c>
      <c r="X468">
        <v>-3.2966835268508812E-2</v>
      </c>
      <c r="Y468" t="str">
        <f t="shared" si="28"/>
        <v>61-72</v>
      </c>
      <c r="Z468" s="20">
        <f t="shared" si="29"/>
        <v>0.78686493184634454</v>
      </c>
      <c r="AA468" t="str">
        <f t="shared" si="30"/>
        <v>60%-80%</v>
      </c>
      <c r="AB468">
        <f t="shared" si="31"/>
        <v>2.505313340664426E-4</v>
      </c>
    </row>
    <row r="469" spans="1:28" x14ac:dyDescent="0.25">
      <c r="A469" t="s">
        <v>733</v>
      </c>
      <c r="B469" t="s">
        <v>734</v>
      </c>
      <c r="C469" t="s">
        <v>82</v>
      </c>
      <c r="D469" t="s">
        <v>136</v>
      </c>
      <c r="E469">
        <v>50</v>
      </c>
      <c r="F469" t="s">
        <v>25</v>
      </c>
      <c r="G469">
        <v>2022</v>
      </c>
      <c r="H469" t="s">
        <v>25</v>
      </c>
      <c r="I469" t="s">
        <v>84</v>
      </c>
      <c r="J469" t="s">
        <v>80</v>
      </c>
      <c r="K469">
        <v>72</v>
      </c>
      <c r="L469" s="18">
        <v>44376</v>
      </c>
      <c r="M469" s="18">
        <v>46567</v>
      </c>
      <c r="O469">
        <v>41720000</v>
      </c>
      <c r="P469">
        <v>26720000</v>
      </c>
      <c r="Q469">
        <v>15000000</v>
      </c>
      <c r="R469">
        <v>773257</v>
      </c>
      <c r="S469" t="s">
        <v>156</v>
      </c>
      <c r="T469">
        <v>-0.58358883539719453</v>
      </c>
      <c r="U469">
        <v>-0.27540183434563009</v>
      </c>
      <c r="V469">
        <v>-0.1067118350424142</v>
      </c>
      <c r="W469">
        <v>-0.2029633334063064</v>
      </c>
      <c r="X469">
        <v>-0.80644560922993824</v>
      </c>
      <c r="Y469" t="str">
        <f t="shared" si="28"/>
        <v>61-72</v>
      </c>
      <c r="Z469" s="20">
        <f t="shared" si="29"/>
        <v>0.6404602109300096</v>
      </c>
      <c r="AA469" t="str">
        <f t="shared" si="30"/>
        <v>60%-80%</v>
      </c>
      <c r="AB469">
        <f t="shared" si="31"/>
        <v>1.6034284902016087E-4</v>
      </c>
    </row>
    <row r="470" spans="1:28" x14ac:dyDescent="0.25">
      <c r="A470" t="s">
        <v>2137</v>
      </c>
      <c r="B470" t="s">
        <v>2138</v>
      </c>
      <c r="C470" t="s">
        <v>77</v>
      </c>
      <c r="D470" t="s">
        <v>271</v>
      </c>
      <c r="E470">
        <v>38</v>
      </c>
      <c r="F470" t="s">
        <v>117</v>
      </c>
      <c r="G470">
        <v>2019</v>
      </c>
      <c r="H470" t="s">
        <v>14</v>
      </c>
      <c r="J470" t="s">
        <v>80</v>
      </c>
      <c r="K470">
        <v>84</v>
      </c>
      <c r="L470" s="18">
        <v>43409</v>
      </c>
      <c r="M470" s="18">
        <v>45788</v>
      </c>
      <c r="N470" s="18">
        <v>44306</v>
      </c>
      <c r="O470">
        <v>47150000</v>
      </c>
      <c r="P470">
        <v>21150000</v>
      </c>
      <c r="Q470">
        <v>26000000</v>
      </c>
      <c r="R470">
        <v>404296</v>
      </c>
      <c r="S470" t="s">
        <v>234</v>
      </c>
      <c r="T470">
        <v>1.441801451841126</v>
      </c>
      <c r="U470">
        <v>-1.063350309421732</v>
      </c>
      <c r="V470">
        <v>-0.34218458025592652</v>
      </c>
      <c r="W470">
        <v>-0.58977289649525322</v>
      </c>
      <c r="X470">
        <v>0.89520769348520657</v>
      </c>
      <c r="Y470" t="str">
        <f t="shared" si="28"/>
        <v>&gt;72</v>
      </c>
      <c r="Z470" s="20">
        <f t="shared" si="29"/>
        <v>0.44856839872746551</v>
      </c>
      <c r="AA470" t="str">
        <f t="shared" si="30"/>
        <v>40%-60%</v>
      </c>
      <c r="AB470">
        <f t="shared" si="31"/>
        <v>8.3834963650448633E-5</v>
      </c>
    </row>
    <row r="471" spans="1:28" x14ac:dyDescent="0.25">
      <c r="A471" t="s">
        <v>2139</v>
      </c>
      <c r="B471" t="s">
        <v>2140</v>
      </c>
      <c r="C471" t="s">
        <v>82</v>
      </c>
      <c r="D471" t="s">
        <v>404</v>
      </c>
      <c r="E471">
        <v>49</v>
      </c>
      <c r="F471" t="s">
        <v>11</v>
      </c>
      <c r="G471">
        <v>2021</v>
      </c>
      <c r="H471" t="s">
        <v>11</v>
      </c>
      <c r="I471" t="s">
        <v>188</v>
      </c>
      <c r="J471" t="s">
        <v>80</v>
      </c>
      <c r="K471">
        <v>36</v>
      </c>
      <c r="L471" s="18">
        <v>44085</v>
      </c>
      <c r="M471" s="18">
        <v>45180</v>
      </c>
      <c r="O471">
        <v>63389500</v>
      </c>
      <c r="P471">
        <v>25000000</v>
      </c>
      <c r="Q471">
        <v>38389500</v>
      </c>
      <c r="R471">
        <v>908391</v>
      </c>
      <c r="S471" t="s">
        <v>318</v>
      </c>
      <c r="T471">
        <v>-0.207618183275111</v>
      </c>
      <c r="U471">
        <v>-1.28583028179814</v>
      </c>
      <c r="V471">
        <v>-1.015723469843266</v>
      </c>
      <c r="W471">
        <v>0.48844124854486981</v>
      </c>
      <c r="X471">
        <v>0.89520769348520657</v>
      </c>
      <c r="Y471" t="str">
        <f t="shared" si="28"/>
        <v>25-36</v>
      </c>
      <c r="Z471" s="20">
        <f t="shared" si="29"/>
        <v>0.39438708303425646</v>
      </c>
      <c r="AA471" t="str">
        <f t="shared" si="30"/>
        <v>20%-40%</v>
      </c>
      <c r="AB471">
        <f t="shared" si="31"/>
        <v>1.8836428375594783E-4</v>
      </c>
    </row>
    <row r="472" spans="1:28" x14ac:dyDescent="0.25">
      <c r="A472" t="s">
        <v>539</v>
      </c>
      <c r="B472" t="s">
        <v>540</v>
      </c>
      <c r="C472" t="s">
        <v>77</v>
      </c>
      <c r="D472" t="s">
        <v>457</v>
      </c>
      <c r="E472">
        <v>38</v>
      </c>
      <c r="F472" t="s">
        <v>95</v>
      </c>
      <c r="G472">
        <v>2019</v>
      </c>
      <c r="H472" t="s">
        <v>16</v>
      </c>
      <c r="J472" t="s">
        <v>80</v>
      </c>
      <c r="K472">
        <v>84</v>
      </c>
      <c r="L472" s="18">
        <v>44315</v>
      </c>
      <c r="M472" s="18">
        <v>46872</v>
      </c>
      <c r="N472" s="18">
        <v>44330</v>
      </c>
      <c r="O472">
        <v>38000000</v>
      </c>
      <c r="P472">
        <v>38000000</v>
      </c>
      <c r="Q472">
        <v>0</v>
      </c>
      <c r="R472">
        <v>833527</v>
      </c>
      <c r="S472" t="s">
        <v>475</v>
      </c>
      <c r="T472">
        <v>5.9199698876045093E-2</v>
      </c>
      <c r="U472">
        <v>1.2009447865714571</v>
      </c>
      <c r="V472">
        <v>0.72325530977575447</v>
      </c>
      <c r="W472">
        <v>-0.5678805267618019</v>
      </c>
      <c r="X472">
        <v>-1.1931849962106531</v>
      </c>
      <c r="Y472" t="str">
        <f t="shared" si="28"/>
        <v>&gt;72</v>
      </c>
      <c r="Z472" s="20">
        <f t="shared" si="29"/>
        <v>1</v>
      </c>
      <c r="AA472" t="str">
        <f t="shared" si="30"/>
        <v>80%-100%</v>
      </c>
      <c r="AB472">
        <f t="shared" si="31"/>
        <v>1.7284045784936655E-4</v>
      </c>
    </row>
    <row r="473" spans="1:28" x14ac:dyDescent="0.25">
      <c r="A473" t="s">
        <v>2141</v>
      </c>
      <c r="B473" t="s">
        <v>2142</v>
      </c>
      <c r="C473" t="s">
        <v>82</v>
      </c>
      <c r="D473" t="s">
        <v>236</v>
      </c>
      <c r="E473">
        <v>220</v>
      </c>
      <c r="F473" t="s">
        <v>17</v>
      </c>
      <c r="G473">
        <v>2021</v>
      </c>
      <c r="H473" t="s">
        <v>17</v>
      </c>
      <c r="I473" t="s">
        <v>84</v>
      </c>
      <c r="J473" t="s">
        <v>80</v>
      </c>
      <c r="K473">
        <v>84</v>
      </c>
      <c r="L473" s="18">
        <v>44085</v>
      </c>
      <c r="M473" s="18">
        <v>46641</v>
      </c>
      <c r="O473">
        <v>69890000</v>
      </c>
      <c r="P473">
        <v>37890000</v>
      </c>
      <c r="Q473">
        <v>32000000</v>
      </c>
      <c r="R473">
        <v>802814</v>
      </c>
      <c r="S473" t="s">
        <v>696</v>
      </c>
      <c r="T473">
        <v>-1.3568814437906571E-2</v>
      </c>
      <c r="U473">
        <v>-0.67913514168642264</v>
      </c>
      <c r="V473">
        <v>-0.69954550991253528</v>
      </c>
      <c r="W473">
        <v>-0.11183153178679579</v>
      </c>
      <c r="X473">
        <v>0.1217289195237771</v>
      </c>
      <c r="Y473" t="str">
        <f t="shared" si="28"/>
        <v>&gt;72</v>
      </c>
      <c r="Z473" s="20">
        <f t="shared" si="29"/>
        <v>0.54213764487051075</v>
      </c>
      <c r="AA473" t="str">
        <f t="shared" si="30"/>
        <v>40%-60%</v>
      </c>
      <c r="AB473">
        <f t="shared" si="31"/>
        <v>1.6647179914733578E-4</v>
      </c>
    </row>
    <row r="474" spans="1:28" x14ac:dyDescent="0.25">
      <c r="A474" t="s">
        <v>565</v>
      </c>
      <c r="B474" t="s">
        <v>2143</v>
      </c>
      <c r="C474" t="s">
        <v>77</v>
      </c>
      <c r="D474" t="s">
        <v>136</v>
      </c>
      <c r="E474">
        <v>38</v>
      </c>
      <c r="F474" t="s">
        <v>12</v>
      </c>
      <c r="G474">
        <v>2021</v>
      </c>
      <c r="H474" t="s">
        <v>12</v>
      </c>
      <c r="I474" t="s">
        <v>84</v>
      </c>
      <c r="J474" t="s">
        <v>80</v>
      </c>
      <c r="K474">
        <v>72</v>
      </c>
      <c r="L474" s="18">
        <v>44246</v>
      </c>
      <c r="M474" s="18">
        <v>46437</v>
      </c>
      <c r="N474" s="18">
        <v>44446</v>
      </c>
      <c r="O474">
        <v>83840000</v>
      </c>
      <c r="P474">
        <v>53840000</v>
      </c>
      <c r="Q474">
        <v>30000000</v>
      </c>
      <c r="R474">
        <v>1337028</v>
      </c>
      <c r="S474" t="s">
        <v>184</v>
      </c>
      <c r="T474">
        <v>-0.74125394757742313</v>
      </c>
      <c r="U474">
        <v>-0.26835819588705617</v>
      </c>
      <c r="V474">
        <v>0.6442108197930716</v>
      </c>
      <c r="W474">
        <v>2.1751859386068988</v>
      </c>
      <c r="X474">
        <v>-1.11583711881451</v>
      </c>
      <c r="Y474" t="str">
        <f t="shared" si="28"/>
        <v>61-72</v>
      </c>
      <c r="Z474" s="20">
        <f t="shared" si="29"/>
        <v>0.64217557251908397</v>
      </c>
      <c r="AA474" t="str">
        <f t="shared" si="30"/>
        <v>60%-80%</v>
      </c>
      <c r="AB474">
        <f t="shared" si="31"/>
        <v>2.7724660590169588E-4</v>
      </c>
    </row>
    <row r="475" spans="1:28" x14ac:dyDescent="0.25">
      <c r="A475" t="s">
        <v>104</v>
      </c>
      <c r="B475" t="s">
        <v>105</v>
      </c>
      <c r="C475" t="s">
        <v>82</v>
      </c>
      <c r="D475" t="s">
        <v>106</v>
      </c>
      <c r="E475">
        <v>246</v>
      </c>
      <c r="F475" t="s">
        <v>87</v>
      </c>
      <c r="G475">
        <v>2022</v>
      </c>
      <c r="H475" t="s">
        <v>24</v>
      </c>
      <c r="I475" t="s">
        <v>84</v>
      </c>
      <c r="J475" t="s">
        <v>80</v>
      </c>
      <c r="K475">
        <v>24</v>
      </c>
      <c r="L475" s="18">
        <v>44526</v>
      </c>
      <c r="M475" s="18">
        <v>45256</v>
      </c>
      <c r="O475">
        <v>50000000</v>
      </c>
      <c r="P475">
        <v>20000000</v>
      </c>
      <c r="Q475">
        <v>30000000</v>
      </c>
      <c r="R475">
        <v>995362</v>
      </c>
      <c r="S475" t="s">
        <v>107</v>
      </c>
      <c r="T475">
        <v>0.13196821218999669</v>
      </c>
      <c r="U475">
        <v>-1.2627824544149779</v>
      </c>
      <c r="V475">
        <v>-1.3319014297739971</v>
      </c>
      <c r="W475">
        <v>0.25220279765889109</v>
      </c>
      <c r="X475">
        <v>1.436642835258207</v>
      </c>
      <c r="Y475" t="str">
        <f t="shared" si="28"/>
        <v>&lt;=24</v>
      </c>
      <c r="Z475" s="20">
        <f t="shared" si="29"/>
        <v>0.4</v>
      </c>
      <c r="AA475" t="str">
        <f t="shared" si="30"/>
        <v>20%-40%</v>
      </c>
      <c r="AB475">
        <f t="shared" si="31"/>
        <v>2.0639862152739045E-4</v>
      </c>
    </row>
    <row r="476" spans="1:28" x14ac:dyDescent="0.25">
      <c r="A476" t="s">
        <v>2144</v>
      </c>
      <c r="B476" t="s">
        <v>2145</v>
      </c>
      <c r="C476" t="s">
        <v>77</v>
      </c>
      <c r="D476" t="s">
        <v>215</v>
      </c>
      <c r="E476">
        <v>236</v>
      </c>
      <c r="F476" t="s">
        <v>87</v>
      </c>
      <c r="G476">
        <v>2018</v>
      </c>
      <c r="H476" t="s">
        <v>15</v>
      </c>
      <c r="J476" t="s">
        <v>80</v>
      </c>
      <c r="K476">
        <v>72</v>
      </c>
      <c r="L476" s="18">
        <v>42889</v>
      </c>
      <c r="M476" s="18">
        <v>44991</v>
      </c>
      <c r="N476" s="18">
        <v>43644</v>
      </c>
      <c r="O476">
        <v>33390000</v>
      </c>
      <c r="P476">
        <v>30051000</v>
      </c>
      <c r="Q476">
        <v>3339000</v>
      </c>
      <c r="R476">
        <v>687745</v>
      </c>
      <c r="S476" t="s">
        <v>309</v>
      </c>
      <c r="T476">
        <v>0.78688483201556159</v>
      </c>
      <c r="U476">
        <v>0.79032357974038436</v>
      </c>
      <c r="V476">
        <v>0.88134428974112011</v>
      </c>
      <c r="W476">
        <v>-0.28483302966223772</v>
      </c>
      <c r="X476">
        <v>-0.65174985443765243</v>
      </c>
      <c r="Y476" t="str">
        <f t="shared" si="28"/>
        <v>61-72</v>
      </c>
      <c r="Z476" s="20">
        <f t="shared" si="29"/>
        <v>0.9</v>
      </c>
      <c r="AA476" t="str">
        <f t="shared" si="30"/>
        <v>80%-100%</v>
      </c>
      <c r="AB476">
        <f t="shared" si="31"/>
        <v>1.4261105001231225E-4</v>
      </c>
    </row>
    <row r="477" spans="1:28" x14ac:dyDescent="0.25">
      <c r="A477" t="s">
        <v>2146</v>
      </c>
      <c r="B477" t="s">
        <v>2147</v>
      </c>
      <c r="C477" t="s">
        <v>82</v>
      </c>
      <c r="D477" t="s">
        <v>212</v>
      </c>
      <c r="E477">
        <v>50</v>
      </c>
      <c r="F477" t="s">
        <v>17</v>
      </c>
      <c r="G477">
        <v>2018</v>
      </c>
      <c r="H477" t="s">
        <v>17</v>
      </c>
      <c r="J477" t="s">
        <v>80</v>
      </c>
      <c r="K477">
        <v>72</v>
      </c>
      <c r="L477" s="18">
        <v>42965</v>
      </c>
      <c r="M477" s="18">
        <v>45156</v>
      </c>
      <c r="O477">
        <v>56740000</v>
      </c>
      <c r="P477">
        <v>51066000</v>
      </c>
      <c r="Q477">
        <v>5674000</v>
      </c>
      <c r="R477">
        <v>1161948</v>
      </c>
      <c r="S477" t="s">
        <v>367</v>
      </c>
      <c r="T477">
        <v>1.3690329385271749</v>
      </c>
      <c r="U477">
        <v>0.79032357974038436</v>
      </c>
      <c r="V477">
        <v>0.80229979975843724</v>
      </c>
      <c r="W477">
        <v>-0.65519543553815474</v>
      </c>
      <c r="X477">
        <v>1.2045992030697781</v>
      </c>
      <c r="Y477" t="str">
        <f t="shared" si="28"/>
        <v>61-72</v>
      </c>
      <c r="Z477" s="20">
        <f t="shared" si="29"/>
        <v>0.9</v>
      </c>
      <c r="AA477" t="str">
        <f t="shared" si="30"/>
        <v>80%-100%</v>
      </c>
      <c r="AB477">
        <f t="shared" si="31"/>
        <v>2.4094195427041447E-4</v>
      </c>
    </row>
    <row r="478" spans="1:28" x14ac:dyDescent="0.25">
      <c r="A478" t="s">
        <v>2148</v>
      </c>
      <c r="B478" t="s">
        <v>2149</v>
      </c>
      <c r="C478" t="s">
        <v>77</v>
      </c>
      <c r="D478" t="s">
        <v>373</v>
      </c>
      <c r="E478">
        <v>62</v>
      </c>
      <c r="F478" t="s">
        <v>17</v>
      </c>
      <c r="G478">
        <v>2018</v>
      </c>
      <c r="H478" t="s">
        <v>17</v>
      </c>
      <c r="J478" t="s">
        <v>80</v>
      </c>
      <c r="K478">
        <v>84</v>
      </c>
      <c r="L478" s="18">
        <v>43174</v>
      </c>
      <c r="M478" s="18">
        <v>45731</v>
      </c>
      <c r="N478" s="18">
        <v>44222</v>
      </c>
      <c r="O478">
        <v>49990000</v>
      </c>
      <c r="P478">
        <v>43248245</v>
      </c>
      <c r="Q478">
        <v>6741755</v>
      </c>
      <c r="R478">
        <v>1012152</v>
      </c>
      <c r="S478" t="s">
        <v>374</v>
      </c>
      <c r="T478">
        <v>9.5583955533020917E-2</v>
      </c>
      <c r="U478">
        <v>0.64717251726571223</v>
      </c>
      <c r="V478">
        <v>-0.99387553328980749</v>
      </c>
      <c r="W478">
        <v>-0.64597747337006584</v>
      </c>
      <c r="X478">
        <v>-0.80644560922993824</v>
      </c>
      <c r="Y478" t="str">
        <f t="shared" si="28"/>
        <v>&gt;72</v>
      </c>
      <c r="Z478" s="20">
        <f t="shared" si="29"/>
        <v>0.86513792758551711</v>
      </c>
      <c r="AA478" t="str">
        <f t="shared" si="30"/>
        <v>80%-100%</v>
      </c>
      <c r="AB478">
        <f t="shared" si="31"/>
        <v>2.0988020195284861E-4</v>
      </c>
    </row>
    <row r="479" spans="1:28" x14ac:dyDescent="0.25">
      <c r="A479" t="s">
        <v>2150</v>
      </c>
      <c r="B479" t="s">
        <v>2151</v>
      </c>
      <c r="C479" t="s">
        <v>77</v>
      </c>
      <c r="D479" t="s">
        <v>216</v>
      </c>
      <c r="E479">
        <v>220</v>
      </c>
      <c r="F479" t="s">
        <v>79</v>
      </c>
      <c r="G479">
        <v>2017</v>
      </c>
      <c r="H479" t="s">
        <v>13</v>
      </c>
      <c r="J479" t="s">
        <v>80</v>
      </c>
      <c r="K479">
        <v>84</v>
      </c>
      <c r="L479" s="18">
        <v>42698</v>
      </c>
      <c r="M479" s="18">
        <v>45254</v>
      </c>
      <c r="N479" s="18">
        <v>43887</v>
      </c>
      <c r="O479">
        <v>37940000</v>
      </c>
      <c r="P479">
        <v>20000000</v>
      </c>
      <c r="Q479">
        <v>17940000</v>
      </c>
      <c r="R479">
        <v>381545</v>
      </c>
      <c r="S479" t="s">
        <v>506</v>
      </c>
      <c r="T479">
        <v>-1.4407288855812889E-3</v>
      </c>
      <c r="U479">
        <v>-0.74068527419539598</v>
      </c>
      <c r="V479">
        <v>-0.29407454665041688</v>
      </c>
      <c r="W479">
        <v>-0.46033044355337932</v>
      </c>
      <c r="X479">
        <v>-0.26501046745693763</v>
      </c>
      <c r="Y479" t="str">
        <f t="shared" si="28"/>
        <v>&gt;72</v>
      </c>
      <c r="Z479" s="20">
        <f t="shared" si="29"/>
        <v>0.5271481286241434</v>
      </c>
      <c r="AA479" t="str">
        <f t="shared" si="30"/>
        <v>40%-60%</v>
      </c>
      <c r="AB479">
        <f t="shared" si="31"/>
        <v>7.9117308125755442E-5</v>
      </c>
    </row>
    <row r="480" spans="1:28" x14ac:dyDescent="0.25">
      <c r="A480" t="s">
        <v>2152</v>
      </c>
      <c r="B480" t="s">
        <v>2153</v>
      </c>
      <c r="C480" t="s">
        <v>90</v>
      </c>
      <c r="D480" t="s">
        <v>157</v>
      </c>
      <c r="E480">
        <v>74</v>
      </c>
      <c r="F480" t="s">
        <v>87</v>
      </c>
      <c r="G480">
        <v>2019</v>
      </c>
      <c r="H480" t="s">
        <v>15</v>
      </c>
      <c r="J480" t="s">
        <v>80</v>
      </c>
      <c r="K480">
        <v>12</v>
      </c>
      <c r="L480" s="18">
        <v>43490</v>
      </c>
      <c r="M480" s="18">
        <v>43855</v>
      </c>
      <c r="N480" s="18">
        <v>43857</v>
      </c>
      <c r="O480">
        <v>32990000</v>
      </c>
      <c r="P480">
        <v>10000000</v>
      </c>
      <c r="Q480">
        <v>22990000</v>
      </c>
      <c r="R480">
        <v>861013</v>
      </c>
      <c r="S480" t="s">
        <v>168</v>
      </c>
      <c r="T480">
        <v>0.32601758102720108</v>
      </c>
      <c r="U480">
        <v>-1.660583417443807</v>
      </c>
      <c r="V480">
        <v>-4.4146365390986242</v>
      </c>
      <c r="W480">
        <v>-0.95610864637350146</v>
      </c>
      <c r="X480">
        <v>1.436642835258207</v>
      </c>
      <c r="Y480" t="str">
        <f t="shared" si="28"/>
        <v>&lt;=24</v>
      </c>
      <c r="Z480" s="20">
        <f t="shared" si="29"/>
        <v>0.30312215822976657</v>
      </c>
      <c r="AA480" t="str">
        <f t="shared" si="30"/>
        <v>20%-40%</v>
      </c>
      <c r="AB480">
        <f t="shared" si="31"/>
        <v>1.7853996467331789E-4</v>
      </c>
    </row>
    <row r="481" spans="1:28" x14ac:dyDescent="0.25">
      <c r="A481" t="s">
        <v>2154</v>
      </c>
      <c r="B481" t="s">
        <v>2155</v>
      </c>
      <c r="C481" t="s">
        <v>82</v>
      </c>
      <c r="D481" t="s">
        <v>994</v>
      </c>
      <c r="E481">
        <v>-1</v>
      </c>
      <c r="F481" t="s">
        <v>17</v>
      </c>
      <c r="G481">
        <v>2019</v>
      </c>
      <c r="H481" t="s">
        <v>17</v>
      </c>
      <c r="J481" t="s">
        <v>80</v>
      </c>
      <c r="K481">
        <v>72</v>
      </c>
      <c r="L481" s="18">
        <v>43453</v>
      </c>
      <c r="M481" s="18">
        <v>45645</v>
      </c>
      <c r="O481">
        <v>43208696</v>
      </c>
      <c r="P481">
        <v>40000000</v>
      </c>
      <c r="Q481">
        <v>3208696</v>
      </c>
      <c r="R481">
        <v>865952</v>
      </c>
      <c r="S481" t="s">
        <v>440</v>
      </c>
      <c r="T481">
        <v>0.62921971983533309</v>
      </c>
      <c r="U481">
        <v>0.89601574546500096</v>
      </c>
      <c r="V481">
        <v>0.13042163490563341</v>
      </c>
      <c r="W481">
        <v>1.7919171244615</v>
      </c>
      <c r="X481">
        <v>-0.26501046745693763</v>
      </c>
      <c r="Y481" t="str">
        <f t="shared" si="28"/>
        <v>61-72</v>
      </c>
      <c r="Z481" s="20">
        <f t="shared" si="29"/>
        <v>0.92573957797754414</v>
      </c>
      <c r="AA481" t="str">
        <f t="shared" si="30"/>
        <v>80%-100%</v>
      </c>
      <c r="AB481">
        <f t="shared" si="31"/>
        <v>1.7956411748578589E-4</v>
      </c>
    </row>
    <row r="482" spans="1:28" x14ac:dyDescent="0.25">
      <c r="A482" t="s">
        <v>503</v>
      </c>
      <c r="B482" t="s">
        <v>2156</v>
      </c>
      <c r="C482" t="s">
        <v>82</v>
      </c>
      <c r="D482" t="s">
        <v>154</v>
      </c>
      <c r="E482">
        <v>220</v>
      </c>
      <c r="F482" t="s">
        <v>17</v>
      </c>
      <c r="G482">
        <v>2022</v>
      </c>
      <c r="H482" t="s">
        <v>155</v>
      </c>
      <c r="I482" t="s">
        <v>84</v>
      </c>
      <c r="J482" t="s">
        <v>80</v>
      </c>
      <c r="K482">
        <v>48</v>
      </c>
      <c r="L482" s="18">
        <v>44435</v>
      </c>
      <c r="M482" s="18">
        <v>45896</v>
      </c>
      <c r="O482">
        <v>82073000</v>
      </c>
      <c r="P482">
        <v>16073000</v>
      </c>
      <c r="Q482">
        <v>66000000</v>
      </c>
      <c r="R482">
        <v>436091</v>
      </c>
      <c r="S482" t="s">
        <v>121</v>
      </c>
      <c r="T482">
        <v>0.45942652210277918</v>
      </c>
      <c r="U482">
        <v>-2.1011155317854668</v>
      </c>
      <c r="V482">
        <v>-2.6339653480157881</v>
      </c>
      <c r="W482">
        <v>0.75855047461730551</v>
      </c>
      <c r="X482">
        <v>-0.72909773183379534</v>
      </c>
      <c r="Y482" t="str">
        <f t="shared" si="28"/>
        <v>37-48</v>
      </c>
      <c r="Z482" s="20">
        <f t="shared" si="29"/>
        <v>0.2</v>
      </c>
      <c r="AA482" t="str">
        <f t="shared" si="30"/>
        <v>20%</v>
      </c>
      <c r="AB482">
        <f t="shared" si="31"/>
        <v>9.0427986260778714E-5</v>
      </c>
    </row>
    <row r="483" spans="1:28" x14ac:dyDescent="0.25">
      <c r="A483" t="s">
        <v>2157</v>
      </c>
      <c r="B483" t="s">
        <v>2158</v>
      </c>
      <c r="C483" t="s">
        <v>77</v>
      </c>
      <c r="D483" t="s">
        <v>576</v>
      </c>
      <c r="E483">
        <v>220</v>
      </c>
      <c r="F483" t="s">
        <v>25</v>
      </c>
      <c r="G483">
        <v>2021</v>
      </c>
      <c r="H483" t="s">
        <v>25</v>
      </c>
      <c r="I483" t="s">
        <v>84</v>
      </c>
      <c r="J483" t="s">
        <v>80</v>
      </c>
      <c r="K483">
        <v>84</v>
      </c>
      <c r="L483" s="18">
        <v>44067</v>
      </c>
      <c r="M483" s="18">
        <v>46623</v>
      </c>
      <c r="N483" s="18">
        <v>44490</v>
      </c>
      <c r="O483">
        <v>33490000</v>
      </c>
      <c r="P483">
        <v>29383710</v>
      </c>
      <c r="Q483">
        <v>4106290</v>
      </c>
      <c r="R483">
        <v>778600</v>
      </c>
      <c r="S483" t="s">
        <v>832</v>
      </c>
      <c r="T483">
        <v>-0.78976628978672425</v>
      </c>
      <c r="U483">
        <v>0.69747218119720622</v>
      </c>
      <c r="V483">
        <v>0.28851061487099899</v>
      </c>
      <c r="W483">
        <v>-0.47699134676562588</v>
      </c>
      <c r="X483">
        <v>-0.4197062222492236</v>
      </c>
      <c r="Y483" t="str">
        <f t="shared" si="28"/>
        <v>&gt;72</v>
      </c>
      <c r="Z483" s="20">
        <f t="shared" si="29"/>
        <v>0.87738757838160641</v>
      </c>
      <c r="AA483" t="str">
        <f t="shared" si="30"/>
        <v>80%-100%</v>
      </c>
      <c r="AB483">
        <f t="shared" si="31"/>
        <v>1.6145077541761309E-4</v>
      </c>
    </row>
    <row r="484" spans="1:28" x14ac:dyDescent="0.25">
      <c r="A484" t="s">
        <v>531</v>
      </c>
      <c r="B484" t="s">
        <v>573</v>
      </c>
      <c r="C484" t="s">
        <v>82</v>
      </c>
      <c r="D484" t="s">
        <v>231</v>
      </c>
      <c r="E484">
        <v>62</v>
      </c>
      <c r="F484" t="s">
        <v>11</v>
      </c>
      <c r="G484">
        <v>2020</v>
      </c>
      <c r="H484" t="s">
        <v>11</v>
      </c>
      <c r="I484" t="s">
        <v>188</v>
      </c>
      <c r="J484" t="s">
        <v>80</v>
      </c>
      <c r="K484">
        <v>84</v>
      </c>
      <c r="L484" s="18">
        <v>43669</v>
      </c>
      <c r="M484" s="18">
        <v>46226</v>
      </c>
      <c r="O484">
        <v>62230000</v>
      </c>
      <c r="P484">
        <v>40296550</v>
      </c>
      <c r="Q484">
        <v>21933450</v>
      </c>
      <c r="R484">
        <v>776995</v>
      </c>
      <c r="S484" t="s">
        <v>166</v>
      </c>
      <c r="T484">
        <v>-1.3568814437906571E-2</v>
      </c>
      <c r="U484">
        <v>-0.24632175833758799</v>
      </c>
      <c r="V484">
        <v>-0.16945988061434761</v>
      </c>
      <c r="W484">
        <v>0.62900247629072514</v>
      </c>
      <c r="X484">
        <v>-3.2966835268508812E-2</v>
      </c>
      <c r="Y484" t="str">
        <f t="shared" si="28"/>
        <v>&gt;72</v>
      </c>
      <c r="Z484" s="20">
        <f t="shared" si="29"/>
        <v>0.6475421822272216</v>
      </c>
      <c r="AA484" t="str">
        <f t="shared" si="30"/>
        <v>60%-80%</v>
      </c>
      <c r="AB484">
        <f t="shared" si="31"/>
        <v>1.6111796204162378E-4</v>
      </c>
    </row>
    <row r="485" spans="1:28" x14ac:dyDescent="0.25">
      <c r="A485" t="s">
        <v>2159</v>
      </c>
      <c r="B485" t="s">
        <v>2160</v>
      </c>
      <c r="C485" t="s">
        <v>77</v>
      </c>
      <c r="D485" t="s">
        <v>487</v>
      </c>
      <c r="E485">
        <v>59</v>
      </c>
      <c r="F485" t="s">
        <v>87</v>
      </c>
      <c r="G485">
        <v>2021</v>
      </c>
      <c r="H485" t="s">
        <v>24</v>
      </c>
      <c r="I485" t="s">
        <v>84</v>
      </c>
      <c r="J485" t="s">
        <v>80</v>
      </c>
      <c r="K485">
        <v>72</v>
      </c>
      <c r="L485" s="18">
        <v>44258</v>
      </c>
      <c r="M485" s="18">
        <v>46449</v>
      </c>
      <c r="N485" s="18">
        <v>44406</v>
      </c>
      <c r="O485">
        <v>48430000</v>
      </c>
      <c r="P485">
        <v>43587000</v>
      </c>
      <c r="Q485">
        <v>4843000</v>
      </c>
      <c r="R485">
        <v>1064256</v>
      </c>
      <c r="S485" t="s">
        <v>287</v>
      </c>
      <c r="T485">
        <v>-0.65635734871114615</v>
      </c>
      <c r="U485">
        <v>0.79032357974038436</v>
      </c>
      <c r="V485">
        <v>0.13042163490563341</v>
      </c>
      <c r="W485">
        <v>2.7439285288242772</v>
      </c>
      <c r="X485">
        <v>-0.72909773183379534</v>
      </c>
      <c r="Y485" t="str">
        <f t="shared" si="28"/>
        <v>61-72</v>
      </c>
      <c r="Z485" s="20">
        <f t="shared" si="29"/>
        <v>0.9</v>
      </c>
      <c r="AA485" t="str">
        <f t="shared" si="30"/>
        <v>80%-100%</v>
      </c>
      <c r="AB485">
        <f t="shared" si="31"/>
        <v>2.2068450609150685E-4</v>
      </c>
    </row>
    <row r="486" spans="1:28" x14ac:dyDescent="0.25">
      <c r="A486" t="s">
        <v>2161</v>
      </c>
      <c r="B486" t="s">
        <v>2162</v>
      </c>
      <c r="C486" t="s">
        <v>77</v>
      </c>
      <c r="D486" t="s">
        <v>125</v>
      </c>
      <c r="E486">
        <v>60</v>
      </c>
      <c r="F486" t="s">
        <v>117</v>
      </c>
      <c r="G486">
        <v>2021</v>
      </c>
      <c r="H486" t="s">
        <v>29</v>
      </c>
      <c r="I486" t="s">
        <v>84</v>
      </c>
      <c r="J486" t="s">
        <v>80</v>
      </c>
      <c r="K486">
        <v>72</v>
      </c>
      <c r="L486" s="18">
        <v>43873</v>
      </c>
      <c r="M486" s="18">
        <v>46358</v>
      </c>
      <c r="N486" s="18">
        <v>44495</v>
      </c>
      <c r="O486">
        <v>63120000</v>
      </c>
      <c r="P486">
        <v>31560000</v>
      </c>
      <c r="Q486">
        <v>31560000</v>
      </c>
      <c r="R486">
        <v>837385</v>
      </c>
      <c r="S486" t="s">
        <v>189</v>
      </c>
      <c r="T486">
        <v>3.4943527771394541E-2</v>
      </c>
      <c r="U486">
        <v>-0.85216124758390532</v>
      </c>
      <c r="V486">
        <v>0.80229979975843724</v>
      </c>
      <c r="W486">
        <v>4.2739652067989908</v>
      </c>
      <c r="X486">
        <v>-0.4197062222492236</v>
      </c>
      <c r="Y486" t="str">
        <f t="shared" si="28"/>
        <v>61-72</v>
      </c>
      <c r="Z486" s="20">
        <f t="shared" si="29"/>
        <v>0.5</v>
      </c>
      <c r="AA486" t="str">
        <f t="shared" si="30"/>
        <v>40%-60%</v>
      </c>
      <c r="AB486">
        <f t="shared" si="31"/>
        <v>1.7364045411389408E-4</v>
      </c>
    </row>
    <row r="487" spans="1:28" x14ac:dyDescent="0.25">
      <c r="A487" t="s">
        <v>2163</v>
      </c>
      <c r="B487" t="s">
        <v>2164</v>
      </c>
      <c r="C487" t="s">
        <v>77</v>
      </c>
      <c r="D487" t="s">
        <v>285</v>
      </c>
      <c r="E487">
        <v>83</v>
      </c>
      <c r="F487" t="s">
        <v>79</v>
      </c>
      <c r="G487">
        <v>2018</v>
      </c>
      <c r="H487" t="s">
        <v>13</v>
      </c>
      <c r="J487" t="s">
        <v>80</v>
      </c>
      <c r="K487">
        <v>72</v>
      </c>
      <c r="L487" s="18">
        <v>43075</v>
      </c>
      <c r="M487" s="18">
        <v>45089</v>
      </c>
      <c r="N487" s="18">
        <v>44419</v>
      </c>
      <c r="O487">
        <v>45490000</v>
      </c>
      <c r="P487">
        <v>40490000</v>
      </c>
      <c r="Q487">
        <v>5000000</v>
      </c>
      <c r="R487">
        <v>953159</v>
      </c>
      <c r="S487" t="s">
        <v>245</v>
      </c>
      <c r="T487">
        <v>-0.88679097420532638</v>
      </c>
      <c r="U487">
        <v>0.74961349746278194</v>
      </c>
      <c r="V487">
        <v>0.29845259368755123</v>
      </c>
      <c r="W487">
        <v>3.8477799133325772</v>
      </c>
      <c r="X487">
        <v>0.89520769348520657</v>
      </c>
      <c r="Y487" t="str">
        <f t="shared" si="28"/>
        <v>61-72</v>
      </c>
      <c r="Z487" s="20">
        <f t="shared" si="29"/>
        <v>0.89008573312816008</v>
      </c>
      <c r="AA487" t="str">
        <f t="shared" si="30"/>
        <v>80%-100%</v>
      </c>
      <c r="AB487">
        <f t="shared" si="31"/>
        <v>1.9764739230192227E-4</v>
      </c>
    </row>
    <row r="488" spans="1:28" x14ac:dyDescent="0.25">
      <c r="A488" t="s">
        <v>2165</v>
      </c>
      <c r="B488" t="s">
        <v>2166</v>
      </c>
      <c r="C488" t="s">
        <v>77</v>
      </c>
      <c r="D488" t="s">
        <v>411</v>
      </c>
      <c r="E488">
        <v>46</v>
      </c>
      <c r="F488" t="s">
        <v>117</v>
      </c>
      <c r="G488">
        <v>2021</v>
      </c>
      <c r="H488" t="s">
        <v>29</v>
      </c>
      <c r="I488" t="s">
        <v>84</v>
      </c>
      <c r="J488" t="s">
        <v>80</v>
      </c>
      <c r="K488">
        <v>72</v>
      </c>
      <c r="L488" s="18">
        <v>44039</v>
      </c>
      <c r="M488" s="18">
        <v>46230</v>
      </c>
      <c r="N488" s="18">
        <v>44330</v>
      </c>
      <c r="O488">
        <v>58276350</v>
      </c>
      <c r="P488">
        <v>6976350</v>
      </c>
      <c r="Q488">
        <v>51300000</v>
      </c>
      <c r="R488">
        <v>169954</v>
      </c>
      <c r="S488" t="s">
        <v>385</v>
      </c>
      <c r="T488">
        <v>-1.978318673914601</v>
      </c>
      <c r="U488">
        <v>-2.4137064245002748</v>
      </c>
      <c r="V488">
        <v>0.48612183982770601</v>
      </c>
      <c r="W488">
        <v>-0.52207781264390807</v>
      </c>
      <c r="X488">
        <v>-1.1931849962106531</v>
      </c>
      <c r="Y488" t="str">
        <f t="shared" si="28"/>
        <v>61-72</v>
      </c>
      <c r="Z488" s="20">
        <f t="shared" si="29"/>
        <v>0.2</v>
      </c>
      <c r="AA488" t="str">
        <f t="shared" si="30"/>
        <v>20%</v>
      </c>
      <c r="AB488">
        <f t="shared" si="31"/>
        <v>3.524172243170436E-5</v>
      </c>
    </row>
    <row r="489" spans="1:28" x14ac:dyDescent="0.25">
      <c r="A489" t="s">
        <v>2167</v>
      </c>
      <c r="B489" t="s">
        <v>2168</v>
      </c>
      <c r="C489" t="s">
        <v>82</v>
      </c>
      <c r="D489" t="s">
        <v>179</v>
      </c>
      <c r="E489">
        <v>61</v>
      </c>
      <c r="F489" t="s">
        <v>87</v>
      </c>
      <c r="G489">
        <v>2022</v>
      </c>
      <c r="H489" t="s">
        <v>24</v>
      </c>
      <c r="I489" t="s">
        <v>84</v>
      </c>
      <c r="J489" t="s">
        <v>80</v>
      </c>
      <c r="K489">
        <v>72</v>
      </c>
      <c r="L489" s="18">
        <v>44377</v>
      </c>
      <c r="M489" s="18">
        <v>46568</v>
      </c>
      <c r="O489">
        <v>44492000</v>
      </c>
      <c r="P489">
        <v>40000000</v>
      </c>
      <c r="Q489">
        <v>4492000</v>
      </c>
      <c r="R489">
        <v>904283</v>
      </c>
      <c r="S489" t="s">
        <v>293</v>
      </c>
      <c r="T489">
        <v>-0.6442292631588209</v>
      </c>
      <c r="U489">
        <v>0.78637352407815952</v>
      </c>
      <c r="V489">
        <v>1.185489993161002E-2</v>
      </c>
      <c r="W489">
        <v>0.99322399943758943</v>
      </c>
      <c r="X489">
        <v>1.978077977031208</v>
      </c>
      <c r="Y489" t="str">
        <f t="shared" si="28"/>
        <v>61-72</v>
      </c>
      <c r="Z489" s="20">
        <f t="shared" si="29"/>
        <v>0.89903802930863974</v>
      </c>
      <c r="AA489" t="str">
        <f t="shared" si="30"/>
        <v>80%-100%</v>
      </c>
      <c r="AB489">
        <f t="shared" si="31"/>
        <v>1.875124474017023E-4</v>
      </c>
    </row>
    <row r="490" spans="1:28" x14ac:dyDescent="0.25">
      <c r="A490" t="s">
        <v>2169</v>
      </c>
      <c r="B490" t="s">
        <v>2170</v>
      </c>
      <c r="C490" t="s">
        <v>77</v>
      </c>
      <c r="D490" t="s">
        <v>161</v>
      </c>
      <c r="E490">
        <v>61</v>
      </c>
      <c r="F490" t="s">
        <v>117</v>
      </c>
      <c r="G490">
        <v>2021</v>
      </c>
      <c r="H490" t="s">
        <v>29</v>
      </c>
      <c r="I490" t="s">
        <v>84</v>
      </c>
      <c r="J490" t="s">
        <v>80</v>
      </c>
      <c r="K490">
        <v>84</v>
      </c>
      <c r="L490" s="18">
        <v>44225</v>
      </c>
      <c r="M490" s="18">
        <v>46781</v>
      </c>
      <c r="N490" s="18">
        <v>44508</v>
      </c>
      <c r="O490">
        <v>60529999</v>
      </c>
      <c r="P490">
        <v>35529999</v>
      </c>
      <c r="Q490">
        <v>25000000</v>
      </c>
      <c r="R490">
        <v>741606</v>
      </c>
      <c r="S490" t="s">
        <v>237</v>
      </c>
      <c r="T490">
        <v>-1.3234020540890361</v>
      </c>
      <c r="U490">
        <v>-0.49499612543430921</v>
      </c>
      <c r="V490">
        <v>-0.89715673486924186</v>
      </c>
      <c r="W490">
        <v>0.65760560744989882</v>
      </c>
      <c r="X490">
        <v>-0.34235834485308059</v>
      </c>
      <c r="Y490" t="str">
        <f t="shared" si="28"/>
        <v>&gt;72</v>
      </c>
      <c r="Z490" s="20">
        <f t="shared" si="29"/>
        <v>0.58698165516242617</v>
      </c>
      <c r="AA490" t="str">
        <f t="shared" si="30"/>
        <v>40%-60%</v>
      </c>
      <c r="AB490">
        <f t="shared" si="31"/>
        <v>1.5377968630150832E-4</v>
      </c>
    </row>
    <row r="491" spans="1:28" x14ac:dyDescent="0.25">
      <c r="A491" t="s">
        <v>459</v>
      </c>
      <c r="B491" t="s">
        <v>460</v>
      </c>
      <c r="C491" t="s">
        <v>77</v>
      </c>
      <c r="D491" t="s">
        <v>209</v>
      </c>
      <c r="E491">
        <v>38</v>
      </c>
      <c r="F491" t="s">
        <v>117</v>
      </c>
      <c r="G491">
        <v>2019</v>
      </c>
      <c r="H491" t="s">
        <v>14</v>
      </c>
      <c r="J491" t="s">
        <v>80</v>
      </c>
      <c r="K491">
        <v>84</v>
      </c>
      <c r="L491" s="18">
        <v>43202</v>
      </c>
      <c r="M491" s="18">
        <v>45995</v>
      </c>
      <c r="N491" s="18">
        <v>43802</v>
      </c>
      <c r="O491">
        <v>43090000</v>
      </c>
      <c r="P491">
        <v>13000000</v>
      </c>
      <c r="Q491">
        <v>30090000</v>
      </c>
      <c r="R491">
        <v>264933</v>
      </c>
      <c r="S491" t="s">
        <v>184</v>
      </c>
      <c r="T491">
        <v>0.73837248980626058</v>
      </c>
      <c r="U491">
        <v>-1.6664472100743939</v>
      </c>
      <c r="V491">
        <v>0.48612183982770601</v>
      </c>
      <c r="W491">
        <v>-0.47126169275245777</v>
      </c>
      <c r="X491">
        <v>-0.34235834485308059</v>
      </c>
      <c r="Y491" t="str">
        <f t="shared" si="28"/>
        <v>&gt;72</v>
      </c>
      <c r="Z491" s="20">
        <f t="shared" si="29"/>
        <v>0.30169412856811323</v>
      </c>
      <c r="AA491" t="str">
        <f t="shared" si="30"/>
        <v>20%-40%</v>
      </c>
      <c r="AB491">
        <f t="shared" si="31"/>
        <v>5.4936601956992665E-5</v>
      </c>
    </row>
    <row r="492" spans="1:28" x14ac:dyDescent="0.25">
      <c r="A492" t="s">
        <v>2171</v>
      </c>
      <c r="B492" t="s">
        <v>2172</v>
      </c>
      <c r="C492" t="s">
        <v>90</v>
      </c>
      <c r="D492" t="s">
        <v>197</v>
      </c>
      <c r="E492">
        <v>60</v>
      </c>
      <c r="F492" t="s">
        <v>117</v>
      </c>
      <c r="G492">
        <v>2017</v>
      </c>
      <c r="H492" t="s">
        <v>14</v>
      </c>
      <c r="J492" t="s">
        <v>80</v>
      </c>
      <c r="K492">
        <v>24</v>
      </c>
      <c r="L492" s="18">
        <v>42639</v>
      </c>
      <c r="M492" s="18">
        <v>43369</v>
      </c>
      <c r="N492" s="18">
        <v>43362</v>
      </c>
      <c r="O492">
        <v>43750000</v>
      </c>
      <c r="P492">
        <v>13750000</v>
      </c>
      <c r="Q492">
        <v>30000000</v>
      </c>
      <c r="R492">
        <v>588730</v>
      </c>
      <c r="S492" t="s">
        <v>189</v>
      </c>
      <c r="T492">
        <v>1.4175452807364759</v>
      </c>
      <c r="U492">
        <v>-1.614743488841611</v>
      </c>
      <c r="V492">
        <v>-4.4146365390986242</v>
      </c>
      <c r="W492">
        <v>-0.5144479932071121</v>
      </c>
      <c r="X492">
        <v>1.436642835258207</v>
      </c>
      <c r="Y492" t="str">
        <f t="shared" si="28"/>
        <v>&lt;=24</v>
      </c>
      <c r="Z492" s="20">
        <f t="shared" si="29"/>
        <v>0.31428571428571428</v>
      </c>
      <c r="AA492" t="str">
        <f t="shared" si="30"/>
        <v>20%-40%</v>
      </c>
      <c r="AB492">
        <f t="shared" si="31"/>
        <v>1.2207926407861722E-4</v>
      </c>
    </row>
    <row r="493" spans="1:28" x14ac:dyDescent="0.25">
      <c r="A493" t="s">
        <v>2173</v>
      </c>
      <c r="B493" t="s">
        <v>2174</v>
      </c>
      <c r="C493" t="s">
        <v>77</v>
      </c>
      <c r="D493" t="s">
        <v>271</v>
      </c>
      <c r="E493">
        <v>38</v>
      </c>
      <c r="F493" t="s">
        <v>17</v>
      </c>
      <c r="G493">
        <v>2019</v>
      </c>
      <c r="H493" t="s">
        <v>17</v>
      </c>
      <c r="J493" t="s">
        <v>80</v>
      </c>
      <c r="K493">
        <v>84</v>
      </c>
      <c r="L493" s="18">
        <v>43164</v>
      </c>
      <c r="M493" s="18">
        <v>45780</v>
      </c>
      <c r="N493" s="18">
        <v>44033</v>
      </c>
      <c r="O493">
        <v>50170350</v>
      </c>
      <c r="P493">
        <v>41170350</v>
      </c>
      <c r="Q493">
        <v>9000000</v>
      </c>
      <c r="R493">
        <v>806864</v>
      </c>
      <c r="S493" t="s">
        <v>129</v>
      </c>
      <c r="T493">
        <v>1.308392510765549</v>
      </c>
      <c r="U493">
        <v>0.46433623959507497</v>
      </c>
      <c r="V493">
        <v>2.1565001736797051E-2</v>
      </c>
      <c r="W493">
        <v>-0.5857747842179768</v>
      </c>
      <c r="X493">
        <v>0.19907679691992</v>
      </c>
      <c r="Y493" t="str">
        <f t="shared" si="28"/>
        <v>&gt;72</v>
      </c>
      <c r="Z493" s="20">
        <f t="shared" si="29"/>
        <v>0.82061117771751646</v>
      </c>
      <c r="AA493" t="str">
        <f t="shared" si="30"/>
        <v>80%-100%</v>
      </c>
      <c r="AB493">
        <f t="shared" si="31"/>
        <v>1.6731160860076672E-4</v>
      </c>
    </row>
    <row r="494" spans="1:28" x14ac:dyDescent="0.25">
      <c r="A494" t="s">
        <v>2175</v>
      </c>
      <c r="B494" t="s">
        <v>2176</v>
      </c>
      <c r="C494" t="s">
        <v>77</v>
      </c>
      <c r="D494" t="s">
        <v>98</v>
      </c>
      <c r="E494">
        <v>62</v>
      </c>
      <c r="F494" t="s">
        <v>12</v>
      </c>
      <c r="G494">
        <v>2019</v>
      </c>
      <c r="H494" t="s">
        <v>12</v>
      </c>
      <c r="J494" t="s">
        <v>80</v>
      </c>
      <c r="K494">
        <v>84</v>
      </c>
      <c r="L494" s="18">
        <v>43427</v>
      </c>
      <c r="M494" s="18">
        <v>45984</v>
      </c>
      <c r="N494" s="18">
        <v>43759</v>
      </c>
      <c r="O494">
        <v>64433050</v>
      </c>
      <c r="P494">
        <v>30433050</v>
      </c>
      <c r="Q494">
        <v>34000000</v>
      </c>
      <c r="R494">
        <v>674269</v>
      </c>
      <c r="S494" t="s">
        <v>166</v>
      </c>
      <c r="T494">
        <v>0.85965334532951332</v>
      </c>
      <c r="U494">
        <v>-0.96581916954368319</v>
      </c>
      <c r="V494">
        <v>0.32803285986234038</v>
      </c>
      <c r="W494">
        <v>-0.13921491675478651</v>
      </c>
      <c r="X494">
        <v>-0.34235834485308059</v>
      </c>
      <c r="Y494" t="str">
        <f t="shared" si="28"/>
        <v>&gt;72</v>
      </c>
      <c r="Z494" s="20">
        <f t="shared" si="29"/>
        <v>0.47232049390801772</v>
      </c>
      <c r="AA494" t="str">
        <f t="shared" si="30"/>
        <v>40%-60%</v>
      </c>
      <c r="AB494">
        <f t="shared" si="31"/>
        <v>1.3981666181615536E-4</v>
      </c>
    </row>
    <row r="495" spans="1:28" x14ac:dyDescent="0.25">
      <c r="A495" t="s">
        <v>2177</v>
      </c>
      <c r="B495" t="s">
        <v>2178</v>
      </c>
      <c r="C495" t="s">
        <v>82</v>
      </c>
      <c r="D495" t="s">
        <v>219</v>
      </c>
      <c r="E495">
        <v>236</v>
      </c>
      <c r="F495" t="s">
        <v>20</v>
      </c>
      <c r="G495">
        <v>2021</v>
      </c>
      <c r="H495" t="s">
        <v>20</v>
      </c>
      <c r="I495" t="s">
        <v>84</v>
      </c>
      <c r="J495" t="s">
        <v>80</v>
      </c>
      <c r="K495">
        <v>29</v>
      </c>
      <c r="L495" s="18">
        <v>43990</v>
      </c>
      <c r="M495" s="18">
        <v>44873</v>
      </c>
      <c r="O495">
        <v>120000000</v>
      </c>
      <c r="P495">
        <v>60000000</v>
      </c>
      <c r="Q495">
        <v>60000000</v>
      </c>
      <c r="R495">
        <v>2206967</v>
      </c>
      <c r="S495" t="s">
        <v>699</v>
      </c>
      <c r="T495">
        <v>8.3455869980695638E-2</v>
      </c>
      <c r="U495">
        <v>-0.85216124758390532</v>
      </c>
      <c r="V495">
        <v>-4.4146365390986242</v>
      </c>
      <c r="W495">
        <v>2.1000665003200232</v>
      </c>
      <c r="X495">
        <v>-0.1103147126646518</v>
      </c>
      <c r="Y495" t="str">
        <f t="shared" si="28"/>
        <v>25-36</v>
      </c>
      <c r="Z495" s="20">
        <f t="shared" si="29"/>
        <v>0.5</v>
      </c>
      <c r="AA495" t="str">
        <f t="shared" si="30"/>
        <v>40%-60%</v>
      </c>
      <c r="AB495">
        <f t="shared" si="31"/>
        <v>4.5763746913830378E-4</v>
      </c>
    </row>
    <row r="496" spans="1:28" x14ac:dyDescent="0.25">
      <c r="A496" t="s">
        <v>2179</v>
      </c>
      <c r="B496" t="s">
        <v>2180</v>
      </c>
      <c r="C496" t="s">
        <v>77</v>
      </c>
      <c r="D496" t="s">
        <v>211</v>
      </c>
      <c r="E496">
        <v>59</v>
      </c>
      <c r="F496" t="s">
        <v>79</v>
      </c>
      <c r="G496">
        <v>2020</v>
      </c>
      <c r="H496" t="s">
        <v>26</v>
      </c>
      <c r="I496" t="s">
        <v>84</v>
      </c>
      <c r="J496" t="s">
        <v>80</v>
      </c>
      <c r="K496">
        <v>72</v>
      </c>
      <c r="L496" s="18">
        <v>43892</v>
      </c>
      <c r="M496" s="18">
        <v>46056</v>
      </c>
      <c r="N496" s="18">
        <v>44102</v>
      </c>
      <c r="O496">
        <v>46090000</v>
      </c>
      <c r="P496">
        <v>28090000</v>
      </c>
      <c r="Q496">
        <v>18000000</v>
      </c>
      <c r="R496">
        <v>626267</v>
      </c>
      <c r="S496" t="s">
        <v>287</v>
      </c>
      <c r="T496">
        <v>0.14409629774232199</v>
      </c>
      <c r="U496">
        <v>-0.40269629022596221</v>
      </c>
      <c r="V496">
        <v>0.52564408481904745</v>
      </c>
      <c r="W496">
        <v>3.918466331205709E-2</v>
      </c>
      <c r="X496">
        <v>0.81785981608906366</v>
      </c>
      <c r="Y496" t="str">
        <f t="shared" si="28"/>
        <v>61-72</v>
      </c>
      <c r="Z496" s="20">
        <f t="shared" si="29"/>
        <v>0.60945975265784336</v>
      </c>
      <c r="AA496" t="str">
        <f t="shared" si="30"/>
        <v>60%-80%</v>
      </c>
      <c r="AB496">
        <f t="shared" si="31"/>
        <v>1.2986294986958938E-4</v>
      </c>
    </row>
    <row r="497" spans="1:28" x14ac:dyDescent="0.25">
      <c r="A497" t="s">
        <v>2181</v>
      </c>
      <c r="B497" t="s">
        <v>2182</v>
      </c>
      <c r="C497" t="s">
        <v>77</v>
      </c>
      <c r="D497" t="s">
        <v>212</v>
      </c>
      <c r="E497">
        <v>76</v>
      </c>
      <c r="F497" t="s">
        <v>87</v>
      </c>
      <c r="G497">
        <v>2018</v>
      </c>
      <c r="H497" t="s">
        <v>15</v>
      </c>
      <c r="J497" t="s">
        <v>80</v>
      </c>
      <c r="K497">
        <v>24</v>
      </c>
      <c r="L497" s="18">
        <v>42744</v>
      </c>
      <c r="M497" s="18">
        <v>43709</v>
      </c>
      <c r="N497" s="18">
        <v>43115</v>
      </c>
      <c r="O497">
        <v>42990000</v>
      </c>
      <c r="P497">
        <v>30000000</v>
      </c>
      <c r="Q497">
        <v>12990000</v>
      </c>
      <c r="R497">
        <v>1473753</v>
      </c>
      <c r="S497" t="s">
        <v>413</v>
      </c>
      <c r="T497">
        <v>-1.299145882984386</v>
      </c>
      <c r="U497">
        <v>-3.9801776986494217E-2</v>
      </c>
      <c r="V497">
        <v>0.16994387989697479</v>
      </c>
      <c r="W497">
        <v>7.2413956034667439</v>
      </c>
      <c r="X497">
        <v>1.127251325673635</v>
      </c>
      <c r="Y497" t="str">
        <f t="shared" si="28"/>
        <v>&lt;=24</v>
      </c>
      <c r="Z497" s="20">
        <f t="shared" si="29"/>
        <v>0.69783670621074667</v>
      </c>
      <c r="AA497" t="str">
        <f t="shared" si="30"/>
        <v>60%-80%</v>
      </c>
      <c r="AB497">
        <f t="shared" si="31"/>
        <v>3.0559795096844793E-4</v>
      </c>
    </row>
    <row r="498" spans="1:28" x14ac:dyDescent="0.25">
      <c r="A498" t="s">
        <v>2183</v>
      </c>
      <c r="B498" t="s">
        <v>2184</v>
      </c>
      <c r="C498" t="s">
        <v>77</v>
      </c>
      <c r="D498" t="s">
        <v>236</v>
      </c>
      <c r="E498">
        <v>246</v>
      </c>
      <c r="F498" t="s">
        <v>17</v>
      </c>
      <c r="G498">
        <v>2021</v>
      </c>
      <c r="H498" t="s">
        <v>17</v>
      </c>
      <c r="I498" t="s">
        <v>84</v>
      </c>
      <c r="J498" t="s">
        <v>80</v>
      </c>
      <c r="K498">
        <v>84</v>
      </c>
      <c r="L498" s="18">
        <v>44162</v>
      </c>
      <c r="M498" s="18">
        <v>46718</v>
      </c>
      <c r="N498" s="18">
        <v>44356</v>
      </c>
      <c r="O498">
        <v>58900000</v>
      </c>
      <c r="P498">
        <v>28900000</v>
      </c>
      <c r="Q498">
        <v>30000000</v>
      </c>
      <c r="R498">
        <v>593476</v>
      </c>
      <c r="S498" t="s">
        <v>335</v>
      </c>
      <c r="T498">
        <v>-1.3234020540890361</v>
      </c>
      <c r="U498">
        <v>-0.89050448421499018</v>
      </c>
      <c r="V498">
        <v>-0.1067118350424142</v>
      </c>
      <c r="W498">
        <v>7.6538093903185797E-3</v>
      </c>
      <c r="X498">
        <v>-0.57440197704150942</v>
      </c>
      <c r="Y498" t="str">
        <f t="shared" si="28"/>
        <v>&gt;72</v>
      </c>
      <c r="Z498" s="20">
        <f t="shared" si="29"/>
        <v>0.4906621392190153</v>
      </c>
      <c r="AA498" t="str">
        <f t="shared" si="30"/>
        <v>40%-60%</v>
      </c>
      <c r="AB498">
        <f t="shared" si="31"/>
        <v>1.2306339634182294E-4</v>
      </c>
    </row>
    <row r="499" spans="1:28" x14ac:dyDescent="0.25">
      <c r="A499" t="s">
        <v>2185</v>
      </c>
      <c r="B499" t="s">
        <v>2186</v>
      </c>
      <c r="C499" t="s">
        <v>77</v>
      </c>
      <c r="D499" t="s">
        <v>256</v>
      </c>
      <c r="E499">
        <v>48</v>
      </c>
      <c r="F499" t="s">
        <v>117</v>
      </c>
      <c r="G499">
        <v>2018</v>
      </c>
      <c r="H499" t="s">
        <v>14</v>
      </c>
      <c r="J499" t="s">
        <v>80</v>
      </c>
      <c r="K499">
        <v>24</v>
      </c>
      <c r="L499" s="18">
        <v>42802</v>
      </c>
      <c r="M499" s="18">
        <v>43680</v>
      </c>
      <c r="N499" s="18">
        <v>43007</v>
      </c>
      <c r="O499">
        <v>44507500</v>
      </c>
      <c r="P499">
        <v>10507500</v>
      </c>
      <c r="Q499">
        <v>34000000</v>
      </c>
      <c r="R499">
        <v>528433</v>
      </c>
      <c r="S499" t="s">
        <v>178</v>
      </c>
      <c r="T499">
        <v>1.1022150563760189</v>
      </c>
      <c r="U499">
        <v>-1.935857107998326</v>
      </c>
      <c r="V499">
        <v>-0.1462340800337556</v>
      </c>
      <c r="W499">
        <v>-0.31038961652512048</v>
      </c>
      <c r="X499">
        <v>0.43112042910834891</v>
      </c>
      <c r="Y499" t="str">
        <f t="shared" si="28"/>
        <v>&lt;=24</v>
      </c>
      <c r="Z499" s="20">
        <f t="shared" si="29"/>
        <v>0.23608380610009549</v>
      </c>
      <c r="AA499" t="str">
        <f t="shared" si="30"/>
        <v>20%-40%</v>
      </c>
      <c r="AB499">
        <f t="shared" si="31"/>
        <v>1.0957605651972199E-4</v>
      </c>
    </row>
    <row r="500" spans="1:28" x14ac:dyDescent="0.25">
      <c r="A500" t="s">
        <v>2187</v>
      </c>
      <c r="B500" t="s">
        <v>2188</v>
      </c>
      <c r="C500" t="s">
        <v>82</v>
      </c>
      <c r="D500" t="s">
        <v>233</v>
      </c>
      <c r="E500">
        <v>61</v>
      </c>
      <c r="F500" t="s">
        <v>79</v>
      </c>
      <c r="G500">
        <v>2022</v>
      </c>
      <c r="H500" t="s">
        <v>26</v>
      </c>
      <c r="J500" t="s">
        <v>80</v>
      </c>
      <c r="K500">
        <v>60</v>
      </c>
      <c r="L500" s="18">
        <v>44621</v>
      </c>
      <c r="M500" s="18">
        <v>46447</v>
      </c>
      <c r="O500">
        <v>56554000</v>
      </c>
      <c r="P500">
        <v>8500000</v>
      </c>
      <c r="Q500">
        <v>48054000</v>
      </c>
      <c r="R500">
        <v>215749</v>
      </c>
      <c r="S500" t="s">
        <v>293</v>
      </c>
      <c r="T500">
        <v>-9.8465413304183499E-2</v>
      </c>
      <c r="U500">
        <v>-2.2881084144506381</v>
      </c>
      <c r="V500">
        <v>-0.97620122485192473</v>
      </c>
      <c r="W500">
        <v>-0.2501885868916589</v>
      </c>
      <c r="X500">
        <v>1.0499034482774929</v>
      </c>
      <c r="Y500" t="str">
        <f t="shared" si="28"/>
        <v>49-60</v>
      </c>
      <c r="Z500" s="20">
        <f t="shared" si="29"/>
        <v>0.2</v>
      </c>
      <c r="AA500" t="str">
        <f t="shared" si="30"/>
        <v>20%</v>
      </c>
      <c r="AB500">
        <f t="shared" si="31"/>
        <v>4.4737790066240182E-5</v>
      </c>
    </row>
    <row r="501" spans="1:28" x14ac:dyDescent="0.25">
      <c r="A501" t="s">
        <v>2189</v>
      </c>
      <c r="B501" t="s">
        <v>2190</v>
      </c>
      <c r="C501" t="s">
        <v>77</v>
      </c>
      <c r="D501" t="s">
        <v>209</v>
      </c>
      <c r="E501">
        <v>236</v>
      </c>
      <c r="F501" t="s">
        <v>117</v>
      </c>
      <c r="G501">
        <v>2019</v>
      </c>
      <c r="H501" t="s">
        <v>14</v>
      </c>
      <c r="J501" t="s">
        <v>80</v>
      </c>
      <c r="K501">
        <v>84</v>
      </c>
      <c r="L501" s="18">
        <v>43423</v>
      </c>
      <c r="M501" s="18">
        <v>45980</v>
      </c>
      <c r="N501" s="18">
        <v>43808</v>
      </c>
      <c r="O501">
        <v>41797300</v>
      </c>
      <c r="P501">
        <v>32797300</v>
      </c>
      <c r="Q501">
        <v>9000000</v>
      </c>
      <c r="R501">
        <v>721458</v>
      </c>
      <c r="S501" t="s">
        <v>598</v>
      </c>
      <c r="T501">
        <v>-0.18336201217046039</v>
      </c>
      <c r="U501">
        <v>0.3167750288407773</v>
      </c>
      <c r="V501">
        <v>0.48612183982770601</v>
      </c>
      <c r="W501">
        <v>-0.81189349051370485</v>
      </c>
      <c r="X501">
        <v>-0.34235834485308059</v>
      </c>
      <c r="Y501" t="str">
        <f t="shared" si="28"/>
        <v>&gt;72</v>
      </c>
      <c r="Z501" s="20">
        <f t="shared" si="29"/>
        <v>0.78467508666827757</v>
      </c>
      <c r="AA501" t="str">
        <f t="shared" si="30"/>
        <v>60%-80%</v>
      </c>
      <c r="AB501">
        <f t="shared" si="31"/>
        <v>1.4960178979095854E-4</v>
      </c>
    </row>
    <row r="502" spans="1:28" x14ac:dyDescent="0.25">
      <c r="A502" t="s">
        <v>895</v>
      </c>
      <c r="B502" t="s">
        <v>896</v>
      </c>
      <c r="C502" t="s">
        <v>82</v>
      </c>
      <c r="D502" t="s">
        <v>130</v>
      </c>
      <c r="E502">
        <v>61</v>
      </c>
      <c r="F502" t="s">
        <v>117</v>
      </c>
      <c r="G502">
        <v>2021</v>
      </c>
      <c r="H502" t="s">
        <v>29</v>
      </c>
      <c r="I502" t="s">
        <v>84</v>
      </c>
      <c r="J502" t="s">
        <v>80</v>
      </c>
      <c r="K502">
        <v>72</v>
      </c>
      <c r="L502" s="18">
        <v>43930</v>
      </c>
      <c r="M502" s="18">
        <v>46121</v>
      </c>
      <c r="O502">
        <v>59490000</v>
      </c>
      <c r="P502">
        <v>47490000</v>
      </c>
      <c r="Q502">
        <v>12000000</v>
      </c>
      <c r="R502">
        <v>1091867</v>
      </c>
      <c r="S502" t="s">
        <v>228</v>
      </c>
      <c r="T502">
        <v>-1.0201999152809049</v>
      </c>
      <c r="U502">
        <v>0.37266196895961129</v>
      </c>
      <c r="V502">
        <v>0.24898836987965761</v>
      </c>
      <c r="W502">
        <v>-0.1830929211685523</v>
      </c>
      <c r="X502">
        <v>0.58581618390063472</v>
      </c>
      <c r="Y502" t="str">
        <f t="shared" si="28"/>
        <v>61-72</v>
      </c>
      <c r="Z502" s="20">
        <f t="shared" si="29"/>
        <v>0.79828542612203734</v>
      </c>
      <c r="AA502" t="str">
        <f t="shared" si="30"/>
        <v>60%-80%</v>
      </c>
      <c r="AB502">
        <f t="shared" si="31"/>
        <v>2.2640993296031719E-4</v>
      </c>
    </row>
    <row r="503" spans="1:28" x14ac:dyDescent="0.25">
      <c r="A503" t="s">
        <v>2191</v>
      </c>
      <c r="B503" t="s">
        <v>2192</v>
      </c>
      <c r="C503" t="s">
        <v>77</v>
      </c>
      <c r="D503" t="s">
        <v>402</v>
      </c>
      <c r="E503">
        <v>236</v>
      </c>
      <c r="F503" t="s">
        <v>87</v>
      </c>
      <c r="G503">
        <v>2018</v>
      </c>
      <c r="H503" t="s">
        <v>15</v>
      </c>
      <c r="J503" t="s">
        <v>80</v>
      </c>
      <c r="K503">
        <v>72</v>
      </c>
      <c r="L503" s="18">
        <v>42769</v>
      </c>
      <c r="M503" s="18">
        <v>44987</v>
      </c>
      <c r="N503" s="18">
        <v>42998</v>
      </c>
      <c r="O503">
        <v>33389999</v>
      </c>
      <c r="P503">
        <v>19710358</v>
      </c>
      <c r="Q503">
        <v>13679641</v>
      </c>
      <c r="R503">
        <v>451090</v>
      </c>
      <c r="S503" t="s">
        <v>309</v>
      </c>
      <c r="T503">
        <v>0.96880611530044081</v>
      </c>
      <c r="U503">
        <v>-0.48134058769160271</v>
      </c>
      <c r="V503">
        <v>0.88134428974112011</v>
      </c>
      <c r="W503">
        <v>0.57637017921338274</v>
      </c>
      <c r="X503">
        <v>-0.18766259006079469</v>
      </c>
      <c r="Y503" t="str">
        <f t="shared" si="28"/>
        <v>61-72</v>
      </c>
      <c r="Z503" s="20">
        <f t="shared" si="29"/>
        <v>0.59030723540902175</v>
      </c>
      <c r="AA503" t="str">
        <f t="shared" si="30"/>
        <v>40%-60%</v>
      </c>
      <c r="AB503">
        <f t="shared" si="31"/>
        <v>9.3538184283497422E-5</v>
      </c>
    </row>
    <row r="504" spans="1:28" x14ac:dyDescent="0.25">
      <c r="A504" t="s">
        <v>2193</v>
      </c>
      <c r="B504" t="s">
        <v>2194</v>
      </c>
      <c r="C504" t="s">
        <v>77</v>
      </c>
      <c r="D504" t="s">
        <v>240</v>
      </c>
      <c r="E504">
        <v>236</v>
      </c>
      <c r="F504" t="s">
        <v>87</v>
      </c>
      <c r="G504">
        <v>2019</v>
      </c>
      <c r="H504" t="s">
        <v>15</v>
      </c>
      <c r="J504" t="s">
        <v>80</v>
      </c>
      <c r="K504">
        <v>84</v>
      </c>
      <c r="L504" s="18">
        <v>43462</v>
      </c>
      <c r="M504" s="18">
        <v>46019</v>
      </c>
      <c r="N504" s="18">
        <v>43983</v>
      </c>
      <c r="O504">
        <v>36177850</v>
      </c>
      <c r="P504">
        <v>18088925</v>
      </c>
      <c r="Q504">
        <v>18088925</v>
      </c>
      <c r="R504">
        <v>429033</v>
      </c>
      <c r="S504" t="s">
        <v>598</v>
      </c>
      <c r="T504">
        <v>0.61709163428300773</v>
      </c>
      <c r="U504">
        <v>-0.85216124758390532</v>
      </c>
      <c r="V504">
        <v>0.4070773498450232</v>
      </c>
      <c r="W504">
        <v>-0.51154318839679247</v>
      </c>
      <c r="X504">
        <v>-1.1931849962106531</v>
      </c>
      <c r="Y504" t="str">
        <f t="shared" si="28"/>
        <v>&gt;72</v>
      </c>
      <c r="Z504" s="20">
        <f t="shared" si="29"/>
        <v>0.5</v>
      </c>
      <c r="AA504" t="str">
        <f t="shared" si="30"/>
        <v>40%-60%</v>
      </c>
      <c r="AB504">
        <f t="shared" si="31"/>
        <v>8.8964436847861281E-5</v>
      </c>
    </row>
    <row r="505" spans="1:28" x14ac:dyDescent="0.25">
      <c r="A505" t="s">
        <v>2195</v>
      </c>
      <c r="B505" t="s">
        <v>2196</v>
      </c>
      <c r="C505" t="s">
        <v>82</v>
      </c>
      <c r="D505" t="s">
        <v>179</v>
      </c>
      <c r="E505">
        <v>246</v>
      </c>
      <c r="F505" t="s">
        <v>12</v>
      </c>
      <c r="G505">
        <v>2022</v>
      </c>
      <c r="H505" t="s">
        <v>12</v>
      </c>
      <c r="I505" t="s">
        <v>84</v>
      </c>
      <c r="J505" t="s">
        <v>80</v>
      </c>
      <c r="K505">
        <v>36</v>
      </c>
      <c r="L505" s="18">
        <v>44393</v>
      </c>
      <c r="M505" s="18">
        <v>45489</v>
      </c>
      <c r="O505">
        <v>84140100</v>
      </c>
      <c r="P505">
        <v>20000000</v>
      </c>
      <c r="Q505">
        <v>64140100</v>
      </c>
      <c r="R505">
        <v>716591</v>
      </c>
      <c r="S505" t="s">
        <v>320</v>
      </c>
      <c r="T505">
        <v>0.28963332437022532</v>
      </c>
      <c r="U505">
        <v>-1.9292256396897041</v>
      </c>
      <c r="V505">
        <v>-1.3714236747653381</v>
      </c>
      <c r="W505">
        <v>-0.44457862464525522</v>
      </c>
      <c r="X505">
        <v>1.2045992030697781</v>
      </c>
      <c r="Y505" t="str">
        <f t="shared" si="28"/>
        <v>25-36</v>
      </c>
      <c r="Z505" s="20">
        <f t="shared" si="29"/>
        <v>0.23769879046970468</v>
      </c>
      <c r="AA505" t="str">
        <f t="shared" si="30"/>
        <v>20%-40%</v>
      </c>
      <c r="AB505">
        <f t="shared" si="31"/>
        <v>1.485925669243293E-4</v>
      </c>
    </row>
    <row r="506" spans="1:28" x14ac:dyDescent="0.25">
      <c r="A506" t="s">
        <v>2197</v>
      </c>
      <c r="B506" t="s">
        <v>2198</v>
      </c>
      <c r="C506" t="s">
        <v>82</v>
      </c>
      <c r="D506" t="s">
        <v>819</v>
      </c>
      <c r="E506">
        <v>166846262</v>
      </c>
      <c r="G506">
        <v>2022</v>
      </c>
      <c r="H506" t="s">
        <v>280</v>
      </c>
      <c r="J506" t="s">
        <v>96</v>
      </c>
      <c r="K506">
        <v>48</v>
      </c>
      <c r="L506" s="18">
        <v>44451</v>
      </c>
      <c r="M506" s="18">
        <v>45912</v>
      </c>
      <c r="O506">
        <v>178990000</v>
      </c>
      <c r="P506">
        <v>143192000</v>
      </c>
      <c r="Q506">
        <v>35798000</v>
      </c>
      <c r="R506">
        <v>3915807</v>
      </c>
      <c r="S506" t="s">
        <v>163</v>
      </c>
      <c r="T506">
        <v>-0.91104714530997699</v>
      </c>
      <c r="U506">
        <v>0.37970237290931202</v>
      </c>
      <c r="V506">
        <v>0.2094661248883162</v>
      </c>
      <c r="W506">
        <v>1.232970340798293</v>
      </c>
      <c r="X506">
        <v>-0.72909773183379534</v>
      </c>
      <c r="Y506" t="str">
        <f t="shared" si="28"/>
        <v>37-48</v>
      </c>
      <c r="Z506" s="20">
        <f t="shared" si="29"/>
        <v>0.8</v>
      </c>
      <c r="AA506" t="str">
        <f t="shared" si="30"/>
        <v>60%-80%</v>
      </c>
      <c r="AB506">
        <f t="shared" si="31"/>
        <v>8.119831447928555E-4</v>
      </c>
    </row>
    <row r="507" spans="1:28" x14ac:dyDescent="0.25">
      <c r="A507" t="s">
        <v>446</v>
      </c>
      <c r="B507" t="s">
        <v>447</v>
      </c>
      <c r="C507" t="s">
        <v>77</v>
      </c>
      <c r="D507" t="s">
        <v>212</v>
      </c>
      <c r="E507">
        <v>38</v>
      </c>
      <c r="F507" t="s">
        <v>79</v>
      </c>
      <c r="G507">
        <v>2018</v>
      </c>
      <c r="H507" t="s">
        <v>13</v>
      </c>
      <c r="J507" t="s">
        <v>80</v>
      </c>
      <c r="K507">
        <v>48</v>
      </c>
      <c r="L507" s="18">
        <v>43003</v>
      </c>
      <c r="M507" s="18">
        <v>44464</v>
      </c>
      <c r="N507" s="18">
        <v>43280</v>
      </c>
      <c r="O507">
        <v>32467401</v>
      </c>
      <c r="P507">
        <v>28628401</v>
      </c>
      <c r="Q507">
        <v>3839000</v>
      </c>
      <c r="R507">
        <v>829673</v>
      </c>
      <c r="S507" t="s">
        <v>336</v>
      </c>
      <c r="T507">
        <v>1.2598801685562471</v>
      </c>
      <c r="U507">
        <v>0.71541937817043078</v>
      </c>
      <c r="V507">
        <v>0.52564408481904745</v>
      </c>
      <c r="W507">
        <v>-0.78227705728060415</v>
      </c>
      <c r="X507">
        <v>1.2045992030697781</v>
      </c>
      <c r="Y507" t="str">
        <f t="shared" si="28"/>
        <v>37-48</v>
      </c>
      <c r="Z507" s="20">
        <f t="shared" si="29"/>
        <v>0.88175832121579423</v>
      </c>
      <c r="AA507" t="str">
        <f t="shared" si="30"/>
        <v>80%-100%</v>
      </c>
      <c r="AB507">
        <f t="shared" si="31"/>
        <v>1.7204129102627448E-4</v>
      </c>
    </row>
    <row r="508" spans="1:28" x14ac:dyDescent="0.25">
      <c r="A508" t="s">
        <v>2199</v>
      </c>
      <c r="B508" t="s">
        <v>2200</v>
      </c>
      <c r="C508" t="s">
        <v>77</v>
      </c>
      <c r="D508" t="s">
        <v>411</v>
      </c>
      <c r="E508">
        <v>60</v>
      </c>
      <c r="F508" t="s">
        <v>79</v>
      </c>
      <c r="G508">
        <v>2021</v>
      </c>
      <c r="H508" t="s">
        <v>26</v>
      </c>
      <c r="I508" t="s">
        <v>84</v>
      </c>
      <c r="J508" t="s">
        <v>80</v>
      </c>
      <c r="K508">
        <v>72</v>
      </c>
      <c r="L508" s="18">
        <v>44035</v>
      </c>
      <c r="M508" s="18">
        <v>46226</v>
      </c>
      <c r="N508" s="18">
        <v>44155</v>
      </c>
      <c r="O508">
        <v>45534000</v>
      </c>
      <c r="P508">
        <v>31534000</v>
      </c>
      <c r="Q508">
        <v>14000000</v>
      </c>
      <c r="R508">
        <v>780410</v>
      </c>
      <c r="S508" t="s">
        <v>473</v>
      </c>
      <c r="T508">
        <v>-0.55933266429254402</v>
      </c>
      <c r="U508">
        <v>-6.1561669183586382E-2</v>
      </c>
      <c r="V508">
        <v>0.72325530977575447</v>
      </c>
      <c r="W508">
        <v>0.76113368131280956</v>
      </c>
      <c r="X508">
        <v>0.27642467431606299</v>
      </c>
      <c r="Y508" t="str">
        <f t="shared" si="28"/>
        <v>61-72</v>
      </c>
      <c r="Z508" s="20">
        <f t="shared" si="29"/>
        <v>0.692537444546932</v>
      </c>
      <c r="AA508" t="str">
        <f t="shared" si="30"/>
        <v>60%-80%</v>
      </c>
      <c r="AB508">
        <f t="shared" si="31"/>
        <v>1.6182609766717112E-4</v>
      </c>
    </row>
    <row r="509" spans="1:28" x14ac:dyDescent="0.25">
      <c r="A509" t="s">
        <v>2201</v>
      </c>
      <c r="B509" t="s">
        <v>2202</v>
      </c>
      <c r="C509" t="s">
        <v>77</v>
      </c>
      <c r="D509" t="s">
        <v>482</v>
      </c>
      <c r="E509">
        <v>27</v>
      </c>
      <c r="F509" t="s">
        <v>11</v>
      </c>
      <c r="G509">
        <v>2020</v>
      </c>
      <c r="H509" t="s">
        <v>11</v>
      </c>
      <c r="I509" t="s">
        <v>188</v>
      </c>
      <c r="J509" t="s">
        <v>80</v>
      </c>
      <c r="K509">
        <v>72</v>
      </c>
      <c r="L509" s="18">
        <v>43763</v>
      </c>
      <c r="M509" s="18">
        <v>45955</v>
      </c>
      <c r="N509" s="18">
        <v>44144</v>
      </c>
      <c r="O509">
        <v>65990000</v>
      </c>
      <c r="P509">
        <v>24990000</v>
      </c>
      <c r="Q509">
        <v>41000000</v>
      </c>
      <c r="R509">
        <v>525131</v>
      </c>
      <c r="S509" t="s">
        <v>415</v>
      </c>
      <c r="T509">
        <v>-0.51082032208324291</v>
      </c>
      <c r="U509">
        <v>-1.350270470296852</v>
      </c>
      <c r="V509">
        <v>-0.2648008150077798</v>
      </c>
      <c r="W509">
        <v>-0.29055637750462149</v>
      </c>
      <c r="X509">
        <v>-0.72909773183379534</v>
      </c>
      <c r="Y509" t="str">
        <f t="shared" si="28"/>
        <v>61-72</v>
      </c>
      <c r="Z509" s="20">
        <f t="shared" si="29"/>
        <v>0.37869374147598123</v>
      </c>
      <c r="AA509" t="str">
        <f t="shared" si="30"/>
        <v>20%-40%</v>
      </c>
      <c r="AB509">
        <f t="shared" si="31"/>
        <v>1.0889135261472718E-4</v>
      </c>
    </row>
    <row r="510" spans="1:28" x14ac:dyDescent="0.25">
      <c r="A510" t="s">
        <v>229</v>
      </c>
      <c r="B510" t="s">
        <v>2203</v>
      </c>
      <c r="C510" t="s">
        <v>77</v>
      </c>
      <c r="D510" t="s">
        <v>611</v>
      </c>
      <c r="E510">
        <v>236</v>
      </c>
      <c r="F510" t="s">
        <v>79</v>
      </c>
      <c r="G510">
        <v>2017</v>
      </c>
      <c r="H510" t="s">
        <v>13</v>
      </c>
      <c r="J510" t="s">
        <v>80</v>
      </c>
      <c r="K510">
        <v>84</v>
      </c>
      <c r="L510" s="18">
        <v>42704</v>
      </c>
      <c r="M510" s="18">
        <v>45260</v>
      </c>
      <c r="N510" s="18">
        <v>43245</v>
      </c>
      <c r="O510">
        <v>34190000</v>
      </c>
      <c r="P510">
        <v>30770000</v>
      </c>
      <c r="Q510">
        <v>3420000</v>
      </c>
      <c r="R510">
        <v>524359</v>
      </c>
      <c r="S510" t="s">
        <v>210</v>
      </c>
      <c r="T510">
        <v>0.77475674646323633</v>
      </c>
      <c r="U510">
        <v>0.79020347994312456</v>
      </c>
      <c r="V510">
        <v>0.15928714127975491</v>
      </c>
      <c r="W510">
        <v>-0.58214840411325131</v>
      </c>
      <c r="X510">
        <v>0.89520769348520657</v>
      </c>
      <c r="Y510" t="str">
        <f t="shared" si="28"/>
        <v>&gt;72</v>
      </c>
      <c r="Z510" s="20">
        <f t="shared" si="29"/>
        <v>0.89997075168177831</v>
      </c>
      <c r="AA510" t="str">
        <f t="shared" si="30"/>
        <v>80%-100%</v>
      </c>
      <c r="AB510">
        <f t="shared" si="31"/>
        <v>1.0873127041767812E-4</v>
      </c>
    </row>
    <row r="511" spans="1:28" x14ac:dyDescent="0.25">
      <c r="A511" t="s">
        <v>2204</v>
      </c>
      <c r="B511" t="s">
        <v>2205</v>
      </c>
      <c r="C511" t="s">
        <v>77</v>
      </c>
      <c r="D511" t="s">
        <v>2206</v>
      </c>
      <c r="E511">
        <v>84</v>
      </c>
      <c r="F511" t="s">
        <v>22</v>
      </c>
      <c r="G511">
        <v>2021</v>
      </c>
      <c r="H511" t="s">
        <v>22</v>
      </c>
      <c r="I511" t="s">
        <v>188</v>
      </c>
      <c r="J511" t="s">
        <v>80</v>
      </c>
      <c r="K511">
        <v>72</v>
      </c>
      <c r="L511" s="18">
        <v>44146</v>
      </c>
      <c r="M511" s="18">
        <v>46337</v>
      </c>
      <c r="N511" s="18">
        <v>44299</v>
      </c>
      <c r="O511">
        <v>152600400</v>
      </c>
      <c r="P511">
        <v>137340360</v>
      </c>
      <c r="Q511">
        <v>15260040</v>
      </c>
      <c r="R511">
        <v>3113764</v>
      </c>
      <c r="S511" t="s">
        <v>208</v>
      </c>
      <c r="U511">
        <v>0.79032357974038436</v>
      </c>
      <c r="V511">
        <v>0.4070773498450232</v>
      </c>
      <c r="Y511" t="str">
        <f t="shared" si="28"/>
        <v>61-72</v>
      </c>
      <c r="Z511" s="20">
        <f t="shared" si="29"/>
        <v>0.9</v>
      </c>
      <c r="AA511" t="str">
        <f t="shared" si="30"/>
        <v>80%-100%</v>
      </c>
      <c r="AB511">
        <f t="shared" si="31"/>
        <v>6.4567122048220986E-4</v>
      </c>
    </row>
    <row r="512" spans="1:28" x14ac:dyDescent="0.25">
      <c r="A512" t="s">
        <v>275</v>
      </c>
      <c r="B512" t="s">
        <v>2207</v>
      </c>
      <c r="C512" t="s">
        <v>82</v>
      </c>
      <c r="D512" t="s">
        <v>236</v>
      </c>
      <c r="E512">
        <v>76</v>
      </c>
      <c r="F512" t="s">
        <v>117</v>
      </c>
      <c r="G512">
        <v>2021</v>
      </c>
      <c r="H512" t="s">
        <v>29</v>
      </c>
      <c r="I512" t="s">
        <v>84</v>
      </c>
      <c r="J512" t="s">
        <v>80</v>
      </c>
      <c r="K512">
        <v>84</v>
      </c>
      <c r="L512" s="18">
        <v>44198</v>
      </c>
      <c r="M512" s="18">
        <v>46754</v>
      </c>
      <c r="O512">
        <v>58990000</v>
      </c>
      <c r="P512">
        <v>15290000</v>
      </c>
      <c r="Q512">
        <v>43700000</v>
      </c>
      <c r="R512">
        <v>299225</v>
      </c>
      <c r="S512" t="s">
        <v>277</v>
      </c>
      <c r="T512">
        <v>-1.857037818391349</v>
      </c>
      <c r="U512">
        <v>-1.840951592224588</v>
      </c>
      <c r="V512">
        <v>-0.69954550991253528</v>
      </c>
      <c r="W512">
        <v>-0.49235085547021851</v>
      </c>
      <c r="X512">
        <v>-0.57440197704150942</v>
      </c>
      <c r="Y512" t="str">
        <f t="shared" si="28"/>
        <v>&gt;72</v>
      </c>
      <c r="Z512" s="20">
        <f t="shared" si="29"/>
        <v>0.25919647397864043</v>
      </c>
      <c r="AA512" t="str">
        <f t="shared" si="30"/>
        <v>20%-40%</v>
      </c>
      <c r="AB512">
        <f t="shared" si="31"/>
        <v>6.204740338342574E-5</v>
      </c>
    </row>
    <row r="513" spans="1:28" x14ac:dyDescent="0.25">
      <c r="A513" t="s">
        <v>2208</v>
      </c>
      <c r="B513" t="s">
        <v>2209</v>
      </c>
      <c r="C513" t="s">
        <v>77</v>
      </c>
      <c r="D513" t="s">
        <v>236</v>
      </c>
      <c r="E513">
        <v>38</v>
      </c>
      <c r="F513" t="s">
        <v>117</v>
      </c>
      <c r="G513">
        <v>2021</v>
      </c>
      <c r="H513" t="s">
        <v>29</v>
      </c>
      <c r="I513" t="s">
        <v>84</v>
      </c>
      <c r="J513" t="s">
        <v>80</v>
      </c>
      <c r="K513">
        <v>84</v>
      </c>
      <c r="L513" s="18">
        <v>43870</v>
      </c>
      <c r="M513" s="18">
        <v>46632</v>
      </c>
      <c r="N513" s="18">
        <v>44427</v>
      </c>
      <c r="O513">
        <v>57490000</v>
      </c>
      <c r="P513">
        <v>40243000</v>
      </c>
      <c r="Q513">
        <v>17247000</v>
      </c>
      <c r="R513">
        <v>894171</v>
      </c>
      <c r="S513" t="s">
        <v>234</v>
      </c>
      <c r="T513">
        <v>0.1804805543992978</v>
      </c>
      <c r="U513">
        <v>-3.091883392176074E-2</v>
      </c>
      <c r="V513">
        <v>-6.7189590051072792E-2</v>
      </c>
      <c r="W513">
        <v>0.54446991644517162</v>
      </c>
      <c r="X513">
        <v>0.1217289195237771</v>
      </c>
      <c r="Y513" t="str">
        <f t="shared" si="28"/>
        <v>&gt;72</v>
      </c>
      <c r="Z513" s="20">
        <f t="shared" si="29"/>
        <v>0.7</v>
      </c>
      <c r="AA513" t="str">
        <f t="shared" si="30"/>
        <v>60%-80%</v>
      </c>
      <c r="AB513">
        <f t="shared" si="31"/>
        <v>1.8541561945279028E-4</v>
      </c>
    </row>
    <row r="514" spans="1:28" x14ac:dyDescent="0.25">
      <c r="A514" t="s">
        <v>629</v>
      </c>
      <c r="B514" t="s">
        <v>2210</v>
      </c>
      <c r="C514" t="s">
        <v>77</v>
      </c>
      <c r="D514" t="s">
        <v>250</v>
      </c>
      <c r="E514">
        <v>60</v>
      </c>
      <c r="F514" t="s">
        <v>95</v>
      </c>
      <c r="G514">
        <v>2010</v>
      </c>
      <c r="H514" t="s">
        <v>16</v>
      </c>
      <c r="J514" t="s">
        <v>96</v>
      </c>
      <c r="K514">
        <v>60</v>
      </c>
      <c r="L514" s="18">
        <v>44035</v>
      </c>
      <c r="M514" s="18">
        <v>45861</v>
      </c>
      <c r="N514" s="18">
        <v>44063</v>
      </c>
      <c r="O514">
        <v>23000000</v>
      </c>
      <c r="P514">
        <v>19000000</v>
      </c>
      <c r="Q514">
        <v>4000000</v>
      </c>
      <c r="R514">
        <v>536089</v>
      </c>
      <c r="S514" t="s">
        <v>189</v>
      </c>
      <c r="T514">
        <v>0.1562243832946473</v>
      </c>
      <c r="U514">
        <v>0.4868209486043743</v>
      </c>
      <c r="V514">
        <v>0.84182204474977862</v>
      </c>
      <c r="W514">
        <v>-0.39468154616969231</v>
      </c>
      <c r="X514">
        <v>-0.18766259006079469</v>
      </c>
      <c r="Y514" t="str">
        <f t="shared" si="28"/>
        <v>49-60</v>
      </c>
      <c r="Z514" s="20">
        <f t="shared" si="29"/>
        <v>0.82608695652173914</v>
      </c>
      <c r="AA514" t="str">
        <f t="shared" si="30"/>
        <v>80%-100%</v>
      </c>
      <c r="AB514">
        <f t="shared" si="31"/>
        <v>1.1116360742724478E-4</v>
      </c>
    </row>
    <row r="515" spans="1:28" x14ac:dyDescent="0.25">
      <c r="A515" t="s">
        <v>229</v>
      </c>
      <c r="B515" t="s">
        <v>230</v>
      </c>
      <c r="C515" t="s">
        <v>77</v>
      </c>
      <c r="D515" t="s">
        <v>231</v>
      </c>
      <c r="E515">
        <v>38</v>
      </c>
      <c r="F515" t="s">
        <v>79</v>
      </c>
      <c r="G515">
        <v>2020</v>
      </c>
      <c r="H515" t="s">
        <v>13</v>
      </c>
      <c r="I515" t="s">
        <v>84</v>
      </c>
      <c r="J515" t="s">
        <v>80</v>
      </c>
      <c r="K515">
        <v>84</v>
      </c>
      <c r="L515" s="18">
        <v>43676</v>
      </c>
      <c r="M515" s="18">
        <v>46233</v>
      </c>
      <c r="N515" s="18">
        <v>43861</v>
      </c>
      <c r="O515">
        <v>39390000</v>
      </c>
      <c r="P515">
        <v>16390000</v>
      </c>
      <c r="Q515">
        <v>23000000</v>
      </c>
      <c r="R515">
        <v>325350</v>
      </c>
      <c r="S515" t="s">
        <v>158</v>
      </c>
      <c r="T515">
        <v>0.70198823314928471</v>
      </c>
      <c r="U515">
        <v>-1.196691099977075</v>
      </c>
      <c r="V515">
        <v>-0.81679813024059711</v>
      </c>
      <c r="W515">
        <v>0.20507280054275481</v>
      </c>
      <c r="X515">
        <v>0.89520769348520657</v>
      </c>
      <c r="Y515" t="str">
        <f t="shared" ref="Y515:Y578" si="32">IF(K515&lt;=24,"&lt;=24",IF(AND(K515&gt;=25,K515&lt;=36),"25-36",IF(AND(K515&gt;=37,K515&lt;=48),"37-48",IF(AND(K515&gt;=49,K515&lt;=60),"49-60",IF(AND(K515&gt;=61,K515&lt;=72),"61-72","&gt;72")))))</f>
        <v>&gt;72</v>
      </c>
      <c r="Z515" s="20">
        <f t="shared" ref="Z515:Z578" si="33">IF(P515/O515&gt;0.2,P515/O515,0.2)</f>
        <v>0.41609545569941608</v>
      </c>
      <c r="AA515" t="str">
        <f t="shared" ref="AA515:AA578" si="34">IF(Z515&lt;=0.2,"20%",IF(AND(Z515&gt;0.2,Z515&lt;=0.4),"20%-40%",IF(AND(Z515&gt;0.4,Z515&lt;=0.6),"40%-60%",IF(AND(Z515&gt;0.6,Z515&lt;=0.8),"60%-80%","80%-100%"))))</f>
        <v>40%-60%</v>
      </c>
      <c r="AB515">
        <f t="shared" ref="AB515:AB578" si="35">R515/SUM($R$2:$R$5739)</f>
        <v>6.7464692758952501E-5</v>
      </c>
    </row>
    <row r="516" spans="1:28" x14ac:dyDescent="0.25">
      <c r="A516" t="s">
        <v>2211</v>
      </c>
      <c r="B516" t="s">
        <v>2212</v>
      </c>
      <c r="C516" t="s">
        <v>82</v>
      </c>
      <c r="D516" t="s">
        <v>233</v>
      </c>
      <c r="E516">
        <v>59</v>
      </c>
      <c r="F516" t="s">
        <v>79</v>
      </c>
      <c r="G516">
        <v>2022</v>
      </c>
      <c r="H516" t="s">
        <v>26</v>
      </c>
      <c r="J516" t="s">
        <v>80</v>
      </c>
      <c r="K516">
        <v>84</v>
      </c>
      <c r="L516" s="18">
        <v>44544</v>
      </c>
      <c r="M516" s="18">
        <v>47101</v>
      </c>
      <c r="O516">
        <v>63500000</v>
      </c>
      <c r="P516">
        <v>37938000</v>
      </c>
      <c r="Q516">
        <v>25562000</v>
      </c>
      <c r="R516">
        <v>786532</v>
      </c>
      <c r="S516" t="s">
        <v>252</v>
      </c>
      <c r="T516">
        <v>-2.569689999023184E-2</v>
      </c>
      <c r="U516">
        <v>-0.45201573138379891</v>
      </c>
      <c r="V516">
        <v>1.185489993161002E-2</v>
      </c>
      <c r="W516">
        <v>0.50550939762829505</v>
      </c>
      <c r="X516">
        <v>0.1217289195237771</v>
      </c>
      <c r="Y516" t="str">
        <f t="shared" si="32"/>
        <v>&gt;72</v>
      </c>
      <c r="Z516" s="20">
        <f t="shared" si="33"/>
        <v>0.59744881889763779</v>
      </c>
      <c r="AA516" t="str">
        <f t="shared" si="34"/>
        <v>40%-60%</v>
      </c>
      <c r="AB516">
        <f t="shared" si="35"/>
        <v>1.6309555778418452E-4</v>
      </c>
    </row>
    <row r="517" spans="1:28" x14ac:dyDescent="0.25">
      <c r="A517" t="s">
        <v>2213</v>
      </c>
      <c r="B517" t="s">
        <v>2214</v>
      </c>
      <c r="C517" t="s">
        <v>82</v>
      </c>
      <c r="D517" t="s">
        <v>613</v>
      </c>
      <c r="E517">
        <v>15</v>
      </c>
      <c r="F517" t="s">
        <v>25</v>
      </c>
      <c r="G517">
        <v>2022</v>
      </c>
      <c r="H517" t="s">
        <v>25</v>
      </c>
      <c r="I517" t="s">
        <v>84</v>
      </c>
      <c r="J517" t="s">
        <v>80</v>
      </c>
      <c r="K517">
        <v>84</v>
      </c>
      <c r="L517" s="18">
        <v>44425</v>
      </c>
      <c r="M517" s="18">
        <v>46982</v>
      </c>
      <c r="O517">
        <v>43753199</v>
      </c>
      <c r="P517">
        <v>43753199</v>
      </c>
      <c r="Q517">
        <v>0</v>
      </c>
      <c r="R517">
        <v>921536</v>
      </c>
      <c r="S517" t="s">
        <v>726</v>
      </c>
      <c r="T517">
        <v>-0.65635734871114615</v>
      </c>
      <c r="U517">
        <v>1.2009447865714571</v>
      </c>
      <c r="V517">
        <v>0.2094661248883162</v>
      </c>
      <c r="W517">
        <v>-0.67088186941235683</v>
      </c>
      <c r="X517">
        <v>-1.0384892414183671</v>
      </c>
      <c r="Y517" t="str">
        <f t="shared" si="32"/>
        <v>&gt;72</v>
      </c>
      <c r="Z517" s="20">
        <f t="shared" si="33"/>
        <v>1</v>
      </c>
      <c r="AA517" t="str">
        <f t="shared" si="34"/>
        <v>80%-100%</v>
      </c>
      <c r="AB517">
        <f t="shared" si="35"/>
        <v>1.9109003567331813E-4</v>
      </c>
    </row>
    <row r="518" spans="1:28" x14ac:dyDescent="0.25">
      <c r="A518" t="s">
        <v>920</v>
      </c>
      <c r="B518" t="s">
        <v>2215</v>
      </c>
      <c r="C518" t="s">
        <v>77</v>
      </c>
      <c r="D518" t="s">
        <v>239</v>
      </c>
      <c r="E518">
        <v>60</v>
      </c>
      <c r="F518" t="s">
        <v>11</v>
      </c>
      <c r="G518">
        <v>2018</v>
      </c>
      <c r="H518" t="s">
        <v>11</v>
      </c>
      <c r="J518" t="s">
        <v>80</v>
      </c>
      <c r="K518">
        <v>84</v>
      </c>
      <c r="L518" s="18">
        <v>43292</v>
      </c>
      <c r="M518" s="18">
        <v>45968</v>
      </c>
      <c r="N518" s="18">
        <v>43910</v>
      </c>
      <c r="O518">
        <v>60083800</v>
      </c>
      <c r="P518">
        <v>51310000</v>
      </c>
      <c r="Q518">
        <v>8773800</v>
      </c>
      <c r="R518">
        <v>1104711</v>
      </c>
      <c r="S518" t="s">
        <v>189</v>
      </c>
      <c r="T518">
        <v>0.85965334532951332</v>
      </c>
      <c r="U518">
        <v>0.6013308566112241</v>
      </c>
      <c r="V518">
        <v>0.2094661248883162</v>
      </c>
      <c r="W518">
        <v>-0.37337166747447942</v>
      </c>
      <c r="X518">
        <v>0.1217289195237771</v>
      </c>
      <c r="Y518" t="str">
        <f t="shared" si="32"/>
        <v>&gt;72</v>
      </c>
      <c r="Z518" s="20">
        <f t="shared" si="33"/>
        <v>0.85397394971689544</v>
      </c>
      <c r="AA518" t="str">
        <f t="shared" si="34"/>
        <v>80%-100%</v>
      </c>
      <c r="AB518">
        <f t="shared" si="35"/>
        <v>2.2907326940966707E-4</v>
      </c>
    </row>
    <row r="519" spans="1:28" x14ac:dyDescent="0.25">
      <c r="A519" t="s">
        <v>524</v>
      </c>
      <c r="B519" t="s">
        <v>2216</v>
      </c>
      <c r="C519" t="s">
        <v>90</v>
      </c>
      <c r="D519" t="s">
        <v>497</v>
      </c>
      <c r="E519">
        <v>84</v>
      </c>
      <c r="F519" t="s">
        <v>117</v>
      </c>
      <c r="G519">
        <v>2019</v>
      </c>
      <c r="H519" t="s">
        <v>14</v>
      </c>
      <c r="J519" t="s">
        <v>80</v>
      </c>
      <c r="K519">
        <v>36</v>
      </c>
      <c r="L519" s="18">
        <v>43300</v>
      </c>
      <c r="M519" s="18">
        <v>44396</v>
      </c>
      <c r="N519" s="18">
        <v>44385</v>
      </c>
      <c r="O519">
        <v>50650000</v>
      </c>
      <c r="P519">
        <v>7597500</v>
      </c>
      <c r="Q519">
        <v>43052500</v>
      </c>
      <c r="R519">
        <v>279518</v>
      </c>
      <c r="S519" t="s">
        <v>208</v>
      </c>
      <c r="T519">
        <v>0.47155460765510449</v>
      </c>
      <c r="U519">
        <v>-2.289335471492659</v>
      </c>
      <c r="V519">
        <v>9.0899389914291959E-2</v>
      </c>
      <c r="W519">
        <v>2.0744199675475321</v>
      </c>
      <c r="X519">
        <v>1.9007300996350649</v>
      </c>
      <c r="Y519" t="str">
        <f t="shared" si="32"/>
        <v>25-36</v>
      </c>
      <c r="Z519" s="20">
        <f t="shared" si="33"/>
        <v>0.2</v>
      </c>
      <c r="AA519" t="str">
        <f t="shared" si="34"/>
        <v>20%</v>
      </c>
      <c r="AB519">
        <f t="shared" si="35"/>
        <v>5.7960952791138427E-5</v>
      </c>
    </row>
    <row r="520" spans="1:28" x14ac:dyDescent="0.25">
      <c r="A520" t="s">
        <v>2217</v>
      </c>
      <c r="B520" t="s">
        <v>2218</v>
      </c>
      <c r="C520" t="s">
        <v>77</v>
      </c>
      <c r="D520" t="s">
        <v>256</v>
      </c>
      <c r="E520">
        <v>49</v>
      </c>
      <c r="F520" t="s">
        <v>87</v>
      </c>
      <c r="G520">
        <v>2018</v>
      </c>
      <c r="H520" t="s">
        <v>15</v>
      </c>
      <c r="J520" t="s">
        <v>80</v>
      </c>
      <c r="K520">
        <v>60</v>
      </c>
      <c r="L520" s="18">
        <v>42986</v>
      </c>
      <c r="M520" s="18">
        <v>44782</v>
      </c>
      <c r="N520" s="18">
        <v>43210</v>
      </c>
      <c r="O520">
        <v>38170000</v>
      </c>
      <c r="P520">
        <v>31170000</v>
      </c>
      <c r="Q520">
        <v>7000000</v>
      </c>
      <c r="R520">
        <v>825849</v>
      </c>
      <c r="S520" t="s">
        <v>563</v>
      </c>
      <c r="T520">
        <v>0.33814566657952638</v>
      </c>
      <c r="U520">
        <v>0.4479061573292491</v>
      </c>
      <c r="V520">
        <v>0.48612183982770601</v>
      </c>
      <c r="W520">
        <v>0.40421238060814152</v>
      </c>
      <c r="X520">
        <v>-0.88379348662608126</v>
      </c>
      <c r="Y520" t="str">
        <f t="shared" si="32"/>
        <v>49-60</v>
      </c>
      <c r="Z520" s="20">
        <f t="shared" si="33"/>
        <v>0.81660990306523451</v>
      </c>
      <c r="AA520" t="str">
        <f t="shared" si="34"/>
        <v>80%-100%</v>
      </c>
      <c r="AB520">
        <f t="shared" si="35"/>
        <v>1.7124834501394857E-4</v>
      </c>
    </row>
    <row r="521" spans="1:28" x14ac:dyDescent="0.25">
      <c r="A521" t="s">
        <v>2219</v>
      </c>
      <c r="B521" t="s">
        <v>2220</v>
      </c>
      <c r="C521" t="s">
        <v>82</v>
      </c>
      <c r="D521" t="s">
        <v>233</v>
      </c>
      <c r="E521">
        <v>62</v>
      </c>
      <c r="F521" t="s">
        <v>117</v>
      </c>
      <c r="G521">
        <v>2022</v>
      </c>
      <c r="H521" t="s">
        <v>29</v>
      </c>
      <c r="J521" t="s">
        <v>80</v>
      </c>
      <c r="K521">
        <v>36</v>
      </c>
      <c r="L521" s="18">
        <v>44547</v>
      </c>
      <c r="M521" s="18">
        <v>45643</v>
      </c>
      <c r="O521">
        <v>72578000</v>
      </c>
      <c r="P521">
        <v>34578000</v>
      </c>
      <c r="Q521">
        <v>38000000</v>
      </c>
      <c r="R521">
        <v>1258369</v>
      </c>
      <c r="S521" t="s">
        <v>481</v>
      </c>
      <c r="T521">
        <v>1.429673366288801</v>
      </c>
      <c r="U521">
        <v>-0.94896370630252058</v>
      </c>
      <c r="V521">
        <v>-0.97620122485192473</v>
      </c>
      <c r="W521">
        <v>-0.46191262861279958</v>
      </c>
      <c r="X521">
        <v>-1.3478807510029389</v>
      </c>
      <c r="Y521" t="str">
        <f t="shared" si="32"/>
        <v>25-36</v>
      </c>
      <c r="Z521" s="20">
        <f t="shared" si="33"/>
        <v>0.47642536305767585</v>
      </c>
      <c r="AA521" t="str">
        <f t="shared" si="34"/>
        <v>40%-60%</v>
      </c>
      <c r="AB521">
        <f t="shared" si="35"/>
        <v>2.6093584743319594E-4</v>
      </c>
    </row>
    <row r="522" spans="1:28" x14ac:dyDescent="0.25">
      <c r="A522" t="s">
        <v>2221</v>
      </c>
      <c r="B522" t="s">
        <v>2222</v>
      </c>
      <c r="C522" t="s">
        <v>90</v>
      </c>
      <c r="D522" t="s">
        <v>327</v>
      </c>
      <c r="E522">
        <v>220</v>
      </c>
      <c r="F522" t="s">
        <v>87</v>
      </c>
      <c r="G522">
        <v>2019</v>
      </c>
      <c r="H522" t="s">
        <v>15</v>
      </c>
      <c r="I522" t="s">
        <v>84</v>
      </c>
      <c r="J522" t="s">
        <v>80</v>
      </c>
      <c r="K522">
        <v>12</v>
      </c>
      <c r="L522" s="18">
        <v>43803</v>
      </c>
      <c r="M522" s="18">
        <v>43933</v>
      </c>
      <c r="N522" s="18">
        <v>43945</v>
      </c>
      <c r="O522">
        <v>43252301</v>
      </c>
      <c r="P522">
        <v>13990000</v>
      </c>
      <c r="Q522">
        <v>29262301</v>
      </c>
      <c r="R522">
        <v>1211060</v>
      </c>
      <c r="S522" t="s">
        <v>163</v>
      </c>
      <c r="T522">
        <v>0.94454994419579019</v>
      </c>
      <c r="U522">
        <v>-1.5771088830527551</v>
      </c>
      <c r="V522">
        <v>-4.0760636942659989</v>
      </c>
      <c r="W522">
        <v>2.017957501478012</v>
      </c>
      <c r="X522">
        <v>1.281947080465921</v>
      </c>
      <c r="Y522" t="str">
        <f t="shared" si="32"/>
        <v>&lt;=24</v>
      </c>
      <c r="Z522" s="20">
        <f t="shared" si="33"/>
        <v>0.32345099975143521</v>
      </c>
      <c r="AA522" t="str">
        <f t="shared" si="34"/>
        <v>20%-40%</v>
      </c>
      <c r="AB522">
        <f t="shared" si="35"/>
        <v>2.5112583621532815E-4</v>
      </c>
    </row>
    <row r="523" spans="1:28" x14ac:dyDescent="0.25">
      <c r="A523" t="s">
        <v>587</v>
      </c>
      <c r="B523" t="s">
        <v>2223</v>
      </c>
      <c r="C523" t="s">
        <v>82</v>
      </c>
      <c r="D523" t="s">
        <v>154</v>
      </c>
      <c r="E523">
        <v>87</v>
      </c>
      <c r="F523" t="s">
        <v>17</v>
      </c>
      <c r="G523">
        <v>2022</v>
      </c>
      <c r="H523" t="s">
        <v>155</v>
      </c>
      <c r="I523" t="s">
        <v>84</v>
      </c>
      <c r="J523" t="s">
        <v>80</v>
      </c>
      <c r="K523">
        <v>72</v>
      </c>
      <c r="L523" s="18">
        <v>44306</v>
      </c>
      <c r="M523" s="18">
        <v>46497</v>
      </c>
      <c r="O523">
        <v>69500000</v>
      </c>
      <c r="P523">
        <v>36500000</v>
      </c>
      <c r="Q523">
        <v>33000000</v>
      </c>
      <c r="R523">
        <v>762253</v>
      </c>
      <c r="S523" t="s">
        <v>225</v>
      </c>
      <c r="T523">
        <v>-0.42592372321696592</v>
      </c>
      <c r="U523">
        <v>-0.74876741852572182</v>
      </c>
      <c r="V523">
        <v>-1.08339503860724</v>
      </c>
      <c r="W523">
        <v>-0.62284378370327453</v>
      </c>
      <c r="X523">
        <v>-0.65174985443765243</v>
      </c>
      <c r="Y523" t="str">
        <f t="shared" si="32"/>
        <v>61-72</v>
      </c>
      <c r="Z523" s="20">
        <f t="shared" si="33"/>
        <v>0.52517985611510787</v>
      </c>
      <c r="AA523" t="str">
        <f t="shared" si="34"/>
        <v>40%-60%</v>
      </c>
      <c r="AB523">
        <f t="shared" si="35"/>
        <v>1.5806105563113515E-4</v>
      </c>
    </row>
    <row r="524" spans="1:28" x14ac:dyDescent="0.25">
      <c r="A524" t="s">
        <v>2224</v>
      </c>
      <c r="B524" t="s">
        <v>2225</v>
      </c>
      <c r="C524" t="s">
        <v>77</v>
      </c>
      <c r="D524" t="s">
        <v>308</v>
      </c>
      <c r="E524">
        <v>38</v>
      </c>
      <c r="F524" t="s">
        <v>79</v>
      </c>
      <c r="G524">
        <v>2018</v>
      </c>
      <c r="H524" t="s">
        <v>13</v>
      </c>
      <c r="J524" t="s">
        <v>80</v>
      </c>
      <c r="K524">
        <v>84</v>
      </c>
      <c r="L524" s="18">
        <v>42817</v>
      </c>
      <c r="M524" s="18">
        <v>45374</v>
      </c>
      <c r="N524" s="18">
        <v>44347</v>
      </c>
      <c r="O524">
        <v>33390000</v>
      </c>
      <c r="P524">
        <v>24590000</v>
      </c>
      <c r="Q524">
        <v>8800000</v>
      </c>
      <c r="R524">
        <v>552561</v>
      </c>
      <c r="S524" t="s">
        <v>129</v>
      </c>
      <c r="T524">
        <v>-2.0753433583332028</v>
      </c>
      <c r="U524">
        <v>0.1187445409549734</v>
      </c>
      <c r="V524">
        <v>0.76277755476709586</v>
      </c>
      <c r="W524">
        <v>-0.3700844929772068</v>
      </c>
      <c r="X524">
        <v>-0.4197062222492236</v>
      </c>
      <c r="Y524" t="str">
        <f t="shared" si="32"/>
        <v>&gt;72</v>
      </c>
      <c r="Z524" s="20">
        <f t="shared" si="33"/>
        <v>0.73644803833483075</v>
      </c>
      <c r="AA524" t="str">
        <f t="shared" si="34"/>
        <v>60%-80%</v>
      </c>
      <c r="AB524">
        <f t="shared" si="35"/>
        <v>1.1457924725858169E-4</v>
      </c>
    </row>
    <row r="525" spans="1:28" x14ac:dyDescent="0.25">
      <c r="A525" t="s">
        <v>2226</v>
      </c>
      <c r="B525" t="s">
        <v>2227</v>
      </c>
      <c r="C525" t="s">
        <v>77</v>
      </c>
      <c r="D525" t="s">
        <v>274</v>
      </c>
      <c r="E525">
        <v>246</v>
      </c>
      <c r="F525" t="s">
        <v>79</v>
      </c>
      <c r="G525">
        <v>2018</v>
      </c>
      <c r="H525" t="s">
        <v>13</v>
      </c>
      <c r="J525" t="s">
        <v>80</v>
      </c>
      <c r="K525">
        <v>24</v>
      </c>
      <c r="L525" s="18">
        <v>43318</v>
      </c>
      <c r="M525" s="18">
        <v>43990</v>
      </c>
      <c r="N525" s="18">
        <v>43851</v>
      </c>
      <c r="O525">
        <v>36090000</v>
      </c>
      <c r="P525">
        <v>12090000</v>
      </c>
      <c r="Q525">
        <v>24000000</v>
      </c>
      <c r="R525">
        <v>517654</v>
      </c>
      <c r="S525" t="s">
        <v>182</v>
      </c>
      <c r="T525">
        <v>1.478185708498102</v>
      </c>
      <c r="U525">
        <v>-1.5297033054057501</v>
      </c>
      <c r="V525">
        <v>-4.4146365390986242</v>
      </c>
      <c r="W525">
        <v>-0.1079104211738335</v>
      </c>
      <c r="X525">
        <v>-0.57440197704150942</v>
      </c>
      <c r="Y525" t="str">
        <f t="shared" si="32"/>
        <v>&lt;=24</v>
      </c>
      <c r="Z525" s="20">
        <f t="shared" si="33"/>
        <v>0.3349958437240233</v>
      </c>
      <c r="AA525" t="str">
        <f t="shared" si="34"/>
        <v>20%-40%</v>
      </c>
      <c r="AB525">
        <f t="shared" si="35"/>
        <v>1.0734091921144245E-4</v>
      </c>
    </row>
    <row r="526" spans="1:28" x14ac:dyDescent="0.25">
      <c r="A526" t="s">
        <v>380</v>
      </c>
      <c r="B526" t="s">
        <v>381</v>
      </c>
      <c r="C526" t="s">
        <v>82</v>
      </c>
      <c r="D526" t="s">
        <v>265</v>
      </c>
      <c r="E526">
        <v>61</v>
      </c>
      <c r="F526" t="s">
        <v>12</v>
      </c>
      <c r="G526">
        <v>2021</v>
      </c>
      <c r="H526" t="s">
        <v>12</v>
      </c>
      <c r="I526" t="s">
        <v>84</v>
      </c>
      <c r="J526" t="s">
        <v>80</v>
      </c>
      <c r="K526">
        <v>84</v>
      </c>
      <c r="L526" s="18">
        <v>44225</v>
      </c>
      <c r="M526" s="18">
        <v>46781</v>
      </c>
      <c r="O526">
        <v>81100800</v>
      </c>
      <c r="P526">
        <v>60000000</v>
      </c>
      <c r="Q526">
        <v>21100800</v>
      </c>
      <c r="R526">
        <v>1047762</v>
      </c>
      <c r="S526" t="s">
        <v>228</v>
      </c>
      <c r="T526">
        <v>-0.60784500650184503</v>
      </c>
      <c r="U526">
        <v>0.13259084171504451</v>
      </c>
      <c r="V526">
        <v>-0.57979958923694919</v>
      </c>
      <c r="W526">
        <v>0.8831262232322904</v>
      </c>
      <c r="X526">
        <v>-1.11583711881451</v>
      </c>
      <c r="Y526" t="str">
        <f t="shared" si="32"/>
        <v>&gt;72</v>
      </c>
      <c r="Z526" s="20">
        <f t="shared" si="33"/>
        <v>0.7398200757575758</v>
      </c>
      <c r="AA526" t="str">
        <f t="shared" si="34"/>
        <v>60%-80%</v>
      </c>
      <c r="AB526">
        <f t="shared" si="35"/>
        <v>2.1726430433227477E-4</v>
      </c>
    </row>
    <row r="527" spans="1:28" x14ac:dyDescent="0.25">
      <c r="A527" t="s">
        <v>2228</v>
      </c>
      <c r="B527" t="s">
        <v>2229</v>
      </c>
      <c r="C527" t="s">
        <v>77</v>
      </c>
      <c r="D527" t="s">
        <v>212</v>
      </c>
      <c r="E527">
        <v>15</v>
      </c>
      <c r="F527" t="s">
        <v>87</v>
      </c>
      <c r="G527">
        <v>2018</v>
      </c>
      <c r="H527" t="s">
        <v>15</v>
      </c>
      <c r="J527" t="s">
        <v>80</v>
      </c>
      <c r="K527">
        <v>72</v>
      </c>
      <c r="L527" s="18">
        <v>42804</v>
      </c>
      <c r="M527" s="18">
        <v>45202</v>
      </c>
      <c r="N527" s="18">
        <v>44012</v>
      </c>
      <c r="O527">
        <v>48990000</v>
      </c>
      <c r="P527">
        <v>44091000</v>
      </c>
      <c r="Q527">
        <v>4899000</v>
      </c>
      <c r="R527">
        <v>1003240</v>
      </c>
      <c r="S527" t="s">
        <v>311</v>
      </c>
      <c r="T527">
        <v>0.1804805543992978</v>
      </c>
      <c r="U527">
        <v>0.79032357974038436</v>
      </c>
      <c r="V527">
        <v>0.80229979975843724</v>
      </c>
      <c r="W527">
        <v>-0.72253438669204695</v>
      </c>
      <c r="X527">
        <v>0.66316406129677774</v>
      </c>
      <c r="Y527" t="str">
        <f t="shared" si="32"/>
        <v>61-72</v>
      </c>
      <c r="Z527" s="20">
        <f t="shared" si="33"/>
        <v>0.9</v>
      </c>
      <c r="AA527" t="str">
        <f t="shared" si="34"/>
        <v>80%-100%</v>
      </c>
      <c r="AB527">
        <f t="shared" si="35"/>
        <v>2.0803220643458278E-4</v>
      </c>
    </row>
    <row r="528" spans="1:28" x14ac:dyDescent="0.25">
      <c r="A528" t="s">
        <v>2230</v>
      </c>
      <c r="B528" t="s">
        <v>2231</v>
      </c>
      <c r="C528" t="s">
        <v>82</v>
      </c>
      <c r="D528" t="s">
        <v>161</v>
      </c>
      <c r="E528">
        <v>38</v>
      </c>
      <c r="F528" t="s">
        <v>9</v>
      </c>
      <c r="G528">
        <v>2022</v>
      </c>
      <c r="H528" t="s">
        <v>9</v>
      </c>
      <c r="I528" t="s">
        <v>188</v>
      </c>
      <c r="J528" t="s">
        <v>80</v>
      </c>
      <c r="K528">
        <v>84</v>
      </c>
      <c r="L528" s="18">
        <v>44286</v>
      </c>
      <c r="M528" s="18">
        <v>46843</v>
      </c>
      <c r="O528">
        <v>137523000</v>
      </c>
      <c r="P528">
        <v>107803000</v>
      </c>
      <c r="Q528">
        <v>29720000</v>
      </c>
      <c r="R528">
        <v>2234976</v>
      </c>
      <c r="S528" t="s">
        <v>135</v>
      </c>
      <c r="T528">
        <v>0.43517035099812862</v>
      </c>
      <c r="U528">
        <v>0.31355414885853061</v>
      </c>
      <c r="V528">
        <v>1.185489993161002E-2</v>
      </c>
      <c r="W528">
        <v>-0.27840405449945788</v>
      </c>
      <c r="X528">
        <v>1.2045992030697781</v>
      </c>
      <c r="Y528" t="str">
        <f t="shared" si="32"/>
        <v>&gt;72</v>
      </c>
      <c r="Z528" s="20">
        <f t="shared" si="33"/>
        <v>0.78389069464744077</v>
      </c>
      <c r="AA528" t="str">
        <f t="shared" si="34"/>
        <v>60%-80%</v>
      </c>
      <c r="AB528">
        <f t="shared" si="35"/>
        <v>4.6344542542994506E-4</v>
      </c>
    </row>
    <row r="529" spans="1:28" x14ac:dyDescent="0.25">
      <c r="A529" t="s">
        <v>2232</v>
      </c>
      <c r="B529" t="s">
        <v>2233</v>
      </c>
      <c r="C529" t="s">
        <v>82</v>
      </c>
      <c r="D529" t="s">
        <v>116</v>
      </c>
      <c r="E529">
        <v>291</v>
      </c>
      <c r="F529" t="s">
        <v>117</v>
      </c>
      <c r="G529">
        <v>2020</v>
      </c>
      <c r="H529" t="s">
        <v>14</v>
      </c>
      <c r="I529" t="s">
        <v>84</v>
      </c>
      <c r="J529" t="s">
        <v>80</v>
      </c>
      <c r="K529">
        <v>84</v>
      </c>
      <c r="L529" s="18">
        <v>43500</v>
      </c>
      <c r="M529" s="18">
        <v>46057</v>
      </c>
      <c r="O529">
        <v>51245000</v>
      </c>
      <c r="P529">
        <v>49445000</v>
      </c>
      <c r="Q529">
        <v>1800000</v>
      </c>
      <c r="R529">
        <v>1023921</v>
      </c>
      <c r="S529" t="s">
        <v>841</v>
      </c>
      <c r="T529">
        <v>0.77475674646323633</v>
      </c>
      <c r="U529">
        <v>1.0567125351721149</v>
      </c>
      <c r="V529">
        <v>0.65899304843146811</v>
      </c>
      <c r="W529">
        <v>0.17222262931218571</v>
      </c>
      <c r="X529">
        <v>-0.49705409964536651</v>
      </c>
      <c r="Y529" t="str">
        <f t="shared" si="32"/>
        <v>&gt;72</v>
      </c>
      <c r="Z529" s="20">
        <f t="shared" si="33"/>
        <v>0.96487462191433315</v>
      </c>
      <c r="AA529" t="str">
        <f t="shared" si="34"/>
        <v>80%-100%</v>
      </c>
      <c r="AB529">
        <f t="shared" si="35"/>
        <v>2.1232062601641126E-4</v>
      </c>
    </row>
    <row r="530" spans="1:28" x14ac:dyDescent="0.25">
      <c r="A530" t="s">
        <v>2234</v>
      </c>
      <c r="B530" t="s">
        <v>2235</v>
      </c>
      <c r="C530" t="s">
        <v>77</v>
      </c>
      <c r="D530" t="s">
        <v>86</v>
      </c>
      <c r="E530">
        <v>61</v>
      </c>
      <c r="F530" t="s">
        <v>87</v>
      </c>
      <c r="G530">
        <v>2020</v>
      </c>
      <c r="H530" t="s">
        <v>15</v>
      </c>
      <c r="I530" t="s">
        <v>84</v>
      </c>
      <c r="J530" t="s">
        <v>80</v>
      </c>
      <c r="K530">
        <v>84</v>
      </c>
      <c r="L530" s="18">
        <v>43592</v>
      </c>
      <c r="M530" s="18">
        <v>46208</v>
      </c>
      <c r="N530" s="18">
        <v>44153</v>
      </c>
      <c r="O530">
        <v>36890000</v>
      </c>
      <c r="P530">
        <v>36890000</v>
      </c>
      <c r="Q530">
        <v>0</v>
      </c>
      <c r="R530">
        <v>781875</v>
      </c>
      <c r="S530" t="s">
        <v>736</v>
      </c>
      <c r="T530">
        <v>0.79901291756788695</v>
      </c>
      <c r="U530">
        <v>1.2009447865714571</v>
      </c>
      <c r="V530">
        <v>0.96038877972380288</v>
      </c>
      <c r="W530">
        <v>-0.49182047331688228</v>
      </c>
      <c r="X530">
        <v>-0.49705409964536651</v>
      </c>
      <c r="Y530" t="str">
        <f t="shared" si="32"/>
        <v>&gt;72</v>
      </c>
      <c r="Z530" s="20">
        <f t="shared" si="33"/>
        <v>1</v>
      </c>
      <c r="AA530" t="str">
        <f t="shared" si="34"/>
        <v>80%-100%</v>
      </c>
      <c r="AB530">
        <f t="shared" si="35"/>
        <v>1.6212988059291836E-4</v>
      </c>
    </row>
    <row r="531" spans="1:28" x14ac:dyDescent="0.25">
      <c r="A531" t="s">
        <v>2236</v>
      </c>
      <c r="B531" t="s">
        <v>2237</v>
      </c>
      <c r="C531" t="s">
        <v>77</v>
      </c>
      <c r="D531" t="s">
        <v>141</v>
      </c>
      <c r="E531">
        <v>59</v>
      </c>
      <c r="F531" t="s">
        <v>142</v>
      </c>
      <c r="G531">
        <v>2017</v>
      </c>
      <c r="H531" t="s">
        <v>143</v>
      </c>
      <c r="J531" t="s">
        <v>80</v>
      </c>
      <c r="K531">
        <v>72</v>
      </c>
      <c r="L531" s="18">
        <v>42887</v>
      </c>
      <c r="M531" s="18">
        <v>44932</v>
      </c>
      <c r="N531" s="18">
        <v>42978</v>
      </c>
      <c r="O531">
        <v>30490000</v>
      </c>
      <c r="P531">
        <v>24392000</v>
      </c>
      <c r="Q531">
        <v>6098000</v>
      </c>
      <c r="R531">
        <v>523602</v>
      </c>
      <c r="S531" t="s">
        <v>612</v>
      </c>
      <c r="T531">
        <v>0.62921971983533309</v>
      </c>
      <c r="U531">
        <v>0.37970237290931202</v>
      </c>
      <c r="V531">
        <v>1.747429129121374E-2</v>
      </c>
      <c r="W531">
        <v>0.10235490367377</v>
      </c>
      <c r="X531">
        <v>0.35377255171220601</v>
      </c>
      <c r="Y531" t="str">
        <f t="shared" si="32"/>
        <v>61-72</v>
      </c>
      <c r="Z531" s="20">
        <f t="shared" si="33"/>
        <v>0.8</v>
      </c>
      <c r="AA531" t="str">
        <f t="shared" si="34"/>
        <v>60%-80%</v>
      </c>
      <c r="AB531">
        <f t="shared" si="35"/>
        <v>1.0857429862601214E-4</v>
      </c>
    </row>
    <row r="532" spans="1:28" x14ac:dyDescent="0.25">
      <c r="A532" t="s">
        <v>2238</v>
      </c>
      <c r="B532" t="s">
        <v>2239</v>
      </c>
      <c r="C532" t="s">
        <v>77</v>
      </c>
      <c r="D532" t="s">
        <v>2240</v>
      </c>
      <c r="E532">
        <v>48</v>
      </c>
      <c r="F532" t="s">
        <v>95</v>
      </c>
      <c r="G532">
        <v>2017</v>
      </c>
      <c r="H532" t="s">
        <v>16</v>
      </c>
      <c r="J532" t="s">
        <v>96</v>
      </c>
      <c r="K532">
        <v>60</v>
      </c>
      <c r="L532" s="18">
        <v>43334</v>
      </c>
      <c r="M532" s="18">
        <v>45160</v>
      </c>
      <c r="N532" s="18">
        <v>43910</v>
      </c>
      <c r="O532">
        <v>110000000</v>
      </c>
      <c r="P532">
        <v>30000000</v>
      </c>
      <c r="Q532">
        <v>80000000</v>
      </c>
      <c r="R532">
        <v>697091</v>
      </c>
      <c r="S532" t="s">
        <v>178</v>
      </c>
      <c r="T532">
        <v>1.393289109631825</v>
      </c>
      <c r="U532">
        <v>-1.78539126310907</v>
      </c>
      <c r="V532">
        <v>-1.6480793897047279</v>
      </c>
      <c r="W532">
        <v>-0.23571791636393391</v>
      </c>
      <c r="X532">
        <v>0.97255557088134947</v>
      </c>
      <c r="Y532" t="str">
        <f t="shared" si="32"/>
        <v>49-60</v>
      </c>
      <c r="Z532" s="20">
        <f t="shared" si="33"/>
        <v>0.27272727272727271</v>
      </c>
      <c r="AA532" t="str">
        <f t="shared" si="34"/>
        <v>20%-40%</v>
      </c>
      <c r="AB532">
        <f t="shared" si="35"/>
        <v>1.4454903992632844E-4</v>
      </c>
    </row>
    <row r="533" spans="1:28" x14ac:dyDescent="0.25">
      <c r="A533" t="s">
        <v>2241</v>
      </c>
      <c r="B533" t="s">
        <v>2242</v>
      </c>
      <c r="C533" t="s">
        <v>77</v>
      </c>
      <c r="D533" t="s">
        <v>236</v>
      </c>
      <c r="E533">
        <v>87</v>
      </c>
      <c r="F533" t="s">
        <v>20</v>
      </c>
      <c r="G533">
        <v>2021</v>
      </c>
      <c r="H533" t="s">
        <v>20</v>
      </c>
      <c r="I533" t="s">
        <v>84</v>
      </c>
      <c r="J533" t="s">
        <v>80</v>
      </c>
      <c r="K533">
        <v>84</v>
      </c>
      <c r="L533" s="18">
        <v>44035</v>
      </c>
      <c r="M533" s="18">
        <v>46591</v>
      </c>
      <c r="N533" s="18">
        <v>44369</v>
      </c>
      <c r="O533">
        <v>95050300</v>
      </c>
      <c r="P533">
        <v>29961831</v>
      </c>
      <c r="Q533">
        <v>65088469</v>
      </c>
      <c r="R533">
        <v>642462</v>
      </c>
      <c r="S533" t="s">
        <v>225</v>
      </c>
      <c r="T533">
        <v>-0.58358883539719453</v>
      </c>
      <c r="U533">
        <v>-1.610903854786524</v>
      </c>
      <c r="V533">
        <v>-0.54145652994716964</v>
      </c>
      <c r="W533">
        <v>2.517640219724822</v>
      </c>
      <c r="X533">
        <v>-0.34235834485308059</v>
      </c>
      <c r="Y533" t="str">
        <f t="shared" si="32"/>
        <v>&gt;72</v>
      </c>
      <c r="Z533" s="20">
        <f t="shared" si="33"/>
        <v>0.31522079362190336</v>
      </c>
      <c r="AA533" t="str">
        <f t="shared" si="34"/>
        <v>20%-40%</v>
      </c>
      <c r="AB533">
        <f t="shared" si="35"/>
        <v>1.332211508815188E-4</v>
      </c>
    </row>
    <row r="534" spans="1:28" x14ac:dyDescent="0.25">
      <c r="A534" t="s">
        <v>2243</v>
      </c>
      <c r="B534" t="s">
        <v>2244</v>
      </c>
      <c r="C534" t="s">
        <v>82</v>
      </c>
      <c r="D534" t="s">
        <v>224</v>
      </c>
      <c r="E534">
        <v>38</v>
      </c>
      <c r="F534" t="s">
        <v>95</v>
      </c>
      <c r="G534">
        <v>2018</v>
      </c>
      <c r="H534" t="s">
        <v>16</v>
      </c>
      <c r="J534" t="s">
        <v>96</v>
      </c>
      <c r="K534">
        <v>48</v>
      </c>
      <c r="L534" s="18">
        <v>44253</v>
      </c>
      <c r="M534" s="18">
        <v>45714</v>
      </c>
      <c r="O534">
        <v>29900000</v>
      </c>
      <c r="P534">
        <v>29900000</v>
      </c>
      <c r="Q534">
        <v>0</v>
      </c>
      <c r="R534">
        <v>904551</v>
      </c>
      <c r="S534" t="s">
        <v>158</v>
      </c>
      <c r="T534">
        <v>0.1077120410853462</v>
      </c>
      <c r="U534">
        <v>1.2009447865714571</v>
      </c>
      <c r="V534">
        <v>0.60468857480173022</v>
      </c>
      <c r="W534">
        <v>0.42467623670707522</v>
      </c>
      <c r="X534">
        <v>0.81785981608906366</v>
      </c>
      <c r="Y534" t="str">
        <f t="shared" si="32"/>
        <v>37-48</v>
      </c>
      <c r="Z534" s="20">
        <f t="shared" si="33"/>
        <v>1</v>
      </c>
      <c r="AA534" t="str">
        <f t="shared" si="34"/>
        <v>80%-100%</v>
      </c>
      <c r="AB534">
        <f t="shared" si="35"/>
        <v>1.8756801997787996E-4</v>
      </c>
    </row>
    <row r="535" spans="1:28" x14ac:dyDescent="0.25">
      <c r="A535" t="s">
        <v>2245</v>
      </c>
      <c r="B535" t="s">
        <v>2246</v>
      </c>
      <c r="C535" t="s">
        <v>77</v>
      </c>
      <c r="D535" t="s">
        <v>209</v>
      </c>
      <c r="E535">
        <v>59</v>
      </c>
      <c r="F535" t="s">
        <v>79</v>
      </c>
      <c r="G535">
        <v>2019</v>
      </c>
      <c r="H535" t="s">
        <v>13</v>
      </c>
      <c r="J535" t="s">
        <v>80</v>
      </c>
      <c r="K535">
        <v>84</v>
      </c>
      <c r="L535" s="18">
        <v>43494</v>
      </c>
      <c r="M535" s="18">
        <v>46051</v>
      </c>
      <c r="N535" s="18">
        <v>44109</v>
      </c>
      <c r="O535">
        <v>37530000</v>
      </c>
      <c r="P535">
        <v>37530000</v>
      </c>
      <c r="Q535">
        <v>0</v>
      </c>
      <c r="R535">
        <v>825567</v>
      </c>
      <c r="S535" t="s">
        <v>287</v>
      </c>
      <c r="T535">
        <v>0.14409629774232199</v>
      </c>
      <c r="U535">
        <v>1.2009447865714571</v>
      </c>
      <c r="V535">
        <v>0.48612183982770601</v>
      </c>
      <c r="W535">
        <v>-0.26284772688564872</v>
      </c>
      <c r="X535">
        <v>-0.4197062222492236</v>
      </c>
      <c r="Y535" t="str">
        <f t="shared" si="32"/>
        <v>&gt;72</v>
      </c>
      <c r="Z535" s="20">
        <f t="shared" si="33"/>
        <v>1</v>
      </c>
      <c r="AA535" t="str">
        <f t="shared" si="34"/>
        <v>80%-100%</v>
      </c>
      <c r="AB535">
        <f t="shared" si="35"/>
        <v>1.7118986939274671E-4</v>
      </c>
    </row>
    <row r="536" spans="1:28" x14ac:dyDescent="0.25">
      <c r="A536" t="s">
        <v>2247</v>
      </c>
      <c r="B536" t="s">
        <v>2248</v>
      </c>
      <c r="C536" t="s">
        <v>82</v>
      </c>
      <c r="D536" t="s">
        <v>106</v>
      </c>
      <c r="E536">
        <v>27</v>
      </c>
      <c r="F536" t="s">
        <v>17</v>
      </c>
      <c r="G536">
        <v>2022</v>
      </c>
      <c r="H536" t="s">
        <v>155</v>
      </c>
      <c r="I536" t="s">
        <v>84</v>
      </c>
      <c r="J536" t="s">
        <v>80</v>
      </c>
      <c r="K536">
        <v>84</v>
      </c>
      <c r="L536" s="18">
        <v>44239</v>
      </c>
      <c r="M536" s="18">
        <v>46795</v>
      </c>
      <c r="O536">
        <v>87975000</v>
      </c>
      <c r="P536">
        <v>56480000</v>
      </c>
      <c r="Q536">
        <v>31495000</v>
      </c>
      <c r="R536">
        <v>1214695</v>
      </c>
      <c r="S536" t="s">
        <v>616</v>
      </c>
      <c r="T536">
        <v>0.1562243832946473</v>
      </c>
      <c r="U536">
        <v>-0.26907680014574997</v>
      </c>
      <c r="V536">
        <v>-0.50193428495582826</v>
      </c>
      <c r="W536">
        <v>-0.20244124884610751</v>
      </c>
      <c r="X536">
        <v>-0.65174985443765243</v>
      </c>
      <c r="Y536" t="str">
        <f t="shared" si="32"/>
        <v>&gt;72</v>
      </c>
      <c r="Z536" s="20">
        <f t="shared" si="33"/>
        <v>0.64200056834327934</v>
      </c>
      <c r="AA536" t="str">
        <f t="shared" si="34"/>
        <v>60%-80%</v>
      </c>
      <c r="AB536">
        <f t="shared" si="35"/>
        <v>2.5187959111982729E-4</v>
      </c>
    </row>
    <row r="537" spans="1:28" x14ac:dyDescent="0.25">
      <c r="A537" t="s">
        <v>2249</v>
      </c>
      <c r="B537" t="s">
        <v>2250</v>
      </c>
      <c r="C537" t="s">
        <v>77</v>
      </c>
      <c r="D537" t="s">
        <v>564</v>
      </c>
      <c r="E537">
        <v>252</v>
      </c>
      <c r="F537" t="s">
        <v>20</v>
      </c>
      <c r="G537">
        <v>2018</v>
      </c>
      <c r="H537" t="s">
        <v>20</v>
      </c>
      <c r="J537" t="s">
        <v>80</v>
      </c>
      <c r="K537">
        <v>84</v>
      </c>
      <c r="L537" s="18">
        <v>43354</v>
      </c>
      <c r="M537" s="18">
        <v>45970</v>
      </c>
      <c r="N537" s="18">
        <v>43887</v>
      </c>
      <c r="O537">
        <v>109000000</v>
      </c>
      <c r="P537">
        <v>54500000</v>
      </c>
      <c r="Q537">
        <v>54500000</v>
      </c>
      <c r="R537">
        <v>1306100</v>
      </c>
      <c r="S537" t="s">
        <v>403</v>
      </c>
      <c r="T537">
        <v>0.59283546317835722</v>
      </c>
      <c r="U537">
        <v>-0.85216124758390532</v>
      </c>
      <c r="V537">
        <v>0.32803285986234038</v>
      </c>
      <c r="W537">
        <v>-1.214059689429787E-2</v>
      </c>
      <c r="X537">
        <v>-0.49705409964536651</v>
      </c>
      <c r="Y537" t="str">
        <f t="shared" si="32"/>
        <v>&gt;72</v>
      </c>
      <c r="Z537" s="20">
        <f t="shared" si="33"/>
        <v>0.5</v>
      </c>
      <c r="AA537" t="str">
        <f t="shared" si="34"/>
        <v>40%-60%</v>
      </c>
      <c r="AB537">
        <f t="shared" si="35"/>
        <v>2.7083336472250768E-4</v>
      </c>
    </row>
    <row r="538" spans="1:28" x14ac:dyDescent="0.25">
      <c r="A538" t="s">
        <v>398</v>
      </c>
      <c r="B538" t="s">
        <v>399</v>
      </c>
      <c r="C538" t="s">
        <v>82</v>
      </c>
      <c r="D538" t="s">
        <v>106</v>
      </c>
      <c r="E538">
        <v>7</v>
      </c>
      <c r="F538" t="s">
        <v>117</v>
      </c>
      <c r="G538">
        <v>2022</v>
      </c>
      <c r="H538" t="s">
        <v>29</v>
      </c>
      <c r="I538" t="s">
        <v>84</v>
      </c>
      <c r="J538" t="s">
        <v>80</v>
      </c>
      <c r="K538">
        <v>72</v>
      </c>
      <c r="L538" s="18">
        <v>44450</v>
      </c>
      <c r="M538" s="18">
        <v>46641</v>
      </c>
      <c r="O538">
        <v>69990000</v>
      </c>
      <c r="P538">
        <v>39990000</v>
      </c>
      <c r="Q538">
        <v>30000000</v>
      </c>
      <c r="R538">
        <v>913764</v>
      </c>
      <c r="S538" t="s">
        <v>400</v>
      </c>
      <c r="T538">
        <v>0.26537715326557482</v>
      </c>
      <c r="U538">
        <v>-0.55911182222010969</v>
      </c>
      <c r="V538">
        <v>-0.85763448987790047</v>
      </c>
      <c r="W538">
        <v>5.0697407838197553E-2</v>
      </c>
      <c r="X538">
        <v>-0.49705409964536651</v>
      </c>
      <c r="Y538" t="str">
        <f t="shared" si="32"/>
        <v>61-72</v>
      </c>
      <c r="Z538" s="20">
        <f t="shared" si="33"/>
        <v>0.57136733819117014</v>
      </c>
      <c r="AA538" t="str">
        <f t="shared" si="34"/>
        <v>40%-60%</v>
      </c>
      <c r="AB538">
        <f t="shared" si="35"/>
        <v>1.8947843096416621E-4</v>
      </c>
    </row>
    <row r="539" spans="1:28" x14ac:dyDescent="0.25">
      <c r="A539" t="s">
        <v>2251</v>
      </c>
      <c r="B539" t="s">
        <v>2252</v>
      </c>
      <c r="C539" t="s">
        <v>82</v>
      </c>
      <c r="D539" t="s">
        <v>172</v>
      </c>
      <c r="E539">
        <v>60</v>
      </c>
      <c r="F539" t="s">
        <v>117</v>
      </c>
      <c r="G539">
        <v>2022</v>
      </c>
      <c r="H539" t="s">
        <v>29</v>
      </c>
      <c r="I539" t="s">
        <v>84</v>
      </c>
      <c r="J539" t="s">
        <v>80</v>
      </c>
      <c r="K539">
        <v>84</v>
      </c>
      <c r="L539" s="18">
        <v>44407</v>
      </c>
      <c r="M539" s="18">
        <v>46964</v>
      </c>
      <c r="O539">
        <v>57722000</v>
      </c>
      <c r="P539">
        <v>42722000</v>
      </c>
      <c r="Q539">
        <v>15000000</v>
      </c>
      <c r="R539">
        <v>875317</v>
      </c>
      <c r="S539" t="s">
        <v>103</v>
      </c>
      <c r="T539">
        <v>-0.18336201217046039</v>
      </c>
      <c r="U539">
        <v>0.1338788320885754</v>
      </c>
      <c r="V539">
        <v>-1.140587718856455</v>
      </c>
      <c r="W539">
        <v>-0.1886387005177978</v>
      </c>
      <c r="X539">
        <v>0.27642467431606299</v>
      </c>
      <c r="Y539" t="str">
        <f t="shared" si="32"/>
        <v>&gt;72</v>
      </c>
      <c r="Z539" s="20">
        <f t="shared" si="33"/>
        <v>0.74013374449949754</v>
      </c>
      <c r="AA539" t="str">
        <f t="shared" si="34"/>
        <v>60%-80%</v>
      </c>
      <c r="AB539">
        <f t="shared" si="35"/>
        <v>1.8150604724662066E-4</v>
      </c>
    </row>
    <row r="540" spans="1:28" x14ac:dyDescent="0.25">
      <c r="A540" t="s">
        <v>289</v>
      </c>
      <c r="B540" t="s">
        <v>290</v>
      </c>
      <c r="C540" t="s">
        <v>77</v>
      </c>
      <c r="D540" t="s">
        <v>291</v>
      </c>
      <c r="E540">
        <v>220</v>
      </c>
      <c r="F540" t="s">
        <v>79</v>
      </c>
      <c r="G540">
        <v>2017</v>
      </c>
      <c r="H540" t="s">
        <v>13</v>
      </c>
      <c r="J540" t="s">
        <v>80</v>
      </c>
      <c r="K540">
        <v>72</v>
      </c>
      <c r="L540" s="18">
        <v>42691</v>
      </c>
      <c r="M540" s="18">
        <v>44882</v>
      </c>
      <c r="N540" s="18">
        <v>44186</v>
      </c>
      <c r="O540">
        <v>37940000</v>
      </c>
      <c r="P540">
        <v>34146000</v>
      </c>
      <c r="Q540">
        <v>3794000</v>
      </c>
      <c r="R540">
        <v>717114</v>
      </c>
      <c r="S540" t="s">
        <v>113</v>
      </c>
      <c r="T540">
        <v>1.029446543062067</v>
      </c>
      <c r="U540">
        <v>0.79032357974038436</v>
      </c>
      <c r="V540">
        <v>-0.27245943564220232</v>
      </c>
      <c r="W540">
        <v>0.35541755440493739</v>
      </c>
      <c r="X540">
        <v>1.3592949578620639</v>
      </c>
      <c r="Y540" t="str">
        <f t="shared" si="32"/>
        <v>61-72</v>
      </c>
      <c r="Z540" s="20">
        <f t="shared" si="33"/>
        <v>0.9</v>
      </c>
      <c r="AA540" t="str">
        <f t="shared" si="34"/>
        <v>80%-100%</v>
      </c>
      <c r="AB540">
        <f t="shared" si="35"/>
        <v>1.4870101639201925E-4</v>
      </c>
    </row>
    <row r="541" spans="1:28" x14ac:dyDescent="0.25">
      <c r="A541" t="s">
        <v>2253</v>
      </c>
      <c r="B541" t="s">
        <v>2254</v>
      </c>
      <c r="C541" t="s">
        <v>82</v>
      </c>
      <c r="D541" t="s">
        <v>106</v>
      </c>
      <c r="E541">
        <v>49</v>
      </c>
      <c r="F541" t="s">
        <v>117</v>
      </c>
      <c r="G541">
        <v>2022</v>
      </c>
      <c r="H541" t="s">
        <v>29</v>
      </c>
      <c r="I541" t="s">
        <v>84</v>
      </c>
      <c r="J541" t="s">
        <v>80</v>
      </c>
      <c r="K541">
        <v>84</v>
      </c>
      <c r="L541" s="18">
        <v>44522</v>
      </c>
      <c r="M541" s="18">
        <v>47079</v>
      </c>
      <c r="O541">
        <v>71390000</v>
      </c>
      <c r="P541">
        <v>65820000</v>
      </c>
      <c r="Q541">
        <v>5570000</v>
      </c>
      <c r="R541">
        <v>1390680</v>
      </c>
      <c r="S541" t="s">
        <v>85</v>
      </c>
      <c r="T541">
        <v>1.963309130591113</v>
      </c>
      <c r="U541">
        <v>0.88056936675788733</v>
      </c>
      <c r="V541">
        <v>0.24898836987965761</v>
      </c>
      <c r="W541">
        <v>1.4128255363490719E-2</v>
      </c>
      <c r="X541">
        <v>-0.49705409964536651</v>
      </c>
      <c r="Y541" t="str">
        <f t="shared" si="32"/>
        <v>&gt;72</v>
      </c>
      <c r="Z541" s="20">
        <f t="shared" si="33"/>
        <v>0.92197786804874637</v>
      </c>
      <c r="AA541" t="str">
        <f t="shared" si="34"/>
        <v>80%-100%</v>
      </c>
      <c r="AB541">
        <f t="shared" si="35"/>
        <v>2.883719038758877E-4</v>
      </c>
    </row>
    <row r="542" spans="1:28" x14ac:dyDescent="0.25">
      <c r="A542" t="s">
        <v>151</v>
      </c>
      <c r="B542" t="s">
        <v>649</v>
      </c>
      <c r="C542" t="s">
        <v>82</v>
      </c>
      <c r="D542" t="s">
        <v>136</v>
      </c>
      <c r="E542">
        <v>51</v>
      </c>
      <c r="F542" t="s">
        <v>17</v>
      </c>
      <c r="G542">
        <v>2022</v>
      </c>
      <c r="H542" t="s">
        <v>155</v>
      </c>
      <c r="I542" t="s">
        <v>84</v>
      </c>
      <c r="J542" t="s">
        <v>80</v>
      </c>
      <c r="K542">
        <v>72</v>
      </c>
      <c r="L542" s="18">
        <v>44400</v>
      </c>
      <c r="M542" s="18">
        <v>46591</v>
      </c>
      <c r="O542">
        <v>59000000</v>
      </c>
      <c r="P542">
        <v>10000000</v>
      </c>
      <c r="Q542">
        <v>49000000</v>
      </c>
      <c r="R542">
        <v>243215</v>
      </c>
      <c r="S542" t="s">
        <v>153</v>
      </c>
      <c r="T542">
        <v>0.30176140992255063</v>
      </c>
      <c r="U542">
        <v>-2.2092991345679578</v>
      </c>
      <c r="V542">
        <v>0.32803285986234038</v>
      </c>
      <c r="W542">
        <v>0.69124570954713893</v>
      </c>
      <c r="X542">
        <v>-0.80644560922993824</v>
      </c>
      <c r="Y542" t="str">
        <f t="shared" si="32"/>
        <v>61-72</v>
      </c>
      <c r="Z542" s="20">
        <f t="shared" si="33"/>
        <v>0.2</v>
      </c>
      <c r="AA542" t="str">
        <f t="shared" si="34"/>
        <v>20%</v>
      </c>
      <c r="AB542">
        <f t="shared" si="35"/>
        <v>5.0433149683014088E-5</v>
      </c>
    </row>
    <row r="543" spans="1:28" x14ac:dyDescent="0.25">
      <c r="A543" t="s">
        <v>2255</v>
      </c>
      <c r="B543" t="s">
        <v>2256</v>
      </c>
      <c r="C543" t="s">
        <v>77</v>
      </c>
      <c r="D543" t="s">
        <v>526</v>
      </c>
      <c r="E543">
        <v>48</v>
      </c>
      <c r="F543" t="s">
        <v>142</v>
      </c>
      <c r="G543">
        <v>2017</v>
      </c>
      <c r="H543" t="s">
        <v>143</v>
      </c>
      <c r="J543" t="s">
        <v>80</v>
      </c>
      <c r="K543">
        <v>84</v>
      </c>
      <c r="L543" s="18">
        <v>42766</v>
      </c>
      <c r="M543" s="18">
        <v>45322</v>
      </c>
      <c r="N543" s="18">
        <v>43074</v>
      </c>
      <c r="O543">
        <v>29950000</v>
      </c>
      <c r="P543">
        <v>28452500</v>
      </c>
      <c r="Q543">
        <v>1497500</v>
      </c>
      <c r="R543">
        <v>624893</v>
      </c>
      <c r="S543" t="s">
        <v>178</v>
      </c>
      <c r="T543">
        <v>0.79901291756788695</v>
      </c>
      <c r="U543">
        <v>0.99563418315592023</v>
      </c>
      <c r="V543">
        <v>0.92086653473246149</v>
      </c>
      <c r="W543">
        <v>-9.5523110331021635E-2</v>
      </c>
      <c r="X543">
        <v>0.43112042910834891</v>
      </c>
      <c r="Y543" t="str">
        <f t="shared" si="32"/>
        <v>&gt;72</v>
      </c>
      <c r="Z543" s="20">
        <f t="shared" si="33"/>
        <v>0.95</v>
      </c>
      <c r="AA543" t="str">
        <f t="shared" si="34"/>
        <v>80%-100%</v>
      </c>
      <c r="AB543">
        <f t="shared" si="35"/>
        <v>1.2957803673649949E-4</v>
      </c>
    </row>
    <row r="544" spans="1:28" x14ac:dyDescent="0.25">
      <c r="A544" t="s">
        <v>2257</v>
      </c>
      <c r="B544" t="s">
        <v>2258</v>
      </c>
      <c r="C544" t="s">
        <v>77</v>
      </c>
      <c r="D544" t="s">
        <v>418</v>
      </c>
      <c r="E544">
        <v>27</v>
      </c>
      <c r="F544" t="s">
        <v>117</v>
      </c>
      <c r="G544">
        <v>2018</v>
      </c>
      <c r="H544" t="s">
        <v>14</v>
      </c>
      <c r="J544" t="s">
        <v>80</v>
      </c>
      <c r="K544">
        <v>48</v>
      </c>
      <c r="L544" s="18">
        <v>43089</v>
      </c>
      <c r="M544" s="18">
        <v>44550</v>
      </c>
      <c r="N544" s="18">
        <v>43803</v>
      </c>
      <c r="O544">
        <v>50550000</v>
      </c>
      <c r="P544">
        <v>20000000</v>
      </c>
      <c r="Q544">
        <v>30550000</v>
      </c>
      <c r="R544">
        <v>582051</v>
      </c>
      <c r="S544" t="s">
        <v>92</v>
      </c>
      <c r="T544">
        <v>1.2234959118992721</v>
      </c>
      <c r="U544">
        <v>-1.2806532092127689</v>
      </c>
      <c r="V544">
        <v>0.60468857480173022</v>
      </c>
      <c r="W544">
        <v>1.4704358397574151</v>
      </c>
      <c r="X544">
        <v>1.0499034482774929</v>
      </c>
      <c r="Y544" t="str">
        <f t="shared" si="32"/>
        <v>37-48</v>
      </c>
      <c r="Z544" s="20">
        <f t="shared" si="33"/>
        <v>0.39564787339268054</v>
      </c>
      <c r="AA544" t="str">
        <f t="shared" si="34"/>
        <v>20%-40%</v>
      </c>
      <c r="AB544">
        <f t="shared" si="35"/>
        <v>1.2069430424171221E-4</v>
      </c>
    </row>
    <row r="545" spans="1:28" x14ac:dyDescent="0.25">
      <c r="A545" t="s">
        <v>140</v>
      </c>
      <c r="B545" t="s">
        <v>949</v>
      </c>
      <c r="C545" t="s">
        <v>82</v>
      </c>
      <c r="D545" t="s">
        <v>411</v>
      </c>
      <c r="E545">
        <v>241</v>
      </c>
      <c r="F545" t="s">
        <v>25</v>
      </c>
      <c r="G545">
        <v>2021</v>
      </c>
      <c r="H545" t="s">
        <v>25</v>
      </c>
      <c r="I545" t="s">
        <v>84</v>
      </c>
      <c r="J545" t="s">
        <v>80</v>
      </c>
      <c r="K545">
        <v>72</v>
      </c>
      <c r="L545" s="18">
        <v>44043</v>
      </c>
      <c r="M545" s="18">
        <v>46234</v>
      </c>
      <c r="O545">
        <v>39390000</v>
      </c>
      <c r="P545">
        <v>27573000</v>
      </c>
      <c r="Q545">
        <v>11817000</v>
      </c>
      <c r="R545">
        <v>682382</v>
      </c>
      <c r="S545" t="s">
        <v>699</v>
      </c>
      <c r="T545">
        <v>-0.1348496699611593</v>
      </c>
      <c r="U545">
        <v>-3.091883392176074E-2</v>
      </c>
      <c r="V545">
        <v>0.72325530977575447</v>
      </c>
      <c r="W545">
        <v>-0.51191691199169642</v>
      </c>
      <c r="X545">
        <v>0.1217289195237771</v>
      </c>
      <c r="Y545" t="str">
        <f t="shared" si="32"/>
        <v>61-72</v>
      </c>
      <c r="Z545" s="20">
        <f t="shared" si="33"/>
        <v>0.7</v>
      </c>
      <c r="AA545" t="str">
        <f t="shared" si="34"/>
        <v>60%-80%</v>
      </c>
      <c r="AB545">
        <f t="shared" si="35"/>
        <v>1.4149897640768259E-4</v>
      </c>
    </row>
    <row r="546" spans="1:28" x14ac:dyDescent="0.25">
      <c r="A546" t="s">
        <v>2259</v>
      </c>
      <c r="B546" t="s">
        <v>2260</v>
      </c>
      <c r="C546" t="s">
        <v>90</v>
      </c>
      <c r="D546" t="s">
        <v>216</v>
      </c>
      <c r="E546">
        <v>61</v>
      </c>
      <c r="F546" t="s">
        <v>87</v>
      </c>
      <c r="G546">
        <v>2017</v>
      </c>
      <c r="H546" t="s">
        <v>15</v>
      </c>
      <c r="J546" t="s">
        <v>80</v>
      </c>
      <c r="K546">
        <v>36</v>
      </c>
      <c r="L546" s="18">
        <v>42718</v>
      </c>
      <c r="M546" s="18">
        <v>43813</v>
      </c>
      <c r="N546" s="18">
        <v>43788</v>
      </c>
      <c r="O546">
        <v>40750000</v>
      </c>
      <c r="P546">
        <v>10750000</v>
      </c>
      <c r="Q546">
        <v>30000000</v>
      </c>
      <c r="R546">
        <v>312769</v>
      </c>
      <c r="S546" t="s">
        <v>103</v>
      </c>
      <c r="T546">
        <v>1.453929537393452</v>
      </c>
      <c r="U546">
        <v>-1.822033423227849</v>
      </c>
      <c r="V546">
        <v>-4.2864872406039991</v>
      </c>
      <c r="W546">
        <v>-0.36726463892542688</v>
      </c>
      <c r="X546">
        <v>1.281947080465921</v>
      </c>
      <c r="Y546" t="str">
        <f t="shared" si="32"/>
        <v>25-36</v>
      </c>
      <c r="Z546" s="20">
        <f t="shared" si="33"/>
        <v>0.26380368098159507</v>
      </c>
      <c r="AA546" t="str">
        <f t="shared" si="34"/>
        <v>20%-40%</v>
      </c>
      <c r="AB546">
        <f t="shared" si="35"/>
        <v>6.4855892083985907E-5</v>
      </c>
    </row>
    <row r="547" spans="1:28" x14ac:dyDescent="0.25">
      <c r="A547" t="s">
        <v>2261</v>
      </c>
      <c r="B547" t="s">
        <v>2262</v>
      </c>
      <c r="C547" t="s">
        <v>82</v>
      </c>
      <c r="D547" t="s">
        <v>233</v>
      </c>
      <c r="E547">
        <v>77</v>
      </c>
      <c r="F547" t="s">
        <v>117</v>
      </c>
      <c r="G547">
        <v>2022</v>
      </c>
      <c r="H547" t="s">
        <v>29</v>
      </c>
      <c r="I547" t="s">
        <v>84</v>
      </c>
      <c r="J547" t="s">
        <v>80</v>
      </c>
      <c r="K547">
        <v>84</v>
      </c>
      <c r="L547" s="18">
        <v>44266</v>
      </c>
      <c r="M547" s="18">
        <v>46823</v>
      </c>
      <c r="O547">
        <v>62552300</v>
      </c>
      <c r="P547">
        <v>62552300</v>
      </c>
      <c r="Q547">
        <v>0</v>
      </c>
      <c r="R547">
        <v>1350927</v>
      </c>
      <c r="S547" t="s">
        <v>375</v>
      </c>
      <c r="T547">
        <v>-0.3531552099030143</v>
      </c>
      <c r="U547">
        <v>1.2009447865714571</v>
      </c>
      <c r="V547">
        <v>0.52564408481904745</v>
      </c>
      <c r="W547">
        <v>-0.64148913929023776</v>
      </c>
      <c r="X547">
        <v>0.1217289195237771</v>
      </c>
      <c r="Y547" t="str">
        <f t="shared" si="32"/>
        <v>&gt;72</v>
      </c>
      <c r="Z547" s="20">
        <f t="shared" si="33"/>
        <v>1</v>
      </c>
      <c r="AA547" t="str">
        <f t="shared" si="34"/>
        <v>80%-100%</v>
      </c>
      <c r="AB547">
        <f t="shared" si="35"/>
        <v>2.8012870752965556E-4</v>
      </c>
    </row>
    <row r="548" spans="1:28" x14ac:dyDescent="0.25">
      <c r="A548" t="s">
        <v>2263</v>
      </c>
      <c r="B548" t="s">
        <v>2264</v>
      </c>
      <c r="C548" t="s">
        <v>77</v>
      </c>
      <c r="D548" t="s">
        <v>161</v>
      </c>
      <c r="E548">
        <v>48</v>
      </c>
      <c r="F548" t="s">
        <v>79</v>
      </c>
      <c r="G548">
        <v>2021</v>
      </c>
      <c r="H548" t="s">
        <v>26</v>
      </c>
      <c r="I548" t="s">
        <v>84</v>
      </c>
      <c r="J548" t="s">
        <v>80</v>
      </c>
      <c r="K548">
        <v>84</v>
      </c>
      <c r="L548" s="18">
        <v>44230</v>
      </c>
      <c r="M548" s="18">
        <v>46814</v>
      </c>
      <c r="N548" s="18">
        <v>44419</v>
      </c>
      <c r="O548">
        <v>53430000</v>
      </c>
      <c r="P548">
        <v>53430000</v>
      </c>
      <c r="Q548">
        <v>0</v>
      </c>
      <c r="R548">
        <v>1121809</v>
      </c>
      <c r="S548" t="s">
        <v>186</v>
      </c>
      <c r="T548">
        <v>-1.299145882984386</v>
      </c>
      <c r="U548">
        <v>1.2009447865714571</v>
      </c>
      <c r="V548">
        <v>0.16994387989697479</v>
      </c>
      <c r="W548">
        <v>-3.8040704113064872E-2</v>
      </c>
      <c r="X548">
        <v>0.27642467431606299</v>
      </c>
      <c r="Y548" t="str">
        <f t="shared" si="32"/>
        <v>&gt;72</v>
      </c>
      <c r="Z548" s="20">
        <f t="shared" si="33"/>
        <v>1</v>
      </c>
      <c r="AA548" t="str">
        <f t="shared" si="34"/>
        <v>80%-100%</v>
      </c>
      <c r="AB548">
        <f t="shared" si="35"/>
        <v>2.3261871682565775E-4</v>
      </c>
    </row>
    <row r="549" spans="1:28" x14ac:dyDescent="0.25">
      <c r="A549" t="s">
        <v>2265</v>
      </c>
      <c r="B549" t="s">
        <v>2266</v>
      </c>
      <c r="C549" t="s">
        <v>82</v>
      </c>
      <c r="D549" t="s">
        <v>254</v>
      </c>
      <c r="E549">
        <v>38</v>
      </c>
      <c r="F549" t="s">
        <v>11</v>
      </c>
      <c r="G549">
        <v>2020</v>
      </c>
      <c r="H549" t="s">
        <v>11</v>
      </c>
      <c r="I549" t="s">
        <v>188</v>
      </c>
      <c r="J549" t="s">
        <v>80</v>
      </c>
      <c r="K549">
        <v>72</v>
      </c>
      <c r="L549" s="18">
        <v>43508</v>
      </c>
      <c r="M549" s="18">
        <v>45700</v>
      </c>
      <c r="O549">
        <v>63590000</v>
      </c>
      <c r="P549">
        <v>31795000</v>
      </c>
      <c r="Q549">
        <v>31795000</v>
      </c>
      <c r="R549">
        <v>817576</v>
      </c>
      <c r="S549" t="s">
        <v>135</v>
      </c>
      <c r="T549">
        <v>-6.2081156647207668E-2</v>
      </c>
      <c r="U549">
        <v>-0.85216124758390532</v>
      </c>
      <c r="V549">
        <v>-0.18575632502509701</v>
      </c>
      <c r="W549">
        <v>1.4814059216923769</v>
      </c>
      <c r="X549">
        <v>4.4381042127634142E-2</v>
      </c>
      <c r="Y549" t="str">
        <f t="shared" si="32"/>
        <v>61-72</v>
      </c>
      <c r="Z549" s="20">
        <f t="shared" si="33"/>
        <v>0.5</v>
      </c>
      <c r="AA549" t="str">
        <f t="shared" si="34"/>
        <v>40%-60%</v>
      </c>
      <c r="AB549">
        <f t="shared" si="35"/>
        <v>1.6953285276500186E-4</v>
      </c>
    </row>
    <row r="550" spans="1:28" x14ac:dyDescent="0.25">
      <c r="A550" t="s">
        <v>2267</v>
      </c>
      <c r="B550" t="s">
        <v>2268</v>
      </c>
      <c r="C550" t="s">
        <v>77</v>
      </c>
      <c r="D550" t="s">
        <v>93</v>
      </c>
      <c r="E550">
        <v>291</v>
      </c>
      <c r="F550" t="s">
        <v>117</v>
      </c>
      <c r="G550">
        <v>2018</v>
      </c>
      <c r="H550" t="s">
        <v>14</v>
      </c>
      <c r="J550" t="s">
        <v>80</v>
      </c>
      <c r="K550">
        <v>24</v>
      </c>
      <c r="L550" s="18">
        <v>42896</v>
      </c>
      <c r="M550" s="18">
        <v>43744</v>
      </c>
      <c r="N550" s="18">
        <v>43350</v>
      </c>
      <c r="O550">
        <v>41550000</v>
      </c>
      <c r="P550">
        <v>7360000</v>
      </c>
      <c r="Q550">
        <v>34190000</v>
      </c>
      <c r="R550">
        <v>368075</v>
      </c>
      <c r="S550" t="s">
        <v>198</v>
      </c>
      <c r="T550">
        <v>0.73837248980626058</v>
      </c>
      <c r="U550">
        <v>-2.177909379867621</v>
      </c>
      <c r="V550">
        <v>-0.34384530499046262</v>
      </c>
      <c r="W550">
        <v>-0.1559106698582097</v>
      </c>
      <c r="X550">
        <v>-0.34235834485308059</v>
      </c>
      <c r="Y550" t="str">
        <f t="shared" si="32"/>
        <v>&lt;=24</v>
      </c>
      <c r="Z550" s="20">
        <f t="shared" si="33"/>
        <v>0.2</v>
      </c>
      <c r="AA550" t="str">
        <f t="shared" si="34"/>
        <v>20%</v>
      </c>
      <c r="AB550">
        <f t="shared" si="35"/>
        <v>7.6324164091751779E-5</v>
      </c>
    </row>
    <row r="551" spans="1:28" x14ac:dyDescent="0.25">
      <c r="A551" t="s">
        <v>2269</v>
      </c>
      <c r="B551" t="s">
        <v>2270</v>
      </c>
      <c r="C551" t="s">
        <v>82</v>
      </c>
      <c r="D551" t="s">
        <v>2271</v>
      </c>
      <c r="E551">
        <v>-1</v>
      </c>
      <c r="F551" t="s">
        <v>17</v>
      </c>
      <c r="G551">
        <v>2022</v>
      </c>
      <c r="H551" t="s">
        <v>155</v>
      </c>
      <c r="I551" t="s">
        <v>84</v>
      </c>
      <c r="J551" t="s">
        <v>80</v>
      </c>
      <c r="K551">
        <v>72</v>
      </c>
      <c r="L551" s="18">
        <v>44477</v>
      </c>
      <c r="M551" s="18">
        <v>46668</v>
      </c>
      <c r="O551">
        <v>69086957</v>
      </c>
      <c r="P551">
        <v>48360869</v>
      </c>
      <c r="Q551">
        <v>20726088</v>
      </c>
      <c r="R551">
        <v>1118688</v>
      </c>
      <c r="S551" t="s">
        <v>382</v>
      </c>
      <c r="T551">
        <v>-0.28038669658906262</v>
      </c>
      <c r="U551">
        <v>-3.091883392176074E-2</v>
      </c>
      <c r="V551">
        <v>-0.42288979497314538</v>
      </c>
      <c r="W551">
        <v>-9.261131894728046E-2</v>
      </c>
      <c r="X551">
        <v>-1.0384892414183671</v>
      </c>
      <c r="Y551" t="str">
        <f t="shared" si="32"/>
        <v>61-72</v>
      </c>
      <c r="Z551" s="20">
        <f t="shared" si="33"/>
        <v>0.69999998697293908</v>
      </c>
      <c r="AA551" t="str">
        <f t="shared" si="34"/>
        <v>60%-80%</v>
      </c>
      <c r="AB551">
        <f t="shared" si="35"/>
        <v>2.3197154514561876E-4</v>
      </c>
    </row>
    <row r="552" spans="1:28" x14ac:dyDescent="0.25">
      <c r="A552" t="s">
        <v>2272</v>
      </c>
      <c r="B552" t="s">
        <v>2273</v>
      </c>
      <c r="C552" t="s">
        <v>82</v>
      </c>
      <c r="D552" t="s">
        <v>134</v>
      </c>
      <c r="E552">
        <v>60</v>
      </c>
      <c r="F552" t="s">
        <v>17</v>
      </c>
      <c r="G552">
        <v>2021</v>
      </c>
      <c r="H552" t="s">
        <v>17</v>
      </c>
      <c r="I552" t="s">
        <v>84</v>
      </c>
      <c r="J552" t="s">
        <v>80</v>
      </c>
      <c r="K552">
        <v>72</v>
      </c>
      <c r="L552" s="18">
        <v>44161</v>
      </c>
      <c r="M552" s="18">
        <v>46352</v>
      </c>
      <c r="O552">
        <v>62400100</v>
      </c>
      <c r="P552">
        <v>31200050</v>
      </c>
      <c r="Q552">
        <v>31200050</v>
      </c>
      <c r="R552">
        <v>800321</v>
      </c>
      <c r="S552" t="s">
        <v>103</v>
      </c>
      <c r="T552">
        <v>0.26537715326557482</v>
      </c>
      <c r="U552">
        <v>-0.85216124758390532</v>
      </c>
      <c r="V552">
        <v>0.24898836987965761</v>
      </c>
      <c r="W552">
        <v>0.34121705350976278</v>
      </c>
      <c r="X552">
        <v>0.81785981608906366</v>
      </c>
      <c r="Y552" t="str">
        <f t="shared" si="32"/>
        <v>61-72</v>
      </c>
      <c r="Z552" s="20">
        <f t="shared" si="33"/>
        <v>0.5</v>
      </c>
      <c r="AA552" t="str">
        <f t="shared" si="34"/>
        <v>40%-60%</v>
      </c>
      <c r="AB552">
        <f t="shared" si="35"/>
        <v>1.6595484977266828E-4</v>
      </c>
    </row>
    <row r="553" spans="1:28" x14ac:dyDescent="0.25">
      <c r="A553" t="s">
        <v>2274</v>
      </c>
      <c r="B553" t="s">
        <v>2275</v>
      </c>
      <c r="C553" t="s">
        <v>82</v>
      </c>
      <c r="D553" t="s">
        <v>839</v>
      </c>
      <c r="E553">
        <v>236</v>
      </c>
      <c r="F553" t="s">
        <v>87</v>
      </c>
      <c r="G553">
        <v>2021</v>
      </c>
      <c r="H553" t="s">
        <v>24</v>
      </c>
      <c r="I553" t="s">
        <v>84</v>
      </c>
      <c r="J553" t="s">
        <v>80</v>
      </c>
      <c r="K553">
        <v>72</v>
      </c>
      <c r="L553" s="18">
        <v>44067</v>
      </c>
      <c r="M553" s="18">
        <v>46258</v>
      </c>
      <c r="O553">
        <v>43290000</v>
      </c>
      <c r="P553">
        <v>30303000</v>
      </c>
      <c r="Q553">
        <v>12987000</v>
      </c>
      <c r="R553">
        <v>728011</v>
      </c>
      <c r="S553" t="s">
        <v>266</v>
      </c>
      <c r="T553">
        <v>0.35027375213185169</v>
      </c>
      <c r="U553">
        <v>-3.091883392176074E-2</v>
      </c>
      <c r="V553">
        <v>0.4070773498450232</v>
      </c>
      <c r="W553">
        <v>0.38591419631804291</v>
      </c>
      <c r="X553">
        <v>1.3592949578620639</v>
      </c>
      <c r="Y553" t="str">
        <f t="shared" si="32"/>
        <v>61-72</v>
      </c>
      <c r="Z553" s="20">
        <f t="shared" si="33"/>
        <v>0.7</v>
      </c>
      <c r="AA553" t="str">
        <f t="shared" si="34"/>
        <v>60%-80%</v>
      </c>
      <c r="AB553">
        <f t="shared" si="35"/>
        <v>1.5096062222264567E-4</v>
      </c>
    </row>
    <row r="554" spans="1:28" x14ac:dyDescent="0.25">
      <c r="A554" t="s">
        <v>2276</v>
      </c>
      <c r="B554" t="s">
        <v>2277</v>
      </c>
      <c r="C554" t="s">
        <v>82</v>
      </c>
      <c r="D554" t="s">
        <v>384</v>
      </c>
      <c r="E554">
        <v>74</v>
      </c>
      <c r="F554" t="s">
        <v>79</v>
      </c>
      <c r="G554">
        <v>2020</v>
      </c>
      <c r="H554" t="s">
        <v>26</v>
      </c>
      <c r="I554" t="s">
        <v>84</v>
      </c>
      <c r="J554" t="s">
        <v>80</v>
      </c>
      <c r="K554">
        <v>84</v>
      </c>
      <c r="L554" s="18">
        <v>43862</v>
      </c>
      <c r="M554" s="18">
        <v>46419</v>
      </c>
      <c r="O554">
        <v>38590000</v>
      </c>
      <c r="P554">
        <v>38590000</v>
      </c>
      <c r="Q554">
        <v>0</v>
      </c>
      <c r="R554">
        <v>854095</v>
      </c>
      <c r="S554" t="s">
        <v>758</v>
      </c>
      <c r="T554">
        <v>3.4943527771394541E-2</v>
      </c>
      <c r="U554">
        <v>1.2009447865714571</v>
      </c>
      <c r="V554">
        <v>0.56516632981038883</v>
      </c>
      <c r="W554">
        <v>-0.54977318711386125</v>
      </c>
      <c r="X554">
        <v>0.66316406129677774</v>
      </c>
      <c r="Y554" t="str">
        <f t="shared" si="32"/>
        <v>&gt;72</v>
      </c>
      <c r="Z554" s="20">
        <f t="shared" si="33"/>
        <v>1</v>
      </c>
      <c r="AA554" t="str">
        <f t="shared" si="34"/>
        <v>80%-100%</v>
      </c>
      <c r="AB554">
        <f t="shared" si="35"/>
        <v>1.7710544571064251E-4</v>
      </c>
    </row>
    <row r="555" spans="1:28" x14ac:dyDescent="0.25">
      <c r="A555" t="s">
        <v>2278</v>
      </c>
      <c r="B555" t="s">
        <v>2279</v>
      </c>
      <c r="C555" t="s">
        <v>77</v>
      </c>
      <c r="D555" t="s">
        <v>515</v>
      </c>
      <c r="E555">
        <v>60</v>
      </c>
      <c r="F555" t="s">
        <v>95</v>
      </c>
      <c r="G555">
        <v>2012</v>
      </c>
      <c r="H555" t="s">
        <v>16</v>
      </c>
      <c r="J555" t="s">
        <v>80</v>
      </c>
      <c r="K555">
        <v>72</v>
      </c>
      <c r="L555" s="18">
        <v>42727</v>
      </c>
      <c r="M555" s="18">
        <v>44918</v>
      </c>
      <c r="N555" s="18">
        <v>43713</v>
      </c>
      <c r="O555">
        <v>28800000</v>
      </c>
      <c r="P555">
        <v>25920000</v>
      </c>
      <c r="Q555">
        <v>2880000</v>
      </c>
      <c r="R555">
        <v>603539</v>
      </c>
      <c r="S555" t="s">
        <v>189</v>
      </c>
      <c r="T555">
        <v>-1.3719143962983369</v>
      </c>
      <c r="U555">
        <v>0.79032357974038436</v>
      </c>
      <c r="V555">
        <v>1.118477759689168</v>
      </c>
      <c r="W555">
        <v>0.23131510050250401</v>
      </c>
      <c r="X555">
        <v>1.3592949578620639</v>
      </c>
      <c r="Y555" t="str">
        <f t="shared" si="32"/>
        <v>61-72</v>
      </c>
      <c r="Z555" s="20">
        <f t="shared" si="33"/>
        <v>0.9</v>
      </c>
      <c r="AA555" t="str">
        <f t="shared" si="34"/>
        <v>80%-100%</v>
      </c>
      <c r="AB555">
        <f t="shared" si="35"/>
        <v>1.2515006363315027E-4</v>
      </c>
    </row>
    <row r="556" spans="1:28" x14ac:dyDescent="0.25">
      <c r="A556" t="s">
        <v>600</v>
      </c>
      <c r="B556" t="s">
        <v>601</v>
      </c>
      <c r="C556" t="s">
        <v>77</v>
      </c>
      <c r="D556" t="s">
        <v>244</v>
      </c>
      <c r="E556">
        <v>166846262</v>
      </c>
      <c r="F556" t="s">
        <v>95</v>
      </c>
      <c r="G556">
        <v>2014</v>
      </c>
      <c r="H556" t="s">
        <v>16</v>
      </c>
      <c r="J556" t="s">
        <v>80</v>
      </c>
      <c r="K556">
        <v>60</v>
      </c>
      <c r="L556" s="18">
        <v>44292</v>
      </c>
      <c r="M556" s="18">
        <v>46177</v>
      </c>
      <c r="N556" s="18">
        <v>44392</v>
      </c>
      <c r="O556">
        <v>36500000</v>
      </c>
      <c r="P556">
        <v>25550000</v>
      </c>
      <c r="Q556">
        <v>10950000</v>
      </c>
      <c r="R556">
        <v>687227</v>
      </c>
      <c r="S556" t="s">
        <v>163</v>
      </c>
      <c r="T556">
        <v>-1.092968428594856</v>
      </c>
      <c r="U556">
        <v>-3.091883392176074E-2</v>
      </c>
      <c r="V556">
        <v>1.185489993161002E-2</v>
      </c>
      <c r="W556">
        <v>-0.77032852316289269</v>
      </c>
      <c r="X556">
        <v>-1.8893158927759399</v>
      </c>
      <c r="Y556" t="str">
        <f t="shared" si="32"/>
        <v>49-60</v>
      </c>
      <c r="Z556" s="20">
        <f t="shared" si="33"/>
        <v>0.7</v>
      </c>
      <c r="AA556" t="str">
        <f t="shared" si="34"/>
        <v>60%-80%</v>
      </c>
      <c r="AB556">
        <f t="shared" si="35"/>
        <v>1.4250363734641662E-4</v>
      </c>
    </row>
    <row r="557" spans="1:28" x14ac:dyDescent="0.25">
      <c r="A557" t="s">
        <v>2280</v>
      </c>
      <c r="B557" t="s">
        <v>2281</v>
      </c>
      <c r="C557" t="s">
        <v>77</v>
      </c>
      <c r="D557" t="s">
        <v>687</v>
      </c>
      <c r="E557">
        <v>220</v>
      </c>
      <c r="F557" t="s">
        <v>17</v>
      </c>
      <c r="G557">
        <v>2019</v>
      </c>
      <c r="H557" t="s">
        <v>17</v>
      </c>
      <c r="I557" t="s">
        <v>84</v>
      </c>
      <c r="J557" t="s">
        <v>80</v>
      </c>
      <c r="K557">
        <v>60</v>
      </c>
      <c r="L557" s="18">
        <v>43649</v>
      </c>
      <c r="M557" s="18">
        <v>45358</v>
      </c>
      <c r="N557" s="18">
        <v>43857</v>
      </c>
      <c r="O557">
        <v>61990000</v>
      </c>
      <c r="P557">
        <v>37790000</v>
      </c>
      <c r="Q557">
        <v>24200000</v>
      </c>
      <c r="R557">
        <v>945266</v>
      </c>
      <c r="S557" t="s">
        <v>163</v>
      </c>
      <c r="T557">
        <v>0.84752525977718796</v>
      </c>
      <c r="U557">
        <v>-0.40206105393700459</v>
      </c>
      <c r="V557">
        <v>-0.46191081885350682</v>
      </c>
      <c r="W557">
        <v>1.845469790569632</v>
      </c>
      <c r="X557">
        <v>1.0499034482774929</v>
      </c>
      <c r="Y557" t="str">
        <f t="shared" si="32"/>
        <v>49-60</v>
      </c>
      <c r="Z557" s="20">
        <f t="shared" si="33"/>
        <v>0.60961445394418456</v>
      </c>
      <c r="AA557" t="str">
        <f t="shared" si="34"/>
        <v>60%-80%</v>
      </c>
      <c r="AB557">
        <f t="shared" si="35"/>
        <v>1.9601069698934684E-4</v>
      </c>
    </row>
    <row r="558" spans="1:28" x14ac:dyDescent="0.25">
      <c r="A558" t="s">
        <v>89</v>
      </c>
      <c r="B558" t="s">
        <v>2282</v>
      </c>
      <c r="C558" t="s">
        <v>90</v>
      </c>
      <c r="D558" t="s">
        <v>91</v>
      </c>
      <c r="E558">
        <v>27</v>
      </c>
      <c r="F558" t="s">
        <v>17</v>
      </c>
      <c r="G558">
        <v>2019</v>
      </c>
      <c r="H558" t="s">
        <v>17</v>
      </c>
      <c r="J558" t="s">
        <v>80</v>
      </c>
      <c r="K558">
        <v>36</v>
      </c>
      <c r="L558" s="18">
        <v>43396</v>
      </c>
      <c r="M558" s="18">
        <v>44492</v>
      </c>
      <c r="N558" s="18">
        <v>44491</v>
      </c>
      <c r="O558">
        <v>58500000</v>
      </c>
      <c r="P558">
        <v>58500000</v>
      </c>
      <c r="Q558">
        <v>0</v>
      </c>
      <c r="R558">
        <v>1817420</v>
      </c>
      <c r="S558" t="s">
        <v>92</v>
      </c>
      <c r="U558">
        <v>1.2009447865714571</v>
      </c>
      <c r="V558">
        <v>-1.9726265802348251</v>
      </c>
      <c r="Y558" t="str">
        <f t="shared" si="32"/>
        <v>25-36</v>
      </c>
      <c r="Z558" s="20">
        <f t="shared" si="33"/>
        <v>1</v>
      </c>
      <c r="AA558" t="str">
        <f t="shared" si="34"/>
        <v>80%-100%</v>
      </c>
      <c r="AB558">
        <f t="shared" si="35"/>
        <v>3.7686086342085588E-4</v>
      </c>
    </row>
    <row r="559" spans="1:28" x14ac:dyDescent="0.25">
      <c r="A559" t="s">
        <v>2283</v>
      </c>
      <c r="B559" t="s">
        <v>2284</v>
      </c>
      <c r="C559" t="s">
        <v>77</v>
      </c>
      <c r="D559" t="s">
        <v>402</v>
      </c>
      <c r="E559">
        <v>59</v>
      </c>
      <c r="F559" t="s">
        <v>79</v>
      </c>
      <c r="G559">
        <v>2017</v>
      </c>
      <c r="H559" t="s">
        <v>13</v>
      </c>
      <c r="J559" t="s">
        <v>80</v>
      </c>
      <c r="K559">
        <v>12</v>
      </c>
      <c r="L559" s="18">
        <v>42738</v>
      </c>
      <c r="M559" s="18">
        <v>43160</v>
      </c>
      <c r="N559" s="18">
        <v>42928</v>
      </c>
      <c r="O559">
        <v>37940000</v>
      </c>
      <c r="P559">
        <v>5700000</v>
      </c>
      <c r="Q559">
        <v>32240000</v>
      </c>
      <c r="R559">
        <v>516198</v>
      </c>
      <c r="S559" t="s">
        <v>296</v>
      </c>
      <c r="T559">
        <v>1.3447767674225239</v>
      </c>
      <c r="U559">
        <v>-2.2883614095892639</v>
      </c>
      <c r="V559">
        <v>-6.7189590051072792E-2</v>
      </c>
      <c r="W559">
        <v>-0.3809404000305987</v>
      </c>
      <c r="X559">
        <v>0.97255557088134947</v>
      </c>
      <c r="Y559" t="str">
        <f t="shared" si="32"/>
        <v>&lt;=24</v>
      </c>
      <c r="Z559" s="20">
        <f t="shared" si="33"/>
        <v>0.2</v>
      </c>
      <c r="AA559" t="str">
        <f t="shared" si="34"/>
        <v>20%</v>
      </c>
      <c r="AB559">
        <f t="shared" si="35"/>
        <v>1.0703900252892504E-4</v>
      </c>
    </row>
    <row r="560" spans="1:28" x14ac:dyDescent="0.25">
      <c r="A560" t="s">
        <v>2285</v>
      </c>
      <c r="B560" t="s">
        <v>2286</v>
      </c>
      <c r="C560" t="s">
        <v>90</v>
      </c>
      <c r="D560" t="s">
        <v>1269</v>
      </c>
      <c r="E560">
        <v>236</v>
      </c>
      <c r="F560" t="s">
        <v>79</v>
      </c>
      <c r="G560">
        <v>2019</v>
      </c>
      <c r="H560" t="s">
        <v>13</v>
      </c>
      <c r="I560" t="s">
        <v>84</v>
      </c>
      <c r="J560" t="s">
        <v>80</v>
      </c>
      <c r="K560">
        <v>24</v>
      </c>
      <c r="L560" s="18">
        <v>43544</v>
      </c>
      <c r="M560" s="18">
        <v>44275</v>
      </c>
      <c r="N560" s="18">
        <v>44259</v>
      </c>
      <c r="O560">
        <v>42326200</v>
      </c>
      <c r="P560">
        <v>11500000</v>
      </c>
      <c r="Q560">
        <v>30826200</v>
      </c>
      <c r="R560">
        <v>510999</v>
      </c>
      <c r="S560" t="s">
        <v>758</v>
      </c>
      <c r="T560">
        <v>1.35690485297485</v>
      </c>
      <c r="U560">
        <v>-1.7896122315440379</v>
      </c>
      <c r="V560">
        <v>-4.4146365390986242</v>
      </c>
      <c r="W560">
        <v>1.829686108903861</v>
      </c>
      <c r="X560">
        <v>0.19907679691992</v>
      </c>
      <c r="Y560" t="str">
        <f t="shared" si="32"/>
        <v>&lt;=24</v>
      </c>
      <c r="Z560" s="20">
        <f t="shared" si="33"/>
        <v>0.27169932571315164</v>
      </c>
      <c r="AA560" t="str">
        <f t="shared" si="34"/>
        <v>20%-40%</v>
      </c>
      <c r="AB560">
        <f t="shared" si="35"/>
        <v>1.0596093602315037E-4</v>
      </c>
    </row>
    <row r="561" spans="1:28" x14ac:dyDescent="0.25">
      <c r="A561" t="s">
        <v>2287</v>
      </c>
      <c r="B561" t="s">
        <v>2288</v>
      </c>
      <c r="C561" t="s">
        <v>77</v>
      </c>
      <c r="D561" t="s">
        <v>839</v>
      </c>
      <c r="E561">
        <v>62</v>
      </c>
      <c r="F561" t="s">
        <v>79</v>
      </c>
      <c r="G561">
        <v>2021</v>
      </c>
      <c r="H561" t="s">
        <v>26</v>
      </c>
      <c r="I561" t="s">
        <v>84</v>
      </c>
      <c r="J561" t="s">
        <v>80</v>
      </c>
      <c r="K561">
        <v>72</v>
      </c>
      <c r="L561" s="18">
        <v>44069</v>
      </c>
      <c r="M561" s="18">
        <v>46260</v>
      </c>
      <c r="N561" s="18">
        <v>44432</v>
      </c>
      <c r="O561">
        <v>43703785</v>
      </c>
      <c r="P561">
        <v>23703785</v>
      </c>
      <c r="Q561">
        <v>20000000</v>
      </c>
      <c r="R561">
        <v>569469</v>
      </c>
      <c r="S561" t="s">
        <v>190</v>
      </c>
      <c r="T561">
        <v>-0.41379563766464073</v>
      </c>
      <c r="U561">
        <v>-0.67816571532705128</v>
      </c>
      <c r="V561">
        <v>0.4070773498450232</v>
      </c>
      <c r="W561">
        <v>-0.18751786163681139</v>
      </c>
      <c r="X561">
        <v>-1.1931849962106531</v>
      </c>
      <c r="Y561" t="str">
        <f t="shared" si="32"/>
        <v>61-72</v>
      </c>
      <c r="Z561" s="20">
        <f t="shared" si="33"/>
        <v>0.54237373261835331</v>
      </c>
      <c r="AA561" t="str">
        <f t="shared" si="34"/>
        <v>40%-60%</v>
      </c>
      <c r="AB561">
        <f t="shared" si="35"/>
        <v>1.1808529620638673E-4</v>
      </c>
    </row>
    <row r="562" spans="1:28" x14ac:dyDescent="0.25">
      <c r="A562" t="s">
        <v>2289</v>
      </c>
      <c r="B562" t="s">
        <v>2290</v>
      </c>
      <c r="C562" t="s">
        <v>77</v>
      </c>
      <c r="D562" t="s">
        <v>327</v>
      </c>
      <c r="E562">
        <v>236</v>
      </c>
      <c r="F562" t="s">
        <v>117</v>
      </c>
      <c r="G562">
        <v>2019</v>
      </c>
      <c r="H562" t="s">
        <v>14</v>
      </c>
      <c r="I562" t="s">
        <v>84</v>
      </c>
      <c r="J562" t="s">
        <v>80</v>
      </c>
      <c r="K562">
        <v>12</v>
      </c>
      <c r="L562" s="18">
        <v>43510</v>
      </c>
      <c r="M562" s="18">
        <v>43875</v>
      </c>
      <c r="N562" s="18">
        <v>43843</v>
      </c>
      <c r="O562">
        <v>47690000</v>
      </c>
      <c r="P562">
        <v>10000000</v>
      </c>
      <c r="Q562">
        <v>37690000</v>
      </c>
      <c r="R562">
        <v>844833</v>
      </c>
      <c r="S562" t="s">
        <v>598</v>
      </c>
      <c r="T562">
        <v>1.3811610240795</v>
      </c>
      <c r="U562">
        <v>-2.0442456695961089</v>
      </c>
      <c r="V562">
        <v>-4.4146365390986242</v>
      </c>
      <c r="W562">
        <v>0.40162353154930402</v>
      </c>
      <c r="X562">
        <v>2.0554258544273512</v>
      </c>
      <c r="Y562" t="str">
        <f t="shared" si="32"/>
        <v>&lt;=24</v>
      </c>
      <c r="Z562" s="20">
        <f t="shared" si="33"/>
        <v>0.20968756552736423</v>
      </c>
      <c r="AA562" t="str">
        <f t="shared" si="34"/>
        <v>20%-40%</v>
      </c>
      <c r="AB562">
        <f t="shared" si="35"/>
        <v>1.7518487406677154E-4</v>
      </c>
    </row>
    <row r="563" spans="1:28" x14ac:dyDescent="0.25">
      <c r="A563" t="s">
        <v>284</v>
      </c>
      <c r="B563" t="s">
        <v>2291</v>
      </c>
      <c r="C563" t="s">
        <v>82</v>
      </c>
      <c r="D563" t="s">
        <v>830</v>
      </c>
      <c r="E563">
        <v>60</v>
      </c>
      <c r="F563" t="s">
        <v>117</v>
      </c>
      <c r="G563">
        <v>2021</v>
      </c>
      <c r="H563" t="s">
        <v>29</v>
      </c>
      <c r="I563" t="s">
        <v>84</v>
      </c>
      <c r="J563" t="s">
        <v>80</v>
      </c>
      <c r="K563">
        <v>84</v>
      </c>
      <c r="L563" s="18">
        <v>44146</v>
      </c>
      <c r="M563" s="18">
        <v>46702</v>
      </c>
      <c r="O563">
        <v>59800500</v>
      </c>
      <c r="P563">
        <v>34800500</v>
      </c>
      <c r="Q563">
        <v>25000000</v>
      </c>
      <c r="R563">
        <v>737368</v>
      </c>
      <c r="S563" t="s">
        <v>103</v>
      </c>
      <c r="T563">
        <v>0.1198401266376715</v>
      </c>
      <c r="U563">
        <v>-0.51568470160620228</v>
      </c>
      <c r="V563">
        <v>-0.69954550991253528</v>
      </c>
      <c r="W563">
        <v>1.3472720095906729</v>
      </c>
      <c r="X563">
        <v>0.66316406129677774</v>
      </c>
      <c r="Y563" t="str">
        <f t="shared" si="32"/>
        <v>&gt;72</v>
      </c>
      <c r="Z563" s="20">
        <f t="shared" si="33"/>
        <v>0.58194329478850515</v>
      </c>
      <c r="AA563" t="str">
        <f t="shared" si="34"/>
        <v>40%-60%</v>
      </c>
      <c r="AB563">
        <f t="shared" si="35"/>
        <v>1.5290089310060947E-4</v>
      </c>
    </row>
    <row r="564" spans="1:28" x14ac:dyDescent="0.25">
      <c r="A564" t="s">
        <v>2292</v>
      </c>
      <c r="B564" t="s">
        <v>2293</v>
      </c>
      <c r="C564" t="s">
        <v>77</v>
      </c>
      <c r="D564" t="s">
        <v>2294</v>
      </c>
      <c r="E564">
        <v>-1</v>
      </c>
      <c r="F564" t="s">
        <v>95</v>
      </c>
      <c r="G564">
        <v>2020</v>
      </c>
      <c r="H564" t="s">
        <v>16</v>
      </c>
      <c r="I564" t="s">
        <v>188</v>
      </c>
      <c r="J564" t="s">
        <v>96</v>
      </c>
      <c r="K564">
        <v>12</v>
      </c>
      <c r="L564" s="18">
        <v>44008</v>
      </c>
      <c r="M564" s="18">
        <v>44373</v>
      </c>
      <c r="N564" s="18">
        <v>44019</v>
      </c>
      <c r="O564">
        <v>50399999</v>
      </c>
      <c r="P564">
        <v>50399999</v>
      </c>
      <c r="Q564">
        <v>0</v>
      </c>
      <c r="R564">
        <v>4512001</v>
      </c>
      <c r="S564" t="s">
        <v>382</v>
      </c>
      <c r="T564">
        <v>0.1198401266376715</v>
      </c>
      <c r="U564">
        <v>1.2009447865714571</v>
      </c>
      <c r="V564">
        <v>1.185489993161002E-2</v>
      </c>
      <c r="W564">
        <v>2.7136592409631328</v>
      </c>
      <c r="X564">
        <v>-0.1103147126646518</v>
      </c>
      <c r="Y564" t="str">
        <f t="shared" si="32"/>
        <v>&lt;=24</v>
      </c>
      <c r="Z564" s="20">
        <f t="shared" si="33"/>
        <v>1</v>
      </c>
      <c r="AA564" t="str">
        <f t="shared" si="34"/>
        <v>80%-100%</v>
      </c>
      <c r="AB564">
        <f t="shared" si="35"/>
        <v>9.3561014659009208E-4</v>
      </c>
    </row>
    <row r="565" spans="1:28" x14ac:dyDescent="0.25">
      <c r="A565" t="s">
        <v>2295</v>
      </c>
      <c r="B565" t="s">
        <v>2296</v>
      </c>
      <c r="C565" t="s">
        <v>82</v>
      </c>
      <c r="D565" t="s">
        <v>236</v>
      </c>
      <c r="E565">
        <v>60</v>
      </c>
      <c r="F565" t="s">
        <v>117</v>
      </c>
      <c r="G565">
        <v>2021</v>
      </c>
      <c r="H565" t="s">
        <v>29</v>
      </c>
      <c r="I565" t="s">
        <v>84</v>
      </c>
      <c r="J565" t="s">
        <v>80</v>
      </c>
      <c r="K565">
        <v>84</v>
      </c>
      <c r="L565" s="18">
        <v>44317</v>
      </c>
      <c r="M565" s="18">
        <v>46874</v>
      </c>
      <c r="O565">
        <v>57832451</v>
      </c>
      <c r="P565">
        <v>57832451</v>
      </c>
      <c r="Q565">
        <v>0</v>
      </c>
      <c r="R565">
        <v>1269914</v>
      </c>
      <c r="S565" t="s">
        <v>137</v>
      </c>
      <c r="T565">
        <v>0.33814566657952638</v>
      </c>
      <c r="U565">
        <v>1.2009447865714571</v>
      </c>
      <c r="V565">
        <v>-0.22527857001643839</v>
      </c>
      <c r="W565">
        <v>-0.3494745992390566</v>
      </c>
      <c r="X565">
        <v>-0.80644560922993824</v>
      </c>
      <c r="Y565" t="str">
        <f t="shared" si="32"/>
        <v>&gt;72</v>
      </c>
      <c r="Z565" s="20">
        <f t="shared" si="33"/>
        <v>1</v>
      </c>
      <c r="AA565" t="str">
        <f t="shared" si="34"/>
        <v>80%-100%</v>
      </c>
      <c r="AB565">
        <f t="shared" si="35"/>
        <v>2.6332982277637131E-4</v>
      </c>
    </row>
    <row r="566" spans="1:28" x14ac:dyDescent="0.25">
      <c r="A566" t="s">
        <v>2297</v>
      </c>
      <c r="B566" t="s">
        <v>2298</v>
      </c>
      <c r="C566" t="s">
        <v>77</v>
      </c>
      <c r="D566" t="s">
        <v>231</v>
      </c>
      <c r="E566">
        <v>50</v>
      </c>
      <c r="F566" t="s">
        <v>17</v>
      </c>
      <c r="G566">
        <v>2019</v>
      </c>
      <c r="H566" t="s">
        <v>17</v>
      </c>
      <c r="I566" t="s">
        <v>84</v>
      </c>
      <c r="J566" t="s">
        <v>80</v>
      </c>
      <c r="K566">
        <v>84</v>
      </c>
      <c r="L566" s="18">
        <v>43662</v>
      </c>
      <c r="M566" s="18">
        <v>46219</v>
      </c>
      <c r="N566" s="18">
        <v>43887</v>
      </c>
      <c r="O566">
        <v>61790000</v>
      </c>
      <c r="P566">
        <v>41790000</v>
      </c>
      <c r="Q566">
        <v>20000000</v>
      </c>
      <c r="R566">
        <v>822815</v>
      </c>
      <c r="S566" t="s">
        <v>109</v>
      </c>
      <c r="T566">
        <v>1.0415746286143921</v>
      </c>
      <c r="U566">
        <v>-0.1281414954517589</v>
      </c>
      <c r="V566">
        <v>7.6266002050533035E-2</v>
      </c>
      <c r="W566">
        <v>-0.63108827224449537</v>
      </c>
      <c r="X566">
        <v>-3.2966835268508812E-2</v>
      </c>
      <c r="Y566" t="str">
        <f t="shared" si="32"/>
        <v>&gt;72</v>
      </c>
      <c r="Z566" s="20">
        <f t="shared" si="33"/>
        <v>0.67632302961644275</v>
      </c>
      <c r="AA566" t="str">
        <f t="shared" si="34"/>
        <v>60%-80%</v>
      </c>
      <c r="AB566">
        <f t="shared" si="35"/>
        <v>1.7061921368513141E-4</v>
      </c>
    </row>
    <row r="567" spans="1:28" x14ac:dyDescent="0.25">
      <c r="A567" t="s">
        <v>2299</v>
      </c>
      <c r="B567" t="s">
        <v>2300</v>
      </c>
      <c r="C567" t="s">
        <v>77</v>
      </c>
      <c r="D567" t="s">
        <v>214</v>
      </c>
      <c r="E567">
        <v>27</v>
      </c>
      <c r="F567" t="s">
        <v>17</v>
      </c>
      <c r="G567">
        <v>2020</v>
      </c>
      <c r="H567" t="s">
        <v>17</v>
      </c>
      <c r="I567" t="s">
        <v>84</v>
      </c>
      <c r="J567" t="s">
        <v>80</v>
      </c>
      <c r="K567">
        <v>72</v>
      </c>
      <c r="L567" s="18">
        <v>43727</v>
      </c>
      <c r="M567" s="18">
        <v>45919</v>
      </c>
      <c r="N567" s="18">
        <v>44057</v>
      </c>
      <c r="O567">
        <v>57950000</v>
      </c>
      <c r="P567">
        <v>26950000</v>
      </c>
      <c r="Q567">
        <v>31000000</v>
      </c>
      <c r="R567">
        <v>646951</v>
      </c>
      <c r="S567" t="s">
        <v>415</v>
      </c>
      <c r="T567">
        <v>1.2113678263469461</v>
      </c>
      <c r="U567">
        <v>-0.99564838198130345</v>
      </c>
      <c r="V567">
        <v>-6.7189590051072792E-2</v>
      </c>
      <c r="W567">
        <v>0.58407134135597327</v>
      </c>
      <c r="X567">
        <v>1.2045992030697781</v>
      </c>
      <c r="Y567" t="str">
        <f t="shared" si="32"/>
        <v>61-72</v>
      </c>
      <c r="Z567" s="20">
        <f t="shared" si="33"/>
        <v>0.46505608283002586</v>
      </c>
      <c r="AA567" t="str">
        <f t="shared" si="34"/>
        <v>40%-60%</v>
      </c>
      <c r="AB567">
        <f t="shared" si="35"/>
        <v>1.3415199153249448E-4</v>
      </c>
    </row>
    <row r="568" spans="1:28" x14ac:dyDescent="0.25">
      <c r="A568" t="s">
        <v>2301</v>
      </c>
      <c r="B568" t="s">
        <v>2302</v>
      </c>
      <c r="C568" t="s">
        <v>77</v>
      </c>
      <c r="D568" t="s">
        <v>521</v>
      </c>
      <c r="E568">
        <v>7</v>
      </c>
      <c r="F568" t="s">
        <v>79</v>
      </c>
      <c r="G568">
        <v>2020</v>
      </c>
      <c r="H568" t="s">
        <v>26</v>
      </c>
      <c r="I568" t="s">
        <v>84</v>
      </c>
      <c r="J568" t="s">
        <v>80</v>
      </c>
      <c r="K568">
        <v>60</v>
      </c>
      <c r="L568" s="18">
        <v>43954</v>
      </c>
      <c r="M568" s="18">
        <v>45721</v>
      </c>
      <c r="N568" s="18">
        <v>44214</v>
      </c>
      <c r="O568">
        <v>43990000</v>
      </c>
      <c r="P568">
        <v>11250000</v>
      </c>
      <c r="Q568">
        <v>32740000</v>
      </c>
      <c r="R568">
        <v>295698</v>
      </c>
      <c r="S568" t="s">
        <v>283</v>
      </c>
      <c r="T568">
        <v>-0.58358883539719453</v>
      </c>
      <c r="U568">
        <v>-1.855144850084445</v>
      </c>
      <c r="V568">
        <v>-0.38336754998180411</v>
      </c>
      <c r="W568">
        <v>-9.4815159684547234E-2</v>
      </c>
      <c r="X568">
        <v>0.27642467431606299</v>
      </c>
      <c r="Y568" t="str">
        <f t="shared" si="32"/>
        <v>49-60</v>
      </c>
      <c r="Z568" s="20">
        <f t="shared" si="33"/>
        <v>0.2557399408956581</v>
      </c>
      <c r="AA568" t="str">
        <f t="shared" si="34"/>
        <v>20%-40%</v>
      </c>
      <c r="AB568">
        <f t="shared" si="35"/>
        <v>6.1316043397684759E-5</v>
      </c>
    </row>
    <row r="569" spans="1:28" x14ac:dyDescent="0.25">
      <c r="A569" t="s">
        <v>2303</v>
      </c>
      <c r="B569" t="s">
        <v>2304</v>
      </c>
      <c r="C569" t="s">
        <v>82</v>
      </c>
      <c r="D569" t="s">
        <v>202</v>
      </c>
      <c r="E569">
        <v>62</v>
      </c>
      <c r="F569" t="s">
        <v>79</v>
      </c>
      <c r="G569">
        <v>2022</v>
      </c>
      <c r="H569" t="s">
        <v>26</v>
      </c>
      <c r="I569" t="s">
        <v>84</v>
      </c>
      <c r="J569" t="s">
        <v>80</v>
      </c>
      <c r="K569">
        <v>84</v>
      </c>
      <c r="L569" s="18">
        <v>44377</v>
      </c>
      <c r="M569" s="18">
        <v>46934</v>
      </c>
      <c r="O569">
        <v>52780000</v>
      </c>
      <c r="P569">
        <v>54189000</v>
      </c>
      <c r="Q569">
        <v>0</v>
      </c>
      <c r="R569">
        <v>1374934</v>
      </c>
      <c r="S569" t="s">
        <v>190</v>
      </c>
      <c r="T569">
        <v>-0.71699777647277252</v>
      </c>
      <c r="U569">
        <v>1.3105630663033589</v>
      </c>
      <c r="V569">
        <v>-0.42288979497314538</v>
      </c>
      <c r="W569">
        <v>-0.84631987253663543</v>
      </c>
      <c r="X569">
        <v>-1.5025765057952249</v>
      </c>
      <c r="Y569" t="str">
        <f t="shared" si="32"/>
        <v>&gt;72</v>
      </c>
      <c r="Z569" s="20">
        <f t="shared" si="33"/>
        <v>1.0266957180750285</v>
      </c>
      <c r="AA569" t="str">
        <f t="shared" si="34"/>
        <v>80%-100%</v>
      </c>
      <c r="AB569">
        <f t="shared" si="35"/>
        <v>2.8510680766509174E-4</v>
      </c>
    </row>
    <row r="570" spans="1:28" x14ac:dyDescent="0.25">
      <c r="A570" t="s">
        <v>2305</v>
      </c>
      <c r="B570" t="s">
        <v>2306</v>
      </c>
      <c r="C570" t="s">
        <v>77</v>
      </c>
      <c r="D570" t="s">
        <v>301</v>
      </c>
      <c r="E570">
        <v>49</v>
      </c>
      <c r="F570" t="s">
        <v>12</v>
      </c>
      <c r="G570">
        <v>2020</v>
      </c>
      <c r="H570" t="s">
        <v>12</v>
      </c>
      <c r="I570" t="s">
        <v>84</v>
      </c>
      <c r="J570" t="s">
        <v>80</v>
      </c>
      <c r="K570">
        <v>72</v>
      </c>
      <c r="L570" s="18">
        <v>43597</v>
      </c>
      <c r="M570" s="18">
        <v>45996</v>
      </c>
      <c r="N570" s="18">
        <v>44188</v>
      </c>
      <c r="O570">
        <v>71382300</v>
      </c>
      <c r="P570">
        <v>71382300</v>
      </c>
      <c r="Q570">
        <v>0</v>
      </c>
      <c r="R570">
        <v>1706967</v>
      </c>
      <c r="S570" t="s">
        <v>218</v>
      </c>
      <c r="T570">
        <v>-1.4407288855812889E-3</v>
      </c>
      <c r="U570">
        <v>1.2009447865714571</v>
      </c>
      <c r="V570">
        <v>0.52564408481904745</v>
      </c>
      <c r="W570">
        <v>-0.58098541345912746</v>
      </c>
      <c r="X570">
        <v>0.43112042910834891</v>
      </c>
      <c r="Y570" t="str">
        <f t="shared" si="32"/>
        <v>61-72</v>
      </c>
      <c r="Z570" s="20">
        <f t="shared" si="33"/>
        <v>1</v>
      </c>
      <c r="AA570" t="str">
        <f t="shared" si="34"/>
        <v>80%-100%</v>
      </c>
      <c r="AB570">
        <f t="shared" si="35"/>
        <v>3.5395728970238476E-4</v>
      </c>
    </row>
    <row r="571" spans="1:28" x14ac:dyDescent="0.25">
      <c r="A571" t="s">
        <v>663</v>
      </c>
      <c r="B571" t="s">
        <v>664</v>
      </c>
      <c r="C571" t="s">
        <v>77</v>
      </c>
      <c r="D571" t="s">
        <v>549</v>
      </c>
      <c r="E571">
        <v>76</v>
      </c>
      <c r="F571" t="s">
        <v>79</v>
      </c>
      <c r="G571">
        <v>2017</v>
      </c>
      <c r="H571" t="s">
        <v>13</v>
      </c>
      <c r="J571" t="s">
        <v>80</v>
      </c>
      <c r="K571">
        <v>60</v>
      </c>
      <c r="L571" s="18">
        <v>42670</v>
      </c>
      <c r="M571" s="18">
        <v>44496</v>
      </c>
      <c r="N571" s="18">
        <v>44306</v>
      </c>
      <c r="O571">
        <v>41490000</v>
      </c>
      <c r="P571">
        <v>31490000</v>
      </c>
      <c r="Q571">
        <v>10000000</v>
      </c>
      <c r="R571">
        <v>406632</v>
      </c>
      <c r="S571" t="s">
        <v>101</v>
      </c>
      <c r="T571">
        <v>1.2720082541085731</v>
      </c>
      <c r="U571">
        <v>0.21125761657610281</v>
      </c>
      <c r="V571">
        <v>-0.64721647665419946</v>
      </c>
      <c r="W571">
        <v>-0.3586341463514589</v>
      </c>
      <c r="X571">
        <v>1.2045992030697781</v>
      </c>
      <c r="Y571" t="str">
        <f t="shared" si="32"/>
        <v>49-60</v>
      </c>
      <c r="Z571" s="20">
        <f t="shared" si="33"/>
        <v>0.75897806700409742</v>
      </c>
      <c r="AA571" t="str">
        <f t="shared" si="34"/>
        <v>60%-80%</v>
      </c>
      <c r="AB571">
        <f t="shared" si="35"/>
        <v>8.4319357448773248E-5</v>
      </c>
    </row>
    <row r="572" spans="1:28" x14ac:dyDescent="0.25">
      <c r="A572" t="s">
        <v>2307</v>
      </c>
      <c r="B572" t="s">
        <v>2308</v>
      </c>
      <c r="C572" t="s">
        <v>82</v>
      </c>
      <c r="D572" t="s">
        <v>613</v>
      </c>
      <c r="E572">
        <v>236</v>
      </c>
      <c r="F572" t="s">
        <v>25</v>
      </c>
      <c r="G572">
        <v>2022</v>
      </c>
      <c r="H572" t="s">
        <v>25</v>
      </c>
      <c r="I572" t="s">
        <v>84</v>
      </c>
      <c r="J572" t="s">
        <v>80</v>
      </c>
      <c r="K572">
        <v>84</v>
      </c>
      <c r="L572" s="18">
        <v>44466</v>
      </c>
      <c r="M572" s="18">
        <v>47023</v>
      </c>
      <c r="O572">
        <v>44630000</v>
      </c>
      <c r="P572">
        <v>44630000</v>
      </c>
      <c r="Q572">
        <v>0</v>
      </c>
      <c r="R572">
        <v>940002</v>
      </c>
      <c r="S572" t="s">
        <v>359</v>
      </c>
      <c r="T572">
        <v>-0.65635734871114615</v>
      </c>
      <c r="U572">
        <v>1.2009447865714571</v>
      </c>
      <c r="V572">
        <v>0.2094661248883162</v>
      </c>
      <c r="W572">
        <v>-0.29769761806230699</v>
      </c>
      <c r="X572">
        <v>1.2045992030697781</v>
      </c>
      <c r="Y572" t="str">
        <f t="shared" si="32"/>
        <v>&gt;72</v>
      </c>
      <c r="Z572" s="20">
        <f t="shared" si="33"/>
        <v>1</v>
      </c>
      <c r="AA572" t="str">
        <f t="shared" si="34"/>
        <v>80%-100%</v>
      </c>
      <c r="AB572">
        <f t="shared" si="35"/>
        <v>1.9491915206024549E-4</v>
      </c>
    </row>
    <row r="573" spans="1:28" x14ac:dyDescent="0.25">
      <c r="A573" t="s">
        <v>2309</v>
      </c>
      <c r="B573" t="s">
        <v>2310</v>
      </c>
      <c r="C573" t="s">
        <v>77</v>
      </c>
      <c r="D573" t="s">
        <v>195</v>
      </c>
      <c r="E573">
        <v>220</v>
      </c>
      <c r="F573" t="s">
        <v>79</v>
      </c>
      <c r="G573">
        <v>2020</v>
      </c>
      <c r="H573" t="s">
        <v>13</v>
      </c>
      <c r="I573" t="s">
        <v>84</v>
      </c>
      <c r="J573" t="s">
        <v>80</v>
      </c>
      <c r="K573">
        <v>84</v>
      </c>
      <c r="L573" s="18">
        <v>43687</v>
      </c>
      <c r="M573" s="18">
        <v>46303</v>
      </c>
      <c r="N573" s="18">
        <v>43894</v>
      </c>
      <c r="O573">
        <v>38011350</v>
      </c>
      <c r="P573">
        <v>38011350</v>
      </c>
      <c r="Q573">
        <v>0</v>
      </c>
      <c r="R573">
        <v>929171</v>
      </c>
      <c r="S573" t="s">
        <v>437</v>
      </c>
      <c r="T573">
        <v>-0.82615054644370001</v>
      </c>
      <c r="U573">
        <v>1.2009447865714571</v>
      </c>
      <c r="V573">
        <v>-0.1067118350424142</v>
      </c>
      <c r="W573">
        <v>-0.52947262764786951</v>
      </c>
      <c r="X573">
        <v>-0.80644560922993824</v>
      </c>
      <c r="Y573" t="str">
        <f t="shared" si="32"/>
        <v>&gt;72</v>
      </c>
      <c r="Z573" s="20">
        <f t="shared" si="33"/>
        <v>1</v>
      </c>
      <c r="AA573" t="str">
        <f t="shared" si="34"/>
        <v>80%-100%</v>
      </c>
      <c r="AB573">
        <f t="shared" si="35"/>
        <v>1.9267323201330462E-4</v>
      </c>
    </row>
    <row r="574" spans="1:28" x14ac:dyDescent="0.25">
      <c r="A574" t="s">
        <v>2311</v>
      </c>
      <c r="B574" t="s">
        <v>2312</v>
      </c>
      <c r="C574" t="s">
        <v>82</v>
      </c>
      <c r="D574" t="s">
        <v>625</v>
      </c>
      <c r="E574">
        <v>59</v>
      </c>
      <c r="F574" t="s">
        <v>95</v>
      </c>
      <c r="G574">
        <v>2020</v>
      </c>
      <c r="H574" t="s">
        <v>16</v>
      </c>
      <c r="I574" t="s">
        <v>84</v>
      </c>
      <c r="J574" t="s">
        <v>96</v>
      </c>
      <c r="K574">
        <v>84</v>
      </c>
      <c r="L574" s="18">
        <v>44205</v>
      </c>
      <c r="M574" s="18">
        <v>46761</v>
      </c>
      <c r="O574">
        <v>55000000</v>
      </c>
      <c r="P574">
        <v>21900000</v>
      </c>
      <c r="Q574">
        <v>33100000</v>
      </c>
      <c r="R574">
        <v>465631</v>
      </c>
      <c r="S574" t="s">
        <v>359</v>
      </c>
      <c r="T574">
        <v>-0.63210117760649565</v>
      </c>
      <c r="U574">
        <v>-1.2702482945391791</v>
      </c>
      <c r="V574">
        <v>0.32803285986234038</v>
      </c>
      <c r="W574">
        <v>-0.3296330626254203</v>
      </c>
      <c r="X574">
        <v>-0.72909773183379534</v>
      </c>
      <c r="Y574" t="str">
        <f t="shared" si="32"/>
        <v>&gt;72</v>
      </c>
      <c r="Z574" s="20">
        <f t="shared" si="33"/>
        <v>0.39818181818181819</v>
      </c>
      <c r="AA574" t="str">
        <f t="shared" si="34"/>
        <v>20%-40%</v>
      </c>
      <c r="AB574">
        <f t="shared" si="35"/>
        <v>9.6553411261852815E-5</v>
      </c>
    </row>
    <row r="575" spans="1:28" x14ac:dyDescent="0.25">
      <c r="A575" t="s">
        <v>2313</v>
      </c>
      <c r="B575" t="s">
        <v>2314</v>
      </c>
      <c r="C575" t="s">
        <v>77</v>
      </c>
      <c r="D575" t="s">
        <v>256</v>
      </c>
      <c r="E575">
        <v>236</v>
      </c>
      <c r="F575" t="s">
        <v>79</v>
      </c>
      <c r="G575">
        <v>2018</v>
      </c>
      <c r="H575" t="s">
        <v>13</v>
      </c>
      <c r="J575" t="s">
        <v>80</v>
      </c>
      <c r="K575">
        <v>60</v>
      </c>
      <c r="L575" s="18">
        <v>42802</v>
      </c>
      <c r="M575" s="18">
        <v>44776</v>
      </c>
      <c r="N575" s="18">
        <v>43313</v>
      </c>
      <c r="O575">
        <v>37896600</v>
      </c>
      <c r="P575">
        <v>16896600</v>
      </c>
      <c r="Q575">
        <v>21000000</v>
      </c>
      <c r="R575">
        <v>447682</v>
      </c>
      <c r="S575" t="s">
        <v>445</v>
      </c>
      <c r="T575">
        <v>0.8353971742248627</v>
      </c>
      <c r="U575">
        <v>-1.074469193430053</v>
      </c>
      <c r="V575">
        <v>0.48612183982770601</v>
      </c>
      <c r="W575">
        <v>-4.5654907479576477E-2</v>
      </c>
      <c r="X575">
        <v>1.823382222238922</v>
      </c>
      <c r="Y575" t="str">
        <f t="shared" si="32"/>
        <v>49-60</v>
      </c>
      <c r="Z575" s="20">
        <f t="shared" si="33"/>
        <v>0.44586057852155603</v>
      </c>
      <c r="AA575" t="str">
        <f t="shared" si="34"/>
        <v>40%-60%</v>
      </c>
      <c r="AB575">
        <f t="shared" si="35"/>
        <v>9.28315001804622E-5</v>
      </c>
    </row>
    <row r="576" spans="1:28" x14ac:dyDescent="0.25">
      <c r="A576" t="s">
        <v>2315</v>
      </c>
      <c r="B576" t="s">
        <v>2316</v>
      </c>
      <c r="C576" t="s">
        <v>82</v>
      </c>
      <c r="D576" t="s">
        <v>442</v>
      </c>
      <c r="E576">
        <v>49</v>
      </c>
      <c r="F576" t="s">
        <v>117</v>
      </c>
      <c r="G576">
        <v>2020</v>
      </c>
      <c r="H576" t="s">
        <v>29</v>
      </c>
      <c r="I576" t="s">
        <v>84</v>
      </c>
      <c r="J576" t="s">
        <v>80</v>
      </c>
      <c r="K576">
        <v>84</v>
      </c>
      <c r="L576" s="18">
        <v>44081</v>
      </c>
      <c r="M576" s="18">
        <v>46637</v>
      </c>
      <c r="O576">
        <v>52390000</v>
      </c>
      <c r="P576">
        <v>52390000</v>
      </c>
      <c r="Q576">
        <v>0</v>
      </c>
      <c r="R576">
        <v>1159504</v>
      </c>
      <c r="S576" t="s">
        <v>85</v>
      </c>
      <c r="T576">
        <v>-2.0753433583332028</v>
      </c>
      <c r="U576">
        <v>1.2009447865714571</v>
      </c>
      <c r="V576">
        <v>0.56516632981038883</v>
      </c>
      <c r="W576">
        <v>-0.84788977715821257</v>
      </c>
      <c r="X576">
        <v>0.81785981608906366</v>
      </c>
      <c r="Y576" t="str">
        <f t="shared" si="32"/>
        <v>&gt;72</v>
      </c>
      <c r="Z576" s="20">
        <f t="shared" si="33"/>
        <v>1</v>
      </c>
      <c r="AA576" t="str">
        <f t="shared" si="34"/>
        <v>80%-100%</v>
      </c>
      <c r="AB576">
        <f t="shared" si="35"/>
        <v>2.404351655533317E-4</v>
      </c>
    </row>
    <row r="577" spans="1:28" x14ac:dyDescent="0.25">
      <c r="A577" t="s">
        <v>542</v>
      </c>
      <c r="B577" t="s">
        <v>543</v>
      </c>
      <c r="C577" t="s">
        <v>77</v>
      </c>
      <c r="D577" t="s">
        <v>260</v>
      </c>
      <c r="E577">
        <v>236</v>
      </c>
      <c r="F577" t="s">
        <v>117</v>
      </c>
      <c r="G577">
        <v>2017</v>
      </c>
      <c r="H577" t="s">
        <v>14</v>
      </c>
      <c r="J577" t="s">
        <v>80</v>
      </c>
      <c r="K577">
        <v>84</v>
      </c>
      <c r="L577" s="18">
        <v>42759</v>
      </c>
      <c r="M577" s="18">
        <v>45315</v>
      </c>
      <c r="N577" s="18">
        <v>43080</v>
      </c>
      <c r="O577">
        <v>43690000</v>
      </c>
      <c r="P577">
        <v>21845000</v>
      </c>
      <c r="Q577">
        <v>21845000</v>
      </c>
      <c r="R577">
        <v>501389</v>
      </c>
      <c r="S577" t="s">
        <v>544</v>
      </c>
      <c r="T577">
        <v>0.8111410031202122</v>
      </c>
      <c r="U577">
        <v>-0.85216124758390532</v>
      </c>
      <c r="V577">
        <v>0.92086653473246149</v>
      </c>
      <c r="W577">
        <v>-0.73292297329994605</v>
      </c>
      <c r="X577">
        <v>1.3592949578620639</v>
      </c>
      <c r="Y577" t="str">
        <f t="shared" si="32"/>
        <v>&gt;72</v>
      </c>
      <c r="Z577" s="20">
        <f t="shared" si="33"/>
        <v>0.5</v>
      </c>
      <c r="AA577" t="str">
        <f t="shared" si="34"/>
        <v>40%-60%</v>
      </c>
      <c r="AB577">
        <f t="shared" si="35"/>
        <v>1.0396820297439201E-4</v>
      </c>
    </row>
    <row r="578" spans="1:28" x14ac:dyDescent="0.25">
      <c r="A578" t="s">
        <v>538</v>
      </c>
      <c r="B578" t="s">
        <v>2317</v>
      </c>
      <c r="C578" t="s">
        <v>77</v>
      </c>
      <c r="D578" t="s">
        <v>165</v>
      </c>
      <c r="E578">
        <v>61</v>
      </c>
      <c r="F578" t="s">
        <v>87</v>
      </c>
      <c r="G578">
        <v>2020</v>
      </c>
      <c r="H578" t="s">
        <v>15</v>
      </c>
      <c r="I578" t="s">
        <v>84</v>
      </c>
      <c r="J578" t="s">
        <v>80</v>
      </c>
      <c r="K578">
        <v>72</v>
      </c>
      <c r="L578" s="18">
        <v>43735</v>
      </c>
      <c r="M578" s="18">
        <v>45927</v>
      </c>
      <c r="N578" s="18">
        <v>44299</v>
      </c>
      <c r="O578">
        <v>38770000</v>
      </c>
      <c r="P578">
        <v>14070000</v>
      </c>
      <c r="Q578">
        <v>24700000</v>
      </c>
      <c r="R578">
        <v>326377</v>
      </c>
      <c r="S578" t="s">
        <v>255</v>
      </c>
      <c r="T578">
        <v>-1.5780918506878669</v>
      </c>
      <c r="U578">
        <v>-1.4150840524090671</v>
      </c>
      <c r="V578">
        <v>-0.54145652994716964</v>
      </c>
      <c r="W578">
        <v>-0.2954672250270009</v>
      </c>
      <c r="X578">
        <v>-0.4197062222492236</v>
      </c>
      <c r="Y578" t="str">
        <f t="shared" si="32"/>
        <v>61-72</v>
      </c>
      <c r="Z578" s="20">
        <f t="shared" si="33"/>
        <v>0.36290946608202218</v>
      </c>
      <c r="AA578" t="str">
        <f t="shared" si="34"/>
        <v>20%-40%</v>
      </c>
      <c r="AB578">
        <f t="shared" si="35"/>
        <v>6.7677651847513883E-5</v>
      </c>
    </row>
    <row r="579" spans="1:28" x14ac:dyDescent="0.25">
      <c r="A579" t="s">
        <v>2318</v>
      </c>
      <c r="B579" t="s">
        <v>2319</v>
      </c>
      <c r="C579" t="s">
        <v>77</v>
      </c>
      <c r="D579" t="s">
        <v>628</v>
      </c>
      <c r="E579">
        <v>51</v>
      </c>
      <c r="F579" t="s">
        <v>17</v>
      </c>
      <c r="G579">
        <v>2019</v>
      </c>
      <c r="H579" t="s">
        <v>17</v>
      </c>
      <c r="I579" t="s">
        <v>84</v>
      </c>
      <c r="J579" t="s">
        <v>80</v>
      </c>
      <c r="K579">
        <v>72</v>
      </c>
      <c r="L579" s="18">
        <v>43523</v>
      </c>
      <c r="M579" s="18">
        <v>45715</v>
      </c>
      <c r="N579" s="18">
        <v>44497</v>
      </c>
      <c r="O579">
        <v>49000000</v>
      </c>
      <c r="P579">
        <v>32220000</v>
      </c>
      <c r="Q579">
        <v>16780000</v>
      </c>
      <c r="R579">
        <v>645578</v>
      </c>
      <c r="S579" t="s">
        <v>261</v>
      </c>
      <c r="T579">
        <v>0.84752525977718796</v>
      </c>
      <c r="U579">
        <v>-0.20522334620923621</v>
      </c>
      <c r="V579">
        <v>-0.20177931502275201</v>
      </c>
      <c r="W579">
        <v>0.40709463256031392</v>
      </c>
      <c r="X579">
        <v>1.5139907126543499</v>
      </c>
      <c r="Y579" t="str">
        <f t="shared" ref="Y579:Y642" si="36">IF(K579&lt;=24,"&lt;=24",IF(AND(K579&gt;=25,K579&lt;=36),"25-36",IF(AND(K579&gt;=37,K579&lt;=48),"37-48",IF(AND(K579&gt;=49,K579&lt;=60),"49-60",IF(AND(K579&gt;=61,K579&lt;=72),"61-72","&gt;72")))))</f>
        <v>61-72</v>
      </c>
      <c r="Z579" s="20">
        <f t="shared" ref="Z579:Z642" si="37">IF(P579/O579&gt;0.2,P579/O579,0.2)</f>
        <v>0.65755102040816327</v>
      </c>
      <c r="AA579" t="str">
        <f t="shared" ref="AA579:AA642" si="38">IF(Z579&lt;=0.2,"20%",IF(AND(Z579&gt;0.2,Z579&lt;=0.4),"20%-40%",IF(AND(Z579&gt;0.4,Z579&lt;=0.6),"40%-60%",IF(AND(Z579&gt;0.6,Z579&lt;=0.8),"60%-80%","80%-100%"))))</f>
        <v>60%-80%</v>
      </c>
      <c r="AB579">
        <f t="shared" ref="AB579:AB642" si="39">R579/SUM($R$2:$R$5739)</f>
        <v>1.3386728575976345E-4</v>
      </c>
    </row>
    <row r="580" spans="1:28" x14ac:dyDescent="0.25">
      <c r="A580" t="s">
        <v>2320</v>
      </c>
      <c r="B580" t="s">
        <v>2321</v>
      </c>
      <c r="C580" t="s">
        <v>77</v>
      </c>
      <c r="D580" t="s">
        <v>134</v>
      </c>
      <c r="E580">
        <v>7</v>
      </c>
      <c r="F580" t="s">
        <v>17</v>
      </c>
      <c r="G580">
        <v>2021</v>
      </c>
      <c r="H580" t="s">
        <v>17</v>
      </c>
      <c r="I580" t="s">
        <v>84</v>
      </c>
      <c r="J580" t="s">
        <v>80</v>
      </c>
      <c r="K580">
        <v>72</v>
      </c>
      <c r="L580" s="18">
        <v>44019</v>
      </c>
      <c r="M580" s="18">
        <v>46210</v>
      </c>
      <c r="N580" s="18">
        <v>44312</v>
      </c>
      <c r="O580">
        <v>54490000</v>
      </c>
      <c r="P580">
        <v>27245000</v>
      </c>
      <c r="Q580">
        <v>27245000</v>
      </c>
      <c r="R580">
        <v>724436</v>
      </c>
      <c r="S580" t="s">
        <v>400</v>
      </c>
      <c r="T580">
        <v>-0.2318743543797615</v>
      </c>
      <c r="U580">
        <v>-0.85216124758390532</v>
      </c>
      <c r="V580">
        <v>-0.18575632502509701</v>
      </c>
      <c r="W580">
        <v>-0.1582980533556736</v>
      </c>
      <c r="X580">
        <v>-0.18766259006079469</v>
      </c>
      <c r="Y580" t="str">
        <f t="shared" si="36"/>
        <v>61-72</v>
      </c>
      <c r="Z580" s="20">
        <f t="shared" si="37"/>
        <v>0.5</v>
      </c>
      <c r="AA580" t="str">
        <f t="shared" si="38"/>
        <v>40%-60%</v>
      </c>
      <c r="AB580">
        <f t="shared" si="39"/>
        <v>1.5021930893967887E-4</v>
      </c>
    </row>
    <row r="581" spans="1:28" x14ac:dyDescent="0.25">
      <c r="A581" t="s">
        <v>1369</v>
      </c>
      <c r="B581" t="s">
        <v>2322</v>
      </c>
      <c r="C581" t="s">
        <v>77</v>
      </c>
      <c r="D581" t="s">
        <v>108</v>
      </c>
      <c r="E581">
        <v>62</v>
      </c>
      <c r="F581" t="s">
        <v>117</v>
      </c>
      <c r="G581">
        <v>2021</v>
      </c>
      <c r="H581" t="s">
        <v>29</v>
      </c>
      <c r="I581" t="s">
        <v>84</v>
      </c>
      <c r="J581" t="s">
        <v>80</v>
      </c>
      <c r="K581">
        <v>24</v>
      </c>
      <c r="L581" s="18">
        <v>43907</v>
      </c>
      <c r="M581" s="18">
        <v>44637</v>
      </c>
      <c r="N581" s="18">
        <v>44370</v>
      </c>
      <c r="O581">
        <v>53870000</v>
      </c>
      <c r="P581">
        <v>17530000</v>
      </c>
      <c r="Q581">
        <v>36340000</v>
      </c>
      <c r="R581">
        <v>770736</v>
      </c>
      <c r="S581" t="s">
        <v>317</v>
      </c>
      <c r="T581">
        <v>-8.633732775185822E-2</v>
      </c>
      <c r="U581">
        <v>-1.5690523651347199</v>
      </c>
      <c r="V581">
        <v>-4.4146365390986242</v>
      </c>
      <c r="W581">
        <v>7.6538093903185797E-3</v>
      </c>
      <c r="X581">
        <v>0.58581618390063472</v>
      </c>
      <c r="Y581" t="str">
        <f t="shared" si="36"/>
        <v>&lt;=24</v>
      </c>
      <c r="Z581" s="20">
        <f t="shared" si="37"/>
        <v>0.32541303137182104</v>
      </c>
      <c r="AA581" t="str">
        <f t="shared" si="38"/>
        <v>20%-40%</v>
      </c>
      <c r="AB581">
        <f t="shared" si="39"/>
        <v>1.5982009355544496E-4</v>
      </c>
    </row>
    <row r="582" spans="1:28" x14ac:dyDescent="0.25">
      <c r="A582" t="s">
        <v>2323</v>
      </c>
      <c r="B582" t="s">
        <v>2324</v>
      </c>
      <c r="C582" t="s">
        <v>77</v>
      </c>
      <c r="D582" t="s">
        <v>165</v>
      </c>
      <c r="E582">
        <v>27</v>
      </c>
      <c r="F582" t="s">
        <v>79</v>
      </c>
      <c r="G582">
        <v>2020</v>
      </c>
      <c r="H582" t="s">
        <v>13</v>
      </c>
      <c r="I582" t="s">
        <v>84</v>
      </c>
      <c r="J582" t="s">
        <v>80</v>
      </c>
      <c r="K582">
        <v>72</v>
      </c>
      <c r="L582" s="18">
        <v>43504</v>
      </c>
      <c r="M582" s="18">
        <v>45871</v>
      </c>
      <c r="N582" s="18">
        <v>43887</v>
      </c>
      <c r="O582">
        <v>39990000</v>
      </c>
      <c r="P582">
        <v>27993000</v>
      </c>
      <c r="Q582">
        <v>11997000</v>
      </c>
      <c r="R582">
        <v>682548</v>
      </c>
      <c r="S582" t="s">
        <v>126</v>
      </c>
      <c r="T582">
        <v>0.88390951643416382</v>
      </c>
      <c r="U582">
        <v>-3.091883392176074E-2</v>
      </c>
      <c r="V582">
        <v>0.2094661248883162</v>
      </c>
      <c r="W582">
        <v>0.28152416848002942</v>
      </c>
      <c r="X582">
        <v>0.43112042910834891</v>
      </c>
      <c r="Y582" t="str">
        <f t="shared" si="36"/>
        <v>61-72</v>
      </c>
      <c r="Z582" s="20">
        <f t="shared" si="37"/>
        <v>0.7</v>
      </c>
      <c r="AA582" t="str">
        <f t="shared" si="38"/>
        <v>60%-80%</v>
      </c>
      <c r="AB582">
        <f t="shared" si="39"/>
        <v>1.4153339822725532E-4</v>
      </c>
    </row>
    <row r="583" spans="1:28" x14ac:dyDescent="0.25">
      <c r="A583" t="s">
        <v>2325</v>
      </c>
      <c r="B583" t="s">
        <v>2326</v>
      </c>
      <c r="C583" t="s">
        <v>77</v>
      </c>
      <c r="D583" t="s">
        <v>180</v>
      </c>
      <c r="E583">
        <v>7</v>
      </c>
      <c r="F583" t="s">
        <v>12</v>
      </c>
      <c r="G583">
        <v>2017</v>
      </c>
      <c r="H583" t="s">
        <v>12</v>
      </c>
      <c r="J583" t="s">
        <v>80</v>
      </c>
      <c r="K583">
        <v>24</v>
      </c>
      <c r="L583" s="18">
        <v>43010</v>
      </c>
      <c r="M583" s="18">
        <v>43506</v>
      </c>
      <c r="N583" s="18">
        <v>43455</v>
      </c>
      <c r="O583">
        <v>80990000</v>
      </c>
      <c r="P583">
        <v>15000000</v>
      </c>
      <c r="Q583">
        <v>65990000</v>
      </c>
      <c r="R583">
        <v>649882</v>
      </c>
      <c r="S583" t="s">
        <v>307</v>
      </c>
      <c r="T583">
        <v>-3.154742972490153</v>
      </c>
      <c r="U583">
        <v>-2.1447637501346142</v>
      </c>
      <c r="V583">
        <v>-4.0299673190427994</v>
      </c>
      <c r="W583">
        <v>6.6826020450686405E-2</v>
      </c>
      <c r="X583">
        <v>1.9007300996350649</v>
      </c>
      <c r="Y583" t="str">
        <f t="shared" si="36"/>
        <v>&lt;=24</v>
      </c>
      <c r="Z583" s="20">
        <f t="shared" si="37"/>
        <v>0.2</v>
      </c>
      <c r="AA583" t="str">
        <f t="shared" si="38"/>
        <v>20%</v>
      </c>
      <c r="AB583">
        <f t="shared" si="39"/>
        <v>1.3475976474434785E-4</v>
      </c>
    </row>
    <row r="584" spans="1:28" x14ac:dyDescent="0.25">
      <c r="A584" t="s">
        <v>2327</v>
      </c>
      <c r="B584" t="s">
        <v>2328</v>
      </c>
      <c r="C584" t="s">
        <v>77</v>
      </c>
      <c r="D584" t="s">
        <v>291</v>
      </c>
      <c r="E584">
        <v>246</v>
      </c>
      <c r="F584" t="s">
        <v>87</v>
      </c>
      <c r="G584">
        <v>2017</v>
      </c>
      <c r="H584" t="s">
        <v>15</v>
      </c>
      <c r="J584" t="s">
        <v>80</v>
      </c>
      <c r="K584">
        <v>84</v>
      </c>
      <c r="L584" s="18">
        <v>42697</v>
      </c>
      <c r="M584" s="18">
        <v>45253</v>
      </c>
      <c r="N584" s="18">
        <v>43096</v>
      </c>
      <c r="O584">
        <v>37540000</v>
      </c>
      <c r="P584">
        <v>23540000</v>
      </c>
      <c r="Q584">
        <v>14000000</v>
      </c>
      <c r="R584">
        <v>425933</v>
      </c>
      <c r="S584" t="s">
        <v>182</v>
      </c>
      <c r="T584">
        <v>0.22899289660859901</v>
      </c>
      <c r="U584">
        <v>-0.33040760970851518</v>
      </c>
      <c r="V584">
        <v>-0.90386958818102137</v>
      </c>
      <c r="W584">
        <v>-0.91669806610485771</v>
      </c>
      <c r="X584">
        <v>-0.49705409964536651</v>
      </c>
      <c r="Y584" t="str">
        <f t="shared" si="36"/>
        <v>&gt;72</v>
      </c>
      <c r="Z584" s="20">
        <f t="shared" si="37"/>
        <v>0.62706446457112408</v>
      </c>
      <c r="AA584" t="str">
        <f t="shared" si="38"/>
        <v>60%-80%</v>
      </c>
      <c r="AB584">
        <f t="shared" si="39"/>
        <v>8.8321619735358596E-5</v>
      </c>
    </row>
    <row r="585" spans="1:28" x14ac:dyDescent="0.25">
      <c r="A585" t="s">
        <v>2329</v>
      </c>
      <c r="B585" t="s">
        <v>2330</v>
      </c>
      <c r="C585" t="s">
        <v>77</v>
      </c>
      <c r="D585" t="s">
        <v>93</v>
      </c>
      <c r="E585">
        <v>236</v>
      </c>
      <c r="F585" t="s">
        <v>17</v>
      </c>
      <c r="G585">
        <v>2018</v>
      </c>
      <c r="H585" t="s">
        <v>17</v>
      </c>
      <c r="J585" t="s">
        <v>80</v>
      </c>
      <c r="K585">
        <v>60</v>
      </c>
      <c r="L585" s="18">
        <v>43084</v>
      </c>
      <c r="M585" s="18">
        <v>44910</v>
      </c>
      <c r="N585" s="18">
        <v>43690</v>
      </c>
      <c r="O585">
        <v>50430300</v>
      </c>
      <c r="P585">
        <v>32000000</v>
      </c>
      <c r="Q585">
        <v>18430300</v>
      </c>
      <c r="R585">
        <v>851884</v>
      </c>
      <c r="S585" t="s">
        <v>437</v>
      </c>
      <c r="T585">
        <v>1.599466564021355</v>
      </c>
      <c r="U585">
        <v>-0.29971494146083999</v>
      </c>
      <c r="V585">
        <v>0.56516632981038883</v>
      </c>
      <c r="W585">
        <v>-0.50463959090655919</v>
      </c>
      <c r="X585">
        <v>0.81785981608906366</v>
      </c>
      <c r="Y585" t="str">
        <f t="shared" si="36"/>
        <v>49-60</v>
      </c>
      <c r="Z585" s="20">
        <f t="shared" si="37"/>
        <v>0.63453915602326383</v>
      </c>
      <c r="AA585" t="str">
        <f t="shared" si="38"/>
        <v>60%-80%</v>
      </c>
      <c r="AB585">
        <f t="shared" si="39"/>
        <v>1.7664697195717688E-4</v>
      </c>
    </row>
    <row r="586" spans="1:28" x14ac:dyDescent="0.25">
      <c r="A586" t="s">
        <v>2331</v>
      </c>
      <c r="B586" t="s">
        <v>2332</v>
      </c>
      <c r="C586" t="s">
        <v>82</v>
      </c>
      <c r="D586" t="s">
        <v>342</v>
      </c>
      <c r="E586">
        <v>15</v>
      </c>
      <c r="F586" t="s">
        <v>17</v>
      </c>
      <c r="G586">
        <v>2021</v>
      </c>
      <c r="H586" t="s">
        <v>17</v>
      </c>
      <c r="I586" t="s">
        <v>84</v>
      </c>
      <c r="J586" t="s">
        <v>80</v>
      </c>
      <c r="K586">
        <v>84</v>
      </c>
      <c r="L586" s="18">
        <v>44040</v>
      </c>
      <c r="M586" s="18">
        <v>46596</v>
      </c>
      <c r="O586">
        <v>62990000</v>
      </c>
      <c r="P586">
        <v>54300000</v>
      </c>
      <c r="Q586">
        <v>8690000</v>
      </c>
      <c r="R586">
        <v>1216542</v>
      </c>
      <c r="S586" t="s">
        <v>243</v>
      </c>
      <c r="T586">
        <v>-2.4998263526645879</v>
      </c>
      <c r="U586">
        <v>0.63445831453430468</v>
      </c>
      <c r="V586">
        <v>0.76277755476709586</v>
      </c>
      <c r="W586">
        <v>0.34287657213722272</v>
      </c>
      <c r="X586">
        <v>0.50846830650449182</v>
      </c>
      <c r="Y586" t="str">
        <f t="shared" si="36"/>
        <v>&gt;72</v>
      </c>
      <c r="Z586" s="20">
        <f t="shared" si="37"/>
        <v>0.8620415939037942</v>
      </c>
      <c r="AA586" t="str">
        <f t="shared" si="38"/>
        <v>80%-100%</v>
      </c>
      <c r="AB586">
        <f t="shared" si="39"/>
        <v>2.5226258570266357E-4</v>
      </c>
    </row>
    <row r="587" spans="1:28" x14ac:dyDescent="0.25">
      <c r="A587" t="s">
        <v>860</v>
      </c>
      <c r="B587" t="s">
        <v>861</v>
      </c>
      <c r="C587" t="s">
        <v>82</v>
      </c>
      <c r="D587" t="s">
        <v>199</v>
      </c>
      <c r="E587">
        <v>7</v>
      </c>
      <c r="F587" t="s">
        <v>117</v>
      </c>
      <c r="G587">
        <v>2022</v>
      </c>
      <c r="H587" t="s">
        <v>29</v>
      </c>
      <c r="I587" t="s">
        <v>84</v>
      </c>
      <c r="J587" t="s">
        <v>80</v>
      </c>
      <c r="K587">
        <v>84</v>
      </c>
      <c r="L587" s="18">
        <v>44454</v>
      </c>
      <c r="M587" s="18">
        <v>47011</v>
      </c>
      <c r="O587">
        <v>64781400</v>
      </c>
      <c r="P587">
        <v>30791400</v>
      </c>
      <c r="Q587">
        <v>33990000</v>
      </c>
      <c r="R587">
        <v>612399</v>
      </c>
      <c r="S587" t="s">
        <v>283</v>
      </c>
      <c r="T587">
        <v>0.16835246884697261</v>
      </c>
      <c r="U587">
        <v>-0.95353394037611638</v>
      </c>
      <c r="V587">
        <v>-0.50193428495582826</v>
      </c>
      <c r="W587">
        <v>-3.8040704113064872E-2</v>
      </c>
      <c r="X587">
        <v>1.0499034482774929</v>
      </c>
      <c r="Y587" t="str">
        <f t="shared" si="36"/>
        <v>&gt;72</v>
      </c>
      <c r="Z587" s="20">
        <f t="shared" si="37"/>
        <v>0.47531235817688411</v>
      </c>
      <c r="AA587" t="str">
        <f t="shared" si="38"/>
        <v>40%-60%</v>
      </c>
      <c r="AB587">
        <f t="shared" si="39"/>
        <v>1.2698727641275473E-4</v>
      </c>
    </row>
    <row r="588" spans="1:28" x14ac:dyDescent="0.25">
      <c r="A588" t="s">
        <v>2333</v>
      </c>
      <c r="B588" t="s">
        <v>2334</v>
      </c>
      <c r="C588" t="s">
        <v>77</v>
      </c>
      <c r="D588" t="s">
        <v>421</v>
      </c>
      <c r="E588">
        <v>7</v>
      </c>
      <c r="F588" t="s">
        <v>87</v>
      </c>
      <c r="G588">
        <v>2017</v>
      </c>
      <c r="H588" t="s">
        <v>15</v>
      </c>
      <c r="J588" t="s">
        <v>80</v>
      </c>
      <c r="K588">
        <v>72</v>
      </c>
      <c r="L588" s="18">
        <v>42699</v>
      </c>
      <c r="M588" s="18">
        <v>44890</v>
      </c>
      <c r="N588" s="18">
        <v>43091</v>
      </c>
      <c r="O588">
        <v>37940000</v>
      </c>
      <c r="P588">
        <v>18970000</v>
      </c>
      <c r="Q588">
        <v>18970000</v>
      </c>
      <c r="R588">
        <v>497982</v>
      </c>
      <c r="S588" t="s">
        <v>307</v>
      </c>
      <c r="T588">
        <v>1.0051903719574169</v>
      </c>
      <c r="U588">
        <v>-0.85216124758390532</v>
      </c>
      <c r="V588">
        <v>0.99991102471514426</v>
      </c>
      <c r="W588">
        <v>-4.6114594139382882E-2</v>
      </c>
      <c r="X588">
        <v>1.9007300996350649</v>
      </c>
      <c r="Y588" t="str">
        <f t="shared" si="36"/>
        <v>61-72</v>
      </c>
      <c r="Z588" s="20">
        <f t="shared" si="37"/>
        <v>0.5</v>
      </c>
      <c r="AA588" t="str">
        <f t="shared" si="38"/>
        <v>40%-60%</v>
      </c>
      <c r="AB588">
        <f t="shared" si="39"/>
        <v>1.0326172623171565E-4</v>
      </c>
    </row>
    <row r="589" spans="1:28" x14ac:dyDescent="0.25">
      <c r="A589" t="s">
        <v>2105</v>
      </c>
      <c r="B589" t="s">
        <v>2335</v>
      </c>
      <c r="C589" t="s">
        <v>77</v>
      </c>
      <c r="D589" t="s">
        <v>442</v>
      </c>
      <c r="E589">
        <v>15</v>
      </c>
      <c r="F589" t="s">
        <v>87</v>
      </c>
      <c r="G589">
        <v>2021</v>
      </c>
      <c r="H589" t="s">
        <v>24</v>
      </c>
      <c r="I589" t="s">
        <v>84</v>
      </c>
      <c r="J589" t="s">
        <v>80</v>
      </c>
      <c r="K589">
        <v>84</v>
      </c>
      <c r="L589" s="18">
        <v>43954</v>
      </c>
      <c r="M589" s="18">
        <v>46451</v>
      </c>
      <c r="N589" s="18">
        <v>44518</v>
      </c>
      <c r="O589">
        <v>40090000</v>
      </c>
      <c r="P589">
        <v>25740000</v>
      </c>
      <c r="Q589">
        <v>14350000</v>
      </c>
      <c r="R589">
        <v>564605</v>
      </c>
      <c r="S589" t="s">
        <v>311</v>
      </c>
      <c r="T589">
        <v>-1.1172245996995069</v>
      </c>
      <c r="U589">
        <v>-0.26885175072609618</v>
      </c>
      <c r="V589">
        <v>0.72325530977575447</v>
      </c>
      <c r="W589">
        <v>-0.51885170843212602</v>
      </c>
      <c r="X589">
        <v>0.89520769348520657</v>
      </c>
      <c r="Y589" t="str">
        <f t="shared" si="36"/>
        <v>&gt;72</v>
      </c>
      <c r="Z589" s="20">
        <f t="shared" si="37"/>
        <v>0.64205537540533797</v>
      </c>
      <c r="AA589" t="str">
        <f t="shared" si="38"/>
        <v>60%-80%</v>
      </c>
      <c r="AB589">
        <f t="shared" si="39"/>
        <v>1.1707669542083412E-4</v>
      </c>
    </row>
    <row r="590" spans="1:28" x14ac:dyDescent="0.25">
      <c r="A590" t="s">
        <v>2336</v>
      </c>
      <c r="B590" t="s">
        <v>2337</v>
      </c>
      <c r="C590" t="s">
        <v>77</v>
      </c>
      <c r="D590" t="s">
        <v>100</v>
      </c>
      <c r="E590">
        <v>236</v>
      </c>
      <c r="F590" t="s">
        <v>117</v>
      </c>
      <c r="G590">
        <v>2017</v>
      </c>
      <c r="H590" t="s">
        <v>14</v>
      </c>
      <c r="J590" t="s">
        <v>80</v>
      </c>
      <c r="K590">
        <v>24</v>
      </c>
      <c r="L590" s="18">
        <v>42731</v>
      </c>
      <c r="M590" s="18">
        <v>43461</v>
      </c>
      <c r="N590" s="18">
        <v>42976</v>
      </c>
      <c r="O590">
        <v>47990000</v>
      </c>
      <c r="P590">
        <v>17990000</v>
      </c>
      <c r="Q590">
        <v>30000000</v>
      </c>
      <c r="R590">
        <v>785012</v>
      </c>
      <c r="S590" t="s">
        <v>445</v>
      </c>
      <c r="T590">
        <v>1.017318457509742</v>
      </c>
      <c r="U590">
        <v>-1.365972530563816</v>
      </c>
      <c r="V590">
        <v>-3.7966074330465229</v>
      </c>
      <c r="W590">
        <v>-0.52499921264050231</v>
      </c>
      <c r="X590">
        <v>0.74051193869292065</v>
      </c>
      <c r="Y590" t="str">
        <f t="shared" si="36"/>
        <v>&lt;=24</v>
      </c>
      <c r="Z590" s="20">
        <f t="shared" si="37"/>
        <v>0.37486976453427795</v>
      </c>
      <c r="AA590" t="str">
        <f t="shared" si="38"/>
        <v>20%-40%</v>
      </c>
      <c r="AB590">
        <f t="shared" si="39"/>
        <v>1.6278037003869932E-4</v>
      </c>
    </row>
    <row r="591" spans="1:28" x14ac:dyDescent="0.25">
      <c r="A591" t="s">
        <v>356</v>
      </c>
      <c r="B591" t="s">
        <v>2338</v>
      </c>
      <c r="C591" t="s">
        <v>90</v>
      </c>
      <c r="D591" t="s">
        <v>285</v>
      </c>
      <c r="E591">
        <v>59</v>
      </c>
      <c r="F591" t="s">
        <v>87</v>
      </c>
      <c r="G591">
        <v>2018</v>
      </c>
      <c r="H591" t="s">
        <v>15</v>
      </c>
      <c r="J591" t="s">
        <v>80</v>
      </c>
      <c r="K591">
        <v>24</v>
      </c>
      <c r="L591" s="18">
        <v>42860</v>
      </c>
      <c r="M591" s="18">
        <v>43590</v>
      </c>
      <c r="N591" s="18">
        <v>43584</v>
      </c>
      <c r="O591">
        <v>36850000</v>
      </c>
      <c r="P591">
        <v>7350000</v>
      </c>
      <c r="Q591">
        <v>29500000</v>
      </c>
      <c r="R591">
        <v>326595</v>
      </c>
      <c r="S591" t="s">
        <v>163</v>
      </c>
      <c r="T591">
        <v>1.429673366288801</v>
      </c>
      <c r="U591">
        <v>-2.086253477069421</v>
      </c>
      <c r="V591">
        <v>-4.4146365390986242</v>
      </c>
      <c r="W591">
        <v>1.5335499883895201</v>
      </c>
      <c r="X591">
        <v>0.50846830650449182</v>
      </c>
      <c r="Y591" t="str">
        <f t="shared" si="36"/>
        <v>&lt;=24</v>
      </c>
      <c r="Z591" s="20">
        <f t="shared" si="37"/>
        <v>0.2</v>
      </c>
      <c r="AA591" t="str">
        <f t="shared" si="38"/>
        <v>20%</v>
      </c>
      <c r="AB591">
        <f t="shared" si="39"/>
        <v>6.772285640574794E-5</v>
      </c>
    </row>
    <row r="592" spans="1:28" x14ac:dyDescent="0.25">
      <c r="A592" t="s">
        <v>2339</v>
      </c>
      <c r="B592" t="s">
        <v>2340</v>
      </c>
      <c r="C592" t="s">
        <v>77</v>
      </c>
      <c r="D592" t="s">
        <v>256</v>
      </c>
      <c r="E592">
        <v>61</v>
      </c>
      <c r="F592" t="s">
        <v>117</v>
      </c>
      <c r="G592">
        <v>2018</v>
      </c>
      <c r="H592" t="s">
        <v>14</v>
      </c>
      <c r="J592" t="s">
        <v>80</v>
      </c>
      <c r="K592">
        <v>48</v>
      </c>
      <c r="L592" s="18">
        <v>42962</v>
      </c>
      <c r="M592" s="18">
        <v>44423</v>
      </c>
      <c r="N592" s="18">
        <v>43530</v>
      </c>
      <c r="O592">
        <v>45983000</v>
      </c>
      <c r="P592">
        <v>15000000</v>
      </c>
      <c r="Q592">
        <v>30983000</v>
      </c>
      <c r="R592">
        <v>451718</v>
      </c>
      <c r="S592" t="s">
        <v>419</v>
      </c>
      <c r="T592">
        <v>0.84752525977718796</v>
      </c>
      <c r="U592">
        <v>-1.565790061360848</v>
      </c>
      <c r="V592">
        <v>0.2094661248883162</v>
      </c>
      <c r="W592">
        <v>-0.20229189216963611</v>
      </c>
      <c r="X592">
        <v>-0.18766259006079469</v>
      </c>
      <c r="Y592" t="str">
        <f t="shared" si="36"/>
        <v>37-48</v>
      </c>
      <c r="Z592" s="20">
        <f t="shared" si="37"/>
        <v>0.3262075114716308</v>
      </c>
      <c r="AA592" t="str">
        <f t="shared" si="38"/>
        <v>20%-40%</v>
      </c>
      <c r="AB592">
        <f t="shared" si="39"/>
        <v>9.3668406588868935E-5</v>
      </c>
    </row>
    <row r="593" spans="1:28" x14ac:dyDescent="0.25">
      <c r="A593" t="s">
        <v>2341</v>
      </c>
      <c r="B593" t="s">
        <v>2342</v>
      </c>
      <c r="C593" t="s">
        <v>77</v>
      </c>
      <c r="D593" t="s">
        <v>134</v>
      </c>
      <c r="E593">
        <v>38</v>
      </c>
      <c r="F593" t="s">
        <v>17</v>
      </c>
      <c r="G593">
        <v>2021</v>
      </c>
      <c r="H593" t="s">
        <v>17</v>
      </c>
      <c r="I593" t="s">
        <v>84</v>
      </c>
      <c r="J593" t="s">
        <v>80</v>
      </c>
      <c r="K593">
        <v>72</v>
      </c>
      <c r="L593" s="18">
        <v>43962</v>
      </c>
      <c r="M593" s="18">
        <v>46331</v>
      </c>
      <c r="N593" s="18">
        <v>44453</v>
      </c>
      <c r="O593">
        <v>55000000</v>
      </c>
      <c r="P593">
        <v>27500000</v>
      </c>
      <c r="Q593">
        <v>27500000</v>
      </c>
      <c r="R593">
        <v>705410</v>
      </c>
      <c r="S593" t="s">
        <v>158</v>
      </c>
      <c r="T593">
        <v>-0.24400243993208681</v>
      </c>
      <c r="U593">
        <v>-0.85216124758390532</v>
      </c>
      <c r="V593">
        <v>0.24898836987965761</v>
      </c>
      <c r="W593">
        <v>0.12555032743350281</v>
      </c>
      <c r="X593">
        <v>-0.49705409964536651</v>
      </c>
      <c r="Y593" t="str">
        <f t="shared" si="36"/>
        <v>61-72</v>
      </c>
      <c r="Z593" s="20">
        <f t="shared" si="37"/>
        <v>0.5</v>
      </c>
      <c r="AA593" t="str">
        <f t="shared" si="38"/>
        <v>40%-60%</v>
      </c>
      <c r="AB593">
        <f t="shared" si="39"/>
        <v>1.4627407075178326E-4</v>
      </c>
    </row>
    <row r="594" spans="1:28" x14ac:dyDescent="0.25">
      <c r="A594" t="s">
        <v>310</v>
      </c>
      <c r="B594" t="s">
        <v>2343</v>
      </c>
      <c r="C594" t="s">
        <v>77</v>
      </c>
      <c r="D594" t="s">
        <v>2344</v>
      </c>
      <c r="E594">
        <v>15</v>
      </c>
      <c r="F594" t="s">
        <v>22</v>
      </c>
      <c r="G594">
        <v>2020</v>
      </c>
      <c r="H594" t="s">
        <v>22</v>
      </c>
      <c r="I594" t="s">
        <v>188</v>
      </c>
      <c r="J594" t="s">
        <v>80</v>
      </c>
      <c r="K594">
        <v>24</v>
      </c>
      <c r="L594" s="18">
        <v>43886</v>
      </c>
      <c r="M594" s="18">
        <v>44617</v>
      </c>
      <c r="N594" s="18">
        <v>44348</v>
      </c>
      <c r="O594">
        <v>142990000</v>
      </c>
      <c r="P594">
        <v>142990000</v>
      </c>
      <c r="Q594">
        <v>0</v>
      </c>
      <c r="R594">
        <v>6610987</v>
      </c>
      <c r="S594" t="s">
        <v>311</v>
      </c>
      <c r="U594">
        <v>1.2009447865714571</v>
      </c>
      <c r="V594">
        <v>-1.0576518291096799</v>
      </c>
      <c r="Y594" t="str">
        <f t="shared" si="36"/>
        <v>&lt;=24</v>
      </c>
      <c r="Z594" s="20">
        <f t="shared" si="37"/>
        <v>1</v>
      </c>
      <c r="AA594" t="str">
        <f t="shared" si="38"/>
        <v>80%-100%</v>
      </c>
      <c r="AB594">
        <f t="shared" si="39"/>
        <v>1.3708566368170558E-3</v>
      </c>
    </row>
    <row r="595" spans="1:28" x14ac:dyDescent="0.25">
      <c r="A595" t="s">
        <v>1563</v>
      </c>
      <c r="B595" t="s">
        <v>2345</v>
      </c>
      <c r="C595" t="s">
        <v>77</v>
      </c>
      <c r="D595" t="s">
        <v>209</v>
      </c>
      <c r="E595">
        <v>61</v>
      </c>
      <c r="F595" t="s">
        <v>87</v>
      </c>
      <c r="G595">
        <v>2019</v>
      </c>
      <c r="H595" t="s">
        <v>15</v>
      </c>
      <c r="J595" t="s">
        <v>80</v>
      </c>
      <c r="K595">
        <v>60</v>
      </c>
      <c r="L595" s="18">
        <v>43395</v>
      </c>
      <c r="M595" s="18">
        <v>45207</v>
      </c>
      <c r="N595" s="18">
        <v>43588</v>
      </c>
      <c r="O595">
        <v>32500000</v>
      </c>
      <c r="P595">
        <v>26500000</v>
      </c>
      <c r="Q595">
        <v>6000000</v>
      </c>
      <c r="R595">
        <v>652593</v>
      </c>
      <c r="S595" t="s">
        <v>736</v>
      </c>
      <c r="T595">
        <v>1.2598801685562471</v>
      </c>
      <c r="U595">
        <v>0.44287486626793832</v>
      </c>
      <c r="V595">
        <v>0.32803285986234038</v>
      </c>
      <c r="W595">
        <v>-0.43910553221189241</v>
      </c>
      <c r="X595">
        <v>-0.57440197704150942</v>
      </c>
      <c r="Y595" t="str">
        <f t="shared" si="36"/>
        <v>49-60</v>
      </c>
      <c r="Z595" s="20">
        <f t="shared" si="37"/>
        <v>0.81538461538461537</v>
      </c>
      <c r="AA595" t="str">
        <f t="shared" si="38"/>
        <v>80%-100%</v>
      </c>
      <c r="AB595">
        <f t="shared" si="39"/>
        <v>1.3532191867724939E-4</v>
      </c>
    </row>
    <row r="596" spans="1:28" x14ac:dyDescent="0.25">
      <c r="A596" t="s">
        <v>603</v>
      </c>
      <c r="B596" t="s">
        <v>2346</v>
      </c>
      <c r="C596" t="s">
        <v>82</v>
      </c>
      <c r="D596" t="s">
        <v>457</v>
      </c>
      <c r="E596">
        <v>62</v>
      </c>
      <c r="F596" t="s">
        <v>95</v>
      </c>
      <c r="G596">
        <v>2017</v>
      </c>
      <c r="H596" t="s">
        <v>16</v>
      </c>
      <c r="J596" t="s">
        <v>96</v>
      </c>
      <c r="K596">
        <v>84</v>
      </c>
      <c r="L596" s="18">
        <v>44433</v>
      </c>
      <c r="M596" s="18">
        <v>46990</v>
      </c>
      <c r="O596">
        <v>49900000</v>
      </c>
      <c r="P596">
        <v>45000000</v>
      </c>
      <c r="Q596">
        <v>4900000</v>
      </c>
      <c r="R596">
        <v>1217661</v>
      </c>
      <c r="S596" t="s">
        <v>103</v>
      </c>
      <c r="T596">
        <v>-0.57146074984486928</v>
      </c>
      <c r="U596">
        <v>0.79772957345076434</v>
      </c>
      <c r="V596">
        <v>0.36755510485368181</v>
      </c>
      <c r="W596">
        <v>-0.19812650041471169</v>
      </c>
      <c r="X596">
        <v>-1.3478807510029389</v>
      </c>
      <c r="Y596" t="str">
        <f t="shared" si="36"/>
        <v>&gt;72</v>
      </c>
      <c r="Z596" s="20">
        <f t="shared" si="37"/>
        <v>0.90180360721442887</v>
      </c>
      <c r="AA596" t="str">
        <f t="shared" si="38"/>
        <v>80%-100%</v>
      </c>
      <c r="AB596">
        <f t="shared" si="39"/>
        <v>2.524946219442412E-4</v>
      </c>
    </row>
    <row r="597" spans="1:28" x14ac:dyDescent="0.25">
      <c r="A597" t="s">
        <v>2347</v>
      </c>
      <c r="B597" t="s">
        <v>2348</v>
      </c>
      <c r="C597" t="s">
        <v>77</v>
      </c>
      <c r="D597" t="s">
        <v>93</v>
      </c>
      <c r="E597">
        <v>27</v>
      </c>
      <c r="F597" t="s">
        <v>117</v>
      </c>
      <c r="G597">
        <v>2018</v>
      </c>
      <c r="H597" t="s">
        <v>14</v>
      </c>
      <c r="J597" t="s">
        <v>80</v>
      </c>
      <c r="K597">
        <v>36</v>
      </c>
      <c r="L597" s="18">
        <v>43132</v>
      </c>
      <c r="M597" s="18">
        <v>44198</v>
      </c>
      <c r="N597" s="18">
        <v>43454</v>
      </c>
      <c r="O597">
        <v>42990000</v>
      </c>
      <c r="P597">
        <v>12897000</v>
      </c>
      <c r="Q597">
        <v>30093000</v>
      </c>
      <c r="R597">
        <v>478244</v>
      </c>
      <c r="S597" t="s">
        <v>213</v>
      </c>
      <c r="T597">
        <v>1.138599313032995</v>
      </c>
      <c r="U597">
        <v>-1.6734036612460499</v>
      </c>
      <c r="V597">
        <v>0.28851061487099899</v>
      </c>
      <c r="W597">
        <v>-0.25952537059347391</v>
      </c>
      <c r="X597">
        <v>-0.49705409964536651</v>
      </c>
      <c r="Y597" t="str">
        <f t="shared" si="36"/>
        <v>25-36</v>
      </c>
      <c r="Z597" s="20">
        <f t="shared" si="37"/>
        <v>0.3</v>
      </c>
      <c r="AA597" t="str">
        <f t="shared" si="38"/>
        <v>20%-40%</v>
      </c>
      <c r="AB597">
        <f t="shared" si="39"/>
        <v>9.9168847468303307E-5</v>
      </c>
    </row>
    <row r="598" spans="1:28" x14ac:dyDescent="0.25">
      <c r="A598" t="s">
        <v>2349</v>
      </c>
      <c r="B598" t="s">
        <v>2350</v>
      </c>
      <c r="C598" t="s">
        <v>77</v>
      </c>
      <c r="D598" t="s">
        <v>285</v>
      </c>
      <c r="E598">
        <v>60</v>
      </c>
      <c r="F598" t="s">
        <v>87</v>
      </c>
      <c r="G598">
        <v>2018</v>
      </c>
      <c r="H598" t="s">
        <v>15</v>
      </c>
      <c r="J598" t="s">
        <v>80</v>
      </c>
      <c r="K598">
        <v>84</v>
      </c>
      <c r="L598" s="18">
        <v>42873</v>
      </c>
      <c r="M598" s="18">
        <v>45430</v>
      </c>
      <c r="N598" s="18">
        <v>43739</v>
      </c>
      <c r="O598">
        <v>36027500</v>
      </c>
      <c r="P598">
        <v>26027500</v>
      </c>
      <c r="Q598">
        <v>10000000</v>
      </c>
      <c r="R598">
        <v>560143</v>
      </c>
      <c r="S598" t="s">
        <v>338</v>
      </c>
      <c r="T598">
        <v>1.1507273985853199</v>
      </c>
      <c r="U598">
        <v>6.1200960796500462E-2</v>
      </c>
      <c r="V598">
        <v>0.2041248515667165</v>
      </c>
      <c r="W598">
        <v>-0.153559131963099</v>
      </c>
      <c r="X598">
        <v>-0.88379348662608126</v>
      </c>
      <c r="Y598" t="str">
        <f t="shared" si="36"/>
        <v>&gt;72</v>
      </c>
      <c r="Z598" s="20">
        <f t="shared" si="37"/>
        <v>0.72243425161335095</v>
      </c>
      <c r="AA598" t="str">
        <f t="shared" si="38"/>
        <v>60%-80%</v>
      </c>
      <c r="AB598">
        <f t="shared" si="39"/>
        <v>1.1615145349954797E-4</v>
      </c>
    </row>
    <row r="599" spans="1:28" x14ac:dyDescent="0.25">
      <c r="A599" t="s">
        <v>2351</v>
      </c>
      <c r="B599" t="s">
        <v>2352</v>
      </c>
      <c r="C599" t="s">
        <v>77</v>
      </c>
      <c r="D599" t="s">
        <v>564</v>
      </c>
      <c r="E599">
        <v>51</v>
      </c>
      <c r="F599" t="s">
        <v>79</v>
      </c>
      <c r="G599">
        <v>2019</v>
      </c>
      <c r="H599" t="s">
        <v>13</v>
      </c>
      <c r="J599" t="s">
        <v>80</v>
      </c>
      <c r="K599">
        <v>84</v>
      </c>
      <c r="L599" s="18">
        <v>43323</v>
      </c>
      <c r="M599" s="18">
        <v>45969</v>
      </c>
      <c r="N599" s="18">
        <v>43682</v>
      </c>
      <c r="O599">
        <v>37730000</v>
      </c>
      <c r="P599">
        <v>18865000</v>
      </c>
      <c r="Q599">
        <v>18865000</v>
      </c>
      <c r="R599">
        <v>452095</v>
      </c>
      <c r="S599" t="s">
        <v>261</v>
      </c>
      <c r="T599">
        <v>1.6601069917829809</v>
      </c>
      <c r="U599">
        <v>-0.85216124758390532</v>
      </c>
      <c r="V599">
        <v>0.32803285986234038</v>
      </c>
      <c r="W599">
        <v>-0.64900642676890563</v>
      </c>
      <c r="X599">
        <v>1.436642835258207</v>
      </c>
      <c r="Y599" t="str">
        <f t="shared" si="36"/>
        <v>&gt;72</v>
      </c>
      <c r="Z599" s="20">
        <f t="shared" si="37"/>
        <v>0.5</v>
      </c>
      <c r="AA599" t="str">
        <f t="shared" si="38"/>
        <v>40%-60%</v>
      </c>
      <c r="AB599">
        <f t="shared" si="39"/>
        <v>9.3746581444163616E-5</v>
      </c>
    </row>
    <row r="600" spans="1:28" x14ac:dyDescent="0.25">
      <c r="A600" t="s">
        <v>2353</v>
      </c>
      <c r="B600" t="s">
        <v>2354</v>
      </c>
      <c r="C600" t="s">
        <v>90</v>
      </c>
      <c r="D600" t="s">
        <v>231</v>
      </c>
      <c r="E600">
        <v>51</v>
      </c>
      <c r="F600" t="s">
        <v>17</v>
      </c>
      <c r="G600">
        <v>2019</v>
      </c>
      <c r="H600" t="s">
        <v>17</v>
      </c>
      <c r="I600" t="s">
        <v>84</v>
      </c>
      <c r="J600" t="s">
        <v>80</v>
      </c>
      <c r="K600">
        <v>12</v>
      </c>
      <c r="L600" s="18">
        <v>43776</v>
      </c>
      <c r="M600" s="18">
        <v>44023</v>
      </c>
      <c r="N600" s="18">
        <v>44040</v>
      </c>
      <c r="O600">
        <v>61990000</v>
      </c>
      <c r="P600">
        <v>8990000</v>
      </c>
      <c r="Q600">
        <v>53000000</v>
      </c>
      <c r="R600">
        <v>774056</v>
      </c>
      <c r="S600" t="s">
        <v>153</v>
      </c>
      <c r="T600">
        <v>1.3690329385271749</v>
      </c>
      <c r="U600">
        <v>-2.3097704839636028</v>
      </c>
      <c r="V600">
        <v>-4.4146365390986242</v>
      </c>
      <c r="W600">
        <v>0.6406586032262781</v>
      </c>
      <c r="X600">
        <v>4.4381042127634142E-2</v>
      </c>
      <c r="Y600" t="str">
        <f t="shared" si="36"/>
        <v>&lt;=24</v>
      </c>
      <c r="Z600" s="20">
        <f t="shared" si="37"/>
        <v>0.2</v>
      </c>
      <c r="AA600" t="str">
        <f t="shared" si="38"/>
        <v>20%</v>
      </c>
      <c r="AB600">
        <f t="shared" si="39"/>
        <v>1.6050852994689945E-4</v>
      </c>
    </row>
    <row r="601" spans="1:28" x14ac:dyDescent="0.25">
      <c r="A601" t="s">
        <v>323</v>
      </c>
      <c r="B601" t="s">
        <v>324</v>
      </c>
      <c r="C601" t="s">
        <v>82</v>
      </c>
      <c r="D601" t="s">
        <v>125</v>
      </c>
      <c r="E601">
        <v>49</v>
      </c>
      <c r="F601" t="s">
        <v>117</v>
      </c>
      <c r="G601">
        <v>2021</v>
      </c>
      <c r="H601" t="s">
        <v>29</v>
      </c>
      <c r="I601" t="s">
        <v>84</v>
      </c>
      <c r="J601" t="s">
        <v>80</v>
      </c>
      <c r="K601">
        <v>72</v>
      </c>
      <c r="L601" s="18">
        <v>44195</v>
      </c>
      <c r="M601" s="18">
        <v>46386</v>
      </c>
      <c r="O601">
        <v>61788950</v>
      </c>
      <c r="P601">
        <v>30894475</v>
      </c>
      <c r="Q601">
        <v>30894475</v>
      </c>
      <c r="R601">
        <v>792484</v>
      </c>
      <c r="S601" t="s">
        <v>318</v>
      </c>
      <c r="T601">
        <v>0.31388949547487588</v>
      </c>
      <c r="U601">
        <v>-0.85216124758390532</v>
      </c>
      <c r="V601">
        <v>0.24898836987965761</v>
      </c>
      <c r="W601">
        <v>-7.0053928404015806E-4</v>
      </c>
      <c r="X601">
        <v>0.66316406129677774</v>
      </c>
      <c r="Y601" t="str">
        <f t="shared" si="36"/>
        <v>61-72</v>
      </c>
      <c r="Z601" s="20">
        <f t="shared" si="37"/>
        <v>0.5</v>
      </c>
      <c r="AA601" t="str">
        <f t="shared" si="38"/>
        <v>40%-60%</v>
      </c>
      <c r="AB601">
        <f t="shared" si="39"/>
        <v>1.643297666401897E-4</v>
      </c>
    </row>
    <row r="602" spans="1:28" x14ac:dyDescent="0.25">
      <c r="A602" t="s">
        <v>1656</v>
      </c>
      <c r="B602" t="s">
        <v>2355</v>
      </c>
      <c r="C602" t="s">
        <v>82</v>
      </c>
      <c r="D602" t="s">
        <v>106</v>
      </c>
      <c r="E602">
        <v>61</v>
      </c>
      <c r="F602" t="s">
        <v>17</v>
      </c>
      <c r="G602">
        <v>2022</v>
      </c>
      <c r="H602" t="s">
        <v>155</v>
      </c>
      <c r="I602" t="s">
        <v>84</v>
      </c>
      <c r="J602" t="s">
        <v>80</v>
      </c>
      <c r="K602">
        <v>60</v>
      </c>
      <c r="L602" s="18">
        <v>44497</v>
      </c>
      <c r="M602" s="18">
        <v>46323</v>
      </c>
      <c r="O602">
        <v>85180000</v>
      </c>
      <c r="P602">
        <v>40180000</v>
      </c>
      <c r="Q602">
        <v>45000000</v>
      </c>
      <c r="R602">
        <v>1012715</v>
      </c>
      <c r="S602" t="s">
        <v>293</v>
      </c>
      <c r="T602">
        <v>-0.19549009772278569</v>
      </c>
      <c r="U602">
        <v>-0.96833841457884373</v>
      </c>
      <c r="V602">
        <v>-1.094767959825949</v>
      </c>
      <c r="W602">
        <v>-0.32507801589676832</v>
      </c>
      <c r="X602">
        <v>-0.57440197704150942</v>
      </c>
      <c r="Y602" t="str">
        <f t="shared" si="36"/>
        <v>49-60</v>
      </c>
      <c r="Z602" s="20">
        <f t="shared" si="37"/>
        <v>0.47170697346795021</v>
      </c>
      <c r="AA602" t="str">
        <f t="shared" si="38"/>
        <v>40%-60%</v>
      </c>
      <c r="AB602">
        <f t="shared" si="39"/>
        <v>2.0999694583489345E-4</v>
      </c>
    </row>
    <row r="603" spans="1:28" x14ac:dyDescent="0.25">
      <c r="A603" t="s">
        <v>2356</v>
      </c>
      <c r="B603" t="s">
        <v>2357</v>
      </c>
      <c r="C603" t="s">
        <v>77</v>
      </c>
      <c r="D603" t="s">
        <v>239</v>
      </c>
      <c r="E603">
        <v>61</v>
      </c>
      <c r="F603" t="s">
        <v>117</v>
      </c>
      <c r="G603">
        <v>2019</v>
      </c>
      <c r="H603" t="s">
        <v>14</v>
      </c>
      <c r="J603" t="s">
        <v>80</v>
      </c>
      <c r="K603">
        <v>84</v>
      </c>
      <c r="L603" s="18">
        <v>43322</v>
      </c>
      <c r="M603" s="18">
        <v>45938</v>
      </c>
      <c r="N603" s="18">
        <v>43383</v>
      </c>
      <c r="O603">
        <v>46500000</v>
      </c>
      <c r="P603">
        <v>30800000</v>
      </c>
      <c r="Q603">
        <v>15700000</v>
      </c>
      <c r="R603">
        <v>663140</v>
      </c>
      <c r="S603" t="s">
        <v>262</v>
      </c>
      <c r="T603">
        <v>0.56857929207370672</v>
      </c>
      <c r="U603">
        <v>-0.18545369670764811</v>
      </c>
      <c r="V603">
        <v>0.2094661248883162</v>
      </c>
      <c r="W603">
        <v>-0.953539379634468</v>
      </c>
      <c r="X603">
        <v>0.97255557088134947</v>
      </c>
      <c r="Y603" t="str">
        <f t="shared" si="36"/>
        <v>&gt;72</v>
      </c>
      <c r="Z603" s="20">
        <f t="shared" si="37"/>
        <v>0.66236559139784945</v>
      </c>
      <c r="AA603" t="str">
        <f t="shared" si="38"/>
        <v>60%-80%</v>
      </c>
      <c r="AB603">
        <f t="shared" si="39"/>
        <v>1.3750894838227066E-4</v>
      </c>
    </row>
    <row r="604" spans="1:28" x14ac:dyDescent="0.25">
      <c r="A604" t="s">
        <v>422</v>
      </c>
      <c r="B604" t="s">
        <v>423</v>
      </c>
      <c r="C604" t="s">
        <v>77</v>
      </c>
      <c r="D604" t="s">
        <v>212</v>
      </c>
      <c r="E604">
        <v>49</v>
      </c>
      <c r="F604" t="s">
        <v>87</v>
      </c>
      <c r="G604">
        <v>2018</v>
      </c>
      <c r="H604" t="s">
        <v>15</v>
      </c>
      <c r="J604" t="s">
        <v>80</v>
      </c>
      <c r="K604">
        <v>72</v>
      </c>
      <c r="L604" s="18">
        <v>43079</v>
      </c>
      <c r="M604" s="18">
        <v>45211</v>
      </c>
      <c r="N604" s="18">
        <v>43252</v>
      </c>
      <c r="O604">
        <v>32039100</v>
      </c>
      <c r="P604">
        <v>30000000</v>
      </c>
      <c r="Q604">
        <v>2039100</v>
      </c>
      <c r="R604">
        <v>682615</v>
      </c>
      <c r="S604" t="s">
        <v>162</v>
      </c>
      <c r="T604">
        <v>-8.633732775185822E-2</v>
      </c>
      <c r="U604">
        <v>0.93960857461505332</v>
      </c>
      <c r="V604">
        <v>0.80229979975843724</v>
      </c>
      <c r="W604">
        <v>-0.19275629813625139</v>
      </c>
      <c r="X604">
        <v>-0.34235834485308059</v>
      </c>
      <c r="Y604" t="str">
        <f t="shared" si="36"/>
        <v>61-72</v>
      </c>
      <c r="Z604" s="20">
        <f t="shared" si="37"/>
        <v>0.93635589014672693</v>
      </c>
      <c r="AA604" t="str">
        <f t="shared" si="38"/>
        <v>80%-100%</v>
      </c>
      <c r="AB604">
        <f t="shared" si="39"/>
        <v>1.4154729137129973E-4</v>
      </c>
    </row>
    <row r="605" spans="1:28" x14ac:dyDescent="0.25">
      <c r="A605" t="s">
        <v>2358</v>
      </c>
      <c r="B605" t="s">
        <v>2359</v>
      </c>
      <c r="C605" t="s">
        <v>77</v>
      </c>
      <c r="D605" t="s">
        <v>566</v>
      </c>
      <c r="E605">
        <v>60</v>
      </c>
      <c r="F605" t="s">
        <v>17</v>
      </c>
      <c r="G605">
        <v>2019</v>
      </c>
      <c r="H605" t="s">
        <v>17</v>
      </c>
      <c r="J605" t="s">
        <v>80</v>
      </c>
      <c r="K605">
        <v>72</v>
      </c>
      <c r="L605" s="18">
        <v>43437</v>
      </c>
      <c r="M605" s="18">
        <v>45363</v>
      </c>
      <c r="N605" s="18">
        <v>43208</v>
      </c>
      <c r="O605">
        <v>50060000</v>
      </c>
      <c r="P605">
        <v>33386345</v>
      </c>
      <c r="Q605">
        <v>16673655</v>
      </c>
      <c r="R605">
        <v>932332</v>
      </c>
      <c r="S605" t="s">
        <v>189</v>
      </c>
      <c r="T605">
        <v>1.453929537393452</v>
      </c>
      <c r="U605">
        <v>-0.1667252770292115</v>
      </c>
      <c r="V605">
        <v>9.0899389914291959E-2</v>
      </c>
      <c r="W605">
        <v>-0.38897114257260268</v>
      </c>
      <c r="X605">
        <v>0.74051193869292065</v>
      </c>
      <c r="Y605" t="str">
        <f t="shared" si="36"/>
        <v>61-72</v>
      </c>
      <c r="Z605" s="20">
        <f t="shared" si="37"/>
        <v>0.66692658809428684</v>
      </c>
      <c r="AA605" t="str">
        <f t="shared" si="38"/>
        <v>60%-80%</v>
      </c>
      <c r="AB605">
        <f t="shared" si="39"/>
        <v>1.9332869810769851E-4</v>
      </c>
    </row>
    <row r="606" spans="1:28" x14ac:dyDescent="0.25">
      <c r="A606" t="s">
        <v>2360</v>
      </c>
      <c r="B606" t="s">
        <v>2361</v>
      </c>
      <c r="C606" t="s">
        <v>82</v>
      </c>
      <c r="D606" t="s">
        <v>384</v>
      </c>
      <c r="E606">
        <v>77</v>
      </c>
      <c r="F606" t="s">
        <v>117</v>
      </c>
      <c r="G606">
        <v>2020</v>
      </c>
      <c r="H606" t="s">
        <v>29</v>
      </c>
      <c r="I606" t="s">
        <v>84</v>
      </c>
      <c r="J606" t="s">
        <v>80</v>
      </c>
      <c r="K606">
        <v>84</v>
      </c>
      <c r="L606" s="18">
        <v>43862</v>
      </c>
      <c r="M606" s="18">
        <v>46419</v>
      </c>
      <c r="O606">
        <v>49090000</v>
      </c>
      <c r="P606">
        <v>49090000</v>
      </c>
      <c r="Q606">
        <v>0</v>
      </c>
      <c r="R606">
        <v>1033721</v>
      </c>
      <c r="S606" t="s">
        <v>124</v>
      </c>
      <c r="T606">
        <v>-0.51082032208324291</v>
      </c>
      <c r="U606">
        <v>1.2009447865714571</v>
      </c>
      <c r="V606">
        <v>0.88134428974112011</v>
      </c>
      <c r="W606">
        <v>1.067822680779168</v>
      </c>
      <c r="X606">
        <v>1.3592949578620639</v>
      </c>
      <c r="Y606" t="str">
        <f t="shared" si="36"/>
        <v>&gt;72</v>
      </c>
      <c r="Z606" s="20">
        <f t="shared" si="37"/>
        <v>1</v>
      </c>
      <c r="AA606" t="str">
        <f t="shared" si="38"/>
        <v>80%-100%</v>
      </c>
      <c r="AB606">
        <f t="shared" si="39"/>
        <v>2.1435275753335528E-4</v>
      </c>
    </row>
    <row r="607" spans="1:28" x14ac:dyDescent="0.25">
      <c r="A607" t="s">
        <v>119</v>
      </c>
      <c r="B607" t="s">
        <v>2362</v>
      </c>
      <c r="C607" t="s">
        <v>77</v>
      </c>
      <c r="D607" t="s">
        <v>116</v>
      </c>
      <c r="E607">
        <v>74</v>
      </c>
      <c r="F607" t="s">
        <v>79</v>
      </c>
      <c r="G607">
        <v>2019</v>
      </c>
      <c r="H607" t="s">
        <v>13</v>
      </c>
      <c r="I607" t="s">
        <v>84</v>
      </c>
      <c r="J607" t="s">
        <v>80</v>
      </c>
      <c r="K607">
        <v>84</v>
      </c>
      <c r="L607" s="18">
        <v>43589</v>
      </c>
      <c r="M607" s="18">
        <v>46117</v>
      </c>
      <c r="N607" s="18">
        <v>43923</v>
      </c>
      <c r="O607">
        <v>34890000</v>
      </c>
      <c r="P607">
        <v>29890000</v>
      </c>
      <c r="Q607">
        <v>5000000</v>
      </c>
      <c r="R607">
        <v>623370</v>
      </c>
      <c r="S607" t="s">
        <v>847</v>
      </c>
      <c r="T607">
        <v>2.2815442219069261E-2</v>
      </c>
      <c r="U607">
        <v>0.61249364465246503</v>
      </c>
      <c r="V607">
        <v>-0.19647199130959969</v>
      </c>
      <c r="W607">
        <v>-0.33211171964739439</v>
      </c>
      <c r="X607">
        <v>-0.72909773183379534</v>
      </c>
      <c r="Y607" t="str">
        <f t="shared" si="36"/>
        <v>&gt;72</v>
      </c>
      <c r="Z607" s="20">
        <f t="shared" si="37"/>
        <v>0.85669246202350247</v>
      </c>
      <c r="AA607" t="str">
        <f t="shared" si="38"/>
        <v>80%-100%</v>
      </c>
      <c r="AB607">
        <f t="shared" si="39"/>
        <v>1.2926222690993767E-4</v>
      </c>
    </row>
    <row r="608" spans="1:28" x14ac:dyDescent="0.25">
      <c r="A608" t="s">
        <v>2363</v>
      </c>
      <c r="B608" t="s">
        <v>2364</v>
      </c>
      <c r="C608" t="s">
        <v>82</v>
      </c>
      <c r="D608" t="s">
        <v>165</v>
      </c>
      <c r="E608">
        <v>38</v>
      </c>
      <c r="F608" t="s">
        <v>17</v>
      </c>
      <c r="G608">
        <v>2020</v>
      </c>
      <c r="H608" t="s">
        <v>17</v>
      </c>
      <c r="I608" t="s">
        <v>84</v>
      </c>
      <c r="J608" t="s">
        <v>80</v>
      </c>
      <c r="K608">
        <v>72</v>
      </c>
      <c r="L608" s="18">
        <v>43724</v>
      </c>
      <c r="M608" s="18">
        <v>45916</v>
      </c>
      <c r="O608">
        <v>57771000</v>
      </c>
      <c r="P608">
        <v>28885500</v>
      </c>
      <c r="Q608">
        <v>28885500</v>
      </c>
      <c r="R608">
        <v>625076</v>
      </c>
      <c r="S608" t="s">
        <v>298</v>
      </c>
      <c r="T608">
        <v>0.68986014759695946</v>
      </c>
      <c r="U608">
        <v>-0.85216124758390532</v>
      </c>
      <c r="V608">
        <v>-0.50193428495582826</v>
      </c>
      <c r="W608">
        <v>2.3739156175713032</v>
      </c>
      <c r="X608">
        <v>-0.80644560922993824</v>
      </c>
      <c r="Y608" t="str">
        <f t="shared" si="36"/>
        <v>61-72</v>
      </c>
      <c r="Z608" s="20">
        <f t="shared" si="37"/>
        <v>0.5</v>
      </c>
      <c r="AA608" t="str">
        <f t="shared" si="38"/>
        <v>40%-60%</v>
      </c>
      <c r="AB608">
        <f t="shared" si="39"/>
        <v>1.2961598368217304E-4</v>
      </c>
    </row>
    <row r="609" spans="1:28" x14ac:dyDescent="0.25">
      <c r="A609" t="s">
        <v>502</v>
      </c>
      <c r="B609" t="s">
        <v>2365</v>
      </c>
      <c r="C609" t="s">
        <v>77</v>
      </c>
      <c r="D609" t="s">
        <v>824</v>
      </c>
      <c r="E609">
        <v>60</v>
      </c>
      <c r="F609" t="s">
        <v>95</v>
      </c>
      <c r="G609">
        <v>2018</v>
      </c>
      <c r="H609" t="s">
        <v>16</v>
      </c>
      <c r="J609" t="s">
        <v>80</v>
      </c>
      <c r="K609">
        <v>84</v>
      </c>
      <c r="L609" s="18">
        <v>43181</v>
      </c>
      <c r="M609" s="18">
        <v>45738</v>
      </c>
      <c r="N609" s="18">
        <v>43406</v>
      </c>
      <c r="O609">
        <v>54000000</v>
      </c>
      <c r="P609">
        <v>54000000</v>
      </c>
      <c r="Q609">
        <v>0</v>
      </c>
      <c r="R609">
        <v>1118721</v>
      </c>
      <c r="S609" t="s">
        <v>473</v>
      </c>
      <c r="T609">
        <v>1.1507273985853199</v>
      </c>
      <c r="U609">
        <v>1.2009447865714571</v>
      </c>
      <c r="V609">
        <v>0.68373306478441309</v>
      </c>
      <c r="W609">
        <v>2.2115941177747418</v>
      </c>
      <c r="X609">
        <v>1.5913385900504931</v>
      </c>
      <c r="Y609" t="str">
        <f t="shared" si="36"/>
        <v>&gt;72</v>
      </c>
      <c r="Z609" s="20">
        <f t="shared" si="37"/>
        <v>1</v>
      </c>
      <c r="AA609" t="str">
        <f t="shared" si="38"/>
        <v>80%-100%</v>
      </c>
      <c r="AB609">
        <f t="shared" si="39"/>
        <v>2.3197838803746152E-4</v>
      </c>
    </row>
    <row r="610" spans="1:28" x14ac:dyDescent="0.25">
      <c r="A610" t="s">
        <v>2366</v>
      </c>
      <c r="B610" t="s">
        <v>2367</v>
      </c>
      <c r="C610" t="s">
        <v>77</v>
      </c>
      <c r="D610" t="s">
        <v>404</v>
      </c>
      <c r="E610">
        <v>49</v>
      </c>
      <c r="F610" t="s">
        <v>20</v>
      </c>
      <c r="G610">
        <v>2021</v>
      </c>
      <c r="H610" t="s">
        <v>20</v>
      </c>
      <c r="I610" t="s">
        <v>84</v>
      </c>
      <c r="J610" t="s">
        <v>80</v>
      </c>
      <c r="K610">
        <v>60</v>
      </c>
      <c r="L610" s="18">
        <v>44042</v>
      </c>
      <c r="M610" s="18">
        <v>45868</v>
      </c>
      <c r="N610" s="18">
        <v>44312</v>
      </c>
      <c r="O610">
        <v>113286300</v>
      </c>
      <c r="P610">
        <v>68000000</v>
      </c>
      <c r="Q610">
        <v>45286300</v>
      </c>
      <c r="R610">
        <v>1752779</v>
      </c>
      <c r="S610" t="s">
        <v>735</v>
      </c>
      <c r="T610">
        <v>0.1077120410853462</v>
      </c>
      <c r="U610">
        <v>-0.44051716945623548</v>
      </c>
      <c r="V610">
        <v>0.32803285986234038</v>
      </c>
      <c r="W610">
        <v>3.151623797647257</v>
      </c>
      <c r="X610">
        <v>4.4381042127634142E-2</v>
      </c>
      <c r="Y610" t="str">
        <f t="shared" si="36"/>
        <v>49-60</v>
      </c>
      <c r="Z610" s="20">
        <f t="shared" si="37"/>
        <v>0.60024910337790183</v>
      </c>
      <c r="AA610" t="str">
        <f t="shared" si="38"/>
        <v>60%-80%</v>
      </c>
      <c r="AB610">
        <f t="shared" si="39"/>
        <v>3.634568824630214E-4</v>
      </c>
    </row>
    <row r="611" spans="1:28" x14ac:dyDescent="0.25">
      <c r="A611" t="s">
        <v>2368</v>
      </c>
      <c r="B611" t="s">
        <v>2369</v>
      </c>
      <c r="C611" t="s">
        <v>82</v>
      </c>
      <c r="D611" t="s">
        <v>236</v>
      </c>
      <c r="E611">
        <v>74</v>
      </c>
      <c r="F611" t="s">
        <v>79</v>
      </c>
      <c r="G611">
        <v>2021</v>
      </c>
      <c r="H611" t="s">
        <v>26</v>
      </c>
      <c r="I611" t="s">
        <v>84</v>
      </c>
      <c r="J611" t="s">
        <v>80</v>
      </c>
      <c r="K611">
        <v>84</v>
      </c>
      <c r="L611" s="18">
        <v>43932</v>
      </c>
      <c r="M611" s="18">
        <v>46488</v>
      </c>
      <c r="O611">
        <v>45592000</v>
      </c>
      <c r="P611">
        <v>42592000</v>
      </c>
      <c r="Q611">
        <v>3000000</v>
      </c>
      <c r="R611">
        <v>911270</v>
      </c>
      <c r="S611" t="s">
        <v>300</v>
      </c>
      <c r="T611">
        <v>-0.21974626882743631</v>
      </c>
      <c r="U611">
        <v>0.9307518534925795</v>
      </c>
      <c r="V611">
        <v>0.4070773498450232</v>
      </c>
      <c r="W611">
        <v>-0.77643555171194523</v>
      </c>
      <c r="X611">
        <v>0.43112042910834891</v>
      </c>
      <c r="Y611" t="str">
        <f t="shared" si="36"/>
        <v>&gt;72</v>
      </c>
      <c r="Z611" s="20">
        <f t="shared" si="37"/>
        <v>0.93419898227759257</v>
      </c>
      <c r="AA611" t="str">
        <f t="shared" si="38"/>
        <v>80%-100%</v>
      </c>
      <c r="AB611">
        <f t="shared" si="39"/>
        <v>1.8896127422913985E-4</v>
      </c>
    </row>
    <row r="612" spans="1:28" x14ac:dyDescent="0.25">
      <c r="A612" t="s">
        <v>356</v>
      </c>
      <c r="B612" t="s">
        <v>357</v>
      </c>
      <c r="C612" t="s">
        <v>82</v>
      </c>
      <c r="D612" t="s">
        <v>358</v>
      </c>
      <c r="E612">
        <v>59</v>
      </c>
      <c r="F612" t="s">
        <v>95</v>
      </c>
      <c r="G612">
        <v>2018</v>
      </c>
      <c r="H612" t="s">
        <v>16</v>
      </c>
      <c r="J612" t="s">
        <v>96</v>
      </c>
      <c r="K612">
        <v>12</v>
      </c>
      <c r="L612" s="18">
        <v>44393</v>
      </c>
      <c r="M612" s="18">
        <v>44758</v>
      </c>
      <c r="O612">
        <v>40000000</v>
      </c>
      <c r="P612">
        <v>15000000</v>
      </c>
      <c r="Q612">
        <v>25000000</v>
      </c>
      <c r="R612">
        <v>1390666</v>
      </c>
      <c r="S612" t="s">
        <v>359</v>
      </c>
      <c r="T612">
        <v>0.28963332437022532</v>
      </c>
      <c r="U612">
        <v>-1.365437756122746</v>
      </c>
      <c r="V612">
        <v>-0.50193428495582826</v>
      </c>
      <c r="W612">
        <v>2.555361410030712</v>
      </c>
      <c r="X612">
        <v>0.50846830650449182</v>
      </c>
      <c r="Y612" t="str">
        <f t="shared" si="36"/>
        <v>&lt;=24</v>
      </c>
      <c r="Z612" s="20">
        <f t="shared" si="37"/>
        <v>0.375</v>
      </c>
      <c r="AA612" t="str">
        <f t="shared" si="38"/>
        <v>20%-40%</v>
      </c>
      <c r="AB612">
        <f t="shared" si="39"/>
        <v>2.883690008308635E-4</v>
      </c>
    </row>
    <row r="613" spans="1:28" x14ac:dyDescent="0.25">
      <c r="A613" t="s">
        <v>2370</v>
      </c>
      <c r="B613" t="s">
        <v>2371</v>
      </c>
      <c r="C613" t="s">
        <v>77</v>
      </c>
      <c r="D613" t="s">
        <v>231</v>
      </c>
      <c r="E613">
        <v>7</v>
      </c>
      <c r="F613" t="s">
        <v>17</v>
      </c>
      <c r="G613">
        <v>2020</v>
      </c>
      <c r="H613" t="s">
        <v>17</v>
      </c>
      <c r="I613" t="s">
        <v>84</v>
      </c>
      <c r="J613" t="s">
        <v>80</v>
      </c>
      <c r="K613">
        <v>84</v>
      </c>
      <c r="L613" s="18">
        <v>43506</v>
      </c>
      <c r="M613" s="18">
        <v>46297</v>
      </c>
      <c r="N613" s="18">
        <v>43858</v>
      </c>
      <c r="O613">
        <v>58950000</v>
      </c>
      <c r="P613">
        <v>44212500</v>
      </c>
      <c r="Q613">
        <v>14737500</v>
      </c>
      <c r="R613">
        <v>940871</v>
      </c>
      <c r="S613" t="s">
        <v>400</v>
      </c>
      <c r="T613">
        <v>-0.87466288865300112</v>
      </c>
      <c r="U613">
        <v>0.17439176949377561</v>
      </c>
      <c r="V613">
        <v>6.0042594748527821E-2</v>
      </c>
      <c r="W613">
        <v>-0.54005371841655392</v>
      </c>
      <c r="X613">
        <v>-0.96114136402222416</v>
      </c>
      <c r="Y613" t="str">
        <f t="shared" si="36"/>
        <v>&gt;72</v>
      </c>
      <c r="Z613" s="20">
        <f t="shared" si="37"/>
        <v>0.75</v>
      </c>
      <c r="AA613" t="str">
        <f t="shared" si="38"/>
        <v>60%-80%</v>
      </c>
      <c r="AB613">
        <f t="shared" si="39"/>
        <v>1.9509934821210513E-4</v>
      </c>
    </row>
    <row r="614" spans="1:28" x14ac:dyDescent="0.25">
      <c r="A614" t="s">
        <v>2372</v>
      </c>
      <c r="B614" t="s">
        <v>2373</v>
      </c>
      <c r="C614" t="s">
        <v>82</v>
      </c>
      <c r="D614" t="s">
        <v>442</v>
      </c>
      <c r="E614">
        <v>61</v>
      </c>
      <c r="F614" t="s">
        <v>117</v>
      </c>
      <c r="G614">
        <v>2021</v>
      </c>
      <c r="H614" t="s">
        <v>29</v>
      </c>
      <c r="I614" t="s">
        <v>84</v>
      </c>
      <c r="J614" t="s">
        <v>80</v>
      </c>
      <c r="K614">
        <v>84</v>
      </c>
      <c r="L614" s="18">
        <v>43893</v>
      </c>
      <c r="M614" s="18">
        <v>46449</v>
      </c>
      <c r="O614">
        <v>51933840</v>
      </c>
      <c r="P614">
        <v>51933840</v>
      </c>
      <c r="Q614">
        <v>0</v>
      </c>
      <c r="R614">
        <v>1167594</v>
      </c>
      <c r="S614" t="s">
        <v>255</v>
      </c>
      <c r="T614">
        <v>-0.78976628978672425</v>
      </c>
      <c r="U614">
        <v>1.2009447865714571</v>
      </c>
      <c r="V614">
        <v>1.039433269706485</v>
      </c>
      <c r="W614">
        <v>0.37261315451895161</v>
      </c>
      <c r="X614">
        <v>-1.270532873606796</v>
      </c>
      <c r="Y614" t="str">
        <f t="shared" si="36"/>
        <v>&gt;72</v>
      </c>
      <c r="Z614" s="20">
        <f t="shared" si="37"/>
        <v>1</v>
      </c>
      <c r="AA614" t="str">
        <f t="shared" si="38"/>
        <v>80%-100%</v>
      </c>
      <c r="AB614">
        <f t="shared" si="39"/>
        <v>2.4211271085660486E-4</v>
      </c>
    </row>
    <row r="615" spans="1:28" x14ac:dyDescent="0.25">
      <c r="A615" t="s">
        <v>2374</v>
      </c>
      <c r="B615" t="s">
        <v>2375</v>
      </c>
      <c r="C615" t="s">
        <v>82</v>
      </c>
      <c r="D615" t="s">
        <v>256</v>
      </c>
      <c r="E615">
        <v>49</v>
      </c>
      <c r="F615" t="s">
        <v>87</v>
      </c>
      <c r="G615">
        <v>2018</v>
      </c>
      <c r="H615" t="s">
        <v>15</v>
      </c>
      <c r="J615" t="s">
        <v>80</v>
      </c>
      <c r="K615">
        <v>84</v>
      </c>
      <c r="L615" s="18">
        <v>43003</v>
      </c>
      <c r="M615" s="18">
        <v>45560</v>
      </c>
      <c r="O615">
        <v>33030000</v>
      </c>
      <c r="P615">
        <v>29727000</v>
      </c>
      <c r="Q615">
        <v>3303000</v>
      </c>
      <c r="R615">
        <v>686349</v>
      </c>
      <c r="S615" t="s">
        <v>135</v>
      </c>
      <c r="T615">
        <v>0.88390951643416382</v>
      </c>
      <c r="U615">
        <v>0.79032357974038436</v>
      </c>
      <c r="V615">
        <v>1.118477759689168</v>
      </c>
      <c r="W615">
        <v>-0.30024630677036002</v>
      </c>
      <c r="X615">
        <v>0.97255557088134947</v>
      </c>
      <c r="Y615" t="str">
        <f t="shared" si="36"/>
        <v>&gt;72</v>
      </c>
      <c r="Z615" s="20">
        <f t="shared" si="37"/>
        <v>0.9</v>
      </c>
      <c r="AA615" t="str">
        <f t="shared" si="38"/>
        <v>80%-100%</v>
      </c>
      <c r="AB615">
        <f t="shared" si="39"/>
        <v>1.4232157495132716E-4</v>
      </c>
    </row>
    <row r="616" spans="1:28" x14ac:dyDescent="0.25">
      <c r="A616" t="s">
        <v>2376</v>
      </c>
      <c r="B616" t="s">
        <v>2377</v>
      </c>
      <c r="C616" t="s">
        <v>77</v>
      </c>
      <c r="D616" t="s">
        <v>2378</v>
      </c>
      <c r="E616">
        <v>49</v>
      </c>
      <c r="F616" t="s">
        <v>17</v>
      </c>
      <c r="G616">
        <v>2019</v>
      </c>
      <c r="H616" t="s">
        <v>110</v>
      </c>
      <c r="I616" t="s">
        <v>84</v>
      </c>
      <c r="J616" t="s">
        <v>80</v>
      </c>
      <c r="K616">
        <v>72</v>
      </c>
      <c r="L616" s="18">
        <v>43543</v>
      </c>
      <c r="M616" s="18">
        <v>45735</v>
      </c>
      <c r="N616" s="18">
        <v>44188</v>
      </c>
      <c r="O616">
        <v>52079834</v>
      </c>
      <c r="P616">
        <v>46871850</v>
      </c>
      <c r="Q616">
        <v>5207984</v>
      </c>
      <c r="R616">
        <v>1046113</v>
      </c>
      <c r="S616" t="s">
        <v>218</v>
      </c>
      <c r="T616">
        <v>0.88390951643416382</v>
      </c>
      <c r="U616">
        <v>0.79032357974038436</v>
      </c>
      <c r="V616">
        <v>0.53992643610279334</v>
      </c>
      <c r="W616">
        <v>-0.56250468212000826</v>
      </c>
      <c r="X616">
        <v>-0.88379348662608126</v>
      </c>
      <c r="Y616" t="str">
        <f t="shared" si="36"/>
        <v>61-72</v>
      </c>
      <c r="Z616" s="20">
        <f t="shared" si="37"/>
        <v>0.89999998847922591</v>
      </c>
      <c r="AA616" t="str">
        <f t="shared" si="38"/>
        <v>80%-100%</v>
      </c>
      <c r="AB616">
        <f t="shared" si="39"/>
        <v>2.1692236710049511E-4</v>
      </c>
    </row>
    <row r="617" spans="1:28" x14ac:dyDescent="0.25">
      <c r="A617" t="s">
        <v>2379</v>
      </c>
      <c r="B617" t="s">
        <v>2380</v>
      </c>
      <c r="C617" t="s">
        <v>77</v>
      </c>
      <c r="D617" t="s">
        <v>316</v>
      </c>
      <c r="E617">
        <v>83</v>
      </c>
      <c r="F617" t="s">
        <v>117</v>
      </c>
      <c r="G617">
        <v>2021</v>
      </c>
      <c r="H617" t="s">
        <v>29</v>
      </c>
      <c r="I617" t="s">
        <v>84</v>
      </c>
      <c r="J617" t="s">
        <v>80</v>
      </c>
      <c r="K617">
        <v>72</v>
      </c>
      <c r="L617" s="18">
        <v>44007</v>
      </c>
      <c r="M617" s="18">
        <v>46198</v>
      </c>
      <c r="N617" s="18">
        <v>44414</v>
      </c>
      <c r="O617">
        <v>55090000</v>
      </c>
      <c r="P617">
        <v>27545000</v>
      </c>
      <c r="Q617">
        <v>27545000</v>
      </c>
      <c r="R617">
        <v>719771</v>
      </c>
      <c r="S617" t="s">
        <v>205</v>
      </c>
      <c r="T617">
        <v>-1.311273968536711</v>
      </c>
      <c r="U617">
        <v>-0.85216124758390532</v>
      </c>
      <c r="V617">
        <v>0.44659959483636458</v>
      </c>
      <c r="W617">
        <v>3.6585947898021458</v>
      </c>
      <c r="X617">
        <v>-1.657272260587511</v>
      </c>
      <c r="Y617" t="str">
        <f t="shared" si="36"/>
        <v>61-72</v>
      </c>
      <c r="Z617" s="20">
        <f t="shared" si="37"/>
        <v>0.5</v>
      </c>
      <c r="AA617" t="str">
        <f t="shared" si="38"/>
        <v>40%-60%</v>
      </c>
      <c r="AB617">
        <f t="shared" si="39"/>
        <v>1.4925197286554175E-4</v>
      </c>
    </row>
    <row r="618" spans="1:28" x14ac:dyDescent="0.25">
      <c r="A618" t="s">
        <v>550</v>
      </c>
      <c r="B618" t="s">
        <v>2381</v>
      </c>
      <c r="C618" t="s">
        <v>82</v>
      </c>
      <c r="D618" t="s">
        <v>393</v>
      </c>
      <c r="E618">
        <v>38</v>
      </c>
      <c r="F618" t="s">
        <v>117</v>
      </c>
      <c r="G618">
        <v>2021</v>
      </c>
      <c r="H618" t="s">
        <v>29</v>
      </c>
      <c r="I618" t="s">
        <v>84</v>
      </c>
      <c r="J618" t="s">
        <v>80</v>
      </c>
      <c r="K618">
        <v>72</v>
      </c>
      <c r="L618" s="18">
        <v>44098</v>
      </c>
      <c r="M618" s="18">
        <v>46289</v>
      </c>
      <c r="O618">
        <v>51749350</v>
      </c>
      <c r="P618">
        <v>32749350</v>
      </c>
      <c r="Q618">
        <v>19000000</v>
      </c>
      <c r="R618">
        <v>792850</v>
      </c>
      <c r="S618" t="s">
        <v>259</v>
      </c>
      <c r="T618">
        <v>-0.93530331641462749</v>
      </c>
      <c r="U618">
        <v>-0.30666891868095247</v>
      </c>
      <c r="V618">
        <v>0.6442108197930716</v>
      </c>
      <c r="W618">
        <v>-0.58871080457367886</v>
      </c>
      <c r="X618">
        <v>-0.80644560922993824</v>
      </c>
      <c r="Y618" t="str">
        <f t="shared" si="36"/>
        <v>61-72</v>
      </c>
      <c r="Z618" s="20">
        <f t="shared" si="37"/>
        <v>0.6328456299451104</v>
      </c>
      <c r="AA618" t="str">
        <f t="shared" si="38"/>
        <v>60%-80%</v>
      </c>
      <c r="AB618">
        <f t="shared" si="39"/>
        <v>1.6440566053153678E-4</v>
      </c>
    </row>
    <row r="619" spans="1:28" x14ac:dyDescent="0.25">
      <c r="A619" t="s">
        <v>2382</v>
      </c>
      <c r="B619" t="s">
        <v>2383</v>
      </c>
      <c r="C619" t="s">
        <v>82</v>
      </c>
      <c r="D619" t="s">
        <v>227</v>
      </c>
      <c r="E619">
        <v>62</v>
      </c>
      <c r="F619" t="s">
        <v>79</v>
      </c>
      <c r="G619">
        <v>2022</v>
      </c>
      <c r="H619" t="s">
        <v>26</v>
      </c>
      <c r="I619" t="s">
        <v>84</v>
      </c>
      <c r="J619" t="s">
        <v>80</v>
      </c>
      <c r="K619">
        <v>84</v>
      </c>
      <c r="L619" s="18">
        <v>44292</v>
      </c>
      <c r="M619" s="18">
        <v>46849</v>
      </c>
      <c r="O619">
        <v>51380000</v>
      </c>
      <c r="P619">
        <v>46380000</v>
      </c>
      <c r="Q619">
        <v>5000000</v>
      </c>
      <c r="R619">
        <v>964602</v>
      </c>
      <c r="S619" t="s">
        <v>190</v>
      </c>
      <c r="T619">
        <v>-2.2815208127227331</v>
      </c>
      <c r="U619">
        <v>0.80135233150034701</v>
      </c>
      <c r="V619">
        <v>5.1377144922950549E-2</v>
      </c>
      <c r="W619">
        <v>-0.72452580904499886</v>
      </c>
      <c r="X619">
        <v>0.81785981608906366</v>
      </c>
      <c r="Y619" t="str">
        <f t="shared" si="36"/>
        <v>&gt;72</v>
      </c>
      <c r="Z619" s="20">
        <f t="shared" si="37"/>
        <v>0.90268586998832234</v>
      </c>
      <c r="AA619" t="str">
        <f t="shared" si="38"/>
        <v>80%-100%</v>
      </c>
      <c r="AB619">
        <f t="shared" si="39"/>
        <v>2.0002021688849271E-4</v>
      </c>
    </row>
    <row r="620" spans="1:28" x14ac:dyDescent="0.25">
      <c r="A620" t="s">
        <v>873</v>
      </c>
      <c r="B620" t="s">
        <v>2384</v>
      </c>
      <c r="C620" t="s">
        <v>77</v>
      </c>
      <c r="D620" t="s">
        <v>871</v>
      </c>
      <c r="E620">
        <v>27</v>
      </c>
      <c r="F620" t="s">
        <v>79</v>
      </c>
      <c r="G620">
        <v>2020</v>
      </c>
      <c r="H620" t="s">
        <v>26</v>
      </c>
      <c r="I620" t="s">
        <v>84</v>
      </c>
      <c r="J620" t="s">
        <v>80</v>
      </c>
      <c r="K620">
        <v>84</v>
      </c>
      <c r="L620" s="18">
        <v>43862</v>
      </c>
      <c r="M620" s="18">
        <v>46389</v>
      </c>
      <c r="N620" s="18">
        <v>44257</v>
      </c>
      <c r="O620">
        <v>53990000</v>
      </c>
      <c r="P620">
        <v>48691000</v>
      </c>
      <c r="Q620">
        <v>5299000</v>
      </c>
      <c r="R620">
        <v>1025319</v>
      </c>
      <c r="S620" t="s">
        <v>126</v>
      </c>
      <c r="T620">
        <v>-1.505323337373915</v>
      </c>
      <c r="U620">
        <v>0.79792908459000578</v>
      </c>
      <c r="V620">
        <v>0.88134428974112011</v>
      </c>
      <c r="W620">
        <v>-1.154251676787701E-3</v>
      </c>
      <c r="X620">
        <v>1.436642835258207</v>
      </c>
      <c r="Y620" t="str">
        <f t="shared" si="36"/>
        <v>&gt;72</v>
      </c>
      <c r="Z620" s="20">
        <f t="shared" si="37"/>
        <v>0.90185219485089829</v>
      </c>
      <c r="AA620" t="str">
        <f t="shared" si="38"/>
        <v>80%-100%</v>
      </c>
      <c r="AB620">
        <f t="shared" si="39"/>
        <v>2.1261051579811411E-4</v>
      </c>
    </row>
    <row r="621" spans="1:28" x14ac:dyDescent="0.25">
      <c r="A621" t="s">
        <v>2385</v>
      </c>
      <c r="B621" t="s">
        <v>2386</v>
      </c>
      <c r="C621" t="s">
        <v>77</v>
      </c>
      <c r="D621" t="s">
        <v>128</v>
      </c>
      <c r="E621">
        <v>236</v>
      </c>
      <c r="F621" t="s">
        <v>12</v>
      </c>
      <c r="G621">
        <v>2018</v>
      </c>
      <c r="H621" t="s">
        <v>12</v>
      </c>
      <c r="J621" t="s">
        <v>80</v>
      </c>
      <c r="K621">
        <v>60</v>
      </c>
      <c r="L621" s="18">
        <v>43115</v>
      </c>
      <c r="M621" s="18">
        <v>44941</v>
      </c>
      <c r="N621" s="18">
        <v>43733</v>
      </c>
      <c r="O621">
        <v>75600000</v>
      </c>
      <c r="P621">
        <v>50000000</v>
      </c>
      <c r="Q621">
        <v>25600000</v>
      </c>
      <c r="R621">
        <v>1272341</v>
      </c>
      <c r="S621" t="s">
        <v>710</v>
      </c>
      <c r="T621">
        <v>1.138599313032995</v>
      </c>
      <c r="U621">
        <v>-0.1895185593115398</v>
      </c>
      <c r="V621">
        <v>0.84182204474977862</v>
      </c>
      <c r="W621">
        <v>0.90374839740828383</v>
      </c>
      <c r="X621">
        <v>1.668686467446636</v>
      </c>
      <c r="Y621" t="str">
        <f t="shared" si="36"/>
        <v>49-60</v>
      </c>
      <c r="Z621" s="20">
        <f t="shared" si="37"/>
        <v>0.66137566137566139</v>
      </c>
      <c r="AA621" t="str">
        <f t="shared" si="38"/>
        <v>60%-80%</v>
      </c>
      <c r="AB621">
        <f t="shared" si="39"/>
        <v>2.6383308636735326E-4</v>
      </c>
    </row>
    <row r="622" spans="1:28" x14ac:dyDescent="0.25">
      <c r="A622" t="s">
        <v>174</v>
      </c>
      <c r="B622" t="s">
        <v>175</v>
      </c>
      <c r="C622" t="s">
        <v>77</v>
      </c>
      <c r="D622" t="s">
        <v>176</v>
      </c>
      <c r="E622">
        <v>38</v>
      </c>
      <c r="F622" t="s">
        <v>87</v>
      </c>
      <c r="G622">
        <v>2019</v>
      </c>
      <c r="H622" t="s">
        <v>15</v>
      </c>
      <c r="J622" t="s">
        <v>80</v>
      </c>
      <c r="K622">
        <v>36</v>
      </c>
      <c r="L622" s="18">
        <v>43232</v>
      </c>
      <c r="M622" s="18">
        <v>44535</v>
      </c>
      <c r="N622" s="18">
        <v>43641</v>
      </c>
      <c r="O622">
        <v>35990000</v>
      </c>
      <c r="P622">
        <v>15990000</v>
      </c>
      <c r="Q622">
        <v>20000000</v>
      </c>
      <c r="R622">
        <v>550881</v>
      </c>
      <c r="S622" t="s">
        <v>162</v>
      </c>
      <c r="T622">
        <v>1.478185708498102</v>
      </c>
      <c r="U622">
        <v>-1.0809179910393929</v>
      </c>
      <c r="V622">
        <v>-1.532791420175186</v>
      </c>
      <c r="W622">
        <v>-0.22467879845407041</v>
      </c>
      <c r="X622">
        <v>1.823382222238922</v>
      </c>
      <c r="Y622" t="str">
        <f t="shared" si="36"/>
        <v>25-36</v>
      </c>
      <c r="Z622" s="20">
        <f t="shared" si="37"/>
        <v>0.44429008057793834</v>
      </c>
      <c r="AA622" t="str">
        <f t="shared" si="38"/>
        <v>40%-60%</v>
      </c>
      <c r="AB622">
        <f t="shared" si="39"/>
        <v>1.1423088185567701E-4</v>
      </c>
    </row>
    <row r="623" spans="1:28" x14ac:dyDescent="0.25">
      <c r="A623" t="s">
        <v>2387</v>
      </c>
      <c r="B623" t="s">
        <v>2388</v>
      </c>
      <c r="C623" t="s">
        <v>82</v>
      </c>
      <c r="D623" t="s">
        <v>442</v>
      </c>
      <c r="E623">
        <v>236</v>
      </c>
      <c r="F623" t="s">
        <v>12</v>
      </c>
      <c r="G623">
        <v>2021</v>
      </c>
      <c r="H623" t="s">
        <v>12</v>
      </c>
      <c r="I623" t="s">
        <v>84</v>
      </c>
      <c r="J623" t="s">
        <v>80</v>
      </c>
      <c r="K623">
        <v>84</v>
      </c>
      <c r="L623" s="18">
        <v>43987</v>
      </c>
      <c r="M623" s="18">
        <v>46543</v>
      </c>
      <c r="O623">
        <v>74565022</v>
      </c>
      <c r="P623">
        <v>77296022</v>
      </c>
      <c r="Q623">
        <v>0</v>
      </c>
      <c r="R623">
        <v>1815303</v>
      </c>
      <c r="S623" t="s">
        <v>724</v>
      </c>
      <c r="T623">
        <v>-0.36528329545533961</v>
      </c>
      <c r="U623">
        <v>1.3513378912440011</v>
      </c>
      <c r="V623">
        <v>0.68373306478441309</v>
      </c>
      <c r="W623">
        <v>0.77103237802188251</v>
      </c>
      <c r="X623">
        <v>-0.88379348662608126</v>
      </c>
      <c r="Y623" t="str">
        <f t="shared" si="36"/>
        <v>&gt;72</v>
      </c>
      <c r="Z623" s="20">
        <f t="shared" si="37"/>
        <v>1.0366257519510957</v>
      </c>
      <c r="AA623" t="str">
        <f t="shared" si="38"/>
        <v>80%-100%</v>
      </c>
      <c r="AB623">
        <f t="shared" si="39"/>
        <v>3.7642188154112422E-4</v>
      </c>
    </row>
    <row r="624" spans="1:28" x14ac:dyDescent="0.25">
      <c r="A624" t="s">
        <v>1856</v>
      </c>
      <c r="B624" t="s">
        <v>2389</v>
      </c>
      <c r="C624" t="s">
        <v>82</v>
      </c>
      <c r="D624" t="s">
        <v>221</v>
      </c>
      <c r="E624">
        <v>61</v>
      </c>
      <c r="F624" t="s">
        <v>87</v>
      </c>
      <c r="G624">
        <v>2022</v>
      </c>
      <c r="H624" t="s">
        <v>24</v>
      </c>
      <c r="J624" t="s">
        <v>80</v>
      </c>
      <c r="K624">
        <v>84</v>
      </c>
      <c r="L624" s="18">
        <v>44551</v>
      </c>
      <c r="M624" s="18">
        <v>47108</v>
      </c>
      <c r="O624">
        <v>51550000</v>
      </c>
      <c r="P624">
        <v>49706850</v>
      </c>
      <c r="Q624">
        <v>1843150</v>
      </c>
      <c r="R624">
        <v>1160639</v>
      </c>
      <c r="S624" t="s">
        <v>293</v>
      </c>
      <c r="T624">
        <v>0.55645120652138136</v>
      </c>
      <c r="U624">
        <v>1.054128787081507</v>
      </c>
      <c r="V624">
        <v>0.60468857480173022</v>
      </c>
      <c r="W624">
        <v>1.2688876343561339</v>
      </c>
      <c r="X624">
        <v>4.4381042127634142E-2</v>
      </c>
      <c r="Y624" t="str">
        <f t="shared" si="36"/>
        <v>&gt;72</v>
      </c>
      <c r="Z624" s="20">
        <f t="shared" si="37"/>
        <v>0.96424539282250243</v>
      </c>
      <c r="AA624" t="str">
        <f t="shared" si="38"/>
        <v>80%-100%</v>
      </c>
      <c r="AB624">
        <f t="shared" si="39"/>
        <v>2.4067051956065121E-4</v>
      </c>
    </row>
    <row r="625" spans="1:28" x14ac:dyDescent="0.25">
      <c r="A625" t="s">
        <v>2274</v>
      </c>
      <c r="B625" t="s">
        <v>2390</v>
      </c>
      <c r="C625" t="s">
        <v>77</v>
      </c>
      <c r="D625" t="s">
        <v>98</v>
      </c>
      <c r="E625">
        <v>236</v>
      </c>
      <c r="F625" t="s">
        <v>17</v>
      </c>
      <c r="G625">
        <v>2019</v>
      </c>
      <c r="H625" t="s">
        <v>17</v>
      </c>
      <c r="J625" t="s">
        <v>80</v>
      </c>
      <c r="K625">
        <v>84</v>
      </c>
      <c r="L625" s="18">
        <v>43419</v>
      </c>
      <c r="M625" s="18">
        <v>45976</v>
      </c>
      <c r="N625" s="18">
        <v>43480</v>
      </c>
      <c r="O625">
        <v>63790000</v>
      </c>
      <c r="P625">
        <v>31895000</v>
      </c>
      <c r="Q625">
        <v>31895000</v>
      </c>
      <c r="R625">
        <v>706661</v>
      </c>
      <c r="S625" t="s">
        <v>266</v>
      </c>
      <c r="T625">
        <v>0.64134780538765834</v>
      </c>
      <c r="U625">
        <v>-0.85216124758390532</v>
      </c>
      <c r="V625">
        <v>0.32803285986234038</v>
      </c>
      <c r="W625">
        <v>-0.54265484791323459</v>
      </c>
      <c r="X625">
        <v>1.3592949578620639</v>
      </c>
      <c r="Y625" t="str">
        <f t="shared" si="36"/>
        <v>&gt;72</v>
      </c>
      <c r="Z625" s="20">
        <f t="shared" si="37"/>
        <v>0.5</v>
      </c>
      <c r="AA625" t="str">
        <f t="shared" si="38"/>
        <v>40%-60%</v>
      </c>
      <c r="AB625">
        <f t="shared" si="39"/>
        <v>1.4653347856073194E-4</v>
      </c>
    </row>
    <row r="626" spans="1:28" x14ac:dyDescent="0.25">
      <c r="A626" t="s">
        <v>2391</v>
      </c>
      <c r="B626" t="s">
        <v>2392</v>
      </c>
      <c r="C626" t="s">
        <v>77</v>
      </c>
      <c r="D626" t="s">
        <v>161</v>
      </c>
      <c r="E626">
        <v>62</v>
      </c>
      <c r="F626" t="s">
        <v>87</v>
      </c>
      <c r="G626">
        <v>2022</v>
      </c>
      <c r="H626" t="s">
        <v>24</v>
      </c>
      <c r="I626" t="s">
        <v>84</v>
      </c>
      <c r="J626" t="s">
        <v>80</v>
      </c>
      <c r="K626">
        <v>84</v>
      </c>
      <c r="L626" s="18">
        <v>44411</v>
      </c>
      <c r="M626" s="18">
        <v>46820</v>
      </c>
      <c r="N626" s="18">
        <v>44495</v>
      </c>
      <c r="O626">
        <v>45194400</v>
      </c>
      <c r="P626">
        <v>45394400</v>
      </c>
      <c r="Q626">
        <v>0</v>
      </c>
      <c r="R626">
        <v>953095</v>
      </c>
      <c r="S626" t="s">
        <v>190</v>
      </c>
      <c r="T626">
        <v>-1.1172245996995069</v>
      </c>
      <c r="U626">
        <v>1.219116117835112</v>
      </c>
      <c r="V626">
        <v>0.16994387989697479</v>
      </c>
      <c r="W626">
        <v>-0.44888773071331772</v>
      </c>
      <c r="X626">
        <v>-1.425228628399082</v>
      </c>
      <c r="Y626" t="str">
        <f t="shared" si="36"/>
        <v>&gt;72</v>
      </c>
      <c r="Z626" s="20">
        <f t="shared" si="37"/>
        <v>1.0044253270316676</v>
      </c>
      <c r="AA626" t="str">
        <f t="shared" si="38"/>
        <v>80%-100%</v>
      </c>
      <c r="AB626">
        <f t="shared" si="39"/>
        <v>1.9763412123895448E-4</v>
      </c>
    </row>
    <row r="627" spans="1:28" x14ac:dyDescent="0.25">
      <c r="A627" t="s">
        <v>2393</v>
      </c>
      <c r="B627" t="s">
        <v>2394</v>
      </c>
      <c r="C627" t="s">
        <v>77</v>
      </c>
      <c r="D627" t="s">
        <v>138</v>
      </c>
      <c r="E627">
        <v>220</v>
      </c>
      <c r="F627" t="s">
        <v>87</v>
      </c>
      <c r="G627">
        <v>2018</v>
      </c>
      <c r="H627" t="s">
        <v>15</v>
      </c>
      <c r="J627" t="s">
        <v>80</v>
      </c>
      <c r="K627">
        <v>84</v>
      </c>
      <c r="L627" s="18">
        <v>42771</v>
      </c>
      <c r="M627" s="18">
        <v>45414</v>
      </c>
      <c r="N627" s="18">
        <v>43223</v>
      </c>
      <c r="O627">
        <v>32640000</v>
      </c>
      <c r="P627">
        <v>29376000</v>
      </c>
      <c r="Q627">
        <v>3264000</v>
      </c>
      <c r="R627">
        <v>597685</v>
      </c>
      <c r="S627" t="s">
        <v>530</v>
      </c>
      <c r="T627">
        <v>0.28963332437022532</v>
      </c>
      <c r="U627">
        <v>0.79032357974038436</v>
      </c>
      <c r="V627">
        <v>0.46641292621766878</v>
      </c>
      <c r="W627">
        <v>-0.29787883749642557</v>
      </c>
      <c r="X627">
        <v>-1.1931849962106531</v>
      </c>
      <c r="Y627" t="str">
        <f t="shared" si="36"/>
        <v>&gt;72</v>
      </c>
      <c r="Z627" s="20">
        <f t="shared" si="37"/>
        <v>0.9</v>
      </c>
      <c r="AA627" t="str">
        <f t="shared" si="38"/>
        <v>80%-100%</v>
      </c>
      <c r="AB627">
        <f t="shared" si="39"/>
        <v>1.239361760923145E-4</v>
      </c>
    </row>
    <row r="628" spans="1:28" x14ac:dyDescent="0.25">
      <c r="A628" t="s">
        <v>2395</v>
      </c>
      <c r="B628" t="s">
        <v>2396</v>
      </c>
      <c r="C628" t="s">
        <v>77</v>
      </c>
      <c r="D628" t="s">
        <v>211</v>
      </c>
      <c r="E628">
        <v>291</v>
      </c>
      <c r="F628" t="s">
        <v>79</v>
      </c>
      <c r="G628">
        <v>2020</v>
      </c>
      <c r="H628" t="s">
        <v>26</v>
      </c>
      <c r="I628" t="s">
        <v>84</v>
      </c>
      <c r="J628" t="s">
        <v>80</v>
      </c>
      <c r="K628">
        <v>60</v>
      </c>
      <c r="L628" s="18">
        <v>43567</v>
      </c>
      <c r="M628" s="18">
        <v>45630</v>
      </c>
      <c r="N628" s="18">
        <v>44062</v>
      </c>
      <c r="O628">
        <v>39090000</v>
      </c>
      <c r="P628">
        <v>22250000</v>
      </c>
      <c r="Q628">
        <v>16840000</v>
      </c>
      <c r="R628">
        <v>527300</v>
      </c>
      <c r="S628" t="s">
        <v>420</v>
      </c>
      <c r="T628">
        <v>0.47155460765510449</v>
      </c>
      <c r="U628">
        <v>-0.56801431371896527</v>
      </c>
      <c r="V628">
        <v>-0.2648008150077798</v>
      </c>
      <c r="W628">
        <v>-0.52554852990137779</v>
      </c>
      <c r="X628">
        <v>2.1327737318234941</v>
      </c>
      <c r="Y628" t="str">
        <f t="shared" si="36"/>
        <v>49-60</v>
      </c>
      <c r="Z628" s="20">
        <f t="shared" si="37"/>
        <v>0.5691992837042722</v>
      </c>
      <c r="AA628" t="str">
        <f t="shared" si="38"/>
        <v>40%-60%</v>
      </c>
      <c r="AB628">
        <f t="shared" si="39"/>
        <v>1.0934111723312019E-4</v>
      </c>
    </row>
    <row r="629" spans="1:28" x14ac:dyDescent="0.25">
      <c r="A629" t="s">
        <v>2397</v>
      </c>
      <c r="B629" t="s">
        <v>2398</v>
      </c>
      <c r="C629" t="s">
        <v>77</v>
      </c>
      <c r="D629" t="s">
        <v>610</v>
      </c>
      <c r="E629">
        <v>241</v>
      </c>
      <c r="F629" t="s">
        <v>12</v>
      </c>
      <c r="G629">
        <v>2019</v>
      </c>
      <c r="H629" t="s">
        <v>12</v>
      </c>
      <c r="I629" t="s">
        <v>84</v>
      </c>
      <c r="J629" t="s">
        <v>80</v>
      </c>
      <c r="K629">
        <v>84</v>
      </c>
      <c r="L629" s="18">
        <v>43481</v>
      </c>
      <c r="M629" s="18">
        <v>46038</v>
      </c>
      <c r="N629" s="18">
        <v>44432</v>
      </c>
      <c r="O629">
        <v>73390000</v>
      </c>
      <c r="P629">
        <v>75890000</v>
      </c>
      <c r="Q629">
        <v>0</v>
      </c>
      <c r="R629">
        <v>1503956</v>
      </c>
      <c r="S629" t="s">
        <v>438</v>
      </c>
      <c r="T629">
        <v>-0.24400243993208681</v>
      </c>
      <c r="U629">
        <v>1.3408212025787709</v>
      </c>
      <c r="V629">
        <v>0.14435761323427579</v>
      </c>
      <c r="W629">
        <v>1.425408784645996</v>
      </c>
      <c r="X629">
        <v>1.0499034482774929</v>
      </c>
      <c r="Y629" t="str">
        <f t="shared" si="36"/>
        <v>&gt;72</v>
      </c>
      <c r="Z629" s="20">
        <f t="shared" si="37"/>
        <v>1.0340645864559204</v>
      </c>
      <c r="AA629" t="str">
        <f t="shared" si="38"/>
        <v>80%-100%</v>
      </c>
      <c r="AB629">
        <f t="shared" si="39"/>
        <v>3.1186085588745402E-4</v>
      </c>
    </row>
    <row r="630" spans="1:28" x14ac:dyDescent="0.25">
      <c r="A630" t="s">
        <v>2399</v>
      </c>
      <c r="B630" t="s">
        <v>2400</v>
      </c>
      <c r="C630" t="s">
        <v>77</v>
      </c>
      <c r="D630" t="s">
        <v>239</v>
      </c>
      <c r="E630">
        <v>49</v>
      </c>
      <c r="F630" t="s">
        <v>87</v>
      </c>
      <c r="G630">
        <v>2018</v>
      </c>
      <c r="H630" t="s">
        <v>15</v>
      </c>
      <c r="J630" t="s">
        <v>80</v>
      </c>
      <c r="K630">
        <v>60</v>
      </c>
      <c r="L630" s="18">
        <v>43423</v>
      </c>
      <c r="M630" s="18">
        <v>45249</v>
      </c>
      <c r="N630" s="18">
        <v>43782</v>
      </c>
      <c r="O630">
        <v>38991200</v>
      </c>
      <c r="P630">
        <v>23991200</v>
      </c>
      <c r="Q630">
        <v>15000000</v>
      </c>
      <c r="R630">
        <v>619194</v>
      </c>
      <c r="S630" t="s">
        <v>337</v>
      </c>
      <c r="T630">
        <v>0.64134780538765834</v>
      </c>
      <c r="U630">
        <v>-0.37872398547610447</v>
      </c>
      <c r="V630">
        <v>5.1377144922950549E-2</v>
      </c>
      <c r="W630">
        <v>-0.27794934639553392</v>
      </c>
      <c r="X630">
        <v>-1.3478807510029389</v>
      </c>
      <c r="Y630" t="str">
        <f t="shared" si="36"/>
        <v>49-60</v>
      </c>
      <c r="Z630" s="20">
        <f t="shared" si="37"/>
        <v>0.61529781078807522</v>
      </c>
      <c r="AA630" t="str">
        <f t="shared" si="38"/>
        <v>60%-80%</v>
      </c>
      <c r="AB630">
        <f t="shared" si="39"/>
        <v>1.2839629005128889E-4</v>
      </c>
    </row>
    <row r="631" spans="1:28" x14ac:dyDescent="0.25">
      <c r="A631" t="s">
        <v>2401</v>
      </c>
      <c r="B631" t="s">
        <v>2402</v>
      </c>
      <c r="C631" t="s">
        <v>77</v>
      </c>
      <c r="D631" t="s">
        <v>461</v>
      </c>
      <c r="E631">
        <v>48</v>
      </c>
      <c r="F631" t="s">
        <v>117</v>
      </c>
      <c r="G631">
        <v>2019</v>
      </c>
      <c r="H631" t="s">
        <v>14</v>
      </c>
      <c r="J631" t="s">
        <v>80</v>
      </c>
      <c r="K631">
        <v>72</v>
      </c>
      <c r="L631" s="18">
        <v>43207</v>
      </c>
      <c r="M631" s="18">
        <v>45399</v>
      </c>
      <c r="N631" s="18">
        <v>43446</v>
      </c>
      <c r="O631">
        <v>48150000</v>
      </c>
      <c r="P631">
        <v>23150000</v>
      </c>
      <c r="Q631">
        <v>25000000</v>
      </c>
      <c r="R631">
        <v>561662</v>
      </c>
      <c r="S631" t="s">
        <v>407</v>
      </c>
      <c r="T631">
        <v>1.502441879602753</v>
      </c>
      <c r="U631">
        <v>-0.9310448646802173</v>
      </c>
      <c r="V631">
        <v>0.72325530977575447</v>
      </c>
      <c r="W631">
        <v>0.35624598610376529</v>
      </c>
      <c r="X631">
        <v>0.19907679691992</v>
      </c>
      <c r="Y631" t="str">
        <f t="shared" si="36"/>
        <v>61-72</v>
      </c>
      <c r="Z631" s="20">
        <f t="shared" si="37"/>
        <v>0.48078920041536866</v>
      </c>
      <c r="AA631" t="str">
        <f t="shared" si="38"/>
        <v>40%-60%</v>
      </c>
      <c r="AB631">
        <f t="shared" si="39"/>
        <v>1.1646643388467429E-4</v>
      </c>
    </row>
    <row r="632" spans="1:28" x14ac:dyDescent="0.25">
      <c r="A632" t="s">
        <v>2403</v>
      </c>
      <c r="B632" t="s">
        <v>2404</v>
      </c>
      <c r="C632" t="s">
        <v>77</v>
      </c>
      <c r="D632" t="s">
        <v>2405</v>
      </c>
      <c r="E632">
        <v>48</v>
      </c>
      <c r="F632" t="s">
        <v>87</v>
      </c>
      <c r="G632">
        <v>2019</v>
      </c>
      <c r="H632" t="s">
        <v>15</v>
      </c>
      <c r="J632" t="s">
        <v>80</v>
      </c>
      <c r="K632">
        <v>24</v>
      </c>
      <c r="L632" s="18">
        <v>43306</v>
      </c>
      <c r="M632" s="18">
        <v>44030</v>
      </c>
      <c r="N632" s="18">
        <v>43602</v>
      </c>
      <c r="O632">
        <v>32838000</v>
      </c>
      <c r="P632">
        <v>5838000</v>
      </c>
      <c r="Q632">
        <v>27000000</v>
      </c>
      <c r="R632">
        <v>259412</v>
      </c>
      <c r="S632" t="s">
        <v>178</v>
      </c>
      <c r="T632">
        <v>1.441801451841126</v>
      </c>
      <c r="U632">
        <v>-2.175257352547538</v>
      </c>
      <c r="V632">
        <v>-4.4146365390986242</v>
      </c>
      <c r="W632">
        <v>-0.73599175514584492</v>
      </c>
      <c r="X632">
        <v>0.43112042910834891</v>
      </c>
      <c r="Y632" t="str">
        <f t="shared" si="36"/>
        <v>&lt;=24</v>
      </c>
      <c r="Z632" s="20">
        <f t="shared" si="37"/>
        <v>0.2</v>
      </c>
      <c r="AA632" t="str">
        <f t="shared" si="38"/>
        <v>20%</v>
      </c>
      <c r="AB632">
        <f t="shared" si="39"/>
        <v>5.3791765415661246E-5</v>
      </c>
    </row>
    <row r="633" spans="1:28" x14ac:dyDescent="0.25">
      <c r="A633" t="s">
        <v>2406</v>
      </c>
      <c r="B633" t="s">
        <v>2407</v>
      </c>
      <c r="C633" t="s">
        <v>82</v>
      </c>
      <c r="D633" t="s">
        <v>487</v>
      </c>
      <c r="E633">
        <v>49</v>
      </c>
      <c r="F633" t="s">
        <v>79</v>
      </c>
      <c r="G633">
        <v>2022</v>
      </c>
      <c r="H633" t="s">
        <v>26</v>
      </c>
      <c r="I633" t="s">
        <v>84</v>
      </c>
      <c r="J633" t="s">
        <v>80</v>
      </c>
      <c r="K633">
        <v>12</v>
      </c>
      <c r="L633" s="18">
        <v>44271</v>
      </c>
      <c r="M633" s="18">
        <v>44636</v>
      </c>
      <c r="O633">
        <v>55940000</v>
      </c>
      <c r="P633">
        <v>30940000</v>
      </c>
      <c r="Q633">
        <v>25000000</v>
      </c>
      <c r="R633">
        <v>2839052</v>
      </c>
      <c r="S633" t="s">
        <v>85</v>
      </c>
      <c r="T633">
        <v>-0.36528329545533961</v>
      </c>
      <c r="U633">
        <v>-0.63415177595568128</v>
      </c>
      <c r="V633">
        <v>-1.173812449808632</v>
      </c>
      <c r="W633">
        <v>-0.65435538720893449</v>
      </c>
      <c r="X633">
        <v>1.668686467446636</v>
      </c>
      <c r="Y633" t="str">
        <f t="shared" si="36"/>
        <v>&lt;=24</v>
      </c>
      <c r="Z633" s="20">
        <f t="shared" si="37"/>
        <v>0.553092599213443</v>
      </c>
      <c r="AA633" t="str">
        <f t="shared" si="38"/>
        <v>40%-60%</v>
      </c>
      <c r="AB633">
        <f t="shared" si="39"/>
        <v>5.8870684157580951E-4</v>
      </c>
    </row>
    <row r="634" spans="1:28" x14ac:dyDescent="0.25">
      <c r="A634" t="s">
        <v>2408</v>
      </c>
      <c r="B634" t="s">
        <v>2409</v>
      </c>
      <c r="C634" t="s">
        <v>77</v>
      </c>
      <c r="D634" t="s">
        <v>138</v>
      </c>
      <c r="E634">
        <v>291</v>
      </c>
      <c r="F634" t="s">
        <v>117</v>
      </c>
      <c r="G634">
        <v>2018</v>
      </c>
      <c r="H634" t="s">
        <v>14</v>
      </c>
      <c r="J634" t="s">
        <v>80</v>
      </c>
      <c r="K634">
        <v>48</v>
      </c>
      <c r="L634" s="18">
        <v>42860</v>
      </c>
      <c r="M634" s="18">
        <v>44321</v>
      </c>
      <c r="N634" s="18">
        <v>44105</v>
      </c>
      <c r="O634">
        <v>44317000</v>
      </c>
      <c r="P634">
        <v>19317000</v>
      </c>
      <c r="Q634">
        <v>25000000</v>
      </c>
      <c r="R634">
        <v>532749</v>
      </c>
      <c r="S634" t="s">
        <v>355</v>
      </c>
      <c r="T634">
        <v>0.84752525977718796</v>
      </c>
      <c r="U634">
        <v>-1.115441740218897</v>
      </c>
      <c r="V634">
        <v>-0.39847176635014508</v>
      </c>
      <c r="W634">
        <v>-0.2065253241882864</v>
      </c>
      <c r="X634">
        <v>0.58581618390063472</v>
      </c>
      <c r="Y634" t="str">
        <f t="shared" si="36"/>
        <v>37-48</v>
      </c>
      <c r="Z634" s="20">
        <f t="shared" si="37"/>
        <v>0.43588239276124285</v>
      </c>
      <c r="AA634" t="str">
        <f t="shared" si="38"/>
        <v>40%-60%</v>
      </c>
      <c r="AB634">
        <f t="shared" si="39"/>
        <v>1.1047102382861284E-4</v>
      </c>
    </row>
    <row r="635" spans="1:28" x14ac:dyDescent="0.25">
      <c r="A635" t="s">
        <v>2410</v>
      </c>
      <c r="B635" t="s">
        <v>2411</v>
      </c>
      <c r="C635" t="s">
        <v>77</v>
      </c>
      <c r="D635" t="s">
        <v>239</v>
      </c>
      <c r="E635">
        <v>83</v>
      </c>
      <c r="F635" t="s">
        <v>17</v>
      </c>
      <c r="G635">
        <v>2019</v>
      </c>
      <c r="H635" t="s">
        <v>17</v>
      </c>
      <c r="J635" t="s">
        <v>80</v>
      </c>
      <c r="K635">
        <v>48</v>
      </c>
      <c r="L635" s="18">
        <v>43142</v>
      </c>
      <c r="M635" s="18">
        <v>44854</v>
      </c>
      <c r="N635" s="18">
        <v>43612</v>
      </c>
      <c r="O635">
        <v>63790000</v>
      </c>
      <c r="P635">
        <v>43490000</v>
      </c>
      <c r="Q635">
        <v>20300000</v>
      </c>
      <c r="R635">
        <v>1288836</v>
      </c>
      <c r="S635" t="s">
        <v>205</v>
      </c>
      <c r="T635">
        <v>1.126471227480669</v>
      </c>
      <c r="U635">
        <v>-0.1057820512825596</v>
      </c>
      <c r="V635">
        <v>-0.1067118350424142</v>
      </c>
      <c r="W635">
        <v>0.20161004897469689</v>
      </c>
      <c r="X635">
        <v>0.81785981608906366</v>
      </c>
      <c r="Y635" t="str">
        <f t="shared" si="36"/>
        <v>37-48</v>
      </c>
      <c r="Z635" s="20">
        <f t="shared" si="37"/>
        <v>0.68176830224173068</v>
      </c>
      <c r="AA635" t="str">
        <f t="shared" si="38"/>
        <v>60%-80%</v>
      </c>
      <c r="AB635">
        <f t="shared" si="39"/>
        <v>2.6725349548694424E-4</v>
      </c>
    </row>
    <row r="636" spans="1:28" x14ac:dyDescent="0.25">
      <c r="A636" t="s">
        <v>377</v>
      </c>
      <c r="B636" t="s">
        <v>2412</v>
      </c>
      <c r="C636" t="s">
        <v>77</v>
      </c>
      <c r="D636" t="s">
        <v>630</v>
      </c>
      <c r="E636">
        <v>60</v>
      </c>
      <c r="F636" t="s">
        <v>95</v>
      </c>
      <c r="G636">
        <v>2013</v>
      </c>
      <c r="H636" t="s">
        <v>16</v>
      </c>
      <c r="J636" t="s">
        <v>80</v>
      </c>
      <c r="K636">
        <v>60</v>
      </c>
      <c r="L636" s="18">
        <v>44074</v>
      </c>
      <c r="M636" s="18">
        <v>45900</v>
      </c>
      <c r="N636" s="18">
        <v>44181</v>
      </c>
      <c r="O636">
        <v>21800000</v>
      </c>
      <c r="P636">
        <v>21000000</v>
      </c>
      <c r="Q636">
        <v>800000</v>
      </c>
      <c r="R636">
        <v>574731</v>
      </c>
      <c r="S636" t="s">
        <v>189</v>
      </c>
      <c r="T636">
        <v>-1.420426738507639</v>
      </c>
      <c r="U636">
        <v>1.0502581051655591</v>
      </c>
      <c r="V636">
        <v>1.316088984645875</v>
      </c>
      <c r="W636">
        <v>-4.6272912216442558E-2</v>
      </c>
      <c r="X636">
        <v>2.0554258544273512</v>
      </c>
      <c r="Y636" t="str">
        <f t="shared" si="36"/>
        <v>49-60</v>
      </c>
      <c r="Z636" s="20">
        <f t="shared" si="37"/>
        <v>0.96330275229357798</v>
      </c>
      <c r="AA636" t="str">
        <f t="shared" si="38"/>
        <v>80%-100%</v>
      </c>
      <c r="AB636">
        <f t="shared" si="39"/>
        <v>1.1917642641477034E-4</v>
      </c>
    </row>
    <row r="637" spans="1:28" x14ac:dyDescent="0.25">
      <c r="A637" t="s">
        <v>2413</v>
      </c>
      <c r="B637" t="s">
        <v>2414</v>
      </c>
      <c r="C637" t="s">
        <v>82</v>
      </c>
      <c r="D637" t="s">
        <v>106</v>
      </c>
      <c r="E637">
        <v>38</v>
      </c>
      <c r="F637" t="s">
        <v>87</v>
      </c>
      <c r="G637">
        <v>2022</v>
      </c>
      <c r="H637" t="s">
        <v>24</v>
      </c>
      <c r="I637" t="s">
        <v>84</v>
      </c>
      <c r="J637" t="s">
        <v>80</v>
      </c>
      <c r="K637">
        <v>84</v>
      </c>
      <c r="L637" s="18">
        <v>44526</v>
      </c>
      <c r="M637" s="18">
        <v>47083</v>
      </c>
      <c r="O637">
        <v>58948000</v>
      </c>
      <c r="P637">
        <v>36948000</v>
      </c>
      <c r="Q637">
        <v>22000000</v>
      </c>
      <c r="R637">
        <v>758746</v>
      </c>
      <c r="S637" t="s">
        <v>184</v>
      </c>
      <c r="T637">
        <v>0.16835246884697261</v>
      </c>
      <c r="U637">
        <v>-0.33153579805967459</v>
      </c>
      <c r="V637">
        <v>-0.1067118350424142</v>
      </c>
      <c r="W637">
        <v>-0.49389785873473657</v>
      </c>
      <c r="X637">
        <v>2.0554258544273512</v>
      </c>
      <c r="Y637" t="str">
        <f t="shared" si="36"/>
        <v>&gt;72</v>
      </c>
      <c r="Z637" s="20">
        <f t="shared" si="37"/>
        <v>0.62678971296736108</v>
      </c>
      <c r="AA637" t="str">
        <f t="shared" si="38"/>
        <v>60%-80%</v>
      </c>
      <c r="AB637">
        <f t="shared" si="39"/>
        <v>1.5733384285257162E-4</v>
      </c>
    </row>
    <row r="638" spans="1:28" x14ac:dyDescent="0.25">
      <c r="A638" t="s">
        <v>2415</v>
      </c>
      <c r="B638" t="s">
        <v>2416</v>
      </c>
      <c r="C638" t="s">
        <v>82</v>
      </c>
      <c r="D638" t="s">
        <v>116</v>
      </c>
      <c r="E638">
        <v>76</v>
      </c>
      <c r="F638" t="s">
        <v>87</v>
      </c>
      <c r="G638">
        <v>2019</v>
      </c>
      <c r="H638" t="s">
        <v>15</v>
      </c>
      <c r="I638" t="s">
        <v>84</v>
      </c>
      <c r="J638" t="s">
        <v>80</v>
      </c>
      <c r="K638">
        <v>84</v>
      </c>
      <c r="L638" s="18">
        <v>43542</v>
      </c>
      <c r="M638" s="18">
        <v>46099</v>
      </c>
      <c r="O638">
        <v>37190000</v>
      </c>
      <c r="P638">
        <v>38113500</v>
      </c>
      <c r="Q638">
        <v>0</v>
      </c>
      <c r="R638">
        <v>831735</v>
      </c>
      <c r="S638" t="s">
        <v>413</v>
      </c>
      <c r="T638">
        <v>-0.2318743543797615</v>
      </c>
      <c r="U638">
        <v>1.302910014995359</v>
      </c>
      <c r="V638">
        <v>0.3620445577567844</v>
      </c>
      <c r="W638">
        <v>0.49956832094198861</v>
      </c>
      <c r="X638">
        <v>1.3592949578620639</v>
      </c>
      <c r="Y638" t="str">
        <f t="shared" si="36"/>
        <v>&gt;72</v>
      </c>
      <c r="Z638" s="20">
        <f t="shared" si="37"/>
        <v>1.0248319440709868</v>
      </c>
      <c r="AA638" t="str">
        <f t="shared" si="38"/>
        <v>80%-100%</v>
      </c>
      <c r="AB638">
        <f t="shared" si="39"/>
        <v>1.7246886808626821E-4</v>
      </c>
    </row>
    <row r="639" spans="1:28" x14ac:dyDescent="0.25">
      <c r="A639" t="s">
        <v>2417</v>
      </c>
      <c r="B639" t="s">
        <v>2418</v>
      </c>
      <c r="C639" t="s">
        <v>77</v>
      </c>
      <c r="D639" t="s">
        <v>212</v>
      </c>
      <c r="E639">
        <v>76</v>
      </c>
      <c r="F639" t="s">
        <v>87</v>
      </c>
      <c r="G639">
        <v>2018</v>
      </c>
      <c r="H639" t="s">
        <v>15</v>
      </c>
      <c r="J639" t="s">
        <v>80</v>
      </c>
      <c r="K639">
        <v>72</v>
      </c>
      <c r="L639" s="18">
        <v>42776</v>
      </c>
      <c r="M639" s="18">
        <v>45201</v>
      </c>
      <c r="N639" s="18">
        <v>44280</v>
      </c>
      <c r="O639">
        <v>38490000</v>
      </c>
      <c r="P639">
        <v>23490000</v>
      </c>
      <c r="Q639">
        <v>15000000</v>
      </c>
      <c r="R639">
        <v>534488</v>
      </c>
      <c r="S639" t="s">
        <v>420</v>
      </c>
      <c r="T639">
        <v>1.393289109631825</v>
      </c>
      <c r="U639">
        <v>-0.39929374355743041</v>
      </c>
      <c r="V639">
        <v>0.80229979975843724</v>
      </c>
      <c r="W639">
        <v>-0.70223847387821214</v>
      </c>
      <c r="X639">
        <v>1.281947080465921</v>
      </c>
      <c r="Y639" t="str">
        <f t="shared" si="36"/>
        <v>61-72</v>
      </c>
      <c r="Z639" s="20">
        <f t="shared" si="37"/>
        <v>0.61028838659392048</v>
      </c>
      <c r="AA639" t="str">
        <f t="shared" si="38"/>
        <v>60%-80%</v>
      </c>
      <c r="AB639">
        <f t="shared" si="39"/>
        <v>1.1083162349269097E-4</v>
      </c>
    </row>
    <row r="640" spans="1:28" x14ac:dyDescent="0.25">
      <c r="A640" t="s">
        <v>2419</v>
      </c>
      <c r="B640" t="s">
        <v>2420</v>
      </c>
      <c r="C640" t="s">
        <v>77</v>
      </c>
      <c r="D640" t="s">
        <v>239</v>
      </c>
      <c r="E640">
        <v>60</v>
      </c>
      <c r="F640" t="s">
        <v>117</v>
      </c>
      <c r="G640">
        <v>2019</v>
      </c>
      <c r="H640" t="s">
        <v>14</v>
      </c>
      <c r="J640" t="s">
        <v>80</v>
      </c>
      <c r="K640">
        <v>48</v>
      </c>
      <c r="L640" s="18">
        <v>43354</v>
      </c>
      <c r="M640" s="18">
        <v>44874</v>
      </c>
      <c r="N640" s="18">
        <v>44463</v>
      </c>
      <c r="O640">
        <v>41620000</v>
      </c>
      <c r="P640">
        <v>21620000</v>
      </c>
      <c r="Q640">
        <v>20000000</v>
      </c>
      <c r="R640">
        <v>640713</v>
      </c>
      <c r="S640" t="s">
        <v>189</v>
      </c>
      <c r="T640">
        <v>1.090086970823694</v>
      </c>
      <c r="U640">
        <v>-0.77224698099736788</v>
      </c>
      <c r="V640">
        <v>-0.1067118350424142</v>
      </c>
      <c r="W640">
        <v>-0.81015697022193078</v>
      </c>
      <c r="X640">
        <v>0.89520769348520657</v>
      </c>
      <c r="Y640" t="str">
        <f t="shared" si="36"/>
        <v>37-48</v>
      </c>
      <c r="Z640" s="20">
        <f t="shared" si="37"/>
        <v>0.51946179721287844</v>
      </c>
      <c r="AA640" t="str">
        <f t="shared" si="38"/>
        <v>40%-60%</v>
      </c>
      <c r="AB640">
        <f t="shared" si="39"/>
        <v>1.3285847761385197E-4</v>
      </c>
    </row>
    <row r="641" spans="1:28" x14ac:dyDescent="0.25">
      <c r="A641" t="s">
        <v>2421</v>
      </c>
      <c r="B641" t="s">
        <v>2422</v>
      </c>
      <c r="C641" t="s">
        <v>82</v>
      </c>
      <c r="D641" t="s">
        <v>457</v>
      </c>
      <c r="E641">
        <v>60</v>
      </c>
      <c r="F641" t="s">
        <v>95</v>
      </c>
      <c r="G641">
        <v>2016</v>
      </c>
      <c r="H641" t="s">
        <v>16</v>
      </c>
      <c r="J641" t="s">
        <v>96</v>
      </c>
      <c r="K641">
        <v>84</v>
      </c>
      <c r="L641" s="18">
        <v>44443</v>
      </c>
      <c r="M641" s="18">
        <v>47000</v>
      </c>
      <c r="O641">
        <v>24500000</v>
      </c>
      <c r="P641">
        <v>14500000</v>
      </c>
      <c r="Q641">
        <v>10000000</v>
      </c>
      <c r="R641">
        <v>337591</v>
      </c>
      <c r="S641" t="s">
        <v>189</v>
      </c>
      <c r="T641">
        <v>-2.2208803849611072</v>
      </c>
      <c r="U641">
        <v>-0.47506013926965518</v>
      </c>
      <c r="V641">
        <v>0.56516632981038883</v>
      </c>
      <c r="W641">
        <v>-0.7999595601599151</v>
      </c>
      <c r="X641">
        <v>0.58581618390063472</v>
      </c>
      <c r="Y641" t="str">
        <f t="shared" si="36"/>
        <v>&gt;72</v>
      </c>
      <c r="Z641" s="20">
        <f t="shared" si="37"/>
        <v>0.59183673469387754</v>
      </c>
      <c r="AA641" t="str">
        <f t="shared" si="38"/>
        <v>40%-60%</v>
      </c>
      <c r="AB641">
        <f t="shared" si="39"/>
        <v>7.0002990911902674E-5</v>
      </c>
    </row>
    <row r="642" spans="1:28" x14ac:dyDescent="0.25">
      <c r="A642" t="s">
        <v>2423</v>
      </c>
      <c r="B642" t="s">
        <v>2424</v>
      </c>
      <c r="C642" t="s">
        <v>82</v>
      </c>
      <c r="D642" t="s">
        <v>233</v>
      </c>
      <c r="E642">
        <v>236</v>
      </c>
      <c r="F642" t="s">
        <v>17</v>
      </c>
      <c r="G642">
        <v>2022</v>
      </c>
      <c r="H642" t="s">
        <v>155</v>
      </c>
      <c r="I642" t="s">
        <v>84</v>
      </c>
      <c r="J642" t="s">
        <v>80</v>
      </c>
      <c r="K642">
        <v>84</v>
      </c>
      <c r="L642" s="18">
        <v>44529</v>
      </c>
      <c r="M642" s="18">
        <v>47086</v>
      </c>
      <c r="O642">
        <v>83000000</v>
      </c>
      <c r="P642">
        <v>58000000</v>
      </c>
      <c r="Q642">
        <v>25000000</v>
      </c>
      <c r="R642">
        <v>1217760</v>
      </c>
      <c r="S642" t="s">
        <v>729</v>
      </c>
      <c r="T642">
        <v>1.4175452807364759</v>
      </c>
      <c r="U642">
        <v>-3.5866077377556489E-2</v>
      </c>
      <c r="V642">
        <v>0.16994387989697479</v>
      </c>
      <c r="W642">
        <v>-0.15159924046406889</v>
      </c>
      <c r="X642">
        <v>1.823382222238922</v>
      </c>
      <c r="Y642" t="str">
        <f t="shared" si="36"/>
        <v>&gt;72</v>
      </c>
      <c r="Z642" s="20">
        <f t="shared" si="37"/>
        <v>0.6987951807228916</v>
      </c>
      <c r="AA642" t="str">
        <f t="shared" si="38"/>
        <v>60%-80%</v>
      </c>
      <c r="AB642">
        <f t="shared" si="39"/>
        <v>2.5251515061976951E-4</v>
      </c>
    </row>
    <row r="643" spans="1:28" x14ac:dyDescent="0.25">
      <c r="A643" t="s">
        <v>2425</v>
      </c>
      <c r="B643" t="s">
        <v>2426</v>
      </c>
      <c r="C643" t="s">
        <v>77</v>
      </c>
      <c r="D643" t="s">
        <v>128</v>
      </c>
      <c r="E643">
        <v>241</v>
      </c>
      <c r="F643" t="s">
        <v>87</v>
      </c>
      <c r="G643">
        <v>2018</v>
      </c>
      <c r="H643" t="s">
        <v>15</v>
      </c>
      <c r="J643" t="s">
        <v>80</v>
      </c>
      <c r="K643">
        <v>48</v>
      </c>
      <c r="L643" s="18">
        <v>43025</v>
      </c>
      <c r="M643" s="18">
        <v>44486</v>
      </c>
      <c r="N643" s="18">
        <v>44112</v>
      </c>
      <c r="O643">
        <v>43310500</v>
      </c>
      <c r="P643">
        <v>40000500</v>
      </c>
      <c r="Q643">
        <v>3310000</v>
      </c>
      <c r="R643">
        <v>1159245</v>
      </c>
      <c r="S643" t="s">
        <v>144</v>
      </c>
      <c r="T643">
        <v>0.73837248980626058</v>
      </c>
      <c r="U643">
        <v>0.88712799973896805</v>
      </c>
      <c r="V643">
        <v>0.52564408481904745</v>
      </c>
      <c r="W643">
        <v>3.2536473519225129</v>
      </c>
      <c r="X643">
        <v>1.9007300996350649</v>
      </c>
      <c r="Y643" t="str">
        <f t="shared" ref="Y643:Y706" si="40">IF(K643&lt;=24,"&lt;=24",IF(AND(K643&gt;=25,K643&lt;=36),"25-36",IF(AND(K643&gt;=37,K643&lt;=48),"37-48",IF(AND(K643&gt;=49,K643&lt;=60),"49-60",IF(AND(K643&gt;=61,K643&lt;=72),"61-72","&gt;72")))))</f>
        <v>37-48</v>
      </c>
      <c r="Z643" s="20">
        <f t="shared" ref="Z643:Z706" si="41">IF(P643/O643&gt;0.2,P643/O643,0.2)</f>
        <v>0.92357511457960539</v>
      </c>
      <c r="AA643" t="str">
        <f t="shared" ref="AA643:AA706" si="42">IF(Z643&lt;=0.2,"20%",IF(AND(Z643&gt;0.2,Z643&lt;=0.4),"20%-40%",IF(AND(Z643&gt;0.4,Z643&lt;=0.6),"40%-60%",IF(AND(Z643&gt;0.6,Z643&lt;=0.8),"60%-80%","80%-100%"))))</f>
        <v>80%-100%</v>
      </c>
      <c r="AB643">
        <f t="shared" ref="AB643:AB706" si="43">R643/SUM($R$2:$R$5739)</f>
        <v>2.4038145922038388E-4</v>
      </c>
    </row>
    <row r="644" spans="1:28" x14ac:dyDescent="0.25">
      <c r="A644" t="s">
        <v>2427</v>
      </c>
      <c r="B644" t="s">
        <v>2428</v>
      </c>
      <c r="C644" t="s">
        <v>90</v>
      </c>
      <c r="D644" t="s">
        <v>138</v>
      </c>
      <c r="E644">
        <v>76</v>
      </c>
      <c r="F644" t="s">
        <v>117</v>
      </c>
      <c r="G644">
        <v>2018</v>
      </c>
      <c r="H644" t="s">
        <v>14</v>
      </c>
      <c r="J644" t="s">
        <v>80</v>
      </c>
      <c r="K644">
        <v>36</v>
      </c>
      <c r="L644" s="18">
        <v>42772</v>
      </c>
      <c r="M644" s="18">
        <v>43984</v>
      </c>
      <c r="N644" s="18">
        <v>43985</v>
      </c>
      <c r="O644">
        <v>42490000</v>
      </c>
      <c r="P644">
        <v>15000000</v>
      </c>
      <c r="Q644">
        <v>27490000</v>
      </c>
      <c r="R644">
        <v>495948</v>
      </c>
      <c r="S644" t="s">
        <v>413</v>
      </c>
      <c r="T644">
        <v>1.429673366288801</v>
      </c>
      <c r="U644">
        <v>-1.455674882947531</v>
      </c>
      <c r="V644">
        <v>-1.370265277764642</v>
      </c>
      <c r="W644">
        <v>-0.16191879109706561</v>
      </c>
      <c r="X644">
        <v>0.66316406129677774</v>
      </c>
      <c r="Y644" t="str">
        <f t="shared" si="40"/>
        <v>25-36</v>
      </c>
      <c r="Z644" s="20">
        <f t="shared" si="41"/>
        <v>0.35302424099788188</v>
      </c>
      <c r="AA644" t="str">
        <f t="shared" si="42"/>
        <v>20%-40%</v>
      </c>
      <c r="AB644">
        <f t="shared" si="43"/>
        <v>1.0283995526177033E-4</v>
      </c>
    </row>
    <row r="645" spans="1:28" x14ac:dyDescent="0.25">
      <c r="A645" t="s">
        <v>2429</v>
      </c>
      <c r="B645" t="s">
        <v>2430</v>
      </c>
      <c r="C645" t="s">
        <v>82</v>
      </c>
      <c r="D645" t="s">
        <v>106</v>
      </c>
      <c r="E645">
        <v>48</v>
      </c>
      <c r="F645" t="s">
        <v>79</v>
      </c>
      <c r="G645">
        <v>2022</v>
      </c>
      <c r="H645" t="s">
        <v>26</v>
      </c>
      <c r="I645" t="s">
        <v>84</v>
      </c>
      <c r="J645" t="s">
        <v>80</v>
      </c>
      <c r="K645">
        <v>84</v>
      </c>
      <c r="L645" s="18">
        <v>44238</v>
      </c>
      <c r="M645" s="18">
        <v>46794</v>
      </c>
      <c r="O645">
        <v>63600000</v>
      </c>
      <c r="P645">
        <v>25000000</v>
      </c>
      <c r="Q645">
        <v>38600000</v>
      </c>
      <c r="R645">
        <v>498818</v>
      </c>
      <c r="S645" t="s">
        <v>186</v>
      </c>
      <c r="T645">
        <v>9.5583955533020917E-2</v>
      </c>
      <c r="U645">
        <v>-1.29119021086241</v>
      </c>
      <c r="V645">
        <v>-0.46241203996448682</v>
      </c>
      <c r="W645">
        <v>-0.31382614769886452</v>
      </c>
      <c r="X645">
        <v>1.5139907126543499</v>
      </c>
      <c r="Y645" t="str">
        <f t="shared" si="40"/>
        <v>&gt;72</v>
      </c>
      <c r="Z645" s="20">
        <f t="shared" si="41"/>
        <v>0.39308176100628933</v>
      </c>
      <c r="AA645" t="str">
        <f t="shared" si="42"/>
        <v>20%-40%</v>
      </c>
      <c r="AB645">
        <f t="shared" si="43"/>
        <v>1.0343507949173251E-4</v>
      </c>
    </row>
    <row r="646" spans="1:28" x14ac:dyDescent="0.25">
      <c r="A646" t="s">
        <v>660</v>
      </c>
      <c r="B646" t="s">
        <v>661</v>
      </c>
      <c r="C646" t="s">
        <v>77</v>
      </c>
      <c r="D646" t="s">
        <v>216</v>
      </c>
      <c r="E646">
        <v>236</v>
      </c>
      <c r="F646" t="s">
        <v>17</v>
      </c>
      <c r="G646">
        <v>2017</v>
      </c>
      <c r="H646" t="s">
        <v>17</v>
      </c>
      <c r="J646" t="s">
        <v>80</v>
      </c>
      <c r="K646">
        <v>60</v>
      </c>
      <c r="L646" s="18">
        <v>42502</v>
      </c>
      <c r="M646" s="18">
        <v>44535</v>
      </c>
      <c r="N646" s="18">
        <v>42851</v>
      </c>
      <c r="O646">
        <v>64990000</v>
      </c>
      <c r="P646">
        <v>31490000</v>
      </c>
      <c r="Q646">
        <v>33500000</v>
      </c>
      <c r="R646">
        <v>727448</v>
      </c>
      <c r="S646" t="s">
        <v>544</v>
      </c>
      <c r="T646">
        <v>0.39878609434115281</v>
      </c>
      <c r="U646">
        <v>-0.915659372351597</v>
      </c>
      <c r="V646">
        <v>-0.6544688086101107</v>
      </c>
      <c r="W646">
        <v>0.44778636120935661</v>
      </c>
      <c r="X646">
        <v>1.127251325673635</v>
      </c>
      <c r="Y646" t="str">
        <f t="shared" si="40"/>
        <v>49-60</v>
      </c>
      <c r="Z646" s="20">
        <f t="shared" si="41"/>
        <v>0.4845360824742268</v>
      </c>
      <c r="AA646" t="str">
        <f t="shared" si="42"/>
        <v>40%-60%</v>
      </c>
      <c r="AB646">
        <f t="shared" si="43"/>
        <v>1.5084387834060083E-4</v>
      </c>
    </row>
    <row r="647" spans="1:28" x14ac:dyDescent="0.25">
      <c r="A647" t="s">
        <v>2431</v>
      </c>
      <c r="B647" t="s">
        <v>2432</v>
      </c>
      <c r="C647" t="s">
        <v>77</v>
      </c>
      <c r="D647" t="s">
        <v>212</v>
      </c>
      <c r="E647">
        <v>38</v>
      </c>
      <c r="F647" t="s">
        <v>17</v>
      </c>
      <c r="G647">
        <v>2018</v>
      </c>
      <c r="H647" t="s">
        <v>17</v>
      </c>
      <c r="J647" t="s">
        <v>80</v>
      </c>
      <c r="K647">
        <v>60</v>
      </c>
      <c r="L647" s="18">
        <v>42925</v>
      </c>
      <c r="M647" s="18">
        <v>44798</v>
      </c>
      <c r="N647" s="18">
        <v>43591</v>
      </c>
      <c r="O647">
        <v>66340000</v>
      </c>
      <c r="P647">
        <v>49340000</v>
      </c>
      <c r="Q647">
        <v>17000000</v>
      </c>
      <c r="R647">
        <v>1252403</v>
      </c>
      <c r="S647" t="s">
        <v>129</v>
      </c>
      <c r="T647">
        <v>-1.687244620658795</v>
      </c>
      <c r="U647">
        <v>0.14870473288917899</v>
      </c>
      <c r="V647">
        <v>0.80229979975843724</v>
      </c>
      <c r="W647">
        <v>1.263872021422803</v>
      </c>
      <c r="X647">
        <v>0.97255557088134947</v>
      </c>
      <c r="Y647" t="str">
        <f t="shared" si="40"/>
        <v>49-60</v>
      </c>
      <c r="Z647" s="20">
        <f t="shared" si="41"/>
        <v>0.74374434730177874</v>
      </c>
      <c r="AA647" t="str">
        <f t="shared" si="42"/>
        <v>60%-80%</v>
      </c>
      <c r="AB647">
        <f t="shared" si="43"/>
        <v>2.5969873553216658E-4</v>
      </c>
    </row>
    <row r="648" spans="1:28" x14ac:dyDescent="0.25">
      <c r="A648" t="s">
        <v>2433</v>
      </c>
      <c r="B648" t="s">
        <v>2434</v>
      </c>
      <c r="C648" t="s">
        <v>77</v>
      </c>
      <c r="D648" t="s">
        <v>285</v>
      </c>
      <c r="E648">
        <v>62</v>
      </c>
      <c r="F648" t="s">
        <v>117</v>
      </c>
      <c r="G648">
        <v>2018</v>
      </c>
      <c r="H648" t="s">
        <v>14</v>
      </c>
      <c r="J648" t="s">
        <v>80</v>
      </c>
      <c r="K648">
        <v>48</v>
      </c>
      <c r="L648" s="18">
        <v>42908</v>
      </c>
      <c r="M648" s="18">
        <v>44369</v>
      </c>
      <c r="N648" s="18">
        <v>43504</v>
      </c>
      <c r="O648">
        <v>44577500</v>
      </c>
      <c r="P648">
        <v>20000000</v>
      </c>
      <c r="Q648">
        <v>24577500</v>
      </c>
      <c r="R648">
        <v>577421</v>
      </c>
      <c r="S648" t="s">
        <v>374</v>
      </c>
      <c r="T648">
        <v>1.672235077335307</v>
      </c>
      <c r="U648">
        <v>-1.062987177062817</v>
      </c>
      <c r="V648">
        <v>-0.61763605239043007</v>
      </c>
      <c r="W648">
        <v>-0.2100750345324231</v>
      </c>
      <c r="X648">
        <v>0.50846830650449182</v>
      </c>
      <c r="Y648" t="str">
        <f t="shared" si="40"/>
        <v>37-48</v>
      </c>
      <c r="Z648" s="20">
        <f t="shared" si="41"/>
        <v>0.44865683360439684</v>
      </c>
      <c r="AA648" t="str">
        <f t="shared" si="42"/>
        <v>40%-60%</v>
      </c>
      <c r="AB648">
        <f t="shared" si="43"/>
        <v>1.1973422578013558E-4</v>
      </c>
    </row>
    <row r="649" spans="1:28" x14ac:dyDescent="0.25">
      <c r="A649" t="s">
        <v>2435</v>
      </c>
      <c r="B649" t="s">
        <v>2436</v>
      </c>
      <c r="C649" t="s">
        <v>77</v>
      </c>
      <c r="D649" t="s">
        <v>161</v>
      </c>
      <c r="E649">
        <v>38</v>
      </c>
      <c r="F649" t="s">
        <v>79</v>
      </c>
      <c r="G649">
        <v>2022</v>
      </c>
      <c r="H649" t="s">
        <v>26</v>
      </c>
      <c r="I649" t="s">
        <v>84</v>
      </c>
      <c r="J649" t="s">
        <v>80</v>
      </c>
      <c r="K649">
        <v>84</v>
      </c>
      <c r="L649" s="18">
        <v>44278</v>
      </c>
      <c r="M649" s="18">
        <v>46835</v>
      </c>
      <c r="N649" s="18">
        <v>44495</v>
      </c>
      <c r="O649">
        <v>56360000</v>
      </c>
      <c r="P649">
        <v>17831000</v>
      </c>
      <c r="Q649">
        <v>38529000</v>
      </c>
      <c r="R649">
        <v>347823</v>
      </c>
      <c r="S649" t="s">
        <v>234</v>
      </c>
      <c r="T649">
        <v>-0.17123392661813511</v>
      </c>
      <c r="U649">
        <v>-1.606156788658208</v>
      </c>
      <c r="V649">
        <v>-0.73906775490387622</v>
      </c>
      <c r="W649">
        <v>0.19020085841091</v>
      </c>
      <c r="X649">
        <v>-0.88379348662608126</v>
      </c>
      <c r="Y649" t="str">
        <f t="shared" si="40"/>
        <v>&gt;72</v>
      </c>
      <c r="Z649" s="20">
        <f t="shared" si="41"/>
        <v>0.31637686302342088</v>
      </c>
      <c r="AA649" t="str">
        <f t="shared" si="42"/>
        <v>20%-40%</v>
      </c>
      <c r="AB649">
        <f t="shared" si="43"/>
        <v>7.2124702103879324E-5</v>
      </c>
    </row>
    <row r="650" spans="1:28" x14ac:dyDescent="0.25">
      <c r="A650" t="s">
        <v>369</v>
      </c>
      <c r="B650" t="s">
        <v>370</v>
      </c>
      <c r="C650" t="s">
        <v>77</v>
      </c>
      <c r="D650" t="s">
        <v>239</v>
      </c>
      <c r="E650">
        <v>50</v>
      </c>
      <c r="F650" t="s">
        <v>117</v>
      </c>
      <c r="G650">
        <v>2019</v>
      </c>
      <c r="H650" t="s">
        <v>14</v>
      </c>
      <c r="J650" t="s">
        <v>80</v>
      </c>
      <c r="K650">
        <v>60</v>
      </c>
      <c r="L650" s="18">
        <v>43418</v>
      </c>
      <c r="M650" s="18">
        <v>45244</v>
      </c>
      <c r="N650" s="18">
        <v>43766</v>
      </c>
      <c r="O650">
        <v>47750000</v>
      </c>
      <c r="P650">
        <v>23875000</v>
      </c>
      <c r="Q650">
        <v>23875000</v>
      </c>
      <c r="R650">
        <v>616184</v>
      </c>
      <c r="S650" t="s">
        <v>109</v>
      </c>
      <c r="T650">
        <v>0.66560397649230885</v>
      </c>
      <c r="U650">
        <v>-0.85216124758390532</v>
      </c>
      <c r="V650">
        <v>5.1377144922950549E-2</v>
      </c>
      <c r="W650">
        <v>-0.32424991610166581</v>
      </c>
      <c r="X650">
        <v>0.66316406129677774</v>
      </c>
      <c r="Y650" t="str">
        <f t="shared" si="40"/>
        <v>49-60</v>
      </c>
      <c r="Z650" s="20">
        <f t="shared" si="41"/>
        <v>0.5</v>
      </c>
      <c r="AA650" t="str">
        <f t="shared" si="42"/>
        <v>40%-60%</v>
      </c>
      <c r="AB650">
        <f t="shared" si="43"/>
        <v>1.2777213537108466E-4</v>
      </c>
    </row>
    <row r="651" spans="1:28" x14ac:dyDescent="0.25">
      <c r="A651" t="s">
        <v>554</v>
      </c>
      <c r="B651" t="s">
        <v>2437</v>
      </c>
      <c r="C651" t="s">
        <v>77</v>
      </c>
      <c r="D651" t="s">
        <v>209</v>
      </c>
      <c r="E651">
        <v>291</v>
      </c>
      <c r="F651" t="s">
        <v>79</v>
      </c>
      <c r="G651">
        <v>2019</v>
      </c>
      <c r="H651" t="s">
        <v>13</v>
      </c>
      <c r="J651" t="s">
        <v>80</v>
      </c>
      <c r="K651">
        <v>84</v>
      </c>
      <c r="L651" s="18">
        <v>43448</v>
      </c>
      <c r="M651" s="18">
        <v>46005</v>
      </c>
      <c r="N651" s="18">
        <v>44125</v>
      </c>
      <c r="O651">
        <v>45000000</v>
      </c>
      <c r="P651">
        <v>35000000</v>
      </c>
      <c r="Q651">
        <v>10000000</v>
      </c>
      <c r="R651">
        <v>713282</v>
      </c>
      <c r="S651" t="s">
        <v>343</v>
      </c>
      <c r="T651">
        <v>1.077958885271368</v>
      </c>
      <c r="U651">
        <v>0.28845321583574018</v>
      </c>
      <c r="V651">
        <v>0.48612183982770601</v>
      </c>
      <c r="W651">
        <v>-0.17661581996557621</v>
      </c>
      <c r="X651">
        <v>0.81785981608906366</v>
      </c>
      <c r="Y651" t="str">
        <f t="shared" si="40"/>
        <v>&gt;72</v>
      </c>
      <c r="Z651" s="20">
        <f t="shared" si="41"/>
        <v>0.77777777777777779</v>
      </c>
      <c r="AA651" t="str">
        <f t="shared" si="42"/>
        <v>60%-80%</v>
      </c>
      <c r="AB651">
        <f t="shared" si="43"/>
        <v>1.4790641149682238E-4</v>
      </c>
    </row>
    <row r="652" spans="1:28" x14ac:dyDescent="0.25">
      <c r="A652" t="s">
        <v>2438</v>
      </c>
      <c r="B652" t="s">
        <v>2439</v>
      </c>
      <c r="C652" t="s">
        <v>77</v>
      </c>
      <c r="D652" t="s">
        <v>256</v>
      </c>
      <c r="E652">
        <v>61</v>
      </c>
      <c r="F652" t="s">
        <v>117</v>
      </c>
      <c r="G652">
        <v>2018</v>
      </c>
      <c r="H652" t="s">
        <v>14</v>
      </c>
      <c r="J652" t="s">
        <v>80</v>
      </c>
      <c r="K652">
        <v>72</v>
      </c>
      <c r="L652" s="18">
        <v>42947</v>
      </c>
      <c r="M652" s="18">
        <v>45138</v>
      </c>
      <c r="N652" s="18">
        <v>43097</v>
      </c>
      <c r="O652">
        <v>45990001</v>
      </c>
      <c r="P652">
        <v>19070001</v>
      </c>
      <c r="Q652">
        <v>26920000</v>
      </c>
      <c r="R652">
        <v>454780</v>
      </c>
      <c r="S652" t="s">
        <v>419</v>
      </c>
      <c r="T652">
        <v>-0.2318743543797615</v>
      </c>
      <c r="U652">
        <v>-1.202604386626533</v>
      </c>
      <c r="V652">
        <v>0.48612183982770601</v>
      </c>
      <c r="W652">
        <v>0.26853013762701827</v>
      </c>
      <c r="X652">
        <v>0.50846830650449182</v>
      </c>
      <c r="Y652" t="str">
        <f t="shared" si="40"/>
        <v>61-72</v>
      </c>
      <c r="Z652" s="20">
        <f t="shared" si="41"/>
        <v>0.41465537258848939</v>
      </c>
      <c r="AA652" t="str">
        <f t="shared" si="42"/>
        <v>40%-60%</v>
      </c>
      <c r="AB652">
        <f t="shared" si="43"/>
        <v>9.4303344007734498E-5</v>
      </c>
    </row>
    <row r="653" spans="1:28" x14ac:dyDescent="0.25">
      <c r="A653" t="s">
        <v>2440</v>
      </c>
      <c r="B653" t="s">
        <v>2441</v>
      </c>
      <c r="C653" t="s">
        <v>77</v>
      </c>
      <c r="D653" t="s">
        <v>2442</v>
      </c>
      <c r="E653">
        <v>-1</v>
      </c>
      <c r="F653" t="s">
        <v>87</v>
      </c>
      <c r="G653">
        <v>2018</v>
      </c>
      <c r="H653" t="s">
        <v>15</v>
      </c>
      <c r="J653" t="s">
        <v>80</v>
      </c>
      <c r="K653">
        <v>84</v>
      </c>
      <c r="L653" s="18">
        <v>43048</v>
      </c>
      <c r="M653" s="18">
        <v>45546</v>
      </c>
      <c r="N653" s="18">
        <v>43157</v>
      </c>
      <c r="O653">
        <v>33936938</v>
      </c>
      <c r="P653">
        <v>20000000</v>
      </c>
      <c r="Q653">
        <v>13936938</v>
      </c>
      <c r="R653">
        <v>429408</v>
      </c>
      <c r="S653" t="s">
        <v>171</v>
      </c>
      <c r="T653">
        <v>0.87178143088183857</v>
      </c>
      <c r="U653">
        <v>-0.48536005951979427</v>
      </c>
      <c r="V653">
        <v>1.118477759689168</v>
      </c>
      <c r="W653">
        <v>-0.21324239178479321</v>
      </c>
      <c r="X653">
        <v>-0.72909773183379534</v>
      </c>
      <c r="Y653" t="str">
        <f t="shared" si="40"/>
        <v>&gt;72</v>
      </c>
      <c r="Z653" s="20">
        <f t="shared" si="41"/>
        <v>0.58932835955913287</v>
      </c>
      <c r="AA653" t="str">
        <f t="shared" si="42"/>
        <v>40%-60%</v>
      </c>
      <c r="AB653">
        <f t="shared" si="43"/>
        <v>8.9042196982438233E-5</v>
      </c>
    </row>
    <row r="654" spans="1:28" x14ac:dyDescent="0.25">
      <c r="A654" t="s">
        <v>2443</v>
      </c>
      <c r="B654" t="s">
        <v>2444</v>
      </c>
      <c r="C654" t="s">
        <v>82</v>
      </c>
      <c r="D654" t="s">
        <v>224</v>
      </c>
      <c r="E654">
        <v>236</v>
      </c>
      <c r="F654" t="s">
        <v>95</v>
      </c>
      <c r="G654">
        <v>2018</v>
      </c>
      <c r="H654" t="s">
        <v>16</v>
      </c>
      <c r="J654" t="s">
        <v>96</v>
      </c>
      <c r="K654">
        <v>72</v>
      </c>
      <c r="L654" s="18">
        <v>44490</v>
      </c>
      <c r="M654" s="18">
        <v>46681</v>
      </c>
      <c r="O654">
        <v>36900000</v>
      </c>
      <c r="P654">
        <v>32900000</v>
      </c>
      <c r="Q654">
        <v>4000000</v>
      </c>
      <c r="R654">
        <v>981311</v>
      </c>
      <c r="S654" t="s">
        <v>173</v>
      </c>
      <c r="T654">
        <v>-1.0080718297285789</v>
      </c>
      <c r="U654">
        <v>0.75582694718818022</v>
      </c>
      <c r="V654">
        <v>0.76277755476709586</v>
      </c>
      <c r="W654">
        <v>-0.42204070216572198</v>
      </c>
      <c r="X654">
        <v>0.97255557088134947</v>
      </c>
      <c r="Y654" t="str">
        <f t="shared" si="40"/>
        <v>61-72</v>
      </c>
      <c r="Z654" s="20">
        <f t="shared" si="41"/>
        <v>0.89159891598915986</v>
      </c>
      <c r="AA654" t="str">
        <f t="shared" si="42"/>
        <v>80%-100%</v>
      </c>
      <c r="AB654">
        <f t="shared" si="43"/>
        <v>2.0348500112488225E-4</v>
      </c>
    </row>
    <row r="655" spans="1:28" x14ac:dyDescent="0.25">
      <c r="A655" t="s">
        <v>2445</v>
      </c>
      <c r="B655" t="s">
        <v>2446</v>
      </c>
      <c r="C655" t="s">
        <v>77</v>
      </c>
      <c r="D655" t="s">
        <v>472</v>
      </c>
      <c r="E655">
        <v>48</v>
      </c>
      <c r="F655" t="s">
        <v>79</v>
      </c>
      <c r="G655">
        <v>2017</v>
      </c>
      <c r="H655" t="s">
        <v>13</v>
      </c>
      <c r="J655" t="s">
        <v>80</v>
      </c>
      <c r="K655">
        <v>84</v>
      </c>
      <c r="L655" s="18">
        <v>42758</v>
      </c>
      <c r="M655" s="18">
        <v>45314</v>
      </c>
      <c r="N655" s="18">
        <v>43280</v>
      </c>
      <c r="O655">
        <v>38140000</v>
      </c>
      <c r="P655">
        <v>19070000</v>
      </c>
      <c r="Q655">
        <v>19070000</v>
      </c>
      <c r="R655">
        <v>461537</v>
      </c>
      <c r="S655" t="s">
        <v>178</v>
      </c>
      <c r="T655">
        <v>1.2720082541085731</v>
      </c>
      <c r="U655">
        <v>-0.85216124758390532</v>
      </c>
      <c r="V655">
        <v>0.72325530977575447</v>
      </c>
      <c r="W655">
        <v>-0.6936587625742443</v>
      </c>
      <c r="X655">
        <v>-3.2966835268508812E-2</v>
      </c>
      <c r="Y655" t="str">
        <f t="shared" si="40"/>
        <v>&gt;72</v>
      </c>
      <c r="Z655" s="20">
        <f t="shared" si="41"/>
        <v>0.5</v>
      </c>
      <c r="AA655" t="str">
        <f t="shared" si="42"/>
        <v>40%-60%</v>
      </c>
      <c r="AB655">
        <f t="shared" si="43"/>
        <v>9.570447795263151E-5</v>
      </c>
    </row>
    <row r="656" spans="1:28" x14ac:dyDescent="0.25">
      <c r="A656" t="s">
        <v>2447</v>
      </c>
      <c r="B656" t="s">
        <v>2448</v>
      </c>
      <c r="C656" t="s">
        <v>77</v>
      </c>
      <c r="D656" t="s">
        <v>132</v>
      </c>
      <c r="E656">
        <v>52</v>
      </c>
      <c r="F656" t="s">
        <v>117</v>
      </c>
      <c r="G656">
        <v>2018</v>
      </c>
      <c r="H656" t="s">
        <v>14</v>
      </c>
      <c r="J656" t="s">
        <v>80</v>
      </c>
      <c r="K656">
        <v>72</v>
      </c>
      <c r="L656" s="18">
        <v>43073</v>
      </c>
      <c r="M656" s="18">
        <v>45028</v>
      </c>
      <c r="N656" s="18">
        <v>43385</v>
      </c>
      <c r="O656">
        <v>43350000</v>
      </c>
      <c r="P656">
        <v>21675000</v>
      </c>
      <c r="Q656">
        <v>21675000</v>
      </c>
      <c r="R656">
        <v>670209</v>
      </c>
      <c r="S656" t="s">
        <v>490</v>
      </c>
      <c r="T656">
        <v>0.89603760198648907</v>
      </c>
      <c r="U656">
        <v>-0.85216124758390532</v>
      </c>
      <c r="V656">
        <v>0.92086653473246149</v>
      </c>
      <c r="W656">
        <v>-0.84918187836155279</v>
      </c>
      <c r="X656">
        <v>1.5913385900504931</v>
      </c>
      <c r="Y656" t="str">
        <f t="shared" si="40"/>
        <v>61-72</v>
      </c>
      <c r="Z656" s="20">
        <f t="shared" si="41"/>
        <v>0.5</v>
      </c>
      <c r="AA656" t="str">
        <f t="shared" si="42"/>
        <v>40%-60%</v>
      </c>
      <c r="AB656">
        <f t="shared" si="43"/>
        <v>1.389747787591357E-4</v>
      </c>
    </row>
    <row r="657" spans="1:28" x14ac:dyDescent="0.25">
      <c r="A657" t="s">
        <v>2449</v>
      </c>
      <c r="B657" t="s">
        <v>2450</v>
      </c>
      <c r="C657" t="s">
        <v>77</v>
      </c>
      <c r="D657" t="s">
        <v>831</v>
      </c>
      <c r="E657">
        <v>246</v>
      </c>
      <c r="F657" t="s">
        <v>117</v>
      </c>
      <c r="G657">
        <v>2021</v>
      </c>
      <c r="H657" t="s">
        <v>29</v>
      </c>
      <c r="I657" t="s">
        <v>84</v>
      </c>
      <c r="J657" t="s">
        <v>80</v>
      </c>
      <c r="K657">
        <v>48</v>
      </c>
      <c r="L657" s="18">
        <v>44028</v>
      </c>
      <c r="M657" s="18">
        <v>45489</v>
      </c>
      <c r="N657" s="18">
        <v>44349</v>
      </c>
      <c r="O657">
        <v>46000000</v>
      </c>
      <c r="P657">
        <v>10000000</v>
      </c>
      <c r="Q657">
        <v>36000000</v>
      </c>
      <c r="R657">
        <v>232851</v>
      </c>
      <c r="S657" t="s">
        <v>182</v>
      </c>
      <c r="T657">
        <v>-0.76551011868207364</v>
      </c>
      <c r="U657">
        <v>-2.0126124842804138</v>
      </c>
      <c r="V657">
        <v>-4.2974163270114554</v>
      </c>
      <c r="W657">
        <v>0.5889626065585486</v>
      </c>
      <c r="X657">
        <v>-1.11583711881451</v>
      </c>
      <c r="Y657" t="str">
        <f t="shared" si="40"/>
        <v>37-48</v>
      </c>
      <c r="Z657" s="20">
        <f t="shared" si="41"/>
        <v>0.21739130434782608</v>
      </c>
      <c r="AA657" t="str">
        <f t="shared" si="42"/>
        <v>20%-40%</v>
      </c>
      <c r="AB657">
        <f t="shared" si="43"/>
        <v>4.8284066923666357E-5</v>
      </c>
    </row>
    <row r="658" spans="1:28" x14ac:dyDescent="0.25">
      <c r="A658" t="s">
        <v>609</v>
      </c>
      <c r="B658" t="s">
        <v>2451</v>
      </c>
      <c r="C658" t="s">
        <v>77</v>
      </c>
      <c r="D658" t="s">
        <v>244</v>
      </c>
      <c r="E658">
        <v>51</v>
      </c>
      <c r="F658" t="s">
        <v>95</v>
      </c>
      <c r="G658">
        <v>2015</v>
      </c>
      <c r="H658" t="s">
        <v>16</v>
      </c>
      <c r="J658" t="s">
        <v>80</v>
      </c>
      <c r="K658">
        <v>72</v>
      </c>
      <c r="L658" s="18">
        <v>42965</v>
      </c>
      <c r="M658" s="18">
        <v>45156</v>
      </c>
      <c r="N658" s="18">
        <v>43216</v>
      </c>
      <c r="O658">
        <v>45800000</v>
      </c>
      <c r="P658">
        <v>41220000</v>
      </c>
      <c r="Q658">
        <v>4580000</v>
      </c>
      <c r="R658">
        <v>1021009</v>
      </c>
      <c r="S658" t="s">
        <v>261</v>
      </c>
      <c r="T658">
        <v>-9.8465413304183499E-2</v>
      </c>
      <c r="U658">
        <v>0.79032357974038436</v>
      </c>
      <c r="V658">
        <v>1.039433269706485</v>
      </c>
      <c r="W658">
        <v>-0.56755194207356485</v>
      </c>
      <c r="X658">
        <v>1.668686467446636</v>
      </c>
      <c r="Y658" t="str">
        <f t="shared" si="40"/>
        <v>61-72</v>
      </c>
      <c r="Z658" s="20">
        <f t="shared" si="41"/>
        <v>0.9</v>
      </c>
      <c r="AA658" t="str">
        <f t="shared" si="42"/>
        <v>80%-100%</v>
      </c>
      <c r="AB658">
        <f t="shared" si="43"/>
        <v>2.1171679265137648E-4</v>
      </c>
    </row>
    <row r="659" spans="1:28" x14ac:dyDescent="0.25">
      <c r="A659" t="s">
        <v>2276</v>
      </c>
      <c r="B659" t="s">
        <v>2452</v>
      </c>
      <c r="C659" t="s">
        <v>77</v>
      </c>
      <c r="D659" t="s">
        <v>329</v>
      </c>
      <c r="E659">
        <v>38</v>
      </c>
      <c r="F659" t="s">
        <v>79</v>
      </c>
      <c r="G659">
        <v>2019</v>
      </c>
      <c r="H659" t="s">
        <v>13</v>
      </c>
      <c r="J659" t="s">
        <v>80</v>
      </c>
      <c r="K659">
        <v>84</v>
      </c>
      <c r="L659" s="18">
        <v>43300</v>
      </c>
      <c r="M659" s="18">
        <v>45857</v>
      </c>
      <c r="N659" s="18">
        <v>43711</v>
      </c>
      <c r="O659">
        <v>34280000</v>
      </c>
      <c r="P659">
        <v>34315889</v>
      </c>
      <c r="Q659">
        <v>0</v>
      </c>
      <c r="R659">
        <v>682284</v>
      </c>
      <c r="S659" t="s">
        <v>474</v>
      </c>
      <c r="T659">
        <v>0.79901291756788695</v>
      </c>
      <c r="U659">
        <v>1.205243731872496</v>
      </c>
      <c r="V659">
        <v>-0.83555404395715793</v>
      </c>
      <c r="W659">
        <v>-0.57401809045359964</v>
      </c>
      <c r="X659">
        <v>0.66316406129677774</v>
      </c>
      <c r="Y659" t="str">
        <f t="shared" si="40"/>
        <v>&gt;72</v>
      </c>
      <c r="Z659" s="20">
        <f t="shared" si="41"/>
        <v>1.0010469369894983</v>
      </c>
      <c r="AA659" t="str">
        <f t="shared" si="42"/>
        <v>80%-100%</v>
      </c>
      <c r="AB659">
        <f t="shared" si="43"/>
        <v>1.4147865509251314E-4</v>
      </c>
    </row>
    <row r="660" spans="1:28" x14ac:dyDescent="0.25">
      <c r="A660" t="s">
        <v>597</v>
      </c>
      <c r="B660" t="s">
        <v>2453</v>
      </c>
      <c r="C660" t="s">
        <v>82</v>
      </c>
      <c r="D660" t="s">
        <v>125</v>
      </c>
      <c r="E660">
        <v>48</v>
      </c>
      <c r="F660" t="s">
        <v>117</v>
      </c>
      <c r="G660">
        <v>2021</v>
      </c>
      <c r="H660" t="s">
        <v>29</v>
      </c>
      <c r="I660" t="s">
        <v>84</v>
      </c>
      <c r="J660" t="s">
        <v>80</v>
      </c>
      <c r="K660">
        <v>72</v>
      </c>
      <c r="L660" s="18">
        <v>43933</v>
      </c>
      <c r="M660" s="18">
        <v>46124</v>
      </c>
      <c r="O660">
        <v>62740000</v>
      </c>
      <c r="P660">
        <v>29240000</v>
      </c>
      <c r="Q660">
        <v>33500000</v>
      </c>
      <c r="R660">
        <v>775829</v>
      </c>
      <c r="S660" t="s">
        <v>186</v>
      </c>
      <c r="T660">
        <v>-8.633732775185822E-2</v>
      </c>
      <c r="U660">
        <v>-0.99156564199738717</v>
      </c>
      <c r="V660">
        <v>0.80229979975843724</v>
      </c>
      <c r="W660">
        <v>1.5561532959029749</v>
      </c>
      <c r="X660">
        <v>0.81785981608906366</v>
      </c>
      <c r="Y660" t="str">
        <f t="shared" si="40"/>
        <v>61-72</v>
      </c>
      <c r="Z660" s="20">
        <f t="shared" si="41"/>
        <v>0.4660503665922856</v>
      </c>
      <c r="AA660" t="str">
        <f t="shared" si="42"/>
        <v>40%-60%</v>
      </c>
      <c r="AB660">
        <f t="shared" si="43"/>
        <v>1.6087617986317924E-4</v>
      </c>
    </row>
    <row r="661" spans="1:28" x14ac:dyDescent="0.25">
      <c r="A661" t="s">
        <v>2454</v>
      </c>
      <c r="B661" t="s">
        <v>2455</v>
      </c>
      <c r="C661" t="s">
        <v>77</v>
      </c>
      <c r="D661" t="s">
        <v>165</v>
      </c>
      <c r="E661">
        <v>61</v>
      </c>
      <c r="F661" t="s">
        <v>87</v>
      </c>
      <c r="G661">
        <v>2020</v>
      </c>
      <c r="H661" t="s">
        <v>15</v>
      </c>
      <c r="I661" t="s">
        <v>84</v>
      </c>
      <c r="J661" t="s">
        <v>80</v>
      </c>
      <c r="K661">
        <v>72</v>
      </c>
      <c r="L661" s="18">
        <v>43735</v>
      </c>
      <c r="M661" s="18">
        <v>45927</v>
      </c>
      <c r="N661" s="18">
        <v>44453</v>
      </c>
      <c r="O661">
        <v>38770000</v>
      </c>
      <c r="P661">
        <v>19070000</v>
      </c>
      <c r="Q661">
        <v>19700000</v>
      </c>
      <c r="R661">
        <v>442353</v>
      </c>
      <c r="S661" t="s">
        <v>332</v>
      </c>
      <c r="T661">
        <v>-1.9419344172576249</v>
      </c>
      <c r="U661">
        <v>-0.88552355868831301</v>
      </c>
      <c r="V661">
        <v>-0.54145652994716964</v>
      </c>
      <c r="W661">
        <v>-0.12245245100253931</v>
      </c>
      <c r="X661">
        <v>0.81785981608906366</v>
      </c>
      <c r="Y661" t="str">
        <f t="shared" si="40"/>
        <v>61-72</v>
      </c>
      <c r="Z661" s="20">
        <f t="shared" si="41"/>
        <v>0.49187516120711888</v>
      </c>
      <c r="AA661" t="str">
        <f t="shared" si="42"/>
        <v>40%-60%</v>
      </c>
      <c r="AB661">
        <f t="shared" si="43"/>
        <v>9.1726476828034165E-5</v>
      </c>
    </row>
    <row r="662" spans="1:28" x14ac:dyDescent="0.25">
      <c r="A662" t="s">
        <v>2456</v>
      </c>
      <c r="B662" t="s">
        <v>2457</v>
      </c>
      <c r="C662" t="s">
        <v>77</v>
      </c>
      <c r="D662" t="s">
        <v>579</v>
      </c>
      <c r="E662">
        <v>60</v>
      </c>
      <c r="F662" t="s">
        <v>87</v>
      </c>
      <c r="G662">
        <v>2019</v>
      </c>
      <c r="H662" t="s">
        <v>15</v>
      </c>
      <c r="J662" t="s">
        <v>80</v>
      </c>
      <c r="K662">
        <v>84</v>
      </c>
      <c r="L662" s="18">
        <v>43371</v>
      </c>
      <c r="M662" s="18">
        <v>45928</v>
      </c>
      <c r="N662" s="18">
        <v>43552</v>
      </c>
      <c r="O662">
        <v>36245400</v>
      </c>
      <c r="P662">
        <v>30245400</v>
      </c>
      <c r="Q662">
        <v>6000000</v>
      </c>
      <c r="R662">
        <v>626557</v>
      </c>
      <c r="S662" t="s">
        <v>103</v>
      </c>
      <c r="T662">
        <v>0.68986014759695946</v>
      </c>
      <c r="U662">
        <v>0.5212096364595985</v>
      </c>
      <c r="V662">
        <v>-0.28178735733832372</v>
      </c>
      <c r="W662">
        <v>-0.37664324249665387</v>
      </c>
      <c r="X662">
        <v>-0.18766259006079469</v>
      </c>
      <c r="Y662" t="str">
        <f t="shared" si="40"/>
        <v>&gt;72</v>
      </c>
      <c r="Z662" s="20">
        <f t="shared" si="41"/>
        <v>0.83446175238788922</v>
      </c>
      <c r="AA662" t="str">
        <f t="shared" si="42"/>
        <v>80%-100%</v>
      </c>
      <c r="AB662">
        <f t="shared" si="43"/>
        <v>1.2992308437366221E-4</v>
      </c>
    </row>
    <row r="663" spans="1:28" x14ac:dyDescent="0.25">
      <c r="A663" t="s">
        <v>371</v>
      </c>
      <c r="B663" t="s">
        <v>372</v>
      </c>
      <c r="C663" t="s">
        <v>77</v>
      </c>
      <c r="D663" t="s">
        <v>373</v>
      </c>
      <c r="E663">
        <v>246</v>
      </c>
      <c r="F663" t="s">
        <v>17</v>
      </c>
      <c r="G663">
        <v>2018</v>
      </c>
      <c r="H663" t="s">
        <v>17</v>
      </c>
      <c r="J663" t="s">
        <v>80</v>
      </c>
      <c r="K663">
        <v>72</v>
      </c>
      <c r="L663" s="18">
        <v>43144</v>
      </c>
      <c r="M663" s="18">
        <v>45335</v>
      </c>
      <c r="N663" s="18">
        <v>44383</v>
      </c>
      <c r="O663">
        <v>62990000</v>
      </c>
      <c r="P663">
        <v>51650245</v>
      </c>
      <c r="Q663">
        <v>11339755</v>
      </c>
      <c r="R663">
        <v>1267546</v>
      </c>
      <c r="S663" t="s">
        <v>133</v>
      </c>
      <c r="T663">
        <v>0.99306228640509131</v>
      </c>
      <c r="U663">
        <v>0.46172524644307328</v>
      </c>
      <c r="V663">
        <v>-1.0339192347815651</v>
      </c>
      <c r="W663">
        <v>-0.4736065925730587</v>
      </c>
      <c r="X663">
        <v>1.5139907126543499</v>
      </c>
      <c r="Y663" t="str">
        <f t="shared" si="40"/>
        <v>61-72</v>
      </c>
      <c r="Z663" s="20">
        <f t="shared" si="41"/>
        <v>0.81997531354183206</v>
      </c>
      <c r="AA663" t="str">
        <f t="shared" si="42"/>
        <v>80%-100%</v>
      </c>
      <c r="AB663">
        <f t="shared" si="43"/>
        <v>2.6283879344656284E-4</v>
      </c>
    </row>
    <row r="664" spans="1:28" x14ac:dyDescent="0.25">
      <c r="A664" t="s">
        <v>2458</v>
      </c>
      <c r="B664" t="s">
        <v>2459</v>
      </c>
      <c r="C664" t="s">
        <v>77</v>
      </c>
      <c r="D664" t="s">
        <v>521</v>
      </c>
      <c r="E664">
        <v>246</v>
      </c>
      <c r="F664" t="s">
        <v>79</v>
      </c>
      <c r="G664">
        <v>2020</v>
      </c>
      <c r="H664" t="s">
        <v>26</v>
      </c>
      <c r="I664" t="s">
        <v>84</v>
      </c>
      <c r="J664" t="s">
        <v>80</v>
      </c>
      <c r="K664">
        <v>24</v>
      </c>
      <c r="L664" s="18">
        <v>44106</v>
      </c>
      <c r="M664" s="18">
        <v>44602</v>
      </c>
      <c r="N664" s="18">
        <v>43894</v>
      </c>
      <c r="O664">
        <v>42390000</v>
      </c>
      <c r="P664">
        <v>9000000</v>
      </c>
      <c r="Q664">
        <v>33390000</v>
      </c>
      <c r="R664">
        <v>448073</v>
      </c>
      <c r="S664" t="s">
        <v>182</v>
      </c>
      <c r="T664">
        <v>0.62921971983533309</v>
      </c>
      <c r="U664">
        <v>-2.0334600485522771</v>
      </c>
      <c r="V664">
        <v>-0.50193428495582826</v>
      </c>
      <c r="W664">
        <v>0.65151019553123857</v>
      </c>
      <c r="X664">
        <v>0.1217289195237771</v>
      </c>
      <c r="Y664" t="str">
        <f t="shared" si="40"/>
        <v>&lt;=24</v>
      </c>
      <c r="Z664" s="20">
        <f t="shared" si="41"/>
        <v>0.21231422505307856</v>
      </c>
      <c r="AA664" t="str">
        <f t="shared" si="42"/>
        <v>20%-40%</v>
      </c>
      <c r="AB664">
        <f t="shared" si="43"/>
        <v>9.2912578080781087E-5</v>
      </c>
    </row>
    <row r="665" spans="1:28" x14ac:dyDescent="0.25">
      <c r="A665" t="s">
        <v>2460</v>
      </c>
      <c r="B665" t="s">
        <v>2461</v>
      </c>
      <c r="C665" t="s">
        <v>77</v>
      </c>
      <c r="D665" t="s">
        <v>219</v>
      </c>
      <c r="E665">
        <v>38</v>
      </c>
      <c r="F665" t="s">
        <v>9</v>
      </c>
      <c r="G665">
        <v>2020</v>
      </c>
      <c r="H665" t="s">
        <v>9</v>
      </c>
      <c r="I665" t="s">
        <v>188</v>
      </c>
      <c r="J665" t="s">
        <v>80</v>
      </c>
      <c r="K665">
        <v>29</v>
      </c>
      <c r="L665" s="18">
        <v>43898</v>
      </c>
      <c r="M665" s="18">
        <v>44929</v>
      </c>
      <c r="N665" s="18">
        <v>44453</v>
      </c>
      <c r="O665">
        <v>128700000</v>
      </c>
      <c r="P665">
        <v>64350000</v>
      </c>
      <c r="Q665">
        <v>64350000</v>
      </c>
      <c r="R665">
        <v>2366972</v>
      </c>
      <c r="S665" t="s">
        <v>162</v>
      </c>
      <c r="T665">
        <v>-0.74125394757742313</v>
      </c>
      <c r="U665">
        <v>-0.85216124758390532</v>
      </c>
      <c r="V665">
        <v>-4.4146365390986242</v>
      </c>
      <c r="W665">
        <v>1.999076162342224</v>
      </c>
      <c r="X665">
        <v>-1.425228628399082</v>
      </c>
      <c r="Y665" t="str">
        <f t="shared" si="40"/>
        <v>25-36</v>
      </c>
      <c r="Z665" s="20">
        <f t="shared" si="41"/>
        <v>0.5</v>
      </c>
      <c r="AA665" t="str">
        <f t="shared" si="42"/>
        <v>40%-60%</v>
      </c>
      <c r="AB665">
        <f t="shared" si="43"/>
        <v>4.9081616335959217E-4</v>
      </c>
    </row>
    <row r="666" spans="1:28" x14ac:dyDescent="0.25">
      <c r="A666" t="s">
        <v>434</v>
      </c>
      <c r="B666" t="s">
        <v>2462</v>
      </c>
      <c r="C666" t="s">
        <v>77</v>
      </c>
      <c r="D666" t="s">
        <v>271</v>
      </c>
      <c r="E666">
        <v>51</v>
      </c>
      <c r="F666" t="s">
        <v>87</v>
      </c>
      <c r="G666">
        <v>2019</v>
      </c>
      <c r="H666" t="s">
        <v>15</v>
      </c>
      <c r="J666" t="s">
        <v>80</v>
      </c>
      <c r="K666">
        <v>84</v>
      </c>
      <c r="L666" s="18">
        <v>43251</v>
      </c>
      <c r="M666" s="18">
        <v>45808</v>
      </c>
      <c r="N666" s="18">
        <v>44251</v>
      </c>
      <c r="O666">
        <v>31599285</v>
      </c>
      <c r="P666">
        <v>28439357</v>
      </c>
      <c r="Q666">
        <v>3159928</v>
      </c>
      <c r="R666">
        <v>567841</v>
      </c>
      <c r="S666" t="s">
        <v>261</v>
      </c>
      <c r="T666">
        <v>-0.94743140196695275</v>
      </c>
      <c r="U666">
        <v>0.79032364471356431</v>
      </c>
      <c r="V666">
        <v>0.24197202524859021</v>
      </c>
      <c r="W666">
        <v>-0.26284772688564872</v>
      </c>
      <c r="X666">
        <v>-0.1103147126646518</v>
      </c>
      <c r="Y666" t="str">
        <f t="shared" si="40"/>
        <v>&gt;72</v>
      </c>
      <c r="Z666" s="20">
        <f t="shared" si="41"/>
        <v>0.90000001582314282</v>
      </c>
      <c r="AA666" t="str">
        <f t="shared" si="42"/>
        <v>80%-100%</v>
      </c>
      <c r="AB666">
        <f t="shared" si="43"/>
        <v>1.1774771354214338E-4</v>
      </c>
    </row>
    <row r="667" spans="1:28" x14ac:dyDescent="0.25">
      <c r="A667" t="s">
        <v>2463</v>
      </c>
      <c r="B667" t="s">
        <v>2464</v>
      </c>
      <c r="C667" t="s">
        <v>77</v>
      </c>
      <c r="D667" t="s">
        <v>327</v>
      </c>
      <c r="E667">
        <v>220</v>
      </c>
      <c r="F667" t="s">
        <v>117</v>
      </c>
      <c r="G667">
        <v>2019</v>
      </c>
      <c r="H667" t="s">
        <v>14</v>
      </c>
      <c r="I667" t="s">
        <v>84</v>
      </c>
      <c r="J667" t="s">
        <v>80</v>
      </c>
      <c r="K667">
        <v>84</v>
      </c>
      <c r="L667" s="18">
        <v>43712</v>
      </c>
      <c r="M667" s="18">
        <v>46121</v>
      </c>
      <c r="N667" s="18">
        <v>44047</v>
      </c>
      <c r="O667">
        <v>47690000</v>
      </c>
      <c r="P667">
        <v>47690000</v>
      </c>
      <c r="Q667">
        <v>0</v>
      </c>
      <c r="R667">
        <v>986724</v>
      </c>
      <c r="S667" t="s">
        <v>113</v>
      </c>
      <c r="T667">
        <v>0.70198823314928471</v>
      </c>
      <c r="U667">
        <v>1.2009447865714571</v>
      </c>
      <c r="V667">
        <v>0.66818604118318858</v>
      </c>
      <c r="W667">
        <v>-3.6474450432468199E-2</v>
      </c>
      <c r="X667">
        <v>-1.1931849962106531</v>
      </c>
      <c r="Y667" t="str">
        <f t="shared" si="40"/>
        <v>&gt;72</v>
      </c>
      <c r="Z667" s="20">
        <f t="shared" si="41"/>
        <v>1</v>
      </c>
      <c r="AA667" t="str">
        <f t="shared" si="42"/>
        <v>80%-100%</v>
      </c>
      <c r="AB667">
        <f t="shared" si="43"/>
        <v>2.0460744274745552E-4</v>
      </c>
    </row>
    <row r="668" spans="1:28" x14ac:dyDescent="0.25">
      <c r="A668" t="s">
        <v>2465</v>
      </c>
      <c r="B668" t="s">
        <v>2466</v>
      </c>
      <c r="C668" t="s">
        <v>77</v>
      </c>
      <c r="D668" t="s">
        <v>138</v>
      </c>
      <c r="E668">
        <v>38</v>
      </c>
      <c r="F668" t="s">
        <v>117</v>
      </c>
      <c r="G668">
        <v>2018</v>
      </c>
      <c r="H668" t="s">
        <v>14</v>
      </c>
      <c r="J668" t="s">
        <v>80</v>
      </c>
      <c r="K668">
        <v>60</v>
      </c>
      <c r="L668" s="18">
        <v>42892</v>
      </c>
      <c r="M668" s="18">
        <v>44718</v>
      </c>
      <c r="N668" s="18">
        <v>43724</v>
      </c>
      <c r="O668">
        <v>46850000</v>
      </c>
      <c r="P668">
        <v>24850000</v>
      </c>
      <c r="Q668">
        <v>22000000</v>
      </c>
      <c r="R668">
        <v>601729</v>
      </c>
      <c r="S668" t="s">
        <v>129</v>
      </c>
      <c r="T668">
        <v>1.599466564021355</v>
      </c>
      <c r="U668">
        <v>-0.72726578979643952</v>
      </c>
      <c r="V668">
        <v>6.6492427519889527E-2</v>
      </c>
      <c r="W668">
        <v>-0.62033260011620217</v>
      </c>
      <c r="X668">
        <v>0.74051193869292065</v>
      </c>
      <c r="Y668" t="str">
        <f t="shared" si="40"/>
        <v>49-60</v>
      </c>
      <c r="Z668" s="20">
        <f t="shared" si="41"/>
        <v>0.53041622198505867</v>
      </c>
      <c r="AA668" t="str">
        <f t="shared" si="42"/>
        <v>40%-60%</v>
      </c>
      <c r="AB668">
        <f t="shared" si="43"/>
        <v>1.2477474138359224E-4</v>
      </c>
    </row>
    <row r="669" spans="1:28" x14ac:dyDescent="0.25">
      <c r="A669" t="s">
        <v>386</v>
      </c>
      <c r="B669" t="s">
        <v>387</v>
      </c>
      <c r="C669" t="s">
        <v>82</v>
      </c>
      <c r="D669" t="s">
        <v>154</v>
      </c>
      <c r="E669">
        <v>60</v>
      </c>
      <c r="F669" t="s">
        <v>17</v>
      </c>
      <c r="G669">
        <v>2022</v>
      </c>
      <c r="H669" t="s">
        <v>155</v>
      </c>
      <c r="I669" t="s">
        <v>84</v>
      </c>
      <c r="J669" t="s">
        <v>80</v>
      </c>
      <c r="K669">
        <v>36</v>
      </c>
      <c r="L669" s="18">
        <v>44347</v>
      </c>
      <c r="M669" s="18">
        <v>45443</v>
      </c>
      <c r="O669">
        <v>73272450</v>
      </c>
      <c r="P669">
        <v>16247950</v>
      </c>
      <c r="Q669">
        <v>57024500</v>
      </c>
      <c r="R669">
        <v>541606</v>
      </c>
      <c r="S669" t="s">
        <v>189</v>
      </c>
      <c r="T669">
        <v>0.53219503541673086</v>
      </c>
      <c r="U669">
        <v>-1.994726848393457</v>
      </c>
      <c r="V669">
        <v>-3.177378826858936</v>
      </c>
      <c r="W669">
        <v>-0.3269051459056016</v>
      </c>
      <c r="X669">
        <v>0.58581618390063472</v>
      </c>
      <c r="Y669" t="str">
        <f t="shared" si="40"/>
        <v>25-36</v>
      </c>
      <c r="Z669" s="20">
        <f t="shared" si="41"/>
        <v>0.22174705499816097</v>
      </c>
      <c r="AA669" t="str">
        <f t="shared" si="42"/>
        <v>20%-40%</v>
      </c>
      <c r="AB669">
        <f t="shared" si="43"/>
        <v>1.1230761452714072E-4</v>
      </c>
    </row>
    <row r="670" spans="1:28" x14ac:dyDescent="0.25">
      <c r="A670" t="s">
        <v>2467</v>
      </c>
      <c r="B670" t="s">
        <v>2468</v>
      </c>
      <c r="C670" t="s">
        <v>77</v>
      </c>
      <c r="D670" t="s">
        <v>197</v>
      </c>
      <c r="E670">
        <v>50</v>
      </c>
      <c r="F670" t="s">
        <v>17</v>
      </c>
      <c r="G670">
        <v>2017</v>
      </c>
      <c r="H670" t="s">
        <v>17</v>
      </c>
      <c r="J670" t="s">
        <v>80</v>
      </c>
      <c r="K670">
        <v>36</v>
      </c>
      <c r="L670" s="18">
        <v>42656</v>
      </c>
      <c r="M670" s="18">
        <v>43751</v>
      </c>
      <c r="N670" s="18">
        <v>43557</v>
      </c>
      <c r="O670">
        <v>62090000</v>
      </c>
      <c r="P670">
        <v>27090000</v>
      </c>
      <c r="Q670">
        <v>35000000</v>
      </c>
      <c r="R670">
        <v>851001</v>
      </c>
      <c r="S670" t="s">
        <v>367</v>
      </c>
      <c r="T670">
        <v>0.75050057535858583</v>
      </c>
      <c r="U670">
        <v>-1.1137181606160991</v>
      </c>
      <c r="V670">
        <v>-2.5536427086300848</v>
      </c>
      <c r="W670">
        <v>1.8878884143024099</v>
      </c>
      <c r="X670">
        <v>1.2045992030697781</v>
      </c>
      <c r="Y670" t="str">
        <f t="shared" si="40"/>
        <v>25-36</v>
      </c>
      <c r="Z670" s="20">
        <f t="shared" si="41"/>
        <v>0.43630214205186019</v>
      </c>
      <c r="AA670" t="str">
        <f t="shared" si="42"/>
        <v>40%-60%</v>
      </c>
      <c r="AB670">
        <f t="shared" si="43"/>
        <v>1.7646387276029304E-4</v>
      </c>
    </row>
    <row r="671" spans="1:28" x14ac:dyDescent="0.25">
      <c r="A671" t="s">
        <v>2469</v>
      </c>
      <c r="B671" t="s">
        <v>2470</v>
      </c>
      <c r="C671" t="s">
        <v>77</v>
      </c>
      <c r="D671" t="s">
        <v>128</v>
      </c>
      <c r="E671">
        <v>62</v>
      </c>
      <c r="F671" t="s">
        <v>87</v>
      </c>
      <c r="G671">
        <v>2018</v>
      </c>
      <c r="H671" t="s">
        <v>15</v>
      </c>
      <c r="J671" t="s">
        <v>80</v>
      </c>
      <c r="K671">
        <v>72</v>
      </c>
      <c r="L671" s="18">
        <v>42988</v>
      </c>
      <c r="M671" s="18">
        <v>45208</v>
      </c>
      <c r="N671" s="18">
        <v>44153</v>
      </c>
      <c r="O671">
        <v>38940000</v>
      </c>
      <c r="P671">
        <v>25919000</v>
      </c>
      <c r="Q671">
        <v>13021000</v>
      </c>
      <c r="R671">
        <v>589757</v>
      </c>
      <c r="S671" t="s">
        <v>374</v>
      </c>
      <c r="T671">
        <v>1.1992397407946209</v>
      </c>
      <c r="U671">
        <v>-0.1721160080221214</v>
      </c>
      <c r="V671">
        <v>0.80229979975843724</v>
      </c>
      <c r="W671">
        <v>-0.15786261226301429</v>
      </c>
      <c r="X671">
        <v>-3.2966835268508812E-2</v>
      </c>
      <c r="Y671" t="str">
        <f t="shared" si="40"/>
        <v>61-72</v>
      </c>
      <c r="Z671" s="20">
        <f t="shared" si="41"/>
        <v>0.66561376476630718</v>
      </c>
      <c r="AA671" t="str">
        <f t="shared" si="42"/>
        <v>60%-80%</v>
      </c>
      <c r="AB671">
        <f t="shared" si="43"/>
        <v>1.2229222316717859E-4</v>
      </c>
    </row>
    <row r="672" spans="1:28" x14ac:dyDescent="0.25">
      <c r="A672" t="s">
        <v>467</v>
      </c>
      <c r="B672" t="s">
        <v>2471</v>
      </c>
      <c r="C672" t="s">
        <v>77</v>
      </c>
      <c r="D672" t="s">
        <v>258</v>
      </c>
      <c r="E672">
        <v>38</v>
      </c>
      <c r="F672" t="s">
        <v>25</v>
      </c>
      <c r="G672">
        <v>2020</v>
      </c>
      <c r="H672" t="s">
        <v>25</v>
      </c>
      <c r="I672" t="s">
        <v>84</v>
      </c>
      <c r="J672" t="s">
        <v>80</v>
      </c>
      <c r="K672">
        <v>84</v>
      </c>
      <c r="L672" s="18">
        <v>43606</v>
      </c>
      <c r="M672" s="18">
        <v>46163</v>
      </c>
      <c r="N672" s="18">
        <v>43803</v>
      </c>
      <c r="O672">
        <v>32990000</v>
      </c>
      <c r="P672">
        <v>32990000</v>
      </c>
      <c r="Q672">
        <v>0</v>
      </c>
      <c r="R672">
        <v>712827</v>
      </c>
      <c r="S672" t="s">
        <v>337</v>
      </c>
      <c r="T672">
        <v>0.1077120410853462</v>
      </c>
      <c r="U672">
        <v>1.2009447865714571</v>
      </c>
      <c r="V672">
        <v>0.25519972542474201</v>
      </c>
      <c r="W672">
        <v>-0.28622503388695109</v>
      </c>
      <c r="X672">
        <v>-0.57440197704150942</v>
      </c>
      <c r="Y672" t="str">
        <f t="shared" si="40"/>
        <v>&gt;72</v>
      </c>
      <c r="Z672" s="20">
        <f t="shared" si="41"/>
        <v>1</v>
      </c>
      <c r="AA672" t="str">
        <f t="shared" si="42"/>
        <v>80%-100%</v>
      </c>
      <c r="AB672">
        <f t="shared" si="43"/>
        <v>1.4781206253353568E-4</v>
      </c>
    </row>
    <row r="673" spans="1:28" x14ac:dyDescent="0.25">
      <c r="A673" t="s">
        <v>2472</v>
      </c>
      <c r="B673" t="s">
        <v>2473</v>
      </c>
      <c r="C673" t="s">
        <v>77</v>
      </c>
      <c r="D673" t="s">
        <v>180</v>
      </c>
      <c r="E673">
        <v>38</v>
      </c>
      <c r="F673" t="s">
        <v>117</v>
      </c>
      <c r="G673">
        <v>2018</v>
      </c>
      <c r="H673" t="s">
        <v>14</v>
      </c>
      <c r="J673" t="s">
        <v>80</v>
      </c>
      <c r="K673">
        <v>60</v>
      </c>
      <c r="L673" s="18">
        <v>42919</v>
      </c>
      <c r="M673" s="18">
        <v>44627</v>
      </c>
      <c r="N673" s="18">
        <v>43501</v>
      </c>
      <c r="O673">
        <v>46220500</v>
      </c>
      <c r="P673">
        <v>30220500</v>
      </c>
      <c r="Q673">
        <v>16000000</v>
      </c>
      <c r="R673">
        <v>777489</v>
      </c>
      <c r="S673" t="s">
        <v>336</v>
      </c>
      <c r="T673">
        <v>1.5752103929167049</v>
      </c>
      <c r="U673">
        <v>-0.2204892760841092</v>
      </c>
      <c r="V673">
        <v>-7.8897764153067803E-4</v>
      </c>
      <c r="W673">
        <v>1.0410888314019651</v>
      </c>
      <c r="X673">
        <v>4.4381042127634142E-2</v>
      </c>
      <c r="Y673" t="str">
        <f t="shared" si="40"/>
        <v>49-60</v>
      </c>
      <c r="Z673" s="20">
        <f t="shared" si="41"/>
        <v>0.65383325580640628</v>
      </c>
      <c r="AA673" t="str">
        <f t="shared" si="42"/>
        <v>60%-80%</v>
      </c>
      <c r="AB673">
        <f t="shared" si="43"/>
        <v>1.6122039805890648E-4</v>
      </c>
    </row>
    <row r="674" spans="1:28" x14ac:dyDescent="0.25">
      <c r="A674" t="s">
        <v>2173</v>
      </c>
      <c r="B674" t="s">
        <v>2474</v>
      </c>
      <c r="C674" t="s">
        <v>82</v>
      </c>
      <c r="D674" t="s">
        <v>236</v>
      </c>
      <c r="E674">
        <v>38</v>
      </c>
      <c r="F674" t="s">
        <v>11</v>
      </c>
      <c r="G674">
        <v>2021</v>
      </c>
      <c r="H674" t="s">
        <v>11</v>
      </c>
      <c r="I674" t="s">
        <v>188</v>
      </c>
      <c r="J674" t="s">
        <v>80</v>
      </c>
      <c r="K674">
        <v>84</v>
      </c>
      <c r="L674" s="18">
        <v>44317</v>
      </c>
      <c r="M674" s="18">
        <v>46874</v>
      </c>
      <c r="O674">
        <v>75370750</v>
      </c>
      <c r="P674">
        <v>75370750</v>
      </c>
      <c r="Q674">
        <v>0</v>
      </c>
      <c r="R674">
        <v>1582473</v>
      </c>
      <c r="S674" t="s">
        <v>184</v>
      </c>
      <c r="T674">
        <v>0.54432312096905611</v>
      </c>
      <c r="U674">
        <v>1.2009447865714571</v>
      </c>
      <c r="V674">
        <v>0.16994387989697479</v>
      </c>
      <c r="W674">
        <v>-0.1357286000222187</v>
      </c>
      <c r="X674">
        <v>0.19907679691992</v>
      </c>
      <c r="Y674" t="str">
        <f t="shared" si="40"/>
        <v>&gt;72</v>
      </c>
      <c r="Z674" s="20">
        <f t="shared" si="41"/>
        <v>1</v>
      </c>
      <c r="AA674" t="str">
        <f t="shared" si="42"/>
        <v>80%-100%</v>
      </c>
      <c r="AB674">
        <f t="shared" si="43"/>
        <v>3.2814216918499416E-4</v>
      </c>
    </row>
    <row r="675" spans="1:28" x14ac:dyDescent="0.25">
      <c r="A675" t="s">
        <v>2475</v>
      </c>
      <c r="B675" t="s">
        <v>2476</v>
      </c>
      <c r="C675" t="s">
        <v>77</v>
      </c>
      <c r="D675" t="s">
        <v>224</v>
      </c>
      <c r="E675">
        <v>59</v>
      </c>
      <c r="F675" t="s">
        <v>95</v>
      </c>
      <c r="G675">
        <v>2018</v>
      </c>
      <c r="H675" t="s">
        <v>16</v>
      </c>
      <c r="J675" t="s">
        <v>80</v>
      </c>
      <c r="K675">
        <v>72</v>
      </c>
      <c r="L675" s="18">
        <v>44289</v>
      </c>
      <c r="M675" s="18">
        <v>46450</v>
      </c>
      <c r="N675" s="18">
        <v>44466</v>
      </c>
      <c r="O675">
        <v>29000000</v>
      </c>
      <c r="P675">
        <v>29000000</v>
      </c>
      <c r="Q675">
        <v>0</v>
      </c>
      <c r="R675">
        <v>801948</v>
      </c>
      <c r="S675" t="s">
        <v>359</v>
      </c>
      <c r="T675">
        <v>-0.45017989432161648</v>
      </c>
      <c r="U675">
        <v>1.2009447865714571</v>
      </c>
      <c r="V675">
        <v>0.68373306478441309</v>
      </c>
      <c r="W675">
        <v>-0.1572850831854721</v>
      </c>
      <c r="X675">
        <v>0.1217289195237771</v>
      </c>
      <c r="Y675" t="str">
        <f t="shared" si="40"/>
        <v>61-72</v>
      </c>
      <c r="Z675" s="20">
        <f t="shared" si="41"/>
        <v>1</v>
      </c>
      <c r="AA675" t="str">
        <f t="shared" si="42"/>
        <v>80%-100%</v>
      </c>
      <c r="AB675">
        <f t="shared" si="43"/>
        <v>1.6629222507655276E-4</v>
      </c>
    </row>
    <row r="676" spans="1:28" x14ac:dyDescent="0.25">
      <c r="A676" t="s">
        <v>2477</v>
      </c>
      <c r="B676" t="s">
        <v>2478</v>
      </c>
      <c r="C676" t="s">
        <v>77</v>
      </c>
      <c r="D676" t="s">
        <v>83</v>
      </c>
      <c r="E676">
        <v>7</v>
      </c>
      <c r="F676" t="s">
        <v>17</v>
      </c>
      <c r="G676">
        <v>2021</v>
      </c>
      <c r="H676" t="s">
        <v>17</v>
      </c>
      <c r="I676" t="s">
        <v>84</v>
      </c>
      <c r="J676" t="s">
        <v>80</v>
      </c>
      <c r="K676">
        <v>84</v>
      </c>
      <c r="L676" s="18">
        <v>43980</v>
      </c>
      <c r="M676" s="18">
        <v>46536</v>
      </c>
      <c r="N676" s="18">
        <v>44404</v>
      </c>
      <c r="O676">
        <v>51790000</v>
      </c>
      <c r="P676">
        <v>51790000</v>
      </c>
      <c r="Q676">
        <v>0</v>
      </c>
      <c r="R676">
        <v>1129216</v>
      </c>
      <c r="S676" t="s">
        <v>359</v>
      </c>
      <c r="T676">
        <v>-0.32889903879836369</v>
      </c>
      <c r="U676">
        <v>1.2009447865714571</v>
      </c>
      <c r="V676">
        <v>0.4070773498450232</v>
      </c>
      <c r="W676">
        <v>0.62013168541950081</v>
      </c>
      <c r="X676">
        <v>-0.34235834485308059</v>
      </c>
      <c r="Y676" t="str">
        <f t="shared" si="40"/>
        <v>&gt;72</v>
      </c>
      <c r="Z676" s="20">
        <f t="shared" si="41"/>
        <v>1</v>
      </c>
      <c r="AA676" t="str">
        <f t="shared" si="42"/>
        <v>80%-100%</v>
      </c>
      <c r="AB676">
        <f t="shared" si="43"/>
        <v>2.3415463500382145E-4</v>
      </c>
    </row>
    <row r="677" spans="1:28" x14ac:dyDescent="0.25">
      <c r="A677" t="s">
        <v>2479</v>
      </c>
      <c r="B677" t="s">
        <v>2480</v>
      </c>
      <c r="C677" t="s">
        <v>77</v>
      </c>
      <c r="D677" t="s">
        <v>258</v>
      </c>
      <c r="E677">
        <v>76</v>
      </c>
      <c r="F677" t="s">
        <v>25</v>
      </c>
      <c r="G677">
        <v>2020</v>
      </c>
      <c r="H677" t="s">
        <v>25</v>
      </c>
      <c r="I677" t="s">
        <v>84</v>
      </c>
      <c r="J677" t="s">
        <v>80</v>
      </c>
      <c r="K677">
        <v>84</v>
      </c>
      <c r="L677" s="18">
        <v>43641</v>
      </c>
      <c r="M677" s="18">
        <v>46198</v>
      </c>
      <c r="N677" s="18">
        <v>44533</v>
      </c>
      <c r="O677">
        <v>32990000</v>
      </c>
      <c r="P677">
        <v>20990000</v>
      </c>
      <c r="Q677">
        <v>12000000</v>
      </c>
      <c r="R677">
        <v>562609</v>
      </c>
      <c r="S677" t="s">
        <v>413</v>
      </c>
      <c r="T677">
        <v>1.429673366288801</v>
      </c>
      <c r="U677">
        <v>-0.29267585058309598</v>
      </c>
      <c r="V677">
        <v>0.23880823001478779</v>
      </c>
      <c r="W677">
        <v>-0.3458900390037431</v>
      </c>
      <c r="X677">
        <v>-0.34235834485308059</v>
      </c>
      <c r="Y677" t="str">
        <f t="shared" si="40"/>
        <v>&gt;72</v>
      </c>
      <c r="Z677" s="20">
        <f t="shared" si="41"/>
        <v>0.63625341012428005</v>
      </c>
      <c r="AA677" t="str">
        <f t="shared" si="42"/>
        <v>60%-80%</v>
      </c>
      <c r="AB677">
        <f t="shared" si="43"/>
        <v>1.1666280414452593E-4</v>
      </c>
    </row>
    <row r="678" spans="1:28" x14ac:dyDescent="0.25">
      <c r="A678" t="s">
        <v>2481</v>
      </c>
      <c r="B678" t="s">
        <v>2482</v>
      </c>
      <c r="C678" t="s">
        <v>82</v>
      </c>
      <c r="D678" t="s">
        <v>221</v>
      </c>
      <c r="E678">
        <v>48</v>
      </c>
      <c r="F678" t="s">
        <v>79</v>
      </c>
      <c r="G678">
        <v>2022</v>
      </c>
      <c r="H678" t="s">
        <v>26</v>
      </c>
      <c r="J678" t="s">
        <v>80</v>
      </c>
      <c r="K678">
        <v>48</v>
      </c>
      <c r="L678" s="18">
        <v>44621</v>
      </c>
      <c r="M678" s="18">
        <v>46082</v>
      </c>
      <c r="O678">
        <v>60250000</v>
      </c>
      <c r="P678">
        <v>20000000</v>
      </c>
      <c r="Q678">
        <v>40250000</v>
      </c>
      <c r="R678">
        <v>572676</v>
      </c>
      <c r="S678" t="s">
        <v>186</v>
      </c>
      <c r="T678">
        <v>-0.26825861103673743</v>
      </c>
      <c r="U678">
        <v>-1.5422093337523051</v>
      </c>
      <c r="V678">
        <v>-0.46241203996448682</v>
      </c>
      <c r="W678">
        <v>-0.35331306582437128</v>
      </c>
      <c r="X678">
        <v>1.9007300996350649</v>
      </c>
      <c r="Y678" t="str">
        <f t="shared" si="40"/>
        <v>37-48</v>
      </c>
      <c r="Z678" s="20">
        <f t="shared" si="41"/>
        <v>0.33195020746887965</v>
      </c>
      <c r="AA678" t="str">
        <f t="shared" si="42"/>
        <v>20%-40%</v>
      </c>
      <c r="AB678">
        <f t="shared" si="43"/>
        <v>1.1875030087728871E-4</v>
      </c>
    </row>
    <row r="679" spans="1:28" x14ac:dyDescent="0.25">
      <c r="A679" t="s">
        <v>2483</v>
      </c>
      <c r="B679" t="s">
        <v>2484</v>
      </c>
      <c r="C679" t="s">
        <v>82</v>
      </c>
      <c r="D679" t="s">
        <v>823</v>
      </c>
      <c r="E679">
        <v>60</v>
      </c>
      <c r="F679" t="s">
        <v>117</v>
      </c>
      <c r="G679">
        <v>2020</v>
      </c>
      <c r="H679" t="s">
        <v>29</v>
      </c>
      <c r="I679" t="s">
        <v>84</v>
      </c>
      <c r="J679" t="s">
        <v>80</v>
      </c>
      <c r="K679">
        <v>84</v>
      </c>
      <c r="L679" s="18">
        <v>43791</v>
      </c>
      <c r="M679" s="18">
        <v>46348</v>
      </c>
      <c r="O679">
        <v>55170000</v>
      </c>
      <c r="P679">
        <v>35170000</v>
      </c>
      <c r="Q679">
        <v>20000000</v>
      </c>
      <c r="R679">
        <v>719113</v>
      </c>
      <c r="S679" t="s">
        <v>473</v>
      </c>
      <c r="T679">
        <v>-2.6574914648448171</v>
      </c>
      <c r="U679">
        <v>-0.28762221299741197</v>
      </c>
      <c r="V679">
        <v>0.52564408481904745</v>
      </c>
      <c r="W679">
        <v>0.37692591152799437</v>
      </c>
      <c r="X679">
        <v>2.0554258544273512</v>
      </c>
      <c r="Y679" t="str">
        <f t="shared" si="40"/>
        <v>&gt;72</v>
      </c>
      <c r="Z679" s="20">
        <f t="shared" si="41"/>
        <v>0.63748413993112196</v>
      </c>
      <c r="AA679" t="str">
        <f t="shared" si="42"/>
        <v>60%-80%</v>
      </c>
      <c r="AB679">
        <f t="shared" si="43"/>
        <v>1.4911552974940408E-4</v>
      </c>
    </row>
    <row r="680" spans="1:28" x14ac:dyDescent="0.25">
      <c r="A680" t="s">
        <v>2485</v>
      </c>
      <c r="B680" t="s">
        <v>2486</v>
      </c>
      <c r="C680" t="s">
        <v>77</v>
      </c>
      <c r="D680" t="s">
        <v>239</v>
      </c>
      <c r="E680">
        <v>38</v>
      </c>
      <c r="F680" t="s">
        <v>17</v>
      </c>
      <c r="G680">
        <v>2019</v>
      </c>
      <c r="H680" t="s">
        <v>17</v>
      </c>
      <c r="J680" t="s">
        <v>80</v>
      </c>
      <c r="K680">
        <v>12</v>
      </c>
      <c r="L680" s="18">
        <v>43396</v>
      </c>
      <c r="M680" s="18">
        <v>43748</v>
      </c>
      <c r="N680" s="18">
        <v>43608</v>
      </c>
      <c r="O680">
        <v>49990000</v>
      </c>
      <c r="P680">
        <v>12990000</v>
      </c>
      <c r="Q680">
        <v>37000000</v>
      </c>
      <c r="R680">
        <v>1191567</v>
      </c>
      <c r="S680" t="s">
        <v>162</v>
      </c>
      <c r="T680">
        <v>1.2113678263469461</v>
      </c>
      <c r="U680">
        <v>-1.8382599849327801</v>
      </c>
      <c r="V680">
        <v>-0.38336754998180411</v>
      </c>
      <c r="W680">
        <v>0.65471107505988324</v>
      </c>
      <c r="X680">
        <v>0.81785981608906366</v>
      </c>
      <c r="Y680" t="str">
        <f t="shared" si="40"/>
        <v>&lt;=24</v>
      </c>
      <c r="Z680" s="20">
        <f t="shared" si="41"/>
        <v>0.25985197039407881</v>
      </c>
      <c r="AA680" t="str">
        <f t="shared" si="42"/>
        <v>20%-40%</v>
      </c>
      <c r="AB680">
        <f t="shared" si="43"/>
        <v>2.4708376073983944E-4</v>
      </c>
    </row>
    <row r="681" spans="1:28" x14ac:dyDescent="0.25">
      <c r="A681" t="s">
        <v>2487</v>
      </c>
      <c r="B681" t="s">
        <v>2488</v>
      </c>
      <c r="C681" t="s">
        <v>77</v>
      </c>
      <c r="D681" t="s">
        <v>138</v>
      </c>
      <c r="E681">
        <v>60</v>
      </c>
      <c r="F681" t="s">
        <v>17</v>
      </c>
      <c r="G681">
        <v>2017</v>
      </c>
      <c r="H681" t="s">
        <v>17</v>
      </c>
      <c r="J681" t="s">
        <v>80</v>
      </c>
      <c r="K681">
        <v>60</v>
      </c>
      <c r="L681" s="18">
        <v>42772</v>
      </c>
      <c r="M681" s="18">
        <v>44714</v>
      </c>
      <c r="N681" s="18">
        <v>43698</v>
      </c>
      <c r="O681">
        <v>54160000</v>
      </c>
      <c r="P681">
        <v>39160000</v>
      </c>
      <c r="Q681">
        <v>15000000</v>
      </c>
      <c r="R681">
        <v>967268</v>
      </c>
      <c r="S681" t="s">
        <v>191</v>
      </c>
      <c r="T681">
        <v>0.82326908867253745</v>
      </c>
      <c r="U681">
        <v>6.3699937519372599E-2</v>
      </c>
      <c r="V681">
        <v>0.37492687303395678</v>
      </c>
      <c r="W681">
        <v>-0.573177710220654</v>
      </c>
      <c r="X681">
        <v>0.81785981608906366</v>
      </c>
      <c r="Y681" t="str">
        <f t="shared" si="40"/>
        <v>49-60</v>
      </c>
      <c r="Z681" s="20">
        <f t="shared" si="41"/>
        <v>0.72304283604135888</v>
      </c>
      <c r="AA681" t="str">
        <f t="shared" si="42"/>
        <v>60%-80%</v>
      </c>
      <c r="AB681">
        <f t="shared" si="43"/>
        <v>2.0057303960524503E-4</v>
      </c>
    </row>
    <row r="682" spans="1:28" x14ac:dyDescent="0.25">
      <c r="A682" t="s">
        <v>1401</v>
      </c>
      <c r="B682" t="s">
        <v>2489</v>
      </c>
      <c r="C682" t="s">
        <v>82</v>
      </c>
      <c r="D682" t="s">
        <v>442</v>
      </c>
      <c r="E682">
        <v>38</v>
      </c>
      <c r="F682" t="s">
        <v>79</v>
      </c>
      <c r="G682">
        <v>2020</v>
      </c>
      <c r="H682" t="s">
        <v>26</v>
      </c>
      <c r="I682" t="s">
        <v>84</v>
      </c>
      <c r="J682" t="s">
        <v>80</v>
      </c>
      <c r="K682">
        <v>84</v>
      </c>
      <c r="L682" s="18">
        <v>43864</v>
      </c>
      <c r="M682" s="18">
        <v>46421</v>
      </c>
      <c r="O682">
        <v>40906350</v>
      </c>
      <c r="P682">
        <v>40906350</v>
      </c>
      <c r="Q682">
        <v>0</v>
      </c>
      <c r="R682">
        <v>960688</v>
      </c>
      <c r="S682" t="s">
        <v>184</v>
      </c>
      <c r="T682">
        <v>-1.5780918506878669</v>
      </c>
      <c r="U682">
        <v>1.2009447865714571</v>
      </c>
      <c r="V682">
        <v>0.68373306478441309</v>
      </c>
      <c r="W682">
        <v>-4.1981407432746887E-3</v>
      </c>
      <c r="X682">
        <v>-0.49705409964536651</v>
      </c>
      <c r="Y682" t="str">
        <f t="shared" si="40"/>
        <v>&gt;72</v>
      </c>
      <c r="Z682" s="20">
        <f t="shared" si="41"/>
        <v>1</v>
      </c>
      <c r="AA682" t="str">
        <f t="shared" si="42"/>
        <v>80%-100%</v>
      </c>
      <c r="AB682">
        <f t="shared" si="43"/>
        <v>1.9920860844386835E-4</v>
      </c>
    </row>
    <row r="683" spans="1:28" x14ac:dyDescent="0.25">
      <c r="A683" t="s">
        <v>2490</v>
      </c>
      <c r="B683" t="s">
        <v>2491</v>
      </c>
      <c r="C683" t="s">
        <v>77</v>
      </c>
      <c r="D683" t="s">
        <v>291</v>
      </c>
      <c r="E683">
        <v>61</v>
      </c>
      <c r="F683" t="s">
        <v>11</v>
      </c>
      <c r="G683">
        <v>2017</v>
      </c>
      <c r="H683" t="s">
        <v>11</v>
      </c>
      <c r="J683" t="s">
        <v>80</v>
      </c>
      <c r="K683">
        <v>84</v>
      </c>
      <c r="L683" s="18">
        <v>42667</v>
      </c>
      <c r="M683" s="18">
        <v>45223</v>
      </c>
      <c r="N683" s="18">
        <v>42970</v>
      </c>
      <c r="O683">
        <v>65050000</v>
      </c>
      <c r="P683">
        <v>46050000</v>
      </c>
      <c r="Q683">
        <v>19000000</v>
      </c>
      <c r="R683">
        <v>876746</v>
      </c>
      <c r="S683" t="s">
        <v>419</v>
      </c>
      <c r="T683">
        <v>-1.6023480217925179</v>
      </c>
      <c r="U683">
        <v>1.5899933677092669E-3</v>
      </c>
      <c r="V683">
        <v>-0.31744851612748037</v>
      </c>
      <c r="W683">
        <v>-0.27471328507198711</v>
      </c>
      <c r="X683">
        <v>-0.1103147126646518</v>
      </c>
      <c r="Y683" t="str">
        <f t="shared" si="40"/>
        <v>&gt;72</v>
      </c>
      <c r="Z683" s="20">
        <f t="shared" si="41"/>
        <v>0.70791698693312832</v>
      </c>
      <c r="AA683" t="str">
        <f t="shared" si="42"/>
        <v>60%-80%</v>
      </c>
      <c r="AB683">
        <f t="shared" si="43"/>
        <v>1.8180236519944851E-4</v>
      </c>
    </row>
    <row r="684" spans="1:28" x14ac:dyDescent="0.25">
      <c r="A684" t="s">
        <v>2492</v>
      </c>
      <c r="B684" t="s">
        <v>2493</v>
      </c>
      <c r="C684" t="s">
        <v>77</v>
      </c>
      <c r="D684" t="s">
        <v>516</v>
      </c>
      <c r="E684">
        <v>27</v>
      </c>
      <c r="F684" t="s">
        <v>117</v>
      </c>
      <c r="G684">
        <v>2019</v>
      </c>
      <c r="H684" t="s">
        <v>14</v>
      </c>
      <c r="J684" t="s">
        <v>80</v>
      </c>
      <c r="K684">
        <v>24</v>
      </c>
      <c r="L684" s="18">
        <v>43402</v>
      </c>
      <c r="M684" s="18">
        <v>44133</v>
      </c>
      <c r="N684" s="18">
        <v>43885</v>
      </c>
      <c r="O684">
        <v>49990000</v>
      </c>
      <c r="P684">
        <v>14990000</v>
      </c>
      <c r="Q684">
        <v>35000000</v>
      </c>
      <c r="R684">
        <v>685870</v>
      </c>
      <c r="S684" t="s">
        <v>378</v>
      </c>
      <c r="T684">
        <v>0.1562243832946473</v>
      </c>
      <c r="U684">
        <v>-1.673978645932551</v>
      </c>
      <c r="V684">
        <v>-2.2309601776186789</v>
      </c>
      <c r="W684">
        <v>1.6671724368502401</v>
      </c>
      <c r="X684">
        <v>0.43112042910834891</v>
      </c>
      <c r="Y684" t="str">
        <f t="shared" si="40"/>
        <v>&lt;=24</v>
      </c>
      <c r="Z684" s="20">
        <f t="shared" si="41"/>
        <v>0.2998599719943989</v>
      </c>
      <c r="AA684" t="str">
        <f t="shared" si="42"/>
        <v>20%-40%</v>
      </c>
      <c r="AB684">
        <f t="shared" si="43"/>
        <v>1.4222224933942756E-4</v>
      </c>
    </row>
    <row r="685" spans="1:28" x14ac:dyDescent="0.25">
      <c r="A685" t="s">
        <v>2494</v>
      </c>
      <c r="B685" t="s">
        <v>2495</v>
      </c>
      <c r="C685" t="s">
        <v>90</v>
      </c>
      <c r="D685" t="s">
        <v>373</v>
      </c>
      <c r="E685">
        <v>246</v>
      </c>
      <c r="F685" t="s">
        <v>11</v>
      </c>
      <c r="G685">
        <v>2018</v>
      </c>
      <c r="H685" t="s">
        <v>11</v>
      </c>
      <c r="J685" t="s">
        <v>80</v>
      </c>
      <c r="K685">
        <v>36</v>
      </c>
      <c r="L685" s="18">
        <v>43222</v>
      </c>
      <c r="M685" s="18">
        <v>44232</v>
      </c>
      <c r="N685" s="18">
        <v>44244</v>
      </c>
      <c r="O685">
        <v>60990000</v>
      </c>
      <c r="P685">
        <v>22560146</v>
      </c>
      <c r="Q685">
        <v>38429854</v>
      </c>
      <c r="R685">
        <v>890441</v>
      </c>
      <c r="S685" t="s">
        <v>133</v>
      </c>
      <c r="T685">
        <v>0.56857929207370672</v>
      </c>
      <c r="U685">
        <v>-1.3863831406005249</v>
      </c>
      <c r="V685">
        <v>-4.4146365390986242</v>
      </c>
      <c r="W685">
        <v>-0.46081253371465641</v>
      </c>
      <c r="X685">
        <v>1.0499034482774929</v>
      </c>
      <c r="Y685" t="str">
        <f t="shared" si="40"/>
        <v>25-36</v>
      </c>
      <c r="Z685" s="20">
        <f t="shared" si="41"/>
        <v>0.3698990982128218</v>
      </c>
      <c r="AA685" t="str">
        <f t="shared" si="42"/>
        <v>20%-40%</v>
      </c>
      <c r="AB685">
        <f t="shared" si="43"/>
        <v>1.8464216531419834E-4</v>
      </c>
    </row>
    <row r="686" spans="1:28" x14ac:dyDescent="0.25">
      <c r="A686" t="s">
        <v>2496</v>
      </c>
      <c r="B686" t="s">
        <v>2497</v>
      </c>
      <c r="C686" t="s">
        <v>82</v>
      </c>
      <c r="D686" t="s">
        <v>211</v>
      </c>
      <c r="E686">
        <v>50</v>
      </c>
      <c r="F686" t="s">
        <v>87</v>
      </c>
      <c r="G686">
        <v>2020</v>
      </c>
      <c r="H686" t="s">
        <v>24</v>
      </c>
      <c r="I686" t="s">
        <v>84</v>
      </c>
      <c r="J686" t="s">
        <v>80</v>
      </c>
      <c r="K686">
        <v>24</v>
      </c>
      <c r="L686" s="18">
        <v>43825</v>
      </c>
      <c r="M686" s="18">
        <v>44556</v>
      </c>
      <c r="O686">
        <v>38490000</v>
      </c>
      <c r="P686">
        <v>30000000</v>
      </c>
      <c r="Q686">
        <v>8490000</v>
      </c>
      <c r="R686">
        <v>1517199</v>
      </c>
      <c r="S686" t="s">
        <v>109</v>
      </c>
      <c r="T686">
        <v>0.13196821218999669</v>
      </c>
      <c r="U686">
        <v>0.29520977851850672</v>
      </c>
      <c r="V686">
        <v>5.1377144922950549E-2</v>
      </c>
      <c r="W686">
        <v>1.026151172332473</v>
      </c>
      <c r="X686">
        <v>0.74051193869292065</v>
      </c>
      <c r="Y686" t="str">
        <f t="shared" si="40"/>
        <v>&lt;=24</v>
      </c>
      <c r="Z686" s="20">
        <f t="shared" si="41"/>
        <v>0.77942322681215903</v>
      </c>
      <c r="AA686" t="str">
        <f t="shared" si="42"/>
        <v>60%-80%</v>
      </c>
      <c r="AB686">
        <f t="shared" si="43"/>
        <v>3.1460692911999377E-4</v>
      </c>
    </row>
    <row r="687" spans="1:28" x14ac:dyDescent="0.25">
      <c r="A687" t="s">
        <v>493</v>
      </c>
      <c r="B687" t="s">
        <v>494</v>
      </c>
      <c r="C687" t="s">
        <v>77</v>
      </c>
      <c r="D687" t="s">
        <v>149</v>
      </c>
      <c r="E687">
        <v>74</v>
      </c>
      <c r="F687" t="s">
        <v>117</v>
      </c>
      <c r="G687">
        <v>2019</v>
      </c>
      <c r="H687" t="s">
        <v>14</v>
      </c>
      <c r="J687" t="s">
        <v>80</v>
      </c>
      <c r="K687">
        <v>36</v>
      </c>
      <c r="L687" s="18">
        <v>43409</v>
      </c>
      <c r="M687" s="18">
        <v>44327</v>
      </c>
      <c r="N687" s="18">
        <v>43951</v>
      </c>
      <c r="O687">
        <v>43550000</v>
      </c>
      <c r="P687">
        <v>28550000</v>
      </c>
      <c r="Q687">
        <v>15000000</v>
      </c>
      <c r="R687">
        <v>1018988</v>
      </c>
      <c r="S687" t="s">
        <v>401</v>
      </c>
      <c r="T687">
        <v>1.2962644252132229</v>
      </c>
      <c r="U687">
        <v>-0.21336476623361461</v>
      </c>
      <c r="V687">
        <v>-0.66388695959154709</v>
      </c>
      <c r="W687">
        <v>-0.30793850751236218</v>
      </c>
      <c r="X687">
        <v>1.9007300996350649</v>
      </c>
      <c r="Y687" t="str">
        <f t="shared" si="40"/>
        <v>25-36</v>
      </c>
      <c r="Z687" s="20">
        <f t="shared" si="41"/>
        <v>0.65556831228473023</v>
      </c>
      <c r="AA687" t="str">
        <f t="shared" si="42"/>
        <v>60%-80%</v>
      </c>
      <c r="AB687">
        <f t="shared" si="43"/>
        <v>2.112977173660965E-4</v>
      </c>
    </row>
    <row r="688" spans="1:28" x14ac:dyDescent="0.25">
      <c r="A688" t="s">
        <v>2498</v>
      </c>
      <c r="B688" t="s">
        <v>2499</v>
      </c>
      <c r="C688" t="s">
        <v>77</v>
      </c>
      <c r="D688" t="s">
        <v>256</v>
      </c>
      <c r="E688">
        <v>59</v>
      </c>
      <c r="F688" t="s">
        <v>87</v>
      </c>
      <c r="G688">
        <v>2018</v>
      </c>
      <c r="H688" t="s">
        <v>15</v>
      </c>
      <c r="J688" t="s">
        <v>80</v>
      </c>
      <c r="K688">
        <v>12</v>
      </c>
      <c r="L688" s="18">
        <v>42965</v>
      </c>
      <c r="M688" s="18">
        <v>43330</v>
      </c>
      <c r="N688" s="18">
        <v>42997</v>
      </c>
      <c r="O688">
        <v>31990000</v>
      </c>
      <c r="P688">
        <v>5000000</v>
      </c>
      <c r="Q688">
        <v>26990000</v>
      </c>
      <c r="R688">
        <v>460335</v>
      </c>
      <c r="S688" t="s">
        <v>640</v>
      </c>
      <c r="T688">
        <v>1.6115946495736799</v>
      </c>
      <c r="U688">
        <v>-2.2634710847541588</v>
      </c>
      <c r="V688">
        <v>-0.1462340800337556</v>
      </c>
      <c r="W688">
        <v>1.30671503385418</v>
      </c>
      <c r="X688">
        <v>0.43112042910834891</v>
      </c>
      <c r="Y688" t="str">
        <f t="shared" si="40"/>
        <v>&lt;=24</v>
      </c>
      <c r="Z688" s="20">
        <f t="shared" si="41"/>
        <v>0.2</v>
      </c>
      <c r="AA688" t="str">
        <f t="shared" si="42"/>
        <v>20%</v>
      </c>
      <c r="AB688">
        <f t="shared" si="43"/>
        <v>9.5455230801267556E-5</v>
      </c>
    </row>
    <row r="689" spans="1:28" x14ac:dyDescent="0.25">
      <c r="A689" t="s">
        <v>2500</v>
      </c>
      <c r="B689" t="s">
        <v>2501</v>
      </c>
      <c r="C689" t="s">
        <v>77</v>
      </c>
      <c r="D689" t="s">
        <v>560</v>
      </c>
      <c r="E689">
        <v>87</v>
      </c>
      <c r="F689" t="s">
        <v>79</v>
      </c>
      <c r="G689">
        <v>2019</v>
      </c>
      <c r="H689" t="s">
        <v>13</v>
      </c>
      <c r="I689" t="s">
        <v>84</v>
      </c>
      <c r="J689" t="s">
        <v>80</v>
      </c>
      <c r="K689">
        <v>48</v>
      </c>
      <c r="L689" s="18">
        <v>43479</v>
      </c>
      <c r="M689" s="18">
        <v>44940</v>
      </c>
      <c r="N689" s="18">
        <v>43868</v>
      </c>
      <c r="O689">
        <v>34590000</v>
      </c>
      <c r="P689">
        <v>10590000</v>
      </c>
      <c r="Q689">
        <v>24000000</v>
      </c>
      <c r="R689">
        <v>294537</v>
      </c>
      <c r="S689" t="s">
        <v>225</v>
      </c>
      <c r="T689">
        <v>0.68986014759695946</v>
      </c>
      <c r="U689">
        <v>-1.6481182270005981</v>
      </c>
      <c r="V689">
        <v>-1.501899647822603</v>
      </c>
      <c r="W689">
        <v>-0.7317901858848419</v>
      </c>
      <c r="X689">
        <v>1.0499034482774929</v>
      </c>
      <c r="Y689" t="str">
        <f t="shared" si="40"/>
        <v>37-48</v>
      </c>
      <c r="Z689" s="20">
        <f t="shared" si="41"/>
        <v>0.30615784908933219</v>
      </c>
      <c r="AA689" t="str">
        <f t="shared" si="42"/>
        <v>20%-40%</v>
      </c>
      <c r="AB689">
        <f t="shared" si="43"/>
        <v>6.1075298021034561E-5</v>
      </c>
    </row>
    <row r="690" spans="1:28" x14ac:dyDescent="0.25">
      <c r="A690" t="s">
        <v>2502</v>
      </c>
      <c r="B690" t="s">
        <v>2503</v>
      </c>
      <c r="C690" t="s">
        <v>77</v>
      </c>
      <c r="D690" t="s">
        <v>316</v>
      </c>
      <c r="E690">
        <v>38</v>
      </c>
      <c r="F690" t="s">
        <v>87</v>
      </c>
      <c r="G690">
        <v>2020</v>
      </c>
      <c r="H690" t="s">
        <v>24</v>
      </c>
      <c r="I690" t="s">
        <v>84</v>
      </c>
      <c r="J690" t="s">
        <v>80</v>
      </c>
      <c r="K690">
        <v>72</v>
      </c>
      <c r="L690" s="18">
        <v>44171</v>
      </c>
      <c r="M690" s="18">
        <v>46185</v>
      </c>
      <c r="N690" s="18">
        <v>44309</v>
      </c>
      <c r="O690">
        <v>38890000</v>
      </c>
      <c r="P690">
        <v>20890000</v>
      </c>
      <c r="Q690">
        <v>18000000</v>
      </c>
      <c r="R690">
        <v>545870</v>
      </c>
      <c r="S690" t="s">
        <v>135</v>
      </c>
      <c r="T690">
        <v>-0.58358883539719453</v>
      </c>
      <c r="U690">
        <v>-0.69959049832422437</v>
      </c>
      <c r="V690">
        <v>0.44659959483636458</v>
      </c>
      <c r="W690">
        <v>-0.4653753801808575</v>
      </c>
      <c r="X690">
        <v>-1.1931849962106531</v>
      </c>
      <c r="Y690" t="str">
        <f t="shared" si="40"/>
        <v>61-72</v>
      </c>
      <c r="Z690" s="20">
        <f t="shared" si="41"/>
        <v>0.53715608125482128</v>
      </c>
      <c r="AA690" t="str">
        <f t="shared" si="42"/>
        <v>40%-60%</v>
      </c>
      <c r="AB690">
        <f t="shared" si="43"/>
        <v>1.1319179909737023E-4</v>
      </c>
    </row>
    <row r="691" spans="1:28" x14ac:dyDescent="0.25">
      <c r="A691" t="s">
        <v>2504</v>
      </c>
      <c r="B691" t="s">
        <v>2505</v>
      </c>
      <c r="C691" t="s">
        <v>77</v>
      </c>
      <c r="D691" t="s">
        <v>354</v>
      </c>
      <c r="E691">
        <v>49</v>
      </c>
      <c r="F691" t="s">
        <v>17</v>
      </c>
      <c r="G691">
        <v>2019</v>
      </c>
      <c r="H691" t="s">
        <v>17</v>
      </c>
      <c r="J691" t="s">
        <v>80</v>
      </c>
      <c r="K691">
        <v>84</v>
      </c>
      <c r="L691" s="18">
        <v>43258</v>
      </c>
      <c r="M691" s="18">
        <v>45844</v>
      </c>
      <c r="N691" s="18">
        <v>44411</v>
      </c>
      <c r="O691">
        <v>57516000</v>
      </c>
      <c r="P691">
        <v>50554363</v>
      </c>
      <c r="Q691">
        <v>6961637</v>
      </c>
      <c r="R691">
        <v>951190</v>
      </c>
      <c r="S691" t="s">
        <v>81</v>
      </c>
      <c r="T691">
        <v>0.39878609434115281</v>
      </c>
      <c r="U691">
        <v>0.70393599137362517</v>
      </c>
      <c r="V691">
        <v>-0.44821082784970828</v>
      </c>
      <c r="W691">
        <v>-0.32945416651738008</v>
      </c>
      <c r="X691">
        <v>-1.1931849962106531</v>
      </c>
      <c r="Y691" t="str">
        <f t="shared" si="40"/>
        <v>&gt;72</v>
      </c>
      <c r="Z691" s="20">
        <f t="shared" si="41"/>
        <v>0.87896173238750952</v>
      </c>
      <c r="AA691" t="str">
        <f t="shared" si="42"/>
        <v>80%-100%</v>
      </c>
      <c r="AB691">
        <f t="shared" si="43"/>
        <v>1.9723909975530361E-4</v>
      </c>
    </row>
    <row r="692" spans="1:28" x14ac:dyDescent="0.25">
      <c r="A692" t="s">
        <v>2506</v>
      </c>
      <c r="B692" t="s">
        <v>2507</v>
      </c>
      <c r="C692" t="s">
        <v>77</v>
      </c>
      <c r="D692" t="s">
        <v>461</v>
      </c>
      <c r="E692">
        <v>49</v>
      </c>
      <c r="F692" t="s">
        <v>79</v>
      </c>
      <c r="G692">
        <v>2019</v>
      </c>
      <c r="H692" t="s">
        <v>13</v>
      </c>
      <c r="J692" t="s">
        <v>80</v>
      </c>
      <c r="K692">
        <v>72</v>
      </c>
      <c r="L692" s="18">
        <v>43317</v>
      </c>
      <c r="M692" s="18">
        <v>45420</v>
      </c>
      <c r="N692" s="18">
        <v>43454</v>
      </c>
      <c r="O692">
        <v>37440000</v>
      </c>
      <c r="P692">
        <v>18720000</v>
      </c>
      <c r="Q692">
        <v>18720000</v>
      </c>
      <c r="R692">
        <v>454182</v>
      </c>
      <c r="S692" t="s">
        <v>162</v>
      </c>
      <c r="T692">
        <v>1.35690485297485</v>
      </c>
      <c r="U692">
        <v>-0.85216124758390532</v>
      </c>
      <c r="V692">
        <v>0.72325530977575447</v>
      </c>
      <c r="W692">
        <v>0.6209491642953876</v>
      </c>
      <c r="X692">
        <v>-0.49705409964536651</v>
      </c>
      <c r="Y692" t="str">
        <f t="shared" si="40"/>
        <v>61-72</v>
      </c>
      <c r="Z692" s="20">
        <f t="shared" si="41"/>
        <v>0.5</v>
      </c>
      <c r="AA692" t="str">
        <f t="shared" si="42"/>
        <v>40%-60%</v>
      </c>
      <c r="AB692">
        <f t="shared" si="43"/>
        <v>9.417934251312914E-5</v>
      </c>
    </row>
    <row r="693" spans="1:28" x14ac:dyDescent="0.25">
      <c r="A693" t="s">
        <v>2508</v>
      </c>
      <c r="B693" t="s">
        <v>2509</v>
      </c>
      <c r="C693" t="s">
        <v>77</v>
      </c>
      <c r="D693" t="s">
        <v>316</v>
      </c>
      <c r="E693">
        <v>48</v>
      </c>
      <c r="F693" t="s">
        <v>87</v>
      </c>
      <c r="G693">
        <v>2021</v>
      </c>
      <c r="H693" t="s">
        <v>24</v>
      </c>
      <c r="I693" t="s">
        <v>84</v>
      </c>
      <c r="J693" t="s">
        <v>80</v>
      </c>
      <c r="K693">
        <v>72</v>
      </c>
      <c r="L693" s="18">
        <v>44026</v>
      </c>
      <c r="M693" s="18">
        <v>46217</v>
      </c>
      <c r="N693" s="18">
        <v>44284</v>
      </c>
      <c r="O693">
        <v>52000000</v>
      </c>
      <c r="P693">
        <v>20000000</v>
      </c>
      <c r="Q693">
        <v>32000000</v>
      </c>
      <c r="R693">
        <v>490254</v>
      </c>
      <c r="S693" t="s">
        <v>178</v>
      </c>
      <c r="T693">
        <v>-1.4407288855812889E-3</v>
      </c>
      <c r="U693">
        <v>-1.3259549477736039</v>
      </c>
      <c r="V693">
        <v>0.44659959483636458</v>
      </c>
      <c r="W693">
        <v>2.0242006105545172</v>
      </c>
      <c r="X693">
        <v>0.50846830650449182</v>
      </c>
      <c r="Y693" t="str">
        <f t="shared" si="40"/>
        <v>61-72</v>
      </c>
      <c r="Z693" s="20">
        <f t="shared" si="41"/>
        <v>0.38461538461538464</v>
      </c>
      <c r="AA693" t="str">
        <f t="shared" si="42"/>
        <v>20%-40%</v>
      </c>
      <c r="AB693">
        <f t="shared" si="43"/>
        <v>1.0165924537835408E-4</v>
      </c>
    </row>
    <row r="694" spans="1:28" x14ac:dyDescent="0.25">
      <c r="A694" t="s">
        <v>2353</v>
      </c>
      <c r="B694" t="s">
        <v>2510</v>
      </c>
      <c r="C694" t="s">
        <v>77</v>
      </c>
      <c r="D694" t="s">
        <v>93</v>
      </c>
      <c r="E694">
        <v>51</v>
      </c>
      <c r="F694" t="s">
        <v>17</v>
      </c>
      <c r="G694">
        <v>2018</v>
      </c>
      <c r="H694" t="s">
        <v>17</v>
      </c>
      <c r="J694" t="s">
        <v>80</v>
      </c>
      <c r="K694">
        <v>72</v>
      </c>
      <c r="L694" s="18">
        <v>43025</v>
      </c>
      <c r="M694" s="18">
        <v>45216</v>
      </c>
      <c r="N694" s="18">
        <v>43146</v>
      </c>
      <c r="O694">
        <v>57990000</v>
      </c>
      <c r="P694">
        <v>33990000</v>
      </c>
      <c r="Q694">
        <v>24000000</v>
      </c>
      <c r="R694">
        <v>810605</v>
      </c>
      <c r="S694" t="s">
        <v>261</v>
      </c>
      <c r="T694">
        <v>1.3205205963178741</v>
      </c>
      <c r="U694">
        <v>-0.49847045121880701</v>
      </c>
      <c r="V694">
        <v>0.48612183982770601</v>
      </c>
      <c r="W694">
        <v>0.27772453463059721</v>
      </c>
      <c r="X694">
        <v>4.4381042127634142E-2</v>
      </c>
      <c r="Y694" t="str">
        <f t="shared" si="40"/>
        <v>61-72</v>
      </c>
      <c r="Z694" s="20">
        <f t="shared" si="41"/>
        <v>0.58613554061045003</v>
      </c>
      <c r="AA694" t="str">
        <f t="shared" si="42"/>
        <v>40%-60%</v>
      </c>
      <c r="AB694">
        <f t="shared" si="43"/>
        <v>1.6808734370330627E-4</v>
      </c>
    </row>
    <row r="695" spans="1:28" x14ac:dyDescent="0.25">
      <c r="A695" t="s">
        <v>2511</v>
      </c>
      <c r="B695" t="s">
        <v>2512</v>
      </c>
      <c r="C695" t="s">
        <v>77</v>
      </c>
      <c r="D695" t="s">
        <v>246</v>
      </c>
      <c r="E695">
        <v>76</v>
      </c>
      <c r="F695" t="s">
        <v>87</v>
      </c>
      <c r="G695">
        <v>2020</v>
      </c>
      <c r="H695" t="s">
        <v>15</v>
      </c>
      <c r="I695" t="s">
        <v>84</v>
      </c>
      <c r="J695" t="s">
        <v>80</v>
      </c>
      <c r="K695">
        <v>84</v>
      </c>
      <c r="L695" s="18">
        <v>43612</v>
      </c>
      <c r="M695" s="18">
        <v>46169</v>
      </c>
      <c r="N695" s="18">
        <v>43818</v>
      </c>
      <c r="O695">
        <v>36990000</v>
      </c>
      <c r="P695">
        <v>24990000</v>
      </c>
      <c r="Q695">
        <v>12000000</v>
      </c>
      <c r="R695">
        <v>538038</v>
      </c>
      <c r="S695" t="s">
        <v>413</v>
      </c>
      <c r="T695">
        <v>1.090086970823694</v>
      </c>
      <c r="U695">
        <v>-0.13115969625440671</v>
      </c>
      <c r="V695">
        <v>0.2094661248883162</v>
      </c>
      <c r="W695">
        <v>-7.9722180058440419E-3</v>
      </c>
      <c r="X695">
        <v>0.58581618390063472</v>
      </c>
      <c r="Y695" t="str">
        <f t="shared" si="40"/>
        <v>&gt;72</v>
      </c>
      <c r="Z695" s="20">
        <f t="shared" si="41"/>
        <v>0.67558799675587999</v>
      </c>
      <c r="AA695" t="str">
        <f t="shared" si="42"/>
        <v>60%-80%</v>
      </c>
      <c r="AB695">
        <f t="shared" si="43"/>
        <v>1.1156775276668599E-4</v>
      </c>
    </row>
    <row r="696" spans="1:28" x14ac:dyDescent="0.25">
      <c r="A696" t="s">
        <v>622</v>
      </c>
      <c r="B696" t="s">
        <v>2513</v>
      </c>
      <c r="C696" t="s">
        <v>82</v>
      </c>
      <c r="D696" t="s">
        <v>130</v>
      </c>
      <c r="E696">
        <v>74</v>
      </c>
      <c r="F696" t="s">
        <v>17</v>
      </c>
      <c r="G696">
        <v>2021</v>
      </c>
      <c r="H696" t="s">
        <v>17</v>
      </c>
      <c r="I696" t="s">
        <v>84</v>
      </c>
      <c r="J696" t="s">
        <v>80</v>
      </c>
      <c r="K696">
        <v>24</v>
      </c>
      <c r="L696" s="18">
        <v>43871</v>
      </c>
      <c r="M696" s="18">
        <v>44602</v>
      </c>
      <c r="O696">
        <v>54990000</v>
      </c>
      <c r="P696">
        <v>12000000</v>
      </c>
      <c r="Q696">
        <v>42990000</v>
      </c>
      <c r="R696">
        <v>603862</v>
      </c>
      <c r="S696" t="s">
        <v>300</v>
      </c>
      <c r="T696">
        <v>-0.52294840763556816</v>
      </c>
      <c r="U696">
        <v>-2.0092035461559119</v>
      </c>
      <c r="V696">
        <v>-0.93667897986058324</v>
      </c>
      <c r="W696">
        <v>2.7369821157534551</v>
      </c>
      <c r="X696">
        <v>-0.57440197704150942</v>
      </c>
      <c r="Y696" t="str">
        <f t="shared" si="40"/>
        <v>&lt;=24</v>
      </c>
      <c r="Z696" s="20">
        <f t="shared" si="41"/>
        <v>0.21822149481723949</v>
      </c>
      <c r="AA696" t="str">
        <f t="shared" si="42"/>
        <v>20%-40%</v>
      </c>
      <c r="AB696">
        <f t="shared" si="43"/>
        <v>1.2521704102906586E-4</v>
      </c>
    </row>
    <row r="697" spans="1:28" x14ac:dyDescent="0.25">
      <c r="A697" t="s">
        <v>2514</v>
      </c>
      <c r="B697" t="s">
        <v>2515</v>
      </c>
      <c r="C697" t="s">
        <v>82</v>
      </c>
      <c r="D697" t="s">
        <v>165</v>
      </c>
      <c r="E697">
        <v>38</v>
      </c>
      <c r="F697" t="s">
        <v>17</v>
      </c>
      <c r="G697">
        <v>2019</v>
      </c>
      <c r="H697" t="s">
        <v>17</v>
      </c>
      <c r="I697" t="s">
        <v>84</v>
      </c>
      <c r="J697" t="s">
        <v>80</v>
      </c>
      <c r="K697">
        <v>72</v>
      </c>
      <c r="L697" s="18">
        <v>43534</v>
      </c>
      <c r="M697" s="18">
        <v>45726</v>
      </c>
      <c r="O697">
        <v>54435000</v>
      </c>
      <c r="P697">
        <v>19435000</v>
      </c>
      <c r="Q697">
        <v>35000000</v>
      </c>
      <c r="R697">
        <v>420568</v>
      </c>
      <c r="S697" t="s">
        <v>259</v>
      </c>
      <c r="T697">
        <v>0.38665800878882761</v>
      </c>
      <c r="U697">
        <v>-1.439220959563849</v>
      </c>
      <c r="V697">
        <v>-0.50193428495582826</v>
      </c>
      <c r="W697">
        <v>0.90678929934124142</v>
      </c>
      <c r="X697">
        <v>1.281947080465921</v>
      </c>
      <c r="Y697" t="str">
        <f t="shared" si="40"/>
        <v>61-72</v>
      </c>
      <c r="Z697" s="20">
        <f t="shared" si="41"/>
        <v>0.3570313217598971</v>
      </c>
      <c r="AA697" t="str">
        <f t="shared" si="42"/>
        <v>20%-40%</v>
      </c>
      <c r="AB697">
        <f t="shared" si="43"/>
        <v>8.720913141001118E-5</v>
      </c>
    </row>
    <row r="698" spans="1:28" x14ac:dyDescent="0.25">
      <c r="A698" t="s">
        <v>608</v>
      </c>
      <c r="B698" t="s">
        <v>2516</v>
      </c>
      <c r="C698" t="s">
        <v>77</v>
      </c>
      <c r="D698" t="s">
        <v>216</v>
      </c>
      <c r="E698">
        <v>220</v>
      </c>
      <c r="F698" t="s">
        <v>87</v>
      </c>
      <c r="G698">
        <v>2017</v>
      </c>
      <c r="H698" t="s">
        <v>15</v>
      </c>
      <c r="J698" t="s">
        <v>80</v>
      </c>
      <c r="K698">
        <v>72</v>
      </c>
      <c r="L698" s="18">
        <v>42625</v>
      </c>
      <c r="M698" s="18">
        <v>44904</v>
      </c>
      <c r="N698" s="18">
        <v>44468</v>
      </c>
      <c r="O698">
        <v>37940000</v>
      </c>
      <c r="P698">
        <v>36043000</v>
      </c>
      <c r="Q698">
        <v>1897000</v>
      </c>
      <c r="R698">
        <v>782520</v>
      </c>
      <c r="S698" t="s">
        <v>113</v>
      </c>
      <c r="T698">
        <v>0.82326908867253745</v>
      </c>
      <c r="U698">
        <v>0.99563418315592023</v>
      </c>
      <c r="V698">
        <v>0.16859028252826641</v>
      </c>
      <c r="W698">
        <v>-0.42382103374926111</v>
      </c>
      <c r="X698">
        <v>-0.26501046745693763</v>
      </c>
      <c r="Y698" t="str">
        <f t="shared" si="40"/>
        <v>61-72</v>
      </c>
      <c r="Z698" s="20">
        <f t="shared" si="41"/>
        <v>0.95</v>
      </c>
      <c r="AA698" t="str">
        <f t="shared" si="42"/>
        <v>80%-100%</v>
      </c>
      <c r="AB698">
        <f t="shared" si="43"/>
        <v>1.6226362802439069E-4</v>
      </c>
    </row>
    <row r="699" spans="1:28" x14ac:dyDescent="0.25">
      <c r="A699" t="s">
        <v>652</v>
      </c>
      <c r="B699" t="s">
        <v>653</v>
      </c>
      <c r="C699" t="s">
        <v>77</v>
      </c>
      <c r="D699" t="s">
        <v>112</v>
      </c>
      <c r="E699">
        <v>241</v>
      </c>
      <c r="F699" t="s">
        <v>87</v>
      </c>
      <c r="G699">
        <v>2019</v>
      </c>
      <c r="H699" t="s">
        <v>15</v>
      </c>
      <c r="J699" t="s">
        <v>80</v>
      </c>
      <c r="K699">
        <v>84</v>
      </c>
      <c r="L699" s="18">
        <v>43175</v>
      </c>
      <c r="M699" s="18">
        <v>45732</v>
      </c>
      <c r="N699" s="18">
        <v>43266</v>
      </c>
      <c r="O699">
        <v>33280000</v>
      </c>
      <c r="P699">
        <v>29952000</v>
      </c>
      <c r="Q699">
        <v>3328000</v>
      </c>
      <c r="R699">
        <v>631894</v>
      </c>
      <c r="S699" t="s">
        <v>438</v>
      </c>
      <c r="T699">
        <v>0.66560397649230885</v>
      </c>
      <c r="U699">
        <v>0.79032357974038436</v>
      </c>
      <c r="V699">
        <v>-5.02971501858544E-2</v>
      </c>
      <c r="W699">
        <v>-0.42382103374926111</v>
      </c>
      <c r="X699">
        <v>-0.72909773183379534</v>
      </c>
      <c r="Y699" t="str">
        <f t="shared" si="40"/>
        <v>&gt;72</v>
      </c>
      <c r="Z699" s="20">
        <f t="shared" si="41"/>
        <v>0.9</v>
      </c>
      <c r="AA699" t="str">
        <f t="shared" si="42"/>
        <v>80%-100%</v>
      </c>
      <c r="AB699">
        <f t="shared" si="43"/>
        <v>1.3102976660896122E-4</v>
      </c>
    </row>
    <row r="700" spans="1:28" x14ac:dyDescent="0.25">
      <c r="A700" t="s">
        <v>2517</v>
      </c>
      <c r="B700" t="s">
        <v>2518</v>
      </c>
      <c r="C700" t="s">
        <v>77</v>
      </c>
      <c r="D700" t="s">
        <v>779</v>
      </c>
      <c r="E700">
        <v>38</v>
      </c>
      <c r="F700" t="s">
        <v>87</v>
      </c>
      <c r="G700">
        <v>2020</v>
      </c>
      <c r="H700" t="s">
        <v>24</v>
      </c>
      <c r="I700" t="s">
        <v>84</v>
      </c>
      <c r="J700" t="s">
        <v>80</v>
      </c>
      <c r="K700">
        <v>84</v>
      </c>
      <c r="L700" s="18">
        <v>43508</v>
      </c>
      <c r="M700" s="18">
        <v>46358</v>
      </c>
      <c r="N700" s="18">
        <v>44138</v>
      </c>
      <c r="O700">
        <v>43210000</v>
      </c>
      <c r="P700">
        <v>44110000</v>
      </c>
      <c r="Q700">
        <v>0</v>
      </c>
      <c r="R700">
        <v>925838</v>
      </c>
      <c r="S700" t="s">
        <v>763</v>
      </c>
      <c r="T700">
        <v>4.7071613323719813E-2</v>
      </c>
      <c r="U700">
        <v>1.286471073576309</v>
      </c>
      <c r="V700">
        <v>0.84182204474977862</v>
      </c>
      <c r="W700">
        <v>-0.1059369216220581</v>
      </c>
      <c r="X700">
        <v>1.668686467446636</v>
      </c>
      <c r="Y700" t="str">
        <f t="shared" si="40"/>
        <v>&gt;72</v>
      </c>
      <c r="Z700" s="20">
        <f t="shared" si="41"/>
        <v>1.0208285119185374</v>
      </c>
      <c r="AA700" t="str">
        <f t="shared" si="42"/>
        <v>80%-100%</v>
      </c>
      <c r="AB700">
        <f t="shared" si="43"/>
        <v>1.919820999371848E-4</v>
      </c>
    </row>
    <row r="701" spans="1:28" x14ac:dyDescent="0.25">
      <c r="A701" t="s">
        <v>200</v>
      </c>
      <c r="B701" t="s">
        <v>201</v>
      </c>
      <c r="C701" t="s">
        <v>77</v>
      </c>
      <c r="D701" t="s">
        <v>202</v>
      </c>
      <c r="E701">
        <v>220</v>
      </c>
      <c r="F701" t="s">
        <v>12</v>
      </c>
      <c r="G701">
        <v>2021</v>
      </c>
      <c r="H701" t="s">
        <v>12</v>
      </c>
      <c r="I701" t="s">
        <v>84</v>
      </c>
      <c r="J701" t="s">
        <v>80</v>
      </c>
      <c r="K701">
        <v>84</v>
      </c>
      <c r="L701" s="18">
        <v>43989</v>
      </c>
      <c r="M701" s="18">
        <v>46574</v>
      </c>
      <c r="N701" s="18">
        <v>44130</v>
      </c>
      <c r="O701">
        <v>79890000</v>
      </c>
      <c r="P701">
        <v>30000000</v>
      </c>
      <c r="Q701">
        <v>49890000</v>
      </c>
      <c r="R701">
        <v>653979</v>
      </c>
      <c r="S701" t="s">
        <v>163</v>
      </c>
      <c r="T701">
        <v>0.1198401266376715</v>
      </c>
      <c r="U701">
        <v>-1.3633175752763591</v>
      </c>
      <c r="V701">
        <v>0.6442108197930716</v>
      </c>
      <c r="W701">
        <v>-0.13387657723397339</v>
      </c>
      <c r="X701">
        <v>0.66316406129677774</v>
      </c>
      <c r="Y701" t="str">
        <f t="shared" si="40"/>
        <v>&gt;72</v>
      </c>
      <c r="Z701" s="20">
        <f t="shared" si="41"/>
        <v>0.3755163349605708</v>
      </c>
      <c r="AA701" t="str">
        <f t="shared" si="42"/>
        <v>20%-40%</v>
      </c>
      <c r="AB701">
        <f t="shared" si="43"/>
        <v>1.3560932013464576E-4</v>
      </c>
    </row>
    <row r="702" spans="1:28" x14ac:dyDescent="0.25">
      <c r="A702" t="s">
        <v>432</v>
      </c>
      <c r="B702" t="s">
        <v>2519</v>
      </c>
      <c r="C702" t="s">
        <v>82</v>
      </c>
      <c r="D702" t="s">
        <v>655</v>
      </c>
      <c r="E702">
        <v>62</v>
      </c>
      <c r="F702" t="s">
        <v>17</v>
      </c>
      <c r="G702">
        <v>2022</v>
      </c>
      <c r="H702" t="s">
        <v>155</v>
      </c>
      <c r="I702" t="s">
        <v>84</v>
      </c>
      <c r="J702" t="s">
        <v>80</v>
      </c>
      <c r="K702">
        <v>84</v>
      </c>
      <c r="L702" s="18">
        <v>44336</v>
      </c>
      <c r="M702" s="18">
        <v>46893</v>
      </c>
      <c r="O702">
        <v>74411400</v>
      </c>
      <c r="P702">
        <v>61411400</v>
      </c>
      <c r="Q702">
        <v>13000000</v>
      </c>
      <c r="R702">
        <v>1221389</v>
      </c>
      <c r="S702" t="s">
        <v>190</v>
      </c>
      <c r="T702">
        <v>-0.53507649318789341</v>
      </c>
      <c r="U702">
        <v>0.48357141517890923</v>
      </c>
      <c r="V702">
        <v>-0.50193428495582826</v>
      </c>
      <c r="W702">
        <v>2.6535362087051619</v>
      </c>
      <c r="X702">
        <v>-0.34235834485308059</v>
      </c>
      <c r="Y702" t="str">
        <f t="shared" si="40"/>
        <v>&gt;72</v>
      </c>
      <c r="Z702" s="20">
        <f t="shared" si="41"/>
        <v>0.82529558642896117</v>
      </c>
      <c r="AA702" t="str">
        <f t="shared" si="42"/>
        <v>80%-100%</v>
      </c>
      <c r="AB702">
        <f t="shared" si="43"/>
        <v>2.5326766136211541E-4</v>
      </c>
    </row>
    <row r="703" spans="1:28" x14ac:dyDescent="0.25">
      <c r="A703" t="s">
        <v>2520</v>
      </c>
      <c r="B703" t="s">
        <v>2521</v>
      </c>
      <c r="C703" t="s">
        <v>77</v>
      </c>
      <c r="D703" t="s">
        <v>576</v>
      </c>
      <c r="E703">
        <v>60</v>
      </c>
      <c r="F703" t="s">
        <v>25</v>
      </c>
      <c r="G703">
        <v>2021</v>
      </c>
      <c r="H703" t="s">
        <v>25</v>
      </c>
      <c r="I703" t="s">
        <v>84</v>
      </c>
      <c r="J703" t="s">
        <v>80</v>
      </c>
      <c r="K703">
        <v>84</v>
      </c>
      <c r="L703" s="18">
        <v>44160</v>
      </c>
      <c r="M703" s="18">
        <v>46716</v>
      </c>
      <c r="N703" s="18">
        <v>44431</v>
      </c>
      <c r="O703">
        <v>43990000</v>
      </c>
      <c r="P703">
        <v>43990000</v>
      </c>
      <c r="Q703">
        <v>0</v>
      </c>
      <c r="R703">
        <v>974532</v>
      </c>
      <c r="S703" t="s">
        <v>365</v>
      </c>
      <c r="T703">
        <v>0.14409629774232199</v>
      </c>
      <c r="U703">
        <v>1.2009447865714571</v>
      </c>
      <c r="V703">
        <v>-0.1067118350424142</v>
      </c>
      <c r="W703">
        <v>8.9814242922865162E-3</v>
      </c>
      <c r="X703">
        <v>4.4381042127634142E-2</v>
      </c>
      <c r="Y703" t="str">
        <f t="shared" si="40"/>
        <v>&gt;72</v>
      </c>
      <c r="Z703" s="20">
        <f t="shared" si="41"/>
        <v>1</v>
      </c>
      <c r="AA703" t="str">
        <f t="shared" si="42"/>
        <v>80%-100%</v>
      </c>
      <c r="AB703">
        <f t="shared" si="43"/>
        <v>2.0207930525209007E-4</v>
      </c>
    </row>
    <row r="704" spans="1:28" x14ac:dyDescent="0.25">
      <c r="A704" t="s">
        <v>2522</v>
      </c>
      <c r="B704" t="s">
        <v>2523</v>
      </c>
      <c r="C704" t="s">
        <v>77</v>
      </c>
      <c r="D704" t="s">
        <v>134</v>
      </c>
      <c r="E704">
        <v>62</v>
      </c>
      <c r="F704" t="s">
        <v>17</v>
      </c>
      <c r="G704">
        <v>2021</v>
      </c>
      <c r="H704" t="s">
        <v>17</v>
      </c>
      <c r="I704" t="s">
        <v>84</v>
      </c>
      <c r="J704" t="s">
        <v>80</v>
      </c>
      <c r="K704">
        <v>72</v>
      </c>
      <c r="L704" s="18">
        <v>44000</v>
      </c>
      <c r="M704" s="18">
        <v>46191</v>
      </c>
      <c r="N704" s="18">
        <v>44076</v>
      </c>
      <c r="O704">
        <v>61944300</v>
      </c>
      <c r="P704">
        <v>30972150</v>
      </c>
      <c r="Q704">
        <v>30972150</v>
      </c>
      <c r="R704">
        <v>788696</v>
      </c>
      <c r="S704" t="s">
        <v>317</v>
      </c>
      <c r="T704">
        <v>-0.122721584408834</v>
      </c>
      <c r="U704">
        <v>-0.85216124758390532</v>
      </c>
      <c r="V704">
        <v>0.13042163490563341</v>
      </c>
      <c r="W704">
        <v>1.016641134885951</v>
      </c>
      <c r="X704">
        <v>1.823382222238922</v>
      </c>
      <c r="Y704" t="str">
        <f t="shared" si="40"/>
        <v>61-72</v>
      </c>
      <c r="Z704" s="20">
        <f t="shared" si="41"/>
        <v>0.5</v>
      </c>
      <c r="AA704" t="str">
        <f t="shared" si="42"/>
        <v>40%-60%</v>
      </c>
      <c r="AB704">
        <f t="shared" si="43"/>
        <v>1.6354428560078318E-4</v>
      </c>
    </row>
    <row r="705" spans="1:28" x14ac:dyDescent="0.25">
      <c r="A705" t="s">
        <v>2524</v>
      </c>
      <c r="B705" t="s">
        <v>2525</v>
      </c>
      <c r="C705" t="s">
        <v>77</v>
      </c>
      <c r="D705" t="s">
        <v>256</v>
      </c>
      <c r="E705">
        <v>49</v>
      </c>
      <c r="F705" t="s">
        <v>79</v>
      </c>
      <c r="G705">
        <v>2018</v>
      </c>
      <c r="H705" t="s">
        <v>13</v>
      </c>
      <c r="J705" t="s">
        <v>80</v>
      </c>
      <c r="K705">
        <v>84</v>
      </c>
      <c r="L705" s="18">
        <v>42955</v>
      </c>
      <c r="M705" s="18">
        <v>45512</v>
      </c>
      <c r="N705" s="18">
        <v>43679</v>
      </c>
      <c r="O705">
        <v>36736503</v>
      </c>
      <c r="P705">
        <v>31736503</v>
      </c>
      <c r="Q705">
        <v>5000000</v>
      </c>
      <c r="R705">
        <v>721820</v>
      </c>
      <c r="S705" t="s">
        <v>158</v>
      </c>
      <c r="T705">
        <v>0.92029377309113969</v>
      </c>
      <c r="U705">
        <v>0.64207122308737608</v>
      </c>
      <c r="V705">
        <v>0.92086653473246149</v>
      </c>
      <c r="W705">
        <v>-0.74398532447059385</v>
      </c>
      <c r="X705">
        <v>-0.49705409964536651</v>
      </c>
      <c r="Y705" t="str">
        <f t="shared" si="40"/>
        <v>&gt;72</v>
      </c>
      <c r="Z705" s="20">
        <f t="shared" si="41"/>
        <v>0.86389559180415187</v>
      </c>
      <c r="AA705" t="str">
        <f t="shared" si="42"/>
        <v>80%-100%</v>
      </c>
      <c r="AB705">
        <f t="shared" si="43"/>
        <v>1.4967685424087013E-4</v>
      </c>
    </row>
    <row r="706" spans="1:28" x14ac:dyDescent="0.25">
      <c r="A706" t="s">
        <v>2526</v>
      </c>
      <c r="B706" t="s">
        <v>2527</v>
      </c>
      <c r="C706" t="s">
        <v>77</v>
      </c>
      <c r="D706" t="s">
        <v>132</v>
      </c>
      <c r="E706">
        <v>60</v>
      </c>
      <c r="F706" t="s">
        <v>87</v>
      </c>
      <c r="G706">
        <v>2018</v>
      </c>
      <c r="H706" t="s">
        <v>15</v>
      </c>
      <c r="J706" t="s">
        <v>80</v>
      </c>
      <c r="K706">
        <v>72</v>
      </c>
      <c r="L706" s="18">
        <v>42878</v>
      </c>
      <c r="M706" s="18">
        <v>45069</v>
      </c>
      <c r="N706" s="18">
        <v>43227</v>
      </c>
      <c r="O706">
        <v>37420000</v>
      </c>
      <c r="P706">
        <v>18710000</v>
      </c>
      <c r="Q706">
        <v>18710000</v>
      </c>
      <c r="R706">
        <v>459969</v>
      </c>
      <c r="S706" t="s">
        <v>191</v>
      </c>
      <c r="T706">
        <v>0.90816568753881444</v>
      </c>
      <c r="U706">
        <v>-0.85216124758390532</v>
      </c>
      <c r="V706">
        <v>0.92086653473246149</v>
      </c>
      <c r="W706">
        <v>0.27196102643742892</v>
      </c>
      <c r="X706">
        <v>1.5139907126543499</v>
      </c>
      <c r="Y706" t="str">
        <f t="shared" si="40"/>
        <v>61-72</v>
      </c>
      <c r="Z706" s="20">
        <f t="shared" si="41"/>
        <v>0.5</v>
      </c>
      <c r="AA706" t="str">
        <f t="shared" si="42"/>
        <v>40%-60%</v>
      </c>
      <c r="AB706">
        <f t="shared" si="43"/>
        <v>9.5379336909920463E-5</v>
      </c>
    </row>
    <row r="707" spans="1:28" x14ac:dyDescent="0.25">
      <c r="A707" t="s">
        <v>524</v>
      </c>
      <c r="B707" t="s">
        <v>525</v>
      </c>
      <c r="C707" t="s">
        <v>77</v>
      </c>
      <c r="D707" t="s">
        <v>285</v>
      </c>
      <c r="E707">
        <v>87</v>
      </c>
      <c r="F707" t="s">
        <v>87</v>
      </c>
      <c r="G707">
        <v>2018</v>
      </c>
      <c r="H707" t="s">
        <v>15</v>
      </c>
      <c r="J707" t="s">
        <v>80</v>
      </c>
      <c r="K707">
        <v>24</v>
      </c>
      <c r="L707" s="18">
        <v>42862</v>
      </c>
      <c r="M707" s="18">
        <v>43651</v>
      </c>
      <c r="N707" s="18">
        <v>43277</v>
      </c>
      <c r="O707">
        <v>44590000</v>
      </c>
      <c r="P707">
        <v>6688500</v>
      </c>
      <c r="Q707">
        <v>37901500</v>
      </c>
      <c r="R707">
        <v>297202</v>
      </c>
      <c r="S707" t="s">
        <v>257</v>
      </c>
      <c r="T707">
        <v>1.114343141928344</v>
      </c>
      <c r="U707">
        <v>-2.289335471492659</v>
      </c>
      <c r="V707">
        <v>-4.4146365390986242</v>
      </c>
      <c r="W707">
        <v>1.9410623782597549</v>
      </c>
      <c r="X707">
        <v>1.9007300996350649</v>
      </c>
      <c r="Y707" t="str">
        <f t="shared" ref="Y707:Y770" si="44">IF(K707&lt;=24,"&lt;=24",IF(AND(K707&gt;=25,K707&lt;=36),"25-36",IF(AND(K707&gt;=37,K707&lt;=48),"37-48",IF(AND(K707&gt;=49,K707&lt;=60),"49-60",IF(AND(K707&gt;=61,K707&lt;=72),"61-72","&gt;72")))))</f>
        <v>&lt;=24</v>
      </c>
      <c r="Z707" s="20">
        <f t="shared" ref="Z707:Z770" si="45">IF(P707/O707&gt;0.2,P707/O707,0.2)</f>
        <v>0.2</v>
      </c>
      <c r="AA707" t="str">
        <f t="shared" ref="AA707:AA770" si="46">IF(Z707&lt;=0.2,"20%",IF(AND(Z707&gt;0.2,Z707&lt;=0.4),"20%-40%",IF(AND(Z707&gt;0.4,Z707&lt;=0.6),"40%-60%",IF(AND(Z707&gt;0.6,Z707&lt;=0.8),"60%-80%","80%-100%"))))</f>
        <v>20%</v>
      </c>
      <c r="AB707">
        <f t="shared" ref="AB707:AB770" si="47">R707/SUM($R$2:$R$5739)</f>
        <v>6.162791337742801E-5</v>
      </c>
    </row>
    <row r="708" spans="1:28" x14ac:dyDescent="0.25">
      <c r="A708" t="s">
        <v>1260</v>
      </c>
      <c r="B708" t="s">
        <v>2528</v>
      </c>
      <c r="C708" t="s">
        <v>90</v>
      </c>
      <c r="D708" t="s">
        <v>216</v>
      </c>
      <c r="E708">
        <v>38</v>
      </c>
      <c r="F708" t="s">
        <v>79</v>
      </c>
      <c r="G708">
        <v>2017</v>
      </c>
      <c r="H708" t="s">
        <v>13</v>
      </c>
      <c r="J708" t="s">
        <v>80</v>
      </c>
      <c r="K708">
        <v>24</v>
      </c>
      <c r="L708" s="18">
        <v>42704</v>
      </c>
      <c r="M708" s="18">
        <v>43434</v>
      </c>
      <c r="N708" s="18">
        <v>43439</v>
      </c>
      <c r="O708">
        <v>34540000</v>
      </c>
      <c r="P708">
        <v>12540000</v>
      </c>
      <c r="Q708">
        <v>22000000</v>
      </c>
      <c r="R708">
        <v>536921</v>
      </c>
      <c r="S708" t="s">
        <v>435</v>
      </c>
      <c r="T708">
        <v>0.45942652210277918</v>
      </c>
      <c r="U708">
        <v>-1.4144769129895141</v>
      </c>
      <c r="V708">
        <v>-4.4146365390986242</v>
      </c>
      <c r="W708">
        <v>0.3600760057392664</v>
      </c>
      <c r="X708">
        <v>0.43112042910834891</v>
      </c>
      <c r="Y708" t="str">
        <f t="shared" si="44"/>
        <v>&lt;=24</v>
      </c>
      <c r="Z708" s="20">
        <f t="shared" si="45"/>
        <v>0.36305732484076431</v>
      </c>
      <c r="AA708" t="str">
        <f t="shared" si="46"/>
        <v>20%-40%</v>
      </c>
      <c r="AB708">
        <f t="shared" si="47"/>
        <v>1.1133613124582614E-4</v>
      </c>
    </row>
    <row r="709" spans="1:28" x14ac:dyDescent="0.25">
      <c r="A709" t="s">
        <v>1185</v>
      </c>
      <c r="B709" t="s">
        <v>1186</v>
      </c>
      <c r="C709" t="s">
        <v>77</v>
      </c>
      <c r="D709" t="s">
        <v>761</v>
      </c>
      <c r="E709">
        <v>38</v>
      </c>
      <c r="F709" t="s">
        <v>17</v>
      </c>
      <c r="G709">
        <v>2020</v>
      </c>
      <c r="H709" t="s">
        <v>110</v>
      </c>
      <c r="I709" t="s">
        <v>84</v>
      </c>
      <c r="J709" t="s">
        <v>80</v>
      </c>
      <c r="K709">
        <v>72</v>
      </c>
      <c r="L709" s="18">
        <v>43769</v>
      </c>
      <c r="M709" s="18">
        <v>45961</v>
      </c>
      <c r="N709" s="18">
        <v>44049</v>
      </c>
      <c r="O709">
        <v>60709116</v>
      </c>
      <c r="P709">
        <v>25541501</v>
      </c>
      <c r="Q709">
        <v>35167615</v>
      </c>
      <c r="R709">
        <v>566125</v>
      </c>
      <c r="S709" t="s">
        <v>259</v>
      </c>
      <c r="T709">
        <v>-0.4986922365309176</v>
      </c>
      <c r="U709">
        <v>-1.1777043297606811</v>
      </c>
      <c r="V709">
        <v>0.44659959483636458</v>
      </c>
      <c r="W709">
        <v>-0.90050813427908427</v>
      </c>
      <c r="X709">
        <v>1.668686467446636</v>
      </c>
      <c r="Y709" t="str">
        <f t="shared" si="44"/>
        <v>61-72</v>
      </c>
      <c r="Z709" s="20">
        <f t="shared" si="45"/>
        <v>0.4207193693942109</v>
      </c>
      <c r="AA709" t="str">
        <f t="shared" si="46"/>
        <v>40%-60%</v>
      </c>
      <c r="AB709">
        <f t="shared" si="47"/>
        <v>1.1739188316631931E-4</v>
      </c>
    </row>
    <row r="710" spans="1:28" x14ac:dyDescent="0.25">
      <c r="A710" t="s">
        <v>2529</v>
      </c>
      <c r="B710" t="s">
        <v>2530</v>
      </c>
      <c r="C710" t="s">
        <v>77</v>
      </c>
      <c r="D710" t="s">
        <v>404</v>
      </c>
      <c r="E710">
        <v>236</v>
      </c>
      <c r="F710" t="s">
        <v>12</v>
      </c>
      <c r="G710">
        <v>2022</v>
      </c>
      <c r="H710" t="s">
        <v>12</v>
      </c>
      <c r="I710" t="s">
        <v>84</v>
      </c>
      <c r="J710" t="s">
        <v>80</v>
      </c>
      <c r="K710">
        <v>72</v>
      </c>
      <c r="L710" s="18">
        <v>44362</v>
      </c>
      <c r="M710" s="18">
        <v>46553</v>
      </c>
      <c r="N710" s="18">
        <v>44438</v>
      </c>
      <c r="O710">
        <v>78174302</v>
      </c>
      <c r="P710">
        <v>41624102</v>
      </c>
      <c r="Q710">
        <v>36550200</v>
      </c>
      <c r="R710">
        <v>933366</v>
      </c>
      <c r="S710" t="s">
        <v>173</v>
      </c>
      <c r="T710">
        <v>-0.29251478214138787</v>
      </c>
      <c r="U710">
        <v>-0.7189044285730628</v>
      </c>
      <c r="V710">
        <v>-1.13429020481729</v>
      </c>
      <c r="W710">
        <v>-2.135424431395536E-2</v>
      </c>
      <c r="X710">
        <v>0.81785981608906366</v>
      </c>
      <c r="Y710" t="str">
        <f t="shared" si="44"/>
        <v>61-72</v>
      </c>
      <c r="Z710" s="20">
        <f t="shared" si="45"/>
        <v>0.53245249314794008</v>
      </c>
      <c r="AA710" t="str">
        <f t="shared" si="46"/>
        <v>40%-60%</v>
      </c>
      <c r="AB710">
        <f t="shared" si="47"/>
        <v>1.9354310871877198E-4</v>
      </c>
    </row>
    <row r="711" spans="1:28" x14ac:dyDescent="0.25">
      <c r="A711" t="s">
        <v>2531</v>
      </c>
      <c r="B711" t="s">
        <v>2532</v>
      </c>
      <c r="C711" t="s">
        <v>82</v>
      </c>
      <c r="D711" t="s">
        <v>108</v>
      </c>
      <c r="E711">
        <v>49</v>
      </c>
      <c r="F711" t="s">
        <v>79</v>
      </c>
      <c r="G711">
        <v>2021</v>
      </c>
      <c r="H711" t="s">
        <v>26</v>
      </c>
      <c r="I711" t="s">
        <v>84</v>
      </c>
      <c r="J711" t="s">
        <v>80</v>
      </c>
      <c r="K711">
        <v>24</v>
      </c>
      <c r="L711" s="18">
        <v>43924</v>
      </c>
      <c r="M711" s="18">
        <v>44654</v>
      </c>
      <c r="O711">
        <v>42740000</v>
      </c>
      <c r="P711">
        <v>21370000</v>
      </c>
      <c r="Q711">
        <v>21370000</v>
      </c>
      <c r="R711">
        <v>974153</v>
      </c>
      <c r="S711" t="s">
        <v>85</v>
      </c>
      <c r="T711">
        <v>0.1562243832946473</v>
      </c>
      <c r="U711">
        <v>-0.85216124758390532</v>
      </c>
      <c r="V711">
        <v>-4.4146365390986242</v>
      </c>
      <c r="W711">
        <v>1.368459083907454</v>
      </c>
      <c r="X711">
        <v>0.19907679691992</v>
      </c>
      <c r="Y711" t="str">
        <f t="shared" si="44"/>
        <v>&lt;=24</v>
      </c>
      <c r="Z711" s="20">
        <f t="shared" si="45"/>
        <v>0.5</v>
      </c>
      <c r="AA711" t="str">
        <f t="shared" si="46"/>
        <v>40%-60%</v>
      </c>
      <c r="AB711">
        <f t="shared" si="47"/>
        <v>2.0200071567607765E-4</v>
      </c>
    </row>
    <row r="712" spans="1:28" x14ac:dyDescent="0.25">
      <c r="A712" t="s">
        <v>2533</v>
      </c>
      <c r="B712" t="s">
        <v>2534</v>
      </c>
      <c r="C712" t="s">
        <v>82</v>
      </c>
      <c r="D712" t="s">
        <v>404</v>
      </c>
      <c r="E712">
        <v>59</v>
      </c>
      <c r="F712" t="s">
        <v>17</v>
      </c>
      <c r="G712">
        <v>2021</v>
      </c>
      <c r="H712" t="s">
        <v>17</v>
      </c>
      <c r="I712" t="s">
        <v>84</v>
      </c>
      <c r="J712" t="s">
        <v>80</v>
      </c>
      <c r="K712">
        <v>60</v>
      </c>
      <c r="L712" s="18">
        <v>44127</v>
      </c>
      <c r="M712" s="18">
        <v>45953</v>
      </c>
      <c r="O712">
        <v>58183771</v>
      </c>
      <c r="P712">
        <v>46413771</v>
      </c>
      <c r="Q712">
        <v>11770000</v>
      </c>
      <c r="R712">
        <v>1159010</v>
      </c>
      <c r="S712" t="s">
        <v>252</v>
      </c>
      <c r="T712">
        <v>-0.29251478214138787</v>
      </c>
      <c r="U712">
        <v>0.37029879691882261</v>
      </c>
      <c r="V712">
        <v>-0.18575632502509701</v>
      </c>
      <c r="W712">
        <v>-0.4961763778102391</v>
      </c>
      <c r="X712">
        <v>-0.1103147126646518</v>
      </c>
      <c r="Y712" t="str">
        <f t="shared" si="44"/>
        <v>49-60</v>
      </c>
      <c r="Z712" s="20">
        <f t="shared" si="45"/>
        <v>0.79770991467706687</v>
      </c>
      <c r="AA712" t="str">
        <f t="shared" si="46"/>
        <v>60%-80%</v>
      </c>
      <c r="AB712">
        <f t="shared" si="47"/>
        <v>2.4033272953604901E-4</v>
      </c>
    </row>
    <row r="713" spans="1:28" x14ac:dyDescent="0.25">
      <c r="A713" t="s">
        <v>2535</v>
      </c>
      <c r="B713" t="s">
        <v>2536</v>
      </c>
      <c r="C713" t="s">
        <v>77</v>
      </c>
      <c r="D713" t="s">
        <v>2240</v>
      </c>
      <c r="E713">
        <v>59</v>
      </c>
      <c r="F713" t="s">
        <v>95</v>
      </c>
      <c r="G713">
        <v>2016</v>
      </c>
      <c r="H713" t="s">
        <v>16</v>
      </c>
      <c r="J713" t="s">
        <v>80</v>
      </c>
      <c r="K713">
        <v>24</v>
      </c>
      <c r="L713" s="18">
        <v>43334</v>
      </c>
      <c r="M713" s="18">
        <v>44065</v>
      </c>
      <c r="N713" s="18">
        <v>43641</v>
      </c>
      <c r="O713">
        <v>65000000</v>
      </c>
      <c r="P713">
        <v>30000000</v>
      </c>
      <c r="Q713">
        <v>35000000</v>
      </c>
      <c r="R713">
        <v>1573159</v>
      </c>
      <c r="S713" t="s">
        <v>556</v>
      </c>
      <c r="T713">
        <v>0.90816568753881444</v>
      </c>
      <c r="U713">
        <v>-1.0100924809804721</v>
      </c>
      <c r="V713">
        <v>-2.4385242895315549</v>
      </c>
      <c r="W713">
        <v>0.19020085841091</v>
      </c>
      <c r="X713">
        <v>0.19907679691992</v>
      </c>
      <c r="Y713" t="str">
        <f t="shared" si="44"/>
        <v>&lt;=24</v>
      </c>
      <c r="Z713" s="20">
        <f t="shared" si="45"/>
        <v>0.46153846153846156</v>
      </c>
      <c r="AA713" t="str">
        <f t="shared" si="46"/>
        <v>40%-60%</v>
      </c>
      <c r="AB713">
        <f t="shared" si="47"/>
        <v>3.2621081480246184E-4</v>
      </c>
    </row>
    <row r="714" spans="1:28" x14ac:dyDescent="0.25">
      <c r="A714" t="s">
        <v>2537</v>
      </c>
      <c r="B714" t="s">
        <v>2538</v>
      </c>
      <c r="C714" t="s">
        <v>82</v>
      </c>
      <c r="D714" t="s">
        <v>695</v>
      </c>
      <c r="E714">
        <v>49</v>
      </c>
      <c r="F714" t="s">
        <v>79</v>
      </c>
      <c r="G714">
        <v>2022</v>
      </c>
      <c r="H714" t="s">
        <v>26</v>
      </c>
      <c r="I714" t="s">
        <v>84</v>
      </c>
      <c r="J714" t="s">
        <v>80</v>
      </c>
      <c r="K714">
        <v>24</v>
      </c>
      <c r="L714" s="18">
        <v>44384</v>
      </c>
      <c r="M714" s="18">
        <v>45114</v>
      </c>
      <c r="O714">
        <v>57300000</v>
      </c>
      <c r="P714">
        <v>27300000</v>
      </c>
      <c r="Q714">
        <v>30000000</v>
      </c>
      <c r="R714">
        <v>1379863</v>
      </c>
      <c r="S714" t="s">
        <v>640</v>
      </c>
      <c r="T714">
        <v>-1.4931952518215901</v>
      </c>
      <c r="U714">
        <v>-0.9489044638530062</v>
      </c>
      <c r="V714">
        <v>-0.7785899998952176</v>
      </c>
      <c r="W714">
        <v>-0.39155999163144017</v>
      </c>
      <c r="X714">
        <v>-0.65174985443765243</v>
      </c>
      <c r="Y714" t="str">
        <f t="shared" si="44"/>
        <v>&lt;=24</v>
      </c>
      <c r="Z714" s="20">
        <f t="shared" si="45"/>
        <v>0.47643979057591623</v>
      </c>
      <c r="AA714" t="str">
        <f t="shared" si="46"/>
        <v>40%-60%</v>
      </c>
      <c r="AB714">
        <f t="shared" si="47"/>
        <v>2.8612888687397104E-4</v>
      </c>
    </row>
    <row r="715" spans="1:28" x14ac:dyDescent="0.25">
      <c r="A715" t="s">
        <v>2539</v>
      </c>
      <c r="B715" t="s">
        <v>2540</v>
      </c>
      <c r="C715" t="s">
        <v>77</v>
      </c>
      <c r="D715" t="s">
        <v>78</v>
      </c>
      <c r="E715">
        <v>48</v>
      </c>
      <c r="F715" t="s">
        <v>142</v>
      </c>
      <c r="G715">
        <v>2017</v>
      </c>
      <c r="H715" t="s">
        <v>143</v>
      </c>
      <c r="J715" t="s">
        <v>80</v>
      </c>
      <c r="K715">
        <v>84</v>
      </c>
      <c r="L715" s="18">
        <v>42654</v>
      </c>
      <c r="M715" s="18">
        <v>45240</v>
      </c>
      <c r="N715" s="18">
        <v>43440</v>
      </c>
      <c r="O715">
        <v>29990000</v>
      </c>
      <c r="P715">
        <v>14995000</v>
      </c>
      <c r="Q715">
        <v>14995000</v>
      </c>
      <c r="R715">
        <v>346903</v>
      </c>
      <c r="S715" t="s">
        <v>407</v>
      </c>
      <c r="T715">
        <v>0.362401837684177</v>
      </c>
      <c r="U715">
        <v>-0.85216124758390532</v>
      </c>
      <c r="V715">
        <v>0.92086653473246149</v>
      </c>
      <c r="W715">
        <v>-0.42789647959457711</v>
      </c>
      <c r="X715">
        <v>-0.80644560922993824</v>
      </c>
      <c r="Y715" t="str">
        <f t="shared" si="44"/>
        <v>&gt;72</v>
      </c>
      <c r="Z715" s="20">
        <f t="shared" si="45"/>
        <v>0.5</v>
      </c>
      <c r="AA715" t="str">
        <f t="shared" si="46"/>
        <v>40%-60%</v>
      </c>
      <c r="AB715">
        <f t="shared" si="47"/>
        <v>7.1933930573717236E-5</v>
      </c>
    </row>
    <row r="716" spans="1:28" x14ac:dyDescent="0.25">
      <c r="A716" t="s">
        <v>2541</v>
      </c>
      <c r="B716" t="s">
        <v>2542</v>
      </c>
      <c r="C716" t="s">
        <v>77</v>
      </c>
      <c r="D716" t="s">
        <v>890</v>
      </c>
      <c r="E716">
        <v>62</v>
      </c>
      <c r="F716" t="s">
        <v>87</v>
      </c>
      <c r="G716">
        <v>2018</v>
      </c>
      <c r="H716" t="s">
        <v>15</v>
      </c>
      <c r="J716" t="s">
        <v>80</v>
      </c>
      <c r="K716">
        <v>84</v>
      </c>
      <c r="L716" s="18">
        <v>43159</v>
      </c>
      <c r="M716" s="18">
        <v>45716</v>
      </c>
      <c r="N716" s="18">
        <v>44063</v>
      </c>
      <c r="O716">
        <v>35990000</v>
      </c>
      <c r="P716">
        <v>30392000</v>
      </c>
      <c r="Q716">
        <v>5598000</v>
      </c>
      <c r="R716">
        <v>653226</v>
      </c>
      <c r="S716" t="s">
        <v>374</v>
      </c>
      <c r="T716">
        <v>4.7071613323719813E-2</v>
      </c>
      <c r="U716">
        <v>0.56225139511817968</v>
      </c>
      <c r="V716">
        <v>0.16858154811212381</v>
      </c>
      <c r="W716">
        <v>-9.8226466175153848E-2</v>
      </c>
      <c r="X716">
        <v>-0.65174985443765243</v>
      </c>
      <c r="Y716" t="str">
        <f t="shared" si="44"/>
        <v>&gt;72</v>
      </c>
      <c r="Z716" s="20">
        <f t="shared" si="45"/>
        <v>0.84445679355376491</v>
      </c>
      <c r="AA716" t="str">
        <f t="shared" si="46"/>
        <v>80%-100%</v>
      </c>
      <c r="AB716">
        <f t="shared" si="47"/>
        <v>1.3545317778441526E-4</v>
      </c>
    </row>
    <row r="717" spans="1:28" x14ac:dyDescent="0.25">
      <c r="A717" t="s">
        <v>2543</v>
      </c>
      <c r="B717" t="s">
        <v>2544</v>
      </c>
      <c r="C717" t="s">
        <v>82</v>
      </c>
      <c r="D717" t="s">
        <v>299</v>
      </c>
      <c r="E717">
        <v>291</v>
      </c>
      <c r="F717" t="s">
        <v>117</v>
      </c>
      <c r="G717">
        <v>2022</v>
      </c>
      <c r="H717" t="s">
        <v>29</v>
      </c>
      <c r="I717" t="s">
        <v>84</v>
      </c>
      <c r="J717" t="s">
        <v>80</v>
      </c>
      <c r="K717">
        <v>60</v>
      </c>
      <c r="L717" s="18">
        <v>44477</v>
      </c>
      <c r="M717" s="18">
        <v>46303</v>
      </c>
      <c r="O717">
        <v>62392300</v>
      </c>
      <c r="P717">
        <v>17192300</v>
      </c>
      <c r="Q717">
        <v>45200000</v>
      </c>
      <c r="R717">
        <v>430287</v>
      </c>
      <c r="S717" t="s">
        <v>107</v>
      </c>
      <c r="T717">
        <v>-0.26825861103673743</v>
      </c>
      <c r="U717">
        <v>-1.7737938508508651</v>
      </c>
      <c r="V717">
        <v>-1.213334694799973</v>
      </c>
      <c r="W717">
        <v>8.3327858802491009E-2</v>
      </c>
      <c r="X717">
        <v>1.5913385900504931</v>
      </c>
      <c r="Y717" t="str">
        <f t="shared" si="44"/>
        <v>49-60</v>
      </c>
      <c r="Z717" s="20">
        <f t="shared" si="45"/>
        <v>0.27555163056979787</v>
      </c>
      <c r="AA717" t="str">
        <f t="shared" si="46"/>
        <v>20%-40%</v>
      </c>
      <c r="AB717">
        <f t="shared" si="47"/>
        <v>8.9224466737886578E-5</v>
      </c>
    </row>
    <row r="718" spans="1:28" x14ac:dyDescent="0.25">
      <c r="A718" t="s">
        <v>2545</v>
      </c>
      <c r="B718" t="s">
        <v>2546</v>
      </c>
      <c r="C718" t="s">
        <v>77</v>
      </c>
      <c r="D718" t="s">
        <v>285</v>
      </c>
      <c r="E718">
        <v>220</v>
      </c>
      <c r="F718" t="s">
        <v>79</v>
      </c>
      <c r="G718">
        <v>2018</v>
      </c>
      <c r="H718" t="s">
        <v>13</v>
      </c>
      <c r="J718" t="s">
        <v>80</v>
      </c>
      <c r="K718">
        <v>60</v>
      </c>
      <c r="L718" s="18">
        <v>42934</v>
      </c>
      <c r="M718" s="18">
        <v>44760</v>
      </c>
      <c r="N718" s="18">
        <v>44105</v>
      </c>
      <c r="O718">
        <v>38670000</v>
      </c>
      <c r="P718">
        <v>30536000</v>
      </c>
      <c r="Q718">
        <v>8134000</v>
      </c>
      <c r="R718">
        <v>788807</v>
      </c>
      <c r="S718" t="s">
        <v>492</v>
      </c>
      <c r="T718">
        <v>0.98093420085276606</v>
      </c>
      <c r="U718">
        <v>0.3372279786159505</v>
      </c>
      <c r="V718">
        <v>6.6206405032887022E-2</v>
      </c>
      <c r="W718">
        <v>-0.55658252394605479</v>
      </c>
      <c r="X718">
        <v>-0.80644560922993824</v>
      </c>
      <c r="Y718" t="str">
        <f t="shared" si="44"/>
        <v>49-60</v>
      </c>
      <c r="Z718" s="20">
        <f t="shared" si="45"/>
        <v>0.78965606413240241</v>
      </c>
      <c r="AA718" t="str">
        <f t="shared" si="46"/>
        <v>60%-80%</v>
      </c>
      <c r="AB718">
        <f t="shared" si="47"/>
        <v>1.6356730260061794E-4</v>
      </c>
    </row>
    <row r="719" spans="1:28" x14ac:dyDescent="0.25">
      <c r="A719" t="s">
        <v>2547</v>
      </c>
      <c r="B719" t="s">
        <v>2548</v>
      </c>
      <c r="C719" t="s">
        <v>77</v>
      </c>
      <c r="D719" t="s">
        <v>442</v>
      </c>
      <c r="E719">
        <v>51</v>
      </c>
      <c r="F719" t="s">
        <v>87</v>
      </c>
      <c r="G719">
        <v>2020</v>
      </c>
      <c r="H719" t="s">
        <v>24</v>
      </c>
      <c r="I719" t="s">
        <v>84</v>
      </c>
      <c r="J719" t="s">
        <v>80</v>
      </c>
      <c r="K719">
        <v>84</v>
      </c>
      <c r="L719" s="18">
        <v>44140</v>
      </c>
      <c r="M719" s="18">
        <v>46518</v>
      </c>
      <c r="N719" s="18">
        <v>44532</v>
      </c>
      <c r="O719">
        <v>43190000</v>
      </c>
      <c r="P719">
        <v>23582000</v>
      </c>
      <c r="Q719">
        <v>19608000</v>
      </c>
      <c r="R719">
        <v>488903</v>
      </c>
      <c r="S719" t="s">
        <v>153</v>
      </c>
      <c r="T719">
        <v>-0.83827863199602526</v>
      </c>
      <c r="U719">
        <v>-0.66325077340623895</v>
      </c>
      <c r="V719">
        <v>1.185489993161002E-2</v>
      </c>
      <c r="W719">
        <v>-0.1498806429734714</v>
      </c>
      <c r="X719">
        <v>-0.18766259006079469</v>
      </c>
      <c r="Y719" t="str">
        <f t="shared" si="44"/>
        <v>&gt;72</v>
      </c>
      <c r="Z719" s="20">
        <f t="shared" si="45"/>
        <v>0.54600601991201669</v>
      </c>
      <c r="AA719" t="str">
        <f t="shared" si="46"/>
        <v>40%-60%</v>
      </c>
      <c r="AB719">
        <f t="shared" si="47"/>
        <v>1.0137910153351823E-4</v>
      </c>
    </row>
    <row r="720" spans="1:28" x14ac:dyDescent="0.25">
      <c r="A720" t="s">
        <v>2549</v>
      </c>
      <c r="B720" t="s">
        <v>2550</v>
      </c>
      <c r="C720" t="s">
        <v>77</v>
      </c>
      <c r="D720" t="s">
        <v>418</v>
      </c>
      <c r="E720">
        <v>62</v>
      </c>
      <c r="F720" t="s">
        <v>117</v>
      </c>
      <c r="G720">
        <v>2018</v>
      </c>
      <c r="H720" t="s">
        <v>14</v>
      </c>
      <c r="J720" t="s">
        <v>80</v>
      </c>
      <c r="K720">
        <v>84</v>
      </c>
      <c r="L720" s="18">
        <v>42958</v>
      </c>
      <c r="M720" s="18">
        <v>45604</v>
      </c>
      <c r="N720" s="18">
        <v>43796</v>
      </c>
      <c r="O720">
        <v>46920000</v>
      </c>
      <c r="P720">
        <v>26920000</v>
      </c>
      <c r="Q720">
        <v>20000000</v>
      </c>
      <c r="R720">
        <v>632767</v>
      </c>
      <c r="S720" t="s">
        <v>374</v>
      </c>
      <c r="T720">
        <v>0.64134780538765834</v>
      </c>
      <c r="U720">
        <v>-0.5493587378576672</v>
      </c>
      <c r="V720">
        <v>1.355611229637216</v>
      </c>
      <c r="W720">
        <v>-0.28999014974893211</v>
      </c>
      <c r="X720">
        <v>-0.4197062222492236</v>
      </c>
      <c r="Y720" t="str">
        <f t="shared" si="44"/>
        <v>&gt;72</v>
      </c>
      <c r="Z720" s="20">
        <f t="shared" si="45"/>
        <v>0.57374254049445861</v>
      </c>
      <c r="AA720" t="str">
        <f t="shared" si="46"/>
        <v>40%-60%</v>
      </c>
      <c r="AB720">
        <f t="shared" si="47"/>
        <v>1.3121079220225634E-4</v>
      </c>
    </row>
    <row r="721" spans="1:28" x14ac:dyDescent="0.25">
      <c r="A721" t="s">
        <v>2551</v>
      </c>
      <c r="B721" t="s">
        <v>2552</v>
      </c>
      <c r="C721" t="s">
        <v>77</v>
      </c>
      <c r="D721" t="s">
        <v>209</v>
      </c>
      <c r="E721">
        <v>236</v>
      </c>
      <c r="F721" t="s">
        <v>117</v>
      </c>
      <c r="G721">
        <v>2019</v>
      </c>
      <c r="H721" t="s">
        <v>14</v>
      </c>
      <c r="J721" t="s">
        <v>80</v>
      </c>
      <c r="K721">
        <v>84</v>
      </c>
      <c r="L721" s="18">
        <v>43461</v>
      </c>
      <c r="M721" s="18">
        <v>46018</v>
      </c>
      <c r="N721" s="18">
        <v>44307</v>
      </c>
      <c r="O721">
        <v>42189000</v>
      </c>
      <c r="P721">
        <v>40079550</v>
      </c>
      <c r="Q721">
        <v>2109450</v>
      </c>
      <c r="R721">
        <v>816801</v>
      </c>
      <c r="S721" t="s">
        <v>345</v>
      </c>
      <c r="T721">
        <v>0.55645120652138136</v>
      </c>
      <c r="U721">
        <v>0.99563418315592023</v>
      </c>
      <c r="V721">
        <v>0.48612183982770601</v>
      </c>
      <c r="W721">
        <v>0.16498480477038191</v>
      </c>
      <c r="X721">
        <v>-0.57440197704150942</v>
      </c>
      <c r="Y721" t="str">
        <f t="shared" si="44"/>
        <v>&gt;72</v>
      </c>
      <c r="Z721" s="20">
        <f t="shared" si="45"/>
        <v>0.95</v>
      </c>
      <c r="AA721" t="str">
        <f t="shared" si="46"/>
        <v>80%-100%</v>
      </c>
      <c r="AB721">
        <f t="shared" si="47"/>
        <v>1.6937214848687619E-4</v>
      </c>
    </row>
    <row r="722" spans="1:28" x14ac:dyDescent="0.25">
      <c r="A722" t="s">
        <v>2553</v>
      </c>
      <c r="B722" t="s">
        <v>2554</v>
      </c>
      <c r="C722" t="s">
        <v>77</v>
      </c>
      <c r="D722" t="s">
        <v>165</v>
      </c>
      <c r="E722">
        <v>61</v>
      </c>
      <c r="F722" t="s">
        <v>117</v>
      </c>
      <c r="G722">
        <v>2020</v>
      </c>
      <c r="H722" t="s">
        <v>14</v>
      </c>
      <c r="I722" t="s">
        <v>84</v>
      </c>
      <c r="J722" t="s">
        <v>80</v>
      </c>
      <c r="K722">
        <v>72</v>
      </c>
      <c r="L722" s="18">
        <v>43706</v>
      </c>
      <c r="M722" s="18">
        <v>45898</v>
      </c>
      <c r="N722" s="18">
        <v>44168</v>
      </c>
      <c r="O722">
        <v>44490000</v>
      </c>
      <c r="P722">
        <v>40041000</v>
      </c>
      <c r="Q722">
        <v>4449000</v>
      </c>
      <c r="R722">
        <v>973791</v>
      </c>
      <c r="S722" t="s">
        <v>332</v>
      </c>
      <c r="T722">
        <v>1.126471227480669</v>
      </c>
      <c r="U722">
        <v>0.79032357974038436</v>
      </c>
      <c r="V722">
        <v>0.16994387989697479</v>
      </c>
      <c r="W722">
        <v>0.1706055943615887</v>
      </c>
      <c r="X722">
        <v>-0.1103147126646518</v>
      </c>
      <c r="Y722" t="str">
        <f t="shared" si="44"/>
        <v>61-72</v>
      </c>
      <c r="Z722" s="20">
        <f t="shared" si="45"/>
        <v>0.9</v>
      </c>
      <c r="AA722" t="str">
        <f t="shared" si="46"/>
        <v>80%-100%</v>
      </c>
      <c r="AB722">
        <f t="shared" si="47"/>
        <v>2.0192565122616603E-4</v>
      </c>
    </row>
    <row r="723" spans="1:28" x14ac:dyDescent="0.25">
      <c r="A723" t="s">
        <v>2555</v>
      </c>
      <c r="B723" t="s">
        <v>2556</v>
      </c>
      <c r="C723" t="s">
        <v>77</v>
      </c>
      <c r="D723" t="s">
        <v>610</v>
      </c>
      <c r="E723">
        <v>50</v>
      </c>
      <c r="F723" t="s">
        <v>87</v>
      </c>
      <c r="G723">
        <v>2019</v>
      </c>
      <c r="H723" t="s">
        <v>15</v>
      </c>
      <c r="I723" t="s">
        <v>84</v>
      </c>
      <c r="J723" t="s">
        <v>80</v>
      </c>
      <c r="K723">
        <v>84</v>
      </c>
      <c r="L723" s="18">
        <v>43490</v>
      </c>
      <c r="M723" s="18">
        <v>46047</v>
      </c>
      <c r="N723" s="18">
        <v>43567</v>
      </c>
      <c r="O723">
        <v>32630000</v>
      </c>
      <c r="P723">
        <v>22630000</v>
      </c>
      <c r="Q723">
        <v>10000000</v>
      </c>
      <c r="R723">
        <v>441539</v>
      </c>
      <c r="S723" t="s">
        <v>109</v>
      </c>
      <c r="T723">
        <v>0.90816568753881444</v>
      </c>
      <c r="U723">
        <v>-5.7471415791621523E-2</v>
      </c>
      <c r="V723">
        <v>-3.0779168541370139E-2</v>
      </c>
      <c r="W723">
        <v>-0.60036361247197689</v>
      </c>
      <c r="X723">
        <v>0.81785981608906366</v>
      </c>
      <c r="Y723" t="str">
        <f t="shared" si="44"/>
        <v>&gt;72</v>
      </c>
      <c r="Z723" s="20">
        <f t="shared" si="45"/>
        <v>0.69353355807539074</v>
      </c>
      <c r="AA723" t="str">
        <f t="shared" si="46"/>
        <v>60%-80%</v>
      </c>
      <c r="AB723">
        <f t="shared" si="47"/>
        <v>9.1557685495912493E-5</v>
      </c>
    </row>
    <row r="724" spans="1:28" x14ac:dyDescent="0.25">
      <c r="A724" t="s">
        <v>2557</v>
      </c>
      <c r="B724" t="s">
        <v>2558</v>
      </c>
      <c r="C724" t="s">
        <v>82</v>
      </c>
      <c r="D724" t="s">
        <v>236</v>
      </c>
      <c r="E724">
        <v>51</v>
      </c>
      <c r="F724" t="s">
        <v>20</v>
      </c>
      <c r="G724">
        <v>2021</v>
      </c>
      <c r="H724" t="s">
        <v>20</v>
      </c>
      <c r="I724" t="s">
        <v>84</v>
      </c>
      <c r="J724" t="s">
        <v>80</v>
      </c>
      <c r="K724">
        <v>84</v>
      </c>
      <c r="L724" s="18">
        <v>44130</v>
      </c>
      <c r="M724" s="18">
        <v>46686</v>
      </c>
      <c r="O724">
        <v>102873500</v>
      </c>
      <c r="P724">
        <v>62873500</v>
      </c>
      <c r="Q724">
        <v>40000000</v>
      </c>
      <c r="R724">
        <v>1353635</v>
      </c>
      <c r="S724" t="s">
        <v>153</v>
      </c>
      <c r="T724">
        <v>-0.3531552099030143</v>
      </c>
      <c r="U724">
        <v>-0.39566155745717052</v>
      </c>
      <c r="V724">
        <v>0.48612183982770601</v>
      </c>
      <c r="W724">
        <v>0.48990826301154428</v>
      </c>
      <c r="X724">
        <v>4.4381042127634142E-2</v>
      </c>
      <c r="Y724" t="str">
        <f t="shared" si="44"/>
        <v>&gt;72</v>
      </c>
      <c r="Z724" s="20">
        <f t="shared" si="45"/>
        <v>0.61117294541354183</v>
      </c>
      <c r="AA724" t="str">
        <f t="shared" si="46"/>
        <v>60%-80%</v>
      </c>
      <c r="AB724">
        <f t="shared" si="47"/>
        <v>2.8069023938148046E-4</v>
      </c>
    </row>
    <row r="725" spans="1:28" x14ac:dyDescent="0.25">
      <c r="A725" t="s">
        <v>2559</v>
      </c>
      <c r="B725" t="s">
        <v>2560</v>
      </c>
      <c r="C725" t="s">
        <v>77</v>
      </c>
      <c r="D725" t="s">
        <v>627</v>
      </c>
      <c r="E725">
        <v>246</v>
      </c>
      <c r="F725" t="s">
        <v>25</v>
      </c>
      <c r="G725">
        <v>2021</v>
      </c>
      <c r="H725" t="s">
        <v>25</v>
      </c>
      <c r="I725" t="s">
        <v>84</v>
      </c>
      <c r="J725" t="s">
        <v>80</v>
      </c>
      <c r="K725">
        <v>60</v>
      </c>
      <c r="L725" s="18">
        <v>44378</v>
      </c>
      <c r="M725" s="18">
        <v>46029</v>
      </c>
      <c r="N725" s="18">
        <v>44511</v>
      </c>
      <c r="O725">
        <v>36990000</v>
      </c>
      <c r="P725">
        <v>14430000</v>
      </c>
      <c r="Q725">
        <v>22560000</v>
      </c>
      <c r="R725">
        <v>363706</v>
      </c>
      <c r="S725" t="s">
        <v>133</v>
      </c>
      <c r="T725">
        <v>-0.48656415097859229</v>
      </c>
      <c r="U725">
        <v>-1.3034116411411669</v>
      </c>
      <c r="V725">
        <v>-1.094767959825949</v>
      </c>
      <c r="W725">
        <v>0.60533276210726428</v>
      </c>
      <c r="X725">
        <v>-3.2966835268508812E-2</v>
      </c>
      <c r="Y725" t="str">
        <f t="shared" si="44"/>
        <v>49-60</v>
      </c>
      <c r="Z725" s="20">
        <f t="shared" si="45"/>
        <v>0.39010543390105434</v>
      </c>
      <c r="AA725" t="str">
        <f t="shared" si="46"/>
        <v>20%-40%</v>
      </c>
      <c r="AB725">
        <f t="shared" si="47"/>
        <v>7.5418206683840726E-5</v>
      </c>
    </row>
    <row r="726" spans="1:28" x14ac:dyDescent="0.25">
      <c r="A726" t="s">
        <v>571</v>
      </c>
      <c r="B726" t="s">
        <v>2561</v>
      </c>
      <c r="C726" t="s">
        <v>82</v>
      </c>
      <c r="D726" t="s">
        <v>106</v>
      </c>
      <c r="E726">
        <v>220</v>
      </c>
      <c r="F726" t="s">
        <v>117</v>
      </c>
      <c r="G726">
        <v>2022</v>
      </c>
      <c r="H726" t="s">
        <v>29</v>
      </c>
      <c r="I726" t="s">
        <v>84</v>
      </c>
      <c r="J726" t="s">
        <v>80</v>
      </c>
      <c r="K726">
        <v>60</v>
      </c>
      <c r="L726" s="18">
        <v>44266</v>
      </c>
      <c r="M726" s="18">
        <v>46092</v>
      </c>
      <c r="O726">
        <v>69990000</v>
      </c>
      <c r="P726">
        <v>27930000</v>
      </c>
      <c r="Q726">
        <v>42060000</v>
      </c>
      <c r="R726">
        <v>668723</v>
      </c>
      <c r="S726" t="s">
        <v>385</v>
      </c>
      <c r="T726">
        <v>0.1804805543992978</v>
      </c>
      <c r="U726">
        <v>-1.2666545789543191</v>
      </c>
      <c r="V726">
        <v>-0.85763448987790047</v>
      </c>
      <c r="W726">
        <v>-0.14661338269972829</v>
      </c>
      <c r="X726">
        <v>1.127251325673635</v>
      </c>
      <c r="Y726" t="str">
        <f t="shared" si="44"/>
        <v>49-60</v>
      </c>
      <c r="Z726" s="20">
        <f t="shared" si="45"/>
        <v>0.39905700814402056</v>
      </c>
      <c r="AA726" t="str">
        <f t="shared" si="46"/>
        <v>20%-40%</v>
      </c>
      <c r="AB726">
        <f t="shared" si="47"/>
        <v>1.3866664126585215E-4</v>
      </c>
    </row>
    <row r="727" spans="1:28" x14ac:dyDescent="0.25">
      <c r="A727" t="s">
        <v>2562</v>
      </c>
      <c r="B727" t="s">
        <v>2563</v>
      </c>
      <c r="C727" t="s">
        <v>82</v>
      </c>
      <c r="D727" t="s">
        <v>106</v>
      </c>
      <c r="E727">
        <v>48</v>
      </c>
      <c r="F727" t="s">
        <v>17</v>
      </c>
      <c r="G727">
        <v>2022</v>
      </c>
      <c r="H727" t="s">
        <v>155</v>
      </c>
      <c r="J727" t="s">
        <v>80</v>
      </c>
      <c r="K727">
        <v>84</v>
      </c>
      <c r="L727" s="18">
        <v>44543</v>
      </c>
      <c r="M727" s="18">
        <v>47100</v>
      </c>
      <c r="O727">
        <v>85100000</v>
      </c>
      <c r="P727">
        <v>42100000</v>
      </c>
      <c r="Q727">
        <v>43000000</v>
      </c>
      <c r="R727">
        <v>853586</v>
      </c>
      <c r="S727" t="s">
        <v>186</v>
      </c>
      <c r="T727">
        <v>0.14409629774232199</v>
      </c>
      <c r="U727">
        <v>-0.87387447238695859</v>
      </c>
      <c r="V727">
        <v>-0.2648008150077798</v>
      </c>
      <c r="W727">
        <v>8.5715231913039164E-3</v>
      </c>
      <c r="X727">
        <v>-0.1103147126646518</v>
      </c>
      <c r="Y727" t="str">
        <f t="shared" si="44"/>
        <v>&gt;72</v>
      </c>
      <c r="Z727" s="20">
        <f t="shared" si="45"/>
        <v>0.49471210340775557</v>
      </c>
      <c r="AA727" t="str">
        <f t="shared" si="46"/>
        <v>40%-60%</v>
      </c>
      <c r="AB727">
        <f t="shared" si="47"/>
        <v>1.7699989928797674E-4</v>
      </c>
    </row>
    <row r="728" spans="1:28" x14ac:dyDescent="0.25">
      <c r="A728" t="s">
        <v>2435</v>
      </c>
      <c r="B728" t="s">
        <v>2564</v>
      </c>
      <c r="C728" t="s">
        <v>77</v>
      </c>
      <c r="D728" t="s">
        <v>250</v>
      </c>
      <c r="E728">
        <v>38</v>
      </c>
      <c r="F728" t="s">
        <v>95</v>
      </c>
      <c r="G728">
        <v>2011</v>
      </c>
      <c r="H728" t="s">
        <v>16</v>
      </c>
      <c r="J728" t="s">
        <v>80</v>
      </c>
      <c r="K728">
        <v>60</v>
      </c>
      <c r="L728" s="18">
        <v>44097</v>
      </c>
      <c r="M728" s="18">
        <v>45923</v>
      </c>
      <c r="N728" s="18">
        <v>44168</v>
      </c>
      <c r="O728">
        <v>28000000</v>
      </c>
      <c r="P728">
        <v>12000000</v>
      </c>
      <c r="Q728">
        <v>16000000</v>
      </c>
      <c r="R728">
        <v>327231</v>
      </c>
      <c r="S728" t="s">
        <v>160</v>
      </c>
      <c r="T728">
        <v>-0.2318743543797615</v>
      </c>
      <c r="U728">
        <v>-1.1454621096061</v>
      </c>
      <c r="V728">
        <v>0.24898836987965761</v>
      </c>
      <c r="W728">
        <v>0.27226173121272462</v>
      </c>
      <c r="X728">
        <v>-0.88379348662608126</v>
      </c>
      <c r="Y728" t="str">
        <f t="shared" si="44"/>
        <v>49-60</v>
      </c>
      <c r="Z728" s="20">
        <f t="shared" si="45"/>
        <v>0.42857142857142855</v>
      </c>
      <c r="AA728" t="str">
        <f t="shared" si="46"/>
        <v>40%-60%</v>
      </c>
      <c r="AB728">
        <f t="shared" si="47"/>
        <v>6.7854737593990434E-5</v>
      </c>
    </row>
    <row r="729" spans="1:28" x14ac:dyDescent="0.25">
      <c r="A729" t="s">
        <v>2565</v>
      </c>
      <c r="B729" t="s">
        <v>2566</v>
      </c>
      <c r="C729" t="s">
        <v>82</v>
      </c>
      <c r="D729" t="s">
        <v>414</v>
      </c>
      <c r="E729">
        <v>38</v>
      </c>
      <c r="F729" t="s">
        <v>20</v>
      </c>
      <c r="G729">
        <v>2022</v>
      </c>
      <c r="H729" t="s">
        <v>20</v>
      </c>
      <c r="I729" t="s">
        <v>84</v>
      </c>
      <c r="J729" t="s">
        <v>80</v>
      </c>
      <c r="K729">
        <v>84</v>
      </c>
      <c r="L729" s="18">
        <v>44291</v>
      </c>
      <c r="M729" s="18">
        <v>46848</v>
      </c>
      <c r="O729">
        <v>128624850</v>
      </c>
      <c r="P729">
        <v>73624850</v>
      </c>
      <c r="Q729">
        <v>55000000</v>
      </c>
      <c r="R729">
        <v>1497537</v>
      </c>
      <c r="S729" t="s">
        <v>259</v>
      </c>
      <c r="T729">
        <v>-1.092968428594856</v>
      </c>
      <c r="U729">
        <v>-0.55487194524272865</v>
      </c>
      <c r="V729">
        <v>-0.22527857001643839</v>
      </c>
      <c r="W729">
        <v>1.2682706253304441</v>
      </c>
      <c r="X729">
        <v>0.50846830650449182</v>
      </c>
      <c r="Y729" t="str">
        <f t="shared" si="44"/>
        <v>&gt;72</v>
      </c>
      <c r="Z729" s="20">
        <f t="shared" si="45"/>
        <v>0.57239989006789904</v>
      </c>
      <c r="AA729" t="str">
        <f t="shared" si="46"/>
        <v>40%-60%</v>
      </c>
      <c r="AB729">
        <f t="shared" si="47"/>
        <v>3.1052980974385572E-4</v>
      </c>
    </row>
    <row r="730" spans="1:28" x14ac:dyDescent="0.25">
      <c r="A730" t="s">
        <v>2567</v>
      </c>
      <c r="B730" t="s">
        <v>2568</v>
      </c>
      <c r="C730" t="s">
        <v>77</v>
      </c>
      <c r="D730" t="s">
        <v>227</v>
      </c>
      <c r="E730">
        <v>38</v>
      </c>
      <c r="F730" t="s">
        <v>79</v>
      </c>
      <c r="G730">
        <v>2022</v>
      </c>
      <c r="H730" t="s">
        <v>26</v>
      </c>
      <c r="I730" t="s">
        <v>84</v>
      </c>
      <c r="J730" t="s">
        <v>80</v>
      </c>
      <c r="K730">
        <v>84</v>
      </c>
      <c r="L730" s="18">
        <v>44377</v>
      </c>
      <c r="M730" s="18">
        <v>46934</v>
      </c>
      <c r="N730" s="18">
        <v>44537</v>
      </c>
      <c r="O730">
        <v>58200000</v>
      </c>
      <c r="P730">
        <v>31700000</v>
      </c>
      <c r="Q730">
        <v>26500000</v>
      </c>
      <c r="R730">
        <v>622381</v>
      </c>
      <c r="S730" t="s">
        <v>184</v>
      </c>
      <c r="T730">
        <v>-0.57146074984486928</v>
      </c>
      <c r="U730">
        <v>-0.66872222047724095</v>
      </c>
      <c r="V730">
        <v>-0.6600232649211939</v>
      </c>
      <c r="W730">
        <v>9.0414003341744875E-2</v>
      </c>
      <c r="X730">
        <v>0.27642467431606299</v>
      </c>
      <c r="Y730" t="str">
        <f t="shared" si="44"/>
        <v>&gt;72</v>
      </c>
      <c r="Z730" s="20">
        <f t="shared" si="45"/>
        <v>0.5446735395189003</v>
      </c>
      <c r="AA730" t="str">
        <f t="shared" si="46"/>
        <v>40%-60%</v>
      </c>
      <c r="AB730">
        <f t="shared" si="47"/>
        <v>1.2905714751501344E-4</v>
      </c>
    </row>
    <row r="731" spans="1:28" x14ac:dyDescent="0.25">
      <c r="A731" t="s">
        <v>2569</v>
      </c>
      <c r="B731" t="s">
        <v>2570</v>
      </c>
      <c r="C731" t="s">
        <v>82</v>
      </c>
      <c r="D731" t="s">
        <v>251</v>
      </c>
      <c r="E731">
        <v>61</v>
      </c>
      <c r="F731" t="s">
        <v>79</v>
      </c>
      <c r="G731">
        <v>2021</v>
      </c>
      <c r="H731" t="s">
        <v>26</v>
      </c>
      <c r="I731" t="s">
        <v>84</v>
      </c>
      <c r="J731" t="s">
        <v>80</v>
      </c>
      <c r="K731">
        <v>60</v>
      </c>
      <c r="L731" s="18">
        <v>44531</v>
      </c>
      <c r="M731" s="18">
        <v>46357</v>
      </c>
      <c r="O731">
        <v>52577000</v>
      </c>
      <c r="P731">
        <v>29339643</v>
      </c>
      <c r="Q731">
        <v>23237357</v>
      </c>
      <c r="R731">
        <v>777496</v>
      </c>
      <c r="S731" t="s">
        <v>228</v>
      </c>
      <c r="T731">
        <v>0.1198401266376715</v>
      </c>
      <c r="U731">
        <v>-0.61386997556873169</v>
      </c>
      <c r="V731">
        <v>0.24898836987965761</v>
      </c>
      <c r="W731">
        <v>1.0435276599768799</v>
      </c>
      <c r="X731">
        <v>0.58581618390063472</v>
      </c>
      <c r="Y731" t="str">
        <f t="shared" si="44"/>
        <v>49-60</v>
      </c>
      <c r="Z731" s="20">
        <f t="shared" si="45"/>
        <v>0.55803189607623105</v>
      </c>
      <c r="AA731" t="str">
        <f t="shared" si="46"/>
        <v>40%-60%</v>
      </c>
      <c r="AB731">
        <f t="shared" si="47"/>
        <v>1.6122184958141858E-4</v>
      </c>
    </row>
    <row r="732" spans="1:28" x14ac:dyDescent="0.25">
      <c r="A732" t="s">
        <v>2571</v>
      </c>
      <c r="B732" t="s">
        <v>2572</v>
      </c>
      <c r="C732" t="s">
        <v>77</v>
      </c>
      <c r="D732" t="s">
        <v>254</v>
      </c>
      <c r="E732">
        <v>50</v>
      </c>
      <c r="F732" t="s">
        <v>20</v>
      </c>
      <c r="G732">
        <v>2020</v>
      </c>
      <c r="H732" t="s">
        <v>20</v>
      </c>
      <c r="I732" t="s">
        <v>84</v>
      </c>
      <c r="J732" t="s">
        <v>80</v>
      </c>
      <c r="K732">
        <v>72</v>
      </c>
      <c r="L732" s="18">
        <v>43822</v>
      </c>
      <c r="M732" s="18">
        <v>46014</v>
      </c>
      <c r="N732" s="18">
        <v>44144</v>
      </c>
      <c r="O732">
        <v>84208673</v>
      </c>
      <c r="P732">
        <v>42104336</v>
      </c>
      <c r="Q732">
        <v>42104337</v>
      </c>
      <c r="R732">
        <v>1035265</v>
      </c>
      <c r="S732" t="s">
        <v>109</v>
      </c>
      <c r="T732">
        <v>-1.3568814437906571E-2</v>
      </c>
      <c r="U732">
        <v>-0.85216124758390532</v>
      </c>
      <c r="V732">
        <v>0.13042163490563341</v>
      </c>
      <c r="W732">
        <v>1.9170279018819789</v>
      </c>
      <c r="X732">
        <v>-0.34235834485308059</v>
      </c>
      <c r="Y732" t="str">
        <f t="shared" si="44"/>
        <v>61-72</v>
      </c>
      <c r="Z732" s="20">
        <f t="shared" si="45"/>
        <v>0.49999999406236934</v>
      </c>
      <c r="AA732" t="str">
        <f t="shared" si="46"/>
        <v>40%-60%</v>
      </c>
      <c r="AB732">
        <f t="shared" si="47"/>
        <v>2.1467292192745341E-4</v>
      </c>
    </row>
    <row r="733" spans="1:28" x14ac:dyDescent="0.25">
      <c r="A733" t="s">
        <v>424</v>
      </c>
      <c r="B733" t="s">
        <v>2573</v>
      </c>
      <c r="C733" t="s">
        <v>82</v>
      </c>
      <c r="D733" t="s">
        <v>199</v>
      </c>
      <c r="E733">
        <v>246</v>
      </c>
      <c r="F733" t="s">
        <v>17</v>
      </c>
      <c r="G733">
        <v>2022</v>
      </c>
      <c r="H733" t="s">
        <v>155</v>
      </c>
      <c r="I733" t="s">
        <v>84</v>
      </c>
      <c r="J733" t="s">
        <v>80</v>
      </c>
      <c r="K733">
        <v>84</v>
      </c>
      <c r="L733" s="18">
        <v>44454</v>
      </c>
      <c r="M733" s="18">
        <v>47011</v>
      </c>
      <c r="O733">
        <v>65100000</v>
      </c>
      <c r="P733">
        <v>66860438</v>
      </c>
      <c r="Q733">
        <v>0</v>
      </c>
      <c r="R733">
        <v>1448475</v>
      </c>
      <c r="S733" t="s">
        <v>320</v>
      </c>
      <c r="T733">
        <v>-0.99594374417625386</v>
      </c>
      <c r="U733">
        <v>1.311985213009442</v>
      </c>
      <c r="V733">
        <v>0.56516632981038883</v>
      </c>
      <c r="W733">
        <v>-2.8802163913995489E-2</v>
      </c>
      <c r="X733">
        <v>0.35377255171220601</v>
      </c>
      <c r="Y733" t="str">
        <f t="shared" si="44"/>
        <v>&gt;72</v>
      </c>
      <c r="Z733" s="20">
        <f t="shared" si="45"/>
        <v>1.0270420583717359</v>
      </c>
      <c r="AA733" t="str">
        <f t="shared" si="46"/>
        <v>80%-100%</v>
      </c>
      <c r="AB733">
        <f t="shared" si="47"/>
        <v>3.0035629581688558E-4</v>
      </c>
    </row>
    <row r="734" spans="1:28" x14ac:dyDescent="0.25">
      <c r="A734" t="s">
        <v>2574</v>
      </c>
      <c r="B734" t="s">
        <v>2575</v>
      </c>
      <c r="C734" t="s">
        <v>77</v>
      </c>
      <c r="D734" t="s">
        <v>1004</v>
      </c>
      <c r="E734">
        <v>62</v>
      </c>
      <c r="F734" t="s">
        <v>87</v>
      </c>
      <c r="G734">
        <v>2019</v>
      </c>
      <c r="H734" t="s">
        <v>15</v>
      </c>
      <c r="J734" t="s">
        <v>80</v>
      </c>
      <c r="K734">
        <v>84</v>
      </c>
      <c r="L734" s="18">
        <v>43462</v>
      </c>
      <c r="M734" s="18">
        <v>46019</v>
      </c>
      <c r="N734" s="18">
        <v>44071</v>
      </c>
      <c r="O734">
        <v>33780000</v>
      </c>
      <c r="P734">
        <v>29976000</v>
      </c>
      <c r="Q734">
        <v>3804000</v>
      </c>
      <c r="R734">
        <v>581062</v>
      </c>
      <c r="S734" t="s">
        <v>166</v>
      </c>
      <c r="T734">
        <v>0.20473672550394839</v>
      </c>
      <c r="U734">
        <v>0.73854008829277118</v>
      </c>
      <c r="V734">
        <v>-0.1074726382584977</v>
      </c>
      <c r="W734">
        <v>-0.21902714181639291</v>
      </c>
      <c r="X734">
        <v>-0.57440197704150942</v>
      </c>
      <c r="Y734" t="str">
        <f t="shared" si="44"/>
        <v>&gt;72</v>
      </c>
      <c r="Z734" s="20">
        <f t="shared" si="45"/>
        <v>0.88738898756660745</v>
      </c>
      <c r="AA734" t="str">
        <f t="shared" si="46"/>
        <v>80%-100%</v>
      </c>
      <c r="AB734">
        <f t="shared" si="47"/>
        <v>1.2048922484678795E-4</v>
      </c>
    </row>
    <row r="735" spans="1:28" x14ac:dyDescent="0.25">
      <c r="A735" t="s">
        <v>517</v>
      </c>
      <c r="B735" t="s">
        <v>518</v>
      </c>
      <c r="C735" t="s">
        <v>77</v>
      </c>
      <c r="D735" t="s">
        <v>461</v>
      </c>
      <c r="E735">
        <v>49</v>
      </c>
      <c r="F735" t="s">
        <v>11</v>
      </c>
      <c r="G735">
        <v>2018</v>
      </c>
      <c r="H735" t="s">
        <v>11</v>
      </c>
      <c r="J735" t="s">
        <v>80</v>
      </c>
      <c r="K735">
        <v>72</v>
      </c>
      <c r="L735" s="18">
        <v>43348</v>
      </c>
      <c r="M735" s="18">
        <v>45421</v>
      </c>
      <c r="N735" s="18">
        <v>44083</v>
      </c>
      <c r="O735">
        <v>59709000</v>
      </c>
      <c r="P735">
        <v>27200000</v>
      </c>
      <c r="Q735">
        <v>32509000</v>
      </c>
      <c r="R735">
        <v>659922</v>
      </c>
      <c r="S735" t="s">
        <v>162</v>
      </c>
      <c r="T735">
        <v>1.065830799719043</v>
      </c>
      <c r="U735">
        <v>-1.0347122857076529</v>
      </c>
      <c r="V735">
        <v>0.72325530977575447</v>
      </c>
      <c r="W735">
        <v>2.42489956649178E-2</v>
      </c>
      <c r="X735">
        <v>-0.4197062222492236</v>
      </c>
      <c r="Y735" t="str">
        <f t="shared" si="44"/>
        <v>61-72</v>
      </c>
      <c r="Z735" s="20">
        <f t="shared" si="45"/>
        <v>0.45554271550352543</v>
      </c>
      <c r="AA735" t="str">
        <f t="shared" si="46"/>
        <v>40%-60%</v>
      </c>
      <c r="AB735">
        <f t="shared" si="47"/>
        <v>1.3684166274742111E-4</v>
      </c>
    </row>
    <row r="736" spans="1:28" x14ac:dyDescent="0.25">
      <c r="A736" t="s">
        <v>2576</v>
      </c>
      <c r="B736" t="s">
        <v>2577</v>
      </c>
      <c r="C736" t="s">
        <v>82</v>
      </c>
      <c r="D736" t="s">
        <v>655</v>
      </c>
      <c r="E736">
        <v>48</v>
      </c>
      <c r="F736" t="s">
        <v>17</v>
      </c>
      <c r="G736">
        <v>2022</v>
      </c>
      <c r="H736" t="s">
        <v>155</v>
      </c>
      <c r="I736" t="s">
        <v>84</v>
      </c>
      <c r="J736" t="s">
        <v>80</v>
      </c>
      <c r="K736">
        <v>84</v>
      </c>
      <c r="L736" s="18">
        <v>44343</v>
      </c>
      <c r="M736" s="18">
        <v>46900</v>
      </c>
      <c r="O736">
        <v>75850000</v>
      </c>
      <c r="P736">
        <v>60000000</v>
      </c>
      <c r="Q736">
        <v>15850000</v>
      </c>
      <c r="R736">
        <v>1424533</v>
      </c>
      <c r="S736" t="s">
        <v>186</v>
      </c>
      <c r="T736">
        <v>-0.51082032208324291</v>
      </c>
      <c r="U736">
        <v>0.34288992457112721</v>
      </c>
      <c r="V736">
        <v>-0.1462340800337556</v>
      </c>
      <c r="W736">
        <v>-0.48210897030898692</v>
      </c>
      <c r="X736">
        <v>-0.57440197704150942</v>
      </c>
      <c r="Y736" t="str">
        <f t="shared" si="44"/>
        <v>&gt;72</v>
      </c>
      <c r="Z736" s="20">
        <f t="shared" si="45"/>
        <v>0.79103493737640074</v>
      </c>
      <c r="AA736" t="str">
        <f t="shared" si="46"/>
        <v>60%-80%</v>
      </c>
      <c r="AB736">
        <f t="shared" si="47"/>
        <v>2.9539167410477606E-4</v>
      </c>
    </row>
    <row r="737" spans="1:28" x14ac:dyDescent="0.25">
      <c r="A737" t="s">
        <v>2578</v>
      </c>
      <c r="B737" t="s">
        <v>2579</v>
      </c>
      <c r="C737" t="s">
        <v>77</v>
      </c>
      <c r="D737" t="s">
        <v>239</v>
      </c>
      <c r="E737">
        <v>49</v>
      </c>
      <c r="F737" t="s">
        <v>117</v>
      </c>
      <c r="G737">
        <v>2019</v>
      </c>
      <c r="H737" t="s">
        <v>14</v>
      </c>
      <c r="J737" t="s">
        <v>80</v>
      </c>
      <c r="K737">
        <v>48</v>
      </c>
      <c r="L737" s="18">
        <v>43462</v>
      </c>
      <c r="M737" s="18">
        <v>44923</v>
      </c>
      <c r="N737" s="18">
        <v>44300</v>
      </c>
      <c r="O737">
        <v>43090000</v>
      </c>
      <c r="P737">
        <v>23090000</v>
      </c>
      <c r="Q737">
        <v>20000000</v>
      </c>
      <c r="R737">
        <v>684278</v>
      </c>
      <c r="S737" t="s">
        <v>158</v>
      </c>
      <c r="T737">
        <v>0.88390951643416382</v>
      </c>
      <c r="U737">
        <v>-0.7049322467591187</v>
      </c>
      <c r="V737">
        <v>-0.1067118350424142</v>
      </c>
      <c r="W737">
        <v>-0.1851022663226807</v>
      </c>
      <c r="X737">
        <v>0.97255557088134947</v>
      </c>
      <c r="Y737" t="str">
        <f t="shared" si="44"/>
        <v>37-48</v>
      </c>
      <c r="Z737" s="20">
        <f t="shared" si="45"/>
        <v>0.53585518681828725</v>
      </c>
      <c r="AA737" t="str">
        <f t="shared" si="46"/>
        <v>40%-60%</v>
      </c>
      <c r="AB737">
        <f t="shared" si="47"/>
        <v>1.4189213164810359E-4</v>
      </c>
    </row>
    <row r="738" spans="1:28" x14ac:dyDescent="0.25">
      <c r="A738" t="s">
        <v>2580</v>
      </c>
      <c r="B738" t="s">
        <v>2581</v>
      </c>
      <c r="C738" t="s">
        <v>77</v>
      </c>
      <c r="D738" t="s">
        <v>308</v>
      </c>
      <c r="E738">
        <v>38</v>
      </c>
      <c r="F738" t="s">
        <v>79</v>
      </c>
      <c r="G738">
        <v>2018</v>
      </c>
      <c r="H738" t="s">
        <v>13</v>
      </c>
      <c r="J738" t="s">
        <v>80</v>
      </c>
      <c r="K738">
        <v>72</v>
      </c>
      <c r="L738" s="18">
        <v>42889</v>
      </c>
      <c r="M738" s="18">
        <v>44991</v>
      </c>
      <c r="N738" s="18">
        <v>43147</v>
      </c>
      <c r="O738">
        <v>38850000</v>
      </c>
      <c r="P738">
        <v>34965000</v>
      </c>
      <c r="Q738">
        <v>3885000</v>
      </c>
      <c r="R738">
        <v>827036</v>
      </c>
      <c r="S738" t="s">
        <v>234</v>
      </c>
      <c r="T738">
        <v>-1.0808403430425311</v>
      </c>
      <c r="U738">
        <v>0.79032357974038436</v>
      </c>
      <c r="V738">
        <v>0.36755510485368181</v>
      </c>
      <c r="W738">
        <v>-0.94380364765461167</v>
      </c>
      <c r="X738">
        <v>-1.425228628399082</v>
      </c>
      <c r="Y738" t="str">
        <f t="shared" si="44"/>
        <v>61-72</v>
      </c>
      <c r="Z738" s="20">
        <f t="shared" si="45"/>
        <v>0.9</v>
      </c>
      <c r="AA738" t="str">
        <f t="shared" si="46"/>
        <v>80%-100%</v>
      </c>
      <c r="AB738">
        <f t="shared" si="47"/>
        <v>1.7149448175992943E-4</v>
      </c>
    </row>
    <row r="739" spans="1:28" x14ac:dyDescent="0.25">
      <c r="A739" t="s">
        <v>2582</v>
      </c>
      <c r="B739" t="s">
        <v>2583</v>
      </c>
      <c r="C739" t="s">
        <v>77</v>
      </c>
      <c r="D739" t="s">
        <v>327</v>
      </c>
      <c r="E739">
        <v>40</v>
      </c>
      <c r="F739" t="s">
        <v>87</v>
      </c>
      <c r="G739">
        <v>2019</v>
      </c>
      <c r="H739" t="s">
        <v>15</v>
      </c>
      <c r="I739" t="s">
        <v>84</v>
      </c>
      <c r="J739" t="s">
        <v>80</v>
      </c>
      <c r="K739">
        <v>24</v>
      </c>
      <c r="L739" s="18">
        <v>43618</v>
      </c>
      <c r="M739" s="18">
        <v>44233</v>
      </c>
      <c r="N739" s="18">
        <v>43847</v>
      </c>
      <c r="O739">
        <v>37590000</v>
      </c>
      <c r="P739">
        <v>17590000</v>
      </c>
      <c r="Q739">
        <v>20000000</v>
      </c>
      <c r="R739">
        <v>859387</v>
      </c>
      <c r="S739" t="s">
        <v>466</v>
      </c>
      <c r="T739">
        <v>0.71411631870160996</v>
      </c>
      <c r="U739">
        <v>-0.98379161582850305</v>
      </c>
      <c r="V739">
        <v>-1.1613925843201029</v>
      </c>
      <c r="W739">
        <v>-0.43004456050596118</v>
      </c>
      <c r="X739">
        <v>-1.0384892414183671</v>
      </c>
      <c r="Y739" t="str">
        <f t="shared" si="44"/>
        <v>&lt;=24</v>
      </c>
      <c r="Z739" s="20">
        <f t="shared" si="45"/>
        <v>0.46794360202181429</v>
      </c>
      <c r="AA739" t="str">
        <f t="shared" si="46"/>
        <v>40%-60%</v>
      </c>
      <c r="AB739">
        <f t="shared" si="47"/>
        <v>1.7820279672979227E-4</v>
      </c>
    </row>
    <row r="740" spans="1:28" x14ac:dyDescent="0.25">
      <c r="A740" t="s">
        <v>2584</v>
      </c>
      <c r="B740" t="s">
        <v>2585</v>
      </c>
      <c r="C740" t="s">
        <v>77</v>
      </c>
      <c r="D740" t="s">
        <v>1191</v>
      </c>
      <c r="E740">
        <v>48</v>
      </c>
      <c r="F740" t="s">
        <v>17</v>
      </c>
      <c r="G740">
        <v>2018</v>
      </c>
      <c r="H740" t="s">
        <v>17</v>
      </c>
      <c r="J740" t="s">
        <v>80</v>
      </c>
      <c r="K740">
        <v>72</v>
      </c>
      <c r="L740" s="18">
        <v>42807</v>
      </c>
      <c r="M740" s="18">
        <v>44998</v>
      </c>
      <c r="N740" s="18">
        <v>43082</v>
      </c>
      <c r="O740">
        <v>61890000</v>
      </c>
      <c r="P740">
        <v>30945000</v>
      </c>
      <c r="Q740">
        <v>30945000</v>
      </c>
      <c r="R740">
        <v>768031</v>
      </c>
      <c r="S740" t="s">
        <v>178</v>
      </c>
      <c r="T740">
        <v>0.31388949547487588</v>
      </c>
      <c r="U740">
        <v>-0.85216124758390532</v>
      </c>
      <c r="V740">
        <v>0.92086653473246149</v>
      </c>
      <c r="W740">
        <v>0.97891430221672804</v>
      </c>
      <c r="X740">
        <v>1.3592949578620639</v>
      </c>
      <c r="Y740" t="str">
        <f t="shared" si="44"/>
        <v>61-72</v>
      </c>
      <c r="Z740" s="20">
        <f t="shared" si="45"/>
        <v>0.5</v>
      </c>
      <c r="AA740" t="str">
        <f t="shared" si="46"/>
        <v>40%-60%</v>
      </c>
      <c r="AB740">
        <f t="shared" si="47"/>
        <v>1.5925918378469664E-4</v>
      </c>
    </row>
    <row r="741" spans="1:28" x14ac:dyDescent="0.25">
      <c r="A741" t="s">
        <v>2586</v>
      </c>
      <c r="B741" t="s">
        <v>2587</v>
      </c>
      <c r="C741" t="s">
        <v>82</v>
      </c>
      <c r="D741" t="s">
        <v>236</v>
      </c>
      <c r="E741">
        <v>60</v>
      </c>
      <c r="F741" t="s">
        <v>117</v>
      </c>
      <c r="G741">
        <v>2021</v>
      </c>
      <c r="H741" t="s">
        <v>29</v>
      </c>
      <c r="I741" t="s">
        <v>84</v>
      </c>
      <c r="J741" t="s">
        <v>80</v>
      </c>
      <c r="K741">
        <v>84</v>
      </c>
      <c r="L741" s="18">
        <v>43873</v>
      </c>
      <c r="M741" s="18">
        <v>46430</v>
      </c>
      <c r="O741">
        <v>56426350</v>
      </c>
      <c r="P741">
        <v>56426350</v>
      </c>
      <c r="Q741">
        <v>0</v>
      </c>
      <c r="R741">
        <v>1184719</v>
      </c>
      <c r="S741" t="s">
        <v>131</v>
      </c>
      <c r="T741">
        <v>-2.0389591016762281</v>
      </c>
      <c r="U741">
        <v>1.2009447865714571</v>
      </c>
      <c r="V741">
        <v>0.16994387989697479</v>
      </c>
      <c r="W741">
        <v>-0.31244874723807281</v>
      </c>
      <c r="X741">
        <v>-0.80644560922993824</v>
      </c>
      <c r="Y741" t="str">
        <f t="shared" si="44"/>
        <v>&gt;72</v>
      </c>
      <c r="Z741" s="20">
        <f t="shared" si="45"/>
        <v>1</v>
      </c>
      <c r="AA741" t="str">
        <f t="shared" si="46"/>
        <v>80%-100%</v>
      </c>
      <c r="AB741">
        <f t="shared" si="47"/>
        <v>2.456637570022851E-4</v>
      </c>
    </row>
    <row r="742" spans="1:28" x14ac:dyDescent="0.25">
      <c r="A742" t="s">
        <v>2588</v>
      </c>
      <c r="B742" t="s">
        <v>2589</v>
      </c>
      <c r="C742" t="s">
        <v>77</v>
      </c>
      <c r="D742" t="s">
        <v>418</v>
      </c>
      <c r="E742">
        <v>291</v>
      </c>
      <c r="F742" t="s">
        <v>117</v>
      </c>
      <c r="G742">
        <v>2018</v>
      </c>
      <c r="H742" t="s">
        <v>14</v>
      </c>
      <c r="J742" t="s">
        <v>80</v>
      </c>
      <c r="K742">
        <v>60</v>
      </c>
      <c r="L742" s="18">
        <v>43084</v>
      </c>
      <c r="M742" s="18">
        <v>44910</v>
      </c>
      <c r="N742" s="18">
        <v>44312</v>
      </c>
      <c r="O742">
        <v>49518000</v>
      </c>
      <c r="P742">
        <v>29518000</v>
      </c>
      <c r="Q742">
        <v>20000000</v>
      </c>
      <c r="R742">
        <v>749259</v>
      </c>
      <c r="S742" t="s">
        <v>198</v>
      </c>
      <c r="T742">
        <v>-0.3531552099030143</v>
      </c>
      <c r="U742">
        <v>-0.45752771567448403</v>
      </c>
      <c r="V742">
        <v>0.80229979975843724</v>
      </c>
      <c r="W742">
        <v>2.0426737081079489</v>
      </c>
      <c r="X742">
        <v>2.1327737318234941</v>
      </c>
      <c r="Y742" t="str">
        <f t="shared" si="44"/>
        <v>49-60</v>
      </c>
      <c r="Z742" s="20">
        <f t="shared" si="45"/>
        <v>0.59610646633547393</v>
      </c>
      <c r="AA742" t="str">
        <f t="shared" si="46"/>
        <v>40%-60%</v>
      </c>
      <c r="AB742">
        <f t="shared" si="47"/>
        <v>1.553666151279545E-4</v>
      </c>
    </row>
    <row r="743" spans="1:28" x14ac:dyDescent="0.25">
      <c r="A743" t="s">
        <v>2590</v>
      </c>
      <c r="B743" t="s">
        <v>2591</v>
      </c>
      <c r="C743" t="s">
        <v>77</v>
      </c>
      <c r="D743" t="s">
        <v>216</v>
      </c>
      <c r="E743">
        <v>236</v>
      </c>
      <c r="F743" t="s">
        <v>17</v>
      </c>
      <c r="G743">
        <v>2017</v>
      </c>
      <c r="H743" t="s">
        <v>17</v>
      </c>
      <c r="J743" t="s">
        <v>80</v>
      </c>
      <c r="K743">
        <v>84</v>
      </c>
      <c r="L743" s="18">
        <v>42826</v>
      </c>
      <c r="M743" s="18">
        <v>45295</v>
      </c>
      <c r="N743" s="18">
        <v>43452</v>
      </c>
      <c r="O743">
        <v>56490000</v>
      </c>
      <c r="P743">
        <v>41990000</v>
      </c>
      <c r="Q743">
        <v>14500000</v>
      </c>
      <c r="R743">
        <v>825742</v>
      </c>
      <c r="S743" t="s">
        <v>139</v>
      </c>
      <c r="T743">
        <v>1.065830799719043</v>
      </c>
      <c r="U743">
        <v>0.1469516021050821</v>
      </c>
      <c r="V743">
        <v>6.1822992840897893E-2</v>
      </c>
      <c r="W743">
        <v>0.88200480351978439</v>
      </c>
      <c r="X743">
        <v>1.823382222238922</v>
      </c>
      <c r="Y743" t="str">
        <f t="shared" si="44"/>
        <v>&gt;72</v>
      </c>
      <c r="Z743" s="20">
        <f t="shared" si="45"/>
        <v>0.74331740130996637</v>
      </c>
      <c r="AA743" t="str">
        <f t="shared" si="46"/>
        <v>60%-80%</v>
      </c>
      <c r="AB743">
        <f t="shared" si="47"/>
        <v>1.7122615745554929E-4</v>
      </c>
    </row>
    <row r="744" spans="1:28" x14ac:dyDescent="0.25">
      <c r="A744" t="s">
        <v>2018</v>
      </c>
      <c r="B744" t="s">
        <v>2592</v>
      </c>
      <c r="C744" t="s">
        <v>77</v>
      </c>
      <c r="D744" t="s">
        <v>463</v>
      </c>
      <c r="E744">
        <v>246</v>
      </c>
      <c r="F744" t="s">
        <v>117</v>
      </c>
      <c r="G744">
        <v>2018</v>
      </c>
      <c r="H744" t="s">
        <v>14</v>
      </c>
      <c r="J744" t="s">
        <v>80</v>
      </c>
      <c r="K744">
        <v>12</v>
      </c>
      <c r="L744" s="18">
        <v>42747</v>
      </c>
      <c r="M744" s="18">
        <v>43435</v>
      </c>
      <c r="N744" s="18">
        <v>43089</v>
      </c>
      <c r="O744">
        <v>42920000</v>
      </c>
      <c r="P744">
        <v>12876000</v>
      </c>
      <c r="Q744">
        <v>30044000</v>
      </c>
      <c r="R744">
        <v>1181834</v>
      </c>
      <c r="S744" t="s">
        <v>182</v>
      </c>
      <c r="T744">
        <v>1.647978906230656</v>
      </c>
      <c r="U744">
        <v>-1.6734036612460499</v>
      </c>
      <c r="V744">
        <v>-0.34384530499046262</v>
      </c>
      <c r="W744">
        <v>4.7320951238767603E-2</v>
      </c>
      <c r="X744">
        <v>0.43112042910834891</v>
      </c>
      <c r="Y744" t="str">
        <f t="shared" si="44"/>
        <v>&lt;=24</v>
      </c>
      <c r="Z744" s="20">
        <f t="shared" si="45"/>
        <v>0.3</v>
      </c>
      <c r="AA744" t="str">
        <f t="shared" si="46"/>
        <v>20%-40%</v>
      </c>
      <c r="AB744">
        <f t="shared" si="47"/>
        <v>2.4506552236693984E-4</v>
      </c>
    </row>
    <row r="745" spans="1:28" x14ac:dyDescent="0.25">
      <c r="A745" t="s">
        <v>2593</v>
      </c>
      <c r="B745" t="s">
        <v>2594</v>
      </c>
      <c r="C745" t="s">
        <v>77</v>
      </c>
      <c r="D745" t="s">
        <v>93</v>
      </c>
      <c r="E745">
        <v>60</v>
      </c>
      <c r="F745" t="s">
        <v>79</v>
      </c>
      <c r="G745">
        <v>2018</v>
      </c>
      <c r="H745" t="s">
        <v>13</v>
      </c>
      <c r="J745" t="s">
        <v>80</v>
      </c>
      <c r="K745">
        <v>48</v>
      </c>
      <c r="L745" s="18">
        <v>43032</v>
      </c>
      <c r="M745" s="18">
        <v>44493</v>
      </c>
      <c r="N745" s="18">
        <v>44005</v>
      </c>
      <c r="O745">
        <v>39380000</v>
      </c>
      <c r="P745">
        <v>39380000</v>
      </c>
      <c r="Q745">
        <v>0</v>
      </c>
      <c r="R745">
        <v>1185911</v>
      </c>
      <c r="S745" t="s">
        <v>675</v>
      </c>
      <c r="T745">
        <v>1.393289109631825</v>
      </c>
      <c r="U745">
        <v>1.2009447865714571</v>
      </c>
      <c r="V745">
        <v>0.2094661248883162</v>
      </c>
      <c r="W745">
        <v>8.8901507677762205E-3</v>
      </c>
      <c r="X745">
        <v>0.81785981608906366</v>
      </c>
      <c r="Y745" t="str">
        <f t="shared" si="44"/>
        <v>37-48</v>
      </c>
      <c r="Z745" s="20">
        <f t="shared" si="45"/>
        <v>1</v>
      </c>
      <c r="AA745" t="str">
        <f t="shared" si="46"/>
        <v>80%-100%</v>
      </c>
      <c r="AB745">
        <f t="shared" si="47"/>
        <v>2.459109305500603E-4</v>
      </c>
    </row>
    <row r="746" spans="1:28" x14ac:dyDescent="0.25">
      <c r="A746" t="s">
        <v>2595</v>
      </c>
      <c r="B746" t="s">
        <v>2596</v>
      </c>
      <c r="C746" t="s">
        <v>82</v>
      </c>
      <c r="D746" t="s">
        <v>681</v>
      </c>
      <c r="E746">
        <v>38</v>
      </c>
      <c r="F746" t="s">
        <v>95</v>
      </c>
      <c r="G746">
        <v>2020</v>
      </c>
      <c r="H746" t="s">
        <v>16</v>
      </c>
      <c r="J746" t="s">
        <v>96</v>
      </c>
      <c r="K746">
        <v>84</v>
      </c>
      <c r="L746" s="18">
        <v>44621</v>
      </c>
      <c r="M746" s="18">
        <v>47178</v>
      </c>
      <c r="O746">
        <v>119000000</v>
      </c>
      <c r="P746">
        <v>119000000</v>
      </c>
      <c r="Q746">
        <v>0</v>
      </c>
      <c r="R746">
        <v>2691827</v>
      </c>
      <c r="S746" t="s">
        <v>160</v>
      </c>
      <c r="T746">
        <v>-0.52294840763556816</v>
      </c>
      <c r="U746">
        <v>1.2009447865714571</v>
      </c>
      <c r="V746">
        <v>1.118477759689168</v>
      </c>
      <c r="W746">
        <v>7.8021382039325154E-2</v>
      </c>
      <c r="X746">
        <v>0.74051193869292065</v>
      </c>
      <c r="Y746" t="str">
        <f t="shared" si="44"/>
        <v>&gt;72</v>
      </c>
      <c r="Z746" s="20">
        <f t="shared" si="45"/>
        <v>1</v>
      </c>
      <c r="AA746" t="str">
        <f t="shared" si="46"/>
        <v>80%-100%</v>
      </c>
      <c r="AB746">
        <f t="shared" si="47"/>
        <v>5.5817821274090312E-4</v>
      </c>
    </row>
    <row r="747" spans="1:28" x14ac:dyDescent="0.25">
      <c r="A747" t="s">
        <v>2597</v>
      </c>
      <c r="B747" t="s">
        <v>2598</v>
      </c>
      <c r="C747" t="s">
        <v>82</v>
      </c>
      <c r="D747" t="s">
        <v>299</v>
      </c>
      <c r="E747">
        <v>38</v>
      </c>
      <c r="F747" t="s">
        <v>11</v>
      </c>
      <c r="G747">
        <v>2022</v>
      </c>
      <c r="H747" t="s">
        <v>11</v>
      </c>
      <c r="I747" t="s">
        <v>188</v>
      </c>
      <c r="J747" t="s">
        <v>80</v>
      </c>
      <c r="K747">
        <v>72</v>
      </c>
      <c r="L747" s="18">
        <v>44418</v>
      </c>
      <c r="M747" s="18">
        <v>46609</v>
      </c>
      <c r="O747">
        <v>80090000</v>
      </c>
      <c r="P747">
        <v>60090000</v>
      </c>
      <c r="Q747">
        <v>20000000</v>
      </c>
      <c r="R747">
        <v>1358460</v>
      </c>
      <c r="S747" t="s">
        <v>321</v>
      </c>
      <c r="T747">
        <v>-0.6442292631588209</v>
      </c>
      <c r="U747">
        <v>0.1755453438668185</v>
      </c>
      <c r="V747">
        <v>1.185489993161002E-2</v>
      </c>
      <c r="W747">
        <v>-0.2100750345324231</v>
      </c>
      <c r="X747">
        <v>1.978077977031208</v>
      </c>
      <c r="Y747" t="str">
        <f t="shared" si="44"/>
        <v>61-72</v>
      </c>
      <c r="Z747" s="20">
        <f t="shared" si="45"/>
        <v>0.75028093394930706</v>
      </c>
      <c r="AA747" t="str">
        <f t="shared" si="46"/>
        <v>60%-80%</v>
      </c>
      <c r="AB747">
        <f t="shared" si="47"/>
        <v>2.8169075311303707E-4</v>
      </c>
    </row>
    <row r="748" spans="1:28" x14ac:dyDescent="0.25">
      <c r="A748" t="s">
        <v>2599</v>
      </c>
      <c r="B748" t="s">
        <v>2600</v>
      </c>
      <c r="C748" t="s">
        <v>90</v>
      </c>
      <c r="D748" t="s">
        <v>216</v>
      </c>
      <c r="E748">
        <v>83</v>
      </c>
      <c r="F748" t="s">
        <v>17</v>
      </c>
      <c r="G748">
        <v>2017</v>
      </c>
      <c r="H748" t="s">
        <v>17</v>
      </c>
      <c r="J748" t="s">
        <v>80</v>
      </c>
      <c r="K748">
        <v>24</v>
      </c>
      <c r="L748" s="18">
        <v>42731</v>
      </c>
      <c r="M748" s="18">
        <v>43461</v>
      </c>
      <c r="N748" s="18">
        <v>43453</v>
      </c>
      <c r="O748">
        <v>56490000</v>
      </c>
      <c r="P748">
        <v>16490000</v>
      </c>
      <c r="Q748">
        <v>40000000</v>
      </c>
      <c r="R748">
        <v>706047</v>
      </c>
      <c r="S748" t="s">
        <v>205</v>
      </c>
      <c r="T748">
        <v>0.87178143088183857</v>
      </c>
      <c r="U748">
        <v>-1.7066226188530249</v>
      </c>
      <c r="V748">
        <v>-4.4146365390986242</v>
      </c>
      <c r="W748">
        <v>-0.27114532002294828</v>
      </c>
      <c r="X748">
        <v>1.823382222238922</v>
      </c>
      <c r="Y748" t="str">
        <f t="shared" si="44"/>
        <v>&lt;=24</v>
      </c>
      <c r="Z748" s="20">
        <f t="shared" si="45"/>
        <v>0.29191007257921758</v>
      </c>
      <c r="AA748" t="str">
        <f t="shared" si="46"/>
        <v>20%-40%</v>
      </c>
      <c r="AB748">
        <f t="shared" si="47"/>
        <v>1.4640615930038462E-4</v>
      </c>
    </row>
    <row r="749" spans="1:28" x14ac:dyDescent="0.25">
      <c r="A749" t="s">
        <v>2601</v>
      </c>
      <c r="B749" t="s">
        <v>2602</v>
      </c>
      <c r="C749" t="s">
        <v>82</v>
      </c>
      <c r="D749" t="s">
        <v>737</v>
      </c>
      <c r="E749">
        <v>241</v>
      </c>
      <c r="F749" t="s">
        <v>12</v>
      </c>
      <c r="G749">
        <v>2022</v>
      </c>
      <c r="H749" t="s">
        <v>12</v>
      </c>
      <c r="I749" t="s">
        <v>84</v>
      </c>
      <c r="J749" t="s">
        <v>80</v>
      </c>
      <c r="K749">
        <v>48</v>
      </c>
      <c r="L749" s="18">
        <v>44327</v>
      </c>
      <c r="M749" s="18">
        <v>45788</v>
      </c>
      <c r="O749">
        <v>87980000</v>
      </c>
      <c r="P749">
        <v>43980000</v>
      </c>
      <c r="Q749">
        <v>44000000</v>
      </c>
      <c r="R749">
        <v>1190615</v>
      </c>
      <c r="S749" t="s">
        <v>320</v>
      </c>
      <c r="T749">
        <v>0.27750523881790012</v>
      </c>
      <c r="U749">
        <v>-0.85262796866464075</v>
      </c>
      <c r="V749">
        <v>-1.52916907141374</v>
      </c>
      <c r="W749">
        <v>0.75713888807278806</v>
      </c>
      <c r="X749">
        <v>0.19907679691992</v>
      </c>
      <c r="Y749" t="str">
        <f t="shared" si="44"/>
        <v>37-48</v>
      </c>
      <c r="Z749" s="20">
        <f t="shared" si="45"/>
        <v>0.4998863378040464</v>
      </c>
      <c r="AA749" t="str">
        <f t="shared" si="46"/>
        <v>40%-60%</v>
      </c>
      <c r="AB749">
        <f t="shared" si="47"/>
        <v>2.4688635367819343E-4</v>
      </c>
    </row>
    <row r="750" spans="1:28" x14ac:dyDescent="0.25">
      <c r="A750" t="s">
        <v>2603</v>
      </c>
      <c r="B750" t="s">
        <v>2604</v>
      </c>
      <c r="C750" t="s">
        <v>77</v>
      </c>
      <c r="D750" t="s">
        <v>240</v>
      </c>
      <c r="E750">
        <v>76</v>
      </c>
      <c r="F750" t="s">
        <v>79</v>
      </c>
      <c r="G750">
        <v>2019</v>
      </c>
      <c r="H750" t="s">
        <v>13</v>
      </c>
      <c r="I750" t="s">
        <v>84</v>
      </c>
      <c r="J750" t="s">
        <v>80</v>
      </c>
      <c r="K750">
        <v>84</v>
      </c>
      <c r="L750" s="18">
        <v>43770</v>
      </c>
      <c r="M750" s="18">
        <v>46033</v>
      </c>
      <c r="N750" s="18">
        <v>43951</v>
      </c>
      <c r="O750">
        <v>38490000</v>
      </c>
      <c r="P750">
        <v>19245000</v>
      </c>
      <c r="Q750">
        <v>19245000</v>
      </c>
      <c r="R750">
        <v>425315</v>
      </c>
      <c r="S750" t="s">
        <v>1268</v>
      </c>
      <c r="T750">
        <v>0.73837248980626058</v>
      </c>
      <c r="U750">
        <v>-0.85216124758390532</v>
      </c>
      <c r="V750">
        <v>0.4070773498450232</v>
      </c>
      <c r="W750">
        <v>-0.32619254860697028</v>
      </c>
      <c r="X750">
        <v>0.66316406129677774</v>
      </c>
      <c r="Y750" t="str">
        <f t="shared" si="44"/>
        <v>&gt;72</v>
      </c>
      <c r="Z750" s="20">
        <f t="shared" si="45"/>
        <v>0.5</v>
      </c>
      <c r="AA750" t="str">
        <f t="shared" si="46"/>
        <v>40%-60%</v>
      </c>
      <c r="AB750">
        <f t="shared" si="47"/>
        <v>8.8193471033575792E-5</v>
      </c>
    </row>
    <row r="751" spans="1:28" x14ac:dyDescent="0.25">
      <c r="A751" t="s">
        <v>2605</v>
      </c>
      <c r="B751" t="s">
        <v>2606</v>
      </c>
      <c r="C751" t="s">
        <v>77</v>
      </c>
      <c r="D751" t="s">
        <v>373</v>
      </c>
      <c r="E751">
        <v>76</v>
      </c>
      <c r="F751" t="s">
        <v>79</v>
      </c>
      <c r="G751">
        <v>2018</v>
      </c>
      <c r="H751" t="s">
        <v>13</v>
      </c>
      <c r="J751" t="s">
        <v>80</v>
      </c>
      <c r="K751">
        <v>84</v>
      </c>
      <c r="L751" s="18">
        <v>43253</v>
      </c>
      <c r="M751" s="18">
        <v>45694</v>
      </c>
      <c r="N751" s="18">
        <v>43437</v>
      </c>
      <c r="O751">
        <v>36990000</v>
      </c>
      <c r="P751">
        <v>27958989</v>
      </c>
      <c r="Q751">
        <v>9031011</v>
      </c>
      <c r="R751">
        <v>699071</v>
      </c>
      <c r="S751" t="s">
        <v>413</v>
      </c>
      <c r="T751">
        <v>0.76262866091091108</v>
      </c>
      <c r="U751">
        <v>0.1984239334423164</v>
      </c>
      <c r="V751">
        <v>-0.95307636408504093</v>
      </c>
      <c r="W751">
        <v>-0.42732660089790742</v>
      </c>
      <c r="X751">
        <v>0.27642467431606299</v>
      </c>
      <c r="Y751" t="str">
        <f t="shared" si="44"/>
        <v>&gt;72</v>
      </c>
      <c r="Z751" s="20">
        <f t="shared" si="45"/>
        <v>0.75585263584752638</v>
      </c>
      <c r="AA751" t="str">
        <f t="shared" si="46"/>
        <v>60%-80%</v>
      </c>
      <c r="AB751">
        <f t="shared" si="47"/>
        <v>1.4495961343689468E-4</v>
      </c>
    </row>
    <row r="752" spans="1:28" x14ac:dyDescent="0.25">
      <c r="A752" t="s">
        <v>2607</v>
      </c>
      <c r="B752" t="s">
        <v>2608</v>
      </c>
      <c r="C752" t="s">
        <v>82</v>
      </c>
      <c r="D752" t="s">
        <v>224</v>
      </c>
      <c r="E752">
        <v>38</v>
      </c>
      <c r="F752" t="s">
        <v>95</v>
      </c>
      <c r="G752">
        <v>2017</v>
      </c>
      <c r="H752" t="s">
        <v>16</v>
      </c>
      <c r="J752" t="s">
        <v>96</v>
      </c>
      <c r="K752">
        <v>72</v>
      </c>
      <c r="L752" s="18">
        <v>44330</v>
      </c>
      <c r="M752" s="18">
        <v>46521</v>
      </c>
      <c r="O752">
        <v>48500000</v>
      </c>
      <c r="P752">
        <v>29500000</v>
      </c>
      <c r="Q752">
        <v>19000000</v>
      </c>
      <c r="R752">
        <v>722795</v>
      </c>
      <c r="S752" t="s">
        <v>184</v>
      </c>
      <c r="T752">
        <v>-0.32889903879836369</v>
      </c>
      <c r="U752">
        <v>-0.40767437421006431</v>
      </c>
      <c r="V752">
        <v>1.158000004680509</v>
      </c>
      <c r="W752">
        <v>0.1736056721363107</v>
      </c>
      <c r="X752">
        <v>-0.4197062222492236</v>
      </c>
      <c r="Y752" t="str">
        <f t="shared" si="44"/>
        <v>61-72</v>
      </c>
      <c r="Z752" s="20">
        <f t="shared" si="45"/>
        <v>0.60824742268041232</v>
      </c>
      <c r="AA752" t="str">
        <f t="shared" si="46"/>
        <v>60%-80%</v>
      </c>
      <c r="AB752">
        <f t="shared" si="47"/>
        <v>1.4987903059077018E-4</v>
      </c>
    </row>
    <row r="753" spans="1:28" x14ac:dyDescent="0.25">
      <c r="A753" t="s">
        <v>2609</v>
      </c>
      <c r="B753" t="s">
        <v>2610</v>
      </c>
      <c r="C753" t="s">
        <v>82</v>
      </c>
      <c r="D753" t="s">
        <v>136</v>
      </c>
      <c r="E753">
        <v>62</v>
      </c>
      <c r="F753" t="s">
        <v>17</v>
      </c>
      <c r="G753">
        <v>2022</v>
      </c>
      <c r="H753" t="s">
        <v>155</v>
      </c>
      <c r="I753" t="s">
        <v>84</v>
      </c>
      <c r="J753" t="s">
        <v>80</v>
      </c>
      <c r="K753">
        <v>72</v>
      </c>
      <c r="L753" s="18">
        <v>44372</v>
      </c>
      <c r="M753" s="18">
        <v>46563</v>
      </c>
      <c r="O753">
        <v>75311400</v>
      </c>
      <c r="P753">
        <v>52717980</v>
      </c>
      <c r="Q753">
        <v>22593420</v>
      </c>
      <c r="R753">
        <v>1298290</v>
      </c>
      <c r="S753" t="s">
        <v>190</v>
      </c>
      <c r="T753">
        <v>5.9199698876045093E-2</v>
      </c>
      <c r="U753">
        <v>-3.091883392176074E-2</v>
      </c>
      <c r="V753">
        <v>-0.50193428495582826</v>
      </c>
      <c r="W753">
        <v>1.2867353110346671E-2</v>
      </c>
      <c r="X753">
        <v>0.66316406129677774</v>
      </c>
      <c r="Y753" t="str">
        <f t="shared" si="44"/>
        <v>61-72</v>
      </c>
      <c r="Z753" s="20">
        <f t="shared" si="45"/>
        <v>0.7</v>
      </c>
      <c r="AA753" t="str">
        <f t="shared" si="46"/>
        <v>60%-80%</v>
      </c>
      <c r="AB753">
        <f t="shared" si="47"/>
        <v>2.6921388031971862E-4</v>
      </c>
    </row>
    <row r="754" spans="1:28" x14ac:dyDescent="0.25">
      <c r="A754" t="s">
        <v>2611</v>
      </c>
      <c r="B754" t="s">
        <v>2612</v>
      </c>
      <c r="C754" t="s">
        <v>82</v>
      </c>
      <c r="D754" t="s">
        <v>209</v>
      </c>
      <c r="E754">
        <v>76</v>
      </c>
      <c r="F754" t="s">
        <v>117</v>
      </c>
      <c r="G754">
        <v>2019</v>
      </c>
      <c r="H754" t="s">
        <v>14</v>
      </c>
      <c r="J754" t="s">
        <v>80</v>
      </c>
      <c r="K754">
        <v>60</v>
      </c>
      <c r="L754" s="18">
        <v>43391</v>
      </c>
      <c r="M754" s="18">
        <v>45217</v>
      </c>
      <c r="O754">
        <v>41990000</v>
      </c>
      <c r="P754">
        <v>20000000</v>
      </c>
      <c r="Q754">
        <v>21990000</v>
      </c>
      <c r="R754">
        <v>492523</v>
      </c>
      <c r="S754" t="s">
        <v>413</v>
      </c>
      <c r="T754">
        <v>1.029446543062067</v>
      </c>
      <c r="U754">
        <v>-0.94946253379417378</v>
      </c>
      <c r="V754">
        <v>0.32803285986234038</v>
      </c>
      <c r="W754">
        <v>-0.25786917100326889</v>
      </c>
      <c r="X754">
        <v>1.0499034482774929</v>
      </c>
      <c r="Y754" t="str">
        <f t="shared" si="44"/>
        <v>49-60</v>
      </c>
      <c r="Z754" s="20">
        <f t="shared" si="45"/>
        <v>0.4763038818766373</v>
      </c>
      <c r="AA754" t="str">
        <f t="shared" si="46"/>
        <v>40%-60%</v>
      </c>
      <c r="AB754">
        <f t="shared" si="47"/>
        <v>1.0212974603263428E-4</v>
      </c>
    </row>
    <row r="755" spans="1:28" x14ac:dyDescent="0.25">
      <c r="A755" t="s">
        <v>2613</v>
      </c>
      <c r="B755" t="s">
        <v>2614</v>
      </c>
      <c r="C755" t="s">
        <v>82</v>
      </c>
      <c r="D755" t="s">
        <v>221</v>
      </c>
      <c r="E755">
        <v>38</v>
      </c>
      <c r="F755" t="s">
        <v>79</v>
      </c>
      <c r="G755">
        <v>2022</v>
      </c>
      <c r="H755" t="s">
        <v>26</v>
      </c>
      <c r="J755" t="s">
        <v>80</v>
      </c>
      <c r="K755">
        <v>84</v>
      </c>
      <c r="L755" s="18">
        <v>44713</v>
      </c>
      <c r="M755" s="18">
        <v>47270</v>
      </c>
      <c r="O755">
        <v>58798000</v>
      </c>
      <c r="P755">
        <v>40298000</v>
      </c>
      <c r="Q755">
        <v>18500000</v>
      </c>
      <c r="R755">
        <v>890112</v>
      </c>
      <c r="S755" t="s">
        <v>321</v>
      </c>
      <c r="T755">
        <v>7.1327784428370358E-2</v>
      </c>
      <c r="U755">
        <v>-9.1019621465354195E-2</v>
      </c>
      <c r="V755">
        <v>-0.1462340800337556</v>
      </c>
      <c r="W755">
        <v>0.62562469207639315</v>
      </c>
      <c r="X755">
        <v>-0.1103147126646518</v>
      </c>
      <c r="Y755" t="str">
        <f t="shared" si="44"/>
        <v>&gt;72</v>
      </c>
      <c r="Z755" s="20">
        <f t="shared" si="45"/>
        <v>0.68536344773631752</v>
      </c>
      <c r="AA755" t="str">
        <f t="shared" si="46"/>
        <v>60%-80%</v>
      </c>
      <c r="AB755">
        <f t="shared" si="47"/>
        <v>1.845739437561295E-4</v>
      </c>
    </row>
    <row r="756" spans="1:28" x14ac:dyDescent="0.25">
      <c r="A756" t="s">
        <v>2615</v>
      </c>
      <c r="B756" t="s">
        <v>2616</v>
      </c>
      <c r="C756" t="s">
        <v>82</v>
      </c>
      <c r="D756" t="s">
        <v>227</v>
      </c>
      <c r="E756">
        <v>62</v>
      </c>
      <c r="F756" t="s">
        <v>87</v>
      </c>
      <c r="G756">
        <v>2022</v>
      </c>
      <c r="H756" t="s">
        <v>24</v>
      </c>
      <c r="I756" t="s">
        <v>84</v>
      </c>
      <c r="J756" t="s">
        <v>80</v>
      </c>
      <c r="K756">
        <v>84</v>
      </c>
      <c r="L756" s="18">
        <v>44415</v>
      </c>
      <c r="M756" s="18">
        <v>46972</v>
      </c>
      <c r="O756">
        <v>43888200</v>
      </c>
      <c r="P756">
        <v>38888200</v>
      </c>
      <c r="Q756">
        <v>5000000</v>
      </c>
      <c r="R756">
        <v>808789</v>
      </c>
      <c r="S756" t="s">
        <v>103</v>
      </c>
      <c r="T756">
        <v>-0.15910584106580991</v>
      </c>
      <c r="U756">
        <v>0.73314113225085087</v>
      </c>
      <c r="V756">
        <v>5.1377144922950549E-2</v>
      </c>
      <c r="W756">
        <v>-0.46497709571026707</v>
      </c>
      <c r="X756">
        <v>-1.811968015379797</v>
      </c>
      <c r="Y756" t="str">
        <f t="shared" si="44"/>
        <v>&gt;72</v>
      </c>
      <c r="Z756" s="20">
        <f t="shared" si="45"/>
        <v>0.88607416116404869</v>
      </c>
      <c r="AA756" t="str">
        <f t="shared" si="46"/>
        <v>80%-100%</v>
      </c>
      <c r="AB756">
        <f t="shared" si="47"/>
        <v>1.67710777291595E-4</v>
      </c>
    </row>
    <row r="757" spans="1:28" x14ac:dyDescent="0.25">
      <c r="A757" t="s">
        <v>2617</v>
      </c>
      <c r="B757" t="s">
        <v>2618</v>
      </c>
      <c r="C757" t="s">
        <v>82</v>
      </c>
      <c r="D757" t="s">
        <v>247</v>
      </c>
      <c r="E757">
        <v>166990391</v>
      </c>
      <c r="F757" t="s">
        <v>95</v>
      </c>
      <c r="G757">
        <v>2017</v>
      </c>
      <c r="H757" t="s">
        <v>16</v>
      </c>
      <c r="J757" t="s">
        <v>96</v>
      </c>
      <c r="K757">
        <v>84</v>
      </c>
      <c r="L757" s="18">
        <v>44342</v>
      </c>
      <c r="M757" s="18">
        <v>46899</v>
      </c>
      <c r="O757">
        <v>29000000</v>
      </c>
      <c r="P757">
        <v>29000000</v>
      </c>
      <c r="Q757">
        <v>0</v>
      </c>
      <c r="R757">
        <v>888691</v>
      </c>
      <c r="S757" t="s">
        <v>477</v>
      </c>
      <c r="T757">
        <v>-1.6993727062111199</v>
      </c>
      <c r="U757">
        <v>1.2009447865714571</v>
      </c>
      <c r="V757">
        <v>0.76277755476709586</v>
      </c>
      <c r="W757">
        <v>-0.68317558340457996</v>
      </c>
      <c r="X757">
        <v>-1.425228628399082</v>
      </c>
      <c r="Y757" t="str">
        <f t="shared" si="44"/>
        <v>&gt;72</v>
      </c>
      <c r="Z757" s="20">
        <f t="shared" si="45"/>
        <v>1</v>
      </c>
      <c r="AA757" t="str">
        <f t="shared" si="46"/>
        <v>80%-100%</v>
      </c>
      <c r="AB757">
        <f t="shared" si="47"/>
        <v>1.8427928468617261E-4</v>
      </c>
    </row>
    <row r="758" spans="1:28" x14ac:dyDescent="0.25">
      <c r="A758" t="s">
        <v>2619</v>
      </c>
      <c r="B758" t="s">
        <v>2620</v>
      </c>
      <c r="C758" t="s">
        <v>82</v>
      </c>
      <c r="D758" t="s">
        <v>2621</v>
      </c>
      <c r="E758">
        <v>38</v>
      </c>
      <c r="F758" t="s">
        <v>11</v>
      </c>
      <c r="G758">
        <v>2020</v>
      </c>
      <c r="H758" t="s">
        <v>11</v>
      </c>
      <c r="I758" t="s">
        <v>188</v>
      </c>
      <c r="J758" t="s">
        <v>80</v>
      </c>
      <c r="K758">
        <v>84</v>
      </c>
      <c r="L758" s="18">
        <v>43754</v>
      </c>
      <c r="M758" s="18">
        <v>46311</v>
      </c>
      <c r="O758">
        <v>57290000</v>
      </c>
      <c r="P758">
        <v>58384318</v>
      </c>
      <c r="Q758">
        <v>0</v>
      </c>
      <c r="R758">
        <v>1162557</v>
      </c>
      <c r="S758" t="s">
        <v>162</v>
      </c>
      <c r="T758">
        <v>-2.3057769838273838</v>
      </c>
      <c r="U758">
        <v>1.2793790993340619</v>
      </c>
      <c r="V758">
        <v>0.2094661248883162</v>
      </c>
      <c r="W758">
        <v>5.0028048780446834</v>
      </c>
      <c r="X758">
        <v>0.89520769348520657</v>
      </c>
      <c r="Y758" t="str">
        <f t="shared" si="44"/>
        <v>&gt;72</v>
      </c>
      <c r="Z758" s="20">
        <f t="shared" si="45"/>
        <v>1.0191013789492058</v>
      </c>
      <c r="AA758" t="str">
        <f t="shared" si="46"/>
        <v>80%-100%</v>
      </c>
      <c r="AB758">
        <f t="shared" si="47"/>
        <v>2.4106823672896742E-4</v>
      </c>
    </row>
    <row r="759" spans="1:28" x14ac:dyDescent="0.25">
      <c r="A759" t="s">
        <v>2622</v>
      </c>
      <c r="B759" t="s">
        <v>2623</v>
      </c>
      <c r="C759" t="s">
        <v>82</v>
      </c>
      <c r="D759" t="s">
        <v>442</v>
      </c>
      <c r="E759">
        <v>46</v>
      </c>
      <c r="F759" t="s">
        <v>117</v>
      </c>
      <c r="G759">
        <v>2020</v>
      </c>
      <c r="H759" t="s">
        <v>14</v>
      </c>
      <c r="I759" t="s">
        <v>84</v>
      </c>
      <c r="J759" t="s">
        <v>80</v>
      </c>
      <c r="K759">
        <v>84</v>
      </c>
      <c r="L759" s="18">
        <v>43893</v>
      </c>
      <c r="M759" s="18">
        <v>46449</v>
      </c>
      <c r="O759">
        <v>47726910</v>
      </c>
      <c r="P759">
        <v>33226910</v>
      </c>
      <c r="Q759">
        <v>14500000</v>
      </c>
      <c r="R759">
        <v>724228</v>
      </c>
      <c r="S759" t="s">
        <v>235</v>
      </c>
      <c r="T759">
        <v>-0.74125394757742313</v>
      </c>
      <c r="U759">
        <v>-4.6571027683132447E-2</v>
      </c>
      <c r="V759">
        <v>0.36755510485368181</v>
      </c>
      <c r="W759">
        <v>-0.44726671291801479</v>
      </c>
      <c r="X759">
        <v>-1.3478807510029389</v>
      </c>
      <c r="Y759" t="str">
        <f t="shared" si="44"/>
        <v>&gt;72</v>
      </c>
      <c r="Z759" s="20">
        <f t="shared" si="45"/>
        <v>0.6961881672205471</v>
      </c>
      <c r="AA759" t="str">
        <f t="shared" si="46"/>
        <v>60%-80%</v>
      </c>
      <c r="AB759">
        <f t="shared" si="47"/>
        <v>1.5017617798503352E-4</v>
      </c>
    </row>
    <row r="760" spans="1:28" x14ac:dyDescent="0.25">
      <c r="A760" t="s">
        <v>2624</v>
      </c>
      <c r="B760" t="s">
        <v>2625</v>
      </c>
      <c r="C760" t="s">
        <v>82</v>
      </c>
      <c r="D760" t="s">
        <v>134</v>
      </c>
      <c r="E760">
        <v>77</v>
      </c>
      <c r="F760" t="s">
        <v>12</v>
      </c>
      <c r="G760">
        <v>2021</v>
      </c>
      <c r="H760" t="s">
        <v>12</v>
      </c>
      <c r="I760" t="s">
        <v>84</v>
      </c>
      <c r="J760" t="s">
        <v>80</v>
      </c>
      <c r="K760">
        <v>72</v>
      </c>
      <c r="L760" s="18">
        <v>44152</v>
      </c>
      <c r="M760" s="18">
        <v>46343</v>
      </c>
      <c r="O760">
        <v>79000000</v>
      </c>
      <c r="P760">
        <v>39500000</v>
      </c>
      <c r="Q760">
        <v>39500000</v>
      </c>
      <c r="R760">
        <v>929779</v>
      </c>
      <c r="S760" t="s">
        <v>375</v>
      </c>
      <c r="T760">
        <v>-3.0941025447285271</v>
      </c>
      <c r="U760">
        <v>-0.85216124758390532</v>
      </c>
      <c r="V760">
        <v>0.36755510485368181</v>
      </c>
      <c r="W760">
        <v>0.8483314280740637</v>
      </c>
      <c r="X760">
        <v>1.3592949578620639</v>
      </c>
      <c r="Y760" t="str">
        <f t="shared" si="44"/>
        <v>61-72</v>
      </c>
      <c r="Z760" s="20">
        <f t="shared" si="45"/>
        <v>0.5</v>
      </c>
      <c r="AA760" t="str">
        <f t="shared" si="46"/>
        <v>40%-60%</v>
      </c>
      <c r="AB760">
        <f t="shared" si="47"/>
        <v>1.927993071114987E-4</v>
      </c>
    </row>
    <row r="761" spans="1:28" x14ac:dyDescent="0.25">
      <c r="A761" t="s">
        <v>2626</v>
      </c>
      <c r="B761" t="s">
        <v>2627</v>
      </c>
      <c r="C761" t="s">
        <v>82</v>
      </c>
      <c r="D761" t="s">
        <v>236</v>
      </c>
      <c r="E761">
        <v>61</v>
      </c>
      <c r="F761" t="s">
        <v>11</v>
      </c>
      <c r="G761">
        <v>2021</v>
      </c>
      <c r="H761" t="s">
        <v>11</v>
      </c>
      <c r="I761" t="s">
        <v>188</v>
      </c>
      <c r="J761" t="s">
        <v>80</v>
      </c>
      <c r="K761">
        <v>84</v>
      </c>
      <c r="L761" s="18">
        <v>43901</v>
      </c>
      <c r="M761" s="18">
        <v>46457</v>
      </c>
      <c r="O761">
        <v>73830000</v>
      </c>
      <c r="P761">
        <v>69830000</v>
      </c>
      <c r="Q761">
        <v>4000000</v>
      </c>
      <c r="R761">
        <v>1560732</v>
      </c>
      <c r="S761" t="s">
        <v>255</v>
      </c>
      <c r="T761">
        <v>-3.7824985542557123E-2</v>
      </c>
      <c r="U761">
        <v>0.97847630122345597</v>
      </c>
      <c r="V761">
        <v>1.185489993161002E-2</v>
      </c>
      <c r="W761">
        <v>-0.67261606637805249</v>
      </c>
      <c r="X761">
        <v>-1.5799243831913681</v>
      </c>
      <c r="Y761" t="str">
        <f t="shared" si="44"/>
        <v>&gt;72</v>
      </c>
      <c r="Z761" s="20">
        <f t="shared" si="45"/>
        <v>0.94582148178247327</v>
      </c>
      <c r="AA761" t="str">
        <f t="shared" si="46"/>
        <v>80%-100%</v>
      </c>
      <c r="AB761">
        <f t="shared" si="47"/>
        <v>3.2363394762276155E-4</v>
      </c>
    </row>
    <row r="762" spans="1:28" x14ac:dyDescent="0.25">
      <c r="A762" t="s">
        <v>2628</v>
      </c>
      <c r="B762" t="s">
        <v>2629</v>
      </c>
      <c r="C762" t="s">
        <v>82</v>
      </c>
      <c r="D762" t="s">
        <v>457</v>
      </c>
      <c r="E762">
        <v>1406773</v>
      </c>
      <c r="F762" t="s">
        <v>95</v>
      </c>
      <c r="G762">
        <v>2017</v>
      </c>
      <c r="H762" t="s">
        <v>16</v>
      </c>
      <c r="J762" t="s">
        <v>96</v>
      </c>
      <c r="K762">
        <v>84</v>
      </c>
      <c r="L762" s="18">
        <v>44540</v>
      </c>
      <c r="M762" s="18">
        <v>47097</v>
      </c>
      <c r="O762">
        <v>53000000</v>
      </c>
      <c r="P762">
        <v>24000000</v>
      </c>
      <c r="Q762">
        <v>29000000</v>
      </c>
      <c r="R762">
        <v>534825</v>
      </c>
      <c r="S762" t="s">
        <v>281</v>
      </c>
      <c r="T762">
        <v>-0.1348496699611593</v>
      </c>
      <c r="U762">
        <v>-1.0458504960891279</v>
      </c>
      <c r="V762">
        <v>-2.7667345059731379E-2</v>
      </c>
      <c r="W762">
        <v>-0.73176595691288093</v>
      </c>
      <c r="X762">
        <v>0.74051193869292065</v>
      </c>
      <c r="Y762" t="str">
        <f t="shared" si="44"/>
        <v>&gt;72</v>
      </c>
      <c r="Z762" s="20">
        <f t="shared" si="45"/>
        <v>0.45283018867924529</v>
      </c>
      <c r="AA762" t="str">
        <f t="shared" si="46"/>
        <v>40%-60%</v>
      </c>
      <c r="AB762">
        <f t="shared" si="47"/>
        <v>1.1090150393363077E-4</v>
      </c>
    </row>
    <row r="763" spans="1:28" x14ac:dyDescent="0.25">
      <c r="A763" t="s">
        <v>2630</v>
      </c>
      <c r="B763" t="s">
        <v>2631</v>
      </c>
      <c r="C763" t="s">
        <v>82</v>
      </c>
      <c r="D763" t="s">
        <v>130</v>
      </c>
      <c r="E763">
        <v>236</v>
      </c>
      <c r="F763" t="s">
        <v>79</v>
      </c>
      <c r="G763">
        <v>2021</v>
      </c>
      <c r="H763" t="s">
        <v>26</v>
      </c>
      <c r="I763" t="s">
        <v>84</v>
      </c>
      <c r="J763" t="s">
        <v>80</v>
      </c>
      <c r="K763">
        <v>72</v>
      </c>
      <c r="L763" s="18">
        <v>44186</v>
      </c>
      <c r="M763" s="18">
        <v>46377</v>
      </c>
      <c r="O763">
        <v>47560000</v>
      </c>
      <c r="P763">
        <v>47560000</v>
      </c>
      <c r="Q763">
        <v>0</v>
      </c>
      <c r="R763">
        <v>1118147</v>
      </c>
      <c r="S763" t="s">
        <v>266</v>
      </c>
      <c r="T763">
        <v>-0.41379563766464073</v>
      </c>
      <c r="U763">
        <v>1.2009447865714571</v>
      </c>
      <c r="V763">
        <v>0.56516632981038883</v>
      </c>
      <c r="W763">
        <v>0.33955753488230289</v>
      </c>
      <c r="X763">
        <v>4.4381042127634142E-2</v>
      </c>
      <c r="Y763" t="str">
        <f t="shared" si="44"/>
        <v>61-72</v>
      </c>
      <c r="Z763" s="20">
        <f t="shared" si="45"/>
        <v>1</v>
      </c>
      <c r="AA763" t="str">
        <f t="shared" si="46"/>
        <v>80%-100%</v>
      </c>
      <c r="AB763">
        <f t="shared" si="47"/>
        <v>2.3185936319146909E-4</v>
      </c>
    </row>
    <row r="764" spans="1:28" x14ac:dyDescent="0.25">
      <c r="A764" t="s">
        <v>2632</v>
      </c>
      <c r="B764" t="s">
        <v>2633</v>
      </c>
      <c r="C764" t="s">
        <v>82</v>
      </c>
      <c r="D764" t="s">
        <v>487</v>
      </c>
      <c r="E764">
        <v>62</v>
      </c>
      <c r="F764" t="s">
        <v>79</v>
      </c>
      <c r="G764">
        <v>2022</v>
      </c>
      <c r="H764" t="s">
        <v>26</v>
      </c>
      <c r="I764" t="s">
        <v>84</v>
      </c>
      <c r="J764" t="s">
        <v>80</v>
      </c>
      <c r="K764">
        <v>60</v>
      </c>
      <c r="L764" s="18">
        <v>44249</v>
      </c>
      <c r="M764" s="18">
        <v>46075</v>
      </c>
      <c r="O764">
        <v>43020000</v>
      </c>
      <c r="P764">
        <v>33020000</v>
      </c>
      <c r="Q764">
        <v>10000000</v>
      </c>
      <c r="R764">
        <v>845991</v>
      </c>
      <c r="S764" t="s">
        <v>190</v>
      </c>
      <c r="T764">
        <v>-1.153608856356483</v>
      </c>
      <c r="U764">
        <v>0.2464556958437199</v>
      </c>
      <c r="V764">
        <v>-0.81811224488655909</v>
      </c>
      <c r="W764">
        <v>-0.74515395748805113</v>
      </c>
      <c r="X764">
        <v>0.27642467431606299</v>
      </c>
      <c r="Y764" t="str">
        <f t="shared" si="44"/>
        <v>49-60</v>
      </c>
      <c r="Z764" s="20">
        <f t="shared" si="45"/>
        <v>0.7675499767549977</v>
      </c>
      <c r="AA764" t="str">
        <f t="shared" si="46"/>
        <v>60%-80%</v>
      </c>
      <c r="AB764">
        <f t="shared" si="47"/>
        <v>1.7542499736234514E-4</v>
      </c>
    </row>
    <row r="765" spans="1:28" x14ac:dyDescent="0.25">
      <c r="A765" t="s">
        <v>2634</v>
      </c>
      <c r="B765" t="s">
        <v>2635</v>
      </c>
      <c r="C765" t="s">
        <v>82</v>
      </c>
      <c r="D765" t="s">
        <v>236</v>
      </c>
      <c r="E765">
        <v>76</v>
      </c>
      <c r="F765" t="s">
        <v>117</v>
      </c>
      <c r="G765">
        <v>2021</v>
      </c>
      <c r="H765" t="s">
        <v>29</v>
      </c>
      <c r="I765" t="s">
        <v>84</v>
      </c>
      <c r="J765" t="s">
        <v>80</v>
      </c>
      <c r="K765">
        <v>84</v>
      </c>
      <c r="L765" s="18">
        <v>44102</v>
      </c>
      <c r="M765" s="18">
        <v>46658</v>
      </c>
      <c r="O765">
        <v>55690000</v>
      </c>
      <c r="P765">
        <v>55690000</v>
      </c>
      <c r="Q765">
        <v>0</v>
      </c>
      <c r="R765">
        <v>1158762</v>
      </c>
      <c r="S765" t="s">
        <v>413</v>
      </c>
      <c r="T765">
        <v>-0.81402246089137476</v>
      </c>
      <c r="U765">
        <v>1.2009447865714571</v>
      </c>
      <c r="V765">
        <v>1.395133474628558</v>
      </c>
      <c r="W765">
        <v>-0.86612755497027161</v>
      </c>
      <c r="X765">
        <v>-1.425228628399082</v>
      </c>
      <c r="Y765" t="str">
        <f t="shared" si="44"/>
        <v>&gt;72</v>
      </c>
      <c r="Z765" s="20">
        <f t="shared" si="45"/>
        <v>1</v>
      </c>
      <c r="AA765" t="str">
        <f t="shared" si="46"/>
        <v>80%-100%</v>
      </c>
      <c r="AB765">
        <f t="shared" si="47"/>
        <v>2.4028130416704879E-4</v>
      </c>
    </row>
    <row r="766" spans="1:28" x14ac:dyDescent="0.25">
      <c r="A766" t="s">
        <v>2636</v>
      </c>
      <c r="B766" t="s">
        <v>2637</v>
      </c>
      <c r="C766" t="s">
        <v>82</v>
      </c>
      <c r="D766" t="s">
        <v>145</v>
      </c>
      <c r="E766">
        <v>59</v>
      </c>
      <c r="F766" t="s">
        <v>25</v>
      </c>
      <c r="G766">
        <v>2021</v>
      </c>
      <c r="H766" t="s">
        <v>25</v>
      </c>
      <c r="I766" t="s">
        <v>84</v>
      </c>
      <c r="J766" t="s">
        <v>80</v>
      </c>
      <c r="K766">
        <v>84</v>
      </c>
      <c r="L766" s="18">
        <v>44249</v>
      </c>
      <c r="M766" s="18">
        <v>46805</v>
      </c>
      <c r="O766">
        <v>42539000</v>
      </c>
      <c r="P766">
        <v>42539000</v>
      </c>
      <c r="Q766">
        <v>0</v>
      </c>
      <c r="R766">
        <v>939612</v>
      </c>
      <c r="S766" t="s">
        <v>287</v>
      </c>
      <c r="T766">
        <v>-1.614476107344843</v>
      </c>
      <c r="U766">
        <v>1.2009447865714571</v>
      </c>
      <c r="V766">
        <v>-0.1462340800337556</v>
      </c>
      <c r="W766">
        <v>-0.58711766669131737</v>
      </c>
      <c r="X766">
        <v>-0.88379348662608126</v>
      </c>
      <c r="Y766" t="str">
        <f t="shared" si="44"/>
        <v>&gt;72</v>
      </c>
      <c r="Z766" s="20">
        <f t="shared" si="45"/>
        <v>1</v>
      </c>
      <c r="AA766" t="str">
        <f t="shared" si="46"/>
        <v>80%-100%</v>
      </c>
      <c r="AB766">
        <f t="shared" si="47"/>
        <v>1.9483828152028548E-4</v>
      </c>
    </row>
    <row r="767" spans="1:28" x14ac:dyDescent="0.25">
      <c r="A767" t="s">
        <v>2638</v>
      </c>
      <c r="B767" t="s">
        <v>2639</v>
      </c>
      <c r="C767" t="s">
        <v>82</v>
      </c>
      <c r="D767" t="s">
        <v>86</v>
      </c>
      <c r="E767">
        <v>40</v>
      </c>
      <c r="F767" t="s">
        <v>17</v>
      </c>
      <c r="G767">
        <v>2020</v>
      </c>
      <c r="H767" t="s">
        <v>17</v>
      </c>
      <c r="I767" t="s">
        <v>84</v>
      </c>
      <c r="J767" t="s">
        <v>80</v>
      </c>
      <c r="K767">
        <v>84</v>
      </c>
      <c r="L767" s="18">
        <v>43644</v>
      </c>
      <c r="M767" s="18">
        <v>46201</v>
      </c>
      <c r="O767">
        <v>56760000</v>
      </c>
      <c r="P767">
        <v>50760000</v>
      </c>
      <c r="Q767">
        <v>6000000</v>
      </c>
      <c r="R767">
        <v>1123429</v>
      </c>
      <c r="S767" t="s">
        <v>466</v>
      </c>
      <c r="T767">
        <v>0.5200669498644056</v>
      </c>
      <c r="U767">
        <v>0.76688431423417092</v>
      </c>
      <c r="V767">
        <v>0.56516632981038883</v>
      </c>
      <c r="W767">
        <v>-0.50221934894027165</v>
      </c>
      <c r="X767">
        <v>-0.72909773183379534</v>
      </c>
      <c r="Y767" t="str">
        <f t="shared" si="44"/>
        <v>&gt;72</v>
      </c>
      <c r="Z767" s="20">
        <f t="shared" si="45"/>
        <v>0.89429175475687106</v>
      </c>
      <c r="AA767" t="str">
        <f t="shared" si="46"/>
        <v>80%-100%</v>
      </c>
      <c r="AB767">
        <f t="shared" si="47"/>
        <v>2.3295464060703013E-4</v>
      </c>
    </row>
    <row r="768" spans="1:28" x14ac:dyDescent="0.25">
      <c r="A768" t="s">
        <v>2640</v>
      </c>
      <c r="B768" t="s">
        <v>2641</v>
      </c>
      <c r="C768" t="s">
        <v>82</v>
      </c>
      <c r="D768" t="s">
        <v>106</v>
      </c>
      <c r="E768">
        <v>60</v>
      </c>
      <c r="F768" t="s">
        <v>17</v>
      </c>
      <c r="G768">
        <v>2022</v>
      </c>
      <c r="H768" t="s">
        <v>155</v>
      </c>
      <c r="I768" t="s">
        <v>84</v>
      </c>
      <c r="J768" t="s">
        <v>80</v>
      </c>
      <c r="K768">
        <v>84</v>
      </c>
      <c r="L768" s="18">
        <v>44359</v>
      </c>
      <c r="M768" s="18">
        <v>46916</v>
      </c>
      <c r="O768">
        <v>71287500</v>
      </c>
      <c r="P768">
        <v>71287500</v>
      </c>
      <c r="Q768">
        <v>0</v>
      </c>
      <c r="R768">
        <v>1574616</v>
      </c>
      <c r="S768" t="s">
        <v>473</v>
      </c>
      <c r="T768">
        <v>0.1804805543992978</v>
      </c>
      <c r="U768">
        <v>1.2009447865714571</v>
      </c>
      <c r="V768">
        <v>-0.1462340800337556</v>
      </c>
      <c r="W768">
        <v>-0.34283652472921688</v>
      </c>
      <c r="X768">
        <v>0.35377255171220601</v>
      </c>
      <c r="Y768" t="str">
        <f t="shared" si="44"/>
        <v>&gt;72</v>
      </c>
      <c r="Z768" s="20">
        <f t="shared" si="45"/>
        <v>1</v>
      </c>
      <c r="AA768" t="str">
        <f t="shared" si="46"/>
        <v>80%-100%</v>
      </c>
      <c r="AB768">
        <f t="shared" si="47"/>
        <v>3.2651293884533811E-4</v>
      </c>
    </row>
    <row r="769" spans="1:28" x14ac:dyDescent="0.25">
      <c r="A769" t="s">
        <v>2642</v>
      </c>
      <c r="B769" t="s">
        <v>2643</v>
      </c>
      <c r="C769" t="s">
        <v>82</v>
      </c>
      <c r="D769" t="s">
        <v>508</v>
      </c>
      <c r="E769">
        <v>60</v>
      </c>
      <c r="F769" t="s">
        <v>95</v>
      </c>
      <c r="G769">
        <v>2021</v>
      </c>
      <c r="H769" t="s">
        <v>16</v>
      </c>
      <c r="I769" t="s">
        <v>84</v>
      </c>
      <c r="J769" t="s">
        <v>96</v>
      </c>
      <c r="K769">
        <v>84</v>
      </c>
      <c r="L769" s="18">
        <v>44134</v>
      </c>
      <c r="M769" s="18">
        <v>46690</v>
      </c>
      <c r="O769">
        <v>33000000</v>
      </c>
      <c r="P769">
        <v>33000000</v>
      </c>
      <c r="Q769">
        <v>0</v>
      </c>
      <c r="R769">
        <v>788507</v>
      </c>
      <c r="S769" t="s">
        <v>189</v>
      </c>
      <c r="T769">
        <v>-0.40166755211231542</v>
      </c>
      <c r="U769">
        <v>1.2009447865714571</v>
      </c>
      <c r="V769">
        <v>0.92086653473246149</v>
      </c>
      <c r="W769">
        <v>-0.1606150732633331</v>
      </c>
      <c r="X769">
        <v>-0.18766259006079469</v>
      </c>
      <c r="Y769" t="str">
        <f t="shared" si="44"/>
        <v>&gt;72</v>
      </c>
      <c r="Z769" s="20">
        <f t="shared" si="45"/>
        <v>1</v>
      </c>
      <c r="AA769" t="str">
        <f t="shared" si="46"/>
        <v>80%-100%</v>
      </c>
      <c r="AB769">
        <f t="shared" si="47"/>
        <v>1.6350509449295639E-4</v>
      </c>
    </row>
    <row r="770" spans="1:28" x14ac:dyDescent="0.25">
      <c r="A770" t="s">
        <v>2644</v>
      </c>
      <c r="B770" t="s">
        <v>2645</v>
      </c>
      <c r="C770" t="s">
        <v>82</v>
      </c>
      <c r="D770" t="s">
        <v>223</v>
      </c>
      <c r="E770">
        <v>49</v>
      </c>
      <c r="F770" t="s">
        <v>95</v>
      </c>
      <c r="G770">
        <v>2018</v>
      </c>
      <c r="H770" t="s">
        <v>16</v>
      </c>
      <c r="J770" t="s">
        <v>96</v>
      </c>
      <c r="K770">
        <v>72</v>
      </c>
      <c r="L770" s="18">
        <v>43717</v>
      </c>
      <c r="M770" s="18">
        <v>45909</v>
      </c>
      <c r="O770">
        <v>38779000</v>
      </c>
      <c r="P770">
        <v>34901100</v>
      </c>
      <c r="Q770">
        <v>3877900</v>
      </c>
      <c r="R770">
        <v>880846</v>
      </c>
      <c r="S770" t="s">
        <v>85</v>
      </c>
      <c r="T770">
        <v>0.362401837684177</v>
      </c>
      <c r="U770">
        <v>0.79032357974038436</v>
      </c>
      <c r="V770">
        <v>1.316088984645875</v>
      </c>
      <c r="W770">
        <v>-0.17668153690322361</v>
      </c>
      <c r="X770">
        <v>-0.34235834485308059</v>
      </c>
      <c r="Y770" t="str">
        <f t="shared" si="44"/>
        <v>61-72</v>
      </c>
      <c r="Z770" s="20">
        <f t="shared" si="45"/>
        <v>0.9</v>
      </c>
      <c r="AA770" t="str">
        <f t="shared" si="46"/>
        <v>80%-100%</v>
      </c>
      <c r="AB770">
        <f t="shared" si="47"/>
        <v>1.8265254267082304E-4</v>
      </c>
    </row>
    <row r="771" spans="1:28" x14ac:dyDescent="0.25">
      <c r="A771" t="s">
        <v>2646</v>
      </c>
      <c r="B771" t="s">
        <v>2647</v>
      </c>
      <c r="C771" t="s">
        <v>82</v>
      </c>
      <c r="D771" t="s">
        <v>722</v>
      </c>
      <c r="E771">
        <v>7</v>
      </c>
      <c r="F771" t="s">
        <v>25</v>
      </c>
      <c r="G771">
        <v>2022</v>
      </c>
      <c r="H771" t="s">
        <v>25</v>
      </c>
      <c r="I771" t="s">
        <v>84</v>
      </c>
      <c r="J771" t="s">
        <v>80</v>
      </c>
      <c r="K771">
        <v>60</v>
      </c>
      <c r="L771" s="18">
        <v>44300</v>
      </c>
      <c r="M771" s="18">
        <v>46126</v>
      </c>
      <c r="O771">
        <v>42010000</v>
      </c>
      <c r="P771">
        <v>22010000</v>
      </c>
      <c r="Q771">
        <v>20000000</v>
      </c>
      <c r="R771">
        <v>570513</v>
      </c>
      <c r="S771" t="s">
        <v>498</v>
      </c>
      <c r="T771">
        <v>-0.30464286769371318</v>
      </c>
      <c r="U771">
        <v>-0.75392884747316324</v>
      </c>
      <c r="V771">
        <v>-0.62050101992985252</v>
      </c>
      <c r="W771">
        <v>1.0033649858662721</v>
      </c>
      <c r="X771">
        <v>-1.5799243831913681</v>
      </c>
      <c r="Y771" t="str">
        <f t="shared" ref="Y771:Y834" si="48">IF(K771&lt;=24,"&lt;=24",IF(AND(K771&gt;=25,K771&lt;=36),"25-36",IF(AND(K771&gt;=37,K771&lt;=48),"37-48",IF(AND(K771&gt;=49,K771&lt;=60),"49-60",IF(AND(K771&gt;=61,K771&lt;=72),"61-72","&gt;72")))))</f>
        <v>49-60</v>
      </c>
      <c r="Z771" s="20">
        <f t="shared" ref="Z771:Z834" si="49">IF(P771/O771&gt;0.2,P771/O771,0.2)</f>
        <v>0.52392287550583194</v>
      </c>
      <c r="AA771" t="str">
        <f t="shared" ref="AA771:AA834" si="50">IF(Z771&lt;=0.2,"20%",IF(AND(Z771&gt;0.2,Z771&lt;=0.4),"20%-40%",IF(AND(Z771&gt;0.4,Z771&lt;=0.6),"40%-60%",IF(AND(Z771&gt;0.6,Z771&lt;=0.8),"60%-80%","80%-100%"))))</f>
        <v>40%-60%</v>
      </c>
      <c r="AB771">
        <f t="shared" ref="AB771:AB834" si="51">R771/SUM($R$2:$R$5739)</f>
        <v>1.1830178042104893E-4</v>
      </c>
    </row>
    <row r="772" spans="1:28" x14ac:dyDescent="0.25">
      <c r="A772" t="s">
        <v>2648</v>
      </c>
      <c r="B772" t="s">
        <v>2649</v>
      </c>
      <c r="C772" t="s">
        <v>82</v>
      </c>
      <c r="D772" t="s">
        <v>931</v>
      </c>
      <c r="E772">
        <v>48</v>
      </c>
      <c r="F772" t="s">
        <v>87</v>
      </c>
      <c r="G772">
        <v>2022</v>
      </c>
      <c r="H772" t="s">
        <v>24</v>
      </c>
      <c r="I772" t="s">
        <v>84</v>
      </c>
      <c r="J772" t="s">
        <v>80</v>
      </c>
      <c r="K772">
        <v>84</v>
      </c>
      <c r="L772" s="18">
        <v>44524</v>
      </c>
      <c r="M772" s="18">
        <v>47081</v>
      </c>
      <c r="O772">
        <v>48890000</v>
      </c>
      <c r="P772">
        <v>32890000</v>
      </c>
      <c r="Q772">
        <v>16000000</v>
      </c>
      <c r="R772">
        <v>644316</v>
      </c>
      <c r="S772" t="s">
        <v>186</v>
      </c>
      <c r="T772">
        <v>1.332648681870199</v>
      </c>
      <c r="U772">
        <v>-0.14287589440566731</v>
      </c>
      <c r="V772">
        <v>-0.68708035193124617</v>
      </c>
      <c r="W772">
        <v>-0.13838382982615449</v>
      </c>
      <c r="X772">
        <v>0.58581618390063472</v>
      </c>
      <c r="Y772" t="str">
        <f t="shared" si="48"/>
        <v>&gt;72</v>
      </c>
      <c r="Z772" s="20">
        <f t="shared" si="49"/>
        <v>0.67273471057475964</v>
      </c>
      <c r="AA772" t="str">
        <f t="shared" si="50"/>
        <v>60%-80%</v>
      </c>
      <c r="AB772">
        <f t="shared" si="51"/>
        <v>1.3360559698686719E-4</v>
      </c>
    </row>
    <row r="773" spans="1:28" x14ac:dyDescent="0.25">
      <c r="A773" t="s">
        <v>2650</v>
      </c>
      <c r="B773" t="s">
        <v>2651</v>
      </c>
      <c r="C773" t="s">
        <v>82</v>
      </c>
      <c r="D773" t="s">
        <v>833</v>
      </c>
      <c r="E773">
        <v>38</v>
      </c>
      <c r="F773" t="s">
        <v>79</v>
      </c>
      <c r="G773">
        <v>2019</v>
      </c>
      <c r="H773" t="s">
        <v>13</v>
      </c>
      <c r="I773" t="s">
        <v>84</v>
      </c>
      <c r="J773" t="s">
        <v>80</v>
      </c>
      <c r="K773">
        <v>84</v>
      </c>
      <c r="L773" s="18">
        <v>43493</v>
      </c>
      <c r="M773" s="18">
        <v>46050</v>
      </c>
      <c r="O773">
        <v>34190000</v>
      </c>
      <c r="P773">
        <v>34190000</v>
      </c>
      <c r="Q773">
        <v>0</v>
      </c>
      <c r="R773">
        <v>710985</v>
      </c>
      <c r="S773" t="s">
        <v>162</v>
      </c>
      <c r="T773">
        <v>0.60496354873068248</v>
      </c>
      <c r="U773">
        <v>1.2009447865714571</v>
      </c>
      <c r="V773">
        <v>-0.23318448133777131</v>
      </c>
      <c r="W773">
        <v>-0.3264511016091286</v>
      </c>
      <c r="X773">
        <v>1.3592949578620639</v>
      </c>
      <c r="Y773" t="str">
        <f t="shared" si="48"/>
        <v>&gt;72</v>
      </c>
      <c r="Z773" s="20">
        <f t="shared" si="49"/>
        <v>1</v>
      </c>
      <c r="AA773" t="str">
        <f t="shared" si="50"/>
        <v>80%-100%</v>
      </c>
      <c r="AB773">
        <f t="shared" si="51"/>
        <v>1.4743010475249378E-4</v>
      </c>
    </row>
    <row r="774" spans="1:28" x14ac:dyDescent="0.25">
      <c r="A774" t="s">
        <v>2652</v>
      </c>
      <c r="B774" t="s">
        <v>2653</v>
      </c>
      <c r="C774" t="s">
        <v>82</v>
      </c>
      <c r="D774" t="s">
        <v>555</v>
      </c>
      <c r="E774">
        <v>62</v>
      </c>
      <c r="F774" t="s">
        <v>17</v>
      </c>
      <c r="G774">
        <v>2020</v>
      </c>
      <c r="H774" t="s">
        <v>110</v>
      </c>
      <c r="I774" t="s">
        <v>84</v>
      </c>
      <c r="J774" t="s">
        <v>80</v>
      </c>
      <c r="K774">
        <v>24</v>
      </c>
      <c r="L774" s="18">
        <v>43859</v>
      </c>
      <c r="M774" s="18">
        <v>44590</v>
      </c>
      <c r="O774">
        <v>58639461</v>
      </c>
      <c r="P774">
        <v>22018245</v>
      </c>
      <c r="Q774">
        <v>36621216</v>
      </c>
      <c r="R774">
        <v>989295</v>
      </c>
      <c r="S774" t="s">
        <v>166</v>
      </c>
      <c r="T774">
        <v>-1.4407288855812889E-3</v>
      </c>
      <c r="U774">
        <v>-1.363445754047834</v>
      </c>
      <c r="V774">
        <v>-4.4146365390986242</v>
      </c>
      <c r="W774">
        <v>2.330979887834209</v>
      </c>
      <c r="X774">
        <v>-0.65174985443765243</v>
      </c>
      <c r="Y774" t="str">
        <f t="shared" si="48"/>
        <v>&lt;=24</v>
      </c>
      <c r="Z774" s="20">
        <f t="shared" si="49"/>
        <v>0.37548511914186933</v>
      </c>
      <c r="AA774" t="str">
        <f t="shared" si="50"/>
        <v>20%-40%</v>
      </c>
      <c r="AB774">
        <f t="shared" si="51"/>
        <v>2.0514056623011502E-4</v>
      </c>
    </row>
    <row r="775" spans="1:28" x14ac:dyDescent="0.25">
      <c r="A775" t="s">
        <v>2654</v>
      </c>
      <c r="B775" t="s">
        <v>2655</v>
      </c>
      <c r="C775" t="s">
        <v>82</v>
      </c>
      <c r="D775" t="s">
        <v>457</v>
      </c>
      <c r="E775">
        <v>60</v>
      </c>
      <c r="F775" t="s">
        <v>95</v>
      </c>
      <c r="G775">
        <v>2019</v>
      </c>
      <c r="H775" t="s">
        <v>16</v>
      </c>
      <c r="I775" t="s">
        <v>84</v>
      </c>
      <c r="J775" t="s">
        <v>96</v>
      </c>
      <c r="K775">
        <v>84</v>
      </c>
      <c r="L775" s="18">
        <v>44294</v>
      </c>
      <c r="M775" s="18">
        <v>46851</v>
      </c>
      <c r="O775">
        <v>40490000</v>
      </c>
      <c r="P775">
        <v>40490000</v>
      </c>
      <c r="Q775">
        <v>0</v>
      </c>
      <c r="R775">
        <v>877181</v>
      </c>
      <c r="S775" t="s">
        <v>473</v>
      </c>
      <c r="T775">
        <v>-8.633732775185822E-2</v>
      </c>
      <c r="U775">
        <v>1.2009447865714571</v>
      </c>
      <c r="V775">
        <v>0.56516632981038883</v>
      </c>
      <c r="W775">
        <v>-0.64523234950633634</v>
      </c>
      <c r="X775">
        <v>-0.88379348662608126</v>
      </c>
      <c r="Y775" t="str">
        <f t="shared" si="48"/>
        <v>&gt;72</v>
      </c>
      <c r="Z775" s="20">
        <f t="shared" si="49"/>
        <v>1</v>
      </c>
      <c r="AA775" t="str">
        <f t="shared" si="50"/>
        <v>80%-100%</v>
      </c>
      <c r="AB775">
        <f t="shared" si="51"/>
        <v>1.8189256695555776E-4</v>
      </c>
    </row>
    <row r="776" spans="1:28" x14ac:dyDescent="0.25">
      <c r="A776" t="s">
        <v>2656</v>
      </c>
      <c r="B776" t="s">
        <v>2657</v>
      </c>
      <c r="C776" t="s">
        <v>82</v>
      </c>
      <c r="D776" t="s">
        <v>231</v>
      </c>
      <c r="E776">
        <v>83</v>
      </c>
      <c r="F776" t="s">
        <v>117</v>
      </c>
      <c r="G776">
        <v>2020</v>
      </c>
      <c r="H776" t="s">
        <v>14</v>
      </c>
      <c r="I776" t="s">
        <v>84</v>
      </c>
      <c r="J776" t="s">
        <v>80</v>
      </c>
      <c r="K776">
        <v>84</v>
      </c>
      <c r="L776" s="18">
        <v>43732</v>
      </c>
      <c r="M776" s="18">
        <v>46289</v>
      </c>
      <c r="O776">
        <v>52190000</v>
      </c>
      <c r="P776">
        <v>52190000</v>
      </c>
      <c r="Q776">
        <v>0</v>
      </c>
      <c r="R776">
        <v>1135283</v>
      </c>
      <c r="S776" t="s">
        <v>205</v>
      </c>
      <c r="T776">
        <v>0.13196821218999669</v>
      </c>
      <c r="U776">
        <v>1.2009447865714571</v>
      </c>
      <c r="V776">
        <v>0.34176814423091673</v>
      </c>
      <c r="W776">
        <v>0.1230819594270189</v>
      </c>
      <c r="X776">
        <v>0.35377255171220601</v>
      </c>
      <c r="Y776" t="str">
        <f t="shared" si="48"/>
        <v>&gt;72</v>
      </c>
      <c r="Z776" s="20">
        <f t="shared" si="49"/>
        <v>1</v>
      </c>
      <c r="AA776" t="str">
        <f t="shared" si="50"/>
        <v>80%-100%</v>
      </c>
      <c r="AB776">
        <f t="shared" si="51"/>
        <v>2.3541269030109691E-4</v>
      </c>
    </row>
    <row r="777" spans="1:28" x14ac:dyDescent="0.25">
      <c r="A777" t="s">
        <v>2658</v>
      </c>
      <c r="B777" t="s">
        <v>2659</v>
      </c>
      <c r="C777" t="s">
        <v>82</v>
      </c>
      <c r="D777" t="s">
        <v>236</v>
      </c>
      <c r="E777">
        <v>38</v>
      </c>
      <c r="F777" t="s">
        <v>79</v>
      </c>
      <c r="G777">
        <v>2020</v>
      </c>
      <c r="H777" t="s">
        <v>26</v>
      </c>
      <c r="I777" t="s">
        <v>84</v>
      </c>
      <c r="J777" t="s">
        <v>80</v>
      </c>
      <c r="K777">
        <v>84</v>
      </c>
      <c r="L777" s="18">
        <v>44053</v>
      </c>
      <c r="M777" s="18">
        <v>46609</v>
      </c>
      <c r="O777">
        <v>41368300</v>
      </c>
      <c r="P777">
        <v>34368300</v>
      </c>
      <c r="Q777">
        <v>7000000</v>
      </c>
      <c r="R777">
        <v>794161</v>
      </c>
      <c r="S777" t="s">
        <v>135</v>
      </c>
      <c r="T777">
        <v>-0.61997309205417039</v>
      </c>
      <c r="U777">
        <v>0.50612569856989365</v>
      </c>
      <c r="V777">
        <v>1.395133474628558</v>
      </c>
      <c r="W777">
        <v>-0.59595659480489438</v>
      </c>
      <c r="X777">
        <v>-0.80644560922993824</v>
      </c>
      <c r="Y777" t="str">
        <f t="shared" si="48"/>
        <v>&gt;72</v>
      </c>
      <c r="Z777" s="20">
        <f t="shared" si="49"/>
        <v>0.83078830892253253</v>
      </c>
      <c r="AA777" t="str">
        <f t="shared" si="50"/>
        <v>80%-100%</v>
      </c>
      <c r="AB777">
        <f t="shared" si="51"/>
        <v>1.6467750996201777E-4</v>
      </c>
    </row>
    <row r="778" spans="1:28" x14ac:dyDescent="0.25">
      <c r="A778" t="s">
        <v>2660</v>
      </c>
      <c r="B778" t="s">
        <v>2661</v>
      </c>
      <c r="C778" t="s">
        <v>82</v>
      </c>
      <c r="D778" t="s">
        <v>136</v>
      </c>
      <c r="E778">
        <v>7</v>
      </c>
      <c r="F778" t="s">
        <v>117</v>
      </c>
      <c r="G778">
        <v>2022</v>
      </c>
      <c r="H778" t="s">
        <v>29</v>
      </c>
      <c r="I778" t="s">
        <v>84</v>
      </c>
      <c r="J778" t="s">
        <v>80</v>
      </c>
      <c r="K778">
        <v>72</v>
      </c>
      <c r="L778" s="18">
        <v>44292</v>
      </c>
      <c r="M778" s="18">
        <v>46483</v>
      </c>
      <c r="O778">
        <v>59640000</v>
      </c>
      <c r="P778">
        <v>29640000</v>
      </c>
      <c r="Q778">
        <v>30000000</v>
      </c>
      <c r="R778">
        <v>894967</v>
      </c>
      <c r="S778" t="s">
        <v>283</v>
      </c>
      <c r="T778">
        <v>-0.97168757307160336</v>
      </c>
      <c r="U778">
        <v>-0.86455424175385731</v>
      </c>
      <c r="V778">
        <v>-0.50193428495582826</v>
      </c>
      <c r="W778">
        <v>-0.46497709571026707</v>
      </c>
      <c r="X778">
        <v>-1.7346201379836541</v>
      </c>
      <c r="Y778" t="str">
        <f t="shared" si="48"/>
        <v>61-72</v>
      </c>
      <c r="Z778" s="20">
        <f t="shared" si="49"/>
        <v>0.49698189134808851</v>
      </c>
      <c r="AA778" t="str">
        <f t="shared" si="50"/>
        <v>40%-60%</v>
      </c>
      <c r="AB778">
        <f t="shared" si="51"/>
        <v>1.8558067829845226E-4</v>
      </c>
    </row>
    <row r="779" spans="1:28" x14ac:dyDescent="0.25">
      <c r="A779" t="s">
        <v>2662</v>
      </c>
      <c r="B779" t="s">
        <v>2663</v>
      </c>
      <c r="C779" t="s">
        <v>82</v>
      </c>
      <c r="D779" t="s">
        <v>195</v>
      </c>
      <c r="E779">
        <v>-1</v>
      </c>
      <c r="F779" t="s">
        <v>79</v>
      </c>
      <c r="G779">
        <v>2020</v>
      </c>
      <c r="H779" t="s">
        <v>13</v>
      </c>
      <c r="I779" t="s">
        <v>84</v>
      </c>
      <c r="J779" t="s">
        <v>80</v>
      </c>
      <c r="K779">
        <v>60</v>
      </c>
      <c r="L779" s="18">
        <v>43579</v>
      </c>
      <c r="M779" s="18">
        <v>45406</v>
      </c>
      <c r="O779">
        <v>38677589</v>
      </c>
      <c r="P779">
        <v>18077589</v>
      </c>
      <c r="Q779">
        <v>20600000</v>
      </c>
      <c r="R779">
        <v>574891</v>
      </c>
      <c r="S779" t="s">
        <v>440</v>
      </c>
      <c r="T779">
        <v>1.126471227480669</v>
      </c>
      <c r="U779">
        <v>-0.98605731966636789</v>
      </c>
      <c r="V779">
        <v>0.2094661248883162</v>
      </c>
      <c r="W779">
        <v>-0.61334901382812534</v>
      </c>
      <c r="X779">
        <v>-0.34235834485308059</v>
      </c>
      <c r="Y779" t="str">
        <f t="shared" si="48"/>
        <v>49-60</v>
      </c>
      <c r="Z779" s="20">
        <f t="shared" si="49"/>
        <v>0.46739182734477064</v>
      </c>
      <c r="AA779" t="str">
        <f t="shared" si="50"/>
        <v>40%-60%</v>
      </c>
      <c r="AB779">
        <f t="shared" si="51"/>
        <v>1.1920960407218984E-4</v>
      </c>
    </row>
    <row r="780" spans="1:28" x14ac:dyDescent="0.25">
      <c r="A780" t="s">
        <v>781</v>
      </c>
      <c r="B780" t="s">
        <v>782</v>
      </c>
      <c r="C780" t="s">
        <v>82</v>
      </c>
      <c r="D780" t="s">
        <v>576</v>
      </c>
      <c r="E780">
        <v>76</v>
      </c>
      <c r="F780" t="s">
        <v>25</v>
      </c>
      <c r="G780">
        <v>2021</v>
      </c>
      <c r="H780" t="s">
        <v>25</v>
      </c>
      <c r="I780" t="s">
        <v>84</v>
      </c>
      <c r="J780" t="s">
        <v>80</v>
      </c>
      <c r="K780">
        <v>84</v>
      </c>
      <c r="L780" s="18">
        <v>43932</v>
      </c>
      <c r="M780" s="18">
        <v>46488</v>
      </c>
      <c r="O780">
        <v>36190000</v>
      </c>
      <c r="P780">
        <v>33190000</v>
      </c>
      <c r="Q780">
        <v>3000000</v>
      </c>
      <c r="R780">
        <v>714564</v>
      </c>
      <c r="S780" t="s">
        <v>277</v>
      </c>
      <c r="T780">
        <v>-0.45017989432161648</v>
      </c>
      <c r="U780">
        <v>0.86055693896349372</v>
      </c>
      <c r="V780">
        <v>0.48612183982770601</v>
      </c>
      <c r="W780">
        <v>-0.77420183963938416</v>
      </c>
      <c r="X780">
        <v>-1.3478807510029389</v>
      </c>
      <c r="Y780" t="str">
        <f t="shared" si="48"/>
        <v>&gt;72</v>
      </c>
      <c r="Z780" s="20">
        <f t="shared" si="49"/>
        <v>0.91710417242332132</v>
      </c>
      <c r="AA780" t="str">
        <f t="shared" si="50"/>
        <v>80%-100%</v>
      </c>
      <c r="AB780">
        <f t="shared" si="51"/>
        <v>1.4817224747689606E-4</v>
      </c>
    </row>
    <row r="781" spans="1:28" x14ac:dyDescent="0.25">
      <c r="A781" t="s">
        <v>2664</v>
      </c>
      <c r="B781" t="s">
        <v>2665</v>
      </c>
      <c r="C781" t="s">
        <v>82</v>
      </c>
      <c r="D781" t="s">
        <v>889</v>
      </c>
      <c r="E781">
        <v>7</v>
      </c>
      <c r="F781" t="s">
        <v>79</v>
      </c>
      <c r="G781">
        <v>2022</v>
      </c>
      <c r="H781" t="s">
        <v>27</v>
      </c>
      <c r="I781" t="s">
        <v>84</v>
      </c>
      <c r="J781" t="s">
        <v>80</v>
      </c>
      <c r="K781">
        <v>72</v>
      </c>
      <c r="L781" s="18">
        <v>44327</v>
      </c>
      <c r="M781" s="18">
        <v>46518</v>
      </c>
      <c r="O781">
        <v>36125984</v>
      </c>
      <c r="P781">
        <v>20990976</v>
      </c>
      <c r="Q781">
        <v>15135008</v>
      </c>
      <c r="R781">
        <v>467884</v>
      </c>
      <c r="S781" t="s">
        <v>715</v>
      </c>
      <c r="T781">
        <v>-2.569689999023184E-2</v>
      </c>
      <c r="U781">
        <v>-0.519355828730243</v>
      </c>
      <c r="V781">
        <v>-0.18575632502509701</v>
      </c>
      <c r="W781">
        <v>-0.96236071685059399</v>
      </c>
      <c r="X781">
        <v>-0.57440197704150942</v>
      </c>
      <c r="Y781" t="str">
        <f t="shared" si="48"/>
        <v>61-72</v>
      </c>
      <c r="Z781" s="20">
        <f t="shared" si="49"/>
        <v>0.58104925252693462</v>
      </c>
      <c r="AA781" t="str">
        <f t="shared" si="50"/>
        <v>40%-60%</v>
      </c>
      <c r="AB781">
        <f t="shared" si="51"/>
        <v>9.7020594150391067E-5</v>
      </c>
    </row>
    <row r="782" spans="1:28" x14ac:dyDescent="0.25">
      <c r="A782" t="s">
        <v>2666</v>
      </c>
      <c r="B782" t="s">
        <v>2667</v>
      </c>
      <c r="C782" t="s">
        <v>82</v>
      </c>
      <c r="D782" t="s">
        <v>576</v>
      </c>
      <c r="E782">
        <v>51</v>
      </c>
      <c r="F782" t="s">
        <v>25</v>
      </c>
      <c r="G782">
        <v>2021</v>
      </c>
      <c r="H782" t="s">
        <v>25</v>
      </c>
      <c r="I782" t="s">
        <v>84</v>
      </c>
      <c r="J782" t="s">
        <v>80</v>
      </c>
      <c r="K782">
        <v>84</v>
      </c>
      <c r="L782" s="18">
        <v>44180</v>
      </c>
      <c r="M782" s="18">
        <v>46736</v>
      </c>
      <c r="O782">
        <v>42240000</v>
      </c>
      <c r="P782">
        <v>34240000</v>
      </c>
      <c r="Q782">
        <v>8000000</v>
      </c>
      <c r="R782">
        <v>723440</v>
      </c>
      <c r="S782" t="s">
        <v>153</v>
      </c>
      <c r="T782">
        <v>-0.3531552099030143</v>
      </c>
      <c r="U782">
        <v>0.42325310696715263</v>
      </c>
      <c r="V782">
        <v>0.24898836987965761</v>
      </c>
      <c r="W782">
        <v>-3.2294123009896647E-2</v>
      </c>
      <c r="X782">
        <v>0.1217289195237771</v>
      </c>
      <c r="Y782" t="str">
        <f t="shared" si="48"/>
        <v>&gt;72</v>
      </c>
      <c r="Z782" s="20">
        <f t="shared" si="49"/>
        <v>0.81060606060606055</v>
      </c>
      <c r="AA782" t="str">
        <f t="shared" si="50"/>
        <v>80%-100%</v>
      </c>
      <c r="AB782">
        <f t="shared" si="51"/>
        <v>1.5001277802224251E-4</v>
      </c>
    </row>
    <row r="783" spans="1:28" x14ac:dyDescent="0.25">
      <c r="A783" t="s">
        <v>2668</v>
      </c>
      <c r="B783" t="s">
        <v>2669</v>
      </c>
      <c r="C783" t="s">
        <v>82</v>
      </c>
      <c r="D783" t="s">
        <v>772</v>
      </c>
      <c r="E783">
        <v>61</v>
      </c>
      <c r="F783" t="s">
        <v>11</v>
      </c>
      <c r="G783">
        <v>2022</v>
      </c>
      <c r="H783" t="s">
        <v>23</v>
      </c>
      <c r="I783" t="s">
        <v>188</v>
      </c>
      <c r="J783" t="s">
        <v>80</v>
      </c>
      <c r="K783">
        <v>72</v>
      </c>
      <c r="L783" s="18">
        <v>44469</v>
      </c>
      <c r="M783" s="18">
        <v>46660</v>
      </c>
      <c r="O783">
        <v>75347700</v>
      </c>
      <c r="P783">
        <v>45088620</v>
      </c>
      <c r="Q783">
        <v>30259080</v>
      </c>
      <c r="R783">
        <v>994144</v>
      </c>
      <c r="S783" t="s">
        <v>146</v>
      </c>
      <c r="T783">
        <v>-1.3961705674029881</v>
      </c>
      <c r="U783">
        <v>-0.44807966237628388</v>
      </c>
      <c r="V783">
        <v>-0.33707629056855037</v>
      </c>
      <c r="W783">
        <v>-0.54330637492637535</v>
      </c>
      <c r="X783">
        <v>-0.26501046745693763</v>
      </c>
      <c r="Y783" t="str">
        <f t="shared" si="48"/>
        <v>61-72</v>
      </c>
      <c r="Z783" s="20">
        <f t="shared" si="49"/>
        <v>0.59840738337069344</v>
      </c>
      <c r="AA783" t="str">
        <f t="shared" si="50"/>
        <v>40%-60%</v>
      </c>
      <c r="AB783">
        <f t="shared" si="51"/>
        <v>2.0614605661028456E-4</v>
      </c>
    </row>
    <row r="784" spans="1:28" x14ac:dyDescent="0.25">
      <c r="A784" t="s">
        <v>2670</v>
      </c>
      <c r="B784" t="s">
        <v>2671</v>
      </c>
      <c r="C784" t="s">
        <v>82</v>
      </c>
      <c r="D784" t="s">
        <v>83</v>
      </c>
      <c r="E784">
        <v>220</v>
      </c>
      <c r="F784" t="s">
        <v>79</v>
      </c>
      <c r="G784">
        <v>2020</v>
      </c>
      <c r="H784" t="s">
        <v>26</v>
      </c>
      <c r="I784" t="s">
        <v>84</v>
      </c>
      <c r="J784" t="s">
        <v>80</v>
      </c>
      <c r="K784">
        <v>84</v>
      </c>
      <c r="L784" s="18">
        <v>43868</v>
      </c>
      <c r="M784" s="18">
        <v>46425</v>
      </c>
      <c r="O784">
        <v>48490000</v>
      </c>
      <c r="P784">
        <v>48490000</v>
      </c>
      <c r="Q784">
        <v>0</v>
      </c>
      <c r="R784">
        <v>1057263</v>
      </c>
      <c r="S784" t="s">
        <v>470</v>
      </c>
      <c r="T784">
        <v>-1.092968428594856</v>
      </c>
      <c r="U784">
        <v>1.2009447865714571</v>
      </c>
      <c r="V784">
        <v>0.4070773498450232</v>
      </c>
      <c r="W784">
        <v>-6.5334806978898208E-2</v>
      </c>
      <c r="X784">
        <v>-0.26501046745693763</v>
      </c>
      <c r="Y784" t="str">
        <f t="shared" si="48"/>
        <v>&gt;72</v>
      </c>
      <c r="Z784" s="20">
        <f t="shared" si="49"/>
        <v>1</v>
      </c>
      <c r="AA784" t="str">
        <f t="shared" si="50"/>
        <v>80%-100%</v>
      </c>
      <c r="AB784">
        <f t="shared" si="51"/>
        <v>2.1923443510191609E-4</v>
      </c>
    </row>
    <row r="785" spans="1:28" x14ac:dyDescent="0.25">
      <c r="A785" t="s">
        <v>2672</v>
      </c>
      <c r="B785" t="s">
        <v>2673</v>
      </c>
      <c r="C785" t="s">
        <v>82</v>
      </c>
      <c r="D785" t="s">
        <v>128</v>
      </c>
      <c r="E785">
        <v>84</v>
      </c>
      <c r="F785" t="s">
        <v>79</v>
      </c>
      <c r="G785">
        <v>2018</v>
      </c>
      <c r="H785" t="s">
        <v>13</v>
      </c>
      <c r="J785" t="s">
        <v>80</v>
      </c>
      <c r="K785">
        <v>84</v>
      </c>
      <c r="L785" s="18">
        <v>43221</v>
      </c>
      <c r="M785" s="18">
        <v>45778</v>
      </c>
      <c r="O785">
        <v>33000000</v>
      </c>
      <c r="P785">
        <v>23000000</v>
      </c>
      <c r="Q785">
        <v>10000000</v>
      </c>
      <c r="R785">
        <v>506630</v>
      </c>
      <c r="S785" t="s">
        <v>208</v>
      </c>
      <c r="T785">
        <v>-0.4986922365309176</v>
      </c>
      <c r="U785">
        <v>-4.3361900795429217E-2</v>
      </c>
      <c r="V785">
        <v>1.434655719619899</v>
      </c>
      <c r="W785">
        <v>-0.4105415656923268</v>
      </c>
      <c r="X785">
        <v>-0.96114136402222416</v>
      </c>
      <c r="Y785" t="str">
        <f t="shared" si="48"/>
        <v>&gt;72</v>
      </c>
      <c r="Z785" s="20">
        <f t="shared" si="49"/>
        <v>0.69696969696969702</v>
      </c>
      <c r="AA785" t="str">
        <f t="shared" si="50"/>
        <v>60%-80%</v>
      </c>
      <c r="AB785">
        <f t="shared" si="51"/>
        <v>1.050549786152393E-4</v>
      </c>
    </row>
    <row r="786" spans="1:28" x14ac:dyDescent="0.25">
      <c r="A786" t="s">
        <v>2674</v>
      </c>
      <c r="B786" t="s">
        <v>2675</v>
      </c>
      <c r="C786" t="s">
        <v>82</v>
      </c>
      <c r="D786" t="s">
        <v>673</v>
      </c>
      <c r="E786">
        <v>49</v>
      </c>
      <c r="F786" t="s">
        <v>95</v>
      </c>
      <c r="G786">
        <v>2019</v>
      </c>
      <c r="H786" t="s">
        <v>16</v>
      </c>
      <c r="J786" t="s">
        <v>96</v>
      </c>
      <c r="K786">
        <v>36</v>
      </c>
      <c r="L786" s="18">
        <v>44518</v>
      </c>
      <c r="M786" s="18">
        <v>45614</v>
      </c>
      <c r="O786">
        <v>48100000</v>
      </c>
      <c r="P786">
        <v>28000000</v>
      </c>
      <c r="Q786">
        <v>20100000</v>
      </c>
      <c r="R786">
        <v>1042918</v>
      </c>
      <c r="S786" t="s">
        <v>85</v>
      </c>
      <c r="T786">
        <v>-0.3531552099030143</v>
      </c>
      <c r="U786">
        <v>-0.51495672222366906</v>
      </c>
      <c r="V786">
        <v>-0.38336754998180411</v>
      </c>
      <c r="W786">
        <v>-5.8726935708078278E-2</v>
      </c>
      <c r="X786">
        <v>-0.4197062222492236</v>
      </c>
      <c r="Y786" t="str">
        <f t="shared" si="48"/>
        <v>25-36</v>
      </c>
      <c r="Z786" s="20">
        <f t="shared" si="49"/>
        <v>0.58212058212058215</v>
      </c>
      <c r="AA786" t="str">
        <f t="shared" si="50"/>
        <v>40%-60%</v>
      </c>
      <c r="AB786">
        <f t="shared" si="51"/>
        <v>2.1625985075389957E-4</v>
      </c>
    </row>
    <row r="787" spans="1:28" x14ac:dyDescent="0.25">
      <c r="A787" t="s">
        <v>2676</v>
      </c>
      <c r="B787" t="s">
        <v>2677</v>
      </c>
      <c r="C787" t="s">
        <v>82</v>
      </c>
      <c r="D787" t="s">
        <v>149</v>
      </c>
      <c r="E787">
        <v>38</v>
      </c>
      <c r="F787" t="s">
        <v>87</v>
      </c>
      <c r="G787">
        <v>2019</v>
      </c>
      <c r="H787" t="s">
        <v>15</v>
      </c>
      <c r="J787" t="s">
        <v>80</v>
      </c>
      <c r="K787">
        <v>72</v>
      </c>
      <c r="L787" s="18">
        <v>43220</v>
      </c>
      <c r="M787" s="18">
        <v>45412</v>
      </c>
      <c r="O787">
        <v>33780000</v>
      </c>
      <c r="P787">
        <v>30402000</v>
      </c>
      <c r="Q787">
        <v>3378000</v>
      </c>
      <c r="R787">
        <v>666298</v>
      </c>
      <c r="S787" t="s">
        <v>88</v>
      </c>
      <c r="T787">
        <v>-1.7963973906297219</v>
      </c>
      <c r="U787">
        <v>0.79032357974038436</v>
      </c>
      <c r="V787">
        <v>0.2947867868978693</v>
      </c>
      <c r="W787">
        <v>2.0807244788132531</v>
      </c>
      <c r="X787">
        <v>-0.57440197704150942</v>
      </c>
      <c r="Y787" t="str">
        <f t="shared" si="48"/>
        <v>61-72</v>
      </c>
      <c r="Z787" s="20">
        <f t="shared" si="49"/>
        <v>0.9</v>
      </c>
      <c r="AA787" t="str">
        <f t="shared" si="50"/>
        <v>80%-100%</v>
      </c>
      <c r="AB787">
        <f t="shared" si="51"/>
        <v>1.3816379239558793E-4</v>
      </c>
    </row>
    <row r="788" spans="1:28" x14ac:dyDescent="0.25">
      <c r="A788" t="s">
        <v>2678</v>
      </c>
      <c r="B788" t="s">
        <v>2679</v>
      </c>
      <c r="C788" t="s">
        <v>82</v>
      </c>
      <c r="D788" t="s">
        <v>106</v>
      </c>
      <c r="E788">
        <v>38</v>
      </c>
      <c r="F788" t="s">
        <v>117</v>
      </c>
      <c r="G788">
        <v>2022</v>
      </c>
      <c r="H788" t="s">
        <v>29</v>
      </c>
      <c r="J788" t="s">
        <v>80</v>
      </c>
      <c r="K788">
        <v>84</v>
      </c>
      <c r="L788" s="18">
        <v>44553</v>
      </c>
      <c r="M788" s="18">
        <v>47110</v>
      </c>
      <c r="O788">
        <v>60916000</v>
      </c>
      <c r="P788">
        <v>60916000</v>
      </c>
      <c r="Q788">
        <v>0</v>
      </c>
      <c r="R788">
        <v>1287065</v>
      </c>
      <c r="S788" t="s">
        <v>135</v>
      </c>
      <c r="T788">
        <v>-0.86253480310067587</v>
      </c>
      <c r="U788">
        <v>1.2009447865714571</v>
      </c>
      <c r="V788">
        <v>0.24898836987965761</v>
      </c>
      <c r="W788">
        <v>-0.1027705600808646</v>
      </c>
      <c r="X788">
        <v>0.35377255171220601</v>
      </c>
      <c r="Y788" t="str">
        <f t="shared" si="48"/>
        <v>&gt;72</v>
      </c>
      <c r="Z788" s="20">
        <f t="shared" si="49"/>
        <v>1</v>
      </c>
      <c r="AA788" t="str">
        <f t="shared" si="50"/>
        <v>80%-100%</v>
      </c>
      <c r="AB788">
        <f t="shared" si="51"/>
        <v>2.6688626029138223E-4</v>
      </c>
    </row>
    <row r="789" spans="1:28" x14ac:dyDescent="0.25">
      <c r="A789" t="s">
        <v>2680</v>
      </c>
      <c r="B789" t="s">
        <v>2681</v>
      </c>
      <c r="C789" t="s">
        <v>82</v>
      </c>
      <c r="D789" t="s">
        <v>329</v>
      </c>
      <c r="E789">
        <v>220</v>
      </c>
      <c r="F789" t="s">
        <v>87</v>
      </c>
      <c r="G789">
        <v>2018</v>
      </c>
      <c r="H789" t="s">
        <v>15</v>
      </c>
      <c r="J789" t="s">
        <v>80</v>
      </c>
      <c r="K789">
        <v>84</v>
      </c>
      <c r="L789" s="18">
        <v>43380</v>
      </c>
      <c r="M789" s="18">
        <v>45937</v>
      </c>
      <c r="O789">
        <v>39990000</v>
      </c>
      <c r="P789">
        <v>37383518</v>
      </c>
      <c r="Q789">
        <v>2606482</v>
      </c>
      <c r="R789">
        <v>747375</v>
      </c>
      <c r="S789" t="s">
        <v>113</v>
      </c>
      <c r="T789">
        <v>-0.86253480310067587</v>
      </c>
      <c r="U789">
        <v>0.93330868143930668</v>
      </c>
      <c r="V789">
        <v>-0.77337729243657494</v>
      </c>
      <c r="W789">
        <v>-0.54505285232991418</v>
      </c>
      <c r="X789">
        <v>0.1217289195237771</v>
      </c>
      <c r="Y789" t="str">
        <f t="shared" si="48"/>
        <v>&gt;72</v>
      </c>
      <c r="Z789" s="20">
        <f t="shared" si="49"/>
        <v>0.93482165541385343</v>
      </c>
      <c r="AA789" t="str">
        <f t="shared" si="50"/>
        <v>80%-100%</v>
      </c>
      <c r="AB789">
        <f t="shared" si="51"/>
        <v>1.5497594821183995E-4</v>
      </c>
    </row>
    <row r="790" spans="1:28" x14ac:dyDescent="0.25">
      <c r="A790" t="s">
        <v>2682</v>
      </c>
      <c r="B790" t="s">
        <v>2683</v>
      </c>
      <c r="C790" t="s">
        <v>82</v>
      </c>
      <c r="D790" t="s">
        <v>276</v>
      </c>
      <c r="E790">
        <v>7</v>
      </c>
      <c r="F790" t="s">
        <v>12</v>
      </c>
      <c r="G790">
        <v>2020</v>
      </c>
      <c r="H790" t="s">
        <v>12</v>
      </c>
      <c r="I790" t="s">
        <v>84</v>
      </c>
      <c r="J790" t="s">
        <v>80</v>
      </c>
      <c r="K790">
        <v>60</v>
      </c>
      <c r="L790" s="18">
        <v>44013</v>
      </c>
      <c r="M790" s="18">
        <v>45839</v>
      </c>
      <c r="O790">
        <v>69750000</v>
      </c>
      <c r="P790">
        <v>54750000</v>
      </c>
      <c r="Q790">
        <v>15000000</v>
      </c>
      <c r="R790">
        <v>1423216</v>
      </c>
      <c r="S790" t="s">
        <v>400</v>
      </c>
      <c r="T790">
        <v>-0.51082032208324291</v>
      </c>
      <c r="U790">
        <v>0.31788842779495669</v>
      </c>
      <c r="V790">
        <v>0.16994387989697479</v>
      </c>
      <c r="W790">
        <v>-0.1582980533556736</v>
      </c>
      <c r="X790">
        <v>0.1217289195237771</v>
      </c>
      <c r="Y790" t="str">
        <f t="shared" si="48"/>
        <v>49-60</v>
      </c>
      <c r="Z790" s="20">
        <f t="shared" si="49"/>
        <v>0.78494623655913975</v>
      </c>
      <c r="AA790" t="str">
        <f t="shared" si="50"/>
        <v>60%-80%</v>
      </c>
      <c r="AB790">
        <f t="shared" si="51"/>
        <v>2.9511858051214186E-4</v>
      </c>
    </row>
    <row r="791" spans="1:28" x14ac:dyDescent="0.25">
      <c r="A791" t="s">
        <v>2684</v>
      </c>
      <c r="B791" t="s">
        <v>2685</v>
      </c>
      <c r="C791" t="s">
        <v>82</v>
      </c>
      <c r="D791" t="s">
        <v>2686</v>
      </c>
      <c r="E791">
        <v>76</v>
      </c>
      <c r="F791" t="s">
        <v>17</v>
      </c>
      <c r="G791">
        <v>2022</v>
      </c>
      <c r="H791" t="s">
        <v>155</v>
      </c>
      <c r="I791" t="s">
        <v>84</v>
      </c>
      <c r="J791" t="s">
        <v>80</v>
      </c>
      <c r="K791">
        <v>12</v>
      </c>
      <c r="L791" s="18">
        <v>44357</v>
      </c>
      <c r="M791" s="18">
        <v>44722</v>
      </c>
      <c r="O791">
        <v>86600000</v>
      </c>
      <c r="P791">
        <v>12990000</v>
      </c>
      <c r="Q791">
        <v>73610000</v>
      </c>
      <c r="R791">
        <v>1357144</v>
      </c>
      <c r="S791" t="s">
        <v>698</v>
      </c>
      <c r="U791">
        <v>-2.289335471492659</v>
      </c>
      <c r="V791">
        <v>-4.4146365390986242</v>
      </c>
      <c r="Y791" t="str">
        <f t="shared" si="48"/>
        <v>&lt;=24</v>
      </c>
      <c r="Z791" s="20">
        <f t="shared" si="49"/>
        <v>0.2</v>
      </c>
      <c r="AA791" t="str">
        <f t="shared" si="50"/>
        <v>20%</v>
      </c>
      <c r="AB791">
        <f t="shared" si="51"/>
        <v>2.8141786688076173E-4</v>
      </c>
    </row>
    <row r="792" spans="1:28" x14ac:dyDescent="0.25">
      <c r="A792" t="s">
        <v>2687</v>
      </c>
      <c r="B792" t="s">
        <v>2688</v>
      </c>
      <c r="C792" t="s">
        <v>82</v>
      </c>
      <c r="D792" t="s">
        <v>411</v>
      </c>
      <c r="E792">
        <v>60</v>
      </c>
      <c r="F792" t="s">
        <v>25</v>
      </c>
      <c r="G792">
        <v>2021</v>
      </c>
      <c r="H792" t="s">
        <v>25</v>
      </c>
      <c r="I792" t="s">
        <v>84</v>
      </c>
      <c r="J792" t="s">
        <v>80</v>
      </c>
      <c r="K792">
        <v>72</v>
      </c>
      <c r="L792" s="18">
        <v>44071</v>
      </c>
      <c r="M792" s="18">
        <v>46262</v>
      </c>
      <c r="O792">
        <v>38590000</v>
      </c>
      <c r="P792">
        <v>27013000</v>
      </c>
      <c r="Q792">
        <v>11577000</v>
      </c>
      <c r="R792">
        <v>658074</v>
      </c>
      <c r="S792" t="s">
        <v>131</v>
      </c>
      <c r="T792">
        <v>-1.3961705674029881</v>
      </c>
      <c r="U792">
        <v>-3.091883392176074E-2</v>
      </c>
      <c r="V792">
        <v>0.48612183982770601</v>
      </c>
      <c r="W792">
        <v>-0.30028281618016411</v>
      </c>
      <c r="X792">
        <v>-1.0384892414183671</v>
      </c>
      <c r="Y792" t="str">
        <f t="shared" si="48"/>
        <v>61-72</v>
      </c>
      <c r="Z792" s="20">
        <f t="shared" si="49"/>
        <v>0.7</v>
      </c>
      <c r="AA792" t="str">
        <f t="shared" si="50"/>
        <v>60%-80%</v>
      </c>
      <c r="AB792">
        <f t="shared" si="51"/>
        <v>1.3645846080422594E-4</v>
      </c>
    </row>
    <row r="793" spans="1:28" x14ac:dyDescent="0.25">
      <c r="A793" t="s">
        <v>2689</v>
      </c>
      <c r="B793" t="s">
        <v>2690</v>
      </c>
      <c r="C793" t="s">
        <v>82</v>
      </c>
      <c r="D793" t="s">
        <v>2691</v>
      </c>
      <c r="E793">
        <v>49</v>
      </c>
      <c r="F793" t="s">
        <v>20</v>
      </c>
      <c r="G793">
        <v>2020</v>
      </c>
      <c r="H793" t="s">
        <v>20</v>
      </c>
      <c r="I793" t="s">
        <v>84</v>
      </c>
      <c r="J793" t="s">
        <v>80</v>
      </c>
      <c r="K793">
        <v>72</v>
      </c>
      <c r="L793" s="18">
        <v>43985</v>
      </c>
      <c r="M793" s="18">
        <v>46176</v>
      </c>
      <c r="O793">
        <v>116150000</v>
      </c>
      <c r="P793">
        <v>90000000</v>
      </c>
      <c r="Q793">
        <v>26150000</v>
      </c>
      <c r="R793">
        <v>1866418</v>
      </c>
      <c r="S793" t="s">
        <v>829</v>
      </c>
      <c r="U793">
        <v>0.27647259039129818</v>
      </c>
      <c r="V793">
        <v>-0.43850218836758492</v>
      </c>
      <c r="Y793" t="str">
        <f t="shared" si="48"/>
        <v>61-72</v>
      </c>
      <c r="Z793" s="20">
        <f t="shared" si="49"/>
        <v>0.77486009470512274</v>
      </c>
      <c r="AA793" t="str">
        <f t="shared" si="50"/>
        <v>60%-80%</v>
      </c>
      <c r="AB793">
        <f t="shared" si="51"/>
        <v>3.8702110628485823E-4</v>
      </c>
    </row>
    <row r="794" spans="1:28" x14ac:dyDescent="0.25">
      <c r="A794" t="s">
        <v>2692</v>
      </c>
      <c r="B794" t="s">
        <v>2693</v>
      </c>
      <c r="C794" t="s">
        <v>82</v>
      </c>
      <c r="D794" t="s">
        <v>136</v>
      </c>
      <c r="E794">
        <v>38</v>
      </c>
      <c r="F794" t="s">
        <v>79</v>
      </c>
      <c r="G794">
        <v>2022</v>
      </c>
      <c r="H794" t="s">
        <v>26</v>
      </c>
      <c r="I794" t="s">
        <v>84</v>
      </c>
      <c r="J794" t="s">
        <v>80</v>
      </c>
      <c r="K794">
        <v>72</v>
      </c>
      <c r="L794" s="18">
        <v>44477</v>
      </c>
      <c r="M794" s="18">
        <v>46668</v>
      </c>
      <c r="O794">
        <v>54640000</v>
      </c>
      <c r="P794">
        <v>34640000</v>
      </c>
      <c r="Q794">
        <v>20000000</v>
      </c>
      <c r="R794">
        <v>818487</v>
      </c>
      <c r="S794" t="s">
        <v>331</v>
      </c>
      <c r="T794">
        <v>-0.78976628978672425</v>
      </c>
      <c r="U794">
        <v>-0.30206109494784178</v>
      </c>
      <c r="V794">
        <v>-0.1067118350424142</v>
      </c>
      <c r="W794">
        <v>5.4588315212140082E-2</v>
      </c>
      <c r="X794">
        <v>0.66316406129677774</v>
      </c>
      <c r="Y794" t="str">
        <f t="shared" si="48"/>
        <v>61-72</v>
      </c>
      <c r="Z794" s="20">
        <f t="shared" si="49"/>
        <v>0.6339677891654466</v>
      </c>
      <c r="AA794" t="str">
        <f t="shared" si="50"/>
        <v>60%-80%</v>
      </c>
      <c r="AB794">
        <f t="shared" si="51"/>
        <v>1.6972175805193409E-4</v>
      </c>
    </row>
    <row r="795" spans="1:28" x14ac:dyDescent="0.25">
      <c r="A795" t="s">
        <v>2694</v>
      </c>
      <c r="B795" t="s">
        <v>2695</v>
      </c>
      <c r="C795" t="s">
        <v>82</v>
      </c>
      <c r="D795" t="s">
        <v>648</v>
      </c>
      <c r="E795">
        <v>166823650</v>
      </c>
      <c r="F795" t="s">
        <v>95</v>
      </c>
      <c r="G795">
        <v>2015</v>
      </c>
      <c r="H795" t="s">
        <v>16</v>
      </c>
      <c r="J795" t="s">
        <v>96</v>
      </c>
      <c r="K795">
        <v>60</v>
      </c>
      <c r="L795" s="18">
        <v>44286</v>
      </c>
      <c r="M795" s="18">
        <v>46112</v>
      </c>
      <c r="O795">
        <v>26000000</v>
      </c>
      <c r="P795">
        <v>26000000</v>
      </c>
      <c r="Q795">
        <v>0</v>
      </c>
      <c r="R795">
        <v>710623</v>
      </c>
      <c r="S795" t="s">
        <v>198</v>
      </c>
      <c r="T795">
        <v>-1.1050965141471809</v>
      </c>
      <c r="U795">
        <v>1.2009447865714571</v>
      </c>
      <c r="V795">
        <v>0.28851061487099899</v>
      </c>
      <c r="W795">
        <v>-0.70925823767236751</v>
      </c>
      <c r="X795">
        <v>-0.80644560922993824</v>
      </c>
      <c r="Y795" t="str">
        <f t="shared" si="48"/>
        <v>49-60</v>
      </c>
      <c r="Z795" s="20">
        <f t="shared" si="49"/>
        <v>1</v>
      </c>
      <c r="AA795" t="str">
        <f t="shared" si="50"/>
        <v>80%-100%</v>
      </c>
      <c r="AB795">
        <f t="shared" si="51"/>
        <v>1.4735504030258215E-4</v>
      </c>
    </row>
    <row r="796" spans="1:28" x14ac:dyDescent="0.25">
      <c r="A796" t="s">
        <v>2696</v>
      </c>
      <c r="B796" t="s">
        <v>2697</v>
      </c>
      <c r="C796" t="s">
        <v>82</v>
      </c>
      <c r="D796" t="s">
        <v>199</v>
      </c>
      <c r="E796">
        <v>15</v>
      </c>
      <c r="F796" t="s">
        <v>79</v>
      </c>
      <c r="G796">
        <v>2022</v>
      </c>
      <c r="H796" t="s">
        <v>26</v>
      </c>
      <c r="I796" t="s">
        <v>84</v>
      </c>
      <c r="J796" t="s">
        <v>80</v>
      </c>
      <c r="K796">
        <v>84</v>
      </c>
      <c r="L796" s="18">
        <v>44434</v>
      </c>
      <c r="M796" s="18">
        <v>46991</v>
      </c>
      <c r="O796">
        <v>46961800</v>
      </c>
      <c r="P796">
        <v>33296350</v>
      </c>
      <c r="Q796">
        <v>13665450</v>
      </c>
      <c r="R796">
        <v>688115</v>
      </c>
      <c r="S796" t="s">
        <v>726</v>
      </c>
      <c r="T796">
        <v>-0.17123392661813511</v>
      </c>
      <c r="U796">
        <v>6.0750049852147147E-3</v>
      </c>
      <c r="V796">
        <v>-2.7667345059731379E-2</v>
      </c>
      <c r="W796">
        <v>-0.4689599404161709</v>
      </c>
      <c r="X796">
        <v>-0.34235834485308059</v>
      </c>
      <c r="Y796" t="str">
        <f t="shared" si="48"/>
        <v>&gt;72</v>
      </c>
      <c r="Z796" s="20">
        <f t="shared" si="49"/>
        <v>0.70900923729499299</v>
      </c>
      <c r="AA796" t="str">
        <f t="shared" si="50"/>
        <v>60%-80%</v>
      </c>
      <c r="AB796">
        <f t="shared" si="51"/>
        <v>1.4268777334509484E-4</v>
      </c>
    </row>
    <row r="797" spans="1:28" x14ac:dyDescent="0.25">
      <c r="A797" t="s">
        <v>2698</v>
      </c>
      <c r="B797" t="s">
        <v>2699</v>
      </c>
      <c r="C797" t="s">
        <v>82</v>
      </c>
      <c r="D797" t="s">
        <v>172</v>
      </c>
      <c r="E797">
        <v>7</v>
      </c>
      <c r="F797" t="s">
        <v>17</v>
      </c>
      <c r="G797">
        <v>2022</v>
      </c>
      <c r="H797" t="s">
        <v>155</v>
      </c>
      <c r="I797" t="s">
        <v>84</v>
      </c>
      <c r="J797" t="s">
        <v>80</v>
      </c>
      <c r="K797">
        <v>84</v>
      </c>
      <c r="L797" s="18">
        <v>44329</v>
      </c>
      <c r="M797" s="18">
        <v>46886</v>
      </c>
      <c r="O797">
        <v>70741000</v>
      </c>
      <c r="P797">
        <v>70741000</v>
      </c>
      <c r="Q797">
        <v>0</v>
      </c>
      <c r="R797">
        <v>1621883</v>
      </c>
      <c r="S797" t="s">
        <v>283</v>
      </c>
      <c r="T797">
        <v>-0.41379563766464073</v>
      </c>
      <c r="U797">
        <v>1.2009447865714571</v>
      </c>
      <c r="V797">
        <v>-0.10571508402373329</v>
      </c>
      <c r="W797">
        <v>-0.54769381027365394</v>
      </c>
      <c r="X797">
        <v>-3.2966835268508812E-2</v>
      </c>
      <c r="Y797" t="str">
        <f t="shared" si="48"/>
        <v>&gt;72</v>
      </c>
      <c r="Z797" s="20">
        <f t="shared" si="49"/>
        <v>1</v>
      </c>
      <c r="AA797" t="str">
        <f t="shared" si="50"/>
        <v>80%-100%</v>
      </c>
      <c r="AB797">
        <f t="shared" si="51"/>
        <v>3.3631424092813328E-4</v>
      </c>
    </row>
    <row r="798" spans="1:28" x14ac:dyDescent="0.25">
      <c r="A798" t="s">
        <v>2700</v>
      </c>
      <c r="B798" t="s">
        <v>2701</v>
      </c>
      <c r="C798" t="s">
        <v>82</v>
      </c>
      <c r="D798" t="s">
        <v>236</v>
      </c>
      <c r="E798">
        <v>220</v>
      </c>
      <c r="F798" t="s">
        <v>79</v>
      </c>
      <c r="G798">
        <v>2021</v>
      </c>
      <c r="H798" t="s">
        <v>26</v>
      </c>
      <c r="I798" t="s">
        <v>84</v>
      </c>
      <c r="J798" t="s">
        <v>80</v>
      </c>
      <c r="K798">
        <v>84</v>
      </c>
      <c r="L798" s="18">
        <v>44222</v>
      </c>
      <c r="M798" s="18">
        <v>46778</v>
      </c>
      <c r="O798">
        <v>42760000</v>
      </c>
      <c r="P798">
        <v>42760000</v>
      </c>
      <c r="Q798">
        <v>0</v>
      </c>
      <c r="R798">
        <v>938928</v>
      </c>
      <c r="S798" t="s">
        <v>639</v>
      </c>
      <c r="T798">
        <v>-0.95955948751927811</v>
      </c>
      <c r="U798">
        <v>1.2009447865714571</v>
      </c>
      <c r="V798">
        <v>-0.22527857001643839</v>
      </c>
      <c r="W798">
        <v>-4.5450786688398907E-2</v>
      </c>
      <c r="X798">
        <v>-0.96114136402222416</v>
      </c>
      <c r="Y798" t="str">
        <f t="shared" si="48"/>
        <v>&gt;72</v>
      </c>
      <c r="Z798" s="20">
        <f t="shared" si="49"/>
        <v>1</v>
      </c>
      <c r="AA798" t="str">
        <f t="shared" si="50"/>
        <v>80%-100%</v>
      </c>
      <c r="AB798">
        <f t="shared" si="51"/>
        <v>1.9469644703481713E-4</v>
      </c>
    </row>
    <row r="799" spans="1:28" x14ac:dyDescent="0.25">
      <c r="A799" t="s">
        <v>2702</v>
      </c>
      <c r="B799" t="s">
        <v>2703</v>
      </c>
      <c r="C799" t="s">
        <v>82</v>
      </c>
      <c r="D799" t="s">
        <v>273</v>
      </c>
      <c r="E799">
        <v>236</v>
      </c>
      <c r="F799" t="s">
        <v>79</v>
      </c>
      <c r="G799">
        <v>2021</v>
      </c>
      <c r="H799" t="s">
        <v>26</v>
      </c>
      <c r="I799" t="s">
        <v>84</v>
      </c>
      <c r="J799" t="s">
        <v>80</v>
      </c>
      <c r="K799">
        <v>60</v>
      </c>
      <c r="L799" s="18">
        <v>44317</v>
      </c>
      <c r="M799" s="18">
        <v>46143</v>
      </c>
      <c r="O799">
        <v>43260000</v>
      </c>
      <c r="P799">
        <v>28260000</v>
      </c>
      <c r="Q799">
        <v>15000000</v>
      </c>
      <c r="R799">
        <v>661883</v>
      </c>
      <c r="S799" t="s">
        <v>266</v>
      </c>
      <c r="T799">
        <v>-0.59571692094951978</v>
      </c>
      <c r="U799">
        <v>-0.2228458057692935</v>
      </c>
      <c r="V799">
        <v>-1.205491110058992</v>
      </c>
      <c r="W799">
        <v>-0.55352900967152852</v>
      </c>
      <c r="X799">
        <v>-0.1103147126646518</v>
      </c>
      <c r="Y799" t="str">
        <f t="shared" si="48"/>
        <v>49-60</v>
      </c>
      <c r="Z799" s="20">
        <f t="shared" si="49"/>
        <v>0.65325936199722612</v>
      </c>
      <c r="AA799" t="str">
        <f t="shared" si="50"/>
        <v>60%-80%</v>
      </c>
      <c r="AB799">
        <f t="shared" si="51"/>
        <v>1.3724829641116877E-4</v>
      </c>
    </row>
    <row r="800" spans="1:28" x14ac:dyDescent="0.25">
      <c r="A800" t="s">
        <v>2704</v>
      </c>
      <c r="B800" t="s">
        <v>2705</v>
      </c>
      <c r="C800" t="s">
        <v>82</v>
      </c>
      <c r="D800" t="s">
        <v>714</v>
      </c>
      <c r="E800">
        <v>48</v>
      </c>
      <c r="F800" t="s">
        <v>25</v>
      </c>
      <c r="G800">
        <v>2021</v>
      </c>
      <c r="H800" t="s">
        <v>25</v>
      </c>
      <c r="I800" t="s">
        <v>84</v>
      </c>
      <c r="J800" t="s">
        <v>80</v>
      </c>
      <c r="K800">
        <v>60</v>
      </c>
      <c r="L800" s="18">
        <v>44224</v>
      </c>
      <c r="M800" s="18">
        <v>46050</v>
      </c>
      <c r="O800">
        <v>43410000</v>
      </c>
      <c r="P800">
        <v>43410000</v>
      </c>
      <c r="Q800">
        <v>0</v>
      </c>
      <c r="R800">
        <v>1110818</v>
      </c>
      <c r="S800" t="s">
        <v>186</v>
      </c>
      <c r="T800">
        <v>-2.8030284914727202</v>
      </c>
      <c r="U800">
        <v>1.2009447865714571</v>
      </c>
      <c r="V800">
        <v>0.2094661248883162</v>
      </c>
      <c r="W800">
        <v>-0.2467613490222286</v>
      </c>
      <c r="X800">
        <v>-0.4197062222492236</v>
      </c>
      <c r="Y800" t="str">
        <f t="shared" si="48"/>
        <v>49-60</v>
      </c>
      <c r="Z800" s="20">
        <f t="shared" si="49"/>
        <v>1</v>
      </c>
      <c r="AA800" t="str">
        <f t="shared" si="50"/>
        <v>80%-100%</v>
      </c>
      <c r="AB800">
        <f t="shared" si="51"/>
        <v>2.3033961912129739E-4</v>
      </c>
    </row>
    <row r="801" spans="1:28" x14ac:dyDescent="0.25">
      <c r="A801" t="s">
        <v>2706</v>
      </c>
      <c r="B801" t="s">
        <v>2707</v>
      </c>
      <c r="C801" t="s">
        <v>82</v>
      </c>
      <c r="D801" t="s">
        <v>224</v>
      </c>
      <c r="E801">
        <v>46</v>
      </c>
      <c r="F801" t="s">
        <v>95</v>
      </c>
      <c r="G801">
        <v>2016</v>
      </c>
      <c r="H801" t="s">
        <v>16</v>
      </c>
      <c r="J801" t="s">
        <v>96</v>
      </c>
      <c r="K801">
        <v>60</v>
      </c>
      <c r="L801" s="18">
        <v>44357</v>
      </c>
      <c r="M801" s="18">
        <v>46183</v>
      </c>
      <c r="O801">
        <v>36500000</v>
      </c>
      <c r="P801">
        <v>21500000</v>
      </c>
      <c r="Q801">
        <v>15000000</v>
      </c>
      <c r="R801">
        <v>727073</v>
      </c>
      <c r="S801" t="s">
        <v>235</v>
      </c>
      <c r="T801">
        <v>-0.63210117760649565</v>
      </c>
      <c r="U801">
        <v>-0.4865396250630874</v>
      </c>
      <c r="V801">
        <v>0.52564408481904745</v>
      </c>
      <c r="W801">
        <v>-0.5134350396320968</v>
      </c>
      <c r="X801">
        <v>-1.425228628399082</v>
      </c>
      <c r="Y801" t="str">
        <f t="shared" si="48"/>
        <v>49-60</v>
      </c>
      <c r="Z801" s="20">
        <f t="shared" si="49"/>
        <v>0.58904109589041098</v>
      </c>
      <c r="AA801" t="str">
        <f t="shared" si="50"/>
        <v>40%-60%</v>
      </c>
      <c r="AB801">
        <f t="shared" si="51"/>
        <v>1.5076611820602389E-4</v>
      </c>
    </row>
    <row r="802" spans="1:28" x14ac:dyDescent="0.25">
      <c r="A802" t="s">
        <v>2708</v>
      </c>
      <c r="B802" t="s">
        <v>2709</v>
      </c>
      <c r="C802" t="s">
        <v>82</v>
      </c>
      <c r="D802" t="s">
        <v>246</v>
      </c>
      <c r="E802">
        <v>38</v>
      </c>
      <c r="F802" t="s">
        <v>87</v>
      </c>
      <c r="G802">
        <v>2019</v>
      </c>
      <c r="H802" t="s">
        <v>15</v>
      </c>
      <c r="I802" t="s">
        <v>84</v>
      </c>
      <c r="J802" t="s">
        <v>80</v>
      </c>
      <c r="K802">
        <v>84</v>
      </c>
      <c r="L802" s="18">
        <v>43624</v>
      </c>
      <c r="M802" s="18">
        <v>46181</v>
      </c>
      <c r="O802">
        <v>32200000</v>
      </c>
      <c r="P802">
        <v>28980000</v>
      </c>
      <c r="Q802">
        <v>3220000</v>
      </c>
      <c r="R802">
        <v>641402</v>
      </c>
      <c r="S802" t="s">
        <v>259</v>
      </c>
      <c r="T802">
        <v>-1.6993727062111199</v>
      </c>
      <c r="U802">
        <v>0.79032357974038436</v>
      </c>
      <c r="V802">
        <v>0.56516632981038883</v>
      </c>
      <c r="W802">
        <v>-0.77032852316289269</v>
      </c>
      <c r="X802">
        <v>-1.1931849962106531</v>
      </c>
      <c r="Y802" t="str">
        <f t="shared" si="48"/>
        <v>&gt;72</v>
      </c>
      <c r="Z802" s="20">
        <f t="shared" si="49"/>
        <v>0.9</v>
      </c>
      <c r="AA802" t="str">
        <f t="shared" si="50"/>
        <v>80%-100%</v>
      </c>
      <c r="AB802">
        <f t="shared" si="51"/>
        <v>1.3300134890111465E-4</v>
      </c>
    </row>
    <row r="803" spans="1:28" x14ac:dyDescent="0.25">
      <c r="A803" t="s">
        <v>2710</v>
      </c>
      <c r="B803" t="s">
        <v>2711</v>
      </c>
      <c r="C803" t="s">
        <v>82</v>
      </c>
      <c r="D803" t="s">
        <v>265</v>
      </c>
      <c r="E803">
        <v>220</v>
      </c>
      <c r="F803" t="s">
        <v>17</v>
      </c>
      <c r="G803">
        <v>2021</v>
      </c>
      <c r="H803" t="s">
        <v>17</v>
      </c>
      <c r="I803" t="s">
        <v>84</v>
      </c>
      <c r="J803" t="s">
        <v>80</v>
      </c>
      <c r="K803">
        <v>84</v>
      </c>
      <c r="L803" s="18">
        <v>44285</v>
      </c>
      <c r="M803" s="18">
        <v>46842</v>
      </c>
      <c r="O803">
        <v>79438000</v>
      </c>
      <c r="P803">
        <v>79438000</v>
      </c>
      <c r="Q803">
        <v>0</v>
      </c>
      <c r="R803">
        <v>1756652</v>
      </c>
      <c r="S803" t="s">
        <v>437</v>
      </c>
      <c r="T803">
        <v>-0.21974626882743631</v>
      </c>
      <c r="U803">
        <v>1.2009447865714571</v>
      </c>
      <c r="V803">
        <v>-0.1311741285798052</v>
      </c>
      <c r="W803">
        <v>1.999076162342224</v>
      </c>
      <c r="X803">
        <v>0.1217289195237771</v>
      </c>
      <c r="Y803" t="str">
        <f t="shared" si="48"/>
        <v>&gt;72</v>
      </c>
      <c r="Z803" s="20">
        <f t="shared" si="49"/>
        <v>1</v>
      </c>
      <c r="AA803" t="str">
        <f t="shared" si="50"/>
        <v>80%-100%</v>
      </c>
      <c r="AB803">
        <f t="shared" si="51"/>
        <v>3.6425998913293205E-4</v>
      </c>
    </row>
    <row r="804" spans="1:28" x14ac:dyDescent="0.25">
      <c r="A804" t="s">
        <v>2712</v>
      </c>
      <c r="B804" t="s">
        <v>2713</v>
      </c>
      <c r="C804" t="s">
        <v>82</v>
      </c>
      <c r="D804" t="s">
        <v>236</v>
      </c>
      <c r="E804">
        <v>62</v>
      </c>
      <c r="F804" t="s">
        <v>79</v>
      </c>
      <c r="G804">
        <v>2021</v>
      </c>
      <c r="H804" t="s">
        <v>26</v>
      </c>
      <c r="I804" t="s">
        <v>84</v>
      </c>
      <c r="J804" t="s">
        <v>80</v>
      </c>
      <c r="K804">
        <v>84</v>
      </c>
      <c r="L804" s="18">
        <v>44152</v>
      </c>
      <c r="M804" s="18">
        <v>46708</v>
      </c>
      <c r="O804">
        <v>44464000</v>
      </c>
      <c r="P804">
        <v>44464000</v>
      </c>
      <c r="Q804">
        <v>0</v>
      </c>
      <c r="R804">
        <v>951323</v>
      </c>
      <c r="S804" t="s">
        <v>190</v>
      </c>
      <c r="T804">
        <v>-0.38953946655999011</v>
      </c>
      <c r="U804">
        <v>1.2009447865714571</v>
      </c>
      <c r="V804">
        <v>0.4070773498450232</v>
      </c>
      <c r="W804">
        <v>-0.11183153178679579</v>
      </c>
      <c r="X804">
        <v>-0.96114136402222416</v>
      </c>
      <c r="Y804" t="str">
        <f t="shared" si="48"/>
        <v>&gt;72</v>
      </c>
      <c r="Z804" s="20">
        <f t="shared" si="49"/>
        <v>1</v>
      </c>
      <c r="AA804" t="str">
        <f t="shared" si="50"/>
        <v>80%-100%</v>
      </c>
      <c r="AB804">
        <f t="shared" si="51"/>
        <v>1.9726667868303358E-4</v>
      </c>
    </row>
    <row r="805" spans="1:28" x14ac:dyDescent="0.25">
      <c r="A805" t="s">
        <v>2714</v>
      </c>
      <c r="B805" t="s">
        <v>2715</v>
      </c>
      <c r="C805" t="s">
        <v>82</v>
      </c>
      <c r="D805" t="s">
        <v>239</v>
      </c>
      <c r="E805">
        <v>83</v>
      </c>
      <c r="F805" t="s">
        <v>117</v>
      </c>
      <c r="G805">
        <v>2019</v>
      </c>
      <c r="H805" t="s">
        <v>14</v>
      </c>
      <c r="J805" t="s">
        <v>80</v>
      </c>
      <c r="K805">
        <v>84</v>
      </c>
      <c r="L805" s="18">
        <v>43420</v>
      </c>
      <c r="M805" s="18">
        <v>45977</v>
      </c>
      <c r="O805">
        <v>52955000</v>
      </c>
      <c r="P805">
        <v>42955000</v>
      </c>
      <c r="Q805">
        <v>10000000</v>
      </c>
      <c r="R805">
        <v>924828</v>
      </c>
      <c r="S805" t="s">
        <v>690</v>
      </c>
      <c r="T805">
        <v>1.126471227480669</v>
      </c>
      <c r="U805">
        <v>0.42552942101377089</v>
      </c>
      <c r="V805">
        <v>0.2094661248883162</v>
      </c>
      <c r="W805">
        <v>0.17278985277905151</v>
      </c>
      <c r="X805">
        <v>0.74051193869292065</v>
      </c>
      <c r="Y805" t="str">
        <f t="shared" si="48"/>
        <v>&gt;72</v>
      </c>
      <c r="Z805" s="20">
        <f t="shared" si="49"/>
        <v>0.81116041922386928</v>
      </c>
      <c r="AA805" t="str">
        <f t="shared" si="50"/>
        <v>80%-100%</v>
      </c>
      <c r="AB805">
        <f t="shared" si="51"/>
        <v>1.9177266597472423E-4</v>
      </c>
    </row>
    <row r="806" spans="1:28" x14ac:dyDescent="0.25">
      <c r="A806" t="s">
        <v>2716</v>
      </c>
      <c r="B806" t="s">
        <v>2717</v>
      </c>
      <c r="C806" t="s">
        <v>82</v>
      </c>
      <c r="D806" t="s">
        <v>760</v>
      </c>
      <c r="E806">
        <v>76</v>
      </c>
      <c r="F806" t="s">
        <v>17</v>
      </c>
      <c r="G806">
        <v>2018</v>
      </c>
      <c r="H806" t="s">
        <v>17</v>
      </c>
      <c r="J806" t="s">
        <v>80</v>
      </c>
      <c r="K806">
        <v>60</v>
      </c>
      <c r="L806" s="18">
        <v>43129</v>
      </c>
      <c r="M806" s="18">
        <v>44955</v>
      </c>
      <c r="O806">
        <v>55490000</v>
      </c>
      <c r="P806">
        <v>44490000</v>
      </c>
      <c r="Q806">
        <v>11000000</v>
      </c>
      <c r="R806">
        <v>1216219</v>
      </c>
      <c r="S806" t="s">
        <v>333</v>
      </c>
      <c r="T806">
        <v>0.77475674646323633</v>
      </c>
      <c r="U806">
        <v>0.38695428825792327</v>
      </c>
      <c r="V806">
        <v>-0.2040823157606424</v>
      </c>
      <c r="W806">
        <v>-3.4910851981675463E-2</v>
      </c>
      <c r="X806">
        <v>0.43112042910834891</v>
      </c>
      <c r="Y806" t="str">
        <f t="shared" si="48"/>
        <v>49-60</v>
      </c>
      <c r="Z806" s="20">
        <f t="shared" si="49"/>
        <v>0.80176608397909532</v>
      </c>
      <c r="AA806" t="str">
        <f t="shared" si="50"/>
        <v>80%-100%</v>
      </c>
      <c r="AB806">
        <f t="shared" si="51"/>
        <v>2.52195608306748E-4</v>
      </c>
    </row>
    <row r="807" spans="1:28" x14ac:dyDescent="0.25">
      <c r="A807" t="s">
        <v>2718</v>
      </c>
      <c r="B807" t="s">
        <v>2719</v>
      </c>
      <c r="C807" t="s">
        <v>82</v>
      </c>
      <c r="D807" t="s">
        <v>271</v>
      </c>
      <c r="E807">
        <v>7</v>
      </c>
      <c r="F807" t="s">
        <v>117</v>
      </c>
      <c r="G807">
        <v>2019</v>
      </c>
      <c r="H807" t="s">
        <v>14</v>
      </c>
      <c r="J807" t="s">
        <v>80</v>
      </c>
      <c r="K807">
        <v>84</v>
      </c>
      <c r="L807" s="18">
        <v>43195</v>
      </c>
      <c r="M807" s="18">
        <v>45752</v>
      </c>
      <c r="O807">
        <v>43550000</v>
      </c>
      <c r="P807">
        <v>34550000</v>
      </c>
      <c r="Q807">
        <v>9000000</v>
      </c>
      <c r="R807">
        <v>680996</v>
      </c>
      <c r="S807" t="s">
        <v>101</v>
      </c>
      <c r="T807">
        <v>0.75050057535858583</v>
      </c>
      <c r="U807">
        <v>0.3523590548884139</v>
      </c>
      <c r="V807">
        <v>8.8956673961742547E-2</v>
      </c>
      <c r="W807">
        <v>-0.75240572198632549</v>
      </c>
      <c r="X807">
        <v>-3.2966835268508812E-2</v>
      </c>
      <c r="Y807" t="str">
        <f t="shared" si="48"/>
        <v>&gt;72</v>
      </c>
      <c r="Z807" s="20">
        <f t="shared" si="49"/>
        <v>0.79334098737083814</v>
      </c>
      <c r="AA807" t="str">
        <f t="shared" si="50"/>
        <v>60%-80%</v>
      </c>
      <c r="AB807">
        <f t="shared" si="51"/>
        <v>1.4121157495028622E-4</v>
      </c>
    </row>
    <row r="808" spans="1:28" x14ac:dyDescent="0.25">
      <c r="A808" t="s">
        <v>2720</v>
      </c>
      <c r="B808" t="s">
        <v>2721</v>
      </c>
      <c r="C808" t="s">
        <v>82</v>
      </c>
      <c r="D808" t="s">
        <v>172</v>
      </c>
      <c r="E808">
        <v>60</v>
      </c>
      <c r="F808" t="s">
        <v>17</v>
      </c>
      <c r="G808">
        <v>2022</v>
      </c>
      <c r="H808" t="s">
        <v>155</v>
      </c>
      <c r="I808" t="s">
        <v>84</v>
      </c>
      <c r="J808" t="s">
        <v>80</v>
      </c>
      <c r="K808">
        <v>84</v>
      </c>
      <c r="L808" s="18">
        <v>44400</v>
      </c>
      <c r="M808" s="18">
        <v>46957</v>
      </c>
      <c r="O808">
        <v>79530000</v>
      </c>
      <c r="P808">
        <v>51000000</v>
      </c>
      <c r="Q808">
        <v>28530000</v>
      </c>
      <c r="R808">
        <v>875133</v>
      </c>
      <c r="S808" t="s">
        <v>189</v>
      </c>
      <c r="T808">
        <v>0.22899289660859901</v>
      </c>
      <c r="U808">
        <v>-0.27208715494627178</v>
      </c>
      <c r="V808">
        <v>-0.76858628733198942</v>
      </c>
      <c r="W808">
        <v>0.72437799894437627</v>
      </c>
      <c r="X808">
        <v>1.0499034482774929</v>
      </c>
      <c r="Y808" t="str">
        <f t="shared" si="48"/>
        <v>&gt;72</v>
      </c>
      <c r="Z808" s="20">
        <f t="shared" si="49"/>
        <v>0.6412674462466994</v>
      </c>
      <c r="AA808" t="str">
        <f t="shared" si="50"/>
        <v>60%-80%</v>
      </c>
      <c r="AB808">
        <f t="shared" si="51"/>
        <v>1.8146789294058824E-4</v>
      </c>
    </row>
    <row r="809" spans="1:28" x14ac:dyDescent="0.25">
      <c r="A809" t="s">
        <v>2722</v>
      </c>
      <c r="B809" t="s">
        <v>2723</v>
      </c>
      <c r="C809" t="s">
        <v>82</v>
      </c>
      <c r="D809" t="s">
        <v>2724</v>
      </c>
      <c r="E809">
        <v>220</v>
      </c>
      <c r="F809" t="s">
        <v>79</v>
      </c>
      <c r="G809">
        <v>2017</v>
      </c>
      <c r="H809" t="s">
        <v>13</v>
      </c>
      <c r="J809" t="s">
        <v>80</v>
      </c>
      <c r="K809">
        <v>72</v>
      </c>
      <c r="L809" s="18">
        <v>42714</v>
      </c>
      <c r="M809" s="18">
        <v>44905</v>
      </c>
      <c r="O809">
        <v>40690000</v>
      </c>
      <c r="P809">
        <v>40690000</v>
      </c>
      <c r="Q809">
        <v>0</v>
      </c>
      <c r="R809">
        <v>843621</v>
      </c>
      <c r="S809" t="s">
        <v>148</v>
      </c>
      <c r="T809">
        <v>-1.8085254761820471</v>
      </c>
      <c r="U809">
        <v>1.2009447865714571</v>
      </c>
      <c r="V809">
        <v>1.316088984645875</v>
      </c>
      <c r="W809">
        <v>-7.7112078774255771E-2</v>
      </c>
      <c r="X809">
        <v>-1.5025765057952249</v>
      </c>
      <c r="Y809" t="str">
        <f t="shared" si="48"/>
        <v>61-72</v>
      </c>
      <c r="Z809" s="20">
        <f t="shared" si="49"/>
        <v>1</v>
      </c>
      <c r="AA809" t="str">
        <f t="shared" si="50"/>
        <v>80%-100%</v>
      </c>
      <c r="AB809">
        <f t="shared" si="51"/>
        <v>1.7493355331181886E-4</v>
      </c>
    </row>
    <row r="810" spans="1:28" x14ac:dyDescent="0.25">
      <c r="A810" t="s">
        <v>2725</v>
      </c>
      <c r="B810" t="s">
        <v>2726</v>
      </c>
      <c r="C810" t="s">
        <v>82</v>
      </c>
      <c r="D810" t="s">
        <v>221</v>
      </c>
      <c r="E810">
        <v>7</v>
      </c>
      <c r="F810" t="s">
        <v>87</v>
      </c>
      <c r="G810">
        <v>2022</v>
      </c>
      <c r="H810" t="s">
        <v>24</v>
      </c>
      <c r="J810" t="s">
        <v>80</v>
      </c>
      <c r="K810">
        <v>84</v>
      </c>
      <c r="L810" s="18">
        <v>44552</v>
      </c>
      <c r="M810" s="18">
        <v>47109</v>
      </c>
      <c r="O810">
        <v>57330999</v>
      </c>
      <c r="P810">
        <v>57330999</v>
      </c>
      <c r="Q810">
        <v>0</v>
      </c>
      <c r="R810">
        <v>1300274</v>
      </c>
      <c r="S810" t="s">
        <v>320</v>
      </c>
      <c r="T810">
        <v>0.65347589093998359</v>
      </c>
      <c r="U810">
        <v>1.2009447865714571</v>
      </c>
      <c r="V810">
        <v>0.2094661248883162</v>
      </c>
      <c r="W810">
        <v>-0.11183153178679579</v>
      </c>
      <c r="X810">
        <v>-1.11583711881451</v>
      </c>
      <c r="Y810" t="str">
        <f t="shared" si="48"/>
        <v>&gt;72</v>
      </c>
      <c r="Z810" s="20">
        <f t="shared" si="49"/>
        <v>1</v>
      </c>
      <c r="AA810" t="str">
        <f t="shared" si="50"/>
        <v>80%-100%</v>
      </c>
      <c r="AB810">
        <f t="shared" si="51"/>
        <v>2.6962528327172032E-4</v>
      </c>
    </row>
    <row r="811" spans="1:28" x14ac:dyDescent="0.25">
      <c r="A811" t="s">
        <v>2727</v>
      </c>
      <c r="B811" t="s">
        <v>2728</v>
      </c>
      <c r="C811" t="s">
        <v>82</v>
      </c>
      <c r="D811" t="s">
        <v>384</v>
      </c>
      <c r="E811">
        <v>236</v>
      </c>
      <c r="F811" t="s">
        <v>87</v>
      </c>
      <c r="G811">
        <v>2020</v>
      </c>
      <c r="H811" t="s">
        <v>24</v>
      </c>
      <c r="I811" t="s">
        <v>84</v>
      </c>
      <c r="J811" t="s">
        <v>80</v>
      </c>
      <c r="K811">
        <v>84</v>
      </c>
      <c r="L811" s="18">
        <v>43862</v>
      </c>
      <c r="M811" s="18">
        <v>46419</v>
      </c>
      <c r="O811">
        <v>38890000</v>
      </c>
      <c r="P811">
        <v>38890000</v>
      </c>
      <c r="Q811">
        <v>0</v>
      </c>
      <c r="R811">
        <v>818933</v>
      </c>
      <c r="S811" t="s">
        <v>598</v>
      </c>
      <c r="T811">
        <v>-0.58358883539719453</v>
      </c>
      <c r="U811">
        <v>1.2009447865714571</v>
      </c>
      <c r="V811">
        <v>0.88134428974112011</v>
      </c>
      <c r="W811">
        <v>-0.37337166747447942</v>
      </c>
      <c r="X811">
        <v>-0.80644560922993824</v>
      </c>
      <c r="Y811" t="str">
        <f t="shared" si="48"/>
        <v>&gt;72</v>
      </c>
      <c r="Z811" s="20">
        <f t="shared" si="49"/>
        <v>1</v>
      </c>
      <c r="AA811" t="str">
        <f t="shared" si="50"/>
        <v>80%-100%</v>
      </c>
      <c r="AB811">
        <f t="shared" si="51"/>
        <v>1.6981424077199092E-4</v>
      </c>
    </row>
    <row r="812" spans="1:28" x14ac:dyDescent="0.25">
      <c r="A812" t="s">
        <v>2729</v>
      </c>
      <c r="B812" t="s">
        <v>2730</v>
      </c>
      <c r="C812" t="s">
        <v>82</v>
      </c>
      <c r="D812" t="s">
        <v>730</v>
      </c>
      <c r="E812">
        <v>62</v>
      </c>
      <c r="F812" t="s">
        <v>17</v>
      </c>
      <c r="G812">
        <v>2022</v>
      </c>
      <c r="H812" t="s">
        <v>694</v>
      </c>
      <c r="J812" t="s">
        <v>80</v>
      </c>
      <c r="K812">
        <v>72</v>
      </c>
      <c r="L812" s="18">
        <v>44543</v>
      </c>
      <c r="M812" s="18">
        <v>46734</v>
      </c>
      <c r="O812">
        <v>78053794</v>
      </c>
      <c r="P812">
        <v>78053794</v>
      </c>
      <c r="Q812">
        <v>0</v>
      </c>
      <c r="R812">
        <v>2155972</v>
      </c>
      <c r="S812" t="s">
        <v>481</v>
      </c>
      <c r="T812">
        <v>-0.31677095324603838</v>
      </c>
      <c r="U812">
        <v>1.2009447865714571</v>
      </c>
      <c r="V812">
        <v>-0.30432305999912118</v>
      </c>
      <c r="W812">
        <v>0.2083891825678707</v>
      </c>
      <c r="X812">
        <v>0.58581618390063472</v>
      </c>
      <c r="Y812" t="str">
        <f t="shared" si="48"/>
        <v>61-72</v>
      </c>
      <c r="Z812" s="20">
        <f t="shared" si="49"/>
        <v>1</v>
      </c>
      <c r="AA812" t="str">
        <f t="shared" si="50"/>
        <v>80%-100%</v>
      </c>
      <c r="AB812">
        <f t="shared" si="51"/>
        <v>4.4706312763763439E-4</v>
      </c>
    </row>
    <row r="813" spans="1:28" x14ac:dyDescent="0.25">
      <c r="A813" t="s">
        <v>2731</v>
      </c>
      <c r="B813" t="s">
        <v>2732</v>
      </c>
      <c r="C813" t="s">
        <v>82</v>
      </c>
      <c r="D813" t="s">
        <v>227</v>
      </c>
      <c r="E813">
        <v>236</v>
      </c>
      <c r="F813" t="s">
        <v>87</v>
      </c>
      <c r="G813">
        <v>2022</v>
      </c>
      <c r="H813" t="s">
        <v>24</v>
      </c>
      <c r="I813" t="s">
        <v>84</v>
      </c>
      <c r="J813" t="s">
        <v>80</v>
      </c>
      <c r="K813">
        <v>84</v>
      </c>
      <c r="L813" s="18">
        <v>44398</v>
      </c>
      <c r="M813" s="18">
        <v>46955</v>
      </c>
      <c r="O813">
        <v>49970150</v>
      </c>
      <c r="P813">
        <v>49970150</v>
      </c>
      <c r="Q813">
        <v>0</v>
      </c>
      <c r="R813">
        <v>1084320</v>
      </c>
      <c r="S813" t="s">
        <v>173</v>
      </c>
      <c r="T813">
        <v>-6.2081156647207668E-2</v>
      </c>
      <c r="U813">
        <v>1.2009447865714571</v>
      </c>
      <c r="V813">
        <v>-0.38336754998180411</v>
      </c>
      <c r="W813">
        <v>-0.2592233382032762</v>
      </c>
      <c r="X813">
        <v>-0.49705409964536651</v>
      </c>
      <c r="Y813" t="str">
        <f t="shared" si="48"/>
        <v>&gt;72</v>
      </c>
      <c r="Z813" s="20">
        <f t="shared" si="49"/>
        <v>1</v>
      </c>
      <c r="AA813" t="str">
        <f t="shared" si="50"/>
        <v>80%-100%</v>
      </c>
      <c r="AB813">
        <f t="shared" si="51"/>
        <v>2.2484498433191142E-4</v>
      </c>
    </row>
    <row r="814" spans="1:28" x14ac:dyDescent="0.25">
      <c r="A814" t="s">
        <v>2733</v>
      </c>
      <c r="B814" t="s">
        <v>2734</v>
      </c>
      <c r="C814" t="s">
        <v>82</v>
      </c>
      <c r="D814" t="s">
        <v>125</v>
      </c>
      <c r="E814">
        <v>38</v>
      </c>
      <c r="F814" t="s">
        <v>117</v>
      </c>
      <c r="G814">
        <v>2021</v>
      </c>
      <c r="H814" t="s">
        <v>29</v>
      </c>
      <c r="I814" t="s">
        <v>84</v>
      </c>
      <c r="J814" t="s">
        <v>80</v>
      </c>
      <c r="K814">
        <v>72</v>
      </c>
      <c r="L814" s="18">
        <v>43993</v>
      </c>
      <c r="M814" s="18">
        <v>46184</v>
      </c>
      <c r="O814">
        <v>56490000</v>
      </c>
      <c r="P814">
        <v>28245000</v>
      </c>
      <c r="Q814">
        <v>28245000</v>
      </c>
      <c r="R814">
        <v>724521</v>
      </c>
      <c r="S814" t="s">
        <v>475</v>
      </c>
      <c r="T814">
        <v>-4.9953071094882402E-2</v>
      </c>
      <c r="U814">
        <v>-0.85216124758390532</v>
      </c>
      <c r="V814">
        <v>0.24898836987965761</v>
      </c>
      <c r="W814">
        <v>1.026151172332473</v>
      </c>
      <c r="X814">
        <v>-0.88379348662608126</v>
      </c>
      <c r="Y814" t="str">
        <f t="shared" si="48"/>
        <v>61-72</v>
      </c>
      <c r="Z814" s="20">
        <f t="shared" si="49"/>
        <v>0.5</v>
      </c>
      <c r="AA814" t="str">
        <f t="shared" si="50"/>
        <v>40%-60%</v>
      </c>
      <c r="AB814">
        <f t="shared" si="51"/>
        <v>1.5023693457018298E-4</v>
      </c>
    </row>
    <row r="815" spans="1:28" x14ac:dyDescent="0.25">
      <c r="A815" t="s">
        <v>2735</v>
      </c>
      <c r="B815" t="s">
        <v>2736</v>
      </c>
      <c r="C815" t="s">
        <v>82</v>
      </c>
      <c r="D815" t="s">
        <v>258</v>
      </c>
      <c r="E815">
        <v>246</v>
      </c>
      <c r="F815" t="s">
        <v>25</v>
      </c>
      <c r="G815">
        <v>2020</v>
      </c>
      <c r="H815" t="s">
        <v>25</v>
      </c>
      <c r="I815" t="s">
        <v>84</v>
      </c>
      <c r="J815" t="s">
        <v>80</v>
      </c>
      <c r="K815">
        <v>72</v>
      </c>
      <c r="L815" s="18">
        <v>43728</v>
      </c>
      <c r="M815" s="18">
        <v>45920</v>
      </c>
      <c r="O815">
        <v>36390000</v>
      </c>
      <c r="P815">
        <v>37216000</v>
      </c>
      <c r="Q815">
        <v>0</v>
      </c>
      <c r="R815">
        <v>825123</v>
      </c>
      <c r="S815" t="s">
        <v>692</v>
      </c>
      <c r="T815">
        <v>-0.59571692094951978</v>
      </c>
      <c r="U815">
        <v>1.2941498200538599</v>
      </c>
      <c r="V815">
        <v>0.44509537819199441</v>
      </c>
      <c r="W815">
        <v>-0.68204213218202481</v>
      </c>
      <c r="X815">
        <v>-1.425228628399082</v>
      </c>
      <c r="Y815" t="str">
        <f t="shared" si="48"/>
        <v>61-72</v>
      </c>
      <c r="Z815" s="20">
        <f t="shared" si="49"/>
        <v>1.0226985435559219</v>
      </c>
      <c r="AA815" t="str">
        <f t="shared" si="50"/>
        <v>80%-100%</v>
      </c>
      <c r="AB815">
        <f t="shared" si="51"/>
        <v>1.7109780139340763E-4</v>
      </c>
    </row>
    <row r="816" spans="1:28" x14ac:dyDescent="0.25">
      <c r="A816" t="s">
        <v>2737</v>
      </c>
      <c r="B816" t="s">
        <v>2738</v>
      </c>
      <c r="C816" t="s">
        <v>82</v>
      </c>
      <c r="D816" t="s">
        <v>145</v>
      </c>
      <c r="E816">
        <v>59</v>
      </c>
      <c r="F816" t="s">
        <v>25</v>
      </c>
      <c r="G816">
        <v>2021</v>
      </c>
      <c r="H816" t="s">
        <v>25</v>
      </c>
      <c r="I816" t="s">
        <v>84</v>
      </c>
      <c r="J816" t="s">
        <v>80</v>
      </c>
      <c r="K816">
        <v>84</v>
      </c>
      <c r="L816" s="18">
        <v>44224</v>
      </c>
      <c r="M816" s="18">
        <v>46780</v>
      </c>
      <c r="O816">
        <v>38899150</v>
      </c>
      <c r="P816">
        <v>40584150</v>
      </c>
      <c r="Q816">
        <v>0</v>
      </c>
      <c r="R816">
        <v>899082</v>
      </c>
      <c r="S816" t="s">
        <v>287</v>
      </c>
      <c r="T816">
        <v>-1.978318673914601</v>
      </c>
      <c r="U816">
        <v>1.3788141573701389</v>
      </c>
      <c r="V816">
        <v>-0.1067118350424142</v>
      </c>
      <c r="W816">
        <v>-0.52735806901276006</v>
      </c>
      <c r="X816">
        <v>-1.5025765057952249</v>
      </c>
      <c r="Y816" t="str">
        <f t="shared" si="48"/>
        <v>&gt;72</v>
      </c>
      <c r="Z816" s="20">
        <f t="shared" si="49"/>
        <v>1.0433171418912752</v>
      </c>
      <c r="AA816" t="str">
        <f t="shared" si="50"/>
        <v>80%-100%</v>
      </c>
      <c r="AB816">
        <f t="shared" si="51"/>
        <v>1.8643396617520989E-4</v>
      </c>
    </row>
    <row r="817" spans="1:28" x14ac:dyDescent="0.25">
      <c r="A817" t="s">
        <v>2739</v>
      </c>
      <c r="B817" t="s">
        <v>2740</v>
      </c>
      <c r="C817" t="s">
        <v>82</v>
      </c>
      <c r="D817" t="s">
        <v>627</v>
      </c>
      <c r="E817">
        <v>77</v>
      </c>
      <c r="F817" t="s">
        <v>25</v>
      </c>
      <c r="G817">
        <v>2021</v>
      </c>
      <c r="H817" t="s">
        <v>25</v>
      </c>
      <c r="I817" t="s">
        <v>84</v>
      </c>
      <c r="J817" t="s">
        <v>80</v>
      </c>
      <c r="K817">
        <v>60</v>
      </c>
      <c r="L817" s="18">
        <v>44181</v>
      </c>
      <c r="M817" s="18">
        <v>46007</v>
      </c>
      <c r="O817">
        <v>42657500</v>
      </c>
      <c r="P817">
        <v>42657500</v>
      </c>
      <c r="Q817">
        <v>0</v>
      </c>
      <c r="R817">
        <v>1088910</v>
      </c>
      <c r="S817" t="s">
        <v>375</v>
      </c>
      <c r="T817">
        <v>-1.2385054552227599</v>
      </c>
      <c r="U817">
        <v>1.2009447865714571</v>
      </c>
      <c r="V817">
        <v>0.16994387989697479</v>
      </c>
      <c r="W817">
        <v>-0.39394969845498251</v>
      </c>
      <c r="X817">
        <v>1.3592949578620639</v>
      </c>
      <c r="Y817" t="str">
        <f t="shared" si="48"/>
        <v>49-60</v>
      </c>
      <c r="Z817" s="20">
        <f t="shared" si="49"/>
        <v>1</v>
      </c>
      <c r="AA817" t="str">
        <f t="shared" si="50"/>
        <v>80%-100%</v>
      </c>
      <c r="AB817">
        <f t="shared" si="51"/>
        <v>2.2579676837913317E-4</v>
      </c>
    </row>
    <row r="818" spans="1:28" x14ac:dyDescent="0.25">
      <c r="A818" t="s">
        <v>2741</v>
      </c>
      <c r="B818" t="s">
        <v>2742</v>
      </c>
      <c r="C818" t="s">
        <v>82</v>
      </c>
      <c r="D818" t="s">
        <v>759</v>
      </c>
      <c r="E818">
        <v>291</v>
      </c>
      <c r="F818" t="s">
        <v>25</v>
      </c>
      <c r="G818">
        <v>2022</v>
      </c>
      <c r="H818" t="s">
        <v>25</v>
      </c>
      <c r="I818" t="s">
        <v>84</v>
      </c>
      <c r="J818" t="s">
        <v>80</v>
      </c>
      <c r="K818">
        <v>60</v>
      </c>
      <c r="L818" s="18">
        <v>44258</v>
      </c>
      <c r="M818" s="18">
        <v>46084</v>
      </c>
      <c r="O818">
        <v>41890000</v>
      </c>
      <c r="P818">
        <v>19890000</v>
      </c>
      <c r="Q818">
        <v>22000000</v>
      </c>
      <c r="R818">
        <v>517963</v>
      </c>
      <c r="S818" t="s">
        <v>343</v>
      </c>
      <c r="T818">
        <v>-0.94743140196695275</v>
      </c>
      <c r="U818">
        <v>-0.95557623283259985</v>
      </c>
      <c r="V818">
        <v>-0.54145652994716964</v>
      </c>
      <c r="W818">
        <v>-0.65615364159365008</v>
      </c>
      <c r="X818">
        <v>-0.57440197704150942</v>
      </c>
      <c r="Y818" t="str">
        <f t="shared" si="48"/>
        <v>49-60</v>
      </c>
      <c r="Z818" s="20">
        <f t="shared" si="49"/>
        <v>0.47481499164478397</v>
      </c>
      <c r="AA818" t="str">
        <f t="shared" si="50"/>
        <v>40%-60%</v>
      </c>
      <c r="AB818">
        <f t="shared" si="51"/>
        <v>1.0740499356233385E-4</v>
      </c>
    </row>
    <row r="819" spans="1:28" x14ac:dyDescent="0.25">
      <c r="A819" t="s">
        <v>2743</v>
      </c>
      <c r="B819" t="s">
        <v>2744</v>
      </c>
      <c r="C819" t="s">
        <v>82</v>
      </c>
      <c r="D819" t="s">
        <v>576</v>
      </c>
      <c r="E819">
        <v>62</v>
      </c>
      <c r="F819" t="s">
        <v>25</v>
      </c>
      <c r="G819">
        <v>2021</v>
      </c>
      <c r="H819" t="s">
        <v>25</v>
      </c>
      <c r="I819" t="s">
        <v>84</v>
      </c>
      <c r="J819" t="s">
        <v>80</v>
      </c>
      <c r="K819">
        <v>84</v>
      </c>
      <c r="L819" s="18">
        <v>44102</v>
      </c>
      <c r="M819" s="18">
        <v>46658</v>
      </c>
      <c r="O819">
        <v>38990000</v>
      </c>
      <c r="P819">
        <v>39610000</v>
      </c>
      <c r="Q819">
        <v>0</v>
      </c>
      <c r="R819">
        <v>1025730</v>
      </c>
      <c r="S819" t="s">
        <v>190</v>
      </c>
      <c r="T819">
        <v>-1.8085254761820471</v>
      </c>
      <c r="U819">
        <v>1.266239772012663</v>
      </c>
      <c r="V819">
        <v>0.56516632981038883</v>
      </c>
      <c r="W819">
        <v>-0.86496224099006924</v>
      </c>
      <c r="X819">
        <v>-1.5799243831913681</v>
      </c>
      <c r="Y819" t="str">
        <f t="shared" si="48"/>
        <v>&gt;72</v>
      </c>
      <c r="Z819" s="20">
        <f t="shared" si="49"/>
        <v>1.015901513208515</v>
      </c>
      <c r="AA819" t="str">
        <f t="shared" si="50"/>
        <v>80%-100%</v>
      </c>
      <c r="AB819">
        <f t="shared" si="51"/>
        <v>2.1269574090561043E-4</v>
      </c>
    </row>
    <row r="820" spans="1:28" x14ac:dyDescent="0.25">
      <c r="A820" t="s">
        <v>2745</v>
      </c>
      <c r="B820" t="s">
        <v>2746</v>
      </c>
      <c r="C820" t="s">
        <v>82</v>
      </c>
      <c r="D820" t="s">
        <v>236</v>
      </c>
      <c r="E820">
        <v>7</v>
      </c>
      <c r="F820" t="s">
        <v>87</v>
      </c>
      <c r="G820">
        <v>2021</v>
      </c>
      <c r="H820" t="s">
        <v>24</v>
      </c>
      <c r="I820" t="s">
        <v>84</v>
      </c>
      <c r="J820" t="s">
        <v>80</v>
      </c>
      <c r="K820">
        <v>84</v>
      </c>
      <c r="L820" s="18">
        <v>44071</v>
      </c>
      <c r="M820" s="18">
        <v>46627</v>
      </c>
      <c r="O820">
        <v>47500000</v>
      </c>
      <c r="P820">
        <v>47500000</v>
      </c>
      <c r="Q820">
        <v>0</v>
      </c>
      <c r="R820">
        <v>1104259</v>
      </c>
      <c r="S820" t="s">
        <v>403</v>
      </c>
      <c r="T820">
        <v>-1.153608856356483</v>
      </c>
      <c r="U820">
        <v>1.2009447865714571</v>
      </c>
      <c r="V820">
        <v>1.4741779646112401</v>
      </c>
      <c r="W820">
        <v>-0.88740490710038622</v>
      </c>
      <c r="X820">
        <v>1.0499034482774929</v>
      </c>
      <c r="Y820" t="str">
        <f t="shared" si="48"/>
        <v>&gt;72</v>
      </c>
      <c r="Z820" s="20">
        <f t="shared" si="49"/>
        <v>1</v>
      </c>
      <c r="AA820" t="str">
        <f t="shared" si="50"/>
        <v>80%-100%</v>
      </c>
      <c r="AB820">
        <f t="shared" si="51"/>
        <v>2.2897954252745699E-4</v>
      </c>
    </row>
    <row r="821" spans="1:28" x14ac:dyDescent="0.25">
      <c r="A821" t="s">
        <v>2747</v>
      </c>
      <c r="B821" t="s">
        <v>2748</v>
      </c>
      <c r="C821" t="s">
        <v>82</v>
      </c>
      <c r="D821" t="s">
        <v>214</v>
      </c>
      <c r="E821">
        <v>236</v>
      </c>
      <c r="F821" t="s">
        <v>117</v>
      </c>
      <c r="G821">
        <v>2020</v>
      </c>
      <c r="H821" t="s">
        <v>14</v>
      </c>
      <c r="I821" t="s">
        <v>84</v>
      </c>
      <c r="J821" t="s">
        <v>80</v>
      </c>
      <c r="K821">
        <v>72</v>
      </c>
      <c r="L821" s="18">
        <v>43748</v>
      </c>
      <c r="M821" s="18">
        <v>45940</v>
      </c>
      <c r="O821">
        <v>49390000</v>
      </c>
      <c r="P821">
        <v>24695000</v>
      </c>
      <c r="Q821">
        <v>24695000</v>
      </c>
      <c r="R821">
        <v>620693</v>
      </c>
      <c r="S821" t="s">
        <v>511</v>
      </c>
      <c r="T821">
        <v>-0.46230797987394179</v>
      </c>
      <c r="U821">
        <v>-0.85216124758390532</v>
      </c>
      <c r="V821">
        <v>-0.38336754998180411</v>
      </c>
      <c r="W821">
        <v>0.19020085841091</v>
      </c>
      <c r="X821">
        <v>-1.0384892414183671</v>
      </c>
      <c r="Y821" t="str">
        <f t="shared" si="48"/>
        <v>61-72</v>
      </c>
      <c r="Z821" s="20">
        <f t="shared" si="49"/>
        <v>0.5</v>
      </c>
      <c r="AA821" t="str">
        <f t="shared" si="50"/>
        <v>40%-60%</v>
      </c>
      <c r="AB821">
        <f t="shared" si="51"/>
        <v>1.2870712322923775E-4</v>
      </c>
    </row>
    <row r="822" spans="1:28" x14ac:dyDescent="0.25">
      <c r="A822" t="s">
        <v>2749</v>
      </c>
      <c r="B822" t="s">
        <v>2750</v>
      </c>
      <c r="C822" t="s">
        <v>82</v>
      </c>
      <c r="D822" t="s">
        <v>112</v>
      </c>
      <c r="E822">
        <v>27</v>
      </c>
      <c r="F822" t="s">
        <v>79</v>
      </c>
      <c r="G822">
        <v>2019</v>
      </c>
      <c r="H822" t="s">
        <v>13</v>
      </c>
      <c r="J822" t="s">
        <v>80</v>
      </c>
      <c r="K822">
        <v>72</v>
      </c>
      <c r="L822" s="18">
        <v>43318</v>
      </c>
      <c r="M822" s="18">
        <v>45510</v>
      </c>
      <c r="O822">
        <v>38280000</v>
      </c>
      <c r="P822">
        <v>36441000</v>
      </c>
      <c r="Q822">
        <v>1839000</v>
      </c>
      <c r="R822">
        <v>843152</v>
      </c>
      <c r="S822" t="s">
        <v>278</v>
      </c>
      <c r="T822">
        <v>-0.207618183275111</v>
      </c>
      <c r="U822">
        <v>1.003679269496655</v>
      </c>
      <c r="V822">
        <v>3.2025591452125197E-2</v>
      </c>
      <c r="W822">
        <v>-0.48997608431432338</v>
      </c>
      <c r="X822">
        <v>-1.3478807510029389</v>
      </c>
      <c r="Y822" t="str">
        <f t="shared" si="48"/>
        <v>61-72</v>
      </c>
      <c r="Z822" s="20">
        <f t="shared" si="49"/>
        <v>0.95195924764890283</v>
      </c>
      <c r="AA822" t="str">
        <f t="shared" si="50"/>
        <v>80%-100%</v>
      </c>
      <c r="AB822">
        <f t="shared" si="51"/>
        <v>1.7483630130350799E-4</v>
      </c>
    </row>
    <row r="823" spans="1:28" x14ac:dyDescent="0.25">
      <c r="A823" t="s">
        <v>2751</v>
      </c>
      <c r="B823" t="s">
        <v>2752</v>
      </c>
      <c r="C823" t="s">
        <v>82</v>
      </c>
      <c r="D823" t="s">
        <v>291</v>
      </c>
      <c r="E823">
        <v>220</v>
      </c>
      <c r="F823" t="s">
        <v>79</v>
      </c>
      <c r="G823">
        <v>2017</v>
      </c>
      <c r="H823" t="s">
        <v>13</v>
      </c>
      <c r="J823" t="s">
        <v>80</v>
      </c>
      <c r="K823">
        <v>84</v>
      </c>
      <c r="L823" s="18">
        <v>42593</v>
      </c>
      <c r="M823" s="18">
        <v>45149</v>
      </c>
      <c r="O823">
        <v>34190000</v>
      </c>
      <c r="P823">
        <v>30771000</v>
      </c>
      <c r="Q823">
        <v>3419000</v>
      </c>
      <c r="R823">
        <v>589066</v>
      </c>
      <c r="S823" t="s">
        <v>148</v>
      </c>
      <c r="T823">
        <v>1.1507273985853199</v>
      </c>
      <c r="U823">
        <v>0.79032357974038436</v>
      </c>
      <c r="V823">
        <v>-0.25362945723852759</v>
      </c>
      <c r="W823">
        <v>-0.83139880865341775</v>
      </c>
      <c r="X823">
        <v>0.50846830650449182</v>
      </c>
      <c r="Y823" t="str">
        <f t="shared" si="48"/>
        <v>&gt;72</v>
      </c>
      <c r="Z823" s="20">
        <f t="shared" si="49"/>
        <v>0.9</v>
      </c>
      <c r="AA823" t="str">
        <f t="shared" si="50"/>
        <v>80%-100%</v>
      </c>
      <c r="AB823">
        <f t="shared" si="51"/>
        <v>1.2214893715919816E-4</v>
      </c>
    </row>
    <row r="824" spans="1:28" x14ac:dyDescent="0.25">
      <c r="A824" t="s">
        <v>2753</v>
      </c>
      <c r="B824" t="s">
        <v>2754</v>
      </c>
      <c r="C824" t="s">
        <v>82</v>
      </c>
      <c r="D824" t="s">
        <v>236</v>
      </c>
      <c r="E824">
        <v>236</v>
      </c>
      <c r="F824" t="s">
        <v>12</v>
      </c>
      <c r="G824">
        <v>2021</v>
      </c>
      <c r="H824" t="s">
        <v>12</v>
      </c>
      <c r="I824" t="s">
        <v>84</v>
      </c>
      <c r="J824" t="s">
        <v>80</v>
      </c>
      <c r="K824">
        <v>84</v>
      </c>
      <c r="L824" s="18">
        <v>44158</v>
      </c>
      <c r="M824" s="18">
        <v>46714</v>
      </c>
      <c r="O824">
        <v>83440000</v>
      </c>
      <c r="P824">
        <v>68440000</v>
      </c>
      <c r="Q824">
        <v>15000000</v>
      </c>
      <c r="R824">
        <v>1552229</v>
      </c>
      <c r="S824" t="s">
        <v>266</v>
      </c>
      <c r="T824">
        <v>-2.2087522994087809</v>
      </c>
      <c r="U824">
        <v>0.46277147611291308</v>
      </c>
      <c r="V824">
        <v>0.2094661248883162</v>
      </c>
      <c r="W824">
        <v>0.48809374534427968</v>
      </c>
      <c r="X824">
        <v>-3.2966835268508812E-2</v>
      </c>
      <c r="Y824" t="str">
        <f t="shared" si="48"/>
        <v>&gt;72</v>
      </c>
      <c r="Z824" s="20">
        <f t="shared" si="49"/>
        <v>0.82023010546500474</v>
      </c>
      <c r="AA824" t="str">
        <f t="shared" si="50"/>
        <v>80%-100%</v>
      </c>
      <c r="AB824">
        <f t="shared" si="51"/>
        <v>3.2187076249127426E-4</v>
      </c>
    </row>
    <row r="825" spans="1:28" x14ac:dyDescent="0.25">
      <c r="A825" t="s">
        <v>2755</v>
      </c>
      <c r="B825" t="s">
        <v>2756</v>
      </c>
      <c r="C825" t="s">
        <v>82</v>
      </c>
      <c r="D825" t="s">
        <v>344</v>
      </c>
      <c r="E825">
        <v>220</v>
      </c>
      <c r="F825" t="s">
        <v>79</v>
      </c>
      <c r="G825">
        <v>2019</v>
      </c>
      <c r="H825" t="s">
        <v>13</v>
      </c>
      <c r="J825" t="s">
        <v>80</v>
      </c>
      <c r="K825">
        <v>60</v>
      </c>
      <c r="L825" s="18">
        <v>43391</v>
      </c>
      <c r="M825" s="18">
        <v>45217</v>
      </c>
      <c r="O825">
        <v>41990000</v>
      </c>
      <c r="P825">
        <v>30340000</v>
      </c>
      <c r="Q825">
        <v>11650000</v>
      </c>
      <c r="R825">
        <v>738981</v>
      </c>
      <c r="S825" t="s">
        <v>640</v>
      </c>
      <c r="T825">
        <v>-0.1348496699611593</v>
      </c>
      <c r="U825">
        <v>6.1688520893439763E-2</v>
      </c>
      <c r="V825">
        <v>0.15713080759302681</v>
      </c>
      <c r="W825">
        <v>0.28146110677218589</v>
      </c>
      <c r="X825">
        <v>-0.49705409964536651</v>
      </c>
      <c r="Y825" t="str">
        <f t="shared" si="48"/>
        <v>49-60</v>
      </c>
      <c r="Z825" s="20">
        <f t="shared" si="49"/>
        <v>0.72255298880685881</v>
      </c>
      <c r="AA825" t="str">
        <f t="shared" si="50"/>
        <v>60%-80%</v>
      </c>
      <c r="AB825">
        <f t="shared" si="51"/>
        <v>1.5323536535946975E-4</v>
      </c>
    </row>
    <row r="826" spans="1:28" x14ac:dyDescent="0.25">
      <c r="A826" t="s">
        <v>2757</v>
      </c>
      <c r="B826" t="s">
        <v>2758</v>
      </c>
      <c r="C826" t="s">
        <v>82</v>
      </c>
      <c r="D826" t="s">
        <v>457</v>
      </c>
      <c r="E826">
        <v>38</v>
      </c>
      <c r="F826" t="s">
        <v>95</v>
      </c>
      <c r="G826">
        <v>2021</v>
      </c>
      <c r="H826" t="s">
        <v>16</v>
      </c>
      <c r="I826" t="s">
        <v>84</v>
      </c>
      <c r="J826" t="s">
        <v>96</v>
      </c>
      <c r="K826">
        <v>84</v>
      </c>
      <c r="L826" s="18">
        <v>44342</v>
      </c>
      <c r="M826" s="18">
        <v>46899</v>
      </c>
      <c r="O826">
        <v>48000000</v>
      </c>
      <c r="P826">
        <v>24611186</v>
      </c>
      <c r="Q826">
        <v>23388814</v>
      </c>
      <c r="R826">
        <v>548446</v>
      </c>
      <c r="S826" t="s">
        <v>160</v>
      </c>
      <c r="T826">
        <v>-1.8206535617343731</v>
      </c>
      <c r="U826">
        <v>-0.79987667822593544</v>
      </c>
      <c r="V826">
        <v>-2.7667345059731379E-2</v>
      </c>
      <c r="W826">
        <v>-0.98496004151934324</v>
      </c>
      <c r="X826">
        <v>-1.1931849962106531</v>
      </c>
      <c r="Y826" t="str">
        <f t="shared" si="48"/>
        <v>&gt;72</v>
      </c>
      <c r="Z826" s="20">
        <f t="shared" si="49"/>
        <v>0.51273304166666667</v>
      </c>
      <c r="AA826" t="str">
        <f t="shared" si="50"/>
        <v>40%-60%</v>
      </c>
      <c r="AB826">
        <f t="shared" si="51"/>
        <v>1.1372595938182408E-4</v>
      </c>
    </row>
    <row r="827" spans="1:28" x14ac:dyDescent="0.25">
      <c r="A827" t="s">
        <v>2759</v>
      </c>
      <c r="B827" t="s">
        <v>2760</v>
      </c>
      <c r="C827" t="s">
        <v>82</v>
      </c>
      <c r="D827" t="s">
        <v>161</v>
      </c>
      <c r="E827">
        <v>60</v>
      </c>
      <c r="F827" t="s">
        <v>117</v>
      </c>
      <c r="G827">
        <v>2022</v>
      </c>
      <c r="H827" t="s">
        <v>29</v>
      </c>
      <c r="I827" t="s">
        <v>84</v>
      </c>
      <c r="J827" t="s">
        <v>80</v>
      </c>
      <c r="K827">
        <v>84</v>
      </c>
      <c r="L827" s="18">
        <v>44281</v>
      </c>
      <c r="M827" s="18">
        <v>46838</v>
      </c>
      <c r="O827">
        <v>60990000</v>
      </c>
      <c r="P827">
        <v>60990000</v>
      </c>
      <c r="Q827">
        <v>0</v>
      </c>
      <c r="R827">
        <v>1276504</v>
      </c>
      <c r="S827" t="s">
        <v>137</v>
      </c>
      <c r="T827">
        <v>-1.7115007917634451</v>
      </c>
      <c r="U827">
        <v>1.2009447865714571</v>
      </c>
      <c r="V827">
        <v>0.13042163490563341</v>
      </c>
      <c r="W827">
        <v>-0.30752893831510508</v>
      </c>
      <c r="X827">
        <v>-0.72909773183379534</v>
      </c>
      <c r="Y827" t="str">
        <f t="shared" si="48"/>
        <v>&gt;72</v>
      </c>
      <c r="Z827" s="20">
        <f t="shared" si="49"/>
        <v>1</v>
      </c>
      <c r="AA827" t="str">
        <f t="shared" si="50"/>
        <v>80%-100%</v>
      </c>
      <c r="AB827">
        <f t="shared" si="51"/>
        <v>2.6469632754133675E-4</v>
      </c>
    </row>
    <row r="828" spans="1:28" x14ac:dyDescent="0.25">
      <c r="A828" t="s">
        <v>2761</v>
      </c>
      <c r="B828" t="s">
        <v>2762</v>
      </c>
      <c r="C828" t="s">
        <v>82</v>
      </c>
      <c r="D828" t="s">
        <v>108</v>
      </c>
      <c r="E828">
        <v>38</v>
      </c>
      <c r="F828" t="s">
        <v>17</v>
      </c>
      <c r="G828">
        <v>2020</v>
      </c>
      <c r="H828" t="s">
        <v>17</v>
      </c>
      <c r="I828" t="s">
        <v>84</v>
      </c>
      <c r="J828" t="s">
        <v>80</v>
      </c>
      <c r="K828">
        <v>24</v>
      </c>
      <c r="L828" s="18">
        <v>43954</v>
      </c>
      <c r="M828" s="18">
        <v>44684</v>
      </c>
      <c r="O828">
        <v>66630200</v>
      </c>
      <c r="P828">
        <v>33315100</v>
      </c>
      <c r="Q828">
        <v>33315100</v>
      </c>
      <c r="R828">
        <v>1464754</v>
      </c>
      <c r="S828" t="s">
        <v>184</v>
      </c>
      <c r="T828">
        <v>0.13196821218999669</v>
      </c>
      <c r="U828">
        <v>-0.85216124758390532</v>
      </c>
      <c r="V828">
        <v>-4.4146365390986242</v>
      </c>
      <c r="W828">
        <v>0.74150622260211563</v>
      </c>
      <c r="X828">
        <v>-3.2966835268508812E-2</v>
      </c>
      <c r="Y828" t="str">
        <f t="shared" si="48"/>
        <v>&lt;=24</v>
      </c>
      <c r="Z828" s="20">
        <f t="shared" si="49"/>
        <v>0.5</v>
      </c>
      <c r="AA828" t="str">
        <f t="shared" si="50"/>
        <v>40%-60%</v>
      </c>
      <c r="AB828">
        <f t="shared" si="51"/>
        <v>3.0373191509896027E-4</v>
      </c>
    </row>
    <row r="829" spans="1:28" x14ac:dyDescent="0.25">
      <c r="A829" t="s">
        <v>2763</v>
      </c>
      <c r="B829" t="s">
        <v>2764</v>
      </c>
      <c r="C829" t="s">
        <v>82</v>
      </c>
      <c r="D829" t="s">
        <v>308</v>
      </c>
      <c r="E829">
        <v>60</v>
      </c>
      <c r="F829" t="s">
        <v>79</v>
      </c>
      <c r="G829">
        <v>2018</v>
      </c>
      <c r="H829" t="s">
        <v>13</v>
      </c>
      <c r="J829" t="s">
        <v>80</v>
      </c>
      <c r="K829">
        <v>84</v>
      </c>
      <c r="L829" s="18">
        <v>42811</v>
      </c>
      <c r="M829" s="18">
        <v>45368</v>
      </c>
      <c r="O829">
        <v>33960000</v>
      </c>
      <c r="P829">
        <v>27168000</v>
      </c>
      <c r="Q829">
        <v>6792000</v>
      </c>
      <c r="R829">
        <v>604969</v>
      </c>
      <c r="S829" t="s">
        <v>189</v>
      </c>
      <c r="T829">
        <v>0.2168648110562737</v>
      </c>
      <c r="U829">
        <v>0.37970237290931202</v>
      </c>
      <c r="V829">
        <v>0.6442108197930716</v>
      </c>
      <c r="W829">
        <v>-0.9543299743085899</v>
      </c>
      <c r="X829">
        <v>-0.26501046745693763</v>
      </c>
      <c r="Y829" t="str">
        <f t="shared" si="48"/>
        <v>&gt;72</v>
      </c>
      <c r="Z829" s="20">
        <f t="shared" si="49"/>
        <v>0.8</v>
      </c>
      <c r="AA829" t="str">
        <f t="shared" si="50"/>
        <v>60%-80%</v>
      </c>
      <c r="AB829">
        <f t="shared" si="51"/>
        <v>1.2544658894633699E-4</v>
      </c>
    </row>
    <row r="830" spans="1:28" x14ac:dyDescent="0.25">
      <c r="A830" t="s">
        <v>2765</v>
      </c>
      <c r="B830" t="s">
        <v>2766</v>
      </c>
      <c r="C830" t="s">
        <v>82</v>
      </c>
      <c r="D830" t="s">
        <v>130</v>
      </c>
      <c r="E830">
        <v>7</v>
      </c>
      <c r="F830" t="s">
        <v>117</v>
      </c>
      <c r="G830">
        <v>2021</v>
      </c>
      <c r="H830" t="s">
        <v>29</v>
      </c>
      <c r="I830" t="s">
        <v>84</v>
      </c>
      <c r="J830" t="s">
        <v>80</v>
      </c>
      <c r="K830">
        <v>60</v>
      </c>
      <c r="L830" s="18">
        <v>44155</v>
      </c>
      <c r="M830" s="18">
        <v>45981</v>
      </c>
      <c r="O830">
        <v>56640000</v>
      </c>
      <c r="P830">
        <v>40640000</v>
      </c>
      <c r="Q830">
        <v>16000000</v>
      </c>
      <c r="R830">
        <v>1095605</v>
      </c>
      <c r="S830" t="s">
        <v>400</v>
      </c>
      <c r="T830">
        <v>0.3745299232365023</v>
      </c>
      <c r="U830">
        <v>4.0997874619274927E-2</v>
      </c>
      <c r="V830">
        <v>5.1377144922950549E-2</v>
      </c>
      <c r="W830">
        <v>0.33955753488230289</v>
      </c>
      <c r="X830">
        <v>0.43112042910834891</v>
      </c>
      <c r="Y830" t="str">
        <f t="shared" si="48"/>
        <v>49-60</v>
      </c>
      <c r="Z830" s="20">
        <f t="shared" si="49"/>
        <v>0.71751412429378536</v>
      </c>
      <c r="AA830" t="str">
        <f t="shared" si="50"/>
        <v>60%-80%</v>
      </c>
      <c r="AB830">
        <f t="shared" si="51"/>
        <v>2.271850459817801E-4</v>
      </c>
    </row>
    <row r="831" spans="1:28" x14ac:dyDescent="0.25">
      <c r="A831" t="s">
        <v>2767</v>
      </c>
      <c r="B831" t="s">
        <v>2768</v>
      </c>
      <c r="C831" t="s">
        <v>82</v>
      </c>
      <c r="D831" t="s">
        <v>181</v>
      </c>
      <c r="E831">
        <v>220</v>
      </c>
      <c r="F831" t="s">
        <v>25</v>
      </c>
      <c r="G831">
        <v>2021</v>
      </c>
      <c r="H831" t="s">
        <v>25</v>
      </c>
      <c r="I831" t="s">
        <v>84</v>
      </c>
      <c r="J831" t="s">
        <v>80</v>
      </c>
      <c r="K831">
        <v>84</v>
      </c>
      <c r="L831" s="18">
        <v>44382</v>
      </c>
      <c r="M831" s="18">
        <v>46939</v>
      </c>
      <c r="O831">
        <v>41410000</v>
      </c>
      <c r="P831">
        <v>40990000</v>
      </c>
      <c r="Q831">
        <v>420000</v>
      </c>
      <c r="R831">
        <v>989564</v>
      </c>
      <c r="S831" t="s">
        <v>470</v>
      </c>
      <c r="T831">
        <v>-0.93530331641462749</v>
      </c>
      <c r="U831">
        <v>1.1592976223915361</v>
      </c>
      <c r="V831">
        <v>0.16994387989697479</v>
      </c>
      <c r="W831">
        <v>-0.90598985620930983</v>
      </c>
      <c r="X831">
        <v>-1.11583711881451</v>
      </c>
      <c r="Y831" t="str">
        <f t="shared" si="48"/>
        <v>&gt;72</v>
      </c>
      <c r="Z831" s="20">
        <f t="shared" si="49"/>
        <v>0.9898575223375996</v>
      </c>
      <c r="AA831" t="str">
        <f t="shared" si="50"/>
        <v>80%-100%</v>
      </c>
      <c r="AB831">
        <f t="shared" si="51"/>
        <v>2.0519634616665154E-4</v>
      </c>
    </row>
    <row r="832" spans="1:28" x14ac:dyDescent="0.25">
      <c r="A832" t="s">
        <v>2769</v>
      </c>
      <c r="B832" t="s">
        <v>2770</v>
      </c>
      <c r="C832" t="s">
        <v>82</v>
      </c>
      <c r="D832" t="s">
        <v>165</v>
      </c>
      <c r="E832">
        <v>7</v>
      </c>
      <c r="F832" t="s">
        <v>87</v>
      </c>
      <c r="G832">
        <v>2020</v>
      </c>
      <c r="H832" t="s">
        <v>15</v>
      </c>
      <c r="I832" t="s">
        <v>84</v>
      </c>
      <c r="J832" t="s">
        <v>80</v>
      </c>
      <c r="K832">
        <v>72</v>
      </c>
      <c r="L832" s="18">
        <v>43693</v>
      </c>
      <c r="M832" s="18">
        <v>45885</v>
      </c>
      <c r="O832">
        <v>38200000</v>
      </c>
      <c r="P832">
        <v>34380000</v>
      </c>
      <c r="Q832">
        <v>3820000</v>
      </c>
      <c r="R832">
        <v>798008</v>
      </c>
      <c r="S832" t="s">
        <v>283</v>
      </c>
      <c r="T832">
        <v>0.70198823314928471</v>
      </c>
      <c r="U832">
        <v>0.79032357974038436</v>
      </c>
      <c r="V832">
        <v>0.48612183982770601</v>
      </c>
      <c r="W832">
        <v>-0.5260473812007922</v>
      </c>
      <c r="X832">
        <v>-1.270532873606796</v>
      </c>
      <c r="Y832" t="str">
        <f t="shared" si="48"/>
        <v>61-72</v>
      </c>
      <c r="Z832" s="20">
        <f t="shared" si="49"/>
        <v>0.9</v>
      </c>
      <c r="AA832" t="str">
        <f t="shared" si="50"/>
        <v>80%-100%</v>
      </c>
      <c r="AB832">
        <f t="shared" si="51"/>
        <v>1.6547522526259772E-4</v>
      </c>
    </row>
    <row r="833" spans="1:28" x14ac:dyDescent="0.25">
      <c r="A833" t="s">
        <v>2771</v>
      </c>
      <c r="B833" t="s">
        <v>2772</v>
      </c>
      <c r="C833" t="s">
        <v>82</v>
      </c>
      <c r="D833" t="s">
        <v>327</v>
      </c>
      <c r="E833">
        <v>83</v>
      </c>
      <c r="F833" t="s">
        <v>87</v>
      </c>
      <c r="G833">
        <v>2020</v>
      </c>
      <c r="H833" t="s">
        <v>15</v>
      </c>
      <c r="I833" t="s">
        <v>84</v>
      </c>
      <c r="J833" t="s">
        <v>80</v>
      </c>
      <c r="K833">
        <v>72</v>
      </c>
      <c r="L833" s="18">
        <v>43773</v>
      </c>
      <c r="M833" s="18">
        <v>45965</v>
      </c>
      <c r="O833">
        <v>34790000</v>
      </c>
      <c r="P833">
        <v>30790000</v>
      </c>
      <c r="Q833">
        <v>4000000</v>
      </c>
      <c r="R833">
        <v>698552</v>
      </c>
      <c r="S833" t="s">
        <v>205</v>
      </c>
      <c r="T833">
        <v>8.3455869980695638E-2</v>
      </c>
      <c r="U833">
        <v>0.72883072295424212</v>
      </c>
      <c r="V833">
        <v>-0.2296912286697215</v>
      </c>
      <c r="W833">
        <v>-0.70422856861626204</v>
      </c>
      <c r="X833">
        <v>-0.80644560922993824</v>
      </c>
      <c r="Y833" t="str">
        <f t="shared" si="48"/>
        <v>61-72</v>
      </c>
      <c r="Z833" s="20">
        <f t="shared" si="49"/>
        <v>0.88502443230813455</v>
      </c>
      <c r="AA833" t="str">
        <f t="shared" si="50"/>
        <v>80%-100%</v>
      </c>
      <c r="AB833">
        <f t="shared" si="51"/>
        <v>1.4485199341064019E-4</v>
      </c>
    </row>
    <row r="834" spans="1:28" x14ac:dyDescent="0.25">
      <c r="A834" t="s">
        <v>2773</v>
      </c>
      <c r="B834" t="s">
        <v>2774</v>
      </c>
      <c r="C834" t="s">
        <v>82</v>
      </c>
      <c r="D834" t="s">
        <v>599</v>
      </c>
      <c r="E834">
        <v>38</v>
      </c>
      <c r="F834" t="s">
        <v>95</v>
      </c>
      <c r="G834">
        <v>2012</v>
      </c>
      <c r="H834" t="s">
        <v>16</v>
      </c>
      <c r="J834" t="s">
        <v>96</v>
      </c>
      <c r="K834">
        <v>60</v>
      </c>
      <c r="L834" s="18">
        <v>43727</v>
      </c>
      <c r="M834" s="18">
        <v>45554</v>
      </c>
      <c r="O834">
        <v>20000000</v>
      </c>
      <c r="P834">
        <v>13000000</v>
      </c>
      <c r="Q834">
        <v>7000000</v>
      </c>
      <c r="R834">
        <v>346073</v>
      </c>
      <c r="S834" t="s">
        <v>160</v>
      </c>
      <c r="T834">
        <v>1.017318457509742</v>
      </c>
      <c r="U834">
        <v>-0.2362294373372967</v>
      </c>
      <c r="V834">
        <v>0.56516632981038883</v>
      </c>
      <c r="W834">
        <v>-0.85675625328100535</v>
      </c>
      <c r="X834">
        <v>1.2045992030697781</v>
      </c>
      <c r="Y834" t="str">
        <f t="shared" si="48"/>
        <v>49-60</v>
      </c>
      <c r="Z834" s="20">
        <f t="shared" si="49"/>
        <v>0.65</v>
      </c>
      <c r="AA834" t="str">
        <f t="shared" si="50"/>
        <v>60%-80%</v>
      </c>
      <c r="AB834">
        <f t="shared" si="51"/>
        <v>7.1761821475853601E-5</v>
      </c>
    </row>
    <row r="835" spans="1:28" x14ac:dyDescent="0.25">
      <c r="A835" t="s">
        <v>2775</v>
      </c>
      <c r="B835" t="s">
        <v>2776</v>
      </c>
      <c r="C835" t="s">
        <v>82</v>
      </c>
      <c r="D835" t="s">
        <v>756</v>
      </c>
      <c r="E835">
        <v>27</v>
      </c>
      <c r="F835" t="s">
        <v>95</v>
      </c>
      <c r="G835">
        <v>2014</v>
      </c>
      <c r="H835" t="s">
        <v>16</v>
      </c>
      <c r="J835" t="s">
        <v>96</v>
      </c>
      <c r="K835">
        <v>72</v>
      </c>
      <c r="L835" s="18">
        <v>44359</v>
      </c>
      <c r="M835" s="18">
        <v>46550</v>
      </c>
      <c r="O835">
        <v>18490000</v>
      </c>
      <c r="P835">
        <v>18200000</v>
      </c>
      <c r="Q835">
        <v>290000</v>
      </c>
      <c r="R835">
        <v>480267</v>
      </c>
      <c r="S835" t="s">
        <v>335</v>
      </c>
      <c r="T835">
        <v>0.92029377309113969</v>
      </c>
      <c r="U835">
        <v>1.136542325792111</v>
      </c>
      <c r="V835">
        <v>1.316088984645875</v>
      </c>
      <c r="W835">
        <v>-0.96150506904627564</v>
      </c>
      <c r="X835">
        <v>0.35377255171220601</v>
      </c>
      <c r="Y835" t="str">
        <f t="shared" ref="Y835:Y898" si="52">IF(K835&lt;=24,"&lt;=24",IF(AND(K835&gt;=25,K835&lt;=36),"25-36",IF(AND(K835&gt;=37,K835&lt;=48),"37-48",IF(AND(K835&gt;=49,K835&lt;=60),"49-60",IF(AND(K835&gt;=61,K835&lt;=72),"61-72","&gt;72")))))</f>
        <v>61-72</v>
      </c>
      <c r="Z835" s="20">
        <f t="shared" ref="Z835:Z898" si="53">IF(P835/O835&gt;0.2,P835/O835,0.2)</f>
        <v>0.98431584640346137</v>
      </c>
      <c r="AA835" t="str">
        <f t="shared" ref="AA835:AA898" si="54">IF(Z835&lt;=0.2,"20%",IF(AND(Z835&gt;0.2,Z835&lt;=0.4),"20%-40%",IF(AND(Z835&gt;0.4,Z835&lt;=0.6),"40%-60%",IF(AND(Z835&gt;0.6,Z835&lt;=0.8),"60%-80%","80%-100%"))))</f>
        <v>80%-100%</v>
      </c>
      <c r="AB835">
        <f t="shared" ref="AB835:AB898" si="55">R835/SUM($R$2:$R$5739)</f>
        <v>9.9588337474301036E-5</v>
      </c>
    </row>
    <row r="836" spans="1:28" x14ac:dyDescent="0.25">
      <c r="A836" t="s">
        <v>2777</v>
      </c>
      <c r="B836" t="s">
        <v>2778</v>
      </c>
      <c r="C836" t="s">
        <v>82</v>
      </c>
      <c r="D836" t="s">
        <v>258</v>
      </c>
      <c r="E836">
        <v>7</v>
      </c>
      <c r="F836" t="s">
        <v>25</v>
      </c>
      <c r="G836">
        <v>2020</v>
      </c>
      <c r="H836" t="s">
        <v>25</v>
      </c>
      <c r="I836" t="s">
        <v>84</v>
      </c>
      <c r="J836" t="s">
        <v>80</v>
      </c>
      <c r="K836">
        <v>84</v>
      </c>
      <c r="L836" s="18">
        <v>43806</v>
      </c>
      <c r="M836" s="18">
        <v>46363</v>
      </c>
      <c r="O836">
        <v>32990000</v>
      </c>
      <c r="P836">
        <v>29690000</v>
      </c>
      <c r="Q836">
        <v>3300000</v>
      </c>
      <c r="R836">
        <v>611864</v>
      </c>
      <c r="S836" t="s">
        <v>283</v>
      </c>
      <c r="T836">
        <v>-0.17123392661813511</v>
      </c>
      <c r="U836">
        <v>0.79019911135395493</v>
      </c>
      <c r="V836">
        <v>0.62033203268073278</v>
      </c>
      <c r="W836">
        <v>-0.87959919528426567</v>
      </c>
      <c r="X836">
        <v>-0.72909773183379534</v>
      </c>
      <c r="Y836" t="str">
        <f t="shared" si="52"/>
        <v>&gt;72</v>
      </c>
      <c r="Z836" s="20">
        <f t="shared" si="53"/>
        <v>0.89996968778417707</v>
      </c>
      <c r="AA836" t="str">
        <f t="shared" si="54"/>
        <v>80%-100%</v>
      </c>
      <c r="AB836">
        <f t="shared" si="55"/>
        <v>1.268763386207583E-4</v>
      </c>
    </row>
    <row r="837" spans="1:28" x14ac:dyDescent="0.25">
      <c r="A837" t="s">
        <v>2779</v>
      </c>
      <c r="B837" t="s">
        <v>2780</v>
      </c>
      <c r="C837" t="s">
        <v>82</v>
      </c>
      <c r="D837" t="s">
        <v>161</v>
      </c>
      <c r="E837">
        <v>49</v>
      </c>
      <c r="F837" t="s">
        <v>79</v>
      </c>
      <c r="G837">
        <v>2022</v>
      </c>
      <c r="H837" t="s">
        <v>26</v>
      </c>
      <c r="I837" t="s">
        <v>84</v>
      </c>
      <c r="J837" t="s">
        <v>80</v>
      </c>
      <c r="K837">
        <v>84</v>
      </c>
      <c r="L837" s="18">
        <v>44313</v>
      </c>
      <c r="M837" s="18">
        <v>46870</v>
      </c>
      <c r="O837">
        <v>47200200</v>
      </c>
      <c r="P837">
        <v>13660000</v>
      </c>
      <c r="Q837">
        <v>33540200</v>
      </c>
      <c r="R837">
        <v>278321</v>
      </c>
      <c r="S837" t="s">
        <v>640</v>
      </c>
      <c r="T837">
        <v>0.19260863995162311</v>
      </c>
      <c r="U837">
        <v>-1.7169067058704259</v>
      </c>
      <c r="V837">
        <v>-1.213334694799973</v>
      </c>
      <c r="W837">
        <v>-0.1420347708065664</v>
      </c>
      <c r="X837">
        <v>0.43112042910834891</v>
      </c>
      <c r="Y837" t="str">
        <f t="shared" si="52"/>
        <v>&gt;72</v>
      </c>
      <c r="Z837" s="20">
        <f t="shared" si="53"/>
        <v>0.28940555336629931</v>
      </c>
      <c r="AA837" t="str">
        <f t="shared" si="54"/>
        <v>20%-40%</v>
      </c>
      <c r="AB837">
        <f t="shared" si="55"/>
        <v>5.7712742441568835E-5</v>
      </c>
    </row>
    <row r="838" spans="1:28" x14ac:dyDescent="0.25">
      <c r="A838" t="s">
        <v>2781</v>
      </c>
      <c r="B838" t="s">
        <v>2782</v>
      </c>
      <c r="C838" t="s">
        <v>82</v>
      </c>
      <c r="D838" t="s">
        <v>579</v>
      </c>
      <c r="E838">
        <v>60</v>
      </c>
      <c r="F838" t="s">
        <v>87</v>
      </c>
      <c r="G838">
        <v>2019</v>
      </c>
      <c r="H838" t="s">
        <v>15</v>
      </c>
      <c r="J838" t="s">
        <v>80</v>
      </c>
      <c r="K838">
        <v>84</v>
      </c>
      <c r="L838" s="18">
        <v>43342</v>
      </c>
      <c r="M838" s="18">
        <v>45899</v>
      </c>
      <c r="O838">
        <v>36370000</v>
      </c>
      <c r="P838">
        <v>34183000</v>
      </c>
      <c r="Q838">
        <v>2187000</v>
      </c>
      <c r="R838">
        <v>723502</v>
      </c>
      <c r="S838" t="s">
        <v>191</v>
      </c>
      <c r="T838">
        <v>0.35027375213185169</v>
      </c>
      <c r="U838">
        <v>0.95403013731669839</v>
      </c>
      <c r="V838">
        <v>-2.2170591226336401E-2</v>
      </c>
      <c r="W838">
        <v>-0.72883690653541422</v>
      </c>
      <c r="X838">
        <v>-0.49705409964536651</v>
      </c>
      <c r="Y838" t="str">
        <f t="shared" si="52"/>
        <v>&gt;72</v>
      </c>
      <c r="Z838" s="20">
        <f t="shared" si="53"/>
        <v>0.93986802309595818</v>
      </c>
      <c r="AA838" t="str">
        <f t="shared" si="54"/>
        <v>80%-100%</v>
      </c>
      <c r="AB838">
        <f t="shared" si="55"/>
        <v>1.5002563436449255E-4</v>
      </c>
    </row>
    <row r="839" spans="1:28" x14ac:dyDescent="0.25">
      <c r="A839" t="s">
        <v>2783</v>
      </c>
      <c r="B839" t="s">
        <v>2784</v>
      </c>
      <c r="C839" t="s">
        <v>82</v>
      </c>
      <c r="D839" t="s">
        <v>410</v>
      </c>
      <c r="E839">
        <v>38</v>
      </c>
      <c r="F839" t="s">
        <v>17</v>
      </c>
      <c r="G839">
        <v>2020</v>
      </c>
      <c r="H839" t="s">
        <v>17</v>
      </c>
      <c r="I839" t="s">
        <v>84</v>
      </c>
      <c r="J839" t="s">
        <v>80</v>
      </c>
      <c r="K839">
        <v>72</v>
      </c>
      <c r="L839" s="18">
        <v>43843</v>
      </c>
      <c r="M839" s="18">
        <v>46035</v>
      </c>
      <c r="O839">
        <v>56886750</v>
      </c>
      <c r="P839">
        <v>28443375</v>
      </c>
      <c r="Q839">
        <v>28443375</v>
      </c>
      <c r="R839">
        <v>727072</v>
      </c>
      <c r="S839" t="s">
        <v>259</v>
      </c>
      <c r="T839">
        <v>0.20473672550394839</v>
      </c>
      <c r="U839">
        <v>-0.85216124758390532</v>
      </c>
      <c r="V839">
        <v>-0.1067118350424142</v>
      </c>
      <c r="W839">
        <v>0.52011316154994236</v>
      </c>
      <c r="X839">
        <v>0.27642467431606299</v>
      </c>
      <c r="Y839" t="str">
        <f t="shared" si="52"/>
        <v>61-72</v>
      </c>
      <c r="Z839" s="20">
        <f t="shared" si="53"/>
        <v>0.5</v>
      </c>
      <c r="AA839" t="str">
        <f t="shared" si="54"/>
        <v>40%-60%</v>
      </c>
      <c r="AB839">
        <f t="shared" si="55"/>
        <v>1.5076591084566503E-4</v>
      </c>
    </row>
    <row r="840" spans="1:28" x14ac:dyDescent="0.25">
      <c r="A840" t="s">
        <v>2785</v>
      </c>
      <c r="B840" t="s">
        <v>2786</v>
      </c>
      <c r="C840" t="s">
        <v>82</v>
      </c>
      <c r="D840" t="s">
        <v>199</v>
      </c>
      <c r="E840">
        <v>236</v>
      </c>
      <c r="F840" t="s">
        <v>87</v>
      </c>
      <c r="G840">
        <v>2022</v>
      </c>
      <c r="H840" t="s">
        <v>24</v>
      </c>
      <c r="I840" t="s">
        <v>84</v>
      </c>
      <c r="J840" t="s">
        <v>80</v>
      </c>
      <c r="K840">
        <v>84</v>
      </c>
      <c r="L840" s="18">
        <v>44482</v>
      </c>
      <c r="M840" s="18">
        <v>47039</v>
      </c>
      <c r="O840">
        <v>53700000</v>
      </c>
      <c r="P840">
        <v>51100000</v>
      </c>
      <c r="Q840">
        <v>2600000</v>
      </c>
      <c r="R840">
        <v>1125402</v>
      </c>
      <c r="S840" t="s">
        <v>173</v>
      </c>
      <c r="T840">
        <v>-1.6023480217925179</v>
      </c>
      <c r="U840">
        <v>1.0021337739530609</v>
      </c>
      <c r="V840">
        <v>-0.18575632502509701</v>
      </c>
      <c r="W840">
        <v>-0.27491541444081169</v>
      </c>
      <c r="X840">
        <v>-1.5799243831913681</v>
      </c>
      <c r="Y840" t="str">
        <f t="shared" si="52"/>
        <v>&gt;72</v>
      </c>
      <c r="Z840" s="20">
        <f t="shared" si="53"/>
        <v>0.95158286778398515</v>
      </c>
      <c r="AA840" t="str">
        <f t="shared" si="54"/>
        <v>80%-100%</v>
      </c>
      <c r="AB840">
        <f t="shared" si="55"/>
        <v>2.3336376259508427E-4</v>
      </c>
    </row>
    <row r="841" spans="1:28" x14ac:dyDescent="0.25">
      <c r="A841" t="s">
        <v>2787</v>
      </c>
      <c r="B841" t="s">
        <v>2788</v>
      </c>
      <c r="C841" t="s">
        <v>82</v>
      </c>
      <c r="D841" t="s">
        <v>292</v>
      </c>
      <c r="E841">
        <v>-1</v>
      </c>
      <c r="F841" t="s">
        <v>95</v>
      </c>
      <c r="G841">
        <v>2015</v>
      </c>
      <c r="H841" t="s">
        <v>16</v>
      </c>
      <c r="J841" t="s">
        <v>80</v>
      </c>
      <c r="K841">
        <v>84</v>
      </c>
      <c r="L841" s="18">
        <v>44127</v>
      </c>
      <c r="M841" s="18">
        <v>46683</v>
      </c>
      <c r="O841">
        <v>22000000</v>
      </c>
      <c r="P841">
        <v>22000000</v>
      </c>
      <c r="Q841">
        <v>0</v>
      </c>
      <c r="R841">
        <v>513692</v>
      </c>
      <c r="S841" t="s">
        <v>298</v>
      </c>
      <c r="T841">
        <v>-0.75338203312974839</v>
      </c>
      <c r="U841">
        <v>1.2009447865714571</v>
      </c>
      <c r="V841">
        <v>0.60468857480173022</v>
      </c>
      <c r="W841">
        <v>-0.99402300464762727</v>
      </c>
      <c r="X841">
        <v>-1.657272260587511</v>
      </c>
      <c r="Y841" t="str">
        <f t="shared" si="52"/>
        <v>&gt;72</v>
      </c>
      <c r="Z841" s="20">
        <f t="shared" si="53"/>
        <v>1</v>
      </c>
      <c r="AA841" t="str">
        <f t="shared" si="54"/>
        <v>80%-100%</v>
      </c>
      <c r="AB841">
        <f t="shared" si="55"/>
        <v>1.0651935746959222E-4</v>
      </c>
    </row>
    <row r="842" spans="1:28" x14ac:dyDescent="0.25">
      <c r="A842" t="s">
        <v>2789</v>
      </c>
      <c r="B842" t="s">
        <v>2790</v>
      </c>
      <c r="C842" t="s">
        <v>82</v>
      </c>
      <c r="D842" t="s">
        <v>199</v>
      </c>
      <c r="E842">
        <v>38</v>
      </c>
      <c r="F842" t="s">
        <v>79</v>
      </c>
      <c r="G842">
        <v>2022</v>
      </c>
      <c r="H842" t="s">
        <v>26</v>
      </c>
      <c r="I842" t="s">
        <v>84</v>
      </c>
      <c r="J842" t="s">
        <v>80</v>
      </c>
      <c r="K842">
        <v>84</v>
      </c>
      <c r="L842" s="18">
        <v>44428</v>
      </c>
      <c r="M842" s="18">
        <v>46985</v>
      </c>
      <c r="O842">
        <v>51380000</v>
      </c>
      <c r="P842">
        <v>46362000</v>
      </c>
      <c r="Q842">
        <v>5018000</v>
      </c>
      <c r="R842">
        <v>1021054</v>
      </c>
      <c r="S842" t="s">
        <v>897</v>
      </c>
      <c r="T842">
        <v>-1.1050965141471809</v>
      </c>
      <c r="U842">
        <v>0.79991379866209111</v>
      </c>
      <c r="V842">
        <v>-0.18575632502509701</v>
      </c>
      <c r="W842">
        <v>1.1351825418677659</v>
      </c>
      <c r="X842">
        <v>-0.1103147126646518</v>
      </c>
      <c r="Y842" t="str">
        <f t="shared" si="52"/>
        <v>&gt;72</v>
      </c>
      <c r="Z842" s="20">
        <f t="shared" si="53"/>
        <v>0.90233553912028031</v>
      </c>
      <c r="AA842" t="str">
        <f t="shared" si="54"/>
        <v>80%-100%</v>
      </c>
      <c r="AB842">
        <f t="shared" si="55"/>
        <v>2.1172612386752572E-4</v>
      </c>
    </row>
    <row r="843" spans="1:28" x14ac:dyDescent="0.25">
      <c r="A843" t="s">
        <v>2791</v>
      </c>
      <c r="B843" t="s">
        <v>2792</v>
      </c>
      <c r="C843" t="s">
        <v>82</v>
      </c>
      <c r="D843" t="s">
        <v>179</v>
      </c>
      <c r="E843">
        <v>49</v>
      </c>
      <c r="F843" t="s">
        <v>87</v>
      </c>
      <c r="G843">
        <v>2022</v>
      </c>
      <c r="H843" t="s">
        <v>24</v>
      </c>
      <c r="I843" t="s">
        <v>84</v>
      </c>
      <c r="J843" t="s">
        <v>80</v>
      </c>
      <c r="K843">
        <v>24</v>
      </c>
      <c r="L843" s="18">
        <v>44537</v>
      </c>
      <c r="M843" s="18">
        <v>45267</v>
      </c>
      <c r="O843">
        <v>45700000</v>
      </c>
      <c r="P843">
        <v>20700000</v>
      </c>
      <c r="Q843">
        <v>25000000</v>
      </c>
      <c r="R843">
        <v>1010471</v>
      </c>
      <c r="S843" t="s">
        <v>318</v>
      </c>
      <c r="T843">
        <v>0.2411209821609242</v>
      </c>
      <c r="U843">
        <v>-1.045341902876423</v>
      </c>
      <c r="V843">
        <v>-0.85763448987790047</v>
      </c>
      <c r="W843">
        <v>6.3413635272971947E-2</v>
      </c>
      <c r="X843">
        <v>1.978077977031208</v>
      </c>
      <c r="Y843" t="str">
        <f t="shared" si="52"/>
        <v>&lt;=24</v>
      </c>
      <c r="Z843" s="20">
        <f t="shared" si="53"/>
        <v>0.45295404814004375</v>
      </c>
      <c r="AA843" t="str">
        <f t="shared" si="54"/>
        <v>40%-60%</v>
      </c>
      <c r="AB843">
        <f t="shared" si="55"/>
        <v>2.0953162918958506E-4</v>
      </c>
    </row>
    <row r="844" spans="1:28" x14ac:dyDescent="0.25">
      <c r="A844" t="s">
        <v>2793</v>
      </c>
      <c r="B844" t="s">
        <v>2794</v>
      </c>
      <c r="C844" t="s">
        <v>82</v>
      </c>
      <c r="D844" t="s">
        <v>141</v>
      </c>
      <c r="E844">
        <v>62</v>
      </c>
      <c r="F844" t="s">
        <v>142</v>
      </c>
      <c r="G844">
        <v>2017</v>
      </c>
      <c r="H844" t="s">
        <v>143</v>
      </c>
      <c r="J844" t="s">
        <v>80</v>
      </c>
      <c r="K844">
        <v>84</v>
      </c>
      <c r="L844" s="18">
        <v>42856</v>
      </c>
      <c r="M844" s="18">
        <v>45413</v>
      </c>
      <c r="O844">
        <v>30550000</v>
      </c>
      <c r="P844">
        <v>25050000</v>
      </c>
      <c r="Q844">
        <v>5500000</v>
      </c>
      <c r="R844">
        <v>496446</v>
      </c>
      <c r="S844" t="s">
        <v>365</v>
      </c>
      <c r="T844">
        <v>0.22899289660859901</v>
      </c>
      <c r="U844">
        <v>0.46169220471518863</v>
      </c>
      <c r="V844">
        <v>0.15343385727429229</v>
      </c>
      <c r="W844">
        <v>-0.89246909414394293</v>
      </c>
      <c r="X844">
        <v>0.27642467431606299</v>
      </c>
      <c r="Y844" t="str">
        <f t="shared" si="52"/>
        <v>&gt;72</v>
      </c>
      <c r="Z844" s="20">
        <f t="shared" si="53"/>
        <v>0.81996726677577736</v>
      </c>
      <c r="AA844" t="str">
        <f t="shared" si="54"/>
        <v>80%-100%</v>
      </c>
      <c r="AB844">
        <f t="shared" si="55"/>
        <v>1.0294322072048851E-4</v>
      </c>
    </row>
    <row r="845" spans="1:28" x14ac:dyDescent="0.25">
      <c r="A845" t="s">
        <v>2795</v>
      </c>
      <c r="B845" t="s">
        <v>2796</v>
      </c>
      <c r="C845" t="s">
        <v>82</v>
      </c>
      <c r="D845" t="s">
        <v>181</v>
      </c>
      <c r="E845">
        <v>236</v>
      </c>
      <c r="F845" t="s">
        <v>25</v>
      </c>
      <c r="G845">
        <v>2021</v>
      </c>
      <c r="H845" t="s">
        <v>25</v>
      </c>
      <c r="I845" t="s">
        <v>84</v>
      </c>
      <c r="J845" t="s">
        <v>80</v>
      </c>
      <c r="K845">
        <v>84</v>
      </c>
      <c r="L845" s="18">
        <v>44110</v>
      </c>
      <c r="M845" s="18">
        <v>46666</v>
      </c>
      <c r="O845">
        <v>35790000</v>
      </c>
      <c r="P845">
        <v>33990000</v>
      </c>
      <c r="Q845">
        <v>1800000</v>
      </c>
      <c r="R845">
        <v>777680</v>
      </c>
      <c r="S845" t="s">
        <v>266</v>
      </c>
      <c r="T845">
        <v>-0.18336201217046039</v>
      </c>
      <c r="U845">
        <v>0.99442951071341512</v>
      </c>
      <c r="V845">
        <v>0.32803285986234038</v>
      </c>
      <c r="W845">
        <v>-0.77032852316289269</v>
      </c>
      <c r="X845">
        <v>0.43112042910834891</v>
      </c>
      <c r="Y845" t="str">
        <f t="shared" si="52"/>
        <v>&gt;72</v>
      </c>
      <c r="Z845" s="20">
        <f t="shared" si="53"/>
        <v>0.94970662196144173</v>
      </c>
      <c r="AA845" t="str">
        <f t="shared" si="54"/>
        <v>80%-100%</v>
      </c>
      <c r="AB845">
        <f t="shared" si="55"/>
        <v>1.61260003887451E-4</v>
      </c>
    </row>
    <row r="846" spans="1:28" x14ac:dyDescent="0.25">
      <c r="A846" t="s">
        <v>2797</v>
      </c>
      <c r="B846" t="s">
        <v>2798</v>
      </c>
      <c r="C846" t="s">
        <v>82</v>
      </c>
      <c r="D846" t="s">
        <v>231</v>
      </c>
      <c r="E846">
        <v>291</v>
      </c>
      <c r="F846" t="s">
        <v>87</v>
      </c>
      <c r="G846">
        <v>2020</v>
      </c>
      <c r="H846" t="s">
        <v>15</v>
      </c>
      <c r="I846" t="s">
        <v>84</v>
      </c>
      <c r="J846" t="s">
        <v>80</v>
      </c>
      <c r="K846">
        <v>84</v>
      </c>
      <c r="L846" s="18">
        <v>43665</v>
      </c>
      <c r="M846" s="18">
        <v>46222</v>
      </c>
      <c r="O846">
        <v>38390000</v>
      </c>
      <c r="P846">
        <v>38390000</v>
      </c>
      <c r="Q846">
        <v>0</v>
      </c>
      <c r="R846">
        <v>780851</v>
      </c>
      <c r="S846" t="s">
        <v>343</v>
      </c>
      <c r="T846">
        <v>-0.21974626882743631</v>
      </c>
      <c r="U846">
        <v>1.2009447865714571</v>
      </c>
      <c r="V846">
        <v>0.46285588464620292</v>
      </c>
      <c r="W846">
        <v>-0.10204667805556659</v>
      </c>
      <c r="X846">
        <v>-0.96114136402222416</v>
      </c>
      <c r="Y846" t="str">
        <f t="shared" si="52"/>
        <v>&gt;72</v>
      </c>
      <c r="Z846" s="20">
        <f t="shared" si="53"/>
        <v>1</v>
      </c>
      <c r="AA846" t="str">
        <f t="shared" si="54"/>
        <v>80%-100%</v>
      </c>
      <c r="AB846">
        <f t="shared" si="55"/>
        <v>1.6191754358543361E-4</v>
      </c>
    </row>
    <row r="847" spans="1:28" x14ac:dyDescent="0.25">
      <c r="A847" t="s">
        <v>2799</v>
      </c>
      <c r="B847" t="s">
        <v>2800</v>
      </c>
      <c r="C847" t="s">
        <v>82</v>
      </c>
      <c r="D847" t="s">
        <v>737</v>
      </c>
      <c r="E847">
        <v>60</v>
      </c>
      <c r="F847" t="s">
        <v>17</v>
      </c>
      <c r="G847">
        <v>2022</v>
      </c>
      <c r="H847" t="s">
        <v>155</v>
      </c>
      <c r="I847" t="s">
        <v>84</v>
      </c>
      <c r="J847" t="s">
        <v>80</v>
      </c>
      <c r="K847">
        <v>84</v>
      </c>
      <c r="L847" s="18">
        <v>44490</v>
      </c>
      <c r="M847" s="18">
        <v>47047</v>
      </c>
      <c r="O847">
        <v>86055000</v>
      </c>
      <c r="P847">
        <v>46055000</v>
      </c>
      <c r="Q847">
        <v>40000000</v>
      </c>
      <c r="R847">
        <v>952409</v>
      </c>
      <c r="S847" t="s">
        <v>473</v>
      </c>
      <c r="T847">
        <v>-0.29251478214138787</v>
      </c>
      <c r="U847">
        <v>-0.70770064637757535</v>
      </c>
      <c r="V847">
        <v>-1.019016522579312</v>
      </c>
      <c r="W847">
        <v>-0.54754047075247669</v>
      </c>
      <c r="X847">
        <v>0.81785981608906366</v>
      </c>
      <c r="Y847" t="str">
        <f t="shared" si="52"/>
        <v>&gt;72</v>
      </c>
      <c r="Z847" s="20">
        <f t="shared" si="53"/>
        <v>0.53518098890244614</v>
      </c>
      <c r="AA847" t="str">
        <f t="shared" si="54"/>
        <v>40%-60%</v>
      </c>
      <c r="AB847">
        <f t="shared" si="55"/>
        <v>1.9749187203276839E-4</v>
      </c>
    </row>
    <row r="848" spans="1:28" x14ac:dyDescent="0.25">
      <c r="A848" t="s">
        <v>2801</v>
      </c>
      <c r="B848" t="s">
        <v>2802</v>
      </c>
      <c r="C848" t="s">
        <v>82</v>
      </c>
      <c r="D848" t="s">
        <v>2803</v>
      </c>
      <c r="E848">
        <v>15</v>
      </c>
      <c r="F848" t="s">
        <v>17</v>
      </c>
      <c r="G848">
        <v>2020</v>
      </c>
      <c r="H848" t="s">
        <v>110</v>
      </c>
      <c r="I848" t="s">
        <v>84</v>
      </c>
      <c r="J848" t="s">
        <v>80</v>
      </c>
      <c r="K848">
        <v>72</v>
      </c>
      <c r="L848" s="18">
        <v>43627</v>
      </c>
      <c r="M848" s="18">
        <v>45819</v>
      </c>
      <c r="O848">
        <v>47442000</v>
      </c>
      <c r="P848">
        <v>47442000</v>
      </c>
      <c r="Q848">
        <v>0</v>
      </c>
      <c r="R848">
        <v>1131394</v>
      </c>
      <c r="S848" t="s">
        <v>302</v>
      </c>
      <c r="T848">
        <v>-0.1348496699611593</v>
      </c>
      <c r="U848">
        <v>1.2009447865714571</v>
      </c>
      <c r="V848">
        <v>0.48612183982770601</v>
      </c>
      <c r="W848">
        <v>-0.55873326008724278</v>
      </c>
      <c r="X848">
        <v>-0.80644560922993824</v>
      </c>
      <c r="Y848" t="str">
        <f t="shared" si="52"/>
        <v>61-72</v>
      </c>
      <c r="Z848" s="20">
        <f t="shared" si="53"/>
        <v>1</v>
      </c>
      <c r="AA848" t="str">
        <f t="shared" si="54"/>
        <v>80%-100%</v>
      </c>
      <c r="AB848">
        <f t="shared" si="55"/>
        <v>2.3460626586544432E-4</v>
      </c>
    </row>
    <row r="849" spans="1:28" x14ac:dyDescent="0.25">
      <c r="A849" t="s">
        <v>2804</v>
      </c>
      <c r="B849" t="s">
        <v>2805</v>
      </c>
      <c r="C849" t="s">
        <v>82</v>
      </c>
      <c r="D849" t="s">
        <v>209</v>
      </c>
      <c r="E849">
        <v>27</v>
      </c>
      <c r="F849" t="s">
        <v>79</v>
      </c>
      <c r="G849">
        <v>2019</v>
      </c>
      <c r="H849" t="s">
        <v>13</v>
      </c>
      <c r="J849" t="s">
        <v>80</v>
      </c>
      <c r="K849">
        <v>84</v>
      </c>
      <c r="L849" s="18">
        <v>43404</v>
      </c>
      <c r="M849" s="18">
        <v>45961</v>
      </c>
      <c r="O849">
        <v>33480000</v>
      </c>
      <c r="P849">
        <v>29480000</v>
      </c>
      <c r="Q849">
        <v>4000000</v>
      </c>
      <c r="R849">
        <v>600787</v>
      </c>
      <c r="S849" t="s">
        <v>92</v>
      </c>
      <c r="T849">
        <v>0.2168648110562737</v>
      </c>
      <c r="U849">
        <v>0.71035792058451208</v>
      </c>
      <c r="V849">
        <v>0.48612183982770601</v>
      </c>
      <c r="W849">
        <v>-0.45497484503884073</v>
      </c>
      <c r="X849">
        <v>1.978077977031208</v>
      </c>
      <c r="Y849" t="str">
        <f t="shared" si="52"/>
        <v>&gt;72</v>
      </c>
      <c r="Z849" s="20">
        <f t="shared" si="53"/>
        <v>0.88052568697729983</v>
      </c>
      <c r="AA849" t="str">
        <f t="shared" si="54"/>
        <v>80%-100%</v>
      </c>
      <c r="AB849">
        <f t="shared" si="55"/>
        <v>1.2457940792553495E-4</v>
      </c>
    </row>
    <row r="850" spans="1:28" x14ac:dyDescent="0.25">
      <c r="A850" t="s">
        <v>2806</v>
      </c>
      <c r="B850" t="s">
        <v>2807</v>
      </c>
      <c r="C850" t="s">
        <v>82</v>
      </c>
      <c r="D850" t="s">
        <v>102</v>
      </c>
      <c r="E850">
        <v>27</v>
      </c>
      <c r="F850" t="s">
        <v>25</v>
      </c>
      <c r="G850">
        <v>2021</v>
      </c>
      <c r="H850" t="s">
        <v>25</v>
      </c>
      <c r="I850" t="s">
        <v>84</v>
      </c>
      <c r="J850" t="s">
        <v>80</v>
      </c>
      <c r="K850">
        <v>84</v>
      </c>
      <c r="L850" s="18">
        <v>43873</v>
      </c>
      <c r="M850" s="18">
        <v>46430</v>
      </c>
      <c r="O850">
        <v>40990000</v>
      </c>
      <c r="P850">
        <v>40990000</v>
      </c>
      <c r="Q850">
        <v>0</v>
      </c>
      <c r="R850">
        <v>896330</v>
      </c>
      <c r="S850" t="s">
        <v>412</v>
      </c>
      <c r="T850">
        <v>-0.58358883539719453</v>
      </c>
      <c r="U850">
        <v>1.2009447865714571</v>
      </c>
      <c r="V850">
        <v>0.68373306478441309</v>
      </c>
      <c r="W850">
        <v>-0.90843698237736226</v>
      </c>
      <c r="X850">
        <v>0.27642467431606299</v>
      </c>
      <c r="Y850" t="str">
        <f t="shared" si="52"/>
        <v>&gt;72</v>
      </c>
      <c r="Z850" s="20">
        <f t="shared" si="53"/>
        <v>1</v>
      </c>
      <c r="AA850" t="str">
        <f t="shared" si="54"/>
        <v>80%-100%</v>
      </c>
      <c r="AB850">
        <f t="shared" si="55"/>
        <v>1.8586331046759459E-4</v>
      </c>
    </row>
    <row r="851" spans="1:28" x14ac:dyDescent="0.25">
      <c r="A851" t="s">
        <v>2808</v>
      </c>
      <c r="B851" t="s">
        <v>2809</v>
      </c>
      <c r="C851" t="s">
        <v>82</v>
      </c>
      <c r="D851" t="s">
        <v>86</v>
      </c>
      <c r="E851">
        <v>49</v>
      </c>
      <c r="F851" t="s">
        <v>87</v>
      </c>
      <c r="G851">
        <v>2020</v>
      </c>
      <c r="H851" t="s">
        <v>15</v>
      </c>
      <c r="I851" t="s">
        <v>84</v>
      </c>
      <c r="J851" t="s">
        <v>80</v>
      </c>
      <c r="K851">
        <v>84</v>
      </c>
      <c r="L851" s="18">
        <v>43636</v>
      </c>
      <c r="M851" s="18">
        <v>46193</v>
      </c>
      <c r="O851">
        <v>37990000</v>
      </c>
      <c r="P851">
        <v>28840000</v>
      </c>
      <c r="Q851">
        <v>9150000</v>
      </c>
      <c r="R851">
        <v>622843</v>
      </c>
      <c r="S851" t="s">
        <v>829</v>
      </c>
      <c r="T851">
        <v>1.068735666674399E-2</v>
      </c>
      <c r="U851">
        <v>0.2119518825166232</v>
      </c>
      <c r="V851">
        <v>0.24898836987965761</v>
      </c>
      <c r="W851">
        <v>0.56689631927293949</v>
      </c>
      <c r="X851">
        <v>1.668686467446636</v>
      </c>
      <c r="Y851" t="str">
        <f t="shared" si="52"/>
        <v>&gt;72</v>
      </c>
      <c r="Z851" s="20">
        <f t="shared" si="53"/>
        <v>0.75914714398525929</v>
      </c>
      <c r="AA851" t="str">
        <f t="shared" si="54"/>
        <v>60%-80%</v>
      </c>
      <c r="AB851">
        <f t="shared" si="55"/>
        <v>1.2915294800081221E-4</v>
      </c>
    </row>
    <row r="852" spans="1:28" x14ac:dyDescent="0.25">
      <c r="A852" t="s">
        <v>2810</v>
      </c>
      <c r="B852" t="s">
        <v>2811</v>
      </c>
      <c r="C852" t="s">
        <v>82</v>
      </c>
      <c r="D852" t="s">
        <v>106</v>
      </c>
      <c r="E852">
        <v>38</v>
      </c>
      <c r="F852" t="s">
        <v>117</v>
      </c>
      <c r="G852">
        <v>2022</v>
      </c>
      <c r="H852" t="s">
        <v>29</v>
      </c>
      <c r="I852" t="s">
        <v>84</v>
      </c>
      <c r="J852" t="s">
        <v>80</v>
      </c>
      <c r="K852">
        <v>84</v>
      </c>
      <c r="L852" s="18">
        <v>44496</v>
      </c>
      <c r="M852" s="18">
        <v>47053</v>
      </c>
      <c r="O852">
        <v>66690000</v>
      </c>
      <c r="P852">
        <v>66690000</v>
      </c>
      <c r="Q852">
        <v>0</v>
      </c>
      <c r="R852">
        <v>1409061</v>
      </c>
      <c r="S852" t="s">
        <v>184</v>
      </c>
      <c r="T852">
        <v>0.31388949547487588</v>
      </c>
      <c r="U852">
        <v>1.2009447865714571</v>
      </c>
      <c r="V852">
        <v>0.24898836987965761</v>
      </c>
      <c r="W852">
        <v>-9.0686609243152444E-2</v>
      </c>
      <c r="X852">
        <v>0.43112042910834891</v>
      </c>
      <c r="Y852" t="str">
        <f t="shared" si="52"/>
        <v>&gt;72</v>
      </c>
      <c r="Z852" s="20">
        <f t="shared" si="53"/>
        <v>1</v>
      </c>
      <c r="AA852" t="str">
        <f t="shared" si="54"/>
        <v>80%-100%</v>
      </c>
      <c r="AB852">
        <f t="shared" si="55"/>
        <v>2.9218339463231099E-4</v>
      </c>
    </row>
    <row r="853" spans="1:28" x14ac:dyDescent="0.25">
      <c r="A853" t="s">
        <v>2812</v>
      </c>
      <c r="B853" t="s">
        <v>2813</v>
      </c>
      <c r="C853" t="s">
        <v>82</v>
      </c>
      <c r="D853" t="s">
        <v>199</v>
      </c>
      <c r="E853">
        <v>61</v>
      </c>
      <c r="F853" t="s">
        <v>79</v>
      </c>
      <c r="G853">
        <v>2022</v>
      </c>
      <c r="H853" t="s">
        <v>26</v>
      </c>
      <c r="I853" t="s">
        <v>84</v>
      </c>
      <c r="J853" t="s">
        <v>80</v>
      </c>
      <c r="K853">
        <v>84</v>
      </c>
      <c r="L853" s="18">
        <v>44294</v>
      </c>
      <c r="M853" s="18">
        <v>46851</v>
      </c>
      <c r="O853">
        <v>43849600</v>
      </c>
      <c r="P853">
        <v>45382450</v>
      </c>
      <c r="Q853">
        <v>0</v>
      </c>
      <c r="R853">
        <v>990629</v>
      </c>
      <c r="S853" t="s">
        <v>237</v>
      </c>
      <c r="T853">
        <v>-0.97168757307160336</v>
      </c>
      <c r="U853">
        <v>1.344485598093343</v>
      </c>
      <c r="V853">
        <v>-0.30432305999912118</v>
      </c>
      <c r="W853">
        <v>-0.12824350720492339</v>
      </c>
      <c r="X853">
        <v>-0.72909773183379534</v>
      </c>
      <c r="Y853" t="str">
        <f t="shared" si="52"/>
        <v>&gt;72</v>
      </c>
      <c r="Z853" s="20">
        <f t="shared" si="53"/>
        <v>1.0349569893453989</v>
      </c>
      <c r="AA853" t="str">
        <f t="shared" si="54"/>
        <v>80%-100%</v>
      </c>
      <c r="AB853">
        <f t="shared" si="55"/>
        <v>2.0541718494885005E-4</v>
      </c>
    </row>
    <row r="854" spans="1:28" x14ac:dyDescent="0.25">
      <c r="A854" t="s">
        <v>2814</v>
      </c>
      <c r="B854" t="s">
        <v>2815</v>
      </c>
      <c r="C854" t="s">
        <v>82</v>
      </c>
      <c r="D854" t="s">
        <v>453</v>
      </c>
      <c r="E854">
        <v>49</v>
      </c>
      <c r="F854" t="s">
        <v>17</v>
      </c>
      <c r="G854">
        <v>2018</v>
      </c>
      <c r="H854" t="s">
        <v>17</v>
      </c>
      <c r="J854" t="s">
        <v>80</v>
      </c>
      <c r="K854">
        <v>84</v>
      </c>
      <c r="L854" s="18">
        <v>42941</v>
      </c>
      <c r="M854" s="18">
        <v>45498</v>
      </c>
      <c r="O854">
        <v>61890000</v>
      </c>
      <c r="P854">
        <v>55701000</v>
      </c>
      <c r="Q854">
        <v>6189000</v>
      </c>
      <c r="R854">
        <v>1154228</v>
      </c>
      <c r="S854" t="s">
        <v>218</v>
      </c>
      <c r="T854">
        <v>1.5388261362597291</v>
      </c>
      <c r="U854">
        <v>0.79032357974038436</v>
      </c>
      <c r="V854">
        <v>0.68652515330407116</v>
      </c>
      <c r="W854">
        <v>-0.37783227099804267</v>
      </c>
      <c r="X854">
        <v>0.81785981608906366</v>
      </c>
      <c r="Y854" t="str">
        <f t="shared" si="52"/>
        <v>&gt;72</v>
      </c>
      <c r="Z854" s="20">
        <f t="shared" si="53"/>
        <v>0.9</v>
      </c>
      <c r="AA854" t="str">
        <f t="shared" si="54"/>
        <v>80%-100%</v>
      </c>
      <c r="AB854">
        <f t="shared" si="55"/>
        <v>2.3934113229992388E-4</v>
      </c>
    </row>
    <row r="855" spans="1:28" x14ac:dyDescent="0.25">
      <c r="A855" t="s">
        <v>2816</v>
      </c>
      <c r="B855" t="s">
        <v>2817</v>
      </c>
      <c r="C855" t="s">
        <v>82</v>
      </c>
      <c r="D855" t="s">
        <v>404</v>
      </c>
      <c r="E855">
        <v>38</v>
      </c>
      <c r="F855" t="s">
        <v>12</v>
      </c>
      <c r="G855">
        <v>2022</v>
      </c>
      <c r="H855" t="s">
        <v>12</v>
      </c>
      <c r="I855" t="s">
        <v>84</v>
      </c>
      <c r="J855" t="s">
        <v>80</v>
      </c>
      <c r="K855">
        <v>72</v>
      </c>
      <c r="L855" s="18">
        <v>44399</v>
      </c>
      <c r="M855" s="18">
        <v>46590</v>
      </c>
      <c r="O855">
        <v>83900000</v>
      </c>
      <c r="P855">
        <v>60900000</v>
      </c>
      <c r="Q855">
        <v>23000000</v>
      </c>
      <c r="R855">
        <v>1387826</v>
      </c>
      <c r="S855" t="s">
        <v>259</v>
      </c>
      <c r="T855">
        <v>-1.299145882984386</v>
      </c>
      <c r="U855">
        <v>7.5284744007134169E-2</v>
      </c>
      <c r="V855">
        <v>-0.89715673486924186</v>
      </c>
      <c r="W855">
        <v>1.3217957434293599</v>
      </c>
      <c r="X855">
        <v>-0.4197062222492236</v>
      </c>
      <c r="Y855" t="str">
        <f t="shared" si="52"/>
        <v>61-72</v>
      </c>
      <c r="Z855" s="20">
        <f t="shared" si="53"/>
        <v>0.72586412395709177</v>
      </c>
      <c r="AA855" t="str">
        <f t="shared" si="54"/>
        <v>60%-80%</v>
      </c>
      <c r="AB855">
        <f t="shared" si="55"/>
        <v>2.877800974116675E-4</v>
      </c>
    </row>
    <row r="856" spans="1:28" x14ac:dyDescent="0.25">
      <c r="A856" t="s">
        <v>2818</v>
      </c>
      <c r="B856" t="s">
        <v>2819</v>
      </c>
      <c r="C856" t="s">
        <v>82</v>
      </c>
      <c r="D856" t="s">
        <v>138</v>
      </c>
      <c r="E856">
        <v>83</v>
      </c>
      <c r="F856" t="s">
        <v>17</v>
      </c>
      <c r="G856">
        <v>2017</v>
      </c>
      <c r="H856" t="s">
        <v>17</v>
      </c>
      <c r="J856" t="s">
        <v>80</v>
      </c>
      <c r="K856">
        <v>72</v>
      </c>
      <c r="L856" s="18">
        <v>42873</v>
      </c>
      <c r="M856" s="18">
        <v>45064</v>
      </c>
      <c r="O856">
        <v>65390000</v>
      </c>
      <c r="P856">
        <v>45390000</v>
      </c>
      <c r="Q856">
        <v>20000000</v>
      </c>
      <c r="R856">
        <v>1012003</v>
      </c>
      <c r="S856" t="s">
        <v>690</v>
      </c>
      <c r="T856">
        <v>1.332648681870199</v>
      </c>
      <c r="U856">
        <v>-5.4969594315750589E-2</v>
      </c>
      <c r="V856">
        <v>0.52607448206700347</v>
      </c>
      <c r="W856">
        <v>-0.11296697443170391</v>
      </c>
      <c r="X856">
        <v>0.27642467431606299</v>
      </c>
      <c r="Y856" t="str">
        <f t="shared" si="52"/>
        <v>61-72</v>
      </c>
      <c r="Z856" s="20">
        <f t="shared" si="53"/>
        <v>0.6941428352959168</v>
      </c>
      <c r="AA856" t="str">
        <f t="shared" si="54"/>
        <v>60%-80%</v>
      </c>
      <c r="AB856">
        <f t="shared" si="55"/>
        <v>2.0984930525937671E-4</v>
      </c>
    </row>
    <row r="857" spans="1:28" x14ac:dyDescent="0.25">
      <c r="A857" t="s">
        <v>2820</v>
      </c>
      <c r="B857" t="s">
        <v>2821</v>
      </c>
      <c r="C857" t="s">
        <v>82</v>
      </c>
      <c r="D857" t="s">
        <v>299</v>
      </c>
      <c r="E857">
        <v>61</v>
      </c>
      <c r="F857" t="s">
        <v>17</v>
      </c>
      <c r="G857">
        <v>2022</v>
      </c>
      <c r="H857" t="s">
        <v>155</v>
      </c>
      <c r="I857" t="s">
        <v>84</v>
      </c>
      <c r="J857" t="s">
        <v>80</v>
      </c>
      <c r="K857">
        <v>48</v>
      </c>
      <c r="L857" s="18">
        <v>44205</v>
      </c>
      <c r="M857" s="18">
        <v>45666</v>
      </c>
      <c r="O857">
        <v>84505400</v>
      </c>
      <c r="P857">
        <v>42252700</v>
      </c>
      <c r="Q857">
        <v>42252700</v>
      </c>
      <c r="R857">
        <v>1222346</v>
      </c>
      <c r="S857" t="s">
        <v>293</v>
      </c>
      <c r="T857">
        <v>-0.45017989432161648</v>
      </c>
      <c r="U857">
        <v>-0.85216124758390532</v>
      </c>
      <c r="V857">
        <v>-0.2648008150077798</v>
      </c>
      <c r="W857">
        <v>0.33955753488230289</v>
      </c>
      <c r="X857">
        <v>1.0499034482774929</v>
      </c>
      <c r="Y857" t="str">
        <f t="shared" si="52"/>
        <v>37-48</v>
      </c>
      <c r="Z857" s="20">
        <f t="shared" si="53"/>
        <v>0.5</v>
      </c>
      <c r="AA857" t="str">
        <f t="shared" si="54"/>
        <v>40%-60%</v>
      </c>
      <c r="AB857">
        <f t="shared" si="55"/>
        <v>2.5346610522555574E-4</v>
      </c>
    </row>
    <row r="858" spans="1:28" x14ac:dyDescent="0.25">
      <c r="A858" t="s">
        <v>2822</v>
      </c>
      <c r="B858" t="s">
        <v>2823</v>
      </c>
      <c r="C858" t="s">
        <v>82</v>
      </c>
      <c r="D858" t="s">
        <v>244</v>
      </c>
      <c r="E858">
        <v>1406792</v>
      </c>
      <c r="F858" t="s">
        <v>95</v>
      </c>
      <c r="G858">
        <v>2014</v>
      </c>
      <c r="H858" t="s">
        <v>16</v>
      </c>
      <c r="J858" t="s">
        <v>96</v>
      </c>
      <c r="K858">
        <v>60</v>
      </c>
      <c r="L858" s="18">
        <v>44403</v>
      </c>
      <c r="M858" s="18">
        <v>46229</v>
      </c>
      <c r="O858">
        <v>44000000</v>
      </c>
      <c r="P858">
        <v>44000000</v>
      </c>
      <c r="Q858">
        <v>0</v>
      </c>
      <c r="R858">
        <v>1191657</v>
      </c>
      <c r="S858" t="s">
        <v>2824</v>
      </c>
      <c r="T858">
        <v>-0.95955948751927811</v>
      </c>
      <c r="U858">
        <v>1.2009447865714571</v>
      </c>
      <c r="V858">
        <v>0.13042163490563341</v>
      </c>
      <c r="W858">
        <v>3.918466331205709E-2</v>
      </c>
      <c r="X858">
        <v>0.35377255171220601</v>
      </c>
      <c r="Y858" t="str">
        <f t="shared" si="52"/>
        <v>49-60</v>
      </c>
      <c r="Z858" s="20">
        <f t="shared" si="53"/>
        <v>1</v>
      </c>
      <c r="AA858" t="str">
        <f t="shared" si="54"/>
        <v>80%-100%</v>
      </c>
      <c r="AB858">
        <f t="shared" si="55"/>
        <v>2.4710242317213792E-4</v>
      </c>
    </row>
    <row r="859" spans="1:28" x14ac:dyDescent="0.25">
      <c r="A859" t="s">
        <v>2825</v>
      </c>
      <c r="B859" t="s">
        <v>2826</v>
      </c>
      <c r="C859" t="s">
        <v>82</v>
      </c>
      <c r="D859" t="s">
        <v>199</v>
      </c>
      <c r="E859">
        <v>246</v>
      </c>
      <c r="F859" t="s">
        <v>79</v>
      </c>
      <c r="G859">
        <v>2022</v>
      </c>
      <c r="H859" t="s">
        <v>26</v>
      </c>
      <c r="I859" t="s">
        <v>84</v>
      </c>
      <c r="J859" t="s">
        <v>80</v>
      </c>
      <c r="K859">
        <v>84</v>
      </c>
      <c r="L859" s="18">
        <v>44432</v>
      </c>
      <c r="M859" s="18">
        <v>46989</v>
      </c>
      <c r="O859">
        <v>48990000</v>
      </c>
      <c r="P859">
        <v>33990000</v>
      </c>
      <c r="Q859">
        <v>15000000</v>
      </c>
      <c r="R859">
        <v>739753</v>
      </c>
      <c r="S859" t="s">
        <v>486</v>
      </c>
      <c r="T859">
        <v>-0.68061351981579676</v>
      </c>
      <c r="U859">
        <v>-5.6315491539603767E-2</v>
      </c>
      <c r="V859">
        <v>-0.34384530499046262</v>
      </c>
      <c r="W859">
        <v>-0.87883150196720272</v>
      </c>
      <c r="X859">
        <v>1.0499034482774929</v>
      </c>
      <c r="Y859" t="str">
        <f t="shared" si="52"/>
        <v>&gt;72</v>
      </c>
      <c r="Z859" s="20">
        <f t="shared" si="53"/>
        <v>0.69381506429883655</v>
      </c>
      <c r="AA859" t="str">
        <f t="shared" si="54"/>
        <v>60%-80%</v>
      </c>
      <c r="AB859">
        <f t="shared" si="55"/>
        <v>1.533954475565188E-4</v>
      </c>
    </row>
    <row r="860" spans="1:28" x14ac:dyDescent="0.25">
      <c r="A860" t="s">
        <v>2827</v>
      </c>
      <c r="B860" t="s">
        <v>2828</v>
      </c>
      <c r="C860" t="s">
        <v>82</v>
      </c>
      <c r="D860" t="s">
        <v>299</v>
      </c>
      <c r="E860">
        <v>49</v>
      </c>
      <c r="F860" t="s">
        <v>117</v>
      </c>
      <c r="G860">
        <v>2022</v>
      </c>
      <c r="H860" t="s">
        <v>29</v>
      </c>
      <c r="I860" t="s">
        <v>84</v>
      </c>
      <c r="J860" t="s">
        <v>80</v>
      </c>
      <c r="K860">
        <v>12</v>
      </c>
      <c r="L860" s="18">
        <v>44417</v>
      </c>
      <c r="M860" s="18">
        <v>44782</v>
      </c>
      <c r="O860">
        <v>68240000</v>
      </c>
      <c r="P860">
        <v>9992000</v>
      </c>
      <c r="Q860">
        <v>58248000</v>
      </c>
      <c r="R860">
        <v>915190</v>
      </c>
      <c r="S860" t="s">
        <v>163</v>
      </c>
      <c r="T860">
        <v>0.42304226544580342</v>
      </c>
      <c r="U860">
        <v>-2.3040177069069001</v>
      </c>
      <c r="V860">
        <v>-1.292379184782656</v>
      </c>
      <c r="W860">
        <v>0.19020085841091</v>
      </c>
      <c r="X860">
        <v>0.74051193869292065</v>
      </c>
      <c r="Y860" t="str">
        <f t="shared" si="52"/>
        <v>&lt;=24</v>
      </c>
      <c r="Z860" s="20">
        <f t="shared" si="53"/>
        <v>0.2</v>
      </c>
      <c r="AA860" t="str">
        <f t="shared" si="54"/>
        <v>20%</v>
      </c>
      <c r="AB860">
        <f t="shared" si="55"/>
        <v>1.8977412683591745E-4</v>
      </c>
    </row>
    <row r="861" spans="1:28" x14ac:dyDescent="0.25">
      <c r="A861" t="s">
        <v>2829</v>
      </c>
      <c r="B861" t="s">
        <v>2830</v>
      </c>
      <c r="C861" t="s">
        <v>82</v>
      </c>
      <c r="D861" t="s">
        <v>134</v>
      </c>
      <c r="E861">
        <v>46</v>
      </c>
      <c r="F861" t="s">
        <v>17</v>
      </c>
      <c r="G861">
        <v>2021</v>
      </c>
      <c r="H861" t="s">
        <v>17</v>
      </c>
      <c r="I861" t="s">
        <v>84</v>
      </c>
      <c r="J861" t="s">
        <v>80</v>
      </c>
      <c r="K861">
        <v>72</v>
      </c>
      <c r="L861" s="18">
        <v>44092</v>
      </c>
      <c r="M861" s="18">
        <v>46283</v>
      </c>
      <c r="O861">
        <v>53534200</v>
      </c>
      <c r="P861">
        <v>28262660</v>
      </c>
      <c r="Q861">
        <v>25271540</v>
      </c>
      <c r="R861">
        <v>756183</v>
      </c>
      <c r="S861" t="s">
        <v>385</v>
      </c>
      <c r="T861">
        <v>0.25324906771324951</v>
      </c>
      <c r="U861">
        <v>-0.73744791440842539</v>
      </c>
      <c r="V861">
        <v>1.185489993161002E-2</v>
      </c>
      <c r="W861">
        <v>1.6671724368502401</v>
      </c>
      <c r="X861">
        <v>1.0499034482774929</v>
      </c>
      <c r="Y861" t="str">
        <f t="shared" si="52"/>
        <v>61-72</v>
      </c>
      <c r="Z861" s="20">
        <f t="shared" si="53"/>
        <v>0.52793653402871432</v>
      </c>
      <c r="AA861" t="str">
        <f t="shared" si="54"/>
        <v>40%-60%</v>
      </c>
      <c r="AB861">
        <f t="shared" si="55"/>
        <v>1.5680237825278309E-4</v>
      </c>
    </row>
    <row r="862" spans="1:28" x14ac:dyDescent="0.25">
      <c r="A862" t="s">
        <v>2831</v>
      </c>
      <c r="B862" t="s">
        <v>2832</v>
      </c>
      <c r="C862" t="s">
        <v>82</v>
      </c>
      <c r="D862" t="s">
        <v>457</v>
      </c>
      <c r="E862">
        <v>246</v>
      </c>
      <c r="F862" t="s">
        <v>95</v>
      </c>
      <c r="G862">
        <v>2016</v>
      </c>
      <c r="H862" t="s">
        <v>16</v>
      </c>
      <c r="J862" t="s">
        <v>96</v>
      </c>
      <c r="K862">
        <v>84</v>
      </c>
      <c r="L862" s="18">
        <v>44399</v>
      </c>
      <c r="M862" s="18">
        <v>46956</v>
      </c>
      <c r="O862">
        <v>22000000</v>
      </c>
      <c r="P862">
        <v>22000000</v>
      </c>
      <c r="Q862">
        <v>0</v>
      </c>
      <c r="R862">
        <v>500432</v>
      </c>
      <c r="S862" t="s">
        <v>686</v>
      </c>
      <c r="T862">
        <v>0.20473672550394839</v>
      </c>
      <c r="U862">
        <v>1.2009447865714571</v>
      </c>
      <c r="V862">
        <v>0.24898836987965761</v>
      </c>
      <c r="W862">
        <v>-0.70925823767236751</v>
      </c>
      <c r="X862">
        <v>-1.270532873606796</v>
      </c>
      <c r="Y862" t="str">
        <f t="shared" si="52"/>
        <v>&gt;72</v>
      </c>
      <c r="Z862" s="20">
        <f t="shared" si="53"/>
        <v>1</v>
      </c>
      <c r="AA862" t="str">
        <f t="shared" si="54"/>
        <v>80%-100%</v>
      </c>
      <c r="AB862">
        <f t="shared" si="55"/>
        <v>1.0376975911095166E-4</v>
      </c>
    </row>
    <row r="863" spans="1:28" x14ac:dyDescent="0.25">
      <c r="A863" t="s">
        <v>2833</v>
      </c>
      <c r="B863" t="s">
        <v>2834</v>
      </c>
      <c r="C863" t="s">
        <v>82</v>
      </c>
      <c r="D863" t="s">
        <v>576</v>
      </c>
      <c r="E863">
        <v>87</v>
      </c>
      <c r="F863" t="s">
        <v>25</v>
      </c>
      <c r="G863">
        <v>2021</v>
      </c>
      <c r="H863" t="s">
        <v>25</v>
      </c>
      <c r="I863" t="s">
        <v>84</v>
      </c>
      <c r="J863" t="s">
        <v>80</v>
      </c>
      <c r="K863">
        <v>84</v>
      </c>
      <c r="L863" s="18">
        <v>44348</v>
      </c>
      <c r="M863" s="18">
        <v>46905</v>
      </c>
      <c r="O863">
        <v>39790000</v>
      </c>
      <c r="P863">
        <v>37790000</v>
      </c>
      <c r="Q863">
        <v>2000000</v>
      </c>
      <c r="R863">
        <v>798446</v>
      </c>
      <c r="S863" t="s">
        <v>225</v>
      </c>
      <c r="T863">
        <v>-1.456810995164614</v>
      </c>
      <c r="U863">
        <v>0.99455061374860065</v>
      </c>
      <c r="V863">
        <v>0.24898836987965761</v>
      </c>
      <c r="W863">
        <v>-0.84995986069410601</v>
      </c>
      <c r="X863">
        <v>-1.811968015379797</v>
      </c>
      <c r="Y863" t="str">
        <f t="shared" si="52"/>
        <v>&gt;72</v>
      </c>
      <c r="Z863" s="20">
        <f t="shared" si="53"/>
        <v>0.94973611460165874</v>
      </c>
      <c r="AA863" t="str">
        <f t="shared" si="54"/>
        <v>80%-100%</v>
      </c>
      <c r="AB863">
        <f t="shared" si="55"/>
        <v>1.6556604909978359E-4</v>
      </c>
    </row>
    <row r="864" spans="1:28" x14ac:dyDescent="0.25">
      <c r="A864" t="s">
        <v>2835</v>
      </c>
      <c r="B864" t="s">
        <v>2836</v>
      </c>
      <c r="C864" t="s">
        <v>82</v>
      </c>
      <c r="D864" t="s">
        <v>161</v>
      </c>
      <c r="E864">
        <v>61</v>
      </c>
      <c r="F864" t="s">
        <v>79</v>
      </c>
      <c r="G864">
        <v>2022</v>
      </c>
      <c r="H864" t="s">
        <v>26</v>
      </c>
      <c r="I864" t="s">
        <v>84</v>
      </c>
      <c r="J864" t="s">
        <v>80</v>
      </c>
      <c r="K864">
        <v>84</v>
      </c>
      <c r="L864" s="18">
        <v>44278</v>
      </c>
      <c r="M864" s="18">
        <v>46835</v>
      </c>
      <c r="O864">
        <v>44215000</v>
      </c>
      <c r="P864">
        <v>44713450</v>
      </c>
      <c r="Q864">
        <v>0</v>
      </c>
      <c r="R864">
        <v>938797</v>
      </c>
      <c r="S864" t="s">
        <v>641</v>
      </c>
      <c r="T864">
        <v>-0.83827863199602526</v>
      </c>
      <c r="U864">
        <v>1.247235443711556</v>
      </c>
      <c r="V864">
        <v>0.16994387989697479</v>
      </c>
      <c r="W864">
        <v>-0.92637704254765496</v>
      </c>
      <c r="X864">
        <v>-1.7346201379836541</v>
      </c>
      <c r="Y864" t="str">
        <f t="shared" si="52"/>
        <v>&gt;72</v>
      </c>
      <c r="Z864" s="20">
        <f t="shared" si="53"/>
        <v>1.0112733235327378</v>
      </c>
      <c r="AA864" t="str">
        <f t="shared" si="54"/>
        <v>80%-100%</v>
      </c>
      <c r="AB864">
        <f t="shared" si="55"/>
        <v>1.9466928282780492E-4</v>
      </c>
    </row>
    <row r="865" spans="1:28" x14ac:dyDescent="0.25">
      <c r="A865" t="s">
        <v>2837</v>
      </c>
      <c r="B865" t="s">
        <v>2838</v>
      </c>
      <c r="C865" t="s">
        <v>82</v>
      </c>
      <c r="D865" t="s">
        <v>308</v>
      </c>
      <c r="E865">
        <v>84</v>
      </c>
      <c r="F865" t="s">
        <v>117</v>
      </c>
      <c r="G865">
        <v>2018</v>
      </c>
      <c r="H865" t="s">
        <v>14</v>
      </c>
      <c r="J865" t="s">
        <v>80</v>
      </c>
      <c r="K865">
        <v>60</v>
      </c>
      <c r="L865" s="18">
        <v>42798</v>
      </c>
      <c r="M865" s="18">
        <v>44624</v>
      </c>
      <c r="O865">
        <v>47650000</v>
      </c>
      <c r="P865">
        <v>38120000</v>
      </c>
      <c r="Q865">
        <v>9530000</v>
      </c>
      <c r="R865">
        <v>1005202</v>
      </c>
      <c r="S865" t="s">
        <v>208</v>
      </c>
      <c r="T865">
        <v>1.2720082541085731</v>
      </c>
      <c r="U865">
        <v>0.37970237290931202</v>
      </c>
      <c r="V865">
        <v>0.4070773498450232</v>
      </c>
      <c r="W865">
        <v>-0.54131495257342344</v>
      </c>
      <c r="X865">
        <v>0.1217289195237771</v>
      </c>
      <c r="Y865" t="str">
        <f t="shared" si="52"/>
        <v>49-60</v>
      </c>
      <c r="Z865" s="20">
        <f t="shared" si="53"/>
        <v>0.8</v>
      </c>
      <c r="AA865" t="str">
        <f t="shared" si="54"/>
        <v>60%-80%</v>
      </c>
      <c r="AB865">
        <f t="shared" si="55"/>
        <v>2.0843904745868934E-4</v>
      </c>
    </row>
    <row r="866" spans="1:28" x14ac:dyDescent="0.25">
      <c r="A866" t="s">
        <v>2839</v>
      </c>
      <c r="B866" t="s">
        <v>2840</v>
      </c>
      <c r="C866" t="s">
        <v>82</v>
      </c>
      <c r="D866" t="s">
        <v>136</v>
      </c>
      <c r="E866">
        <v>38</v>
      </c>
      <c r="F866" t="s">
        <v>79</v>
      </c>
      <c r="G866">
        <v>2022</v>
      </c>
      <c r="H866" t="s">
        <v>26</v>
      </c>
      <c r="I866" t="s">
        <v>84</v>
      </c>
      <c r="J866" t="s">
        <v>80</v>
      </c>
      <c r="K866">
        <v>72</v>
      </c>
      <c r="L866" s="18">
        <v>44403</v>
      </c>
      <c r="M866" s="18">
        <v>46594</v>
      </c>
      <c r="O866">
        <v>49740000</v>
      </c>
      <c r="P866">
        <v>30740000</v>
      </c>
      <c r="Q866">
        <v>19000000</v>
      </c>
      <c r="R866">
        <v>734040</v>
      </c>
      <c r="S866" t="s">
        <v>331</v>
      </c>
      <c r="T866">
        <v>-0.77763820423439889</v>
      </c>
      <c r="U866">
        <v>-0.36757208712986522</v>
      </c>
      <c r="V866">
        <v>5.1377144922950549E-2</v>
      </c>
      <c r="W866">
        <v>2.42489956649178E-2</v>
      </c>
      <c r="X866">
        <v>-0.88379348662608126</v>
      </c>
      <c r="Y866" t="str">
        <f t="shared" si="52"/>
        <v>61-72</v>
      </c>
      <c r="Z866" s="20">
        <f t="shared" si="53"/>
        <v>0.61801367108966632</v>
      </c>
      <c r="AA866" t="str">
        <f t="shared" si="54"/>
        <v>60%-80%</v>
      </c>
      <c r="AB866">
        <f t="shared" si="55"/>
        <v>1.52210797826284E-4</v>
      </c>
    </row>
    <row r="867" spans="1:28" x14ac:dyDescent="0.25">
      <c r="A867" t="s">
        <v>2841</v>
      </c>
      <c r="B867" t="s">
        <v>2842</v>
      </c>
      <c r="C867" t="s">
        <v>82</v>
      </c>
      <c r="D867" t="s">
        <v>172</v>
      </c>
      <c r="E867">
        <v>236</v>
      </c>
      <c r="F867" t="s">
        <v>17</v>
      </c>
      <c r="G867">
        <v>2022</v>
      </c>
      <c r="H867" t="s">
        <v>155</v>
      </c>
      <c r="I867" t="s">
        <v>84</v>
      </c>
      <c r="J867" t="s">
        <v>80</v>
      </c>
      <c r="K867">
        <v>84</v>
      </c>
      <c r="L867" s="18">
        <v>44341</v>
      </c>
      <c r="M867" s="18">
        <v>46898</v>
      </c>
      <c r="O867">
        <v>80380000</v>
      </c>
      <c r="P867">
        <v>69180000</v>
      </c>
      <c r="Q867">
        <v>11200000</v>
      </c>
      <c r="R867">
        <v>1420250</v>
      </c>
      <c r="S867" t="s">
        <v>699</v>
      </c>
      <c r="T867">
        <v>-9.8465413304183499E-2</v>
      </c>
      <c r="U867">
        <v>0.62879281885461047</v>
      </c>
      <c r="V867">
        <v>-0.11017339086998131</v>
      </c>
      <c r="W867">
        <v>0.4909497769021382</v>
      </c>
      <c r="X867">
        <v>-0.72909773183379534</v>
      </c>
      <c r="Y867" t="str">
        <f t="shared" si="52"/>
        <v>&gt;72</v>
      </c>
      <c r="Z867" s="20">
        <f t="shared" si="53"/>
        <v>0.86066185618313018</v>
      </c>
      <c r="AA867" t="str">
        <f t="shared" si="54"/>
        <v>80%-100%</v>
      </c>
      <c r="AB867">
        <f t="shared" si="55"/>
        <v>2.9450354968772795E-4</v>
      </c>
    </row>
    <row r="868" spans="1:28" x14ac:dyDescent="0.25">
      <c r="A868" t="s">
        <v>2843</v>
      </c>
      <c r="B868" t="s">
        <v>2844</v>
      </c>
      <c r="C868" t="s">
        <v>82</v>
      </c>
      <c r="D868" t="s">
        <v>521</v>
      </c>
      <c r="E868">
        <v>49</v>
      </c>
      <c r="F868" t="s">
        <v>87</v>
      </c>
      <c r="G868">
        <v>2021</v>
      </c>
      <c r="H868" t="s">
        <v>24</v>
      </c>
      <c r="I868" t="s">
        <v>84</v>
      </c>
      <c r="J868" t="s">
        <v>80</v>
      </c>
      <c r="K868">
        <v>60</v>
      </c>
      <c r="L868" s="18">
        <v>43927</v>
      </c>
      <c r="M868" s="18">
        <v>45753</v>
      </c>
      <c r="O868">
        <v>38990000</v>
      </c>
      <c r="P868">
        <v>40631000</v>
      </c>
      <c r="Q868">
        <v>0</v>
      </c>
      <c r="R868">
        <v>1128380</v>
      </c>
      <c r="S868" t="s">
        <v>85</v>
      </c>
      <c r="T868">
        <v>-0.82615054644370001</v>
      </c>
      <c r="U868">
        <v>1.37376586900536</v>
      </c>
      <c r="V868">
        <v>0.56516632981038883</v>
      </c>
      <c r="W868">
        <v>-0.36651619602444252</v>
      </c>
      <c r="X868">
        <v>-1.0384892414183671</v>
      </c>
      <c r="Y868" t="str">
        <f t="shared" si="52"/>
        <v>49-60</v>
      </c>
      <c r="Z868" s="20">
        <f t="shared" si="53"/>
        <v>1.0420877147986662</v>
      </c>
      <c r="AA868" t="str">
        <f t="shared" si="54"/>
        <v>80%-100%</v>
      </c>
      <c r="AB868">
        <f t="shared" si="55"/>
        <v>2.3398128174380461E-4</v>
      </c>
    </row>
    <row r="869" spans="1:28" x14ac:dyDescent="0.25">
      <c r="A869" t="s">
        <v>2845</v>
      </c>
      <c r="B869" t="s">
        <v>2846</v>
      </c>
      <c r="C869" t="s">
        <v>82</v>
      </c>
      <c r="D869" t="s">
        <v>258</v>
      </c>
      <c r="E869">
        <v>61</v>
      </c>
      <c r="F869" t="s">
        <v>25</v>
      </c>
      <c r="G869">
        <v>2020</v>
      </c>
      <c r="H869" t="s">
        <v>25</v>
      </c>
      <c r="I869" t="s">
        <v>84</v>
      </c>
      <c r="J869" t="s">
        <v>80</v>
      </c>
      <c r="K869">
        <v>84</v>
      </c>
      <c r="L869" s="18">
        <v>43605</v>
      </c>
      <c r="M869" s="18">
        <v>46162</v>
      </c>
      <c r="O869">
        <v>32990000</v>
      </c>
      <c r="P869">
        <v>34490000</v>
      </c>
      <c r="Q869">
        <v>0</v>
      </c>
      <c r="R869">
        <v>861208</v>
      </c>
      <c r="S869" t="s">
        <v>146</v>
      </c>
      <c r="T869">
        <v>-0.31677095324603838</v>
      </c>
      <c r="U869">
        <v>1.387647366215776</v>
      </c>
      <c r="V869">
        <v>0.64658136404765243</v>
      </c>
      <c r="W869">
        <v>0.1104629797838137</v>
      </c>
      <c r="X869">
        <v>-0.57440197704150942</v>
      </c>
      <c r="Y869" t="str">
        <f t="shared" si="52"/>
        <v>&gt;72</v>
      </c>
      <c r="Z869" s="20">
        <f t="shared" si="53"/>
        <v>1.0454683237344651</v>
      </c>
      <c r="AA869" t="str">
        <f t="shared" si="54"/>
        <v>80%-100%</v>
      </c>
      <c r="AB869">
        <f t="shared" si="55"/>
        <v>1.785803999432979E-4</v>
      </c>
    </row>
    <row r="870" spans="1:28" x14ac:dyDescent="0.25">
      <c r="A870" t="s">
        <v>2847</v>
      </c>
      <c r="B870" t="s">
        <v>2848</v>
      </c>
      <c r="C870" t="s">
        <v>82</v>
      </c>
      <c r="D870" t="s">
        <v>354</v>
      </c>
      <c r="E870">
        <v>76</v>
      </c>
      <c r="F870" t="s">
        <v>79</v>
      </c>
      <c r="G870">
        <v>2019</v>
      </c>
      <c r="H870" t="s">
        <v>13</v>
      </c>
      <c r="J870" t="s">
        <v>80</v>
      </c>
      <c r="K870">
        <v>60</v>
      </c>
      <c r="L870" s="18">
        <v>43227</v>
      </c>
      <c r="M870" s="18">
        <v>45053</v>
      </c>
      <c r="O870">
        <v>44990000</v>
      </c>
      <c r="P870">
        <v>43527500</v>
      </c>
      <c r="Q870">
        <v>1462500</v>
      </c>
      <c r="R870">
        <v>1022761</v>
      </c>
      <c r="S870" t="s">
        <v>413</v>
      </c>
      <c r="T870">
        <v>0.70198823314928471</v>
      </c>
      <c r="U870">
        <v>1.0674632317836279</v>
      </c>
      <c r="V870">
        <v>-0.38636452181949738</v>
      </c>
      <c r="W870">
        <v>1.486948713908093</v>
      </c>
      <c r="X870">
        <v>-1.0384892414183671</v>
      </c>
      <c r="Y870" t="str">
        <f t="shared" si="52"/>
        <v>49-60</v>
      </c>
      <c r="Z870" s="20">
        <f t="shared" si="53"/>
        <v>0.96749277617248275</v>
      </c>
      <c r="AA870" t="str">
        <f t="shared" si="54"/>
        <v>80%-100%</v>
      </c>
      <c r="AB870">
        <f t="shared" si="55"/>
        <v>2.1208008800011993E-4</v>
      </c>
    </row>
    <row r="871" spans="1:28" x14ac:dyDescent="0.25">
      <c r="A871" t="s">
        <v>2849</v>
      </c>
      <c r="B871" t="s">
        <v>2850</v>
      </c>
      <c r="C871" t="s">
        <v>82</v>
      </c>
      <c r="D871" t="s">
        <v>236</v>
      </c>
      <c r="E871">
        <v>7</v>
      </c>
      <c r="F871" t="s">
        <v>12</v>
      </c>
      <c r="G871">
        <v>2021</v>
      </c>
      <c r="H871" t="s">
        <v>12</v>
      </c>
      <c r="I871" t="s">
        <v>84</v>
      </c>
      <c r="J871" t="s">
        <v>80</v>
      </c>
      <c r="K871">
        <v>84</v>
      </c>
      <c r="L871" s="18">
        <v>44287</v>
      </c>
      <c r="M871" s="18">
        <v>46844</v>
      </c>
      <c r="O871">
        <v>84390000</v>
      </c>
      <c r="P871">
        <v>74390000</v>
      </c>
      <c r="Q871">
        <v>10000000</v>
      </c>
      <c r="R871">
        <v>1687206</v>
      </c>
      <c r="S871" t="s">
        <v>400</v>
      </c>
      <c r="T871">
        <v>-1.2385054552227599</v>
      </c>
      <c r="U871">
        <v>0.71436911785351309</v>
      </c>
      <c r="V871">
        <v>0.2094661248883162</v>
      </c>
      <c r="W871">
        <v>-0.32424991610166581</v>
      </c>
      <c r="X871">
        <v>1.127251325673635</v>
      </c>
      <c r="Y871" t="str">
        <f t="shared" si="52"/>
        <v>&gt;72</v>
      </c>
      <c r="Z871" s="20">
        <f t="shared" si="53"/>
        <v>0.88150254769522451</v>
      </c>
      <c r="AA871" t="str">
        <f t="shared" si="54"/>
        <v>80%-100%</v>
      </c>
      <c r="AB871">
        <f t="shared" si="55"/>
        <v>3.4985964165071834E-4</v>
      </c>
    </row>
    <row r="872" spans="1:28" x14ac:dyDescent="0.25">
      <c r="A872" t="s">
        <v>2851</v>
      </c>
      <c r="B872" t="s">
        <v>2852</v>
      </c>
      <c r="C872" t="s">
        <v>82</v>
      </c>
      <c r="D872" t="s">
        <v>244</v>
      </c>
      <c r="E872">
        <v>76</v>
      </c>
      <c r="F872" t="s">
        <v>95</v>
      </c>
      <c r="G872">
        <v>2014</v>
      </c>
      <c r="H872" t="s">
        <v>16</v>
      </c>
      <c r="J872" t="s">
        <v>96</v>
      </c>
      <c r="K872">
        <v>60</v>
      </c>
      <c r="L872" s="18">
        <v>44425</v>
      </c>
      <c r="M872" s="18">
        <v>46251</v>
      </c>
      <c r="O872">
        <v>26000000</v>
      </c>
      <c r="P872">
        <v>24500000</v>
      </c>
      <c r="Q872">
        <v>1500000</v>
      </c>
      <c r="R872">
        <v>686589</v>
      </c>
      <c r="S872" t="s">
        <v>330</v>
      </c>
      <c r="T872">
        <v>-0.47443606542626698</v>
      </c>
      <c r="U872">
        <v>0.96404793647660714</v>
      </c>
      <c r="V872">
        <v>0.72325530977575447</v>
      </c>
      <c r="W872">
        <v>-0.49020177884765792</v>
      </c>
      <c r="X872">
        <v>-0.18766259006079469</v>
      </c>
      <c r="Y872" t="str">
        <f t="shared" si="52"/>
        <v>49-60</v>
      </c>
      <c r="Z872" s="20">
        <f t="shared" si="53"/>
        <v>0.94230769230769229</v>
      </c>
      <c r="AA872" t="str">
        <f t="shared" si="54"/>
        <v>80%-100%</v>
      </c>
      <c r="AB872">
        <f t="shared" si="55"/>
        <v>1.423713414374564E-4</v>
      </c>
    </row>
    <row r="873" spans="1:28" x14ac:dyDescent="0.25">
      <c r="A873" t="s">
        <v>2853</v>
      </c>
      <c r="B873" t="s">
        <v>2854</v>
      </c>
      <c r="C873" t="s">
        <v>82</v>
      </c>
      <c r="D873" t="s">
        <v>411</v>
      </c>
      <c r="E873">
        <v>50</v>
      </c>
      <c r="F873" t="s">
        <v>25</v>
      </c>
      <c r="G873">
        <v>2021</v>
      </c>
      <c r="H873" t="s">
        <v>25</v>
      </c>
      <c r="I873" t="s">
        <v>84</v>
      </c>
      <c r="J873" t="s">
        <v>80</v>
      </c>
      <c r="K873">
        <v>72</v>
      </c>
      <c r="L873" s="18">
        <v>43959</v>
      </c>
      <c r="M873" s="18">
        <v>46150</v>
      </c>
      <c r="O873">
        <v>36290000</v>
      </c>
      <c r="P873">
        <v>25403000</v>
      </c>
      <c r="Q873">
        <v>10887000</v>
      </c>
      <c r="R873">
        <v>648610</v>
      </c>
      <c r="S873" t="s">
        <v>220</v>
      </c>
      <c r="T873">
        <v>0.3745299232365023</v>
      </c>
      <c r="U873">
        <v>-3.091883392176074E-2</v>
      </c>
      <c r="V873">
        <v>0.2094661248883162</v>
      </c>
      <c r="W873">
        <v>-3.8040704113064872E-2</v>
      </c>
      <c r="X873">
        <v>0.81785981608906366</v>
      </c>
      <c r="Y873" t="str">
        <f t="shared" si="52"/>
        <v>61-72</v>
      </c>
      <c r="Z873" s="20">
        <f t="shared" si="53"/>
        <v>0.7</v>
      </c>
      <c r="AA873" t="str">
        <f t="shared" si="54"/>
        <v>60%-80%</v>
      </c>
      <c r="AB873">
        <f t="shared" si="55"/>
        <v>1.3449600236786286E-4</v>
      </c>
    </row>
    <row r="874" spans="1:28" x14ac:dyDescent="0.25">
      <c r="A874" t="s">
        <v>2855</v>
      </c>
      <c r="B874" t="s">
        <v>2856</v>
      </c>
      <c r="C874" t="s">
        <v>82</v>
      </c>
      <c r="D874" t="s">
        <v>224</v>
      </c>
      <c r="E874">
        <v>291</v>
      </c>
      <c r="F874" t="s">
        <v>95</v>
      </c>
      <c r="G874">
        <v>2016</v>
      </c>
      <c r="H874" t="s">
        <v>16</v>
      </c>
      <c r="J874" t="s">
        <v>96</v>
      </c>
      <c r="K874">
        <v>72</v>
      </c>
      <c r="L874" s="18">
        <v>44289</v>
      </c>
      <c r="M874" s="18">
        <v>46480</v>
      </c>
      <c r="O874">
        <v>30900000</v>
      </c>
      <c r="P874">
        <v>20900000</v>
      </c>
      <c r="Q874">
        <v>10000000</v>
      </c>
      <c r="R874">
        <v>533415</v>
      </c>
      <c r="S874" t="s">
        <v>941</v>
      </c>
      <c r="T874">
        <v>-1.044456086385555</v>
      </c>
      <c r="U874">
        <v>-0.12792643294657721</v>
      </c>
      <c r="V874">
        <v>0.80229979975843724</v>
      </c>
      <c r="W874">
        <v>0.33955753488230289</v>
      </c>
      <c r="X874">
        <v>0.89520769348520657</v>
      </c>
      <c r="Y874" t="str">
        <f t="shared" si="52"/>
        <v>61-72</v>
      </c>
      <c r="Z874" s="20">
        <f t="shared" si="53"/>
        <v>0.6763754045307443</v>
      </c>
      <c r="AA874" t="str">
        <f t="shared" si="54"/>
        <v>60%-80%</v>
      </c>
      <c r="AB874">
        <f t="shared" si="55"/>
        <v>1.1060912582762149E-4</v>
      </c>
    </row>
    <row r="875" spans="1:28" x14ac:dyDescent="0.25">
      <c r="A875" t="s">
        <v>2857</v>
      </c>
      <c r="B875" t="s">
        <v>2858</v>
      </c>
      <c r="C875" t="s">
        <v>82</v>
      </c>
      <c r="D875" t="s">
        <v>329</v>
      </c>
      <c r="E875">
        <v>46</v>
      </c>
      <c r="F875" t="s">
        <v>87</v>
      </c>
      <c r="G875">
        <v>2019</v>
      </c>
      <c r="H875" t="s">
        <v>15</v>
      </c>
      <c r="J875" t="s">
        <v>80</v>
      </c>
      <c r="K875">
        <v>84</v>
      </c>
      <c r="L875" s="18">
        <v>43280</v>
      </c>
      <c r="M875" s="18">
        <v>45837</v>
      </c>
      <c r="O875">
        <v>34582400</v>
      </c>
      <c r="P875">
        <v>34418289</v>
      </c>
      <c r="Q875">
        <v>164111</v>
      </c>
      <c r="R875">
        <v>686046</v>
      </c>
      <c r="S875" t="s">
        <v>287</v>
      </c>
      <c r="T875">
        <v>0.68986014759695946</v>
      </c>
      <c r="U875">
        <v>1.181458730984148</v>
      </c>
      <c r="V875">
        <v>-0.80065685016368326</v>
      </c>
      <c r="W875">
        <v>-0.73117948302993663</v>
      </c>
      <c r="X875">
        <v>0.27642467431606299</v>
      </c>
      <c r="Y875" t="str">
        <f t="shared" si="52"/>
        <v>&gt;72</v>
      </c>
      <c r="Z875" s="20">
        <f t="shared" si="53"/>
        <v>0.99525449361524942</v>
      </c>
      <c r="AA875" t="str">
        <f t="shared" si="54"/>
        <v>80%-100%</v>
      </c>
      <c r="AB875">
        <f t="shared" si="55"/>
        <v>1.4225874476258901E-4</v>
      </c>
    </row>
    <row r="876" spans="1:28" x14ac:dyDescent="0.25">
      <c r="A876" t="s">
        <v>2859</v>
      </c>
      <c r="B876" t="s">
        <v>2860</v>
      </c>
      <c r="C876" t="s">
        <v>82</v>
      </c>
      <c r="D876" t="s">
        <v>212</v>
      </c>
      <c r="E876">
        <v>61</v>
      </c>
      <c r="F876" t="s">
        <v>17</v>
      </c>
      <c r="G876">
        <v>2017</v>
      </c>
      <c r="H876" t="s">
        <v>17</v>
      </c>
      <c r="J876" t="s">
        <v>80</v>
      </c>
      <c r="K876">
        <v>84</v>
      </c>
      <c r="L876" s="18">
        <v>42744</v>
      </c>
      <c r="M876" s="18">
        <v>45300</v>
      </c>
      <c r="O876">
        <v>58010000</v>
      </c>
      <c r="P876">
        <v>50010000</v>
      </c>
      <c r="Q876">
        <v>8000000</v>
      </c>
      <c r="R876">
        <v>1084136</v>
      </c>
      <c r="S876" t="s">
        <v>872</v>
      </c>
      <c r="T876">
        <v>0.70198823314928471</v>
      </c>
      <c r="U876">
        <v>0.63466834205351486</v>
      </c>
      <c r="V876">
        <v>1.237044494663192</v>
      </c>
      <c r="W876">
        <v>1.416612557856938E-2</v>
      </c>
      <c r="X876">
        <v>1.2045992030697781</v>
      </c>
      <c r="Y876" t="str">
        <f t="shared" si="52"/>
        <v>&gt;72</v>
      </c>
      <c r="Z876" s="20">
        <f t="shared" si="53"/>
        <v>0.86209274263058089</v>
      </c>
      <c r="AA876" t="str">
        <f t="shared" si="54"/>
        <v>80%-100%</v>
      </c>
      <c r="AB876">
        <f t="shared" si="55"/>
        <v>2.24806830025879E-4</v>
      </c>
    </row>
    <row r="877" spans="1:28" x14ac:dyDescent="0.25">
      <c r="A877" t="s">
        <v>2861</v>
      </c>
      <c r="B877" t="s">
        <v>2862</v>
      </c>
      <c r="C877" t="s">
        <v>82</v>
      </c>
      <c r="D877" t="s">
        <v>411</v>
      </c>
      <c r="E877">
        <v>27</v>
      </c>
      <c r="F877" t="s">
        <v>25</v>
      </c>
      <c r="G877">
        <v>2021</v>
      </c>
      <c r="H877" t="s">
        <v>25</v>
      </c>
      <c r="I877" t="s">
        <v>84</v>
      </c>
      <c r="J877" t="s">
        <v>80</v>
      </c>
      <c r="K877">
        <v>72</v>
      </c>
      <c r="L877" s="18">
        <v>44042</v>
      </c>
      <c r="M877" s="18">
        <v>46233</v>
      </c>
      <c r="O877">
        <v>40590000</v>
      </c>
      <c r="P877">
        <v>14590000</v>
      </c>
      <c r="Q877">
        <v>26000000</v>
      </c>
      <c r="R877">
        <v>361076</v>
      </c>
      <c r="S877" t="s">
        <v>412</v>
      </c>
      <c r="T877">
        <v>-0.29251478214138787</v>
      </c>
      <c r="U877">
        <v>-1.4292969916024489</v>
      </c>
      <c r="V877">
        <v>0.72325530977575447</v>
      </c>
      <c r="W877">
        <v>-0.49020177884765792</v>
      </c>
      <c r="X877">
        <v>0.27642467431606299</v>
      </c>
      <c r="Y877" t="str">
        <f t="shared" si="52"/>
        <v>61-72</v>
      </c>
      <c r="Z877" s="20">
        <f t="shared" si="53"/>
        <v>0.35944813993594482</v>
      </c>
      <c r="AA877" t="str">
        <f t="shared" si="54"/>
        <v>20%-40%</v>
      </c>
      <c r="AB877">
        <f t="shared" si="55"/>
        <v>7.4872848940007794E-5</v>
      </c>
    </row>
    <row r="878" spans="1:28" x14ac:dyDescent="0.25">
      <c r="A878" t="s">
        <v>2863</v>
      </c>
      <c r="B878" t="s">
        <v>2864</v>
      </c>
      <c r="C878" t="s">
        <v>82</v>
      </c>
      <c r="D878" t="s">
        <v>508</v>
      </c>
      <c r="E878">
        <v>166727192</v>
      </c>
      <c r="F878" t="s">
        <v>95</v>
      </c>
      <c r="G878">
        <v>2016</v>
      </c>
      <c r="H878" t="s">
        <v>16</v>
      </c>
      <c r="J878" t="s">
        <v>80</v>
      </c>
      <c r="K878">
        <v>84</v>
      </c>
      <c r="L878" s="18">
        <v>44179</v>
      </c>
      <c r="M878" s="18">
        <v>46735</v>
      </c>
      <c r="O878">
        <v>18490000</v>
      </c>
      <c r="P878">
        <v>10000000</v>
      </c>
      <c r="Q878">
        <v>8490000</v>
      </c>
      <c r="R878">
        <v>230133</v>
      </c>
      <c r="S878" t="s">
        <v>477</v>
      </c>
      <c r="T878">
        <v>-0.28038669658906262</v>
      </c>
      <c r="U878">
        <v>-0.68449277210664228</v>
      </c>
      <c r="V878">
        <v>0.4070773498450232</v>
      </c>
      <c r="W878">
        <v>-0.6051483365786694</v>
      </c>
      <c r="X878">
        <v>-3.2966835268508812E-2</v>
      </c>
      <c r="Y878" t="str">
        <f t="shared" si="52"/>
        <v>&gt;72</v>
      </c>
      <c r="Z878" s="20">
        <f t="shared" si="53"/>
        <v>0.54083288263926443</v>
      </c>
      <c r="AA878" t="str">
        <f t="shared" si="54"/>
        <v>40%-60%</v>
      </c>
      <c r="AB878">
        <f t="shared" si="55"/>
        <v>4.77204614682527E-5</v>
      </c>
    </row>
    <row r="879" spans="1:28" x14ac:dyDescent="0.25">
      <c r="A879" t="s">
        <v>2865</v>
      </c>
      <c r="B879" t="s">
        <v>2866</v>
      </c>
      <c r="C879" t="s">
        <v>82</v>
      </c>
      <c r="D879" t="s">
        <v>354</v>
      </c>
      <c r="E879">
        <v>74</v>
      </c>
      <c r="F879" t="s">
        <v>12</v>
      </c>
      <c r="G879">
        <v>2019</v>
      </c>
      <c r="H879" t="s">
        <v>12</v>
      </c>
      <c r="J879" t="s">
        <v>80</v>
      </c>
      <c r="K879">
        <v>84</v>
      </c>
      <c r="L879" s="18">
        <v>43306</v>
      </c>
      <c r="M879" s="18">
        <v>45863</v>
      </c>
      <c r="O879">
        <v>66700000</v>
      </c>
      <c r="P879">
        <v>48267859</v>
      </c>
      <c r="Q879">
        <v>18432141</v>
      </c>
      <c r="R879">
        <v>889101</v>
      </c>
      <c r="S879" t="s">
        <v>401</v>
      </c>
      <c r="T879">
        <v>0.98093420085276606</v>
      </c>
      <c r="U879">
        <v>6.621795270331729E-2</v>
      </c>
      <c r="V879">
        <v>-0.73076148324078127</v>
      </c>
      <c r="W879">
        <v>-0.68243676571163481</v>
      </c>
      <c r="X879">
        <v>0.1217289195237771</v>
      </c>
      <c r="Y879" t="str">
        <f t="shared" si="52"/>
        <v>&gt;72</v>
      </c>
      <c r="Z879" s="20">
        <f t="shared" si="53"/>
        <v>0.72365605697151425</v>
      </c>
      <c r="AA879" t="str">
        <f t="shared" si="54"/>
        <v>60%-80%</v>
      </c>
      <c r="AB879">
        <f t="shared" si="55"/>
        <v>1.8436430243331007E-4</v>
      </c>
    </row>
    <row r="880" spans="1:28" x14ac:dyDescent="0.25">
      <c r="A880" t="s">
        <v>2867</v>
      </c>
      <c r="B880" t="s">
        <v>2868</v>
      </c>
      <c r="C880" t="s">
        <v>82</v>
      </c>
      <c r="D880" t="s">
        <v>807</v>
      </c>
      <c r="E880">
        <v>76</v>
      </c>
      <c r="F880" t="s">
        <v>11</v>
      </c>
      <c r="G880">
        <v>2020</v>
      </c>
      <c r="H880" t="s">
        <v>23</v>
      </c>
      <c r="I880" t="s">
        <v>188</v>
      </c>
      <c r="J880" t="s">
        <v>80</v>
      </c>
      <c r="K880">
        <v>72</v>
      </c>
      <c r="L880" s="18">
        <v>44125</v>
      </c>
      <c r="M880" s="18">
        <v>46316</v>
      </c>
      <c r="O880">
        <v>65884700</v>
      </c>
      <c r="P880">
        <v>55884700</v>
      </c>
      <c r="Q880">
        <v>10000000</v>
      </c>
      <c r="R880">
        <v>1352947</v>
      </c>
      <c r="S880" t="s">
        <v>278</v>
      </c>
      <c r="T880">
        <v>-0.38953946655999011</v>
      </c>
      <c r="U880">
        <v>0.57770265777513152</v>
      </c>
      <c r="V880">
        <v>0.6442108197930716</v>
      </c>
      <c r="W880">
        <v>4.9781364655512164</v>
      </c>
      <c r="X880">
        <v>-0.18766259006079469</v>
      </c>
      <c r="Y880" t="str">
        <f t="shared" si="52"/>
        <v>61-72</v>
      </c>
      <c r="Z880" s="20">
        <f t="shared" si="53"/>
        <v>0.84821969288772658</v>
      </c>
      <c r="AA880" t="str">
        <f t="shared" si="54"/>
        <v>80%-100%</v>
      </c>
      <c r="AB880">
        <f t="shared" si="55"/>
        <v>2.8054757545457665E-4</v>
      </c>
    </row>
    <row r="881" spans="1:28" x14ac:dyDescent="0.25">
      <c r="A881" t="s">
        <v>2869</v>
      </c>
      <c r="B881" t="s">
        <v>2870</v>
      </c>
      <c r="C881" t="s">
        <v>82</v>
      </c>
      <c r="D881" t="s">
        <v>149</v>
      </c>
      <c r="E881">
        <v>74</v>
      </c>
      <c r="F881" t="s">
        <v>11</v>
      </c>
      <c r="G881">
        <v>2018</v>
      </c>
      <c r="H881" t="s">
        <v>11</v>
      </c>
      <c r="J881" t="s">
        <v>80</v>
      </c>
      <c r="K881">
        <v>72</v>
      </c>
      <c r="L881" s="18">
        <v>43210</v>
      </c>
      <c r="M881" s="18">
        <v>45402</v>
      </c>
      <c r="O881">
        <v>62990000</v>
      </c>
      <c r="P881">
        <v>30000000</v>
      </c>
      <c r="Q881">
        <v>32990000</v>
      </c>
      <c r="R881">
        <v>627631</v>
      </c>
      <c r="S881" t="s">
        <v>401</v>
      </c>
      <c r="T881">
        <v>0.19260863995162311</v>
      </c>
      <c r="U881">
        <v>-0.94961778103563632</v>
      </c>
      <c r="V881">
        <v>-0.3229842784166827</v>
      </c>
      <c r="W881">
        <v>-0.86572362813634784</v>
      </c>
      <c r="X881">
        <v>2.3648173640119232</v>
      </c>
      <c r="Y881" t="str">
        <f t="shared" si="52"/>
        <v>61-72</v>
      </c>
      <c r="Z881" s="20">
        <f t="shared" si="53"/>
        <v>0.47626607397999682</v>
      </c>
      <c r="AA881" t="str">
        <f t="shared" si="54"/>
        <v>40%-60%</v>
      </c>
      <c r="AB881">
        <f t="shared" si="55"/>
        <v>1.3014578939909058E-4</v>
      </c>
    </row>
    <row r="882" spans="1:28" x14ac:dyDescent="0.25">
      <c r="A882" t="s">
        <v>2871</v>
      </c>
      <c r="B882" t="s">
        <v>2872</v>
      </c>
      <c r="C882" t="s">
        <v>82</v>
      </c>
      <c r="D882" t="s">
        <v>106</v>
      </c>
      <c r="E882">
        <v>84</v>
      </c>
      <c r="F882" t="s">
        <v>11</v>
      </c>
      <c r="G882">
        <v>2022</v>
      </c>
      <c r="H882" t="s">
        <v>11</v>
      </c>
      <c r="I882" t="s">
        <v>188</v>
      </c>
      <c r="J882" t="s">
        <v>80</v>
      </c>
      <c r="K882">
        <v>84</v>
      </c>
      <c r="L882" s="18">
        <v>44497</v>
      </c>
      <c r="M882" s="18">
        <v>47054</v>
      </c>
      <c r="O882">
        <v>72690000</v>
      </c>
      <c r="P882">
        <v>24000000</v>
      </c>
      <c r="Q882">
        <v>48690000</v>
      </c>
      <c r="R882">
        <v>502451</v>
      </c>
      <c r="S882" t="s">
        <v>208</v>
      </c>
      <c r="T882">
        <v>-1.3568814437906571E-2</v>
      </c>
      <c r="U882">
        <v>-1.54952247998583</v>
      </c>
      <c r="V882">
        <v>-0.85763448987790047</v>
      </c>
      <c r="W882">
        <v>-0.40715979863328888</v>
      </c>
      <c r="X882">
        <v>0.43112042910834891</v>
      </c>
      <c r="Y882" t="str">
        <f t="shared" si="52"/>
        <v>&gt;72</v>
      </c>
      <c r="Z882" s="20">
        <f t="shared" si="53"/>
        <v>0.33016921172100699</v>
      </c>
      <c r="AA882" t="str">
        <f t="shared" si="54"/>
        <v>20%-40%</v>
      </c>
      <c r="AB882">
        <f t="shared" si="55"/>
        <v>1.0418841967551389E-4</v>
      </c>
    </row>
    <row r="883" spans="1:28" x14ac:dyDescent="0.25">
      <c r="A883" t="s">
        <v>2873</v>
      </c>
      <c r="B883" t="s">
        <v>2874</v>
      </c>
      <c r="C883" t="s">
        <v>82</v>
      </c>
      <c r="D883" t="s">
        <v>199</v>
      </c>
      <c r="E883">
        <v>15</v>
      </c>
      <c r="F883" t="s">
        <v>79</v>
      </c>
      <c r="G883">
        <v>2022</v>
      </c>
      <c r="H883" t="s">
        <v>26</v>
      </c>
      <c r="I883" t="s">
        <v>84</v>
      </c>
      <c r="J883" t="s">
        <v>80</v>
      </c>
      <c r="K883">
        <v>84</v>
      </c>
      <c r="L883" s="18">
        <v>44387</v>
      </c>
      <c r="M883" s="18">
        <v>46944</v>
      </c>
      <c r="O883">
        <v>56552300</v>
      </c>
      <c r="P883">
        <v>58181350</v>
      </c>
      <c r="Q883">
        <v>0</v>
      </c>
      <c r="R883">
        <v>1225423</v>
      </c>
      <c r="S883" t="s">
        <v>302</v>
      </c>
      <c r="T883">
        <v>-1.044456086385555</v>
      </c>
      <c r="U883">
        <v>1.319228654245832</v>
      </c>
      <c r="V883">
        <v>0.2094661248883162</v>
      </c>
      <c r="W883">
        <v>-0.40390681021974201</v>
      </c>
      <c r="X883">
        <v>-0.72909773183379534</v>
      </c>
      <c r="Y883" t="str">
        <f t="shared" si="52"/>
        <v>&gt;72</v>
      </c>
      <c r="Z883" s="20">
        <f t="shared" si="53"/>
        <v>1.0288060786210287</v>
      </c>
      <c r="AA883" t="str">
        <f t="shared" si="54"/>
        <v>80%-100%</v>
      </c>
      <c r="AB883">
        <f t="shared" si="55"/>
        <v>2.5410415304980439E-4</v>
      </c>
    </row>
    <row r="884" spans="1:28" x14ac:dyDescent="0.25">
      <c r="A884" t="s">
        <v>2875</v>
      </c>
      <c r="B884" t="s">
        <v>2876</v>
      </c>
      <c r="C884" t="s">
        <v>82</v>
      </c>
      <c r="D884" t="s">
        <v>282</v>
      </c>
      <c r="E884">
        <v>38</v>
      </c>
      <c r="F884" t="s">
        <v>87</v>
      </c>
      <c r="G884">
        <v>2020</v>
      </c>
      <c r="H884" t="s">
        <v>15</v>
      </c>
      <c r="I884" t="s">
        <v>84</v>
      </c>
      <c r="J884" t="s">
        <v>80</v>
      </c>
      <c r="K884">
        <v>72</v>
      </c>
      <c r="L884" s="18">
        <v>43762</v>
      </c>
      <c r="M884" s="18">
        <v>45954</v>
      </c>
      <c r="O884">
        <v>38690000</v>
      </c>
      <c r="P884">
        <v>18690000</v>
      </c>
      <c r="Q884">
        <v>20000000</v>
      </c>
      <c r="R884">
        <v>461392</v>
      </c>
      <c r="S884" t="s">
        <v>298</v>
      </c>
      <c r="T884">
        <v>0.1562243832946473</v>
      </c>
      <c r="U884">
        <v>-0.92167711485564285</v>
      </c>
      <c r="V884">
        <v>1.185489993161002E-2</v>
      </c>
      <c r="W884">
        <v>0.1138630015477536</v>
      </c>
      <c r="X884">
        <v>0.66316406129677774</v>
      </c>
      <c r="Y884" t="str">
        <f t="shared" si="52"/>
        <v>61-72</v>
      </c>
      <c r="Z884" s="20">
        <f t="shared" si="53"/>
        <v>0.48307056086844147</v>
      </c>
      <c r="AA884" t="str">
        <f t="shared" si="54"/>
        <v>40%-60%</v>
      </c>
      <c r="AB884">
        <f t="shared" si="55"/>
        <v>9.5674410700595093E-5</v>
      </c>
    </row>
    <row r="885" spans="1:28" x14ac:dyDescent="0.25">
      <c r="A885" t="s">
        <v>2877</v>
      </c>
      <c r="B885" t="s">
        <v>2878</v>
      </c>
      <c r="C885" t="s">
        <v>82</v>
      </c>
      <c r="D885" t="s">
        <v>130</v>
      </c>
      <c r="E885">
        <v>246</v>
      </c>
      <c r="F885" t="s">
        <v>87</v>
      </c>
      <c r="G885">
        <v>2021</v>
      </c>
      <c r="H885" t="s">
        <v>24</v>
      </c>
      <c r="I885" t="s">
        <v>84</v>
      </c>
      <c r="J885" t="s">
        <v>80</v>
      </c>
      <c r="K885">
        <v>24</v>
      </c>
      <c r="L885" s="18">
        <v>43870</v>
      </c>
      <c r="M885" s="18">
        <v>44601</v>
      </c>
      <c r="O885">
        <v>45090000</v>
      </c>
      <c r="P885">
        <v>25090000</v>
      </c>
      <c r="Q885">
        <v>20000000</v>
      </c>
      <c r="R885">
        <v>1275173</v>
      </c>
      <c r="S885" t="s">
        <v>133</v>
      </c>
      <c r="T885">
        <v>0.61709163428300773</v>
      </c>
      <c r="U885">
        <v>-0.62039567397887574</v>
      </c>
      <c r="V885">
        <v>-0.58097877493851102</v>
      </c>
      <c r="W885">
        <v>-0.25380700130697248</v>
      </c>
      <c r="X885">
        <v>0.66316406129677774</v>
      </c>
      <c r="Y885" t="str">
        <f t="shared" si="52"/>
        <v>&lt;=24</v>
      </c>
      <c r="Z885" s="20">
        <f t="shared" si="53"/>
        <v>0.55644267021512528</v>
      </c>
      <c r="AA885" t="str">
        <f t="shared" si="54"/>
        <v>40%-60%</v>
      </c>
      <c r="AB885">
        <f t="shared" si="55"/>
        <v>2.6442033090367834E-4</v>
      </c>
    </row>
    <row r="886" spans="1:28" x14ac:dyDescent="0.25">
      <c r="A886" t="s">
        <v>2879</v>
      </c>
      <c r="B886" t="s">
        <v>2880</v>
      </c>
      <c r="C886" t="s">
        <v>82</v>
      </c>
      <c r="D886" t="s">
        <v>236</v>
      </c>
      <c r="E886">
        <v>49</v>
      </c>
      <c r="F886" t="s">
        <v>87</v>
      </c>
      <c r="G886">
        <v>2021</v>
      </c>
      <c r="H886" t="s">
        <v>24</v>
      </c>
      <c r="I886" t="s">
        <v>84</v>
      </c>
      <c r="J886" t="s">
        <v>80</v>
      </c>
      <c r="K886">
        <v>84</v>
      </c>
      <c r="L886" s="18">
        <v>44193</v>
      </c>
      <c r="M886" s="18">
        <v>46749</v>
      </c>
      <c r="O886">
        <v>51700000</v>
      </c>
      <c r="P886">
        <v>51700000</v>
      </c>
      <c r="Q886">
        <v>0</v>
      </c>
      <c r="R886">
        <v>1085486</v>
      </c>
      <c r="S886" t="s">
        <v>318</v>
      </c>
      <c r="T886">
        <v>-0.29251478214138787</v>
      </c>
      <c r="U886">
        <v>1.2009447865714571</v>
      </c>
      <c r="V886">
        <v>0.16994387989697479</v>
      </c>
      <c r="W886">
        <v>-0.69074166073089527</v>
      </c>
      <c r="X886">
        <v>-1.270532873606796</v>
      </c>
      <c r="Y886" t="str">
        <f t="shared" si="52"/>
        <v>&gt;72</v>
      </c>
      <c r="Z886" s="20">
        <f t="shared" si="53"/>
        <v>1</v>
      </c>
      <c r="AA886" t="str">
        <f t="shared" si="54"/>
        <v>80%-100%</v>
      </c>
      <c r="AB886">
        <f t="shared" si="55"/>
        <v>2.2508676651035599E-4</v>
      </c>
    </row>
    <row r="887" spans="1:28" x14ac:dyDescent="0.25">
      <c r="A887" t="s">
        <v>2881</v>
      </c>
      <c r="B887" t="s">
        <v>2882</v>
      </c>
      <c r="C887" t="s">
        <v>82</v>
      </c>
      <c r="D887" t="s">
        <v>564</v>
      </c>
      <c r="E887">
        <v>59</v>
      </c>
      <c r="F887" t="s">
        <v>17</v>
      </c>
      <c r="G887">
        <v>2019</v>
      </c>
      <c r="H887" t="s">
        <v>17</v>
      </c>
      <c r="J887" t="s">
        <v>80</v>
      </c>
      <c r="K887">
        <v>84</v>
      </c>
      <c r="L887" s="18">
        <v>43399</v>
      </c>
      <c r="M887" s="18">
        <v>45956</v>
      </c>
      <c r="O887">
        <v>63790000</v>
      </c>
      <c r="P887">
        <v>31895000</v>
      </c>
      <c r="Q887">
        <v>31895000</v>
      </c>
      <c r="R887">
        <v>764355</v>
      </c>
      <c r="S887" t="s">
        <v>294</v>
      </c>
      <c r="T887">
        <v>1.187111655242296</v>
      </c>
      <c r="U887">
        <v>-0.85216124758390532</v>
      </c>
      <c r="V887">
        <v>0.32803285986234038</v>
      </c>
      <c r="W887">
        <v>-0.87091360669186602</v>
      </c>
      <c r="X887">
        <v>1.0499034482774929</v>
      </c>
      <c r="Y887" t="str">
        <f t="shared" si="52"/>
        <v>&gt;72</v>
      </c>
      <c r="Z887" s="20">
        <f t="shared" si="53"/>
        <v>0.5</v>
      </c>
      <c r="AA887" t="str">
        <f t="shared" si="54"/>
        <v>40%-60%</v>
      </c>
      <c r="AB887">
        <f t="shared" si="55"/>
        <v>1.5849692710548377E-4</v>
      </c>
    </row>
    <row r="888" spans="1:28" x14ac:dyDescent="0.25">
      <c r="A888" t="s">
        <v>2883</v>
      </c>
      <c r="B888" t="s">
        <v>2884</v>
      </c>
      <c r="C888" t="s">
        <v>82</v>
      </c>
      <c r="D888" t="s">
        <v>1511</v>
      </c>
      <c r="E888">
        <v>50</v>
      </c>
      <c r="F888" t="s">
        <v>95</v>
      </c>
      <c r="G888">
        <v>2015</v>
      </c>
      <c r="H888" t="s">
        <v>16</v>
      </c>
      <c r="J888" t="s">
        <v>96</v>
      </c>
      <c r="K888">
        <v>72</v>
      </c>
      <c r="L888" s="18">
        <v>43825</v>
      </c>
      <c r="M888" s="18">
        <v>46017</v>
      </c>
      <c r="O888">
        <v>25500000</v>
      </c>
      <c r="P888">
        <v>22950000</v>
      </c>
      <c r="Q888">
        <v>2550000</v>
      </c>
      <c r="R888">
        <v>557646</v>
      </c>
      <c r="S888" t="s">
        <v>220</v>
      </c>
      <c r="T888">
        <v>-0.98381565862392861</v>
      </c>
      <c r="U888">
        <v>0.79032357974038436</v>
      </c>
      <c r="V888">
        <v>1.711311434559289</v>
      </c>
      <c r="W888">
        <v>0.41257635449053948</v>
      </c>
      <c r="X888">
        <v>-0.34235834485308059</v>
      </c>
      <c r="Y888" t="str">
        <f t="shared" si="52"/>
        <v>61-72</v>
      </c>
      <c r="Z888" s="20">
        <f t="shared" si="53"/>
        <v>0.9</v>
      </c>
      <c r="AA888" t="str">
        <f t="shared" si="54"/>
        <v>80%-100%</v>
      </c>
      <c r="AB888">
        <f t="shared" si="55"/>
        <v>1.15633674683445E-4</v>
      </c>
    </row>
    <row r="889" spans="1:28" x14ac:dyDescent="0.25">
      <c r="A889" t="s">
        <v>2885</v>
      </c>
      <c r="B889" t="s">
        <v>2886</v>
      </c>
      <c r="C889" t="s">
        <v>82</v>
      </c>
      <c r="D889" t="s">
        <v>830</v>
      </c>
      <c r="E889">
        <v>38</v>
      </c>
      <c r="F889" t="s">
        <v>79</v>
      </c>
      <c r="G889">
        <v>2021</v>
      </c>
      <c r="H889" t="s">
        <v>26</v>
      </c>
      <c r="I889" t="s">
        <v>84</v>
      </c>
      <c r="J889" t="s">
        <v>80</v>
      </c>
      <c r="K889">
        <v>84</v>
      </c>
      <c r="L889" s="18">
        <v>43933</v>
      </c>
      <c r="M889" s="18">
        <v>46489</v>
      </c>
      <c r="O889">
        <v>44355000</v>
      </c>
      <c r="P889">
        <v>41355000</v>
      </c>
      <c r="Q889">
        <v>3000000</v>
      </c>
      <c r="R889">
        <v>773167</v>
      </c>
      <c r="S889" t="s">
        <v>771</v>
      </c>
      <c r="T889">
        <v>-0.60784500650184503</v>
      </c>
      <c r="U889">
        <v>0.92321654387205032</v>
      </c>
      <c r="V889">
        <v>0.16994387989697479</v>
      </c>
      <c r="W889">
        <v>-0.45866992921474292</v>
      </c>
      <c r="X889">
        <v>-0.26501046745693763</v>
      </c>
      <c r="Y889" t="str">
        <f t="shared" si="52"/>
        <v>&gt;72</v>
      </c>
      <c r="Z889" s="20">
        <f t="shared" si="53"/>
        <v>0.93236388231315526</v>
      </c>
      <c r="AA889" t="str">
        <f t="shared" si="54"/>
        <v>80%-100%</v>
      </c>
      <c r="AB889">
        <f t="shared" si="55"/>
        <v>1.6032418658786239E-4</v>
      </c>
    </row>
    <row r="890" spans="1:28" x14ac:dyDescent="0.25">
      <c r="A890" t="s">
        <v>2887</v>
      </c>
      <c r="B890" t="s">
        <v>2888</v>
      </c>
      <c r="C890" t="s">
        <v>82</v>
      </c>
      <c r="D890" t="s">
        <v>292</v>
      </c>
      <c r="E890">
        <v>76</v>
      </c>
      <c r="F890" t="s">
        <v>95</v>
      </c>
      <c r="G890">
        <v>2016</v>
      </c>
      <c r="H890" t="s">
        <v>16</v>
      </c>
      <c r="J890" t="s">
        <v>96</v>
      </c>
      <c r="K890">
        <v>84</v>
      </c>
      <c r="L890" s="18">
        <v>44195</v>
      </c>
      <c r="M890" s="18">
        <v>46751</v>
      </c>
      <c r="O890">
        <v>38500000</v>
      </c>
      <c r="P890">
        <v>34000000</v>
      </c>
      <c r="Q890">
        <v>4500000</v>
      </c>
      <c r="R890">
        <v>792806</v>
      </c>
      <c r="S890" t="s">
        <v>330</v>
      </c>
      <c r="T890">
        <v>-0.76551011868207364</v>
      </c>
      <c r="U890">
        <v>0.72099792144422903</v>
      </c>
      <c r="V890">
        <v>1.513700209602582</v>
      </c>
      <c r="W890">
        <v>-0.84429160887015398</v>
      </c>
      <c r="X890">
        <v>-1.270532873606796</v>
      </c>
      <c r="Y890" t="str">
        <f t="shared" si="52"/>
        <v>&gt;72</v>
      </c>
      <c r="Z890" s="20">
        <f t="shared" si="53"/>
        <v>0.88311688311688308</v>
      </c>
      <c r="AA890" t="str">
        <f t="shared" si="54"/>
        <v>80%-100%</v>
      </c>
      <c r="AB890">
        <f t="shared" si="55"/>
        <v>1.6439653667574643E-4</v>
      </c>
    </row>
    <row r="891" spans="1:28" x14ac:dyDescent="0.25">
      <c r="A891" t="s">
        <v>2889</v>
      </c>
      <c r="B891" t="s">
        <v>2890</v>
      </c>
      <c r="C891" t="s">
        <v>82</v>
      </c>
      <c r="D891" t="s">
        <v>487</v>
      </c>
      <c r="E891">
        <v>61</v>
      </c>
      <c r="F891" t="s">
        <v>117</v>
      </c>
      <c r="G891">
        <v>2021</v>
      </c>
      <c r="H891" t="s">
        <v>29</v>
      </c>
      <c r="I891" t="s">
        <v>84</v>
      </c>
      <c r="J891" t="s">
        <v>80</v>
      </c>
      <c r="K891">
        <v>72</v>
      </c>
      <c r="L891" s="18">
        <v>44319</v>
      </c>
      <c r="M891" s="18">
        <v>46510</v>
      </c>
      <c r="O891">
        <v>62990000</v>
      </c>
      <c r="P891">
        <v>45321150</v>
      </c>
      <c r="Q891">
        <v>17668850</v>
      </c>
      <c r="R891">
        <v>1030367</v>
      </c>
      <c r="S891" t="s">
        <v>237</v>
      </c>
      <c r="T891">
        <v>-1.3234020540890361</v>
      </c>
      <c r="U891">
        <v>4.9142197221211777E-2</v>
      </c>
      <c r="V891">
        <v>9.0899389914291959E-2</v>
      </c>
      <c r="W891">
        <v>-0.76664671513601013</v>
      </c>
      <c r="X891">
        <v>-1.1931849962106531</v>
      </c>
      <c r="Y891" t="str">
        <f t="shared" si="52"/>
        <v>61-72</v>
      </c>
      <c r="Z891" s="20">
        <f t="shared" si="53"/>
        <v>0.71949753929195115</v>
      </c>
      <c r="AA891" t="str">
        <f t="shared" si="54"/>
        <v>60%-80%</v>
      </c>
      <c r="AB891">
        <f t="shared" si="55"/>
        <v>2.1365727088969914E-4</v>
      </c>
    </row>
    <row r="892" spans="1:28" x14ac:dyDescent="0.25">
      <c r="A892" t="s">
        <v>2891</v>
      </c>
      <c r="B892" t="s">
        <v>2892</v>
      </c>
      <c r="C892" t="s">
        <v>82</v>
      </c>
      <c r="D892" t="s">
        <v>145</v>
      </c>
      <c r="E892">
        <v>38</v>
      </c>
      <c r="F892" t="s">
        <v>25</v>
      </c>
      <c r="G892">
        <v>2022</v>
      </c>
      <c r="H892" t="s">
        <v>25</v>
      </c>
      <c r="I892" t="s">
        <v>84</v>
      </c>
      <c r="J892" t="s">
        <v>80</v>
      </c>
      <c r="K892">
        <v>84</v>
      </c>
      <c r="L892" s="18">
        <v>44316</v>
      </c>
      <c r="M892" s="18">
        <v>46873</v>
      </c>
      <c r="O892">
        <v>43010000</v>
      </c>
      <c r="P892">
        <v>43010000</v>
      </c>
      <c r="Q892">
        <v>0</v>
      </c>
      <c r="R892">
        <v>806959</v>
      </c>
      <c r="S892" t="s">
        <v>184</v>
      </c>
      <c r="T892">
        <v>-0.26825861103673743</v>
      </c>
      <c r="U892">
        <v>1.2009447865714571</v>
      </c>
      <c r="V892">
        <v>0.2094661248883162</v>
      </c>
      <c r="W892">
        <v>-0.68721153270656254</v>
      </c>
      <c r="X892">
        <v>-0.80644560922993824</v>
      </c>
      <c r="Y892" t="str">
        <f t="shared" si="52"/>
        <v>&gt;72</v>
      </c>
      <c r="Z892" s="20">
        <f t="shared" si="53"/>
        <v>1</v>
      </c>
      <c r="AA892" t="str">
        <f t="shared" si="54"/>
        <v>80%-100%</v>
      </c>
      <c r="AB892">
        <f t="shared" si="55"/>
        <v>1.6733130783485955E-4</v>
      </c>
    </row>
    <row r="893" spans="1:28" x14ac:dyDescent="0.25">
      <c r="A893" t="s">
        <v>2893</v>
      </c>
      <c r="B893" t="s">
        <v>2894</v>
      </c>
      <c r="C893" t="s">
        <v>82</v>
      </c>
      <c r="D893" t="s">
        <v>521</v>
      </c>
      <c r="E893">
        <v>49</v>
      </c>
      <c r="F893" t="s">
        <v>79</v>
      </c>
      <c r="G893">
        <v>2021</v>
      </c>
      <c r="H893" t="s">
        <v>26</v>
      </c>
      <c r="I893" t="s">
        <v>84</v>
      </c>
      <c r="J893" t="s">
        <v>80</v>
      </c>
      <c r="K893">
        <v>48</v>
      </c>
      <c r="L893" s="18">
        <v>43985</v>
      </c>
      <c r="M893" s="18">
        <v>45446</v>
      </c>
      <c r="O893">
        <v>46490000</v>
      </c>
      <c r="P893">
        <v>21490000</v>
      </c>
      <c r="Q893">
        <v>25000000</v>
      </c>
      <c r="R893">
        <v>653927</v>
      </c>
      <c r="S893" t="s">
        <v>336</v>
      </c>
      <c r="T893">
        <v>-1.359786310746012</v>
      </c>
      <c r="U893">
        <v>-1.007170973974211</v>
      </c>
      <c r="V893">
        <v>-0.34384530499046262</v>
      </c>
      <c r="W893">
        <v>-0.2054615727480846</v>
      </c>
      <c r="X893">
        <v>-3.2966835268508812E-2</v>
      </c>
      <c r="Y893" t="str">
        <f t="shared" si="52"/>
        <v>37-48</v>
      </c>
      <c r="Z893" s="20">
        <f t="shared" si="53"/>
        <v>0.4622499462249946</v>
      </c>
      <c r="AA893" t="str">
        <f t="shared" si="54"/>
        <v>40%-60%</v>
      </c>
      <c r="AB893">
        <f t="shared" si="55"/>
        <v>1.3559853739598444E-4</v>
      </c>
    </row>
    <row r="894" spans="1:28" x14ac:dyDescent="0.25">
      <c r="A894" t="s">
        <v>2895</v>
      </c>
      <c r="B894" t="s">
        <v>2896</v>
      </c>
      <c r="C894" t="s">
        <v>82</v>
      </c>
      <c r="D894" t="s">
        <v>161</v>
      </c>
      <c r="E894">
        <v>15</v>
      </c>
      <c r="F894" t="s">
        <v>117</v>
      </c>
      <c r="G894">
        <v>2021</v>
      </c>
      <c r="H894" t="s">
        <v>29</v>
      </c>
      <c r="I894" t="s">
        <v>84</v>
      </c>
      <c r="J894" t="s">
        <v>80</v>
      </c>
      <c r="K894">
        <v>84</v>
      </c>
      <c r="L894" s="18">
        <v>44441</v>
      </c>
      <c r="M894" s="18">
        <v>46998</v>
      </c>
      <c r="O894">
        <v>64372000</v>
      </c>
      <c r="P894">
        <v>65340989</v>
      </c>
      <c r="Q894">
        <v>0</v>
      </c>
      <c r="R894">
        <v>1376220</v>
      </c>
      <c r="S894" t="s">
        <v>243</v>
      </c>
      <c r="T894">
        <v>-0.29251478214138787</v>
      </c>
      <c r="U894">
        <v>1.2627554235853811</v>
      </c>
      <c r="V894">
        <v>0.2094661248883162</v>
      </c>
      <c r="W894">
        <v>-0.30143784114487621</v>
      </c>
      <c r="X894">
        <v>-1.11583711881451</v>
      </c>
      <c r="Y894" t="str">
        <f t="shared" si="52"/>
        <v>&gt;72</v>
      </c>
      <c r="Z894" s="20">
        <f t="shared" si="53"/>
        <v>1.0150529578077425</v>
      </c>
      <c r="AA894" t="str">
        <f t="shared" si="54"/>
        <v>80%-100%</v>
      </c>
      <c r="AB894">
        <f t="shared" si="55"/>
        <v>2.8537347308660093E-4</v>
      </c>
    </row>
    <row r="895" spans="1:28" x14ac:dyDescent="0.25">
      <c r="A895" t="s">
        <v>2897</v>
      </c>
      <c r="B895" t="s">
        <v>2898</v>
      </c>
      <c r="C895" t="s">
        <v>82</v>
      </c>
      <c r="D895" t="s">
        <v>223</v>
      </c>
      <c r="E895">
        <v>59</v>
      </c>
      <c r="F895" t="s">
        <v>95</v>
      </c>
      <c r="G895">
        <v>2014</v>
      </c>
      <c r="H895" t="s">
        <v>16</v>
      </c>
      <c r="J895" t="s">
        <v>96</v>
      </c>
      <c r="K895">
        <v>60</v>
      </c>
      <c r="L895" s="18">
        <v>43637</v>
      </c>
      <c r="M895" s="18">
        <v>45464</v>
      </c>
      <c r="O895">
        <v>34000000</v>
      </c>
      <c r="P895">
        <v>34000000</v>
      </c>
      <c r="Q895">
        <v>0</v>
      </c>
      <c r="R895">
        <v>953070</v>
      </c>
      <c r="S895" t="s">
        <v>252</v>
      </c>
      <c r="T895">
        <v>0.41091417989347812</v>
      </c>
      <c r="U895">
        <v>1.2009447865714571</v>
      </c>
      <c r="V895">
        <v>1.434655719619899</v>
      </c>
      <c r="W895">
        <v>-0.2410771658194529</v>
      </c>
      <c r="X895">
        <v>-1.270532873606796</v>
      </c>
      <c r="Y895" t="str">
        <f t="shared" si="52"/>
        <v>49-60</v>
      </c>
      <c r="Z895" s="20">
        <f t="shared" si="53"/>
        <v>1</v>
      </c>
      <c r="AA895" t="str">
        <f t="shared" si="54"/>
        <v>80%-100%</v>
      </c>
      <c r="AB895">
        <f t="shared" si="55"/>
        <v>1.9762893722998268E-4</v>
      </c>
    </row>
    <row r="896" spans="1:28" x14ac:dyDescent="0.25">
      <c r="A896" t="s">
        <v>2899</v>
      </c>
      <c r="B896" t="s">
        <v>2900</v>
      </c>
      <c r="C896" t="s">
        <v>82</v>
      </c>
      <c r="D896" t="s">
        <v>258</v>
      </c>
      <c r="E896">
        <v>7</v>
      </c>
      <c r="F896" t="s">
        <v>25</v>
      </c>
      <c r="G896">
        <v>2020</v>
      </c>
      <c r="H896" t="s">
        <v>25</v>
      </c>
      <c r="I896" t="s">
        <v>84</v>
      </c>
      <c r="J896" t="s">
        <v>80</v>
      </c>
      <c r="K896">
        <v>36</v>
      </c>
      <c r="L896" s="18">
        <v>43627</v>
      </c>
      <c r="M896" s="18">
        <v>44723</v>
      </c>
      <c r="O896">
        <v>36640000</v>
      </c>
      <c r="P896">
        <v>16640000</v>
      </c>
      <c r="Q896">
        <v>20000000</v>
      </c>
      <c r="R896">
        <v>662031</v>
      </c>
      <c r="S896" t="s">
        <v>400</v>
      </c>
      <c r="T896">
        <v>0.19260863995162311</v>
      </c>
      <c r="U896">
        <v>-1.0404373467859249</v>
      </c>
      <c r="V896">
        <v>-1.35699133656185</v>
      </c>
      <c r="W896">
        <v>-0.64088607022101873</v>
      </c>
      <c r="X896">
        <v>2.0554258544273512</v>
      </c>
      <c r="Y896" t="str">
        <f t="shared" si="52"/>
        <v>25-36</v>
      </c>
      <c r="Z896" s="20">
        <f t="shared" si="53"/>
        <v>0.45414847161572053</v>
      </c>
      <c r="AA896" t="str">
        <f t="shared" si="54"/>
        <v>40%-60%</v>
      </c>
      <c r="AB896">
        <f t="shared" si="55"/>
        <v>1.3727898574428181E-4</v>
      </c>
    </row>
    <row r="897" spans="1:28" x14ac:dyDescent="0.25">
      <c r="A897" t="s">
        <v>2901</v>
      </c>
      <c r="B897" t="s">
        <v>2902</v>
      </c>
      <c r="C897" t="s">
        <v>82</v>
      </c>
      <c r="D897" t="s">
        <v>232</v>
      </c>
      <c r="E897">
        <v>38</v>
      </c>
      <c r="F897" t="s">
        <v>25</v>
      </c>
      <c r="G897">
        <v>2022</v>
      </c>
      <c r="H897" t="s">
        <v>25</v>
      </c>
      <c r="I897" t="s">
        <v>84</v>
      </c>
      <c r="J897" t="s">
        <v>80</v>
      </c>
      <c r="K897">
        <v>60</v>
      </c>
      <c r="L897" s="18">
        <v>44381</v>
      </c>
      <c r="M897" s="18">
        <v>46207</v>
      </c>
      <c r="O897">
        <v>38990000</v>
      </c>
      <c r="P897">
        <v>30000000</v>
      </c>
      <c r="Q897">
        <v>8990000</v>
      </c>
      <c r="R897">
        <v>722141</v>
      </c>
      <c r="S897" t="s">
        <v>259</v>
      </c>
      <c r="T897">
        <v>-2.4391859249029619</v>
      </c>
      <c r="U897">
        <v>0.25416749767395941</v>
      </c>
      <c r="V897">
        <v>-0.7726620583689664</v>
      </c>
      <c r="W897">
        <v>-0.3118035263957164</v>
      </c>
      <c r="X897">
        <v>-1.11583711881451</v>
      </c>
      <c r="Y897" t="str">
        <f t="shared" si="52"/>
        <v>49-60</v>
      </c>
      <c r="Z897" s="20">
        <f t="shared" si="53"/>
        <v>0.76942805847653239</v>
      </c>
      <c r="AA897" t="str">
        <f t="shared" si="54"/>
        <v>60%-80%</v>
      </c>
      <c r="AB897">
        <f t="shared" si="55"/>
        <v>1.49743416916068E-4</v>
      </c>
    </row>
    <row r="898" spans="1:28" x14ac:dyDescent="0.25">
      <c r="A898" t="s">
        <v>2903</v>
      </c>
      <c r="B898" t="s">
        <v>2904</v>
      </c>
      <c r="C898" t="s">
        <v>82</v>
      </c>
      <c r="D898" t="s">
        <v>161</v>
      </c>
      <c r="E898">
        <v>60</v>
      </c>
      <c r="F898" t="s">
        <v>79</v>
      </c>
      <c r="G898">
        <v>2022</v>
      </c>
      <c r="H898" t="s">
        <v>26</v>
      </c>
      <c r="I898" t="s">
        <v>84</v>
      </c>
      <c r="J898" t="s">
        <v>80</v>
      </c>
      <c r="K898">
        <v>84</v>
      </c>
      <c r="L898" s="18">
        <v>44286</v>
      </c>
      <c r="M898" s="18">
        <v>46843</v>
      </c>
      <c r="O898">
        <v>61765000</v>
      </c>
      <c r="P898">
        <v>63234808</v>
      </c>
      <c r="Q898">
        <v>0</v>
      </c>
      <c r="R898">
        <v>1376234</v>
      </c>
      <c r="S898" t="s">
        <v>473</v>
      </c>
      <c r="T898">
        <v>0.2411209821609242</v>
      </c>
      <c r="U898">
        <v>1.298659404036034</v>
      </c>
      <c r="V898">
        <v>-0.34384530499046262</v>
      </c>
      <c r="W898">
        <v>0.25060733645045108</v>
      </c>
      <c r="X898">
        <v>0.58581618390063472</v>
      </c>
      <c r="Y898" t="str">
        <f t="shared" si="52"/>
        <v>&gt;72</v>
      </c>
      <c r="Z898" s="20">
        <f t="shared" si="53"/>
        <v>1.0237967781105803</v>
      </c>
      <c r="AA898" t="str">
        <f t="shared" si="54"/>
        <v>80%-100%</v>
      </c>
      <c r="AB898">
        <f t="shared" si="55"/>
        <v>2.8537637613162514E-4</v>
      </c>
    </row>
    <row r="899" spans="1:28" x14ac:dyDescent="0.25">
      <c r="A899" t="s">
        <v>2905</v>
      </c>
      <c r="B899" t="s">
        <v>2906</v>
      </c>
      <c r="C899" t="s">
        <v>82</v>
      </c>
      <c r="D899" t="s">
        <v>742</v>
      </c>
      <c r="E899">
        <v>236</v>
      </c>
      <c r="F899" t="s">
        <v>17</v>
      </c>
      <c r="G899">
        <v>2021</v>
      </c>
      <c r="H899" t="s">
        <v>17</v>
      </c>
      <c r="I899" t="s">
        <v>84</v>
      </c>
      <c r="J899" t="s">
        <v>80</v>
      </c>
      <c r="K899">
        <v>60</v>
      </c>
      <c r="L899" s="18">
        <v>44410</v>
      </c>
      <c r="M899" s="18">
        <v>46236</v>
      </c>
      <c r="O899">
        <v>68650000</v>
      </c>
      <c r="P899">
        <v>58650000</v>
      </c>
      <c r="Q899">
        <v>10000000</v>
      </c>
      <c r="R899">
        <v>1463391</v>
      </c>
      <c r="S899" t="s">
        <v>173</v>
      </c>
      <c r="T899">
        <v>-0.2318743543797615</v>
      </c>
      <c r="U899">
        <v>0.60280755884957404</v>
      </c>
      <c r="V899">
        <v>-0.1986612865486504</v>
      </c>
      <c r="W899">
        <v>0.67827026530275525</v>
      </c>
      <c r="X899">
        <v>-0.88379348662608126</v>
      </c>
      <c r="Y899" t="str">
        <f t="shared" ref="Y899:Y962" si="56">IF(K899&lt;=24,"&lt;=24",IF(AND(K899&gt;=25,K899&lt;=36),"25-36",IF(AND(K899&gt;=37,K899&lt;=48),"37-48",IF(AND(K899&gt;=49,K899&lt;=60),"49-60",IF(AND(K899&gt;=61,K899&lt;=72),"61-72","&gt;72")))))</f>
        <v>49-60</v>
      </c>
      <c r="Z899" s="20">
        <f t="shared" ref="Z899:Z962" si="57">IF(P899/O899&gt;0.2,P899/O899,0.2)</f>
        <v>0.85433357611070648</v>
      </c>
      <c r="AA899" t="str">
        <f t="shared" ref="AA899:AA962" si="58">IF(Z899&lt;=0.2,"20%",IF(AND(Z899&gt;0.2,Z899&lt;=0.4),"20%-40%",IF(AND(Z899&gt;0.4,Z899&lt;=0.6),"40%-60%",IF(AND(Z899&gt;0.6,Z899&lt;=0.8),"60%-80%","80%-100%"))))</f>
        <v>80%-100%</v>
      </c>
      <c r="AB899">
        <f t="shared" ref="AB899:AB962" si="59">R899/SUM($R$2:$R$5739)</f>
        <v>3.0344928292981794E-4</v>
      </c>
    </row>
    <row r="900" spans="1:28" x14ac:dyDescent="0.25">
      <c r="A900" t="s">
        <v>2907</v>
      </c>
      <c r="B900" t="s">
        <v>2908</v>
      </c>
      <c r="C900" t="s">
        <v>82</v>
      </c>
      <c r="D900" t="s">
        <v>236</v>
      </c>
      <c r="E900">
        <v>15</v>
      </c>
      <c r="F900" t="s">
        <v>11</v>
      </c>
      <c r="G900">
        <v>2021</v>
      </c>
      <c r="H900" t="s">
        <v>11</v>
      </c>
      <c r="I900" t="s">
        <v>188</v>
      </c>
      <c r="J900" t="s">
        <v>80</v>
      </c>
      <c r="K900">
        <v>84</v>
      </c>
      <c r="L900" s="18">
        <v>44147</v>
      </c>
      <c r="M900" s="18">
        <v>46703</v>
      </c>
      <c r="O900">
        <v>76720000</v>
      </c>
      <c r="P900">
        <v>76720000</v>
      </c>
      <c r="Q900">
        <v>0</v>
      </c>
      <c r="R900">
        <v>1667253</v>
      </c>
      <c r="S900" t="s">
        <v>243</v>
      </c>
      <c r="T900">
        <v>-1.0080718297285789</v>
      </c>
      <c r="U900">
        <v>1.2009447865714571</v>
      </c>
      <c r="V900">
        <v>0.60468857480173022</v>
      </c>
      <c r="W900">
        <v>0.28447910734808463</v>
      </c>
      <c r="X900">
        <v>-1.5799243831913681</v>
      </c>
      <c r="Y900" t="str">
        <f t="shared" si="56"/>
        <v>&gt;72</v>
      </c>
      <c r="Z900" s="20">
        <f t="shared" si="57"/>
        <v>1</v>
      </c>
      <c r="AA900" t="str">
        <f t="shared" si="58"/>
        <v>80%-100%</v>
      </c>
      <c r="AB900">
        <f t="shared" si="59"/>
        <v>3.4572218041014859E-4</v>
      </c>
    </row>
    <row r="901" spans="1:28" x14ac:dyDescent="0.25">
      <c r="A901" t="s">
        <v>2909</v>
      </c>
      <c r="B901" t="s">
        <v>2910</v>
      </c>
      <c r="C901" t="s">
        <v>82</v>
      </c>
      <c r="D901" t="s">
        <v>195</v>
      </c>
      <c r="E901">
        <v>59</v>
      </c>
      <c r="F901" t="s">
        <v>17</v>
      </c>
      <c r="G901">
        <v>2019</v>
      </c>
      <c r="H901" t="s">
        <v>17</v>
      </c>
      <c r="J901" t="s">
        <v>80</v>
      </c>
      <c r="K901">
        <v>60</v>
      </c>
      <c r="L901" s="18">
        <v>43297</v>
      </c>
      <c r="M901" s="18">
        <v>45123</v>
      </c>
      <c r="O901">
        <v>56690000</v>
      </c>
      <c r="P901">
        <v>42690000</v>
      </c>
      <c r="Q901">
        <v>14000000</v>
      </c>
      <c r="R901">
        <v>1064686</v>
      </c>
      <c r="S901" t="s">
        <v>556</v>
      </c>
      <c r="T901">
        <v>0.73837248980626058</v>
      </c>
      <c r="U901">
        <v>0.18688641725852451</v>
      </c>
      <c r="V901">
        <v>0.52564408481904745</v>
      </c>
      <c r="W901">
        <v>3.2607842777317679</v>
      </c>
      <c r="X901">
        <v>0.19907679691992</v>
      </c>
      <c r="Y901" t="str">
        <f t="shared" si="56"/>
        <v>49-60</v>
      </c>
      <c r="Z901" s="20">
        <f t="shared" si="57"/>
        <v>0.75304286470276949</v>
      </c>
      <c r="AA901" t="str">
        <f t="shared" si="58"/>
        <v>60%-80%</v>
      </c>
      <c r="AB901">
        <f t="shared" si="59"/>
        <v>2.2077367104582176E-4</v>
      </c>
    </row>
    <row r="902" spans="1:28" x14ac:dyDescent="0.25">
      <c r="A902" t="s">
        <v>2911</v>
      </c>
      <c r="B902" t="s">
        <v>2912</v>
      </c>
      <c r="C902" t="s">
        <v>82</v>
      </c>
      <c r="D902" t="s">
        <v>161</v>
      </c>
      <c r="E902">
        <v>76</v>
      </c>
      <c r="F902" t="s">
        <v>117</v>
      </c>
      <c r="G902">
        <v>2021</v>
      </c>
      <c r="H902" t="s">
        <v>29</v>
      </c>
      <c r="I902" t="s">
        <v>84</v>
      </c>
      <c r="J902" t="s">
        <v>80</v>
      </c>
      <c r="K902">
        <v>84</v>
      </c>
      <c r="L902" s="18">
        <v>44284</v>
      </c>
      <c r="M902" s="18">
        <v>46841</v>
      </c>
      <c r="O902">
        <v>59990000</v>
      </c>
      <c r="P902">
        <v>44990000</v>
      </c>
      <c r="Q902">
        <v>15000000</v>
      </c>
      <c r="R902">
        <v>903459</v>
      </c>
      <c r="S902" t="s">
        <v>277</v>
      </c>
      <c r="T902">
        <v>0.1077120410853462</v>
      </c>
      <c r="U902">
        <v>0.17422064880414781</v>
      </c>
      <c r="V902">
        <v>-0.38336754998180411</v>
      </c>
      <c r="W902">
        <v>0.40806246382384848</v>
      </c>
      <c r="X902">
        <v>2.210121609219637</v>
      </c>
      <c r="Y902" t="str">
        <f t="shared" si="56"/>
        <v>&gt;72</v>
      </c>
      <c r="Z902" s="20">
        <f t="shared" si="57"/>
        <v>0.7499583263877313</v>
      </c>
      <c r="AA902" t="str">
        <f t="shared" si="58"/>
        <v>60%-80%</v>
      </c>
      <c r="AB902">
        <f t="shared" si="59"/>
        <v>1.8734158246599191E-4</v>
      </c>
    </row>
    <row r="903" spans="1:28" x14ac:dyDescent="0.25">
      <c r="A903" t="s">
        <v>2913</v>
      </c>
      <c r="B903" t="s">
        <v>2914</v>
      </c>
      <c r="C903" t="s">
        <v>82</v>
      </c>
      <c r="D903" t="s">
        <v>154</v>
      </c>
      <c r="E903">
        <v>59</v>
      </c>
      <c r="F903" t="s">
        <v>117</v>
      </c>
      <c r="G903">
        <v>2022</v>
      </c>
      <c r="H903" t="s">
        <v>29</v>
      </c>
      <c r="I903" t="s">
        <v>84</v>
      </c>
      <c r="J903" t="s">
        <v>80</v>
      </c>
      <c r="K903">
        <v>24</v>
      </c>
      <c r="L903" s="18">
        <v>44396</v>
      </c>
      <c r="M903" s="18">
        <v>45126</v>
      </c>
      <c r="O903">
        <v>61820000</v>
      </c>
      <c r="P903">
        <v>19320000</v>
      </c>
      <c r="Q903">
        <v>42500000</v>
      </c>
      <c r="R903">
        <v>903061</v>
      </c>
      <c r="S903" t="s">
        <v>252</v>
      </c>
      <c r="T903">
        <v>-0.68061351981579676</v>
      </c>
      <c r="U903">
        <v>-1.621992982810714</v>
      </c>
      <c r="V903">
        <v>-3.543564283377211</v>
      </c>
      <c r="W903">
        <v>0.17721346563240861</v>
      </c>
      <c r="X903">
        <v>-0.26501046745693763</v>
      </c>
      <c r="Y903" t="str">
        <f t="shared" si="56"/>
        <v>&lt;=24</v>
      </c>
      <c r="Z903" s="20">
        <f t="shared" si="57"/>
        <v>0.31252021999352958</v>
      </c>
      <c r="AA903" t="str">
        <f t="shared" si="58"/>
        <v>20%-40%</v>
      </c>
      <c r="AB903">
        <f t="shared" si="59"/>
        <v>1.8725905304316093E-4</v>
      </c>
    </row>
    <row r="904" spans="1:28" x14ac:dyDescent="0.25">
      <c r="A904" t="s">
        <v>2915</v>
      </c>
      <c r="B904" t="s">
        <v>2916</v>
      </c>
      <c r="C904" t="s">
        <v>82</v>
      </c>
      <c r="D904" t="s">
        <v>384</v>
      </c>
      <c r="E904">
        <v>50</v>
      </c>
      <c r="F904" t="s">
        <v>79</v>
      </c>
      <c r="G904">
        <v>2020</v>
      </c>
      <c r="H904" t="s">
        <v>26</v>
      </c>
      <c r="I904" t="s">
        <v>84</v>
      </c>
      <c r="J904" t="s">
        <v>80</v>
      </c>
      <c r="K904">
        <v>84</v>
      </c>
      <c r="L904" s="18">
        <v>43597</v>
      </c>
      <c r="M904" s="18">
        <v>46154</v>
      </c>
      <c r="O904">
        <v>38190000</v>
      </c>
      <c r="P904">
        <v>34371000</v>
      </c>
      <c r="Q904">
        <v>3819000</v>
      </c>
      <c r="R904">
        <v>721423</v>
      </c>
      <c r="S904" t="s">
        <v>220</v>
      </c>
      <c r="T904">
        <v>0.39878609434115281</v>
      </c>
      <c r="U904">
        <v>0.79032357974038436</v>
      </c>
      <c r="V904">
        <v>0.84182204474977862</v>
      </c>
      <c r="W904">
        <v>-0.82343311924161011</v>
      </c>
      <c r="X904">
        <v>1.436642835258207</v>
      </c>
      <c r="Y904" t="str">
        <f t="shared" si="56"/>
        <v>&gt;72</v>
      </c>
      <c r="Z904" s="20">
        <f t="shared" si="57"/>
        <v>0.9</v>
      </c>
      <c r="AA904" t="str">
        <f t="shared" si="58"/>
        <v>80%-100%</v>
      </c>
      <c r="AB904">
        <f t="shared" si="59"/>
        <v>1.4959453217839802E-4</v>
      </c>
    </row>
    <row r="905" spans="1:28" x14ac:dyDescent="0.25">
      <c r="A905" t="s">
        <v>2917</v>
      </c>
      <c r="B905" t="s">
        <v>2918</v>
      </c>
      <c r="C905" t="s">
        <v>82</v>
      </c>
      <c r="D905" t="s">
        <v>442</v>
      </c>
      <c r="E905">
        <v>87</v>
      </c>
      <c r="F905" t="s">
        <v>87</v>
      </c>
      <c r="G905">
        <v>2020</v>
      </c>
      <c r="H905" t="s">
        <v>24</v>
      </c>
      <c r="I905" t="s">
        <v>84</v>
      </c>
      <c r="J905" t="s">
        <v>80</v>
      </c>
      <c r="K905">
        <v>84</v>
      </c>
      <c r="L905" s="18">
        <v>43874</v>
      </c>
      <c r="M905" s="18">
        <v>46431</v>
      </c>
      <c r="O905">
        <v>37723300</v>
      </c>
      <c r="P905">
        <v>37723300</v>
      </c>
      <c r="Q905">
        <v>0</v>
      </c>
      <c r="R905">
        <v>804726</v>
      </c>
      <c r="S905" t="s">
        <v>225</v>
      </c>
      <c r="T905">
        <v>0.16835246884697261</v>
      </c>
      <c r="U905">
        <v>1.2009447865714571</v>
      </c>
      <c r="V905">
        <v>1.039433269706485</v>
      </c>
      <c r="W905">
        <v>-0.1516599788458339</v>
      </c>
      <c r="X905">
        <v>2.0554258544273512</v>
      </c>
      <c r="Y905" t="str">
        <f t="shared" si="56"/>
        <v>&gt;72</v>
      </c>
      <c r="Z905" s="20">
        <f t="shared" si="57"/>
        <v>1</v>
      </c>
      <c r="AA905" t="str">
        <f t="shared" si="58"/>
        <v>80%-100%</v>
      </c>
      <c r="AB905">
        <f t="shared" si="59"/>
        <v>1.6686827215349874E-4</v>
      </c>
    </row>
    <row r="906" spans="1:28" x14ac:dyDescent="0.25">
      <c r="A906" t="s">
        <v>2919</v>
      </c>
      <c r="B906" t="s">
        <v>2920</v>
      </c>
      <c r="C906" t="s">
        <v>82</v>
      </c>
      <c r="D906" t="s">
        <v>695</v>
      </c>
      <c r="E906">
        <v>246</v>
      </c>
      <c r="F906" t="s">
        <v>117</v>
      </c>
      <c r="G906">
        <v>2022</v>
      </c>
      <c r="H906" t="s">
        <v>29</v>
      </c>
      <c r="I906" t="s">
        <v>84</v>
      </c>
      <c r="J906" t="s">
        <v>80</v>
      </c>
      <c r="K906">
        <v>48</v>
      </c>
      <c r="L906" s="18">
        <v>44308</v>
      </c>
      <c r="M906" s="18">
        <v>45769</v>
      </c>
      <c r="O906">
        <v>56990000</v>
      </c>
      <c r="P906">
        <v>31990000</v>
      </c>
      <c r="Q906">
        <v>25000000</v>
      </c>
      <c r="R906">
        <v>921662</v>
      </c>
      <c r="S906" t="s">
        <v>686</v>
      </c>
      <c r="T906">
        <v>-0.97168757307160336</v>
      </c>
      <c r="U906">
        <v>-0.60034143395439188</v>
      </c>
      <c r="V906">
        <v>-0.34384530499046262</v>
      </c>
      <c r="W906">
        <v>0.67146126037428722</v>
      </c>
      <c r="X906">
        <v>4.4381042127634142E-2</v>
      </c>
      <c r="Y906" t="str">
        <f t="shared" si="56"/>
        <v>37-48</v>
      </c>
      <c r="Z906" s="20">
        <f t="shared" si="57"/>
        <v>0.5613265485172837</v>
      </c>
      <c r="AA906" t="str">
        <f t="shared" si="58"/>
        <v>40%-60%</v>
      </c>
      <c r="AB906">
        <f t="shared" si="59"/>
        <v>1.9111616307853599E-4</v>
      </c>
    </row>
    <row r="907" spans="1:28" x14ac:dyDescent="0.25">
      <c r="A907" t="s">
        <v>2921</v>
      </c>
      <c r="B907" t="s">
        <v>2922</v>
      </c>
      <c r="C907" t="s">
        <v>82</v>
      </c>
      <c r="D907" t="s">
        <v>576</v>
      </c>
      <c r="E907">
        <v>220</v>
      </c>
      <c r="F907" t="s">
        <v>25</v>
      </c>
      <c r="G907">
        <v>2021</v>
      </c>
      <c r="H907" t="s">
        <v>25</v>
      </c>
      <c r="I907" t="s">
        <v>84</v>
      </c>
      <c r="J907" t="s">
        <v>80</v>
      </c>
      <c r="K907">
        <v>84</v>
      </c>
      <c r="L907" s="18">
        <v>43899</v>
      </c>
      <c r="M907" s="18">
        <v>46455</v>
      </c>
      <c r="O907">
        <v>35690000</v>
      </c>
      <c r="P907">
        <v>35690000</v>
      </c>
      <c r="Q907">
        <v>0</v>
      </c>
      <c r="R907">
        <v>896877</v>
      </c>
      <c r="S907" t="s">
        <v>385</v>
      </c>
      <c r="T907">
        <v>-2.2693927271704082</v>
      </c>
      <c r="U907">
        <v>1.2009447865714571</v>
      </c>
      <c r="V907">
        <v>0.68373306478441309</v>
      </c>
      <c r="W907">
        <v>-0.81400572582273589</v>
      </c>
      <c r="X907">
        <v>-1.425228628399082</v>
      </c>
      <c r="Y907" t="str">
        <f t="shared" si="56"/>
        <v>&gt;72</v>
      </c>
      <c r="Z907" s="20">
        <f t="shared" si="57"/>
        <v>1</v>
      </c>
      <c r="AA907" t="str">
        <f t="shared" si="58"/>
        <v>80%-100%</v>
      </c>
      <c r="AB907">
        <f t="shared" si="59"/>
        <v>1.8597673658389747E-4</v>
      </c>
    </row>
    <row r="908" spans="1:28" x14ac:dyDescent="0.25">
      <c r="A908" t="s">
        <v>2923</v>
      </c>
      <c r="B908" t="s">
        <v>2924</v>
      </c>
      <c r="C908" t="s">
        <v>82</v>
      </c>
      <c r="D908" t="s">
        <v>212</v>
      </c>
      <c r="E908">
        <v>236</v>
      </c>
      <c r="F908" t="s">
        <v>17</v>
      </c>
      <c r="G908">
        <v>2018</v>
      </c>
      <c r="H908" t="s">
        <v>17</v>
      </c>
      <c r="J908" t="s">
        <v>80</v>
      </c>
      <c r="K908">
        <v>72</v>
      </c>
      <c r="L908" s="18">
        <v>43005</v>
      </c>
      <c r="M908" s="18">
        <v>45196</v>
      </c>
      <c r="O908">
        <v>56640000</v>
      </c>
      <c r="P908">
        <v>34640000</v>
      </c>
      <c r="Q908">
        <v>22000000</v>
      </c>
      <c r="R908">
        <v>788193</v>
      </c>
      <c r="S908" t="s">
        <v>139</v>
      </c>
      <c r="T908">
        <v>1.138599313032995</v>
      </c>
      <c r="U908">
        <v>-0.39398221736279349</v>
      </c>
      <c r="V908">
        <v>0.80229979975843724</v>
      </c>
      <c r="W908">
        <v>-0.27343545572884292</v>
      </c>
      <c r="X908">
        <v>4.4381042127634142E-2</v>
      </c>
      <c r="Y908" t="str">
        <f t="shared" si="56"/>
        <v>61-72</v>
      </c>
      <c r="Z908" s="20">
        <f t="shared" si="57"/>
        <v>0.6115819209039548</v>
      </c>
      <c r="AA908" t="str">
        <f t="shared" si="58"/>
        <v>60%-80%</v>
      </c>
      <c r="AB908">
        <f t="shared" si="59"/>
        <v>1.6343998334027063E-4</v>
      </c>
    </row>
    <row r="909" spans="1:28" x14ac:dyDescent="0.25">
      <c r="A909" t="s">
        <v>2925</v>
      </c>
      <c r="B909" t="s">
        <v>2926</v>
      </c>
      <c r="C909" t="s">
        <v>82</v>
      </c>
      <c r="D909" t="s">
        <v>93</v>
      </c>
      <c r="E909">
        <v>15</v>
      </c>
      <c r="F909" t="s">
        <v>79</v>
      </c>
      <c r="G909">
        <v>2018</v>
      </c>
      <c r="H909" t="s">
        <v>13</v>
      </c>
      <c r="J909" t="s">
        <v>80</v>
      </c>
      <c r="K909">
        <v>72</v>
      </c>
      <c r="L909" s="18">
        <v>43032</v>
      </c>
      <c r="M909" s="18">
        <v>45223</v>
      </c>
      <c r="O909">
        <v>42000000</v>
      </c>
      <c r="P909">
        <v>33600000</v>
      </c>
      <c r="Q909">
        <v>8400000</v>
      </c>
      <c r="R909">
        <v>801290</v>
      </c>
      <c r="S909" t="s">
        <v>306</v>
      </c>
      <c r="T909">
        <v>-9.8465413304183499E-2</v>
      </c>
      <c r="U909">
        <v>0.37970237290931202</v>
      </c>
      <c r="V909">
        <v>0.48612183982770601</v>
      </c>
      <c r="W909">
        <v>-0.72253438669204695</v>
      </c>
      <c r="X909">
        <v>-1.11583711881451</v>
      </c>
      <c r="Y909" t="str">
        <f t="shared" si="56"/>
        <v>61-72</v>
      </c>
      <c r="Z909" s="20">
        <f t="shared" si="57"/>
        <v>0.8</v>
      </c>
      <c r="AA909" t="str">
        <f t="shared" si="58"/>
        <v>60%-80%</v>
      </c>
      <c r="AB909">
        <f t="shared" si="59"/>
        <v>1.6615578196041509E-4</v>
      </c>
    </row>
    <row r="910" spans="1:28" x14ac:dyDescent="0.25">
      <c r="A910" t="s">
        <v>2927</v>
      </c>
      <c r="B910" t="s">
        <v>2928</v>
      </c>
      <c r="C910" t="s">
        <v>82</v>
      </c>
      <c r="D910" t="s">
        <v>279</v>
      </c>
      <c r="E910">
        <v>166727192</v>
      </c>
      <c r="G910">
        <v>2022</v>
      </c>
      <c r="H910" t="s">
        <v>280</v>
      </c>
      <c r="J910" t="s">
        <v>96</v>
      </c>
      <c r="K910">
        <v>84</v>
      </c>
      <c r="L910" s="18">
        <v>44478</v>
      </c>
      <c r="M910" s="18">
        <v>47035</v>
      </c>
      <c r="O910">
        <v>65500000</v>
      </c>
      <c r="P910">
        <v>40000000</v>
      </c>
      <c r="Q910">
        <v>25500000</v>
      </c>
      <c r="R910">
        <v>816204</v>
      </c>
      <c r="S910" t="s">
        <v>477</v>
      </c>
      <c r="T910">
        <v>4.7071613323719813E-2</v>
      </c>
      <c r="U910">
        <v>-0.39765685834340531</v>
      </c>
      <c r="V910">
        <v>-0.18575632502509701</v>
      </c>
      <c r="W910">
        <v>0.68379812185082434</v>
      </c>
      <c r="X910">
        <v>-0.49705409964536651</v>
      </c>
      <c r="Y910" t="str">
        <f t="shared" si="56"/>
        <v>&gt;72</v>
      </c>
      <c r="Z910" s="20">
        <f t="shared" si="57"/>
        <v>0.61068702290076338</v>
      </c>
      <c r="AA910" t="str">
        <f t="shared" si="58"/>
        <v>60%-80%</v>
      </c>
      <c r="AB910">
        <f t="shared" si="59"/>
        <v>1.6924835435262969E-4</v>
      </c>
    </row>
    <row r="911" spans="1:28" x14ac:dyDescent="0.25">
      <c r="A911" t="s">
        <v>2929</v>
      </c>
      <c r="B911" t="s">
        <v>2930</v>
      </c>
      <c r="C911" t="s">
        <v>82</v>
      </c>
      <c r="D911" t="s">
        <v>482</v>
      </c>
      <c r="E911">
        <v>38</v>
      </c>
      <c r="F911" t="s">
        <v>12</v>
      </c>
      <c r="G911">
        <v>2020</v>
      </c>
      <c r="H911" t="s">
        <v>12</v>
      </c>
      <c r="I911" t="s">
        <v>84</v>
      </c>
      <c r="J911" t="s">
        <v>80</v>
      </c>
      <c r="K911">
        <v>72</v>
      </c>
      <c r="L911" s="18">
        <v>43534</v>
      </c>
      <c r="M911" s="18">
        <v>45726</v>
      </c>
      <c r="O911">
        <v>78055000</v>
      </c>
      <c r="P911">
        <v>44055000</v>
      </c>
      <c r="Q911">
        <v>34000000</v>
      </c>
      <c r="R911">
        <v>985081</v>
      </c>
      <c r="S911" t="s">
        <v>162</v>
      </c>
      <c r="T911">
        <v>1.3205205963178741</v>
      </c>
      <c r="U911">
        <v>-0.58768131454396966</v>
      </c>
      <c r="V911">
        <v>0.56516632981038883</v>
      </c>
      <c r="W911">
        <v>-0.69444205536640535</v>
      </c>
      <c r="X911">
        <v>2.210121609219637</v>
      </c>
      <c r="Y911" t="str">
        <f t="shared" si="56"/>
        <v>61-72</v>
      </c>
      <c r="Z911" s="20">
        <f t="shared" si="57"/>
        <v>0.56440971110114668</v>
      </c>
      <c r="AA911" t="str">
        <f t="shared" si="58"/>
        <v>40%-60%</v>
      </c>
      <c r="AB911">
        <f t="shared" si="59"/>
        <v>2.0426674967782908E-4</v>
      </c>
    </row>
    <row r="912" spans="1:28" x14ac:dyDescent="0.25">
      <c r="A912" t="s">
        <v>2931</v>
      </c>
      <c r="B912" t="s">
        <v>2932</v>
      </c>
      <c r="C912" t="s">
        <v>82</v>
      </c>
      <c r="D912" t="s">
        <v>161</v>
      </c>
      <c r="E912">
        <v>15</v>
      </c>
      <c r="F912" t="s">
        <v>79</v>
      </c>
      <c r="G912">
        <v>2022</v>
      </c>
      <c r="H912" t="s">
        <v>26</v>
      </c>
      <c r="I912" t="s">
        <v>84</v>
      </c>
      <c r="J912" t="s">
        <v>80</v>
      </c>
      <c r="K912">
        <v>84</v>
      </c>
      <c r="L912" s="18">
        <v>44412</v>
      </c>
      <c r="M912" s="18">
        <v>46969</v>
      </c>
      <c r="O912">
        <v>45421000</v>
      </c>
      <c r="P912">
        <v>47121000</v>
      </c>
      <c r="Q912">
        <v>0</v>
      </c>
      <c r="R912">
        <v>986229</v>
      </c>
      <c r="S912" t="s">
        <v>243</v>
      </c>
      <c r="T912">
        <v>-0.83827863199602526</v>
      </c>
      <c r="U912">
        <v>1.3546305380108401</v>
      </c>
      <c r="V912">
        <v>0.13042163490563341</v>
      </c>
      <c r="W912">
        <v>-0.23928256237571779</v>
      </c>
      <c r="X912">
        <v>-1.0384892414183671</v>
      </c>
      <c r="Y912" t="str">
        <f t="shared" si="56"/>
        <v>&gt;72</v>
      </c>
      <c r="Z912" s="20">
        <f t="shared" si="57"/>
        <v>1.0374276215847296</v>
      </c>
      <c r="AA912" t="str">
        <f t="shared" si="58"/>
        <v>80%-100%</v>
      </c>
      <c r="AB912">
        <f t="shared" si="59"/>
        <v>2.0450479936981396E-4</v>
      </c>
    </row>
    <row r="913" spans="1:28" x14ac:dyDescent="0.25">
      <c r="A913" t="s">
        <v>2933</v>
      </c>
      <c r="B913" t="s">
        <v>2934</v>
      </c>
      <c r="C913" t="s">
        <v>82</v>
      </c>
      <c r="D913" t="s">
        <v>576</v>
      </c>
      <c r="E913">
        <v>246</v>
      </c>
      <c r="F913" t="s">
        <v>25</v>
      </c>
      <c r="G913">
        <v>2021</v>
      </c>
      <c r="H913" t="s">
        <v>25</v>
      </c>
      <c r="I913" t="s">
        <v>84</v>
      </c>
      <c r="J913" t="s">
        <v>80</v>
      </c>
      <c r="K913">
        <v>84</v>
      </c>
      <c r="L913" s="18">
        <v>43839</v>
      </c>
      <c r="M913" s="18">
        <v>46396</v>
      </c>
      <c r="O913">
        <v>36690000</v>
      </c>
      <c r="P913">
        <v>36690000</v>
      </c>
      <c r="Q913">
        <v>0</v>
      </c>
      <c r="R913">
        <v>860701</v>
      </c>
      <c r="S913" t="s">
        <v>182</v>
      </c>
      <c r="T913">
        <v>7.1327784428370358E-2</v>
      </c>
      <c r="U913">
        <v>1.2009447865714571</v>
      </c>
      <c r="V913">
        <v>1.592744699585265</v>
      </c>
      <c r="W913">
        <v>-0.37893470581745059</v>
      </c>
      <c r="X913">
        <v>0.35377255171220601</v>
      </c>
      <c r="Y913" t="str">
        <f t="shared" si="56"/>
        <v>&gt;72</v>
      </c>
      <c r="Z913" s="20">
        <f t="shared" si="57"/>
        <v>1</v>
      </c>
      <c r="AA913" t="str">
        <f t="shared" si="58"/>
        <v>80%-100%</v>
      </c>
      <c r="AB913">
        <f t="shared" si="59"/>
        <v>1.7847526824134986E-4</v>
      </c>
    </row>
    <row r="914" spans="1:28" x14ac:dyDescent="0.25">
      <c r="A914" t="s">
        <v>2935</v>
      </c>
      <c r="B914" t="s">
        <v>2936</v>
      </c>
      <c r="C914" t="s">
        <v>82</v>
      </c>
      <c r="D914" t="s">
        <v>299</v>
      </c>
      <c r="E914">
        <v>76</v>
      </c>
      <c r="F914" t="s">
        <v>79</v>
      </c>
      <c r="G914">
        <v>2022</v>
      </c>
      <c r="H914" t="s">
        <v>26</v>
      </c>
      <c r="I914" t="s">
        <v>84</v>
      </c>
      <c r="J914" t="s">
        <v>80</v>
      </c>
      <c r="K914">
        <v>72</v>
      </c>
      <c r="L914" s="18">
        <v>44403</v>
      </c>
      <c r="M914" s="18">
        <v>46594</v>
      </c>
      <c r="O914">
        <v>57990000</v>
      </c>
      <c r="P914">
        <v>41990000</v>
      </c>
      <c r="Q914">
        <v>16000000</v>
      </c>
      <c r="R914">
        <v>920112</v>
      </c>
      <c r="S914" t="s">
        <v>698</v>
      </c>
      <c r="T914">
        <v>-0.24400243993208681</v>
      </c>
      <c r="U914">
        <v>6.8001294711281066E-2</v>
      </c>
      <c r="V914">
        <v>-0.42288979497314538</v>
      </c>
      <c r="W914">
        <v>1.8344519144982001</v>
      </c>
      <c r="X914">
        <v>1.9007300996350649</v>
      </c>
      <c r="Y914" t="str">
        <f t="shared" si="56"/>
        <v>61-72</v>
      </c>
      <c r="Z914" s="20">
        <f t="shared" si="57"/>
        <v>0.72409036040696673</v>
      </c>
      <c r="AA914" t="str">
        <f t="shared" si="58"/>
        <v>60%-80%</v>
      </c>
      <c r="AB914">
        <f t="shared" si="59"/>
        <v>1.9079475452228465E-4</v>
      </c>
    </row>
    <row r="915" spans="1:28" x14ac:dyDescent="0.25">
      <c r="A915" t="s">
        <v>2937</v>
      </c>
      <c r="B915" t="s">
        <v>2938</v>
      </c>
      <c r="C915" t="s">
        <v>82</v>
      </c>
      <c r="D915" t="s">
        <v>219</v>
      </c>
      <c r="E915">
        <v>220</v>
      </c>
      <c r="F915" t="s">
        <v>117</v>
      </c>
      <c r="G915">
        <v>2021</v>
      </c>
      <c r="H915" t="s">
        <v>29</v>
      </c>
      <c r="I915" t="s">
        <v>84</v>
      </c>
      <c r="J915" t="s">
        <v>80</v>
      </c>
      <c r="K915">
        <v>29</v>
      </c>
      <c r="L915" s="18">
        <v>44067</v>
      </c>
      <c r="M915" s="18">
        <v>44950</v>
      </c>
      <c r="O915">
        <v>50171000</v>
      </c>
      <c r="P915">
        <v>25085500</v>
      </c>
      <c r="Q915">
        <v>25085500</v>
      </c>
      <c r="R915">
        <v>963303</v>
      </c>
      <c r="S915" t="s">
        <v>696</v>
      </c>
      <c r="T915">
        <v>-1.0201999152809049</v>
      </c>
      <c r="U915">
        <v>-0.85216124758390532</v>
      </c>
      <c r="V915">
        <v>-4.4146365390986242</v>
      </c>
      <c r="W915">
        <v>-0.78402287087669198</v>
      </c>
      <c r="X915">
        <v>-0.1103147126646518</v>
      </c>
      <c r="Y915" t="str">
        <f t="shared" si="56"/>
        <v>25-36</v>
      </c>
      <c r="Z915" s="20">
        <f t="shared" si="57"/>
        <v>0.5</v>
      </c>
      <c r="AA915" t="str">
        <f t="shared" si="58"/>
        <v>40%-60%</v>
      </c>
      <c r="AB915">
        <f t="shared" si="59"/>
        <v>1.997508557823182E-4</v>
      </c>
    </row>
    <row r="916" spans="1:28" x14ac:dyDescent="0.25">
      <c r="A916" t="s">
        <v>2939</v>
      </c>
      <c r="B916" t="s">
        <v>2940</v>
      </c>
      <c r="C916" t="s">
        <v>82</v>
      </c>
      <c r="D916" t="s">
        <v>154</v>
      </c>
      <c r="E916">
        <v>38</v>
      </c>
      <c r="F916" t="s">
        <v>25</v>
      </c>
      <c r="G916">
        <v>2022</v>
      </c>
      <c r="H916" t="s">
        <v>25</v>
      </c>
      <c r="I916" t="s">
        <v>84</v>
      </c>
      <c r="J916" t="s">
        <v>80</v>
      </c>
      <c r="K916">
        <v>60</v>
      </c>
      <c r="L916" s="18">
        <v>44508</v>
      </c>
      <c r="M916" s="18">
        <v>46334</v>
      </c>
      <c r="O916">
        <v>40490000</v>
      </c>
      <c r="P916">
        <v>40490000</v>
      </c>
      <c r="Q916">
        <v>0</v>
      </c>
      <c r="R916">
        <v>1005058</v>
      </c>
      <c r="S916" t="s">
        <v>162</v>
      </c>
      <c r="T916">
        <v>-1.0687122574902059</v>
      </c>
      <c r="U916">
        <v>1.2009447865714571</v>
      </c>
      <c r="V916">
        <v>-0.28192343242782858</v>
      </c>
      <c r="W916">
        <v>-0.40390681021974201</v>
      </c>
      <c r="X916">
        <v>-1.425228628399082</v>
      </c>
      <c r="Y916" t="str">
        <f t="shared" si="56"/>
        <v>49-60</v>
      </c>
      <c r="Z916" s="20">
        <f t="shared" si="57"/>
        <v>1</v>
      </c>
      <c r="AA916" t="str">
        <f t="shared" si="58"/>
        <v>80%-100%</v>
      </c>
      <c r="AB916">
        <f t="shared" si="59"/>
        <v>2.0840918756701178E-4</v>
      </c>
    </row>
    <row r="917" spans="1:28" x14ac:dyDescent="0.25">
      <c r="A917" t="s">
        <v>2941</v>
      </c>
      <c r="B917" t="s">
        <v>2942</v>
      </c>
      <c r="C917" t="s">
        <v>82</v>
      </c>
      <c r="D917" t="s">
        <v>1073</v>
      </c>
      <c r="E917">
        <v>15</v>
      </c>
      <c r="F917" t="s">
        <v>87</v>
      </c>
      <c r="G917">
        <v>2019</v>
      </c>
      <c r="H917" t="s">
        <v>15</v>
      </c>
      <c r="J917" t="s">
        <v>80</v>
      </c>
      <c r="K917">
        <v>84</v>
      </c>
      <c r="L917" s="18">
        <v>43320</v>
      </c>
      <c r="M917" s="18">
        <v>45877</v>
      </c>
      <c r="O917">
        <v>34530000</v>
      </c>
      <c r="P917">
        <v>32847720</v>
      </c>
      <c r="Q917">
        <v>1682280</v>
      </c>
      <c r="R917">
        <v>708602</v>
      </c>
      <c r="S917" t="s">
        <v>306</v>
      </c>
      <c r="T917">
        <v>-0.26825861103673743</v>
      </c>
      <c r="U917">
        <v>1.000892703215599</v>
      </c>
      <c r="V917">
        <v>0.21764541157825479</v>
      </c>
      <c r="W917">
        <v>-0.58408340283286964</v>
      </c>
      <c r="X917">
        <v>1.668686467446636</v>
      </c>
      <c r="Y917" t="str">
        <f t="shared" si="56"/>
        <v>&gt;72</v>
      </c>
      <c r="Z917" s="20">
        <f t="shared" si="57"/>
        <v>0.95128062554300608</v>
      </c>
      <c r="AA917" t="str">
        <f t="shared" si="58"/>
        <v>80%-100%</v>
      </c>
      <c r="AB917">
        <f t="shared" si="59"/>
        <v>1.4693596501730218E-4</v>
      </c>
    </row>
    <row r="918" spans="1:28" x14ac:dyDescent="0.25">
      <c r="A918" t="s">
        <v>2943</v>
      </c>
      <c r="B918" t="s">
        <v>2944</v>
      </c>
      <c r="C918" t="s">
        <v>82</v>
      </c>
      <c r="D918" t="s">
        <v>301</v>
      </c>
      <c r="E918">
        <v>220</v>
      </c>
      <c r="F918" t="s">
        <v>117</v>
      </c>
      <c r="G918">
        <v>2020</v>
      </c>
      <c r="H918" t="s">
        <v>14</v>
      </c>
      <c r="I918" t="s">
        <v>84</v>
      </c>
      <c r="J918" t="s">
        <v>80</v>
      </c>
      <c r="K918">
        <v>84</v>
      </c>
      <c r="L918" s="18">
        <v>44013</v>
      </c>
      <c r="M918" s="18">
        <v>46569</v>
      </c>
      <c r="O918">
        <v>48873000</v>
      </c>
      <c r="P918">
        <v>36335284</v>
      </c>
      <c r="Q918">
        <v>12537716</v>
      </c>
      <c r="R918">
        <v>784716</v>
      </c>
      <c r="S918" t="s">
        <v>300</v>
      </c>
      <c r="T918">
        <v>-0.48656415097859229</v>
      </c>
      <c r="U918">
        <v>0.14755087278976819</v>
      </c>
      <c r="V918">
        <v>0.24898836987965761</v>
      </c>
      <c r="W918">
        <v>0.27054711656683311</v>
      </c>
      <c r="X918">
        <v>-3.2966835268508812E-2</v>
      </c>
      <c r="Y918" t="str">
        <f t="shared" si="56"/>
        <v>&gt;72</v>
      </c>
      <c r="Z918" s="20">
        <f t="shared" si="57"/>
        <v>0.74346334376854295</v>
      </c>
      <c r="AA918" t="str">
        <f t="shared" si="58"/>
        <v>60%-80%</v>
      </c>
      <c r="AB918">
        <f t="shared" si="59"/>
        <v>1.6271899137247325E-4</v>
      </c>
    </row>
    <row r="919" spans="1:28" x14ac:dyDescent="0.25">
      <c r="A919" t="s">
        <v>2945</v>
      </c>
      <c r="B919" t="s">
        <v>2946</v>
      </c>
      <c r="C919" t="s">
        <v>82</v>
      </c>
      <c r="D919" t="s">
        <v>871</v>
      </c>
      <c r="E919">
        <v>236</v>
      </c>
      <c r="F919" t="s">
        <v>79</v>
      </c>
      <c r="G919">
        <v>2020</v>
      </c>
      <c r="H919" t="s">
        <v>26</v>
      </c>
      <c r="I919" t="s">
        <v>84</v>
      </c>
      <c r="J919" t="s">
        <v>80</v>
      </c>
      <c r="K919">
        <v>84</v>
      </c>
      <c r="L919" s="18">
        <v>43843</v>
      </c>
      <c r="M919" s="18">
        <v>46400</v>
      </c>
      <c r="O919">
        <v>52990000</v>
      </c>
      <c r="P919">
        <v>52990000</v>
      </c>
      <c r="Q919">
        <v>0</v>
      </c>
      <c r="R919">
        <v>1172783</v>
      </c>
      <c r="S919" t="s">
        <v>249</v>
      </c>
      <c r="T919">
        <v>-1.7963973906297219</v>
      </c>
      <c r="U919">
        <v>1.2009447865714571</v>
      </c>
      <c r="V919">
        <v>0.56516632981038883</v>
      </c>
      <c r="W919">
        <v>-0.265772462514684</v>
      </c>
      <c r="X919">
        <v>-0.4197062222492236</v>
      </c>
      <c r="Y919" t="str">
        <f t="shared" si="56"/>
        <v>&gt;72</v>
      </c>
      <c r="Z919" s="20">
        <f t="shared" si="57"/>
        <v>1</v>
      </c>
      <c r="AA919" t="str">
        <f t="shared" si="58"/>
        <v>80%-100%</v>
      </c>
      <c r="AB919">
        <f t="shared" si="59"/>
        <v>2.4318870375879083E-4</v>
      </c>
    </row>
    <row r="920" spans="1:28" x14ac:dyDescent="0.25">
      <c r="A920" t="s">
        <v>2947</v>
      </c>
      <c r="B920" t="s">
        <v>2948</v>
      </c>
      <c r="C920" t="s">
        <v>82</v>
      </c>
      <c r="D920" t="s">
        <v>204</v>
      </c>
      <c r="E920">
        <v>83</v>
      </c>
      <c r="F920" t="s">
        <v>17</v>
      </c>
      <c r="G920">
        <v>2019</v>
      </c>
      <c r="H920" t="s">
        <v>17</v>
      </c>
      <c r="J920" t="s">
        <v>80</v>
      </c>
      <c r="K920">
        <v>84</v>
      </c>
      <c r="L920" s="18">
        <v>43404</v>
      </c>
      <c r="M920" s="18">
        <v>45961</v>
      </c>
      <c r="O920">
        <v>63990000</v>
      </c>
      <c r="P920">
        <v>31995000</v>
      </c>
      <c r="Q920">
        <v>31995000</v>
      </c>
      <c r="R920">
        <v>725309</v>
      </c>
      <c r="S920" t="s">
        <v>205</v>
      </c>
      <c r="T920">
        <v>0.31388949547487588</v>
      </c>
      <c r="U920">
        <v>-0.85216124758390532</v>
      </c>
      <c r="V920">
        <v>0.52564408481904745</v>
      </c>
      <c r="W920">
        <v>0.74307878245349657</v>
      </c>
      <c r="X920">
        <v>1.0499034482774929</v>
      </c>
      <c r="Y920" t="str">
        <f t="shared" si="56"/>
        <v>&gt;72</v>
      </c>
      <c r="Z920" s="20">
        <f t="shared" si="57"/>
        <v>0.5</v>
      </c>
      <c r="AA920" t="str">
        <f t="shared" si="58"/>
        <v>40%-60%</v>
      </c>
      <c r="AB920">
        <f t="shared" si="59"/>
        <v>1.5040033453297396E-4</v>
      </c>
    </row>
    <row r="921" spans="1:28" x14ac:dyDescent="0.25">
      <c r="A921" t="s">
        <v>2949</v>
      </c>
      <c r="B921" t="s">
        <v>2950</v>
      </c>
      <c r="C921" t="s">
        <v>82</v>
      </c>
      <c r="D921" t="s">
        <v>580</v>
      </c>
      <c r="E921">
        <v>46</v>
      </c>
      <c r="F921" t="s">
        <v>117</v>
      </c>
      <c r="G921">
        <v>2020</v>
      </c>
      <c r="H921" t="s">
        <v>14</v>
      </c>
      <c r="I921" t="s">
        <v>84</v>
      </c>
      <c r="J921" t="s">
        <v>80</v>
      </c>
      <c r="K921">
        <v>72</v>
      </c>
      <c r="L921" s="18">
        <v>43508</v>
      </c>
      <c r="M921" s="18">
        <v>45700</v>
      </c>
      <c r="O921">
        <v>50636910</v>
      </c>
      <c r="P921">
        <v>25318455</v>
      </c>
      <c r="Q921">
        <v>25318455</v>
      </c>
      <c r="R921">
        <v>651048</v>
      </c>
      <c r="S921" t="s">
        <v>385</v>
      </c>
      <c r="T921">
        <v>-0.40166755211231542</v>
      </c>
      <c r="U921">
        <v>-0.85216124758390532</v>
      </c>
      <c r="V921">
        <v>-0.18575632502509701</v>
      </c>
      <c r="W921">
        <v>0.75855047461730551</v>
      </c>
      <c r="X921">
        <v>0.66316406129677774</v>
      </c>
      <c r="Y921" t="str">
        <f t="shared" si="56"/>
        <v>61-72</v>
      </c>
      <c r="Z921" s="20">
        <f t="shared" si="57"/>
        <v>0.5</v>
      </c>
      <c r="AA921" t="str">
        <f t="shared" si="58"/>
        <v>40%-60%</v>
      </c>
      <c r="AB921">
        <f t="shared" si="59"/>
        <v>1.3500154692279242E-4</v>
      </c>
    </row>
    <row r="922" spans="1:28" x14ac:dyDescent="0.25">
      <c r="A922" t="s">
        <v>2951</v>
      </c>
      <c r="B922" t="s">
        <v>2952</v>
      </c>
      <c r="C922" t="s">
        <v>82</v>
      </c>
      <c r="D922" t="s">
        <v>233</v>
      </c>
      <c r="E922">
        <v>61</v>
      </c>
      <c r="F922" t="s">
        <v>17</v>
      </c>
      <c r="G922">
        <v>2022</v>
      </c>
      <c r="H922" t="s">
        <v>155</v>
      </c>
      <c r="J922" t="s">
        <v>80</v>
      </c>
      <c r="K922">
        <v>60</v>
      </c>
      <c r="L922" s="18">
        <v>44575</v>
      </c>
      <c r="M922" s="18">
        <v>46401</v>
      </c>
      <c r="O922">
        <v>85000000</v>
      </c>
      <c r="P922">
        <v>51000000</v>
      </c>
      <c r="Q922">
        <v>34000000</v>
      </c>
      <c r="R922">
        <v>1325031</v>
      </c>
      <c r="S922" t="s">
        <v>146</v>
      </c>
      <c r="T922">
        <v>-0.58358883539719453</v>
      </c>
      <c r="U922">
        <v>-0.44154004075283299</v>
      </c>
      <c r="V922">
        <v>-0.58097877493851102</v>
      </c>
      <c r="W922">
        <v>0.59512473112603281</v>
      </c>
      <c r="X922">
        <v>-1.5025765057952249</v>
      </c>
      <c r="Y922" t="str">
        <f t="shared" si="56"/>
        <v>49-60</v>
      </c>
      <c r="Z922" s="20">
        <f t="shared" si="57"/>
        <v>0.6</v>
      </c>
      <c r="AA922" t="str">
        <f t="shared" si="58"/>
        <v>40%-60%</v>
      </c>
      <c r="AB922">
        <f t="shared" si="59"/>
        <v>2.7475890367631043E-4</v>
      </c>
    </row>
    <row r="923" spans="1:28" x14ac:dyDescent="0.25">
      <c r="A923" t="s">
        <v>369</v>
      </c>
      <c r="B923" t="s">
        <v>605</v>
      </c>
      <c r="C923" t="s">
        <v>82</v>
      </c>
      <c r="D923" t="s">
        <v>301</v>
      </c>
      <c r="E923">
        <v>50</v>
      </c>
      <c r="F923" t="s">
        <v>12</v>
      </c>
      <c r="G923">
        <v>2020</v>
      </c>
      <c r="H923" t="s">
        <v>12</v>
      </c>
      <c r="I923" t="s">
        <v>84</v>
      </c>
      <c r="J923" t="s">
        <v>80</v>
      </c>
      <c r="K923">
        <v>84</v>
      </c>
      <c r="L923" s="18">
        <v>44075</v>
      </c>
      <c r="M923" s="18">
        <v>46631</v>
      </c>
      <c r="O923">
        <v>64891425</v>
      </c>
      <c r="P923">
        <v>64891425</v>
      </c>
      <c r="Q923">
        <v>0</v>
      </c>
      <c r="R923">
        <v>1366462</v>
      </c>
      <c r="S923" t="s">
        <v>109</v>
      </c>
      <c r="T923">
        <v>0.50793886431208024</v>
      </c>
      <c r="U923">
        <v>1.2009447865714571</v>
      </c>
      <c r="V923">
        <v>0.88134428974112011</v>
      </c>
      <c r="W923">
        <v>-0.1582980533556736</v>
      </c>
      <c r="X923">
        <v>0.66316406129677774</v>
      </c>
      <c r="Y923" t="str">
        <f t="shared" si="56"/>
        <v>&gt;72</v>
      </c>
      <c r="Z923" s="20">
        <f t="shared" si="57"/>
        <v>1</v>
      </c>
      <c r="AA923" t="str">
        <f t="shared" si="58"/>
        <v>80%-100%</v>
      </c>
      <c r="AB923">
        <f t="shared" si="59"/>
        <v>2.8335005070472956E-4</v>
      </c>
    </row>
    <row r="924" spans="1:28" x14ac:dyDescent="0.25">
      <c r="A924" t="s">
        <v>2953</v>
      </c>
      <c r="B924" t="s">
        <v>2954</v>
      </c>
      <c r="C924" t="s">
        <v>82</v>
      </c>
      <c r="D924" t="s">
        <v>236</v>
      </c>
      <c r="E924">
        <v>61</v>
      </c>
      <c r="F924" t="s">
        <v>87</v>
      </c>
      <c r="G924">
        <v>2021</v>
      </c>
      <c r="H924" t="s">
        <v>24</v>
      </c>
      <c r="I924" t="s">
        <v>84</v>
      </c>
      <c r="J924" t="s">
        <v>80</v>
      </c>
      <c r="K924">
        <v>84</v>
      </c>
      <c r="L924" s="18">
        <v>44152</v>
      </c>
      <c r="M924" s="18">
        <v>46708</v>
      </c>
      <c r="O924">
        <v>41903100</v>
      </c>
      <c r="P924">
        <v>32682750</v>
      </c>
      <c r="Q924">
        <v>9220350</v>
      </c>
      <c r="R924">
        <v>688369</v>
      </c>
      <c r="S924" t="s">
        <v>237</v>
      </c>
      <c r="T924">
        <v>-1.0201999152809049</v>
      </c>
      <c r="U924">
        <v>0.29741467915580527</v>
      </c>
      <c r="V924">
        <v>0.2094661248883162</v>
      </c>
      <c r="W924">
        <v>-0.43309575145440898</v>
      </c>
      <c r="X924">
        <v>-0.88379348662608126</v>
      </c>
      <c r="Y924" t="str">
        <f t="shared" si="56"/>
        <v>&gt;72</v>
      </c>
      <c r="Z924" s="20">
        <f t="shared" si="57"/>
        <v>0.77996019387587079</v>
      </c>
      <c r="AA924" t="str">
        <f t="shared" si="58"/>
        <v>60%-80%</v>
      </c>
      <c r="AB924">
        <f t="shared" si="59"/>
        <v>1.4274044287624827E-4</v>
      </c>
    </row>
    <row r="925" spans="1:28" x14ac:dyDescent="0.25">
      <c r="A925" t="s">
        <v>2955</v>
      </c>
      <c r="B925" t="s">
        <v>2956</v>
      </c>
      <c r="C925" t="s">
        <v>82</v>
      </c>
      <c r="D925" t="s">
        <v>342</v>
      </c>
      <c r="E925">
        <v>61</v>
      </c>
      <c r="F925" t="s">
        <v>117</v>
      </c>
      <c r="G925">
        <v>2021</v>
      </c>
      <c r="H925" t="s">
        <v>29</v>
      </c>
      <c r="I925" t="s">
        <v>84</v>
      </c>
      <c r="J925" t="s">
        <v>80</v>
      </c>
      <c r="K925">
        <v>84</v>
      </c>
      <c r="L925" s="18">
        <v>44027</v>
      </c>
      <c r="M925" s="18">
        <v>46583</v>
      </c>
      <c r="O925">
        <v>52070000</v>
      </c>
      <c r="P925">
        <v>43570000</v>
      </c>
      <c r="Q925">
        <v>8500000</v>
      </c>
      <c r="R925">
        <v>976249</v>
      </c>
      <c r="S925" t="s">
        <v>237</v>
      </c>
      <c r="T925">
        <v>-0.45017989432161648</v>
      </c>
      <c r="U925">
        <v>0.530639378838767</v>
      </c>
      <c r="V925">
        <v>0.76277755476709586</v>
      </c>
      <c r="W925">
        <v>0.1736056721363107</v>
      </c>
      <c r="X925">
        <v>-0.88379348662608126</v>
      </c>
      <c r="Y925" t="str">
        <f t="shared" si="56"/>
        <v>&gt;72</v>
      </c>
      <c r="Z925" s="20">
        <f t="shared" si="57"/>
        <v>0.83675821010178608</v>
      </c>
      <c r="AA925" t="str">
        <f t="shared" si="58"/>
        <v>80%-100%</v>
      </c>
      <c r="AB925">
        <f t="shared" si="59"/>
        <v>2.0243534298827301E-4</v>
      </c>
    </row>
    <row r="926" spans="1:28" x14ac:dyDescent="0.25">
      <c r="A926" t="s">
        <v>2957</v>
      </c>
      <c r="B926" t="s">
        <v>2958</v>
      </c>
      <c r="C926" t="s">
        <v>82</v>
      </c>
      <c r="D926" t="s">
        <v>128</v>
      </c>
      <c r="E926">
        <v>15</v>
      </c>
      <c r="F926" t="s">
        <v>87</v>
      </c>
      <c r="G926">
        <v>2018</v>
      </c>
      <c r="H926" t="s">
        <v>15</v>
      </c>
      <c r="J926" t="s">
        <v>80</v>
      </c>
      <c r="K926">
        <v>84</v>
      </c>
      <c r="L926" s="18">
        <v>42989</v>
      </c>
      <c r="M926" s="18">
        <v>45546</v>
      </c>
      <c r="O926">
        <v>42750000</v>
      </c>
      <c r="P926">
        <v>38475000</v>
      </c>
      <c r="Q926">
        <v>4275000</v>
      </c>
      <c r="R926">
        <v>842120</v>
      </c>
      <c r="S926" t="s">
        <v>2959</v>
      </c>
      <c r="T926">
        <v>0.53219503541673086</v>
      </c>
      <c r="U926">
        <v>0.79032357974038436</v>
      </c>
      <c r="V926">
        <v>1.355611229637216</v>
      </c>
      <c r="W926">
        <v>-0.58512624433836546</v>
      </c>
      <c r="X926">
        <v>-0.1103147126646518</v>
      </c>
      <c r="Y926" t="str">
        <f t="shared" si="56"/>
        <v>&gt;72</v>
      </c>
      <c r="Z926" s="20">
        <f t="shared" si="57"/>
        <v>0.9</v>
      </c>
      <c r="AA926" t="str">
        <f t="shared" si="58"/>
        <v>80%-100%</v>
      </c>
      <c r="AB926">
        <f t="shared" si="59"/>
        <v>1.7462230541315224E-4</v>
      </c>
    </row>
    <row r="927" spans="1:28" x14ac:dyDescent="0.25">
      <c r="A927" t="s">
        <v>2960</v>
      </c>
      <c r="B927" t="s">
        <v>2961</v>
      </c>
      <c r="C927" t="s">
        <v>82</v>
      </c>
      <c r="D927" t="s">
        <v>839</v>
      </c>
      <c r="E927">
        <v>236</v>
      </c>
      <c r="F927" t="s">
        <v>87</v>
      </c>
      <c r="G927">
        <v>2021</v>
      </c>
      <c r="H927" t="s">
        <v>24</v>
      </c>
      <c r="I927" t="s">
        <v>84</v>
      </c>
      <c r="J927" t="s">
        <v>80</v>
      </c>
      <c r="K927">
        <v>72</v>
      </c>
      <c r="L927" s="18">
        <v>44074</v>
      </c>
      <c r="M927" s="18">
        <v>46265</v>
      </c>
      <c r="O927">
        <v>45090000</v>
      </c>
      <c r="P927">
        <v>18090000</v>
      </c>
      <c r="Q927">
        <v>27000000</v>
      </c>
      <c r="R927">
        <v>443942</v>
      </c>
      <c r="S927" t="s">
        <v>359</v>
      </c>
      <c r="T927">
        <v>-0.3531552099030143</v>
      </c>
      <c r="U927">
        <v>-1.2578648351714921</v>
      </c>
      <c r="V927">
        <v>0.72325530977575447</v>
      </c>
      <c r="W927">
        <v>-0.26284772688564872</v>
      </c>
      <c r="X927">
        <v>-1.0384892414183671</v>
      </c>
      <c r="Y927" t="str">
        <f t="shared" si="56"/>
        <v>61-72</v>
      </c>
      <c r="Z927" s="20">
        <f t="shared" si="57"/>
        <v>0.40119760479041916</v>
      </c>
      <c r="AA927" t="str">
        <f t="shared" si="58"/>
        <v>40%-60%</v>
      </c>
      <c r="AB927">
        <f t="shared" si="59"/>
        <v>9.2055972438281523E-5</v>
      </c>
    </row>
    <row r="928" spans="1:28" x14ac:dyDescent="0.25">
      <c r="A928" t="s">
        <v>2962</v>
      </c>
      <c r="B928" t="s">
        <v>2963</v>
      </c>
      <c r="C928" t="s">
        <v>82</v>
      </c>
      <c r="D928" t="s">
        <v>258</v>
      </c>
      <c r="E928">
        <v>7</v>
      </c>
      <c r="F928" t="s">
        <v>25</v>
      </c>
      <c r="G928">
        <v>2020</v>
      </c>
      <c r="H928" t="s">
        <v>25</v>
      </c>
      <c r="I928" t="s">
        <v>84</v>
      </c>
      <c r="J928" t="s">
        <v>80</v>
      </c>
      <c r="K928">
        <v>84</v>
      </c>
      <c r="L928" s="18">
        <v>43731</v>
      </c>
      <c r="M928" s="18">
        <v>46288</v>
      </c>
      <c r="O928">
        <v>33640000</v>
      </c>
      <c r="P928">
        <v>33640000</v>
      </c>
      <c r="Q928">
        <v>0</v>
      </c>
      <c r="R928">
        <v>795201</v>
      </c>
      <c r="S928" t="s">
        <v>400</v>
      </c>
      <c r="T928">
        <v>0.44729843655045393</v>
      </c>
      <c r="U928">
        <v>1.2009447865714571</v>
      </c>
      <c r="V928">
        <v>0.61199959729145326</v>
      </c>
      <c r="W928">
        <v>-0.47394646198796248</v>
      </c>
      <c r="X928">
        <v>-0.57440197704150942</v>
      </c>
      <c r="Y928" t="str">
        <f t="shared" si="56"/>
        <v>&gt;72</v>
      </c>
      <c r="Z928" s="20">
        <f t="shared" si="57"/>
        <v>1</v>
      </c>
      <c r="AA928" t="str">
        <f t="shared" si="58"/>
        <v>80%-100%</v>
      </c>
      <c r="AB928">
        <f t="shared" si="59"/>
        <v>1.6489316473524448E-4</v>
      </c>
    </row>
    <row r="929" spans="1:28" x14ac:dyDescent="0.25">
      <c r="A929" t="s">
        <v>2964</v>
      </c>
      <c r="B929" t="s">
        <v>2965</v>
      </c>
      <c r="C929" t="s">
        <v>82</v>
      </c>
      <c r="D929" t="s">
        <v>299</v>
      </c>
      <c r="E929">
        <v>60</v>
      </c>
      <c r="F929" t="s">
        <v>79</v>
      </c>
      <c r="G929">
        <v>2022</v>
      </c>
      <c r="H929" t="s">
        <v>26</v>
      </c>
      <c r="I929" t="s">
        <v>84</v>
      </c>
      <c r="J929" t="s">
        <v>80</v>
      </c>
      <c r="K929">
        <v>60</v>
      </c>
      <c r="L929" s="18">
        <v>44393</v>
      </c>
      <c r="M929" s="18">
        <v>46219</v>
      </c>
      <c r="O929">
        <v>50678000</v>
      </c>
      <c r="P929">
        <v>51938000</v>
      </c>
      <c r="Q929">
        <v>0</v>
      </c>
      <c r="R929">
        <v>1368318</v>
      </c>
      <c r="S929" t="s">
        <v>473</v>
      </c>
      <c r="T929">
        <v>-0.86253480310067587</v>
      </c>
      <c r="U929">
        <v>1.303036960810209</v>
      </c>
      <c r="V929">
        <v>-0.34384530499046262</v>
      </c>
      <c r="W929">
        <v>-0.70129254826055998</v>
      </c>
      <c r="X929">
        <v>-1.5799243831913681</v>
      </c>
      <c r="Y929" t="str">
        <f t="shared" si="56"/>
        <v>49-60</v>
      </c>
      <c r="Z929" s="20">
        <f t="shared" si="57"/>
        <v>1.0248628596235052</v>
      </c>
      <c r="AA929" t="str">
        <f t="shared" si="58"/>
        <v>80%-100%</v>
      </c>
      <c r="AB929">
        <f t="shared" si="59"/>
        <v>2.8373491153079567E-4</v>
      </c>
    </row>
    <row r="930" spans="1:28" x14ac:dyDescent="0.25">
      <c r="A930" t="s">
        <v>2966</v>
      </c>
      <c r="B930" t="s">
        <v>2967</v>
      </c>
      <c r="C930" t="s">
        <v>82</v>
      </c>
      <c r="D930" t="s">
        <v>299</v>
      </c>
      <c r="E930">
        <v>291</v>
      </c>
      <c r="F930" t="s">
        <v>117</v>
      </c>
      <c r="G930">
        <v>2022</v>
      </c>
      <c r="H930" t="s">
        <v>29</v>
      </c>
      <c r="I930" t="s">
        <v>84</v>
      </c>
      <c r="J930" t="s">
        <v>80</v>
      </c>
      <c r="K930">
        <v>72</v>
      </c>
      <c r="L930" s="18">
        <v>44427</v>
      </c>
      <c r="M930" s="18">
        <v>46618</v>
      </c>
      <c r="O930">
        <v>63248000</v>
      </c>
      <c r="P930">
        <v>57018000</v>
      </c>
      <c r="Q930">
        <v>6230000</v>
      </c>
      <c r="R930">
        <v>1303599</v>
      </c>
      <c r="S930" t="s">
        <v>343</v>
      </c>
      <c r="T930">
        <v>-0.11059349885650881</v>
      </c>
      <c r="U930">
        <v>0.79647822342992169</v>
      </c>
      <c r="V930">
        <v>0.16994387989697479</v>
      </c>
      <c r="W930">
        <v>7.6538093903185797E-3</v>
      </c>
      <c r="X930">
        <v>-0.96114136402222416</v>
      </c>
      <c r="Y930" t="str">
        <f t="shared" si="56"/>
        <v>61-72</v>
      </c>
      <c r="Z930" s="20">
        <f t="shared" si="57"/>
        <v>0.90149886162408299</v>
      </c>
      <c r="AA930" t="str">
        <f t="shared" si="58"/>
        <v>80%-100%</v>
      </c>
      <c r="AB930">
        <f t="shared" si="59"/>
        <v>2.7031475646496918E-4</v>
      </c>
    </row>
    <row r="931" spans="1:28" x14ac:dyDescent="0.25">
      <c r="A931" t="s">
        <v>2968</v>
      </c>
      <c r="B931" t="s">
        <v>2969</v>
      </c>
      <c r="C931" t="s">
        <v>82</v>
      </c>
      <c r="D931" t="s">
        <v>236</v>
      </c>
      <c r="E931">
        <v>220</v>
      </c>
      <c r="F931" t="s">
        <v>17</v>
      </c>
      <c r="G931">
        <v>2021</v>
      </c>
      <c r="H931" t="s">
        <v>17</v>
      </c>
      <c r="I931" t="s">
        <v>84</v>
      </c>
      <c r="J931" t="s">
        <v>80</v>
      </c>
      <c r="K931">
        <v>84</v>
      </c>
      <c r="L931" s="18">
        <v>44155</v>
      </c>
      <c r="M931" s="18">
        <v>46711</v>
      </c>
      <c r="O931">
        <v>52978500</v>
      </c>
      <c r="P931">
        <v>48578500</v>
      </c>
      <c r="Q931">
        <v>4400000</v>
      </c>
      <c r="R931">
        <v>1039354</v>
      </c>
      <c r="S931" t="s">
        <v>832</v>
      </c>
      <c r="T931">
        <v>-1.250633540775085</v>
      </c>
      <c r="U931">
        <v>0.85991336626761294</v>
      </c>
      <c r="V931">
        <v>0.4070773498450232</v>
      </c>
      <c r="W931">
        <v>-0.60879031615849288</v>
      </c>
      <c r="X931">
        <v>-1.7346201379836541</v>
      </c>
      <c r="Y931" t="str">
        <f t="shared" si="56"/>
        <v>&gt;72</v>
      </c>
      <c r="Z931" s="20">
        <f t="shared" si="57"/>
        <v>0.91694744094302405</v>
      </c>
      <c r="AA931" t="str">
        <f t="shared" si="58"/>
        <v>80%-100%</v>
      </c>
      <c r="AB931">
        <f t="shared" si="59"/>
        <v>2.1552081843488036E-4</v>
      </c>
    </row>
    <row r="932" spans="1:28" x14ac:dyDescent="0.25">
      <c r="A932" t="s">
        <v>2970</v>
      </c>
      <c r="B932" t="s">
        <v>2971</v>
      </c>
      <c r="C932" t="s">
        <v>82</v>
      </c>
      <c r="D932" t="s">
        <v>329</v>
      </c>
      <c r="E932">
        <v>236</v>
      </c>
      <c r="F932" t="s">
        <v>12</v>
      </c>
      <c r="G932">
        <v>2019</v>
      </c>
      <c r="H932" t="s">
        <v>12</v>
      </c>
      <c r="J932" t="s">
        <v>80</v>
      </c>
      <c r="K932">
        <v>84</v>
      </c>
      <c r="L932" s="18">
        <v>43351</v>
      </c>
      <c r="M932" s="18">
        <v>45908</v>
      </c>
      <c r="O932">
        <v>67900000</v>
      </c>
      <c r="P932">
        <v>57813359</v>
      </c>
      <c r="Q932">
        <v>10086641</v>
      </c>
      <c r="R932">
        <v>1141069</v>
      </c>
      <c r="S932" t="s">
        <v>296</v>
      </c>
      <c r="T932">
        <v>5.9199698876045093E-2</v>
      </c>
      <c r="U932">
        <v>0.59096117828106287</v>
      </c>
      <c r="V932">
        <v>-0.92366272369513491</v>
      </c>
      <c r="W932">
        <v>1.394629692662497</v>
      </c>
      <c r="X932">
        <v>1.281947080465921</v>
      </c>
      <c r="Y932" t="str">
        <f t="shared" si="56"/>
        <v>&gt;72</v>
      </c>
      <c r="Z932" s="20">
        <f t="shared" si="57"/>
        <v>0.85144858615611196</v>
      </c>
      <c r="AA932" t="str">
        <f t="shared" si="58"/>
        <v>80%-100%</v>
      </c>
      <c r="AB932">
        <f t="shared" si="59"/>
        <v>2.3661247733752934E-4</v>
      </c>
    </row>
    <row r="933" spans="1:28" x14ac:dyDescent="0.25">
      <c r="A933" t="s">
        <v>2972</v>
      </c>
      <c r="B933" t="s">
        <v>2973</v>
      </c>
      <c r="C933" t="s">
        <v>82</v>
      </c>
      <c r="D933" t="s">
        <v>236</v>
      </c>
      <c r="E933">
        <v>50</v>
      </c>
      <c r="F933" t="s">
        <v>87</v>
      </c>
      <c r="G933">
        <v>2021</v>
      </c>
      <c r="H933" t="s">
        <v>24</v>
      </c>
      <c r="I933" t="s">
        <v>84</v>
      </c>
      <c r="J933" t="s">
        <v>80</v>
      </c>
      <c r="K933">
        <v>84</v>
      </c>
      <c r="L933" s="18">
        <v>44181</v>
      </c>
      <c r="M933" s="18">
        <v>46737</v>
      </c>
      <c r="O933">
        <v>51240000</v>
      </c>
      <c r="P933">
        <v>51240000</v>
      </c>
      <c r="Q933">
        <v>0</v>
      </c>
      <c r="R933">
        <v>957975</v>
      </c>
      <c r="S933" t="s">
        <v>220</v>
      </c>
      <c r="T933">
        <v>-0.41379563766464073</v>
      </c>
      <c r="U933">
        <v>1.2009447865714571</v>
      </c>
      <c r="V933">
        <v>0.16994387989697479</v>
      </c>
      <c r="W933">
        <v>-0.26284772688564872</v>
      </c>
      <c r="X933">
        <v>-1.5799243831913681</v>
      </c>
      <c r="Y933" t="str">
        <f t="shared" si="56"/>
        <v>&gt;72</v>
      </c>
      <c r="Z933" s="20">
        <f t="shared" si="57"/>
        <v>1</v>
      </c>
      <c r="AA933" t="str">
        <f t="shared" si="58"/>
        <v>80%-100%</v>
      </c>
      <c r="AB933">
        <f t="shared" si="59"/>
        <v>1.9864603979024905E-4</v>
      </c>
    </row>
    <row r="934" spans="1:28" x14ac:dyDescent="0.25">
      <c r="A934" t="s">
        <v>2974</v>
      </c>
      <c r="B934" t="s">
        <v>2975</v>
      </c>
      <c r="C934" t="s">
        <v>82</v>
      </c>
      <c r="D934" t="s">
        <v>246</v>
      </c>
      <c r="E934">
        <v>60</v>
      </c>
      <c r="F934" t="s">
        <v>79</v>
      </c>
      <c r="G934">
        <v>2020</v>
      </c>
      <c r="H934" t="s">
        <v>13</v>
      </c>
      <c r="I934" t="s">
        <v>84</v>
      </c>
      <c r="J934" t="s">
        <v>80</v>
      </c>
      <c r="K934">
        <v>36</v>
      </c>
      <c r="L934" s="18">
        <v>43744</v>
      </c>
      <c r="M934" s="18">
        <v>44840</v>
      </c>
      <c r="O934">
        <v>34990000</v>
      </c>
      <c r="P934">
        <v>12620100</v>
      </c>
      <c r="Q934">
        <v>22369900</v>
      </c>
      <c r="R934">
        <v>449773</v>
      </c>
      <c r="S934" t="s">
        <v>189</v>
      </c>
      <c r="T934">
        <v>1.0537027141667179</v>
      </c>
      <c r="U934">
        <v>-1.4242496503220581</v>
      </c>
      <c r="V934">
        <v>-0.69954550991253528</v>
      </c>
      <c r="W934">
        <v>1.0114201320474969E-3</v>
      </c>
      <c r="X934">
        <v>1.7460343448427791</v>
      </c>
      <c r="Y934" t="str">
        <f t="shared" si="56"/>
        <v>25-36</v>
      </c>
      <c r="Z934" s="20">
        <f t="shared" si="57"/>
        <v>0.36067733638182337</v>
      </c>
      <c r="AA934" t="str">
        <f t="shared" si="58"/>
        <v>20%-40%</v>
      </c>
      <c r="AB934">
        <f t="shared" si="59"/>
        <v>9.3265090690863208E-5</v>
      </c>
    </row>
    <row r="935" spans="1:28" x14ac:dyDescent="0.25">
      <c r="A935" t="s">
        <v>2976</v>
      </c>
      <c r="B935" t="s">
        <v>2977</v>
      </c>
      <c r="C935" t="s">
        <v>82</v>
      </c>
      <c r="D935" t="s">
        <v>134</v>
      </c>
      <c r="E935">
        <v>50</v>
      </c>
      <c r="F935" t="s">
        <v>17</v>
      </c>
      <c r="G935">
        <v>2021</v>
      </c>
      <c r="H935" t="s">
        <v>17</v>
      </c>
      <c r="I935" t="s">
        <v>84</v>
      </c>
      <c r="J935" t="s">
        <v>80</v>
      </c>
      <c r="K935">
        <v>72</v>
      </c>
      <c r="L935" s="18">
        <v>44378</v>
      </c>
      <c r="M935" s="18">
        <v>46569</v>
      </c>
      <c r="O935">
        <v>70500000</v>
      </c>
      <c r="P935">
        <v>35250000</v>
      </c>
      <c r="Q935">
        <v>35250000</v>
      </c>
      <c r="R935">
        <v>904208</v>
      </c>
      <c r="S935" t="s">
        <v>220</v>
      </c>
      <c r="T935">
        <v>-1.359786310746012</v>
      </c>
      <c r="U935">
        <v>-0.85216124758390532</v>
      </c>
      <c r="V935">
        <v>0.24898836987965761</v>
      </c>
      <c r="W935">
        <v>1.155380543082581</v>
      </c>
      <c r="X935">
        <v>0.19907679691992</v>
      </c>
      <c r="Y935" t="str">
        <f t="shared" si="56"/>
        <v>61-72</v>
      </c>
      <c r="Z935" s="20">
        <f t="shared" si="57"/>
        <v>0.5</v>
      </c>
      <c r="AA935" t="str">
        <f t="shared" si="58"/>
        <v>40%-60%</v>
      </c>
      <c r="AB935">
        <f t="shared" si="59"/>
        <v>1.8749689537478692E-4</v>
      </c>
    </row>
    <row r="936" spans="1:28" x14ac:dyDescent="0.25">
      <c r="A936" t="s">
        <v>2978</v>
      </c>
      <c r="B936" t="s">
        <v>2979</v>
      </c>
      <c r="C936" t="s">
        <v>82</v>
      </c>
      <c r="D936" t="s">
        <v>604</v>
      </c>
      <c r="E936">
        <v>76</v>
      </c>
      <c r="F936" t="s">
        <v>95</v>
      </c>
      <c r="G936">
        <v>2017</v>
      </c>
      <c r="H936" t="s">
        <v>16</v>
      </c>
      <c r="J936" t="s">
        <v>96</v>
      </c>
      <c r="K936">
        <v>84</v>
      </c>
      <c r="L936" s="18">
        <v>43861</v>
      </c>
      <c r="M936" s="18">
        <v>46418</v>
      </c>
      <c r="O936">
        <v>26500000</v>
      </c>
      <c r="P936">
        <v>22500000</v>
      </c>
      <c r="Q936">
        <v>4000000</v>
      </c>
      <c r="R936">
        <v>535190</v>
      </c>
      <c r="S936" t="s">
        <v>277</v>
      </c>
      <c r="T936">
        <v>-0.89891905975765174</v>
      </c>
      <c r="U936">
        <v>0.58113919135474368</v>
      </c>
      <c r="V936">
        <v>1.513700209602582</v>
      </c>
      <c r="W936">
        <v>-0.74431955152216434</v>
      </c>
      <c r="X936">
        <v>0.74051193869292065</v>
      </c>
      <c r="Y936" t="str">
        <f t="shared" si="56"/>
        <v>&gt;72</v>
      </c>
      <c r="Z936" s="20">
        <f t="shared" si="57"/>
        <v>0.84905660377358494</v>
      </c>
      <c r="AA936" t="str">
        <f t="shared" si="58"/>
        <v>80%-100%</v>
      </c>
      <c r="AB936">
        <f t="shared" si="59"/>
        <v>1.10977190464619E-4</v>
      </c>
    </row>
    <row r="937" spans="1:28" x14ac:dyDescent="0.25">
      <c r="A937" t="s">
        <v>2980</v>
      </c>
      <c r="B937" t="s">
        <v>2981</v>
      </c>
      <c r="C937" t="s">
        <v>82</v>
      </c>
      <c r="D937" t="s">
        <v>181</v>
      </c>
      <c r="E937">
        <v>220</v>
      </c>
      <c r="F937" t="s">
        <v>25</v>
      </c>
      <c r="G937">
        <v>2020</v>
      </c>
      <c r="H937" t="s">
        <v>25</v>
      </c>
      <c r="I937" t="s">
        <v>84</v>
      </c>
      <c r="J937" t="s">
        <v>80</v>
      </c>
      <c r="K937">
        <v>84</v>
      </c>
      <c r="L937" s="18">
        <v>44081</v>
      </c>
      <c r="M937" s="18">
        <v>46637</v>
      </c>
      <c r="O937">
        <v>35490000</v>
      </c>
      <c r="P937">
        <v>35490800</v>
      </c>
      <c r="Q937">
        <v>0</v>
      </c>
      <c r="R937">
        <v>933873</v>
      </c>
      <c r="S937" t="s">
        <v>470</v>
      </c>
      <c r="T937">
        <v>-1.784269305077397</v>
      </c>
      <c r="U937">
        <v>1.2010373470012861</v>
      </c>
      <c r="V937">
        <v>0.44659959483636458</v>
      </c>
      <c r="W937">
        <v>-0.1402059812791055</v>
      </c>
      <c r="X937">
        <v>-0.65174985443765243</v>
      </c>
      <c r="Y937" t="str">
        <f t="shared" si="56"/>
        <v>&gt;72</v>
      </c>
      <c r="Z937" s="20">
        <f t="shared" si="57"/>
        <v>1.0000225415610031</v>
      </c>
      <c r="AA937" t="str">
        <f t="shared" si="58"/>
        <v>80%-100%</v>
      </c>
      <c r="AB937">
        <f t="shared" si="59"/>
        <v>1.9364824042071999E-4</v>
      </c>
    </row>
    <row r="938" spans="1:28" x14ac:dyDescent="0.25">
      <c r="A938" t="s">
        <v>2982</v>
      </c>
      <c r="B938" t="s">
        <v>2983</v>
      </c>
      <c r="C938" t="s">
        <v>82</v>
      </c>
      <c r="D938" t="s">
        <v>181</v>
      </c>
      <c r="E938">
        <v>38</v>
      </c>
      <c r="F938" t="s">
        <v>25</v>
      </c>
      <c r="G938">
        <v>2020</v>
      </c>
      <c r="H938" t="s">
        <v>25</v>
      </c>
      <c r="I938" t="s">
        <v>84</v>
      </c>
      <c r="J938" t="s">
        <v>80</v>
      </c>
      <c r="K938">
        <v>84</v>
      </c>
      <c r="L938" s="18">
        <v>44013</v>
      </c>
      <c r="M938" s="18">
        <v>46569</v>
      </c>
      <c r="O938">
        <v>37990000</v>
      </c>
      <c r="P938">
        <v>32990000</v>
      </c>
      <c r="Q938">
        <v>5000000</v>
      </c>
      <c r="R938">
        <v>712827</v>
      </c>
      <c r="S938" t="s">
        <v>135</v>
      </c>
      <c r="T938">
        <v>-0.65635734871114615</v>
      </c>
      <c r="U938">
        <v>0.66051150566717587</v>
      </c>
      <c r="V938">
        <v>0.25519972542474201</v>
      </c>
      <c r="W938">
        <v>0.33955753488230289</v>
      </c>
      <c r="X938">
        <v>-0.96114136402222416</v>
      </c>
      <c r="Y938" t="str">
        <f t="shared" si="56"/>
        <v>&gt;72</v>
      </c>
      <c r="Z938" s="20">
        <f t="shared" si="57"/>
        <v>0.86838641747828371</v>
      </c>
      <c r="AA938" t="str">
        <f t="shared" si="58"/>
        <v>80%-100%</v>
      </c>
      <c r="AB938">
        <f t="shared" si="59"/>
        <v>1.4781206253353568E-4</v>
      </c>
    </row>
    <row r="939" spans="1:28" x14ac:dyDescent="0.25">
      <c r="A939" t="s">
        <v>2984</v>
      </c>
      <c r="B939" t="s">
        <v>2985</v>
      </c>
      <c r="C939" t="s">
        <v>82</v>
      </c>
      <c r="D939" t="s">
        <v>327</v>
      </c>
      <c r="E939">
        <v>74</v>
      </c>
      <c r="F939" t="s">
        <v>79</v>
      </c>
      <c r="G939">
        <v>2019</v>
      </c>
      <c r="H939" t="s">
        <v>13</v>
      </c>
      <c r="I939" t="s">
        <v>84</v>
      </c>
      <c r="J939" t="s">
        <v>80</v>
      </c>
      <c r="K939">
        <v>84</v>
      </c>
      <c r="L939" s="18">
        <v>43585</v>
      </c>
      <c r="M939" s="18">
        <v>46142</v>
      </c>
      <c r="O939">
        <v>34890000</v>
      </c>
      <c r="P939">
        <v>31390000</v>
      </c>
      <c r="Q939">
        <v>3500000</v>
      </c>
      <c r="R939">
        <v>655467</v>
      </c>
      <c r="S939" t="s">
        <v>168</v>
      </c>
      <c r="T939">
        <v>0.82326908867253745</v>
      </c>
      <c r="U939">
        <v>0.78902898722816228</v>
      </c>
      <c r="V939">
        <v>-0.18073146679689769</v>
      </c>
      <c r="W939">
        <v>-0.85173123087705671</v>
      </c>
      <c r="X939">
        <v>-0.88379348662608126</v>
      </c>
      <c r="Y939" t="str">
        <f t="shared" si="56"/>
        <v>&gt;72</v>
      </c>
      <c r="Z939" s="20">
        <f t="shared" si="57"/>
        <v>0.89968472341645167</v>
      </c>
      <c r="AA939" t="str">
        <f t="shared" si="58"/>
        <v>80%-100%</v>
      </c>
      <c r="AB939">
        <f t="shared" si="59"/>
        <v>1.3591787234864706E-4</v>
      </c>
    </row>
    <row r="940" spans="1:28" x14ac:dyDescent="0.25">
      <c r="A940" t="s">
        <v>2986</v>
      </c>
      <c r="B940" t="s">
        <v>2987</v>
      </c>
      <c r="C940" t="s">
        <v>82</v>
      </c>
      <c r="D940" t="s">
        <v>154</v>
      </c>
      <c r="E940">
        <v>236</v>
      </c>
      <c r="F940" t="s">
        <v>87</v>
      </c>
      <c r="G940">
        <v>2022</v>
      </c>
      <c r="H940" t="s">
        <v>24</v>
      </c>
      <c r="I940" t="s">
        <v>84</v>
      </c>
      <c r="J940" t="s">
        <v>80</v>
      </c>
      <c r="K940">
        <v>60</v>
      </c>
      <c r="L940" s="18">
        <v>44491</v>
      </c>
      <c r="M940" s="18">
        <v>46317</v>
      </c>
      <c r="O940">
        <v>53390000</v>
      </c>
      <c r="P940">
        <v>16390000</v>
      </c>
      <c r="Q940">
        <v>37000000</v>
      </c>
      <c r="R940">
        <v>386770</v>
      </c>
      <c r="S940" t="s">
        <v>173</v>
      </c>
      <c r="T940">
        <v>0.14409629774232199</v>
      </c>
      <c r="U940">
        <v>-1.644716320892428</v>
      </c>
      <c r="V940">
        <v>-2.1939985788803269</v>
      </c>
      <c r="W940">
        <v>-0.11183153178679579</v>
      </c>
      <c r="X940">
        <v>0.19907679691992</v>
      </c>
      <c r="Y940" t="str">
        <f t="shared" si="56"/>
        <v>49-60</v>
      </c>
      <c r="Z940" s="20">
        <f t="shared" si="57"/>
        <v>0.30698632702753326</v>
      </c>
      <c r="AA940" t="str">
        <f t="shared" si="58"/>
        <v>20%-40%</v>
      </c>
      <c r="AB940">
        <f t="shared" si="59"/>
        <v>8.0200766000860802E-5</v>
      </c>
    </row>
    <row r="941" spans="1:28" x14ac:dyDescent="0.25">
      <c r="A941" t="s">
        <v>2988</v>
      </c>
      <c r="B941" t="s">
        <v>2989</v>
      </c>
      <c r="C941" t="s">
        <v>82</v>
      </c>
      <c r="D941" t="s">
        <v>555</v>
      </c>
      <c r="E941">
        <v>61</v>
      </c>
      <c r="F941" t="s">
        <v>11</v>
      </c>
      <c r="G941">
        <v>2020</v>
      </c>
      <c r="H941" t="s">
        <v>23</v>
      </c>
      <c r="I941" t="s">
        <v>188</v>
      </c>
      <c r="J941" t="s">
        <v>80</v>
      </c>
      <c r="K941">
        <v>72</v>
      </c>
      <c r="L941" s="18">
        <v>43843</v>
      </c>
      <c r="M941" s="18">
        <v>46035</v>
      </c>
      <c r="O941">
        <v>64423499</v>
      </c>
      <c r="P941">
        <v>66753645</v>
      </c>
      <c r="Q941">
        <v>0</v>
      </c>
      <c r="R941">
        <v>1507240</v>
      </c>
      <c r="S941" t="s">
        <v>228</v>
      </c>
      <c r="T941">
        <v>-0.26825861103673743</v>
      </c>
      <c r="U941">
        <v>1.349463165340762</v>
      </c>
      <c r="V941">
        <v>-0.3192632590507482</v>
      </c>
      <c r="W941">
        <v>0.1138630015477536</v>
      </c>
      <c r="X941">
        <v>0.97255557088134947</v>
      </c>
      <c r="Y941" t="str">
        <f t="shared" si="56"/>
        <v>61-72</v>
      </c>
      <c r="Z941" s="20">
        <f t="shared" si="57"/>
        <v>1.0361691934801616</v>
      </c>
      <c r="AA941" t="str">
        <f t="shared" si="58"/>
        <v>80%-100%</v>
      </c>
      <c r="AB941">
        <f t="shared" si="59"/>
        <v>3.1254182730598918E-4</v>
      </c>
    </row>
    <row r="942" spans="1:28" x14ac:dyDescent="0.25">
      <c r="A942" t="s">
        <v>2990</v>
      </c>
      <c r="B942" t="s">
        <v>2991</v>
      </c>
      <c r="C942" t="s">
        <v>82</v>
      </c>
      <c r="D942" t="s">
        <v>442</v>
      </c>
      <c r="E942">
        <v>246</v>
      </c>
      <c r="F942" t="s">
        <v>117</v>
      </c>
      <c r="G942">
        <v>2020</v>
      </c>
      <c r="H942" t="s">
        <v>29</v>
      </c>
      <c r="I942" t="s">
        <v>84</v>
      </c>
      <c r="J942" t="s">
        <v>80</v>
      </c>
      <c r="K942">
        <v>84</v>
      </c>
      <c r="L942" s="18">
        <v>43850</v>
      </c>
      <c r="M942" s="18">
        <v>46407</v>
      </c>
      <c r="O942">
        <v>49000000</v>
      </c>
      <c r="P942">
        <v>44100000</v>
      </c>
      <c r="Q942">
        <v>4900000</v>
      </c>
      <c r="R942">
        <v>976046</v>
      </c>
      <c r="S942" t="s">
        <v>133</v>
      </c>
      <c r="T942">
        <v>-1.1050965141471809</v>
      </c>
      <c r="U942">
        <v>0.79032357974038436</v>
      </c>
      <c r="V942">
        <v>0.56516632981038883</v>
      </c>
      <c r="W942">
        <v>-4.6492964386443743E-2</v>
      </c>
      <c r="X942">
        <v>-1.3478807510029389</v>
      </c>
      <c r="Y942" t="str">
        <f t="shared" si="56"/>
        <v>&gt;72</v>
      </c>
      <c r="Z942" s="20">
        <f t="shared" si="57"/>
        <v>0.9</v>
      </c>
      <c r="AA942" t="str">
        <f t="shared" si="58"/>
        <v>80%-100%</v>
      </c>
      <c r="AB942">
        <f t="shared" si="59"/>
        <v>2.0239324883542203E-4</v>
      </c>
    </row>
    <row r="943" spans="1:28" x14ac:dyDescent="0.25">
      <c r="A943" t="s">
        <v>2992</v>
      </c>
      <c r="B943" t="s">
        <v>2993</v>
      </c>
      <c r="C943" t="s">
        <v>82</v>
      </c>
      <c r="D943" t="s">
        <v>120</v>
      </c>
      <c r="E943">
        <v>167043424</v>
      </c>
      <c r="F943" t="s">
        <v>95</v>
      </c>
      <c r="G943">
        <v>2019</v>
      </c>
      <c r="H943" t="s">
        <v>16</v>
      </c>
      <c r="J943" t="s">
        <v>96</v>
      </c>
      <c r="K943">
        <v>72</v>
      </c>
      <c r="L943" s="18">
        <v>44478</v>
      </c>
      <c r="M943" s="18">
        <v>46669</v>
      </c>
      <c r="O943">
        <v>35400000</v>
      </c>
      <c r="P943">
        <v>35400000</v>
      </c>
      <c r="Q943">
        <v>0</v>
      </c>
      <c r="R943">
        <v>908149</v>
      </c>
      <c r="S943" t="s">
        <v>676</v>
      </c>
      <c r="T943">
        <v>-0.55933266429254402</v>
      </c>
      <c r="U943">
        <v>1.2009447865714571</v>
      </c>
      <c r="V943">
        <v>0.88134428974112011</v>
      </c>
      <c r="W943">
        <v>-0.77032852316289269</v>
      </c>
      <c r="X943">
        <v>-1.5025765057952249</v>
      </c>
      <c r="Y943" t="str">
        <f t="shared" si="56"/>
        <v>61-72</v>
      </c>
      <c r="Z943" s="20">
        <f t="shared" si="57"/>
        <v>1</v>
      </c>
      <c r="AA943" t="str">
        <f t="shared" si="58"/>
        <v>80%-100%</v>
      </c>
      <c r="AB943">
        <f t="shared" si="59"/>
        <v>1.8831410254910083E-4</v>
      </c>
    </row>
    <row r="944" spans="1:28" x14ac:dyDescent="0.25">
      <c r="A944" t="s">
        <v>2994</v>
      </c>
      <c r="B944" t="s">
        <v>2995</v>
      </c>
      <c r="C944" t="s">
        <v>82</v>
      </c>
      <c r="D944" t="s">
        <v>136</v>
      </c>
      <c r="E944">
        <v>49</v>
      </c>
      <c r="F944" t="s">
        <v>12</v>
      </c>
      <c r="G944">
        <v>2022</v>
      </c>
      <c r="H944" t="s">
        <v>12</v>
      </c>
      <c r="I944" t="s">
        <v>84</v>
      </c>
      <c r="J944" t="s">
        <v>80</v>
      </c>
      <c r="K944">
        <v>72</v>
      </c>
      <c r="L944" s="18">
        <v>44370</v>
      </c>
      <c r="M944" s="18">
        <v>46561</v>
      </c>
      <c r="O944">
        <v>80503900</v>
      </c>
      <c r="P944">
        <v>46503900</v>
      </c>
      <c r="Q944">
        <v>34000000</v>
      </c>
      <c r="R944">
        <v>1131045</v>
      </c>
      <c r="S944" t="s">
        <v>318</v>
      </c>
      <c r="T944">
        <v>-0.207618183275111</v>
      </c>
      <c r="U944">
        <v>-0.53327194482372564</v>
      </c>
      <c r="V944">
        <v>0.32803285986234038</v>
      </c>
      <c r="W944">
        <v>2.330979887834209</v>
      </c>
      <c r="X944">
        <v>0.97255557088134947</v>
      </c>
      <c r="Y944" t="str">
        <f t="shared" si="56"/>
        <v>61-72</v>
      </c>
      <c r="Z944" s="20">
        <f t="shared" si="57"/>
        <v>0.57766021273503521</v>
      </c>
      <c r="AA944" t="str">
        <f t="shared" si="58"/>
        <v>40%-60%</v>
      </c>
      <c r="AB944">
        <f t="shared" si="59"/>
        <v>2.3453389710019804E-4</v>
      </c>
    </row>
    <row r="945" spans="1:28" x14ac:dyDescent="0.25">
      <c r="A945" t="s">
        <v>2996</v>
      </c>
      <c r="B945" t="s">
        <v>2997</v>
      </c>
      <c r="C945" t="s">
        <v>82</v>
      </c>
      <c r="D945" t="s">
        <v>195</v>
      </c>
      <c r="E945">
        <v>74</v>
      </c>
      <c r="F945" t="s">
        <v>79</v>
      </c>
      <c r="G945">
        <v>2020</v>
      </c>
      <c r="H945" t="s">
        <v>13</v>
      </c>
      <c r="I945" t="s">
        <v>84</v>
      </c>
      <c r="J945" t="s">
        <v>80</v>
      </c>
      <c r="K945">
        <v>84</v>
      </c>
      <c r="L945" s="18">
        <v>43545</v>
      </c>
      <c r="M945" s="18">
        <v>46102</v>
      </c>
      <c r="O945">
        <v>44640500</v>
      </c>
      <c r="P945">
        <v>28640500</v>
      </c>
      <c r="Q945">
        <v>16000000</v>
      </c>
      <c r="R945">
        <v>583679</v>
      </c>
      <c r="S945" t="s">
        <v>168</v>
      </c>
      <c r="T945">
        <v>0.92029377309113969</v>
      </c>
      <c r="U945">
        <v>-0.27079932680029301</v>
      </c>
      <c r="V945">
        <v>0.48612183982770601</v>
      </c>
      <c r="W945">
        <v>1.4919176445824329</v>
      </c>
      <c r="X945">
        <v>1.127251325673635</v>
      </c>
      <c r="Y945" t="str">
        <f t="shared" si="56"/>
        <v>&gt;72</v>
      </c>
      <c r="Z945" s="20">
        <f t="shared" si="57"/>
        <v>0.64158107548078536</v>
      </c>
      <c r="AA945" t="str">
        <f t="shared" si="58"/>
        <v>60%-80%</v>
      </c>
      <c r="AB945">
        <f t="shared" si="59"/>
        <v>1.2103188690595555E-4</v>
      </c>
    </row>
    <row r="946" spans="1:28" x14ac:dyDescent="0.25">
      <c r="A946" t="s">
        <v>2998</v>
      </c>
      <c r="B946" t="s">
        <v>2999</v>
      </c>
      <c r="C946" t="s">
        <v>82</v>
      </c>
      <c r="D946" t="s">
        <v>453</v>
      </c>
      <c r="E946">
        <v>76</v>
      </c>
      <c r="F946" t="s">
        <v>87</v>
      </c>
      <c r="G946">
        <v>2018</v>
      </c>
      <c r="H946" t="s">
        <v>15</v>
      </c>
      <c r="J946" t="s">
        <v>80</v>
      </c>
      <c r="K946">
        <v>84</v>
      </c>
      <c r="L946" s="18">
        <v>43015</v>
      </c>
      <c r="M946" s="18">
        <v>45572</v>
      </c>
      <c r="O946">
        <v>38170000</v>
      </c>
      <c r="P946">
        <v>36261500</v>
      </c>
      <c r="Q946">
        <v>1908500</v>
      </c>
      <c r="R946">
        <v>744094</v>
      </c>
      <c r="S946" t="s">
        <v>413</v>
      </c>
      <c r="T946">
        <v>0.88390951643416382</v>
      </c>
      <c r="U946">
        <v>0.99563418315592023</v>
      </c>
      <c r="V946">
        <v>0.56872155335858487</v>
      </c>
      <c r="W946">
        <v>-0.31372956371474631</v>
      </c>
      <c r="X946">
        <v>0.50846830650449182</v>
      </c>
      <c r="Y946" t="str">
        <f t="shared" si="56"/>
        <v>&gt;72</v>
      </c>
      <c r="Z946" s="20">
        <f t="shared" si="57"/>
        <v>0.95</v>
      </c>
      <c r="AA946" t="str">
        <f t="shared" si="58"/>
        <v>80%-100%</v>
      </c>
      <c r="AB946">
        <f t="shared" si="59"/>
        <v>1.5429559887438144E-4</v>
      </c>
    </row>
    <row r="947" spans="1:28" x14ac:dyDescent="0.25">
      <c r="A947" t="s">
        <v>3000</v>
      </c>
      <c r="B947" t="s">
        <v>3001</v>
      </c>
      <c r="C947" t="s">
        <v>82</v>
      </c>
      <c r="D947" t="s">
        <v>233</v>
      </c>
      <c r="E947">
        <v>49</v>
      </c>
      <c r="F947" t="s">
        <v>20</v>
      </c>
      <c r="G947">
        <v>2022</v>
      </c>
      <c r="H947" t="s">
        <v>20</v>
      </c>
      <c r="I947" t="s">
        <v>84</v>
      </c>
      <c r="J947" t="s">
        <v>80</v>
      </c>
      <c r="K947">
        <v>84</v>
      </c>
      <c r="L947" s="18">
        <v>44208</v>
      </c>
      <c r="M947" s="18">
        <v>46764</v>
      </c>
      <c r="O947">
        <v>138500000</v>
      </c>
      <c r="P947">
        <v>103700000</v>
      </c>
      <c r="Q947">
        <v>34800000</v>
      </c>
      <c r="R947">
        <v>2277097</v>
      </c>
      <c r="S947" t="s">
        <v>163</v>
      </c>
      <c r="T947">
        <v>0.64134780538765834</v>
      </c>
      <c r="U947">
        <v>0.16920341489482699</v>
      </c>
      <c r="V947">
        <v>-0.22527857001643839</v>
      </c>
      <c r="W947">
        <v>4.7737913074552134</v>
      </c>
      <c r="X947">
        <v>-0.88379348662608126</v>
      </c>
      <c r="Y947" t="str">
        <f t="shared" si="56"/>
        <v>&gt;72</v>
      </c>
      <c r="Z947" s="20">
        <f t="shared" si="57"/>
        <v>0.7487364620938628</v>
      </c>
      <c r="AA947" t="str">
        <f t="shared" si="58"/>
        <v>60%-80%</v>
      </c>
      <c r="AB947">
        <f t="shared" si="59"/>
        <v>4.7217965110598578E-4</v>
      </c>
    </row>
    <row r="948" spans="1:28" x14ac:dyDescent="0.25">
      <c r="A948" t="s">
        <v>3002</v>
      </c>
      <c r="B948" t="s">
        <v>3003</v>
      </c>
      <c r="C948" t="s">
        <v>82</v>
      </c>
      <c r="D948" t="s">
        <v>108</v>
      </c>
      <c r="E948">
        <v>38</v>
      </c>
      <c r="F948" t="s">
        <v>117</v>
      </c>
      <c r="G948">
        <v>2020</v>
      </c>
      <c r="H948" t="s">
        <v>29</v>
      </c>
      <c r="I948" t="s">
        <v>84</v>
      </c>
      <c r="J948" t="s">
        <v>80</v>
      </c>
      <c r="K948">
        <v>24</v>
      </c>
      <c r="L948" s="18">
        <v>43885</v>
      </c>
      <c r="M948" s="18">
        <v>44616</v>
      </c>
      <c r="O948">
        <v>56590000</v>
      </c>
      <c r="P948">
        <v>28295000</v>
      </c>
      <c r="Q948">
        <v>28295000</v>
      </c>
      <c r="R948">
        <v>1257291</v>
      </c>
      <c r="S948" t="s">
        <v>162</v>
      </c>
      <c r="T948">
        <v>0.2168648110562737</v>
      </c>
      <c r="U948">
        <v>-0.85216124758390532</v>
      </c>
      <c r="V948">
        <v>-4.4146365390986242</v>
      </c>
      <c r="W948">
        <v>2.7690928054836279</v>
      </c>
      <c r="X948">
        <v>1.823382222238922</v>
      </c>
      <c r="Y948" t="str">
        <f t="shared" si="56"/>
        <v>&lt;=24</v>
      </c>
      <c r="Z948" s="20">
        <f t="shared" si="57"/>
        <v>0.5</v>
      </c>
      <c r="AA948" t="str">
        <f t="shared" si="58"/>
        <v>40%-60%</v>
      </c>
      <c r="AB948">
        <f t="shared" si="59"/>
        <v>2.6071231296633212E-4</v>
      </c>
    </row>
    <row r="949" spans="1:28" x14ac:dyDescent="0.25">
      <c r="A949" t="s">
        <v>3004</v>
      </c>
      <c r="B949" t="s">
        <v>3005</v>
      </c>
      <c r="C949" t="s">
        <v>82</v>
      </c>
      <c r="D949" t="s">
        <v>576</v>
      </c>
      <c r="E949">
        <v>60</v>
      </c>
      <c r="F949" t="s">
        <v>25</v>
      </c>
      <c r="G949">
        <v>2021</v>
      </c>
      <c r="H949" t="s">
        <v>25</v>
      </c>
      <c r="I949" t="s">
        <v>84</v>
      </c>
      <c r="J949" t="s">
        <v>80</v>
      </c>
      <c r="K949">
        <v>84</v>
      </c>
      <c r="L949" s="18">
        <v>44317</v>
      </c>
      <c r="M949" s="18">
        <v>46874</v>
      </c>
      <c r="O949">
        <v>41057500</v>
      </c>
      <c r="P949">
        <v>42014052</v>
      </c>
      <c r="Q949">
        <v>0</v>
      </c>
      <c r="R949">
        <v>887695</v>
      </c>
      <c r="S949" t="s">
        <v>473</v>
      </c>
      <c r="T949">
        <v>-0.19549009772278569</v>
      </c>
      <c r="U949">
        <v>1.296610751775543</v>
      </c>
      <c r="V949">
        <v>0.24898836987965761</v>
      </c>
      <c r="W949">
        <v>-0.53727568423418604</v>
      </c>
      <c r="X949">
        <v>0.74051193869292065</v>
      </c>
      <c r="Y949" t="str">
        <f t="shared" si="56"/>
        <v>&gt;72</v>
      </c>
      <c r="Z949" s="20">
        <f t="shared" si="57"/>
        <v>1.0232978627534555</v>
      </c>
      <c r="AA949" t="str">
        <f t="shared" si="58"/>
        <v>80%-100%</v>
      </c>
      <c r="AB949">
        <f t="shared" si="59"/>
        <v>1.8407275376873625E-4</v>
      </c>
    </row>
    <row r="950" spans="1:28" x14ac:dyDescent="0.25">
      <c r="A950" t="s">
        <v>3006</v>
      </c>
      <c r="B950" t="s">
        <v>3007</v>
      </c>
      <c r="C950" t="s">
        <v>82</v>
      </c>
      <c r="D950" t="s">
        <v>145</v>
      </c>
      <c r="E950">
        <v>38</v>
      </c>
      <c r="F950" t="s">
        <v>25</v>
      </c>
      <c r="G950">
        <v>2022</v>
      </c>
      <c r="H950" t="s">
        <v>25</v>
      </c>
      <c r="I950" t="s">
        <v>84</v>
      </c>
      <c r="J950" t="s">
        <v>80</v>
      </c>
      <c r="K950">
        <v>84</v>
      </c>
      <c r="L950" s="18">
        <v>44321</v>
      </c>
      <c r="M950" s="18">
        <v>46878</v>
      </c>
      <c r="O950">
        <v>43320000</v>
      </c>
      <c r="P950">
        <v>44320000</v>
      </c>
      <c r="Q950">
        <v>0</v>
      </c>
      <c r="R950">
        <v>973200</v>
      </c>
      <c r="S950" t="s">
        <v>218</v>
      </c>
      <c r="T950">
        <v>-0.58358883539719453</v>
      </c>
      <c r="U950">
        <v>1.2957326921187959</v>
      </c>
      <c r="V950">
        <v>-0.22527857001643839</v>
      </c>
      <c r="W950">
        <v>-0.47406993017384552</v>
      </c>
      <c r="X950">
        <v>-1.3478807510029389</v>
      </c>
      <c r="Y950" t="str">
        <f t="shared" si="56"/>
        <v>&gt;72</v>
      </c>
      <c r="Z950" s="20">
        <f t="shared" si="57"/>
        <v>1.023084025854109</v>
      </c>
      <c r="AA950" t="str">
        <f t="shared" si="58"/>
        <v>80%-100%</v>
      </c>
      <c r="AB950">
        <f t="shared" si="59"/>
        <v>2.0180310125407277E-4</v>
      </c>
    </row>
    <row r="951" spans="1:28" x14ac:dyDescent="0.25">
      <c r="A951" t="s">
        <v>2049</v>
      </c>
      <c r="B951" t="s">
        <v>3008</v>
      </c>
      <c r="C951" t="s">
        <v>82</v>
      </c>
      <c r="D951" t="s">
        <v>784</v>
      </c>
      <c r="E951">
        <v>48</v>
      </c>
      <c r="F951" t="s">
        <v>95</v>
      </c>
      <c r="G951">
        <v>2019</v>
      </c>
      <c r="H951" t="s">
        <v>16</v>
      </c>
      <c r="J951" t="s">
        <v>80</v>
      </c>
      <c r="K951">
        <v>84</v>
      </c>
      <c r="L951" s="18">
        <v>44222</v>
      </c>
      <c r="M951" s="18">
        <v>46778</v>
      </c>
      <c r="O951">
        <v>35000000</v>
      </c>
      <c r="P951">
        <v>25000000</v>
      </c>
      <c r="Q951">
        <v>10000000</v>
      </c>
      <c r="R951">
        <v>593549</v>
      </c>
      <c r="S951" t="s">
        <v>186</v>
      </c>
      <c r="T951">
        <v>-1.202121198565784</v>
      </c>
      <c r="U951">
        <v>2.7741338482678419E-2</v>
      </c>
      <c r="V951">
        <v>1.7508336795506301</v>
      </c>
      <c r="W951">
        <v>0.27317678978390603</v>
      </c>
      <c r="X951">
        <v>-0.57440197704150942</v>
      </c>
      <c r="Y951" t="str">
        <f t="shared" si="56"/>
        <v>&gt;72</v>
      </c>
      <c r="Z951" s="20">
        <f t="shared" si="57"/>
        <v>0.7142857142857143</v>
      </c>
      <c r="AA951" t="str">
        <f t="shared" si="58"/>
        <v>60%-80%</v>
      </c>
      <c r="AB951">
        <f t="shared" si="59"/>
        <v>1.2307853364802059E-4</v>
      </c>
    </row>
    <row r="952" spans="1:28" x14ac:dyDescent="0.25">
      <c r="A952" t="s">
        <v>3009</v>
      </c>
      <c r="B952" t="s">
        <v>3010</v>
      </c>
      <c r="C952" t="s">
        <v>82</v>
      </c>
      <c r="D952" t="s">
        <v>342</v>
      </c>
      <c r="E952">
        <v>15</v>
      </c>
      <c r="F952" t="s">
        <v>79</v>
      </c>
      <c r="G952">
        <v>2020</v>
      </c>
      <c r="H952" t="s">
        <v>26</v>
      </c>
      <c r="I952" t="s">
        <v>84</v>
      </c>
      <c r="J952" t="s">
        <v>80</v>
      </c>
      <c r="K952">
        <v>84</v>
      </c>
      <c r="L952" s="18">
        <v>44050</v>
      </c>
      <c r="M952" s="18">
        <v>46606</v>
      </c>
      <c r="O952">
        <v>42000000</v>
      </c>
      <c r="P952">
        <v>41470000</v>
      </c>
      <c r="Q952">
        <v>530000</v>
      </c>
      <c r="R952">
        <v>929042</v>
      </c>
      <c r="S952" t="s">
        <v>243</v>
      </c>
      <c r="T952">
        <v>-1.214249284118109</v>
      </c>
      <c r="U952">
        <v>1.1491283009475359</v>
      </c>
      <c r="V952">
        <v>0.76277755476709586</v>
      </c>
      <c r="W952">
        <v>-0.82210550433964225</v>
      </c>
      <c r="X952">
        <v>0.19907679691992</v>
      </c>
      <c r="Y952" t="str">
        <f t="shared" si="56"/>
        <v>&gt;72</v>
      </c>
      <c r="Z952" s="20">
        <f t="shared" si="57"/>
        <v>0.98738095238095236</v>
      </c>
      <c r="AA952" t="str">
        <f t="shared" si="58"/>
        <v>80%-100%</v>
      </c>
      <c r="AB952">
        <f t="shared" si="59"/>
        <v>1.9264648252701014E-4</v>
      </c>
    </row>
    <row r="953" spans="1:28" x14ac:dyDescent="0.25">
      <c r="A953" t="s">
        <v>3011</v>
      </c>
      <c r="B953" t="s">
        <v>3012</v>
      </c>
      <c r="C953" t="s">
        <v>82</v>
      </c>
      <c r="D953" t="s">
        <v>233</v>
      </c>
      <c r="E953">
        <v>241</v>
      </c>
      <c r="F953" t="s">
        <v>11</v>
      </c>
      <c r="G953">
        <v>2022</v>
      </c>
      <c r="H953" t="s">
        <v>11</v>
      </c>
      <c r="I953" t="s">
        <v>188</v>
      </c>
      <c r="J953" t="s">
        <v>80</v>
      </c>
      <c r="K953">
        <v>84</v>
      </c>
      <c r="L953" s="18">
        <v>44297</v>
      </c>
      <c r="M953" s="18">
        <v>46854</v>
      </c>
      <c r="O953">
        <v>74690000</v>
      </c>
      <c r="P953">
        <v>30290000</v>
      </c>
      <c r="Q953">
        <v>44400000</v>
      </c>
      <c r="R953">
        <v>647564</v>
      </c>
      <c r="S953" t="s">
        <v>320</v>
      </c>
      <c r="T953">
        <v>-2.569689999023184E-2</v>
      </c>
      <c r="U953">
        <v>-1.24002208761513</v>
      </c>
      <c r="V953">
        <v>-0.58097877493851102</v>
      </c>
      <c r="W953">
        <v>0.1736056721363107</v>
      </c>
      <c r="X953">
        <v>0.66316406129677774</v>
      </c>
      <c r="Y953" t="str">
        <f t="shared" si="56"/>
        <v>&gt;72</v>
      </c>
      <c r="Z953" s="20">
        <f t="shared" si="57"/>
        <v>0.40554291069754989</v>
      </c>
      <c r="AA953" t="str">
        <f t="shared" si="58"/>
        <v>40%-60%</v>
      </c>
      <c r="AB953">
        <f t="shared" si="59"/>
        <v>1.3427910343248294E-4</v>
      </c>
    </row>
    <row r="954" spans="1:28" x14ac:dyDescent="0.25">
      <c r="A954" t="s">
        <v>3013</v>
      </c>
      <c r="B954" t="s">
        <v>3014</v>
      </c>
      <c r="C954" t="s">
        <v>82</v>
      </c>
      <c r="D954" t="s">
        <v>627</v>
      </c>
      <c r="E954">
        <v>46</v>
      </c>
      <c r="F954" t="s">
        <v>25</v>
      </c>
      <c r="G954">
        <v>2021</v>
      </c>
      <c r="H954" t="s">
        <v>25</v>
      </c>
      <c r="I954" t="s">
        <v>84</v>
      </c>
      <c r="J954" t="s">
        <v>80</v>
      </c>
      <c r="K954">
        <v>72</v>
      </c>
      <c r="L954" s="18">
        <v>44186</v>
      </c>
      <c r="M954" s="18">
        <v>46377</v>
      </c>
      <c r="O954">
        <v>40990000</v>
      </c>
      <c r="P954">
        <v>30990000</v>
      </c>
      <c r="Q954">
        <v>10000000</v>
      </c>
      <c r="R954">
        <v>715739</v>
      </c>
      <c r="S954" t="s">
        <v>385</v>
      </c>
      <c r="T954">
        <v>-0.52294840763556816</v>
      </c>
      <c r="U954">
        <v>0.19918531638098991</v>
      </c>
      <c r="V954">
        <v>-0.69954550991253528</v>
      </c>
      <c r="W954">
        <v>-0.41054488472958173</v>
      </c>
      <c r="X954">
        <v>-1.5025765057952249</v>
      </c>
      <c r="Y954" t="str">
        <f t="shared" si="56"/>
        <v>61-72</v>
      </c>
      <c r="Z954" s="20">
        <f t="shared" si="57"/>
        <v>0.75603805806294222</v>
      </c>
      <c r="AA954" t="str">
        <f t="shared" si="58"/>
        <v>60%-80%</v>
      </c>
      <c r="AB954">
        <f t="shared" si="59"/>
        <v>1.4841589589857049E-4</v>
      </c>
    </row>
    <row r="955" spans="1:28" x14ac:dyDescent="0.25">
      <c r="A955" t="s">
        <v>3015</v>
      </c>
      <c r="B955" t="s">
        <v>3016</v>
      </c>
      <c r="C955" t="s">
        <v>82</v>
      </c>
      <c r="D955" t="s">
        <v>165</v>
      </c>
      <c r="E955">
        <v>49</v>
      </c>
      <c r="F955" t="s">
        <v>87</v>
      </c>
      <c r="G955">
        <v>2020</v>
      </c>
      <c r="H955" t="s">
        <v>15</v>
      </c>
      <c r="I955" t="s">
        <v>84</v>
      </c>
      <c r="J955" t="s">
        <v>80</v>
      </c>
      <c r="K955">
        <v>72</v>
      </c>
      <c r="L955" s="18">
        <v>43675</v>
      </c>
      <c r="M955" s="18">
        <v>45867</v>
      </c>
      <c r="O955">
        <v>38012200</v>
      </c>
      <c r="P955">
        <v>28840540</v>
      </c>
      <c r="Q955">
        <v>9171660</v>
      </c>
      <c r="R955">
        <v>727772</v>
      </c>
      <c r="S955" t="s">
        <v>336</v>
      </c>
      <c r="T955">
        <v>1.1507273985853199</v>
      </c>
      <c r="U955">
        <v>0.21018968746004679</v>
      </c>
      <c r="V955">
        <v>0.76277755476709586</v>
      </c>
      <c r="W955">
        <v>1.141665285434075</v>
      </c>
      <c r="X955">
        <v>-0.34235834485308059</v>
      </c>
      <c r="Y955" t="str">
        <f t="shared" si="56"/>
        <v>61-72</v>
      </c>
      <c r="Z955" s="20">
        <f t="shared" si="57"/>
        <v>0.75871799053987932</v>
      </c>
      <c r="AA955" t="str">
        <f t="shared" si="58"/>
        <v>60%-80%</v>
      </c>
      <c r="AB955">
        <f t="shared" si="59"/>
        <v>1.5091106309687532E-4</v>
      </c>
    </row>
    <row r="956" spans="1:28" x14ac:dyDescent="0.25">
      <c r="A956" t="s">
        <v>3017</v>
      </c>
      <c r="B956" t="s">
        <v>3018</v>
      </c>
      <c r="C956" t="s">
        <v>82</v>
      </c>
      <c r="D956" t="s">
        <v>737</v>
      </c>
      <c r="E956">
        <v>50</v>
      </c>
      <c r="F956" t="s">
        <v>79</v>
      </c>
      <c r="G956">
        <v>2022</v>
      </c>
      <c r="H956" t="s">
        <v>26</v>
      </c>
      <c r="I956" t="s">
        <v>84</v>
      </c>
      <c r="J956" t="s">
        <v>80</v>
      </c>
      <c r="K956">
        <v>84</v>
      </c>
      <c r="L956" s="18">
        <v>44522</v>
      </c>
      <c r="M956" s="18">
        <v>47079</v>
      </c>
      <c r="O956">
        <v>52500000</v>
      </c>
      <c r="P956">
        <v>39999999</v>
      </c>
      <c r="Q956">
        <v>12500001</v>
      </c>
      <c r="R956">
        <v>803282</v>
      </c>
      <c r="S956" t="s">
        <v>156</v>
      </c>
      <c r="T956">
        <v>-0.38953946655999011</v>
      </c>
      <c r="U956">
        <v>0.22327524571533941</v>
      </c>
      <c r="V956">
        <v>-0.38293489340519082</v>
      </c>
      <c r="W956">
        <v>2.6628836133261928</v>
      </c>
      <c r="X956">
        <v>0.19907679691992</v>
      </c>
      <c r="Y956" t="str">
        <f t="shared" si="56"/>
        <v>&gt;72</v>
      </c>
      <c r="Z956" s="20">
        <f t="shared" si="57"/>
        <v>0.76190474285714282</v>
      </c>
      <c r="AA956" t="str">
        <f t="shared" si="58"/>
        <v>60%-80%</v>
      </c>
      <c r="AB956">
        <f t="shared" si="59"/>
        <v>1.6656884379528781E-4</v>
      </c>
    </row>
    <row r="957" spans="1:28" x14ac:dyDescent="0.25">
      <c r="A957" t="s">
        <v>570</v>
      </c>
      <c r="B957" t="s">
        <v>3019</v>
      </c>
      <c r="C957" t="s">
        <v>82</v>
      </c>
      <c r="D957" t="s">
        <v>236</v>
      </c>
      <c r="E957">
        <v>84</v>
      </c>
      <c r="F957" t="s">
        <v>117</v>
      </c>
      <c r="G957">
        <v>2021</v>
      </c>
      <c r="H957" t="s">
        <v>29</v>
      </c>
      <c r="I957" t="s">
        <v>84</v>
      </c>
      <c r="J957" t="s">
        <v>80</v>
      </c>
      <c r="K957">
        <v>84</v>
      </c>
      <c r="L957" s="18">
        <v>44531</v>
      </c>
      <c r="M957" s="18">
        <v>47088</v>
      </c>
      <c r="O957">
        <v>53689500</v>
      </c>
      <c r="P957">
        <v>53689500</v>
      </c>
      <c r="Q957">
        <v>0</v>
      </c>
      <c r="R957">
        <v>1178919</v>
      </c>
      <c r="S957" t="s">
        <v>208</v>
      </c>
      <c r="T957">
        <v>-0.40166755211231542</v>
      </c>
      <c r="U957">
        <v>1.2009447865714571</v>
      </c>
      <c r="V957">
        <v>-0.22527857001643839</v>
      </c>
      <c r="W957">
        <v>-0.40085329594521568</v>
      </c>
      <c r="X957">
        <v>-0.72909773183379534</v>
      </c>
      <c r="Y957" t="str">
        <f t="shared" si="56"/>
        <v>&gt;72</v>
      </c>
      <c r="Z957" s="20">
        <f t="shared" si="57"/>
        <v>1</v>
      </c>
      <c r="AA957" t="str">
        <f t="shared" si="58"/>
        <v>80%-100%</v>
      </c>
      <c r="AB957">
        <f t="shared" si="59"/>
        <v>2.4446106692082843E-4</v>
      </c>
    </row>
    <row r="958" spans="1:28" x14ac:dyDescent="0.25">
      <c r="A958" t="s">
        <v>3020</v>
      </c>
      <c r="B958" t="s">
        <v>3021</v>
      </c>
      <c r="C958" t="s">
        <v>82</v>
      </c>
      <c r="D958" t="s">
        <v>246</v>
      </c>
      <c r="E958">
        <v>38</v>
      </c>
      <c r="F958" t="s">
        <v>79</v>
      </c>
      <c r="G958">
        <v>2020</v>
      </c>
      <c r="H958" t="s">
        <v>13</v>
      </c>
      <c r="I958" t="s">
        <v>84</v>
      </c>
      <c r="J958" t="s">
        <v>80</v>
      </c>
      <c r="K958">
        <v>84</v>
      </c>
      <c r="L958" s="18">
        <v>43501</v>
      </c>
      <c r="M958" s="18">
        <v>46058</v>
      </c>
      <c r="O958">
        <v>37588000</v>
      </c>
      <c r="P958">
        <v>37588000</v>
      </c>
      <c r="Q958">
        <v>0</v>
      </c>
      <c r="R958">
        <v>816776</v>
      </c>
      <c r="S958" t="s">
        <v>259</v>
      </c>
      <c r="T958">
        <v>1.077958885271368</v>
      </c>
      <c r="U958">
        <v>1.2009447865714571</v>
      </c>
      <c r="V958">
        <v>0.32803285986234038</v>
      </c>
      <c r="W958">
        <v>-0.2938067106883645</v>
      </c>
      <c r="X958">
        <v>-0.88379348662608126</v>
      </c>
      <c r="Y958" t="str">
        <f t="shared" si="56"/>
        <v>&gt;72</v>
      </c>
      <c r="Z958" s="20">
        <f t="shared" si="57"/>
        <v>1</v>
      </c>
      <c r="AA958" t="str">
        <f t="shared" si="58"/>
        <v>80%-100%</v>
      </c>
      <c r="AB958">
        <f t="shared" si="59"/>
        <v>1.6936696447790439E-4</v>
      </c>
    </row>
    <row r="959" spans="1:28" x14ac:dyDescent="0.25">
      <c r="A959" t="s">
        <v>3022</v>
      </c>
      <c r="B959" t="s">
        <v>3023</v>
      </c>
      <c r="C959" t="s">
        <v>82</v>
      </c>
      <c r="D959" t="s">
        <v>106</v>
      </c>
      <c r="E959">
        <v>291</v>
      </c>
      <c r="F959" t="s">
        <v>117</v>
      </c>
      <c r="G959">
        <v>2022</v>
      </c>
      <c r="H959" t="s">
        <v>29</v>
      </c>
      <c r="I959" t="s">
        <v>84</v>
      </c>
      <c r="J959" t="s">
        <v>80</v>
      </c>
      <c r="K959">
        <v>84</v>
      </c>
      <c r="L959" s="18">
        <v>44517</v>
      </c>
      <c r="M959" s="18">
        <v>47074</v>
      </c>
      <c r="O959">
        <v>63200000</v>
      </c>
      <c r="P959">
        <v>64600000</v>
      </c>
      <c r="Q959">
        <v>0</v>
      </c>
      <c r="R959">
        <v>1426900</v>
      </c>
      <c r="S959" t="s">
        <v>182</v>
      </c>
      <c r="T959">
        <v>0.2411209821609242</v>
      </c>
      <c r="U959">
        <v>1.2919051804897319</v>
      </c>
      <c r="V959">
        <v>-0.1462340800337556</v>
      </c>
      <c r="W959">
        <v>-0.4191743815923733</v>
      </c>
      <c r="X959">
        <v>-0.26501046745693763</v>
      </c>
      <c r="Y959" t="str">
        <f t="shared" si="56"/>
        <v>&gt;72</v>
      </c>
      <c r="Z959" s="20">
        <f t="shared" si="57"/>
        <v>1.0221518987341771</v>
      </c>
      <c r="AA959" t="str">
        <f t="shared" si="58"/>
        <v>80%-100%</v>
      </c>
      <c r="AB959">
        <f t="shared" si="59"/>
        <v>2.9588249607422567E-4</v>
      </c>
    </row>
    <row r="960" spans="1:28" x14ac:dyDescent="0.25">
      <c r="A960" t="s">
        <v>3024</v>
      </c>
      <c r="B960" t="s">
        <v>3025</v>
      </c>
      <c r="C960" t="s">
        <v>82</v>
      </c>
      <c r="D960" t="s">
        <v>145</v>
      </c>
      <c r="E960">
        <v>84</v>
      </c>
      <c r="F960" t="s">
        <v>25</v>
      </c>
      <c r="G960">
        <v>2021</v>
      </c>
      <c r="H960" t="s">
        <v>25</v>
      </c>
      <c r="I960" t="s">
        <v>84</v>
      </c>
      <c r="J960" t="s">
        <v>80</v>
      </c>
      <c r="K960">
        <v>84</v>
      </c>
      <c r="L960" s="18">
        <v>44318</v>
      </c>
      <c r="M960" s="18">
        <v>46875</v>
      </c>
      <c r="O960">
        <v>35210000</v>
      </c>
      <c r="P960">
        <v>35210000</v>
      </c>
      <c r="Q960">
        <v>0</v>
      </c>
      <c r="R960">
        <v>746277</v>
      </c>
      <c r="S960" t="s">
        <v>208</v>
      </c>
      <c r="T960">
        <v>-1.4931952518215901</v>
      </c>
      <c r="U960">
        <v>1.2009447865714571</v>
      </c>
      <c r="V960">
        <v>0.28851061487099899</v>
      </c>
      <c r="W960">
        <v>-0.67261606637805249</v>
      </c>
      <c r="X960">
        <v>-1.11583711881451</v>
      </c>
      <c r="Y960" t="str">
        <f t="shared" si="56"/>
        <v>&gt;72</v>
      </c>
      <c r="Z960" s="20">
        <f t="shared" si="57"/>
        <v>1</v>
      </c>
      <c r="AA960" t="str">
        <f t="shared" si="58"/>
        <v>80%-100%</v>
      </c>
      <c r="AB960">
        <f t="shared" si="59"/>
        <v>1.5474826653779868E-4</v>
      </c>
    </row>
    <row r="961" spans="1:28" x14ac:dyDescent="0.25">
      <c r="A961" t="s">
        <v>3026</v>
      </c>
      <c r="B961" t="s">
        <v>3027</v>
      </c>
      <c r="C961" t="s">
        <v>82</v>
      </c>
      <c r="D961" t="s">
        <v>3028</v>
      </c>
      <c r="E961">
        <v>60</v>
      </c>
      <c r="F961" t="s">
        <v>20</v>
      </c>
      <c r="G961">
        <v>2017</v>
      </c>
      <c r="H961" t="s">
        <v>20</v>
      </c>
      <c r="J961" t="s">
        <v>80</v>
      </c>
      <c r="K961">
        <v>60</v>
      </c>
      <c r="L961" s="18">
        <v>42933</v>
      </c>
      <c r="M961" s="18">
        <v>44759</v>
      </c>
      <c r="O961">
        <v>75070000</v>
      </c>
      <c r="P961">
        <v>15070000</v>
      </c>
      <c r="Q961">
        <v>60000000</v>
      </c>
      <c r="R961">
        <v>268498</v>
      </c>
      <c r="S961" t="s">
        <v>191</v>
      </c>
      <c r="T961">
        <v>0.71411631870160996</v>
      </c>
      <c r="U961">
        <v>-2.0809617553047048</v>
      </c>
      <c r="V961">
        <v>-4.4146365390986242</v>
      </c>
      <c r="W961">
        <v>0.37253150620248049</v>
      </c>
      <c r="X961">
        <v>1.7460343448427791</v>
      </c>
      <c r="Y961" t="str">
        <f t="shared" si="56"/>
        <v>49-60</v>
      </c>
      <c r="Z961" s="20">
        <f t="shared" si="57"/>
        <v>0.20074597042760089</v>
      </c>
      <c r="AA961" t="str">
        <f t="shared" si="58"/>
        <v>20%-40%</v>
      </c>
      <c r="AB961">
        <f t="shared" si="59"/>
        <v>5.567584163637077E-5</v>
      </c>
    </row>
    <row r="962" spans="1:28" x14ac:dyDescent="0.25">
      <c r="A962" t="s">
        <v>3029</v>
      </c>
      <c r="B962" t="s">
        <v>3030</v>
      </c>
      <c r="C962" t="s">
        <v>82</v>
      </c>
      <c r="D962" t="s">
        <v>199</v>
      </c>
      <c r="E962">
        <v>246</v>
      </c>
      <c r="F962" t="s">
        <v>117</v>
      </c>
      <c r="G962">
        <v>2022</v>
      </c>
      <c r="H962" t="s">
        <v>29</v>
      </c>
      <c r="I962" t="s">
        <v>84</v>
      </c>
      <c r="J962" t="s">
        <v>80</v>
      </c>
      <c r="K962">
        <v>84</v>
      </c>
      <c r="L962" s="18">
        <v>44235</v>
      </c>
      <c r="M962" s="18">
        <v>46791</v>
      </c>
      <c r="O962">
        <v>56761000</v>
      </c>
      <c r="P962">
        <v>14761000</v>
      </c>
      <c r="Q962">
        <v>42000000</v>
      </c>
      <c r="R962">
        <v>301665</v>
      </c>
      <c r="S962" t="s">
        <v>686</v>
      </c>
      <c r="T962">
        <v>-0.19549009772278569</v>
      </c>
      <c r="U962">
        <v>-1.837424989666637</v>
      </c>
      <c r="V962">
        <v>-1.173812449808632</v>
      </c>
      <c r="W962">
        <v>-0.319603263944778</v>
      </c>
      <c r="X962">
        <v>0.66316406129677774</v>
      </c>
      <c r="Y962" t="str">
        <f t="shared" si="56"/>
        <v>&gt;72</v>
      </c>
      <c r="Z962" s="20">
        <f t="shared" si="57"/>
        <v>0.26005531967371964</v>
      </c>
      <c r="AA962" t="str">
        <f t="shared" si="58"/>
        <v>20%-40%</v>
      </c>
      <c r="AB962">
        <f t="shared" si="59"/>
        <v>6.2553362659073015E-5</v>
      </c>
    </row>
    <row r="963" spans="1:28" x14ac:dyDescent="0.25">
      <c r="A963" t="s">
        <v>3031</v>
      </c>
      <c r="B963" t="s">
        <v>3032</v>
      </c>
      <c r="C963" t="s">
        <v>82</v>
      </c>
      <c r="D963" t="s">
        <v>327</v>
      </c>
      <c r="E963">
        <v>291</v>
      </c>
      <c r="F963" t="s">
        <v>87</v>
      </c>
      <c r="G963">
        <v>2020</v>
      </c>
      <c r="H963" t="s">
        <v>15</v>
      </c>
      <c r="I963" t="s">
        <v>84</v>
      </c>
      <c r="J963" t="s">
        <v>80</v>
      </c>
      <c r="K963">
        <v>60</v>
      </c>
      <c r="L963" s="18">
        <v>43552</v>
      </c>
      <c r="M963" s="18">
        <v>45379</v>
      </c>
      <c r="O963">
        <v>37990000</v>
      </c>
      <c r="P963">
        <v>20990000</v>
      </c>
      <c r="Q963">
        <v>17000000</v>
      </c>
      <c r="R963">
        <v>517964</v>
      </c>
      <c r="S963" t="s">
        <v>343</v>
      </c>
      <c r="T963">
        <v>1.187111655242296</v>
      </c>
      <c r="U963">
        <v>-0.63652836850309757</v>
      </c>
      <c r="V963">
        <v>-0.71366325104589223</v>
      </c>
      <c r="W963">
        <v>-0.44471769230623642</v>
      </c>
      <c r="X963">
        <v>-0.26501046745693763</v>
      </c>
      <c r="Y963" t="str">
        <f t="shared" ref="Y963:Y1026" si="60">IF(K963&lt;=24,"&lt;=24",IF(AND(K963&gt;=25,K963&lt;=36),"25-36",IF(AND(K963&gt;=37,K963&lt;=48),"37-48",IF(AND(K963&gt;=49,K963&lt;=60),"49-60",IF(AND(K963&gt;=61,K963&lt;=72),"61-72","&gt;72")))))</f>
        <v>49-60</v>
      </c>
      <c r="Z963" s="20">
        <f t="shared" ref="Z963:Z1026" si="61">IF(P963/O963&gt;0.2,P963/O963,0.2)</f>
        <v>0.55251381942616473</v>
      </c>
      <c r="AA963" t="str">
        <f t="shared" ref="AA963:AA1026" si="62">IF(Z963&lt;=0.2,"20%",IF(AND(Z963&gt;0.2,Z963&lt;=0.4),"20%-40%",IF(AND(Z963&gt;0.4,Z963&lt;=0.6),"40%-60%",IF(AND(Z963&gt;0.6,Z963&lt;=0.8),"60%-80%","80%-100%"))))</f>
        <v>40%-60%</v>
      </c>
      <c r="AB963">
        <f t="shared" ref="AB963:AB1026" si="63">R963/SUM($R$2:$R$5739)</f>
        <v>1.0740520092269271E-4</v>
      </c>
    </row>
    <row r="964" spans="1:28" x14ac:dyDescent="0.25">
      <c r="A964" t="s">
        <v>3033</v>
      </c>
      <c r="B964" t="s">
        <v>3034</v>
      </c>
      <c r="C964" t="s">
        <v>82</v>
      </c>
      <c r="D964" t="s">
        <v>130</v>
      </c>
      <c r="E964">
        <v>38</v>
      </c>
      <c r="F964" t="s">
        <v>79</v>
      </c>
      <c r="G964">
        <v>2021</v>
      </c>
      <c r="H964" t="s">
        <v>26</v>
      </c>
      <c r="I964" t="s">
        <v>84</v>
      </c>
      <c r="J964" t="s">
        <v>80</v>
      </c>
      <c r="K964">
        <v>60</v>
      </c>
      <c r="L964" s="18">
        <v>44189</v>
      </c>
      <c r="M964" s="18">
        <v>46015</v>
      </c>
      <c r="O964">
        <v>46608800</v>
      </c>
      <c r="P964">
        <v>25608800</v>
      </c>
      <c r="Q964">
        <v>21000000</v>
      </c>
      <c r="R964">
        <v>631665</v>
      </c>
      <c r="S964" t="s">
        <v>475</v>
      </c>
      <c r="T964">
        <v>8.3455869980695638E-2</v>
      </c>
      <c r="U964">
        <v>-0.64914475520016601</v>
      </c>
      <c r="V964">
        <v>-0.38336754998180411</v>
      </c>
      <c r="W964">
        <v>-0.56382964179217221</v>
      </c>
      <c r="X964">
        <v>-0.4197062222492236</v>
      </c>
      <c r="Y964" t="str">
        <f t="shared" si="60"/>
        <v>49-60</v>
      </c>
      <c r="Z964" s="20">
        <f t="shared" si="61"/>
        <v>0.54944130722095397</v>
      </c>
      <c r="AA964" t="str">
        <f t="shared" si="62"/>
        <v>40%-60%</v>
      </c>
      <c r="AB964">
        <f t="shared" si="63"/>
        <v>1.3098228108677959E-4</v>
      </c>
    </row>
    <row r="965" spans="1:28" x14ac:dyDescent="0.25">
      <c r="A965" t="s">
        <v>3035</v>
      </c>
      <c r="B965" t="s">
        <v>3036</v>
      </c>
      <c r="C965" t="s">
        <v>82</v>
      </c>
      <c r="D965" t="s">
        <v>448</v>
      </c>
      <c r="E965">
        <v>38</v>
      </c>
      <c r="F965" t="s">
        <v>12</v>
      </c>
      <c r="G965">
        <v>2019</v>
      </c>
      <c r="H965" t="s">
        <v>12</v>
      </c>
      <c r="J965" t="s">
        <v>80</v>
      </c>
      <c r="K965">
        <v>72</v>
      </c>
      <c r="L965" s="18">
        <v>43364</v>
      </c>
      <c r="M965" s="18">
        <v>45556</v>
      </c>
      <c r="O965">
        <v>72618000</v>
      </c>
      <c r="P965">
        <v>36309000</v>
      </c>
      <c r="Q965">
        <v>36309000</v>
      </c>
      <c r="R965">
        <v>841335</v>
      </c>
      <c r="S965" t="s">
        <v>474</v>
      </c>
      <c r="T965">
        <v>-2.569689999023184E-2</v>
      </c>
      <c r="U965">
        <v>-0.85216124758390532</v>
      </c>
      <c r="V965">
        <v>0.32803285986234038</v>
      </c>
      <c r="W965">
        <v>2.392160697265322</v>
      </c>
      <c r="X965">
        <v>1.0499034482774929</v>
      </c>
      <c r="Y965" t="str">
        <f t="shared" si="60"/>
        <v>61-72</v>
      </c>
      <c r="Z965" s="20">
        <f t="shared" si="61"/>
        <v>0.5</v>
      </c>
      <c r="AA965" t="str">
        <f t="shared" si="62"/>
        <v>40%-60%</v>
      </c>
      <c r="AB965">
        <f t="shared" si="63"/>
        <v>1.7445952753143785E-4</v>
      </c>
    </row>
    <row r="966" spans="1:28" x14ac:dyDescent="0.25">
      <c r="A966" t="s">
        <v>3037</v>
      </c>
      <c r="B966" t="s">
        <v>3038</v>
      </c>
      <c r="C966" t="s">
        <v>82</v>
      </c>
      <c r="D966" t="s">
        <v>373</v>
      </c>
      <c r="E966">
        <v>83</v>
      </c>
      <c r="F966" t="s">
        <v>87</v>
      </c>
      <c r="G966">
        <v>2018</v>
      </c>
      <c r="H966" t="s">
        <v>15</v>
      </c>
      <c r="J966" t="s">
        <v>80</v>
      </c>
      <c r="K966">
        <v>84</v>
      </c>
      <c r="L966" s="18">
        <v>43151</v>
      </c>
      <c r="M966" s="18">
        <v>45708</v>
      </c>
      <c r="O966">
        <v>42620000</v>
      </c>
      <c r="P966">
        <v>39218989</v>
      </c>
      <c r="Q966">
        <v>3401011</v>
      </c>
      <c r="R966">
        <v>934742</v>
      </c>
      <c r="S966" t="s">
        <v>205</v>
      </c>
      <c r="T966">
        <v>1.068735666674399E-2</v>
      </c>
      <c r="U966">
        <v>0.87327532592721646</v>
      </c>
      <c r="V966">
        <v>-0.7136569274866934</v>
      </c>
      <c r="W966">
        <v>-0.47625878545790629</v>
      </c>
      <c r="X966">
        <v>-1.425228628399082</v>
      </c>
      <c r="Y966" t="str">
        <f t="shared" si="60"/>
        <v>&gt;72</v>
      </c>
      <c r="Z966" s="20">
        <f t="shared" si="61"/>
        <v>0.92020152510558428</v>
      </c>
      <c r="AA966" t="str">
        <f t="shared" si="62"/>
        <v>80%-100%</v>
      </c>
      <c r="AB966">
        <f t="shared" si="63"/>
        <v>1.9382843657257963E-4</v>
      </c>
    </row>
    <row r="967" spans="1:28" x14ac:dyDescent="0.25">
      <c r="A967" t="s">
        <v>3039</v>
      </c>
      <c r="B967" t="s">
        <v>3040</v>
      </c>
      <c r="C967" t="s">
        <v>82</v>
      </c>
      <c r="D967" t="s">
        <v>246</v>
      </c>
      <c r="E967">
        <v>61</v>
      </c>
      <c r="F967" t="s">
        <v>17</v>
      </c>
      <c r="G967">
        <v>2019</v>
      </c>
      <c r="H967" t="s">
        <v>17</v>
      </c>
      <c r="I967" t="s">
        <v>84</v>
      </c>
      <c r="J967" t="s">
        <v>80</v>
      </c>
      <c r="K967">
        <v>48</v>
      </c>
      <c r="L967" s="18">
        <v>43585</v>
      </c>
      <c r="M967" s="18">
        <v>45046</v>
      </c>
      <c r="O967">
        <v>54500000</v>
      </c>
      <c r="P967">
        <v>17758245</v>
      </c>
      <c r="Q967">
        <v>36741755</v>
      </c>
      <c r="R967">
        <v>680365</v>
      </c>
      <c r="S967" t="s">
        <v>255</v>
      </c>
      <c r="T967">
        <v>1.7328755050969331</v>
      </c>
      <c r="U967">
        <v>-1.567301778417826</v>
      </c>
      <c r="V967">
        <v>-1.015723469843266</v>
      </c>
      <c r="W967">
        <v>-0.61115181116536843</v>
      </c>
      <c r="X967">
        <v>1.0499034482774929</v>
      </c>
      <c r="Y967" t="str">
        <f t="shared" si="60"/>
        <v>37-48</v>
      </c>
      <c r="Z967" s="20">
        <f t="shared" si="61"/>
        <v>0.32583935779816514</v>
      </c>
      <c r="AA967" t="str">
        <f t="shared" si="62"/>
        <v>20%-40%</v>
      </c>
      <c r="AB967">
        <f t="shared" si="63"/>
        <v>1.4108073056383807E-4</v>
      </c>
    </row>
    <row r="968" spans="1:28" x14ac:dyDescent="0.25">
      <c r="A968" t="s">
        <v>3041</v>
      </c>
      <c r="B968" t="s">
        <v>3042</v>
      </c>
      <c r="C968" t="s">
        <v>82</v>
      </c>
      <c r="D968" t="s">
        <v>116</v>
      </c>
      <c r="E968">
        <v>74</v>
      </c>
      <c r="F968" t="s">
        <v>117</v>
      </c>
      <c r="G968">
        <v>2019</v>
      </c>
      <c r="H968" t="s">
        <v>14</v>
      </c>
      <c r="I968" t="s">
        <v>84</v>
      </c>
      <c r="J968" t="s">
        <v>80</v>
      </c>
      <c r="K968">
        <v>60</v>
      </c>
      <c r="L968" s="18">
        <v>43538</v>
      </c>
      <c r="M968" s="18">
        <v>45365</v>
      </c>
      <c r="O968">
        <v>43490000</v>
      </c>
      <c r="P968">
        <v>16490000</v>
      </c>
      <c r="Q968">
        <v>27000000</v>
      </c>
      <c r="R968">
        <v>376959</v>
      </c>
      <c r="S968" t="s">
        <v>168</v>
      </c>
      <c r="T968">
        <v>1.502441879602753</v>
      </c>
      <c r="U968">
        <v>-1.3483246051137481</v>
      </c>
      <c r="V968">
        <v>-0.81330238767111274</v>
      </c>
      <c r="W968">
        <v>-0.44234524447641971</v>
      </c>
      <c r="X968">
        <v>1.5913385900504931</v>
      </c>
      <c r="Y968" t="str">
        <f t="shared" si="60"/>
        <v>49-60</v>
      </c>
      <c r="Z968" s="20">
        <f t="shared" si="61"/>
        <v>0.37916762474131982</v>
      </c>
      <c r="AA968" t="str">
        <f t="shared" si="62"/>
        <v>20%-40%</v>
      </c>
      <c r="AB968">
        <f t="shared" si="63"/>
        <v>7.8166353519969195E-5</v>
      </c>
    </row>
    <row r="969" spans="1:28" x14ac:dyDescent="0.25">
      <c r="A969" t="s">
        <v>3043</v>
      </c>
      <c r="B969" t="s">
        <v>3044</v>
      </c>
      <c r="C969" t="s">
        <v>82</v>
      </c>
      <c r="D969" t="s">
        <v>299</v>
      </c>
      <c r="E969">
        <v>59</v>
      </c>
      <c r="F969" t="s">
        <v>117</v>
      </c>
      <c r="G969">
        <v>2022</v>
      </c>
      <c r="H969" t="s">
        <v>29</v>
      </c>
      <c r="I969" t="s">
        <v>84</v>
      </c>
      <c r="J969" t="s">
        <v>80</v>
      </c>
      <c r="K969">
        <v>60</v>
      </c>
      <c r="L969" s="18">
        <v>44468</v>
      </c>
      <c r="M969" s="18">
        <v>46294</v>
      </c>
      <c r="O969">
        <v>60951850</v>
      </c>
      <c r="P969">
        <v>20951850</v>
      </c>
      <c r="Q969">
        <v>40000000</v>
      </c>
      <c r="R969">
        <v>526842</v>
      </c>
      <c r="S969" t="s">
        <v>252</v>
      </c>
      <c r="T969">
        <v>0.16835246884697261</v>
      </c>
      <c r="U969">
        <v>-1.4937803568397601</v>
      </c>
      <c r="V969">
        <v>-1.13429020481729</v>
      </c>
      <c r="W969">
        <v>0.55595876390307664</v>
      </c>
      <c r="X969">
        <v>-0.49705409964536651</v>
      </c>
      <c r="Y969" t="str">
        <f t="shared" si="60"/>
        <v>49-60</v>
      </c>
      <c r="Z969" s="20">
        <f t="shared" si="61"/>
        <v>0.34374428339746865</v>
      </c>
      <c r="AA969" t="str">
        <f t="shared" si="62"/>
        <v>20%-40%</v>
      </c>
      <c r="AB969">
        <f t="shared" si="63"/>
        <v>1.0924614618875689E-4</v>
      </c>
    </row>
    <row r="970" spans="1:28" x14ac:dyDescent="0.25">
      <c r="A970" t="s">
        <v>3045</v>
      </c>
      <c r="B970" t="s">
        <v>3046</v>
      </c>
      <c r="C970" t="s">
        <v>82</v>
      </c>
      <c r="D970" t="s">
        <v>154</v>
      </c>
      <c r="E970">
        <v>38</v>
      </c>
      <c r="F970" t="s">
        <v>25</v>
      </c>
      <c r="G970">
        <v>2022</v>
      </c>
      <c r="H970" t="s">
        <v>25</v>
      </c>
      <c r="I970" t="s">
        <v>84</v>
      </c>
      <c r="J970" t="s">
        <v>80</v>
      </c>
      <c r="K970">
        <v>72</v>
      </c>
      <c r="L970" s="18">
        <v>44354</v>
      </c>
      <c r="M970" s="18">
        <v>46545</v>
      </c>
      <c r="O970">
        <v>41720000</v>
      </c>
      <c r="P970">
        <v>35720000</v>
      </c>
      <c r="Q970">
        <v>6000000</v>
      </c>
      <c r="R970">
        <v>813470</v>
      </c>
      <c r="S970" t="s">
        <v>158</v>
      </c>
      <c r="T970">
        <v>-0.86253480310067587</v>
      </c>
      <c r="U970">
        <v>0.6104061382046222</v>
      </c>
      <c r="V970">
        <v>0.1148286074112395</v>
      </c>
      <c r="W970">
        <v>-0.37289040707251597</v>
      </c>
      <c r="X970">
        <v>-0.34235834485308059</v>
      </c>
      <c r="Y970" t="str">
        <f t="shared" si="60"/>
        <v>61-72</v>
      </c>
      <c r="Z970" s="20">
        <f t="shared" si="61"/>
        <v>0.85618408437200388</v>
      </c>
      <c r="AA970" t="str">
        <f t="shared" si="62"/>
        <v>80%-100%</v>
      </c>
      <c r="AB970">
        <f t="shared" si="63"/>
        <v>1.6868143113147409E-4</v>
      </c>
    </row>
    <row r="971" spans="1:28" x14ac:dyDescent="0.25">
      <c r="A971" t="s">
        <v>3047</v>
      </c>
      <c r="B971" t="s">
        <v>3048</v>
      </c>
      <c r="C971" t="s">
        <v>82</v>
      </c>
      <c r="D971" t="s">
        <v>181</v>
      </c>
      <c r="E971">
        <v>48</v>
      </c>
      <c r="F971" t="s">
        <v>25</v>
      </c>
      <c r="G971">
        <v>2020</v>
      </c>
      <c r="H971" t="s">
        <v>25</v>
      </c>
      <c r="I971" t="s">
        <v>84</v>
      </c>
      <c r="J971" t="s">
        <v>80</v>
      </c>
      <c r="K971">
        <v>84</v>
      </c>
      <c r="L971" s="18">
        <v>43816</v>
      </c>
      <c r="M971" s="18">
        <v>46373</v>
      </c>
      <c r="O971">
        <v>37540000</v>
      </c>
      <c r="P971">
        <v>18540000</v>
      </c>
      <c r="Q971">
        <v>19000000</v>
      </c>
      <c r="R971">
        <v>348358</v>
      </c>
      <c r="S971" t="s">
        <v>178</v>
      </c>
      <c r="T971">
        <v>-0.85040671754835062</v>
      </c>
      <c r="U971">
        <v>-0.87731917980850482</v>
      </c>
      <c r="V971">
        <v>-0.47055480810005301</v>
      </c>
      <c r="W971">
        <v>-0.2114026494343911</v>
      </c>
      <c r="X971">
        <v>-0.65174985443765243</v>
      </c>
      <c r="Y971" t="str">
        <f t="shared" si="60"/>
        <v>&gt;72</v>
      </c>
      <c r="Z971" s="20">
        <f t="shared" si="61"/>
        <v>0.4938732019179542</v>
      </c>
      <c r="AA971" t="str">
        <f t="shared" si="62"/>
        <v>40%-60%</v>
      </c>
      <c r="AB971">
        <f t="shared" si="63"/>
        <v>7.223563989587575E-5</v>
      </c>
    </row>
    <row r="972" spans="1:28" x14ac:dyDescent="0.25">
      <c r="A972" t="s">
        <v>3049</v>
      </c>
      <c r="B972" t="s">
        <v>3050</v>
      </c>
      <c r="C972" t="s">
        <v>82</v>
      </c>
      <c r="D972" t="s">
        <v>722</v>
      </c>
      <c r="E972">
        <v>38</v>
      </c>
      <c r="F972" t="s">
        <v>25</v>
      </c>
      <c r="G972">
        <v>2022</v>
      </c>
      <c r="H972" t="s">
        <v>25</v>
      </c>
      <c r="I972" t="s">
        <v>84</v>
      </c>
      <c r="J972" t="s">
        <v>80</v>
      </c>
      <c r="K972">
        <v>36</v>
      </c>
      <c r="L972" s="18">
        <v>44343</v>
      </c>
      <c r="M972" s="18">
        <v>45439</v>
      </c>
      <c r="O972">
        <v>43420000</v>
      </c>
      <c r="P972">
        <v>33420000</v>
      </c>
      <c r="Q972">
        <v>10000000</v>
      </c>
      <c r="R972">
        <v>1184974</v>
      </c>
      <c r="S972" t="s">
        <v>771</v>
      </c>
      <c r="T972">
        <v>-1.784269305077397</v>
      </c>
      <c r="U972">
        <v>0.25524877820878411</v>
      </c>
      <c r="V972">
        <v>-0.50193428495582826</v>
      </c>
      <c r="W972">
        <v>-0.1754515016965503</v>
      </c>
      <c r="X972">
        <v>-1.5799243831913681</v>
      </c>
      <c r="Y972" t="str">
        <f t="shared" si="60"/>
        <v>25-36</v>
      </c>
      <c r="Z972" s="20">
        <f t="shared" si="61"/>
        <v>0.76969138645785351</v>
      </c>
      <c r="AA972" t="str">
        <f t="shared" si="62"/>
        <v>60%-80%</v>
      </c>
      <c r="AB972">
        <f t="shared" si="63"/>
        <v>2.4571663389379741E-4</v>
      </c>
    </row>
    <row r="973" spans="1:28" x14ac:dyDescent="0.25">
      <c r="A973" t="s">
        <v>3051</v>
      </c>
      <c r="B973" t="s">
        <v>3052</v>
      </c>
      <c r="C973" t="s">
        <v>82</v>
      </c>
      <c r="D973" t="s">
        <v>292</v>
      </c>
      <c r="E973">
        <v>60</v>
      </c>
      <c r="F973" t="s">
        <v>95</v>
      </c>
      <c r="G973">
        <v>2021</v>
      </c>
      <c r="H973" t="s">
        <v>16</v>
      </c>
      <c r="I973" t="s">
        <v>84</v>
      </c>
      <c r="J973" t="s">
        <v>96</v>
      </c>
      <c r="K973">
        <v>84</v>
      </c>
      <c r="L973" s="18">
        <v>44134</v>
      </c>
      <c r="M973" s="18">
        <v>46690</v>
      </c>
      <c r="O973">
        <v>39000001</v>
      </c>
      <c r="P973">
        <v>39000001</v>
      </c>
      <c r="Q973">
        <v>0</v>
      </c>
      <c r="R973">
        <v>910652</v>
      </c>
      <c r="S973" t="s">
        <v>577</v>
      </c>
      <c r="T973">
        <v>-0.51082032208324291</v>
      </c>
      <c r="U973">
        <v>1.2009447865714571</v>
      </c>
      <c r="V973">
        <v>0.60468857480173022</v>
      </c>
      <c r="W973">
        <v>-0.78347191069237521</v>
      </c>
      <c r="X973">
        <v>-0.80644560922993824</v>
      </c>
      <c r="Y973" t="str">
        <f t="shared" si="60"/>
        <v>&gt;72</v>
      </c>
      <c r="Z973" s="20">
        <f t="shared" si="61"/>
        <v>1</v>
      </c>
      <c r="AA973" t="str">
        <f t="shared" si="62"/>
        <v>80%-100%</v>
      </c>
      <c r="AB973">
        <f t="shared" si="63"/>
        <v>1.8883312552735705E-4</v>
      </c>
    </row>
    <row r="974" spans="1:28" x14ac:dyDescent="0.25">
      <c r="A974" t="s">
        <v>3053</v>
      </c>
      <c r="B974" t="s">
        <v>3054</v>
      </c>
      <c r="C974" t="s">
        <v>82</v>
      </c>
      <c r="D974" t="s">
        <v>838</v>
      </c>
      <c r="E974">
        <v>50</v>
      </c>
      <c r="F974" t="s">
        <v>17</v>
      </c>
      <c r="G974">
        <v>2021</v>
      </c>
      <c r="H974" t="s">
        <v>110</v>
      </c>
      <c r="I974" t="s">
        <v>84</v>
      </c>
      <c r="J974" t="s">
        <v>80</v>
      </c>
      <c r="K974">
        <v>72</v>
      </c>
      <c r="L974" s="18">
        <v>44077</v>
      </c>
      <c r="M974" s="18">
        <v>46268</v>
      </c>
      <c r="O974">
        <v>53186909</v>
      </c>
      <c r="P974">
        <v>53186909</v>
      </c>
      <c r="Q974">
        <v>0</v>
      </c>
      <c r="R974">
        <v>1274881</v>
      </c>
      <c r="S974" t="s">
        <v>220</v>
      </c>
      <c r="T974">
        <v>0.1077120410853462</v>
      </c>
      <c r="U974">
        <v>1.2009447865714571</v>
      </c>
      <c r="V974">
        <v>0.84182204474977862</v>
      </c>
      <c r="W974">
        <v>-0.43605434126344461</v>
      </c>
      <c r="X974">
        <v>-0.96114136402222416</v>
      </c>
      <c r="Y974" t="str">
        <f t="shared" si="60"/>
        <v>61-72</v>
      </c>
      <c r="Z974" s="20">
        <f t="shared" si="61"/>
        <v>1</v>
      </c>
      <c r="AA974" t="str">
        <f t="shared" si="62"/>
        <v>80%-100%</v>
      </c>
      <c r="AB974">
        <f t="shared" si="63"/>
        <v>2.6435978167888772E-4</v>
      </c>
    </row>
    <row r="975" spans="1:28" x14ac:dyDescent="0.25">
      <c r="A975" t="s">
        <v>3055</v>
      </c>
      <c r="B975" t="s">
        <v>3056</v>
      </c>
      <c r="C975" t="s">
        <v>82</v>
      </c>
      <c r="D975" t="s">
        <v>215</v>
      </c>
      <c r="E975">
        <v>236</v>
      </c>
      <c r="F975" t="s">
        <v>79</v>
      </c>
      <c r="G975">
        <v>2017</v>
      </c>
      <c r="H975" t="s">
        <v>13</v>
      </c>
      <c r="J975" t="s">
        <v>80</v>
      </c>
      <c r="K975">
        <v>72</v>
      </c>
      <c r="L975" s="18">
        <v>42779</v>
      </c>
      <c r="M975" s="18">
        <v>44970</v>
      </c>
      <c r="O975">
        <v>46090000</v>
      </c>
      <c r="P975">
        <v>40090000</v>
      </c>
      <c r="Q975">
        <v>6000000</v>
      </c>
      <c r="R975">
        <v>917497</v>
      </c>
      <c r="S975" t="s">
        <v>578</v>
      </c>
      <c r="T975">
        <v>0.72624440425393522</v>
      </c>
      <c r="U975">
        <v>0.66639776097231707</v>
      </c>
      <c r="V975">
        <v>0.88134428974112011</v>
      </c>
      <c r="W975">
        <v>-0.1017682108298788</v>
      </c>
      <c r="X975">
        <v>0.58581618390063472</v>
      </c>
      <c r="Y975" t="str">
        <f t="shared" si="60"/>
        <v>61-72</v>
      </c>
      <c r="Z975" s="20">
        <f t="shared" si="61"/>
        <v>0.86981991755261445</v>
      </c>
      <c r="AA975" t="str">
        <f t="shared" si="62"/>
        <v>80%-100%</v>
      </c>
      <c r="AB975">
        <f t="shared" si="63"/>
        <v>1.9025250718383477E-4</v>
      </c>
    </row>
    <row r="976" spans="1:28" x14ac:dyDescent="0.25">
      <c r="A976" t="s">
        <v>3057</v>
      </c>
      <c r="B976" t="s">
        <v>3058</v>
      </c>
      <c r="C976" t="s">
        <v>82</v>
      </c>
      <c r="D976" t="s">
        <v>250</v>
      </c>
      <c r="E976">
        <v>38</v>
      </c>
      <c r="F976" t="s">
        <v>95</v>
      </c>
      <c r="G976">
        <v>2010</v>
      </c>
      <c r="H976" t="s">
        <v>16</v>
      </c>
      <c r="J976" t="s">
        <v>96</v>
      </c>
      <c r="K976">
        <v>60</v>
      </c>
      <c r="L976" s="18">
        <v>43888</v>
      </c>
      <c r="M976" s="18">
        <v>45715</v>
      </c>
      <c r="O976">
        <v>23300000</v>
      </c>
      <c r="P976">
        <v>23300000</v>
      </c>
      <c r="Q976">
        <v>0</v>
      </c>
      <c r="R976">
        <v>652970</v>
      </c>
      <c r="S976" t="s">
        <v>160</v>
      </c>
      <c r="T976">
        <v>-1.202121198565784</v>
      </c>
      <c r="U976">
        <v>1.2009447865714571</v>
      </c>
      <c r="V976">
        <v>0.72325530977575447</v>
      </c>
      <c r="W976">
        <v>-0.82529178010436532</v>
      </c>
      <c r="X976">
        <v>1.281947080465921</v>
      </c>
      <c r="Y976" t="str">
        <f t="shared" si="60"/>
        <v>49-60</v>
      </c>
      <c r="Z976" s="20">
        <f t="shared" si="61"/>
        <v>1</v>
      </c>
      <c r="AA976" t="str">
        <f t="shared" si="62"/>
        <v>80%-100%</v>
      </c>
      <c r="AB976">
        <f t="shared" si="63"/>
        <v>1.3540009353254408E-4</v>
      </c>
    </row>
    <row r="977" spans="1:28" x14ac:dyDescent="0.25">
      <c r="A977" t="s">
        <v>3059</v>
      </c>
      <c r="B977" t="s">
        <v>3060</v>
      </c>
      <c r="C977" t="s">
        <v>82</v>
      </c>
      <c r="D977" t="s">
        <v>476</v>
      </c>
      <c r="E977">
        <v>38</v>
      </c>
      <c r="F977" t="s">
        <v>95</v>
      </c>
      <c r="G977">
        <v>2020</v>
      </c>
      <c r="H977" t="s">
        <v>16</v>
      </c>
      <c r="I977" t="s">
        <v>84</v>
      </c>
      <c r="J977" t="s">
        <v>96</v>
      </c>
      <c r="K977">
        <v>84</v>
      </c>
      <c r="L977" s="18">
        <v>44202</v>
      </c>
      <c r="M977" s="18">
        <v>46758</v>
      </c>
      <c r="O977">
        <v>35000000</v>
      </c>
      <c r="P977">
        <v>25000000</v>
      </c>
      <c r="Q977">
        <v>10000000</v>
      </c>
      <c r="R977">
        <v>567240</v>
      </c>
      <c r="S977" t="s">
        <v>331</v>
      </c>
      <c r="T977">
        <v>-1.990446759466926</v>
      </c>
      <c r="U977">
        <v>2.7741338482678419E-2</v>
      </c>
      <c r="V977">
        <v>1.158000004680509</v>
      </c>
      <c r="W977">
        <v>-0.90911074694011096</v>
      </c>
      <c r="X977">
        <v>-1.5025765057952249</v>
      </c>
      <c r="Y977" t="str">
        <f t="shared" si="60"/>
        <v>&gt;72</v>
      </c>
      <c r="Z977" s="20">
        <f t="shared" si="61"/>
        <v>0.7142857142857143</v>
      </c>
      <c r="AA977" t="str">
        <f t="shared" si="62"/>
        <v>60%-80%</v>
      </c>
      <c r="AB977">
        <f t="shared" si="63"/>
        <v>1.1762308996646141E-4</v>
      </c>
    </row>
    <row r="978" spans="1:28" x14ac:dyDescent="0.25">
      <c r="A978" t="s">
        <v>3061</v>
      </c>
      <c r="B978" t="s">
        <v>3062</v>
      </c>
      <c r="C978" t="s">
        <v>82</v>
      </c>
      <c r="D978" t="s">
        <v>439</v>
      </c>
      <c r="E978">
        <v>61</v>
      </c>
      <c r="F978" t="s">
        <v>117</v>
      </c>
      <c r="G978">
        <v>2018</v>
      </c>
      <c r="H978" t="s">
        <v>14</v>
      </c>
      <c r="J978" t="s">
        <v>80</v>
      </c>
      <c r="K978">
        <v>84</v>
      </c>
      <c r="L978" s="18">
        <v>42933</v>
      </c>
      <c r="M978" s="18">
        <v>45490</v>
      </c>
      <c r="O978">
        <v>46000000</v>
      </c>
      <c r="P978">
        <v>23000000</v>
      </c>
      <c r="Q978">
        <v>23000000</v>
      </c>
      <c r="R978">
        <v>489838</v>
      </c>
      <c r="S978" t="s">
        <v>419</v>
      </c>
      <c r="T978">
        <v>-0.26825861103673743</v>
      </c>
      <c r="U978">
        <v>-0.85216124758390532</v>
      </c>
      <c r="V978">
        <v>7.0049824791560009E-2</v>
      </c>
      <c r="W978">
        <v>-0.55124776898547689</v>
      </c>
      <c r="X978">
        <v>-0.49705409964536651</v>
      </c>
      <c r="Y978" t="str">
        <f t="shared" si="60"/>
        <v>&gt;72</v>
      </c>
      <c r="Z978" s="20">
        <f t="shared" si="61"/>
        <v>0.5</v>
      </c>
      <c r="AA978" t="str">
        <f t="shared" si="62"/>
        <v>40%-60%</v>
      </c>
      <c r="AB978">
        <f t="shared" si="63"/>
        <v>1.015729834690634E-4</v>
      </c>
    </row>
    <row r="979" spans="1:28" x14ac:dyDescent="0.25">
      <c r="A979" t="s">
        <v>3063</v>
      </c>
      <c r="B979" t="s">
        <v>3064</v>
      </c>
      <c r="C979" t="s">
        <v>82</v>
      </c>
      <c r="D979" t="s">
        <v>572</v>
      </c>
      <c r="E979">
        <v>77</v>
      </c>
      <c r="F979" t="s">
        <v>117</v>
      </c>
      <c r="G979">
        <v>2021</v>
      </c>
      <c r="H979" t="s">
        <v>29</v>
      </c>
      <c r="I979" t="s">
        <v>84</v>
      </c>
      <c r="J979" t="s">
        <v>80</v>
      </c>
      <c r="K979">
        <v>72</v>
      </c>
      <c r="L979" s="18">
        <v>43989</v>
      </c>
      <c r="M979" s="18">
        <v>46180</v>
      </c>
      <c r="O979">
        <v>52290000</v>
      </c>
      <c r="P979">
        <v>50290000</v>
      </c>
      <c r="Q979">
        <v>2000000</v>
      </c>
      <c r="R979">
        <v>1111655</v>
      </c>
      <c r="S979" t="s">
        <v>375</v>
      </c>
      <c r="T979">
        <v>-1.5902199362401921</v>
      </c>
      <c r="U979">
        <v>1.043889438768407</v>
      </c>
      <c r="V979">
        <v>0.76277755476709586</v>
      </c>
      <c r="W979">
        <v>4.8080188791465739</v>
      </c>
      <c r="X979">
        <v>0.89520769348520657</v>
      </c>
      <c r="Y979" t="str">
        <f t="shared" si="60"/>
        <v>61-72</v>
      </c>
      <c r="Z979" s="20">
        <f t="shared" si="61"/>
        <v>0.9617517689806846</v>
      </c>
      <c r="AA979" t="str">
        <f t="shared" si="62"/>
        <v>80%-100%</v>
      </c>
      <c r="AB979">
        <f t="shared" si="63"/>
        <v>2.305131797416731E-4</v>
      </c>
    </row>
    <row r="980" spans="1:28" x14ac:dyDescent="0.25">
      <c r="A980" t="s">
        <v>3065</v>
      </c>
      <c r="B980" t="s">
        <v>3066</v>
      </c>
      <c r="C980" t="s">
        <v>82</v>
      </c>
      <c r="D980" t="s">
        <v>537</v>
      </c>
      <c r="E980">
        <v>50</v>
      </c>
      <c r="F980" t="s">
        <v>95</v>
      </c>
      <c r="G980">
        <v>2013</v>
      </c>
      <c r="H980" t="s">
        <v>16</v>
      </c>
      <c r="J980" t="s">
        <v>96</v>
      </c>
      <c r="K980">
        <v>60</v>
      </c>
      <c r="L980" s="18">
        <v>44532</v>
      </c>
      <c r="M980" s="18">
        <v>46358</v>
      </c>
      <c r="O980">
        <v>22500000</v>
      </c>
      <c r="P980">
        <v>21000000</v>
      </c>
      <c r="Q980">
        <v>1500000</v>
      </c>
      <c r="R980">
        <v>570656</v>
      </c>
      <c r="S980" t="s">
        <v>680</v>
      </c>
      <c r="T980">
        <v>9.5583955533020917E-2</v>
      </c>
      <c r="U980">
        <v>0.92719731535074179</v>
      </c>
      <c r="V980">
        <v>1.1975222496718509</v>
      </c>
      <c r="W980">
        <v>-0.64818795218184244</v>
      </c>
      <c r="X980">
        <v>0.19907679691992</v>
      </c>
      <c r="Y980" t="str">
        <f t="shared" si="60"/>
        <v>49-60</v>
      </c>
      <c r="Z980" s="20">
        <f t="shared" si="61"/>
        <v>0.93333333333333335</v>
      </c>
      <c r="AA980" t="str">
        <f t="shared" si="62"/>
        <v>80%-100%</v>
      </c>
      <c r="AB980">
        <f t="shared" si="63"/>
        <v>1.183314329523676E-4</v>
      </c>
    </row>
    <row r="981" spans="1:28" x14ac:dyDescent="0.25">
      <c r="A981" t="s">
        <v>3067</v>
      </c>
      <c r="B981" t="s">
        <v>3068</v>
      </c>
      <c r="C981" t="s">
        <v>82</v>
      </c>
      <c r="D981" t="s">
        <v>159</v>
      </c>
      <c r="E981">
        <v>38</v>
      </c>
      <c r="F981" t="s">
        <v>95</v>
      </c>
      <c r="G981">
        <v>2017</v>
      </c>
      <c r="H981" t="s">
        <v>16</v>
      </c>
      <c r="J981" t="s">
        <v>96</v>
      </c>
      <c r="K981">
        <v>72</v>
      </c>
      <c r="L981" s="18">
        <v>44130</v>
      </c>
      <c r="M981" s="18">
        <v>46321</v>
      </c>
      <c r="O981">
        <v>32000000</v>
      </c>
      <c r="P981">
        <v>30000000</v>
      </c>
      <c r="Q981">
        <v>2000000</v>
      </c>
      <c r="R981">
        <v>753847</v>
      </c>
      <c r="S981" t="s">
        <v>160</v>
      </c>
      <c r="T981">
        <v>-0.58358883539719453</v>
      </c>
      <c r="U981">
        <v>0.94430653230203643</v>
      </c>
      <c r="V981">
        <v>0.56516632981038883</v>
      </c>
      <c r="W981">
        <v>-0.93216477971278422</v>
      </c>
      <c r="X981">
        <v>-0.65174985443765243</v>
      </c>
      <c r="Y981" t="str">
        <f t="shared" si="60"/>
        <v>61-72</v>
      </c>
      <c r="Z981" s="20">
        <f t="shared" si="61"/>
        <v>0.9375</v>
      </c>
      <c r="AA981" t="str">
        <f t="shared" si="62"/>
        <v>80%-100%</v>
      </c>
      <c r="AB981">
        <f t="shared" si="63"/>
        <v>1.5631798445445849E-4</v>
      </c>
    </row>
    <row r="982" spans="1:28" x14ac:dyDescent="0.25">
      <c r="A982" t="s">
        <v>3069</v>
      </c>
      <c r="B982" t="s">
        <v>3070</v>
      </c>
      <c r="C982" t="s">
        <v>82</v>
      </c>
      <c r="D982" t="s">
        <v>211</v>
      </c>
      <c r="E982">
        <v>77</v>
      </c>
      <c r="F982" t="s">
        <v>87</v>
      </c>
      <c r="G982">
        <v>2020</v>
      </c>
      <c r="H982" t="s">
        <v>24</v>
      </c>
      <c r="I982" t="s">
        <v>84</v>
      </c>
      <c r="J982" t="s">
        <v>80</v>
      </c>
      <c r="K982">
        <v>72</v>
      </c>
      <c r="L982" s="18">
        <v>43843</v>
      </c>
      <c r="M982" s="18">
        <v>46035</v>
      </c>
      <c r="O982">
        <v>44190000</v>
      </c>
      <c r="P982">
        <v>41190000</v>
      </c>
      <c r="Q982">
        <v>3000000</v>
      </c>
      <c r="R982">
        <v>939949</v>
      </c>
      <c r="S982" t="s">
        <v>124</v>
      </c>
      <c r="T982">
        <v>-0.76551011868207364</v>
      </c>
      <c r="U982">
        <v>0.92217954092918075</v>
      </c>
      <c r="V982">
        <v>0.84182204474977862</v>
      </c>
      <c r="W982">
        <v>0.16889496256040301</v>
      </c>
      <c r="X982">
        <v>-0.18766259006079469</v>
      </c>
      <c r="Y982" t="str">
        <f t="shared" si="60"/>
        <v>61-72</v>
      </c>
      <c r="Z982" s="20">
        <f t="shared" si="61"/>
        <v>0.93211133740665308</v>
      </c>
      <c r="AA982" t="str">
        <f t="shared" si="62"/>
        <v>80%-100%</v>
      </c>
      <c r="AB982">
        <f t="shared" si="63"/>
        <v>1.9490816196122529E-4</v>
      </c>
    </row>
    <row r="983" spans="1:28" x14ac:dyDescent="0.25">
      <c r="A983" t="s">
        <v>3071</v>
      </c>
      <c r="B983" t="s">
        <v>3072</v>
      </c>
      <c r="C983" t="s">
        <v>82</v>
      </c>
      <c r="D983" t="s">
        <v>165</v>
      </c>
      <c r="E983">
        <v>62</v>
      </c>
      <c r="F983" t="s">
        <v>17</v>
      </c>
      <c r="G983">
        <v>2020</v>
      </c>
      <c r="H983" t="s">
        <v>17</v>
      </c>
      <c r="I983" t="s">
        <v>84</v>
      </c>
      <c r="J983" t="s">
        <v>80</v>
      </c>
      <c r="K983">
        <v>72</v>
      </c>
      <c r="L983" s="18">
        <v>43691</v>
      </c>
      <c r="M983" s="18">
        <v>45883</v>
      </c>
      <c r="O983">
        <v>57849400</v>
      </c>
      <c r="P983">
        <v>28924700</v>
      </c>
      <c r="Q983">
        <v>28924700</v>
      </c>
      <c r="R983">
        <v>625924</v>
      </c>
      <c r="S983" t="s">
        <v>166</v>
      </c>
      <c r="T983">
        <v>0.1077120410853462</v>
      </c>
      <c r="U983">
        <v>-0.85216124758390532</v>
      </c>
      <c r="V983">
        <v>-0.50193428495582826</v>
      </c>
      <c r="W983">
        <v>-0.53162004475180258</v>
      </c>
      <c r="X983">
        <v>-1.425228628399082</v>
      </c>
      <c r="Y983" t="str">
        <f t="shared" si="60"/>
        <v>61-72</v>
      </c>
      <c r="Z983" s="20">
        <f t="shared" si="61"/>
        <v>0.5</v>
      </c>
      <c r="AA983" t="str">
        <f t="shared" si="62"/>
        <v>40%-60%</v>
      </c>
      <c r="AB983">
        <f t="shared" si="63"/>
        <v>1.2979182526649634E-4</v>
      </c>
    </row>
    <row r="984" spans="1:28" x14ac:dyDescent="0.25">
      <c r="A984" t="s">
        <v>3073</v>
      </c>
      <c r="B984" t="s">
        <v>3074</v>
      </c>
      <c r="C984" t="s">
        <v>82</v>
      </c>
      <c r="D984" t="s">
        <v>161</v>
      </c>
      <c r="E984">
        <v>15</v>
      </c>
      <c r="F984" t="s">
        <v>79</v>
      </c>
      <c r="G984">
        <v>2021</v>
      </c>
      <c r="H984" t="s">
        <v>26</v>
      </c>
      <c r="I984" t="s">
        <v>84</v>
      </c>
      <c r="J984" t="s">
        <v>80</v>
      </c>
      <c r="K984">
        <v>84</v>
      </c>
      <c r="L984" s="18">
        <v>44441</v>
      </c>
      <c r="M984" s="18">
        <v>46998</v>
      </c>
      <c r="O984">
        <v>44180000</v>
      </c>
      <c r="P984">
        <v>46448990</v>
      </c>
      <c r="Q984">
        <v>0</v>
      </c>
      <c r="R984">
        <v>975236</v>
      </c>
      <c r="S984" t="s">
        <v>243</v>
      </c>
      <c r="T984">
        <v>-2.7666442348157441</v>
      </c>
      <c r="U984">
        <v>1.4118310274242489</v>
      </c>
      <c r="V984">
        <v>0.16994387989697479</v>
      </c>
      <c r="W984">
        <v>-0.51994035265173966</v>
      </c>
      <c r="X984">
        <v>-0.80644560922993824</v>
      </c>
      <c r="Y984" t="str">
        <f t="shared" si="60"/>
        <v>&gt;72</v>
      </c>
      <c r="Z984" s="20">
        <f t="shared" si="61"/>
        <v>1.0513578542326845</v>
      </c>
      <c r="AA984" t="str">
        <f t="shared" si="62"/>
        <v>80%-100%</v>
      </c>
      <c r="AB984">
        <f t="shared" si="63"/>
        <v>2.0222528694473584E-4</v>
      </c>
    </row>
    <row r="985" spans="1:28" x14ac:dyDescent="0.25">
      <c r="A985" t="s">
        <v>3075</v>
      </c>
      <c r="B985" t="s">
        <v>3076</v>
      </c>
      <c r="C985" t="s">
        <v>82</v>
      </c>
      <c r="D985" t="s">
        <v>839</v>
      </c>
      <c r="E985">
        <v>236</v>
      </c>
      <c r="F985" t="s">
        <v>17</v>
      </c>
      <c r="G985">
        <v>2021</v>
      </c>
      <c r="H985" t="s">
        <v>17</v>
      </c>
      <c r="I985" t="s">
        <v>84</v>
      </c>
      <c r="J985" t="s">
        <v>80</v>
      </c>
      <c r="K985">
        <v>72</v>
      </c>
      <c r="L985" s="18">
        <v>44123</v>
      </c>
      <c r="M985" s="18">
        <v>46314</v>
      </c>
      <c r="O985">
        <v>53990000</v>
      </c>
      <c r="P985">
        <v>33990000</v>
      </c>
      <c r="Q985">
        <v>20000000</v>
      </c>
      <c r="R985">
        <v>834140</v>
      </c>
      <c r="S985" t="s">
        <v>359</v>
      </c>
      <c r="T985">
        <v>-1.4407288855812889E-3</v>
      </c>
      <c r="U985">
        <v>-0.32015618335287149</v>
      </c>
      <c r="V985">
        <v>0.72325530977575447</v>
      </c>
      <c r="W985">
        <v>7.6538093903185797E-3</v>
      </c>
      <c r="X985">
        <v>1.823382222238922</v>
      </c>
      <c r="Y985" t="str">
        <f t="shared" si="60"/>
        <v>61-72</v>
      </c>
      <c r="Z985" s="20">
        <f t="shared" si="61"/>
        <v>0.62956102982033713</v>
      </c>
      <c r="AA985" t="str">
        <f t="shared" si="62"/>
        <v>60%-80%</v>
      </c>
      <c r="AB985">
        <f t="shared" si="63"/>
        <v>1.7296756974935498E-4</v>
      </c>
    </row>
    <row r="986" spans="1:28" x14ac:dyDescent="0.25">
      <c r="A986" t="s">
        <v>3077</v>
      </c>
      <c r="B986" t="s">
        <v>3078</v>
      </c>
      <c r="C986" t="s">
        <v>82</v>
      </c>
      <c r="D986" t="s">
        <v>236</v>
      </c>
      <c r="E986">
        <v>15</v>
      </c>
      <c r="F986" t="s">
        <v>79</v>
      </c>
      <c r="G986">
        <v>2021</v>
      </c>
      <c r="H986" t="s">
        <v>26</v>
      </c>
      <c r="I986" t="s">
        <v>84</v>
      </c>
      <c r="J986" t="s">
        <v>80</v>
      </c>
      <c r="K986">
        <v>84</v>
      </c>
      <c r="L986" s="18">
        <v>43840</v>
      </c>
      <c r="M986" s="18">
        <v>46397</v>
      </c>
      <c r="O986">
        <v>42561000</v>
      </c>
      <c r="P986">
        <v>42561000</v>
      </c>
      <c r="Q986">
        <v>0</v>
      </c>
      <c r="R986">
        <v>913460</v>
      </c>
      <c r="S986" t="s">
        <v>243</v>
      </c>
      <c r="T986">
        <v>-0.26825861103673743</v>
      </c>
      <c r="U986">
        <v>1.2009447865714571</v>
      </c>
      <c r="V986">
        <v>0.44659959483636458</v>
      </c>
      <c r="W986">
        <v>-0.14334645432971069</v>
      </c>
      <c r="X986">
        <v>-1.1931849962106531</v>
      </c>
      <c r="Y986" t="str">
        <f t="shared" si="60"/>
        <v>&gt;72</v>
      </c>
      <c r="Z986" s="20">
        <f t="shared" si="61"/>
        <v>1</v>
      </c>
      <c r="AA986" t="str">
        <f t="shared" si="62"/>
        <v>80%-100%</v>
      </c>
      <c r="AB986">
        <f t="shared" si="63"/>
        <v>1.8941539341506917E-4</v>
      </c>
    </row>
    <row r="987" spans="1:28" x14ac:dyDescent="0.25">
      <c r="A987" t="s">
        <v>3079</v>
      </c>
      <c r="B987" t="s">
        <v>3080</v>
      </c>
      <c r="C987" t="s">
        <v>82</v>
      </c>
      <c r="D987" t="s">
        <v>136</v>
      </c>
      <c r="E987">
        <v>60</v>
      </c>
      <c r="F987" t="s">
        <v>12</v>
      </c>
      <c r="G987">
        <v>2022</v>
      </c>
      <c r="H987" t="s">
        <v>12</v>
      </c>
      <c r="I987" t="s">
        <v>84</v>
      </c>
      <c r="J987" t="s">
        <v>80</v>
      </c>
      <c r="K987">
        <v>72</v>
      </c>
      <c r="L987" s="18">
        <v>44347</v>
      </c>
      <c r="M987" s="18">
        <v>46538</v>
      </c>
      <c r="O987">
        <v>85583400</v>
      </c>
      <c r="P987">
        <v>33083400</v>
      </c>
      <c r="Q987">
        <v>52500000</v>
      </c>
      <c r="R987">
        <v>781707</v>
      </c>
      <c r="S987" t="s">
        <v>137</v>
      </c>
      <c r="T987">
        <v>0.66560397649230885</v>
      </c>
      <c r="U987">
        <v>-1.317956467483804</v>
      </c>
      <c r="V987">
        <v>-0.1067118350424142</v>
      </c>
      <c r="W987">
        <v>1.143974339652323</v>
      </c>
      <c r="X987">
        <v>-0.88379348662608126</v>
      </c>
      <c r="Y987" t="str">
        <f t="shared" si="60"/>
        <v>61-72</v>
      </c>
      <c r="Z987" s="20">
        <f t="shared" si="61"/>
        <v>0.38656328213181529</v>
      </c>
      <c r="AA987" t="str">
        <f t="shared" si="62"/>
        <v>20%-40%</v>
      </c>
      <c r="AB987">
        <f t="shared" si="63"/>
        <v>1.620950440526279E-4</v>
      </c>
    </row>
    <row r="988" spans="1:28" x14ac:dyDescent="0.25">
      <c r="A988" t="s">
        <v>3081</v>
      </c>
      <c r="B988" t="s">
        <v>3082</v>
      </c>
      <c r="C988" t="s">
        <v>82</v>
      </c>
      <c r="D988" t="s">
        <v>800</v>
      </c>
      <c r="E988">
        <v>60</v>
      </c>
      <c r="F988" t="s">
        <v>25</v>
      </c>
      <c r="G988">
        <v>2022</v>
      </c>
      <c r="H988" t="s">
        <v>25</v>
      </c>
      <c r="I988" t="s">
        <v>84</v>
      </c>
      <c r="J988" t="s">
        <v>80</v>
      </c>
      <c r="K988">
        <v>84</v>
      </c>
      <c r="L988" s="18">
        <v>44450</v>
      </c>
      <c r="M988" s="18">
        <v>47007</v>
      </c>
      <c r="O988">
        <v>46030000</v>
      </c>
      <c r="P988">
        <v>42265400</v>
      </c>
      <c r="Q988">
        <v>3764600</v>
      </c>
      <c r="R988">
        <v>936327</v>
      </c>
      <c r="S988" t="s">
        <v>190</v>
      </c>
      <c r="T988">
        <v>-1.141480770804157</v>
      </c>
      <c r="U988">
        <v>0.86511498095854</v>
      </c>
      <c r="V988">
        <v>-0.1067118350424142</v>
      </c>
      <c r="W988">
        <v>-0.76116798033931388</v>
      </c>
      <c r="X988">
        <v>-1.425228628399082</v>
      </c>
      <c r="Y988" t="str">
        <f t="shared" si="60"/>
        <v>&gt;72</v>
      </c>
      <c r="Z988" s="20">
        <f t="shared" si="61"/>
        <v>0.91821420812513577</v>
      </c>
      <c r="AA988" t="str">
        <f t="shared" si="62"/>
        <v>80%-100%</v>
      </c>
      <c r="AB988">
        <f t="shared" si="63"/>
        <v>1.9415710274139149E-4</v>
      </c>
    </row>
    <row r="989" spans="1:28" x14ac:dyDescent="0.25">
      <c r="A989" t="s">
        <v>3083</v>
      </c>
      <c r="B989" t="s">
        <v>3084</v>
      </c>
      <c r="C989" t="s">
        <v>82</v>
      </c>
      <c r="D989" t="s">
        <v>108</v>
      </c>
      <c r="E989">
        <v>50</v>
      </c>
      <c r="F989" t="s">
        <v>12</v>
      </c>
      <c r="G989">
        <v>2020</v>
      </c>
      <c r="H989" t="s">
        <v>12</v>
      </c>
      <c r="I989" t="s">
        <v>84</v>
      </c>
      <c r="J989" t="s">
        <v>80</v>
      </c>
      <c r="K989">
        <v>24</v>
      </c>
      <c r="L989" s="18">
        <v>43984</v>
      </c>
      <c r="M989" s="18">
        <v>44714</v>
      </c>
      <c r="O989">
        <v>68270000</v>
      </c>
      <c r="P989">
        <v>34135000</v>
      </c>
      <c r="Q989">
        <v>34135000</v>
      </c>
      <c r="R989">
        <v>1569193</v>
      </c>
      <c r="S989" t="s">
        <v>109</v>
      </c>
      <c r="T989">
        <v>0.28963332437022532</v>
      </c>
      <c r="U989">
        <v>-0.85216124758390532</v>
      </c>
      <c r="V989">
        <v>-4.4146365390986242</v>
      </c>
      <c r="W989">
        <v>-0.3272632700254075</v>
      </c>
      <c r="X989">
        <v>1.3592949578620639</v>
      </c>
      <c r="Y989" t="str">
        <f t="shared" si="60"/>
        <v>&lt;=24</v>
      </c>
      <c r="Z989" s="20">
        <f t="shared" si="61"/>
        <v>0.5</v>
      </c>
      <c r="AA989" t="str">
        <f t="shared" si="62"/>
        <v>40%-60%</v>
      </c>
      <c r="AB989">
        <f t="shared" si="63"/>
        <v>3.2538842361917616E-4</v>
      </c>
    </row>
    <row r="990" spans="1:28" x14ac:dyDescent="0.25">
      <c r="A990" t="s">
        <v>3085</v>
      </c>
      <c r="B990" t="s">
        <v>3086</v>
      </c>
      <c r="C990" t="s">
        <v>82</v>
      </c>
      <c r="D990" t="s">
        <v>621</v>
      </c>
      <c r="E990">
        <v>236</v>
      </c>
      <c r="F990" t="s">
        <v>17</v>
      </c>
      <c r="G990">
        <v>2020</v>
      </c>
      <c r="H990" t="s">
        <v>17</v>
      </c>
      <c r="I990" t="s">
        <v>84</v>
      </c>
      <c r="J990" t="s">
        <v>80</v>
      </c>
      <c r="K990">
        <v>72</v>
      </c>
      <c r="L990" s="18">
        <v>43592</v>
      </c>
      <c r="M990" s="18">
        <v>45784</v>
      </c>
      <c r="O990">
        <v>49490000</v>
      </c>
      <c r="P990">
        <v>40500000</v>
      </c>
      <c r="Q990">
        <v>8990000</v>
      </c>
      <c r="R990">
        <v>845503</v>
      </c>
      <c r="S990" t="s">
        <v>266</v>
      </c>
      <c r="T990">
        <v>0.95667802974811544</v>
      </c>
      <c r="U990">
        <v>0.45503962403127851</v>
      </c>
      <c r="V990">
        <v>-0.3616168381510243</v>
      </c>
      <c r="W990">
        <v>1.8134447320006359</v>
      </c>
      <c r="X990">
        <v>-0.34235834485308059</v>
      </c>
      <c r="Y990" t="str">
        <f t="shared" si="60"/>
        <v>61-72</v>
      </c>
      <c r="Z990" s="20">
        <f t="shared" si="61"/>
        <v>0.81834714083653259</v>
      </c>
      <c r="AA990" t="str">
        <f t="shared" si="62"/>
        <v>80%-100%</v>
      </c>
      <c r="AB990">
        <f t="shared" si="63"/>
        <v>1.7532380550721569E-4</v>
      </c>
    </row>
    <row r="991" spans="1:28" x14ac:dyDescent="0.25">
      <c r="A991" t="s">
        <v>3087</v>
      </c>
      <c r="B991" t="s">
        <v>3088</v>
      </c>
      <c r="C991" t="s">
        <v>82</v>
      </c>
      <c r="D991" t="s">
        <v>537</v>
      </c>
      <c r="E991">
        <v>-1</v>
      </c>
      <c r="F991" t="s">
        <v>95</v>
      </c>
      <c r="G991">
        <v>2014</v>
      </c>
      <c r="H991" t="s">
        <v>16</v>
      </c>
      <c r="J991" t="s">
        <v>96</v>
      </c>
      <c r="K991">
        <v>60</v>
      </c>
      <c r="L991" s="18">
        <v>44284</v>
      </c>
      <c r="M991" s="18">
        <v>46110</v>
      </c>
      <c r="O991">
        <v>29500000</v>
      </c>
      <c r="P991">
        <v>29300000</v>
      </c>
      <c r="Q991">
        <v>200000</v>
      </c>
      <c r="R991">
        <v>826706</v>
      </c>
      <c r="S991" t="s">
        <v>721</v>
      </c>
      <c r="T991">
        <v>-1.687244620658795</v>
      </c>
      <c r="U991">
        <v>1.173106060684604</v>
      </c>
      <c r="V991">
        <v>0.84182204474977862</v>
      </c>
      <c r="W991">
        <v>-0.46497709571026707</v>
      </c>
      <c r="X991">
        <v>-0.88379348662608126</v>
      </c>
      <c r="Y991" t="str">
        <f t="shared" si="60"/>
        <v>49-60</v>
      </c>
      <c r="Z991" s="20">
        <f t="shared" si="61"/>
        <v>0.99322033898305084</v>
      </c>
      <c r="AA991" t="str">
        <f t="shared" si="62"/>
        <v>80%-100%</v>
      </c>
      <c r="AB991">
        <f t="shared" si="63"/>
        <v>1.7142605284150173E-4</v>
      </c>
    </row>
    <row r="992" spans="1:28" x14ac:dyDescent="0.25">
      <c r="A992" t="s">
        <v>3089</v>
      </c>
      <c r="B992" t="s">
        <v>3090</v>
      </c>
      <c r="C992" t="s">
        <v>82</v>
      </c>
      <c r="D992" t="s">
        <v>215</v>
      </c>
      <c r="E992">
        <v>76</v>
      </c>
      <c r="F992" t="s">
        <v>79</v>
      </c>
      <c r="G992">
        <v>2018</v>
      </c>
      <c r="H992" t="s">
        <v>13</v>
      </c>
      <c r="J992" t="s">
        <v>80</v>
      </c>
      <c r="K992">
        <v>48</v>
      </c>
      <c r="L992" s="18">
        <v>42842</v>
      </c>
      <c r="M992" s="18">
        <v>44303</v>
      </c>
      <c r="O992">
        <v>32700000</v>
      </c>
      <c r="P992">
        <v>26160000</v>
      </c>
      <c r="Q992">
        <v>6540000</v>
      </c>
      <c r="R992">
        <v>758136</v>
      </c>
      <c r="S992" t="s">
        <v>412</v>
      </c>
      <c r="T992">
        <v>0.98093420085276606</v>
      </c>
      <c r="U992">
        <v>0.37970237290931202</v>
      </c>
      <c r="V992">
        <v>0.52564408481904745</v>
      </c>
      <c r="W992">
        <v>-0.4835637043378182</v>
      </c>
      <c r="X992">
        <v>0.19907679691992</v>
      </c>
      <c r="Y992" t="str">
        <f t="shared" si="60"/>
        <v>37-48</v>
      </c>
      <c r="Z992" s="20">
        <f t="shared" si="61"/>
        <v>0.8</v>
      </c>
      <c r="AA992" t="str">
        <f t="shared" si="62"/>
        <v>60%-80%</v>
      </c>
      <c r="AB992">
        <f t="shared" si="63"/>
        <v>1.5720735303365979E-4</v>
      </c>
    </row>
    <row r="993" spans="1:28" x14ac:dyDescent="0.25">
      <c r="A993" t="s">
        <v>727</v>
      </c>
      <c r="B993" t="s">
        <v>728</v>
      </c>
      <c r="C993" t="s">
        <v>82</v>
      </c>
      <c r="D993" t="s">
        <v>414</v>
      </c>
      <c r="E993">
        <v>38</v>
      </c>
      <c r="F993" t="s">
        <v>117</v>
      </c>
      <c r="G993">
        <v>2022</v>
      </c>
      <c r="H993" t="s">
        <v>29</v>
      </c>
      <c r="I993" t="s">
        <v>84</v>
      </c>
      <c r="J993" t="s">
        <v>80</v>
      </c>
      <c r="K993">
        <v>84</v>
      </c>
      <c r="L993" s="18">
        <v>44335</v>
      </c>
      <c r="M993" s="18">
        <v>46892</v>
      </c>
      <c r="O993">
        <v>57410000</v>
      </c>
      <c r="P993">
        <v>47410000</v>
      </c>
      <c r="Q993">
        <v>10000000</v>
      </c>
      <c r="R993">
        <v>1020713</v>
      </c>
      <c r="S993" t="s">
        <v>184</v>
      </c>
      <c r="T993">
        <v>-0.60784500650184503</v>
      </c>
      <c r="U993">
        <v>0.4857014372750405</v>
      </c>
      <c r="V993">
        <v>0.48612183982770601</v>
      </c>
      <c r="W993">
        <v>-0.22608109169427409</v>
      </c>
      <c r="X993">
        <v>-1.270532873606796</v>
      </c>
      <c r="Y993" t="str">
        <f t="shared" si="60"/>
        <v>&gt;72</v>
      </c>
      <c r="Z993" s="20">
        <f t="shared" si="61"/>
        <v>0.82581431806305516</v>
      </c>
      <c r="AA993" t="str">
        <f t="shared" si="62"/>
        <v>80%-100%</v>
      </c>
      <c r="AB993">
        <f t="shared" si="63"/>
        <v>2.1165541398515041E-4</v>
      </c>
    </row>
    <row r="994" spans="1:28" x14ac:dyDescent="0.25">
      <c r="A994" t="s">
        <v>3091</v>
      </c>
      <c r="B994" t="s">
        <v>3092</v>
      </c>
      <c r="C994" t="s">
        <v>82</v>
      </c>
      <c r="D994" t="s">
        <v>130</v>
      </c>
      <c r="E994">
        <v>7</v>
      </c>
      <c r="F994" t="s">
        <v>79</v>
      </c>
      <c r="G994">
        <v>2021</v>
      </c>
      <c r="H994" t="s">
        <v>26</v>
      </c>
      <c r="I994" t="s">
        <v>84</v>
      </c>
      <c r="J994" t="s">
        <v>80</v>
      </c>
      <c r="K994">
        <v>72</v>
      </c>
      <c r="L994" s="18">
        <v>43932</v>
      </c>
      <c r="M994" s="18">
        <v>46123</v>
      </c>
      <c r="O994">
        <v>39500000</v>
      </c>
      <c r="P994">
        <v>25000000</v>
      </c>
      <c r="Q994">
        <v>14500000</v>
      </c>
      <c r="R994">
        <v>558825</v>
      </c>
      <c r="S994" t="s">
        <v>283</v>
      </c>
      <c r="T994">
        <v>-2.2815208127227331</v>
      </c>
      <c r="U994">
        <v>-0.30639888407425198</v>
      </c>
      <c r="V994">
        <v>-0.1462340800337556</v>
      </c>
      <c r="W994">
        <v>-0.79771024861225592</v>
      </c>
      <c r="X994">
        <v>1.3592949578620639</v>
      </c>
      <c r="Y994" t="str">
        <f t="shared" si="60"/>
        <v>61-72</v>
      </c>
      <c r="Z994" s="20">
        <f t="shared" si="61"/>
        <v>0.63291139240506333</v>
      </c>
      <c r="AA994" t="str">
        <f t="shared" si="62"/>
        <v>60%-80%</v>
      </c>
      <c r="AB994">
        <f t="shared" si="63"/>
        <v>1.1587815254655489E-4</v>
      </c>
    </row>
    <row r="995" spans="1:28" x14ac:dyDescent="0.25">
      <c r="A995" t="s">
        <v>3093</v>
      </c>
      <c r="B995" t="s">
        <v>3094</v>
      </c>
      <c r="C995" t="s">
        <v>82</v>
      </c>
      <c r="D995" t="s">
        <v>574</v>
      </c>
      <c r="E995">
        <v>60</v>
      </c>
      <c r="F995" t="s">
        <v>17</v>
      </c>
      <c r="G995">
        <v>2021</v>
      </c>
      <c r="H995" t="s">
        <v>17</v>
      </c>
      <c r="I995" t="s">
        <v>84</v>
      </c>
      <c r="J995" t="s">
        <v>80</v>
      </c>
      <c r="K995">
        <v>60</v>
      </c>
      <c r="L995" s="18">
        <v>43906</v>
      </c>
      <c r="M995" s="18">
        <v>45732</v>
      </c>
      <c r="O995">
        <v>51070000</v>
      </c>
      <c r="P995">
        <v>27234852</v>
      </c>
      <c r="Q995">
        <v>23835148</v>
      </c>
      <c r="R995">
        <v>594257</v>
      </c>
      <c r="S995" t="s">
        <v>473</v>
      </c>
      <c r="T995">
        <v>-0.63210117760649565</v>
      </c>
      <c r="U995">
        <v>-0.71548702011685761</v>
      </c>
      <c r="V995">
        <v>-2.478046534522897</v>
      </c>
      <c r="W995">
        <v>-6.7676719665969637E-2</v>
      </c>
      <c r="X995">
        <v>0.89520769348520657</v>
      </c>
      <c r="Y995" t="str">
        <f t="shared" si="60"/>
        <v>49-60</v>
      </c>
      <c r="Z995" s="20">
        <f t="shared" si="61"/>
        <v>0.5332847464264735</v>
      </c>
      <c r="AA995" t="str">
        <f t="shared" si="62"/>
        <v>40%-60%</v>
      </c>
      <c r="AB995">
        <f t="shared" si="63"/>
        <v>1.2322534478210185E-4</v>
      </c>
    </row>
    <row r="996" spans="1:28" x14ac:dyDescent="0.25">
      <c r="A996" t="s">
        <v>3095</v>
      </c>
      <c r="B996" t="s">
        <v>3096</v>
      </c>
      <c r="C996" t="s">
        <v>82</v>
      </c>
      <c r="D996" t="s">
        <v>3097</v>
      </c>
      <c r="E996">
        <v>49</v>
      </c>
      <c r="F996" t="s">
        <v>22</v>
      </c>
      <c r="G996">
        <v>2021</v>
      </c>
      <c r="H996" t="s">
        <v>869</v>
      </c>
      <c r="I996" t="s">
        <v>188</v>
      </c>
      <c r="J996" t="s">
        <v>80</v>
      </c>
      <c r="K996">
        <v>24</v>
      </c>
      <c r="L996" s="18">
        <v>44529</v>
      </c>
      <c r="M996" s="18">
        <v>45259</v>
      </c>
      <c r="O996">
        <v>143980000</v>
      </c>
      <c r="P996">
        <v>22297000</v>
      </c>
      <c r="Q996">
        <v>121683000</v>
      </c>
      <c r="R996">
        <v>1089670</v>
      </c>
      <c r="S996" t="s">
        <v>85</v>
      </c>
      <c r="T996">
        <v>-2.4391859249029619</v>
      </c>
      <c r="U996">
        <v>-2.269371945670895</v>
      </c>
      <c r="V996">
        <v>-0.81811224488655909</v>
      </c>
      <c r="W996">
        <v>-0.63442290897451337</v>
      </c>
      <c r="X996">
        <v>1.2045992030697781</v>
      </c>
      <c r="Y996" t="str">
        <f t="shared" si="60"/>
        <v>&lt;=24</v>
      </c>
      <c r="Z996" s="20">
        <f t="shared" si="61"/>
        <v>0.2</v>
      </c>
      <c r="AA996" t="str">
        <f t="shared" si="62"/>
        <v>20%</v>
      </c>
      <c r="AB996">
        <f t="shared" si="63"/>
        <v>2.2595436225187574E-4</v>
      </c>
    </row>
    <row r="997" spans="1:28" x14ac:dyDescent="0.25">
      <c r="A997" t="s">
        <v>3098</v>
      </c>
      <c r="B997" t="s">
        <v>3099</v>
      </c>
      <c r="C997" t="s">
        <v>82</v>
      </c>
      <c r="D997" t="s">
        <v>199</v>
      </c>
      <c r="E997">
        <v>59</v>
      </c>
      <c r="F997" t="s">
        <v>79</v>
      </c>
      <c r="G997">
        <v>2022</v>
      </c>
      <c r="H997" t="s">
        <v>26</v>
      </c>
      <c r="I997" t="s">
        <v>84</v>
      </c>
      <c r="J997" t="s">
        <v>80</v>
      </c>
      <c r="K997">
        <v>84</v>
      </c>
      <c r="L997" s="18">
        <v>44264</v>
      </c>
      <c r="M997" s="18">
        <v>46821</v>
      </c>
      <c r="O997">
        <v>49780000</v>
      </c>
      <c r="P997">
        <v>51320000</v>
      </c>
      <c r="Q997">
        <v>0</v>
      </c>
      <c r="R997">
        <v>1130226</v>
      </c>
      <c r="S997" t="s">
        <v>252</v>
      </c>
      <c r="T997">
        <v>-9.8465413304183499E-2</v>
      </c>
      <c r="U997">
        <v>1.327975051440853</v>
      </c>
      <c r="V997">
        <v>-0.18575632502509701</v>
      </c>
      <c r="W997">
        <v>-0.82835093674222493</v>
      </c>
      <c r="X997">
        <v>0.50846830650449182</v>
      </c>
      <c r="Y997" t="str">
        <f t="shared" si="60"/>
        <v>&gt;72</v>
      </c>
      <c r="Z997" s="20">
        <f t="shared" si="61"/>
        <v>1.0309361189232624</v>
      </c>
      <c r="AA997" t="str">
        <f t="shared" si="62"/>
        <v>80%-100%</v>
      </c>
      <c r="AB997">
        <f t="shared" si="63"/>
        <v>2.3436406896628202E-4</v>
      </c>
    </row>
    <row r="998" spans="1:28" x14ac:dyDescent="0.25">
      <c r="A998" t="s">
        <v>3100</v>
      </c>
      <c r="B998" t="s">
        <v>3101</v>
      </c>
      <c r="C998" t="s">
        <v>82</v>
      </c>
      <c r="D998" t="s">
        <v>301</v>
      </c>
      <c r="E998">
        <v>77</v>
      </c>
      <c r="F998" t="s">
        <v>20</v>
      </c>
      <c r="G998">
        <v>2020</v>
      </c>
      <c r="H998" t="s">
        <v>20</v>
      </c>
      <c r="I998" t="s">
        <v>84</v>
      </c>
      <c r="J998" t="s">
        <v>80</v>
      </c>
      <c r="K998">
        <v>84</v>
      </c>
      <c r="L998" s="18">
        <v>43817</v>
      </c>
      <c r="M998" s="18">
        <v>46374</v>
      </c>
      <c r="O998">
        <v>115850000</v>
      </c>
      <c r="P998">
        <v>115850000</v>
      </c>
      <c r="Q998">
        <v>0</v>
      </c>
      <c r="R998">
        <v>2439531</v>
      </c>
      <c r="S998" t="s">
        <v>124</v>
      </c>
      <c r="T998">
        <v>-0.11059349885650881</v>
      </c>
      <c r="U998">
        <v>1.2009447865714571</v>
      </c>
      <c r="V998">
        <v>0.88134428974112011</v>
      </c>
      <c r="W998">
        <v>2.6230551662671551</v>
      </c>
      <c r="X998">
        <v>4.4381042127634142E-2</v>
      </c>
      <c r="Y998" t="str">
        <f t="shared" si="60"/>
        <v>&gt;72</v>
      </c>
      <c r="Z998" s="20">
        <f t="shared" si="61"/>
        <v>1</v>
      </c>
      <c r="AA998" t="str">
        <f t="shared" si="62"/>
        <v>80%-100%</v>
      </c>
      <c r="AB998">
        <f t="shared" si="63"/>
        <v>5.0586202363897396E-4</v>
      </c>
    </row>
    <row r="999" spans="1:28" x14ac:dyDescent="0.25">
      <c r="A999" t="s">
        <v>3102</v>
      </c>
      <c r="B999" t="s">
        <v>3103</v>
      </c>
      <c r="C999" t="s">
        <v>82</v>
      </c>
      <c r="D999" t="s">
        <v>239</v>
      </c>
      <c r="E999">
        <v>15</v>
      </c>
      <c r="F999" t="s">
        <v>87</v>
      </c>
      <c r="G999">
        <v>2019</v>
      </c>
      <c r="H999" t="s">
        <v>15</v>
      </c>
      <c r="J999" t="s">
        <v>80</v>
      </c>
      <c r="K999">
        <v>84</v>
      </c>
      <c r="L999" s="18">
        <v>43427</v>
      </c>
      <c r="M999" s="18">
        <v>45984</v>
      </c>
      <c r="O999">
        <v>37290000</v>
      </c>
      <c r="P999">
        <v>33530000</v>
      </c>
      <c r="Q999">
        <v>3760000</v>
      </c>
      <c r="R999">
        <v>721906</v>
      </c>
      <c r="S999" t="s">
        <v>311</v>
      </c>
      <c r="T999">
        <v>-0.6442292631588209</v>
      </c>
      <c r="U999">
        <v>0.7869099950228291</v>
      </c>
      <c r="V999">
        <v>0.2094661248883162</v>
      </c>
      <c r="W999">
        <v>-0.70925823767236751</v>
      </c>
      <c r="X999">
        <v>-1.3478807510029389</v>
      </c>
      <c r="Y999" t="str">
        <f t="shared" si="60"/>
        <v>&gt;72</v>
      </c>
      <c r="Z999" s="20">
        <f t="shared" si="61"/>
        <v>0.89916867792973987</v>
      </c>
      <c r="AA999" t="str">
        <f t="shared" si="62"/>
        <v>80%-100%</v>
      </c>
      <c r="AB999">
        <f t="shared" si="63"/>
        <v>1.496946872317331E-4</v>
      </c>
    </row>
    <row r="1000" spans="1:28" x14ac:dyDescent="0.25">
      <c r="A1000" t="s">
        <v>3104</v>
      </c>
      <c r="B1000" t="s">
        <v>3105</v>
      </c>
      <c r="C1000" t="s">
        <v>82</v>
      </c>
      <c r="D1000" t="s">
        <v>258</v>
      </c>
      <c r="E1000">
        <v>62</v>
      </c>
      <c r="F1000" t="s">
        <v>25</v>
      </c>
      <c r="G1000">
        <v>2020</v>
      </c>
      <c r="H1000" t="s">
        <v>25</v>
      </c>
      <c r="I1000" t="s">
        <v>84</v>
      </c>
      <c r="J1000" t="s">
        <v>80</v>
      </c>
      <c r="K1000">
        <v>84</v>
      </c>
      <c r="L1000" s="18">
        <v>43572</v>
      </c>
      <c r="M1000" s="18">
        <v>46129</v>
      </c>
      <c r="O1000">
        <v>35490000</v>
      </c>
      <c r="P1000">
        <v>35490000</v>
      </c>
      <c r="Q1000">
        <v>0</v>
      </c>
      <c r="R1000">
        <v>724502</v>
      </c>
      <c r="S1000" t="s">
        <v>166</v>
      </c>
      <c r="T1000">
        <v>1.017318457509742</v>
      </c>
      <c r="U1000">
        <v>1.2009447865714571</v>
      </c>
      <c r="V1000">
        <v>0.50654954450740086</v>
      </c>
      <c r="W1000">
        <v>0.55289894345776602</v>
      </c>
      <c r="X1000">
        <v>-0.57440197704150942</v>
      </c>
      <c r="Y1000" t="str">
        <f t="shared" si="60"/>
        <v>&gt;72</v>
      </c>
      <c r="Z1000" s="20">
        <f t="shared" si="61"/>
        <v>1</v>
      </c>
      <c r="AA1000" t="str">
        <f t="shared" si="62"/>
        <v>80%-100%</v>
      </c>
      <c r="AB1000">
        <f t="shared" si="63"/>
        <v>1.502329947233644E-4</v>
      </c>
    </row>
    <row r="1001" spans="1:28" x14ac:dyDescent="0.25">
      <c r="A1001" t="s">
        <v>3106</v>
      </c>
      <c r="B1001" t="s">
        <v>3107</v>
      </c>
      <c r="C1001" t="s">
        <v>82</v>
      </c>
      <c r="D1001" t="s">
        <v>871</v>
      </c>
      <c r="E1001">
        <v>84</v>
      </c>
      <c r="F1001" t="s">
        <v>117</v>
      </c>
      <c r="G1001">
        <v>2020</v>
      </c>
      <c r="H1001" t="s">
        <v>29</v>
      </c>
      <c r="I1001" t="s">
        <v>84</v>
      </c>
      <c r="J1001" t="s">
        <v>80</v>
      </c>
      <c r="K1001">
        <v>84</v>
      </c>
      <c r="L1001" s="18">
        <v>43862</v>
      </c>
      <c r="M1001" s="18">
        <v>46419</v>
      </c>
      <c r="O1001">
        <v>51890000</v>
      </c>
      <c r="P1001">
        <v>46690000</v>
      </c>
      <c r="Q1001">
        <v>5200000</v>
      </c>
      <c r="R1001">
        <v>983182</v>
      </c>
      <c r="S1001" t="s">
        <v>208</v>
      </c>
      <c r="T1001">
        <v>-0.87466288865300112</v>
      </c>
      <c r="U1001">
        <v>0.7894531165923514</v>
      </c>
      <c r="V1001">
        <v>0.88134428974112011</v>
      </c>
      <c r="W1001">
        <v>-0.57490825624536923</v>
      </c>
      <c r="X1001">
        <v>1.436642835258207</v>
      </c>
      <c r="Y1001" t="str">
        <f t="shared" si="60"/>
        <v>&gt;72</v>
      </c>
      <c r="Z1001" s="20">
        <f t="shared" si="61"/>
        <v>0.8997880131046444</v>
      </c>
      <c r="AA1001" t="str">
        <f t="shared" si="62"/>
        <v>80%-100%</v>
      </c>
      <c r="AB1001">
        <f t="shared" si="63"/>
        <v>2.0387297235633145E-4</v>
      </c>
    </row>
    <row r="1002" spans="1:28" x14ac:dyDescent="0.25">
      <c r="A1002" t="s">
        <v>3108</v>
      </c>
      <c r="B1002" t="s">
        <v>3109</v>
      </c>
      <c r="C1002" t="s">
        <v>82</v>
      </c>
      <c r="D1002" t="s">
        <v>613</v>
      </c>
      <c r="E1002">
        <v>87</v>
      </c>
      <c r="F1002" t="s">
        <v>25</v>
      </c>
      <c r="G1002">
        <v>2022</v>
      </c>
      <c r="H1002" t="s">
        <v>25</v>
      </c>
      <c r="I1002" t="s">
        <v>84</v>
      </c>
      <c r="J1002" t="s">
        <v>80</v>
      </c>
      <c r="K1002">
        <v>84</v>
      </c>
      <c r="L1002" s="18">
        <v>44355</v>
      </c>
      <c r="M1002" s="18">
        <v>46912</v>
      </c>
      <c r="O1002">
        <v>43190000</v>
      </c>
      <c r="P1002">
        <v>44049900</v>
      </c>
      <c r="Q1002">
        <v>0</v>
      </c>
      <c r="R1002">
        <v>964394</v>
      </c>
      <c r="S1002" t="s">
        <v>225</v>
      </c>
      <c r="T1002">
        <v>-0.34102712435068899</v>
      </c>
      <c r="U1002">
        <v>1.2826982424070761</v>
      </c>
      <c r="V1002">
        <v>-0.2648008150077798</v>
      </c>
      <c r="W1002">
        <v>0.19020085841091</v>
      </c>
      <c r="X1002">
        <v>-0.49705409964536651</v>
      </c>
      <c r="Y1002" t="str">
        <f t="shared" si="60"/>
        <v>&gt;72</v>
      </c>
      <c r="Z1002" s="20">
        <f t="shared" si="61"/>
        <v>1.01990970131975</v>
      </c>
      <c r="AA1002" t="str">
        <f t="shared" si="62"/>
        <v>80%-100%</v>
      </c>
      <c r="AB1002">
        <f t="shared" si="63"/>
        <v>1.9997708593384736E-4</v>
      </c>
    </row>
    <row r="1003" spans="1:28" x14ac:dyDescent="0.25">
      <c r="A1003" t="s">
        <v>1011</v>
      </c>
      <c r="B1003" t="s">
        <v>1012</v>
      </c>
      <c r="C1003" t="s">
        <v>82</v>
      </c>
      <c r="D1003" t="s">
        <v>199</v>
      </c>
      <c r="E1003">
        <v>61</v>
      </c>
      <c r="F1003" t="s">
        <v>87</v>
      </c>
      <c r="G1003">
        <v>2022</v>
      </c>
      <c r="H1003" t="s">
        <v>24</v>
      </c>
      <c r="I1003" t="s">
        <v>84</v>
      </c>
      <c r="J1003" t="s">
        <v>80</v>
      </c>
      <c r="K1003">
        <v>84</v>
      </c>
      <c r="L1003" s="18">
        <v>44406</v>
      </c>
      <c r="M1003" s="18">
        <v>46963</v>
      </c>
      <c r="O1003">
        <v>47941500</v>
      </c>
      <c r="P1003">
        <v>48518500</v>
      </c>
      <c r="Q1003">
        <v>0</v>
      </c>
      <c r="R1003">
        <v>1059084</v>
      </c>
      <c r="S1003" t="s">
        <v>255</v>
      </c>
      <c r="T1003">
        <v>-2.0753433583332028</v>
      </c>
      <c r="U1003">
        <v>1.2503651084932841</v>
      </c>
      <c r="V1003">
        <v>-0.30432305999912118</v>
      </c>
      <c r="W1003">
        <v>-0.53676720772673236</v>
      </c>
      <c r="X1003">
        <v>0.97255557088134947</v>
      </c>
      <c r="Y1003" t="str">
        <f t="shared" si="60"/>
        <v>&gt;72</v>
      </c>
      <c r="Z1003" s="20">
        <f t="shared" si="61"/>
        <v>1.0120355016009095</v>
      </c>
      <c r="AA1003" t="str">
        <f t="shared" si="62"/>
        <v>80%-100%</v>
      </c>
      <c r="AB1003">
        <f t="shared" si="63"/>
        <v>2.1961203831542171E-4</v>
      </c>
    </row>
    <row r="1004" spans="1:28" x14ac:dyDescent="0.25">
      <c r="A1004" t="s">
        <v>3110</v>
      </c>
      <c r="B1004" t="s">
        <v>3111</v>
      </c>
      <c r="C1004" t="s">
        <v>82</v>
      </c>
      <c r="D1004" t="s">
        <v>1116</v>
      </c>
      <c r="E1004">
        <v>38</v>
      </c>
      <c r="F1004" t="s">
        <v>79</v>
      </c>
      <c r="G1004">
        <v>2021</v>
      </c>
      <c r="H1004" t="s">
        <v>26</v>
      </c>
      <c r="I1004" t="s">
        <v>84</v>
      </c>
      <c r="J1004" t="s">
        <v>80</v>
      </c>
      <c r="K1004">
        <v>72</v>
      </c>
      <c r="L1004" s="18">
        <v>43902</v>
      </c>
      <c r="M1004" s="18">
        <v>46093</v>
      </c>
      <c r="O1004">
        <v>43900000</v>
      </c>
      <c r="P1004">
        <v>28900000</v>
      </c>
      <c r="Q1004">
        <v>15000000</v>
      </c>
      <c r="R1004">
        <v>617376</v>
      </c>
      <c r="S1004" t="s">
        <v>158</v>
      </c>
      <c r="T1004">
        <v>-0.91104714530997699</v>
      </c>
      <c r="U1004">
        <v>-0.20208894975339209</v>
      </c>
      <c r="V1004">
        <v>-0.77349597773828394</v>
      </c>
      <c r="W1004">
        <v>-0.85949113997905935</v>
      </c>
      <c r="X1004">
        <v>-1.5799243831913681</v>
      </c>
      <c r="Y1004" t="str">
        <f t="shared" si="60"/>
        <v>61-72</v>
      </c>
      <c r="Z1004" s="20">
        <f t="shared" si="61"/>
        <v>0.65831435079726652</v>
      </c>
      <c r="AA1004" t="str">
        <f t="shared" si="62"/>
        <v>60%-80%</v>
      </c>
      <c r="AB1004">
        <f t="shared" si="63"/>
        <v>1.2801930891885989E-4</v>
      </c>
    </row>
    <row r="1005" spans="1:28" x14ac:dyDescent="0.25">
      <c r="A1005" t="s">
        <v>3112</v>
      </c>
      <c r="B1005" t="s">
        <v>3113</v>
      </c>
      <c r="C1005" t="s">
        <v>82</v>
      </c>
      <c r="D1005" t="s">
        <v>106</v>
      </c>
      <c r="E1005">
        <v>7</v>
      </c>
      <c r="F1005" t="s">
        <v>11</v>
      </c>
      <c r="G1005">
        <v>2022</v>
      </c>
      <c r="H1005" t="s">
        <v>11</v>
      </c>
      <c r="I1005" t="s">
        <v>188</v>
      </c>
      <c r="J1005" t="s">
        <v>80</v>
      </c>
      <c r="K1005">
        <v>84</v>
      </c>
      <c r="L1005" s="18">
        <v>44490</v>
      </c>
      <c r="M1005" s="18">
        <v>47047</v>
      </c>
      <c r="O1005">
        <v>85000000</v>
      </c>
      <c r="P1005">
        <v>65000000</v>
      </c>
      <c r="Q1005">
        <v>20000000</v>
      </c>
      <c r="R1005">
        <v>1334808</v>
      </c>
      <c r="S1005" t="s">
        <v>283</v>
      </c>
      <c r="T1005">
        <v>0.39878609434115281</v>
      </c>
      <c r="U1005">
        <v>0.23477724108658021</v>
      </c>
      <c r="V1005">
        <v>-0.1067118350424142</v>
      </c>
      <c r="W1005">
        <v>2.597489503747611E-2</v>
      </c>
      <c r="X1005">
        <v>1.9007300996350649</v>
      </c>
      <c r="Y1005" t="str">
        <f t="shared" si="60"/>
        <v>&gt;72</v>
      </c>
      <c r="Z1005" s="20">
        <f t="shared" si="61"/>
        <v>0.76470588235294112</v>
      </c>
      <c r="AA1005" t="str">
        <f t="shared" si="62"/>
        <v>60%-80%</v>
      </c>
      <c r="AB1005">
        <f t="shared" si="63"/>
        <v>2.7678626590500039E-4</v>
      </c>
    </row>
    <row r="1006" spans="1:28" x14ac:dyDescent="0.25">
      <c r="A1006" t="s">
        <v>3114</v>
      </c>
      <c r="B1006" t="s">
        <v>3115</v>
      </c>
      <c r="C1006" t="s">
        <v>82</v>
      </c>
      <c r="D1006" t="s">
        <v>391</v>
      </c>
      <c r="E1006">
        <v>62</v>
      </c>
      <c r="F1006" t="s">
        <v>25</v>
      </c>
      <c r="G1006">
        <v>2022</v>
      </c>
      <c r="H1006" t="s">
        <v>25</v>
      </c>
      <c r="I1006" t="s">
        <v>84</v>
      </c>
      <c r="J1006" t="s">
        <v>80</v>
      </c>
      <c r="K1006">
        <v>36</v>
      </c>
      <c r="L1006" s="18">
        <v>44355</v>
      </c>
      <c r="M1006" s="18">
        <v>45451</v>
      </c>
      <c r="O1006">
        <v>42170000</v>
      </c>
      <c r="P1006">
        <v>34170000</v>
      </c>
      <c r="Q1006">
        <v>8000000</v>
      </c>
      <c r="R1006">
        <v>1290474</v>
      </c>
      <c r="S1006" t="s">
        <v>190</v>
      </c>
      <c r="T1006">
        <v>-0.1348496699611593</v>
      </c>
      <c r="U1006">
        <v>0.42196217935102043</v>
      </c>
      <c r="V1006">
        <v>-2.7667345059731379E-2</v>
      </c>
      <c r="W1006">
        <v>1.999076162342224</v>
      </c>
      <c r="X1006">
        <v>-0.88379348662608126</v>
      </c>
      <c r="Y1006" t="str">
        <f t="shared" si="60"/>
        <v>25-36</v>
      </c>
      <c r="Z1006" s="20">
        <f t="shared" si="61"/>
        <v>0.81029167654730849</v>
      </c>
      <c r="AA1006" t="str">
        <f t="shared" si="62"/>
        <v>80%-100%</v>
      </c>
      <c r="AB1006">
        <f t="shared" si="63"/>
        <v>2.6759315175477633E-4</v>
      </c>
    </row>
    <row r="1007" spans="1:28" x14ac:dyDescent="0.25">
      <c r="A1007" t="s">
        <v>3116</v>
      </c>
      <c r="B1007" t="s">
        <v>3117</v>
      </c>
      <c r="C1007" t="s">
        <v>82</v>
      </c>
      <c r="D1007" t="s">
        <v>244</v>
      </c>
      <c r="E1007">
        <v>15</v>
      </c>
      <c r="F1007" t="s">
        <v>95</v>
      </c>
      <c r="G1007">
        <v>2014</v>
      </c>
      <c r="H1007" t="s">
        <v>16</v>
      </c>
      <c r="J1007" t="s">
        <v>96</v>
      </c>
      <c r="K1007">
        <v>60</v>
      </c>
      <c r="L1007" s="18">
        <v>44400</v>
      </c>
      <c r="M1007" s="18">
        <v>46226</v>
      </c>
      <c r="O1007">
        <v>38500000</v>
      </c>
      <c r="P1007">
        <v>38500000</v>
      </c>
      <c r="Q1007">
        <v>0</v>
      </c>
      <c r="R1007">
        <v>1069198</v>
      </c>
      <c r="S1007" t="s">
        <v>764</v>
      </c>
      <c r="T1007">
        <v>-0.74125394757742313</v>
      </c>
      <c r="U1007">
        <v>1.2009447865714571</v>
      </c>
      <c r="V1007">
        <v>0.56516632981038883</v>
      </c>
      <c r="W1007">
        <v>-0.91689720834015298</v>
      </c>
      <c r="X1007">
        <v>-1.657272260587511</v>
      </c>
      <c r="Y1007" t="str">
        <f t="shared" si="60"/>
        <v>49-60</v>
      </c>
      <c r="Z1007" s="20">
        <f t="shared" si="61"/>
        <v>1</v>
      </c>
      <c r="AA1007" t="str">
        <f t="shared" si="62"/>
        <v>80%-100%</v>
      </c>
      <c r="AB1007">
        <f t="shared" si="63"/>
        <v>2.2170928098505147E-4</v>
      </c>
    </row>
    <row r="1008" spans="1:28" x14ac:dyDescent="0.25">
      <c r="A1008" t="s">
        <v>3118</v>
      </c>
      <c r="B1008" t="s">
        <v>3119</v>
      </c>
      <c r="C1008" t="s">
        <v>82</v>
      </c>
      <c r="D1008" t="s">
        <v>669</v>
      </c>
      <c r="E1008">
        <v>62</v>
      </c>
      <c r="F1008" t="s">
        <v>95</v>
      </c>
      <c r="G1008">
        <v>2021</v>
      </c>
      <c r="H1008" t="s">
        <v>16</v>
      </c>
      <c r="I1008" t="s">
        <v>84</v>
      </c>
      <c r="J1008" t="s">
        <v>96</v>
      </c>
      <c r="K1008">
        <v>36</v>
      </c>
      <c r="L1008" s="18">
        <v>44215</v>
      </c>
      <c r="M1008" s="18">
        <v>45310</v>
      </c>
      <c r="O1008">
        <v>107500000</v>
      </c>
      <c r="P1008">
        <v>42500000</v>
      </c>
      <c r="Q1008">
        <v>65000000</v>
      </c>
      <c r="R1008">
        <v>1578530</v>
      </c>
      <c r="S1008" t="s">
        <v>103</v>
      </c>
      <c r="T1008">
        <v>5.9199698876045093E-2</v>
      </c>
      <c r="U1008">
        <v>-1.281881115197818</v>
      </c>
      <c r="V1008">
        <v>0.6442108197930716</v>
      </c>
      <c r="W1008">
        <v>4.7206867113764961</v>
      </c>
      <c r="X1008">
        <v>1.823382222238922</v>
      </c>
      <c r="Y1008" t="str">
        <f t="shared" si="60"/>
        <v>25-36</v>
      </c>
      <c r="Z1008" s="20">
        <f t="shared" si="61"/>
        <v>0.39534883720930231</v>
      </c>
      <c r="AA1008" t="str">
        <f t="shared" si="62"/>
        <v>20%-40%</v>
      </c>
      <c r="AB1008">
        <f t="shared" si="63"/>
        <v>3.2732454728996252E-4</v>
      </c>
    </row>
    <row r="1009" spans="1:28" x14ac:dyDescent="0.25">
      <c r="A1009" t="s">
        <v>3120</v>
      </c>
      <c r="B1009" t="s">
        <v>3121</v>
      </c>
      <c r="C1009" t="s">
        <v>82</v>
      </c>
      <c r="D1009" t="s">
        <v>239</v>
      </c>
      <c r="E1009">
        <v>61</v>
      </c>
      <c r="F1009" t="s">
        <v>17</v>
      </c>
      <c r="G1009">
        <v>2019</v>
      </c>
      <c r="H1009" t="s">
        <v>17</v>
      </c>
      <c r="J1009" t="s">
        <v>80</v>
      </c>
      <c r="K1009">
        <v>84</v>
      </c>
      <c r="L1009" s="18">
        <v>43434</v>
      </c>
      <c r="M1009" s="18">
        <v>45991</v>
      </c>
      <c r="O1009">
        <v>63860000</v>
      </c>
      <c r="P1009">
        <v>63860000</v>
      </c>
      <c r="Q1009">
        <v>0</v>
      </c>
      <c r="R1009">
        <v>1374915</v>
      </c>
      <c r="S1009" t="s">
        <v>332</v>
      </c>
      <c r="T1009">
        <v>0.90816568753881444</v>
      </c>
      <c r="U1009">
        <v>1.2009447865714571</v>
      </c>
      <c r="V1009">
        <v>0.2094661248883162</v>
      </c>
      <c r="W1009">
        <v>0.68246917933395435</v>
      </c>
      <c r="X1009">
        <v>0.58581618390063472</v>
      </c>
      <c r="Y1009" t="str">
        <f t="shared" si="60"/>
        <v>&gt;72</v>
      </c>
      <c r="Z1009" s="20">
        <f t="shared" si="61"/>
        <v>1</v>
      </c>
      <c r="AA1009" t="str">
        <f t="shared" si="62"/>
        <v>80%-100%</v>
      </c>
      <c r="AB1009">
        <f t="shared" si="63"/>
        <v>2.8510286781827321E-4</v>
      </c>
    </row>
    <row r="1010" spans="1:28" x14ac:dyDescent="0.25">
      <c r="A1010" t="s">
        <v>3122</v>
      </c>
      <c r="B1010" t="s">
        <v>3123</v>
      </c>
      <c r="C1010" t="s">
        <v>82</v>
      </c>
      <c r="D1010" t="s">
        <v>172</v>
      </c>
      <c r="E1010">
        <v>220</v>
      </c>
      <c r="F1010" t="s">
        <v>87</v>
      </c>
      <c r="G1010">
        <v>2022</v>
      </c>
      <c r="H1010" t="s">
        <v>24</v>
      </c>
      <c r="I1010" t="s">
        <v>84</v>
      </c>
      <c r="J1010" t="s">
        <v>80</v>
      </c>
      <c r="K1010">
        <v>84</v>
      </c>
      <c r="L1010" s="18">
        <v>44355</v>
      </c>
      <c r="M1010" s="18">
        <v>46912</v>
      </c>
      <c r="O1010">
        <v>45923600</v>
      </c>
      <c r="P1010">
        <v>43923600</v>
      </c>
      <c r="Q1010">
        <v>2000000</v>
      </c>
      <c r="R1010">
        <v>938922</v>
      </c>
      <c r="S1010" t="s">
        <v>437</v>
      </c>
      <c r="T1010">
        <v>1.068735666674399E-2</v>
      </c>
      <c r="U1010">
        <v>1.022116817147861</v>
      </c>
      <c r="V1010">
        <v>-0.58280882285115121</v>
      </c>
      <c r="W1010">
        <v>-0.2326444878658781</v>
      </c>
      <c r="X1010">
        <v>-0.72909773183379534</v>
      </c>
      <c r="Y1010" t="str">
        <f t="shared" si="60"/>
        <v>&gt;72</v>
      </c>
      <c r="Z1010" s="20">
        <f t="shared" si="61"/>
        <v>0.95644940727643302</v>
      </c>
      <c r="AA1010" t="str">
        <f t="shared" si="62"/>
        <v>80%-100%</v>
      </c>
      <c r="AB1010">
        <f t="shared" si="63"/>
        <v>1.9469520287266392E-4</v>
      </c>
    </row>
    <row r="1011" spans="1:28" x14ac:dyDescent="0.25">
      <c r="A1011" t="s">
        <v>3124</v>
      </c>
      <c r="B1011" t="s">
        <v>3125</v>
      </c>
      <c r="C1011" t="s">
        <v>82</v>
      </c>
      <c r="D1011" t="s">
        <v>864</v>
      </c>
      <c r="E1011">
        <v>61</v>
      </c>
      <c r="F1011" t="s">
        <v>11</v>
      </c>
      <c r="G1011">
        <v>2020</v>
      </c>
      <c r="H1011" t="s">
        <v>23</v>
      </c>
      <c r="I1011" t="s">
        <v>188</v>
      </c>
      <c r="J1011" t="s">
        <v>80</v>
      </c>
      <c r="K1011">
        <v>72</v>
      </c>
      <c r="L1011" s="18">
        <v>43854</v>
      </c>
      <c r="M1011" s="18">
        <v>46046</v>
      </c>
      <c r="O1011">
        <v>68470000</v>
      </c>
      <c r="P1011">
        <v>65470000</v>
      </c>
      <c r="Q1011">
        <v>3000000</v>
      </c>
      <c r="R1011">
        <v>1565586</v>
      </c>
      <c r="S1011" t="s">
        <v>641</v>
      </c>
      <c r="T1011">
        <v>1.068735666674399E-2</v>
      </c>
      <c r="U1011">
        <v>1.021031887419533</v>
      </c>
      <c r="V1011">
        <v>0.52564408481904745</v>
      </c>
      <c r="W1011">
        <v>-0.67453115087414128</v>
      </c>
      <c r="X1011">
        <v>-1.270532873606796</v>
      </c>
      <c r="Y1011" t="str">
        <f t="shared" si="60"/>
        <v>61-72</v>
      </c>
      <c r="Z1011" s="20">
        <f t="shared" si="61"/>
        <v>0.95618519059442086</v>
      </c>
      <c r="AA1011" t="str">
        <f t="shared" si="62"/>
        <v>80%-100%</v>
      </c>
      <c r="AB1011">
        <f t="shared" si="63"/>
        <v>3.2464047480472544E-4</v>
      </c>
    </row>
    <row r="1012" spans="1:28" x14ac:dyDescent="0.25">
      <c r="A1012" t="s">
        <v>3126</v>
      </c>
      <c r="B1012" t="s">
        <v>3127</v>
      </c>
      <c r="C1012" t="s">
        <v>82</v>
      </c>
      <c r="D1012" t="s">
        <v>116</v>
      </c>
      <c r="E1012">
        <v>51</v>
      </c>
      <c r="F1012" t="s">
        <v>117</v>
      </c>
      <c r="G1012">
        <v>2019</v>
      </c>
      <c r="H1012" t="s">
        <v>14</v>
      </c>
      <c r="I1012" t="s">
        <v>84</v>
      </c>
      <c r="J1012" t="s">
        <v>80</v>
      </c>
      <c r="K1012">
        <v>60</v>
      </c>
      <c r="L1012" s="18">
        <v>43546</v>
      </c>
      <c r="M1012" s="18">
        <v>45373</v>
      </c>
      <c r="O1012">
        <v>41990000</v>
      </c>
      <c r="P1012">
        <v>26990000</v>
      </c>
      <c r="Q1012">
        <v>15000000</v>
      </c>
      <c r="R1012">
        <v>672137</v>
      </c>
      <c r="S1012" t="s">
        <v>261</v>
      </c>
      <c r="T1012">
        <v>0.94454994419579019</v>
      </c>
      <c r="U1012">
        <v>-0.26590877438736371</v>
      </c>
      <c r="V1012">
        <v>-0.53399623193811419</v>
      </c>
      <c r="W1012">
        <v>0.33200506560873277</v>
      </c>
      <c r="X1012">
        <v>-0.18766259006079469</v>
      </c>
      <c r="Y1012" t="str">
        <f t="shared" si="60"/>
        <v>49-60</v>
      </c>
      <c r="Z1012" s="20">
        <f t="shared" si="61"/>
        <v>0.642772088592522</v>
      </c>
      <c r="AA1012" t="str">
        <f t="shared" si="62"/>
        <v>60%-80%</v>
      </c>
      <c r="AB1012">
        <f t="shared" si="63"/>
        <v>1.393745695310406E-4</v>
      </c>
    </row>
    <row r="1013" spans="1:28" x14ac:dyDescent="0.25">
      <c r="A1013" t="s">
        <v>3128</v>
      </c>
      <c r="B1013" t="s">
        <v>3129</v>
      </c>
      <c r="C1013" t="s">
        <v>82</v>
      </c>
      <c r="D1013" t="s">
        <v>457</v>
      </c>
      <c r="E1013">
        <v>166872296</v>
      </c>
      <c r="F1013" t="s">
        <v>95</v>
      </c>
      <c r="G1013">
        <v>2018</v>
      </c>
      <c r="H1013" t="s">
        <v>16</v>
      </c>
      <c r="J1013" t="s">
        <v>96</v>
      </c>
      <c r="K1013">
        <v>84</v>
      </c>
      <c r="L1013" s="18">
        <v>44496</v>
      </c>
      <c r="M1013" s="18">
        <v>47053</v>
      </c>
      <c r="O1013">
        <v>26820000</v>
      </c>
      <c r="P1013">
        <v>20115000</v>
      </c>
      <c r="Q1013">
        <v>6705000</v>
      </c>
      <c r="R1013">
        <v>457546</v>
      </c>
      <c r="S1013" t="s">
        <v>182</v>
      </c>
      <c r="T1013">
        <v>-1.26276162632741</v>
      </c>
      <c r="U1013">
        <v>0.17439176949377561</v>
      </c>
      <c r="V1013">
        <v>0.24898836987965761</v>
      </c>
      <c r="W1013">
        <v>-0.83804982740855172</v>
      </c>
      <c r="X1013">
        <v>-1.8893158927759399</v>
      </c>
      <c r="Y1013" t="str">
        <f t="shared" si="60"/>
        <v>&gt;72</v>
      </c>
      <c r="Z1013" s="20">
        <f t="shared" si="61"/>
        <v>0.75</v>
      </c>
      <c r="AA1013" t="str">
        <f t="shared" si="62"/>
        <v>60%-80%</v>
      </c>
      <c r="AB1013">
        <f t="shared" si="63"/>
        <v>9.4876902760374001E-5</v>
      </c>
    </row>
    <row r="1014" spans="1:28" x14ac:dyDescent="0.25">
      <c r="A1014" t="s">
        <v>3130</v>
      </c>
      <c r="B1014" t="s">
        <v>3131</v>
      </c>
      <c r="C1014" t="s">
        <v>82</v>
      </c>
      <c r="D1014" t="s">
        <v>138</v>
      </c>
      <c r="E1014">
        <v>61</v>
      </c>
      <c r="F1014" t="s">
        <v>117</v>
      </c>
      <c r="G1014">
        <v>2018</v>
      </c>
      <c r="H1014" t="s">
        <v>14</v>
      </c>
      <c r="J1014" t="s">
        <v>80</v>
      </c>
      <c r="K1014">
        <v>60</v>
      </c>
      <c r="L1014" s="18">
        <v>42870</v>
      </c>
      <c r="M1014" s="18">
        <v>44696</v>
      </c>
      <c r="O1014">
        <v>47420000</v>
      </c>
      <c r="P1014">
        <v>31000000</v>
      </c>
      <c r="Q1014">
        <v>16420000</v>
      </c>
      <c r="R1014">
        <v>759405</v>
      </c>
      <c r="S1014" t="s">
        <v>419</v>
      </c>
      <c r="T1014">
        <v>1.235623997451597</v>
      </c>
      <c r="U1014">
        <v>-0.2209025808191398</v>
      </c>
      <c r="V1014">
        <v>0.246230902846612</v>
      </c>
      <c r="W1014">
        <v>-0.15482302134977249</v>
      </c>
      <c r="X1014">
        <v>0.97255557088134947</v>
      </c>
      <c r="Y1014" t="str">
        <f t="shared" si="60"/>
        <v>49-60</v>
      </c>
      <c r="Z1014" s="20">
        <f t="shared" si="61"/>
        <v>0.65373260227752006</v>
      </c>
      <c r="AA1014" t="str">
        <f t="shared" si="62"/>
        <v>60%-80%</v>
      </c>
      <c r="AB1014">
        <f t="shared" si="63"/>
        <v>1.5747049332906816E-4</v>
      </c>
    </row>
    <row r="1015" spans="1:28" x14ac:dyDescent="0.25">
      <c r="A1015" t="s">
        <v>3132</v>
      </c>
      <c r="B1015" t="s">
        <v>3133</v>
      </c>
      <c r="C1015" t="s">
        <v>82</v>
      </c>
      <c r="D1015" t="s">
        <v>130</v>
      </c>
      <c r="E1015">
        <v>74</v>
      </c>
      <c r="F1015" t="s">
        <v>87</v>
      </c>
      <c r="G1015">
        <v>2021</v>
      </c>
      <c r="H1015" t="s">
        <v>24</v>
      </c>
      <c r="I1015" t="s">
        <v>84</v>
      </c>
      <c r="J1015" t="s">
        <v>80</v>
      </c>
      <c r="K1015">
        <v>60</v>
      </c>
      <c r="L1015" s="18">
        <v>44287</v>
      </c>
      <c r="M1015" s="18">
        <v>46113</v>
      </c>
      <c r="O1015">
        <v>50640000</v>
      </c>
      <c r="P1015">
        <v>35640000</v>
      </c>
      <c r="Q1015">
        <v>15000000</v>
      </c>
      <c r="R1015">
        <v>913131</v>
      </c>
      <c r="S1015" t="s">
        <v>168</v>
      </c>
      <c r="T1015">
        <v>-0.1469777555134846</v>
      </c>
      <c r="U1015">
        <v>-1.5350257359445041E-2</v>
      </c>
      <c r="V1015">
        <v>-0.81811224488655909</v>
      </c>
      <c r="W1015">
        <v>1.026151172332473</v>
      </c>
      <c r="X1015">
        <v>-1.657272260587511</v>
      </c>
      <c r="Y1015" t="str">
        <f t="shared" si="60"/>
        <v>49-60</v>
      </c>
      <c r="Z1015" s="20">
        <f t="shared" si="61"/>
        <v>0.70379146919431279</v>
      </c>
      <c r="AA1015" t="str">
        <f t="shared" si="62"/>
        <v>60%-80%</v>
      </c>
      <c r="AB1015">
        <f t="shared" si="63"/>
        <v>1.8934717185700034E-4</v>
      </c>
    </row>
    <row r="1016" spans="1:28" x14ac:dyDescent="0.25">
      <c r="A1016" t="s">
        <v>3134</v>
      </c>
      <c r="B1016" t="s">
        <v>3135</v>
      </c>
      <c r="C1016" t="s">
        <v>82</v>
      </c>
      <c r="D1016" t="s">
        <v>106</v>
      </c>
      <c r="E1016">
        <v>15</v>
      </c>
      <c r="F1016" t="s">
        <v>87</v>
      </c>
      <c r="G1016">
        <v>2022</v>
      </c>
      <c r="H1016" t="s">
        <v>24</v>
      </c>
      <c r="I1016" t="s">
        <v>84</v>
      </c>
      <c r="J1016" t="s">
        <v>80</v>
      </c>
      <c r="K1016">
        <v>84</v>
      </c>
      <c r="L1016" s="18">
        <v>44529</v>
      </c>
      <c r="M1016" s="18">
        <v>47086</v>
      </c>
      <c r="O1016">
        <v>54847999</v>
      </c>
      <c r="P1016">
        <v>28248049</v>
      </c>
      <c r="Q1016">
        <v>26599950</v>
      </c>
      <c r="R1016">
        <v>572735</v>
      </c>
      <c r="S1016" t="s">
        <v>743</v>
      </c>
      <c r="T1016">
        <v>-0.19549009772278569</v>
      </c>
      <c r="U1016">
        <v>-0.79046853201582368</v>
      </c>
      <c r="V1016">
        <v>-0.2648008150077798</v>
      </c>
      <c r="W1016">
        <v>-2.1221814727484061E-2</v>
      </c>
      <c r="X1016">
        <v>-0.80644560922993824</v>
      </c>
      <c r="Y1016" t="str">
        <f t="shared" si="60"/>
        <v>&gt;72</v>
      </c>
      <c r="Z1016" s="20">
        <f t="shared" si="61"/>
        <v>0.51502423999096125</v>
      </c>
      <c r="AA1016" t="str">
        <f t="shared" si="62"/>
        <v>40%-60%</v>
      </c>
      <c r="AB1016">
        <f t="shared" si="63"/>
        <v>1.1876253513846216E-4</v>
      </c>
    </row>
    <row r="1017" spans="1:28" x14ac:dyDescent="0.25">
      <c r="A1017" t="s">
        <v>3136</v>
      </c>
      <c r="B1017" t="s">
        <v>3137</v>
      </c>
      <c r="C1017" t="s">
        <v>82</v>
      </c>
      <c r="D1017" t="s">
        <v>211</v>
      </c>
      <c r="E1017">
        <v>76</v>
      </c>
      <c r="F1017" t="s">
        <v>79</v>
      </c>
      <c r="G1017">
        <v>2020</v>
      </c>
      <c r="H1017" t="s">
        <v>26</v>
      </c>
      <c r="I1017" t="s">
        <v>84</v>
      </c>
      <c r="J1017" t="s">
        <v>80</v>
      </c>
      <c r="K1017">
        <v>60</v>
      </c>
      <c r="L1017" s="18">
        <v>43567</v>
      </c>
      <c r="M1017" s="18">
        <v>45394</v>
      </c>
      <c r="O1017">
        <v>38090000</v>
      </c>
      <c r="P1017">
        <v>16090000</v>
      </c>
      <c r="Q1017">
        <v>22000000</v>
      </c>
      <c r="R1017">
        <v>381315</v>
      </c>
      <c r="S1017" t="s">
        <v>413</v>
      </c>
      <c r="T1017">
        <v>-0.28038669658906262</v>
      </c>
      <c r="U1017">
        <v>-1.1707187866193001</v>
      </c>
      <c r="V1017">
        <v>-0.2648008150077798</v>
      </c>
      <c r="W1017">
        <v>-0.32424991610166581</v>
      </c>
      <c r="X1017">
        <v>1.0499034482774929</v>
      </c>
      <c r="Y1017" t="str">
        <f t="shared" si="60"/>
        <v>49-60</v>
      </c>
      <c r="Z1017" s="20">
        <f t="shared" si="61"/>
        <v>0.42242058283013917</v>
      </c>
      <c r="AA1017" t="str">
        <f t="shared" si="62"/>
        <v>40%-60%</v>
      </c>
      <c r="AB1017">
        <f t="shared" si="63"/>
        <v>7.906961524321492E-5</v>
      </c>
    </row>
    <row r="1018" spans="1:28" x14ac:dyDescent="0.25">
      <c r="A1018" t="s">
        <v>3138</v>
      </c>
      <c r="B1018" t="s">
        <v>3139</v>
      </c>
      <c r="C1018" t="s">
        <v>82</v>
      </c>
      <c r="D1018" t="s">
        <v>204</v>
      </c>
      <c r="E1018">
        <v>61</v>
      </c>
      <c r="F1018" t="s">
        <v>87</v>
      </c>
      <c r="G1018">
        <v>2019</v>
      </c>
      <c r="H1018" t="s">
        <v>15</v>
      </c>
      <c r="J1018" t="s">
        <v>80</v>
      </c>
      <c r="K1018">
        <v>84</v>
      </c>
      <c r="L1018" s="18">
        <v>43354</v>
      </c>
      <c r="M1018" s="18">
        <v>45911</v>
      </c>
      <c r="O1018">
        <v>32500000</v>
      </c>
      <c r="P1018">
        <v>13222000</v>
      </c>
      <c r="Q1018">
        <v>19278000</v>
      </c>
      <c r="R1018">
        <v>295907</v>
      </c>
      <c r="S1018" t="s">
        <v>255</v>
      </c>
      <c r="T1018">
        <v>0.62921971983533309</v>
      </c>
      <c r="U1018">
        <v>-1.234733867363748</v>
      </c>
      <c r="V1018">
        <v>0.52564408481904745</v>
      </c>
      <c r="W1018">
        <v>2.9162156126459949E-3</v>
      </c>
      <c r="X1018">
        <v>-0.96114136402222416</v>
      </c>
      <c r="Y1018" t="str">
        <f t="shared" si="60"/>
        <v>&gt;72</v>
      </c>
      <c r="Z1018" s="20">
        <f t="shared" si="61"/>
        <v>0.40683076923076922</v>
      </c>
      <c r="AA1018" t="str">
        <f t="shared" si="62"/>
        <v>40%-60%</v>
      </c>
      <c r="AB1018">
        <f t="shared" si="63"/>
        <v>6.1359381712688984E-5</v>
      </c>
    </row>
    <row r="1019" spans="1:28" x14ac:dyDescent="0.25">
      <c r="A1019" t="s">
        <v>3140</v>
      </c>
      <c r="B1019" t="s">
        <v>3141</v>
      </c>
      <c r="C1019" t="s">
        <v>82</v>
      </c>
      <c r="D1019" t="s">
        <v>776</v>
      </c>
      <c r="E1019">
        <v>49</v>
      </c>
      <c r="F1019" t="s">
        <v>95</v>
      </c>
      <c r="G1019">
        <v>2016</v>
      </c>
      <c r="H1019" t="s">
        <v>16</v>
      </c>
      <c r="J1019" t="s">
        <v>96</v>
      </c>
      <c r="K1019">
        <v>36</v>
      </c>
      <c r="L1019" s="18">
        <v>44153</v>
      </c>
      <c r="M1019" s="18">
        <v>45248</v>
      </c>
      <c r="O1019">
        <v>27350000</v>
      </c>
      <c r="P1019">
        <v>19500000</v>
      </c>
      <c r="Q1019">
        <v>7850000</v>
      </c>
      <c r="R1019">
        <v>773183</v>
      </c>
      <c r="S1019" t="s">
        <v>85</v>
      </c>
      <c r="T1019">
        <v>-2.2208803849611072</v>
      </c>
      <c r="U1019">
        <v>2.237934831773886E-2</v>
      </c>
      <c r="V1019">
        <v>1.237044494663192</v>
      </c>
      <c r="W1019">
        <v>-0.85516975347315372</v>
      </c>
      <c r="X1019">
        <v>1.127251325673635</v>
      </c>
      <c r="Y1019" t="str">
        <f t="shared" si="60"/>
        <v>25-36</v>
      </c>
      <c r="Z1019" s="20">
        <f t="shared" si="61"/>
        <v>0.71297989031078612</v>
      </c>
      <c r="AA1019" t="str">
        <f t="shared" si="62"/>
        <v>60%-80%</v>
      </c>
      <c r="AB1019">
        <f t="shared" si="63"/>
        <v>1.6032750435360436E-4</v>
      </c>
    </row>
    <row r="1020" spans="1:28" x14ac:dyDescent="0.25">
      <c r="A1020" t="s">
        <v>3142</v>
      </c>
      <c r="B1020" t="s">
        <v>3143</v>
      </c>
      <c r="C1020" t="s">
        <v>82</v>
      </c>
      <c r="D1020" t="s">
        <v>292</v>
      </c>
      <c r="E1020">
        <v>60</v>
      </c>
      <c r="F1020" t="s">
        <v>95</v>
      </c>
      <c r="G1020">
        <v>2015</v>
      </c>
      <c r="H1020" t="s">
        <v>16</v>
      </c>
      <c r="J1020" t="s">
        <v>96</v>
      </c>
      <c r="K1020">
        <v>84</v>
      </c>
      <c r="L1020" s="18">
        <v>44217</v>
      </c>
      <c r="M1020" s="18">
        <v>46773</v>
      </c>
      <c r="O1020">
        <v>26500000</v>
      </c>
      <c r="P1020">
        <v>27430000</v>
      </c>
      <c r="Q1020">
        <v>0</v>
      </c>
      <c r="R1020">
        <v>629421</v>
      </c>
      <c r="S1020" t="s">
        <v>577</v>
      </c>
      <c r="T1020">
        <v>-1.0201999152809049</v>
      </c>
      <c r="U1020">
        <v>1.345049587459342</v>
      </c>
      <c r="V1020">
        <v>0.36755510485368181</v>
      </c>
      <c r="W1020">
        <v>-0.98452557954267417</v>
      </c>
      <c r="X1020">
        <v>-1.0384892414183671</v>
      </c>
      <c r="Y1020" t="str">
        <f t="shared" si="60"/>
        <v>&gt;72</v>
      </c>
      <c r="Z1020" s="20">
        <f t="shared" si="61"/>
        <v>1.0350943396226415</v>
      </c>
      <c r="AA1020" t="str">
        <f t="shared" si="62"/>
        <v>80%-100%</v>
      </c>
      <c r="AB1020">
        <f t="shared" si="63"/>
        <v>1.3051696444147117E-4</v>
      </c>
    </row>
    <row r="1021" spans="1:28" x14ac:dyDescent="0.25">
      <c r="A1021" t="s">
        <v>3144</v>
      </c>
      <c r="B1021" t="s">
        <v>3145</v>
      </c>
      <c r="C1021" t="s">
        <v>82</v>
      </c>
      <c r="D1021" t="s">
        <v>199</v>
      </c>
      <c r="E1021">
        <v>59</v>
      </c>
      <c r="F1021" t="s">
        <v>17</v>
      </c>
      <c r="G1021">
        <v>2022</v>
      </c>
      <c r="H1021" t="s">
        <v>155</v>
      </c>
      <c r="I1021" t="s">
        <v>84</v>
      </c>
      <c r="J1021" t="s">
        <v>80</v>
      </c>
      <c r="K1021">
        <v>84</v>
      </c>
      <c r="L1021" s="18">
        <v>44463</v>
      </c>
      <c r="M1021" s="18">
        <v>47020</v>
      </c>
      <c r="O1021">
        <v>73550000</v>
      </c>
      <c r="P1021">
        <v>53550000</v>
      </c>
      <c r="Q1021">
        <v>20000000</v>
      </c>
      <c r="R1021">
        <v>1113723</v>
      </c>
      <c r="S1021" t="s">
        <v>287</v>
      </c>
      <c r="T1021">
        <v>0.54432312096905611</v>
      </c>
      <c r="U1021">
        <v>8.4367745562422242E-2</v>
      </c>
      <c r="V1021">
        <v>5.1377144922950549E-2</v>
      </c>
      <c r="W1021">
        <v>0.28645293880358541</v>
      </c>
      <c r="X1021">
        <v>0.35377255171220601</v>
      </c>
      <c r="Y1021" t="str">
        <f t="shared" si="60"/>
        <v>&gt;72</v>
      </c>
      <c r="Z1021" s="20">
        <f t="shared" si="61"/>
        <v>0.72807613868116927</v>
      </c>
      <c r="AA1021" t="str">
        <f t="shared" si="62"/>
        <v>60%-80%</v>
      </c>
      <c r="AB1021">
        <f t="shared" si="63"/>
        <v>2.3094200096382007E-4</v>
      </c>
    </row>
    <row r="1022" spans="1:28" x14ac:dyDescent="0.25">
      <c r="A1022" t="s">
        <v>3146</v>
      </c>
      <c r="B1022" t="s">
        <v>3147</v>
      </c>
      <c r="C1022" t="s">
        <v>82</v>
      </c>
      <c r="D1022" t="s">
        <v>838</v>
      </c>
      <c r="E1022">
        <v>83</v>
      </c>
      <c r="F1022" t="s">
        <v>17</v>
      </c>
      <c r="G1022">
        <v>2020</v>
      </c>
      <c r="H1022" t="s">
        <v>110</v>
      </c>
      <c r="I1022" t="s">
        <v>84</v>
      </c>
      <c r="J1022" t="s">
        <v>80</v>
      </c>
      <c r="K1022">
        <v>72</v>
      </c>
      <c r="L1022" s="18">
        <v>43680</v>
      </c>
      <c r="M1022" s="18">
        <v>45872</v>
      </c>
      <c r="O1022">
        <v>64936192</v>
      </c>
      <c r="P1022">
        <v>54849366</v>
      </c>
      <c r="Q1022">
        <v>10086826</v>
      </c>
      <c r="R1022">
        <v>1248034</v>
      </c>
      <c r="S1022" t="s">
        <v>205</v>
      </c>
      <c r="T1022">
        <v>0.16835246884697261</v>
      </c>
      <c r="U1022">
        <v>0.56310869892174664</v>
      </c>
      <c r="V1022">
        <v>0.80229979975843724</v>
      </c>
      <c r="W1022">
        <v>-0.57352322199889116</v>
      </c>
      <c r="X1022">
        <v>-1.0384892414183671</v>
      </c>
      <c r="Y1022" t="str">
        <f t="shared" si="60"/>
        <v>61-72</v>
      </c>
      <c r="Z1022" s="20">
        <f t="shared" si="61"/>
        <v>0.84466557570853551</v>
      </c>
      <c r="AA1022" t="str">
        <f t="shared" si="62"/>
        <v>80%-100%</v>
      </c>
      <c r="AB1022">
        <f t="shared" si="63"/>
        <v>2.587927781242555E-4</v>
      </c>
    </row>
    <row r="1023" spans="1:28" x14ac:dyDescent="0.25">
      <c r="A1023" t="s">
        <v>3148</v>
      </c>
      <c r="B1023" t="s">
        <v>3149</v>
      </c>
      <c r="C1023" t="s">
        <v>82</v>
      </c>
      <c r="D1023" t="s">
        <v>236</v>
      </c>
      <c r="E1023">
        <v>38</v>
      </c>
      <c r="F1023" t="s">
        <v>17</v>
      </c>
      <c r="G1023">
        <v>2021</v>
      </c>
      <c r="H1023" t="s">
        <v>17</v>
      </c>
      <c r="I1023" t="s">
        <v>84</v>
      </c>
      <c r="J1023" t="s">
        <v>80</v>
      </c>
      <c r="K1023">
        <v>84</v>
      </c>
      <c r="L1023" s="18">
        <v>44348</v>
      </c>
      <c r="M1023" s="18">
        <v>46905</v>
      </c>
      <c r="O1023">
        <v>68650000</v>
      </c>
      <c r="P1023">
        <v>38650000</v>
      </c>
      <c r="Q1023">
        <v>30000000</v>
      </c>
      <c r="R1023">
        <v>766222</v>
      </c>
      <c r="S1023" t="s">
        <v>158</v>
      </c>
      <c r="T1023">
        <v>-0.207618183275111</v>
      </c>
      <c r="U1023">
        <v>-0.59346689659419116</v>
      </c>
      <c r="V1023">
        <v>-0.54145652994716964</v>
      </c>
      <c r="W1023">
        <v>-0.92762002199962246</v>
      </c>
      <c r="X1023">
        <v>1.2045992030697781</v>
      </c>
      <c r="Y1023" t="str">
        <f t="shared" si="60"/>
        <v>&gt;72</v>
      </c>
      <c r="Z1023" s="20">
        <f t="shared" si="61"/>
        <v>0.56300072833211945</v>
      </c>
      <c r="AA1023" t="str">
        <f t="shared" si="62"/>
        <v>40%-60%</v>
      </c>
      <c r="AB1023">
        <f t="shared" si="63"/>
        <v>1.5888406889549749E-4</v>
      </c>
    </row>
    <row r="1024" spans="1:28" x14ac:dyDescent="0.25">
      <c r="A1024" t="s">
        <v>3150</v>
      </c>
      <c r="B1024" t="s">
        <v>3151</v>
      </c>
      <c r="C1024" t="s">
        <v>82</v>
      </c>
      <c r="D1024" t="s">
        <v>236</v>
      </c>
      <c r="E1024">
        <v>76</v>
      </c>
      <c r="F1024" t="s">
        <v>117</v>
      </c>
      <c r="G1024">
        <v>2021</v>
      </c>
      <c r="H1024" t="s">
        <v>29</v>
      </c>
      <c r="I1024" t="s">
        <v>84</v>
      </c>
      <c r="J1024" t="s">
        <v>80</v>
      </c>
      <c r="K1024">
        <v>84</v>
      </c>
      <c r="L1024" s="18">
        <v>44186</v>
      </c>
      <c r="M1024" s="18">
        <v>46742</v>
      </c>
      <c r="O1024">
        <v>58990000</v>
      </c>
      <c r="P1024">
        <v>58990000</v>
      </c>
      <c r="Q1024">
        <v>0</v>
      </c>
      <c r="R1024">
        <v>1238546</v>
      </c>
      <c r="S1024" t="s">
        <v>330</v>
      </c>
      <c r="T1024">
        <v>0.3745299232365023</v>
      </c>
      <c r="U1024">
        <v>1.2009447865714571</v>
      </c>
      <c r="V1024">
        <v>0.16994387989697479</v>
      </c>
      <c r="W1024">
        <v>0.13825128729690461</v>
      </c>
      <c r="X1024">
        <v>-0.4197062222492236</v>
      </c>
      <c r="Y1024" t="str">
        <f t="shared" si="60"/>
        <v>&gt;72</v>
      </c>
      <c r="Z1024" s="20">
        <f t="shared" si="61"/>
        <v>1</v>
      </c>
      <c r="AA1024" t="str">
        <f t="shared" si="62"/>
        <v>80%-100%</v>
      </c>
      <c r="AB1024">
        <f t="shared" si="63"/>
        <v>2.5682534303927951E-4</v>
      </c>
    </row>
    <row r="1025" spans="1:28" x14ac:dyDescent="0.25">
      <c r="A1025" t="s">
        <v>3152</v>
      </c>
      <c r="B1025" t="s">
        <v>3153</v>
      </c>
      <c r="C1025" t="s">
        <v>82</v>
      </c>
      <c r="D1025" t="s">
        <v>236</v>
      </c>
      <c r="E1025">
        <v>87</v>
      </c>
      <c r="F1025" t="s">
        <v>87</v>
      </c>
      <c r="G1025">
        <v>2021</v>
      </c>
      <c r="H1025" t="s">
        <v>24</v>
      </c>
      <c r="I1025" t="s">
        <v>84</v>
      </c>
      <c r="J1025" t="s">
        <v>80</v>
      </c>
      <c r="K1025">
        <v>84</v>
      </c>
      <c r="L1025" s="18">
        <v>43842</v>
      </c>
      <c r="M1025" s="18">
        <v>46399</v>
      </c>
      <c r="O1025">
        <v>40790000</v>
      </c>
      <c r="P1025">
        <v>31790000</v>
      </c>
      <c r="Q1025">
        <v>9000000</v>
      </c>
      <c r="R1025">
        <v>671554</v>
      </c>
      <c r="S1025" t="s">
        <v>225</v>
      </c>
      <c r="T1025">
        <v>-1.4810671662692649</v>
      </c>
      <c r="U1025">
        <v>0.29494065284268672</v>
      </c>
      <c r="V1025">
        <v>-0.73906775490387622</v>
      </c>
      <c r="W1025">
        <v>-0.91222002104051991</v>
      </c>
      <c r="X1025">
        <v>-1.1931849962106531</v>
      </c>
      <c r="Y1025" t="str">
        <f t="shared" si="60"/>
        <v>&gt;72</v>
      </c>
      <c r="Z1025" s="20">
        <f t="shared" si="61"/>
        <v>0.77935768570728114</v>
      </c>
      <c r="AA1025" t="str">
        <f t="shared" si="62"/>
        <v>60%-80%</v>
      </c>
      <c r="AB1025">
        <f t="shared" si="63"/>
        <v>1.3925367844181831E-4</v>
      </c>
    </row>
    <row r="1026" spans="1:28" x14ac:dyDescent="0.25">
      <c r="A1026" t="s">
        <v>3154</v>
      </c>
      <c r="B1026" t="s">
        <v>3155</v>
      </c>
      <c r="C1026" t="s">
        <v>82</v>
      </c>
      <c r="D1026" t="s">
        <v>172</v>
      </c>
      <c r="E1026">
        <v>220</v>
      </c>
      <c r="F1026" t="s">
        <v>17</v>
      </c>
      <c r="G1026">
        <v>2022</v>
      </c>
      <c r="H1026" t="s">
        <v>155</v>
      </c>
      <c r="I1026" t="s">
        <v>84</v>
      </c>
      <c r="J1026" t="s">
        <v>80</v>
      </c>
      <c r="K1026">
        <v>84</v>
      </c>
      <c r="L1026" s="18">
        <v>44315</v>
      </c>
      <c r="M1026" s="18">
        <v>46872</v>
      </c>
      <c r="O1026">
        <v>66102500</v>
      </c>
      <c r="P1026">
        <v>56102500</v>
      </c>
      <c r="Q1026">
        <v>10000000</v>
      </c>
      <c r="R1026">
        <v>1147404</v>
      </c>
      <c r="S1026" t="s">
        <v>639</v>
      </c>
      <c r="T1026">
        <v>0.31388949547487588</v>
      </c>
      <c r="U1026">
        <v>0.57975616763711602</v>
      </c>
      <c r="V1026">
        <v>-0.15732912034793001</v>
      </c>
      <c r="W1026">
        <v>-0.3783946984560751</v>
      </c>
      <c r="X1026">
        <v>-0.49705409964536651</v>
      </c>
      <c r="Y1026" t="str">
        <f t="shared" si="60"/>
        <v>&gt;72</v>
      </c>
      <c r="Z1026" s="20">
        <f t="shared" si="61"/>
        <v>0.84871979123331187</v>
      </c>
      <c r="AA1026" t="str">
        <f t="shared" si="62"/>
        <v>80%-100%</v>
      </c>
      <c r="AB1026">
        <f t="shared" si="63"/>
        <v>2.3792610521098246E-4</v>
      </c>
    </row>
    <row r="1027" spans="1:28" x14ac:dyDescent="0.25">
      <c r="A1027" t="s">
        <v>3156</v>
      </c>
      <c r="B1027" t="s">
        <v>3157</v>
      </c>
      <c r="C1027" t="s">
        <v>82</v>
      </c>
      <c r="D1027" t="s">
        <v>147</v>
      </c>
      <c r="E1027">
        <v>15</v>
      </c>
      <c r="F1027" t="s">
        <v>79</v>
      </c>
      <c r="G1027">
        <v>2019</v>
      </c>
      <c r="H1027" t="s">
        <v>13</v>
      </c>
      <c r="J1027" t="s">
        <v>80</v>
      </c>
      <c r="K1027">
        <v>84</v>
      </c>
      <c r="L1027" s="18">
        <v>43320</v>
      </c>
      <c r="M1027" s="18">
        <v>45877</v>
      </c>
      <c r="O1027">
        <v>39600000</v>
      </c>
      <c r="P1027">
        <v>35640000</v>
      </c>
      <c r="Q1027">
        <v>3960000</v>
      </c>
      <c r="R1027">
        <v>769700</v>
      </c>
      <c r="S1027" t="s">
        <v>690</v>
      </c>
      <c r="T1027">
        <v>0.55645120652138136</v>
      </c>
      <c r="U1027">
        <v>0.79032357974038436</v>
      </c>
      <c r="V1027">
        <v>0.24898836987965761</v>
      </c>
      <c r="W1027">
        <v>-0.64626257867026349</v>
      </c>
      <c r="X1027">
        <v>-1.0384892414183671</v>
      </c>
      <c r="Y1027" t="str">
        <f t="shared" ref="Y1027:Y1090" si="64">IF(K1027&lt;=24,"&lt;=24",IF(AND(K1027&gt;=25,K1027&lt;=36),"25-36",IF(AND(K1027&gt;=37,K1027&lt;=48),"37-48",IF(AND(K1027&gt;=49,K1027&lt;=60),"49-60",IF(AND(K1027&gt;=61,K1027&lt;=72),"61-72","&gt;72")))))</f>
        <v>&gt;72</v>
      </c>
      <c r="Z1027" s="20">
        <f t="shared" ref="Z1027:Z1090" si="65">IF(P1027/O1027&gt;0.2,P1027/O1027,0.2)</f>
        <v>0.9</v>
      </c>
      <c r="AA1027" t="str">
        <f t="shared" ref="AA1027:AA1090" si="66">IF(Z1027&lt;=0.2,"20%",IF(AND(Z1027&gt;0.2,Z1027&lt;=0.4),"20%-40%",IF(AND(Z1027&gt;0.4,Z1027&lt;=0.6),"40%-60%",IF(AND(Z1027&gt;0.6,Z1027&lt;=0.8),"60%-80%","80%-100%"))))</f>
        <v>80%-100%</v>
      </c>
      <c r="AB1027">
        <f t="shared" ref="AB1027:AB1090" si="67">R1027/SUM($R$2:$R$5739)</f>
        <v>1.5960526822365374E-4</v>
      </c>
    </row>
    <row r="1028" spans="1:28" x14ac:dyDescent="0.25">
      <c r="A1028" t="s">
        <v>3158</v>
      </c>
      <c r="B1028" t="s">
        <v>3159</v>
      </c>
      <c r="C1028" t="s">
        <v>82</v>
      </c>
      <c r="D1028" t="s">
        <v>576</v>
      </c>
      <c r="E1028">
        <v>62</v>
      </c>
      <c r="F1028" t="s">
        <v>25</v>
      </c>
      <c r="G1028">
        <v>2021</v>
      </c>
      <c r="H1028" t="s">
        <v>25</v>
      </c>
      <c r="I1028" t="s">
        <v>84</v>
      </c>
      <c r="J1028" t="s">
        <v>80</v>
      </c>
      <c r="K1028">
        <v>84</v>
      </c>
      <c r="L1028" s="18">
        <v>44217</v>
      </c>
      <c r="M1028" s="18">
        <v>46773</v>
      </c>
      <c r="O1028">
        <v>39490000</v>
      </c>
      <c r="P1028">
        <v>40990000</v>
      </c>
      <c r="Q1028">
        <v>0</v>
      </c>
      <c r="R1028">
        <v>866058</v>
      </c>
      <c r="S1028" t="s">
        <v>190</v>
      </c>
      <c r="T1028">
        <v>-4.9953071094882402E-2</v>
      </c>
      <c r="U1028">
        <v>1.3569163769099239</v>
      </c>
      <c r="V1028">
        <v>0.24898836987965761</v>
      </c>
      <c r="W1028">
        <v>-0.31097376708198637</v>
      </c>
      <c r="X1028">
        <v>-1.657272260587511</v>
      </c>
      <c r="Y1028" t="str">
        <f t="shared" si="64"/>
        <v>&gt;72</v>
      </c>
      <c r="Z1028" s="20">
        <f t="shared" si="65"/>
        <v>1.03798429982274</v>
      </c>
      <c r="AA1028" t="str">
        <f t="shared" si="66"/>
        <v>80%-100%</v>
      </c>
      <c r="AB1028">
        <f t="shared" si="67"/>
        <v>1.795860976838263E-4</v>
      </c>
    </row>
    <row r="1029" spans="1:28" x14ac:dyDescent="0.25">
      <c r="A1029" t="s">
        <v>3160</v>
      </c>
      <c r="B1029" t="s">
        <v>3161</v>
      </c>
      <c r="C1029" t="s">
        <v>82</v>
      </c>
      <c r="D1029" t="s">
        <v>199</v>
      </c>
      <c r="E1029">
        <v>236</v>
      </c>
      <c r="F1029" t="s">
        <v>117</v>
      </c>
      <c r="G1029">
        <v>2022</v>
      </c>
      <c r="H1029" t="s">
        <v>29</v>
      </c>
      <c r="I1029" t="s">
        <v>84</v>
      </c>
      <c r="J1029" t="s">
        <v>80</v>
      </c>
      <c r="K1029">
        <v>84</v>
      </c>
      <c r="L1029" s="18">
        <v>44483</v>
      </c>
      <c r="M1029" s="18">
        <v>47040</v>
      </c>
      <c r="O1029">
        <v>67044100</v>
      </c>
      <c r="P1029">
        <v>61044100</v>
      </c>
      <c r="Q1029">
        <v>6000000</v>
      </c>
      <c r="R1029">
        <v>1285718</v>
      </c>
      <c r="S1029" t="s">
        <v>699</v>
      </c>
      <c r="T1029">
        <v>-0.18336201217046039</v>
      </c>
      <c r="U1029">
        <v>0.83346618055147359</v>
      </c>
      <c r="V1029">
        <v>0.2094661248883162</v>
      </c>
      <c r="W1029">
        <v>-0.47028755531813887</v>
      </c>
      <c r="X1029">
        <v>0.97255557088134947</v>
      </c>
      <c r="Y1029" t="str">
        <f t="shared" si="64"/>
        <v>&gt;72</v>
      </c>
      <c r="Z1029" s="20">
        <f t="shared" si="65"/>
        <v>0.9105066665075674</v>
      </c>
      <c r="AA1029" t="str">
        <f t="shared" si="66"/>
        <v>80%-100%</v>
      </c>
      <c r="AB1029">
        <f t="shared" si="67"/>
        <v>2.6660694588798183E-4</v>
      </c>
    </row>
    <row r="1030" spans="1:28" x14ac:dyDescent="0.25">
      <c r="A1030" t="s">
        <v>3162</v>
      </c>
      <c r="B1030" t="s">
        <v>3163</v>
      </c>
      <c r="C1030" t="s">
        <v>82</v>
      </c>
      <c r="D1030" t="s">
        <v>384</v>
      </c>
      <c r="E1030">
        <v>15</v>
      </c>
      <c r="F1030" t="s">
        <v>87</v>
      </c>
      <c r="G1030">
        <v>2020</v>
      </c>
      <c r="H1030" t="s">
        <v>24</v>
      </c>
      <c r="I1030" t="s">
        <v>84</v>
      </c>
      <c r="J1030" t="s">
        <v>80</v>
      </c>
      <c r="K1030">
        <v>84</v>
      </c>
      <c r="L1030" s="18">
        <v>43850</v>
      </c>
      <c r="M1030" s="18">
        <v>46407</v>
      </c>
      <c r="O1030">
        <v>43750000</v>
      </c>
      <c r="P1030">
        <v>44968990</v>
      </c>
      <c r="Q1030">
        <v>0</v>
      </c>
      <c r="R1030">
        <v>946942</v>
      </c>
      <c r="S1030" t="s">
        <v>302</v>
      </c>
      <c r="T1030">
        <v>-0.75338203312974839</v>
      </c>
      <c r="U1030">
        <v>1.3153546482663161</v>
      </c>
      <c r="V1030">
        <v>0.88134428974112011</v>
      </c>
      <c r="W1030">
        <v>-9.3244923159244653E-2</v>
      </c>
      <c r="X1030">
        <v>1.9007300996350649</v>
      </c>
      <c r="Y1030" t="str">
        <f t="shared" si="64"/>
        <v>&gt;72</v>
      </c>
      <c r="Z1030" s="20">
        <f t="shared" si="65"/>
        <v>1.0278626285714285</v>
      </c>
      <c r="AA1030" t="str">
        <f t="shared" si="66"/>
        <v>80%-100%</v>
      </c>
      <c r="AB1030">
        <f t="shared" si="67"/>
        <v>1.9635823295081605E-4</v>
      </c>
    </row>
    <row r="1031" spans="1:28" x14ac:dyDescent="0.25">
      <c r="A1031" t="s">
        <v>3164</v>
      </c>
      <c r="B1031" t="s">
        <v>3165</v>
      </c>
      <c r="C1031" t="s">
        <v>82</v>
      </c>
      <c r="D1031" t="s">
        <v>236</v>
      </c>
      <c r="E1031">
        <v>61</v>
      </c>
      <c r="F1031" t="s">
        <v>87</v>
      </c>
      <c r="G1031">
        <v>2021</v>
      </c>
      <c r="H1031" t="s">
        <v>24</v>
      </c>
      <c r="I1031" t="s">
        <v>84</v>
      </c>
      <c r="J1031" t="s">
        <v>80</v>
      </c>
      <c r="K1031">
        <v>84</v>
      </c>
      <c r="L1031" s="18">
        <v>44036</v>
      </c>
      <c r="M1031" s="18">
        <v>46592</v>
      </c>
      <c r="O1031">
        <v>44074350</v>
      </c>
      <c r="P1031">
        <v>41074350</v>
      </c>
      <c r="Q1031">
        <v>3000000</v>
      </c>
      <c r="R1031">
        <v>937031</v>
      </c>
      <c r="S1031" t="s">
        <v>237</v>
      </c>
      <c r="T1031">
        <v>-0.207618183275111</v>
      </c>
      <c r="U1031">
        <v>0.92144806784657063</v>
      </c>
      <c r="V1031">
        <v>0.28851061487099899</v>
      </c>
      <c r="W1031">
        <v>-0.41332690175665548</v>
      </c>
      <c r="X1031">
        <v>-0.57440197704150942</v>
      </c>
      <c r="Y1031" t="str">
        <f t="shared" si="64"/>
        <v>&gt;72</v>
      </c>
      <c r="Z1031" s="20">
        <f t="shared" si="65"/>
        <v>0.93193319924173579</v>
      </c>
      <c r="AA1031" t="str">
        <f t="shared" si="66"/>
        <v>80%-100%</v>
      </c>
      <c r="AB1031">
        <f t="shared" si="67"/>
        <v>1.9430308443403726E-4</v>
      </c>
    </row>
    <row r="1032" spans="1:28" x14ac:dyDescent="0.25">
      <c r="A1032" t="s">
        <v>3166</v>
      </c>
      <c r="B1032" t="s">
        <v>3167</v>
      </c>
      <c r="C1032" t="s">
        <v>82</v>
      </c>
      <c r="D1032" t="s">
        <v>693</v>
      </c>
      <c r="E1032">
        <v>84</v>
      </c>
      <c r="F1032" t="s">
        <v>17</v>
      </c>
      <c r="G1032">
        <v>2022</v>
      </c>
      <c r="H1032" t="s">
        <v>694</v>
      </c>
      <c r="I1032" t="s">
        <v>84</v>
      </c>
      <c r="J1032" t="s">
        <v>80</v>
      </c>
      <c r="K1032">
        <v>72</v>
      </c>
      <c r="L1032" s="18">
        <v>44510</v>
      </c>
      <c r="M1032" s="18">
        <v>46701</v>
      </c>
      <c r="O1032">
        <v>74875000</v>
      </c>
      <c r="P1032">
        <v>64875000</v>
      </c>
      <c r="Q1032">
        <v>10000000</v>
      </c>
      <c r="R1032">
        <v>1546921</v>
      </c>
      <c r="S1032" t="s">
        <v>208</v>
      </c>
      <c r="T1032">
        <v>-0.24400243993208681</v>
      </c>
      <c r="U1032">
        <v>0.65253582920107611</v>
      </c>
      <c r="V1032">
        <v>-0.22527857001643839</v>
      </c>
      <c r="W1032">
        <v>-8.1628292767025198E-2</v>
      </c>
      <c r="X1032">
        <v>-1.11583711881451</v>
      </c>
      <c r="Y1032" t="str">
        <f t="shared" si="64"/>
        <v>61-72</v>
      </c>
      <c r="Z1032" s="20">
        <f t="shared" si="65"/>
        <v>0.86644407345575958</v>
      </c>
      <c r="AA1032" t="str">
        <f t="shared" si="66"/>
        <v>80%-100%</v>
      </c>
      <c r="AB1032">
        <f t="shared" si="67"/>
        <v>3.2077009370638256E-4</v>
      </c>
    </row>
    <row r="1033" spans="1:28" x14ac:dyDescent="0.25">
      <c r="A1033" t="s">
        <v>3168</v>
      </c>
      <c r="B1033" t="s">
        <v>3169</v>
      </c>
      <c r="C1033" t="s">
        <v>82</v>
      </c>
      <c r="D1033" t="s">
        <v>800</v>
      </c>
      <c r="E1033">
        <v>236</v>
      </c>
      <c r="F1033" t="s">
        <v>25</v>
      </c>
      <c r="G1033">
        <v>2022</v>
      </c>
      <c r="H1033" t="s">
        <v>25</v>
      </c>
      <c r="I1033" t="s">
        <v>84</v>
      </c>
      <c r="J1033" t="s">
        <v>80</v>
      </c>
      <c r="K1033">
        <v>84</v>
      </c>
      <c r="L1033" s="18">
        <v>44267</v>
      </c>
      <c r="M1033" s="18">
        <v>46824</v>
      </c>
      <c r="O1033">
        <v>47950000</v>
      </c>
      <c r="P1033">
        <v>47950000</v>
      </c>
      <c r="Q1033">
        <v>0</v>
      </c>
      <c r="R1033">
        <v>1062279</v>
      </c>
      <c r="S1033" t="s">
        <v>173</v>
      </c>
      <c r="T1033">
        <v>-1.2870177974320609</v>
      </c>
      <c r="U1033">
        <v>1.2009447865714571</v>
      </c>
      <c r="V1033">
        <v>-0.1067118350424142</v>
      </c>
      <c r="W1033">
        <v>-0.48548940975312271</v>
      </c>
      <c r="X1033">
        <v>-1.5025765057952249</v>
      </c>
      <c r="Y1033" t="str">
        <f t="shared" si="64"/>
        <v>&gt;72</v>
      </c>
      <c r="Z1033" s="20">
        <f t="shared" si="65"/>
        <v>1</v>
      </c>
      <c r="AA1033" t="str">
        <f t="shared" si="66"/>
        <v>80%-100%</v>
      </c>
      <c r="AB1033">
        <f t="shared" si="67"/>
        <v>2.2027455466201723E-4</v>
      </c>
    </row>
    <row r="1034" spans="1:28" x14ac:dyDescent="0.25">
      <c r="A1034" t="s">
        <v>3170</v>
      </c>
      <c r="B1034" t="s">
        <v>3171</v>
      </c>
      <c r="C1034" t="s">
        <v>82</v>
      </c>
      <c r="D1034" t="s">
        <v>299</v>
      </c>
      <c r="E1034">
        <v>59</v>
      </c>
      <c r="F1034" t="s">
        <v>17</v>
      </c>
      <c r="G1034">
        <v>2022</v>
      </c>
      <c r="H1034" t="s">
        <v>155</v>
      </c>
      <c r="I1034" t="s">
        <v>84</v>
      </c>
      <c r="J1034" t="s">
        <v>80</v>
      </c>
      <c r="K1034">
        <v>60</v>
      </c>
      <c r="L1034" s="18">
        <v>44459</v>
      </c>
      <c r="M1034" s="18">
        <v>46285</v>
      </c>
      <c r="O1034">
        <v>79600000</v>
      </c>
      <c r="P1034">
        <v>30000000</v>
      </c>
      <c r="Q1034">
        <v>49600000</v>
      </c>
      <c r="R1034">
        <v>770411</v>
      </c>
      <c r="S1034" t="s">
        <v>252</v>
      </c>
      <c r="T1034">
        <v>-8.633732775185822E-2</v>
      </c>
      <c r="U1034">
        <v>-1.357699919310603</v>
      </c>
      <c r="V1034">
        <v>-0.7785899998952176</v>
      </c>
      <c r="W1034">
        <v>-0.34554353151432948</v>
      </c>
      <c r="X1034">
        <v>0.19907679691992</v>
      </c>
      <c r="Y1034" t="str">
        <f t="shared" si="64"/>
        <v>49-60</v>
      </c>
      <c r="Z1034" s="20">
        <f t="shared" si="65"/>
        <v>0.37688442211055279</v>
      </c>
      <c r="AA1034" t="str">
        <f t="shared" si="66"/>
        <v>20%-40%</v>
      </c>
      <c r="AB1034">
        <f t="shared" si="67"/>
        <v>1.5975270143881161E-4</v>
      </c>
    </row>
    <row r="1035" spans="1:28" x14ac:dyDescent="0.25">
      <c r="A1035" t="s">
        <v>3172</v>
      </c>
      <c r="B1035" t="s">
        <v>3173</v>
      </c>
      <c r="C1035" t="s">
        <v>82</v>
      </c>
      <c r="D1035" t="s">
        <v>199</v>
      </c>
      <c r="E1035">
        <v>7</v>
      </c>
      <c r="F1035" t="s">
        <v>87</v>
      </c>
      <c r="G1035">
        <v>2022</v>
      </c>
      <c r="H1035" t="s">
        <v>24</v>
      </c>
      <c r="I1035" t="s">
        <v>84</v>
      </c>
      <c r="J1035" t="s">
        <v>80</v>
      </c>
      <c r="K1035">
        <v>84</v>
      </c>
      <c r="L1035" s="18">
        <v>44294</v>
      </c>
      <c r="M1035" s="18">
        <v>46851</v>
      </c>
      <c r="O1035">
        <v>48993000</v>
      </c>
      <c r="P1035">
        <v>37993000</v>
      </c>
      <c r="Q1035">
        <v>11000000</v>
      </c>
      <c r="R1035">
        <v>797793</v>
      </c>
      <c r="S1035" t="s">
        <v>400</v>
      </c>
      <c r="T1035">
        <v>-1.044456086385555</v>
      </c>
      <c r="U1035">
        <v>0.27901037244254112</v>
      </c>
      <c r="V1035">
        <v>-0.81811224488655909</v>
      </c>
      <c r="W1035">
        <v>-0.76979714529838006</v>
      </c>
      <c r="X1035">
        <v>0.50846830650449182</v>
      </c>
      <c r="Y1035" t="str">
        <f t="shared" si="64"/>
        <v>&gt;72</v>
      </c>
      <c r="Z1035" s="20">
        <f t="shared" si="65"/>
        <v>0.7754781295287082</v>
      </c>
      <c r="AA1035" t="str">
        <f t="shared" si="66"/>
        <v>60%-80%</v>
      </c>
      <c r="AB1035">
        <f t="shared" si="67"/>
        <v>1.6543064278544029E-4</v>
      </c>
    </row>
    <row r="1036" spans="1:28" x14ac:dyDescent="0.25">
      <c r="A1036" t="s">
        <v>3174</v>
      </c>
      <c r="B1036" t="s">
        <v>3175</v>
      </c>
      <c r="C1036" t="s">
        <v>82</v>
      </c>
      <c r="D1036" t="s">
        <v>199</v>
      </c>
      <c r="E1036">
        <v>236</v>
      </c>
      <c r="F1036" t="s">
        <v>117</v>
      </c>
      <c r="G1036">
        <v>2022</v>
      </c>
      <c r="H1036" t="s">
        <v>29</v>
      </c>
      <c r="I1036" t="s">
        <v>84</v>
      </c>
      <c r="J1036" t="s">
        <v>80</v>
      </c>
      <c r="K1036">
        <v>84</v>
      </c>
      <c r="L1036" s="18">
        <v>44491</v>
      </c>
      <c r="M1036" s="18">
        <v>47048</v>
      </c>
      <c r="O1036">
        <v>61781400</v>
      </c>
      <c r="P1036">
        <v>36781400</v>
      </c>
      <c r="Q1036">
        <v>25000000</v>
      </c>
      <c r="R1036">
        <v>767727</v>
      </c>
      <c r="S1036" t="s">
        <v>359</v>
      </c>
      <c r="T1036">
        <v>-1.0080718297285789</v>
      </c>
      <c r="U1036">
        <v>-0.46064432775369768</v>
      </c>
      <c r="V1036">
        <v>-0.89715673486924186</v>
      </c>
      <c r="W1036">
        <v>0.19020085841091</v>
      </c>
      <c r="X1036">
        <v>0.1217289195237771</v>
      </c>
      <c r="Y1036" t="str">
        <f t="shared" si="64"/>
        <v>&gt;72</v>
      </c>
      <c r="Z1036" s="20">
        <f t="shared" si="65"/>
        <v>0.5953474670370047</v>
      </c>
      <c r="AA1036" t="str">
        <f t="shared" si="66"/>
        <v>40%-60%</v>
      </c>
      <c r="AB1036">
        <f t="shared" si="67"/>
        <v>1.591961462355996E-4</v>
      </c>
    </row>
    <row r="1037" spans="1:28" x14ac:dyDescent="0.25">
      <c r="A1037" t="s">
        <v>3176</v>
      </c>
      <c r="B1037" t="s">
        <v>3177</v>
      </c>
      <c r="C1037" t="s">
        <v>82</v>
      </c>
      <c r="D1037" t="s">
        <v>576</v>
      </c>
      <c r="E1037">
        <v>291</v>
      </c>
      <c r="F1037" t="s">
        <v>25</v>
      </c>
      <c r="G1037">
        <v>2021</v>
      </c>
      <c r="H1037" t="s">
        <v>25</v>
      </c>
      <c r="I1037" t="s">
        <v>84</v>
      </c>
      <c r="J1037" t="s">
        <v>80</v>
      </c>
      <c r="K1037">
        <v>84</v>
      </c>
      <c r="L1037" s="18">
        <v>43901</v>
      </c>
      <c r="M1037" s="18">
        <v>46457</v>
      </c>
      <c r="O1037">
        <v>38450000</v>
      </c>
      <c r="P1037">
        <v>38450000</v>
      </c>
      <c r="Q1037">
        <v>0</v>
      </c>
      <c r="R1037">
        <v>739374</v>
      </c>
      <c r="S1037" t="s">
        <v>420</v>
      </c>
      <c r="T1037">
        <v>-0.61997309205417039</v>
      </c>
      <c r="U1037">
        <v>1.2009447865714571</v>
      </c>
      <c r="V1037">
        <v>0.48612183982770601</v>
      </c>
      <c r="W1037">
        <v>-0.93724622575006655</v>
      </c>
      <c r="X1037">
        <v>-0.4197062222492236</v>
      </c>
      <c r="Y1037" t="str">
        <f t="shared" si="64"/>
        <v>&gt;72</v>
      </c>
      <c r="Z1037" s="20">
        <f t="shared" si="65"/>
        <v>1</v>
      </c>
      <c r="AA1037" t="str">
        <f t="shared" si="66"/>
        <v>80%-100%</v>
      </c>
      <c r="AB1037">
        <f t="shared" si="67"/>
        <v>1.5331685798050638E-4</v>
      </c>
    </row>
    <row r="1038" spans="1:28" x14ac:dyDescent="0.25">
      <c r="A1038" t="s">
        <v>3178</v>
      </c>
      <c r="B1038" t="s">
        <v>3179</v>
      </c>
      <c r="C1038" t="s">
        <v>82</v>
      </c>
      <c r="D1038" t="s">
        <v>161</v>
      </c>
      <c r="E1038">
        <v>49</v>
      </c>
      <c r="F1038" t="s">
        <v>117</v>
      </c>
      <c r="G1038">
        <v>2021</v>
      </c>
      <c r="H1038" t="s">
        <v>29</v>
      </c>
      <c r="I1038" t="s">
        <v>84</v>
      </c>
      <c r="J1038" t="s">
        <v>80</v>
      </c>
      <c r="K1038">
        <v>84</v>
      </c>
      <c r="L1038" s="18">
        <v>44230</v>
      </c>
      <c r="M1038" s="18">
        <v>46786</v>
      </c>
      <c r="O1038">
        <v>61306450</v>
      </c>
      <c r="P1038">
        <v>63421450</v>
      </c>
      <c r="Q1038">
        <v>0</v>
      </c>
      <c r="R1038">
        <v>1185718</v>
      </c>
      <c r="S1038" t="s">
        <v>735</v>
      </c>
      <c r="T1038">
        <v>-1.0565841719378799</v>
      </c>
      <c r="U1038">
        <v>1.3426042453148219</v>
      </c>
      <c r="V1038">
        <v>0.16994387989697479</v>
      </c>
      <c r="W1038">
        <v>0.32965352771362211</v>
      </c>
      <c r="X1038">
        <v>-1.11583711881451</v>
      </c>
      <c r="Y1038" t="str">
        <f t="shared" si="64"/>
        <v>&gt;72</v>
      </c>
      <c r="Z1038" s="20">
        <f t="shared" si="65"/>
        <v>1.0344988170086509</v>
      </c>
      <c r="AA1038" t="str">
        <f t="shared" si="66"/>
        <v>80%-100%</v>
      </c>
      <c r="AB1038">
        <f t="shared" si="67"/>
        <v>2.4587091000079805E-4</v>
      </c>
    </row>
    <row r="1039" spans="1:28" x14ac:dyDescent="0.25">
      <c r="A1039" t="s">
        <v>3180</v>
      </c>
      <c r="B1039" t="s">
        <v>3181</v>
      </c>
      <c r="C1039" t="s">
        <v>82</v>
      </c>
      <c r="D1039" t="s">
        <v>240</v>
      </c>
      <c r="E1039">
        <v>61</v>
      </c>
      <c r="F1039" t="s">
        <v>17</v>
      </c>
      <c r="G1039">
        <v>2019</v>
      </c>
      <c r="H1039" t="s">
        <v>17</v>
      </c>
      <c r="I1039" t="s">
        <v>84</v>
      </c>
      <c r="J1039" t="s">
        <v>80</v>
      </c>
      <c r="K1039">
        <v>84</v>
      </c>
      <c r="L1039" s="18">
        <v>43483</v>
      </c>
      <c r="M1039" s="18">
        <v>46040</v>
      </c>
      <c r="O1039">
        <v>62960000</v>
      </c>
      <c r="P1039">
        <v>31480000</v>
      </c>
      <c r="Q1039">
        <v>31480000</v>
      </c>
      <c r="R1039">
        <v>695708</v>
      </c>
      <c r="S1039" t="s">
        <v>262</v>
      </c>
      <c r="T1039">
        <v>1.114343141928344</v>
      </c>
      <c r="U1039">
        <v>-0.85216124758390532</v>
      </c>
      <c r="V1039">
        <v>0.4070773498450232</v>
      </c>
      <c r="W1039">
        <v>-0.85994352475690494</v>
      </c>
      <c r="X1039">
        <v>0.35377255171220601</v>
      </c>
      <c r="Y1039" t="str">
        <f t="shared" si="64"/>
        <v>&gt;72</v>
      </c>
      <c r="Z1039" s="20">
        <f t="shared" si="65"/>
        <v>0.5</v>
      </c>
      <c r="AA1039" t="str">
        <f t="shared" si="66"/>
        <v>40%-60%</v>
      </c>
      <c r="AB1039">
        <f t="shared" si="67"/>
        <v>1.4426226055000869E-4</v>
      </c>
    </row>
    <row r="1040" spans="1:28" x14ac:dyDescent="0.25">
      <c r="A1040" t="s">
        <v>3182</v>
      </c>
      <c r="B1040" t="s">
        <v>3183</v>
      </c>
      <c r="C1040" t="s">
        <v>82</v>
      </c>
      <c r="D1040" t="s">
        <v>199</v>
      </c>
      <c r="E1040">
        <v>60</v>
      </c>
      <c r="F1040" t="s">
        <v>117</v>
      </c>
      <c r="G1040">
        <v>2022</v>
      </c>
      <c r="H1040" t="s">
        <v>29</v>
      </c>
      <c r="I1040" t="s">
        <v>84</v>
      </c>
      <c r="J1040" t="s">
        <v>80</v>
      </c>
      <c r="K1040">
        <v>84</v>
      </c>
      <c r="L1040" s="18">
        <v>44469</v>
      </c>
      <c r="M1040" s="18">
        <v>47026</v>
      </c>
      <c r="O1040">
        <v>59970000</v>
      </c>
      <c r="P1040">
        <v>47630950</v>
      </c>
      <c r="Q1040">
        <v>12339050</v>
      </c>
      <c r="R1040">
        <v>1009206</v>
      </c>
      <c r="S1040" t="s">
        <v>137</v>
      </c>
      <c r="T1040">
        <v>-0.76551011868207364</v>
      </c>
      <c r="U1040">
        <v>0.35607641869602807</v>
      </c>
      <c r="V1040">
        <v>-0.69954550991253528</v>
      </c>
      <c r="W1040">
        <v>-0.42846768590614881</v>
      </c>
      <c r="X1040">
        <v>-1.5799243831913681</v>
      </c>
      <c r="Y1040" t="str">
        <f t="shared" si="64"/>
        <v>&gt;72</v>
      </c>
      <c r="Z1040" s="20">
        <f t="shared" si="65"/>
        <v>0.79424628981157241</v>
      </c>
      <c r="AA1040" t="str">
        <f t="shared" si="66"/>
        <v>60%-80%</v>
      </c>
      <c r="AB1040">
        <f t="shared" si="67"/>
        <v>2.0926931833561218E-4</v>
      </c>
    </row>
    <row r="1041" spans="1:28" x14ac:dyDescent="0.25">
      <c r="A1041" t="s">
        <v>3184</v>
      </c>
      <c r="B1041" t="s">
        <v>3185</v>
      </c>
      <c r="C1041" t="s">
        <v>82</v>
      </c>
      <c r="D1041" t="s">
        <v>602</v>
      </c>
      <c r="E1041">
        <v>60</v>
      </c>
      <c r="F1041" t="s">
        <v>95</v>
      </c>
      <c r="G1041">
        <v>2016</v>
      </c>
      <c r="H1041" t="s">
        <v>16</v>
      </c>
      <c r="J1041" t="s">
        <v>96</v>
      </c>
      <c r="K1041">
        <v>72</v>
      </c>
      <c r="L1041" s="18">
        <v>43096</v>
      </c>
      <c r="M1041" s="18">
        <v>45287</v>
      </c>
      <c r="O1041">
        <v>29000000</v>
      </c>
      <c r="P1041">
        <v>20000000</v>
      </c>
      <c r="Q1041">
        <v>9000000</v>
      </c>
      <c r="R1041">
        <v>474360</v>
      </c>
      <c r="S1041" t="s">
        <v>189</v>
      </c>
      <c r="T1041">
        <v>0.22899289660859901</v>
      </c>
      <c r="U1041">
        <v>-7.339688980083682E-2</v>
      </c>
      <c r="V1041">
        <v>0.4070773498450232</v>
      </c>
      <c r="W1041">
        <v>-0.70734979125078867</v>
      </c>
      <c r="X1041">
        <v>-0.72909773183379534</v>
      </c>
      <c r="Y1041" t="str">
        <f t="shared" si="64"/>
        <v>61-72</v>
      </c>
      <c r="Z1041" s="20">
        <f t="shared" si="65"/>
        <v>0.68965517241379315</v>
      </c>
      <c r="AA1041" t="str">
        <f t="shared" si="66"/>
        <v>60%-80%</v>
      </c>
      <c r="AB1041">
        <f t="shared" si="67"/>
        <v>9.8363459834445091E-5</v>
      </c>
    </row>
    <row r="1042" spans="1:28" x14ac:dyDescent="0.25">
      <c r="A1042" t="s">
        <v>3186</v>
      </c>
      <c r="B1042" t="s">
        <v>3187</v>
      </c>
      <c r="C1042" t="s">
        <v>82</v>
      </c>
      <c r="D1042" t="s">
        <v>388</v>
      </c>
      <c r="E1042">
        <v>60</v>
      </c>
      <c r="F1042" t="s">
        <v>95</v>
      </c>
      <c r="G1042">
        <v>2020</v>
      </c>
      <c r="H1042" t="s">
        <v>16</v>
      </c>
      <c r="I1042" t="s">
        <v>84</v>
      </c>
      <c r="J1042" t="s">
        <v>96</v>
      </c>
      <c r="K1042">
        <v>48</v>
      </c>
      <c r="L1042" s="18">
        <v>43861</v>
      </c>
      <c r="M1042" s="18">
        <v>45322</v>
      </c>
      <c r="O1042">
        <v>35990000</v>
      </c>
      <c r="P1042">
        <v>26990000</v>
      </c>
      <c r="Q1042">
        <v>9000000</v>
      </c>
      <c r="R1042">
        <v>806307</v>
      </c>
      <c r="S1042" t="s">
        <v>577</v>
      </c>
      <c r="T1042">
        <v>-0.38953946655999011</v>
      </c>
      <c r="U1042">
        <v>0.17410653664657419</v>
      </c>
      <c r="V1042">
        <v>5.1377144922950549E-2</v>
      </c>
      <c r="W1042">
        <v>0.67146126037428722</v>
      </c>
      <c r="X1042">
        <v>-1.3478807510029389</v>
      </c>
      <c r="Y1042" t="str">
        <f t="shared" si="64"/>
        <v>37-48</v>
      </c>
      <c r="Z1042" s="20">
        <f t="shared" si="65"/>
        <v>0.74993053626007222</v>
      </c>
      <c r="AA1042" t="str">
        <f t="shared" si="66"/>
        <v>60%-80%</v>
      </c>
      <c r="AB1042">
        <f t="shared" si="67"/>
        <v>1.6719610888087512E-4</v>
      </c>
    </row>
    <row r="1043" spans="1:28" x14ac:dyDescent="0.25">
      <c r="A1043" t="s">
        <v>3188</v>
      </c>
      <c r="B1043" t="s">
        <v>3189</v>
      </c>
      <c r="C1043" t="s">
        <v>82</v>
      </c>
      <c r="D1043" t="s">
        <v>130</v>
      </c>
      <c r="E1043">
        <v>49</v>
      </c>
      <c r="F1043" t="s">
        <v>87</v>
      </c>
      <c r="G1043">
        <v>2021</v>
      </c>
      <c r="H1043" t="s">
        <v>24</v>
      </c>
      <c r="I1043" t="s">
        <v>84</v>
      </c>
      <c r="J1043" t="s">
        <v>80</v>
      </c>
      <c r="K1043">
        <v>48</v>
      </c>
      <c r="L1043" s="18">
        <v>44193</v>
      </c>
      <c r="M1043" s="18">
        <v>45654</v>
      </c>
      <c r="O1043">
        <v>47640000</v>
      </c>
      <c r="P1043">
        <v>22640000</v>
      </c>
      <c r="Q1043">
        <v>25000000</v>
      </c>
      <c r="R1043">
        <v>656305</v>
      </c>
      <c r="S1043" t="s">
        <v>85</v>
      </c>
      <c r="T1043">
        <v>5.9199698876045093E-2</v>
      </c>
      <c r="U1043">
        <v>-0.95386843147573264</v>
      </c>
      <c r="V1043">
        <v>-0.22527857001643839</v>
      </c>
      <c r="W1043">
        <v>-0.39912739657265739</v>
      </c>
      <c r="X1043">
        <v>1.3592949578620639</v>
      </c>
      <c r="Y1043" t="str">
        <f t="shared" si="64"/>
        <v>37-48</v>
      </c>
      <c r="Z1043" s="20">
        <f t="shared" si="65"/>
        <v>0.47523089840470195</v>
      </c>
      <c r="AA1043" t="str">
        <f t="shared" si="66"/>
        <v>40%-60%</v>
      </c>
      <c r="AB1043">
        <f t="shared" si="67"/>
        <v>1.3609164032938166E-4</v>
      </c>
    </row>
    <row r="1044" spans="1:28" x14ac:dyDescent="0.25">
      <c r="A1044" t="s">
        <v>3190</v>
      </c>
      <c r="B1044" t="s">
        <v>3191</v>
      </c>
      <c r="C1044" t="s">
        <v>82</v>
      </c>
      <c r="D1044" t="s">
        <v>93</v>
      </c>
      <c r="E1044">
        <v>51</v>
      </c>
      <c r="F1044" t="s">
        <v>87</v>
      </c>
      <c r="G1044">
        <v>2018</v>
      </c>
      <c r="H1044" t="s">
        <v>15</v>
      </c>
      <c r="J1044" t="s">
        <v>80</v>
      </c>
      <c r="K1044">
        <v>60</v>
      </c>
      <c r="L1044" s="18">
        <v>43191</v>
      </c>
      <c r="M1044" s="18">
        <v>45017</v>
      </c>
      <c r="O1044">
        <v>31650000</v>
      </c>
      <c r="P1044">
        <v>16180000</v>
      </c>
      <c r="Q1044">
        <v>15470000</v>
      </c>
      <c r="R1044">
        <v>429714</v>
      </c>
      <c r="S1044" t="s">
        <v>261</v>
      </c>
      <c r="T1044">
        <v>0.89603760198648907</v>
      </c>
      <c r="U1044">
        <v>-0.80610420858705512</v>
      </c>
      <c r="V1044">
        <v>0.52564408481904745</v>
      </c>
      <c r="W1044">
        <v>-5.9184597755159149E-2</v>
      </c>
      <c r="X1044">
        <v>-0.72909773183379534</v>
      </c>
      <c r="Y1044" t="str">
        <f t="shared" si="64"/>
        <v>49-60</v>
      </c>
      <c r="Z1044" s="20">
        <f t="shared" si="65"/>
        <v>0.51121642969984205</v>
      </c>
      <c r="AA1044" t="str">
        <f t="shared" si="66"/>
        <v>40%-60%</v>
      </c>
      <c r="AB1044">
        <f t="shared" si="67"/>
        <v>8.9105649252253015E-5</v>
      </c>
    </row>
    <row r="1045" spans="1:28" x14ac:dyDescent="0.25">
      <c r="A1045" t="s">
        <v>3192</v>
      </c>
      <c r="B1045" t="s">
        <v>3193</v>
      </c>
      <c r="C1045" t="s">
        <v>82</v>
      </c>
      <c r="D1045" t="s">
        <v>231</v>
      </c>
      <c r="E1045">
        <v>49</v>
      </c>
      <c r="F1045" t="s">
        <v>87</v>
      </c>
      <c r="G1045">
        <v>2020</v>
      </c>
      <c r="H1045" t="s">
        <v>15</v>
      </c>
      <c r="I1045" t="s">
        <v>84</v>
      </c>
      <c r="J1045" t="s">
        <v>80</v>
      </c>
      <c r="K1045">
        <v>72</v>
      </c>
      <c r="L1045" s="18">
        <v>43504</v>
      </c>
      <c r="M1045" s="18">
        <v>45696</v>
      </c>
      <c r="O1045">
        <v>38390000</v>
      </c>
      <c r="P1045">
        <v>29890000</v>
      </c>
      <c r="Q1045">
        <v>8500000</v>
      </c>
      <c r="R1045">
        <v>679472</v>
      </c>
      <c r="S1045" t="s">
        <v>118</v>
      </c>
      <c r="T1045">
        <v>0.53219503541673086</v>
      </c>
      <c r="U1045">
        <v>0.29178087459851693</v>
      </c>
      <c r="V1045">
        <v>-0.20161857805237229</v>
      </c>
      <c r="W1045">
        <v>0.23923897004489969</v>
      </c>
      <c r="X1045">
        <v>0.19907679691992</v>
      </c>
      <c r="Y1045" t="str">
        <f t="shared" si="64"/>
        <v>61-72</v>
      </c>
      <c r="Z1045" s="20">
        <f t="shared" si="65"/>
        <v>0.77858817400364677</v>
      </c>
      <c r="AA1045" t="str">
        <f t="shared" si="66"/>
        <v>60%-80%</v>
      </c>
      <c r="AB1045">
        <f t="shared" si="67"/>
        <v>1.4089555776336554E-4</v>
      </c>
    </row>
    <row r="1046" spans="1:28" x14ac:dyDescent="0.25">
      <c r="A1046" t="s">
        <v>3194</v>
      </c>
      <c r="B1046" t="s">
        <v>3195</v>
      </c>
      <c r="C1046" t="s">
        <v>82</v>
      </c>
      <c r="D1046" t="s">
        <v>391</v>
      </c>
      <c r="E1046">
        <v>38</v>
      </c>
      <c r="F1046" t="s">
        <v>25</v>
      </c>
      <c r="G1046">
        <v>2022</v>
      </c>
      <c r="H1046" t="s">
        <v>25</v>
      </c>
      <c r="I1046" t="s">
        <v>84</v>
      </c>
      <c r="J1046" t="s">
        <v>80</v>
      </c>
      <c r="K1046">
        <v>36</v>
      </c>
      <c r="L1046" s="18">
        <v>44355</v>
      </c>
      <c r="M1046" s="18">
        <v>45451</v>
      </c>
      <c r="O1046">
        <v>43590000</v>
      </c>
      <c r="P1046">
        <v>19590000</v>
      </c>
      <c r="Q1046">
        <v>24000000</v>
      </c>
      <c r="R1046">
        <v>699099</v>
      </c>
      <c r="S1046" t="s">
        <v>234</v>
      </c>
      <c r="T1046">
        <v>-2.051087187228553</v>
      </c>
      <c r="U1046">
        <v>-1.0598739709292859</v>
      </c>
      <c r="V1046">
        <v>-0.34384530499046262</v>
      </c>
      <c r="W1046">
        <v>-0.32424991610166581</v>
      </c>
      <c r="X1046">
        <v>1.668686467446636</v>
      </c>
      <c r="Y1046" t="str">
        <f t="shared" si="64"/>
        <v>25-36</v>
      </c>
      <c r="Z1046" s="20">
        <f t="shared" si="65"/>
        <v>0.4494150034411562</v>
      </c>
      <c r="AA1046" t="str">
        <f t="shared" si="66"/>
        <v>40%-60%</v>
      </c>
      <c r="AB1046">
        <f t="shared" si="67"/>
        <v>1.449654195269431E-4</v>
      </c>
    </row>
    <row r="1047" spans="1:28" x14ac:dyDescent="0.25">
      <c r="A1047" t="s">
        <v>3196</v>
      </c>
      <c r="B1047" t="s">
        <v>3197</v>
      </c>
      <c r="C1047" t="s">
        <v>82</v>
      </c>
      <c r="D1047" t="s">
        <v>199</v>
      </c>
      <c r="E1047">
        <v>49</v>
      </c>
      <c r="F1047" t="s">
        <v>117</v>
      </c>
      <c r="G1047">
        <v>2022</v>
      </c>
      <c r="H1047" t="s">
        <v>29</v>
      </c>
      <c r="I1047" t="s">
        <v>84</v>
      </c>
      <c r="J1047" t="s">
        <v>80</v>
      </c>
      <c r="K1047">
        <v>84</v>
      </c>
      <c r="L1047" s="18">
        <v>44468</v>
      </c>
      <c r="M1047" s="18">
        <v>47025</v>
      </c>
      <c r="O1047">
        <v>70600000</v>
      </c>
      <c r="P1047">
        <v>70600000</v>
      </c>
      <c r="Q1047">
        <v>0</v>
      </c>
      <c r="R1047">
        <v>1554860</v>
      </c>
      <c r="S1047" t="s">
        <v>640</v>
      </c>
      <c r="T1047">
        <v>0.62921971983533309</v>
      </c>
      <c r="U1047">
        <v>1.2009447865714571</v>
      </c>
      <c r="V1047">
        <v>-0.18575632502509701</v>
      </c>
      <c r="W1047">
        <v>3.918466331205709E-2</v>
      </c>
      <c r="X1047">
        <v>-0.49705409964536651</v>
      </c>
      <c r="Y1047" t="str">
        <f t="shared" si="64"/>
        <v>&gt;72</v>
      </c>
      <c r="Z1047" s="20">
        <f t="shared" si="65"/>
        <v>1</v>
      </c>
      <c r="AA1047" t="str">
        <f t="shared" si="66"/>
        <v>80%-100%</v>
      </c>
      <c r="AB1047">
        <f t="shared" si="67"/>
        <v>3.2241632759546606E-4</v>
      </c>
    </row>
    <row r="1048" spans="1:28" x14ac:dyDescent="0.25">
      <c r="A1048" t="s">
        <v>3198</v>
      </c>
      <c r="B1048" t="s">
        <v>3199</v>
      </c>
      <c r="C1048" t="s">
        <v>82</v>
      </c>
      <c r="D1048" t="s">
        <v>362</v>
      </c>
      <c r="E1048">
        <v>60</v>
      </c>
      <c r="F1048" t="s">
        <v>117</v>
      </c>
      <c r="G1048">
        <v>2020</v>
      </c>
      <c r="H1048" t="s">
        <v>29</v>
      </c>
      <c r="I1048" t="s">
        <v>84</v>
      </c>
      <c r="J1048" t="s">
        <v>80</v>
      </c>
      <c r="K1048">
        <v>72</v>
      </c>
      <c r="L1048" s="18">
        <v>43862</v>
      </c>
      <c r="M1048" s="18">
        <v>46054</v>
      </c>
      <c r="O1048">
        <v>56170000</v>
      </c>
      <c r="P1048">
        <v>47034711</v>
      </c>
      <c r="Q1048">
        <v>9135289</v>
      </c>
      <c r="R1048">
        <v>1121680</v>
      </c>
      <c r="S1048" t="s">
        <v>338</v>
      </c>
      <c r="T1048">
        <v>-1.978318673914601</v>
      </c>
      <c r="U1048">
        <v>0.53312506181969954</v>
      </c>
      <c r="V1048">
        <v>0.48612183982770601</v>
      </c>
      <c r="W1048">
        <v>-0.13599744203986719</v>
      </c>
      <c r="X1048">
        <v>0.97255557088134947</v>
      </c>
      <c r="Y1048" t="str">
        <f t="shared" si="64"/>
        <v>61-72</v>
      </c>
      <c r="Z1048" s="20">
        <f t="shared" si="65"/>
        <v>0.83736355705892829</v>
      </c>
      <c r="AA1048" t="str">
        <f t="shared" si="66"/>
        <v>80%-100%</v>
      </c>
      <c r="AB1048">
        <f t="shared" si="67"/>
        <v>2.325919673393633E-4</v>
      </c>
    </row>
    <row r="1049" spans="1:28" x14ac:dyDescent="0.25">
      <c r="A1049" t="s">
        <v>3200</v>
      </c>
      <c r="B1049" t="s">
        <v>3201</v>
      </c>
      <c r="C1049" t="s">
        <v>82</v>
      </c>
      <c r="D1049" t="s">
        <v>258</v>
      </c>
      <c r="E1049">
        <v>46</v>
      </c>
      <c r="F1049" t="s">
        <v>25</v>
      </c>
      <c r="G1049">
        <v>2020</v>
      </c>
      <c r="H1049" t="s">
        <v>25</v>
      </c>
      <c r="I1049" t="s">
        <v>84</v>
      </c>
      <c r="J1049" t="s">
        <v>80</v>
      </c>
      <c r="K1049">
        <v>84</v>
      </c>
      <c r="L1049" s="18">
        <v>43475</v>
      </c>
      <c r="M1049" s="18">
        <v>46032</v>
      </c>
      <c r="O1049">
        <v>36653000</v>
      </c>
      <c r="P1049">
        <v>36653000</v>
      </c>
      <c r="Q1049">
        <v>0</v>
      </c>
      <c r="R1049">
        <v>899849</v>
      </c>
      <c r="S1049" t="s">
        <v>385</v>
      </c>
      <c r="T1049">
        <v>-1.3476582251936871</v>
      </c>
      <c r="U1049">
        <v>1.2009447865714571</v>
      </c>
      <c r="V1049">
        <v>8.248000558603158E-2</v>
      </c>
      <c r="W1049">
        <v>-0.45727692927885311</v>
      </c>
      <c r="X1049">
        <v>1.668686467446636</v>
      </c>
      <c r="Y1049" t="str">
        <f t="shared" si="64"/>
        <v>&gt;72</v>
      </c>
      <c r="Z1049" s="20">
        <f t="shared" si="65"/>
        <v>1</v>
      </c>
      <c r="AA1049" t="str">
        <f t="shared" si="66"/>
        <v>80%-100%</v>
      </c>
      <c r="AB1049">
        <f t="shared" si="67"/>
        <v>1.8659301157046459E-4</v>
      </c>
    </row>
    <row r="1050" spans="1:28" x14ac:dyDescent="0.25">
      <c r="A1050" t="s">
        <v>3202</v>
      </c>
      <c r="B1050" t="s">
        <v>3203</v>
      </c>
      <c r="C1050" t="s">
        <v>82</v>
      </c>
      <c r="D1050" t="s">
        <v>209</v>
      </c>
      <c r="E1050">
        <v>38</v>
      </c>
      <c r="F1050" t="s">
        <v>79</v>
      </c>
      <c r="G1050">
        <v>2019</v>
      </c>
      <c r="H1050" t="s">
        <v>13</v>
      </c>
      <c r="J1050" t="s">
        <v>80</v>
      </c>
      <c r="K1050">
        <v>84</v>
      </c>
      <c r="L1050" s="18">
        <v>43431</v>
      </c>
      <c r="M1050" s="18">
        <v>45988</v>
      </c>
      <c r="O1050">
        <v>37730000</v>
      </c>
      <c r="P1050">
        <v>27730000</v>
      </c>
      <c r="Q1050">
        <v>10000000</v>
      </c>
      <c r="R1050">
        <v>565124</v>
      </c>
      <c r="S1050" t="s">
        <v>129</v>
      </c>
      <c r="T1050">
        <v>0.25324906771324951</v>
      </c>
      <c r="U1050">
        <v>0.1126298996616439</v>
      </c>
      <c r="V1050">
        <v>0.48612183982770601</v>
      </c>
      <c r="W1050">
        <v>-0.49358852446257812</v>
      </c>
      <c r="X1050">
        <v>-3.2966835268508812E-2</v>
      </c>
      <c r="Y1050" t="str">
        <f t="shared" si="64"/>
        <v>&gt;72</v>
      </c>
      <c r="Z1050" s="20">
        <f t="shared" si="65"/>
        <v>0.73495891863238805</v>
      </c>
      <c r="AA1050" t="str">
        <f t="shared" si="66"/>
        <v>60%-80%</v>
      </c>
      <c r="AB1050">
        <f t="shared" si="67"/>
        <v>1.171843154470886E-4</v>
      </c>
    </row>
    <row r="1051" spans="1:28" x14ac:dyDescent="0.25">
      <c r="A1051" t="s">
        <v>3204</v>
      </c>
      <c r="B1051" t="s">
        <v>3205</v>
      </c>
      <c r="C1051" t="s">
        <v>82</v>
      </c>
      <c r="D1051" t="s">
        <v>221</v>
      </c>
      <c r="E1051">
        <v>84</v>
      </c>
      <c r="F1051" t="s">
        <v>117</v>
      </c>
      <c r="G1051">
        <v>2022</v>
      </c>
      <c r="H1051" t="s">
        <v>29</v>
      </c>
      <c r="J1051" t="s">
        <v>80</v>
      </c>
      <c r="K1051">
        <v>84</v>
      </c>
      <c r="L1051" s="18">
        <v>44543</v>
      </c>
      <c r="M1051" s="18">
        <v>47100</v>
      </c>
      <c r="O1051">
        <v>67196077</v>
      </c>
      <c r="P1051">
        <v>67196077</v>
      </c>
      <c r="Q1051">
        <v>0</v>
      </c>
      <c r="R1051">
        <v>1524043</v>
      </c>
      <c r="S1051" t="s">
        <v>208</v>
      </c>
      <c r="T1051">
        <v>-0.21974626882743631</v>
      </c>
      <c r="U1051">
        <v>1.2009447865714571</v>
      </c>
      <c r="V1051">
        <v>0.2094661248883162</v>
      </c>
      <c r="W1051">
        <v>-0.22267741898935381</v>
      </c>
      <c r="X1051">
        <v>-1.5025765057952249</v>
      </c>
      <c r="Y1051" t="str">
        <f t="shared" si="64"/>
        <v>&gt;72</v>
      </c>
      <c r="Z1051" s="20">
        <f t="shared" si="65"/>
        <v>1</v>
      </c>
      <c r="AA1051" t="str">
        <f t="shared" si="66"/>
        <v>80%-100%</v>
      </c>
      <c r="AB1051">
        <f t="shared" si="67"/>
        <v>3.1602610341611265E-4</v>
      </c>
    </row>
    <row r="1052" spans="1:28" x14ac:dyDescent="0.25">
      <c r="A1052" t="s">
        <v>3206</v>
      </c>
      <c r="B1052" t="s">
        <v>3207</v>
      </c>
      <c r="C1052" t="s">
        <v>82</v>
      </c>
      <c r="D1052" t="s">
        <v>414</v>
      </c>
      <c r="E1052">
        <v>62</v>
      </c>
      <c r="F1052" t="s">
        <v>11</v>
      </c>
      <c r="G1052">
        <v>2022</v>
      </c>
      <c r="H1052" t="s">
        <v>11</v>
      </c>
      <c r="I1052" t="s">
        <v>188</v>
      </c>
      <c r="J1052" t="s">
        <v>80</v>
      </c>
      <c r="K1052">
        <v>84</v>
      </c>
      <c r="L1052" s="18">
        <v>44335</v>
      </c>
      <c r="M1052" s="18">
        <v>46892</v>
      </c>
      <c r="O1052">
        <v>71465000</v>
      </c>
      <c r="P1052">
        <v>54465000</v>
      </c>
      <c r="Q1052">
        <v>17000000</v>
      </c>
      <c r="R1052">
        <v>1174851</v>
      </c>
      <c r="S1052" t="s">
        <v>190</v>
      </c>
      <c r="T1052">
        <v>-0.72912586202509788</v>
      </c>
      <c r="U1052">
        <v>0.22416447227379621</v>
      </c>
      <c r="V1052">
        <v>-0.46241203996448682</v>
      </c>
      <c r="W1052">
        <v>0.1138630015477536</v>
      </c>
      <c r="X1052">
        <v>-0.96114136402222416</v>
      </c>
      <c r="Y1052" t="str">
        <f t="shared" si="64"/>
        <v>&gt;72</v>
      </c>
      <c r="Z1052" s="20">
        <f t="shared" si="65"/>
        <v>0.76212131812775485</v>
      </c>
      <c r="AA1052" t="str">
        <f t="shared" si="66"/>
        <v>60%-80%</v>
      </c>
      <c r="AB1052">
        <f t="shared" si="67"/>
        <v>2.436175249809378E-4</v>
      </c>
    </row>
    <row r="1053" spans="1:28" x14ac:dyDescent="0.25">
      <c r="A1053" t="s">
        <v>3208</v>
      </c>
      <c r="B1053" t="s">
        <v>3209</v>
      </c>
      <c r="C1053" t="s">
        <v>82</v>
      </c>
      <c r="D1053" t="s">
        <v>130</v>
      </c>
      <c r="E1053">
        <v>246</v>
      </c>
      <c r="F1053" t="s">
        <v>117</v>
      </c>
      <c r="G1053">
        <v>2021</v>
      </c>
      <c r="H1053" t="s">
        <v>29</v>
      </c>
      <c r="I1053" t="s">
        <v>84</v>
      </c>
      <c r="J1053" t="s">
        <v>80</v>
      </c>
      <c r="K1053">
        <v>60</v>
      </c>
      <c r="L1053" s="18">
        <v>44112</v>
      </c>
      <c r="M1053" s="18">
        <v>45938</v>
      </c>
      <c r="O1053">
        <v>50000000</v>
      </c>
      <c r="P1053">
        <v>23000000</v>
      </c>
      <c r="Q1053">
        <v>27000000</v>
      </c>
      <c r="R1053">
        <v>577163</v>
      </c>
      <c r="S1053" t="s">
        <v>133</v>
      </c>
      <c r="T1053">
        <v>0.75050057535858583</v>
      </c>
      <c r="U1053">
        <v>-1.016409730316334</v>
      </c>
      <c r="V1053">
        <v>-0.1067118350424142</v>
      </c>
      <c r="W1053">
        <v>0.1167976942885537</v>
      </c>
      <c r="X1053">
        <v>1.978077977031208</v>
      </c>
      <c r="Y1053" t="str">
        <f t="shared" si="64"/>
        <v>49-60</v>
      </c>
      <c r="Z1053" s="20">
        <f t="shared" si="65"/>
        <v>0.46</v>
      </c>
      <c r="AA1053" t="str">
        <f t="shared" si="66"/>
        <v>40%-60%</v>
      </c>
      <c r="AB1053">
        <f t="shared" si="67"/>
        <v>1.1968072680754666E-4</v>
      </c>
    </row>
    <row r="1054" spans="1:28" x14ac:dyDescent="0.25">
      <c r="A1054" t="s">
        <v>3210</v>
      </c>
      <c r="B1054" t="s">
        <v>3211</v>
      </c>
      <c r="C1054" t="s">
        <v>82</v>
      </c>
      <c r="D1054" t="s">
        <v>246</v>
      </c>
      <c r="E1054">
        <v>87</v>
      </c>
      <c r="F1054" t="s">
        <v>17</v>
      </c>
      <c r="G1054">
        <v>2020</v>
      </c>
      <c r="H1054" t="s">
        <v>17</v>
      </c>
      <c r="I1054" t="s">
        <v>84</v>
      </c>
      <c r="J1054" t="s">
        <v>80</v>
      </c>
      <c r="K1054">
        <v>84</v>
      </c>
      <c r="L1054" s="18">
        <v>43616</v>
      </c>
      <c r="M1054" s="18">
        <v>46173</v>
      </c>
      <c r="O1054">
        <v>49990000</v>
      </c>
      <c r="P1054">
        <v>49990000</v>
      </c>
      <c r="Q1054">
        <v>0</v>
      </c>
      <c r="R1054">
        <v>1052673</v>
      </c>
      <c r="S1054" t="s">
        <v>225</v>
      </c>
      <c r="T1054">
        <v>1.3447767674225239</v>
      </c>
      <c r="U1054">
        <v>1.2009447865714571</v>
      </c>
      <c r="V1054">
        <v>0.88134428974112011</v>
      </c>
      <c r="W1054">
        <v>3.1607392015641689</v>
      </c>
      <c r="X1054">
        <v>1.0499034482774929</v>
      </c>
      <c r="Y1054" t="str">
        <f t="shared" si="64"/>
        <v>&gt;72</v>
      </c>
      <c r="Z1054" s="20">
        <f t="shared" si="65"/>
        <v>1</v>
      </c>
      <c r="AA1054" t="str">
        <f t="shared" si="66"/>
        <v>80%-100%</v>
      </c>
      <c r="AB1054">
        <f t="shared" si="67"/>
        <v>2.1828265105469435E-4</v>
      </c>
    </row>
    <row r="1055" spans="1:28" x14ac:dyDescent="0.25">
      <c r="A1055" t="s">
        <v>3212</v>
      </c>
      <c r="B1055" t="s">
        <v>3213</v>
      </c>
      <c r="C1055" t="s">
        <v>82</v>
      </c>
      <c r="D1055" t="s">
        <v>256</v>
      </c>
      <c r="E1055">
        <v>220</v>
      </c>
      <c r="F1055" t="s">
        <v>79</v>
      </c>
      <c r="G1055">
        <v>2018</v>
      </c>
      <c r="H1055" t="s">
        <v>13</v>
      </c>
      <c r="J1055" t="s">
        <v>80</v>
      </c>
      <c r="K1055">
        <v>84</v>
      </c>
      <c r="L1055" s="18">
        <v>42965</v>
      </c>
      <c r="M1055" s="18">
        <v>45522</v>
      </c>
      <c r="O1055">
        <v>38670000</v>
      </c>
      <c r="P1055">
        <v>38670000</v>
      </c>
      <c r="Q1055">
        <v>0</v>
      </c>
      <c r="R1055">
        <v>879516</v>
      </c>
      <c r="S1055" t="s">
        <v>551</v>
      </c>
      <c r="T1055">
        <v>0.85965334532951332</v>
      </c>
      <c r="U1055">
        <v>1.2009447865714571</v>
      </c>
      <c r="V1055">
        <v>0.92086653473246149</v>
      </c>
      <c r="W1055">
        <v>1.6671724368502401</v>
      </c>
      <c r="X1055">
        <v>0.66316406129677774</v>
      </c>
      <c r="Y1055" t="str">
        <f t="shared" si="64"/>
        <v>&gt;72</v>
      </c>
      <c r="Z1055" s="20">
        <f t="shared" si="65"/>
        <v>1</v>
      </c>
      <c r="AA1055" t="str">
        <f t="shared" si="66"/>
        <v>80%-100%</v>
      </c>
      <c r="AB1055">
        <f t="shared" si="67"/>
        <v>1.823767533935235E-4</v>
      </c>
    </row>
    <row r="1056" spans="1:28" x14ac:dyDescent="0.25">
      <c r="A1056" t="s">
        <v>3214</v>
      </c>
      <c r="B1056" t="s">
        <v>3215</v>
      </c>
      <c r="C1056" t="s">
        <v>82</v>
      </c>
      <c r="D1056" t="s">
        <v>231</v>
      </c>
      <c r="E1056">
        <v>38</v>
      </c>
      <c r="F1056" t="s">
        <v>12</v>
      </c>
      <c r="G1056">
        <v>2020</v>
      </c>
      <c r="H1056" t="s">
        <v>12</v>
      </c>
      <c r="I1056" t="s">
        <v>84</v>
      </c>
      <c r="J1056" t="s">
        <v>80</v>
      </c>
      <c r="K1056">
        <v>84</v>
      </c>
      <c r="L1056" s="18">
        <v>43721</v>
      </c>
      <c r="M1056" s="18">
        <v>46278</v>
      </c>
      <c r="O1056">
        <v>74365000</v>
      </c>
      <c r="P1056">
        <v>74365000</v>
      </c>
      <c r="Q1056">
        <v>0</v>
      </c>
      <c r="R1056">
        <v>1532110</v>
      </c>
      <c r="S1056" t="s">
        <v>331</v>
      </c>
      <c r="T1056">
        <v>0.65347589093998359</v>
      </c>
      <c r="U1056">
        <v>1.2009447865714571</v>
      </c>
      <c r="V1056">
        <v>0.61691446511184134</v>
      </c>
      <c r="W1056">
        <v>-0.1811034902379533</v>
      </c>
      <c r="X1056">
        <v>-0.34235834485308059</v>
      </c>
      <c r="Y1056" t="str">
        <f t="shared" si="64"/>
        <v>&gt;72</v>
      </c>
      <c r="Z1056" s="20">
        <f t="shared" si="65"/>
        <v>1</v>
      </c>
      <c r="AA1056" t="str">
        <f t="shared" si="66"/>
        <v>80%-100%</v>
      </c>
      <c r="AB1056">
        <f t="shared" si="67"/>
        <v>3.1769887943113175E-4</v>
      </c>
    </row>
    <row r="1057" spans="1:28" x14ac:dyDescent="0.25">
      <c r="A1057" t="s">
        <v>3216</v>
      </c>
      <c r="B1057" t="s">
        <v>3217</v>
      </c>
      <c r="C1057" t="s">
        <v>82</v>
      </c>
      <c r="D1057" t="s">
        <v>3218</v>
      </c>
      <c r="E1057">
        <v>59</v>
      </c>
      <c r="F1057" t="s">
        <v>17</v>
      </c>
      <c r="G1057">
        <v>2022</v>
      </c>
      <c r="H1057" t="s">
        <v>155</v>
      </c>
      <c r="I1057" t="s">
        <v>84</v>
      </c>
      <c r="J1057" t="s">
        <v>80</v>
      </c>
      <c r="K1057">
        <v>48</v>
      </c>
      <c r="L1057" s="18">
        <v>44340</v>
      </c>
      <c r="M1057" s="18">
        <v>45801</v>
      </c>
      <c r="O1057">
        <v>79556000</v>
      </c>
      <c r="P1057">
        <v>41956000</v>
      </c>
      <c r="Q1057">
        <v>37600000</v>
      </c>
      <c r="R1057">
        <v>1409879</v>
      </c>
      <c r="S1057" t="s">
        <v>252</v>
      </c>
      <c r="T1057">
        <v>-2.0753433583332028</v>
      </c>
      <c r="U1057">
        <v>-0.7397457178340342</v>
      </c>
      <c r="V1057">
        <v>-1.4134286281425461</v>
      </c>
      <c r="W1057">
        <v>-0.49020177884765792</v>
      </c>
      <c r="X1057">
        <v>-0.4197062222492236</v>
      </c>
      <c r="Y1057" t="str">
        <f t="shared" si="64"/>
        <v>37-48</v>
      </c>
      <c r="Z1057" s="20">
        <f t="shared" si="65"/>
        <v>0.5273769420282568</v>
      </c>
      <c r="AA1057" t="str">
        <f t="shared" si="66"/>
        <v>40%-60%</v>
      </c>
      <c r="AB1057">
        <f t="shared" si="67"/>
        <v>2.9235301540586812E-4</v>
      </c>
    </row>
    <row r="1058" spans="1:28" x14ac:dyDescent="0.25">
      <c r="A1058" t="s">
        <v>3219</v>
      </c>
      <c r="B1058" t="s">
        <v>3220</v>
      </c>
      <c r="C1058" t="s">
        <v>82</v>
      </c>
      <c r="D1058" t="s">
        <v>236</v>
      </c>
      <c r="E1058">
        <v>7</v>
      </c>
      <c r="F1058" t="s">
        <v>117</v>
      </c>
      <c r="G1058">
        <v>2020</v>
      </c>
      <c r="H1058" t="s">
        <v>29</v>
      </c>
      <c r="I1058" t="s">
        <v>84</v>
      </c>
      <c r="J1058" t="s">
        <v>80</v>
      </c>
      <c r="K1058">
        <v>84</v>
      </c>
      <c r="L1058" s="18">
        <v>44143</v>
      </c>
      <c r="M1058" s="18">
        <v>46699</v>
      </c>
      <c r="O1058">
        <v>51890000</v>
      </c>
      <c r="P1058">
        <v>46890000</v>
      </c>
      <c r="Q1058">
        <v>5000000</v>
      </c>
      <c r="R1058">
        <v>1090078</v>
      </c>
      <c r="S1058" t="s">
        <v>498</v>
      </c>
      <c r="T1058">
        <v>-0.29251478214138787</v>
      </c>
      <c r="U1058">
        <v>0.80527971928385556</v>
      </c>
      <c r="V1058">
        <v>1.4741779646112401</v>
      </c>
      <c r="W1058">
        <v>-0.59534887908351852</v>
      </c>
      <c r="X1058">
        <v>-1.7346201379836541</v>
      </c>
      <c r="Y1058" t="str">
        <f t="shared" si="64"/>
        <v>&gt;72</v>
      </c>
      <c r="Z1058" s="20">
        <f t="shared" si="65"/>
        <v>0.90364232029292735</v>
      </c>
      <c r="AA1058" t="str">
        <f t="shared" si="66"/>
        <v>80%-100%</v>
      </c>
      <c r="AB1058">
        <f t="shared" si="67"/>
        <v>2.2603896527829547E-4</v>
      </c>
    </row>
    <row r="1059" spans="1:28" x14ac:dyDescent="0.25">
      <c r="A1059" t="s">
        <v>3221</v>
      </c>
      <c r="B1059" t="s">
        <v>3222</v>
      </c>
      <c r="C1059" t="s">
        <v>82</v>
      </c>
      <c r="D1059" t="s">
        <v>576</v>
      </c>
      <c r="E1059">
        <v>62</v>
      </c>
      <c r="F1059" t="s">
        <v>25</v>
      </c>
      <c r="G1059">
        <v>2021</v>
      </c>
      <c r="H1059" t="s">
        <v>25</v>
      </c>
      <c r="I1059" t="s">
        <v>84</v>
      </c>
      <c r="J1059" t="s">
        <v>80</v>
      </c>
      <c r="K1059">
        <v>84</v>
      </c>
      <c r="L1059" s="18">
        <v>44147</v>
      </c>
      <c r="M1059" s="18">
        <v>46703</v>
      </c>
      <c r="O1059">
        <v>39990000</v>
      </c>
      <c r="P1059">
        <v>39990000</v>
      </c>
      <c r="Q1059">
        <v>0</v>
      </c>
      <c r="R1059">
        <v>844929</v>
      </c>
      <c r="S1059" t="s">
        <v>190</v>
      </c>
      <c r="T1059">
        <v>-1.2748897118797351</v>
      </c>
      <c r="U1059">
        <v>1.2009447865714571</v>
      </c>
      <c r="V1059">
        <v>0.24898836987965761</v>
      </c>
      <c r="W1059">
        <v>-0.58657732742621638</v>
      </c>
      <c r="X1059">
        <v>-0.88379348662608126</v>
      </c>
      <c r="Y1059" t="str">
        <f t="shared" si="64"/>
        <v>&gt;72</v>
      </c>
      <c r="Z1059" s="20">
        <f t="shared" si="65"/>
        <v>1</v>
      </c>
      <c r="AA1059" t="str">
        <f t="shared" si="66"/>
        <v>80%-100%</v>
      </c>
      <c r="AB1059">
        <f t="shared" si="67"/>
        <v>1.7520478066122323E-4</v>
      </c>
    </row>
    <row r="1060" spans="1:28" x14ac:dyDescent="0.25">
      <c r="A1060" t="s">
        <v>3223</v>
      </c>
      <c r="B1060" t="s">
        <v>3224</v>
      </c>
      <c r="C1060" t="s">
        <v>82</v>
      </c>
      <c r="D1060" t="s">
        <v>576</v>
      </c>
      <c r="E1060">
        <v>61</v>
      </c>
      <c r="F1060" t="s">
        <v>25</v>
      </c>
      <c r="G1060">
        <v>2021</v>
      </c>
      <c r="H1060" t="s">
        <v>25</v>
      </c>
      <c r="I1060" t="s">
        <v>84</v>
      </c>
      <c r="J1060" t="s">
        <v>80</v>
      </c>
      <c r="K1060">
        <v>84</v>
      </c>
      <c r="L1060" s="18">
        <v>44188</v>
      </c>
      <c r="M1060" s="18">
        <v>46744</v>
      </c>
      <c r="O1060">
        <v>40490000</v>
      </c>
      <c r="P1060">
        <v>40490000</v>
      </c>
      <c r="Q1060">
        <v>0</v>
      </c>
      <c r="R1060">
        <v>896995</v>
      </c>
      <c r="S1060" t="s">
        <v>255</v>
      </c>
      <c r="T1060">
        <v>-0.2318743543797615</v>
      </c>
      <c r="U1060">
        <v>1.2009447865714571</v>
      </c>
      <c r="V1060">
        <v>-0.1067118350424142</v>
      </c>
      <c r="W1060">
        <v>-0.29305096590541918</v>
      </c>
      <c r="X1060">
        <v>-0.72909773183379534</v>
      </c>
      <c r="Y1060" t="str">
        <f t="shared" si="64"/>
        <v>&gt;72</v>
      </c>
      <c r="Z1060" s="20">
        <f t="shared" si="65"/>
        <v>1</v>
      </c>
      <c r="AA1060" t="str">
        <f t="shared" si="66"/>
        <v>80%-100%</v>
      </c>
      <c r="AB1060">
        <f t="shared" si="67"/>
        <v>1.8600120510624436E-4</v>
      </c>
    </row>
    <row r="1061" spans="1:28" x14ac:dyDescent="0.25">
      <c r="A1061" t="s">
        <v>3225</v>
      </c>
      <c r="B1061" t="s">
        <v>3226</v>
      </c>
      <c r="C1061" t="s">
        <v>82</v>
      </c>
      <c r="D1061" t="s">
        <v>457</v>
      </c>
      <c r="E1061">
        <v>1242909</v>
      </c>
      <c r="F1061" t="s">
        <v>95</v>
      </c>
      <c r="G1061">
        <v>2019</v>
      </c>
      <c r="H1061" t="s">
        <v>16</v>
      </c>
      <c r="J1061" t="s">
        <v>96</v>
      </c>
      <c r="K1061">
        <v>84</v>
      </c>
      <c r="L1061" s="18">
        <v>44489</v>
      </c>
      <c r="M1061" s="18">
        <v>47046</v>
      </c>
      <c r="O1061">
        <v>34990000</v>
      </c>
      <c r="P1061">
        <v>15990000</v>
      </c>
      <c r="Q1061">
        <v>19000000</v>
      </c>
      <c r="R1061">
        <v>373361</v>
      </c>
      <c r="S1061" t="s">
        <v>852</v>
      </c>
      <c r="T1061">
        <v>-1.189993113013458</v>
      </c>
      <c r="U1061">
        <v>-1.0287788286872961</v>
      </c>
      <c r="V1061">
        <v>0.60468857480173022</v>
      </c>
      <c r="W1061">
        <v>-0.85441168536413004</v>
      </c>
      <c r="X1061">
        <v>0.89520769348520657</v>
      </c>
      <c r="Y1061" t="str">
        <f t="shared" si="64"/>
        <v>&gt;72</v>
      </c>
      <c r="Z1061" s="20">
        <f t="shared" si="65"/>
        <v>0.45698771077450701</v>
      </c>
      <c r="AA1061" t="str">
        <f t="shared" si="66"/>
        <v>40%-60%</v>
      </c>
      <c r="AB1061">
        <f t="shared" si="67"/>
        <v>7.7420270948748315E-5</v>
      </c>
    </row>
    <row r="1062" spans="1:28" x14ac:dyDescent="0.25">
      <c r="A1062" t="s">
        <v>3227</v>
      </c>
      <c r="B1062" t="s">
        <v>3228</v>
      </c>
      <c r="C1062" t="s">
        <v>82</v>
      </c>
      <c r="D1062" t="s">
        <v>258</v>
      </c>
      <c r="E1062">
        <v>27</v>
      </c>
      <c r="F1062" t="s">
        <v>25</v>
      </c>
      <c r="G1062">
        <v>2020</v>
      </c>
      <c r="H1062" t="s">
        <v>25</v>
      </c>
      <c r="I1062" t="s">
        <v>84</v>
      </c>
      <c r="J1062" t="s">
        <v>80</v>
      </c>
      <c r="K1062">
        <v>84</v>
      </c>
      <c r="L1062" s="18">
        <v>43476</v>
      </c>
      <c r="M1062" s="18">
        <v>46033</v>
      </c>
      <c r="O1062">
        <v>37640000</v>
      </c>
      <c r="P1062">
        <v>37640000</v>
      </c>
      <c r="Q1062">
        <v>0</v>
      </c>
      <c r="R1062">
        <v>950923</v>
      </c>
      <c r="S1062" t="s">
        <v>412</v>
      </c>
      <c r="T1062">
        <v>-0.4986922365309176</v>
      </c>
      <c r="U1062">
        <v>1.2009447865714571</v>
      </c>
      <c r="V1062">
        <v>8.7908583546817493E-2</v>
      </c>
      <c r="W1062">
        <v>-0.70992801939041039</v>
      </c>
      <c r="X1062">
        <v>-0.72909773183379534</v>
      </c>
      <c r="Y1062" t="str">
        <f t="shared" si="64"/>
        <v>&gt;72</v>
      </c>
      <c r="Z1062" s="20">
        <f t="shared" si="65"/>
        <v>1</v>
      </c>
      <c r="AA1062" t="str">
        <f t="shared" si="66"/>
        <v>80%-100%</v>
      </c>
      <c r="AB1062">
        <f t="shared" si="67"/>
        <v>1.9718373453948485E-4</v>
      </c>
    </row>
    <row r="1063" spans="1:28" x14ac:dyDescent="0.25">
      <c r="A1063" t="s">
        <v>3229</v>
      </c>
      <c r="B1063" t="s">
        <v>3230</v>
      </c>
      <c r="C1063" t="s">
        <v>82</v>
      </c>
      <c r="D1063" t="s">
        <v>236</v>
      </c>
      <c r="E1063">
        <v>15</v>
      </c>
      <c r="F1063" t="s">
        <v>12</v>
      </c>
      <c r="G1063">
        <v>2021</v>
      </c>
      <c r="H1063" t="s">
        <v>12</v>
      </c>
      <c r="I1063" t="s">
        <v>84</v>
      </c>
      <c r="J1063" t="s">
        <v>80</v>
      </c>
      <c r="K1063">
        <v>84</v>
      </c>
      <c r="L1063" s="18">
        <v>44214</v>
      </c>
      <c r="M1063" s="18">
        <v>46770</v>
      </c>
      <c r="O1063">
        <v>77660000</v>
      </c>
      <c r="P1063">
        <v>79192000</v>
      </c>
      <c r="Q1063">
        <v>0</v>
      </c>
      <c r="R1063">
        <v>1720973</v>
      </c>
      <c r="S1063" t="s">
        <v>243</v>
      </c>
      <c r="T1063">
        <v>0.1077120410853462</v>
      </c>
      <c r="U1063">
        <v>1.281948094434604</v>
      </c>
      <c r="V1063">
        <v>0.60468857480173022</v>
      </c>
      <c r="W1063">
        <v>-0.62420359326661523</v>
      </c>
      <c r="X1063">
        <v>1.127251325673635</v>
      </c>
      <c r="Y1063" t="str">
        <f t="shared" si="64"/>
        <v>&gt;72</v>
      </c>
      <c r="Z1063" s="20">
        <f t="shared" si="65"/>
        <v>1.0197270151944373</v>
      </c>
      <c r="AA1063" t="str">
        <f t="shared" si="66"/>
        <v>80%-100%</v>
      </c>
      <c r="AB1063">
        <f t="shared" si="67"/>
        <v>3.5686157888874373E-4</v>
      </c>
    </row>
    <row r="1064" spans="1:28" x14ac:dyDescent="0.25">
      <c r="A1064" t="s">
        <v>3231</v>
      </c>
      <c r="B1064" t="s">
        <v>3232</v>
      </c>
      <c r="C1064" t="s">
        <v>82</v>
      </c>
      <c r="D1064" t="s">
        <v>161</v>
      </c>
      <c r="E1064">
        <v>62</v>
      </c>
      <c r="F1064" t="s">
        <v>87</v>
      </c>
      <c r="G1064">
        <v>2021</v>
      </c>
      <c r="H1064" t="s">
        <v>24</v>
      </c>
      <c r="I1064" t="s">
        <v>84</v>
      </c>
      <c r="J1064" t="s">
        <v>80</v>
      </c>
      <c r="K1064">
        <v>84</v>
      </c>
      <c r="L1064" s="18">
        <v>44246</v>
      </c>
      <c r="M1064" s="18">
        <v>46802</v>
      </c>
      <c r="O1064">
        <v>43179308</v>
      </c>
      <c r="P1064">
        <v>43990000</v>
      </c>
      <c r="Q1064">
        <v>0</v>
      </c>
      <c r="R1064">
        <v>967127</v>
      </c>
      <c r="S1064" t="s">
        <v>190</v>
      </c>
      <c r="T1064">
        <v>-0.6442292631588209</v>
      </c>
      <c r="U1064">
        <v>1.2780389649701229</v>
      </c>
      <c r="V1064">
        <v>-0.20881096796306109</v>
      </c>
      <c r="W1064">
        <v>-0.83139880865341775</v>
      </c>
      <c r="X1064">
        <v>0.35377255171220601</v>
      </c>
      <c r="Y1064" t="str">
        <f t="shared" si="64"/>
        <v>&gt;72</v>
      </c>
      <c r="Z1064" s="20">
        <f t="shared" si="65"/>
        <v>1.0187750114012943</v>
      </c>
      <c r="AA1064" t="str">
        <f t="shared" si="66"/>
        <v>80%-100%</v>
      </c>
      <c r="AB1064">
        <f t="shared" si="67"/>
        <v>2.005438017946441E-4</v>
      </c>
    </row>
    <row r="1065" spans="1:28" x14ac:dyDescent="0.25">
      <c r="A1065" t="s">
        <v>3233</v>
      </c>
      <c r="B1065" t="s">
        <v>3234</v>
      </c>
      <c r="C1065" t="s">
        <v>82</v>
      </c>
      <c r="D1065" t="s">
        <v>128</v>
      </c>
      <c r="E1065">
        <v>60</v>
      </c>
      <c r="F1065" t="s">
        <v>87</v>
      </c>
      <c r="G1065">
        <v>2018</v>
      </c>
      <c r="H1065" t="s">
        <v>15</v>
      </c>
      <c r="J1065" t="s">
        <v>80</v>
      </c>
      <c r="K1065">
        <v>72</v>
      </c>
      <c r="L1065" s="18">
        <v>42927</v>
      </c>
      <c r="M1065" s="18">
        <v>45118</v>
      </c>
      <c r="O1065">
        <v>31600000</v>
      </c>
      <c r="P1065">
        <v>26600000</v>
      </c>
      <c r="Q1065">
        <v>5000000</v>
      </c>
      <c r="R1065">
        <v>605252</v>
      </c>
      <c r="S1065" t="s">
        <v>191</v>
      </c>
      <c r="T1065">
        <v>1.0537027141667179</v>
      </c>
      <c r="U1065">
        <v>0.55122768715520309</v>
      </c>
      <c r="V1065">
        <v>0.80229979975843724</v>
      </c>
      <c r="W1065">
        <v>-0.50620883172068531</v>
      </c>
      <c r="X1065">
        <v>-0.57440197704150942</v>
      </c>
      <c r="Y1065" t="str">
        <f t="shared" si="64"/>
        <v>61-72</v>
      </c>
      <c r="Z1065" s="20">
        <f t="shared" si="65"/>
        <v>0.84177215189873422</v>
      </c>
      <c r="AA1065" t="str">
        <f t="shared" si="66"/>
        <v>80%-100%</v>
      </c>
      <c r="AB1065">
        <f t="shared" si="67"/>
        <v>1.2550527192789772E-4</v>
      </c>
    </row>
    <row r="1066" spans="1:28" x14ac:dyDescent="0.25">
      <c r="A1066" t="s">
        <v>3235</v>
      </c>
      <c r="B1066" t="s">
        <v>3236</v>
      </c>
      <c r="C1066" t="s">
        <v>82</v>
      </c>
      <c r="D1066" t="s">
        <v>457</v>
      </c>
      <c r="E1066">
        <v>62</v>
      </c>
      <c r="F1066" t="s">
        <v>95</v>
      </c>
      <c r="G1066">
        <v>2019</v>
      </c>
      <c r="H1066" t="s">
        <v>16</v>
      </c>
      <c r="J1066" t="s">
        <v>96</v>
      </c>
      <c r="K1066">
        <v>84</v>
      </c>
      <c r="L1066" s="18">
        <v>44369</v>
      </c>
      <c r="M1066" s="18">
        <v>46926</v>
      </c>
      <c r="O1066">
        <v>36500000</v>
      </c>
      <c r="P1066">
        <v>31500000</v>
      </c>
      <c r="Q1066">
        <v>5000000</v>
      </c>
      <c r="R1066">
        <v>888539</v>
      </c>
      <c r="S1066" t="s">
        <v>103</v>
      </c>
      <c r="T1066">
        <v>-0.87466288865300112</v>
      </c>
      <c r="U1066">
        <v>0.63844998269327535</v>
      </c>
      <c r="V1066">
        <v>0.2094661248883162</v>
      </c>
      <c r="W1066">
        <v>-0.8069706944572077</v>
      </c>
      <c r="X1066">
        <v>-1.5799243831913681</v>
      </c>
      <c r="Y1066" t="str">
        <f t="shared" si="64"/>
        <v>&gt;72</v>
      </c>
      <c r="Z1066" s="20">
        <f t="shared" si="65"/>
        <v>0.86301369863013699</v>
      </c>
      <c r="AA1066" t="str">
        <f t="shared" si="66"/>
        <v>80%-100%</v>
      </c>
      <c r="AB1066">
        <f t="shared" si="67"/>
        <v>1.8424776591162409E-4</v>
      </c>
    </row>
    <row r="1067" spans="1:28" x14ac:dyDescent="0.25">
      <c r="A1067" t="s">
        <v>3237</v>
      </c>
      <c r="B1067" t="s">
        <v>3238</v>
      </c>
      <c r="C1067" t="s">
        <v>82</v>
      </c>
      <c r="D1067" t="s">
        <v>221</v>
      </c>
      <c r="E1067">
        <v>236</v>
      </c>
      <c r="F1067" t="s">
        <v>17</v>
      </c>
      <c r="G1067">
        <v>2022</v>
      </c>
      <c r="H1067" t="s">
        <v>155</v>
      </c>
      <c r="J1067" t="s">
        <v>80</v>
      </c>
      <c r="K1067">
        <v>84</v>
      </c>
      <c r="L1067" s="18">
        <v>44551</v>
      </c>
      <c r="M1067" s="18">
        <v>47108</v>
      </c>
      <c r="O1067">
        <v>84800000</v>
      </c>
      <c r="P1067">
        <v>59800000</v>
      </c>
      <c r="Q1067">
        <v>25000000</v>
      </c>
      <c r="R1067">
        <v>1303598</v>
      </c>
      <c r="S1067" t="s">
        <v>359</v>
      </c>
      <c r="T1067">
        <v>-1.3355301396413619</v>
      </c>
      <c r="U1067">
        <v>-9.6130165861858935E-3</v>
      </c>
      <c r="V1067">
        <v>0.6442108197930716</v>
      </c>
      <c r="W1067">
        <v>0.29964577998816633</v>
      </c>
      <c r="X1067">
        <v>0.27642467431606299</v>
      </c>
      <c r="Y1067" t="str">
        <f t="shared" si="64"/>
        <v>&gt;72</v>
      </c>
      <c r="Z1067" s="20">
        <f t="shared" si="65"/>
        <v>0.70518867924528306</v>
      </c>
      <c r="AA1067" t="str">
        <f t="shared" si="66"/>
        <v>60%-80%</v>
      </c>
      <c r="AB1067">
        <f t="shared" si="67"/>
        <v>2.7031454910461032E-4</v>
      </c>
    </row>
    <row r="1068" spans="1:28" x14ac:dyDescent="0.25">
      <c r="A1068" t="s">
        <v>3239</v>
      </c>
      <c r="B1068" t="s">
        <v>3240</v>
      </c>
      <c r="C1068" t="s">
        <v>82</v>
      </c>
      <c r="D1068" t="s">
        <v>708</v>
      </c>
      <c r="E1068">
        <v>166727192</v>
      </c>
      <c r="F1068" t="s">
        <v>95</v>
      </c>
      <c r="G1068">
        <v>2017</v>
      </c>
      <c r="H1068" t="s">
        <v>16</v>
      </c>
      <c r="J1068" t="s">
        <v>96</v>
      </c>
      <c r="K1068">
        <v>72</v>
      </c>
      <c r="L1068" s="18">
        <v>44484</v>
      </c>
      <c r="M1068" s="18">
        <v>46675</v>
      </c>
      <c r="O1068">
        <v>83990000</v>
      </c>
      <c r="P1068">
        <v>54990000</v>
      </c>
      <c r="Q1068">
        <v>29000000</v>
      </c>
      <c r="R1068">
        <v>1421647</v>
      </c>
      <c r="S1068" t="s">
        <v>477</v>
      </c>
      <c r="T1068">
        <v>-0.81402246089137476</v>
      </c>
      <c r="U1068">
        <v>-0.21684483101410101</v>
      </c>
      <c r="V1068">
        <v>0.99991102471514426</v>
      </c>
      <c r="W1068">
        <v>1.335268711358256</v>
      </c>
      <c r="X1068">
        <v>-1.5025765057952249</v>
      </c>
      <c r="Y1068" t="str">
        <f t="shared" si="64"/>
        <v>61-72</v>
      </c>
      <c r="Z1068" s="20">
        <f t="shared" si="65"/>
        <v>0.65472080009524947</v>
      </c>
      <c r="AA1068" t="str">
        <f t="shared" si="66"/>
        <v>60%-80%</v>
      </c>
      <c r="AB1068">
        <f t="shared" si="67"/>
        <v>2.9479323210907193E-4</v>
      </c>
    </row>
    <row r="1069" spans="1:28" x14ac:dyDescent="0.25">
      <c r="A1069" t="s">
        <v>3241</v>
      </c>
      <c r="B1069" t="s">
        <v>3242</v>
      </c>
      <c r="C1069" t="s">
        <v>82</v>
      </c>
      <c r="D1069" t="s">
        <v>610</v>
      </c>
      <c r="E1069">
        <v>61</v>
      </c>
      <c r="F1069" t="s">
        <v>87</v>
      </c>
      <c r="G1069">
        <v>2019</v>
      </c>
      <c r="H1069" t="s">
        <v>15</v>
      </c>
      <c r="I1069" t="s">
        <v>84</v>
      </c>
      <c r="J1069" t="s">
        <v>80</v>
      </c>
      <c r="K1069">
        <v>84</v>
      </c>
      <c r="L1069" s="18">
        <v>43511</v>
      </c>
      <c r="M1069" s="18">
        <v>46068</v>
      </c>
      <c r="O1069">
        <v>37290000</v>
      </c>
      <c r="P1069">
        <v>33561000</v>
      </c>
      <c r="Q1069">
        <v>3729000</v>
      </c>
      <c r="R1069">
        <v>662841</v>
      </c>
      <c r="S1069" t="s">
        <v>146</v>
      </c>
      <c r="T1069">
        <v>-0.30464286769371318</v>
      </c>
      <c r="U1069">
        <v>0.79032357974038436</v>
      </c>
      <c r="V1069">
        <v>0.11284494641287959</v>
      </c>
      <c r="W1069">
        <v>-0.43880150839934168</v>
      </c>
      <c r="X1069">
        <v>-0.1103147126646518</v>
      </c>
      <c r="Y1069" t="str">
        <f t="shared" si="64"/>
        <v>&gt;72</v>
      </c>
      <c r="Z1069" s="20">
        <f t="shared" si="65"/>
        <v>0.9</v>
      </c>
      <c r="AA1069" t="str">
        <f t="shared" si="66"/>
        <v>80%-100%</v>
      </c>
      <c r="AB1069">
        <f t="shared" si="67"/>
        <v>1.37446947634968E-4</v>
      </c>
    </row>
    <row r="1070" spans="1:28" x14ac:dyDescent="0.25">
      <c r="A1070" t="s">
        <v>3243</v>
      </c>
      <c r="B1070" t="s">
        <v>3244</v>
      </c>
      <c r="C1070" t="s">
        <v>82</v>
      </c>
      <c r="D1070" t="s">
        <v>837</v>
      </c>
      <c r="E1070">
        <v>76</v>
      </c>
      <c r="F1070" t="s">
        <v>95</v>
      </c>
      <c r="G1070">
        <v>2015</v>
      </c>
      <c r="H1070" t="s">
        <v>16</v>
      </c>
      <c r="J1070" t="s">
        <v>96</v>
      </c>
      <c r="K1070">
        <v>72</v>
      </c>
      <c r="L1070" s="18">
        <v>44297</v>
      </c>
      <c r="M1070" s="18">
        <v>46488</v>
      </c>
      <c r="O1070">
        <v>27000000</v>
      </c>
      <c r="P1070">
        <v>27000000</v>
      </c>
      <c r="Q1070">
        <v>0</v>
      </c>
      <c r="R1070">
        <v>703433</v>
      </c>
      <c r="S1070" t="s">
        <v>330</v>
      </c>
      <c r="T1070">
        <v>-0.51082032208324291</v>
      </c>
      <c r="U1070">
        <v>1.2009447865714571</v>
      </c>
      <c r="V1070">
        <v>1.118477759689168</v>
      </c>
      <c r="W1070">
        <v>-0.66279171610348975</v>
      </c>
      <c r="X1070">
        <v>-1.7346201379836541</v>
      </c>
      <c r="Y1070" t="str">
        <f t="shared" si="64"/>
        <v>61-72</v>
      </c>
      <c r="Z1070" s="20">
        <f t="shared" si="65"/>
        <v>1</v>
      </c>
      <c r="AA1070" t="str">
        <f t="shared" si="66"/>
        <v>80%-100%</v>
      </c>
      <c r="AB1070">
        <f t="shared" si="67"/>
        <v>1.4586411932229363E-4</v>
      </c>
    </row>
    <row r="1071" spans="1:28" x14ac:dyDescent="0.25">
      <c r="A1071" t="s">
        <v>3245</v>
      </c>
      <c r="B1071" t="s">
        <v>3246</v>
      </c>
      <c r="C1071" t="s">
        <v>82</v>
      </c>
      <c r="D1071" t="s">
        <v>648</v>
      </c>
      <c r="E1071">
        <v>236</v>
      </c>
      <c r="F1071" t="s">
        <v>95</v>
      </c>
      <c r="G1071">
        <v>2012</v>
      </c>
      <c r="H1071" t="s">
        <v>16</v>
      </c>
      <c r="J1071" t="s">
        <v>96</v>
      </c>
      <c r="K1071">
        <v>60</v>
      </c>
      <c r="L1071" s="18">
        <v>44411</v>
      </c>
      <c r="M1071" s="18">
        <v>46237</v>
      </c>
      <c r="O1071">
        <v>26500000</v>
      </c>
      <c r="P1071">
        <v>26500000</v>
      </c>
      <c r="Q1071">
        <v>0</v>
      </c>
      <c r="R1071">
        <v>724289</v>
      </c>
      <c r="S1071" t="s">
        <v>173</v>
      </c>
      <c r="T1071">
        <v>-0.86253480310067587</v>
      </c>
      <c r="U1071">
        <v>1.2009447865714571</v>
      </c>
      <c r="V1071">
        <v>0.28851061487099899</v>
      </c>
      <c r="W1071">
        <v>-0.99789698493156975</v>
      </c>
      <c r="X1071">
        <v>-1.3478807510029389</v>
      </c>
      <c r="Y1071" t="str">
        <f t="shared" si="64"/>
        <v>49-60</v>
      </c>
      <c r="Z1071" s="20">
        <f t="shared" si="65"/>
        <v>1</v>
      </c>
      <c r="AA1071" t="str">
        <f t="shared" si="66"/>
        <v>80%-100%</v>
      </c>
      <c r="AB1071">
        <f t="shared" si="67"/>
        <v>1.501888269669247E-4</v>
      </c>
    </row>
    <row r="1072" spans="1:28" x14ac:dyDescent="0.25">
      <c r="A1072" t="s">
        <v>3247</v>
      </c>
      <c r="B1072" t="s">
        <v>3248</v>
      </c>
      <c r="C1072" t="s">
        <v>82</v>
      </c>
      <c r="D1072" t="s">
        <v>613</v>
      </c>
      <c r="E1072">
        <v>220</v>
      </c>
      <c r="F1072" t="s">
        <v>25</v>
      </c>
      <c r="G1072">
        <v>2022</v>
      </c>
      <c r="H1072" t="s">
        <v>25</v>
      </c>
      <c r="I1072" t="s">
        <v>84</v>
      </c>
      <c r="J1072" t="s">
        <v>80</v>
      </c>
      <c r="K1072">
        <v>84</v>
      </c>
      <c r="L1072" s="18">
        <v>44294</v>
      </c>
      <c r="M1072" s="18">
        <v>46851</v>
      </c>
      <c r="O1072">
        <v>42326900</v>
      </c>
      <c r="P1072">
        <v>42326900</v>
      </c>
      <c r="Q1072">
        <v>0</v>
      </c>
      <c r="R1072">
        <v>888689</v>
      </c>
      <c r="S1072" t="s">
        <v>385</v>
      </c>
      <c r="T1072">
        <v>0.66560397649230885</v>
      </c>
      <c r="U1072">
        <v>1.2009447865714571</v>
      </c>
      <c r="V1072">
        <v>0.16994387989697479</v>
      </c>
      <c r="W1072">
        <v>1.556927295390822</v>
      </c>
      <c r="X1072">
        <v>0.35377255171220601</v>
      </c>
      <c r="Y1072" t="str">
        <f t="shared" si="64"/>
        <v>&gt;72</v>
      </c>
      <c r="Z1072" s="20">
        <f t="shared" si="65"/>
        <v>1</v>
      </c>
      <c r="AA1072" t="str">
        <f t="shared" si="66"/>
        <v>80%-100%</v>
      </c>
      <c r="AB1072">
        <f t="shared" si="67"/>
        <v>1.8427886996545486E-4</v>
      </c>
    </row>
    <row r="1073" spans="1:28" x14ac:dyDescent="0.25">
      <c r="A1073" t="s">
        <v>3249</v>
      </c>
      <c r="B1073" t="s">
        <v>3250</v>
      </c>
      <c r="C1073" t="s">
        <v>82</v>
      </c>
      <c r="D1073" t="s">
        <v>3251</v>
      </c>
      <c r="E1073">
        <v>166727192</v>
      </c>
      <c r="F1073" t="s">
        <v>95</v>
      </c>
      <c r="G1073">
        <v>2021</v>
      </c>
      <c r="H1073" t="s">
        <v>16</v>
      </c>
      <c r="J1073" t="s">
        <v>96</v>
      </c>
      <c r="K1073">
        <v>84</v>
      </c>
      <c r="L1073" s="18">
        <v>44497</v>
      </c>
      <c r="M1073" s="18">
        <v>47054</v>
      </c>
      <c r="O1073">
        <v>39990000</v>
      </c>
      <c r="P1073">
        <v>34990000</v>
      </c>
      <c r="Q1073">
        <v>5000000</v>
      </c>
      <c r="R1073">
        <v>836056</v>
      </c>
      <c r="S1073" t="s">
        <v>477</v>
      </c>
      <c r="T1073">
        <v>-1.189993113013458</v>
      </c>
      <c r="U1073">
        <v>0.68753992681767795</v>
      </c>
      <c r="V1073">
        <v>0.92086653473246149</v>
      </c>
      <c r="W1073">
        <v>-0.85006673369371444</v>
      </c>
      <c r="X1073">
        <v>-1.11583711881451</v>
      </c>
      <c r="Y1073" t="str">
        <f t="shared" si="64"/>
        <v>&gt;72</v>
      </c>
      <c r="Z1073" s="20">
        <f t="shared" si="65"/>
        <v>0.87496874218554643</v>
      </c>
      <c r="AA1073" t="str">
        <f t="shared" si="66"/>
        <v>80%-100%</v>
      </c>
      <c r="AB1073">
        <f t="shared" si="67"/>
        <v>1.7336487219695343E-4</v>
      </c>
    </row>
    <row r="1074" spans="1:28" x14ac:dyDescent="0.25">
      <c r="A1074" t="s">
        <v>3252</v>
      </c>
      <c r="B1074" t="s">
        <v>3253</v>
      </c>
      <c r="C1074" t="s">
        <v>82</v>
      </c>
      <c r="D1074" t="s">
        <v>246</v>
      </c>
      <c r="E1074">
        <v>76</v>
      </c>
      <c r="F1074" t="s">
        <v>117</v>
      </c>
      <c r="G1074">
        <v>2019</v>
      </c>
      <c r="H1074" t="s">
        <v>14</v>
      </c>
      <c r="I1074" t="s">
        <v>84</v>
      </c>
      <c r="J1074" t="s">
        <v>80</v>
      </c>
      <c r="K1074">
        <v>60</v>
      </c>
      <c r="L1074" s="18">
        <v>43612</v>
      </c>
      <c r="M1074" s="18">
        <v>45439</v>
      </c>
      <c r="O1074">
        <v>48990000</v>
      </c>
      <c r="P1074">
        <v>23990000</v>
      </c>
      <c r="Q1074">
        <v>25000000</v>
      </c>
      <c r="R1074">
        <v>592283</v>
      </c>
      <c r="S1074" t="s">
        <v>413</v>
      </c>
      <c r="T1074">
        <v>-0.1469777555134846</v>
      </c>
      <c r="U1074">
        <v>-0.89448901028031103</v>
      </c>
      <c r="V1074">
        <v>0.36755510485368181</v>
      </c>
      <c r="W1074">
        <v>-0.69399066629973627</v>
      </c>
      <c r="X1074">
        <v>-0.26501046745693763</v>
      </c>
      <c r="Y1074" t="str">
        <f t="shared" si="64"/>
        <v>49-60</v>
      </c>
      <c r="Z1074" s="20">
        <f t="shared" si="65"/>
        <v>0.48969177383139417</v>
      </c>
      <c r="AA1074" t="str">
        <f t="shared" si="66"/>
        <v>40%-60%</v>
      </c>
      <c r="AB1074">
        <f t="shared" si="67"/>
        <v>1.2281601543368884E-4</v>
      </c>
    </row>
    <row r="1075" spans="1:28" x14ac:dyDescent="0.25">
      <c r="A1075" t="s">
        <v>3254</v>
      </c>
      <c r="B1075" t="s">
        <v>3255</v>
      </c>
      <c r="C1075" t="s">
        <v>82</v>
      </c>
      <c r="D1075" t="s">
        <v>212</v>
      </c>
      <c r="E1075">
        <v>38</v>
      </c>
      <c r="F1075" t="s">
        <v>117</v>
      </c>
      <c r="G1075">
        <v>2018</v>
      </c>
      <c r="H1075" t="s">
        <v>14</v>
      </c>
      <c r="J1075" t="s">
        <v>80</v>
      </c>
      <c r="K1075">
        <v>60</v>
      </c>
      <c r="L1075" s="18">
        <v>42964</v>
      </c>
      <c r="M1075" s="18">
        <v>44790</v>
      </c>
      <c r="O1075">
        <v>41993000</v>
      </c>
      <c r="P1075">
        <v>41993000</v>
      </c>
      <c r="Q1075">
        <v>0</v>
      </c>
      <c r="R1075">
        <v>1065914</v>
      </c>
      <c r="S1075" t="s">
        <v>474</v>
      </c>
      <c r="T1075">
        <v>1.2962644252132229</v>
      </c>
      <c r="U1075">
        <v>1.2009447865714571</v>
      </c>
      <c r="V1075">
        <v>0.80229979975843724</v>
      </c>
      <c r="W1075">
        <v>0.57973269585634202</v>
      </c>
      <c r="X1075">
        <v>0.97255557088134947</v>
      </c>
      <c r="Y1075" t="str">
        <f t="shared" si="64"/>
        <v>49-60</v>
      </c>
      <c r="Z1075" s="20">
        <f t="shared" si="65"/>
        <v>1</v>
      </c>
      <c r="AA1075" t="str">
        <f t="shared" si="66"/>
        <v>80%-100%</v>
      </c>
      <c r="AB1075">
        <f t="shared" si="67"/>
        <v>2.2102830956651637E-4</v>
      </c>
    </row>
    <row r="1076" spans="1:28" x14ac:dyDescent="0.25">
      <c r="A1076" t="s">
        <v>3256</v>
      </c>
      <c r="B1076" t="s">
        <v>3257</v>
      </c>
      <c r="C1076" t="s">
        <v>82</v>
      </c>
      <c r="D1076" t="s">
        <v>480</v>
      </c>
      <c r="E1076">
        <v>60</v>
      </c>
      <c r="F1076" t="s">
        <v>17</v>
      </c>
      <c r="G1076">
        <v>2019</v>
      </c>
      <c r="H1076" t="s">
        <v>17</v>
      </c>
      <c r="J1076" t="s">
        <v>80</v>
      </c>
      <c r="K1076">
        <v>84</v>
      </c>
      <c r="L1076" s="18">
        <v>43343</v>
      </c>
      <c r="M1076" s="18">
        <v>45900</v>
      </c>
      <c r="O1076">
        <v>59210000</v>
      </c>
      <c r="P1076">
        <v>47368000</v>
      </c>
      <c r="Q1076">
        <v>11842000</v>
      </c>
      <c r="R1076">
        <v>988346</v>
      </c>
      <c r="S1076" t="s">
        <v>473</v>
      </c>
      <c r="T1076">
        <v>-3.00920594586225</v>
      </c>
      <c r="U1076">
        <v>0.37970237290931202</v>
      </c>
      <c r="V1076">
        <v>-0.19053037508658119</v>
      </c>
      <c r="W1076">
        <v>1.447208885143761</v>
      </c>
      <c r="X1076">
        <v>0.27642467431606299</v>
      </c>
      <c r="Y1076" t="str">
        <f t="shared" si="64"/>
        <v>&gt;72</v>
      </c>
      <c r="Z1076" s="20">
        <f t="shared" si="65"/>
        <v>0.8</v>
      </c>
      <c r="AA1076" t="str">
        <f t="shared" si="66"/>
        <v>60%-80%</v>
      </c>
      <c r="AB1076">
        <f t="shared" si="67"/>
        <v>2.0494378124954563E-4</v>
      </c>
    </row>
    <row r="1077" spans="1:28" x14ac:dyDescent="0.25">
      <c r="A1077" t="s">
        <v>3258</v>
      </c>
      <c r="B1077" t="s">
        <v>3259</v>
      </c>
      <c r="C1077" t="s">
        <v>82</v>
      </c>
      <c r="D1077" t="s">
        <v>669</v>
      </c>
      <c r="E1077">
        <v>46</v>
      </c>
      <c r="F1077" t="s">
        <v>95</v>
      </c>
      <c r="G1077">
        <v>2020</v>
      </c>
      <c r="H1077" t="s">
        <v>16</v>
      </c>
      <c r="I1077" t="s">
        <v>84</v>
      </c>
      <c r="J1077" t="s">
        <v>96</v>
      </c>
      <c r="K1077">
        <v>24</v>
      </c>
      <c r="L1077" s="18">
        <v>44160</v>
      </c>
      <c r="M1077" s="18">
        <v>44890</v>
      </c>
      <c r="O1077">
        <v>46000000</v>
      </c>
      <c r="P1077">
        <v>18390000</v>
      </c>
      <c r="Q1077">
        <v>27610000</v>
      </c>
      <c r="R1077">
        <v>941869</v>
      </c>
      <c r="S1077" t="s">
        <v>235</v>
      </c>
      <c r="T1077">
        <v>0.1562243832946473</v>
      </c>
      <c r="U1077">
        <v>-1.263675109212437</v>
      </c>
      <c r="V1077">
        <v>-0.30432305999912118</v>
      </c>
      <c r="W1077">
        <v>8.598308860642688E-2</v>
      </c>
      <c r="X1077">
        <v>1.3592949578620639</v>
      </c>
      <c r="Y1077" t="str">
        <f t="shared" si="64"/>
        <v>&lt;=24</v>
      </c>
      <c r="Z1077" s="20">
        <f t="shared" si="65"/>
        <v>0.39978260869565219</v>
      </c>
      <c r="AA1077" t="str">
        <f t="shared" si="66"/>
        <v>20%-40%</v>
      </c>
      <c r="AB1077">
        <f t="shared" si="67"/>
        <v>1.9530629385025922E-4</v>
      </c>
    </row>
    <row r="1078" spans="1:28" x14ac:dyDescent="0.25">
      <c r="A1078" t="s">
        <v>3260</v>
      </c>
      <c r="B1078" t="s">
        <v>3261</v>
      </c>
      <c r="C1078" t="s">
        <v>82</v>
      </c>
      <c r="D1078" t="s">
        <v>236</v>
      </c>
      <c r="E1078">
        <v>48</v>
      </c>
      <c r="F1078" t="s">
        <v>17</v>
      </c>
      <c r="G1078">
        <v>2021</v>
      </c>
      <c r="H1078" t="s">
        <v>17</v>
      </c>
      <c r="I1078" t="s">
        <v>84</v>
      </c>
      <c r="J1078" t="s">
        <v>80</v>
      </c>
      <c r="K1078">
        <v>84</v>
      </c>
      <c r="L1078" s="18">
        <v>44102</v>
      </c>
      <c r="M1078" s="18">
        <v>46658</v>
      </c>
      <c r="O1078">
        <v>67690000</v>
      </c>
      <c r="P1078">
        <v>59690000</v>
      </c>
      <c r="Q1078">
        <v>8000000</v>
      </c>
      <c r="R1078">
        <v>1379279</v>
      </c>
      <c r="S1078" t="s">
        <v>178</v>
      </c>
      <c r="T1078">
        <v>2.2815442219069261E-2</v>
      </c>
      <c r="U1078">
        <v>0.71564863431136228</v>
      </c>
      <c r="V1078">
        <v>1.395133474628558</v>
      </c>
      <c r="W1078">
        <v>0.37274790743150132</v>
      </c>
      <c r="X1078">
        <v>-0.34235834485308059</v>
      </c>
      <c r="Y1078" t="str">
        <f t="shared" si="64"/>
        <v>&gt;72</v>
      </c>
      <c r="Z1078" s="20">
        <f t="shared" si="65"/>
        <v>0.88181415275520758</v>
      </c>
      <c r="AA1078" t="str">
        <f t="shared" si="66"/>
        <v>80%-100%</v>
      </c>
      <c r="AB1078">
        <f t="shared" si="67"/>
        <v>2.8600778842438992E-4</v>
      </c>
    </row>
    <row r="1079" spans="1:28" x14ac:dyDescent="0.25">
      <c r="A1079" t="s">
        <v>3262</v>
      </c>
      <c r="B1079" t="s">
        <v>3263</v>
      </c>
      <c r="C1079" t="s">
        <v>82</v>
      </c>
      <c r="D1079" t="s">
        <v>537</v>
      </c>
      <c r="E1079">
        <v>48</v>
      </c>
      <c r="F1079" t="s">
        <v>95</v>
      </c>
      <c r="G1079">
        <v>2015</v>
      </c>
      <c r="H1079" t="s">
        <v>16</v>
      </c>
      <c r="J1079" t="s">
        <v>80</v>
      </c>
      <c r="K1079">
        <v>60</v>
      </c>
      <c r="L1079" s="18">
        <v>44442</v>
      </c>
      <c r="M1079" s="18">
        <v>46268</v>
      </c>
      <c r="O1079">
        <v>24000000</v>
      </c>
      <c r="P1079">
        <v>20000000</v>
      </c>
      <c r="Q1079">
        <v>4000000</v>
      </c>
      <c r="R1079">
        <v>497482</v>
      </c>
      <c r="S1079" t="s">
        <v>186</v>
      </c>
      <c r="T1079">
        <v>-1.214249284118109</v>
      </c>
      <c r="U1079">
        <v>0.51657610851966951</v>
      </c>
      <c r="V1079">
        <v>1.1975222496718509</v>
      </c>
      <c r="W1079">
        <v>-0.9320887737596466</v>
      </c>
      <c r="X1079">
        <v>-1.425228628399082</v>
      </c>
      <c r="Y1079" t="str">
        <f t="shared" si="64"/>
        <v>49-60</v>
      </c>
      <c r="Z1079" s="20">
        <f t="shared" si="65"/>
        <v>0.83333333333333337</v>
      </c>
      <c r="AA1079" t="str">
        <f t="shared" si="66"/>
        <v>80%-100%</v>
      </c>
      <c r="AB1079">
        <f t="shared" si="67"/>
        <v>1.0315804605227972E-4</v>
      </c>
    </row>
    <row r="1080" spans="1:28" x14ac:dyDescent="0.25">
      <c r="A1080" t="s">
        <v>3264</v>
      </c>
      <c r="B1080" t="s">
        <v>3265</v>
      </c>
      <c r="C1080" t="s">
        <v>82</v>
      </c>
      <c r="D1080" t="s">
        <v>414</v>
      </c>
      <c r="E1080">
        <v>60</v>
      </c>
      <c r="F1080" t="s">
        <v>117</v>
      </c>
      <c r="G1080">
        <v>2022</v>
      </c>
      <c r="H1080" t="s">
        <v>29</v>
      </c>
      <c r="I1080" t="s">
        <v>84</v>
      </c>
      <c r="J1080" t="s">
        <v>80</v>
      </c>
      <c r="K1080">
        <v>84</v>
      </c>
      <c r="L1080" s="18">
        <v>44376</v>
      </c>
      <c r="M1080" s="18">
        <v>46933</v>
      </c>
      <c r="O1080">
        <v>58410000</v>
      </c>
      <c r="P1080">
        <v>58410000</v>
      </c>
      <c r="Q1080">
        <v>0</v>
      </c>
      <c r="R1080">
        <v>1245795</v>
      </c>
      <c r="S1080" t="s">
        <v>473</v>
      </c>
      <c r="T1080">
        <v>-0.60784500650184503</v>
      </c>
      <c r="U1080">
        <v>1.2009447865714571</v>
      </c>
      <c r="V1080">
        <v>0.36755510485368181</v>
      </c>
      <c r="W1080">
        <v>0.1057645506457492</v>
      </c>
      <c r="X1080">
        <v>0.35377255171220601</v>
      </c>
      <c r="Y1080" t="str">
        <f t="shared" si="64"/>
        <v>&gt;72</v>
      </c>
      <c r="Z1080" s="20">
        <f t="shared" si="65"/>
        <v>1</v>
      </c>
      <c r="AA1080" t="str">
        <f t="shared" si="66"/>
        <v>80%-100%</v>
      </c>
      <c r="AB1080">
        <f t="shared" si="67"/>
        <v>2.5832849828074148E-4</v>
      </c>
    </row>
    <row r="1081" spans="1:28" x14ac:dyDescent="0.25">
      <c r="A1081" t="s">
        <v>3266</v>
      </c>
      <c r="B1081" t="s">
        <v>3267</v>
      </c>
      <c r="C1081" t="s">
        <v>82</v>
      </c>
      <c r="D1081" t="s">
        <v>231</v>
      </c>
      <c r="E1081">
        <v>74</v>
      </c>
      <c r="F1081" t="s">
        <v>79</v>
      </c>
      <c r="G1081">
        <v>2020</v>
      </c>
      <c r="H1081" t="s">
        <v>13</v>
      </c>
      <c r="I1081" t="s">
        <v>84</v>
      </c>
      <c r="J1081" t="s">
        <v>80</v>
      </c>
      <c r="K1081">
        <v>84</v>
      </c>
      <c r="L1081" s="18">
        <v>43699</v>
      </c>
      <c r="M1081" s="18">
        <v>46256</v>
      </c>
      <c r="O1081">
        <v>39390000</v>
      </c>
      <c r="P1081">
        <v>32540000</v>
      </c>
      <c r="Q1081">
        <v>6850000</v>
      </c>
      <c r="R1081">
        <v>682181</v>
      </c>
      <c r="S1081" t="s">
        <v>168</v>
      </c>
      <c r="T1081">
        <v>0.8353971742248627</v>
      </c>
      <c r="U1081">
        <v>0.4868662725341768</v>
      </c>
      <c r="V1081">
        <v>-0.13062196329503109</v>
      </c>
      <c r="W1081">
        <v>-0.39315744426223309</v>
      </c>
      <c r="X1081">
        <v>0.66316406129677774</v>
      </c>
      <c r="Y1081" t="str">
        <f t="shared" si="64"/>
        <v>&gt;72</v>
      </c>
      <c r="Z1081" s="20">
        <f t="shared" si="65"/>
        <v>0.82609799441482612</v>
      </c>
      <c r="AA1081" t="str">
        <f t="shared" si="66"/>
        <v>80%-100%</v>
      </c>
      <c r="AB1081">
        <f t="shared" si="67"/>
        <v>1.4145729697554935E-4</v>
      </c>
    </row>
    <row r="1082" spans="1:28" x14ac:dyDescent="0.25">
      <c r="A1082" t="s">
        <v>3268</v>
      </c>
      <c r="B1082" t="s">
        <v>3269</v>
      </c>
      <c r="C1082" t="s">
        <v>82</v>
      </c>
      <c r="D1082" t="s">
        <v>179</v>
      </c>
      <c r="E1082">
        <v>220</v>
      </c>
      <c r="F1082" t="s">
        <v>87</v>
      </c>
      <c r="G1082">
        <v>2021</v>
      </c>
      <c r="H1082" t="s">
        <v>24</v>
      </c>
      <c r="I1082" t="s">
        <v>84</v>
      </c>
      <c r="J1082" t="s">
        <v>80</v>
      </c>
      <c r="K1082">
        <v>24</v>
      </c>
      <c r="L1082" s="18">
        <v>44291</v>
      </c>
      <c r="M1082" s="18">
        <v>45021</v>
      </c>
      <c r="O1082">
        <v>50990000</v>
      </c>
      <c r="P1082">
        <v>24000000</v>
      </c>
      <c r="Q1082">
        <v>26990000</v>
      </c>
      <c r="R1082">
        <v>1172897</v>
      </c>
      <c r="S1082" t="s">
        <v>385</v>
      </c>
      <c r="T1082">
        <v>0.16835246884697261</v>
      </c>
      <c r="U1082">
        <v>-0.97255322722941495</v>
      </c>
      <c r="V1082">
        <v>-0.81811224488655909</v>
      </c>
      <c r="W1082">
        <v>0.75855047461730551</v>
      </c>
      <c r="X1082">
        <v>1.281947080465921</v>
      </c>
      <c r="Y1082" t="str">
        <f t="shared" si="64"/>
        <v>&lt;=24</v>
      </c>
      <c r="Z1082" s="20">
        <f t="shared" si="65"/>
        <v>0.47068052559325357</v>
      </c>
      <c r="AA1082" t="str">
        <f t="shared" si="66"/>
        <v>40%-60%</v>
      </c>
      <c r="AB1082">
        <f t="shared" si="67"/>
        <v>2.4321234283970221E-4</v>
      </c>
    </row>
    <row r="1083" spans="1:28" x14ac:dyDescent="0.25">
      <c r="A1083" t="s">
        <v>3270</v>
      </c>
      <c r="B1083" t="s">
        <v>3271</v>
      </c>
      <c r="C1083" t="s">
        <v>82</v>
      </c>
      <c r="D1083" t="s">
        <v>236</v>
      </c>
      <c r="E1083">
        <v>49</v>
      </c>
      <c r="F1083" t="s">
        <v>87</v>
      </c>
      <c r="G1083">
        <v>2021</v>
      </c>
      <c r="H1083" t="s">
        <v>24</v>
      </c>
      <c r="I1083" t="s">
        <v>84</v>
      </c>
      <c r="J1083" t="s">
        <v>80</v>
      </c>
      <c r="K1083">
        <v>84</v>
      </c>
      <c r="L1083" s="18">
        <v>44095</v>
      </c>
      <c r="M1083" s="18">
        <v>46651</v>
      </c>
      <c r="O1083">
        <v>44959350</v>
      </c>
      <c r="P1083">
        <v>44959350</v>
      </c>
      <c r="Q1083">
        <v>0</v>
      </c>
      <c r="R1083">
        <v>964934</v>
      </c>
      <c r="S1083" t="s">
        <v>85</v>
      </c>
      <c r="T1083">
        <v>-0.48656415097859229</v>
      </c>
      <c r="U1083">
        <v>1.2009447865714571</v>
      </c>
      <c r="V1083">
        <v>0.44659959483636458</v>
      </c>
      <c r="W1083">
        <v>-0.40696032449426822</v>
      </c>
      <c r="X1083">
        <v>-1.5025765057952249</v>
      </c>
      <c r="Y1083" t="str">
        <f t="shared" si="64"/>
        <v>&gt;72</v>
      </c>
      <c r="Z1083" s="20">
        <f t="shared" si="65"/>
        <v>1</v>
      </c>
      <c r="AA1083" t="str">
        <f t="shared" si="66"/>
        <v>80%-100%</v>
      </c>
      <c r="AB1083">
        <f t="shared" si="67"/>
        <v>2.0008906052763816E-4</v>
      </c>
    </row>
    <row r="1084" spans="1:28" x14ac:dyDescent="0.25">
      <c r="A1084" t="s">
        <v>3272</v>
      </c>
      <c r="B1084" t="s">
        <v>3273</v>
      </c>
      <c r="C1084" t="s">
        <v>82</v>
      </c>
      <c r="D1084" t="s">
        <v>720</v>
      </c>
      <c r="E1084">
        <v>-1</v>
      </c>
      <c r="F1084" t="s">
        <v>95</v>
      </c>
      <c r="G1084">
        <v>2015</v>
      </c>
      <c r="H1084" t="s">
        <v>16</v>
      </c>
      <c r="J1084" t="s">
        <v>96</v>
      </c>
      <c r="K1084">
        <v>60</v>
      </c>
      <c r="L1084" s="18">
        <v>44393</v>
      </c>
      <c r="M1084" s="18">
        <v>46219</v>
      </c>
      <c r="O1084">
        <v>37000000</v>
      </c>
      <c r="P1084">
        <v>36700000</v>
      </c>
      <c r="Q1084">
        <v>300000</v>
      </c>
      <c r="R1084">
        <v>1023832</v>
      </c>
      <c r="S1084" t="s">
        <v>701</v>
      </c>
      <c r="T1084">
        <v>-1.299145882984386</v>
      </c>
      <c r="U1084">
        <v>1.1676511752067751</v>
      </c>
      <c r="V1084">
        <v>0.6442108197930716</v>
      </c>
      <c r="W1084">
        <v>-0.80331079207620759</v>
      </c>
      <c r="X1084">
        <v>-1.3478807510029389</v>
      </c>
      <c r="Y1084" t="str">
        <f t="shared" si="64"/>
        <v>49-60</v>
      </c>
      <c r="Z1084" s="20">
        <f t="shared" si="65"/>
        <v>0.99189189189189186</v>
      </c>
      <c r="AA1084" t="str">
        <f t="shared" si="66"/>
        <v>80%-100%</v>
      </c>
      <c r="AB1084">
        <f t="shared" si="67"/>
        <v>2.1230217094447167E-4</v>
      </c>
    </row>
    <row r="1085" spans="1:28" x14ac:dyDescent="0.25">
      <c r="A1085" t="s">
        <v>3274</v>
      </c>
      <c r="B1085" t="s">
        <v>3275</v>
      </c>
      <c r="C1085" t="s">
        <v>82</v>
      </c>
      <c r="D1085" t="s">
        <v>83</v>
      </c>
      <c r="E1085">
        <v>15</v>
      </c>
      <c r="F1085" t="s">
        <v>117</v>
      </c>
      <c r="G1085">
        <v>2021</v>
      </c>
      <c r="H1085" t="s">
        <v>29</v>
      </c>
      <c r="I1085" t="s">
        <v>84</v>
      </c>
      <c r="J1085" t="s">
        <v>80</v>
      </c>
      <c r="K1085">
        <v>84</v>
      </c>
      <c r="L1085" s="18">
        <v>44006</v>
      </c>
      <c r="M1085" s="18">
        <v>46562</v>
      </c>
      <c r="O1085">
        <v>60390000</v>
      </c>
      <c r="P1085">
        <v>60390000</v>
      </c>
      <c r="Q1085">
        <v>0</v>
      </c>
      <c r="R1085">
        <v>1386538</v>
      </c>
      <c r="S1085" t="s">
        <v>243</v>
      </c>
      <c r="T1085">
        <v>-0.8018943753390495</v>
      </c>
      <c r="U1085">
        <v>1.2009447865714571</v>
      </c>
      <c r="V1085">
        <v>0.13042163490563341</v>
      </c>
      <c r="W1085">
        <v>2.9252203179550569</v>
      </c>
      <c r="X1085">
        <v>4.4381042127634142E-2</v>
      </c>
      <c r="Y1085" t="str">
        <f t="shared" si="64"/>
        <v>&gt;72</v>
      </c>
      <c r="Z1085" s="20">
        <f t="shared" si="65"/>
        <v>1</v>
      </c>
      <c r="AA1085" t="str">
        <f t="shared" si="66"/>
        <v>80%-100%</v>
      </c>
      <c r="AB1085">
        <f t="shared" si="67"/>
        <v>2.8751301726944058E-4</v>
      </c>
    </row>
    <row r="1086" spans="1:28" x14ac:dyDescent="0.25">
      <c r="A1086" t="s">
        <v>3276</v>
      </c>
      <c r="B1086" t="s">
        <v>3277</v>
      </c>
      <c r="C1086" t="s">
        <v>82</v>
      </c>
      <c r="D1086" t="s">
        <v>244</v>
      </c>
      <c r="E1086">
        <v>167019560</v>
      </c>
      <c r="F1086" t="s">
        <v>95</v>
      </c>
      <c r="G1086">
        <v>2013</v>
      </c>
      <c r="H1086" t="s">
        <v>16</v>
      </c>
      <c r="J1086" t="s">
        <v>96</v>
      </c>
      <c r="K1086">
        <v>60</v>
      </c>
      <c r="L1086" s="18">
        <v>44447</v>
      </c>
      <c r="M1086" s="18">
        <v>46273</v>
      </c>
      <c r="O1086">
        <v>25800000</v>
      </c>
      <c r="P1086">
        <v>21400000</v>
      </c>
      <c r="Q1086">
        <v>4400000</v>
      </c>
      <c r="R1086">
        <v>580898</v>
      </c>
      <c r="S1086" t="s">
        <v>815</v>
      </c>
      <c r="T1086">
        <v>-0.37741138100766491</v>
      </c>
      <c r="U1086">
        <v>0.50066055786730235</v>
      </c>
      <c r="V1086">
        <v>0.16994387989697479</v>
      </c>
      <c r="W1086">
        <v>-0.98407452237973059</v>
      </c>
      <c r="X1086">
        <v>0.66316406129677774</v>
      </c>
      <c r="Y1086" t="str">
        <f t="shared" si="64"/>
        <v>49-60</v>
      </c>
      <c r="Z1086" s="20">
        <f t="shared" si="65"/>
        <v>0.8294573643410853</v>
      </c>
      <c r="AA1086" t="str">
        <f t="shared" si="66"/>
        <v>80%-100%</v>
      </c>
      <c r="AB1086">
        <f t="shared" si="67"/>
        <v>1.2045521774793298E-4</v>
      </c>
    </row>
    <row r="1087" spans="1:28" x14ac:dyDescent="0.25">
      <c r="A1087" t="s">
        <v>3278</v>
      </c>
      <c r="B1087" t="s">
        <v>3279</v>
      </c>
      <c r="C1087" t="s">
        <v>82</v>
      </c>
      <c r="D1087" t="s">
        <v>1301</v>
      </c>
      <c r="E1087">
        <v>236</v>
      </c>
      <c r="F1087" t="s">
        <v>95</v>
      </c>
      <c r="G1087">
        <v>2012</v>
      </c>
      <c r="H1087" t="s">
        <v>16</v>
      </c>
      <c r="J1087" t="s">
        <v>96</v>
      </c>
      <c r="K1087">
        <v>60</v>
      </c>
      <c r="L1087" s="18">
        <v>43816</v>
      </c>
      <c r="M1087" s="18">
        <v>45643</v>
      </c>
      <c r="O1087">
        <v>17600000</v>
      </c>
      <c r="P1087">
        <v>16800000</v>
      </c>
      <c r="Q1087">
        <v>800000</v>
      </c>
      <c r="R1087">
        <v>469835</v>
      </c>
      <c r="S1087" t="s">
        <v>724</v>
      </c>
      <c r="T1087">
        <v>-0.93530331641462749</v>
      </c>
      <c r="U1087">
        <v>1.0142987834664241</v>
      </c>
      <c r="V1087">
        <v>1.395133474628558</v>
      </c>
      <c r="W1087">
        <v>-0.99638615917313023</v>
      </c>
      <c r="X1087">
        <v>-0.1103147126646518</v>
      </c>
      <c r="Y1087" t="str">
        <f t="shared" si="64"/>
        <v>49-60</v>
      </c>
      <c r="Z1087" s="20">
        <f t="shared" si="65"/>
        <v>0.95454545454545459</v>
      </c>
      <c r="AA1087" t="str">
        <f t="shared" si="66"/>
        <v>80%-100%</v>
      </c>
      <c r="AB1087">
        <f t="shared" si="67"/>
        <v>9.742515421055002E-5</v>
      </c>
    </row>
    <row r="1088" spans="1:28" x14ac:dyDescent="0.25">
      <c r="A1088" t="s">
        <v>3280</v>
      </c>
      <c r="B1088" t="s">
        <v>3281</v>
      </c>
      <c r="C1088" t="s">
        <v>82</v>
      </c>
      <c r="D1088" t="s">
        <v>250</v>
      </c>
      <c r="E1088">
        <v>220</v>
      </c>
      <c r="F1088" t="s">
        <v>95</v>
      </c>
      <c r="G1088">
        <v>2011</v>
      </c>
      <c r="H1088" t="s">
        <v>16</v>
      </c>
      <c r="J1088" t="s">
        <v>80</v>
      </c>
      <c r="K1088">
        <v>60</v>
      </c>
      <c r="L1088" s="18">
        <v>43908</v>
      </c>
      <c r="M1088" s="18">
        <v>45734</v>
      </c>
      <c r="O1088">
        <v>28900000</v>
      </c>
      <c r="P1088">
        <v>28900000</v>
      </c>
      <c r="Q1088">
        <v>0</v>
      </c>
      <c r="R1088">
        <v>809906</v>
      </c>
      <c r="S1088" t="s">
        <v>806</v>
      </c>
      <c r="T1088">
        <v>-1.517451422926241</v>
      </c>
      <c r="U1088">
        <v>1.2009447865714571</v>
      </c>
      <c r="V1088">
        <v>0.72325530977575447</v>
      </c>
      <c r="W1088">
        <v>-0.953539379634468</v>
      </c>
      <c r="X1088">
        <v>-1.5799243831913681</v>
      </c>
      <c r="Y1088" t="str">
        <f t="shared" si="64"/>
        <v>49-60</v>
      </c>
      <c r="Z1088" s="20">
        <f t="shared" si="65"/>
        <v>1</v>
      </c>
      <c r="AA1088" t="str">
        <f t="shared" si="66"/>
        <v>80%-100%</v>
      </c>
      <c r="AB1088">
        <f t="shared" si="67"/>
        <v>1.6794239881245485E-4</v>
      </c>
    </row>
    <row r="1089" spans="1:28" x14ac:dyDescent="0.25">
      <c r="A1089" t="s">
        <v>3282</v>
      </c>
      <c r="B1089" t="s">
        <v>3283</v>
      </c>
      <c r="C1089" t="s">
        <v>82</v>
      </c>
      <c r="D1089" t="s">
        <v>615</v>
      </c>
      <c r="E1089">
        <v>246</v>
      </c>
      <c r="F1089" t="s">
        <v>95</v>
      </c>
      <c r="G1089">
        <v>2015</v>
      </c>
      <c r="H1089" t="s">
        <v>16</v>
      </c>
      <c r="J1089" t="s">
        <v>96</v>
      </c>
      <c r="K1089">
        <v>72</v>
      </c>
      <c r="L1089" s="18">
        <v>43648</v>
      </c>
      <c r="M1089" s="18">
        <v>45840</v>
      </c>
      <c r="O1089">
        <v>21112000</v>
      </c>
      <c r="P1089">
        <v>19000800</v>
      </c>
      <c r="Q1089">
        <v>2111200</v>
      </c>
      <c r="R1089">
        <v>446982</v>
      </c>
      <c r="S1089" t="s">
        <v>182</v>
      </c>
      <c r="T1089">
        <v>0.79901291756788695</v>
      </c>
      <c r="U1089">
        <v>0.79032357974038436</v>
      </c>
      <c r="V1089">
        <v>0.28851061487099899</v>
      </c>
      <c r="W1089">
        <v>-0.84285446573877365</v>
      </c>
      <c r="X1089">
        <v>-0.88379348662608126</v>
      </c>
      <c r="Y1089" t="str">
        <f t="shared" si="64"/>
        <v>61-72</v>
      </c>
      <c r="Z1089" s="20">
        <f t="shared" si="65"/>
        <v>0.9</v>
      </c>
      <c r="AA1089" t="str">
        <f t="shared" si="66"/>
        <v>80%-100%</v>
      </c>
      <c r="AB1089">
        <f t="shared" si="67"/>
        <v>9.268634792925191E-5</v>
      </c>
    </row>
    <row r="1090" spans="1:28" x14ac:dyDescent="0.25">
      <c r="A1090" t="s">
        <v>3284</v>
      </c>
      <c r="B1090" t="s">
        <v>3285</v>
      </c>
      <c r="C1090" t="s">
        <v>82</v>
      </c>
      <c r="D1090" t="s">
        <v>285</v>
      </c>
      <c r="E1090">
        <v>77</v>
      </c>
      <c r="F1090" t="s">
        <v>87</v>
      </c>
      <c r="G1090">
        <v>2018</v>
      </c>
      <c r="H1090" t="s">
        <v>15</v>
      </c>
      <c r="J1090" t="s">
        <v>80</v>
      </c>
      <c r="K1090">
        <v>72</v>
      </c>
      <c r="L1090" s="18">
        <v>42914</v>
      </c>
      <c r="M1090" s="18">
        <v>45105</v>
      </c>
      <c r="O1090">
        <v>33780000</v>
      </c>
      <c r="P1090">
        <v>23780000</v>
      </c>
      <c r="Q1090">
        <v>10000000</v>
      </c>
      <c r="R1090">
        <v>547669</v>
      </c>
      <c r="S1090" t="s">
        <v>666</v>
      </c>
      <c r="T1090">
        <v>-0.19549009772278569</v>
      </c>
      <c r="U1090">
        <v>-1.4630130039178081E-2</v>
      </c>
      <c r="V1090">
        <v>-1.595520441226279E-2</v>
      </c>
      <c r="W1090">
        <v>-0.81991759498119909</v>
      </c>
      <c r="X1090">
        <v>-0.4197062222492236</v>
      </c>
      <c r="Y1090" t="str">
        <f t="shared" si="64"/>
        <v>61-72</v>
      </c>
      <c r="Z1090" s="20">
        <f t="shared" si="65"/>
        <v>0.70396684428656009</v>
      </c>
      <c r="AA1090" t="str">
        <f t="shared" si="66"/>
        <v>60%-80%</v>
      </c>
      <c r="AB1090">
        <f t="shared" si="67"/>
        <v>1.1356484038298067E-4</v>
      </c>
    </row>
    <row r="1091" spans="1:28" x14ac:dyDescent="0.25">
      <c r="A1091" t="s">
        <v>3286</v>
      </c>
      <c r="B1091" t="s">
        <v>3287</v>
      </c>
      <c r="C1091" t="s">
        <v>82</v>
      </c>
      <c r="D1091" t="s">
        <v>1004</v>
      </c>
      <c r="E1091">
        <v>40</v>
      </c>
      <c r="F1091" t="s">
        <v>117</v>
      </c>
      <c r="G1091">
        <v>2019</v>
      </c>
      <c r="H1091" t="s">
        <v>14</v>
      </c>
      <c r="J1091" t="s">
        <v>80</v>
      </c>
      <c r="K1091">
        <v>84</v>
      </c>
      <c r="L1091" s="18">
        <v>43462</v>
      </c>
      <c r="M1091" s="18">
        <v>46019</v>
      </c>
      <c r="O1091">
        <v>45789250</v>
      </c>
      <c r="P1091">
        <v>43789250</v>
      </c>
      <c r="Q1091">
        <v>2000000</v>
      </c>
      <c r="R1091">
        <v>928772</v>
      </c>
      <c r="S1091" t="s">
        <v>466</v>
      </c>
      <c r="T1091">
        <v>-0.53507649318789341</v>
      </c>
      <c r="U1091">
        <v>1.0215921189339341</v>
      </c>
      <c r="V1091">
        <v>1.7882477037484471E-2</v>
      </c>
      <c r="W1091">
        <v>-6.9297737461272491E-2</v>
      </c>
      <c r="X1091">
        <v>-1.3478807510029389</v>
      </c>
      <c r="Y1091" t="str">
        <f t="shared" ref="Y1091:Y1154" si="68">IF(K1091&lt;=24,"&lt;=24",IF(AND(K1091&gt;=25,K1091&lt;=36),"25-36",IF(AND(K1091&gt;=37,K1091&lt;=48),"37-48",IF(AND(K1091&gt;=49,K1091&lt;=60),"49-60",IF(AND(K1091&gt;=61,K1091&lt;=72),"61-72","&gt;72")))))</f>
        <v>&gt;72</v>
      </c>
      <c r="Z1091" s="20">
        <f t="shared" ref="Z1091:Z1154" si="69">IF(P1091/O1091&gt;0.2,P1091/O1091,0.2)</f>
        <v>0.95632162570909107</v>
      </c>
      <c r="AA1091" t="str">
        <f t="shared" ref="AA1091:AA1154" si="70">IF(Z1091&lt;=0.2,"20%",IF(AND(Z1091&gt;0.2,Z1091&lt;=0.4),"20%-40%",IF(AND(Z1091&gt;0.4,Z1091&lt;=0.6),"40%-60%",IF(AND(Z1091&gt;0.6,Z1091&lt;=0.8),"60%-80%","80%-100%"))))</f>
        <v>80%-100%</v>
      </c>
      <c r="AB1091">
        <f t="shared" ref="AB1091:AB1154" si="71">R1091/SUM($R$2:$R$5739)</f>
        <v>1.9259049523011475E-4</v>
      </c>
    </row>
    <row r="1092" spans="1:28" x14ac:dyDescent="0.25">
      <c r="A1092" t="s">
        <v>3288</v>
      </c>
      <c r="B1092" t="s">
        <v>3289</v>
      </c>
      <c r="C1092" t="s">
        <v>82</v>
      </c>
      <c r="D1092" t="s">
        <v>329</v>
      </c>
      <c r="E1092">
        <v>61</v>
      </c>
      <c r="F1092" t="s">
        <v>79</v>
      </c>
      <c r="G1092">
        <v>2018</v>
      </c>
      <c r="H1092" t="s">
        <v>13</v>
      </c>
      <c r="J1092" t="s">
        <v>80</v>
      </c>
      <c r="K1092">
        <v>60</v>
      </c>
      <c r="L1092" s="18">
        <v>43280</v>
      </c>
      <c r="M1092" s="18">
        <v>45106</v>
      </c>
      <c r="O1092">
        <v>31990000</v>
      </c>
      <c r="P1092">
        <v>10525889</v>
      </c>
      <c r="Q1092">
        <v>21464111</v>
      </c>
      <c r="R1092">
        <v>224290</v>
      </c>
      <c r="S1092" t="s">
        <v>264</v>
      </c>
      <c r="T1092">
        <v>1.7086193339922831</v>
      </c>
      <c r="U1092">
        <v>-1.5541721757217899</v>
      </c>
      <c r="V1092">
        <v>-4.4146365390986242</v>
      </c>
      <c r="W1092">
        <v>-0.1166215663530961</v>
      </c>
      <c r="X1092">
        <v>1.7460343448427791</v>
      </c>
      <c r="Y1092" t="str">
        <f t="shared" si="68"/>
        <v>49-60</v>
      </c>
      <c r="Z1092" s="20">
        <f t="shared" si="69"/>
        <v>0.329036855267271</v>
      </c>
      <c r="AA1092" t="str">
        <f t="shared" si="70"/>
        <v>20%-40%</v>
      </c>
      <c r="AB1092">
        <f t="shared" si="71"/>
        <v>4.650885489136455E-5</v>
      </c>
    </row>
    <row r="1093" spans="1:28" x14ac:dyDescent="0.25">
      <c r="A1093" t="s">
        <v>3290</v>
      </c>
      <c r="B1093" t="s">
        <v>3291</v>
      </c>
      <c r="C1093" t="s">
        <v>82</v>
      </c>
      <c r="D1093" t="s">
        <v>236</v>
      </c>
      <c r="E1093">
        <v>62</v>
      </c>
      <c r="F1093" t="s">
        <v>87</v>
      </c>
      <c r="G1093">
        <v>2021</v>
      </c>
      <c r="H1093" t="s">
        <v>24</v>
      </c>
      <c r="I1093" t="s">
        <v>84</v>
      </c>
      <c r="J1093" t="s">
        <v>80</v>
      </c>
      <c r="K1093">
        <v>84</v>
      </c>
      <c r="L1093" s="18">
        <v>44021</v>
      </c>
      <c r="M1093" s="18">
        <v>46577</v>
      </c>
      <c r="O1093">
        <v>41200000</v>
      </c>
      <c r="P1093">
        <v>31200000</v>
      </c>
      <c r="Q1093">
        <v>10000000</v>
      </c>
      <c r="R1093">
        <v>693229</v>
      </c>
      <c r="S1093" t="s">
        <v>190</v>
      </c>
      <c r="T1093">
        <v>-0.63210117760649565</v>
      </c>
      <c r="U1093">
        <v>0.2042913719329314</v>
      </c>
      <c r="V1093">
        <v>-6.7189590051072792E-2</v>
      </c>
      <c r="W1093">
        <v>-0.39956816472011081</v>
      </c>
      <c r="X1093">
        <v>-1.0384892414183671</v>
      </c>
      <c r="Y1093" t="str">
        <f t="shared" si="68"/>
        <v>&gt;72</v>
      </c>
      <c r="Z1093" s="20">
        <f t="shared" si="69"/>
        <v>0.75728155339805825</v>
      </c>
      <c r="AA1093" t="str">
        <f t="shared" si="70"/>
        <v>60%-80%</v>
      </c>
      <c r="AB1093">
        <f t="shared" si="71"/>
        <v>1.437482142203654E-4</v>
      </c>
    </row>
    <row r="1094" spans="1:28" x14ac:dyDescent="0.25">
      <c r="A1094" t="s">
        <v>927</v>
      </c>
      <c r="B1094" t="s">
        <v>928</v>
      </c>
      <c r="C1094" t="s">
        <v>82</v>
      </c>
      <c r="D1094" t="s">
        <v>929</v>
      </c>
      <c r="E1094">
        <v>61</v>
      </c>
      <c r="F1094" t="s">
        <v>17</v>
      </c>
      <c r="G1094">
        <v>2019</v>
      </c>
      <c r="H1094" t="s">
        <v>110</v>
      </c>
      <c r="J1094" t="s">
        <v>80</v>
      </c>
      <c r="K1094">
        <v>72</v>
      </c>
      <c r="L1094" s="18">
        <v>43245</v>
      </c>
      <c r="M1094" s="18">
        <v>45437</v>
      </c>
      <c r="O1094">
        <v>57388000</v>
      </c>
      <c r="P1094">
        <v>57388000</v>
      </c>
      <c r="Q1094">
        <v>0</v>
      </c>
      <c r="R1094">
        <v>1307493</v>
      </c>
      <c r="S1094" t="s">
        <v>930</v>
      </c>
      <c r="T1094">
        <v>-0.11059349885650881</v>
      </c>
      <c r="U1094">
        <v>1.2009447865714571</v>
      </c>
      <c r="V1094">
        <v>-0.16974289941073059</v>
      </c>
      <c r="W1094">
        <v>0.88885820057153697</v>
      </c>
      <c r="X1094">
        <v>1.823382222238922</v>
      </c>
      <c r="Y1094" t="str">
        <f t="shared" si="68"/>
        <v>61-72</v>
      </c>
      <c r="Z1094" s="20">
        <f t="shared" si="69"/>
        <v>1</v>
      </c>
      <c r="AA1094" t="str">
        <f t="shared" si="70"/>
        <v>80%-100%</v>
      </c>
      <c r="AB1094">
        <f t="shared" si="71"/>
        <v>2.7112221770241615E-4</v>
      </c>
    </row>
    <row r="1095" spans="1:28" x14ac:dyDescent="0.25">
      <c r="A1095" t="s">
        <v>750</v>
      </c>
      <c r="B1095" t="s">
        <v>751</v>
      </c>
      <c r="C1095" t="s">
        <v>82</v>
      </c>
      <c r="D1095" t="s">
        <v>410</v>
      </c>
      <c r="E1095">
        <v>38</v>
      </c>
      <c r="F1095" t="s">
        <v>87</v>
      </c>
      <c r="G1095">
        <v>2020</v>
      </c>
      <c r="H1095" t="s">
        <v>15</v>
      </c>
      <c r="I1095" t="s">
        <v>84</v>
      </c>
      <c r="J1095" t="s">
        <v>80</v>
      </c>
      <c r="K1095">
        <v>72</v>
      </c>
      <c r="L1095" s="18">
        <v>43851</v>
      </c>
      <c r="M1095" s="18">
        <v>46043</v>
      </c>
      <c r="O1095">
        <v>46990000</v>
      </c>
      <c r="P1095">
        <v>23495000</v>
      </c>
      <c r="Q1095">
        <v>23495000</v>
      </c>
      <c r="R1095">
        <v>574194</v>
      </c>
      <c r="S1095" t="s">
        <v>118</v>
      </c>
      <c r="T1095">
        <v>-2.1602399571994799</v>
      </c>
      <c r="U1095">
        <v>-0.85216124758390532</v>
      </c>
      <c r="V1095">
        <v>0.2094661248883162</v>
      </c>
      <c r="W1095">
        <v>-0.33420702786642531</v>
      </c>
      <c r="X1095">
        <v>0.50846830650449182</v>
      </c>
      <c r="Y1095" t="str">
        <f t="shared" si="68"/>
        <v>61-72</v>
      </c>
      <c r="Z1095" s="20">
        <f t="shared" si="69"/>
        <v>0.5</v>
      </c>
      <c r="AA1095" t="str">
        <f t="shared" si="70"/>
        <v>40%-60%</v>
      </c>
      <c r="AB1095">
        <f t="shared" si="71"/>
        <v>1.1906507390205617E-4</v>
      </c>
    </row>
    <row r="1096" spans="1:28" x14ac:dyDescent="0.25">
      <c r="A1096" t="s">
        <v>3292</v>
      </c>
      <c r="B1096" t="s">
        <v>3293</v>
      </c>
      <c r="C1096" t="s">
        <v>82</v>
      </c>
      <c r="D1096" t="s">
        <v>134</v>
      </c>
      <c r="E1096">
        <v>62</v>
      </c>
      <c r="F1096" t="s">
        <v>17</v>
      </c>
      <c r="G1096">
        <v>2021</v>
      </c>
      <c r="H1096" t="s">
        <v>17</v>
      </c>
      <c r="I1096" t="s">
        <v>84</v>
      </c>
      <c r="J1096" t="s">
        <v>80</v>
      </c>
      <c r="K1096">
        <v>72</v>
      </c>
      <c r="L1096" s="18">
        <v>44187</v>
      </c>
      <c r="M1096" s="18">
        <v>46378</v>
      </c>
      <c r="O1096">
        <v>63686700</v>
      </c>
      <c r="P1096">
        <v>31843350</v>
      </c>
      <c r="Q1096">
        <v>31843350</v>
      </c>
      <c r="R1096">
        <v>816823</v>
      </c>
      <c r="S1096" t="s">
        <v>190</v>
      </c>
      <c r="T1096">
        <v>8.3455869980695638E-2</v>
      </c>
      <c r="U1096">
        <v>-0.85216124758390532</v>
      </c>
      <c r="V1096">
        <v>0.24898836987965761</v>
      </c>
      <c r="W1096">
        <v>2.1505321298773539</v>
      </c>
      <c r="X1096">
        <v>1.127251325673635</v>
      </c>
      <c r="Y1096" t="str">
        <f t="shared" si="68"/>
        <v>61-72</v>
      </c>
      <c r="Z1096" s="20">
        <f t="shared" si="69"/>
        <v>0.5</v>
      </c>
      <c r="AA1096" t="str">
        <f t="shared" si="70"/>
        <v>40%-60%</v>
      </c>
      <c r="AB1096">
        <f t="shared" si="71"/>
        <v>1.6937671041477136E-4</v>
      </c>
    </row>
    <row r="1097" spans="1:28" x14ac:dyDescent="0.25">
      <c r="A1097" t="s">
        <v>942</v>
      </c>
      <c r="B1097" t="s">
        <v>3294</v>
      </c>
      <c r="C1097" t="s">
        <v>82</v>
      </c>
      <c r="D1097" t="s">
        <v>943</v>
      </c>
      <c r="E1097">
        <v>38</v>
      </c>
      <c r="F1097" t="s">
        <v>11</v>
      </c>
      <c r="G1097">
        <v>2020</v>
      </c>
      <c r="H1097" t="s">
        <v>11</v>
      </c>
      <c r="I1097" t="s">
        <v>188</v>
      </c>
      <c r="J1097" t="s">
        <v>80</v>
      </c>
      <c r="K1097">
        <v>36</v>
      </c>
      <c r="L1097" s="18">
        <v>43621</v>
      </c>
      <c r="M1097" s="18">
        <v>44717</v>
      </c>
      <c r="O1097">
        <v>53665500</v>
      </c>
      <c r="P1097">
        <v>48298950</v>
      </c>
      <c r="Q1097">
        <v>5366550</v>
      </c>
      <c r="R1097">
        <v>1449856</v>
      </c>
      <c r="S1097" t="s">
        <v>184</v>
      </c>
      <c r="U1097">
        <v>0.79032357974038436</v>
      </c>
      <c r="V1097">
        <v>-2.7330723571344451</v>
      </c>
      <c r="Y1097" t="str">
        <f t="shared" si="68"/>
        <v>25-36</v>
      </c>
      <c r="Z1097" s="20">
        <f t="shared" si="69"/>
        <v>0.9</v>
      </c>
      <c r="AA1097" t="str">
        <f t="shared" si="70"/>
        <v>80%-100%</v>
      </c>
      <c r="AB1097">
        <f t="shared" si="71"/>
        <v>3.0064266047248763E-4</v>
      </c>
    </row>
    <row r="1098" spans="1:28" x14ac:dyDescent="0.25">
      <c r="A1098" t="s">
        <v>3295</v>
      </c>
      <c r="B1098" t="s">
        <v>3296</v>
      </c>
      <c r="C1098" t="s">
        <v>82</v>
      </c>
      <c r="D1098" t="s">
        <v>136</v>
      </c>
      <c r="E1098">
        <v>236</v>
      </c>
      <c r="F1098" t="s">
        <v>17</v>
      </c>
      <c r="G1098">
        <v>2022</v>
      </c>
      <c r="H1098" t="s">
        <v>155</v>
      </c>
      <c r="I1098" t="s">
        <v>84</v>
      </c>
      <c r="J1098" t="s">
        <v>80</v>
      </c>
      <c r="K1098">
        <v>72</v>
      </c>
      <c r="L1098" s="18">
        <v>44347</v>
      </c>
      <c r="M1098" s="18">
        <v>46538</v>
      </c>
      <c r="O1098">
        <v>63900000</v>
      </c>
      <c r="P1098">
        <v>44730000</v>
      </c>
      <c r="Q1098">
        <v>19170000</v>
      </c>
      <c r="R1098">
        <v>1259988</v>
      </c>
      <c r="S1098" t="s">
        <v>173</v>
      </c>
      <c r="T1098">
        <v>-0.42592372321696592</v>
      </c>
      <c r="U1098">
        <v>-3.091883392176074E-2</v>
      </c>
      <c r="V1098">
        <v>-0.50193428495582826</v>
      </c>
      <c r="W1098">
        <v>-0.34283652472921688</v>
      </c>
      <c r="X1098">
        <v>-1.7346201379836541</v>
      </c>
      <c r="Y1098" t="str">
        <f t="shared" si="68"/>
        <v>61-72</v>
      </c>
      <c r="Z1098" s="20">
        <f t="shared" si="69"/>
        <v>0.7</v>
      </c>
      <c r="AA1098" t="str">
        <f t="shared" si="70"/>
        <v>60%-80%</v>
      </c>
      <c r="AB1098">
        <f t="shared" si="71"/>
        <v>2.6127156385420946E-4</v>
      </c>
    </row>
    <row r="1099" spans="1:28" x14ac:dyDescent="0.25">
      <c r="A1099" t="s">
        <v>3297</v>
      </c>
      <c r="B1099" t="s">
        <v>3298</v>
      </c>
      <c r="C1099" t="s">
        <v>82</v>
      </c>
      <c r="D1099" t="s">
        <v>154</v>
      </c>
      <c r="E1099">
        <v>61</v>
      </c>
      <c r="F1099" t="s">
        <v>11</v>
      </c>
      <c r="G1099">
        <v>2022</v>
      </c>
      <c r="H1099" t="s">
        <v>11</v>
      </c>
      <c r="I1099" t="s">
        <v>188</v>
      </c>
      <c r="J1099" t="s">
        <v>80</v>
      </c>
      <c r="K1099">
        <v>36</v>
      </c>
      <c r="L1099" s="18">
        <v>44355</v>
      </c>
      <c r="M1099" s="18">
        <v>45451</v>
      </c>
      <c r="O1099">
        <v>74171300</v>
      </c>
      <c r="P1099">
        <v>34171300</v>
      </c>
      <c r="Q1099">
        <v>40000000</v>
      </c>
      <c r="R1099">
        <v>1209361</v>
      </c>
      <c r="S1099" t="s">
        <v>255</v>
      </c>
      <c r="T1099">
        <v>-1.299145882984386</v>
      </c>
      <c r="U1099">
        <v>-1.0135031566684349</v>
      </c>
      <c r="V1099">
        <v>-1.6823301576591241</v>
      </c>
      <c r="W1099">
        <v>1.5012205741042479</v>
      </c>
      <c r="X1099">
        <v>0.43112042910834891</v>
      </c>
      <c r="Y1099" t="str">
        <f t="shared" si="68"/>
        <v>25-36</v>
      </c>
      <c r="Z1099" s="20">
        <f t="shared" si="69"/>
        <v>0.4607078479142202</v>
      </c>
      <c r="AA1099" t="str">
        <f t="shared" si="70"/>
        <v>40%-60%</v>
      </c>
      <c r="AB1099">
        <f t="shared" si="71"/>
        <v>2.507735309656049E-4</v>
      </c>
    </row>
    <row r="1100" spans="1:28" x14ac:dyDescent="0.25">
      <c r="A1100" t="s">
        <v>3299</v>
      </c>
      <c r="B1100" t="s">
        <v>3300</v>
      </c>
      <c r="C1100" t="s">
        <v>82</v>
      </c>
      <c r="D1100" t="s">
        <v>541</v>
      </c>
      <c r="E1100">
        <v>87</v>
      </c>
      <c r="F1100" t="s">
        <v>17</v>
      </c>
      <c r="G1100">
        <v>2021</v>
      </c>
      <c r="H1100" t="s">
        <v>110</v>
      </c>
      <c r="I1100" t="s">
        <v>84</v>
      </c>
      <c r="J1100" t="s">
        <v>80</v>
      </c>
      <c r="K1100">
        <v>72</v>
      </c>
      <c r="L1100" s="18">
        <v>43929</v>
      </c>
      <c r="M1100" s="18">
        <v>46120</v>
      </c>
      <c r="O1100">
        <v>48616934</v>
      </c>
      <c r="P1100">
        <v>38616934</v>
      </c>
      <c r="Q1100">
        <v>10000000</v>
      </c>
      <c r="R1100">
        <v>922413</v>
      </c>
      <c r="S1100" t="s">
        <v>225</v>
      </c>
      <c r="T1100">
        <v>-0.63210117760649565</v>
      </c>
      <c r="U1100">
        <v>0.35633947511542707</v>
      </c>
      <c r="V1100">
        <v>0.44659959483636458</v>
      </c>
      <c r="W1100">
        <v>-0.43224309078362022</v>
      </c>
      <c r="X1100">
        <v>2.1327737318234941</v>
      </c>
      <c r="Y1100" t="str">
        <f t="shared" si="68"/>
        <v>61-72</v>
      </c>
      <c r="Z1100" s="20">
        <f t="shared" si="69"/>
        <v>0.79431035284948248</v>
      </c>
      <c r="AA1100" t="str">
        <f t="shared" si="70"/>
        <v>60%-80%</v>
      </c>
      <c r="AB1100">
        <f t="shared" si="71"/>
        <v>1.9127189070804873E-4</v>
      </c>
    </row>
    <row r="1101" spans="1:28" x14ac:dyDescent="0.25">
      <c r="A1101" t="s">
        <v>3301</v>
      </c>
      <c r="B1101" t="s">
        <v>3302</v>
      </c>
      <c r="C1101" t="s">
        <v>82</v>
      </c>
      <c r="D1101" t="s">
        <v>202</v>
      </c>
      <c r="E1101">
        <v>38</v>
      </c>
      <c r="F1101" t="s">
        <v>12</v>
      </c>
      <c r="G1101">
        <v>2021</v>
      </c>
      <c r="H1101" t="s">
        <v>12</v>
      </c>
      <c r="I1101" t="s">
        <v>84</v>
      </c>
      <c r="J1101" t="s">
        <v>80</v>
      </c>
      <c r="K1101">
        <v>84</v>
      </c>
      <c r="L1101" s="18">
        <v>43873</v>
      </c>
      <c r="M1101" s="18">
        <v>46430</v>
      </c>
      <c r="O1101">
        <v>79209600</v>
      </c>
      <c r="P1101">
        <v>31209600</v>
      </c>
      <c r="Q1101">
        <v>48000000</v>
      </c>
      <c r="R1101">
        <v>641686</v>
      </c>
      <c r="S1101" t="s">
        <v>184</v>
      </c>
      <c r="T1101">
        <v>7.1327784428370358E-2</v>
      </c>
      <c r="U1101">
        <v>-1.287366974615505</v>
      </c>
      <c r="V1101">
        <v>-1.094767959825949</v>
      </c>
      <c r="W1101">
        <v>0.54460168222419192</v>
      </c>
      <c r="X1101">
        <v>-1.1931849962106531</v>
      </c>
      <c r="Y1101" t="str">
        <f t="shared" si="68"/>
        <v>&gt;72</v>
      </c>
      <c r="Z1101" s="20">
        <f t="shared" si="69"/>
        <v>0.39401284692764516</v>
      </c>
      <c r="AA1101" t="str">
        <f t="shared" si="70"/>
        <v>20%-40%</v>
      </c>
      <c r="AB1101">
        <f t="shared" si="71"/>
        <v>1.3306023924303427E-4</v>
      </c>
    </row>
    <row r="1102" spans="1:28" x14ac:dyDescent="0.25">
      <c r="A1102" t="s">
        <v>3303</v>
      </c>
      <c r="B1102" t="s">
        <v>3304</v>
      </c>
      <c r="C1102" t="s">
        <v>82</v>
      </c>
      <c r="D1102" t="s">
        <v>373</v>
      </c>
      <c r="E1102">
        <v>49</v>
      </c>
      <c r="F1102" t="s">
        <v>79</v>
      </c>
      <c r="G1102">
        <v>2018</v>
      </c>
      <c r="H1102" t="s">
        <v>13</v>
      </c>
      <c r="J1102" t="s">
        <v>80</v>
      </c>
      <c r="K1102">
        <v>72</v>
      </c>
      <c r="L1102" s="18">
        <v>43147</v>
      </c>
      <c r="M1102" s="18">
        <v>45338</v>
      </c>
      <c r="O1102">
        <v>37890000</v>
      </c>
      <c r="P1102">
        <v>35058989</v>
      </c>
      <c r="Q1102">
        <v>2831011</v>
      </c>
      <c r="R1102">
        <v>910532</v>
      </c>
      <c r="S1102" t="s">
        <v>162</v>
      </c>
      <c r="T1102">
        <v>-2.0874714438855291</v>
      </c>
      <c r="U1102">
        <v>0.89414268750256198</v>
      </c>
      <c r="V1102">
        <v>-0.86063225216049366</v>
      </c>
      <c r="W1102">
        <v>-6.5365010217917976E-2</v>
      </c>
      <c r="X1102">
        <v>-0.49705409964536651</v>
      </c>
      <c r="Y1102" t="str">
        <f t="shared" si="68"/>
        <v>61-72</v>
      </c>
      <c r="Z1102" s="20">
        <f t="shared" si="69"/>
        <v>0.92528342570599098</v>
      </c>
      <c r="AA1102" t="str">
        <f t="shared" si="70"/>
        <v>80%-100%</v>
      </c>
      <c r="AB1102">
        <f t="shared" si="71"/>
        <v>1.8880824228429243E-4</v>
      </c>
    </row>
    <row r="1103" spans="1:28" x14ac:dyDescent="0.25">
      <c r="A1103" t="s">
        <v>3305</v>
      </c>
      <c r="B1103" t="s">
        <v>3306</v>
      </c>
      <c r="C1103" t="s">
        <v>82</v>
      </c>
      <c r="D1103" t="s">
        <v>795</v>
      </c>
      <c r="E1103">
        <v>38</v>
      </c>
      <c r="F1103" t="s">
        <v>95</v>
      </c>
      <c r="G1103">
        <v>2021</v>
      </c>
      <c r="H1103" t="s">
        <v>16</v>
      </c>
      <c r="I1103" t="s">
        <v>84</v>
      </c>
      <c r="J1103" t="s">
        <v>96</v>
      </c>
      <c r="K1103">
        <v>84</v>
      </c>
      <c r="L1103" s="18">
        <v>44559</v>
      </c>
      <c r="M1103" s="18">
        <v>47116</v>
      </c>
      <c r="O1103">
        <v>41880000</v>
      </c>
      <c r="P1103">
        <v>41880000</v>
      </c>
      <c r="Q1103">
        <v>0</v>
      </c>
      <c r="R1103">
        <v>1116358</v>
      </c>
      <c r="S1103" t="s">
        <v>321</v>
      </c>
      <c r="T1103">
        <v>-0.18336201217046039</v>
      </c>
      <c r="U1103">
        <v>1.2009447865714571</v>
      </c>
      <c r="V1103">
        <v>0.84182204474977862</v>
      </c>
      <c r="W1103">
        <v>-0.32424991610166581</v>
      </c>
      <c r="X1103">
        <v>-0.72909773183379534</v>
      </c>
      <c r="Y1103" t="str">
        <f t="shared" si="68"/>
        <v>&gt;72</v>
      </c>
      <c r="Z1103" s="20">
        <f t="shared" si="69"/>
        <v>1</v>
      </c>
      <c r="AA1103" t="str">
        <f t="shared" si="70"/>
        <v>80%-100%</v>
      </c>
      <c r="AB1103">
        <f t="shared" si="71"/>
        <v>2.3148839550944737E-4</v>
      </c>
    </row>
    <row r="1104" spans="1:28" x14ac:dyDescent="0.25">
      <c r="A1104" t="s">
        <v>3307</v>
      </c>
      <c r="B1104" t="s">
        <v>3308</v>
      </c>
      <c r="C1104" t="s">
        <v>82</v>
      </c>
      <c r="D1104" t="s">
        <v>112</v>
      </c>
      <c r="E1104">
        <v>291</v>
      </c>
      <c r="F1104" t="s">
        <v>87</v>
      </c>
      <c r="G1104">
        <v>2019</v>
      </c>
      <c r="H1104" t="s">
        <v>15</v>
      </c>
      <c r="J1104" t="s">
        <v>80</v>
      </c>
      <c r="K1104">
        <v>48</v>
      </c>
      <c r="L1104" s="18">
        <v>43207</v>
      </c>
      <c r="M1104" s="18">
        <v>44668</v>
      </c>
      <c r="O1104">
        <v>32115200</v>
      </c>
      <c r="P1104">
        <v>26075200</v>
      </c>
      <c r="Q1104">
        <v>6040000</v>
      </c>
      <c r="R1104">
        <v>762446</v>
      </c>
      <c r="S1104" t="s">
        <v>198</v>
      </c>
      <c r="T1104">
        <v>-1.517451422926241</v>
      </c>
      <c r="U1104">
        <v>0.42867742119316948</v>
      </c>
      <c r="V1104">
        <v>-0.39667627076018802</v>
      </c>
      <c r="W1104">
        <v>-0.47432450033129792</v>
      </c>
      <c r="X1104">
        <v>-1.5799243831913681</v>
      </c>
      <c r="Y1104" t="str">
        <f t="shared" si="68"/>
        <v>37-48</v>
      </c>
      <c r="Z1104" s="20">
        <f t="shared" si="69"/>
        <v>0.81192706257473102</v>
      </c>
      <c r="AA1104" t="str">
        <f t="shared" si="70"/>
        <v>80%-100%</v>
      </c>
      <c r="AB1104">
        <f t="shared" si="71"/>
        <v>1.5810107618039742E-4</v>
      </c>
    </row>
    <row r="1105" spans="1:28" x14ac:dyDescent="0.25">
      <c r="A1105" t="s">
        <v>3309</v>
      </c>
      <c r="B1105" t="s">
        <v>3310</v>
      </c>
      <c r="C1105" t="s">
        <v>82</v>
      </c>
      <c r="D1105" t="s">
        <v>1775</v>
      </c>
      <c r="E1105">
        <v>59</v>
      </c>
      <c r="F1105" t="s">
        <v>12</v>
      </c>
      <c r="G1105">
        <v>2022</v>
      </c>
      <c r="H1105" t="s">
        <v>12</v>
      </c>
      <c r="I1105" t="s">
        <v>84</v>
      </c>
      <c r="J1105" t="s">
        <v>80</v>
      </c>
      <c r="K1105">
        <v>24</v>
      </c>
      <c r="L1105" s="18">
        <v>44523</v>
      </c>
      <c r="M1105" s="18">
        <v>45253</v>
      </c>
      <c r="O1105">
        <v>81600000</v>
      </c>
      <c r="P1105">
        <v>81600000</v>
      </c>
      <c r="Q1105">
        <v>0</v>
      </c>
      <c r="R1105">
        <v>3763054</v>
      </c>
      <c r="S1105" t="s">
        <v>252</v>
      </c>
      <c r="U1105">
        <v>1.2009447865714571</v>
      </c>
      <c r="V1105">
        <v>-1.1418630226578359</v>
      </c>
      <c r="Y1105" t="str">
        <f t="shared" si="68"/>
        <v>&lt;=24</v>
      </c>
      <c r="Z1105" s="20">
        <f t="shared" si="69"/>
        <v>1</v>
      </c>
      <c r="AA1105" t="str">
        <f t="shared" si="70"/>
        <v>80%-100%</v>
      </c>
      <c r="AB1105">
        <f t="shared" si="71"/>
        <v>7.8030822789410556E-4</v>
      </c>
    </row>
    <row r="1106" spans="1:28" x14ac:dyDescent="0.25">
      <c r="A1106" t="s">
        <v>3311</v>
      </c>
      <c r="B1106" t="s">
        <v>3312</v>
      </c>
      <c r="C1106" t="s">
        <v>82</v>
      </c>
      <c r="D1106" t="s">
        <v>362</v>
      </c>
      <c r="E1106">
        <v>38</v>
      </c>
      <c r="F1106" t="s">
        <v>117</v>
      </c>
      <c r="G1106">
        <v>2020</v>
      </c>
      <c r="H1106" t="s">
        <v>29</v>
      </c>
      <c r="I1106" t="s">
        <v>84</v>
      </c>
      <c r="J1106" t="s">
        <v>80</v>
      </c>
      <c r="K1106">
        <v>36</v>
      </c>
      <c r="L1106" s="18">
        <v>43818</v>
      </c>
      <c r="M1106" s="18">
        <v>44914</v>
      </c>
      <c r="O1106">
        <v>56090000</v>
      </c>
      <c r="P1106">
        <v>26090000</v>
      </c>
      <c r="Q1106">
        <v>30000000</v>
      </c>
      <c r="R1106">
        <v>931332</v>
      </c>
      <c r="S1106" t="s">
        <v>162</v>
      </c>
      <c r="T1106">
        <v>-0.59571692094951978</v>
      </c>
      <c r="U1106">
        <v>-0.99528202835672508</v>
      </c>
      <c r="V1106">
        <v>-0.6600232649211939</v>
      </c>
      <c r="W1106">
        <v>1.335268711358256</v>
      </c>
      <c r="X1106">
        <v>1.823382222238922</v>
      </c>
      <c r="Y1106" t="str">
        <f t="shared" si="68"/>
        <v>25-36</v>
      </c>
      <c r="Z1106" s="20">
        <f t="shared" si="69"/>
        <v>0.46514530219290429</v>
      </c>
      <c r="AA1106" t="str">
        <f t="shared" si="70"/>
        <v>40%-60%</v>
      </c>
      <c r="AB1106">
        <f t="shared" si="71"/>
        <v>1.9312133774882666E-4</v>
      </c>
    </row>
    <row r="1107" spans="1:28" x14ac:dyDescent="0.25">
      <c r="A1107" t="s">
        <v>3313</v>
      </c>
      <c r="B1107" t="s">
        <v>3314</v>
      </c>
      <c r="C1107" t="s">
        <v>82</v>
      </c>
      <c r="D1107" t="s">
        <v>258</v>
      </c>
      <c r="E1107">
        <v>61</v>
      </c>
      <c r="F1107" t="s">
        <v>25</v>
      </c>
      <c r="G1107">
        <v>2020</v>
      </c>
      <c r="H1107" t="s">
        <v>25</v>
      </c>
      <c r="I1107" t="s">
        <v>84</v>
      </c>
      <c r="J1107" t="s">
        <v>80</v>
      </c>
      <c r="K1107">
        <v>84</v>
      </c>
      <c r="L1107" s="18">
        <v>43621</v>
      </c>
      <c r="M1107" s="18">
        <v>46178</v>
      </c>
      <c r="O1107">
        <v>35490000</v>
      </c>
      <c r="P1107">
        <v>35490000</v>
      </c>
      <c r="Q1107">
        <v>0</v>
      </c>
      <c r="R1107">
        <v>740040</v>
      </c>
      <c r="S1107" t="s">
        <v>255</v>
      </c>
      <c r="T1107">
        <v>-9.8465413304183499E-2</v>
      </c>
      <c r="U1107">
        <v>1.2009447865714571</v>
      </c>
      <c r="V1107">
        <v>-0.1985368309991726</v>
      </c>
      <c r="W1107">
        <v>0.25348826078772152</v>
      </c>
      <c r="X1107">
        <v>-1.270532873606796</v>
      </c>
      <c r="Y1107" t="str">
        <f t="shared" si="68"/>
        <v>&gt;72</v>
      </c>
      <c r="Z1107" s="20">
        <f t="shared" si="69"/>
        <v>1</v>
      </c>
      <c r="AA1107" t="str">
        <f t="shared" si="70"/>
        <v>80%-100%</v>
      </c>
      <c r="AB1107">
        <f t="shared" si="71"/>
        <v>1.5345495997951501E-4</v>
      </c>
    </row>
    <row r="1108" spans="1:28" x14ac:dyDescent="0.25">
      <c r="A1108" t="s">
        <v>3315</v>
      </c>
      <c r="B1108" t="s">
        <v>3316</v>
      </c>
      <c r="C1108" t="s">
        <v>82</v>
      </c>
      <c r="D1108" t="s">
        <v>236</v>
      </c>
      <c r="E1108">
        <v>49</v>
      </c>
      <c r="F1108" t="s">
        <v>117</v>
      </c>
      <c r="G1108">
        <v>2021</v>
      </c>
      <c r="H1108" t="s">
        <v>29</v>
      </c>
      <c r="I1108" t="s">
        <v>84</v>
      </c>
      <c r="J1108" t="s">
        <v>80</v>
      </c>
      <c r="K1108">
        <v>84</v>
      </c>
      <c r="L1108" s="18">
        <v>43902</v>
      </c>
      <c r="M1108" s="18">
        <v>46458</v>
      </c>
      <c r="O1108">
        <v>53000800</v>
      </c>
      <c r="P1108">
        <v>51132800</v>
      </c>
      <c r="Q1108">
        <v>1868000</v>
      </c>
      <c r="R1108">
        <v>1111201</v>
      </c>
      <c r="S1108" t="s">
        <v>85</v>
      </c>
      <c r="T1108">
        <v>-1.044456086385555</v>
      </c>
      <c r="U1108">
        <v>1.0562223645777431</v>
      </c>
      <c r="V1108">
        <v>0.60468857480173022</v>
      </c>
      <c r="W1108">
        <v>-0.41208027136370762</v>
      </c>
      <c r="X1108">
        <v>-0.18766259006079469</v>
      </c>
      <c r="Y1108" t="str">
        <f t="shared" si="68"/>
        <v>&gt;72</v>
      </c>
      <c r="Z1108" s="20">
        <f t="shared" si="69"/>
        <v>0.96475524897737397</v>
      </c>
      <c r="AA1108" t="str">
        <f t="shared" si="70"/>
        <v>80%-100%</v>
      </c>
      <c r="AB1108">
        <f t="shared" si="71"/>
        <v>2.304190381387453E-4</v>
      </c>
    </row>
    <row r="1109" spans="1:28" x14ac:dyDescent="0.25">
      <c r="A1109" t="s">
        <v>3317</v>
      </c>
      <c r="B1109" t="s">
        <v>3318</v>
      </c>
      <c r="C1109" t="s">
        <v>82</v>
      </c>
      <c r="D1109" t="s">
        <v>236</v>
      </c>
      <c r="E1109">
        <v>220</v>
      </c>
      <c r="F1109" t="s">
        <v>117</v>
      </c>
      <c r="G1109">
        <v>2020</v>
      </c>
      <c r="H1109" t="s">
        <v>29</v>
      </c>
      <c r="I1109" t="s">
        <v>84</v>
      </c>
      <c r="J1109" t="s">
        <v>80</v>
      </c>
      <c r="K1109">
        <v>84</v>
      </c>
      <c r="L1109" s="18">
        <v>43899</v>
      </c>
      <c r="M1109" s="18">
        <v>46455</v>
      </c>
      <c r="O1109">
        <v>52365000</v>
      </c>
      <c r="P1109">
        <v>23522000</v>
      </c>
      <c r="Q1109">
        <v>28843000</v>
      </c>
      <c r="R1109">
        <v>511930</v>
      </c>
      <c r="S1109" t="s">
        <v>470</v>
      </c>
      <c r="T1109">
        <v>-0.65635734871114615</v>
      </c>
      <c r="U1109">
        <v>-1.0607848932965129</v>
      </c>
      <c r="V1109">
        <v>-0.34384530499046262</v>
      </c>
      <c r="W1109">
        <v>-0.11183153178679579</v>
      </c>
      <c r="X1109">
        <v>-0.65174985443765243</v>
      </c>
      <c r="Y1109" t="str">
        <f t="shared" si="68"/>
        <v>&gt;72</v>
      </c>
      <c r="Z1109" s="20">
        <f t="shared" si="69"/>
        <v>0.44919316337248161</v>
      </c>
      <c r="AA1109" t="str">
        <f t="shared" si="70"/>
        <v>40%-60%</v>
      </c>
      <c r="AB1109">
        <f t="shared" si="71"/>
        <v>1.0615398851726004E-4</v>
      </c>
    </row>
    <row r="1110" spans="1:28" x14ac:dyDescent="0.25">
      <c r="A1110" t="s">
        <v>3319</v>
      </c>
      <c r="B1110" t="s">
        <v>3320</v>
      </c>
      <c r="C1110" t="s">
        <v>82</v>
      </c>
      <c r="D1110" t="s">
        <v>246</v>
      </c>
      <c r="E1110">
        <v>84</v>
      </c>
      <c r="F1110" t="s">
        <v>79</v>
      </c>
      <c r="G1110">
        <v>2020</v>
      </c>
      <c r="H1110" t="s">
        <v>13</v>
      </c>
      <c r="I1110" t="s">
        <v>84</v>
      </c>
      <c r="J1110" t="s">
        <v>80</v>
      </c>
      <c r="K1110">
        <v>36</v>
      </c>
      <c r="L1110" s="18">
        <v>43612</v>
      </c>
      <c r="M1110" s="18">
        <v>44708</v>
      </c>
      <c r="O1110">
        <v>37393750</v>
      </c>
      <c r="P1110">
        <v>17393750</v>
      </c>
      <c r="Q1110">
        <v>20000000</v>
      </c>
      <c r="R1110">
        <v>753681</v>
      </c>
      <c r="S1110" t="s">
        <v>208</v>
      </c>
      <c r="T1110">
        <v>0.8353971742248627</v>
      </c>
      <c r="U1110">
        <v>-0.99525755649963088</v>
      </c>
      <c r="V1110">
        <v>0.28851061487099899</v>
      </c>
      <c r="W1110">
        <v>-0.51548653655936272</v>
      </c>
      <c r="X1110">
        <v>2.287469486615779</v>
      </c>
      <c r="Y1110" t="str">
        <f t="shared" si="68"/>
        <v>25-36</v>
      </c>
      <c r="Z1110" s="20">
        <f t="shared" si="69"/>
        <v>0.46515126190874145</v>
      </c>
      <c r="AA1110" t="str">
        <f t="shared" si="70"/>
        <v>40%-60%</v>
      </c>
      <c r="AB1110">
        <f t="shared" si="71"/>
        <v>1.5628356263488576E-4</v>
      </c>
    </row>
    <row r="1111" spans="1:28" x14ac:dyDescent="0.25">
      <c r="A1111" t="s">
        <v>3321</v>
      </c>
      <c r="B1111" t="s">
        <v>3322</v>
      </c>
      <c r="C1111" t="s">
        <v>82</v>
      </c>
      <c r="D1111" t="s">
        <v>384</v>
      </c>
      <c r="E1111">
        <v>291</v>
      </c>
      <c r="F1111" t="s">
        <v>117</v>
      </c>
      <c r="G1111">
        <v>2020</v>
      </c>
      <c r="H1111" t="s">
        <v>29</v>
      </c>
      <c r="I1111" t="s">
        <v>84</v>
      </c>
      <c r="J1111" t="s">
        <v>80</v>
      </c>
      <c r="K1111">
        <v>84</v>
      </c>
      <c r="L1111" s="18">
        <v>43812</v>
      </c>
      <c r="M1111" s="18">
        <v>46369</v>
      </c>
      <c r="O1111">
        <v>47090000</v>
      </c>
      <c r="P1111">
        <v>23405000</v>
      </c>
      <c r="Q1111">
        <v>23685000</v>
      </c>
      <c r="R1111">
        <v>450666</v>
      </c>
      <c r="S1111" t="s">
        <v>343</v>
      </c>
      <c r="T1111">
        <v>-0.207618183275111</v>
      </c>
      <c r="U1111">
        <v>-0.86436914075790205</v>
      </c>
      <c r="V1111">
        <v>-0.18575632502509701</v>
      </c>
      <c r="W1111">
        <v>-0.66279171610348975</v>
      </c>
      <c r="X1111">
        <v>-1.3478807510029389</v>
      </c>
      <c r="Y1111" t="str">
        <f t="shared" si="68"/>
        <v>&gt;72</v>
      </c>
      <c r="Z1111" s="20">
        <f t="shared" si="69"/>
        <v>0.49702696963261839</v>
      </c>
      <c r="AA1111" t="str">
        <f t="shared" si="70"/>
        <v>40%-60%</v>
      </c>
      <c r="AB1111">
        <f t="shared" si="71"/>
        <v>9.345026349133576E-5</v>
      </c>
    </row>
    <row r="1112" spans="1:28" x14ac:dyDescent="0.25">
      <c r="A1112" t="s">
        <v>3323</v>
      </c>
      <c r="B1112" t="s">
        <v>3324</v>
      </c>
      <c r="C1112" t="s">
        <v>82</v>
      </c>
      <c r="D1112" t="s">
        <v>679</v>
      </c>
      <c r="E1112">
        <v>38</v>
      </c>
      <c r="F1112" t="s">
        <v>25</v>
      </c>
      <c r="G1112">
        <v>2021</v>
      </c>
      <c r="H1112" t="s">
        <v>25</v>
      </c>
      <c r="I1112" t="s">
        <v>84</v>
      </c>
      <c r="J1112" t="s">
        <v>80</v>
      </c>
      <c r="K1112">
        <v>84</v>
      </c>
      <c r="L1112" s="18">
        <v>44257</v>
      </c>
      <c r="M1112" s="18">
        <v>46814</v>
      </c>
      <c r="O1112">
        <v>39500000</v>
      </c>
      <c r="P1112">
        <v>39500000</v>
      </c>
      <c r="Q1112">
        <v>0</v>
      </c>
      <c r="R1112">
        <v>866429</v>
      </c>
      <c r="S1112" t="s">
        <v>234</v>
      </c>
      <c r="T1112">
        <v>-8.633732775185822E-2</v>
      </c>
      <c r="U1112">
        <v>1.2009447865714571</v>
      </c>
      <c r="V1112">
        <v>0.72325530977575447</v>
      </c>
      <c r="W1112">
        <v>-0.58026717379716275</v>
      </c>
      <c r="X1112">
        <v>1.0499034482774929</v>
      </c>
      <c r="Y1112" t="str">
        <f t="shared" si="68"/>
        <v>&gt;72</v>
      </c>
      <c r="Z1112" s="20">
        <f t="shared" si="69"/>
        <v>1</v>
      </c>
      <c r="AA1112" t="str">
        <f t="shared" si="70"/>
        <v>80%-100%</v>
      </c>
      <c r="AB1112">
        <f t="shared" si="71"/>
        <v>1.7966302837696776E-4</v>
      </c>
    </row>
    <row r="1113" spans="1:28" x14ac:dyDescent="0.25">
      <c r="A1113" t="s">
        <v>3325</v>
      </c>
      <c r="B1113" t="s">
        <v>3326</v>
      </c>
      <c r="C1113" t="s">
        <v>82</v>
      </c>
      <c r="D1113" t="s">
        <v>442</v>
      </c>
      <c r="E1113">
        <v>74</v>
      </c>
      <c r="F1113" t="s">
        <v>87</v>
      </c>
      <c r="G1113">
        <v>2020</v>
      </c>
      <c r="H1113" t="s">
        <v>24</v>
      </c>
      <c r="I1113" t="s">
        <v>84</v>
      </c>
      <c r="J1113" t="s">
        <v>80</v>
      </c>
      <c r="K1113">
        <v>84</v>
      </c>
      <c r="L1113" s="18">
        <v>43893</v>
      </c>
      <c r="M1113" s="18">
        <v>46449</v>
      </c>
      <c r="O1113">
        <v>37790000</v>
      </c>
      <c r="P1113">
        <v>29790000</v>
      </c>
      <c r="Q1113">
        <v>8000000</v>
      </c>
      <c r="R1113">
        <v>683586</v>
      </c>
      <c r="S1113" t="s">
        <v>300</v>
      </c>
      <c r="T1113">
        <v>-0.28038669658906262</v>
      </c>
      <c r="U1113">
        <v>0.33167522990340198</v>
      </c>
      <c r="V1113">
        <v>0.36755510485368181</v>
      </c>
      <c r="W1113">
        <v>-0.70925823767236751</v>
      </c>
      <c r="X1113">
        <v>-1.1931849962106531</v>
      </c>
      <c r="Y1113" t="str">
        <f t="shared" si="68"/>
        <v>&gt;72</v>
      </c>
      <c r="Z1113" s="20">
        <f t="shared" si="69"/>
        <v>0.78830378406985979</v>
      </c>
      <c r="AA1113" t="str">
        <f t="shared" si="70"/>
        <v>60%-80%</v>
      </c>
      <c r="AB1113">
        <f t="shared" si="71"/>
        <v>1.4174863827976427E-4</v>
      </c>
    </row>
    <row r="1114" spans="1:28" x14ac:dyDescent="0.25">
      <c r="A1114" t="s">
        <v>3327</v>
      </c>
      <c r="B1114" t="s">
        <v>3328</v>
      </c>
      <c r="C1114" t="s">
        <v>82</v>
      </c>
      <c r="D1114" t="s">
        <v>86</v>
      </c>
      <c r="E1114">
        <v>61</v>
      </c>
      <c r="F1114" t="s">
        <v>79</v>
      </c>
      <c r="G1114">
        <v>2020</v>
      </c>
      <c r="H1114" t="s">
        <v>13</v>
      </c>
      <c r="I1114" t="s">
        <v>84</v>
      </c>
      <c r="J1114" t="s">
        <v>80</v>
      </c>
      <c r="K1114">
        <v>48</v>
      </c>
      <c r="L1114" s="18">
        <v>43643</v>
      </c>
      <c r="M1114" s="18">
        <v>45104</v>
      </c>
      <c r="O1114">
        <v>47470000</v>
      </c>
      <c r="P1114">
        <v>47470000</v>
      </c>
      <c r="Q1114">
        <v>0</v>
      </c>
      <c r="R1114">
        <v>1398932</v>
      </c>
      <c r="S1114" t="s">
        <v>146</v>
      </c>
      <c r="T1114">
        <v>0.88390951643416382</v>
      </c>
      <c r="U1114">
        <v>1.2009447865714571</v>
      </c>
      <c r="V1114">
        <v>0.84182204474977862</v>
      </c>
      <c r="W1114">
        <v>-0.12245245100253931</v>
      </c>
      <c r="X1114">
        <v>2.0554258544273512</v>
      </c>
      <c r="Y1114" t="str">
        <f t="shared" si="68"/>
        <v>37-48</v>
      </c>
      <c r="Z1114" s="20">
        <f t="shared" si="69"/>
        <v>1</v>
      </c>
      <c r="AA1114" t="str">
        <f t="shared" si="70"/>
        <v>80%-100%</v>
      </c>
      <c r="AB1114">
        <f t="shared" si="71"/>
        <v>2.9008304155729814E-4</v>
      </c>
    </row>
    <row r="1115" spans="1:28" x14ac:dyDescent="0.25">
      <c r="A1115" t="s">
        <v>3329</v>
      </c>
      <c r="B1115" t="s">
        <v>3330</v>
      </c>
      <c r="C1115" t="s">
        <v>82</v>
      </c>
      <c r="D1115" t="s">
        <v>410</v>
      </c>
      <c r="E1115">
        <v>291</v>
      </c>
      <c r="F1115" t="s">
        <v>17</v>
      </c>
      <c r="G1115">
        <v>2020</v>
      </c>
      <c r="H1115" t="s">
        <v>17</v>
      </c>
      <c r="I1115" t="s">
        <v>84</v>
      </c>
      <c r="J1115" t="s">
        <v>80</v>
      </c>
      <c r="K1115">
        <v>72</v>
      </c>
      <c r="L1115" s="18">
        <v>43984</v>
      </c>
      <c r="M1115" s="18">
        <v>46175</v>
      </c>
      <c r="O1115">
        <v>61800000</v>
      </c>
      <c r="P1115">
        <v>30900000</v>
      </c>
      <c r="Q1115">
        <v>30900000</v>
      </c>
      <c r="R1115">
        <v>755165</v>
      </c>
      <c r="S1115" t="s">
        <v>343</v>
      </c>
      <c r="T1115">
        <v>-0.60784500650184503</v>
      </c>
      <c r="U1115">
        <v>-0.85216124758390532</v>
      </c>
      <c r="V1115">
        <v>0.2094661248883162</v>
      </c>
      <c r="W1115">
        <v>-0.81352745255430192</v>
      </c>
      <c r="X1115">
        <v>-1.5025765057952249</v>
      </c>
      <c r="Y1115" t="str">
        <f t="shared" si="68"/>
        <v>61-72</v>
      </c>
      <c r="Z1115" s="20">
        <f t="shared" si="69"/>
        <v>0.5</v>
      </c>
      <c r="AA1115" t="str">
        <f t="shared" si="70"/>
        <v>40%-60%</v>
      </c>
      <c r="AB1115">
        <f t="shared" si="71"/>
        <v>1.5659128540745156E-4</v>
      </c>
    </row>
    <row r="1116" spans="1:28" x14ac:dyDescent="0.25">
      <c r="A1116" t="s">
        <v>3331</v>
      </c>
      <c r="B1116" t="s">
        <v>3332</v>
      </c>
      <c r="C1116" t="s">
        <v>82</v>
      </c>
      <c r="D1116" t="s">
        <v>233</v>
      </c>
      <c r="E1116">
        <v>61</v>
      </c>
      <c r="F1116" t="s">
        <v>17</v>
      </c>
      <c r="G1116">
        <v>2022</v>
      </c>
      <c r="H1116" t="s">
        <v>155</v>
      </c>
      <c r="I1116" t="s">
        <v>84</v>
      </c>
      <c r="J1116" t="s">
        <v>80</v>
      </c>
      <c r="K1116">
        <v>84</v>
      </c>
      <c r="L1116" s="18">
        <v>44518</v>
      </c>
      <c r="M1116" s="18">
        <v>47075</v>
      </c>
      <c r="O1116">
        <v>82547000</v>
      </c>
      <c r="P1116">
        <v>82547000</v>
      </c>
      <c r="Q1116">
        <v>0</v>
      </c>
      <c r="R1116">
        <v>1861247</v>
      </c>
      <c r="S1116" t="s">
        <v>255</v>
      </c>
      <c r="T1116">
        <v>0.2411209821609242</v>
      </c>
      <c r="U1116">
        <v>1.2009447865714571</v>
      </c>
      <c r="V1116">
        <v>0.13042163490563341</v>
      </c>
      <c r="W1116">
        <v>1.839762374106072</v>
      </c>
      <c r="X1116">
        <v>4.4381042127634142E-2</v>
      </c>
      <c r="Y1116" t="str">
        <f t="shared" si="68"/>
        <v>&gt;72</v>
      </c>
      <c r="Z1116" s="20">
        <f t="shared" si="69"/>
        <v>1</v>
      </c>
      <c r="AA1116" t="str">
        <f t="shared" si="70"/>
        <v>80%-100%</v>
      </c>
      <c r="AB1116">
        <f t="shared" si="71"/>
        <v>3.8594884586913195E-4</v>
      </c>
    </row>
    <row r="1117" spans="1:28" x14ac:dyDescent="0.25">
      <c r="A1117" t="s">
        <v>3333</v>
      </c>
      <c r="B1117" t="s">
        <v>3334</v>
      </c>
      <c r="C1117" t="s">
        <v>82</v>
      </c>
      <c r="D1117" t="s">
        <v>580</v>
      </c>
      <c r="E1117">
        <v>83</v>
      </c>
      <c r="F1117" t="s">
        <v>87</v>
      </c>
      <c r="G1117">
        <v>2020</v>
      </c>
      <c r="H1117" t="s">
        <v>15</v>
      </c>
      <c r="I1117" t="s">
        <v>84</v>
      </c>
      <c r="J1117" t="s">
        <v>80</v>
      </c>
      <c r="K1117">
        <v>72</v>
      </c>
      <c r="L1117" s="18">
        <v>43816</v>
      </c>
      <c r="M1117" s="18">
        <v>46008</v>
      </c>
      <c r="O1117">
        <v>38690000</v>
      </c>
      <c r="P1117">
        <v>16690000</v>
      </c>
      <c r="Q1117">
        <v>22000000</v>
      </c>
      <c r="R1117">
        <v>429167</v>
      </c>
      <c r="S1117" t="s">
        <v>205</v>
      </c>
      <c r="T1117">
        <v>-0.63210117760649565</v>
      </c>
      <c r="U1117">
        <v>-1.133939304998353</v>
      </c>
      <c r="V1117">
        <v>-0.18575632502509701</v>
      </c>
      <c r="W1117">
        <v>0.1988303552737016</v>
      </c>
      <c r="X1117">
        <v>-3.2966835268508812E-2</v>
      </c>
      <c r="Y1117" t="str">
        <f t="shared" si="68"/>
        <v>61-72</v>
      </c>
      <c r="Z1117" s="20">
        <f t="shared" si="69"/>
        <v>0.43137761695528559</v>
      </c>
      <c r="AA1117" t="str">
        <f t="shared" si="70"/>
        <v>40%-60%</v>
      </c>
      <c r="AB1117">
        <f t="shared" si="71"/>
        <v>8.8992223135950111E-5</v>
      </c>
    </row>
    <row r="1118" spans="1:28" x14ac:dyDescent="0.25">
      <c r="A1118" t="s">
        <v>3335</v>
      </c>
      <c r="B1118" t="s">
        <v>3336</v>
      </c>
      <c r="C1118" t="s">
        <v>82</v>
      </c>
      <c r="D1118" t="s">
        <v>185</v>
      </c>
      <c r="E1118">
        <v>50</v>
      </c>
      <c r="F1118" t="s">
        <v>12</v>
      </c>
      <c r="G1118">
        <v>2021</v>
      </c>
      <c r="H1118" t="s">
        <v>12</v>
      </c>
      <c r="I1118" t="s">
        <v>84</v>
      </c>
      <c r="J1118" t="s">
        <v>80</v>
      </c>
      <c r="K1118">
        <v>60</v>
      </c>
      <c r="L1118" s="18">
        <v>44244</v>
      </c>
      <c r="M1118" s="18">
        <v>46070</v>
      </c>
      <c r="O1118">
        <v>84440000</v>
      </c>
      <c r="P1118">
        <v>17440000</v>
      </c>
      <c r="Q1118">
        <v>67000000</v>
      </c>
      <c r="R1118">
        <v>449958</v>
      </c>
      <c r="S1118" t="s">
        <v>220</v>
      </c>
      <c r="T1118">
        <v>-1.214249284118109</v>
      </c>
      <c r="U1118">
        <v>-2.0571817953425482</v>
      </c>
      <c r="V1118">
        <v>-0.69954550991253528</v>
      </c>
      <c r="W1118">
        <v>-0.11183153178679579</v>
      </c>
      <c r="X1118">
        <v>-0.65174985443765243</v>
      </c>
      <c r="Y1118" t="str">
        <f t="shared" si="68"/>
        <v>49-60</v>
      </c>
      <c r="Z1118" s="20">
        <f t="shared" si="69"/>
        <v>0.20653718616769304</v>
      </c>
      <c r="AA1118" t="str">
        <f t="shared" si="70"/>
        <v>20%-40%</v>
      </c>
      <c r="AB1118">
        <f t="shared" si="71"/>
        <v>9.3303452357254503E-5</v>
      </c>
    </row>
    <row r="1119" spans="1:28" x14ac:dyDescent="0.25">
      <c r="A1119" t="s">
        <v>3337</v>
      </c>
      <c r="B1119" t="s">
        <v>3338</v>
      </c>
      <c r="C1119" t="s">
        <v>82</v>
      </c>
      <c r="D1119" t="s">
        <v>1188</v>
      </c>
      <c r="E1119">
        <v>15</v>
      </c>
      <c r="F1119" t="s">
        <v>117</v>
      </c>
      <c r="G1119">
        <v>2019</v>
      </c>
      <c r="H1119" t="s">
        <v>14</v>
      </c>
      <c r="J1119" t="s">
        <v>80</v>
      </c>
      <c r="K1119">
        <v>84</v>
      </c>
      <c r="L1119" s="18">
        <v>43413</v>
      </c>
      <c r="M1119" s="18">
        <v>45970</v>
      </c>
      <c r="O1119">
        <v>57500000</v>
      </c>
      <c r="P1119">
        <v>51750000</v>
      </c>
      <c r="Q1119">
        <v>5750000</v>
      </c>
      <c r="R1119">
        <v>1268788</v>
      </c>
      <c r="S1119" t="s">
        <v>306</v>
      </c>
      <c r="T1119">
        <v>-2.1723680427518062</v>
      </c>
      <c r="U1119">
        <v>0.79032357974038436</v>
      </c>
      <c r="V1119">
        <v>-0.2610865144234934</v>
      </c>
      <c r="W1119">
        <v>-0.39574197857263921</v>
      </c>
      <c r="X1119">
        <v>-1.11583711881451</v>
      </c>
      <c r="Y1119" t="str">
        <f t="shared" si="68"/>
        <v>&gt;72</v>
      </c>
      <c r="Z1119" s="20">
        <f t="shared" si="69"/>
        <v>0.9</v>
      </c>
      <c r="AA1119" t="str">
        <f t="shared" si="70"/>
        <v>80%-100%</v>
      </c>
      <c r="AB1119">
        <f t="shared" si="71"/>
        <v>2.6309633501228163E-4</v>
      </c>
    </row>
    <row r="1120" spans="1:28" x14ac:dyDescent="0.25">
      <c r="A1120" t="s">
        <v>3339</v>
      </c>
      <c r="B1120" t="s">
        <v>3340</v>
      </c>
      <c r="C1120" t="s">
        <v>82</v>
      </c>
      <c r="D1120" t="s">
        <v>754</v>
      </c>
      <c r="E1120">
        <v>27</v>
      </c>
      <c r="F1120" t="s">
        <v>117</v>
      </c>
      <c r="G1120">
        <v>2022</v>
      </c>
      <c r="H1120" t="s">
        <v>29</v>
      </c>
      <c r="I1120" t="s">
        <v>84</v>
      </c>
      <c r="J1120" t="s">
        <v>80</v>
      </c>
      <c r="K1120">
        <v>84</v>
      </c>
      <c r="L1120" s="18">
        <v>44354</v>
      </c>
      <c r="M1120" s="18">
        <v>46911</v>
      </c>
      <c r="O1120">
        <v>60490000</v>
      </c>
      <c r="P1120">
        <v>48392000</v>
      </c>
      <c r="Q1120">
        <v>12098000</v>
      </c>
      <c r="R1120">
        <v>1045111</v>
      </c>
      <c r="S1120" t="s">
        <v>335</v>
      </c>
      <c r="T1120">
        <v>-2.4028016682459858</v>
      </c>
      <c r="U1120">
        <v>0.37970237290931202</v>
      </c>
      <c r="V1120">
        <v>0.52564408481904745</v>
      </c>
      <c r="W1120">
        <v>-0.1280075236560986</v>
      </c>
      <c r="X1120">
        <v>1.0499034482774929</v>
      </c>
      <c r="Y1120" t="str">
        <f t="shared" si="68"/>
        <v>&gt;72</v>
      </c>
      <c r="Z1120" s="20">
        <f t="shared" si="69"/>
        <v>0.8</v>
      </c>
      <c r="AA1120" t="str">
        <f t="shared" si="70"/>
        <v>60%-80%</v>
      </c>
      <c r="AB1120">
        <f t="shared" si="71"/>
        <v>2.1671459202090551E-4</v>
      </c>
    </row>
    <row r="1121" spans="1:28" x14ac:dyDescent="0.25">
      <c r="A1121" t="s">
        <v>3341</v>
      </c>
      <c r="B1121" t="s">
        <v>3342</v>
      </c>
      <c r="C1121" t="s">
        <v>82</v>
      </c>
      <c r="D1121" t="s">
        <v>414</v>
      </c>
      <c r="E1121">
        <v>84</v>
      </c>
      <c r="F1121" t="s">
        <v>117</v>
      </c>
      <c r="G1121">
        <v>2021</v>
      </c>
      <c r="H1121" t="s">
        <v>29</v>
      </c>
      <c r="I1121" t="s">
        <v>84</v>
      </c>
      <c r="J1121" t="s">
        <v>80</v>
      </c>
      <c r="K1121">
        <v>84</v>
      </c>
      <c r="L1121" s="18">
        <v>44316</v>
      </c>
      <c r="M1121" s="18">
        <v>46873</v>
      </c>
      <c r="O1121">
        <v>62441327</v>
      </c>
      <c r="P1121">
        <v>62441327</v>
      </c>
      <c r="Q1121">
        <v>0</v>
      </c>
      <c r="R1121">
        <v>1399674</v>
      </c>
      <c r="S1121" t="s">
        <v>208</v>
      </c>
      <c r="T1121">
        <v>-0.207618183275111</v>
      </c>
      <c r="U1121">
        <v>1.2009447865714571</v>
      </c>
      <c r="V1121">
        <v>5.1377144922950549E-2</v>
      </c>
      <c r="W1121">
        <v>0.60508051527589035</v>
      </c>
      <c r="X1121">
        <v>1.2045992030697781</v>
      </c>
      <c r="Y1121" t="str">
        <f t="shared" si="68"/>
        <v>&gt;72</v>
      </c>
      <c r="Z1121" s="20">
        <f t="shared" si="69"/>
        <v>1</v>
      </c>
      <c r="AA1121" t="str">
        <f t="shared" si="70"/>
        <v>80%-100%</v>
      </c>
      <c r="AB1121">
        <f t="shared" si="71"/>
        <v>2.9023690294358105E-4</v>
      </c>
    </row>
    <row r="1122" spans="1:28" x14ac:dyDescent="0.25">
      <c r="A1122" t="s">
        <v>3343</v>
      </c>
      <c r="B1122" t="s">
        <v>3344</v>
      </c>
      <c r="C1122" t="s">
        <v>82</v>
      </c>
      <c r="D1122" t="s">
        <v>83</v>
      </c>
      <c r="E1122">
        <v>241</v>
      </c>
      <c r="F1122" t="s">
        <v>79</v>
      </c>
      <c r="G1122">
        <v>2020</v>
      </c>
      <c r="H1122" t="s">
        <v>26</v>
      </c>
      <c r="I1122" t="s">
        <v>84</v>
      </c>
      <c r="J1122" t="s">
        <v>80</v>
      </c>
      <c r="K1122">
        <v>84</v>
      </c>
      <c r="L1122" s="18">
        <v>44050</v>
      </c>
      <c r="M1122" s="18">
        <v>46606</v>
      </c>
      <c r="O1122">
        <v>41890000</v>
      </c>
      <c r="P1122">
        <v>41890000</v>
      </c>
      <c r="Q1122">
        <v>0</v>
      </c>
      <c r="R1122">
        <v>916144</v>
      </c>
      <c r="S1122" t="s">
        <v>699</v>
      </c>
      <c r="T1122">
        <v>-1.3355301396413619</v>
      </c>
      <c r="U1122">
        <v>1.2009447865714571</v>
      </c>
      <c r="V1122">
        <v>0.44659959483636458</v>
      </c>
      <c r="W1122">
        <v>-0.50215031296536938</v>
      </c>
      <c r="X1122">
        <v>1.3592949578620639</v>
      </c>
      <c r="Y1122" t="str">
        <f t="shared" si="68"/>
        <v>&gt;72</v>
      </c>
      <c r="Z1122" s="20">
        <f t="shared" si="69"/>
        <v>1</v>
      </c>
      <c r="AA1122" t="str">
        <f t="shared" si="70"/>
        <v>80%-100%</v>
      </c>
      <c r="AB1122">
        <f t="shared" si="71"/>
        <v>1.8997194861828119E-4</v>
      </c>
    </row>
    <row r="1123" spans="1:28" x14ac:dyDescent="0.25">
      <c r="A1123" t="s">
        <v>3345</v>
      </c>
      <c r="B1123" t="s">
        <v>3346</v>
      </c>
      <c r="C1123" t="s">
        <v>82</v>
      </c>
      <c r="D1123" t="s">
        <v>136</v>
      </c>
      <c r="E1123">
        <v>46</v>
      </c>
      <c r="F1123" t="s">
        <v>12</v>
      </c>
      <c r="G1123">
        <v>2022</v>
      </c>
      <c r="H1123" t="s">
        <v>12</v>
      </c>
      <c r="I1123" t="s">
        <v>84</v>
      </c>
      <c r="J1123" t="s">
        <v>80</v>
      </c>
      <c r="K1123">
        <v>72</v>
      </c>
      <c r="L1123" s="18">
        <v>44299</v>
      </c>
      <c r="M1123" s="18">
        <v>46490</v>
      </c>
      <c r="O1123">
        <v>84692000</v>
      </c>
      <c r="P1123">
        <v>57192000</v>
      </c>
      <c r="Q1123">
        <v>27500000</v>
      </c>
      <c r="R1123">
        <v>1420269</v>
      </c>
      <c r="S1123" t="s">
        <v>235</v>
      </c>
      <c r="T1123">
        <v>0.44729843655045393</v>
      </c>
      <c r="U1123">
        <v>-0.1323668825182438</v>
      </c>
      <c r="V1123">
        <v>0.6442108197930716</v>
      </c>
      <c r="W1123">
        <v>7.5412940273767966E-3</v>
      </c>
      <c r="X1123">
        <v>1.3592949578620639</v>
      </c>
      <c r="Y1123" t="str">
        <f t="shared" si="68"/>
        <v>61-72</v>
      </c>
      <c r="Z1123" s="20">
        <f t="shared" si="69"/>
        <v>0.67529400651773486</v>
      </c>
      <c r="AA1123" t="str">
        <f t="shared" si="70"/>
        <v>60%-80%</v>
      </c>
      <c r="AB1123">
        <f t="shared" si="71"/>
        <v>2.9450748953454653E-4</v>
      </c>
    </row>
    <row r="1124" spans="1:28" x14ac:dyDescent="0.25">
      <c r="A1124" t="s">
        <v>3347</v>
      </c>
      <c r="B1124" t="s">
        <v>3348</v>
      </c>
      <c r="C1124" t="s">
        <v>82</v>
      </c>
      <c r="D1124" t="s">
        <v>299</v>
      </c>
      <c r="E1124">
        <v>49</v>
      </c>
      <c r="F1124" t="s">
        <v>117</v>
      </c>
      <c r="G1124">
        <v>2022</v>
      </c>
      <c r="H1124" t="s">
        <v>29</v>
      </c>
      <c r="I1124" t="s">
        <v>84</v>
      </c>
      <c r="J1124" t="s">
        <v>80</v>
      </c>
      <c r="K1124">
        <v>72</v>
      </c>
      <c r="L1124" s="18">
        <v>44326</v>
      </c>
      <c r="M1124" s="18">
        <v>46517</v>
      </c>
      <c r="O1124">
        <v>63602000</v>
      </c>
      <c r="P1124">
        <v>34602000</v>
      </c>
      <c r="Q1124">
        <v>29000000</v>
      </c>
      <c r="R1124">
        <v>751750</v>
      </c>
      <c r="S1124" t="s">
        <v>85</v>
      </c>
      <c r="T1124">
        <v>-0.75338203312974839</v>
      </c>
      <c r="U1124">
        <v>-0.6713257392140688</v>
      </c>
      <c r="V1124">
        <v>-0.54145652994716964</v>
      </c>
      <c r="W1124">
        <v>-0.4145941101805839</v>
      </c>
      <c r="X1124">
        <v>-1.270532873606796</v>
      </c>
      <c r="Y1124" t="str">
        <f t="shared" si="68"/>
        <v>61-72</v>
      </c>
      <c r="Z1124" s="20">
        <f t="shared" si="69"/>
        <v>0.54403949561334553</v>
      </c>
      <c r="AA1124" t="str">
        <f t="shared" si="70"/>
        <v>40%-60%</v>
      </c>
      <c r="AB1124">
        <f t="shared" si="71"/>
        <v>1.5588314978190424E-4</v>
      </c>
    </row>
    <row r="1125" spans="1:28" x14ac:dyDescent="0.25">
      <c r="A1125" t="s">
        <v>3349</v>
      </c>
      <c r="B1125" t="s">
        <v>3350</v>
      </c>
      <c r="C1125" t="s">
        <v>82</v>
      </c>
      <c r="D1125" t="s">
        <v>344</v>
      </c>
      <c r="E1125">
        <v>61</v>
      </c>
      <c r="F1125" t="s">
        <v>87</v>
      </c>
      <c r="G1125">
        <v>2019</v>
      </c>
      <c r="H1125" t="s">
        <v>15</v>
      </c>
      <c r="J1125" t="s">
        <v>80</v>
      </c>
      <c r="K1125">
        <v>72</v>
      </c>
      <c r="L1125" s="18">
        <v>43343</v>
      </c>
      <c r="M1125" s="18">
        <v>45535</v>
      </c>
      <c r="O1125">
        <v>36370000</v>
      </c>
      <c r="P1125">
        <v>24370000</v>
      </c>
      <c r="Q1125">
        <v>12000000</v>
      </c>
      <c r="R1125">
        <v>528899</v>
      </c>
      <c r="S1125" t="s">
        <v>332</v>
      </c>
      <c r="T1125">
        <v>-1.3568814437906571E-2</v>
      </c>
      <c r="U1125">
        <v>-0.15386810371528201</v>
      </c>
      <c r="V1125">
        <v>0.1637495584394825</v>
      </c>
      <c r="W1125">
        <v>1.519966496520035</v>
      </c>
      <c r="X1125">
        <v>0.43112042910834891</v>
      </c>
      <c r="Y1125" t="str">
        <f t="shared" si="68"/>
        <v>61-72</v>
      </c>
      <c r="Z1125" s="20">
        <f t="shared" si="69"/>
        <v>0.67005773989551831</v>
      </c>
      <c r="AA1125" t="str">
        <f t="shared" si="70"/>
        <v>60%-80%</v>
      </c>
      <c r="AB1125">
        <f t="shared" si="71"/>
        <v>1.0967268644695626E-4</v>
      </c>
    </row>
    <row r="1126" spans="1:28" x14ac:dyDescent="0.25">
      <c r="A1126" t="s">
        <v>3351</v>
      </c>
      <c r="B1126" t="s">
        <v>3352</v>
      </c>
      <c r="C1126" t="s">
        <v>82</v>
      </c>
      <c r="D1126" t="s">
        <v>410</v>
      </c>
      <c r="E1126">
        <v>38</v>
      </c>
      <c r="F1126" t="s">
        <v>17</v>
      </c>
      <c r="G1126">
        <v>2020</v>
      </c>
      <c r="H1126" t="s">
        <v>17</v>
      </c>
      <c r="I1126" t="s">
        <v>84</v>
      </c>
      <c r="J1126" t="s">
        <v>80</v>
      </c>
      <c r="K1126">
        <v>72</v>
      </c>
      <c r="L1126" s="18">
        <v>44075</v>
      </c>
      <c r="M1126" s="18">
        <v>46266</v>
      </c>
      <c r="O1126">
        <v>68490000</v>
      </c>
      <c r="P1126">
        <v>34245000</v>
      </c>
      <c r="Q1126">
        <v>34245000</v>
      </c>
      <c r="R1126">
        <v>836914</v>
      </c>
      <c r="S1126" t="s">
        <v>234</v>
      </c>
      <c r="T1126">
        <v>0.20473672550394839</v>
      </c>
      <c r="U1126">
        <v>-0.85216124758390532</v>
      </c>
      <c r="V1126">
        <v>0.2094661248883162</v>
      </c>
      <c r="W1126">
        <v>1.7492923885151921</v>
      </c>
      <c r="X1126">
        <v>4.4381042127634142E-2</v>
      </c>
      <c r="Y1126" t="str">
        <f t="shared" si="68"/>
        <v>61-72</v>
      </c>
      <c r="Z1126" s="20">
        <f t="shared" si="69"/>
        <v>0.5</v>
      </c>
      <c r="AA1126" t="str">
        <f t="shared" si="70"/>
        <v>40%-60%</v>
      </c>
      <c r="AB1126">
        <f t="shared" si="71"/>
        <v>1.7354278738486545E-4</v>
      </c>
    </row>
    <row r="1127" spans="1:28" x14ac:dyDescent="0.25">
      <c r="A1127" t="s">
        <v>3353</v>
      </c>
      <c r="B1127" t="s">
        <v>3354</v>
      </c>
      <c r="C1127" t="s">
        <v>82</v>
      </c>
      <c r="D1127" t="s">
        <v>244</v>
      </c>
      <c r="E1127">
        <v>167084683</v>
      </c>
      <c r="F1127" t="s">
        <v>95</v>
      </c>
      <c r="G1127">
        <v>2014</v>
      </c>
      <c r="H1127" t="s">
        <v>16</v>
      </c>
      <c r="J1127" t="s">
        <v>96</v>
      </c>
      <c r="K1127">
        <v>60</v>
      </c>
      <c r="L1127" s="18">
        <v>44462</v>
      </c>
      <c r="M1127" s="18">
        <v>46288</v>
      </c>
      <c r="O1127">
        <v>24500000</v>
      </c>
      <c r="P1127">
        <v>24500000</v>
      </c>
      <c r="Q1127">
        <v>0</v>
      </c>
      <c r="R1127">
        <v>793535</v>
      </c>
      <c r="S1127" t="s">
        <v>486</v>
      </c>
      <c r="T1127">
        <v>-0.76551011868207364</v>
      </c>
      <c r="U1127">
        <v>1.2009447865714571</v>
      </c>
      <c r="V1127">
        <v>0.28851061487099899</v>
      </c>
      <c r="W1127">
        <v>-0.80240237157953609</v>
      </c>
      <c r="X1127">
        <v>-0.80644560922993824</v>
      </c>
      <c r="Y1127" t="str">
        <f t="shared" si="68"/>
        <v>49-60</v>
      </c>
      <c r="Z1127" s="20">
        <f t="shared" si="69"/>
        <v>1</v>
      </c>
      <c r="AA1127" t="str">
        <f t="shared" si="70"/>
        <v>80%-100%</v>
      </c>
      <c r="AB1127">
        <f t="shared" si="71"/>
        <v>1.64547702377364E-4</v>
      </c>
    </row>
    <row r="1128" spans="1:28" x14ac:dyDescent="0.25">
      <c r="A1128" t="s">
        <v>3355</v>
      </c>
      <c r="B1128" t="s">
        <v>3356</v>
      </c>
      <c r="C1128" t="s">
        <v>82</v>
      </c>
      <c r="D1128" t="s">
        <v>410</v>
      </c>
      <c r="E1128">
        <v>38</v>
      </c>
      <c r="F1128" t="s">
        <v>17</v>
      </c>
      <c r="G1128">
        <v>2020</v>
      </c>
      <c r="H1128" t="s">
        <v>17</v>
      </c>
      <c r="I1128" t="s">
        <v>84</v>
      </c>
      <c r="J1128" t="s">
        <v>80</v>
      </c>
      <c r="K1128">
        <v>72</v>
      </c>
      <c r="L1128" s="18">
        <v>43891</v>
      </c>
      <c r="M1128" s="18">
        <v>46082</v>
      </c>
      <c r="O1128">
        <v>67490000</v>
      </c>
      <c r="P1128">
        <v>33745000</v>
      </c>
      <c r="Q1128">
        <v>33745000</v>
      </c>
      <c r="R1128">
        <v>824694</v>
      </c>
      <c r="S1128" t="s">
        <v>88</v>
      </c>
      <c r="T1128">
        <v>-0.55933266429254402</v>
      </c>
      <c r="U1128">
        <v>-0.85216124758390532</v>
      </c>
      <c r="V1128">
        <v>0.2094661248883162</v>
      </c>
      <c r="W1128">
        <v>0.39471993405907069</v>
      </c>
      <c r="X1128">
        <v>0.81785981608906366</v>
      </c>
      <c r="Y1128" t="str">
        <f t="shared" si="68"/>
        <v>61-72</v>
      </c>
      <c r="Z1128" s="20">
        <f t="shared" si="69"/>
        <v>0.5</v>
      </c>
      <c r="AA1128" t="str">
        <f t="shared" si="70"/>
        <v>40%-60%</v>
      </c>
      <c r="AB1128">
        <f t="shared" si="71"/>
        <v>1.7100884379945159E-4</v>
      </c>
    </row>
    <row r="1129" spans="1:28" x14ac:dyDescent="0.25">
      <c r="A1129" t="s">
        <v>3357</v>
      </c>
      <c r="B1129" t="s">
        <v>3358</v>
      </c>
      <c r="C1129" t="s">
        <v>82</v>
      </c>
      <c r="D1129" t="s">
        <v>128</v>
      </c>
      <c r="E1129">
        <v>15</v>
      </c>
      <c r="F1129" t="s">
        <v>87</v>
      </c>
      <c r="G1129">
        <v>2018</v>
      </c>
      <c r="H1129" t="s">
        <v>15</v>
      </c>
      <c r="J1129" t="s">
        <v>80</v>
      </c>
      <c r="K1129">
        <v>84</v>
      </c>
      <c r="L1129" s="18">
        <v>43435</v>
      </c>
      <c r="M1129" s="18">
        <v>45992</v>
      </c>
      <c r="O1129">
        <v>45290000</v>
      </c>
      <c r="P1129">
        <v>41590000</v>
      </c>
      <c r="Q1129">
        <v>3700000</v>
      </c>
      <c r="R1129">
        <v>916120</v>
      </c>
      <c r="S1129" t="s">
        <v>306</v>
      </c>
      <c r="T1129">
        <v>0.38665800878882761</v>
      </c>
      <c r="U1129">
        <v>0.86548475891083232</v>
      </c>
      <c r="V1129">
        <v>1.434655719619899</v>
      </c>
      <c r="W1129">
        <v>-0.43444195296500449</v>
      </c>
      <c r="X1129">
        <v>-0.88379348662608126</v>
      </c>
      <c r="Y1129" t="str">
        <f t="shared" si="68"/>
        <v>&gt;72</v>
      </c>
      <c r="Z1129" s="20">
        <f t="shared" si="69"/>
        <v>0.91830426142636346</v>
      </c>
      <c r="AA1129" t="str">
        <f t="shared" si="70"/>
        <v>80%-100%</v>
      </c>
      <c r="AB1129">
        <f t="shared" si="71"/>
        <v>1.8996697196966826E-4</v>
      </c>
    </row>
    <row r="1130" spans="1:28" x14ac:dyDescent="0.25">
      <c r="A1130" t="s">
        <v>3359</v>
      </c>
      <c r="B1130" t="s">
        <v>3360</v>
      </c>
      <c r="C1130" t="s">
        <v>82</v>
      </c>
      <c r="D1130" t="s">
        <v>576</v>
      </c>
      <c r="E1130">
        <v>51</v>
      </c>
      <c r="F1130" t="s">
        <v>25</v>
      </c>
      <c r="G1130">
        <v>2021</v>
      </c>
      <c r="H1130" t="s">
        <v>25</v>
      </c>
      <c r="I1130" t="s">
        <v>84</v>
      </c>
      <c r="J1130" t="s">
        <v>80</v>
      </c>
      <c r="K1130">
        <v>84</v>
      </c>
      <c r="L1130" s="18">
        <v>44287</v>
      </c>
      <c r="M1130" s="18">
        <v>46844</v>
      </c>
      <c r="O1130">
        <v>40090000</v>
      </c>
      <c r="P1130">
        <v>40090000</v>
      </c>
      <c r="Q1130">
        <v>0</v>
      </c>
      <c r="R1130">
        <v>847042</v>
      </c>
      <c r="S1130" t="s">
        <v>153</v>
      </c>
      <c r="T1130">
        <v>0.1804805543992978</v>
      </c>
      <c r="U1130">
        <v>1.2009447865714571</v>
      </c>
      <c r="V1130">
        <v>0.24898836987965761</v>
      </c>
      <c r="W1130">
        <v>-0.55658252394605479</v>
      </c>
      <c r="X1130">
        <v>0.43112042910834891</v>
      </c>
      <c r="Y1130" t="str">
        <f t="shared" si="68"/>
        <v>&gt;72</v>
      </c>
      <c r="Z1130" s="20">
        <f t="shared" si="69"/>
        <v>1</v>
      </c>
      <c r="AA1130" t="str">
        <f t="shared" si="70"/>
        <v>80%-100%</v>
      </c>
      <c r="AB1130">
        <f t="shared" si="71"/>
        <v>1.7564293309951944E-4</v>
      </c>
    </row>
    <row r="1131" spans="1:28" x14ac:dyDescent="0.25">
      <c r="A1131" t="s">
        <v>3361</v>
      </c>
      <c r="B1131" t="s">
        <v>3362</v>
      </c>
      <c r="C1131" t="s">
        <v>82</v>
      </c>
      <c r="D1131" t="s">
        <v>161</v>
      </c>
      <c r="E1131">
        <v>84</v>
      </c>
      <c r="F1131" t="s">
        <v>79</v>
      </c>
      <c r="G1131">
        <v>2021</v>
      </c>
      <c r="H1131" t="s">
        <v>26</v>
      </c>
      <c r="I1131" t="s">
        <v>84</v>
      </c>
      <c r="J1131" t="s">
        <v>80</v>
      </c>
      <c r="K1131">
        <v>84</v>
      </c>
      <c r="L1131" s="18">
        <v>44214</v>
      </c>
      <c r="M1131" s="18">
        <v>46770</v>
      </c>
      <c r="O1131">
        <v>42007450</v>
      </c>
      <c r="P1131">
        <v>42007450</v>
      </c>
      <c r="Q1131">
        <v>0</v>
      </c>
      <c r="R1131">
        <v>884767</v>
      </c>
      <c r="S1131" t="s">
        <v>208</v>
      </c>
      <c r="T1131">
        <v>-0.43805180876929117</v>
      </c>
      <c r="U1131">
        <v>1.2009447865714571</v>
      </c>
      <c r="V1131">
        <v>0.2094661248883162</v>
      </c>
      <c r="W1131">
        <v>-0.52458600909745101</v>
      </c>
      <c r="X1131">
        <v>-1.270532873606796</v>
      </c>
      <c r="Y1131" t="str">
        <f t="shared" si="68"/>
        <v>&gt;72</v>
      </c>
      <c r="Z1131" s="20">
        <f t="shared" si="69"/>
        <v>1</v>
      </c>
      <c r="AA1131" t="str">
        <f t="shared" si="70"/>
        <v>80%-100%</v>
      </c>
      <c r="AB1131">
        <f t="shared" si="71"/>
        <v>1.8346560263795953E-4</v>
      </c>
    </row>
    <row r="1132" spans="1:28" x14ac:dyDescent="0.25">
      <c r="A1132" t="s">
        <v>3363</v>
      </c>
      <c r="B1132" t="s">
        <v>3364</v>
      </c>
      <c r="C1132" t="s">
        <v>82</v>
      </c>
      <c r="D1132" t="s">
        <v>165</v>
      </c>
      <c r="E1132">
        <v>76</v>
      </c>
      <c r="F1132" t="s">
        <v>12</v>
      </c>
      <c r="G1132">
        <v>2020</v>
      </c>
      <c r="H1132" t="s">
        <v>12</v>
      </c>
      <c r="I1132" t="s">
        <v>84</v>
      </c>
      <c r="J1132" t="s">
        <v>80</v>
      </c>
      <c r="K1132">
        <v>72</v>
      </c>
      <c r="L1132" s="18">
        <v>43533</v>
      </c>
      <c r="M1132" s="18">
        <v>45725</v>
      </c>
      <c r="O1132">
        <v>72990000</v>
      </c>
      <c r="P1132">
        <v>36495000</v>
      </c>
      <c r="Q1132">
        <v>36495000</v>
      </c>
      <c r="R1132">
        <v>789743</v>
      </c>
      <c r="S1132" t="s">
        <v>413</v>
      </c>
      <c r="T1132">
        <v>0.5200669498644056</v>
      </c>
      <c r="U1132">
        <v>-0.85216124758390532</v>
      </c>
      <c r="V1132">
        <v>-0.50193428495582826</v>
      </c>
      <c r="W1132">
        <v>0.64035889416215885</v>
      </c>
      <c r="X1132">
        <v>1.436642835258207</v>
      </c>
      <c r="Y1132" t="str">
        <f t="shared" si="68"/>
        <v>61-72</v>
      </c>
      <c r="Z1132" s="20">
        <f t="shared" si="69"/>
        <v>0.5</v>
      </c>
      <c r="AA1132" t="str">
        <f t="shared" si="70"/>
        <v>40%-60%</v>
      </c>
      <c r="AB1132">
        <f t="shared" si="71"/>
        <v>1.6376139189652199E-4</v>
      </c>
    </row>
    <row r="1133" spans="1:28" x14ac:dyDescent="0.25">
      <c r="A1133" t="s">
        <v>3365</v>
      </c>
      <c r="B1133" t="s">
        <v>3366</v>
      </c>
      <c r="C1133" t="s">
        <v>82</v>
      </c>
      <c r="D1133" t="s">
        <v>181</v>
      </c>
      <c r="E1133">
        <v>291</v>
      </c>
      <c r="F1133" t="s">
        <v>25</v>
      </c>
      <c r="G1133">
        <v>2022</v>
      </c>
      <c r="H1133" t="s">
        <v>25</v>
      </c>
      <c r="I1133" t="s">
        <v>84</v>
      </c>
      <c r="J1133" t="s">
        <v>80</v>
      </c>
      <c r="K1133">
        <v>84</v>
      </c>
      <c r="L1133" s="18">
        <v>44446</v>
      </c>
      <c r="M1133" s="18">
        <v>47003</v>
      </c>
      <c r="O1133">
        <v>41430000</v>
      </c>
      <c r="P1133">
        <v>29730000</v>
      </c>
      <c r="Q1133">
        <v>11700000</v>
      </c>
      <c r="R1133">
        <v>597018</v>
      </c>
      <c r="S1133" t="s">
        <v>107</v>
      </c>
      <c r="T1133">
        <v>0.44729843655045393</v>
      </c>
      <c r="U1133">
        <v>4.1333847656770131E-2</v>
      </c>
      <c r="V1133">
        <v>-0.38336754998180411</v>
      </c>
      <c r="W1133">
        <v>0.4909497769021382</v>
      </c>
      <c r="X1133">
        <v>0.1217289195237771</v>
      </c>
      <c r="Y1133" t="str">
        <f t="shared" si="68"/>
        <v>&gt;72</v>
      </c>
      <c r="Z1133" s="20">
        <f t="shared" si="69"/>
        <v>0.71759594496741497</v>
      </c>
      <c r="AA1133" t="str">
        <f t="shared" si="70"/>
        <v>60%-80%</v>
      </c>
      <c r="AB1133">
        <f t="shared" si="71"/>
        <v>1.23797866732947E-4</v>
      </c>
    </row>
    <row r="1134" spans="1:28" x14ac:dyDescent="0.25">
      <c r="A1134" t="s">
        <v>3367</v>
      </c>
      <c r="B1134" t="s">
        <v>3368</v>
      </c>
      <c r="C1134" t="s">
        <v>82</v>
      </c>
      <c r="D1134" t="s">
        <v>748</v>
      </c>
      <c r="E1134">
        <v>49</v>
      </c>
      <c r="F1134" t="s">
        <v>95</v>
      </c>
      <c r="G1134">
        <v>2016</v>
      </c>
      <c r="H1134" t="s">
        <v>16</v>
      </c>
      <c r="J1134" t="s">
        <v>96</v>
      </c>
      <c r="K1134">
        <v>60</v>
      </c>
      <c r="L1134" s="18">
        <v>43462</v>
      </c>
      <c r="M1134" s="18">
        <v>45288</v>
      </c>
      <c r="O1134">
        <v>41634500</v>
      </c>
      <c r="P1134">
        <v>32000000</v>
      </c>
      <c r="Q1134">
        <v>9634500</v>
      </c>
      <c r="R1134">
        <v>821927</v>
      </c>
      <c r="S1134" t="s">
        <v>337</v>
      </c>
      <c r="T1134">
        <v>-0.18336201217046039</v>
      </c>
      <c r="U1134">
        <v>0.25074002436367998</v>
      </c>
      <c r="V1134">
        <v>-2.7667345059731379E-2</v>
      </c>
      <c r="W1134">
        <v>-0.58711766669131737</v>
      </c>
      <c r="X1134">
        <v>-1.1931849962106531</v>
      </c>
      <c r="Y1134" t="str">
        <f t="shared" si="68"/>
        <v>49-60</v>
      </c>
      <c r="Z1134" s="20">
        <f t="shared" si="69"/>
        <v>0.76859335406934148</v>
      </c>
      <c r="AA1134" t="str">
        <f t="shared" si="70"/>
        <v>60%-80%</v>
      </c>
      <c r="AB1134">
        <f t="shared" si="71"/>
        <v>1.7043507768645322E-4</v>
      </c>
    </row>
    <row r="1135" spans="1:28" x14ac:dyDescent="0.25">
      <c r="A1135" t="s">
        <v>3369</v>
      </c>
      <c r="B1135" t="s">
        <v>3370</v>
      </c>
      <c r="C1135" t="s">
        <v>82</v>
      </c>
      <c r="D1135" t="s">
        <v>199</v>
      </c>
      <c r="E1135">
        <v>7</v>
      </c>
      <c r="F1135" t="s">
        <v>87</v>
      </c>
      <c r="G1135">
        <v>2022</v>
      </c>
      <c r="H1135" t="s">
        <v>24</v>
      </c>
      <c r="I1135" t="s">
        <v>84</v>
      </c>
      <c r="J1135" t="s">
        <v>80</v>
      </c>
      <c r="K1135">
        <v>84</v>
      </c>
      <c r="L1135" s="18">
        <v>44491</v>
      </c>
      <c r="M1135" s="18">
        <v>47048</v>
      </c>
      <c r="O1135">
        <v>56890000</v>
      </c>
      <c r="P1135">
        <v>29890000</v>
      </c>
      <c r="Q1135">
        <v>27000000</v>
      </c>
      <c r="R1135">
        <v>594471</v>
      </c>
      <c r="S1135" t="s">
        <v>593</v>
      </c>
      <c r="T1135">
        <v>-0.1348496699611593</v>
      </c>
      <c r="U1135">
        <v>-0.7478638941174085</v>
      </c>
      <c r="V1135">
        <v>-0.50193428495582826</v>
      </c>
      <c r="W1135">
        <v>-3.8040704113064872E-2</v>
      </c>
      <c r="X1135">
        <v>0.58581618390063472</v>
      </c>
      <c r="Y1135" t="str">
        <f t="shared" si="68"/>
        <v>&gt;72</v>
      </c>
      <c r="Z1135" s="20">
        <f t="shared" si="69"/>
        <v>0.52539989453330993</v>
      </c>
      <c r="AA1135" t="str">
        <f t="shared" si="70"/>
        <v>40%-60%</v>
      </c>
      <c r="AB1135">
        <f t="shared" si="71"/>
        <v>1.2326971989890044E-4</v>
      </c>
    </row>
    <row r="1136" spans="1:28" x14ac:dyDescent="0.25">
      <c r="A1136" t="s">
        <v>3371</v>
      </c>
      <c r="B1136" t="s">
        <v>3372</v>
      </c>
      <c r="C1136" t="s">
        <v>82</v>
      </c>
      <c r="D1136" t="s">
        <v>165</v>
      </c>
      <c r="E1136">
        <v>49</v>
      </c>
      <c r="F1136" t="s">
        <v>12</v>
      </c>
      <c r="G1136">
        <v>2020</v>
      </c>
      <c r="H1136" t="s">
        <v>12</v>
      </c>
      <c r="I1136" t="s">
        <v>84</v>
      </c>
      <c r="J1136" t="s">
        <v>80</v>
      </c>
      <c r="K1136">
        <v>72</v>
      </c>
      <c r="L1136" s="18">
        <v>43685</v>
      </c>
      <c r="M1136" s="18">
        <v>45877</v>
      </c>
      <c r="O1136">
        <v>70800300</v>
      </c>
      <c r="P1136">
        <v>10800300</v>
      </c>
      <c r="Q1136">
        <v>60000000</v>
      </c>
      <c r="R1136">
        <v>254533</v>
      </c>
      <c r="S1136" t="s">
        <v>829</v>
      </c>
      <c r="T1136">
        <v>1.0537027141667179</v>
      </c>
      <c r="U1136">
        <v>-2.278881204259704</v>
      </c>
      <c r="V1136">
        <v>-0.30432305999912118</v>
      </c>
      <c r="W1136">
        <v>4.5691967754052931E-2</v>
      </c>
      <c r="X1136">
        <v>0.66316406129677774</v>
      </c>
      <c r="Y1136" t="str">
        <f t="shared" si="68"/>
        <v>61-72</v>
      </c>
      <c r="Z1136" s="20">
        <f t="shared" si="69"/>
        <v>0.2</v>
      </c>
      <c r="AA1136" t="str">
        <f t="shared" si="70"/>
        <v>20%</v>
      </c>
      <c r="AB1136">
        <f t="shared" si="71"/>
        <v>5.2780054224725553E-5</v>
      </c>
    </row>
    <row r="1137" spans="1:28" x14ac:dyDescent="0.25">
      <c r="A1137" t="s">
        <v>3373</v>
      </c>
      <c r="B1137" t="s">
        <v>3374</v>
      </c>
      <c r="C1137" t="s">
        <v>82</v>
      </c>
      <c r="D1137" t="s">
        <v>233</v>
      </c>
      <c r="E1137">
        <v>236</v>
      </c>
      <c r="F1137" t="s">
        <v>117</v>
      </c>
      <c r="G1137">
        <v>2022</v>
      </c>
      <c r="H1137" t="s">
        <v>29</v>
      </c>
      <c r="I1137" t="s">
        <v>84</v>
      </c>
      <c r="J1137" t="s">
        <v>80</v>
      </c>
      <c r="K1137">
        <v>84</v>
      </c>
      <c r="L1137" s="18">
        <v>44497</v>
      </c>
      <c r="M1137" s="18">
        <v>47054</v>
      </c>
      <c r="O1137">
        <v>69548000</v>
      </c>
      <c r="P1137">
        <v>69548000</v>
      </c>
      <c r="Q1137">
        <v>0</v>
      </c>
      <c r="R1137">
        <v>1568149</v>
      </c>
      <c r="S1137" t="s">
        <v>699</v>
      </c>
      <c r="T1137">
        <v>-0.25613052548441212</v>
      </c>
      <c r="U1137">
        <v>1.2009447865714571</v>
      </c>
      <c r="V1137">
        <v>0.13042163490563341</v>
      </c>
      <c r="W1137">
        <v>1.159951521190056</v>
      </c>
      <c r="X1137">
        <v>-0.49705409964536651</v>
      </c>
      <c r="Y1137" t="str">
        <f t="shared" si="68"/>
        <v>&gt;72</v>
      </c>
      <c r="Z1137" s="20">
        <f t="shared" si="69"/>
        <v>1</v>
      </c>
      <c r="AA1137" t="str">
        <f t="shared" si="70"/>
        <v>80%-100%</v>
      </c>
      <c r="AB1137">
        <f t="shared" si="71"/>
        <v>3.2517193940451394E-4</v>
      </c>
    </row>
    <row r="1138" spans="1:28" x14ac:dyDescent="0.25">
      <c r="A1138" t="s">
        <v>3375</v>
      </c>
      <c r="B1138" t="s">
        <v>3376</v>
      </c>
      <c r="C1138" t="s">
        <v>82</v>
      </c>
      <c r="D1138" t="s">
        <v>159</v>
      </c>
      <c r="E1138">
        <v>59</v>
      </c>
      <c r="F1138" t="s">
        <v>95</v>
      </c>
      <c r="G1138">
        <v>2020</v>
      </c>
      <c r="H1138" t="s">
        <v>16</v>
      </c>
      <c r="I1138" t="s">
        <v>188</v>
      </c>
      <c r="J1138" t="s">
        <v>96</v>
      </c>
      <c r="K1138">
        <v>72</v>
      </c>
      <c r="L1138" s="18">
        <v>43980</v>
      </c>
      <c r="M1138" s="18">
        <v>46171</v>
      </c>
      <c r="O1138">
        <v>65500000</v>
      </c>
      <c r="P1138">
        <v>45000000</v>
      </c>
      <c r="Q1138">
        <v>20500000</v>
      </c>
      <c r="R1138">
        <v>1113252</v>
      </c>
      <c r="S1138" t="s">
        <v>359</v>
      </c>
      <c r="T1138">
        <v>-0.29251478214138787</v>
      </c>
      <c r="U1138">
        <v>-8.4205555418922495E-2</v>
      </c>
      <c r="V1138">
        <v>0.32803285986234038</v>
      </c>
      <c r="W1138">
        <v>-0.1045439216861683</v>
      </c>
      <c r="X1138">
        <v>-0.65174985443765243</v>
      </c>
      <c r="Y1138" t="str">
        <f t="shared" si="68"/>
        <v>61-72</v>
      </c>
      <c r="Z1138" s="20">
        <f t="shared" si="69"/>
        <v>0.68702290076335881</v>
      </c>
      <c r="AA1138" t="str">
        <f t="shared" si="70"/>
        <v>60%-80%</v>
      </c>
      <c r="AB1138">
        <f t="shared" si="71"/>
        <v>2.3084433423479144E-4</v>
      </c>
    </row>
    <row r="1139" spans="1:28" x14ac:dyDescent="0.25">
      <c r="A1139" t="s">
        <v>3377</v>
      </c>
      <c r="B1139" t="s">
        <v>3378</v>
      </c>
      <c r="C1139" t="s">
        <v>82</v>
      </c>
      <c r="D1139" t="s">
        <v>227</v>
      </c>
      <c r="E1139">
        <v>49</v>
      </c>
      <c r="F1139" t="s">
        <v>11</v>
      </c>
      <c r="G1139">
        <v>2022</v>
      </c>
      <c r="H1139" t="s">
        <v>11</v>
      </c>
      <c r="I1139" t="s">
        <v>188</v>
      </c>
      <c r="J1139" t="s">
        <v>80</v>
      </c>
      <c r="K1139">
        <v>84</v>
      </c>
      <c r="L1139" s="18">
        <v>44508</v>
      </c>
      <c r="M1139" s="18">
        <v>47065</v>
      </c>
      <c r="O1139">
        <v>80185100</v>
      </c>
      <c r="P1139">
        <v>82265100</v>
      </c>
      <c r="Q1139">
        <v>0</v>
      </c>
      <c r="R1139">
        <v>1785100</v>
      </c>
      <c r="S1139" t="s">
        <v>640</v>
      </c>
      <c r="T1139">
        <v>3.4943527771394541E-2</v>
      </c>
      <c r="U1139">
        <v>1.307459851116944</v>
      </c>
      <c r="V1139">
        <v>-0.38336754998180411</v>
      </c>
      <c r="W1139">
        <v>0.6189892727963574</v>
      </c>
      <c r="X1139">
        <v>-0.18766259006079469</v>
      </c>
      <c r="Y1139" t="str">
        <f t="shared" si="68"/>
        <v>&gt;72</v>
      </c>
      <c r="Z1139" s="20">
        <f t="shared" si="69"/>
        <v>1.0259399813681096</v>
      </c>
      <c r="AA1139" t="str">
        <f t="shared" si="70"/>
        <v>80%-100%</v>
      </c>
      <c r="AB1139">
        <f t="shared" si="71"/>
        <v>3.7015897662211807E-4</v>
      </c>
    </row>
    <row r="1140" spans="1:28" x14ac:dyDescent="0.25">
      <c r="A1140" t="s">
        <v>3379</v>
      </c>
      <c r="B1140" t="s">
        <v>3380</v>
      </c>
      <c r="C1140" t="s">
        <v>82</v>
      </c>
      <c r="D1140" t="s">
        <v>291</v>
      </c>
      <c r="E1140">
        <v>76</v>
      </c>
      <c r="F1140" t="s">
        <v>17</v>
      </c>
      <c r="G1140">
        <v>2017</v>
      </c>
      <c r="H1140" t="s">
        <v>17</v>
      </c>
      <c r="J1140" t="s">
        <v>80</v>
      </c>
      <c r="K1140">
        <v>84</v>
      </c>
      <c r="L1140" s="18">
        <v>42703</v>
      </c>
      <c r="M1140" s="18">
        <v>45259</v>
      </c>
      <c r="O1140">
        <v>63490000</v>
      </c>
      <c r="P1140">
        <v>43490000</v>
      </c>
      <c r="Q1140">
        <v>20000000</v>
      </c>
      <c r="R1140">
        <v>820929</v>
      </c>
      <c r="S1140" t="s">
        <v>413</v>
      </c>
      <c r="T1140">
        <v>1.0537027141667179</v>
      </c>
      <c r="U1140">
        <v>-9.2554053658728735E-2</v>
      </c>
      <c r="V1140">
        <v>-0.41718096477312577</v>
      </c>
      <c r="W1140">
        <v>-0.73032051618836336</v>
      </c>
      <c r="X1140">
        <v>2.0554258544273512</v>
      </c>
      <c r="Y1140" t="str">
        <f t="shared" si="68"/>
        <v>&gt;72</v>
      </c>
      <c r="Z1140" s="20">
        <f t="shared" si="69"/>
        <v>0.68498976216727048</v>
      </c>
      <c r="AA1140" t="str">
        <f t="shared" si="70"/>
        <v>60%-80%</v>
      </c>
      <c r="AB1140">
        <f t="shared" si="71"/>
        <v>1.7022813204829913E-4</v>
      </c>
    </row>
    <row r="1141" spans="1:28" x14ac:dyDescent="0.25">
      <c r="A1141" t="s">
        <v>3381</v>
      </c>
      <c r="B1141" t="s">
        <v>3382</v>
      </c>
      <c r="C1141" t="s">
        <v>82</v>
      </c>
      <c r="D1141" t="s">
        <v>627</v>
      </c>
      <c r="E1141">
        <v>236</v>
      </c>
      <c r="F1141" t="s">
        <v>25</v>
      </c>
      <c r="G1141">
        <v>2021</v>
      </c>
      <c r="H1141" t="s">
        <v>25</v>
      </c>
      <c r="I1141" t="s">
        <v>84</v>
      </c>
      <c r="J1141" t="s">
        <v>80</v>
      </c>
      <c r="K1141">
        <v>72</v>
      </c>
      <c r="L1141" s="18">
        <v>44287</v>
      </c>
      <c r="M1141" s="18">
        <v>46478</v>
      </c>
      <c r="O1141">
        <v>39746436</v>
      </c>
      <c r="P1141">
        <v>21000000</v>
      </c>
      <c r="Q1141">
        <v>18746436</v>
      </c>
      <c r="R1141">
        <v>457545</v>
      </c>
      <c r="S1141" t="s">
        <v>699</v>
      </c>
      <c r="T1141">
        <v>-0.98381565862392861</v>
      </c>
      <c r="U1141">
        <v>-0.73575317902763782</v>
      </c>
      <c r="V1141">
        <v>-0.50193428495582826</v>
      </c>
      <c r="W1141">
        <v>-0.26194162971505552</v>
      </c>
      <c r="X1141">
        <v>-1.1931849962106531</v>
      </c>
      <c r="Y1141" t="str">
        <f t="shared" si="68"/>
        <v>61-72</v>
      </c>
      <c r="Z1141" s="20">
        <f t="shared" si="69"/>
        <v>0.52834925878637273</v>
      </c>
      <c r="AA1141" t="str">
        <f t="shared" si="70"/>
        <v>40%-60%</v>
      </c>
      <c r="AB1141">
        <f t="shared" si="71"/>
        <v>9.4876695400015137E-5</v>
      </c>
    </row>
    <row r="1142" spans="1:28" x14ac:dyDescent="0.25">
      <c r="A1142" t="s">
        <v>3383</v>
      </c>
      <c r="B1142" t="s">
        <v>3384</v>
      </c>
      <c r="C1142" t="s">
        <v>82</v>
      </c>
      <c r="D1142" t="s">
        <v>299</v>
      </c>
      <c r="E1142">
        <v>7</v>
      </c>
      <c r="F1142" t="s">
        <v>17</v>
      </c>
      <c r="G1142">
        <v>2022</v>
      </c>
      <c r="H1142" t="s">
        <v>155</v>
      </c>
      <c r="I1142" t="s">
        <v>84</v>
      </c>
      <c r="J1142" t="s">
        <v>80</v>
      </c>
      <c r="K1142">
        <v>36</v>
      </c>
      <c r="L1142" s="18">
        <v>44407</v>
      </c>
      <c r="M1142" s="18">
        <v>45503</v>
      </c>
      <c r="O1142">
        <v>83230000</v>
      </c>
      <c r="P1142">
        <v>38230000</v>
      </c>
      <c r="Q1142">
        <v>45000000</v>
      </c>
      <c r="R1142">
        <v>1342429</v>
      </c>
      <c r="S1142" t="s">
        <v>283</v>
      </c>
      <c r="T1142">
        <v>-0.54720457874021866</v>
      </c>
      <c r="U1142">
        <v>-1.0191626635544899</v>
      </c>
      <c r="V1142">
        <v>-0.73906775490387622</v>
      </c>
      <c r="W1142">
        <v>0.68564649369808917</v>
      </c>
      <c r="X1142">
        <v>1.978077977031208</v>
      </c>
      <c r="Y1142" t="str">
        <f t="shared" si="68"/>
        <v>25-36</v>
      </c>
      <c r="Z1142" s="20">
        <f t="shared" si="69"/>
        <v>0.45932956866514479</v>
      </c>
      <c r="AA1142" t="str">
        <f t="shared" si="70"/>
        <v>40%-60%</v>
      </c>
      <c r="AB1142">
        <f t="shared" si="71"/>
        <v>2.7836655919996265E-4</v>
      </c>
    </row>
    <row r="1143" spans="1:28" x14ac:dyDescent="0.25">
      <c r="A1143" t="s">
        <v>3385</v>
      </c>
      <c r="B1143" t="s">
        <v>3386</v>
      </c>
      <c r="C1143" t="s">
        <v>82</v>
      </c>
      <c r="D1143" t="s">
        <v>292</v>
      </c>
      <c r="E1143">
        <v>-1</v>
      </c>
      <c r="F1143" t="s">
        <v>95</v>
      </c>
      <c r="G1143">
        <v>2019</v>
      </c>
      <c r="H1143" t="s">
        <v>16</v>
      </c>
      <c r="J1143" t="s">
        <v>96</v>
      </c>
      <c r="K1143">
        <v>84</v>
      </c>
      <c r="L1143" s="18">
        <v>44378</v>
      </c>
      <c r="M1143" s="18">
        <v>46935</v>
      </c>
      <c r="O1143">
        <v>44400000</v>
      </c>
      <c r="P1143">
        <v>40900000</v>
      </c>
      <c r="Q1143">
        <v>3500000</v>
      </c>
      <c r="R1143">
        <v>938510</v>
      </c>
      <c r="S1143" t="s">
        <v>298</v>
      </c>
      <c r="T1143">
        <v>3.4943527771394541E-2</v>
      </c>
      <c r="U1143">
        <v>0.87725689830371956</v>
      </c>
      <c r="V1143">
        <v>0.36755510485368181</v>
      </c>
      <c r="W1143">
        <v>-0.70925823767236751</v>
      </c>
      <c r="X1143">
        <v>-0.18766259006079469</v>
      </c>
      <c r="Y1143" t="str">
        <f t="shared" si="68"/>
        <v>&gt;72</v>
      </c>
      <c r="Z1143" s="20">
        <f t="shared" si="69"/>
        <v>0.9211711711711712</v>
      </c>
      <c r="AA1143" t="str">
        <f t="shared" si="70"/>
        <v>80%-100%</v>
      </c>
      <c r="AB1143">
        <f t="shared" si="71"/>
        <v>1.9460977040480871E-4</v>
      </c>
    </row>
    <row r="1144" spans="1:28" x14ac:dyDescent="0.25">
      <c r="A1144" t="s">
        <v>3387</v>
      </c>
      <c r="B1144" t="s">
        <v>3388</v>
      </c>
      <c r="C1144" t="s">
        <v>82</v>
      </c>
      <c r="D1144" t="s">
        <v>613</v>
      </c>
      <c r="E1144">
        <v>236</v>
      </c>
      <c r="F1144" t="s">
        <v>25</v>
      </c>
      <c r="G1144">
        <v>2022</v>
      </c>
      <c r="H1144" t="s">
        <v>25</v>
      </c>
      <c r="I1144" t="s">
        <v>84</v>
      </c>
      <c r="J1144" t="s">
        <v>80</v>
      </c>
      <c r="K1144">
        <v>84</v>
      </c>
      <c r="L1144" s="18">
        <v>44294</v>
      </c>
      <c r="M1144" s="18">
        <v>46851</v>
      </c>
      <c r="O1144">
        <v>45190000</v>
      </c>
      <c r="P1144">
        <v>45190000</v>
      </c>
      <c r="Q1144">
        <v>0</v>
      </c>
      <c r="R1144">
        <v>948802</v>
      </c>
      <c r="S1144" t="s">
        <v>266</v>
      </c>
      <c r="T1144">
        <v>-1.881293989495999</v>
      </c>
      <c r="U1144">
        <v>1.2009447865714571</v>
      </c>
      <c r="V1144">
        <v>0.16994387989697479</v>
      </c>
      <c r="W1144">
        <v>-0.76042318837930989</v>
      </c>
      <c r="X1144">
        <v>-1.811968015379797</v>
      </c>
      <c r="Y1144" t="str">
        <f t="shared" si="68"/>
        <v>&gt;72</v>
      </c>
      <c r="Z1144" s="20">
        <f t="shared" si="69"/>
        <v>1</v>
      </c>
      <c r="AA1144" t="str">
        <f t="shared" si="70"/>
        <v>80%-100%</v>
      </c>
      <c r="AB1144">
        <f t="shared" si="71"/>
        <v>1.9674392321831767E-4</v>
      </c>
    </row>
    <row r="1145" spans="1:28" x14ac:dyDescent="0.25">
      <c r="A1145" t="s">
        <v>3389</v>
      </c>
      <c r="B1145" t="s">
        <v>3390</v>
      </c>
      <c r="C1145" t="s">
        <v>82</v>
      </c>
      <c r="D1145" t="s">
        <v>199</v>
      </c>
      <c r="E1145">
        <v>220</v>
      </c>
      <c r="F1145" t="s">
        <v>12</v>
      </c>
      <c r="G1145">
        <v>2022</v>
      </c>
      <c r="H1145" t="s">
        <v>12</v>
      </c>
      <c r="I1145" t="s">
        <v>84</v>
      </c>
      <c r="J1145" t="s">
        <v>80</v>
      </c>
      <c r="K1145">
        <v>84</v>
      </c>
      <c r="L1145" s="18">
        <v>44468</v>
      </c>
      <c r="M1145" s="18">
        <v>47025</v>
      </c>
      <c r="O1145">
        <v>94782100</v>
      </c>
      <c r="P1145">
        <v>96782100</v>
      </c>
      <c r="Q1145">
        <v>0</v>
      </c>
      <c r="R1145">
        <v>2131443</v>
      </c>
      <c r="S1145" t="s">
        <v>639</v>
      </c>
      <c r="T1145">
        <v>-1.3840424818506629</v>
      </c>
      <c r="U1145">
        <v>1.287590093402825</v>
      </c>
      <c r="V1145">
        <v>-0.18575632502509701</v>
      </c>
      <c r="W1145">
        <v>7.2078313930665688E-2</v>
      </c>
      <c r="X1145">
        <v>-1.657272260587511</v>
      </c>
      <c r="Y1145" t="str">
        <f t="shared" si="68"/>
        <v>&gt;72</v>
      </c>
      <c r="Z1145" s="20">
        <f t="shared" si="69"/>
        <v>1.0211010306798436</v>
      </c>
      <c r="AA1145" t="str">
        <f t="shared" si="70"/>
        <v>80%-100%</v>
      </c>
      <c r="AB1145">
        <f t="shared" si="71"/>
        <v>4.419767853948671E-4</v>
      </c>
    </row>
    <row r="1146" spans="1:28" x14ac:dyDescent="0.25">
      <c r="A1146" t="s">
        <v>3391</v>
      </c>
      <c r="B1146" t="s">
        <v>3392</v>
      </c>
      <c r="C1146" t="s">
        <v>82</v>
      </c>
      <c r="D1146" t="s">
        <v>219</v>
      </c>
      <c r="E1146">
        <v>77</v>
      </c>
      <c r="F1146" t="s">
        <v>117</v>
      </c>
      <c r="G1146">
        <v>2021</v>
      </c>
      <c r="H1146" t="s">
        <v>29</v>
      </c>
      <c r="I1146" t="s">
        <v>84</v>
      </c>
      <c r="J1146" t="s">
        <v>80</v>
      </c>
      <c r="K1146">
        <v>27</v>
      </c>
      <c r="L1146" s="18">
        <v>44102</v>
      </c>
      <c r="M1146" s="18">
        <v>44923</v>
      </c>
      <c r="O1146">
        <v>60223000</v>
      </c>
      <c r="P1146">
        <v>28223000</v>
      </c>
      <c r="Q1146">
        <v>32000000</v>
      </c>
      <c r="R1146">
        <v>1301914</v>
      </c>
      <c r="S1146" t="s">
        <v>375</v>
      </c>
      <c r="T1146">
        <v>-8.633732775185822E-2</v>
      </c>
      <c r="U1146">
        <v>-0.98092569789366757</v>
      </c>
      <c r="V1146">
        <v>-4.4146365390986242</v>
      </c>
      <c r="W1146">
        <v>-0.58977289649525322</v>
      </c>
      <c r="X1146">
        <v>1.436642835258207</v>
      </c>
      <c r="Y1146" t="str">
        <f t="shared" si="68"/>
        <v>25-36</v>
      </c>
      <c r="Z1146" s="20">
        <f t="shared" si="69"/>
        <v>0.46864154890988491</v>
      </c>
      <c r="AA1146" t="str">
        <f t="shared" si="70"/>
        <v>40%-60%</v>
      </c>
      <c r="AB1146">
        <f t="shared" si="71"/>
        <v>2.6996535426027015E-4</v>
      </c>
    </row>
    <row r="1147" spans="1:28" x14ac:dyDescent="0.25">
      <c r="A1147" t="s">
        <v>3393</v>
      </c>
      <c r="B1147" t="s">
        <v>3394</v>
      </c>
      <c r="C1147" t="s">
        <v>82</v>
      </c>
      <c r="D1147" t="s">
        <v>161</v>
      </c>
      <c r="E1147">
        <v>49</v>
      </c>
      <c r="F1147" t="s">
        <v>87</v>
      </c>
      <c r="G1147">
        <v>2021</v>
      </c>
      <c r="H1147" t="s">
        <v>24</v>
      </c>
      <c r="I1147" t="s">
        <v>84</v>
      </c>
      <c r="J1147" t="s">
        <v>80</v>
      </c>
      <c r="K1147">
        <v>84</v>
      </c>
      <c r="L1147" s="18">
        <v>44253</v>
      </c>
      <c r="M1147" s="18">
        <v>46809</v>
      </c>
      <c r="O1147">
        <v>47300000</v>
      </c>
      <c r="P1147">
        <v>42300000</v>
      </c>
      <c r="Q1147">
        <v>5000000</v>
      </c>
      <c r="R1147">
        <v>916393</v>
      </c>
      <c r="S1147" t="s">
        <v>85</v>
      </c>
      <c r="T1147">
        <v>-0.11059349885650881</v>
      </c>
      <c r="U1147">
        <v>0.76688431423417092</v>
      </c>
      <c r="V1147">
        <v>0.56516632981038883</v>
      </c>
      <c r="W1147">
        <v>-0.84658041696114661</v>
      </c>
      <c r="X1147">
        <v>4.4381042127634142E-2</v>
      </c>
      <c r="Y1147" t="str">
        <f t="shared" si="68"/>
        <v>&gt;72</v>
      </c>
      <c r="Z1147" s="20">
        <f t="shared" si="69"/>
        <v>0.89429175475687106</v>
      </c>
      <c r="AA1147" t="str">
        <f t="shared" si="70"/>
        <v>80%-100%</v>
      </c>
      <c r="AB1147">
        <f t="shared" si="71"/>
        <v>1.9002358134764027E-4</v>
      </c>
    </row>
    <row r="1148" spans="1:28" x14ac:dyDescent="0.25">
      <c r="A1148" t="s">
        <v>3395</v>
      </c>
      <c r="B1148" t="s">
        <v>3396</v>
      </c>
      <c r="C1148" t="s">
        <v>82</v>
      </c>
      <c r="D1148" t="s">
        <v>172</v>
      </c>
      <c r="E1148">
        <v>49</v>
      </c>
      <c r="F1148" t="s">
        <v>87</v>
      </c>
      <c r="G1148">
        <v>2022</v>
      </c>
      <c r="H1148" t="s">
        <v>24</v>
      </c>
      <c r="I1148" t="s">
        <v>84</v>
      </c>
      <c r="J1148" t="s">
        <v>80</v>
      </c>
      <c r="K1148">
        <v>84</v>
      </c>
      <c r="L1148" s="18">
        <v>44483</v>
      </c>
      <c r="M1148" s="18">
        <v>47040</v>
      </c>
      <c r="O1148">
        <v>47300000</v>
      </c>
      <c r="P1148">
        <v>37800000</v>
      </c>
      <c r="Q1148">
        <v>9500000</v>
      </c>
      <c r="R1148">
        <v>652397</v>
      </c>
      <c r="S1148" t="s">
        <v>85</v>
      </c>
      <c r="T1148">
        <v>-2.9849497747575988</v>
      </c>
      <c r="U1148">
        <v>0.37622988913061328</v>
      </c>
      <c r="V1148">
        <v>-0.70629501354585122</v>
      </c>
      <c r="W1148">
        <v>-0.59652016733077973</v>
      </c>
      <c r="X1148">
        <v>-0.88379348662608126</v>
      </c>
      <c r="Y1148" t="str">
        <f t="shared" si="68"/>
        <v>&gt;72</v>
      </c>
      <c r="Z1148" s="20">
        <f t="shared" si="69"/>
        <v>0.79915433403805491</v>
      </c>
      <c r="AA1148" t="str">
        <f t="shared" si="70"/>
        <v>60%-80%</v>
      </c>
      <c r="AB1148">
        <f t="shared" si="71"/>
        <v>1.3528127604691052E-4</v>
      </c>
    </row>
    <row r="1149" spans="1:28" x14ac:dyDescent="0.25">
      <c r="A1149" t="s">
        <v>3397</v>
      </c>
      <c r="B1149" t="s">
        <v>3398</v>
      </c>
      <c r="C1149" t="s">
        <v>82</v>
      </c>
      <c r="D1149" t="s">
        <v>576</v>
      </c>
      <c r="E1149">
        <v>236</v>
      </c>
      <c r="F1149" t="s">
        <v>25</v>
      </c>
      <c r="G1149">
        <v>2021</v>
      </c>
      <c r="H1149" t="s">
        <v>25</v>
      </c>
      <c r="I1149" t="s">
        <v>84</v>
      </c>
      <c r="J1149" t="s">
        <v>80</v>
      </c>
      <c r="K1149">
        <v>84</v>
      </c>
      <c r="L1149" s="18">
        <v>44188</v>
      </c>
      <c r="M1149" s="18">
        <v>46744</v>
      </c>
      <c r="O1149">
        <v>34520000</v>
      </c>
      <c r="P1149">
        <v>35720000</v>
      </c>
      <c r="Q1149">
        <v>0</v>
      </c>
      <c r="R1149">
        <v>754710</v>
      </c>
      <c r="S1149" t="s">
        <v>173</v>
      </c>
      <c r="T1149">
        <v>-0.25613052548441212</v>
      </c>
      <c r="U1149">
        <v>1.3436868051685851</v>
      </c>
      <c r="V1149">
        <v>0.24898836987965761</v>
      </c>
      <c r="W1149">
        <v>-0.44299179293367807</v>
      </c>
      <c r="X1149">
        <v>-1.3478807510029389</v>
      </c>
      <c r="Y1149" t="str">
        <f t="shared" si="68"/>
        <v>&gt;72</v>
      </c>
      <c r="Z1149" s="20">
        <f t="shared" si="69"/>
        <v>1.0347624565469293</v>
      </c>
      <c r="AA1149" t="str">
        <f t="shared" si="70"/>
        <v>80%-100%</v>
      </c>
      <c r="AB1149">
        <f t="shared" si="71"/>
        <v>1.5649693644416489E-4</v>
      </c>
    </row>
    <row r="1150" spans="1:28" x14ac:dyDescent="0.25">
      <c r="A1150" t="s">
        <v>3399</v>
      </c>
      <c r="B1150" t="s">
        <v>3400</v>
      </c>
      <c r="C1150" t="s">
        <v>82</v>
      </c>
      <c r="D1150" t="s">
        <v>301</v>
      </c>
      <c r="E1150">
        <v>291</v>
      </c>
      <c r="F1150" t="s">
        <v>87</v>
      </c>
      <c r="G1150">
        <v>2020</v>
      </c>
      <c r="H1150" t="s">
        <v>15</v>
      </c>
      <c r="I1150" t="s">
        <v>84</v>
      </c>
      <c r="J1150" t="s">
        <v>80</v>
      </c>
      <c r="K1150">
        <v>72</v>
      </c>
      <c r="L1150" s="18">
        <v>43761</v>
      </c>
      <c r="M1150" s="18">
        <v>45953</v>
      </c>
      <c r="O1150">
        <v>46307800</v>
      </c>
      <c r="P1150">
        <v>36307800</v>
      </c>
      <c r="Q1150">
        <v>10000000</v>
      </c>
      <c r="R1150">
        <v>807119</v>
      </c>
      <c r="S1150" t="s">
        <v>420</v>
      </c>
      <c r="T1150">
        <v>0.30176140992255063</v>
      </c>
      <c r="U1150">
        <v>0.31422331236825018</v>
      </c>
      <c r="V1150">
        <v>0.48612183982770601</v>
      </c>
      <c r="W1150">
        <v>-0.1433915932363776</v>
      </c>
      <c r="X1150">
        <v>1.2045992030697781</v>
      </c>
      <c r="Y1150" t="str">
        <f t="shared" si="68"/>
        <v>61-72</v>
      </c>
      <c r="Z1150" s="20">
        <f t="shared" si="69"/>
        <v>0.78405365834697394</v>
      </c>
      <c r="AA1150" t="str">
        <f t="shared" si="70"/>
        <v>60%-80%</v>
      </c>
      <c r="AB1150">
        <f t="shared" si="71"/>
        <v>1.6736448549227903E-4</v>
      </c>
    </row>
    <row r="1151" spans="1:28" x14ac:dyDescent="0.25">
      <c r="A1151" t="s">
        <v>3401</v>
      </c>
      <c r="B1151" t="s">
        <v>3402</v>
      </c>
      <c r="C1151" t="s">
        <v>82</v>
      </c>
      <c r="D1151" t="s">
        <v>247</v>
      </c>
      <c r="E1151">
        <v>-1</v>
      </c>
      <c r="F1151" t="s">
        <v>95</v>
      </c>
      <c r="G1151">
        <v>2016</v>
      </c>
      <c r="H1151" t="s">
        <v>16</v>
      </c>
      <c r="J1151" t="s">
        <v>96</v>
      </c>
      <c r="K1151">
        <v>84</v>
      </c>
      <c r="L1151" s="18">
        <v>44398</v>
      </c>
      <c r="M1151" s="18">
        <v>46955</v>
      </c>
      <c r="O1151">
        <v>38000000</v>
      </c>
      <c r="P1151">
        <v>38000000</v>
      </c>
      <c r="Q1151">
        <v>0</v>
      </c>
      <c r="R1151">
        <v>897595</v>
      </c>
      <c r="S1151" t="s">
        <v>721</v>
      </c>
      <c r="T1151">
        <v>-1.2263773696704341</v>
      </c>
      <c r="U1151">
        <v>1.2009447865714571</v>
      </c>
      <c r="V1151">
        <v>0.76277755476709586</v>
      </c>
      <c r="W1151">
        <v>-0.96395252711805357</v>
      </c>
      <c r="X1151">
        <v>-0.65174985443765243</v>
      </c>
      <c r="Y1151" t="str">
        <f t="shared" si="68"/>
        <v>&gt;72</v>
      </c>
      <c r="Z1151" s="20">
        <f t="shared" si="69"/>
        <v>1</v>
      </c>
      <c r="AA1151" t="str">
        <f t="shared" si="70"/>
        <v>80%-100%</v>
      </c>
      <c r="AB1151">
        <f t="shared" si="71"/>
        <v>1.8612562132156745E-4</v>
      </c>
    </row>
    <row r="1152" spans="1:28" x14ac:dyDescent="0.25">
      <c r="A1152" t="s">
        <v>3403</v>
      </c>
      <c r="B1152" t="s">
        <v>3404</v>
      </c>
      <c r="C1152" t="s">
        <v>82</v>
      </c>
      <c r="D1152" t="s">
        <v>271</v>
      </c>
      <c r="E1152">
        <v>291</v>
      </c>
      <c r="F1152" t="s">
        <v>87</v>
      </c>
      <c r="G1152">
        <v>2019</v>
      </c>
      <c r="H1152" t="s">
        <v>15</v>
      </c>
      <c r="J1152" t="s">
        <v>80</v>
      </c>
      <c r="K1152">
        <v>84</v>
      </c>
      <c r="L1152" s="18">
        <v>43286</v>
      </c>
      <c r="M1152" s="18">
        <v>45843</v>
      </c>
      <c r="O1152">
        <v>34000000</v>
      </c>
      <c r="P1152">
        <v>35185000</v>
      </c>
      <c r="Q1152">
        <v>0</v>
      </c>
      <c r="R1152">
        <v>707054</v>
      </c>
      <c r="S1152" t="s">
        <v>198</v>
      </c>
      <c r="T1152">
        <v>-0.207618183275111</v>
      </c>
      <c r="U1152">
        <v>1.344058354246404</v>
      </c>
      <c r="V1152">
        <v>0.30689130439361251</v>
      </c>
      <c r="W1152">
        <v>1.585604109177055</v>
      </c>
      <c r="X1152">
        <v>0.74051193869292065</v>
      </c>
      <c r="Y1152" t="str">
        <f t="shared" si="68"/>
        <v>&gt;72</v>
      </c>
      <c r="Z1152" s="20">
        <f t="shared" si="69"/>
        <v>1.0348529411764706</v>
      </c>
      <c r="AA1152" t="str">
        <f t="shared" si="70"/>
        <v>80%-100%</v>
      </c>
      <c r="AB1152">
        <f t="shared" si="71"/>
        <v>1.4661497118176857E-4</v>
      </c>
    </row>
    <row r="1153" spans="1:28" x14ac:dyDescent="0.25">
      <c r="A1153" t="s">
        <v>3405</v>
      </c>
      <c r="B1153" t="s">
        <v>3406</v>
      </c>
      <c r="C1153" t="s">
        <v>82</v>
      </c>
      <c r="D1153" t="s">
        <v>342</v>
      </c>
      <c r="E1153">
        <v>7</v>
      </c>
      <c r="F1153" t="s">
        <v>87</v>
      </c>
      <c r="G1153">
        <v>2021</v>
      </c>
      <c r="H1153" t="s">
        <v>24</v>
      </c>
      <c r="I1153" t="s">
        <v>84</v>
      </c>
      <c r="J1153" t="s">
        <v>80</v>
      </c>
      <c r="K1153">
        <v>84</v>
      </c>
      <c r="L1153" s="18">
        <v>44006</v>
      </c>
      <c r="M1153" s="18">
        <v>46562</v>
      </c>
      <c r="O1153">
        <v>42590000</v>
      </c>
      <c r="P1153">
        <v>42590000</v>
      </c>
      <c r="Q1153">
        <v>0</v>
      </c>
      <c r="R1153">
        <v>1000364</v>
      </c>
      <c r="S1153" t="s">
        <v>400</v>
      </c>
      <c r="T1153">
        <v>-1.0687122574902059</v>
      </c>
      <c r="U1153">
        <v>1.2009447865714571</v>
      </c>
      <c r="V1153">
        <v>0.44659959483636458</v>
      </c>
      <c r="W1153">
        <v>-0.4835637043378182</v>
      </c>
      <c r="X1153">
        <v>-1.5025765057952249</v>
      </c>
      <c r="Y1153" t="str">
        <f t="shared" si="68"/>
        <v>&gt;72</v>
      </c>
      <c r="Z1153" s="20">
        <f t="shared" si="69"/>
        <v>1</v>
      </c>
      <c r="AA1153" t="str">
        <f t="shared" si="70"/>
        <v>80%-100%</v>
      </c>
      <c r="AB1153">
        <f t="shared" si="71"/>
        <v>2.0743583804246738E-4</v>
      </c>
    </row>
    <row r="1154" spans="1:28" x14ac:dyDescent="0.25">
      <c r="A1154" t="s">
        <v>3407</v>
      </c>
      <c r="B1154" t="s">
        <v>3408</v>
      </c>
      <c r="C1154" t="s">
        <v>82</v>
      </c>
      <c r="D1154" t="s">
        <v>749</v>
      </c>
      <c r="E1154">
        <v>60</v>
      </c>
      <c r="F1154" t="s">
        <v>674</v>
      </c>
      <c r="G1154">
        <v>2020</v>
      </c>
      <c r="H1154" t="s">
        <v>18</v>
      </c>
      <c r="I1154" t="s">
        <v>188</v>
      </c>
      <c r="J1154" t="s">
        <v>80</v>
      </c>
      <c r="K1154">
        <v>36</v>
      </c>
      <c r="L1154" s="18">
        <v>43727</v>
      </c>
      <c r="M1154" s="18">
        <v>44823</v>
      </c>
      <c r="O1154">
        <v>102840000</v>
      </c>
      <c r="P1154">
        <v>17000000</v>
      </c>
      <c r="Q1154">
        <v>85840000</v>
      </c>
      <c r="R1154">
        <v>519278</v>
      </c>
      <c r="S1154" t="s">
        <v>191</v>
      </c>
      <c r="T1154">
        <v>0.50793886431208024</v>
      </c>
      <c r="U1154">
        <v>-2.2264885462153239</v>
      </c>
      <c r="V1154">
        <v>-4.4146365390986242</v>
      </c>
      <c r="W1154">
        <v>-0.83262286959303222</v>
      </c>
      <c r="X1154">
        <v>0.50846830650449182</v>
      </c>
      <c r="Y1154" t="str">
        <f t="shared" si="68"/>
        <v>25-36</v>
      </c>
      <c r="Z1154" s="20">
        <f t="shared" si="69"/>
        <v>0.2</v>
      </c>
      <c r="AA1154" t="str">
        <f t="shared" si="70"/>
        <v>20%</v>
      </c>
      <c r="AB1154">
        <f t="shared" si="71"/>
        <v>1.0767767243425031E-4</v>
      </c>
    </row>
    <row r="1155" spans="1:28" x14ac:dyDescent="0.25">
      <c r="A1155" t="s">
        <v>3409</v>
      </c>
      <c r="B1155" t="s">
        <v>3410</v>
      </c>
      <c r="C1155" t="s">
        <v>82</v>
      </c>
      <c r="D1155" t="s">
        <v>3411</v>
      </c>
      <c r="E1155">
        <v>-1</v>
      </c>
      <c r="F1155" t="s">
        <v>17</v>
      </c>
      <c r="G1155">
        <v>2022</v>
      </c>
      <c r="H1155" t="s">
        <v>155</v>
      </c>
      <c r="I1155" t="s">
        <v>84</v>
      </c>
      <c r="J1155" t="s">
        <v>80</v>
      </c>
      <c r="K1155">
        <v>84</v>
      </c>
      <c r="L1155" s="18">
        <v>44452</v>
      </c>
      <c r="M1155" s="18">
        <v>47009</v>
      </c>
      <c r="O1155">
        <v>53026000</v>
      </c>
      <c r="P1155">
        <v>15000000</v>
      </c>
      <c r="Q1155">
        <v>38026000</v>
      </c>
      <c r="R1155">
        <v>279506</v>
      </c>
      <c r="S1155" t="s">
        <v>382</v>
      </c>
      <c r="T1155">
        <v>0.49581077875975499</v>
      </c>
      <c r="U1155">
        <v>-1.7437016153744489</v>
      </c>
      <c r="V1155">
        <v>-1.292379184782656</v>
      </c>
      <c r="W1155">
        <v>3.544841268727813E-3</v>
      </c>
      <c r="X1155">
        <v>0.74051193869292065</v>
      </c>
      <c r="Y1155" t="str">
        <f t="shared" ref="Y1155:Y1218" si="72">IF(K1155&lt;=24,"&lt;=24",IF(AND(K1155&gt;=25,K1155&lt;=36),"25-36",IF(AND(K1155&gt;=37,K1155&lt;=48),"37-48",IF(AND(K1155&gt;=49,K1155&lt;=60),"49-60",IF(AND(K1155&gt;=61,K1155&lt;=72),"61-72","&gt;72")))))</f>
        <v>&gt;72</v>
      </c>
      <c r="Z1155" s="20">
        <f t="shared" ref="Z1155:Z1218" si="73">IF(P1155/O1155&gt;0.2,P1155/O1155,0.2)</f>
        <v>0.28288009655640628</v>
      </c>
      <c r="AA1155" t="str">
        <f t="shared" ref="AA1155:AA1218" si="74">IF(Z1155&lt;=0.2,"20%",IF(AND(Z1155&gt;0.2,Z1155&lt;=0.4),"20%-40%",IF(AND(Z1155&gt;0.4,Z1155&lt;=0.6),"40%-60%",IF(AND(Z1155&gt;0.6,Z1155&lt;=0.8),"60%-80%","80%-100%"))))</f>
        <v>20%-40%</v>
      </c>
      <c r="AB1155">
        <f t="shared" ref="AB1155:AB1218" si="75">R1155/SUM($R$2:$R$5739)</f>
        <v>5.7958464466831962E-5</v>
      </c>
    </row>
    <row r="1156" spans="1:28" x14ac:dyDescent="0.25">
      <c r="A1156" t="s">
        <v>3412</v>
      </c>
      <c r="B1156" t="s">
        <v>3413</v>
      </c>
      <c r="C1156" t="s">
        <v>82</v>
      </c>
      <c r="D1156" t="s">
        <v>3414</v>
      </c>
      <c r="E1156">
        <v>74</v>
      </c>
      <c r="F1156" t="s">
        <v>117</v>
      </c>
      <c r="G1156">
        <v>2021</v>
      </c>
      <c r="H1156" t="s">
        <v>29</v>
      </c>
      <c r="I1156" t="s">
        <v>84</v>
      </c>
      <c r="J1156" t="s">
        <v>80</v>
      </c>
      <c r="K1156">
        <v>36</v>
      </c>
      <c r="L1156" s="18">
        <v>44115</v>
      </c>
      <c r="M1156" s="18">
        <v>45210</v>
      </c>
      <c r="O1156">
        <v>54340000</v>
      </c>
      <c r="P1156">
        <v>28340000</v>
      </c>
      <c r="Q1156">
        <v>26000000</v>
      </c>
      <c r="R1156">
        <v>1006476</v>
      </c>
      <c r="S1156" t="s">
        <v>168</v>
      </c>
      <c r="T1156">
        <v>0.19260863995162311</v>
      </c>
      <c r="U1156">
        <v>-0.7637499829552058</v>
      </c>
      <c r="V1156">
        <v>-0.46241203996448682</v>
      </c>
      <c r="W1156">
        <v>0.57122998621668841</v>
      </c>
      <c r="X1156">
        <v>-0.96114136402222416</v>
      </c>
      <c r="Y1156" t="str">
        <f t="shared" si="72"/>
        <v>25-36</v>
      </c>
      <c r="Z1156" s="20">
        <f t="shared" si="73"/>
        <v>0.52153110047846885</v>
      </c>
      <c r="AA1156" t="str">
        <f t="shared" si="74"/>
        <v>40%-60%</v>
      </c>
      <c r="AB1156">
        <f t="shared" si="75"/>
        <v>2.0870322455589205E-4</v>
      </c>
    </row>
    <row r="1157" spans="1:28" x14ac:dyDescent="0.25">
      <c r="A1157" t="s">
        <v>3415</v>
      </c>
      <c r="B1157" t="s">
        <v>3416</v>
      </c>
      <c r="C1157" t="s">
        <v>82</v>
      </c>
      <c r="D1157" t="s">
        <v>134</v>
      </c>
      <c r="E1157">
        <v>59</v>
      </c>
      <c r="F1157" t="s">
        <v>12</v>
      </c>
      <c r="G1157">
        <v>2021</v>
      </c>
      <c r="H1157" t="s">
        <v>12</v>
      </c>
      <c r="I1157" t="s">
        <v>84</v>
      </c>
      <c r="J1157" t="s">
        <v>80</v>
      </c>
      <c r="K1157">
        <v>72</v>
      </c>
      <c r="L1157" s="18">
        <v>44179</v>
      </c>
      <c r="M1157" s="18">
        <v>46370</v>
      </c>
      <c r="O1157">
        <v>78966400</v>
      </c>
      <c r="P1157">
        <v>40483200</v>
      </c>
      <c r="Q1157">
        <v>38483200</v>
      </c>
      <c r="R1157">
        <v>1035787</v>
      </c>
      <c r="S1157" t="s">
        <v>252</v>
      </c>
      <c r="T1157">
        <v>-1.250633540775085</v>
      </c>
      <c r="U1157">
        <v>-0.80016176339429168</v>
      </c>
      <c r="V1157">
        <v>0.24898836987965761</v>
      </c>
      <c r="W1157">
        <v>3.918466331205709E-2</v>
      </c>
      <c r="X1157">
        <v>-1.425228628399082</v>
      </c>
      <c r="Y1157" t="str">
        <f t="shared" si="72"/>
        <v>61-72</v>
      </c>
      <c r="Z1157" s="20">
        <f t="shared" si="73"/>
        <v>0.51266361389147785</v>
      </c>
      <c r="AA1157" t="str">
        <f t="shared" si="74"/>
        <v>40%-60%</v>
      </c>
      <c r="AB1157">
        <f t="shared" si="75"/>
        <v>2.147811640347845E-4</v>
      </c>
    </row>
    <row r="1158" spans="1:28" x14ac:dyDescent="0.25">
      <c r="A1158" t="s">
        <v>3417</v>
      </c>
      <c r="B1158" t="s">
        <v>3418</v>
      </c>
      <c r="C1158" t="s">
        <v>82</v>
      </c>
      <c r="D1158" t="s">
        <v>212</v>
      </c>
      <c r="E1158">
        <v>246</v>
      </c>
      <c r="F1158" t="s">
        <v>87</v>
      </c>
      <c r="G1158">
        <v>2018</v>
      </c>
      <c r="H1158" t="s">
        <v>15</v>
      </c>
      <c r="J1158" t="s">
        <v>80</v>
      </c>
      <c r="K1158">
        <v>84</v>
      </c>
      <c r="L1158" s="18">
        <v>42937</v>
      </c>
      <c r="M1158" s="18">
        <v>45494</v>
      </c>
      <c r="O1158">
        <v>31990000</v>
      </c>
      <c r="P1158">
        <v>28791000</v>
      </c>
      <c r="Q1158">
        <v>3199000</v>
      </c>
      <c r="R1158">
        <v>624143</v>
      </c>
      <c r="S1158" t="s">
        <v>333</v>
      </c>
      <c r="T1158">
        <v>0.78688483201556159</v>
      </c>
      <c r="U1158">
        <v>0.79032357974038436</v>
      </c>
      <c r="V1158">
        <v>1.237044494663192</v>
      </c>
      <c r="W1158">
        <v>-0.36075932590578402</v>
      </c>
      <c r="X1158">
        <v>0.97255557088134947</v>
      </c>
      <c r="Y1158" t="str">
        <f t="shared" si="72"/>
        <v>&gt;72</v>
      </c>
      <c r="Z1158" s="20">
        <f t="shared" si="73"/>
        <v>0.9</v>
      </c>
      <c r="AA1158" t="str">
        <f t="shared" si="74"/>
        <v>80%-100%</v>
      </c>
      <c r="AB1158">
        <f t="shared" si="75"/>
        <v>1.2942251646734561E-4</v>
      </c>
    </row>
    <row r="1159" spans="1:28" x14ac:dyDescent="0.25">
      <c r="A1159" t="s">
        <v>3419</v>
      </c>
      <c r="B1159" t="s">
        <v>3420</v>
      </c>
      <c r="C1159" t="s">
        <v>82</v>
      </c>
      <c r="D1159" t="s">
        <v>373</v>
      </c>
      <c r="E1159">
        <v>38</v>
      </c>
      <c r="F1159" t="s">
        <v>117</v>
      </c>
      <c r="G1159">
        <v>2018</v>
      </c>
      <c r="H1159" t="s">
        <v>14</v>
      </c>
      <c r="J1159" t="s">
        <v>80</v>
      </c>
      <c r="K1159">
        <v>84</v>
      </c>
      <c r="L1159" s="18">
        <v>43345</v>
      </c>
      <c r="M1159" s="18">
        <v>45902</v>
      </c>
      <c r="O1159">
        <v>43550000</v>
      </c>
      <c r="P1159">
        <v>40163989</v>
      </c>
      <c r="Q1159">
        <v>3386011</v>
      </c>
      <c r="R1159">
        <v>957911</v>
      </c>
      <c r="S1159" t="s">
        <v>129</v>
      </c>
      <c r="T1159">
        <v>-2.4149297537983112</v>
      </c>
      <c r="U1159">
        <v>0.88168693969125311</v>
      </c>
      <c r="V1159">
        <v>-0.69781791353947353</v>
      </c>
      <c r="W1159">
        <v>-0.42955633012576261</v>
      </c>
      <c r="X1159">
        <v>-0.65174985443765243</v>
      </c>
      <c r="Y1159" t="str">
        <f t="shared" si="72"/>
        <v>&gt;72</v>
      </c>
      <c r="Z1159" s="20">
        <f t="shared" si="73"/>
        <v>0.92225003444316878</v>
      </c>
      <c r="AA1159" t="str">
        <f t="shared" si="74"/>
        <v>80%-100%</v>
      </c>
      <c r="AB1159">
        <f t="shared" si="75"/>
        <v>1.9863276872728123E-4</v>
      </c>
    </row>
    <row r="1160" spans="1:28" x14ac:dyDescent="0.25">
      <c r="A1160" t="s">
        <v>3421</v>
      </c>
      <c r="B1160" t="s">
        <v>3422</v>
      </c>
      <c r="C1160" t="s">
        <v>82</v>
      </c>
      <c r="D1160" t="s">
        <v>199</v>
      </c>
      <c r="E1160">
        <v>61</v>
      </c>
      <c r="F1160" t="s">
        <v>87</v>
      </c>
      <c r="G1160">
        <v>2022</v>
      </c>
      <c r="H1160" t="s">
        <v>24</v>
      </c>
      <c r="I1160" t="s">
        <v>84</v>
      </c>
      <c r="J1160" t="s">
        <v>80</v>
      </c>
      <c r="K1160">
        <v>84</v>
      </c>
      <c r="L1160" s="18">
        <v>44431</v>
      </c>
      <c r="M1160" s="18">
        <v>46988</v>
      </c>
      <c r="O1160">
        <v>51882000</v>
      </c>
      <c r="P1160">
        <v>35882000</v>
      </c>
      <c r="Q1160">
        <v>16000000</v>
      </c>
      <c r="R1160">
        <v>760269</v>
      </c>
      <c r="S1160" t="s">
        <v>293</v>
      </c>
      <c r="T1160">
        <v>-0.1469777555134846</v>
      </c>
      <c r="U1160">
        <v>-6.5378660731492066E-2</v>
      </c>
      <c r="V1160">
        <v>-0.69954550991253528</v>
      </c>
      <c r="W1160">
        <v>-0.56088631955450929</v>
      </c>
      <c r="X1160">
        <v>-3.2966835268508812E-2</v>
      </c>
      <c r="Y1160" t="str">
        <f t="shared" si="72"/>
        <v>&gt;72</v>
      </c>
      <c r="Z1160" s="20">
        <f t="shared" si="73"/>
        <v>0.69160787941868085</v>
      </c>
      <c r="AA1160" t="str">
        <f t="shared" si="74"/>
        <v>60%-80%</v>
      </c>
      <c r="AB1160">
        <f t="shared" si="75"/>
        <v>1.5764965267913344E-4</v>
      </c>
    </row>
    <row r="1161" spans="1:28" x14ac:dyDescent="0.25">
      <c r="A1161" t="s">
        <v>3423</v>
      </c>
      <c r="B1161" t="s">
        <v>3424</v>
      </c>
      <c r="C1161" t="s">
        <v>82</v>
      </c>
      <c r="D1161" t="s">
        <v>461</v>
      </c>
      <c r="E1161">
        <v>236</v>
      </c>
      <c r="F1161" t="s">
        <v>17</v>
      </c>
      <c r="G1161">
        <v>2018</v>
      </c>
      <c r="H1161" t="s">
        <v>17</v>
      </c>
      <c r="J1161" t="s">
        <v>80</v>
      </c>
      <c r="K1161">
        <v>72</v>
      </c>
      <c r="L1161" s="18">
        <v>43203</v>
      </c>
      <c r="M1161" s="18">
        <v>45395</v>
      </c>
      <c r="O1161">
        <v>62244000</v>
      </c>
      <c r="P1161">
        <v>31122000</v>
      </c>
      <c r="Q1161">
        <v>31122000</v>
      </c>
      <c r="R1161">
        <v>755077</v>
      </c>
      <c r="S1161" t="s">
        <v>309</v>
      </c>
      <c r="T1161">
        <v>1.090086970823694</v>
      </c>
      <c r="U1161">
        <v>-0.85216124758390532</v>
      </c>
      <c r="V1161">
        <v>0.72325530977575447</v>
      </c>
      <c r="W1161">
        <v>-0.38366864865414269</v>
      </c>
      <c r="X1161">
        <v>-0.49705409964536651</v>
      </c>
      <c r="Y1161" t="str">
        <f t="shared" si="72"/>
        <v>61-72</v>
      </c>
      <c r="Z1161" s="20">
        <f t="shared" si="73"/>
        <v>0.5</v>
      </c>
      <c r="AA1161" t="str">
        <f t="shared" si="74"/>
        <v>40%-60%</v>
      </c>
      <c r="AB1161">
        <f t="shared" si="75"/>
        <v>1.5657303769587086E-4</v>
      </c>
    </row>
    <row r="1162" spans="1:28" x14ac:dyDescent="0.25">
      <c r="A1162" t="s">
        <v>3425</v>
      </c>
      <c r="B1162" t="s">
        <v>3426</v>
      </c>
      <c r="C1162" t="s">
        <v>82</v>
      </c>
      <c r="D1162" t="s">
        <v>236</v>
      </c>
      <c r="E1162">
        <v>27</v>
      </c>
      <c r="F1162" t="s">
        <v>117</v>
      </c>
      <c r="G1162">
        <v>2021</v>
      </c>
      <c r="H1162" t="s">
        <v>29</v>
      </c>
      <c r="I1162" t="s">
        <v>84</v>
      </c>
      <c r="J1162" t="s">
        <v>80</v>
      </c>
      <c r="K1162">
        <v>84</v>
      </c>
      <c r="L1162" s="18">
        <v>44161</v>
      </c>
      <c r="M1162" s="18">
        <v>46717</v>
      </c>
      <c r="O1162">
        <v>59990000</v>
      </c>
      <c r="P1162">
        <v>48100000</v>
      </c>
      <c r="Q1162">
        <v>11890000</v>
      </c>
      <c r="R1162">
        <v>1009900</v>
      </c>
      <c r="S1162" t="s">
        <v>126</v>
      </c>
      <c r="T1162">
        <v>0.31388949547487588</v>
      </c>
      <c r="U1162">
        <v>0.38709478670123648</v>
      </c>
      <c r="V1162">
        <v>0.16994387989697479</v>
      </c>
      <c r="W1162">
        <v>4.3499411743452877E-2</v>
      </c>
      <c r="X1162">
        <v>1.5913385900504931</v>
      </c>
      <c r="Y1162" t="str">
        <f t="shared" si="72"/>
        <v>&gt;72</v>
      </c>
      <c r="Z1162" s="20">
        <f t="shared" si="73"/>
        <v>0.80180030005000835</v>
      </c>
      <c r="AA1162" t="str">
        <f t="shared" si="74"/>
        <v>80%-100%</v>
      </c>
      <c r="AB1162">
        <f t="shared" si="75"/>
        <v>2.0941322642466922E-4</v>
      </c>
    </row>
    <row r="1163" spans="1:28" x14ac:dyDescent="0.25">
      <c r="A1163" t="s">
        <v>3427</v>
      </c>
      <c r="B1163" t="s">
        <v>3428</v>
      </c>
      <c r="C1163" t="s">
        <v>82</v>
      </c>
      <c r="D1163" t="s">
        <v>580</v>
      </c>
      <c r="E1163">
        <v>38</v>
      </c>
      <c r="F1163" t="s">
        <v>87</v>
      </c>
      <c r="G1163">
        <v>2020</v>
      </c>
      <c r="H1163" t="s">
        <v>15</v>
      </c>
      <c r="I1163" t="s">
        <v>84</v>
      </c>
      <c r="J1163" t="s">
        <v>80</v>
      </c>
      <c r="K1163">
        <v>72</v>
      </c>
      <c r="L1163" s="18">
        <v>43811</v>
      </c>
      <c r="M1163" s="18">
        <v>46003</v>
      </c>
      <c r="O1163">
        <v>37240000</v>
      </c>
      <c r="P1163">
        <v>19720000</v>
      </c>
      <c r="Q1163">
        <v>17520000</v>
      </c>
      <c r="R1163">
        <v>481644</v>
      </c>
      <c r="S1163" t="s">
        <v>162</v>
      </c>
      <c r="T1163">
        <v>-0.83827863199602526</v>
      </c>
      <c r="U1163">
        <v>-0.73087141742435136</v>
      </c>
      <c r="V1163">
        <v>0.13042163490563341</v>
      </c>
      <c r="W1163">
        <v>-0.54479994169108936</v>
      </c>
      <c r="X1163">
        <v>-0.57440197704150942</v>
      </c>
      <c r="Y1163" t="str">
        <f t="shared" si="72"/>
        <v>61-72</v>
      </c>
      <c r="Z1163" s="20">
        <f t="shared" si="73"/>
        <v>0.5295381310418904</v>
      </c>
      <c r="AA1163" t="str">
        <f t="shared" si="74"/>
        <v>40%-60%</v>
      </c>
      <c r="AB1163">
        <f t="shared" si="75"/>
        <v>9.9873872688467562E-5</v>
      </c>
    </row>
    <row r="1164" spans="1:28" x14ac:dyDescent="0.25">
      <c r="A1164" t="s">
        <v>3429</v>
      </c>
      <c r="B1164" t="s">
        <v>3430</v>
      </c>
      <c r="C1164" t="s">
        <v>82</v>
      </c>
      <c r="D1164" t="s">
        <v>136</v>
      </c>
      <c r="E1164">
        <v>38</v>
      </c>
      <c r="F1164" t="s">
        <v>79</v>
      </c>
      <c r="G1164">
        <v>2022</v>
      </c>
      <c r="H1164" t="s">
        <v>26</v>
      </c>
      <c r="I1164" t="s">
        <v>84</v>
      </c>
      <c r="J1164" t="s">
        <v>80</v>
      </c>
      <c r="K1164">
        <v>72</v>
      </c>
      <c r="L1164" s="18">
        <v>44407</v>
      </c>
      <c r="M1164" s="18">
        <v>46598</v>
      </c>
      <c r="O1164">
        <v>57440000</v>
      </c>
      <c r="P1164">
        <v>21440000</v>
      </c>
      <c r="Q1164">
        <v>36000000</v>
      </c>
      <c r="R1164">
        <v>511966</v>
      </c>
      <c r="S1164" t="s">
        <v>162</v>
      </c>
      <c r="T1164">
        <v>0.25324906771324951</v>
      </c>
      <c r="U1164">
        <v>-1.3725864540132591</v>
      </c>
      <c r="V1164">
        <v>5.1377144922950549E-2</v>
      </c>
      <c r="W1164">
        <v>7.6538093903185797E-3</v>
      </c>
      <c r="X1164">
        <v>0.1217289195237771</v>
      </c>
      <c r="Y1164" t="str">
        <f t="shared" si="72"/>
        <v>61-72</v>
      </c>
      <c r="Z1164" s="20">
        <f t="shared" si="73"/>
        <v>0.37325905292479111</v>
      </c>
      <c r="AA1164" t="str">
        <f t="shared" si="74"/>
        <v>20%-40%</v>
      </c>
      <c r="AB1164">
        <f t="shared" si="75"/>
        <v>1.0616145349017942E-4</v>
      </c>
    </row>
    <row r="1165" spans="1:28" x14ac:dyDescent="0.25">
      <c r="A1165" t="s">
        <v>3431</v>
      </c>
      <c r="B1165" t="s">
        <v>3432</v>
      </c>
      <c r="C1165" t="s">
        <v>82</v>
      </c>
      <c r="D1165" t="s">
        <v>236</v>
      </c>
      <c r="E1165">
        <v>15</v>
      </c>
      <c r="F1165" t="s">
        <v>79</v>
      </c>
      <c r="G1165">
        <v>2021</v>
      </c>
      <c r="H1165" t="s">
        <v>26</v>
      </c>
      <c r="I1165" t="s">
        <v>84</v>
      </c>
      <c r="J1165" t="s">
        <v>80</v>
      </c>
      <c r="K1165">
        <v>84</v>
      </c>
      <c r="L1165" s="18">
        <v>43901</v>
      </c>
      <c r="M1165" s="18">
        <v>46457</v>
      </c>
      <c r="O1165">
        <v>45446550</v>
      </c>
      <c r="P1165">
        <v>46415540</v>
      </c>
      <c r="Q1165">
        <v>0</v>
      </c>
      <c r="R1165">
        <v>996187</v>
      </c>
      <c r="S1165" t="s">
        <v>302</v>
      </c>
      <c r="T1165">
        <v>-1.6508603640018189</v>
      </c>
      <c r="U1165">
        <v>1.2884955122496959</v>
      </c>
      <c r="V1165">
        <v>0.44659959483636458</v>
      </c>
      <c r="W1165">
        <v>-0.40013538818697658</v>
      </c>
      <c r="X1165">
        <v>-0.49705409964536651</v>
      </c>
      <c r="Y1165" t="str">
        <f t="shared" si="72"/>
        <v>&gt;72</v>
      </c>
      <c r="Z1165" s="20">
        <f t="shared" si="73"/>
        <v>1.0213215304572074</v>
      </c>
      <c r="AA1165" t="str">
        <f t="shared" si="74"/>
        <v>80%-100%</v>
      </c>
      <c r="AB1165">
        <f t="shared" si="75"/>
        <v>2.0656969382345971E-4</v>
      </c>
    </row>
    <row r="1166" spans="1:28" x14ac:dyDescent="0.25">
      <c r="A1166" t="s">
        <v>3433</v>
      </c>
      <c r="B1166" t="s">
        <v>3434</v>
      </c>
      <c r="C1166" t="s">
        <v>82</v>
      </c>
      <c r="D1166" t="s">
        <v>199</v>
      </c>
      <c r="E1166">
        <v>59</v>
      </c>
      <c r="F1166" t="s">
        <v>12</v>
      </c>
      <c r="G1166">
        <v>2022</v>
      </c>
      <c r="H1166" t="s">
        <v>12</v>
      </c>
      <c r="I1166" t="s">
        <v>84</v>
      </c>
      <c r="J1166" t="s">
        <v>80</v>
      </c>
      <c r="K1166">
        <v>84</v>
      </c>
      <c r="L1166" s="18">
        <v>44406</v>
      </c>
      <c r="M1166" s="18">
        <v>46963</v>
      </c>
      <c r="O1166">
        <v>78787500</v>
      </c>
      <c r="P1166">
        <v>81168500</v>
      </c>
      <c r="Q1166">
        <v>0</v>
      </c>
      <c r="R1166">
        <v>1819457</v>
      </c>
      <c r="S1166" t="s">
        <v>287</v>
      </c>
      <c r="T1166">
        <v>-0.29251478214138787</v>
      </c>
      <c r="U1166">
        <v>1.325036691183836</v>
      </c>
      <c r="V1166">
        <v>5.1377144922950549E-2</v>
      </c>
      <c r="W1166">
        <v>-0.32424991610166581</v>
      </c>
      <c r="X1166">
        <v>0.1217289195237771</v>
      </c>
      <c r="Y1166" t="str">
        <f t="shared" si="72"/>
        <v>&gt;72</v>
      </c>
      <c r="Z1166" s="20">
        <f t="shared" si="73"/>
        <v>1.0302205299063938</v>
      </c>
      <c r="AA1166" t="str">
        <f t="shared" si="74"/>
        <v>80%-100%</v>
      </c>
      <c r="AB1166">
        <f t="shared" si="75"/>
        <v>3.7728325647187782E-4</v>
      </c>
    </row>
    <row r="1167" spans="1:28" x14ac:dyDescent="0.25">
      <c r="A1167" t="s">
        <v>3435</v>
      </c>
      <c r="B1167" t="s">
        <v>3436</v>
      </c>
      <c r="C1167" t="s">
        <v>82</v>
      </c>
      <c r="D1167" t="s">
        <v>209</v>
      </c>
      <c r="E1167">
        <v>76</v>
      </c>
      <c r="F1167" t="s">
        <v>17</v>
      </c>
      <c r="G1167">
        <v>2019</v>
      </c>
      <c r="H1167" t="s">
        <v>17</v>
      </c>
      <c r="J1167" t="s">
        <v>80</v>
      </c>
      <c r="K1167">
        <v>72</v>
      </c>
      <c r="L1167" s="18">
        <v>43461</v>
      </c>
      <c r="M1167" s="18">
        <v>45653</v>
      </c>
      <c r="O1167">
        <v>61290000</v>
      </c>
      <c r="P1167">
        <v>39290000</v>
      </c>
      <c r="Q1167">
        <v>22000000</v>
      </c>
      <c r="R1167">
        <v>863223</v>
      </c>
      <c r="S1167" t="s">
        <v>413</v>
      </c>
      <c r="T1167">
        <v>1.3690329385271749</v>
      </c>
      <c r="U1167">
        <v>-0.27297698701046408</v>
      </c>
      <c r="V1167">
        <v>0.32803285986234038</v>
      </c>
      <c r="W1167">
        <v>-0.27446435727786811</v>
      </c>
      <c r="X1167">
        <v>-0.1103147126646518</v>
      </c>
      <c r="Y1167" t="str">
        <f t="shared" si="72"/>
        <v>61-72</v>
      </c>
      <c r="Z1167" s="20">
        <f t="shared" si="73"/>
        <v>0.64105074237232829</v>
      </c>
      <c r="AA1167" t="str">
        <f t="shared" si="74"/>
        <v>60%-80%</v>
      </c>
      <c r="AB1167">
        <f t="shared" si="75"/>
        <v>1.7899823106642466E-4</v>
      </c>
    </row>
    <row r="1168" spans="1:28" x14ac:dyDescent="0.25">
      <c r="A1168" t="s">
        <v>3437</v>
      </c>
      <c r="B1168" t="s">
        <v>3438</v>
      </c>
      <c r="C1168" t="s">
        <v>82</v>
      </c>
      <c r="D1168" t="s">
        <v>221</v>
      </c>
      <c r="E1168">
        <v>236</v>
      </c>
      <c r="F1168" t="s">
        <v>117</v>
      </c>
      <c r="G1168">
        <v>2022</v>
      </c>
      <c r="H1168" t="s">
        <v>29</v>
      </c>
      <c r="J1168" t="s">
        <v>80</v>
      </c>
      <c r="K1168">
        <v>84</v>
      </c>
      <c r="L1168" s="18">
        <v>44621</v>
      </c>
      <c r="M1168" s="18">
        <v>47178</v>
      </c>
      <c r="O1168">
        <v>65271300</v>
      </c>
      <c r="P1168">
        <v>65271300</v>
      </c>
      <c r="Q1168">
        <v>0</v>
      </c>
      <c r="R1168">
        <v>1418453</v>
      </c>
      <c r="S1168" t="s">
        <v>359</v>
      </c>
      <c r="T1168">
        <v>0.2411209821609242</v>
      </c>
      <c r="U1168">
        <v>1.2009447865714571</v>
      </c>
      <c r="V1168">
        <v>0.60468857480173022</v>
      </c>
      <c r="W1168">
        <v>0.45723400075548593</v>
      </c>
      <c r="X1168">
        <v>-0.80644560922993824</v>
      </c>
      <c r="Y1168" t="str">
        <f t="shared" si="72"/>
        <v>&gt;72</v>
      </c>
      <c r="Z1168" s="20">
        <f t="shared" si="73"/>
        <v>1</v>
      </c>
      <c r="AA1168" t="str">
        <f t="shared" si="74"/>
        <v>80%-100%</v>
      </c>
      <c r="AB1168">
        <f t="shared" si="75"/>
        <v>2.9413092312283526E-4</v>
      </c>
    </row>
    <row r="1169" spans="1:28" x14ac:dyDescent="0.25">
      <c r="A1169" t="s">
        <v>3439</v>
      </c>
      <c r="B1169" t="s">
        <v>3440</v>
      </c>
      <c r="C1169" t="s">
        <v>82</v>
      </c>
      <c r="D1169" t="s">
        <v>442</v>
      </c>
      <c r="E1169">
        <v>59</v>
      </c>
      <c r="F1169" t="s">
        <v>117</v>
      </c>
      <c r="G1169">
        <v>2020</v>
      </c>
      <c r="H1169" t="s">
        <v>29</v>
      </c>
      <c r="I1169" t="s">
        <v>84</v>
      </c>
      <c r="J1169" t="s">
        <v>80</v>
      </c>
      <c r="K1169">
        <v>84</v>
      </c>
      <c r="L1169" s="18">
        <v>43888</v>
      </c>
      <c r="M1169" s="18">
        <v>46445</v>
      </c>
      <c r="O1169">
        <v>52790000</v>
      </c>
      <c r="P1169">
        <v>37790000</v>
      </c>
      <c r="Q1169">
        <v>15000000</v>
      </c>
      <c r="R1169">
        <v>828921</v>
      </c>
      <c r="S1169" t="s">
        <v>287</v>
      </c>
      <c r="T1169">
        <v>0.28963332437022532</v>
      </c>
      <c r="U1169">
        <v>3.4186290177047468E-2</v>
      </c>
      <c r="V1169">
        <v>0.72325530977575447</v>
      </c>
      <c r="W1169">
        <v>-0.88934156533863196</v>
      </c>
      <c r="X1169">
        <v>-0.34235834485308059</v>
      </c>
      <c r="Y1169" t="str">
        <f t="shared" si="72"/>
        <v>&gt;72</v>
      </c>
      <c r="Z1169" s="20">
        <f t="shared" si="73"/>
        <v>0.71585527562038265</v>
      </c>
      <c r="AA1169" t="str">
        <f t="shared" si="74"/>
        <v>60%-80%</v>
      </c>
      <c r="AB1169">
        <f t="shared" si="75"/>
        <v>1.7188535603640285E-4</v>
      </c>
    </row>
    <row r="1170" spans="1:28" x14ac:dyDescent="0.25">
      <c r="A1170" t="s">
        <v>3441</v>
      </c>
      <c r="B1170" t="s">
        <v>3442</v>
      </c>
      <c r="C1170" t="s">
        <v>82</v>
      </c>
      <c r="D1170" t="s">
        <v>679</v>
      </c>
      <c r="E1170">
        <v>61</v>
      </c>
      <c r="F1170" t="s">
        <v>25</v>
      </c>
      <c r="G1170">
        <v>2021</v>
      </c>
      <c r="H1170" t="s">
        <v>25</v>
      </c>
      <c r="I1170" t="s">
        <v>84</v>
      </c>
      <c r="J1170" t="s">
        <v>80</v>
      </c>
      <c r="K1170">
        <v>84</v>
      </c>
      <c r="L1170" s="18">
        <v>44223</v>
      </c>
      <c r="M1170" s="18">
        <v>46779</v>
      </c>
      <c r="O1170">
        <v>37990000</v>
      </c>
      <c r="P1170">
        <v>25990000</v>
      </c>
      <c r="Q1170">
        <v>12000000</v>
      </c>
      <c r="R1170">
        <v>572380</v>
      </c>
      <c r="S1170" t="s">
        <v>237</v>
      </c>
      <c r="T1170">
        <v>0.1198401266376715</v>
      </c>
      <c r="U1170">
        <v>-9.6095087598816811E-2</v>
      </c>
      <c r="V1170">
        <v>-0.18575632502509701</v>
      </c>
      <c r="W1170">
        <v>9.3948778018234508E-2</v>
      </c>
      <c r="X1170">
        <v>0.89520769348520657</v>
      </c>
      <c r="Y1170" t="str">
        <f t="shared" si="72"/>
        <v>&gt;72</v>
      </c>
      <c r="Z1170" s="20">
        <f t="shared" si="73"/>
        <v>0.68412740194788102</v>
      </c>
      <c r="AA1170" t="str">
        <f t="shared" si="74"/>
        <v>60%-80%</v>
      </c>
      <c r="AB1170">
        <f t="shared" si="75"/>
        <v>1.1868892221106265E-4</v>
      </c>
    </row>
    <row r="1171" spans="1:28" x14ac:dyDescent="0.25">
      <c r="A1171" t="s">
        <v>3443</v>
      </c>
      <c r="B1171" t="s">
        <v>3444</v>
      </c>
      <c r="C1171" t="s">
        <v>82</v>
      </c>
      <c r="D1171" t="s">
        <v>246</v>
      </c>
      <c r="E1171">
        <v>49</v>
      </c>
      <c r="F1171" t="s">
        <v>117</v>
      </c>
      <c r="G1171">
        <v>2020</v>
      </c>
      <c r="H1171" t="s">
        <v>14</v>
      </c>
      <c r="I1171" t="s">
        <v>84</v>
      </c>
      <c r="J1171" t="s">
        <v>80</v>
      </c>
      <c r="K1171">
        <v>84</v>
      </c>
      <c r="L1171" s="18">
        <v>43805</v>
      </c>
      <c r="M1171" s="18">
        <v>46362</v>
      </c>
      <c r="O1171">
        <v>48245000</v>
      </c>
      <c r="P1171">
        <v>43420500</v>
      </c>
      <c r="Q1171">
        <v>4824500</v>
      </c>
      <c r="R1171">
        <v>955160</v>
      </c>
      <c r="S1171" t="s">
        <v>218</v>
      </c>
      <c r="T1171">
        <v>-0.70486969092044727</v>
      </c>
      <c r="U1171">
        <v>0.79032357974038436</v>
      </c>
      <c r="V1171">
        <v>0.48612183982770601</v>
      </c>
      <c r="W1171">
        <v>-0.50847407464716809</v>
      </c>
      <c r="X1171">
        <v>-0.96114136402222416</v>
      </c>
      <c r="Y1171" t="str">
        <f t="shared" si="72"/>
        <v>&gt;72</v>
      </c>
      <c r="Z1171" s="20">
        <f t="shared" si="73"/>
        <v>0.9</v>
      </c>
      <c r="AA1171" t="str">
        <f t="shared" si="74"/>
        <v>80%-100%</v>
      </c>
      <c r="AB1171">
        <f t="shared" si="75"/>
        <v>1.9806232038002483E-4</v>
      </c>
    </row>
    <row r="1172" spans="1:28" x14ac:dyDescent="0.25">
      <c r="A1172" t="s">
        <v>3445</v>
      </c>
      <c r="B1172" t="s">
        <v>3446</v>
      </c>
      <c r="C1172" t="s">
        <v>82</v>
      </c>
      <c r="D1172" t="s">
        <v>221</v>
      </c>
      <c r="E1172">
        <v>83</v>
      </c>
      <c r="F1172" t="s">
        <v>17</v>
      </c>
      <c r="G1172">
        <v>2022</v>
      </c>
      <c r="H1172" t="s">
        <v>155</v>
      </c>
      <c r="J1172" t="s">
        <v>80</v>
      </c>
      <c r="K1172">
        <v>84</v>
      </c>
      <c r="L1172" s="18">
        <v>44575</v>
      </c>
      <c r="M1172" s="18">
        <v>47132</v>
      </c>
      <c r="O1172">
        <v>78300000</v>
      </c>
      <c r="P1172">
        <v>78300000</v>
      </c>
      <c r="Q1172">
        <v>0</v>
      </c>
      <c r="R1172">
        <v>1775885</v>
      </c>
      <c r="S1172" t="s">
        <v>205</v>
      </c>
      <c r="T1172">
        <v>-0.57146074984486928</v>
      </c>
      <c r="U1172">
        <v>1.2009447865714571</v>
      </c>
      <c r="V1172">
        <v>0.2094661248883162</v>
      </c>
      <c r="W1172">
        <v>-0.40628755564269597</v>
      </c>
      <c r="X1172">
        <v>-0.34235834485308059</v>
      </c>
      <c r="Y1172" t="str">
        <f t="shared" si="72"/>
        <v>&gt;72</v>
      </c>
      <c r="Z1172" s="20">
        <f t="shared" si="73"/>
        <v>1</v>
      </c>
      <c r="AA1172" t="str">
        <f t="shared" si="74"/>
        <v>80%-100%</v>
      </c>
      <c r="AB1172">
        <f t="shared" si="75"/>
        <v>3.6824815091511407E-4</v>
      </c>
    </row>
    <row r="1173" spans="1:28" x14ac:dyDescent="0.25">
      <c r="A1173" t="s">
        <v>3447</v>
      </c>
      <c r="B1173" t="s">
        <v>3448</v>
      </c>
      <c r="C1173" t="s">
        <v>82</v>
      </c>
      <c r="D1173" t="s">
        <v>239</v>
      </c>
      <c r="E1173">
        <v>236</v>
      </c>
      <c r="F1173" t="s">
        <v>17</v>
      </c>
      <c r="G1173">
        <v>2019</v>
      </c>
      <c r="H1173" t="s">
        <v>17</v>
      </c>
      <c r="J1173" t="s">
        <v>80</v>
      </c>
      <c r="K1173">
        <v>84</v>
      </c>
      <c r="L1173" s="18">
        <v>43391</v>
      </c>
      <c r="M1173" s="18">
        <v>45948</v>
      </c>
      <c r="O1173">
        <v>49990000</v>
      </c>
      <c r="P1173">
        <v>33990000</v>
      </c>
      <c r="Q1173">
        <v>16000000</v>
      </c>
      <c r="R1173">
        <v>731809</v>
      </c>
      <c r="S1173" t="s">
        <v>445</v>
      </c>
      <c r="T1173">
        <v>1.599466564021355</v>
      </c>
      <c r="U1173">
        <v>-0.1133059254303752</v>
      </c>
      <c r="V1173">
        <v>0.2094661248883162</v>
      </c>
      <c r="W1173">
        <v>-0.38338885381355298</v>
      </c>
      <c r="X1173">
        <v>-0.26501046745693763</v>
      </c>
      <c r="Y1173" t="str">
        <f t="shared" si="72"/>
        <v>&gt;72</v>
      </c>
      <c r="Z1173" s="20">
        <f t="shared" si="73"/>
        <v>0.67993598719743953</v>
      </c>
      <c r="AA1173" t="str">
        <f t="shared" si="74"/>
        <v>60%-80%</v>
      </c>
      <c r="AB1173">
        <f t="shared" si="75"/>
        <v>1.5174817686564092E-4</v>
      </c>
    </row>
    <row r="1174" spans="1:28" x14ac:dyDescent="0.25">
      <c r="A1174" t="s">
        <v>3449</v>
      </c>
      <c r="B1174" t="s">
        <v>3450</v>
      </c>
      <c r="C1174" t="s">
        <v>82</v>
      </c>
      <c r="D1174" t="s">
        <v>747</v>
      </c>
      <c r="E1174">
        <v>46</v>
      </c>
      <c r="F1174" t="s">
        <v>95</v>
      </c>
      <c r="G1174">
        <v>2013</v>
      </c>
      <c r="H1174" t="s">
        <v>16</v>
      </c>
      <c r="J1174" t="s">
        <v>96</v>
      </c>
      <c r="K1174">
        <v>72</v>
      </c>
      <c r="L1174" s="18">
        <v>43207</v>
      </c>
      <c r="M1174" s="18">
        <v>45399</v>
      </c>
      <c r="O1174">
        <v>18700000</v>
      </c>
      <c r="P1174">
        <v>12000000</v>
      </c>
      <c r="Q1174">
        <v>6700000</v>
      </c>
      <c r="R1174">
        <v>291672</v>
      </c>
      <c r="S1174" t="s">
        <v>287</v>
      </c>
      <c r="T1174">
        <v>-2.8030284914727202</v>
      </c>
      <c r="U1174">
        <v>-0.27026488496233209</v>
      </c>
      <c r="V1174">
        <v>0.76277755476709586</v>
      </c>
      <c r="W1174">
        <v>-0.83047113774066772</v>
      </c>
      <c r="X1174">
        <v>-0.34235834485308059</v>
      </c>
      <c r="Y1174" t="str">
        <f t="shared" si="72"/>
        <v>61-72</v>
      </c>
      <c r="Z1174" s="20">
        <f t="shared" si="73"/>
        <v>0.64171122994652408</v>
      </c>
      <c r="AA1174" t="str">
        <f t="shared" si="74"/>
        <v>60%-80%</v>
      </c>
      <c r="AB1174">
        <f t="shared" si="75"/>
        <v>6.0481210592866746E-5</v>
      </c>
    </row>
    <row r="1175" spans="1:28" x14ac:dyDescent="0.25">
      <c r="A1175" t="s">
        <v>3451</v>
      </c>
      <c r="B1175" t="s">
        <v>3452</v>
      </c>
      <c r="C1175" t="s">
        <v>82</v>
      </c>
      <c r="D1175" t="s">
        <v>172</v>
      </c>
      <c r="E1175">
        <v>49</v>
      </c>
      <c r="F1175" t="s">
        <v>79</v>
      </c>
      <c r="G1175">
        <v>2022</v>
      </c>
      <c r="H1175" t="s">
        <v>26</v>
      </c>
      <c r="I1175" t="s">
        <v>84</v>
      </c>
      <c r="J1175" t="s">
        <v>80</v>
      </c>
      <c r="K1175">
        <v>84</v>
      </c>
      <c r="L1175" s="18">
        <v>44206</v>
      </c>
      <c r="M1175" s="18">
        <v>46762</v>
      </c>
      <c r="O1175">
        <v>46157000</v>
      </c>
      <c r="P1175">
        <v>31157000</v>
      </c>
      <c r="Q1175">
        <v>15000000</v>
      </c>
      <c r="R1175">
        <v>609870</v>
      </c>
      <c r="S1175" t="s">
        <v>640</v>
      </c>
      <c r="T1175">
        <v>0.60496354873068248</v>
      </c>
      <c r="U1175">
        <v>-0.1334829497342146</v>
      </c>
      <c r="V1175">
        <v>-0.69699638771382977</v>
      </c>
      <c r="W1175">
        <v>-0.37868212708235122</v>
      </c>
      <c r="X1175">
        <v>1.9007300996350649</v>
      </c>
      <c r="Y1175" t="str">
        <f t="shared" si="72"/>
        <v>&gt;72</v>
      </c>
      <c r="Z1175" s="20">
        <f t="shared" si="73"/>
        <v>0.67502220681586755</v>
      </c>
      <c r="AA1175" t="str">
        <f t="shared" si="74"/>
        <v>60%-80%</v>
      </c>
      <c r="AB1175">
        <f t="shared" si="75"/>
        <v>1.2646286206516785E-4</v>
      </c>
    </row>
    <row r="1176" spans="1:28" x14ac:dyDescent="0.25">
      <c r="A1176" t="s">
        <v>3453</v>
      </c>
      <c r="B1176" t="s">
        <v>3454</v>
      </c>
      <c r="C1176" t="s">
        <v>82</v>
      </c>
      <c r="D1176" t="s">
        <v>199</v>
      </c>
      <c r="E1176">
        <v>15</v>
      </c>
      <c r="F1176" t="s">
        <v>17</v>
      </c>
      <c r="G1176">
        <v>2022</v>
      </c>
      <c r="H1176" t="s">
        <v>155</v>
      </c>
      <c r="I1176" t="s">
        <v>84</v>
      </c>
      <c r="J1176" t="s">
        <v>80</v>
      </c>
      <c r="K1176">
        <v>84</v>
      </c>
      <c r="L1176" s="18">
        <v>44403</v>
      </c>
      <c r="M1176" s="18">
        <v>46960</v>
      </c>
      <c r="O1176">
        <v>79775000</v>
      </c>
      <c r="P1176">
        <v>55075000</v>
      </c>
      <c r="Q1176">
        <v>24700000</v>
      </c>
      <c r="R1176">
        <v>1105980</v>
      </c>
      <c r="S1176" t="s">
        <v>726</v>
      </c>
      <c r="T1176">
        <v>-0.8018943753390495</v>
      </c>
      <c r="U1176">
        <v>-7.0423913989807921E-2</v>
      </c>
      <c r="V1176">
        <v>-0.38336754998180411</v>
      </c>
      <c r="W1176">
        <v>-0.5260473812007922</v>
      </c>
      <c r="X1176">
        <v>-0.80644560922993824</v>
      </c>
      <c r="Y1176" t="str">
        <f t="shared" si="72"/>
        <v>&gt;72</v>
      </c>
      <c r="Z1176" s="20">
        <f t="shared" si="73"/>
        <v>0.69037919147602633</v>
      </c>
      <c r="AA1176" t="str">
        <f t="shared" si="74"/>
        <v>60%-80%</v>
      </c>
      <c r="AB1176">
        <f t="shared" si="75"/>
        <v>2.2933640970507544E-4</v>
      </c>
    </row>
    <row r="1177" spans="1:28" x14ac:dyDescent="0.25">
      <c r="A1177" t="s">
        <v>3455</v>
      </c>
      <c r="B1177" t="s">
        <v>3456</v>
      </c>
      <c r="C1177" t="s">
        <v>82</v>
      </c>
      <c r="D1177" t="s">
        <v>683</v>
      </c>
      <c r="E1177">
        <v>38</v>
      </c>
      <c r="F1177" t="s">
        <v>95</v>
      </c>
      <c r="G1177">
        <v>2014</v>
      </c>
      <c r="H1177" t="s">
        <v>16</v>
      </c>
      <c r="J1177" t="s">
        <v>96</v>
      </c>
      <c r="K1177">
        <v>72</v>
      </c>
      <c r="L1177" s="18">
        <v>43361</v>
      </c>
      <c r="M1177" s="18">
        <v>45553</v>
      </c>
      <c r="O1177">
        <v>23000000</v>
      </c>
      <c r="P1177">
        <v>15000000</v>
      </c>
      <c r="Q1177">
        <v>8000000</v>
      </c>
      <c r="R1177">
        <v>349970</v>
      </c>
      <c r="S1177" t="s">
        <v>160</v>
      </c>
      <c r="T1177">
        <v>-0.29251478214138787</v>
      </c>
      <c r="U1177">
        <v>-0.2273028893627082</v>
      </c>
      <c r="V1177">
        <v>0.16994387989697479</v>
      </c>
      <c r="W1177">
        <v>-0.86193395139868034</v>
      </c>
      <c r="X1177">
        <v>0.74051193869292065</v>
      </c>
      <c r="Y1177" t="str">
        <f t="shared" si="72"/>
        <v>61-72</v>
      </c>
      <c r="Z1177" s="20">
        <f t="shared" si="73"/>
        <v>0.65217391304347827</v>
      </c>
      <c r="AA1177" t="str">
        <f t="shared" si="74"/>
        <v>60%-80%</v>
      </c>
      <c r="AB1177">
        <f t="shared" si="75"/>
        <v>7.256990479437716E-5</v>
      </c>
    </row>
    <row r="1178" spans="1:28" x14ac:dyDescent="0.25">
      <c r="A1178" t="s">
        <v>3457</v>
      </c>
      <c r="B1178" t="s">
        <v>3458</v>
      </c>
      <c r="C1178" t="s">
        <v>82</v>
      </c>
      <c r="D1178" t="s">
        <v>199</v>
      </c>
      <c r="E1178">
        <v>59</v>
      </c>
      <c r="F1178" t="s">
        <v>17</v>
      </c>
      <c r="G1178">
        <v>2022</v>
      </c>
      <c r="H1178" t="s">
        <v>155</v>
      </c>
      <c r="I1178" t="s">
        <v>84</v>
      </c>
      <c r="J1178" t="s">
        <v>80</v>
      </c>
      <c r="K1178">
        <v>84</v>
      </c>
      <c r="L1178" s="18">
        <v>44468</v>
      </c>
      <c r="M1178" s="18">
        <v>47025</v>
      </c>
      <c r="O1178">
        <v>68900000</v>
      </c>
      <c r="P1178">
        <v>70850000</v>
      </c>
      <c r="Q1178">
        <v>0</v>
      </c>
      <c r="R1178">
        <v>1492252</v>
      </c>
      <c r="S1178" t="s">
        <v>252</v>
      </c>
      <c r="T1178">
        <v>-0.1348496699611593</v>
      </c>
      <c r="U1178">
        <v>1.3171583356745911</v>
      </c>
      <c r="V1178">
        <v>0.2094661248883162</v>
      </c>
      <c r="W1178">
        <v>-8.5943041198421E-2</v>
      </c>
      <c r="X1178">
        <v>1.7460343448427791</v>
      </c>
      <c r="Y1178" t="str">
        <f t="shared" si="72"/>
        <v>&gt;72</v>
      </c>
      <c r="Z1178" s="20">
        <f t="shared" si="73"/>
        <v>1.0283018867924529</v>
      </c>
      <c r="AA1178" t="str">
        <f t="shared" si="74"/>
        <v>80%-100%</v>
      </c>
      <c r="AB1178">
        <f t="shared" si="75"/>
        <v>3.0943391024721806E-4</v>
      </c>
    </row>
    <row r="1179" spans="1:28" x14ac:dyDescent="0.25">
      <c r="A1179" t="s">
        <v>3459</v>
      </c>
      <c r="B1179" t="s">
        <v>3460</v>
      </c>
      <c r="C1179" t="s">
        <v>82</v>
      </c>
      <c r="D1179" t="s">
        <v>970</v>
      </c>
      <c r="E1179">
        <v>59</v>
      </c>
      <c r="F1179" t="s">
        <v>17</v>
      </c>
      <c r="G1179">
        <v>2021</v>
      </c>
      <c r="H1179" t="s">
        <v>110</v>
      </c>
      <c r="I1179" t="s">
        <v>84</v>
      </c>
      <c r="J1179" t="s">
        <v>80</v>
      </c>
      <c r="K1179">
        <v>72</v>
      </c>
      <c r="L1179" s="18">
        <v>44246</v>
      </c>
      <c r="M1179" s="18">
        <v>46437</v>
      </c>
      <c r="O1179">
        <v>58305313</v>
      </c>
      <c r="P1179">
        <v>58305313</v>
      </c>
      <c r="Q1179">
        <v>0</v>
      </c>
      <c r="R1179">
        <v>1386596</v>
      </c>
      <c r="S1179" t="s">
        <v>287</v>
      </c>
      <c r="T1179">
        <v>-1.3568814437906571E-2</v>
      </c>
      <c r="U1179">
        <v>1.2009447865714571</v>
      </c>
      <c r="V1179">
        <v>-0.2648008150077798</v>
      </c>
      <c r="W1179">
        <v>1.234038075083201</v>
      </c>
      <c r="X1179">
        <v>-1.11583711881451</v>
      </c>
      <c r="Y1179" t="str">
        <f t="shared" si="72"/>
        <v>61-72</v>
      </c>
      <c r="Z1179" s="20">
        <f t="shared" si="73"/>
        <v>1</v>
      </c>
      <c r="AA1179" t="str">
        <f t="shared" si="74"/>
        <v>80%-100%</v>
      </c>
      <c r="AB1179">
        <f t="shared" si="75"/>
        <v>2.8752504417025514E-4</v>
      </c>
    </row>
    <row r="1180" spans="1:28" x14ac:dyDescent="0.25">
      <c r="A1180" t="s">
        <v>3461</v>
      </c>
      <c r="B1180" t="s">
        <v>3462</v>
      </c>
      <c r="C1180" t="s">
        <v>82</v>
      </c>
      <c r="D1180" t="s">
        <v>181</v>
      </c>
      <c r="E1180">
        <v>241</v>
      </c>
      <c r="F1180" t="s">
        <v>25</v>
      </c>
      <c r="G1180">
        <v>2020</v>
      </c>
      <c r="H1180" t="s">
        <v>25</v>
      </c>
      <c r="I1180" t="s">
        <v>84</v>
      </c>
      <c r="J1180" t="s">
        <v>80</v>
      </c>
      <c r="K1180">
        <v>84</v>
      </c>
      <c r="L1180" s="18">
        <v>43888</v>
      </c>
      <c r="M1180" s="18">
        <v>46445</v>
      </c>
      <c r="O1180">
        <v>36990000</v>
      </c>
      <c r="P1180">
        <v>36990000</v>
      </c>
      <c r="Q1180">
        <v>0</v>
      </c>
      <c r="R1180">
        <v>938809</v>
      </c>
      <c r="S1180" t="s">
        <v>699</v>
      </c>
      <c r="T1180">
        <v>-1.2385054552227599</v>
      </c>
      <c r="U1180">
        <v>1.2009447865714571</v>
      </c>
      <c r="V1180">
        <v>0.92086653473246149</v>
      </c>
      <c r="W1180">
        <v>-0.59545608398685246</v>
      </c>
      <c r="X1180">
        <v>-1.5025765057952249</v>
      </c>
      <c r="Y1180" t="str">
        <f t="shared" si="72"/>
        <v>&gt;72</v>
      </c>
      <c r="Z1180" s="20">
        <f t="shared" si="73"/>
        <v>1</v>
      </c>
      <c r="AA1180" t="str">
        <f t="shared" si="74"/>
        <v>80%-100%</v>
      </c>
      <c r="AB1180">
        <f t="shared" si="75"/>
        <v>1.946717711521114E-4</v>
      </c>
    </row>
    <row r="1181" spans="1:28" x14ac:dyDescent="0.25">
      <c r="A1181" t="s">
        <v>3463</v>
      </c>
      <c r="B1181" t="s">
        <v>3464</v>
      </c>
      <c r="C1181" t="s">
        <v>82</v>
      </c>
      <c r="D1181" t="s">
        <v>246</v>
      </c>
      <c r="E1181">
        <v>61</v>
      </c>
      <c r="F1181" t="s">
        <v>17</v>
      </c>
      <c r="G1181">
        <v>2019</v>
      </c>
      <c r="H1181" t="s">
        <v>17</v>
      </c>
      <c r="I1181" t="s">
        <v>84</v>
      </c>
      <c r="J1181" t="s">
        <v>80</v>
      </c>
      <c r="K1181">
        <v>84</v>
      </c>
      <c r="L1181" s="18">
        <v>43561</v>
      </c>
      <c r="M1181" s="18">
        <v>46118</v>
      </c>
      <c r="O1181">
        <v>59890000</v>
      </c>
      <c r="P1181">
        <v>61890000</v>
      </c>
      <c r="Q1181">
        <v>0</v>
      </c>
      <c r="R1181">
        <v>1361450</v>
      </c>
      <c r="S1181" t="s">
        <v>146</v>
      </c>
      <c r="T1181">
        <v>0.59283546317835722</v>
      </c>
      <c r="U1181">
        <v>1.3380699182565701</v>
      </c>
      <c r="V1181">
        <v>0.48612183982770601</v>
      </c>
      <c r="W1181">
        <v>0.66212016192404077</v>
      </c>
      <c r="X1181">
        <v>1.0499034482774929</v>
      </c>
      <c r="Y1181" t="str">
        <f t="shared" si="72"/>
        <v>&gt;72</v>
      </c>
      <c r="Z1181" s="20">
        <f t="shared" si="73"/>
        <v>1.03339455668726</v>
      </c>
      <c r="AA1181" t="str">
        <f t="shared" si="74"/>
        <v>80%-100%</v>
      </c>
      <c r="AB1181">
        <f t="shared" si="75"/>
        <v>2.8231076058606388E-4</v>
      </c>
    </row>
    <row r="1182" spans="1:28" x14ac:dyDescent="0.25">
      <c r="A1182" t="s">
        <v>3465</v>
      </c>
      <c r="B1182" t="s">
        <v>3466</v>
      </c>
      <c r="C1182" t="s">
        <v>82</v>
      </c>
      <c r="D1182" t="s">
        <v>602</v>
      </c>
      <c r="E1182">
        <v>236</v>
      </c>
      <c r="F1182" t="s">
        <v>95</v>
      </c>
      <c r="G1182">
        <v>2016</v>
      </c>
      <c r="H1182" t="s">
        <v>16</v>
      </c>
      <c r="J1182" t="s">
        <v>96</v>
      </c>
      <c r="K1182">
        <v>72</v>
      </c>
      <c r="L1182" s="18">
        <v>43090</v>
      </c>
      <c r="M1182" s="18">
        <v>45281</v>
      </c>
      <c r="O1182">
        <v>43900000</v>
      </c>
      <c r="P1182">
        <v>34400000</v>
      </c>
      <c r="Q1182">
        <v>9500000</v>
      </c>
      <c r="R1182">
        <v>815913</v>
      </c>
      <c r="S1182" t="s">
        <v>309</v>
      </c>
      <c r="T1182">
        <v>1.0537027141667179</v>
      </c>
      <c r="U1182">
        <v>0.31235675356571913</v>
      </c>
      <c r="V1182">
        <v>0.4070773498450232</v>
      </c>
      <c r="W1182">
        <v>-0.42382103374926111</v>
      </c>
      <c r="X1182">
        <v>1.127251325673635</v>
      </c>
      <c r="Y1182" t="str">
        <f t="shared" si="72"/>
        <v>61-72</v>
      </c>
      <c r="Z1182" s="20">
        <f t="shared" si="73"/>
        <v>0.78359908883826879</v>
      </c>
      <c r="AA1182" t="str">
        <f t="shared" si="74"/>
        <v>60%-80%</v>
      </c>
      <c r="AB1182">
        <f t="shared" si="75"/>
        <v>1.69188012488198E-4</v>
      </c>
    </row>
    <row r="1183" spans="1:28" x14ac:dyDescent="0.25">
      <c r="A1183" t="s">
        <v>3467</v>
      </c>
      <c r="B1183" t="s">
        <v>3468</v>
      </c>
      <c r="C1183" t="s">
        <v>82</v>
      </c>
      <c r="D1183" t="s">
        <v>199</v>
      </c>
      <c r="E1183">
        <v>62</v>
      </c>
      <c r="F1183" t="s">
        <v>87</v>
      </c>
      <c r="G1183">
        <v>2022</v>
      </c>
      <c r="H1183" t="s">
        <v>24</v>
      </c>
      <c r="I1183" t="s">
        <v>84</v>
      </c>
      <c r="J1183" t="s">
        <v>80</v>
      </c>
      <c r="K1183">
        <v>84</v>
      </c>
      <c r="L1183" s="18">
        <v>44508</v>
      </c>
      <c r="M1183" s="18">
        <v>47065</v>
      </c>
      <c r="O1183">
        <v>48920200</v>
      </c>
      <c r="P1183">
        <v>50262379</v>
      </c>
      <c r="Q1183">
        <v>0</v>
      </c>
      <c r="R1183">
        <v>1097151</v>
      </c>
      <c r="S1183" t="s">
        <v>190</v>
      </c>
      <c r="T1183">
        <v>-0.97168757307160336</v>
      </c>
      <c r="U1183">
        <v>1.313603189595836</v>
      </c>
      <c r="V1183">
        <v>-0.30432305999912118</v>
      </c>
      <c r="W1183">
        <v>-0.64818795218184244</v>
      </c>
      <c r="X1183">
        <v>-1.811968015379797</v>
      </c>
      <c r="Y1183" t="str">
        <f t="shared" si="72"/>
        <v>&gt;72</v>
      </c>
      <c r="Z1183" s="20">
        <f t="shared" si="73"/>
        <v>1.0274360897952175</v>
      </c>
      <c r="AA1183" t="str">
        <f t="shared" si="74"/>
        <v>80%-100%</v>
      </c>
      <c r="AB1183">
        <f t="shared" si="75"/>
        <v>2.2750562509659598E-4</v>
      </c>
    </row>
    <row r="1184" spans="1:28" x14ac:dyDescent="0.25">
      <c r="A1184" t="s">
        <v>3469</v>
      </c>
      <c r="B1184" t="s">
        <v>3470</v>
      </c>
      <c r="C1184" t="s">
        <v>82</v>
      </c>
      <c r="D1184" t="s">
        <v>236</v>
      </c>
      <c r="E1184">
        <v>59</v>
      </c>
      <c r="F1184" t="s">
        <v>87</v>
      </c>
      <c r="G1184">
        <v>2021</v>
      </c>
      <c r="H1184" t="s">
        <v>24</v>
      </c>
      <c r="I1184" t="s">
        <v>84</v>
      </c>
      <c r="J1184" t="s">
        <v>80</v>
      </c>
      <c r="K1184">
        <v>84</v>
      </c>
      <c r="L1184" s="18">
        <v>44148</v>
      </c>
      <c r="M1184" s="18">
        <v>46704</v>
      </c>
      <c r="O1184">
        <v>44040000</v>
      </c>
      <c r="P1184">
        <v>44040000</v>
      </c>
      <c r="Q1184">
        <v>0</v>
      </c>
      <c r="R1184">
        <v>924657</v>
      </c>
      <c r="S1184" t="s">
        <v>287</v>
      </c>
      <c r="T1184">
        <v>-0.69274160536812202</v>
      </c>
      <c r="U1184">
        <v>1.2009447865714571</v>
      </c>
      <c r="V1184">
        <v>0.16994387989697479</v>
      </c>
      <c r="W1184">
        <v>-0.79157036159437966</v>
      </c>
      <c r="X1184">
        <v>1.436642835258207</v>
      </c>
      <c r="Y1184" t="str">
        <f t="shared" si="72"/>
        <v>&gt;72</v>
      </c>
      <c r="Z1184" s="20">
        <f t="shared" si="73"/>
        <v>1</v>
      </c>
      <c r="AA1184" t="str">
        <f t="shared" si="74"/>
        <v>80%-100%</v>
      </c>
      <c r="AB1184">
        <f t="shared" si="75"/>
        <v>1.9173720735335715E-4</v>
      </c>
    </row>
    <row r="1185" spans="1:28" x14ac:dyDescent="0.25">
      <c r="A1185" t="s">
        <v>3471</v>
      </c>
      <c r="B1185" t="s">
        <v>3472</v>
      </c>
      <c r="C1185" t="s">
        <v>82</v>
      </c>
      <c r="D1185" t="s">
        <v>291</v>
      </c>
      <c r="E1185">
        <v>38</v>
      </c>
      <c r="F1185" t="s">
        <v>79</v>
      </c>
      <c r="G1185">
        <v>2017</v>
      </c>
      <c r="H1185" t="s">
        <v>13</v>
      </c>
      <c r="J1185" t="s">
        <v>80</v>
      </c>
      <c r="K1185">
        <v>84</v>
      </c>
      <c r="L1185" s="18">
        <v>42887</v>
      </c>
      <c r="M1185" s="18">
        <v>45444</v>
      </c>
      <c r="O1185">
        <v>37940000</v>
      </c>
      <c r="P1185">
        <v>36043000</v>
      </c>
      <c r="Q1185">
        <v>1897000</v>
      </c>
      <c r="R1185">
        <v>701167</v>
      </c>
      <c r="S1185" t="s">
        <v>1047</v>
      </c>
      <c r="T1185">
        <v>-9.8465413304183499E-2</v>
      </c>
      <c r="U1185">
        <v>0.99563418315592023</v>
      </c>
      <c r="V1185">
        <v>-6.5532185185115971E-2</v>
      </c>
      <c r="W1185">
        <v>-0.38611469613508731</v>
      </c>
      <c r="X1185">
        <v>-1.1931849962106531</v>
      </c>
      <c r="Y1185" t="str">
        <f t="shared" si="72"/>
        <v>&gt;72</v>
      </c>
      <c r="Z1185" s="20">
        <f t="shared" si="73"/>
        <v>0.95</v>
      </c>
      <c r="AA1185" t="str">
        <f t="shared" si="74"/>
        <v>80%-100%</v>
      </c>
      <c r="AB1185">
        <f t="shared" si="75"/>
        <v>1.4539424074909007E-4</v>
      </c>
    </row>
    <row r="1186" spans="1:28" x14ac:dyDescent="0.25">
      <c r="A1186" t="s">
        <v>3473</v>
      </c>
      <c r="B1186" t="s">
        <v>3474</v>
      </c>
      <c r="C1186" t="s">
        <v>82</v>
      </c>
      <c r="D1186" t="s">
        <v>968</v>
      </c>
      <c r="E1186">
        <v>38</v>
      </c>
      <c r="F1186" t="s">
        <v>17</v>
      </c>
      <c r="G1186">
        <v>2020</v>
      </c>
      <c r="H1186" t="s">
        <v>17</v>
      </c>
      <c r="I1186" t="s">
        <v>84</v>
      </c>
      <c r="J1186" t="s">
        <v>80</v>
      </c>
      <c r="K1186">
        <v>84</v>
      </c>
      <c r="L1186" s="18">
        <v>43602</v>
      </c>
      <c r="M1186" s="18">
        <v>46159</v>
      </c>
      <c r="O1186">
        <v>60650000</v>
      </c>
      <c r="P1186">
        <v>45650000</v>
      </c>
      <c r="Q1186">
        <v>15000000</v>
      </c>
      <c r="R1186">
        <v>880328</v>
      </c>
      <c r="S1186" t="s">
        <v>162</v>
      </c>
      <c r="T1186">
        <v>0.8353971742248627</v>
      </c>
      <c r="U1186">
        <v>0.1853935742934541</v>
      </c>
      <c r="V1186">
        <v>-0.1680390559069086</v>
      </c>
      <c r="W1186">
        <v>-0.3167349519490763</v>
      </c>
      <c r="X1186">
        <v>0.81785981608906366</v>
      </c>
      <c r="Y1186" t="str">
        <f t="shared" si="72"/>
        <v>&gt;72</v>
      </c>
      <c r="Z1186" s="20">
        <f t="shared" si="73"/>
        <v>0.75267930750206102</v>
      </c>
      <c r="AA1186" t="str">
        <f t="shared" si="74"/>
        <v>60%-80%</v>
      </c>
      <c r="AB1186">
        <f t="shared" si="75"/>
        <v>1.8254513000492745E-4</v>
      </c>
    </row>
    <row r="1187" spans="1:28" x14ac:dyDescent="0.25">
      <c r="A1187" t="s">
        <v>3475</v>
      </c>
      <c r="B1187" t="s">
        <v>3476</v>
      </c>
      <c r="C1187" t="s">
        <v>82</v>
      </c>
      <c r="D1187" t="s">
        <v>161</v>
      </c>
      <c r="E1187">
        <v>59</v>
      </c>
      <c r="F1187" t="s">
        <v>87</v>
      </c>
      <c r="G1187">
        <v>2021</v>
      </c>
      <c r="H1187" t="s">
        <v>24</v>
      </c>
      <c r="I1187" t="s">
        <v>84</v>
      </c>
      <c r="J1187" t="s">
        <v>80</v>
      </c>
      <c r="K1187">
        <v>84</v>
      </c>
      <c r="L1187" s="18">
        <v>44271</v>
      </c>
      <c r="M1187" s="18">
        <v>46828</v>
      </c>
      <c r="O1187">
        <v>45850000</v>
      </c>
      <c r="P1187">
        <v>39850000</v>
      </c>
      <c r="Q1187">
        <v>6000000</v>
      </c>
      <c r="R1187">
        <v>867289</v>
      </c>
      <c r="S1187" t="s">
        <v>252</v>
      </c>
      <c r="T1187">
        <v>-1.1657369419088079</v>
      </c>
      <c r="U1187">
        <v>0.66359969584377199</v>
      </c>
      <c r="V1187">
        <v>-0.34384530499046262</v>
      </c>
      <c r="W1187">
        <v>-0.27328311191884208</v>
      </c>
      <c r="X1187">
        <v>-1.425228628399082</v>
      </c>
      <c r="Y1187" t="str">
        <f t="shared" si="72"/>
        <v>&gt;72</v>
      </c>
      <c r="Z1187" s="20">
        <f t="shared" si="73"/>
        <v>0.86913849509269359</v>
      </c>
      <c r="AA1187" t="str">
        <f t="shared" si="74"/>
        <v>80%-100%</v>
      </c>
      <c r="AB1187">
        <f t="shared" si="75"/>
        <v>1.7984135828559754E-4</v>
      </c>
    </row>
    <row r="1188" spans="1:28" x14ac:dyDescent="0.25">
      <c r="A1188" t="s">
        <v>3477</v>
      </c>
      <c r="B1188" t="s">
        <v>3478</v>
      </c>
      <c r="C1188" t="s">
        <v>82</v>
      </c>
      <c r="D1188" t="s">
        <v>521</v>
      </c>
      <c r="E1188">
        <v>50</v>
      </c>
      <c r="F1188" t="s">
        <v>87</v>
      </c>
      <c r="G1188">
        <v>2020</v>
      </c>
      <c r="H1188" t="s">
        <v>24</v>
      </c>
      <c r="I1188" t="s">
        <v>84</v>
      </c>
      <c r="J1188" t="s">
        <v>80</v>
      </c>
      <c r="K1188">
        <v>72</v>
      </c>
      <c r="L1188" s="18">
        <v>43852</v>
      </c>
      <c r="M1188" s="18">
        <v>46044</v>
      </c>
      <c r="O1188">
        <v>40256000</v>
      </c>
      <c r="P1188">
        <v>36357000</v>
      </c>
      <c r="Q1188">
        <v>3899000</v>
      </c>
      <c r="R1188">
        <v>827262</v>
      </c>
      <c r="S1188" t="s">
        <v>220</v>
      </c>
      <c r="T1188">
        <v>-1.1050965141471809</v>
      </c>
      <c r="U1188">
        <v>0.80323709444249425</v>
      </c>
      <c r="V1188">
        <v>0.80229979975843724</v>
      </c>
      <c r="W1188">
        <v>-0.39063066120006262</v>
      </c>
      <c r="X1188">
        <v>0.27642467431606299</v>
      </c>
      <c r="Y1188" t="str">
        <f t="shared" si="72"/>
        <v>61-72</v>
      </c>
      <c r="Z1188" s="20">
        <f t="shared" si="73"/>
        <v>0.90314487281399047</v>
      </c>
      <c r="AA1188" t="str">
        <f t="shared" si="74"/>
        <v>80%-100%</v>
      </c>
      <c r="AB1188">
        <f t="shared" si="75"/>
        <v>1.7154134520103447E-4</v>
      </c>
    </row>
    <row r="1189" spans="1:28" x14ac:dyDescent="0.25">
      <c r="A1189" t="s">
        <v>3479</v>
      </c>
      <c r="B1189" t="s">
        <v>3480</v>
      </c>
      <c r="C1189" t="s">
        <v>82</v>
      </c>
      <c r="D1189" t="s">
        <v>812</v>
      </c>
      <c r="E1189">
        <v>1406792</v>
      </c>
      <c r="G1189">
        <v>2022</v>
      </c>
      <c r="H1189" t="s">
        <v>280</v>
      </c>
      <c r="J1189" t="s">
        <v>96</v>
      </c>
      <c r="K1189">
        <v>72</v>
      </c>
      <c r="L1189" s="18">
        <v>44387</v>
      </c>
      <c r="M1189" s="18">
        <v>46578</v>
      </c>
      <c r="O1189">
        <v>97000000</v>
      </c>
      <c r="P1189">
        <v>62000000</v>
      </c>
      <c r="Q1189">
        <v>35000000</v>
      </c>
      <c r="R1189">
        <v>1470562</v>
      </c>
      <c r="S1189" t="s">
        <v>281</v>
      </c>
      <c r="T1189">
        <v>-0.28038669658906262</v>
      </c>
      <c r="U1189">
        <v>-0.28067812467468112</v>
      </c>
      <c r="V1189">
        <v>-0.30432305999912118</v>
      </c>
      <c r="W1189">
        <v>1.0033649858662721</v>
      </c>
      <c r="X1189">
        <v>-1.3478807510029389</v>
      </c>
      <c r="Y1189" t="str">
        <f t="shared" si="72"/>
        <v>61-72</v>
      </c>
      <c r="Z1189" s="20">
        <f t="shared" si="73"/>
        <v>0.63917525773195871</v>
      </c>
      <c r="AA1189" t="str">
        <f t="shared" si="74"/>
        <v>60%-80%</v>
      </c>
      <c r="AB1189">
        <f t="shared" si="75"/>
        <v>3.049362640632879E-4</v>
      </c>
    </row>
    <row r="1190" spans="1:28" x14ac:dyDescent="0.25">
      <c r="A1190" t="s">
        <v>3481</v>
      </c>
      <c r="B1190" t="s">
        <v>3482</v>
      </c>
      <c r="C1190" t="s">
        <v>82</v>
      </c>
      <c r="D1190" t="s">
        <v>576</v>
      </c>
      <c r="E1190">
        <v>38</v>
      </c>
      <c r="F1190" t="s">
        <v>25</v>
      </c>
      <c r="G1190">
        <v>2021</v>
      </c>
      <c r="H1190" t="s">
        <v>25</v>
      </c>
      <c r="I1190" t="s">
        <v>84</v>
      </c>
      <c r="J1190" t="s">
        <v>80</v>
      </c>
      <c r="K1190">
        <v>84</v>
      </c>
      <c r="L1190" s="18">
        <v>44119</v>
      </c>
      <c r="M1190" s="18">
        <v>46675</v>
      </c>
      <c r="O1190">
        <v>35890000</v>
      </c>
      <c r="P1190">
        <v>35890000</v>
      </c>
      <c r="Q1190">
        <v>0</v>
      </c>
      <c r="R1190">
        <v>777526</v>
      </c>
      <c r="S1190" t="s">
        <v>234</v>
      </c>
      <c r="T1190">
        <v>-0.2318743543797615</v>
      </c>
      <c r="U1190">
        <v>1.2009447865714571</v>
      </c>
      <c r="V1190">
        <v>0.56516632981038883</v>
      </c>
      <c r="W1190">
        <v>0.2472882991955313</v>
      </c>
      <c r="X1190">
        <v>0.97255557088134947</v>
      </c>
      <c r="Y1190" t="str">
        <f t="shared" si="72"/>
        <v>&gt;72</v>
      </c>
      <c r="Z1190" s="20">
        <f t="shared" si="73"/>
        <v>1</v>
      </c>
      <c r="AA1190" t="str">
        <f t="shared" si="74"/>
        <v>80%-100%</v>
      </c>
      <c r="AB1190">
        <f t="shared" si="75"/>
        <v>1.6122807039218475E-4</v>
      </c>
    </row>
    <row r="1191" spans="1:28" x14ac:dyDescent="0.25">
      <c r="A1191" t="s">
        <v>3483</v>
      </c>
      <c r="B1191" t="s">
        <v>3484</v>
      </c>
      <c r="C1191" t="s">
        <v>82</v>
      </c>
      <c r="D1191" t="s">
        <v>227</v>
      </c>
      <c r="E1191">
        <v>60</v>
      </c>
      <c r="F1191" t="s">
        <v>79</v>
      </c>
      <c r="G1191">
        <v>2022</v>
      </c>
      <c r="H1191" t="s">
        <v>26</v>
      </c>
      <c r="I1191" t="s">
        <v>84</v>
      </c>
      <c r="J1191" t="s">
        <v>80</v>
      </c>
      <c r="K1191">
        <v>84</v>
      </c>
      <c r="L1191" s="18">
        <v>44234</v>
      </c>
      <c r="M1191" s="18">
        <v>46790</v>
      </c>
      <c r="O1191">
        <v>61838000</v>
      </c>
      <c r="P1191">
        <v>61838000</v>
      </c>
      <c r="Q1191">
        <v>0</v>
      </c>
      <c r="R1191">
        <v>1286094</v>
      </c>
      <c r="S1191" t="s">
        <v>473</v>
      </c>
      <c r="T1191">
        <v>-0.58358883539719453</v>
      </c>
      <c r="U1191">
        <v>1.2009447865714571</v>
      </c>
      <c r="V1191">
        <v>5.1377144922950549E-2</v>
      </c>
      <c r="W1191">
        <v>0.19006809692071319</v>
      </c>
      <c r="X1191">
        <v>1.9007300996350649</v>
      </c>
      <c r="Y1191" t="str">
        <f t="shared" si="72"/>
        <v>&gt;72</v>
      </c>
      <c r="Z1191" s="20">
        <f t="shared" si="73"/>
        <v>1</v>
      </c>
      <c r="AA1191" t="str">
        <f t="shared" si="74"/>
        <v>80%-100%</v>
      </c>
      <c r="AB1191">
        <f t="shared" si="75"/>
        <v>2.6668491338291769E-4</v>
      </c>
    </row>
    <row r="1192" spans="1:28" x14ac:dyDescent="0.25">
      <c r="A1192" t="s">
        <v>3485</v>
      </c>
      <c r="B1192" t="s">
        <v>3486</v>
      </c>
      <c r="C1192" t="s">
        <v>82</v>
      </c>
      <c r="D1192" t="s">
        <v>722</v>
      </c>
      <c r="E1192">
        <v>74</v>
      </c>
      <c r="F1192" t="s">
        <v>25</v>
      </c>
      <c r="G1192">
        <v>2020</v>
      </c>
      <c r="H1192" t="s">
        <v>25</v>
      </c>
      <c r="I1192" t="s">
        <v>84</v>
      </c>
      <c r="J1192" t="s">
        <v>80</v>
      </c>
      <c r="K1192">
        <v>48</v>
      </c>
      <c r="L1192" s="18">
        <v>43536</v>
      </c>
      <c r="M1192" s="18">
        <v>44997</v>
      </c>
      <c r="O1192">
        <v>33640000</v>
      </c>
      <c r="P1192">
        <v>33640000</v>
      </c>
      <c r="Q1192">
        <v>0</v>
      </c>
      <c r="R1192">
        <v>1101134</v>
      </c>
      <c r="S1192" t="s">
        <v>168</v>
      </c>
      <c r="T1192">
        <v>-2.8030284914727202</v>
      </c>
      <c r="U1192">
        <v>1.2009447865714571</v>
      </c>
      <c r="V1192">
        <v>-0.1108682314591741</v>
      </c>
      <c r="W1192">
        <v>-1.060412379242887</v>
      </c>
      <c r="X1192">
        <v>-1.270532873606796</v>
      </c>
      <c r="Y1192" t="str">
        <f t="shared" si="72"/>
        <v>37-48</v>
      </c>
      <c r="Z1192" s="20">
        <f t="shared" si="73"/>
        <v>1</v>
      </c>
      <c r="AA1192" t="str">
        <f t="shared" si="74"/>
        <v>80%-100%</v>
      </c>
      <c r="AB1192">
        <f t="shared" si="75"/>
        <v>2.2833154140598251E-4</v>
      </c>
    </row>
    <row r="1193" spans="1:28" x14ac:dyDescent="0.25">
      <c r="A1193" t="s">
        <v>3487</v>
      </c>
      <c r="B1193" t="s">
        <v>3488</v>
      </c>
      <c r="C1193" t="s">
        <v>82</v>
      </c>
      <c r="D1193" t="s">
        <v>199</v>
      </c>
      <c r="E1193">
        <v>60</v>
      </c>
      <c r="F1193" t="s">
        <v>87</v>
      </c>
      <c r="G1193">
        <v>2022</v>
      </c>
      <c r="H1193" t="s">
        <v>24</v>
      </c>
      <c r="I1193" t="s">
        <v>84</v>
      </c>
      <c r="J1193" t="s">
        <v>80</v>
      </c>
      <c r="K1193">
        <v>84</v>
      </c>
      <c r="L1193" s="18">
        <v>44263</v>
      </c>
      <c r="M1193" s="18">
        <v>46820</v>
      </c>
      <c r="O1193">
        <v>53780000</v>
      </c>
      <c r="P1193">
        <v>55177100</v>
      </c>
      <c r="Q1193">
        <v>0</v>
      </c>
      <c r="R1193">
        <v>1204432</v>
      </c>
      <c r="S1193" t="s">
        <v>365</v>
      </c>
      <c r="T1193">
        <v>-0.95955948751927811</v>
      </c>
      <c r="U1193">
        <v>1.307616204954442</v>
      </c>
      <c r="V1193">
        <v>-0.30432305999912118</v>
      </c>
      <c r="W1193">
        <v>-0.49290878563277052</v>
      </c>
      <c r="X1193">
        <v>-0.96114136402222416</v>
      </c>
      <c r="Y1193" t="str">
        <f t="shared" si="72"/>
        <v>&gt;72</v>
      </c>
      <c r="Z1193" s="20">
        <f t="shared" si="73"/>
        <v>1.0259780587579026</v>
      </c>
      <c r="AA1193" t="str">
        <f t="shared" si="74"/>
        <v>80%-100%</v>
      </c>
      <c r="AB1193">
        <f t="shared" si="75"/>
        <v>2.497514517567256E-4</v>
      </c>
    </row>
    <row r="1194" spans="1:28" x14ac:dyDescent="0.25">
      <c r="A1194" t="s">
        <v>3489</v>
      </c>
      <c r="B1194" t="s">
        <v>3490</v>
      </c>
      <c r="C1194" t="s">
        <v>82</v>
      </c>
      <c r="D1194" t="s">
        <v>246</v>
      </c>
      <c r="E1194">
        <v>246</v>
      </c>
      <c r="F1194" t="s">
        <v>79</v>
      </c>
      <c r="G1194">
        <v>2020</v>
      </c>
      <c r="H1194" t="s">
        <v>13</v>
      </c>
      <c r="I1194" t="s">
        <v>84</v>
      </c>
      <c r="J1194" t="s">
        <v>80</v>
      </c>
      <c r="K1194">
        <v>60</v>
      </c>
      <c r="L1194" s="18">
        <v>43613</v>
      </c>
      <c r="M1194" s="18">
        <v>45440</v>
      </c>
      <c r="O1194">
        <v>34290000</v>
      </c>
      <c r="P1194">
        <v>34290000</v>
      </c>
      <c r="Q1194">
        <v>0</v>
      </c>
      <c r="R1194">
        <v>870388</v>
      </c>
      <c r="S1194" t="s">
        <v>182</v>
      </c>
      <c r="T1194">
        <v>0.68986014759695946</v>
      </c>
      <c r="U1194">
        <v>1.2009447865714571</v>
      </c>
      <c r="V1194">
        <v>0.80229979975843724</v>
      </c>
      <c r="W1194">
        <v>-0.67261606637805249</v>
      </c>
      <c r="X1194">
        <v>0.66316406129677774</v>
      </c>
      <c r="Y1194" t="str">
        <f t="shared" si="72"/>
        <v>49-60</v>
      </c>
      <c r="Z1194" s="20">
        <f t="shared" si="73"/>
        <v>1</v>
      </c>
      <c r="AA1194" t="str">
        <f t="shared" si="74"/>
        <v>80%-100%</v>
      </c>
      <c r="AB1194">
        <f t="shared" si="75"/>
        <v>1.8048396803774136E-4</v>
      </c>
    </row>
    <row r="1195" spans="1:28" x14ac:dyDescent="0.25">
      <c r="A1195" t="s">
        <v>3491</v>
      </c>
      <c r="B1195" t="s">
        <v>3492</v>
      </c>
      <c r="C1195" t="s">
        <v>82</v>
      </c>
      <c r="D1195" t="s">
        <v>599</v>
      </c>
      <c r="E1195">
        <v>48</v>
      </c>
      <c r="F1195" t="s">
        <v>95</v>
      </c>
      <c r="G1195">
        <v>2013</v>
      </c>
      <c r="H1195" t="s">
        <v>16</v>
      </c>
      <c r="J1195" t="s">
        <v>96</v>
      </c>
      <c r="K1195">
        <v>60</v>
      </c>
      <c r="L1195" s="18">
        <v>43886</v>
      </c>
      <c r="M1195" s="18">
        <v>45713</v>
      </c>
      <c r="O1195">
        <v>25000000</v>
      </c>
      <c r="P1195">
        <v>25000000</v>
      </c>
      <c r="Q1195">
        <v>0</v>
      </c>
      <c r="R1195">
        <v>642562</v>
      </c>
      <c r="S1195" t="s">
        <v>407</v>
      </c>
      <c r="T1195">
        <v>-2.2572646416180819</v>
      </c>
      <c r="U1195">
        <v>1.2009447865714571</v>
      </c>
      <c r="V1195">
        <v>0.99991102471514426</v>
      </c>
      <c r="W1195">
        <v>-0.26647211556802108</v>
      </c>
      <c r="X1195">
        <v>-1.5025765057952249</v>
      </c>
      <c r="Y1195" t="str">
        <f t="shared" si="72"/>
        <v>49-60</v>
      </c>
      <c r="Z1195" s="20">
        <f t="shared" si="73"/>
        <v>1</v>
      </c>
      <c r="AA1195" t="str">
        <f t="shared" si="74"/>
        <v>80%-100%</v>
      </c>
      <c r="AB1195">
        <f t="shared" si="75"/>
        <v>1.3324188691740598E-4</v>
      </c>
    </row>
    <row r="1196" spans="1:28" x14ac:dyDescent="0.25">
      <c r="A1196" t="s">
        <v>3493</v>
      </c>
      <c r="B1196" t="s">
        <v>3494</v>
      </c>
      <c r="C1196" t="s">
        <v>82</v>
      </c>
      <c r="D1196" t="s">
        <v>224</v>
      </c>
      <c r="E1196">
        <v>1242909</v>
      </c>
      <c r="F1196" t="s">
        <v>95</v>
      </c>
      <c r="G1196">
        <v>2019</v>
      </c>
      <c r="H1196" t="s">
        <v>16</v>
      </c>
      <c r="J1196" t="s">
        <v>96</v>
      </c>
      <c r="K1196">
        <v>72</v>
      </c>
      <c r="L1196" s="18">
        <v>44198</v>
      </c>
      <c r="M1196" s="18">
        <v>46389</v>
      </c>
      <c r="O1196">
        <v>72900000</v>
      </c>
      <c r="P1196">
        <v>50000000</v>
      </c>
      <c r="Q1196">
        <v>22900000</v>
      </c>
      <c r="R1196">
        <v>1225077</v>
      </c>
      <c r="S1196" t="s">
        <v>529</v>
      </c>
      <c r="T1196">
        <v>-0.37741138100766491</v>
      </c>
      <c r="U1196">
        <v>-8.8935273295697989E-2</v>
      </c>
      <c r="V1196">
        <v>1.158000004680509</v>
      </c>
      <c r="W1196">
        <v>1.999076162342224</v>
      </c>
      <c r="X1196">
        <v>-0.80644560922993824</v>
      </c>
      <c r="Y1196" t="str">
        <f t="shared" si="72"/>
        <v>61-72</v>
      </c>
      <c r="Z1196" s="20">
        <f t="shared" si="73"/>
        <v>0.68587105624142664</v>
      </c>
      <c r="AA1196" t="str">
        <f t="shared" si="74"/>
        <v>60%-80%</v>
      </c>
      <c r="AB1196">
        <f t="shared" si="75"/>
        <v>2.5403240636563473E-4</v>
      </c>
    </row>
    <row r="1197" spans="1:28" x14ac:dyDescent="0.25">
      <c r="A1197" t="s">
        <v>3495</v>
      </c>
      <c r="B1197" t="s">
        <v>3496</v>
      </c>
      <c r="C1197" t="s">
        <v>82</v>
      </c>
      <c r="D1197" t="s">
        <v>457</v>
      </c>
      <c r="E1197">
        <v>15</v>
      </c>
      <c r="F1197" t="s">
        <v>95</v>
      </c>
      <c r="G1197">
        <v>2016</v>
      </c>
      <c r="H1197" t="s">
        <v>16</v>
      </c>
      <c r="J1197" t="s">
        <v>96</v>
      </c>
      <c r="K1197">
        <v>84</v>
      </c>
      <c r="L1197" s="18">
        <v>44461</v>
      </c>
      <c r="M1197" s="18">
        <v>47018</v>
      </c>
      <c r="O1197">
        <v>33000000</v>
      </c>
      <c r="P1197">
        <v>33000000</v>
      </c>
      <c r="Q1197">
        <v>0</v>
      </c>
      <c r="R1197">
        <v>879775</v>
      </c>
      <c r="S1197" t="s">
        <v>764</v>
      </c>
      <c r="T1197">
        <v>-0.83827863199602526</v>
      </c>
      <c r="U1197">
        <v>1.2009447865714571</v>
      </c>
      <c r="V1197">
        <v>0.36755510485368181</v>
      </c>
      <c r="W1197">
        <v>-0.70925823767236751</v>
      </c>
      <c r="X1197">
        <v>-1.811968015379797</v>
      </c>
      <c r="Y1197" t="str">
        <f t="shared" si="72"/>
        <v>&gt;72</v>
      </c>
      <c r="Z1197" s="20">
        <f t="shared" si="73"/>
        <v>1</v>
      </c>
      <c r="AA1197" t="str">
        <f t="shared" si="74"/>
        <v>80%-100%</v>
      </c>
      <c r="AB1197">
        <f t="shared" si="75"/>
        <v>1.824304597264713E-4</v>
      </c>
    </row>
    <row r="1198" spans="1:28" x14ac:dyDescent="0.25">
      <c r="A1198" t="s">
        <v>3497</v>
      </c>
      <c r="B1198" t="s">
        <v>3498</v>
      </c>
      <c r="C1198" t="s">
        <v>82</v>
      </c>
      <c r="D1198" t="s">
        <v>576</v>
      </c>
      <c r="E1198">
        <v>7</v>
      </c>
      <c r="F1198" t="s">
        <v>25</v>
      </c>
      <c r="G1198">
        <v>2021</v>
      </c>
      <c r="H1198" t="s">
        <v>25</v>
      </c>
      <c r="I1198" t="s">
        <v>84</v>
      </c>
      <c r="J1198" t="s">
        <v>80</v>
      </c>
      <c r="K1198">
        <v>84</v>
      </c>
      <c r="L1198" s="18">
        <v>44287</v>
      </c>
      <c r="M1198" s="18">
        <v>46844</v>
      </c>
      <c r="O1198">
        <v>39390000</v>
      </c>
      <c r="P1198">
        <v>39390000</v>
      </c>
      <c r="Q1198">
        <v>0</v>
      </c>
      <c r="R1198">
        <v>832252</v>
      </c>
      <c r="S1198" t="s">
        <v>1050</v>
      </c>
      <c r="T1198">
        <v>-1.8085254761820471</v>
      </c>
      <c r="U1198">
        <v>1.2009447865714571</v>
      </c>
      <c r="V1198">
        <v>0.24898836987965761</v>
      </c>
      <c r="W1198">
        <v>-0.31811135669869151</v>
      </c>
      <c r="X1198">
        <v>-1.5799243831913681</v>
      </c>
      <c r="Y1198" t="str">
        <f t="shared" si="72"/>
        <v>&gt;72</v>
      </c>
      <c r="Z1198" s="20">
        <f t="shared" si="73"/>
        <v>1</v>
      </c>
      <c r="AA1198" t="str">
        <f t="shared" si="74"/>
        <v>80%-100%</v>
      </c>
      <c r="AB1198">
        <f t="shared" si="75"/>
        <v>1.7257607339180494E-4</v>
      </c>
    </row>
    <row r="1199" spans="1:28" x14ac:dyDescent="0.25">
      <c r="A1199" t="s">
        <v>903</v>
      </c>
      <c r="B1199" t="s">
        <v>904</v>
      </c>
      <c r="C1199" t="s">
        <v>82</v>
      </c>
      <c r="D1199" t="s">
        <v>720</v>
      </c>
      <c r="E1199">
        <v>166872296</v>
      </c>
      <c r="F1199" t="s">
        <v>95</v>
      </c>
      <c r="G1199">
        <v>2014</v>
      </c>
      <c r="H1199" t="s">
        <v>16</v>
      </c>
      <c r="J1199" t="s">
        <v>96</v>
      </c>
      <c r="K1199">
        <v>60</v>
      </c>
      <c r="L1199" s="18">
        <v>44452</v>
      </c>
      <c r="M1199" s="18">
        <v>46278</v>
      </c>
      <c r="O1199">
        <v>29000000</v>
      </c>
      <c r="P1199">
        <v>29000000</v>
      </c>
      <c r="Q1199">
        <v>0</v>
      </c>
      <c r="R1199">
        <v>974414</v>
      </c>
      <c r="S1199" t="s">
        <v>182</v>
      </c>
      <c r="T1199">
        <v>-0.71699777647277252</v>
      </c>
      <c r="U1199">
        <v>1.2009447865714571</v>
      </c>
      <c r="V1199">
        <v>0.84182204474977862</v>
      </c>
      <c r="W1199">
        <v>-0.55658252394605479</v>
      </c>
      <c r="X1199">
        <v>-0.34235834485308059</v>
      </c>
      <c r="Y1199" t="str">
        <f t="shared" si="72"/>
        <v>49-60</v>
      </c>
      <c r="Z1199" s="20">
        <f t="shared" si="73"/>
        <v>1</v>
      </c>
      <c r="AA1199" t="str">
        <f t="shared" si="74"/>
        <v>80%-100%</v>
      </c>
      <c r="AB1199">
        <f t="shared" si="75"/>
        <v>2.0205483672974318E-4</v>
      </c>
    </row>
    <row r="1200" spans="1:28" x14ac:dyDescent="0.25">
      <c r="A1200" t="s">
        <v>3499</v>
      </c>
      <c r="B1200" t="s">
        <v>3500</v>
      </c>
      <c r="C1200" t="s">
        <v>82</v>
      </c>
      <c r="D1200" t="s">
        <v>246</v>
      </c>
      <c r="E1200">
        <v>76</v>
      </c>
      <c r="F1200" t="s">
        <v>17</v>
      </c>
      <c r="G1200">
        <v>2020</v>
      </c>
      <c r="H1200" t="s">
        <v>17</v>
      </c>
      <c r="I1200" t="s">
        <v>84</v>
      </c>
      <c r="J1200" t="s">
        <v>80</v>
      </c>
      <c r="K1200">
        <v>84</v>
      </c>
      <c r="L1200" s="18">
        <v>43616</v>
      </c>
      <c r="M1200" s="18">
        <v>46173</v>
      </c>
      <c r="O1200">
        <v>55990000</v>
      </c>
      <c r="P1200">
        <v>55990000</v>
      </c>
      <c r="Q1200">
        <v>0</v>
      </c>
      <c r="R1200">
        <v>1450680</v>
      </c>
      <c r="S1200" t="s">
        <v>278</v>
      </c>
      <c r="T1200">
        <v>0.60496354873068248</v>
      </c>
      <c r="U1200">
        <v>1.2009447865714571</v>
      </c>
      <c r="V1200">
        <v>0.48612183982770601</v>
      </c>
      <c r="W1200">
        <v>0.20230771060568109</v>
      </c>
      <c r="X1200">
        <v>-0.80644560922993824</v>
      </c>
      <c r="Y1200" t="str">
        <f t="shared" si="72"/>
        <v>&gt;72</v>
      </c>
      <c r="Z1200" s="20">
        <f t="shared" si="73"/>
        <v>1</v>
      </c>
      <c r="AA1200" t="str">
        <f t="shared" si="74"/>
        <v>80%-100%</v>
      </c>
      <c r="AB1200">
        <f t="shared" si="75"/>
        <v>3.00813525408198E-4</v>
      </c>
    </row>
    <row r="1201" spans="1:28" x14ac:dyDescent="0.25">
      <c r="A1201" t="s">
        <v>744</v>
      </c>
      <c r="B1201" t="s">
        <v>745</v>
      </c>
      <c r="C1201" t="s">
        <v>82</v>
      </c>
      <c r="D1201" t="s">
        <v>301</v>
      </c>
      <c r="E1201">
        <v>15</v>
      </c>
      <c r="F1201" t="s">
        <v>79</v>
      </c>
      <c r="G1201">
        <v>2020</v>
      </c>
      <c r="H1201" t="s">
        <v>13</v>
      </c>
      <c r="I1201" t="s">
        <v>84</v>
      </c>
      <c r="J1201" t="s">
        <v>80</v>
      </c>
      <c r="K1201">
        <v>84</v>
      </c>
      <c r="L1201" s="18">
        <v>43766</v>
      </c>
      <c r="M1201" s="18">
        <v>46323</v>
      </c>
      <c r="O1201">
        <v>40990000</v>
      </c>
      <c r="P1201">
        <v>42183990</v>
      </c>
      <c r="Q1201">
        <v>0</v>
      </c>
      <c r="R1201">
        <v>885412</v>
      </c>
      <c r="S1201" t="s">
        <v>302</v>
      </c>
      <c r="T1201">
        <v>-0.31677095324603838</v>
      </c>
      <c r="U1201">
        <v>1.320553865552728</v>
      </c>
      <c r="V1201">
        <v>0.84182204474977862</v>
      </c>
      <c r="W1201">
        <v>-0.46497709571026707</v>
      </c>
      <c r="X1201">
        <v>1.127251325673635</v>
      </c>
      <c r="Y1201" t="str">
        <f t="shared" si="72"/>
        <v>&gt;72</v>
      </c>
      <c r="Z1201" s="20">
        <f t="shared" si="73"/>
        <v>1.0291288119053428</v>
      </c>
      <c r="AA1201" t="str">
        <f t="shared" si="74"/>
        <v>80%-100%</v>
      </c>
      <c r="AB1201">
        <f t="shared" si="75"/>
        <v>1.8359935006943186E-4</v>
      </c>
    </row>
    <row r="1202" spans="1:28" x14ac:dyDescent="0.25">
      <c r="A1202" t="s">
        <v>3501</v>
      </c>
      <c r="B1202" t="s">
        <v>3502</v>
      </c>
      <c r="C1202" t="s">
        <v>82</v>
      </c>
      <c r="D1202" t="s">
        <v>134</v>
      </c>
      <c r="E1202">
        <v>220</v>
      </c>
      <c r="F1202" t="s">
        <v>12</v>
      </c>
      <c r="G1202">
        <v>2021</v>
      </c>
      <c r="H1202" t="s">
        <v>12</v>
      </c>
      <c r="I1202" t="s">
        <v>84</v>
      </c>
      <c r="J1202" t="s">
        <v>80</v>
      </c>
      <c r="K1202">
        <v>72</v>
      </c>
      <c r="L1202" s="18">
        <v>44378</v>
      </c>
      <c r="M1202" s="18">
        <v>46569</v>
      </c>
      <c r="O1202">
        <v>84977000</v>
      </c>
      <c r="P1202">
        <v>41988500</v>
      </c>
      <c r="Q1202">
        <v>42988500</v>
      </c>
      <c r="R1202">
        <v>1077059</v>
      </c>
      <c r="S1202" t="s">
        <v>385</v>
      </c>
      <c r="T1202">
        <v>-0.1469777555134846</v>
      </c>
      <c r="U1202">
        <v>-0.87632197382930543</v>
      </c>
      <c r="V1202">
        <v>0.24898836987965761</v>
      </c>
      <c r="W1202">
        <v>0.89235082347488914</v>
      </c>
      <c r="X1202">
        <v>0.81785981608906366</v>
      </c>
      <c r="Y1202" t="str">
        <f t="shared" si="72"/>
        <v>61-72</v>
      </c>
      <c r="Z1202" s="20">
        <f t="shared" si="73"/>
        <v>0.49411605493251115</v>
      </c>
      <c r="AA1202" t="str">
        <f t="shared" si="74"/>
        <v>40%-60%</v>
      </c>
      <c r="AB1202">
        <f t="shared" si="75"/>
        <v>2.23339340766143E-4</v>
      </c>
    </row>
    <row r="1203" spans="1:28" x14ac:dyDescent="0.25">
      <c r="A1203" t="s">
        <v>3503</v>
      </c>
      <c r="B1203" t="s">
        <v>3504</v>
      </c>
      <c r="C1203" t="s">
        <v>82</v>
      </c>
      <c r="D1203" t="s">
        <v>3505</v>
      </c>
      <c r="E1203">
        <v>62</v>
      </c>
      <c r="F1203" t="s">
        <v>95</v>
      </c>
      <c r="G1203">
        <v>2012</v>
      </c>
      <c r="H1203" t="s">
        <v>16</v>
      </c>
      <c r="J1203" t="s">
        <v>96</v>
      </c>
      <c r="K1203">
        <v>60</v>
      </c>
      <c r="L1203" s="18">
        <v>43187</v>
      </c>
      <c r="M1203" s="18">
        <v>45013</v>
      </c>
      <c r="O1203">
        <v>22500000</v>
      </c>
      <c r="P1203">
        <v>18400000</v>
      </c>
      <c r="Q1203">
        <v>4100000</v>
      </c>
      <c r="R1203">
        <v>463544</v>
      </c>
      <c r="S1203" t="s">
        <v>431</v>
      </c>
      <c r="T1203">
        <v>0.27750523881790012</v>
      </c>
      <c r="U1203">
        <v>0.45270169856816939</v>
      </c>
      <c r="V1203">
        <v>0.68373306478441309</v>
      </c>
      <c r="W1203">
        <v>-0.41226945648723801</v>
      </c>
      <c r="X1203">
        <v>-0.57440197704150942</v>
      </c>
      <c r="Y1203" t="str">
        <f t="shared" si="72"/>
        <v>49-60</v>
      </c>
      <c r="Z1203" s="20">
        <f t="shared" si="73"/>
        <v>0.81777777777777783</v>
      </c>
      <c r="AA1203" t="str">
        <f t="shared" si="74"/>
        <v>80%-100%</v>
      </c>
      <c r="AB1203">
        <f t="shared" si="75"/>
        <v>9.6120650192887291E-5</v>
      </c>
    </row>
    <row r="1204" spans="1:28" x14ac:dyDescent="0.25">
      <c r="A1204" t="s">
        <v>3506</v>
      </c>
      <c r="B1204" t="s">
        <v>3507</v>
      </c>
      <c r="C1204" t="s">
        <v>82</v>
      </c>
      <c r="D1204" t="s">
        <v>181</v>
      </c>
      <c r="E1204">
        <v>38</v>
      </c>
      <c r="F1204" t="s">
        <v>25</v>
      </c>
      <c r="G1204">
        <v>2020</v>
      </c>
      <c r="H1204" t="s">
        <v>25</v>
      </c>
      <c r="I1204" t="s">
        <v>84</v>
      </c>
      <c r="J1204" t="s">
        <v>80</v>
      </c>
      <c r="K1204">
        <v>84</v>
      </c>
      <c r="L1204" s="18">
        <v>43815</v>
      </c>
      <c r="M1204" s="18">
        <v>46372</v>
      </c>
      <c r="O1204">
        <v>36640000</v>
      </c>
      <c r="P1204">
        <v>36640000</v>
      </c>
      <c r="Q1204">
        <v>0</v>
      </c>
      <c r="R1204">
        <v>743525</v>
      </c>
      <c r="S1204" t="s">
        <v>321</v>
      </c>
      <c r="T1204">
        <v>-1.3568814437906571E-2</v>
      </c>
      <c r="U1204">
        <v>1.2009447865714571</v>
      </c>
      <c r="V1204">
        <v>0.43503163133862399</v>
      </c>
      <c r="W1204">
        <v>-0.54131495257342344</v>
      </c>
      <c r="X1204">
        <v>-0.26501046745693763</v>
      </c>
      <c r="Y1204" t="str">
        <f t="shared" si="72"/>
        <v>&gt;72</v>
      </c>
      <c r="Z1204" s="20">
        <f t="shared" si="73"/>
        <v>1</v>
      </c>
      <c r="AA1204" t="str">
        <f t="shared" si="74"/>
        <v>80%-100%</v>
      </c>
      <c r="AB1204">
        <f t="shared" si="75"/>
        <v>1.5417761083018339E-4</v>
      </c>
    </row>
    <row r="1205" spans="1:28" x14ac:dyDescent="0.25">
      <c r="A1205" t="s">
        <v>3508</v>
      </c>
      <c r="B1205" t="s">
        <v>3509</v>
      </c>
      <c r="C1205" t="s">
        <v>82</v>
      </c>
      <c r="D1205" t="s">
        <v>865</v>
      </c>
      <c r="E1205">
        <v>241</v>
      </c>
      <c r="F1205" t="s">
        <v>17</v>
      </c>
      <c r="G1205">
        <v>2021</v>
      </c>
      <c r="H1205" t="s">
        <v>17</v>
      </c>
      <c r="I1205" t="s">
        <v>84</v>
      </c>
      <c r="J1205" t="s">
        <v>80</v>
      </c>
      <c r="K1205">
        <v>72</v>
      </c>
      <c r="L1205" s="18">
        <v>44116</v>
      </c>
      <c r="M1205" s="18">
        <v>46307</v>
      </c>
      <c r="O1205">
        <v>69650000</v>
      </c>
      <c r="P1205">
        <v>19650000</v>
      </c>
      <c r="Q1205">
        <v>50000000</v>
      </c>
      <c r="R1205">
        <v>521376</v>
      </c>
      <c r="S1205" t="s">
        <v>320</v>
      </c>
      <c r="T1205">
        <v>-0.53507649318789341</v>
      </c>
      <c r="U1205">
        <v>-1.7468025704355239</v>
      </c>
      <c r="V1205">
        <v>0.80229979975843724</v>
      </c>
      <c r="W1205">
        <v>0.33955753488230289</v>
      </c>
      <c r="X1205">
        <v>-1.1931849962106531</v>
      </c>
      <c r="Y1205" t="str">
        <f t="shared" si="72"/>
        <v>61-72</v>
      </c>
      <c r="Z1205" s="20">
        <f t="shared" si="73"/>
        <v>0.28212491026561376</v>
      </c>
      <c r="AA1205" t="str">
        <f t="shared" si="74"/>
        <v>20%-40%</v>
      </c>
      <c r="AB1205">
        <f t="shared" si="75"/>
        <v>1.0811271446716342E-4</v>
      </c>
    </row>
    <row r="1206" spans="1:28" x14ac:dyDescent="0.25">
      <c r="A1206" t="s">
        <v>3510</v>
      </c>
      <c r="B1206" t="s">
        <v>3511</v>
      </c>
      <c r="C1206" t="s">
        <v>82</v>
      </c>
      <c r="D1206" t="s">
        <v>535</v>
      </c>
      <c r="E1206">
        <v>220</v>
      </c>
      <c r="F1206" t="s">
        <v>17</v>
      </c>
      <c r="G1206">
        <v>2018</v>
      </c>
      <c r="H1206" t="s">
        <v>17</v>
      </c>
      <c r="J1206" t="s">
        <v>80</v>
      </c>
      <c r="K1206">
        <v>60</v>
      </c>
      <c r="L1206" s="18">
        <v>43335</v>
      </c>
      <c r="M1206" s="18">
        <v>45161</v>
      </c>
      <c r="O1206">
        <v>47990000</v>
      </c>
      <c r="P1206">
        <v>38000000</v>
      </c>
      <c r="Q1206">
        <v>9990000</v>
      </c>
      <c r="R1206">
        <v>950325</v>
      </c>
      <c r="S1206" t="s">
        <v>163</v>
      </c>
      <c r="T1206">
        <v>1.017318457509742</v>
      </c>
      <c r="U1206">
        <v>0.34616131996541089</v>
      </c>
      <c r="V1206">
        <v>-0.58470769875344408</v>
      </c>
      <c r="W1206">
        <v>-0.61765280943657985</v>
      </c>
      <c r="X1206">
        <v>-0.65174985443765243</v>
      </c>
      <c r="Y1206" t="str">
        <f t="shared" si="72"/>
        <v>49-60</v>
      </c>
      <c r="Z1206" s="20">
        <f t="shared" si="73"/>
        <v>0.79183163158991454</v>
      </c>
      <c r="AA1206" t="str">
        <f t="shared" si="74"/>
        <v>60%-80%</v>
      </c>
      <c r="AB1206">
        <f t="shared" si="75"/>
        <v>1.9705973304487949E-4</v>
      </c>
    </row>
    <row r="1207" spans="1:28" x14ac:dyDescent="0.25">
      <c r="A1207" t="s">
        <v>3512</v>
      </c>
      <c r="B1207" t="s">
        <v>3513</v>
      </c>
      <c r="C1207" t="s">
        <v>82</v>
      </c>
      <c r="D1207" t="s">
        <v>236</v>
      </c>
      <c r="E1207">
        <v>38</v>
      </c>
      <c r="F1207" t="s">
        <v>87</v>
      </c>
      <c r="G1207">
        <v>2021</v>
      </c>
      <c r="H1207" t="s">
        <v>24</v>
      </c>
      <c r="I1207" t="s">
        <v>84</v>
      </c>
      <c r="J1207" t="s">
        <v>80</v>
      </c>
      <c r="K1207">
        <v>84</v>
      </c>
      <c r="L1207" s="18">
        <v>44348</v>
      </c>
      <c r="M1207" s="18">
        <v>46905</v>
      </c>
      <c r="O1207">
        <v>49450000</v>
      </c>
      <c r="P1207">
        <v>43200000</v>
      </c>
      <c r="Q1207">
        <v>6250000</v>
      </c>
      <c r="R1207">
        <v>948590</v>
      </c>
      <c r="S1207" t="s">
        <v>218</v>
      </c>
      <c r="T1207">
        <v>-0.4986922365309176</v>
      </c>
      <c r="U1207">
        <v>0.68195943921165858</v>
      </c>
      <c r="V1207">
        <v>-0.22527857001643839</v>
      </c>
      <c r="W1207">
        <v>-0.59242812629918906</v>
      </c>
      <c r="X1207">
        <v>-1.7346201379836541</v>
      </c>
      <c r="Y1207" t="str">
        <f t="shared" si="72"/>
        <v>&gt;72</v>
      </c>
      <c r="Z1207" s="20">
        <f t="shared" si="73"/>
        <v>0.87360970677451977</v>
      </c>
      <c r="AA1207" t="str">
        <f t="shared" si="74"/>
        <v>80%-100%</v>
      </c>
      <c r="AB1207">
        <f t="shared" si="75"/>
        <v>1.9669996282223684E-4</v>
      </c>
    </row>
    <row r="1208" spans="1:28" x14ac:dyDescent="0.25">
      <c r="A1208" t="s">
        <v>3514</v>
      </c>
      <c r="B1208" t="s">
        <v>3515</v>
      </c>
      <c r="C1208" t="s">
        <v>82</v>
      </c>
      <c r="D1208" t="s">
        <v>442</v>
      </c>
      <c r="E1208">
        <v>61</v>
      </c>
      <c r="F1208" t="s">
        <v>87</v>
      </c>
      <c r="G1208">
        <v>2020</v>
      </c>
      <c r="H1208" t="s">
        <v>24</v>
      </c>
      <c r="I1208" t="s">
        <v>84</v>
      </c>
      <c r="J1208" t="s">
        <v>80</v>
      </c>
      <c r="K1208">
        <v>84</v>
      </c>
      <c r="L1208" s="18">
        <v>43879</v>
      </c>
      <c r="M1208" s="18">
        <v>46436</v>
      </c>
      <c r="O1208">
        <v>46070000</v>
      </c>
      <c r="P1208">
        <v>36070000</v>
      </c>
      <c r="Q1208">
        <v>10000000</v>
      </c>
      <c r="R1208">
        <v>791193</v>
      </c>
      <c r="S1208" t="s">
        <v>146</v>
      </c>
      <c r="T1208">
        <v>0.26537715326557482</v>
      </c>
      <c r="U1208">
        <v>0.30964631287692118</v>
      </c>
      <c r="V1208">
        <v>0.72325530977575447</v>
      </c>
      <c r="W1208">
        <v>1.556927295390822</v>
      </c>
      <c r="X1208">
        <v>-0.72909773183379534</v>
      </c>
      <c r="Y1208" t="str">
        <f t="shared" si="72"/>
        <v>&gt;72</v>
      </c>
      <c r="Z1208" s="20">
        <f t="shared" si="73"/>
        <v>0.7829390058606468</v>
      </c>
      <c r="AA1208" t="str">
        <f t="shared" si="74"/>
        <v>60%-80%</v>
      </c>
      <c r="AB1208">
        <f t="shared" si="75"/>
        <v>1.6406206441688616E-4</v>
      </c>
    </row>
    <row r="1209" spans="1:28" x14ac:dyDescent="0.25">
      <c r="A1209" t="s">
        <v>3516</v>
      </c>
      <c r="B1209" t="s">
        <v>3517</v>
      </c>
      <c r="C1209" t="s">
        <v>82</v>
      </c>
      <c r="D1209" t="s">
        <v>354</v>
      </c>
      <c r="E1209">
        <v>27</v>
      </c>
      <c r="F1209" t="s">
        <v>79</v>
      </c>
      <c r="G1209">
        <v>2019</v>
      </c>
      <c r="H1209" t="s">
        <v>13</v>
      </c>
      <c r="J1209" t="s">
        <v>80</v>
      </c>
      <c r="K1209">
        <v>60</v>
      </c>
      <c r="L1209" s="18">
        <v>43279</v>
      </c>
      <c r="M1209" s="18">
        <v>45105</v>
      </c>
      <c r="O1209">
        <v>34280000</v>
      </c>
      <c r="P1209">
        <v>22815889</v>
      </c>
      <c r="Q1209">
        <v>11464111</v>
      </c>
      <c r="R1209">
        <v>508820</v>
      </c>
      <c r="S1209" t="s">
        <v>328</v>
      </c>
      <c r="T1209">
        <v>1.187111655242296</v>
      </c>
      <c r="U1209">
        <v>-0.17227781963197769</v>
      </c>
      <c r="V1209">
        <v>-1.3128517076881709</v>
      </c>
      <c r="W1209">
        <v>-0.26018984185190891</v>
      </c>
      <c r="X1209">
        <v>1.2045992030697781</v>
      </c>
      <c r="Y1209" t="str">
        <f t="shared" si="72"/>
        <v>49-60</v>
      </c>
      <c r="Z1209" s="20">
        <f t="shared" si="73"/>
        <v>0.66557435822637101</v>
      </c>
      <c r="AA1209" t="str">
        <f t="shared" si="74"/>
        <v>60%-80%</v>
      </c>
      <c r="AB1209">
        <f t="shared" si="75"/>
        <v>1.0550909780116863E-4</v>
      </c>
    </row>
    <row r="1210" spans="1:28" x14ac:dyDescent="0.25">
      <c r="A1210" t="s">
        <v>3518</v>
      </c>
      <c r="B1210" t="s">
        <v>3519</v>
      </c>
      <c r="C1210" t="s">
        <v>82</v>
      </c>
      <c r="D1210" t="s">
        <v>236</v>
      </c>
      <c r="E1210">
        <v>38</v>
      </c>
      <c r="F1210" t="s">
        <v>87</v>
      </c>
      <c r="G1210">
        <v>2021</v>
      </c>
      <c r="H1210" t="s">
        <v>24</v>
      </c>
      <c r="I1210" t="s">
        <v>84</v>
      </c>
      <c r="J1210" t="s">
        <v>80</v>
      </c>
      <c r="K1210">
        <v>84</v>
      </c>
      <c r="L1210" s="18">
        <v>44348</v>
      </c>
      <c r="M1210" s="18">
        <v>46905</v>
      </c>
      <c r="O1210">
        <v>42363500</v>
      </c>
      <c r="P1210">
        <v>42363500</v>
      </c>
      <c r="Q1210">
        <v>0</v>
      </c>
      <c r="R1210">
        <v>920629</v>
      </c>
      <c r="S1210" t="s">
        <v>234</v>
      </c>
      <c r="T1210">
        <v>-0.88679097420532638</v>
      </c>
      <c r="U1210">
        <v>1.2009447865714571</v>
      </c>
      <c r="V1210">
        <v>0.60468857480173022</v>
      </c>
      <c r="W1210">
        <v>-0.86594102507654502</v>
      </c>
      <c r="X1210">
        <v>0.58581618390063472</v>
      </c>
      <c r="Y1210" t="str">
        <f t="shared" si="72"/>
        <v>&gt;72</v>
      </c>
      <c r="Z1210" s="20">
        <f t="shared" si="73"/>
        <v>1</v>
      </c>
      <c r="AA1210" t="str">
        <f t="shared" si="74"/>
        <v>80%-100%</v>
      </c>
      <c r="AB1210">
        <f t="shared" si="75"/>
        <v>1.9090195982782138E-4</v>
      </c>
    </row>
    <row r="1211" spans="1:28" x14ac:dyDescent="0.25">
      <c r="A1211" t="s">
        <v>3520</v>
      </c>
      <c r="B1211" t="s">
        <v>3521</v>
      </c>
      <c r="C1211" t="s">
        <v>82</v>
      </c>
      <c r="D1211" t="s">
        <v>223</v>
      </c>
      <c r="E1211">
        <v>38</v>
      </c>
      <c r="F1211" t="s">
        <v>95</v>
      </c>
      <c r="G1211">
        <v>2016</v>
      </c>
      <c r="H1211" t="s">
        <v>16</v>
      </c>
      <c r="J1211" t="s">
        <v>96</v>
      </c>
      <c r="K1211">
        <v>84</v>
      </c>
      <c r="L1211" s="18">
        <v>43733</v>
      </c>
      <c r="M1211" s="18">
        <v>46290</v>
      </c>
      <c r="O1211">
        <v>28000000</v>
      </c>
      <c r="P1211">
        <v>28000000</v>
      </c>
      <c r="Q1211">
        <v>0</v>
      </c>
      <c r="R1211">
        <v>658152</v>
      </c>
      <c r="S1211" t="s">
        <v>475</v>
      </c>
      <c r="T1211">
        <v>-9.8465413304183499E-2</v>
      </c>
      <c r="U1211">
        <v>1.2009447865714571</v>
      </c>
      <c r="V1211">
        <v>1.355611229637216</v>
      </c>
      <c r="W1211">
        <v>-0.72378699135205371</v>
      </c>
      <c r="X1211">
        <v>-1.270532873606796</v>
      </c>
      <c r="Y1211" t="str">
        <f t="shared" si="72"/>
        <v>&gt;72</v>
      </c>
      <c r="Z1211" s="20">
        <f t="shared" si="73"/>
        <v>1</v>
      </c>
      <c r="AA1211" t="str">
        <f t="shared" si="74"/>
        <v>80%-100%</v>
      </c>
      <c r="AB1211">
        <f t="shared" si="75"/>
        <v>1.3647463491221794E-4</v>
      </c>
    </row>
    <row r="1212" spans="1:28" x14ac:dyDescent="0.25">
      <c r="A1212" t="s">
        <v>3522</v>
      </c>
      <c r="B1212" t="s">
        <v>3523</v>
      </c>
      <c r="C1212" t="s">
        <v>82</v>
      </c>
      <c r="D1212" t="s">
        <v>236</v>
      </c>
      <c r="E1212">
        <v>49</v>
      </c>
      <c r="F1212" t="s">
        <v>11</v>
      </c>
      <c r="G1212">
        <v>2021</v>
      </c>
      <c r="H1212" t="s">
        <v>11</v>
      </c>
      <c r="I1212" t="s">
        <v>188</v>
      </c>
      <c r="J1212" t="s">
        <v>80</v>
      </c>
      <c r="K1212">
        <v>84</v>
      </c>
      <c r="L1212" s="18">
        <v>44348</v>
      </c>
      <c r="M1212" s="18">
        <v>46905</v>
      </c>
      <c r="O1212">
        <v>75990000</v>
      </c>
      <c r="P1212">
        <v>75990000</v>
      </c>
      <c r="Q1212">
        <v>0</v>
      </c>
      <c r="R1212">
        <v>1723464</v>
      </c>
      <c r="S1212" t="s">
        <v>336</v>
      </c>
      <c r="T1212">
        <v>-0.68061351981579676</v>
      </c>
      <c r="U1212">
        <v>1.2009447865714571</v>
      </c>
      <c r="V1212">
        <v>0.2094661248883162</v>
      </c>
      <c r="W1212">
        <v>-0.13025849472238529</v>
      </c>
      <c r="X1212">
        <v>-1.3478807510029389</v>
      </c>
      <c r="Y1212" t="str">
        <f t="shared" si="72"/>
        <v>&gt;72</v>
      </c>
      <c r="Z1212" s="20">
        <f t="shared" si="73"/>
        <v>1</v>
      </c>
      <c r="AA1212" t="str">
        <f t="shared" si="74"/>
        <v>80%-100%</v>
      </c>
      <c r="AB1212">
        <f t="shared" si="75"/>
        <v>3.5737811354269347E-4</v>
      </c>
    </row>
    <row r="1213" spans="1:28" x14ac:dyDescent="0.25">
      <c r="A1213" t="s">
        <v>3524</v>
      </c>
      <c r="B1213" t="s">
        <v>3525</v>
      </c>
      <c r="C1213" t="s">
        <v>82</v>
      </c>
      <c r="D1213" t="s">
        <v>487</v>
      </c>
      <c r="E1213">
        <v>38</v>
      </c>
      <c r="F1213" t="s">
        <v>87</v>
      </c>
      <c r="G1213">
        <v>2021</v>
      </c>
      <c r="H1213" t="s">
        <v>24</v>
      </c>
      <c r="I1213" t="s">
        <v>84</v>
      </c>
      <c r="J1213" t="s">
        <v>80</v>
      </c>
      <c r="K1213">
        <v>60</v>
      </c>
      <c r="L1213" s="18">
        <v>44198</v>
      </c>
      <c r="M1213" s="18">
        <v>46024</v>
      </c>
      <c r="O1213">
        <v>42460000</v>
      </c>
      <c r="P1213">
        <v>42460000</v>
      </c>
      <c r="Q1213">
        <v>0</v>
      </c>
      <c r="R1213">
        <v>1081231</v>
      </c>
      <c r="S1213" t="s">
        <v>162</v>
      </c>
      <c r="T1213">
        <v>-0.70486969092044727</v>
      </c>
      <c r="U1213">
        <v>1.2009447865714571</v>
      </c>
      <c r="V1213">
        <v>0.13042163490563341</v>
      </c>
      <c r="W1213">
        <v>-0.37337166747447942</v>
      </c>
      <c r="X1213">
        <v>-0.34235834485308059</v>
      </c>
      <c r="Y1213" t="str">
        <f t="shared" si="72"/>
        <v>49-60</v>
      </c>
      <c r="Z1213" s="20">
        <f t="shared" si="73"/>
        <v>1</v>
      </c>
      <c r="AA1213" t="str">
        <f t="shared" si="74"/>
        <v>80%-100%</v>
      </c>
      <c r="AB1213">
        <f t="shared" si="75"/>
        <v>2.2420444818335632E-4</v>
      </c>
    </row>
    <row r="1214" spans="1:28" x14ac:dyDescent="0.25">
      <c r="A1214" t="s">
        <v>3526</v>
      </c>
      <c r="B1214" t="s">
        <v>3527</v>
      </c>
      <c r="C1214" t="s">
        <v>82</v>
      </c>
      <c r="D1214" t="s">
        <v>1008</v>
      </c>
      <c r="E1214">
        <v>61</v>
      </c>
      <c r="F1214" t="s">
        <v>79</v>
      </c>
      <c r="G1214">
        <v>2018</v>
      </c>
      <c r="H1214" t="s">
        <v>13</v>
      </c>
      <c r="J1214" t="s">
        <v>80</v>
      </c>
      <c r="K1214">
        <v>84</v>
      </c>
      <c r="L1214" s="18">
        <v>42850</v>
      </c>
      <c r="M1214" s="18">
        <v>45407</v>
      </c>
      <c r="O1214">
        <v>38420000</v>
      </c>
      <c r="P1214">
        <v>34578000</v>
      </c>
      <c r="Q1214">
        <v>3842000</v>
      </c>
      <c r="R1214">
        <v>592485</v>
      </c>
      <c r="S1214" t="s">
        <v>682</v>
      </c>
      <c r="T1214">
        <v>-1.4407288855812889E-3</v>
      </c>
      <c r="U1214">
        <v>0.79032357974038436</v>
      </c>
      <c r="V1214">
        <v>0.37533229222307818</v>
      </c>
      <c r="W1214">
        <v>0.10629758802888931</v>
      </c>
      <c r="X1214">
        <v>1.0499034482774929</v>
      </c>
      <c r="Y1214" t="str">
        <f t="shared" si="72"/>
        <v>&gt;72</v>
      </c>
      <c r="Z1214" s="20">
        <f t="shared" si="73"/>
        <v>0.9</v>
      </c>
      <c r="AA1214" t="str">
        <f t="shared" si="74"/>
        <v>80%-100%</v>
      </c>
      <c r="AB1214">
        <f t="shared" si="75"/>
        <v>1.2285790222618095E-4</v>
      </c>
    </row>
    <row r="1215" spans="1:28" x14ac:dyDescent="0.25">
      <c r="A1215" t="s">
        <v>3528</v>
      </c>
      <c r="B1215" t="s">
        <v>3529</v>
      </c>
      <c r="C1215" t="s">
        <v>82</v>
      </c>
      <c r="D1215" t="s">
        <v>239</v>
      </c>
      <c r="E1215">
        <v>60</v>
      </c>
      <c r="F1215" t="s">
        <v>79</v>
      </c>
      <c r="G1215">
        <v>2019</v>
      </c>
      <c r="H1215" t="s">
        <v>13</v>
      </c>
      <c r="J1215" t="s">
        <v>80</v>
      </c>
      <c r="K1215">
        <v>72</v>
      </c>
      <c r="L1215" s="18">
        <v>43398</v>
      </c>
      <c r="M1215" s="18">
        <v>45590</v>
      </c>
      <c r="O1215">
        <v>36200000</v>
      </c>
      <c r="P1215">
        <v>33548989</v>
      </c>
      <c r="Q1215">
        <v>2651011</v>
      </c>
      <c r="R1215">
        <v>776287</v>
      </c>
      <c r="S1215" t="s">
        <v>189</v>
      </c>
      <c r="T1215">
        <v>-2.4028016682459858</v>
      </c>
      <c r="U1215">
        <v>0.90023723515089105</v>
      </c>
      <c r="V1215">
        <v>5.1377144922950549E-2</v>
      </c>
      <c r="W1215">
        <v>-0.37719553029587261</v>
      </c>
      <c r="X1215">
        <v>-0.65174985443765243</v>
      </c>
      <c r="Y1215" t="str">
        <f t="shared" si="72"/>
        <v>61-72</v>
      </c>
      <c r="Z1215" s="20">
        <f t="shared" si="73"/>
        <v>0.9267676519337017</v>
      </c>
      <c r="AA1215" t="str">
        <f t="shared" si="74"/>
        <v>80%-100%</v>
      </c>
      <c r="AB1215">
        <f t="shared" si="75"/>
        <v>1.6097115090754253E-4</v>
      </c>
    </row>
    <row r="1216" spans="1:28" x14ac:dyDescent="0.25">
      <c r="A1216" t="s">
        <v>3530</v>
      </c>
      <c r="B1216" t="s">
        <v>3531</v>
      </c>
      <c r="C1216" t="s">
        <v>82</v>
      </c>
      <c r="D1216" t="s">
        <v>613</v>
      </c>
      <c r="E1216">
        <v>220</v>
      </c>
      <c r="F1216" t="s">
        <v>25</v>
      </c>
      <c r="G1216">
        <v>2022</v>
      </c>
      <c r="H1216" t="s">
        <v>25</v>
      </c>
      <c r="I1216" t="s">
        <v>84</v>
      </c>
      <c r="J1216" t="s">
        <v>80</v>
      </c>
      <c r="K1216">
        <v>84</v>
      </c>
      <c r="L1216" s="18">
        <v>44406</v>
      </c>
      <c r="M1216" s="18">
        <v>46963</v>
      </c>
      <c r="O1216">
        <v>36950000</v>
      </c>
      <c r="P1216">
        <v>36950000</v>
      </c>
      <c r="Q1216">
        <v>0</v>
      </c>
      <c r="R1216">
        <v>808969</v>
      </c>
      <c r="S1216" t="s">
        <v>385</v>
      </c>
      <c r="T1216">
        <v>-0.83827863199602526</v>
      </c>
      <c r="U1216">
        <v>1.2009447865714571</v>
      </c>
      <c r="V1216">
        <v>-0.2648008150077798</v>
      </c>
      <c r="W1216">
        <v>-0.96784642162552548</v>
      </c>
      <c r="X1216">
        <v>-1.425228628399082</v>
      </c>
      <c r="Y1216" t="str">
        <f t="shared" si="72"/>
        <v>&gt;72</v>
      </c>
      <c r="Z1216" s="20">
        <f t="shared" si="73"/>
        <v>1</v>
      </c>
      <c r="AA1216" t="str">
        <f t="shared" si="74"/>
        <v>80%-100%</v>
      </c>
      <c r="AB1216">
        <f t="shared" si="75"/>
        <v>1.6774810215619193E-4</v>
      </c>
    </row>
    <row r="1217" spans="1:28" x14ac:dyDescent="0.25">
      <c r="A1217" t="s">
        <v>3532</v>
      </c>
      <c r="B1217" t="s">
        <v>3533</v>
      </c>
      <c r="C1217" t="s">
        <v>82</v>
      </c>
      <c r="D1217" t="s">
        <v>212</v>
      </c>
      <c r="E1217">
        <v>15</v>
      </c>
      <c r="F1217" t="s">
        <v>79</v>
      </c>
      <c r="G1217">
        <v>2018</v>
      </c>
      <c r="H1217" t="s">
        <v>13</v>
      </c>
      <c r="J1217" t="s">
        <v>80</v>
      </c>
      <c r="K1217">
        <v>72</v>
      </c>
      <c r="L1217" s="18">
        <v>43047</v>
      </c>
      <c r="M1217" s="18">
        <v>45238</v>
      </c>
      <c r="O1217">
        <v>37144000</v>
      </c>
      <c r="P1217">
        <v>33429600</v>
      </c>
      <c r="Q1217">
        <v>3714400</v>
      </c>
      <c r="R1217">
        <v>760652</v>
      </c>
      <c r="S1217" t="s">
        <v>311</v>
      </c>
      <c r="T1217">
        <v>-0.89891905975765174</v>
      </c>
      <c r="U1217">
        <v>0.79032357974038436</v>
      </c>
      <c r="V1217">
        <v>0.80229979975843724</v>
      </c>
      <c r="W1217">
        <v>-7.2091288142807158E-2</v>
      </c>
      <c r="X1217">
        <v>0.97255557088134947</v>
      </c>
      <c r="Y1217" t="str">
        <f t="shared" si="72"/>
        <v>61-72</v>
      </c>
      <c r="Z1217" s="20">
        <f t="shared" si="73"/>
        <v>0.9</v>
      </c>
      <c r="AA1217" t="str">
        <f t="shared" si="74"/>
        <v>80%-100%</v>
      </c>
      <c r="AB1217">
        <f t="shared" si="75"/>
        <v>1.5772907169658135E-4</v>
      </c>
    </row>
    <row r="1218" spans="1:28" x14ac:dyDescent="0.25">
      <c r="A1218" t="s">
        <v>3534</v>
      </c>
      <c r="B1218" t="s">
        <v>3535</v>
      </c>
      <c r="C1218" t="s">
        <v>82</v>
      </c>
      <c r="D1218" t="s">
        <v>410</v>
      </c>
      <c r="E1218">
        <v>38</v>
      </c>
      <c r="F1218" t="s">
        <v>17</v>
      </c>
      <c r="G1218">
        <v>2020</v>
      </c>
      <c r="H1218" t="s">
        <v>17</v>
      </c>
      <c r="I1218" t="s">
        <v>84</v>
      </c>
      <c r="J1218" t="s">
        <v>80</v>
      </c>
      <c r="K1218">
        <v>72</v>
      </c>
      <c r="L1218" s="18">
        <v>44013</v>
      </c>
      <c r="M1218" s="18">
        <v>46204</v>
      </c>
      <c r="O1218">
        <v>61270000</v>
      </c>
      <c r="P1218">
        <v>30635000</v>
      </c>
      <c r="Q1218">
        <v>30635000</v>
      </c>
      <c r="R1218">
        <v>783107</v>
      </c>
      <c r="S1218" t="s">
        <v>184</v>
      </c>
      <c r="T1218">
        <v>-0.76551011868207364</v>
      </c>
      <c r="U1218">
        <v>-0.85216124758390532</v>
      </c>
      <c r="V1218">
        <v>-0.1067118350424142</v>
      </c>
      <c r="W1218">
        <v>4.3224022407861149</v>
      </c>
      <c r="X1218">
        <v>-0.88379348662608126</v>
      </c>
      <c r="Y1218" t="str">
        <f t="shared" si="72"/>
        <v>61-72</v>
      </c>
      <c r="Z1218" s="20">
        <f t="shared" si="73"/>
        <v>0.5</v>
      </c>
      <c r="AA1218" t="str">
        <f t="shared" si="74"/>
        <v>40%-60%</v>
      </c>
      <c r="AB1218">
        <f t="shared" si="75"/>
        <v>1.6238534855504846E-4</v>
      </c>
    </row>
    <row r="1219" spans="1:28" x14ac:dyDescent="0.25">
      <c r="A1219" t="s">
        <v>867</v>
      </c>
      <c r="B1219" t="s">
        <v>868</v>
      </c>
      <c r="C1219" t="s">
        <v>82</v>
      </c>
      <c r="D1219" t="s">
        <v>258</v>
      </c>
      <c r="E1219">
        <v>61</v>
      </c>
      <c r="F1219" t="s">
        <v>25</v>
      </c>
      <c r="G1219">
        <v>2020</v>
      </c>
      <c r="H1219" t="s">
        <v>25</v>
      </c>
      <c r="I1219" t="s">
        <v>84</v>
      </c>
      <c r="J1219" t="s">
        <v>80</v>
      </c>
      <c r="K1219">
        <v>84</v>
      </c>
      <c r="L1219" s="18">
        <v>43681</v>
      </c>
      <c r="M1219" s="18">
        <v>46238</v>
      </c>
      <c r="O1219">
        <v>35490000</v>
      </c>
      <c r="P1219">
        <v>31941000</v>
      </c>
      <c r="Q1219">
        <v>3549000</v>
      </c>
      <c r="R1219">
        <v>664801</v>
      </c>
      <c r="S1219" t="s">
        <v>146</v>
      </c>
      <c r="T1219">
        <v>-1.1778650274611331</v>
      </c>
      <c r="U1219">
        <v>0.79032357974038436</v>
      </c>
      <c r="V1219">
        <v>-0.22204881215574621</v>
      </c>
      <c r="W1219">
        <v>-0.70970763531668368</v>
      </c>
      <c r="X1219">
        <v>-0.80644560922993824</v>
      </c>
      <c r="Y1219" t="str">
        <f t="shared" ref="Y1219:Y1282" si="76">IF(K1219&lt;=24,"&lt;=24",IF(AND(K1219&gt;=25,K1219&lt;=36),"25-36",IF(AND(K1219&gt;=37,K1219&lt;=48),"37-48",IF(AND(K1219&gt;=49,K1219&lt;=60),"49-60",IF(AND(K1219&gt;=61,K1219&lt;=72),"61-72","&gt;72")))))</f>
        <v>&gt;72</v>
      </c>
      <c r="Z1219" s="20">
        <f t="shared" ref="Z1219:Z1282" si="77">IF(P1219/O1219&gt;0.2,P1219/O1219,0.2)</f>
        <v>0.9</v>
      </c>
      <c r="AA1219" t="str">
        <f t="shared" ref="AA1219:AA1282" si="78">IF(Z1219&lt;=0.2,"20%",IF(AND(Z1219&gt;0.2,Z1219&lt;=0.4),"20%-40%",IF(AND(Z1219&gt;0.4,Z1219&lt;=0.6),"40%-60%",IF(AND(Z1219&gt;0.6,Z1219&lt;=0.8),"60%-80%","80%-100%"))))</f>
        <v>80%-100%</v>
      </c>
      <c r="AB1219">
        <f t="shared" ref="AB1219:AB1282" si="79">R1219/SUM($R$2:$R$5739)</f>
        <v>1.378533739383568E-4</v>
      </c>
    </row>
    <row r="1220" spans="1:28" x14ac:dyDescent="0.25">
      <c r="A1220" t="s">
        <v>3536</v>
      </c>
      <c r="B1220" t="s">
        <v>3537</v>
      </c>
      <c r="C1220" t="s">
        <v>82</v>
      </c>
      <c r="D1220" t="s">
        <v>181</v>
      </c>
      <c r="E1220">
        <v>62</v>
      </c>
      <c r="F1220" t="s">
        <v>25</v>
      </c>
      <c r="G1220">
        <v>2020</v>
      </c>
      <c r="H1220" t="s">
        <v>25</v>
      </c>
      <c r="I1220" t="s">
        <v>84</v>
      </c>
      <c r="J1220" t="s">
        <v>80</v>
      </c>
      <c r="K1220">
        <v>84</v>
      </c>
      <c r="L1220" s="18">
        <v>43984</v>
      </c>
      <c r="M1220" s="18">
        <v>46540</v>
      </c>
      <c r="O1220">
        <v>36990000</v>
      </c>
      <c r="P1220">
        <v>36990000</v>
      </c>
      <c r="Q1220">
        <v>0</v>
      </c>
      <c r="R1220">
        <v>781457</v>
      </c>
      <c r="S1220" t="s">
        <v>166</v>
      </c>
      <c r="T1220">
        <v>-1.420426738507639</v>
      </c>
      <c r="U1220">
        <v>1.2009447865714571</v>
      </c>
      <c r="V1220">
        <v>0.92086653473246149</v>
      </c>
      <c r="W1220">
        <v>-0.85896374495925254</v>
      </c>
      <c r="X1220">
        <v>-1.425228628399082</v>
      </c>
      <c r="Y1220" t="str">
        <f t="shared" si="76"/>
        <v>&gt;72</v>
      </c>
      <c r="Z1220" s="20">
        <f t="shared" si="77"/>
        <v>1</v>
      </c>
      <c r="AA1220" t="str">
        <f t="shared" si="78"/>
        <v>80%-100%</v>
      </c>
      <c r="AB1220">
        <f t="shared" si="79"/>
        <v>1.6204320396290994E-4</v>
      </c>
    </row>
    <row r="1221" spans="1:28" x14ac:dyDescent="0.25">
      <c r="A1221" t="s">
        <v>3538</v>
      </c>
      <c r="B1221" t="s">
        <v>3539</v>
      </c>
      <c r="C1221" t="s">
        <v>82</v>
      </c>
      <c r="D1221" t="s">
        <v>405</v>
      </c>
      <c r="E1221">
        <v>61</v>
      </c>
      <c r="F1221" t="s">
        <v>117</v>
      </c>
      <c r="G1221">
        <v>2017</v>
      </c>
      <c r="H1221" t="s">
        <v>14</v>
      </c>
      <c r="J1221" t="s">
        <v>80</v>
      </c>
      <c r="K1221">
        <v>84</v>
      </c>
      <c r="L1221" s="18">
        <v>42887</v>
      </c>
      <c r="M1221" s="18">
        <v>45444</v>
      </c>
      <c r="O1221">
        <v>48050000</v>
      </c>
      <c r="P1221">
        <v>38050000</v>
      </c>
      <c r="Q1221">
        <v>10000000</v>
      </c>
      <c r="R1221">
        <v>647131</v>
      </c>
      <c r="S1221" t="s">
        <v>103</v>
      </c>
      <c r="T1221">
        <v>0.71411631870160996</v>
      </c>
      <c r="U1221">
        <v>0.3463741167877471</v>
      </c>
      <c r="V1221">
        <v>0.24918479543726521</v>
      </c>
      <c r="W1221">
        <v>2.5514328832797192E-2</v>
      </c>
      <c r="X1221">
        <v>-0.34235834485308059</v>
      </c>
      <c r="Y1221" t="str">
        <f t="shared" si="76"/>
        <v>&gt;72</v>
      </c>
      <c r="Z1221" s="20">
        <f t="shared" si="77"/>
        <v>0.79188345473465138</v>
      </c>
      <c r="AA1221" t="str">
        <f t="shared" si="78"/>
        <v>60%-80%</v>
      </c>
      <c r="AB1221">
        <f t="shared" si="79"/>
        <v>1.3418931639709141E-4</v>
      </c>
    </row>
    <row r="1222" spans="1:28" x14ac:dyDescent="0.25">
      <c r="A1222" t="s">
        <v>3540</v>
      </c>
      <c r="B1222" t="s">
        <v>3541</v>
      </c>
      <c r="C1222" t="s">
        <v>82</v>
      </c>
      <c r="D1222" t="s">
        <v>384</v>
      </c>
      <c r="E1222">
        <v>51</v>
      </c>
      <c r="F1222" t="s">
        <v>117</v>
      </c>
      <c r="G1222">
        <v>2020</v>
      </c>
      <c r="H1222" t="s">
        <v>29</v>
      </c>
      <c r="I1222" t="s">
        <v>84</v>
      </c>
      <c r="J1222" t="s">
        <v>80</v>
      </c>
      <c r="K1222">
        <v>84</v>
      </c>
      <c r="L1222" s="18">
        <v>43536</v>
      </c>
      <c r="M1222" s="18">
        <v>46093</v>
      </c>
      <c r="O1222">
        <v>51750000</v>
      </c>
      <c r="P1222">
        <v>37570000</v>
      </c>
      <c r="Q1222">
        <v>14180000</v>
      </c>
      <c r="R1222">
        <v>808903</v>
      </c>
      <c r="S1222" t="s">
        <v>153</v>
      </c>
      <c r="T1222">
        <v>-1.6993727062111199</v>
      </c>
      <c r="U1222">
        <v>7.5803006307764431E-2</v>
      </c>
      <c r="V1222">
        <v>0.2094661248883162</v>
      </c>
      <c r="W1222">
        <v>-0.50717367585069051</v>
      </c>
      <c r="X1222">
        <v>-1.5799243831913681</v>
      </c>
      <c r="Y1222" t="str">
        <f t="shared" si="76"/>
        <v>&gt;72</v>
      </c>
      <c r="Z1222" s="20">
        <f t="shared" si="77"/>
        <v>0.72599033816425118</v>
      </c>
      <c r="AA1222" t="str">
        <f t="shared" si="78"/>
        <v>60%-80%</v>
      </c>
      <c r="AB1222">
        <f t="shared" si="79"/>
        <v>1.6773441637250641E-4</v>
      </c>
    </row>
    <row r="1223" spans="1:28" x14ac:dyDescent="0.25">
      <c r="A1223" t="s">
        <v>3542</v>
      </c>
      <c r="B1223" t="s">
        <v>3543</v>
      </c>
      <c r="C1223" t="s">
        <v>82</v>
      </c>
      <c r="D1223" t="s">
        <v>258</v>
      </c>
      <c r="E1223">
        <v>220</v>
      </c>
      <c r="F1223" t="s">
        <v>25</v>
      </c>
      <c r="G1223">
        <v>2020</v>
      </c>
      <c r="H1223" t="s">
        <v>25</v>
      </c>
      <c r="I1223" t="s">
        <v>84</v>
      </c>
      <c r="J1223" t="s">
        <v>80</v>
      </c>
      <c r="K1223">
        <v>84</v>
      </c>
      <c r="L1223" s="18">
        <v>43755</v>
      </c>
      <c r="M1223" s="18">
        <v>46312</v>
      </c>
      <c r="O1223">
        <v>36640000</v>
      </c>
      <c r="P1223">
        <v>33476000</v>
      </c>
      <c r="Q1223">
        <v>3164000</v>
      </c>
      <c r="R1223">
        <v>830984</v>
      </c>
      <c r="S1223" t="s">
        <v>300</v>
      </c>
      <c r="T1223">
        <v>-0.99594374417625386</v>
      </c>
      <c r="U1223">
        <v>0.84635813307431895</v>
      </c>
      <c r="V1223">
        <v>6.2820534304479064E-2</v>
      </c>
      <c r="W1223">
        <v>-0.84799399492801697</v>
      </c>
      <c r="X1223">
        <v>-1.0384892414183671</v>
      </c>
      <c r="Y1223" t="str">
        <f t="shared" si="76"/>
        <v>&gt;72</v>
      </c>
      <c r="Z1223" s="20">
        <f t="shared" si="77"/>
        <v>0.91364628820960703</v>
      </c>
      <c r="AA1223" t="str">
        <f t="shared" si="78"/>
        <v>80%-100%</v>
      </c>
      <c r="AB1223">
        <f t="shared" si="79"/>
        <v>1.7231314045675547E-4</v>
      </c>
    </row>
    <row r="1224" spans="1:28" x14ac:dyDescent="0.25">
      <c r="A1224" t="s">
        <v>3544</v>
      </c>
      <c r="B1224" t="s">
        <v>3545</v>
      </c>
      <c r="C1224" t="s">
        <v>82</v>
      </c>
      <c r="D1224" t="s">
        <v>292</v>
      </c>
      <c r="E1224">
        <v>76</v>
      </c>
      <c r="F1224" t="s">
        <v>95</v>
      </c>
      <c r="G1224">
        <v>2016</v>
      </c>
      <c r="H1224" t="s">
        <v>16</v>
      </c>
      <c r="J1224" t="s">
        <v>96</v>
      </c>
      <c r="K1224">
        <v>84</v>
      </c>
      <c r="L1224" s="18">
        <v>44223</v>
      </c>
      <c r="M1224" s="18">
        <v>46779</v>
      </c>
      <c r="O1224">
        <v>26000000</v>
      </c>
      <c r="P1224">
        <v>17500000</v>
      </c>
      <c r="Q1224">
        <v>8500000</v>
      </c>
      <c r="R1224">
        <v>380304</v>
      </c>
      <c r="S1224" t="s">
        <v>330</v>
      </c>
      <c r="T1224">
        <v>0.1198401266376715</v>
      </c>
      <c r="U1224">
        <v>-0.1414706972993568</v>
      </c>
      <c r="V1224">
        <v>0.60468857480173022</v>
      </c>
      <c r="W1224">
        <v>-0.74444003257451785</v>
      </c>
      <c r="X1224">
        <v>0.50846830650449182</v>
      </c>
      <c r="Y1224" t="str">
        <f t="shared" si="76"/>
        <v>&gt;72</v>
      </c>
      <c r="Z1224" s="20">
        <f t="shared" si="77"/>
        <v>0.67307692307692313</v>
      </c>
      <c r="AA1224" t="str">
        <f t="shared" si="78"/>
        <v>60%-80%</v>
      </c>
      <c r="AB1224">
        <f t="shared" si="79"/>
        <v>7.8859973920395487E-5</v>
      </c>
    </row>
    <row r="1225" spans="1:28" x14ac:dyDescent="0.25">
      <c r="A1225" t="s">
        <v>3546</v>
      </c>
      <c r="B1225" t="s">
        <v>3547</v>
      </c>
      <c r="C1225" t="s">
        <v>82</v>
      </c>
      <c r="D1225" t="s">
        <v>299</v>
      </c>
      <c r="E1225">
        <v>61</v>
      </c>
      <c r="F1225" t="s">
        <v>117</v>
      </c>
      <c r="G1225">
        <v>2022</v>
      </c>
      <c r="H1225" t="s">
        <v>29</v>
      </c>
      <c r="I1225" t="s">
        <v>84</v>
      </c>
      <c r="J1225" t="s">
        <v>80</v>
      </c>
      <c r="K1225">
        <v>72</v>
      </c>
      <c r="L1225" s="18">
        <v>44326</v>
      </c>
      <c r="M1225" s="18">
        <v>46517</v>
      </c>
      <c r="O1225">
        <v>59970000</v>
      </c>
      <c r="P1225">
        <v>49970000</v>
      </c>
      <c r="Q1225">
        <v>10000000</v>
      </c>
      <c r="R1225">
        <v>1171548</v>
      </c>
      <c r="S1225" t="s">
        <v>641</v>
      </c>
      <c r="T1225">
        <v>-0.30464286769371318</v>
      </c>
      <c r="U1225">
        <v>0.5162337530028851</v>
      </c>
      <c r="V1225">
        <v>0.52564408481904745</v>
      </c>
      <c r="W1225">
        <v>0.14074720331260429</v>
      </c>
      <c r="X1225">
        <v>-0.34235834485308059</v>
      </c>
      <c r="Y1225" t="str">
        <f t="shared" si="76"/>
        <v>61-72</v>
      </c>
      <c r="Z1225" s="20">
        <f t="shared" si="77"/>
        <v>0.8332499583124896</v>
      </c>
      <c r="AA1225" t="str">
        <f t="shared" si="78"/>
        <v>80%-100%</v>
      </c>
      <c r="AB1225">
        <f t="shared" si="79"/>
        <v>2.4293261371558411E-4</v>
      </c>
    </row>
    <row r="1226" spans="1:28" x14ac:dyDescent="0.25">
      <c r="A1226" t="s">
        <v>3548</v>
      </c>
      <c r="B1226" t="s">
        <v>3549</v>
      </c>
      <c r="C1226" t="s">
        <v>82</v>
      </c>
      <c r="D1226" t="s">
        <v>354</v>
      </c>
      <c r="E1226">
        <v>40</v>
      </c>
      <c r="F1226" t="s">
        <v>11</v>
      </c>
      <c r="G1226">
        <v>2018</v>
      </c>
      <c r="H1226" t="s">
        <v>11</v>
      </c>
      <c r="J1226" t="s">
        <v>80</v>
      </c>
      <c r="K1226">
        <v>84</v>
      </c>
      <c r="L1226" s="18">
        <v>43108</v>
      </c>
      <c r="M1226" s="18">
        <v>45665</v>
      </c>
      <c r="O1226">
        <v>53825300</v>
      </c>
      <c r="P1226">
        <v>55641021</v>
      </c>
      <c r="Q1226">
        <v>0</v>
      </c>
      <c r="R1226">
        <v>1057871</v>
      </c>
      <c r="S1226" t="s">
        <v>466</v>
      </c>
      <c r="T1226">
        <v>1.284136339660898</v>
      </c>
      <c r="U1226">
        <v>1.3394620913126329</v>
      </c>
      <c r="V1226">
        <v>-0.31893889998610447</v>
      </c>
      <c r="W1226">
        <v>-0.1167012232472142</v>
      </c>
      <c r="X1226">
        <v>0.81785981608906366</v>
      </c>
      <c r="Y1226" t="str">
        <f t="shared" si="76"/>
        <v>&gt;72</v>
      </c>
      <c r="Z1226" s="20">
        <f t="shared" si="77"/>
        <v>1.0337335973975064</v>
      </c>
      <c r="AA1226" t="str">
        <f t="shared" si="78"/>
        <v>80%-100%</v>
      </c>
      <c r="AB1226">
        <f t="shared" si="79"/>
        <v>2.1936051020011017E-4</v>
      </c>
    </row>
    <row r="1227" spans="1:28" x14ac:dyDescent="0.25">
      <c r="A1227" t="s">
        <v>3550</v>
      </c>
      <c r="B1227" t="s">
        <v>3551</v>
      </c>
      <c r="C1227" t="s">
        <v>82</v>
      </c>
      <c r="D1227" t="s">
        <v>648</v>
      </c>
      <c r="E1227">
        <v>38</v>
      </c>
      <c r="F1227" t="s">
        <v>95</v>
      </c>
      <c r="G1227">
        <v>2012</v>
      </c>
      <c r="H1227" t="s">
        <v>16</v>
      </c>
      <c r="J1227" t="s">
        <v>96</v>
      </c>
      <c r="K1227">
        <v>60</v>
      </c>
      <c r="L1227" s="18">
        <v>44410</v>
      </c>
      <c r="M1227" s="18">
        <v>46236</v>
      </c>
      <c r="O1227">
        <v>25000000</v>
      </c>
      <c r="P1227">
        <v>25000000</v>
      </c>
      <c r="Q1227">
        <v>0</v>
      </c>
      <c r="R1227">
        <v>683292</v>
      </c>
      <c r="S1227" t="s">
        <v>160</v>
      </c>
      <c r="T1227">
        <v>-2.2451365560657579</v>
      </c>
      <c r="U1227">
        <v>1.2009447865714571</v>
      </c>
      <c r="V1227">
        <v>0.28851061487099899</v>
      </c>
      <c r="W1227">
        <v>-0.8164365887082391</v>
      </c>
      <c r="X1227">
        <v>-3.2966835268508812E-2</v>
      </c>
      <c r="Y1227" t="str">
        <f t="shared" si="76"/>
        <v>49-60</v>
      </c>
      <c r="Z1227" s="20">
        <f t="shared" si="77"/>
        <v>1</v>
      </c>
      <c r="AA1227" t="str">
        <f t="shared" si="78"/>
        <v>80%-100%</v>
      </c>
      <c r="AB1227">
        <f t="shared" si="79"/>
        <v>1.4168767433425596E-4</v>
      </c>
    </row>
    <row r="1228" spans="1:28" x14ac:dyDescent="0.25">
      <c r="A1228" t="s">
        <v>3552</v>
      </c>
      <c r="B1228" t="s">
        <v>3553</v>
      </c>
      <c r="C1228" t="s">
        <v>82</v>
      </c>
      <c r="D1228" t="s">
        <v>560</v>
      </c>
      <c r="E1228">
        <v>50</v>
      </c>
      <c r="F1228" t="s">
        <v>117</v>
      </c>
      <c r="G1228">
        <v>2019</v>
      </c>
      <c r="H1228" t="s">
        <v>14</v>
      </c>
      <c r="I1228" t="s">
        <v>84</v>
      </c>
      <c r="J1228" t="s">
        <v>80</v>
      </c>
      <c r="K1228">
        <v>36</v>
      </c>
      <c r="L1228" s="18">
        <v>43557</v>
      </c>
      <c r="M1228" s="18">
        <v>44653</v>
      </c>
      <c r="O1228">
        <v>43350000</v>
      </c>
      <c r="P1228">
        <v>6502500</v>
      </c>
      <c r="Q1228">
        <v>36847500</v>
      </c>
      <c r="R1228">
        <v>199020</v>
      </c>
      <c r="S1228" t="s">
        <v>109</v>
      </c>
      <c r="T1228">
        <v>0.88390951643416382</v>
      </c>
      <c r="U1228">
        <v>-2.289335471492659</v>
      </c>
      <c r="V1228">
        <v>-4.367841410583976</v>
      </c>
      <c r="W1228">
        <v>-0.46497709571026707</v>
      </c>
      <c r="X1228">
        <v>-0.80644560922993824</v>
      </c>
      <c r="Y1228" t="str">
        <f t="shared" si="76"/>
        <v>25-36</v>
      </c>
      <c r="Z1228" s="20">
        <f t="shared" si="77"/>
        <v>0.2</v>
      </c>
      <c r="AA1228" t="str">
        <f t="shared" si="78"/>
        <v>20%</v>
      </c>
      <c r="AB1228">
        <f t="shared" si="79"/>
        <v>4.1268858622673204E-5</v>
      </c>
    </row>
    <row r="1229" spans="1:28" x14ac:dyDescent="0.25">
      <c r="A1229" t="s">
        <v>3554</v>
      </c>
      <c r="B1229" t="s">
        <v>3555</v>
      </c>
      <c r="C1229" t="s">
        <v>82</v>
      </c>
      <c r="D1229" t="s">
        <v>227</v>
      </c>
      <c r="E1229">
        <v>246</v>
      </c>
      <c r="F1229" t="s">
        <v>117</v>
      </c>
      <c r="G1229">
        <v>2022</v>
      </c>
      <c r="H1229" t="s">
        <v>29</v>
      </c>
      <c r="I1229" t="s">
        <v>84</v>
      </c>
      <c r="J1229" t="s">
        <v>80</v>
      </c>
      <c r="K1229">
        <v>84</v>
      </c>
      <c r="L1229" s="18">
        <v>44475</v>
      </c>
      <c r="M1229" s="18">
        <v>47032</v>
      </c>
      <c r="O1229">
        <v>57288000</v>
      </c>
      <c r="P1229">
        <v>58894000</v>
      </c>
      <c r="Q1229">
        <v>0</v>
      </c>
      <c r="R1229">
        <v>1277962</v>
      </c>
      <c r="S1229" t="s">
        <v>320</v>
      </c>
      <c r="T1229">
        <v>-1.6993727062111199</v>
      </c>
      <c r="U1229">
        <v>1.316057490483393</v>
      </c>
      <c r="V1229">
        <v>-0.38336754998180411</v>
      </c>
      <c r="W1229">
        <v>-0.52501184157725722</v>
      </c>
      <c r="X1229">
        <v>-1.7346201379836541</v>
      </c>
      <c r="Y1229" t="str">
        <f t="shared" si="76"/>
        <v>&gt;72</v>
      </c>
      <c r="Z1229" s="20">
        <f t="shared" si="77"/>
        <v>1.0280337941628264</v>
      </c>
      <c r="AA1229" t="str">
        <f t="shared" si="78"/>
        <v>80%-100%</v>
      </c>
      <c r="AB1229">
        <f t="shared" si="79"/>
        <v>2.6499865894457188E-4</v>
      </c>
    </row>
    <row r="1230" spans="1:28" x14ac:dyDescent="0.25">
      <c r="A1230" t="s">
        <v>3556</v>
      </c>
      <c r="B1230" t="s">
        <v>3557</v>
      </c>
      <c r="C1230" t="s">
        <v>82</v>
      </c>
      <c r="D1230" t="s">
        <v>916</v>
      </c>
      <c r="E1230">
        <v>62</v>
      </c>
      <c r="F1230" t="s">
        <v>17</v>
      </c>
      <c r="G1230">
        <v>2022</v>
      </c>
      <c r="H1230" t="s">
        <v>694</v>
      </c>
      <c r="J1230" t="s">
        <v>80</v>
      </c>
      <c r="K1230">
        <v>72</v>
      </c>
      <c r="L1230" s="18">
        <v>44552</v>
      </c>
      <c r="M1230" s="18">
        <v>46743</v>
      </c>
      <c r="O1230">
        <v>80555083</v>
      </c>
      <c r="P1230">
        <v>80555083</v>
      </c>
      <c r="Q1230">
        <v>0</v>
      </c>
      <c r="R1230">
        <v>1900556</v>
      </c>
      <c r="S1230" t="s">
        <v>481</v>
      </c>
      <c r="T1230">
        <v>-0.19549009772278569</v>
      </c>
      <c r="U1230">
        <v>1.2009447865714571</v>
      </c>
      <c r="V1230">
        <v>-0.38336754998180411</v>
      </c>
      <c r="W1230">
        <v>-0.51476265453406478</v>
      </c>
      <c r="X1230">
        <v>0.74051193869292065</v>
      </c>
      <c r="Y1230" t="str">
        <f t="shared" si="76"/>
        <v>61-72</v>
      </c>
      <c r="Z1230" s="20">
        <f t="shared" si="77"/>
        <v>1</v>
      </c>
      <c r="AA1230" t="str">
        <f t="shared" si="78"/>
        <v>80%-100%</v>
      </c>
      <c r="AB1230">
        <f t="shared" si="79"/>
        <v>3.9409997421602499E-4</v>
      </c>
    </row>
    <row r="1231" spans="1:28" x14ac:dyDescent="0.25">
      <c r="A1231" t="s">
        <v>944</v>
      </c>
      <c r="B1231" t="s">
        <v>945</v>
      </c>
      <c r="C1231" t="s">
        <v>82</v>
      </c>
      <c r="D1231" t="s">
        <v>161</v>
      </c>
      <c r="E1231">
        <v>220</v>
      </c>
      <c r="F1231" t="s">
        <v>117</v>
      </c>
      <c r="G1231">
        <v>2021</v>
      </c>
      <c r="H1231" t="s">
        <v>29</v>
      </c>
      <c r="I1231" t="s">
        <v>84</v>
      </c>
      <c r="J1231" t="s">
        <v>80</v>
      </c>
      <c r="K1231">
        <v>84</v>
      </c>
      <c r="L1231" s="18">
        <v>44441</v>
      </c>
      <c r="M1231" s="18">
        <v>46998</v>
      </c>
      <c r="O1231">
        <v>63530000</v>
      </c>
      <c r="P1231">
        <v>63530000</v>
      </c>
      <c r="Q1231">
        <v>0</v>
      </c>
      <c r="R1231">
        <v>1191957</v>
      </c>
      <c r="S1231" t="s">
        <v>639</v>
      </c>
      <c r="T1231">
        <v>0.30176140992255063</v>
      </c>
      <c r="U1231">
        <v>1.2009447865714571</v>
      </c>
      <c r="V1231">
        <v>0.2094661248883162</v>
      </c>
      <c r="W1231">
        <v>-0.62960134355429132</v>
      </c>
      <c r="X1231">
        <v>-1.425228628399082</v>
      </c>
      <c r="Y1231" t="str">
        <f t="shared" si="76"/>
        <v>&gt;72</v>
      </c>
      <c r="Z1231" s="20">
        <f t="shared" si="77"/>
        <v>1</v>
      </c>
      <c r="AA1231" t="str">
        <f t="shared" si="78"/>
        <v>80%-100%</v>
      </c>
      <c r="AB1231">
        <f t="shared" si="79"/>
        <v>2.4716463127979945E-4</v>
      </c>
    </row>
    <row r="1232" spans="1:28" x14ac:dyDescent="0.25">
      <c r="A1232" t="s">
        <v>3558</v>
      </c>
      <c r="B1232" t="s">
        <v>3559</v>
      </c>
      <c r="C1232" t="s">
        <v>82</v>
      </c>
      <c r="D1232" t="s">
        <v>1049</v>
      </c>
      <c r="E1232">
        <v>49</v>
      </c>
      <c r="F1232" t="s">
        <v>95</v>
      </c>
      <c r="G1232">
        <v>2011</v>
      </c>
      <c r="H1232" t="s">
        <v>16</v>
      </c>
      <c r="J1232" t="s">
        <v>96</v>
      </c>
      <c r="K1232">
        <v>60</v>
      </c>
      <c r="L1232" s="18">
        <v>43882</v>
      </c>
      <c r="M1232" s="18">
        <v>45709</v>
      </c>
      <c r="O1232">
        <v>19000000</v>
      </c>
      <c r="P1232">
        <v>16000000</v>
      </c>
      <c r="Q1232">
        <v>3000000</v>
      </c>
      <c r="R1232">
        <v>432041</v>
      </c>
      <c r="S1232" t="s">
        <v>85</v>
      </c>
      <c r="T1232">
        <v>0.30176140992255063</v>
      </c>
      <c r="U1232">
        <v>0.55259551262765794</v>
      </c>
      <c r="V1232">
        <v>1.790355924541972</v>
      </c>
      <c r="W1232">
        <v>-0.2313168729639101</v>
      </c>
      <c r="X1232">
        <v>1.0499034482774929</v>
      </c>
      <c r="Y1232" t="str">
        <f t="shared" si="76"/>
        <v>49-60</v>
      </c>
      <c r="Z1232" s="20">
        <f t="shared" si="77"/>
        <v>0.84210526315789469</v>
      </c>
      <c r="AA1232" t="str">
        <f t="shared" si="78"/>
        <v>80%-100%</v>
      </c>
      <c r="AB1232">
        <f t="shared" si="79"/>
        <v>8.9588176807347771E-5</v>
      </c>
    </row>
    <row r="1233" spans="1:28" x14ac:dyDescent="0.25">
      <c r="A1233" t="s">
        <v>3560</v>
      </c>
      <c r="B1233" t="s">
        <v>3561</v>
      </c>
      <c r="C1233" t="s">
        <v>82</v>
      </c>
      <c r="D1233" t="s">
        <v>535</v>
      </c>
      <c r="E1233">
        <v>77</v>
      </c>
      <c r="F1233" t="s">
        <v>117</v>
      </c>
      <c r="G1233">
        <v>2019</v>
      </c>
      <c r="H1233" t="s">
        <v>14</v>
      </c>
      <c r="J1233" t="s">
        <v>80</v>
      </c>
      <c r="K1233">
        <v>48</v>
      </c>
      <c r="L1233" s="18">
        <v>43335</v>
      </c>
      <c r="M1233" s="18">
        <v>44796</v>
      </c>
      <c r="O1233">
        <v>42590000</v>
      </c>
      <c r="P1233">
        <v>34000000</v>
      </c>
      <c r="Q1233">
        <v>8590000</v>
      </c>
      <c r="R1233">
        <v>1134091</v>
      </c>
      <c r="S1233" t="s">
        <v>666</v>
      </c>
      <c r="T1233">
        <v>0.2168648110562737</v>
      </c>
      <c r="U1233">
        <v>0.37276066666563101</v>
      </c>
      <c r="V1233">
        <v>-0.15205365156424111</v>
      </c>
      <c r="W1233">
        <v>-0.17157420237535301</v>
      </c>
      <c r="X1233">
        <v>-1.270532873606796</v>
      </c>
      <c r="Y1233" t="str">
        <f t="shared" si="76"/>
        <v>37-48</v>
      </c>
      <c r="Z1233" s="20">
        <f t="shared" si="77"/>
        <v>0.79830946231509747</v>
      </c>
      <c r="AA1233" t="str">
        <f t="shared" si="78"/>
        <v>60%-80%</v>
      </c>
      <c r="AB1233">
        <f t="shared" si="79"/>
        <v>2.3516551675332168E-4</v>
      </c>
    </row>
    <row r="1234" spans="1:28" x14ac:dyDescent="0.25">
      <c r="A1234" t="s">
        <v>3562</v>
      </c>
      <c r="B1234" t="s">
        <v>3563</v>
      </c>
      <c r="C1234" t="s">
        <v>82</v>
      </c>
      <c r="D1234" t="s">
        <v>876</v>
      </c>
      <c r="E1234">
        <v>62</v>
      </c>
      <c r="F1234" t="s">
        <v>9</v>
      </c>
      <c r="G1234">
        <v>2022</v>
      </c>
      <c r="H1234" t="s">
        <v>28</v>
      </c>
      <c r="I1234" t="s">
        <v>188</v>
      </c>
      <c r="J1234" t="s">
        <v>80</v>
      </c>
      <c r="K1234">
        <v>72</v>
      </c>
      <c r="L1234" s="18">
        <v>44368</v>
      </c>
      <c r="M1234" s="18">
        <v>46559</v>
      </c>
      <c r="O1234">
        <v>111014098</v>
      </c>
      <c r="P1234">
        <v>111014098</v>
      </c>
      <c r="Q1234">
        <v>0</v>
      </c>
      <c r="R1234">
        <v>2760410</v>
      </c>
      <c r="S1234" t="s">
        <v>190</v>
      </c>
      <c r="T1234">
        <v>-0.45017989432161648</v>
      </c>
      <c r="U1234">
        <v>1.2009447865714571</v>
      </c>
      <c r="V1234">
        <v>5.1377144922950549E-2</v>
      </c>
      <c r="W1234">
        <v>0.67146126037428722</v>
      </c>
      <c r="X1234">
        <v>0.1217289195237771</v>
      </c>
      <c r="Y1234" t="str">
        <f t="shared" si="76"/>
        <v>61-72</v>
      </c>
      <c r="Z1234" s="20">
        <f t="shared" si="77"/>
        <v>1</v>
      </c>
      <c r="AA1234" t="str">
        <f t="shared" si="78"/>
        <v>80%-100%</v>
      </c>
      <c r="AB1234">
        <f t="shared" si="79"/>
        <v>5.7239960823341038E-4</v>
      </c>
    </row>
    <row r="1235" spans="1:28" x14ac:dyDescent="0.25">
      <c r="A1235" t="s">
        <v>3564</v>
      </c>
      <c r="B1235" t="s">
        <v>3565</v>
      </c>
      <c r="C1235" t="s">
        <v>82</v>
      </c>
      <c r="D1235" t="s">
        <v>329</v>
      </c>
      <c r="E1235">
        <v>61</v>
      </c>
      <c r="F1235" t="s">
        <v>17</v>
      </c>
      <c r="G1235">
        <v>2019</v>
      </c>
      <c r="H1235" t="s">
        <v>17</v>
      </c>
      <c r="J1235" t="s">
        <v>80</v>
      </c>
      <c r="K1235">
        <v>84</v>
      </c>
      <c r="L1235" s="18">
        <v>43325</v>
      </c>
      <c r="M1235" s="18">
        <v>45882</v>
      </c>
      <c r="O1235">
        <v>63560000</v>
      </c>
      <c r="P1235">
        <v>60924363</v>
      </c>
      <c r="Q1235">
        <v>2635637</v>
      </c>
      <c r="R1235">
        <v>1221595</v>
      </c>
      <c r="S1235" t="s">
        <v>146</v>
      </c>
      <c r="T1235">
        <v>0.84752525977718796</v>
      </c>
      <c r="U1235">
        <v>1.0306728473473179</v>
      </c>
      <c r="V1235">
        <v>-0.70706271995437819</v>
      </c>
      <c r="W1235">
        <v>-0.56347085386491547</v>
      </c>
      <c r="X1235">
        <v>-3.2966835268508812E-2</v>
      </c>
      <c r="Y1235" t="str">
        <f t="shared" si="76"/>
        <v>&gt;72</v>
      </c>
      <c r="Z1235" s="20">
        <f t="shared" si="77"/>
        <v>0.95853308684707361</v>
      </c>
      <c r="AA1235" t="str">
        <f t="shared" si="78"/>
        <v>80%-100%</v>
      </c>
      <c r="AB1235">
        <f t="shared" si="79"/>
        <v>2.53310377596043E-4</v>
      </c>
    </row>
    <row r="1236" spans="1:28" x14ac:dyDescent="0.25">
      <c r="A1236" t="s">
        <v>3566</v>
      </c>
      <c r="B1236" t="s">
        <v>3567</v>
      </c>
      <c r="C1236" t="s">
        <v>82</v>
      </c>
      <c r="D1236" t="s">
        <v>285</v>
      </c>
      <c r="E1236">
        <v>60</v>
      </c>
      <c r="F1236" t="s">
        <v>20</v>
      </c>
      <c r="G1236">
        <v>2017</v>
      </c>
      <c r="H1236" t="s">
        <v>20</v>
      </c>
      <c r="J1236" t="s">
        <v>80</v>
      </c>
      <c r="K1236">
        <v>84</v>
      </c>
      <c r="L1236" s="18">
        <v>42846</v>
      </c>
      <c r="M1236" s="18">
        <v>45403</v>
      </c>
      <c r="O1236">
        <v>117970000</v>
      </c>
      <c r="P1236">
        <v>106110000</v>
      </c>
      <c r="Q1236">
        <v>11860000</v>
      </c>
      <c r="R1236">
        <v>2351132</v>
      </c>
      <c r="S1236" t="s">
        <v>189</v>
      </c>
      <c r="T1236">
        <v>-1.420426738507639</v>
      </c>
      <c r="U1236">
        <v>0.78813072257073458</v>
      </c>
      <c r="V1236">
        <v>0.57977185449142887</v>
      </c>
      <c r="W1236">
        <v>0.92772246730802088</v>
      </c>
      <c r="X1236">
        <v>-0.34235834485308059</v>
      </c>
      <c r="Y1236" t="str">
        <f t="shared" si="76"/>
        <v>&gt;72</v>
      </c>
      <c r="Z1236" s="20">
        <f t="shared" si="77"/>
        <v>0.89946596592353989</v>
      </c>
      <c r="AA1236" t="str">
        <f t="shared" si="78"/>
        <v>80%-100%</v>
      </c>
      <c r="AB1236">
        <f t="shared" si="79"/>
        <v>4.8753157527506232E-4</v>
      </c>
    </row>
    <row r="1237" spans="1:28" x14ac:dyDescent="0.25">
      <c r="A1237" t="s">
        <v>3568</v>
      </c>
      <c r="B1237" t="s">
        <v>3569</v>
      </c>
      <c r="C1237" t="s">
        <v>82</v>
      </c>
      <c r="D1237" t="s">
        <v>165</v>
      </c>
      <c r="E1237">
        <v>49</v>
      </c>
      <c r="F1237" t="s">
        <v>87</v>
      </c>
      <c r="G1237">
        <v>2020</v>
      </c>
      <c r="H1237" t="s">
        <v>15</v>
      </c>
      <c r="I1237" t="s">
        <v>84</v>
      </c>
      <c r="J1237" t="s">
        <v>80</v>
      </c>
      <c r="K1237">
        <v>72</v>
      </c>
      <c r="L1237" s="18">
        <v>43476</v>
      </c>
      <c r="M1237" s="18">
        <v>45668</v>
      </c>
      <c r="O1237">
        <v>35104300</v>
      </c>
      <c r="P1237">
        <v>31190000</v>
      </c>
      <c r="Q1237">
        <v>3914300</v>
      </c>
      <c r="R1237">
        <v>758524</v>
      </c>
      <c r="S1237" t="s">
        <v>829</v>
      </c>
      <c r="T1237">
        <v>-0.88679097420532638</v>
      </c>
      <c r="U1237">
        <v>0.74308219141961873</v>
      </c>
      <c r="V1237">
        <v>0.16994387989697479</v>
      </c>
      <c r="W1237">
        <v>-0.90336881248909962</v>
      </c>
      <c r="X1237">
        <v>1.2045992030697781</v>
      </c>
      <c r="Y1237" t="str">
        <f t="shared" si="76"/>
        <v>61-72</v>
      </c>
      <c r="Z1237" s="20">
        <f t="shared" si="77"/>
        <v>0.8884951416208271</v>
      </c>
      <c r="AA1237" t="str">
        <f t="shared" si="78"/>
        <v>80%-100%</v>
      </c>
      <c r="AB1237">
        <f t="shared" si="79"/>
        <v>1.5728780885290207E-4</v>
      </c>
    </row>
    <row r="1238" spans="1:28" x14ac:dyDescent="0.25">
      <c r="A1238" t="s">
        <v>3570</v>
      </c>
      <c r="B1238" t="s">
        <v>3571</v>
      </c>
      <c r="C1238" t="s">
        <v>82</v>
      </c>
      <c r="D1238" t="s">
        <v>136</v>
      </c>
      <c r="E1238">
        <v>7</v>
      </c>
      <c r="F1238" t="s">
        <v>11</v>
      </c>
      <c r="G1238">
        <v>2022</v>
      </c>
      <c r="H1238" t="s">
        <v>11</v>
      </c>
      <c r="I1238" t="s">
        <v>188</v>
      </c>
      <c r="J1238" t="s">
        <v>80</v>
      </c>
      <c r="K1238">
        <v>72</v>
      </c>
      <c r="L1238" s="18">
        <v>44234</v>
      </c>
      <c r="M1238" s="18">
        <v>46425</v>
      </c>
      <c r="O1238">
        <v>82000000</v>
      </c>
      <c r="P1238">
        <v>57400000</v>
      </c>
      <c r="Q1238">
        <v>24600000</v>
      </c>
      <c r="R1238">
        <v>1642223</v>
      </c>
      <c r="S1238" t="s">
        <v>283</v>
      </c>
      <c r="T1238">
        <v>5.9199698876045093E-2</v>
      </c>
      <c r="U1238">
        <v>-3.091883392176074E-2</v>
      </c>
      <c r="V1238">
        <v>-6.7189590051072792E-2</v>
      </c>
      <c r="W1238">
        <v>0.43912865252989819</v>
      </c>
      <c r="X1238">
        <v>-0.57440197704150942</v>
      </c>
      <c r="Y1238" t="str">
        <f t="shared" si="76"/>
        <v>61-72</v>
      </c>
      <c r="Z1238" s="20">
        <f t="shared" si="77"/>
        <v>0.7</v>
      </c>
      <c r="AA1238" t="str">
        <f t="shared" si="78"/>
        <v>60%-80%</v>
      </c>
      <c r="AB1238">
        <f t="shared" si="79"/>
        <v>3.4053195062758645E-4</v>
      </c>
    </row>
    <row r="1239" spans="1:28" x14ac:dyDescent="0.25">
      <c r="A1239" t="s">
        <v>3572</v>
      </c>
      <c r="B1239" t="s">
        <v>3573</v>
      </c>
      <c r="C1239" t="s">
        <v>82</v>
      </c>
      <c r="D1239" t="s">
        <v>274</v>
      </c>
      <c r="E1239">
        <v>84</v>
      </c>
      <c r="F1239" t="s">
        <v>117</v>
      </c>
      <c r="G1239">
        <v>2018</v>
      </c>
      <c r="H1239" t="s">
        <v>14</v>
      </c>
      <c r="J1239" t="s">
        <v>80</v>
      </c>
      <c r="K1239">
        <v>84</v>
      </c>
      <c r="L1239" s="18">
        <v>43173</v>
      </c>
      <c r="M1239" s="18">
        <v>45730</v>
      </c>
      <c r="O1239">
        <v>43050000</v>
      </c>
      <c r="P1239">
        <v>41193720</v>
      </c>
      <c r="Q1239">
        <v>1856280</v>
      </c>
      <c r="R1239">
        <v>796351</v>
      </c>
      <c r="S1239" t="s">
        <v>208</v>
      </c>
      <c r="T1239">
        <v>-7.420924219953294E-2</v>
      </c>
      <c r="U1239">
        <v>1.0238883559520879</v>
      </c>
      <c r="V1239">
        <v>-0.14556137190175861</v>
      </c>
      <c r="W1239">
        <v>0.1862578421520652</v>
      </c>
      <c r="X1239">
        <v>-0.80644560922993824</v>
      </c>
      <c r="Y1239" t="str">
        <f t="shared" si="76"/>
        <v>&gt;72</v>
      </c>
      <c r="Z1239" s="20">
        <f t="shared" si="77"/>
        <v>0.95688083623693376</v>
      </c>
      <c r="AA1239" t="str">
        <f t="shared" si="78"/>
        <v>80%-100%</v>
      </c>
      <c r="AB1239">
        <f t="shared" si="79"/>
        <v>1.6513162914794709E-4</v>
      </c>
    </row>
    <row r="1240" spans="1:28" x14ac:dyDescent="0.25">
      <c r="A1240" t="s">
        <v>3574</v>
      </c>
      <c r="B1240" t="s">
        <v>3575</v>
      </c>
      <c r="C1240" t="s">
        <v>82</v>
      </c>
      <c r="D1240" t="s">
        <v>373</v>
      </c>
      <c r="E1240">
        <v>38</v>
      </c>
      <c r="F1240" t="s">
        <v>117</v>
      </c>
      <c r="G1240">
        <v>2018</v>
      </c>
      <c r="H1240" t="s">
        <v>14</v>
      </c>
      <c r="J1240" t="s">
        <v>80</v>
      </c>
      <c r="K1240">
        <v>84</v>
      </c>
      <c r="L1240" s="18">
        <v>43150</v>
      </c>
      <c r="M1240" s="18">
        <v>45707</v>
      </c>
      <c r="O1240">
        <v>42679000</v>
      </c>
      <c r="P1240">
        <v>33647989</v>
      </c>
      <c r="Q1240">
        <v>9031011</v>
      </c>
      <c r="R1240">
        <v>677605</v>
      </c>
      <c r="S1240" t="s">
        <v>184</v>
      </c>
      <c r="T1240">
        <v>0.88390951643416382</v>
      </c>
      <c r="U1240">
        <v>0.3320573628444034</v>
      </c>
      <c r="V1240">
        <v>-0.67283187121145738</v>
      </c>
      <c r="W1240">
        <v>-0.23358815653819701</v>
      </c>
      <c r="X1240">
        <v>-0.18766259006079469</v>
      </c>
      <c r="Y1240" t="str">
        <f t="shared" si="76"/>
        <v>&gt;72</v>
      </c>
      <c r="Z1240" s="20">
        <f t="shared" si="77"/>
        <v>0.7883968462241383</v>
      </c>
      <c r="AA1240" t="str">
        <f t="shared" si="78"/>
        <v>60%-80%</v>
      </c>
      <c r="AB1240">
        <f t="shared" si="79"/>
        <v>1.4050841597335181E-4</v>
      </c>
    </row>
    <row r="1241" spans="1:28" x14ac:dyDescent="0.25">
      <c r="A1241" t="s">
        <v>3576</v>
      </c>
      <c r="B1241" t="s">
        <v>3577</v>
      </c>
      <c r="C1241" t="s">
        <v>82</v>
      </c>
      <c r="D1241" t="s">
        <v>456</v>
      </c>
      <c r="E1241">
        <v>60</v>
      </c>
      <c r="F1241" t="s">
        <v>95</v>
      </c>
      <c r="G1241">
        <v>2011</v>
      </c>
      <c r="H1241" t="s">
        <v>16</v>
      </c>
      <c r="J1241" t="s">
        <v>96</v>
      </c>
      <c r="K1241">
        <v>60</v>
      </c>
      <c r="L1241" s="18">
        <v>43055</v>
      </c>
      <c r="M1241" s="18">
        <v>44881</v>
      </c>
      <c r="O1241">
        <v>19480000</v>
      </c>
      <c r="P1241">
        <v>7000000</v>
      </c>
      <c r="Q1241">
        <v>12480000</v>
      </c>
      <c r="R1241">
        <v>188563</v>
      </c>
      <c r="S1241" t="s">
        <v>189</v>
      </c>
      <c r="T1241">
        <v>-0.26825861103673743</v>
      </c>
      <c r="U1241">
        <v>-1.4297290641738121</v>
      </c>
      <c r="V1241">
        <v>0.76277755476709586</v>
      </c>
      <c r="W1241">
        <v>-0.63126086218175126</v>
      </c>
      <c r="X1241">
        <v>-1.0384892414183671</v>
      </c>
      <c r="Y1241" t="str">
        <f t="shared" si="76"/>
        <v>49-60</v>
      </c>
      <c r="Z1241" s="20">
        <f t="shared" si="77"/>
        <v>0.35934291581108829</v>
      </c>
      <c r="AA1241" t="str">
        <f t="shared" si="78"/>
        <v>20%-40%</v>
      </c>
      <c r="AB1241">
        <f t="shared" si="79"/>
        <v>3.9100491349950393E-5</v>
      </c>
    </row>
    <row r="1242" spans="1:28" x14ac:dyDescent="0.25">
      <c r="A1242" t="s">
        <v>3578</v>
      </c>
      <c r="B1242" t="s">
        <v>3579</v>
      </c>
      <c r="C1242" t="s">
        <v>82</v>
      </c>
      <c r="D1242" t="s">
        <v>181</v>
      </c>
      <c r="E1242">
        <v>59</v>
      </c>
      <c r="F1242" t="s">
        <v>25</v>
      </c>
      <c r="G1242">
        <v>2020</v>
      </c>
      <c r="H1242" t="s">
        <v>25</v>
      </c>
      <c r="I1242" t="s">
        <v>84</v>
      </c>
      <c r="J1242" t="s">
        <v>80</v>
      </c>
      <c r="K1242">
        <v>84</v>
      </c>
      <c r="L1242" s="18">
        <v>43859</v>
      </c>
      <c r="M1242" s="18">
        <v>46416</v>
      </c>
      <c r="O1242">
        <v>36420000</v>
      </c>
      <c r="P1242">
        <v>36420000</v>
      </c>
      <c r="Q1242">
        <v>0</v>
      </c>
      <c r="R1242">
        <v>919098</v>
      </c>
      <c r="S1242" t="s">
        <v>717</v>
      </c>
      <c r="T1242">
        <v>-0.78976628978672425</v>
      </c>
      <c r="U1242">
        <v>1.2009447865714571</v>
      </c>
      <c r="V1242">
        <v>0.56516632981038883</v>
      </c>
      <c r="W1242">
        <v>-0.76422149461384015</v>
      </c>
      <c r="X1242">
        <v>-0.49705409964536651</v>
      </c>
      <c r="Y1242" t="str">
        <f t="shared" si="76"/>
        <v>&gt;72</v>
      </c>
      <c r="Z1242" s="20">
        <f t="shared" si="77"/>
        <v>1</v>
      </c>
      <c r="AA1242" t="str">
        <f t="shared" si="78"/>
        <v>80%-100%</v>
      </c>
      <c r="AB1242">
        <f t="shared" si="79"/>
        <v>1.905844911183886E-4</v>
      </c>
    </row>
    <row r="1243" spans="1:28" x14ac:dyDescent="0.25">
      <c r="A1243" t="s">
        <v>3580</v>
      </c>
      <c r="B1243" t="s">
        <v>3581</v>
      </c>
      <c r="C1243" t="s">
        <v>82</v>
      </c>
      <c r="D1243" t="s">
        <v>236</v>
      </c>
      <c r="E1243">
        <v>246</v>
      </c>
      <c r="F1243" t="s">
        <v>79</v>
      </c>
      <c r="G1243">
        <v>2021</v>
      </c>
      <c r="H1243" t="s">
        <v>26</v>
      </c>
      <c r="I1243" t="s">
        <v>84</v>
      </c>
      <c r="J1243" t="s">
        <v>80</v>
      </c>
      <c r="K1243">
        <v>84</v>
      </c>
      <c r="L1243" s="18">
        <v>44091</v>
      </c>
      <c r="M1243" s="18">
        <v>46647</v>
      </c>
      <c r="O1243">
        <v>39758200</v>
      </c>
      <c r="P1243">
        <v>35758200</v>
      </c>
      <c r="Q1243">
        <v>4000000</v>
      </c>
      <c r="R1243">
        <v>767455</v>
      </c>
      <c r="S1243" t="s">
        <v>335</v>
      </c>
      <c r="T1243">
        <v>-0.41379563766464073</v>
      </c>
      <c r="U1243">
        <v>0.78782627835823515</v>
      </c>
      <c r="V1243">
        <v>0.44659959483636458</v>
      </c>
      <c r="W1243">
        <v>-0.76683656406699152</v>
      </c>
      <c r="X1243">
        <v>0.74051193869292065</v>
      </c>
      <c r="Y1243" t="str">
        <f t="shared" si="76"/>
        <v>&gt;72</v>
      </c>
      <c r="Z1243" s="20">
        <f t="shared" si="77"/>
        <v>0.89939182357350178</v>
      </c>
      <c r="AA1243" t="str">
        <f t="shared" si="78"/>
        <v>80%-100%</v>
      </c>
      <c r="AB1243">
        <f t="shared" si="79"/>
        <v>1.5913974421798645E-4</v>
      </c>
    </row>
    <row r="1244" spans="1:28" x14ac:dyDescent="0.25">
      <c r="A1244" t="s">
        <v>3582</v>
      </c>
      <c r="B1244" t="s">
        <v>3583</v>
      </c>
      <c r="C1244" t="s">
        <v>82</v>
      </c>
      <c r="D1244" t="s">
        <v>610</v>
      </c>
      <c r="E1244">
        <v>76</v>
      </c>
      <c r="F1244" t="s">
        <v>79</v>
      </c>
      <c r="G1244">
        <v>2019</v>
      </c>
      <c r="H1244" t="s">
        <v>13</v>
      </c>
      <c r="I1244" t="s">
        <v>84</v>
      </c>
      <c r="J1244" t="s">
        <v>80</v>
      </c>
      <c r="K1244">
        <v>84</v>
      </c>
      <c r="L1244" s="18">
        <v>43489</v>
      </c>
      <c r="M1244" s="18">
        <v>46046</v>
      </c>
      <c r="O1244">
        <v>33990000</v>
      </c>
      <c r="P1244">
        <v>23990000</v>
      </c>
      <c r="Q1244">
        <v>10000000</v>
      </c>
      <c r="R1244">
        <v>469073</v>
      </c>
      <c r="S1244" t="s">
        <v>277</v>
      </c>
      <c r="T1244">
        <v>1.1992397407946209</v>
      </c>
      <c r="U1244">
        <v>-7.1199584449373743E-3</v>
      </c>
      <c r="V1244">
        <v>-5.7086276535626536E-3</v>
      </c>
      <c r="W1244">
        <v>-0.80156597419129627</v>
      </c>
      <c r="X1244">
        <v>-0.49705409964536651</v>
      </c>
      <c r="Y1244" t="str">
        <f t="shared" si="76"/>
        <v>&gt;72</v>
      </c>
      <c r="Z1244" s="20">
        <f t="shared" si="77"/>
        <v>0.70579582230067672</v>
      </c>
      <c r="AA1244" t="str">
        <f t="shared" si="78"/>
        <v>60%-80%</v>
      </c>
      <c r="AB1244">
        <f t="shared" si="79"/>
        <v>9.7267145617089678E-5</v>
      </c>
    </row>
    <row r="1245" spans="1:28" x14ac:dyDescent="0.25">
      <c r="A1245" t="s">
        <v>3584</v>
      </c>
      <c r="B1245" t="s">
        <v>3585</v>
      </c>
      <c r="C1245" t="s">
        <v>82</v>
      </c>
      <c r="D1245" t="s">
        <v>258</v>
      </c>
      <c r="E1245">
        <v>27</v>
      </c>
      <c r="F1245" t="s">
        <v>25</v>
      </c>
      <c r="G1245">
        <v>2020</v>
      </c>
      <c r="H1245" t="s">
        <v>25</v>
      </c>
      <c r="I1245" t="s">
        <v>84</v>
      </c>
      <c r="J1245" t="s">
        <v>80</v>
      </c>
      <c r="K1245">
        <v>84</v>
      </c>
      <c r="L1245" s="18">
        <v>43613</v>
      </c>
      <c r="M1245" s="18">
        <v>46170</v>
      </c>
      <c r="O1245">
        <v>32990000</v>
      </c>
      <c r="P1245">
        <v>10990000</v>
      </c>
      <c r="Q1245">
        <v>22000000</v>
      </c>
      <c r="R1245">
        <v>211275</v>
      </c>
      <c r="S1245" t="s">
        <v>126</v>
      </c>
      <c r="T1245">
        <v>0.92029377309113969</v>
      </c>
      <c r="U1245">
        <v>-1.5373597148785569</v>
      </c>
      <c r="V1245">
        <v>-1.213723198468238</v>
      </c>
      <c r="W1245">
        <v>-0.35833012253890822</v>
      </c>
      <c r="X1245">
        <v>-0.72909773183379534</v>
      </c>
      <c r="Y1245" t="str">
        <f t="shared" si="76"/>
        <v>&gt;72</v>
      </c>
      <c r="Z1245" s="20">
        <f t="shared" si="77"/>
        <v>0.33313125189451348</v>
      </c>
      <c r="AA1245" t="str">
        <f t="shared" si="78"/>
        <v>20%-40%</v>
      </c>
      <c r="AB1245">
        <f t="shared" si="79"/>
        <v>4.3810059820647583E-5</v>
      </c>
    </row>
    <row r="1246" spans="1:28" x14ac:dyDescent="0.25">
      <c r="A1246" t="s">
        <v>3586</v>
      </c>
      <c r="B1246" t="s">
        <v>3587</v>
      </c>
      <c r="C1246" t="s">
        <v>82</v>
      </c>
      <c r="D1246" t="s">
        <v>199</v>
      </c>
      <c r="E1246">
        <v>84</v>
      </c>
      <c r="F1246" t="s">
        <v>17</v>
      </c>
      <c r="G1246">
        <v>2022</v>
      </c>
      <c r="H1246" t="s">
        <v>155</v>
      </c>
      <c r="I1246" t="s">
        <v>84</v>
      </c>
      <c r="J1246" t="s">
        <v>80</v>
      </c>
      <c r="K1246">
        <v>84</v>
      </c>
      <c r="L1246" s="18">
        <v>44404</v>
      </c>
      <c r="M1246" s="18">
        <v>46961</v>
      </c>
      <c r="O1246">
        <v>83253515</v>
      </c>
      <c r="P1246">
        <v>83253515</v>
      </c>
      <c r="Q1246">
        <v>0</v>
      </c>
      <c r="R1246">
        <v>1866195</v>
      </c>
      <c r="S1246" t="s">
        <v>208</v>
      </c>
      <c r="T1246">
        <v>-0.72912586202509788</v>
      </c>
      <c r="U1246">
        <v>1.2009447865714571</v>
      </c>
      <c r="V1246">
        <v>5.1377144922950549E-2</v>
      </c>
      <c r="W1246">
        <v>-0.211943652506943</v>
      </c>
      <c r="X1246">
        <v>-0.18766259006079469</v>
      </c>
      <c r="Y1246" t="str">
        <f t="shared" si="76"/>
        <v>&gt;72</v>
      </c>
      <c r="Z1246" s="20">
        <f t="shared" si="77"/>
        <v>1</v>
      </c>
      <c r="AA1246" t="str">
        <f t="shared" si="78"/>
        <v>80%-100%</v>
      </c>
      <c r="AB1246">
        <f t="shared" si="79"/>
        <v>3.8697486492482978E-4</v>
      </c>
    </row>
    <row r="1247" spans="1:28" x14ac:dyDescent="0.25">
      <c r="A1247" t="s">
        <v>3588</v>
      </c>
      <c r="B1247" t="s">
        <v>3589</v>
      </c>
      <c r="C1247" t="s">
        <v>82</v>
      </c>
      <c r="D1247" t="s">
        <v>216</v>
      </c>
      <c r="E1247">
        <v>236</v>
      </c>
      <c r="F1247" t="s">
        <v>79</v>
      </c>
      <c r="G1247">
        <v>2017</v>
      </c>
      <c r="H1247" t="s">
        <v>13</v>
      </c>
      <c r="J1247" t="s">
        <v>80</v>
      </c>
      <c r="K1247">
        <v>72</v>
      </c>
      <c r="L1247" s="18">
        <v>42725</v>
      </c>
      <c r="M1247" s="18">
        <v>44916</v>
      </c>
      <c r="O1247">
        <v>42490000</v>
      </c>
      <c r="P1247">
        <v>42490000</v>
      </c>
      <c r="Q1247">
        <v>0</v>
      </c>
      <c r="R1247">
        <v>933190</v>
      </c>
      <c r="S1247" t="s">
        <v>164</v>
      </c>
      <c r="T1247">
        <v>-0.43805180876929117</v>
      </c>
      <c r="U1247">
        <v>1.2009447865714571</v>
      </c>
      <c r="V1247">
        <v>0.32315751428694378</v>
      </c>
      <c r="W1247">
        <v>-0.1053248413666921</v>
      </c>
      <c r="X1247">
        <v>-0.65174985443765243</v>
      </c>
      <c r="Y1247" t="str">
        <f t="shared" si="76"/>
        <v>61-72</v>
      </c>
      <c r="Z1247" s="20">
        <f t="shared" si="77"/>
        <v>1</v>
      </c>
      <c r="AA1247" t="str">
        <f t="shared" si="78"/>
        <v>80%-100%</v>
      </c>
      <c r="AB1247">
        <f t="shared" si="79"/>
        <v>1.9350661329561053E-4</v>
      </c>
    </row>
    <row r="1248" spans="1:28" x14ac:dyDescent="0.25">
      <c r="A1248" t="s">
        <v>3590</v>
      </c>
      <c r="B1248" t="s">
        <v>3591</v>
      </c>
      <c r="C1248" t="s">
        <v>82</v>
      </c>
      <c r="D1248" t="s">
        <v>236</v>
      </c>
      <c r="E1248">
        <v>236</v>
      </c>
      <c r="F1248" t="s">
        <v>87</v>
      </c>
      <c r="G1248">
        <v>2021</v>
      </c>
      <c r="H1248" t="s">
        <v>24</v>
      </c>
      <c r="I1248" t="s">
        <v>84</v>
      </c>
      <c r="J1248" t="s">
        <v>80</v>
      </c>
      <c r="K1248">
        <v>84</v>
      </c>
      <c r="L1248" s="18">
        <v>44181</v>
      </c>
      <c r="M1248" s="18">
        <v>46737</v>
      </c>
      <c r="O1248">
        <v>44340000</v>
      </c>
      <c r="P1248">
        <v>44340000</v>
      </c>
      <c r="Q1248">
        <v>0</v>
      </c>
      <c r="R1248">
        <v>973639</v>
      </c>
      <c r="S1248" t="s">
        <v>173</v>
      </c>
      <c r="T1248">
        <v>-1.3355301396413619</v>
      </c>
      <c r="U1248">
        <v>1.2009447865714571</v>
      </c>
      <c r="V1248">
        <v>-0.22527857001643839</v>
      </c>
      <c r="W1248">
        <v>-0.75189558596024431</v>
      </c>
      <c r="X1248">
        <v>-1.425228628399082</v>
      </c>
      <c r="Y1248" t="str">
        <f t="shared" si="76"/>
        <v>&gt;72</v>
      </c>
      <c r="Z1248" s="20">
        <f t="shared" si="77"/>
        <v>1</v>
      </c>
      <c r="AA1248" t="str">
        <f t="shared" si="78"/>
        <v>80%-100%</v>
      </c>
      <c r="AB1248">
        <f t="shared" si="79"/>
        <v>2.0189413245161751E-4</v>
      </c>
    </row>
    <row r="1249" spans="1:28" x14ac:dyDescent="0.25">
      <c r="A1249" t="s">
        <v>3592</v>
      </c>
      <c r="B1249" t="s">
        <v>3593</v>
      </c>
      <c r="C1249" t="s">
        <v>82</v>
      </c>
      <c r="D1249" t="s">
        <v>772</v>
      </c>
      <c r="E1249">
        <v>38</v>
      </c>
      <c r="F1249" t="s">
        <v>9</v>
      </c>
      <c r="G1249">
        <v>2022</v>
      </c>
      <c r="H1249" t="s">
        <v>28</v>
      </c>
      <c r="I1249" t="s">
        <v>188</v>
      </c>
      <c r="J1249" t="s">
        <v>80</v>
      </c>
      <c r="K1249">
        <v>72</v>
      </c>
      <c r="L1249" s="18">
        <v>44541</v>
      </c>
      <c r="M1249" s="18">
        <v>46732</v>
      </c>
      <c r="O1249">
        <v>141990400</v>
      </c>
      <c r="P1249">
        <v>141990400</v>
      </c>
      <c r="Q1249">
        <v>0</v>
      </c>
      <c r="R1249">
        <v>3197239</v>
      </c>
      <c r="S1249" t="s">
        <v>162</v>
      </c>
      <c r="T1249">
        <v>-0.34102712435068899</v>
      </c>
      <c r="U1249">
        <v>1.2009447865714571</v>
      </c>
      <c r="V1249">
        <v>-4.3890357139287323E-2</v>
      </c>
      <c r="W1249">
        <v>0.33955753488230289</v>
      </c>
      <c r="X1249">
        <v>-0.26501046745693763</v>
      </c>
      <c r="Y1249" t="str">
        <f t="shared" si="76"/>
        <v>61-72</v>
      </c>
      <c r="Z1249" s="20">
        <f t="shared" si="77"/>
        <v>1</v>
      </c>
      <c r="AA1249" t="str">
        <f t="shared" si="78"/>
        <v>80%-100%</v>
      </c>
      <c r="AB1249">
        <f t="shared" si="79"/>
        <v>6.6298062643903657E-4</v>
      </c>
    </row>
    <row r="1250" spans="1:28" x14ac:dyDescent="0.25">
      <c r="A1250" t="s">
        <v>3594</v>
      </c>
      <c r="B1250" t="s">
        <v>3595</v>
      </c>
      <c r="C1250" t="s">
        <v>82</v>
      </c>
      <c r="D1250" t="s">
        <v>236</v>
      </c>
      <c r="E1250">
        <v>59</v>
      </c>
      <c r="F1250" t="s">
        <v>87</v>
      </c>
      <c r="G1250">
        <v>2021</v>
      </c>
      <c r="H1250" t="s">
        <v>24</v>
      </c>
      <c r="I1250" t="s">
        <v>84</v>
      </c>
      <c r="J1250" t="s">
        <v>80</v>
      </c>
      <c r="K1250">
        <v>84</v>
      </c>
      <c r="L1250" s="18">
        <v>43839</v>
      </c>
      <c r="M1250" s="18">
        <v>46396</v>
      </c>
      <c r="O1250">
        <v>41320000</v>
      </c>
      <c r="P1250">
        <v>41320000</v>
      </c>
      <c r="Q1250">
        <v>0</v>
      </c>
      <c r="R1250">
        <v>934421</v>
      </c>
      <c r="S1250" t="s">
        <v>252</v>
      </c>
      <c r="T1250">
        <v>-1.250633540775085</v>
      </c>
      <c r="U1250">
        <v>1.2009447865714571</v>
      </c>
      <c r="V1250">
        <v>0.16994387989697479</v>
      </c>
      <c r="W1250">
        <v>-0.44287429901485392</v>
      </c>
      <c r="X1250">
        <v>0.43112042910834891</v>
      </c>
      <c r="Y1250" t="str">
        <f t="shared" si="76"/>
        <v>&gt;72</v>
      </c>
      <c r="Z1250" s="20">
        <f t="shared" si="77"/>
        <v>1</v>
      </c>
      <c r="AA1250" t="str">
        <f t="shared" si="78"/>
        <v>80%-100%</v>
      </c>
      <c r="AB1250">
        <f t="shared" si="79"/>
        <v>1.9376187389738176E-4</v>
      </c>
    </row>
    <row r="1251" spans="1:28" x14ac:dyDescent="0.25">
      <c r="A1251" t="s">
        <v>3596</v>
      </c>
      <c r="B1251" t="s">
        <v>3597</v>
      </c>
      <c r="C1251" t="s">
        <v>82</v>
      </c>
      <c r="D1251" t="s">
        <v>93</v>
      </c>
      <c r="E1251">
        <v>27</v>
      </c>
      <c r="F1251" t="s">
        <v>79</v>
      </c>
      <c r="G1251">
        <v>2018</v>
      </c>
      <c r="H1251" t="s">
        <v>13</v>
      </c>
      <c r="J1251" t="s">
        <v>80</v>
      </c>
      <c r="K1251">
        <v>72</v>
      </c>
      <c r="L1251" s="18">
        <v>43039</v>
      </c>
      <c r="M1251" s="18">
        <v>45230</v>
      </c>
      <c r="O1251">
        <v>32990000</v>
      </c>
      <c r="P1251">
        <v>20990000</v>
      </c>
      <c r="Q1251">
        <v>12000000</v>
      </c>
      <c r="R1251">
        <v>500568</v>
      </c>
      <c r="S1251" t="s">
        <v>92</v>
      </c>
      <c r="T1251">
        <v>0.39878609434115281</v>
      </c>
      <c r="U1251">
        <v>-0.29267585058309598</v>
      </c>
      <c r="V1251">
        <v>0.48612183982770601</v>
      </c>
      <c r="W1251">
        <v>-0.57118993880868252</v>
      </c>
      <c r="X1251">
        <v>-0.34235834485308059</v>
      </c>
      <c r="Y1251" t="str">
        <f t="shared" si="76"/>
        <v>61-72</v>
      </c>
      <c r="Z1251" s="20">
        <f t="shared" si="77"/>
        <v>0.63625341012428005</v>
      </c>
      <c r="AA1251" t="str">
        <f t="shared" si="78"/>
        <v>60%-80%</v>
      </c>
      <c r="AB1251">
        <f t="shared" si="79"/>
        <v>1.0379796011975822E-4</v>
      </c>
    </row>
    <row r="1252" spans="1:28" x14ac:dyDescent="0.25">
      <c r="A1252" t="s">
        <v>3598</v>
      </c>
      <c r="B1252" t="s">
        <v>3599</v>
      </c>
      <c r="C1252" t="s">
        <v>82</v>
      </c>
      <c r="D1252" t="s">
        <v>993</v>
      </c>
      <c r="E1252">
        <v>61</v>
      </c>
      <c r="F1252" t="s">
        <v>142</v>
      </c>
      <c r="G1252">
        <v>2017</v>
      </c>
      <c r="H1252" t="s">
        <v>143</v>
      </c>
      <c r="J1252" t="s">
        <v>80</v>
      </c>
      <c r="K1252">
        <v>84</v>
      </c>
      <c r="L1252" s="18">
        <v>42789</v>
      </c>
      <c r="M1252" s="18">
        <v>45345</v>
      </c>
      <c r="O1252">
        <v>29820000</v>
      </c>
      <c r="P1252">
        <v>22820000</v>
      </c>
      <c r="Q1252">
        <v>7000000</v>
      </c>
      <c r="R1252">
        <v>516843</v>
      </c>
      <c r="S1252" t="s">
        <v>262</v>
      </c>
      <c r="T1252">
        <v>-0.30464286769371318</v>
      </c>
      <c r="U1252">
        <v>0.23704524001964369</v>
      </c>
      <c r="V1252">
        <v>0.36755510485368181</v>
      </c>
      <c r="W1252">
        <v>0.43061616832552868</v>
      </c>
      <c r="X1252">
        <v>-0.49705409964536651</v>
      </c>
      <c r="Y1252" t="str">
        <f t="shared" si="76"/>
        <v>&gt;72</v>
      </c>
      <c r="Z1252" s="20">
        <f t="shared" si="77"/>
        <v>0.76525821596244137</v>
      </c>
      <c r="AA1252" t="str">
        <f t="shared" si="78"/>
        <v>60%-80%</v>
      </c>
      <c r="AB1252">
        <f t="shared" si="79"/>
        <v>1.0717274996039738E-4</v>
      </c>
    </row>
    <row r="1253" spans="1:28" x14ac:dyDescent="0.25">
      <c r="A1253" t="s">
        <v>3600</v>
      </c>
      <c r="B1253" t="s">
        <v>3601</v>
      </c>
      <c r="C1253" t="s">
        <v>82</v>
      </c>
      <c r="D1253" t="s">
        <v>195</v>
      </c>
      <c r="E1253">
        <v>38</v>
      </c>
      <c r="F1253" t="s">
        <v>79</v>
      </c>
      <c r="G1253">
        <v>2020</v>
      </c>
      <c r="H1253" t="s">
        <v>13</v>
      </c>
      <c r="I1253" t="s">
        <v>84</v>
      </c>
      <c r="J1253" t="s">
        <v>80</v>
      </c>
      <c r="K1253">
        <v>72</v>
      </c>
      <c r="L1253" s="18">
        <v>43589</v>
      </c>
      <c r="M1253" s="18">
        <v>45781</v>
      </c>
      <c r="O1253">
        <v>44390000</v>
      </c>
      <c r="P1253">
        <v>24390000</v>
      </c>
      <c r="Q1253">
        <v>20000000</v>
      </c>
      <c r="R1253">
        <v>534287</v>
      </c>
      <c r="S1253" t="s">
        <v>88</v>
      </c>
      <c r="T1253">
        <v>-0.97168757307160336</v>
      </c>
      <c r="U1253">
        <v>-0.64911696981994871</v>
      </c>
      <c r="V1253">
        <v>0.28851061487099899</v>
      </c>
      <c r="W1253">
        <v>-0.79378216802105828</v>
      </c>
      <c r="X1253">
        <v>-0.18766259006079469</v>
      </c>
      <c r="Y1253" t="str">
        <f t="shared" si="76"/>
        <v>61-72</v>
      </c>
      <c r="Z1253" s="20">
        <f t="shared" si="77"/>
        <v>0.54944807389051586</v>
      </c>
      <c r="AA1253" t="str">
        <f t="shared" si="78"/>
        <v>40%-60%</v>
      </c>
      <c r="AB1253">
        <f t="shared" si="79"/>
        <v>1.1078994406055773E-4</v>
      </c>
    </row>
    <row r="1254" spans="1:28" x14ac:dyDescent="0.25">
      <c r="A1254" t="s">
        <v>3602</v>
      </c>
      <c r="B1254" t="s">
        <v>3603</v>
      </c>
      <c r="C1254" t="s">
        <v>82</v>
      </c>
      <c r="D1254" t="s">
        <v>720</v>
      </c>
      <c r="E1254">
        <v>166990391</v>
      </c>
      <c r="F1254" t="s">
        <v>95</v>
      </c>
      <c r="G1254">
        <v>2013</v>
      </c>
      <c r="H1254" t="s">
        <v>16</v>
      </c>
      <c r="J1254" t="s">
        <v>96</v>
      </c>
      <c r="K1254">
        <v>60</v>
      </c>
      <c r="L1254" s="18">
        <v>44540</v>
      </c>
      <c r="M1254" s="18">
        <v>46366</v>
      </c>
      <c r="O1254">
        <v>24000000</v>
      </c>
      <c r="P1254">
        <v>23400000</v>
      </c>
      <c r="Q1254">
        <v>600000</v>
      </c>
      <c r="R1254">
        <v>660226</v>
      </c>
      <c r="S1254" t="s">
        <v>477</v>
      </c>
      <c r="T1254">
        <v>7.1327784428370358E-2</v>
      </c>
      <c r="U1254">
        <v>1.0982894848636879</v>
      </c>
      <c r="V1254">
        <v>0.84182204474977862</v>
      </c>
      <c r="W1254">
        <v>-0.89246909414394293</v>
      </c>
      <c r="X1254">
        <v>1.2045992030697781</v>
      </c>
      <c r="Y1254" t="str">
        <f t="shared" si="76"/>
        <v>49-60</v>
      </c>
      <c r="Z1254" s="20">
        <f t="shared" si="77"/>
        <v>0.97499999999999998</v>
      </c>
      <c r="AA1254" t="str">
        <f t="shared" si="78"/>
        <v>80%-100%</v>
      </c>
      <c r="AB1254">
        <f t="shared" si="79"/>
        <v>1.3690470029651815E-4</v>
      </c>
    </row>
    <row r="1255" spans="1:28" x14ac:dyDescent="0.25">
      <c r="A1255" t="s">
        <v>3604</v>
      </c>
      <c r="B1255" t="s">
        <v>3605</v>
      </c>
      <c r="C1255" t="s">
        <v>82</v>
      </c>
      <c r="D1255" t="s">
        <v>138</v>
      </c>
      <c r="E1255">
        <v>46</v>
      </c>
      <c r="F1255" t="s">
        <v>79</v>
      </c>
      <c r="G1255">
        <v>2018</v>
      </c>
      <c r="H1255" t="s">
        <v>13</v>
      </c>
      <c r="J1255" t="s">
        <v>80</v>
      </c>
      <c r="K1255">
        <v>60</v>
      </c>
      <c r="L1255" s="18">
        <v>42870</v>
      </c>
      <c r="M1255" s="18">
        <v>44696</v>
      </c>
      <c r="O1255">
        <v>37850000</v>
      </c>
      <c r="P1255">
        <v>20000000</v>
      </c>
      <c r="Q1255">
        <v>17850000</v>
      </c>
      <c r="R1255">
        <v>480444</v>
      </c>
      <c r="S1255" t="s">
        <v>287</v>
      </c>
      <c r="T1255">
        <v>0.38665800878882761</v>
      </c>
      <c r="U1255">
        <v>-0.73553831565698236</v>
      </c>
      <c r="V1255">
        <v>-5.6545459030004921E-2</v>
      </c>
      <c r="W1255">
        <v>-0.45468808022001561</v>
      </c>
      <c r="X1255">
        <v>0.19907679691992</v>
      </c>
      <c r="Y1255" t="str">
        <f t="shared" si="76"/>
        <v>49-60</v>
      </c>
      <c r="Z1255" s="20">
        <f t="shared" si="77"/>
        <v>0.52840158520475566</v>
      </c>
      <c r="AA1255" t="str">
        <f t="shared" si="78"/>
        <v>40%-60%</v>
      </c>
      <c r="AB1255">
        <f t="shared" si="79"/>
        <v>9.9625040257821351E-5</v>
      </c>
    </row>
    <row r="1256" spans="1:28" x14ac:dyDescent="0.25">
      <c r="A1256" t="s">
        <v>3606</v>
      </c>
      <c r="B1256" t="s">
        <v>3607</v>
      </c>
      <c r="C1256" t="s">
        <v>82</v>
      </c>
      <c r="D1256" t="s">
        <v>327</v>
      </c>
      <c r="E1256">
        <v>62</v>
      </c>
      <c r="F1256" t="s">
        <v>12</v>
      </c>
      <c r="G1256">
        <v>2019</v>
      </c>
      <c r="H1256" t="s">
        <v>12</v>
      </c>
      <c r="I1256" t="s">
        <v>84</v>
      </c>
      <c r="J1256" t="s">
        <v>80</v>
      </c>
      <c r="K1256">
        <v>84</v>
      </c>
      <c r="L1256" s="18">
        <v>43712</v>
      </c>
      <c r="M1256" s="18">
        <v>46269</v>
      </c>
      <c r="O1256">
        <v>67470000</v>
      </c>
      <c r="P1256">
        <v>34470000</v>
      </c>
      <c r="Q1256">
        <v>33000000</v>
      </c>
      <c r="R1256">
        <v>658831</v>
      </c>
      <c r="S1256" t="s">
        <v>166</v>
      </c>
      <c r="T1256">
        <v>0.75050057535858583</v>
      </c>
      <c r="U1256">
        <v>-0.80742927974325918</v>
      </c>
      <c r="V1256">
        <v>-0.27214800035167042</v>
      </c>
      <c r="W1256">
        <v>-0.73342082888818405</v>
      </c>
      <c r="X1256">
        <v>2.0554258544273512</v>
      </c>
      <c r="Y1256" t="str">
        <f t="shared" si="76"/>
        <v>&gt;72</v>
      </c>
      <c r="Z1256" s="20">
        <f t="shared" si="77"/>
        <v>0.51089373054690979</v>
      </c>
      <c r="AA1256" t="str">
        <f t="shared" si="78"/>
        <v>40%-60%</v>
      </c>
      <c r="AB1256">
        <f t="shared" si="79"/>
        <v>1.3661543259589192E-4</v>
      </c>
    </row>
    <row r="1257" spans="1:28" x14ac:dyDescent="0.25">
      <c r="A1257" t="s">
        <v>3608</v>
      </c>
      <c r="B1257" t="s">
        <v>3609</v>
      </c>
      <c r="C1257" t="s">
        <v>82</v>
      </c>
      <c r="D1257" t="s">
        <v>766</v>
      </c>
      <c r="E1257">
        <v>38</v>
      </c>
      <c r="F1257" t="s">
        <v>31</v>
      </c>
      <c r="G1257">
        <v>2020</v>
      </c>
      <c r="H1257" t="s">
        <v>31</v>
      </c>
      <c r="I1257" t="s">
        <v>84</v>
      </c>
      <c r="J1257" t="s">
        <v>80</v>
      </c>
      <c r="K1257">
        <v>84</v>
      </c>
      <c r="L1257" s="18">
        <v>43564</v>
      </c>
      <c r="M1257" s="18">
        <v>46121</v>
      </c>
      <c r="O1257">
        <v>39990000</v>
      </c>
      <c r="P1257">
        <v>29990000</v>
      </c>
      <c r="Q1257">
        <v>10000000</v>
      </c>
      <c r="R1257">
        <v>572862</v>
      </c>
      <c r="S1257" t="s">
        <v>259</v>
      </c>
      <c r="T1257">
        <v>0.48368269320742968</v>
      </c>
      <c r="U1257">
        <v>0.1741350670638987</v>
      </c>
      <c r="V1257">
        <v>-1.292379184782656</v>
      </c>
      <c r="W1257">
        <v>2.0346793177392851E-3</v>
      </c>
      <c r="X1257">
        <v>-1.657272260587511</v>
      </c>
      <c r="Y1257" t="str">
        <f t="shared" si="76"/>
        <v>&gt;72</v>
      </c>
      <c r="Z1257" s="20">
        <f t="shared" si="77"/>
        <v>0.74993748437109276</v>
      </c>
      <c r="AA1257" t="str">
        <f t="shared" si="78"/>
        <v>60%-80%</v>
      </c>
      <c r="AB1257">
        <f t="shared" si="79"/>
        <v>1.1878886990403889E-4</v>
      </c>
    </row>
    <row r="1258" spans="1:28" x14ac:dyDescent="0.25">
      <c r="A1258" t="s">
        <v>3610</v>
      </c>
      <c r="B1258" t="s">
        <v>3611</v>
      </c>
      <c r="C1258" t="s">
        <v>82</v>
      </c>
      <c r="D1258" t="s">
        <v>480</v>
      </c>
      <c r="E1258">
        <v>38</v>
      </c>
      <c r="F1258" t="s">
        <v>87</v>
      </c>
      <c r="G1258">
        <v>2019</v>
      </c>
      <c r="H1258" t="s">
        <v>15</v>
      </c>
      <c r="J1258" t="s">
        <v>80</v>
      </c>
      <c r="K1258">
        <v>84</v>
      </c>
      <c r="L1258" s="18">
        <v>43363</v>
      </c>
      <c r="M1258" s="18">
        <v>45920</v>
      </c>
      <c r="O1258">
        <v>33630000</v>
      </c>
      <c r="P1258">
        <v>32205600</v>
      </c>
      <c r="Q1258">
        <v>1424400</v>
      </c>
      <c r="R1258">
        <v>680666</v>
      </c>
      <c r="S1258" t="s">
        <v>336</v>
      </c>
      <c r="T1258">
        <v>0.59283546317835722</v>
      </c>
      <c r="U1258">
        <v>1.027026009583595</v>
      </c>
      <c r="V1258">
        <v>-2.9858458322052049E-2</v>
      </c>
      <c r="W1258">
        <v>-0.32113997819380591</v>
      </c>
      <c r="X1258">
        <v>-0.1103147126646518</v>
      </c>
      <c r="Y1258" t="str">
        <f t="shared" si="76"/>
        <v>&gt;72</v>
      </c>
      <c r="Z1258" s="20">
        <f t="shared" si="77"/>
        <v>0.95764495985727027</v>
      </c>
      <c r="AA1258" t="str">
        <f t="shared" si="78"/>
        <v>80%-100%</v>
      </c>
      <c r="AB1258">
        <f t="shared" si="79"/>
        <v>1.4114314603185849E-4</v>
      </c>
    </row>
    <row r="1259" spans="1:28" x14ac:dyDescent="0.25">
      <c r="A1259" t="s">
        <v>3612</v>
      </c>
      <c r="B1259" t="s">
        <v>3613</v>
      </c>
      <c r="C1259" t="s">
        <v>82</v>
      </c>
      <c r="D1259" t="s">
        <v>576</v>
      </c>
      <c r="E1259">
        <v>49</v>
      </c>
      <c r="F1259" t="s">
        <v>25</v>
      </c>
      <c r="G1259">
        <v>2021</v>
      </c>
      <c r="H1259" t="s">
        <v>25</v>
      </c>
      <c r="I1259" t="s">
        <v>84</v>
      </c>
      <c r="J1259" t="s">
        <v>80</v>
      </c>
      <c r="K1259">
        <v>84</v>
      </c>
      <c r="L1259" s="18">
        <v>43871</v>
      </c>
      <c r="M1259" s="18">
        <v>46428</v>
      </c>
      <c r="O1259">
        <v>39990000</v>
      </c>
      <c r="P1259">
        <v>39990000</v>
      </c>
      <c r="Q1259">
        <v>0</v>
      </c>
      <c r="R1259">
        <v>932480</v>
      </c>
      <c r="S1259" t="s">
        <v>336</v>
      </c>
      <c r="T1259">
        <v>-0.89891905975765174</v>
      </c>
      <c r="U1259">
        <v>1.2009447865714571</v>
      </c>
      <c r="V1259">
        <v>1.513700209602582</v>
      </c>
      <c r="W1259">
        <v>-0.41461103727058402</v>
      </c>
      <c r="X1259">
        <v>-1.0384892414183671</v>
      </c>
      <c r="Y1259" t="str">
        <f t="shared" si="76"/>
        <v>&gt;72</v>
      </c>
      <c r="Z1259" s="20">
        <f t="shared" si="77"/>
        <v>1</v>
      </c>
      <c r="AA1259" t="str">
        <f t="shared" si="78"/>
        <v>80%-100%</v>
      </c>
      <c r="AB1259">
        <f t="shared" si="79"/>
        <v>1.9335938744081152E-4</v>
      </c>
    </row>
    <row r="1260" spans="1:28" x14ac:dyDescent="0.25">
      <c r="A1260" t="s">
        <v>3614</v>
      </c>
      <c r="B1260" t="s">
        <v>3615</v>
      </c>
      <c r="C1260" t="s">
        <v>82</v>
      </c>
      <c r="D1260" t="s">
        <v>181</v>
      </c>
      <c r="E1260">
        <v>76</v>
      </c>
      <c r="F1260" t="s">
        <v>25</v>
      </c>
      <c r="G1260">
        <v>2021</v>
      </c>
      <c r="H1260" t="s">
        <v>25</v>
      </c>
      <c r="I1260" t="s">
        <v>84</v>
      </c>
      <c r="J1260" t="s">
        <v>80</v>
      </c>
      <c r="K1260">
        <v>84</v>
      </c>
      <c r="L1260" s="18">
        <v>43868</v>
      </c>
      <c r="M1260" s="18">
        <v>46425</v>
      </c>
      <c r="O1260">
        <v>39390000</v>
      </c>
      <c r="P1260">
        <v>36390000</v>
      </c>
      <c r="Q1260">
        <v>3000000</v>
      </c>
      <c r="R1260">
        <v>803165</v>
      </c>
      <c r="S1260" t="s">
        <v>277</v>
      </c>
      <c r="T1260">
        <v>-0.8018943753390495</v>
      </c>
      <c r="U1260">
        <v>0.88820967093469172</v>
      </c>
      <c r="V1260">
        <v>0.80229979975843724</v>
      </c>
      <c r="W1260">
        <v>-0.64048778575042842</v>
      </c>
      <c r="X1260">
        <v>-0.4197062222492236</v>
      </c>
      <c r="Y1260" t="str">
        <f t="shared" si="76"/>
        <v>&gt;72</v>
      </c>
      <c r="Z1260" s="20">
        <f t="shared" si="77"/>
        <v>0.92383853769992386</v>
      </c>
      <c r="AA1260" t="str">
        <f t="shared" si="78"/>
        <v>80%-100%</v>
      </c>
      <c r="AB1260">
        <f t="shared" si="79"/>
        <v>1.6654458263329978E-4</v>
      </c>
    </row>
    <row r="1261" spans="1:28" x14ac:dyDescent="0.25">
      <c r="A1261" t="s">
        <v>3616</v>
      </c>
      <c r="B1261" t="s">
        <v>3617</v>
      </c>
      <c r="C1261" t="s">
        <v>82</v>
      </c>
      <c r="D1261" t="s">
        <v>159</v>
      </c>
      <c r="E1261">
        <v>166807721</v>
      </c>
      <c r="F1261" t="s">
        <v>95</v>
      </c>
      <c r="G1261">
        <v>2015</v>
      </c>
      <c r="H1261" t="s">
        <v>16</v>
      </c>
      <c r="J1261" t="s">
        <v>80</v>
      </c>
      <c r="K1261">
        <v>72</v>
      </c>
      <c r="L1261" s="18">
        <v>44180</v>
      </c>
      <c r="M1261" s="18">
        <v>46371</v>
      </c>
      <c r="O1261">
        <v>28000000</v>
      </c>
      <c r="P1261">
        <v>24000000</v>
      </c>
      <c r="Q1261">
        <v>4000000</v>
      </c>
      <c r="R1261">
        <v>593735</v>
      </c>
      <c r="S1261" t="s">
        <v>1500</v>
      </c>
      <c r="T1261">
        <v>-1.3234020540890361</v>
      </c>
      <c r="U1261">
        <v>0.61434306252706727</v>
      </c>
      <c r="V1261">
        <v>0.32803285986234038</v>
      </c>
      <c r="W1261">
        <v>-0.26990864674176512</v>
      </c>
      <c r="X1261">
        <v>-0.1103147126646518</v>
      </c>
      <c r="Y1261" t="str">
        <f t="shared" si="76"/>
        <v>61-72</v>
      </c>
      <c r="Z1261" s="20">
        <f t="shared" si="77"/>
        <v>0.8571428571428571</v>
      </c>
      <c r="AA1261" t="str">
        <f t="shared" si="78"/>
        <v>80%-100%</v>
      </c>
      <c r="AB1261">
        <f t="shared" si="79"/>
        <v>1.2311710267477077E-4</v>
      </c>
    </row>
    <row r="1262" spans="1:28" x14ac:dyDescent="0.25">
      <c r="A1262" t="s">
        <v>3618</v>
      </c>
      <c r="B1262" t="s">
        <v>3619</v>
      </c>
      <c r="C1262" t="s">
        <v>82</v>
      </c>
      <c r="D1262" t="s">
        <v>339</v>
      </c>
      <c r="E1262">
        <v>60</v>
      </c>
      <c r="F1262" t="s">
        <v>117</v>
      </c>
      <c r="G1262">
        <v>2019</v>
      </c>
      <c r="H1262" t="s">
        <v>14</v>
      </c>
      <c r="J1262" t="s">
        <v>80</v>
      </c>
      <c r="K1262">
        <v>72</v>
      </c>
      <c r="L1262" s="18">
        <v>43347</v>
      </c>
      <c r="M1262" s="18">
        <v>45539</v>
      </c>
      <c r="O1262">
        <v>47720000</v>
      </c>
      <c r="P1262">
        <v>24890609</v>
      </c>
      <c r="Q1262">
        <v>22829391</v>
      </c>
      <c r="R1262">
        <v>777632</v>
      </c>
      <c r="S1262" t="s">
        <v>338</v>
      </c>
      <c r="T1262">
        <v>0.98093420085276606</v>
      </c>
      <c r="U1262">
        <v>-0.76347937177691372</v>
      </c>
      <c r="V1262">
        <v>0.32803285986234038</v>
      </c>
      <c r="W1262">
        <v>-0.69266305139776829</v>
      </c>
      <c r="X1262">
        <v>1.127251325673635</v>
      </c>
      <c r="Y1262" t="str">
        <f t="shared" si="76"/>
        <v>61-72</v>
      </c>
      <c r="Z1262" s="20">
        <f t="shared" si="77"/>
        <v>0.52159700335289183</v>
      </c>
      <c r="AA1262" t="str">
        <f t="shared" si="78"/>
        <v>40%-60%</v>
      </c>
      <c r="AB1262">
        <f t="shared" si="79"/>
        <v>1.6125005059022517E-4</v>
      </c>
    </row>
    <row r="1263" spans="1:28" x14ac:dyDescent="0.25">
      <c r="A1263" t="s">
        <v>3620</v>
      </c>
      <c r="B1263" t="s">
        <v>3621</v>
      </c>
      <c r="C1263" t="s">
        <v>82</v>
      </c>
      <c r="D1263" t="s">
        <v>199</v>
      </c>
      <c r="E1263">
        <v>246</v>
      </c>
      <c r="F1263" t="s">
        <v>87</v>
      </c>
      <c r="G1263">
        <v>2022</v>
      </c>
      <c r="H1263" t="s">
        <v>24</v>
      </c>
      <c r="I1263" t="s">
        <v>84</v>
      </c>
      <c r="J1263" t="s">
        <v>80</v>
      </c>
      <c r="K1263">
        <v>84</v>
      </c>
      <c r="L1263" s="18">
        <v>44508</v>
      </c>
      <c r="M1263" s="18">
        <v>47065</v>
      </c>
      <c r="O1263">
        <v>44721800</v>
      </c>
      <c r="P1263">
        <v>43721800</v>
      </c>
      <c r="Q1263">
        <v>1000000</v>
      </c>
      <c r="R1263">
        <v>915085</v>
      </c>
      <c r="S1263" t="s">
        <v>486</v>
      </c>
      <c r="T1263">
        <v>-0.88679097420532638</v>
      </c>
      <c r="U1263">
        <v>1.1091279977053841</v>
      </c>
      <c r="V1263">
        <v>0.13042163490563341</v>
      </c>
      <c r="W1263">
        <v>-0.47569526271757973</v>
      </c>
      <c r="X1263">
        <v>1.3592949578620639</v>
      </c>
      <c r="Y1263" t="str">
        <f t="shared" si="76"/>
        <v>&gt;72</v>
      </c>
      <c r="Z1263" s="20">
        <f t="shared" si="77"/>
        <v>0.9776395404478353</v>
      </c>
      <c r="AA1263" t="str">
        <f t="shared" si="78"/>
        <v>80%-100%</v>
      </c>
      <c r="AB1263">
        <f t="shared" si="79"/>
        <v>1.897523539982359E-4</v>
      </c>
    </row>
    <row r="1264" spans="1:28" x14ac:dyDescent="0.25">
      <c r="A1264" t="s">
        <v>3622</v>
      </c>
      <c r="B1264" t="s">
        <v>3623</v>
      </c>
      <c r="C1264" t="s">
        <v>82</v>
      </c>
      <c r="D1264" t="s">
        <v>295</v>
      </c>
      <c r="E1264">
        <v>61</v>
      </c>
      <c r="F1264" t="s">
        <v>87</v>
      </c>
      <c r="G1264">
        <v>2019</v>
      </c>
      <c r="H1264" t="s">
        <v>15</v>
      </c>
      <c r="J1264" t="s">
        <v>80</v>
      </c>
      <c r="K1264">
        <v>84</v>
      </c>
      <c r="L1264" s="18">
        <v>43341</v>
      </c>
      <c r="M1264" s="18">
        <v>45898</v>
      </c>
      <c r="O1264">
        <v>33900000</v>
      </c>
      <c r="P1264">
        <v>28900000</v>
      </c>
      <c r="Q1264">
        <v>5000000</v>
      </c>
      <c r="R1264">
        <v>742047</v>
      </c>
      <c r="S1264" t="s">
        <v>146</v>
      </c>
      <c r="T1264">
        <v>-1.6993727062111199</v>
      </c>
      <c r="U1264">
        <v>0.59530878829553879</v>
      </c>
      <c r="V1264">
        <v>0.2478023073074673</v>
      </c>
      <c r="W1264">
        <v>-0.10851249453187591</v>
      </c>
      <c r="X1264">
        <v>-0.57440197704150942</v>
      </c>
      <c r="Y1264" t="str">
        <f t="shared" si="76"/>
        <v>&gt;72</v>
      </c>
      <c r="Z1264" s="20">
        <f t="shared" si="77"/>
        <v>0.85250737463126847</v>
      </c>
      <c r="AA1264" t="str">
        <f t="shared" si="78"/>
        <v>80%-100%</v>
      </c>
      <c r="AB1264">
        <f t="shared" si="79"/>
        <v>1.5387113221977081E-4</v>
      </c>
    </row>
    <row r="1265" spans="1:28" x14ac:dyDescent="0.25">
      <c r="A1265" t="s">
        <v>910</v>
      </c>
      <c r="B1265" t="s">
        <v>911</v>
      </c>
      <c r="C1265" t="s">
        <v>82</v>
      </c>
      <c r="D1265" t="s">
        <v>457</v>
      </c>
      <c r="E1265">
        <v>38</v>
      </c>
      <c r="F1265" t="s">
        <v>95</v>
      </c>
      <c r="G1265">
        <v>2019</v>
      </c>
      <c r="H1265" t="s">
        <v>16</v>
      </c>
      <c r="J1265" t="s">
        <v>96</v>
      </c>
      <c r="K1265">
        <v>84</v>
      </c>
      <c r="L1265" s="18">
        <v>44292</v>
      </c>
      <c r="M1265" s="18">
        <v>46849</v>
      </c>
      <c r="O1265">
        <v>36500000</v>
      </c>
      <c r="P1265">
        <v>36500000</v>
      </c>
      <c r="Q1265">
        <v>0</v>
      </c>
      <c r="R1265">
        <v>887242</v>
      </c>
      <c r="S1265" t="s">
        <v>234</v>
      </c>
      <c r="T1265">
        <v>-0.25613052548441212</v>
      </c>
      <c r="U1265">
        <v>1.2009447865714571</v>
      </c>
      <c r="V1265">
        <v>1.158000004680509</v>
      </c>
      <c r="W1265">
        <v>-0.1582980533556736</v>
      </c>
      <c r="X1265">
        <v>-1.8893158927759399</v>
      </c>
      <c r="Y1265" t="str">
        <f t="shared" si="76"/>
        <v>&gt;72</v>
      </c>
      <c r="Z1265" s="20">
        <f t="shared" si="77"/>
        <v>1</v>
      </c>
      <c r="AA1265" t="str">
        <f t="shared" si="78"/>
        <v>80%-100%</v>
      </c>
      <c r="AB1265">
        <f t="shared" si="79"/>
        <v>1.8397881952616731E-4</v>
      </c>
    </row>
    <row r="1266" spans="1:28" x14ac:dyDescent="0.25">
      <c r="A1266" t="s">
        <v>3624</v>
      </c>
      <c r="B1266" t="s">
        <v>3625</v>
      </c>
      <c r="C1266" t="s">
        <v>82</v>
      </c>
      <c r="D1266" t="s">
        <v>181</v>
      </c>
      <c r="E1266">
        <v>38</v>
      </c>
      <c r="F1266" t="s">
        <v>25</v>
      </c>
      <c r="G1266">
        <v>2020</v>
      </c>
      <c r="H1266" t="s">
        <v>25</v>
      </c>
      <c r="I1266" t="s">
        <v>84</v>
      </c>
      <c r="J1266" t="s">
        <v>80</v>
      </c>
      <c r="K1266">
        <v>84</v>
      </c>
      <c r="L1266" s="18">
        <v>43597</v>
      </c>
      <c r="M1266" s="18">
        <v>46154</v>
      </c>
      <c r="O1266">
        <v>33990000</v>
      </c>
      <c r="P1266">
        <v>33990000</v>
      </c>
      <c r="Q1266">
        <v>0</v>
      </c>
      <c r="R1266">
        <v>728113</v>
      </c>
      <c r="S1266" t="s">
        <v>234</v>
      </c>
      <c r="T1266">
        <v>-1.6993727062111199</v>
      </c>
      <c r="U1266">
        <v>1.2009447865714571</v>
      </c>
      <c r="V1266">
        <v>0.14456546072068491</v>
      </c>
      <c r="W1266">
        <v>-0.74811420681571417</v>
      </c>
      <c r="X1266">
        <v>-1.5799243831913681</v>
      </c>
      <c r="Y1266" t="str">
        <f t="shared" si="76"/>
        <v>&gt;72</v>
      </c>
      <c r="Z1266" s="20">
        <f t="shared" si="77"/>
        <v>1</v>
      </c>
      <c r="AA1266" t="str">
        <f t="shared" si="78"/>
        <v>80%-100%</v>
      </c>
      <c r="AB1266">
        <f t="shared" si="79"/>
        <v>1.509817729792506E-4</v>
      </c>
    </row>
    <row r="1267" spans="1:28" x14ac:dyDescent="0.25">
      <c r="A1267" t="s">
        <v>3626</v>
      </c>
      <c r="B1267" t="s">
        <v>3627</v>
      </c>
      <c r="C1267" t="s">
        <v>82</v>
      </c>
      <c r="D1267" t="s">
        <v>223</v>
      </c>
      <c r="E1267">
        <v>60</v>
      </c>
      <c r="F1267" t="s">
        <v>95</v>
      </c>
      <c r="G1267">
        <v>2018</v>
      </c>
      <c r="H1267" t="s">
        <v>16</v>
      </c>
      <c r="J1267" t="s">
        <v>96</v>
      </c>
      <c r="K1267">
        <v>84</v>
      </c>
      <c r="L1267" s="18">
        <v>43806</v>
      </c>
      <c r="M1267" s="18">
        <v>46363</v>
      </c>
      <c r="O1267">
        <v>29000000</v>
      </c>
      <c r="P1267">
        <v>29000000</v>
      </c>
      <c r="Q1267">
        <v>0</v>
      </c>
      <c r="R1267">
        <v>689789</v>
      </c>
      <c r="S1267" t="s">
        <v>191</v>
      </c>
      <c r="T1267">
        <v>-0.37741138100766491</v>
      </c>
      <c r="U1267">
        <v>1.2009447865714571</v>
      </c>
      <c r="V1267">
        <v>1.513700209602582</v>
      </c>
      <c r="W1267">
        <v>-0.39149892134594971</v>
      </c>
      <c r="X1267">
        <v>-0.49705409964536651</v>
      </c>
      <c r="Y1267" t="str">
        <f t="shared" si="76"/>
        <v>&gt;72</v>
      </c>
      <c r="Z1267" s="20">
        <f t="shared" si="77"/>
        <v>1</v>
      </c>
      <c r="AA1267" t="str">
        <f t="shared" si="78"/>
        <v>80%-100%</v>
      </c>
      <c r="AB1267">
        <f t="shared" si="79"/>
        <v>1.4303489458584629E-4</v>
      </c>
    </row>
    <row r="1268" spans="1:28" x14ac:dyDescent="0.25">
      <c r="A1268" t="s">
        <v>3628</v>
      </c>
      <c r="B1268" t="s">
        <v>3629</v>
      </c>
      <c r="C1268" t="s">
        <v>82</v>
      </c>
      <c r="D1268" t="s">
        <v>404</v>
      </c>
      <c r="E1268">
        <v>38</v>
      </c>
      <c r="F1268" t="s">
        <v>20</v>
      </c>
      <c r="G1268">
        <v>2022</v>
      </c>
      <c r="H1268" t="s">
        <v>20</v>
      </c>
      <c r="I1268" t="s">
        <v>84</v>
      </c>
      <c r="J1268" t="s">
        <v>80</v>
      </c>
      <c r="K1268">
        <v>24</v>
      </c>
      <c r="L1268" s="18">
        <v>44341</v>
      </c>
      <c r="M1268" s="18">
        <v>45071</v>
      </c>
      <c r="O1268">
        <v>133290000</v>
      </c>
      <c r="P1268">
        <v>20290000</v>
      </c>
      <c r="Q1268">
        <v>113000000</v>
      </c>
      <c r="R1268">
        <v>984822</v>
      </c>
      <c r="S1268" t="s">
        <v>158</v>
      </c>
      <c r="T1268">
        <v>0.2411209821609242</v>
      </c>
      <c r="U1268">
        <v>-2.2802013138045041</v>
      </c>
      <c r="V1268">
        <v>-1.0552457148346079</v>
      </c>
      <c r="W1268">
        <v>7.6538093903185797E-3</v>
      </c>
      <c r="X1268">
        <v>-0.1103147126646518</v>
      </c>
      <c r="Y1268" t="str">
        <f t="shared" si="76"/>
        <v>&lt;=24</v>
      </c>
      <c r="Z1268" s="20">
        <f t="shared" si="77"/>
        <v>0.2</v>
      </c>
      <c r="AA1268" t="str">
        <f t="shared" si="78"/>
        <v>20%</v>
      </c>
      <c r="AB1268">
        <f t="shared" si="79"/>
        <v>2.0421304334488128E-4</v>
      </c>
    </row>
    <row r="1269" spans="1:28" x14ac:dyDescent="0.25">
      <c r="A1269" t="s">
        <v>3630</v>
      </c>
      <c r="B1269" t="s">
        <v>3631</v>
      </c>
      <c r="C1269" t="s">
        <v>82</v>
      </c>
      <c r="D1269" t="s">
        <v>772</v>
      </c>
      <c r="E1269">
        <v>61</v>
      </c>
      <c r="F1269" t="s">
        <v>17</v>
      </c>
      <c r="G1269">
        <v>2022</v>
      </c>
      <c r="H1269" t="s">
        <v>694</v>
      </c>
      <c r="I1269" t="s">
        <v>84</v>
      </c>
      <c r="J1269" t="s">
        <v>80</v>
      </c>
      <c r="K1269">
        <v>72</v>
      </c>
      <c r="L1269" s="18">
        <v>44461</v>
      </c>
      <c r="M1269" s="18">
        <v>46652</v>
      </c>
      <c r="O1269">
        <v>79837000</v>
      </c>
      <c r="P1269">
        <v>79837000</v>
      </c>
      <c r="Q1269">
        <v>0</v>
      </c>
      <c r="R1269">
        <v>1865879</v>
      </c>
      <c r="S1269" t="s">
        <v>293</v>
      </c>
      <c r="T1269">
        <v>0.27750523881790012</v>
      </c>
      <c r="U1269">
        <v>1.2009447865714571</v>
      </c>
      <c r="V1269">
        <v>-0.52399975194571924</v>
      </c>
      <c r="W1269">
        <v>-0.18766356737230239</v>
      </c>
      <c r="X1269">
        <v>1.5913385900504931</v>
      </c>
      <c r="Y1269" t="str">
        <f t="shared" si="76"/>
        <v>61-72</v>
      </c>
      <c r="Z1269" s="20">
        <f t="shared" si="77"/>
        <v>1</v>
      </c>
      <c r="AA1269" t="str">
        <f t="shared" si="78"/>
        <v>80%-100%</v>
      </c>
      <c r="AB1269">
        <f t="shared" si="79"/>
        <v>3.8690933905142626E-4</v>
      </c>
    </row>
    <row r="1270" spans="1:28" x14ac:dyDescent="0.25">
      <c r="A1270" t="s">
        <v>3632</v>
      </c>
      <c r="B1270" t="s">
        <v>3633</v>
      </c>
      <c r="C1270" t="s">
        <v>82</v>
      </c>
      <c r="D1270" t="s">
        <v>231</v>
      </c>
      <c r="E1270">
        <v>7</v>
      </c>
      <c r="F1270" t="s">
        <v>87</v>
      </c>
      <c r="G1270">
        <v>2019</v>
      </c>
      <c r="H1270" t="s">
        <v>15</v>
      </c>
      <c r="I1270" t="s">
        <v>84</v>
      </c>
      <c r="J1270" t="s">
        <v>80</v>
      </c>
      <c r="K1270">
        <v>84</v>
      </c>
      <c r="L1270" s="18">
        <v>43700</v>
      </c>
      <c r="M1270" s="18">
        <v>46257</v>
      </c>
      <c r="O1270">
        <v>35300000</v>
      </c>
      <c r="P1270">
        <v>35300000</v>
      </c>
      <c r="Q1270">
        <v>0</v>
      </c>
      <c r="R1270">
        <v>766757</v>
      </c>
      <c r="S1270" t="s">
        <v>403</v>
      </c>
      <c r="T1270">
        <v>0.78688483201556159</v>
      </c>
      <c r="U1270">
        <v>1.2009447865714571</v>
      </c>
      <c r="V1270">
        <v>0.32274130552493951</v>
      </c>
      <c r="W1270">
        <v>-0.80656709952700945</v>
      </c>
      <c r="X1270">
        <v>0.19907679691992</v>
      </c>
      <c r="Y1270" t="str">
        <f t="shared" si="76"/>
        <v>&gt;72</v>
      </c>
      <c r="Z1270" s="20">
        <f t="shared" si="77"/>
        <v>1</v>
      </c>
      <c r="AA1270" t="str">
        <f t="shared" si="78"/>
        <v>80%-100%</v>
      </c>
      <c r="AB1270">
        <f t="shared" si="79"/>
        <v>1.5899500668749392E-4</v>
      </c>
    </row>
    <row r="1271" spans="1:28" x14ac:dyDescent="0.25">
      <c r="A1271" t="s">
        <v>3634</v>
      </c>
      <c r="B1271" t="s">
        <v>3635</v>
      </c>
      <c r="C1271" t="s">
        <v>82</v>
      </c>
      <c r="D1271" t="s">
        <v>748</v>
      </c>
      <c r="E1271">
        <v>46</v>
      </c>
      <c r="F1271" t="s">
        <v>95</v>
      </c>
      <c r="G1271">
        <v>2016</v>
      </c>
      <c r="H1271" t="s">
        <v>16</v>
      </c>
      <c r="J1271" t="s">
        <v>96</v>
      </c>
      <c r="K1271">
        <v>48</v>
      </c>
      <c r="L1271" s="18">
        <v>43360</v>
      </c>
      <c r="M1271" s="18">
        <v>44821</v>
      </c>
      <c r="O1271">
        <v>43400000</v>
      </c>
      <c r="P1271">
        <v>13400000</v>
      </c>
      <c r="Q1271">
        <v>30000000</v>
      </c>
      <c r="R1271">
        <v>389175</v>
      </c>
      <c r="S1271" t="s">
        <v>437</v>
      </c>
      <c r="T1271">
        <v>0.85965334532951332</v>
      </c>
      <c r="U1271">
        <v>-1.637450652353007</v>
      </c>
      <c r="V1271">
        <v>-0.50193428495582826</v>
      </c>
      <c r="W1271">
        <v>-0.4107466821946808</v>
      </c>
      <c r="X1271">
        <v>0.97255557088134947</v>
      </c>
      <c r="Y1271" t="str">
        <f t="shared" si="76"/>
        <v>37-48</v>
      </c>
      <c r="Z1271" s="20">
        <f t="shared" si="77"/>
        <v>0.30875576036866359</v>
      </c>
      <c r="AA1271" t="str">
        <f t="shared" si="78"/>
        <v>20%-40%</v>
      </c>
      <c r="AB1271">
        <f t="shared" si="79"/>
        <v>8.0699467663947574E-5</v>
      </c>
    </row>
    <row r="1272" spans="1:28" x14ac:dyDescent="0.25">
      <c r="A1272" t="s">
        <v>3636</v>
      </c>
      <c r="B1272" t="s">
        <v>3637</v>
      </c>
      <c r="C1272" t="s">
        <v>82</v>
      </c>
      <c r="D1272" t="s">
        <v>650</v>
      </c>
      <c r="E1272">
        <v>38</v>
      </c>
      <c r="F1272" t="s">
        <v>17</v>
      </c>
      <c r="G1272">
        <v>2021</v>
      </c>
      <c r="H1272" t="s">
        <v>110</v>
      </c>
      <c r="I1272" t="s">
        <v>84</v>
      </c>
      <c r="J1272" t="s">
        <v>80</v>
      </c>
      <c r="K1272">
        <v>60</v>
      </c>
      <c r="L1272" s="18">
        <v>43971</v>
      </c>
      <c r="M1272" s="18">
        <v>45797</v>
      </c>
      <c r="O1272">
        <v>47778031</v>
      </c>
      <c r="P1272">
        <v>39778031</v>
      </c>
      <c r="Q1272">
        <v>8000000</v>
      </c>
      <c r="R1272">
        <v>997101</v>
      </c>
      <c r="S1272" t="s">
        <v>321</v>
      </c>
      <c r="T1272">
        <v>-0.122721584408834</v>
      </c>
      <c r="U1272">
        <v>0.51339664239436</v>
      </c>
      <c r="V1272">
        <v>-0.12435752937492379</v>
      </c>
      <c r="W1272">
        <v>-0.62465630994818622</v>
      </c>
      <c r="X1272">
        <v>1.9007300996350649</v>
      </c>
      <c r="Y1272" t="str">
        <f t="shared" si="76"/>
        <v>49-60</v>
      </c>
      <c r="Z1272" s="20">
        <f t="shared" si="77"/>
        <v>0.83255902697204076</v>
      </c>
      <c r="AA1272" t="str">
        <f t="shared" si="78"/>
        <v>80%-100%</v>
      </c>
      <c r="AB1272">
        <f t="shared" si="79"/>
        <v>2.0675922119146859E-4</v>
      </c>
    </row>
    <row r="1273" spans="1:28" x14ac:dyDescent="0.25">
      <c r="A1273" t="s">
        <v>3638</v>
      </c>
      <c r="B1273" t="s">
        <v>3639</v>
      </c>
      <c r="C1273" t="s">
        <v>82</v>
      </c>
      <c r="D1273" t="s">
        <v>106</v>
      </c>
      <c r="E1273">
        <v>61</v>
      </c>
      <c r="F1273" t="s">
        <v>79</v>
      </c>
      <c r="G1273">
        <v>2022</v>
      </c>
      <c r="H1273" t="s">
        <v>26</v>
      </c>
      <c r="J1273" t="s">
        <v>80</v>
      </c>
      <c r="K1273">
        <v>36</v>
      </c>
      <c r="L1273" s="18">
        <v>44451</v>
      </c>
      <c r="M1273" s="18">
        <v>45547</v>
      </c>
      <c r="O1273">
        <v>56580000</v>
      </c>
      <c r="P1273">
        <v>12880000</v>
      </c>
      <c r="Q1273">
        <v>43700000</v>
      </c>
      <c r="R1273">
        <v>460764</v>
      </c>
      <c r="S1273" t="s">
        <v>255</v>
      </c>
      <c r="T1273">
        <v>-0.37741138100766491</v>
      </c>
      <c r="U1273">
        <v>-1.9705198190343871</v>
      </c>
      <c r="V1273">
        <v>-1.41094591975668</v>
      </c>
      <c r="W1273">
        <v>0.14374396205007139</v>
      </c>
      <c r="X1273">
        <v>-0.80644560922993824</v>
      </c>
      <c r="Y1273" t="str">
        <f t="shared" si="76"/>
        <v>25-36</v>
      </c>
      <c r="Z1273" s="20">
        <f t="shared" si="77"/>
        <v>0.22764227642276422</v>
      </c>
      <c r="AA1273" t="str">
        <f t="shared" si="78"/>
        <v>20%-40%</v>
      </c>
      <c r="AB1273">
        <f t="shared" si="79"/>
        <v>9.5544188395223581E-5</v>
      </c>
    </row>
    <row r="1274" spans="1:28" x14ac:dyDescent="0.25">
      <c r="A1274" t="s">
        <v>3640</v>
      </c>
      <c r="B1274" t="s">
        <v>3641</v>
      </c>
      <c r="C1274" t="s">
        <v>82</v>
      </c>
      <c r="D1274" t="s">
        <v>532</v>
      </c>
      <c r="E1274">
        <v>77</v>
      </c>
      <c r="F1274" t="s">
        <v>79</v>
      </c>
      <c r="G1274">
        <v>2022</v>
      </c>
      <c r="H1274" t="s">
        <v>27</v>
      </c>
      <c r="I1274" t="s">
        <v>84</v>
      </c>
      <c r="J1274" t="s">
        <v>80</v>
      </c>
      <c r="K1274">
        <v>72</v>
      </c>
      <c r="L1274" s="18">
        <v>44381</v>
      </c>
      <c r="M1274" s="18">
        <v>46572</v>
      </c>
      <c r="O1274">
        <v>45936803</v>
      </c>
      <c r="P1274">
        <v>45936803</v>
      </c>
      <c r="Q1274">
        <v>0</v>
      </c>
      <c r="R1274">
        <v>1089562</v>
      </c>
      <c r="S1274" t="s">
        <v>375</v>
      </c>
      <c r="T1274">
        <v>-0.54720457874021866</v>
      </c>
      <c r="U1274">
        <v>1.2009447865714571</v>
      </c>
      <c r="V1274">
        <v>-0.30432305999912118</v>
      </c>
      <c r="W1274">
        <v>-0.74545499416707239</v>
      </c>
      <c r="X1274">
        <v>-1.5799243831913681</v>
      </c>
      <c r="Y1274" t="str">
        <f t="shared" si="76"/>
        <v>61-72</v>
      </c>
      <c r="Z1274" s="20">
        <f t="shared" si="77"/>
        <v>1</v>
      </c>
      <c r="AA1274" t="str">
        <f t="shared" si="78"/>
        <v>80%-100%</v>
      </c>
      <c r="AB1274">
        <f t="shared" si="79"/>
        <v>2.2593196733311759E-4</v>
      </c>
    </row>
    <row r="1275" spans="1:28" x14ac:dyDescent="0.25">
      <c r="A1275" t="s">
        <v>3642</v>
      </c>
      <c r="B1275" t="s">
        <v>3643</v>
      </c>
      <c r="C1275" t="s">
        <v>82</v>
      </c>
      <c r="D1275" t="s">
        <v>172</v>
      </c>
      <c r="E1275">
        <v>76</v>
      </c>
      <c r="F1275" t="s">
        <v>25</v>
      </c>
      <c r="G1275">
        <v>2022</v>
      </c>
      <c r="H1275" t="s">
        <v>25</v>
      </c>
      <c r="I1275" t="s">
        <v>84</v>
      </c>
      <c r="J1275" t="s">
        <v>80</v>
      </c>
      <c r="K1275">
        <v>84</v>
      </c>
      <c r="L1275" s="18">
        <v>44364</v>
      </c>
      <c r="M1275" s="18">
        <v>46921</v>
      </c>
      <c r="O1275">
        <v>42610000</v>
      </c>
      <c r="P1275">
        <v>38000000</v>
      </c>
      <c r="Q1275">
        <v>4610000</v>
      </c>
      <c r="R1275">
        <v>768878</v>
      </c>
      <c r="S1275" t="s">
        <v>277</v>
      </c>
      <c r="T1275">
        <v>-0.92317523086230224</v>
      </c>
      <c r="U1275">
        <v>0.75669138044818884</v>
      </c>
      <c r="V1275">
        <v>-0.29016714037710301</v>
      </c>
      <c r="W1275">
        <v>-0.87125646324029915</v>
      </c>
      <c r="X1275">
        <v>-3.2966835268508812E-2</v>
      </c>
      <c r="Y1275" t="str">
        <f t="shared" si="76"/>
        <v>&gt;72</v>
      </c>
      <c r="Z1275" s="20">
        <f t="shared" si="77"/>
        <v>0.89180943440506921</v>
      </c>
      <c r="AA1275" t="str">
        <f t="shared" si="78"/>
        <v>80%-100%</v>
      </c>
      <c r="AB1275">
        <f t="shared" si="79"/>
        <v>1.594348180086611E-4</v>
      </c>
    </row>
    <row r="1276" spans="1:28" x14ac:dyDescent="0.25">
      <c r="A1276" t="s">
        <v>3644</v>
      </c>
      <c r="B1276" t="s">
        <v>3645</v>
      </c>
      <c r="C1276" t="s">
        <v>82</v>
      </c>
      <c r="D1276" t="s">
        <v>211</v>
      </c>
      <c r="E1276">
        <v>74</v>
      </c>
      <c r="F1276" t="s">
        <v>79</v>
      </c>
      <c r="G1276">
        <v>2020</v>
      </c>
      <c r="H1276" t="s">
        <v>26</v>
      </c>
      <c r="I1276" t="s">
        <v>84</v>
      </c>
      <c r="J1276" t="s">
        <v>80</v>
      </c>
      <c r="K1276">
        <v>72</v>
      </c>
      <c r="L1276" s="18">
        <v>43862</v>
      </c>
      <c r="M1276" s="18">
        <v>46054</v>
      </c>
      <c r="O1276">
        <v>47490000</v>
      </c>
      <c r="P1276">
        <v>47490000</v>
      </c>
      <c r="Q1276">
        <v>0</v>
      </c>
      <c r="R1276">
        <v>1135630</v>
      </c>
      <c r="S1276" t="s">
        <v>758</v>
      </c>
      <c r="T1276">
        <v>-0.91104714530997699</v>
      </c>
      <c r="U1276">
        <v>1.2009447865714571</v>
      </c>
      <c r="V1276">
        <v>0.52564408481904745</v>
      </c>
      <c r="W1276">
        <v>-0.77032852316289269</v>
      </c>
      <c r="X1276">
        <v>-1.270532873606796</v>
      </c>
      <c r="Y1276" t="str">
        <f t="shared" si="76"/>
        <v>61-72</v>
      </c>
      <c r="Z1276" s="20">
        <f t="shared" si="77"/>
        <v>1</v>
      </c>
      <c r="AA1276" t="str">
        <f t="shared" si="78"/>
        <v>80%-100%</v>
      </c>
      <c r="AB1276">
        <f t="shared" si="79"/>
        <v>2.3548464434562544E-4</v>
      </c>
    </row>
    <row r="1277" spans="1:28" x14ac:dyDescent="0.25">
      <c r="A1277" t="s">
        <v>3646</v>
      </c>
      <c r="B1277" t="s">
        <v>3647</v>
      </c>
      <c r="C1277" t="s">
        <v>82</v>
      </c>
      <c r="D1277" t="s">
        <v>292</v>
      </c>
      <c r="E1277">
        <v>166872296</v>
      </c>
      <c r="F1277" t="s">
        <v>95</v>
      </c>
      <c r="G1277">
        <v>2018</v>
      </c>
      <c r="H1277" t="s">
        <v>16</v>
      </c>
      <c r="J1277" t="s">
        <v>96</v>
      </c>
      <c r="K1277">
        <v>84</v>
      </c>
      <c r="L1277" s="18">
        <v>44217</v>
      </c>
      <c r="M1277" s="18">
        <v>46773</v>
      </c>
      <c r="O1277">
        <v>42500000</v>
      </c>
      <c r="P1277">
        <v>34500000</v>
      </c>
      <c r="Q1277">
        <v>8000000</v>
      </c>
      <c r="R1277">
        <v>804465</v>
      </c>
      <c r="S1277" t="s">
        <v>101</v>
      </c>
      <c r="T1277">
        <v>-0.40166755211231542</v>
      </c>
      <c r="U1277">
        <v>0.42801075018355572</v>
      </c>
      <c r="V1277">
        <v>1.513700209602582</v>
      </c>
      <c r="W1277">
        <v>-0.72388523485479928</v>
      </c>
      <c r="X1277">
        <v>-1.0384892414183671</v>
      </c>
      <c r="Y1277" t="str">
        <f t="shared" si="76"/>
        <v>&gt;72</v>
      </c>
      <c r="Z1277" s="20">
        <f t="shared" si="77"/>
        <v>0.81176470588235294</v>
      </c>
      <c r="AA1277" t="str">
        <f t="shared" si="78"/>
        <v>80%-100%</v>
      </c>
      <c r="AB1277">
        <f t="shared" si="79"/>
        <v>1.6681415109983319E-4</v>
      </c>
    </row>
    <row r="1278" spans="1:28" x14ac:dyDescent="0.25">
      <c r="A1278" t="s">
        <v>3648</v>
      </c>
      <c r="B1278" t="s">
        <v>3649</v>
      </c>
      <c r="C1278" t="s">
        <v>82</v>
      </c>
      <c r="D1278" t="s">
        <v>672</v>
      </c>
      <c r="E1278">
        <v>59</v>
      </c>
      <c r="F1278" t="s">
        <v>25</v>
      </c>
      <c r="G1278">
        <v>2022</v>
      </c>
      <c r="H1278" t="s">
        <v>25</v>
      </c>
      <c r="I1278" t="s">
        <v>84</v>
      </c>
      <c r="J1278" t="s">
        <v>80</v>
      </c>
      <c r="K1278">
        <v>84</v>
      </c>
      <c r="L1278" s="18">
        <v>44372</v>
      </c>
      <c r="M1278" s="18">
        <v>46929</v>
      </c>
      <c r="O1278">
        <v>44020000</v>
      </c>
      <c r="P1278">
        <v>45620000</v>
      </c>
      <c r="Q1278">
        <v>0</v>
      </c>
      <c r="R1278">
        <v>1171738</v>
      </c>
      <c r="S1278" t="s">
        <v>252</v>
      </c>
      <c r="T1278">
        <v>-4.9953071094882402E-2</v>
      </c>
      <c r="U1278">
        <v>1.350193748618189</v>
      </c>
      <c r="V1278">
        <v>0.2094661248883162</v>
      </c>
      <c r="W1278">
        <v>-0.82210550433964225</v>
      </c>
      <c r="X1278">
        <v>-0.18766259006079469</v>
      </c>
      <c r="Y1278" t="str">
        <f t="shared" si="76"/>
        <v>&gt;72</v>
      </c>
      <c r="Z1278" s="20">
        <f t="shared" si="77"/>
        <v>1.036347114947751</v>
      </c>
      <c r="AA1278" t="str">
        <f t="shared" si="78"/>
        <v>80%-100%</v>
      </c>
      <c r="AB1278">
        <f t="shared" si="79"/>
        <v>2.4297201218376974E-4</v>
      </c>
    </row>
    <row r="1279" spans="1:28" x14ac:dyDescent="0.25">
      <c r="A1279" t="s">
        <v>3650</v>
      </c>
      <c r="B1279" t="s">
        <v>3651</v>
      </c>
      <c r="C1279" t="s">
        <v>82</v>
      </c>
      <c r="D1279" t="s">
        <v>108</v>
      </c>
      <c r="E1279">
        <v>60</v>
      </c>
      <c r="F1279" t="s">
        <v>87</v>
      </c>
      <c r="G1279">
        <v>2020</v>
      </c>
      <c r="H1279" t="s">
        <v>24</v>
      </c>
      <c r="I1279" t="s">
        <v>84</v>
      </c>
      <c r="J1279" t="s">
        <v>80</v>
      </c>
      <c r="K1279">
        <v>24</v>
      </c>
      <c r="L1279" s="18">
        <v>43853</v>
      </c>
      <c r="M1279" s="18">
        <v>44584</v>
      </c>
      <c r="O1279">
        <v>37970000</v>
      </c>
      <c r="P1279">
        <v>18985000</v>
      </c>
      <c r="Q1279">
        <v>18985000</v>
      </c>
      <c r="R1279">
        <v>812875</v>
      </c>
      <c r="S1279" t="s">
        <v>365</v>
      </c>
      <c r="T1279">
        <v>0.35027375213185169</v>
      </c>
      <c r="U1279">
        <v>-0.85216124758390532</v>
      </c>
      <c r="V1279">
        <v>-4.4146365390986242</v>
      </c>
      <c r="W1279">
        <v>8.9814242922865162E-3</v>
      </c>
      <c r="X1279">
        <v>1.0499034482774929</v>
      </c>
      <c r="Y1279" t="str">
        <f t="shared" si="76"/>
        <v>&lt;=24</v>
      </c>
      <c r="Z1279" s="20">
        <f t="shared" si="77"/>
        <v>0.5</v>
      </c>
      <c r="AA1279" t="str">
        <f t="shared" si="78"/>
        <v>40%-60%</v>
      </c>
      <c r="AB1279">
        <f t="shared" si="79"/>
        <v>1.6855805171794535E-4</v>
      </c>
    </row>
    <row r="1280" spans="1:28" x14ac:dyDescent="0.25">
      <c r="A1280" t="s">
        <v>3652</v>
      </c>
      <c r="B1280" t="s">
        <v>3653</v>
      </c>
      <c r="C1280" t="s">
        <v>82</v>
      </c>
      <c r="D1280" t="s">
        <v>106</v>
      </c>
      <c r="E1280">
        <v>38</v>
      </c>
      <c r="F1280" t="s">
        <v>17</v>
      </c>
      <c r="G1280">
        <v>2022</v>
      </c>
      <c r="H1280" t="s">
        <v>155</v>
      </c>
      <c r="I1280" t="s">
        <v>84</v>
      </c>
      <c r="J1280" t="s">
        <v>80</v>
      </c>
      <c r="K1280">
        <v>36</v>
      </c>
      <c r="L1280" s="18">
        <v>44327</v>
      </c>
      <c r="M1280" s="18">
        <v>45423</v>
      </c>
      <c r="O1280">
        <v>85100000</v>
      </c>
      <c r="P1280">
        <v>25100000</v>
      </c>
      <c r="Q1280">
        <v>60000000</v>
      </c>
      <c r="R1280">
        <v>871413</v>
      </c>
      <c r="S1280" t="s">
        <v>184</v>
      </c>
      <c r="T1280">
        <v>0.45942652210277918</v>
      </c>
      <c r="U1280">
        <v>-1.6941518538356339</v>
      </c>
      <c r="V1280">
        <v>-1.015723469843266</v>
      </c>
      <c r="W1280">
        <v>3.2603103192117651</v>
      </c>
      <c r="X1280">
        <v>1.823382222238922</v>
      </c>
      <c r="Y1280" t="str">
        <f t="shared" si="76"/>
        <v>25-36</v>
      </c>
      <c r="Z1280" s="20">
        <f t="shared" si="77"/>
        <v>0.29494712103407755</v>
      </c>
      <c r="AA1280" t="str">
        <f t="shared" si="78"/>
        <v>20%-40%</v>
      </c>
      <c r="AB1280">
        <f t="shared" si="79"/>
        <v>1.80696512405585E-4</v>
      </c>
    </row>
    <row r="1281" spans="1:28" x14ac:dyDescent="0.25">
      <c r="A1281" t="s">
        <v>3654</v>
      </c>
      <c r="B1281" t="s">
        <v>3655</v>
      </c>
      <c r="C1281" t="s">
        <v>82</v>
      </c>
      <c r="D1281" t="s">
        <v>108</v>
      </c>
      <c r="E1281">
        <v>236</v>
      </c>
      <c r="F1281" t="s">
        <v>117</v>
      </c>
      <c r="G1281">
        <v>2021</v>
      </c>
      <c r="H1281" t="s">
        <v>29</v>
      </c>
      <c r="I1281" t="s">
        <v>84</v>
      </c>
      <c r="J1281" t="s">
        <v>80</v>
      </c>
      <c r="K1281">
        <v>24</v>
      </c>
      <c r="L1281" s="18">
        <v>44138</v>
      </c>
      <c r="M1281" s="18">
        <v>44868</v>
      </c>
      <c r="O1281">
        <v>51890000</v>
      </c>
      <c r="P1281">
        <v>25945000</v>
      </c>
      <c r="Q1281">
        <v>25945000</v>
      </c>
      <c r="R1281">
        <v>1182695</v>
      </c>
      <c r="S1281" t="s">
        <v>724</v>
      </c>
      <c r="T1281">
        <v>0.19260863995162311</v>
      </c>
      <c r="U1281">
        <v>-0.85216124758390532</v>
      </c>
      <c r="V1281">
        <v>-4.4146365390986242</v>
      </c>
      <c r="W1281">
        <v>0.1736056721363107</v>
      </c>
      <c r="X1281">
        <v>0.89520769348520657</v>
      </c>
      <c r="Y1281" t="str">
        <f t="shared" si="76"/>
        <v>&lt;=24</v>
      </c>
      <c r="Z1281" s="20">
        <f t="shared" si="77"/>
        <v>0.5</v>
      </c>
      <c r="AA1281" t="str">
        <f t="shared" si="78"/>
        <v>40%-60%</v>
      </c>
      <c r="AB1281">
        <f t="shared" si="79"/>
        <v>2.452440596359285E-4</v>
      </c>
    </row>
    <row r="1282" spans="1:28" x14ac:dyDescent="0.25">
      <c r="A1282" t="s">
        <v>3656</v>
      </c>
      <c r="B1282" t="s">
        <v>3657</v>
      </c>
      <c r="C1282" t="s">
        <v>82</v>
      </c>
      <c r="D1282" t="s">
        <v>282</v>
      </c>
      <c r="E1282">
        <v>87</v>
      </c>
      <c r="F1282" t="s">
        <v>12</v>
      </c>
      <c r="G1282">
        <v>2020</v>
      </c>
      <c r="H1282" t="s">
        <v>12</v>
      </c>
      <c r="I1282" t="s">
        <v>84</v>
      </c>
      <c r="J1282" t="s">
        <v>80</v>
      </c>
      <c r="K1282">
        <v>72</v>
      </c>
      <c r="L1282" s="18">
        <v>43783</v>
      </c>
      <c r="M1282" s="18">
        <v>45975</v>
      </c>
      <c r="O1282">
        <v>65227650</v>
      </c>
      <c r="P1282">
        <v>32613825</v>
      </c>
      <c r="Q1282">
        <v>32613825</v>
      </c>
      <c r="R1282">
        <v>805122</v>
      </c>
      <c r="S1282" t="s">
        <v>225</v>
      </c>
      <c r="T1282">
        <v>-1.202121198565784</v>
      </c>
      <c r="U1282">
        <v>-0.85216124758390532</v>
      </c>
      <c r="V1282">
        <v>1.185489993161002E-2</v>
      </c>
      <c r="W1282">
        <v>-0.87827489941955272</v>
      </c>
      <c r="X1282">
        <v>1.9007300996350649</v>
      </c>
      <c r="Y1282" t="str">
        <f t="shared" si="76"/>
        <v>61-72</v>
      </c>
      <c r="Z1282" s="20">
        <f t="shared" si="77"/>
        <v>0.5</v>
      </c>
      <c r="AA1282" t="str">
        <f t="shared" si="78"/>
        <v>40%-60%</v>
      </c>
      <c r="AB1282">
        <f t="shared" si="79"/>
        <v>1.6695038685561199E-4</v>
      </c>
    </row>
    <row r="1283" spans="1:28" x14ac:dyDescent="0.25">
      <c r="A1283" t="s">
        <v>3658</v>
      </c>
      <c r="B1283" t="s">
        <v>3659</v>
      </c>
      <c r="C1283" t="s">
        <v>82</v>
      </c>
      <c r="D1283" t="s">
        <v>246</v>
      </c>
      <c r="E1283">
        <v>291</v>
      </c>
      <c r="F1283" t="s">
        <v>12</v>
      </c>
      <c r="G1283">
        <v>2019</v>
      </c>
      <c r="H1283" t="s">
        <v>12</v>
      </c>
      <c r="I1283" t="s">
        <v>84</v>
      </c>
      <c r="J1283" t="s">
        <v>80</v>
      </c>
      <c r="K1283">
        <v>60</v>
      </c>
      <c r="L1283" s="18">
        <v>43713</v>
      </c>
      <c r="M1283" s="18">
        <v>45540</v>
      </c>
      <c r="O1283">
        <v>64300000</v>
      </c>
      <c r="P1283">
        <v>42861972</v>
      </c>
      <c r="Q1283">
        <v>21438028</v>
      </c>
      <c r="R1283">
        <v>1152448</v>
      </c>
      <c r="S1283" t="s">
        <v>343</v>
      </c>
      <c r="T1283">
        <v>0.76262866091091108</v>
      </c>
      <c r="U1283">
        <v>-0.16809237197260571</v>
      </c>
      <c r="V1283">
        <v>0.32803285986234038</v>
      </c>
      <c r="W1283">
        <v>-0.21150222055203871</v>
      </c>
      <c r="X1283">
        <v>0.1217289195237771</v>
      </c>
      <c r="Y1283" t="str">
        <f t="shared" ref="Y1283:Y1346" si="80">IF(K1283&lt;=24,"&lt;=24",IF(AND(K1283&gt;=25,K1283&lt;=36),"25-36",IF(AND(K1283&gt;=37,K1283&lt;=48),"37-48",IF(AND(K1283&gt;=49,K1283&lt;=60),"49-60",IF(AND(K1283&gt;=61,K1283&lt;=72),"61-72","&gt;72")))))</f>
        <v>49-60</v>
      </c>
      <c r="Z1283" s="20">
        <f t="shared" ref="Z1283:Z1346" si="81">IF(P1283/O1283&gt;0.2,P1283/O1283,0.2)</f>
        <v>0.66659365474339038</v>
      </c>
      <c r="AA1283" t="str">
        <f t="shared" ref="AA1283:AA1346" si="82">IF(Z1283&lt;=0.2,"20%",IF(AND(Z1283&gt;0.2,Z1283&lt;=0.4),"20%-40%",IF(AND(Z1283&gt;0.4,Z1283&lt;=0.6),"40%-60%",IF(AND(Z1283&gt;0.6,Z1283&lt;=0.8),"60%-80%","80%-100%"))))</f>
        <v>60%-80%</v>
      </c>
      <c r="AB1283">
        <f t="shared" ref="AB1283:AB1346" si="83">R1283/SUM($R$2:$R$5739)</f>
        <v>2.3897203086113201E-4</v>
      </c>
    </row>
    <row r="1284" spans="1:28" x14ac:dyDescent="0.25">
      <c r="A1284" t="s">
        <v>3660</v>
      </c>
      <c r="B1284" t="s">
        <v>3661</v>
      </c>
      <c r="C1284" t="s">
        <v>82</v>
      </c>
      <c r="D1284" t="s">
        <v>128</v>
      </c>
      <c r="E1284">
        <v>38</v>
      </c>
      <c r="F1284" t="s">
        <v>117</v>
      </c>
      <c r="G1284">
        <v>2018</v>
      </c>
      <c r="H1284" t="s">
        <v>14</v>
      </c>
      <c r="J1284" t="s">
        <v>80</v>
      </c>
      <c r="K1284">
        <v>72</v>
      </c>
      <c r="L1284" s="18">
        <v>43089</v>
      </c>
      <c r="M1284" s="18">
        <v>45280</v>
      </c>
      <c r="O1284">
        <v>46109000</v>
      </c>
      <c r="P1284">
        <v>26109000</v>
      </c>
      <c r="Q1284">
        <v>20000000</v>
      </c>
      <c r="R1284">
        <v>595803</v>
      </c>
      <c r="S1284" t="s">
        <v>389</v>
      </c>
      <c r="T1284">
        <v>1.1992397407946209</v>
      </c>
      <c r="U1284">
        <v>-0.58014440135746148</v>
      </c>
      <c r="V1284">
        <v>0.84182204474977862</v>
      </c>
      <c r="W1284">
        <v>0.30559965156309049</v>
      </c>
      <c r="X1284">
        <v>-3.2966835268508812E-2</v>
      </c>
      <c r="Y1284" t="str">
        <f t="shared" si="80"/>
        <v>61-72</v>
      </c>
      <c r="Z1284" s="20">
        <f t="shared" si="81"/>
        <v>0.56624520158754255</v>
      </c>
      <c r="AA1284" t="str">
        <f t="shared" si="82"/>
        <v>40%-60%</v>
      </c>
      <c r="AB1284">
        <f t="shared" si="83"/>
        <v>1.2354592389691771E-4</v>
      </c>
    </row>
    <row r="1285" spans="1:28" x14ac:dyDescent="0.25">
      <c r="A1285" t="s">
        <v>3662</v>
      </c>
      <c r="B1285" t="s">
        <v>3663</v>
      </c>
      <c r="C1285" t="s">
        <v>82</v>
      </c>
      <c r="D1285" t="s">
        <v>231</v>
      </c>
      <c r="E1285">
        <v>7</v>
      </c>
      <c r="F1285" t="s">
        <v>12</v>
      </c>
      <c r="G1285">
        <v>2020</v>
      </c>
      <c r="H1285" t="s">
        <v>12</v>
      </c>
      <c r="I1285" t="s">
        <v>84</v>
      </c>
      <c r="J1285" t="s">
        <v>80</v>
      </c>
      <c r="K1285">
        <v>84</v>
      </c>
      <c r="L1285" s="18">
        <v>43725</v>
      </c>
      <c r="M1285" s="18">
        <v>46282</v>
      </c>
      <c r="O1285">
        <v>74500000</v>
      </c>
      <c r="P1285">
        <v>74500000</v>
      </c>
      <c r="Q1285">
        <v>0</v>
      </c>
      <c r="R1285">
        <v>1534953</v>
      </c>
      <c r="S1285" t="s">
        <v>283</v>
      </c>
      <c r="T1285">
        <v>0.362401837684177</v>
      </c>
      <c r="U1285">
        <v>1.2009447865714571</v>
      </c>
      <c r="V1285">
        <v>0.61739659697849081</v>
      </c>
      <c r="W1285">
        <v>0.50550939762829505</v>
      </c>
      <c r="X1285">
        <v>4.4381042127634142E-2</v>
      </c>
      <c r="Y1285" t="str">
        <f t="shared" si="80"/>
        <v>&gt;72</v>
      </c>
      <c r="Z1285" s="20">
        <f t="shared" si="81"/>
        <v>1</v>
      </c>
      <c r="AA1285" t="str">
        <f t="shared" si="82"/>
        <v>80%-100%</v>
      </c>
      <c r="AB1285">
        <f t="shared" si="83"/>
        <v>3.1828840493140439E-4</v>
      </c>
    </row>
    <row r="1286" spans="1:28" x14ac:dyDescent="0.25">
      <c r="A1286" t="s">
        <v>3664</v>
      </c>
      <c r="B1286" t="s">
        <v>3665</v>
      </c>
      <c r="C1286" t="s">
        <v>82</v>
      </c>
      <c r="D1286" t="s">
        <v>86</v>
      </c>
      <c r="E1286">
        <v>236</v>
      </c>
      <c r="F1286" t="s">
        <v>87</v>
      </c>
      <c r="G1286">
        <v>2020</v>
      </c>
      <c r="H1286" t="s">
        <v>15</v>
      </c>
      <c r="I1286" t="s">
        <v>84</v>
      </c>
      <c r="J1286" t="s">
        <v>80</v>
      </c>
      <c r="K1286">
        <v>84</v>
      </c>
      <c r="L1286" s="18">
        <v>43643</v>
      </c>
      <c r="M1286" s="18">
        <v>46200</v>
      </c>
      <c r="O1286">
        <v>37990000</v>
      </c>
      <c r="P1286">
        <v>29990000</v>
      </c>
      <c r="Q1286">
        <v>8000000</v>
      </c>
      <c r="R1286">
        <v>647680</v>
      </c>
      <c r="S1286" t="s">
        <v>294</v>
      </c>
      <c r="T1286">
        <v>0.3745299232365023</v>
      </c>
      <c r="U1286">
        <v>0.33625153712460781</v>
      </c>
      <c r="V1286">
        <v>0.24898836987965761</v>
      </c>
      <c r="W1286">
        <v>-0.41074037602389651</v>
      </c>
      <c r="X1286">
        <v>-0.72909773183379534</v>
      </c>
      <c r="Y1286" t="str">
        <f t="shared" si="80"/>
        <v>&gt;72</v>
      </c>
      <c r="Z1286" s="20">
        <f t="shared" si="81"/>
        <v>0.78941826796525405</v>
      </c>
      <c r="AA1286" t="str">
        <f t="shared" si="82"/>
        <v>60%-80%</v>
      </c>
      <c r="AB1286">
        <f t="shared" si="83"/>
        <v>1.3430315723411205E-4</v>
      </c>
    </row>
    <row r="1287" spans="1:28" x14ac:dyDescent="0.25">
      <c r="A1287" t="s">
        <v>3666</v>
      </c>
      <c r="B1287" t="s">
        <v>3667</v>
      </c>
      <c r="C1287" t="s">
        <v>82</v>
      </c>
      <c r="D1287" t="s">
        <v>236</v>
      </c>
      <c r="E1287">
        <v>61</v>
      </c>
      <c r="F1287" t="s">
        <v>87</v>
      </c>
      <c r="G1287">
        <v>2021</v>
      </c>
      <c r="H1287" t="s">
        <v>24</v>
      </c>
      <c r="I1287" t="s">
        <v>84</v>
      </c>
      <c r="J1287" t="s">
        <v>80</v>
      </c>
      <c r="K1287">
        <v>84</v>
      </c>
      <c r="L1287" s="18">
        <v>43842</v>
      </c>
      <c r="M1287" s="18">
        <v>46399</v>
      </c>
      <c r="O1287">
        <v>48680000</v>
      </c>
      <c r="P1287">
        <v>28680000</v>
      </c>
      <c r="Q1287">
        <v>20000000</v>
      </c>
      <c r="R1287">
        <v>568571</v>
      </c>
      <c r="S1287" t="s">
        <v>228</v>
      </c>
      <c r="T1287">
        <v>-0.207618183275111</v>
      </c>
      <c r="U1287">
        <v>-0.4860774271963017</v>
      </c>
      <c r="V1287">
        <v>-0.54145652994716964</v>
      </c>
      <c r="W1287">
        <v>-0.61765280943657985</v>
      </c>
      <c r="X1287">
        <v>1.823382222238922</v>
      </c>
      <c r="Y1287" t="str">
        <f t="shared" si="80"/>
        <v>&gt;72</v>
      </c>
      <c r="Z1287" s="20">
        <f t="shared" si="81"/>
        <v>0.58915365653245688</v>
      </c>
      <c r="AA1287" t="str">
        <f t="shared" si="82"/>
        <v>40%-60%</v>
      </c>
      <c r="AB1287">
        <f t="shared" si="83"/>
        <v>1.1789908660411982E-4</v>
      </c>
    </row>
    <row r="1288" spans="1:28" x14ac:dyDescent="0.25">
      <c r="A1288" t="s">
        <v>3668</v>
      </c>
      <c r="B1288" t="s">
        <v>3669</v>
      </c>
      <c r="C1288" t="s">
        <v>82</v>
      </c>
      <c r="D1288" t="s">
        <v>457</v>
      </c>
      <c r="E1288">
        <v>-1</v>
      </c>
      <c r="F1288" t="s">
        <v>95</v>
      </c>
      <c r="G1288">
        <v>2016</v>
      </c>
      <c r="H1288" t="s">
        <v>16</v>
      </c>
      <c r="J1288" t="s">
        <v>96</v>
      </c>
      <c r="K1288">
        <v>84</v>
      </c>
      <c r="L1288" s="18">
        <v>44324</v>
      </c>
      <c r="M1288" s="18">
        <v>46881</v>
      </c>
      <c r="O1288">
        <v>25700000</v>
      </c>
      <c r="P1288">
        <v>15700000</v>
      </c>
      <c r="Q1288">
        <v>10000000</v>
      </c>
      <c r="R1288">
        <v>533231</v>
      </c>
      <c r="S1288" t="s">
        <v>298</v>
      </c>
      <c r="T1288">
        <v>-0.26825861103673743</v>
      </c>
      <c r="U1288">
        <v>-0.3968030999307704</v>
      </c>
      <c r="V1288">
        <v>0.24898836987965761</v>
      </c>
      <c r="W1288">
        <v>-0.45717636245002902</v>
      </c>
      <c r="X1288">
        <v>0.89520769348520657</v>
      </c>
      <c r="Y1288" t="str">
        <f t="shared" si="80"/>
        <v>&gt;72</v>
      </c>
      <c r="Z1288" s="20">
        <f t="shared" si="81"/>
        <v>0.6108949416342413</v>
      </c>
      <c r="AA1288" t="str">
        <f t="shared" si="82"/>
        <v>60%-80%</v>
      </c>
      <c r="AB1288">
        <f t="shared" si="83"/>
        <v>1.1057097152158907E-4</v>
      </c>
    </row>
    <row r="1289" spans="1:28" x14ac:dyDescent="0.25">
      <c r="A1289" t="s">
        <v>3670</v>
      </c>
      <c r="B1289" t="s">
        <v>3671</v>
      </c>
      <c r="C1289" t="s">
        <v>82</v>
      </c>
      <c r="D1289" t="s">
        <v>453</v>
      </c>
      <c r="E1289">
        <v>246</v>
      </c>
      <c r="F1289" t="s">
        <v>87</v>
      </c>
      <c r="G1289">
        <v>2018</v>
      </c>
      <c r="H1289" t="s">
        <v>15</v>
      </c>
      <c r="J1289" t="s">
        <v>80</v>
      </c>
      <c r="K1289">
        <v>84</v>
      </c>
      <c r="L1289" s="18">
        <v>42953</v>
      </c>
      <c r="M1289" s="18">
        <v>45510</v>
      </c>
      <c r="O1289">
        <v>36990000</v>
      </c>
      <c r="P1289">
        <v>35140500</v>
      </c>
      <c r="Q1289">
        <v>1849500</v>
      </c>
      <c r="R1289">
        <v>720258</v>
      </c>
      <c r="S1289" t="s">
        <v>333</v>
      </c>
      <c r="T1289">
        <v>1.077958885271368</v>
      </c>
      <c r="U1289">
        <v>0.99563418315592023</v>
      </c>
      <c r="V1289">
        <v>0.55482592724207902</v>
      </c>
      <c r="W1289">
        <v>-0.81107202879311224</v>
      </c>
      <c r="X1289">
        <v>1.5139907126543499</v>
      </c>
      <c r="Y1289" t="str">
        <f t="shared" si="80"/>
        <v>&gt;72</v>
      </c>
      <c r="Z1289" s="20">
        <f t="shared" si="81"/>
        <v>0.95</v>
      </c>
      <c r="AA1289" t="str">
        <f t="shared" si="82"/>
        <v>80%-100%</v>
      </c>
      <c r="AB1289">
        <f t="shared" si="83"/>
        <v>1.4935295736031231E-4</v>
      </c>
    </row>
    <row r="1290" spans="1:28" x14ac:dyDescent="0.25">
      <c r="A1290" t="s">
        <v>3672</v>
      </c>
      <c r="B1290" t="s">
        <v>3673</v>
      </c>
      <c r="C1290" t="s">
        <v>82</v>
      </c>
      <c r="D1290" t="s">
        <v>594</v>
      </c>
      <c r="E1290">
        <v>38</v>
      </c>
      <c r="F1290" t="s">
        <v>17</v>
      </c>
      <c r="G1290">
        <v>2018</v>
      </c>
      <c r="H1290" t="s">
        <v>17</v>
      </c>
      <c r="J1290" t="s">
        <v>80</v>
      </c>
      <c r="K1290">
        <v>84</v>
      </c>
      <c r="L1290" s="18">
        <v>43006</v>
      </c>
      <c r="M1290" s="18">
        <v>45563</v>
      </c>
      <c r="O1290">
        <v>52990000</v>
      </c>
      <c r="P1290">
        <v>42392000</v>
      </c>
      <c r="Q1290">
        <v>10598000</v>
      </c>
      <c r="R1290">
        <v>930817</v>
      </c>
      <c r="S1290" t="s">
        <v>814</v>
      </c>
      <c r="T1290">
        <v>0.6777320620446341</v>
      </c>
      <c r="U1290">
        <v>0.37970237290931202</v>
      </c>
      <c r="V1290">
        <v>1.395133474628558</v>
      </c>
      <c r="W1290">
        <v>-0.12510768080647519</v>
      </c>
      <c r="X1290">
        <v>-0.96114136402222416</v>
      </c>
      <c r="Y1290" t="str">
        <f t="shared" si="80"/>
        <v>&gt;72</v>
      </c>
      <c r="Z1290" s="20">
        <f t="shared" si="81"/>
        <v>0.8</v>
      </c>
      <c r="AA1290" t="str">
        <f t="shared" si="82"/>
        <v>60%-80%</v>
      </c>
      <c r="AB1290">
        <f t="shared" si="83"/>
        <v>1.9301454716400766E-4</v>
      </c>
    </row>
    <row r="1291" spans="1:28" x14ac:dyDescent="0.25">
      <c r="A1291" t="s">
        <v>3674</v>
      </c>
      <c r="B1291" t="s">
        <v>3675</v>
      </c>
      <c r="C1291" t="s">
        <v>82</v>
      </c>
      <c r="D1291" t="s">
        <v>86</v>
      </c>
      <c r="E1291">
        <v>83</v>
      </c>
      <c r="F1291" t="s">
        <v>117</v>
      </c>
      <c r="G1291">
        <v>2020</v>
      </c>
      <c r="H1291" t="s">
        <v>14</v>
      </c>
      <c r="I1291" t="s">
        <v>84</v>
      </c>
      <c r="J1291" t="s">
        <v>80</v>
      </c>
      <c r="K1291">
        <v>84</v>
      </c>
      <c r="L1291" s="18">
        <v>43641</v>
      </c>
      <c r="M1291" s="18">
        <v>46198</v>
      </c>
      <c r="O1291">
        <v>44190000</v>
      </c>
      <c r="P1291">
        <v>44190000</v>
      </c>
      <c r="Q1291">
        <v>0</v>
      </c>
      <c r="R1291">
        <v>936597</v>
      </c>
      <c r="S1291" t="s">
        <v>205</v>
      </c>
      <c r="T1291">
        <v>1.126471227480669</v>
      </c>
      <c r="U1291">
        <v>1.2009447865714571</v>
      </c>
      <c r="V1291">
        <v>0.96038877972380288</v>
      </c>
      <c r="W1291">
        <v>-0.27434487193669099</v>
      </c>
      <c r="X1291">
        <v>-0.26501046745693763</v>
      </c>
      <c r="Y1291" t="str">
        <f t="shared" si="80"/>
        <v>&gt;72</v>
      </c>
      <c r="Z1291" s="20">
        <f t="shared" si="81"/>
        <v>1</v>
      </c>
      <c r="AA1291" t="str">
        <f t="shared" si="82"/>
        <v>80%-100%</v>
      </c>
      <c r="AB1291">
        <f t="shared" si="83"/>
        <v>1.9421309003828688E-4</v>
      </c>
    </row>
    <row r="1292" spans="1:28" x14ac:dyDescent="0.25">
      <c r="A1292" t="s">
        <v>3676</v>
      </c>
      <c r="B1292" t="s">
        <v>3677</v>
      </c>
      <c r="C1292" t="s">
        <v>82</v>
      </c>
      <c r="D1292" t="s">
        <v>108</v>
      </c>
      <c r="E1292">
        <v>7</v>
      </c>
      <c r="F1292" t="s">
        <v>79</v>
      </c>
      <c r="G1292">
        <v>2020</v>
      </c>
      <c r="H1292" t="s">
        <v>26</v>
      </c>
      <c r="I1292" t="s">
        <v>84</v>
      </c>
      <c r="J1292" t="s">
        <v>80</v>
      </c>
      <c r="K1292">
        <v>24</v>
      </c>
      <c r="L1292" s="18">
        <v>43972</v>
      </c>
      <c r="M1292" s="18">
        <v>44702</v>
      </c>
      <c r="O1292">
        <v>42990000</v>
      </c>
      <c r="P1292">
        <v>21495000</v>
      </c>
      <c r="Q1292">
        <v>21495000</v>
      </c>
      <c r="R1292">
        <v>1092996</v>
      </c>
      <c r="S1292" t="s">
        <v>283</v>
      </c>
      <c r="T1292">
        <v>-0.3531552099030143</v>
      </c>
      <c r="U1292">
        <v>-0.85216124758390532</v>
      </c>
      <c r="V1292">
        <v>-4.4146365390986242</v>
      </c>
      <c r="W1292">
        <v>-0.70925823767236751</v>
      </c>
      <c r="X1292">
        <v>-0.72909773183379534</v>
      </c>
      <c r="Y1292" t="str">
        <f t="shared" si="80"/>
        <v>&lt;=24</v>
      </c>
      <c r="Z1292" s="20">
        <f t="shared" si="81"/>
        <v>0.5</v>
      </c>
      <c r="AA1292" t="str">
        <f t="shared" si="82"/>
        <v>40%-60%</v>
      </c>
      <c r="AB1292">
        <f t="shared" si="83"/>
        <v>2.2664404280548349E-4</v>
      </c>
    </row>
    <row r="1293" spans="1:28" x14ac:dyDescent="0.25">
      <c r="A1293" t="s">
        <v>3678</v>
      </c>
      <c r="B1293" t="s">
        <v>3679</v>
      </c>
      <c r="C1293" t="s">
        <v>82</v>
      </c>
      <c r="D1293" t="s">
        <v>161</v>
      </c>
      <c r="E1293">
        <v>62</v>
      </c>
      <c r="F1293" t="s">
        <v>87</v>
      </c>
      <c r="G1293">
        <v>2021</v>
      </c>
      <c r="H1293" t="s">
        <v>24</v>
      </c>
      <c r="I1293" t="s">
        <v>84</v>
      </c>
      <c r="J1293" t="s">
        <v>80</v>
      </c>
      <c r="K1293">
        <v>84</v>
      </c>
      <c r="L1293" s="18">
        <v>44318</v>
      </c>
      <c r="M1293" s="18">
        <v>46875</v>
      </c>
      <c r="O1293">
        <v>42990000</v>
      </c>
      <c r="P1293">
        <v>39490000</v>
      </c>
      <c r="Q1293">
        <v>3500000</v>
      </c>
      <c r="R1293">
        <v>831743</v>
      </c>
      <c r="S1293" t="s">
        <v>190</v>
      </c>
      <c r="T1293">
        <v>-0.4986922365309176</v>
      </c>
      <c r="U1293">
        <v>0.86664047768363295</v>
      </c>
      <c r="V1293">
        <v>0.2094661248883162</v>
      </c>
      <c r="W1293">
        <v>-0.88102936843741064</v>
      </c>
      <c r="X1293">
        <v>1.9007300996350649</v>
      </c>
      <c r="Y1293" t="str">
        <f t="shared" si="80"/>
        <v>&gt;72</v>
      </c>
      <c r="Z1293" s="20">
        <f t="shared" si="81"/>
        <v>0.91858571760874619</v>
      </c>
      <c r="AA1293" t="str">
        <f t="shared" si="82"/>
        <v>80%-100%</v>
      </c>
      <c r="AB1293">
        <f t="shared" si="83"/>
        <v>1.7247052696913918E-4</v>
      </c>
    </row>
    <row r="1294" spans="1:28" x14ac:dyDescent="0.25">
      <c r="A1294" t="s">
        <v>3680</v>
      </c>
      <c r="B1294" t="s">
        <v>3681</v>
      </c>
      <c r="C1294" t="s">
        <v>82</v>
      </c>
      <c r="D1294" t="s">
        <v>130</v>
      </c>
      <c r="E1294">
        <v>7</v>
      </c>
      <c r="F1294" t="s">
        <v>79</v>
      </c>
      <c r="G1294">
        <v>2021</v>
      </c>
      <c r="H1294" t="s">
        <v>26</v>
      </c>
      <c r="I1294" t="s">
        <v>84</v>
      </c>
      <c r="J1294" t="s">
        <v>80</v>
      </c>
      <c r="K1294">
        <v>48</v>
      </c>
      <c r="L1294" s="18">
        <v>43901</v>
      </c>
      <c r="M1294" s="18">
        <v>45362</v>
      </c>
      <c r="O1294">
        <v>46550000</v>
      </c>
      <c r="P1294">
        <v>26550000</v>
      </c>
      <c r="Q1294">
        <v>20000000</v>
      </c>
      <c r="R1294">
        <v>761794</v>
      </c>
      <c r="S1294" t="s">
        <v>359</v>
      </c>
      <c r="T1294">
        <v>-0.60784500650184503</v>
      </c>
      <c r="U1294">
        <v>-0.56327092484023999</v>
      </c>
      <c r="V1294">
        <v>-0.42288979497314538</v>
      </c>
      <c r="W1294">
        <v>0.25060733645045108</v>
      </c>
      <c r="X1294">
        <v>-0.1103147126646518</v>
      </c>
      <c r="Y1294" t="str">
        <f t="shared" si="80"/>
        <v>37-48</v>
      </c>
      <c r="Z1294" s="20">
        <f t="shared" si="81"/>
        <v>0.57035445757250269</v>
      </c>
      <c r="AA1294" t="str">
        <f t="shared" si="82"/>
        <v>40%-60%</v>
      </c>
      <c r="AB1294">
        <f t="shared" si="83"/>
        <v>1.5796587722641299E-4</v>
      </c>
    </row>
    <row r="1295" spans="1:28" x14ac:dyDescent="0.25">
      <c r="A1295" t="s">
        <v>3682</v>
      </c>
      <c r="B1295" t="s">
        <v>3683</v>
      </c>
      <c r="C1295" t="s">
        <v>82</v>
      </c>
      <c r="D1295" t="s">
        <v>839</v>
      </c>
      <c r="E1295">
        <v>48</v>
      </c>
      <c r="F1295" t="s">
        <v>17</v>
      </c>
      <c r="G1295">
        <v>2021</v>
      </c>
      <c r="H1295" t="s">
        <v>17</v>
      </c>
      <c r="I1295" t="s">
        <v>84</v>
      </c>
      <c r="J1295" t="s">
        <v>80</v>
      </c>
      <c r="K1295">
        <v>72</v>
      </c>
      <c r="L1295" s="18">
        <v>44061</v>
      </c>
      <c r="M1295" s="18">
        <v>46252</v>
      </c>
      <c r="O1295">
        <v>70220000</v>
      </c>
      <c r="P1295">
        <v>35220000</v>
      </c>
      <c r="Q1295">
        <v>35000000</v>
      </c>
      <c r="R1295">
        <v>846139</v>
      </c>
      <c r="S1295" t="s">
        <v>178</v>
      </c>
      <c r="T1295">
        <v>0.27750523881790012</v>
      </c>
      <c r="U1295">
        <v>-0.84572884474263232</v>
      </c>
      <c r="V1295">
        <v>0.4070773498450232</v>
      </c>
      <c r="W1295">
        <v>1.505573491464075</v>
      </c>
      <c r="X1295">
        <v>1.5913385900504931</v>
      </c>
      <c r="Y1295" t="str">
        <f t="shared" si="80"/>
        <v>61-72</v>
      </c>
      <c r="Z1295" s="20">
        <f t="shared" si="81"/>
        <v>0.50156650526915414</v>
      </c>
      <c r="AA1295" t="str">
        <f t="shared" si="82"/>
        <v>40%-60%</v>
      </c>
      <c r="AB1295">
        <f t="shared" si="83"/>
        <v>1.7545568669545815E-4</v>
      </c>
    </row>
    <row r="1296" spans="1:28" x14ac:dyDescent="0.25">
      <c r="A1296" t="s">
        <v>3684</v>
      </c>
      <c r="B1296" t="s">
        <v>3685</v>
      </c>
      <c r="C1296" t="s">
        <v>82</v>
      </c>
      <c r="D1296" t="s">
        <v>130</v>
      </c>
      <c r="E1296">
        <v>51</v>
      </c>
      <c r="F1296" t="s">
        <v>87</v>
      </c>
      <c r="G1296">
        <v>2021</v>
      </c>
      <c r="H1296" t="s">
        <v>24</v>
      </c>
      <c r="I1296" t="s">
        <v>84</v>
      </c>
      <c r="J1296" t="s">
        <v>80</v>
      </c>
      <c r="K1296">
        <v>72</v>
      </c>
      <c r="L1296" s="18">
        <v>44183</v>
      </c>
      <c r="M1296" s="18">
        <v>46374</v>
      </c>
      <c r="O1296">
        <v>43900000</v>
      </c>
      <c r="P1296">
        <v>28900000</v>
      </c>
      <c r="Q1296">
        <v>15000000</v>
      </c>
      <c r="R1296">
        <v>635084</v>
      </c>
      <c r="S1296" t="s">
        <v>153</v>
      </c>
      <c r="T1296">
        <v>-0.72912586202509788</v>
      </c>
      <c r="U1296">
        <v>-0.20208894975339209</v>
      </c>
      <c r="V1296">
        <v>-0.38336754998180411</v>
      </c>
      <c r="W1296">
        <v>-0.46497709571026707</v>
      </c>
      <c r="X1296">
        <v>-0.65174985443765243</v>
      </c>
      <c r="Y1296" t="str">
        <f t="shared" si="80"/>
        <v>61-72</v>
      </c>
      <c r="Z1296" s="20">
        <f t="shared" si="81"/>
        <v>0.65831435079726652</v>
      </c>
      <c r="AA1296" t="str">
        <f t="shared" si="82"/>
        <v>60%-80%</v>
      </c>
      <c r="AB1296">
        <f t="shared" si="83"/>
        <v>1.3169124615376238E-4</v>
      </c>
    </row>
    <row r="1297" spans="1:28" x14ac:dyDescent="0.25">
      <c r="A1297" t="s">
        <v>3686</v>
      </c>
      <c r="B1297" t="s">
        <v>3687</v>
      </c>
      <c r="C1297" t="s">
        <v>82</v>
      </c>
      <c r="D1297" t="s">
        <v>233</v>
      </c>
      <c r="E1297">
        <v>46</v>
      </c>
      <c r="F1297" t="s">
        <v>9</v>
      </c>
      <c r="G1297">
        <v>2022</v>
      </c>
      <c r="H1297" t="s">
        <v>9</v>
      </c>
      <c r="J1297" t="s">
        <v>80</v>
      </c>
      <c r="K1297">
        <v>84</v>
      </c>
      <c r="L1297" s="18">
        <v>44553</v>
      </c>
      <c r="M1297" s="18">
        <v>47110</v>
      </c>
      <c r="O1297">
        <v>165590000</v>
      </c>
      <c r="P1297">
        <v>155000000</v>
      </c>
      <c r="Q1297">
        <v>10590000</v>
      </c>
      <c r="R1297">
        <v>3494898</v>
      </c>
      <c r="S1297" t="s">
        <v>3688</v>
      </c>
      <c r="T1297">
        <v>-1.1657369419088079</v>
      </c>
      <c r="U1297">
        <v>0.93833964252042379</v>
      </c>
      <c r="V1297">
        <v>0.13042163490563341</v>
      </c>
      <c r="W1297">
        <v>2.2964755084357868</v>
      </c>
      <c r="X1297">
        <v>-0.96114136402222416</v>
      </c>
      <c r="Y1297" t="str">
        <f t="shared" si="80"/>
        <v>&gt;72</v>
      </c>
      <c r="Z1297" s="20">
        <f t="shared" si="81"/>
        <v>0.93604686273325688</v>
      </c>
      <c r="AA1297" t="str">
        <f t="shared" si="82"/>
        <v>80%-100%</v>
      </c>
      <c r="AB1297">
        <f t="shared" si="83"/>
        <v>7.2470330350046905E-4</v>
      </c>
    </row>
    <row r="1298" spans="1:28" x14ac:dyDescent="0.25">
      <c r="A1298" t="s">
        <v>3689</v>
      </c>
      <c r="B1298" t="s">
        <v>3690</v>
      </c>
      <c r="C1298" t="s">
        <v>82</v>
      </c>
      <c r="D1298" t="s">
        <v>216</v>
      </c>
      <c r="E1298">
        <v>61</v>
      </c>
      <c r="F1298" t="s">
        <v>87</v>
      </c>
      <c r="G1298">
        <v>2017</v>
      </c>
      <c r="H1298" t="s">
        <v>15</v>
      </c>
      <c r="J1298" t="s">
        <v>80</v>
      </c>
      <c r="K1298">
        <v>84</v>
      </c>
      <c r="L1298" s="18">
        <v>42692</v>
      </c>
      <c r="M1298" s="18">
        <v>45248</v>
      </c>
      <c r="O1298">
        <v>33600000</v>
      </c>
      <c r="P1298">
        <v>24600000</v>
      </c>
      <c r="Q1298">
        <v>9000000</v>
      </c>
      <c r="R1298">
        <v>477668</v>
      </c>
      <c r="S1298" t="s">
        <v>262</v>
      </c>
      <c r="T1298">
        <v>0.75050057535858583</v>
      </c>
      <c r="U1298">
        <v>0.1010665539882268</v>
      </c>
      <c r="V1298">
        <v>-8.7418260704991563E-2</v>
      </c>
      <c r="W1298">
        <v>-0.38366068296473088</v>
      </c>
      <c r="X1298">
        <v>0.19907679691992</v>
      </c>
      <c r="Y1298" t="str">
        <f t="shared" si="80"/>
        <v>&gt;72</v>
      </c>
      <c r="Z1298" s="20">
        <f t="shared" si="81"/>
        <v>0.7321428571428571</v>
      </c>
      <c r="AA1298" t="str">
        <f t="shared" si="82"/>
        <v>60%-80%</v>
      </c>
      <c r="AB1298">
        <f t="shared" si="83"/>
        <v>9.9049407901593124E-5</v>
      </c>
    </row>
    <row r="1299" spans="1:28" x14ac:dyDescent="0.25">
      <c r="A1299" t="s">
        <v>3691</v>
      </c>
      <c r="B1299" t="s">
        <v>3692</v>
      </c>
      <c r="C1299" t="s">
        <v>82</v>
      </c>
      <c r="D1299" t="s">
        <v>199</v>
      </c>
      <c r="E1299">
        <v>220</v>
      </c>
      <c r="F1299" t="s">
        <v>79</v>
      </c>
      <c r="G1299">
        <v>2022</v>
      </c>
      <c r="H1299" t="s">
        <v>26</v>
      </c>
      <c r="I1299" t="s">
        <v>84</v>
      </c>
      <c r="J1299" t="s">
        <v>80</v>
      </c>
      <c r="K1299">
        <v>84</v>
      </c>
      <c r="L1299" s="18">
        <v>44439</v>
      </c>
      <c r="M1299" s="18">
        <v>46996</v>
      </c>
      <c r="O1299">
        <v>45880000</v>
      </c>
      <c r="P1299">
        <v>45880000</v>
      </c>
      <c r="Q1299">
        <v>0</v>
      </c>
      <c r="R1299">
        <v>1010439</v>
      </c>
      <c r="S1299" t="s">
        <v>639</v>
      </c>
      <c r="T1299">
        <v>-0.78976628978672425</v>
      </c>
      <c r="U1299">
        <v>1.2009447865714571</v>
      </c>
      <c r="V1299">
        <v>-0.18575632502509701</v>
      </c>
      <c r="W1299">
        <v>-0.5260473812007922</v>
      </c>
      <c r="X1299">
        <v>-0.96114136402222416</v>
      </c>
      <c r="Y1299" t="str">
        <f t="shared" si="80"/>
        <v>&gt;72</v>
      </c>
      <c r="Z1299" s="20">
        <f t="shared" si="81"/>
        <v>1</v>
      </c>
      <c r="AA1299" t="str">
        <f t="shared" si="82"/>
        <v>80%-100%</v>
      </c>
      <c r="AB1299">
        <f t="shared" si="83"/>
        <v>2.0952499365810116E-4</v>
      </c>
    </row>
    <row r="1300" spans="1:28" x14ac:dyDescent="0.25">
      <c r="A1300" t="s">
        <v>3693</v>
      </c>
      <c r="B1300" t="s">
        <v>3694</v>
      </c>
      <c r="C1300" t="s">
        <v>82</v>
      </c>
      <c r="D1300" t="s">
        <v>487</v>
      </c>
      <c r="E1300">
        <v>50</v>
      </c>
      <c r="F1300" t="s">
        <v>17</v>
      </c>
      <c r="G1300">
        <v>2021</v>
      </c>
      <c r="H1300" t="s">
        <v>17</v>
      </c>
      <c r="I1300" t="s">
        <v>84</v>
      </c>
      <c r="J1300" t="s">
        <v>80</v>
      </c>
      <c r="K1300">
        <v>60</v>
      </c>
      <c r="L1300" s="18">
        <v>44252</v>
      </c>
      <c r="M1300" s="18">
        <v>46078</v>
      </c>
      <c r="O1300">
        <v>80400000</v>
      </c>
      <c r="P1300">
        <v>40400000</v>
      </c>
      <c r="Q1300">
        <v>40000000</v>
      </c>
      <c r="R1300">
        <v>1047195</v>
      </c>
      <c r="S1300" t="s">
        <v>156</v>
      </c>
      <c r="T1300">
        <v>8.3455869980695638E-2</v>
      </c>
      <c r="U1300">
        <v>-0.84194678970253523</v>
      </c>
      <c r="V1300">
        <v>-0.62050101992985252</v>
      </c>
      <c r="W1300">
        <v>0.1736056721363107</v>
      </c>
      <c r="X1300">
        <v>0.1217289195237771</v>
      </c>
      <c r="Y1300" t="str">
        <f t="shared" si="80"/>
        <v>49-60</v>
      </c>
      <c r="Z1300" s="20">
        <f t="shared" si="81"/>
        <v>0.50248756218905477</v>
      </c>
      <c r="AA1300" t="str">
        <f t="shared" si="82"/>
        <v>40%-60%</v>
      </c>
      <c r="AB1300">
        <f t="shared" si="83"/>
        <v>2.1714673100879444E-4</v>
      </c>
    </row>
    <row r="1301" spans="1:28" x14ac:dyDescent="0.25">
      <c r="A1301" t="s">
        <v>3695</v>
      </c>
      <c r="B1301" t="s">
        <v>3696</v>
      </c>
      <c r="C1301" t="s">
        <v>82</v>
      </c>
      <c r="D1301" t="s">
        <v>116</v>
      </c>
      <c r="E1301">
        <v>246</v>
      </c>
      <c r="F1301" t="s">
        <v>17</v>
      </c>
      <c r="G1301">
        <v>2020</v>
      </c>
      <c r="H1301" t="s">
        <v>17</v>
      </c>
      <c r="I1301" t="s">
        <v>84</v>
      </c>
      <c r="J1301" t="s">
        <v>80</v>
      </c>
      <c r="K1301">
        <v>72</v>
      </c>
      <c r="L1301" s="18">
        <v>43553</v>
      </c>
      <c r="M1301" s="18">
        <v>45745</v>
      </c>
      <c r="O1301">
        <v>49490000</v>
      </c>
      <c r="P1301">
        <v>31808000</v>
      </c>
      <c r="Q1301">
        <v>17682000</v>
      </c>
      <c r="R1301">
        <v>665652</v>
      </c>
      <c r="S1301" t="s">
        <v>692</v>
      </c>
      <c r="T1301">
        <v>1.332648681870199</v>
      </c>
      <c r="U1301">
        <v>-0.26614031732569871</v>
      </c>
      <c r="V1301">
        <v>-0.36759619811800931</v>
      </c>
      <c r="W1301">
        <v>1.2795692919536421</v>
      </c>
      <c r="X1301">
        <v>0.81785981608906366</v>
      </c>
      <c r="Y1301" t="str">
        <f t="shared" si="80"/>
        <v>61-72</v>
      </c>
      <c r="Z1301" s="20">
        <f t="shared" si="81"/>
        <v>0.64271570014144275</v>
      </c>
      <c r="AA1301" t="str">
        <f t="shared" si="82"/>
        <v>60%-80%</v>
      </c>
      <c r="AB1301">
        <f t="shared" si="83"/>
        <v>1.3802983760375674E-4</v>
      </c>
    </row>
    <row r="1302" spans="1:28" x14ac:dyDescent="0.25">
      <c r="A1302" t="s">
        <v>3697</v>
      </c>
      <c r="B1302" t="s">
        <v>3698</v>
      </c>
      <c r="C1302" t="s">
        <v>82</v>
      </c>
      <c r="D1302" t="s">
        <v>576</v>
      </c>
      <c r="E1302">
        <v>236</v>
      </c>
      <c r="F1302" t="s">
        <v>25</v>
      </c>
      <c r="G1302">
        <v>2021</v>
      </c>
      <c r="H1302" t="s">
        <v>25</v>
      </c>
      <c r="I1302" t="s">
        <v>84</v>
      </c>
      <c r="J1302" t="s">
        <v>80</v>
      </c>
      <c r="K1302">
        <v>84</v>
      </c>
      <c r="L1302" s="18">
        <v>44040</v>
      </c>
      <c r="M1302" s="18">
        <v>46596</v>
      </c>
      <c r="O1302">
        <v>40390000</v>
      </c>
      <c r="P1302">
        <v>40390000</v>
      </c>
      <c r="Q1302">
        <v>0</v>
      </c>
      <c r="R1302">
        <v>888698</v>
      </c>
      <c r="S1302" t="s">
        <v>598</v>
      </c>
      <c r="T1302">
        <v>-0.21974626882743631</v>
      </c>
      <c r="U1302">
        <v>1.2009447865714571</v>
      </c>
      <c r="V1302">
        <v>0.76277755476709586</v>
      </c>
      <c r="W1302">
        <v>-0.13599412300261221</v>
      </c>
      <c r="X1302">
        <v>-0.96114136402222416</v>
      </c>
      <c r="Y1302" t="str">
        <f t="shared" si="80"/>
        <v>&gt;72</v>
      </c>
      <c r="Z1302" s="20">
        <f t="shared" si="81"/>
        <v>1</v>
      </c>
      <c r="AA1302" t="str">
        <f t="shared" si="82"/>
        <v>80%-100%</v>
      </c>
      <c r="AB1302">
        <f t="shared" si="83"/>
        <v>1.8428073620868472E-4</v>
      </c>
    </row>
    <row r="1303" spans="1:28" x14ac:dyDescent="0.25">
      <c r="A1303" t="s">
        <v>3699</v>
      </c>
      <c r="B1303" t="s">
        <v>3700</v>
      </c>
      <c r="C1303" t="s">
        <v>82</v>
      </c>
      <c r="D1303" t="s">
        <v>161</v>
      </c>
      <c r="E1303">
        <v>49</v>
      </c>
      <c r="F1303" t="s">
        <v>79</v>
      </c>
      <c r="G1303">
        <v>2021</v>
      </c>
      <c r="H1303" t="s">
        <v>26</v>
      </c>
      <c r="I1303" t="s">
        <v>84</v>
      </c>
      <c r="J1303" t="s">
        <v>80</v>
      </c>
      <c r="K1303">
        <v>84</v>
      </c>
      <c r="L1303" s="18">
        <v>44441</v>
      </c>
      <c r="M1303" s="18">
        <v>46998</v>
      </c>
      <c r="O1303">
        <v>43930000</v>
      </c>
      <c r="P1303">
        <v>44487000</v>
      </c>
      <c r="Q1303">
        <v>0</v>
      </c>
      <c r="R1303">
        <v>980949</v>
      </c>
      <c r="S1303" t="s">
        <v>735</v>
      </c>
      <c r="T1303">
        <v>-0.81402246089137476</v>
      </c>
      <c r="U1303">
        <v>1.253008527114345</v>
      </c>
      <c r="V1303">
        <v>-0.16928872297171971</v>
      </c>
      <c r="W1303">
        <v>-0.40390681021974201</v>
      </c>
      <c r="X1303">
        <v>-2.044011647568226</v>
      </c>
      <c r="Y1303" t="str">
        <f t="shared" si="80"/>
        <v>&gt;72</v>
      </c>
      <c r="Z1303" s="20">
        <f t="shared" si="81"/>
        <v>1.0126792624630094</v>
      </c>
      <c r="AA1303" t="str">
        <f t="shared" si="82"/>
        <v>80%-100%</v>
      </c>
      <c r="AB1303">
        <f t="shared" si="83"/>
        <v>2.0340993667497065E-4</v>
      </c>
    </row>
    <row r="1304" spans="1:28" x14ac:dyDescent="0.25">
      <c r="A1304" t="s">
        <v>3701</v>
      </c>
      <c r="B1304" t="s">
        <v>3702</v>
      </c>
      <c r="C1304" t="s">
        <v>82</v>
      </c>
      <c r="D1304" t="s">
        <v>301</v>
      </c>
      <c r="E1304">
        <v>60</v>
      </c>
      <c r="F1304" t="s">
        <v>12</v>
      </c>
      <c r="G1304">
        <v>2020</v>
      </c>
      <c r="H1304" t="s">
        <v>12</v>
      </c>
      <c r="I1304" t="s">
        <v>84</v>
      </c>
      <c r="J1304" t="s">
        <v>80</v>
      </c>
      <c r="K1304">
        <v>84</v>
      </c>
      <c r="L1304" s="18">
        <v>43789</v>
      </c>
      <c r="M1304" s="18">
        <v>46346</v>
      </c>
      <c r="O1304">
        <v>75091350</v>
      </c>
      <c r="P1304">
        <v>46068350</v>
      </c>
      <c r="Q1304">
        <v>29023000</v>
      </c>
      <c r="R1304">
        <v>941949</v>
      </c>
      <c r="S1304" t="s">
        <v>473</v>
      </c>
      <c r="T1304">
        <v>-1.0687122574902059</v>
      </c>
      <c r="U1304">
        <v>-0.38611674393215167</v>
      </c>
      <c r="V1304">
        <v>0.52564408481904745</v>
      </c>
      <c r="W1304">
        <v>-0.59983953648942512</v>
      </c>
      <c r="X1304">
        <v>-0.88379348662608126</v>
      </c>
      <c r="Y1304" t="str">
        <f t="shared" si="80"/>
        <v>&gt;72</v>
      </c>
      <c r="Z1304" s="20">
        <f t="shared" si="81"/>
        <v>0.61349742680082331</v>
      </c>
      <c r="AA1304" t="str">
        <f t="shared" si="82"/>
        <v>60%-80%</v>
      </c>
      <c r="AB1304">
        <f t="shared" si="83"/>
        <v>1.9532288267896898E-4</v>
      </c>
    </row>
    <row r="1305" spans="1:28" x14ac:dyDescent="0.25">
      <c r="A1305" t="s">
        <v>3703</v>
      </c>
      <c r="B1305" t="s">
        <v>3704</v>
      </c>
      <c r="C1305" t="s">
        <v>82</v>
      </c>
      <c r="D1305" t="s">
        <v>354</v>
      </c>
      <c r="E1305">
        <v>27</v>
      </c>
      <c r="F1305" t="s">
        <v>20</v>
      </c>
      <c r="G1305">
        <v>2019</v>
      </c>
      <c r="H1305" t="s">
        <v>20</v>
      </c>
      <c r="J1305" t="s">
        <v>80</v>
      </c>
      <c r="K1305">
        <v>84</v>
      </c>
      <c r="L1305" s="18">
        <v>43259</v>
      </c>
      <c r="M1305" s="18">
        <v>45816</v>
      </c>
      <c r="O1305">
        <v>114900000</v>
      </c>
      <c r="P1305">
        <v>119441924</v>
      </c>
      <c r="Q1305">
        <v>0</v>
      </c>
      <c r="R1305">
        <v>2298299</v>
      </c>
      <c r="S1305" t="s">
        <v>378</v>
      </c>
      <c r="T1305">
        <v>-9.8465413304183499E-2</v>
      </c>
      <c r="U1305">
        <v>1.3632607408112309</v>
      </c>
      <c r="V1305">
        <v>-0.1816371190408744</v>
      </c>
      <c r="W1305">
        <v>0.49223324860861573</v>
      </c>
      <c r="X1305">
        <v>-1.3478807510029389</v>
      </c>
      <c r="Y1305" t="str">
        <f t="shared" si="80"/>
        <v>&gt;72</v>
      </c>
      <c r="Z1305" s="20">
        <f t="shared" si="81"/>
        <v>1.039529364664926</v>
      </c>
      <c r="AA1305" t="str">
        <f t="shared" si="82"/>
        <v>80%-100%</v>
      </c>
      <c r="AB1305">
        <f t="shared" si="83"/>
        <v>4.7657610543478648E-4</v>
      </c>
    </row>
    <row r="1306" spans="1:28" x14ac:dyDescent="0.25">
      <c r="A1306" t="s">
        <v>3705</v>
      </c>
      <c r="B1306" t="s">
        <v>3706</v>
      </c>
      <c r="C1306" t="s">
        <v>82</v>
      </c>
      <c r="D1306" t="s">
        <v>1008</v>
      </c>
      <c r="E1306">
        <v>49</v>
      </c>
      <c r="F1306" t="s">
        <v>87</v>
      </c>
      <c r="G1306">
        <v>2018</v>
      </c>
      <c r="H1306" t="s">
        <v>15</v>
      </c>
      <c r="J1306" t="s">
        <v>80</v>
      </c>
      <c r="K1306">
        <v>84</v>
      </c>
      <c r="L1306" s="18">
        <v>42920</v>
      </c>
      <c r="M1306" s="18">
        <v>45477</v>
      </c>
      <c r="O1306">
        <v>31590000</v>
      </c>
      <c r="P1306">
        <v>28431000</v>
      </c>
      <c r="Q1306">
        <v>3159000</v>
      </c>
      <c r="R1306">
        <v>482801</v>
      </c>
      <c r="S1306" t="s">
        <v>158</v>
      </c>
      <c r="T1306">
        <v>0.47155460765510449</v>
      </c>
      <c r="U1306">
        <v>0.79032357974038436</v>
      </c>
      <c r="V1306">
        <v>0.21661115394907601</v>
      </c>
      <c r="W1306">
        <v>-0.92538962896431631</v>
      </c>
      <c r="X1306">
        <v>-0.88379348662608126</v>
      </c>
      <c r="Y1306" t="str">
        <f t="shared" si="80"/>
        <v>&gt;72</v>
      </c>
      <c r="Z1306" s="20">
        <f t="shared" si="81"/>
        <v>0.9</v>
      </c>
      <c r="AA1306" t="str">
        <f t="shared" si="82"/>
        <v>80%-100%</v>
      </c>
      <c r="AB1306">
        <f t="shared" si="83"/>
        <v>1.0011378862368228E-4</v>
      </c>
    </row>
    <row r="1307" spans="1:28" x14ac:dyDescent="0.25">
      <c r="A1307" t="s">
        <v>3707</v>
      </c>
      <c r="B1307" t="s">
        <v>3708</v>
      </c>
      <c r="C1307" t="s">
        <v>82</v>
      </c>
      <c r="D1307" t="s">
        <v>805</v>
      </c>
      <c r="E1307">
        <v>60</v>
      </c>
      <c r="F1307" t="s">
        <v>87</v>
      </c>
      <c r="G1307">
        <v>2020</v>
      </c>
      <c r="H1307" t="s">
        <v>15</v>
      </c>
      <c r="I1307" t="s">
        <v>84</v>
      </c>
      <c r="J1307" t="s">
        <v>80</v>
      </c>
      <c r="K1307">
        <v>84</v>
      </c>
      <c r="L1307" s="18">
        <v>43783</v>
      </c>
      <c r="M1307" s="18">
        <v>46340</v>
      </c>
      <c r="O1307">
        <v>35003350</v>
      </c>
      <c r="P1307">
        <v>35003350</v>
      </c>
      <c r="Q1307">
        <v>0</v>
      </c>
      <c r="R1307">
        <v>774714</v>
      </c>
      <c r="S1307" t="s">
        <v>338</v>
      </c>
      <c r="T1307">
        <v>-2.4513140104552869</v>
      </c>
      <c r="U1307">
        <v>1.2009447865714571</v>
      </c>
      <c r="V1307">
        <v>0.56516632981038883</v>
      </c>
      <c r="W1307">
        <v>-0.64342911656573842</v>
      </c>
      <c r="X1307">
        <v>-1.5799243831913681</v>
      </c>
      <c r="Y1307" t="str">
        <f t="shared" si="80"/>
        <v>&gt;72</v>
      </c>
      <c r="Z1307" s="20">
        <f t="shared" si="81"/>
        <v>1</v>
      </c>
      <c r="AA1307" t="str">
        <f t="shared" si="82"/>
        <v>80%-100%</v>
      </c>
      <c r="AB1307">
        <f t="shared" si="83"/>
        <v>1.6064497306303714E-4</v>
      </c>
    </row>
    <row r="1308" spans="1:28" x14ac:dyDescent="0.25">
      <c r="A1308" t="s">
        <v>3709</v>
      </c>
      <c r="B1308" t="s">
        <v>3710</v>
      </c>
      <c r="C1308" t="s">
        <v>82</v>
      </c>
      <c r="D1308" t="s">
        <v>722</v>
      </c>
      <c r="E1308">
        <v>236</v>
      </c>
      <c r="F1308" t="s">
        <v>25</v>
      </c>
      <c r="G1308">
        <v>2020</v>
      </c>
      <c r="H1308" t="s">
        <v>25</v>
      </c>
      <c r="I1308" t="s">
        <v>84</v>
      </c>
      <c r="J1308" t="s">
        <v>80</v>
      </c>
      <c r="K1308">
        <v>72</v>
      </c>
      <c r="L1308" s="18">
        <v>44013</v>
      </c>
      <c r="M1308" s="18">
        <v>46204</v>
      </c>
      <c r="O1308">
        <v>36990000</v>
      </c>
      <c r="P1308">
        <v>36990000</v>
      </c>
      <c r="Q1308">
        <v>0</v>
      </c>
      <c r="R1308">
        <v>858591</v>
      </c>
      <c r="S1308" t="s">
        <v>724</v>
      </c>
      <c r="T1308">
        <v>-0.68061351981579676</v>
      </c>
      <c r="U1308">
        <v>1.2009447865714571</v>
      </c>
      <c r="V1308">
        <v>9.6233509709548706E-2</v>
      </c>
      <c r="W1308">
        <v>-0.72253438669204695</v>
      </c>
      <c r="X1308">
        <v>-1.425228628399082</v>
      </c>
      <c r="Y1308" t="str">
        <f t="shared" si="80"/>
        <v>61-72</v>
      </c>
      <c r="Z1308" s="20">
        <f t="shared" si="81"/>
        <v>1</v>
      </c>
      <c r="AA1308" t="str">
        <f t="shared" si="82"/>
        <v>80%-100%</v>
      </c>
      <c r="AB1308">
        <f t="shared" si="83"/>
        <v>1.7803773788413029E-4</v>
      </c>
    </row>
    <row r="1309" spans="1:28" x14ac:dyDescent="0.25">
      <c r="A1309" t="s">
        <v>3711</v>
      </c>
      <c r="B1309" t="s">
        <v>3712</v>
      </c>
      <c r="C1309" t="s">
        <v>82</v>
      </c>
      <c r="D1309" t="s">
        <v>258</v>
      </c>
      <c r="E1309">
        <v>87</v>
      </c>
      <c r="F1309" t="s">
        <v>25</v>
      </c>
      <c r="G1309">
        <v>2020</v>
      </c>
      <c r="H1309" t="s">
        <v>25</v>
      </c>
      <c r="I1309" t="s">
        <v>84</v>
      </c>
      <c r="J1309" t="s">
        <v>80</v>
      </c>
      <c r="K1309">
        <v>84</v>
      </c>
      <c r="L1309" s="18">
        <v>43503</v>
      </c>
      <c r="M1309" s="18">
        <v>46060</v>
      </c>
      <c r="O1309">
        <v>32990000</v>
      </c>
      <c r="P1309">
        <v>11300000</v>
      </c>
      <c r="Q1309">
        <v>21690000</v>
      </c>
      <c r="R1309">
        <v>332450</v>
      </c>
      <c r="S1309" t="s">
        <v>225</v>
      </c>
      <c r="T1309">
        <v>0.1804805543992978</v>
      </c>
      <c r="U1309">
        <v>-1.4987745150853971</v>
      </c>
      <c r="V1309">
        <v>-1.2131011183320739</v>
      </c>
      <c r="W1309">
        <v>-0.6718274631262835</v>
      </c>
      <c r="X1309">
        <v>-3.2966835268508812E-2</v>
      </c>
      <c r="Y1309" t="str">
        <f t="shared" si="80"/>
        <v>&gt;72</v>
      </c>
      <c r="Z1309" s="20">
        <f t="shared" si="81"/>
        <v>0.34252803879963628</v>
      </c>
      <c r="AA1309" t="str">
        <f t="shared" si="82"/>
        <v>20%-40%</v>
      </c>
      <c r="AB1309">
        <f t="shared" si="83"/>
        <v>6.8936951306942555E-5</v>
      </c>
    </row>
    <row r="1310" spans="1:28" x14ac:dyDescent="0.25">
      <c r="A1310" t="s">
        <v>3713</v>
      </c>
      <c r="B1310" t="s">
        <v>3714</v>
      </c>
      <c r="C1310" t="s">
        <v>82</v>
      </c>
      <c r="D1310" t="s">
        <v>342</v>
      </c>
      <c r="E1310">
        <v>49</v>
      </c>
      <c r="F1310" t="s">
        <v>17</v>
      </c>
      <c r="G1310">
        <v>2021</v>
      </c>
      <c r="H1310" t="s">
        <v>17</v>
      </c>
      <c r="I1310" t="s">
        <v>84</v>
      </c>
      <c r="J1310" t="s">
        <v>80</v>
      </c>
      <c r="K1310">
        <v>84</v>
      </c>
      <c r="L1310" s="18">
        <v>44112</v>
      </c>
      <c r="M1310" s="18">
        <v>46668</v>
      </c>
      <c r="O1310">
        <v>64010000</v>
      </c>
      <c r="P1310">
        <v>38094000</v>
      </c>
      <c r="Q1310">
        <v>25916000</v>
      </c>
      <c r="R1310">
        <v>894761</v>
      </c>
      <c r="S1310" t="s">
        <v>85</v>
      </c>
      <c r="T1310">
        <v>-2.2936488982750589</v>
      </c>
      <c r="U1310">
        <v>-0.46155469729576282</v>
      </c>
      <c r="V1310">
        <v>0.44659959483636458</v>
      </c>
      <c r="W1310">
        <v>-2.5536563158879848E-2</v>
      </c>
      <c r="X1310">
        <v>-1.0384892414183671</v>
      </c>
      <c r="Y1310" t="str">
        <f t="shared" si="80"/>
        <v>&gt;72</v>
      </c>
      <c r="Z1310" s="20">
        <f t="shared" si="81"/>
        <v>0.59512576159975006</v>
      </c>
      <c r="AA1310" t="str">
        <f t="shared" si="82"/>
        <v>40%-60%</v>
      </c>
      <c r="AB1310">
        <f t="shared" si="83"/>
        <v>1.8553796206452467E-4</v>
      </c>
    </row>
    <row r="1311" spans="1:28" x14ac:dyDescent="0.25">
      <c r="A1311" t="s">
        <v>3715</v>
      </c>
      <c r="B1311" t="s">
        <v>3716</v>
      </c>
      <c r="C1311" t="s">
        <v>82</v>
      </c>
      <c r="D1311" t="s">
        <v>233</v>
      </c>
      <c r="E1311">
        <v>38</v>
      </c>
      <c r="F1311" t="s">
        <v>79</v>
      </c>
      <c r="G1311">
        <v>2022</v>
      </c>
      <c r="H1311" t="s">
        <v>26</v>
      </c>
      <c r="I1311" t="s">
        <v>84</v>
      </c>
      <c r="J1311" t="s">
        <v>80</v>
      </c>
      <c r="K1311">
        <v>84</v>
      </c>
      <c r="L1311" s="18">
        <v>44359</v>
      </c>
      <c r="M1311" s="18">
        <v>46916</v>
      </c>
      <c r="O1311">
        <v>60558000</v>
      </c>
      <c r="P1311">
        <v>40558000</v>
      </c>
      <c r="Q1311">
        <v>20000000</v>
      </c>
      <c r="R1311">
        <v>890577</v>
      </c>
      <c r="S1311" t="s">
        <v>234</v>
      </c>
      <c r="T1311">
        <v>-1.0565841719378799</v>
      </c>
      <c r="U1311">
        <v>-0.15518060340533399</v>
      </c>
      <c r="V1311">
        <v>-0.22527857001643839</v>
      </c>
      <c r="W1311">
        <v>3.6585947898021458</v>
      </c>
      <c r="X1311">
        <v>0.35377255171220601</v>
      </c>
      <c r="Y1311" t="str">
        <f t="shared" si="80"/>
        <v>&gt;72</v>
      </c>
      <c r="Z1311" s="20">
        <f t="shared" si="81"/>
        <v>0.66973810231513586</v>
      </c>
      <c r="AA1311" t="str">
        <f t="shared" si="82"/>
        <v>60%-80%</v>
      </c>
      <c r="AB1311">
        <f t="shared" si="83"/>
        <v>1.8467036632300489E-4</v>
      </c>
    </row>
    <row r="1312" spans="1:28" x14ac:dyDescent="0.25">
      <c r="A1312" t="s">
        <v>3717</v>
      </c>
      <c r="B1312" t="s">
        <v>3718</v>
      </c>
      <c r="C1312" t="s">
        <v>82</v>
      </c>
      <c r="D1312" t="s">
        <v>645</v>
      </c>
      <c r="E1312">
        <v>38</v>
      </c>
      <c r="F1312" t="s">
        <v>17</v>
      </c>
      <c r="G1312">
        <v>2019</v>
      </c>
      <c r="H1312" t="s">
        <v>110</v>
      </c>
      <c r="J1312" t="s">
        <v>80</v>
      </c>
      <c r="K1312">
        <v>72</v>
      </c>
      <c r="L1312" s="18">
        <v>43276</v>
      </c>
      <c r="M1312" s="18">
        <v>45468</v>
      </c>
      <c r="O1312">
        <v>53342000</v>
      </c>
      <c r="P1312">
        <v>43342000</v>
      </c>
      <c r="Q1312">
        <v>10000000</v>
      </c>
      <c r="R1312">
        <v>940185</v>
      </c>
      <c r="S1312" t="s">
        <v>336</v>
      </c>
      <c r="T1312">
        <v>1.065830799719043</v>
      </c>
      <c r="U1312">
        <v>0.43115511458489381</v>
      </c>
      <c r="V1312">
        <v>0.15719665165318239</v>
      </c>
      <c r="W1312">
        <v>-0.38029750251432071</v>
      </c>
      <c r="X1312">
        <v>1.978077977031208</v>
      </c>
      <c r="Y1312" t="str">
        <f t="shared" si="80"/>
        <v>61-72</v>
      </c>
      <c r="Z1312" s="20">
        <f t="shared" si="81"/>
        <v>0.81253046379963256</v>
      </c>
      <c r="AA1312" t="str">
        <f t="shared" si="82"/>
        <v>80%-100%</v>
      </c>
      <c r="AB1312">
        <f t="shared" si="83"/>
        <v>1.9495709900591905E-4</v>
      </c>
    </row>
    <row r="1313" spans="1:28" x14ac:dyDescent="0.25">
      <c r="A1313" t="s">
        <v>3719</v>
      </c>
      <c r="B1313" t="s">
        <v>3720</v>
      </c>
      <c r="C1313" t="s">
        <v>82</v>
      </c>
      <c r="D1313" t="s">
        <v>224</v>
      </c>
      <c r="E1313">
        <v>1406792</v>
      </c>
      <c r="F1313" t="s">
        <v>95</v>
      </c>
      <c r="G1313">
        <v>2018</v>
      </c>
      <c r="H1313" t="s">
        <v>16</v>
      </c>
      <c r="J1313" t="s">
        <v>96</v>
      </c>
      <c r="K1313">
        <v>72</v>
      </c>
      <c r="L1313" s="18">
        <v>44286</v>
      </c>
      <c r="M1313" s="18">
        <v>46477</v>
      </c>
      <c r="O1313">
        <v>74000000</v>
      </c>
      <c r="P1313">
        <v>20000000</v>
      </c>
      <c r="Q1313">
        <v>54000000</v>
      </c>
      <c r="R1313">
        <v>449596</v>
      </c>
      <c r="S1313" t="s">
        <v>2824</v>
      </c>
      <c r="T1313">
        <v>-2.633235293740166</v>
      </c>
      <c r="U1313">
        <v>-1.795480236249883</v>
      </c>
      <c r="V1313">
        <v>-6.7189590051072792E-2</v>
      </c>
      <c r="W1313">
        <v>-0.80219128081012314</v>
      </c>
      <c r="X1313">
        <v>-0.96114136402222416</v>
      </c>
      <c r="Y1313" t="str">
        <f t="shared" si="80"/>
        <v>61-72</v>
      </c>
      <c r="Z1313" s="20">
        <f t="shared" si="81"/>
        <v>0.27027027027027029</v>
      </c>
      <c r="AA1313" t="str">
        <f t="shared" si="82"/>
        <v>20%-40%</v>
      </c>
      <c r="AB1313">
        <f t="shared" si="83"/>
        <v>9.3228387907342894E-5</v>
      </c>
    </row>
    <row r="1314" spans="1:28" x14ac:dyDescent="0.25">
      <c r="A1314" t="s">
        <v>3721</v>
      </c>
      <c r="B1314" t="s">
        <v>3722</v>
      </c>
      <c r="C1314" t="s">
        <v>82</v>
      </c>
      <c r="D1314" t="s">
        <v>165</v>
      </c>
      <c r="E1314">
        <v>38</v>
      </c>
      <c r="F1314" t="s">
        <v>79</v>
      </c>
      <c r="G1314">
        <v>2020</v>
      </c>
      <c r="H1314" t="s">
        <v>13</v>
      </c>
      <c r="I1314" t="s">
        <v>84</v>
      </c>
      <c r="J1314" t="s">
        <v>80</v>
      </c>
      <c r="K1314">
        <v>72</v>
      </c>
      <c r="L1314" s="18">
        <v>43669</v>
      </c>
      <c r="M1314" s="18">
        <v>45861</v>
      </c>
      <c r="O1314">
        <v>35290000</v>
      </c>
      <c r="P1314">
        <v>31761000</v>
      </c>
      <c r="Q1314">
        <v>3529000</v>
      </c>
      <c r="R1314">
        <v>770234</v>
      </c>
      <c r="S1314" t="s">
        <v>298</v>
      </c>
      <c r="T1314">
        <v>0.68986014759695946</v>
      </c>
      <c r="U1314">
        <v>0.79032357974038436</v>
      </c>
      <c r="V1314">
        <v>1.118477759689168</v>
      </c>
      <c r="W1314">
        <v>-0.44849475670233507</v>
      </c>
      <c r="X1314">
        <v>0.58581618390063472</v>
      </c>
      <c r="Y1314" t="str">
        <f t="shared" si="80"/>
        <v>61-72</v>
      </c>
      <c r="Z1314" s="20">
        <f t="shared" si="81"/>
        <v>0.9</v>
      </c>
      <c r="AA1314" t="str">
        <f t="shared" si="82"/>
        <v>80%-100%</v>
      </c>
      <c r="AB1314">
        <f t="shared" si="83"/>
        <v>1.597159986552913E-4</v>
      </c>
    </row>
    <row r="1315" spans="1:28" x14ac:dyDescent="0.25">
      <c r="A1315" t="s">
        <v>3723</v>
      </c>
      <c r="B1315" t="s">
        <v>3724</v>
      </c>
      <c r="C1315" t="s">
        <v>82</v>
      </c>
      <c r="D1315" t="s">
        <v>508</v>
      </c>
      <c r="E1315">
        <v>74</v>
      </c>
      <c r="F1315" t="s">
        <v>95</v>
      </c>
      <c r="G1315">
        <v>2016</v>
      </c>
      <c r="H1315" t="s">
        <v>16</v>
      </c>
      <c r="J1315" t="s">
        <v>96</v>
      </c>
      <c r="K1315">
        <v>84</v>
      </c>
      <c r="L1315" s="18">
        <v>44110</v>
      </c>
      <c r="M1315" s="18">
        <v>46666</v>
      </c>
      <c r="O1315">
        <v>28000000</v>
      </c>
      <c r="P1315">
        <v>28000000</v>
      </c>
      <c r="Q1315">
        <v>0</v>
      </c>
      <c r="R1315">
        <v>778305</v>
      </c>
      <c r="S1315" t="s">
        <v>300</v>
      </c>
      <c r="T1315">
        <v>-1.0323280008332301</v>
      </c>
      <c r="U1315">
        <v>1.2009447865714571</v>
      </c>
      <c r="V1315">
        <v>1.1975222496718509</v>
      </c>
      <c r="W1315">
        <v>-0.54342187742284664</v>
      </c>
      <c r="X1315">
        <v>0.19907679691992</v>
      </c>
      <c r="Y1315" t="str">
        <f t="shared" si="80"/>
        <v>&gt;72</v>
      </c>
      <c r="Z1315" s="20">
        <f t="shared" si="81"/>
        <v>1</v>
      </c>
      <c r="AA1315" t="str">
        <f t="shared" si="82"/>
        <v>80%-100%</v>
      </c>
      <c r="AB1315">
        <f t="shared" si="83"/>
        <v>1.6138960411174591E-4</v>
      </c>
    </row>
    <row r="1316" spans="1:28" x14ac:dyDescent="0.25">
      <c r="A1316" t="s">
        <v>3725</v>
      </c>
      <c r="B1316" t="s">
        <v>3726</v>
      </c>
      <c r="C1316" t="s">
        <v>82</v>
      </c>
      <c r="D1316" t="s">
        <v>172</v>
      </c>
      <c r="E1316">
        <v>291</v>
      </c>
      <c r="F1316" t="s">
        <v>17</v>
      </c>
      <c r="G1316">
        <v>2022</v>
      </c>
      <c r="H1316" t="s">
        <v>155</v>
      </c>
      <c r="I1316" t="s">
        <v>84</v>
      </c>
      <c r="J1316" t="s">
        <v>80</v>
      </c>
      <c r="K1316">
        <v>84</v>
      </c>
      <c r="L1316" s="18">
        <v>44475</v>
      </c>
      <c r="M1316" s="18">
        <v>47032</v>
      </c>
      <c r="O1316">
        <v>66102500</v>
      </c>
      <c r="P1316">
        <v>29002500</v>
      </c>
      <c r="Q1316">
        <v>37100000</v>
      </c>
      <c r="R1316">
        <v>542576</v>
      </c>
      <c r="S1316" t="s">
        <v>107</v>
      </c>
      <c r="T1316">
        <v>-2.0389591016762281</v>
      </c>
      <c r="U1316">
        <v>-1.103664989674946</v>
      </c>
      <c r="V1316">
        <v>-1.2972415670616959</v>
      </c>
      <c r="W1316">
        <v>4.7482256449356698E-2</v>
      </c>
      <c r="X1316">
        <v>-3.2966835268508812E-2</v>
      </c>
      <c r="Y1316" t="str">
        <f t="shared" si="80"/>
        <v>&gt;72</v>
      </c>
      <c r="Z1316" s="20">
        <f t="shared" si="81"/>
        <v>0.43875042547558718</v>
      </c>
      <c r="AA1316" t="str">
        <f t="shared" si="82"/>
        <v>40%-60%</v>
      </c>
      <c r="AB1316">
        <f t="shared" si="83"/>
        <v>1.1250875407524639E-4</v>
      </c>
    </row>
    <row r="1317" spans="1:28" x14ac:dyDescent="0.25">
      <c r="A1317" t="s">
        <v>3727</v>
      </c>
      <c r="B1317" t="s">
        <v>3728</v>
      </c>
      <c r="C1317" t="s">
        <v>82</v>
      </c>
      <c r="D1317" t="s">
        <v>803</v>
      </c>
      <c r="E1317">
        <v>38</v>
      </c>
      <c r="F1317" t="s">
        <v>17</v>
      </c>
      <c r="G1317">
        <v>2020</v>
      </c>
      <c r="H1317" t="s">
        <v>110</v>
      </c>
      <c r="I1317" t="s">
        <v>84</v>
      </c>
      <c r="J1317" t="s">
        <v>80</v>
      </c>
      <c r="K1317">
        <v>72</v>
      </c>
      <c r="L1317" s="18">
        <v>43808</v>
      </c>
      <c r="M1317" s="18">
        <v>46000</v>
      </c>
      <c r="O1317">
        <v>63238661</v>
      </c>
      <c r="P1317">
        <v>50590928</v>
      </c>
      <c r="Q1317">
        <v>12647733</v>
      </c>
      <c r="R1317">
        <v>1121972</v>
      </c>
      <c r="S1317" t="s">
        <v>135</v>
      </c>
      <c r="T1317">
        <v>1.393289109631825</v>
      </c>
      <c r="U1317">
        <v>0.37970237290931158</v>
      </c>
      <c r="V1317">
        <v>0.45416023982545323</v>
      </c>
      <c r="W1317">
        <v>-0.70153782511369855</v>
      </c>
      <c r="X1317">
        <v>1.281947080465921</v>
      </c>
      <c r="Y1317" t="str">
        <f t="shared" si="80"/>
        <v>61-72</v>
      </c>
      <c r="Z1317" s="20">
        <f t="shared" si="81"/>
        <v>0.79999998734951072</v>
      </c>
      <c r="AA1317" t="str">
        <f t="shared" si="82"/>
        <v>60%-80%</v>
      </c>
      <c r="AB1317">
        <f t="shared" si="83"/>
        <v>2.3265251656415386E-4</v>
      </c>
    </row>
    <row r="1318" spans="1:28" x14ac:dyDescent="0.25">
      <c r="A1318" t="s">
        <v>3729</v>
      </c>
      <c r="B1318" t="s">
        <v>3730</v>
      </c>
      <c r="C1318" t="s">
        <v>82</v>
      </c>
      <c r="D1318" t="s">
        <v>199</v>
      </c>
      <c r="E1318">
        <v>84</v>
      </c>
      <c r="F1318" t="s">
        <v>87</v>
      </c>
      <c r="G1318">
        <v>2022</v>
      </c>
      <c r="H1318" t="s">
        <v>24</v>
      </c>
      <c r="I1318" t="s">
        <v>84</v>
      </c>
      <c r="J1318" t="s">
        <v>80</v>
      </c>
      <c r="K1318">
        <v>84</v>
      </c>
      <c r="L1318" s="18">
        <v>44439</v>
      </c>
      <c r="M1318" s="18">
        <v>46996</v>
      </c>
      <c r="O1318">
        <v>44850000</v>
      </c>
      <c r="P1318">
        <v>44850000</v>
      </c>
      <c r="Q1318">
        <v>0</v>
      </c>
      <c r="R1318">
        <v>987754</v>
      </c>
      <c r="S1318" t="s">
        <v>208</v>
      </c>
      <c r="T1318">
        <v>-0.29251478214138787</v>
      </c>
      <c r="U1318">
        <v>1.2009447865714571</v>
      </c>
      <c r="V1318">
        <v>-0.18575632502509701</v>
      </c>
      <c r="W1318">
        <v>-0.67495797906512389</v>
      </c>
      <c r="X1318">
        <v>-0.88379348662608126</v>
      </c>
      <c r="Y1318" t="str">
        <f t="shared" si="80"/>
        <v>&gt;72</v>
      </c>
      <c r="Z1318" s="20">
        <f t="shared" si="81"/>
        <v>1</v>
      </c>
      <c r="AA1318" t="str">
        <f t="shared" si="82"/>
        <v>80%-100%</v>
      </c>
      <c r="AB1318">
        <f t="shared" si="83"/>
        <v>2.0482102391709351E-4</v>
      </c>
    </row>
    <row r="1319" spans="1:28" x14ac:dyDescent="0.25">
      <c r="A1319" t="s">
        <v>3731</v>
      </c>
      <c r="B1319" t="s">
        <v>3732</v>
      </c>
      <c r="C1319" t="s">
        <v>82</v>
      </c>
      <c r="D1319" t="s">
        <v>227</v>
      </c>
      <c r="E1319">
        <v>246</v>
      </c>
      <c r="F1319" t="s">
        <v>87</v>
      </c>
      <c r="G1319">
        <v>2022</v>
      </c>
      <c r="H1319" t="s">
        <v>24</v>
      </c>
      <c r="I1319" t="s">
        <v>84</v>
      </c>
      <c r="J1319" t="s">
        <v>80</v>
      </c>
      <c r="K1319">
        <v>84</v>
      </c>
      <c r="L1319" s="18">
        <v>44363</v>
      </c>
      <c r="M1319" s="18">
        <v>46920</v>
      </c>
      <c r="O1319">
        <v>41890000</v>
      </c>
      <c r="P1319">
        <v>33990000</v>
      </c>
      <c r="Q1319">
        <v>7900000</v>
      </c>
      <c r="R1319">
        <v>704682</v>
      </c>
      <c r="S1319" t="s">
        <v>133</v>
      </c>
      <c r="T1319">
        <v>-1.0201999152809049</v>
      </c>
      <c r="U1319">
        <v>0.42655769323999981</v>
      </c>
      <c r="V1319">
        <v>1.185489993161002E-2</v>
      </c>
      <c r="W1319">
        <v>0.244566688646497</v>
      </c>
      <c r="X1319">
        <v>0.19907679691992</v>
      </c>
      <c r="Y1319" t="str">
        <f t="shared" si="80"/>
        <v>&gt;72</v>
      </c>
      <c r="Z1319" s="20">
        <f t="shared" si="81"/>
        <v>0.81141083790880875</v>
      </c>
      <c r="AA1319" t="str">
        <f t="shared" si="82"/>
        <v>80%-100%</v>
      </c>
      <c r="AB1319">
        <f t="shared" si="83"/>
        <v>1.4612311241052456E-4</v>
      </c>
    </row>
    <row r="1320" spans="1:28" x14ac:dyDescent="0.25">
      <c r="A1320" t="s">
        <v>3733</v>
      </c>
      <c r="B1320" t="s">
        <v>3734</v>
      </c>
      <c r="C1320" t="s">
        <v>82</v>
      </c>
      <c r="D1320" t="s">
        <v>761</v>
      </c>
      <c r="E1320">
        <v>62</v>
      </c>
      <c r="F1320" t="s">
        <v>11</v>
      </c>
      <c r="G1320">
        <v>2020</v>
      </c>
      <c r="H1320" t="s">
        <v>23</v>
      </c>
      <c r="I1320" t="s">
        <v>188</v>
      </c>
      <c r="J1320" t="s">
        <v>80</v>
      </c>
      <c r="K1320">
        <v>48</v>
      </c>
      <c r="L1320" s="18">
        <v>43476</v>
      </c>
      <c r="M1320" s="18">
        <v>44937</v>
      </c>
      <c r="O1320">
        <v>64419500</v>
      </c>
      <c r="P1320">
        <v>49419500</v>
      </c>
      <c r="Q1320">
        <v>15000000</v>
      </c>
      <c r="R1320">
        <v>1423213</v>
      </c>
      <c r="S1320" t="s">
        <v>166</v>
      </c>
      <c r="T1320">
        <v>0.362401837684177</v>
      </c>
      <c r="U1320">
        <v>0.2448184424573164</v>
      </c>
      <c r="V1320">
        <v>0.4070773498450232</v>
      </c>
      <c r="W1320">
        <v>13.963508468504729</v>
      </c>
      <c r="X1320">
        <v>2.1327737318234941</v>
      </c>
      <c r="Y1320" t="str">
        <f t="shared" si="80"/>
        <v>37-48</v>
      </c>
      <c r="Z1320" s="20">
        <f t="shared" si="81"/>
        <v>0.76715125078586455</v>
      </c>
      <c r="AA1320" t="str">
        <f t="shared" si="82"/>
        <v>60%-80%</v>
      </c>
      <c r="AB1320">
        <f t="shared" si="83"/>
        <v>2.9511795843106521E-4</v>
      </c>
    </row>
    <row r="1321" spans="1:28" x14ac:dyDescent="0.25">
      <c r="A1321" t="s">
        <v>3735</v>
      </c>
      <c r="B1321" t="s">
        <v>3736</v>
      </c>
      <c r="C1321" t="s">
        <v>82</v>
      </c>
      <c r="D1321" t="s">
        <v>613</v>
      </c>
      <c r="E1321">
        <v>62</v>
      </c>
      <c r="F1321" t="s">
        <v>25</v>
      </c>
      <c r="G1321">
        <v>2022</v>
      </c>
      <c r="H1321" t="s">
        <v>25</v>
      </c>
      <c r="I1321" t="s">
        <v>84</v>
      </c>
      <c r="J1321" t="s">
        <v>80</v>
      </c>
      <c r="K1321">
        <v>84</v>
      </c>
      <c r="L1321" s="18">
        <v>44296</v>
      </c>
      <c r="M1321" s="18">
        <v>46853</v>
      </c>
      <c r="O1321">
        <v>42889998</v>
      </c>
      <c r="P1321">
        <v>34089998</v>
      </c>
      <c r="Q1321">
        <v>8800000</v>
      </c>
      <c r="R1321">
        <v>722300</v>
      </c>
      <c r="S1321" t="s">
        <v>190</v>
      </c>
      <c r="T1321">
        <v>-0.55933266429254402</v>
      </c>
      <c r="U1321">
        <v>0.35844844975338619</v>
      </c>
      <c r="V1321">
        <v>-0.69954550991253528</v>
      </c>
      <c r="W1321">
        <v>-0.64479423658868695</v>
      </c>
      <c r="X1321">
        <v>-1.7346201379836541</v>
      </c>
      <c r="Y1321" t="str">
        <f t="shared" si="80"/>
        <v>&gt;72</v>
      </c>
      <c r="Z1321" s="20">
        <f t="shared" si="81"/>
        <v>0.79482395872343015</v>
      </c>
      <c r="AA1321" t="str">
        <f t="shared" si="82"/>
        <v>60%-80%</v>
      </c>
      <c r="AB1321">
        <f t="shared" si="83"/>
        <v>1.4977638721312862E-4</v>
      </c>
    </row>
    <row r="1322" spans="1:28" x14ac:dyDescent="0.25">
      <c r="A1322" t="s">
        <v>3737</v>
      </c>
      <c r="B1322" t="s">
        <v>3738</v>
      </c>
      <c r="C1322" t="s">
        <v>82</v>
      </c>
      <c r="D1322" t="s">
        <v>128</v>
      </c>
      <c r="E1322">
        <v>15</v>
      </c>
      <c r="F1322" t="s">
        <v>79</v>
      </c>
      <c r="G1322">
        <v>2018</v>
      </c>
      <c r="H1322" t="s">
        <v>13</v>
      </c>
      <c r="J1322" t="s">
        <v>80</v>
      </c>
      <c r="K1322">
        <v>72</v>
      </c>
      <c r="L1322" s="18">
        <v>43374</v>
      </c>
      <c r="M1322" s="18">
        <v>45566</v>
      </c>
      <c r="O1322">
        <v>41400000</v>
      </c>
      <c r="P1322">
        <v>37190000</v>
      </c>
      <c r="Q1322">
        <v>4210000</v>
      </c>
      <c r="R1322">
        <v>848670</v>
      </c>
      <c r="S1322" t="s">
        <v>306</v>
      </c>
      <c r="T1322">
        <v>0.71411631870160996</v>
      </c>
      <c r="U1322">
        <v>0.7833807090934819</v>
      </c>
      <c r="V1322">
        <v>0.84182204474977862</v>
      </c>
      <c r="W1322">
        <v>-0.55488384067898677</v>
      </c>
      <c r="X1322">
        <v>-0.49705409964536651</v>
      </c>
      <c r="Y1322" t="str">
        <f t="shared" si="80"/>
        <v>61-72</v>
      </c>
      <c r="Z1322" s="20">
        <f t="shared" si="81"/>
        <v>0.89830917874396132</v>
      </c>
      <c r="AA1322" t="str">
        <f t="shared" si="82"/>
        <v>80%-100%</v>
      </c>
      <c r="AB1322">
        <f t="shared" si="83"/>
        <v>1.7598051576376279E-4</v>
      </c>
    </row>
    <row r="1323" spans="1:28" x14ac:dyDescent="0.25">
      <c r="A1323" t="s">
        <v>3739</v>
      </c>
      <c r="B1323" t="s">
        <v>3740</v>
      </c>
      <c r="C1323" t="s">
        <v>82</v>
      </c>
      <c r="D1323" t="s">
        <v>165</v>
      </c>
      <c r="E1323">
        <v>46</v>
      </c>
      <c r="F1323" t="s">
        <v>117</v>
      </c>
      <c r="G1323">
        <v>2020</v>
      </c>
      <c r="H1323" t="s">
        <v>14</v>
      </c>
      <c r="I1323" t="s">
        <v>84</v>
      </c>
      <c r="J1323" t="s">
        <v>80</v>
      </c>
      <c r="K1323">
        <v>72</v>
      </c>
      <c r="L1323" s="18">
        <v>43734</v>
      </c>
      <c r="M1323" s="18">
        <v>45926</v>
      </c>
      <c r="O1323">
        <v>44102940</v>
      </c>
      <c r="P1323">
        <v>25602940</v>
      </c>
      <c r="Q1323">
        <v>18500000</v>
      </c>
      <c r="R1323">
        <v>593903</v>
      </c>
      <c r="S1323" t="s">
        <v>385</v>
      </c>
      <c r="T1323">
        <v>0.77475674646323633</v>
      </c>
      <c r="U1323">
        <v>-0.5215010019348969</v>
      </c>
      <c r="V1323">
        <v>-0.54145652994716964</v>
      </c>
      <c r="W1323">
        <v>0.32869864069538163</v>
      </c>
      <c r="X1323">
        <v>-0.34235834485308059</v>
      </c>
      <c r="Y1323" t="str">
        <f t="shared" si="80"/>
        <v>61-72</v>
      </c>
      <c r="Z1323" s="20">
        <f t="shared" si="81"/>
        <v>0.58052683109107917</v>
      </c>
      <c r="AA1323" t="str">
        <f t="shared" si="82"/>
        <v>40%-60%</v>
      </c>
      <c r="AB1323">
        <f t="shared" si="83"/>
        <v>1.2315193921506122E-4</v>
      </c>
    </row>
    <row r="1324" spans="1:28" x14ac:dyDescent="0.25">
      <c r="A1324" t="s">
        <v>3741</v>
      </c>
      <c r="B1324" t="s">
        <v>3742</v>
      </c>
      <c r="C1324" t="s">
        <v>82</v>
      </c>
      <c r="D1324" t="s">
        <v>165</v>
      </c>
      <c r="E1324">
        <v>59</v>
      </c>
      <c r="F1324" t="s">
        <v>79</v>
      </c>
      <c r="G1324">
        <v>2020</v>
      </c>
      <c r="H1324" t="s">
        <v>13</v>
      </c>
      <c r="I1324" t="s">
        <v>84</v>
      </c>
      <c r="J1324" t="s">
        <v>80</v>
      </c>
      <c r="K1324">
        <v>72</v>
      </c>
      <c r="L1324" s="18">
        <v>43534</v>
      </c>
      <c r="M1324" s="18">
        <v>45726</v>
      </c>
      <c r="O1324">
        <v>38011350</v>
      </c>
      <c r="P1324">
        <v>21511350</v>
      </c>
      <c r="Q1324">
        <v>16500000</v>
      </c>
      <c r="R1324">
        <v>474825</v>
      </c>
      <c r="S1324" t="s">
        <v>287</v>
      </c>
      <c r="T1324">
        <v>-0.207618183275111</v>
      </c>
      <c r="U1324">
        <v>-0.5814833336380848</v>
      </c>
      <c r="V1324">
        <v>-0.22527857001643839</v>
      </c>
      <c r="W1324">
        <v>-0.64951656279498682</v>
      </c>
      <c r="X1324">
        <v>2.1327737318234941</v>
      </c>
      <c r="Y1324" t="str">
        <f t="shared" si="80"/>
        <v>61-72</v>
      </c>
      <c r="Z1324" s="20">
        <f t="shared" si="81"/>
        <v>0.56591912678713063</v>
      </c>
      <c r="AA1324" t="str">
        <f t="shared" si="82"/>
        <v>40%-60%</v>
      </c>
      <c r="AB1324">
        <f t="shared" si="83"/>
        <v>9.8459882401320497E-5</v>
      </c>
    </row>
    <row r="1325" spans="1:28" x14ac:dyDescent="0.25">
      <c r="A1325" t="s">
        <v>3743</v>
      </c>
      <c r="B1325" t="s">
        <v>3744</v>
      </c>
      <c r="C1325" t="s">
        <v>82</v>
      </c>
      <c r="D1325" t="s">
        <v>106</v>
      </c>
      <c r="E1325">
        <v>60</v>
      </c>
      <c r="F1325" t="s">
        <v>17</v>
      </c>
      <c r="G1325">
        <v>2022</v>
      </c>
      <c r="H1325" t="s">
        <v>155</v>
      </c>
      <c r="J1325" t="s">
        <v>80</v>
      </c>
      <c r="K1325">
        <v>72</v>
      </c>
      <c r="L1325" s="18">
        <v>44359</v>
      </c>
      <c r="M1325" s="18">
        <v>46550</v>
      </c>
      <c r="O1325">
        <v>87680000</v>
      </c>
      <c r="P1325">
        <v>30680000</v>
      </c>
      <c r="Q1325">
        <v>57000000</v>
      </c>
      <c r="R1325">
        <v>691677</v>
      </c>
      <c r="S1325" t="s">
        <v>346</v>
      </c>
      <c r="T1325">
        <v>-1.0323280008332301</v>
      </c>
      <c r="U1325">
        <v>-1.468467712216309</v>
      </c>
      <c r="V1325">
        <v>-1.0552457148346079</v>
      </c>
      <c r="W1325">
        <v>-0.69249776334247337</v>
      </c>
      <c r="X1325">
        <v>-1.8893158927759399</v>
      </c>
      <c r="Y1325" t="str">
        <f t="shared" si="80"/>
        <v>61-72</v>
      </c>
      <c r="Z1325" s="20">
        <f t="shared" si="81"/>
        <v>0.34990875912408759</v>
      </c>
      <c r="AA1325" t="str">
        <f t="shared" si="82"/>
        <v>20%-40%</v>
      </c>
      <c r="AB1325">
        <f t="shared" si="83"/>
        <v>1.4342639094339633E-4</v>
      </c>
    </row>
    <row r="1326" spans="1:28" x14ac:dyDescent="0.25">
      <c r="A1326" t="s">
        <v>3745</v>
      </c>
      <c r="B1326" t="s">
        <v>3746</v>
      </c>
      <c r="C1326" t="s">
        <v>82</v>
      </c>
      <c r="D1326" t="s">
        <v>199</v>
      </c>
      <c r="E1326">
        <v>236</v>
      </c>
      <c r="F1326" t="s">
        <v>87</v>
      </c>
      <c r="G1326">
        <v>2022</v>
      </c>
      <c r="H1326" t="s">
        <v>24</v>
      </c>
      <c r="I1326" t="s">
        <v>84</v>
      </c>
      <c r="J1326" t="s">
        <v>80</v>
      </c>
      <c r="K1326">
        <v>84</v>
      </c>
      <c r="L1326" s="18">
        <v>44391</v>
      </c>
      <c r="M1326" s="18">
        <v>46948</v>
      </c>
      <c r="O1326">
        <v>47890000</v>
      </c>
      <c r="P1326">
        <v>47890000</v>
      </c>
      <c r="Q1326">
        <v>0</v>
      </c>
      <c r="R1326">
        <v>1031047</v>
      </c>
      <c r="S1326" t="s">
        <v>359</v>
      </c>
      <c r="T1326">
        <v>-0.37741138100766491</v>
      </c>
      <c r="U1326">
        <v>1.2009447865714571</v>
      </c>
      <c r="V1326">
        <v>0.48612183982770601</v>
      </c>
      <c r="W1326">
        <v>0.19020085841091</v>
      </c>
      <c r="X1326">
        <v>-1.3478807510029389</v>
      </c>
      <c r="Y1326" t="str">
        <f t="shared" si="80"/>
        <v>&gt;72</v>
      </c>
      <c r="Z1326" s="20">
        <f t="shared" si="81"/>
        <v>1</v>
      </c>
      <c r="AA1326" t="str">
        <f t="shared" si="82"/>
        <v>80%-100%</v>
      </c>
      <c r="AB1326">
        <f t="shared" si="83"/>
        <v>2.1379827593373199E-4</v>
      </c>
    </row>
    <row r="1327" spans="1:28" x14ac:dyDescent="0.25">
      <c r="A1327" t="s">
        <v>3747</v>
      </c>
      <c r="B1327" t="s">
        <v>3748</v>
      </c>
      <c r="C1327" t="s">
        <v>82</v>
      </c>
      <c r="D1327" t="s">
        <v>830</v>
      </c>
      <c r="E1327">
        <v>38</v>
      </c>
      <c r="F1327" t="s">
        <v>87</v>
      </c>
      <c r="G1327">
        <v>2021</v>
      </c>
      <c r="H1327" t="s">
        <v>24</v>
      </c>
      <c r="I1327" t="s">
        <v>84</v>
      </c>
      <c r="J1327" t="s">
        <v>80</v>
      </c>
      <c r="K1327">
        <v>84</v>
      </c>
      <c r="L1327" s="18">
        <v>43993</v>
      </c>
      <c r="M1327" s="18">
        <v>46549</v>
      </c>
      <c r="O1327">
        <v>39990000</v>
      </c>
      <c r="P1327">
        <v>39990000</v>
      </c>
      <c r="Q1327">
        <v>0</v>
      </c>
      <c r="R1327">
        <v>896315</v>
      </c>
      <c r="S1327" t="s">
        <v>184</v>
      </c>
      <c r="T1327">
        <v>-1.784269305077397</v>
      </c>
      <c r="U1327">
        <v>1.2009447865714571</v>
      </c>
      <c r="V1327">
        <v>0.99991102471514426</v>
      </c>
      <c r="W1327">
        <v>-0.66443264812232217</v>
      </c>
      <c r="X1327">
        <v>0.19907679691992</v>
      </c>
      <c r="Y1327" t="str">
        <f t="shared" si="80"/>
        <v>&gt;72</v>
      </c>
      <c r="Z1327" s="20">
        <f t="shared" si="81"/>
        <v>1</v>
      </c>
      <c r="AA1327" t="str">
        <f t="shared" si="82"/>
        <v>80%-100%</v>
      </c>
      <c r="AB1327">
        <f t="shared" si="83"/>
        <v>1.8586020006221152E-4</v>
      </c>
    </row>
    <row r="1328" spans="1:28" x14ac:dyDescent="0.25">
      <c r="A1328" t="s">
        <v>3749</v>
      </c>
      <c r="B1328" t="s">
        <v>3750</v>
      </c>
      <c r="C1328" t="s">
        <v>82</v>
      </c>
      <c r="D1328" t="s">
        <v>161</v>
      </c>
      <c r="E1328">
        <v>7</v>
      </c>
      <c r="F1328" t="s">
        <v>79</v>
      </c>
      <c r="G1328">
        <v>2021</v>
      </c>
      <c r="H1328" t="s">
        <v>26</v>
      </c>
      <c r="I1328" t="s">
        <v>84</v>
      </c>
      <c r="J1328" t="s">
        <v>80</v>
      </c>
      <c r="K1328">
        <v>84</v>
      </c>
      <c r="L1328" s="18">
        <v>44223</v>
      </c>
      <c r="M1328" s="18">
        <v>46779</v>
      </c>
      <c r="O1328">
        <v>42006450</v>
      </c>
      <c r="P1328">
        <v>43337631</v>
      </c>
      <c r="Q1328">
        <v>0</v>
      </c>
      <c r="R1328">
        <v>912783</v>
      </c>
      <c r="S1328" t="s">
        <v>400</v>
      </c>
      <c r="T1328">
        <v>-0.87466288865300112</v>
      </c>
      <c r="U1328">
        <v>1.3310703146107441</v>
      </c>
      <c r="V1328">
        <v>0.2094661248883162</v>
      </c>
      <c r="W1328">
        <v>-0.82189142643669988</v>
      </c>
      <c r="X1328">
        <v>-0.72909773183379534</v>
      </c>
      <c r="Y1328" t="str">
        <f t="shared" si="80"/>
        <v>&gt;72</v>
      </c>
      <c r="Z1328" s="20">
        <f t="shared" si="81"/>
        <v>1.0316899190481461</v>
      </c>
      <c r="AA1328" t="str">
        <f t="shared" si="82"/>
        <v>80%-100%</v>
      </c>
      <c r="AB1328">
        <f t="shared" si="83"/>
        <v>1.8927501045211295E-4</v>
      </c>
    </row>
    <row r="1329" spans="1:28" x14ac:dyDescent="0.25">
      <c r="A1329" t="s">
        <v>3751</v>
      </c>
      <c r="B1329" t="s">
        <v>3752</v>
      </c>
      <c r="C1329" t="s">
        <v>82</v>
      </c>
      <c r="D1329" t="s">
        <v>209</v>
      </c>
      <c r="E1329">
        <v>76</v>
      </c>
      <c r="F1329" t="s">
        <v>79</v>
      </c>
      <c r="G1329">
        <v>2019</v>
      </c>
      <c r="H1329" t="s">
        <v>13</v>
      </c>
      <c r="J1329" t="s">
        <v>80</v>
      </c>
      <c r="K1329">
        <v>84</v>
      </c>
      <c r="L1329" s="18">
        <v>43462</v>
      </c>
      <c r="M1329" s="18">
        <v>46019</v>
      </c>
      <c r="O1329">
        <v>33990000</v>
      </c>
      <c r="P1329">
        <v>35290000</v>
      </c>
      <c r="Q1329">
        <v>0</v>
      </c>
      <c r="R1329">
        <v>719192</v>
      </c>
      <c r="S1329" t="s">
        <v>1268</v>
      </c>
      <c r="T1329">
        <v>1.4903137940504281</v>
      </c>
      <c r="U1329">
        <v>1.357993203423588</v>
      </c>
      <c r="V1329">
        <v>0.48612183982770601</v>
      </c>
      <c r="W1329">
        <v>-0.48451958706723508</v>
      </c>
      <c r="X1329">
        <v>1.7460343448427791</v>
      </c>
      <c r="Y1329" t="str">
        <f t="shared" si="80"/>
        <v>&gt;72</v>
      </c>
      <c r="Z1329" s="20">
        <f t="shared" si="81"/>
        <v>1.038246543100912</v>
      </c>
      <c r="AA1329" t="str">
        <f t="shared" si="82"/>
        <v>80%-100%</v>
      </c>
      <c r="AB1329">
        <f t="shared" si="83"/>
        <v>1.4913191121775494E-4</v>
      </c>
    </row>
    <row r="1330" spans="1:28" x14ac:dyDescent="0.25">
      <c r="A1330" t="s">
        <v>3753</v>
      </c>
      <c r="B1330" t="s">
        <v>3754</v>
      </c>
      <c r="C1330" t="s">
        <v>82</v>
      </c>
      <c r="D1330" t="s">
        <v>576</v>
      </c>
      <c r="E1330">
        <v>236</v>
      </c>
      <c r="F1330" t="s">
        <v>25</v>
      </c>
      <c r="G1330">
        <v>2021</v>
      </c>
      <c r="H1330" t="s">
        <v>25</v>
      </c>
      <c r="I1330" t="s">
        <v>84</v>
      </c>
      <c r="J1330" t="s">
        <v>80</v>
      </c>
      <c r="K1330">
        <v>84</v>
      </c>
      <c r="L1330" s="18">
        <v>44064</v>
      </c>
      <c r="M1330" s="18">
        <v>46620</v>
      </c>
      <c r="O1330">
        <v>36490000</v>
      </c>
      <c r="P1330">
        <v>36490000</v>
      </c>
      <c r="Q1330">
        <v>0</v>
      </c>
      <c r="R1330">
        <v>832463</v>
      </c>
      <c r="S1330" t="s">
        <v>717</v>
      </c>
      <c r="T1330">
        <v>-2.6089791226355161</v>
      </c>
      <c r="U1330">
        <v>1.2009447865714571</v>
      </c>
      <c r="V1330">
        <v>0.28851061487099899</v>
      </c>
      <c r="W1330">
        <v>-0.78056642547941846</v>
      </c>
      <c r="X1330">
        <v>0.35377255171220601</v>
      </c>
      <c r="Y1330" t="str">
        <f t="shared" si="80"/>
        <v>&gt;72</v>
      </c>
      <c r="Z1330" s="20">
        <f t="shared" si="81"/>
        <v>1</v>
      </c>
      <c r="AA1330" t="str">
        <f t="shared" si="82"/>
        <v>80%-100%</v>
      </c>
      <c r="AB1330">
        <f t="shared" si="83"/>
        <v>1.7261982642752691E-4</v>
      </c>
    </row>
    <row r="1331" spans="1:28" x14ac:dyDescent="0.25">
      <c r="A1331" t="s">
        <v>3755</v>
      </c>
      <c r="B1331" t="s">
        <v>3756</v>
      </c>
      <c r="C1331" t="s">
        <v>82</v>
      </c>
      <c r="D1331" t="s">
        <v>537</v>
      </c>
      <c r="E1331">
        <v>166727192</v>
      </c>
      <c r="F1331" t="s">
        <v>95</v>
      </c>
      <c r="G1331">
        <v>2012</v>
      </c>
      <c r="H1331" t="s">
        <v>16</v>
      </c>
      <c r="J1331" t="s">
        <v>96</v>
      </c>
      <c r="K1331">
        <v>60</v>
      </c>
      <c r="L1331" s="18">
        <v>44253</v>
      </c>
      <c r="M1331" s="18">
        <v>46079</v>
      </c>
      <c r="O1331">
        <v>29490000</v>
      </c>
      <c r="P1331">
        <v>24000000</v>
      </c>
      <c r="Q1331">
        <v>5490000</v>
      </c>
      <c r="R1331">
        <v>677155</v>
      </c>
      <c r="S1331" t="s">
        <v>477</v>
      </c>
      <c r="T1331">
        <v>-1.214249284118109</v>
      </c>
      <c r="U1331">
        <v>0.43651263143324481</v>
      </c>
      <c r="V1331">
        <v>0.84182204474977862</v>
      </c>
      <c r="W1331">
        <v>-0.40390681021974201</v>
      </c>
      <c r="X1331">
        <v>-1.270532873606796</v>
      </c>
      <c r="Y1331" t="str">
        <f t="shared" si="80"/>
        <v>49-60</v>
      </c>
      <c r="Z1331" s="20">
        <f t="shared" si="81"/>
        <v>0.81383519837232965</v>
      </c>
      <c r="AA1331" t="str">
        <f t="shared" si="82"/>
        <v>80%-100%</v>
      </c>
      <c r="AB1331">
        <f t="shared" si="83"/>
        <v>1.4041510381185949E-4</v>
      </c>
    </row>
    <row r="1332" spans="1:28" x14ac:dyDescent="0.25">
      <c r="A1332" t="s">
        <v>3757</v>
      </c>
      <c r="B1332" t="s">
        <v>3758</v>
      </c>
      <c r="C1332" t="s">
        <v>82</v>
      </c>
      <c r="D1332" t="s">
        <v>136</v>
      </c>
      <c r="E1332">
        <v>61</v>
      </c>
      <c r="F1332" t="s">
        <v>117</v>
      </c>
      <c r="G1332">
        <v>2022</v>
      </c>
      <c r="H1332" t="s">
        <v>29</v>
      </c>
      <c r="I1332" t="s">
        <v>84</v>
      </c>
      <c r="J1332" t="s">
        <v>80</v>
      </c>
      <c r="K1332">
        <v>72</v>
      </c>
      <c r="L1332" s="18">
        <v>44296</v>
      </c>
      <c r="M1332" s="18">
        <v>46487</v>
      </c>
      <c r="O1332">
        <v>57965750</v>
      </c>
      <c r="P1332">
        <v>20465750</v>
      </c>
      <c r="Q1332">
        <v>37500000</v>
      </c>
      <c r="R1332">
        <v>504011</v>
      </c>
      <c r="S1332" t="s">
        <v>293</v>
      </c>
      <c r="T1332">
        <v>-0.86253480310067587</v>
      </c>
      <c r="U1332">
        <v>-1.455502383725696</v>
      </c>
      <c r="V1332">
        <v>-0.50193428495582826</v>
      </c>
      <c r="W1332">
        <v>-0.36529711364071038</v>
      </c>
      <c r="X1332">
        <v>-0.18766259006079469</v>
      </c>
      <c r="Y1332" t="str">
        <f t="shared" si="80"/>
        <v>61-72</v>
      </c>
      <c r="Z1332" s="20">
        <f t="shared" si="81"/>
        <v>0.35306625032885797</v>
      </c>
      <c r="AA1332" t="str">
        <f t="shared" si="82"/>
        <v>20%-40%</v>
      </c>
      <c r="AB1332">
        <f t="shared" si="83"/>
        <v>1.0451190183535396E-4</v>
      </c>
    </row>
    <row r="1333" spans="1:28" x14ac:dyDescent="0.25">
      <c r="A1333" t="s">
        <v>3759</v>
      </c>
      <c r="B1333" t="s">
        <v>3760</v>
      </c>
      <c r="C1333" t="s">
        <v>82</v>
      </c>
      <c r="D1333" t="s">
        <v>285</v>
      </c>
      <c r="E1333">
        <v>87</v>
      </c>
      <c r="F1333" t="s">
        <v>79</v>
      </c>
      <c r="G1333">
        <v>2018</v>
      </c>
      <c r="H1333" t="s">
        <v>13</v>
      </c>
      <c r="J1333" t="s">
        <v>80</v>
      </c>
      <c r="K1333">
        <v>84</v>
      </c>
      <c r="L1333" s="18">
        <v>42893</v>
      </c>
      <c r="M1333" s="18">
        <v>45450</v>
      </c>
      <c r="O1333">
        <v>33980000</v>
      </c>
      <c r="P1333">
        <v>31582000</v>
      </c>
      <c r="Q1333">
        <v>2398000</v>
      </c>
      <c r="R1333">
        <v>681612</v>
      </c>
      <c r="S1333" t="s">
        <v>225</v>
      </c>
      <c r="T1333">
        <v>1.065830799719043</v>
      </c>
      <c r="U1333">
        <v>0.91116560647112932</v>
      </c>
      <c r="V1333">
        <v>0.2245414900178134</v>
      </c>
      <c r="W1333">
        <v>-0.4835637043378182</v>
      </c>
      <c r="X1333">
        <v>-0.57440197704150942</v>
      </c>
      <c r="Y1333" t="str">
        <f t="shared" si="80"/>
        <v>&gt;72</v>
      </c>
      <c r="Z1333" s="20">
        <f t="shared" si="81"/>
        <v>0.92942907592701585</v>
      </c>
      <c r="AA1333" t="str">
        <f t="shared" si="82"/>
        <v>80%-100%</v>
      </c>
      <c r="AB1333">
        <f t="shared" si="83"/>
        <v>1.4133930893135127E-4</v>
      </c>
    </row>
    <row r="1334" spans="1:28" x14ac:dyDescent="0.25">
      <c r="A1334" t="s">
        <v>3761</v>
      </c>
      <c r="B1334" t="s">
        <v>3762</v>
      </c>
      <c r="C1334" t="s">
        <v>82</v>
      </c>
      <c r="D1334" t="s">
        <v>227</v>
      </c>
      <c r="E1334">
        <v>49</v>
      </c>
      <c r="F1334" t="s">
        <v>87</v>
      </c>
      <c r="G1334">
        <v>2022</v>
      </c>
      <c r="H1334" t="s">
        <v>24</v>
      </c>
      <c r="I1334" t="s">
        <v>84</v>
      </c>
      <c r="J1334" t="s">
        <v>80</v>
      </c>
      <c r="K1334">
        <v>84</v>
      </c>
      <c r="L1334" s="18">
        <v>44347</v>
      </c>
      <c r="M1334" s="18">
        <v>46904</v>
      </c>
      <c r="O1334">
        <v>48845800</v>
      </c>
      <c r="P1334">
        <v>50512800</v>
      </c>
      <c r="Q1334">
        <v>0</v>
      </c>
      <c r="R1334">
        <v>1092844</v>
      </c>
      <c r="S1334" t="s">
        <v>735</v>
      </c>
      <c r="T1334">
        <v>-0.91104714530997699</v>
      </c>
      <c r="U1334">
        <v>1.3410807965840681</v>
      </c>
      <c r="V1334">
        <v>-0.42288979497314538</v>
      </c>
      <c r="W1334">
        <v>-0.46497709571026707</v>
      </c>
      <c r="X1334">
        <v>-0.72909773183379534</v>
      </c>
      <c r="Y1334" t="str">
        <f t="shared" si="80"/>
        <v>&gt;72</v>
      </c>
      <c r="Z1334" s="20">
        <f t="shared" si="81"/>
        <v>1.0341278062801715</v>
      </c>
      <c r="AA1334" t="str">
        <f t="shared" si="82"/>
        <v>80%-100%</v>
      </c>
      <c r="AB1334">
        <f t="shared" si="83"/>
        <v>2.2661252403093497E-4</v>
      </c>
    </row>
    <row r="1335" spans="1:28" x14ac:dyDescent="0.25">
      <c r="A1335" t="s">
        <v>3763</v>
      </c>
      <c r="B1335" t="s">
        <v>3764</v>
      </c>
      <c r="C1335" t="s">
        <v>82</v>
      </c>
      <c r="D1335" t="s">
        <v>627</v>
      </c>
      <c r="E1335">
        <v>61</v>
      </c>
      <c r="F1335" t="s">
        <v>25</v>
      </c>
      <c r="G1335">
        <v>2021</v>
      </c>
      <c r="H1335" t="s">
        <v>25</v>
      </c>
      <c r="I1335" t="s">
        <v>84</v>
      </c>
      <c r="J1335" t="s">
        <v>80</v>
      </c>
      <c r="K1335">
        <v>36</v>
      </c>
      <c r="L1335" s="18">
        <v>44179</v>
      </c>
      <c r="M1335" s="18">
        <v>45274</v>
      </c>
      <c r="O1335">
        <v>40000000</v>
      </c>
      <c r="P1335">
        <v>36000000</v>
      </c>
      <c r="Q1335">
        <v>4000000</v>
      </c>
      <c r="R1335">
        <v>1347121</v>
      </c>
      <c r="S1335" t="s">
        <v>255</v>
      </c>
      <c r="T1335">
        <v>-0.74125394757742313</v>
      </c>
      <c r="U1335">
        <v>0.79032357974038436</v>
      </c>
      <c r="V1335">
        <v>-0.2648008150077798</v>
      </c>
      <c r="W1335">
        <v>-0.55658252394605479</v>
      </c>
      <c r="X1335">
        <v>-1.3478807510029389</v>
      </c>
      <c r="Y1335" t="str">
        <f t="shared" si="80"/>
        <v>25-36</v>
      </c>
      <c r="Z1335" s="20">
        <f t="shared" si="81"/>
        <v>0.9</v>
      </c>
      <c r="AA1335" t="str">
        <f t="shared" si="82"/>
        <v>80%-100%</v>
      </c>
      <c r="AB1335">
        <f t="shared" si="83"/>
        <v>2.7933949400378935E-4</v>
      </c>
    </row>
    <row r="1336" spans="1:28" x14ac:dyDescent="0.25">
      <c r="A1336" t="s">
        <v>3765</v>
      </c>
      <c r="B1336" t="s">
        <v>3766</v>
      </c>
      <c r="C1336" t="s">
        <v>82</v>
      </c>
      <c r="D1336" t="s">
        <v>199</v>
      </c>
      <c r="E1336">
        <v>220</v>
      </c>
      <c r="F1336" t="s">
        <v>17</v>
      </c>
      <c r="G1336">
        <v>2022</v>
      </c>
      <c r="H1336" t="s">
        <v>155</v>
      </c>
      <c r="I1336" t="s">
        <v>84</v>
      </c>
      <c r="J1336" t="s">
        <v>80</v>
      </c>
      <c r="K1336">
        <v>84</v>
      </c>
      <c r="L1336" s="18">
        <v>44461</v>
      </c>
      <c r="M1336" s="18">
        <v>47018</v>
      </c>
      <c r="O1336">
        <v>80500000</v>
      </c>
      <c r="P1336">
        <v>68202000</v>
      </c>
      <c r="Q1336">
        <v>12298000</v>
      </c>
      <c r="R1336">
        <v>1477538</v>
      </c>
      <c r="S1336" t="s">
        <v>470</v>
      </c>
      <c r="T1336">
        <v>-0.18336201217046039</v>
      </c>
      <c r="U1336">
        <v>0.57363800376294383</v>
      </c>
      <c r="V1336">
        <v>0.56516632981038883</v>
      </c>
      <c r="W1336">
        <v>0.43912865252989819</v>
      </c>
      <c r="X1336">
        <v>-1.1931849962106531</v>
      </c>
      <c r="Y1336" t="str">
        <f t="shared" si="80"/>
        <v>&gt;72</v>
      </c>
      <c r="Z1336" s="20">
        <f t="shared" si="81"/>
        <v>0.84722981366459627</v>
      </c>
      <c r="AA1336" t="str">
        <f t="shared" si="82"/>
        <v>80%-100%</v>
      </c>
      <c r="AB1336">
        <f t="shared" si="83"/>
        <v>3.0638280992677783E-4</v>
      </c>
    </row>
    <row r="1337" spans="1:28" x14ac:dyDescent="0.25">
      <c r="A1337" t="s">
        <v>3767</v>
      </c>
      <c r="B1337" t="s">
        <v>3768</v>
      </c>
      <c r="C1337" t="s">
        <v>82</v>
      </c>
      <c r="D1337" t="s">
        <v>130</v>
      </c>
      <c r="E1337">
        <v>76</v>
      </c>
      <c r="F1337" t="s">
        <v>87</v>
      </c>
      <c r="G1337">
        <v>2021</v>
      </c>
      <c r="H1337" t="s">
        <v>24</v>
      </c>
      <c r="I1337" t="s">
        <v>84</v>
      </c>
      <c r="J1337" t="s">
        <v>80</v>
      </c>
      <c r="K1337">
        <v>72</v>
      </c>
      <c r="L1337" s="18">
        <v>44103</v>
      </c>
      <c r="M1337" s="18">
        <v>46294</v>
      </c>
      <c r="O1337">
        <v>46990000</v>
      </c>
      <c r="P1337">
        <v>29990000</v>
      </c>
      <c r="Q1337">
        <v>17000000</v>
      </c>
      <c r="R1337">
        <v>683736</v>
      </c>
      <c r="S1337" t="s">
        <v>277</v>
      </c>
      <c r="T1337">
        <v>7.1327784428370358E-2</v>
      </c>
      <c r="U1337">
        <v>-0.28459692786315299</v>
      </c>
      <c r="V1337">
        <v>0.13042163490563341</v>
      </c>
      <c r="W1337">
        <v>0.1623899814444856</v>
      </c>
      <c r="X1337">
        <v>-3.2966835268508812E-2</v>
      </c>
      <c r="Y1337" t="str">
        <f t="shared" si="80"/>
        <v>61-72</v>
      </c>
      <c r="Z1337" s="20">
        <f t="shared" si="81"/>
        <v>0.63822089806341775</v>
      </c>
      <c r="AA1337" t="str">
        <f t="shared" si="82"/>
        <v>60%-80%</v>
      </c>
      <c r="AB1337">
        <f t="shared" si="83"/>
        <v>1.4177974233359504E-4</v>
      </c>
    </row>
    <row r="1338" spans="1:28" x14ac:dyDescent="0.25">
      <c r="A1338" t="s">
        <v>3769</v>
      </c>
      <c r="B1338" t="s">
        <v>3770</v>
      </c>
      <c r="C1338" t="s">
        <v>82</v>
      </c>
      <c r="D1338" t="s">
        <v>480</v>
      </c>
      <c r="E1338">
        <v>236</v>
      </c>
      <c r="F1338" t="s">
        <v>79</v>
      </c>
      <c r="G1338">
        <v>2019</v>
      </c>
      <c r="H1338" t="s">
        <v>13</v>
      </c>
      <c r="J1338" t="s">
        <v>80</v>
      </c>
      <c r="K1338">
        <v>84</v>
      </c>
      <c r="L1338" s="18">
        <v>43371</v>
      </c>
      <c r="M1338" s="18">
        <v>45928</v>
      </c>
      <c r="O1338">
        <v>34280000</v>
      </c>
      <c r="P1338">
        <v>32566000</v>
      </c>
      <c r="Q1338">
        <v>1714000</v>
      </c>
      <c r="R1338">
        <v>675894</v>
      </c>
      <c r="S1338" t="s">
        <v>296</v>
      </c>
      <c r="T1338">
        <v>0.92029377309113969</v>
      </c>
      <c r="U1338">
        <v>0.99563418315592023</v>
      </c>
      <c r="V1338">
        <v>-0.25786446340057501</v>
      </c>
      <c r="W1338">
        <v>-0.4886192618845121</v>
      </c>
      <c r="X1338">
        <v>0.19907679691992</v>
      </c>
      <c r="Y1338" t="str">
        <f t="shared" si="80"/>
        <v>&gt;72</v>
      </c>
      <c r="Z1338" s="20">
        <f t="shared" si="81"/>
        <v>0.95</v>
      </c>
      <c r="AA1338" t="str">
        <f t="shared" si="82"/>
        <v>80%-100%</v>
      </c>
      <c r="AB1338">
        <f t="shared" si="83"/>
        <v>1.4015362239932209E-4</v>
      </c>
    </row>
    <row r="1339" spans="1:28" x14ac:dyDescent="0.25">
      <c r="A1339" t="s">
        <v>3771</v>
      </c>
      <c r="B1339" t="s">
        <v>3772</v>
      </c>
      <c r="C1339" t="s">
        <v>82</v>
      </c>
      <c r="D1339" t="s">
        <v>161</v>
      </c>
      <c r="E1339">
        <v>38</v>
      </c>
      <c r="F1339" t="s">
        <v>87</v>
      </c>
      <c r="G1339">
        <v>2021</v>
      </c>
      <c r="H1339" t="s">
        <v>24</v>
      </c>
      <c r="I1339" t="s">
        <v>84</v>
      </c>
      <c r="J1339" t="s">
        <v>80</v>
      </c>
      <c r="K1339">
        <v>84</v>
      </c>
      <c r="L1339" s="18">
        <v>44443</v>
      </c>
      <c r="M1339" s="18">
        <v>47000</v>
      </c>
      <c r="O1339">
        <v>43660000</v>
      </c>
      <c r="P1339">
        <v>36660000</v>
      </c>
      <c r="Q1339">
        <v>7000000</v>
      </c>
      <c r="R1339">
        <v>767283</v>
      </c>
      <c r="S1339" t="s">
        <v>475</v>
      </c>
      <c r="T1339">
        <v>-1.044456086385555</v>
      </c>
      <c r="U1339">
        <v>0.54259653924724516</v>
      </c>
      <c r="V1339">
        <v>0.13042163490563341</v>
      </c>
      <c r="W1339">
        <v>-0.82967423689576147</v>
      </c>
      <c r="X1339">
        <v>-1.811968015379797</v>
      </c>
      <c r="Y1339" t="str">
        <f t="shared" si="80"/>
        <v>&gt;72</v>
      </c>
      <c r="Z1339" s="20">
        <f t="shared" si="81"/>
        <v>0.83967017865322946</v>
      </c>
      <c r="AA1339" t="str">
        <f t="shared" si="82"/>
        <v>80%-100%</v>
      </c>
      <c r="AB1339">
        <f t="shared" si="83"/>
        <v>1.5910407823626051E-4</v>
      </c>
    </row>
    <row r="1340" spans="1:28" x14ac:dyDescent="0.25">
      <c r="A1340" t="s">
        <v>3773</v>
      </c>
      <c r="B1340" t="s">
        <v>3774</v>
      </c>
      <c r="C1340" t="s">
        <v>82</v>
      </c>
      <c r="D1340" t="s">
        <v>231</v>
      </c>
      <c r="E1340">
        <v>15</v>
      </c>
      <c r="F1340" t="s">
        <v>79</v>
      </c>
      <c r="G1340">
        <v>2020</v>
      </c>
      <c r="H1340" t="s">
        <v>13</v>
      </c>
      <c r="I1340" t="s">
        <v>84</v>
      </c>
      <c r="J1340" t="s">
        <v>80</v>
      </c>
      <c r="K1340">
        <v>84</v>
      </c>
      <c r="L1340" s="18">
        <v>43685</v>
      </c>
      <c r="M1340" s="18">
        <v>46242</v>
      </c>
      <c r="O1340">
        <v>39890000</v>
      </c>
      <c r="P1340">
        <v>39890000</v>
      </c>
      <c r="Q1340">
        <v>0</v>
      </c>
      <c r="R1340">
        <v>855516</v>
      </c>
      <c r="S1340" t="s">
        <v>302</v>
      </c>
      <c r="T1340">
        <v>1.017318457509742</v>
      </c>
      <c r="U1340">
        <v>1.2009447865714571</v>
      </c>
      <c r="V1340">
        <v>0.1598044479444462</v>
      </c>
      <c r="W1340">
        <v>-8.1628292767025198E-2</v>
      </c>
      <c r="X1340">
        <v>0.58581618390063472</v>
      </c>
      <c r="Y1340" t="str">
        <f t="shared" si="80"/>
        <v>&gt;72</v>
      </c>
      <c r="Z1340" s="20">
        <f t="shared" si="81"/>
        <v>1</v>
      </c>
      <c r="AA1340" t="str">
        <f t="shared" si="82"/>
        <v>80%-100%</v>
      </c>
      <c r="AB1340">
        <f t="shared" si="83"/>
        <v>1.774001047805994E-4</v>
      </c>
    </row>
    <row r="1341" spans="1:28" x14ac:dyDescent="0.25">
      <c r="A1341" t="s">
        <v>3775</v>
      </c>
      <c r="B1341" t="s">
        <v>3776</v>
      </c>
      <c r="C1341" t="s">
        <v>82</v>
      </c>
      <c r="D1341" t="s">
        <v>181</v>
      </c>
      <c r="E1341">
        <v>236</v>
      </c>
      <c r="F1341" t="s">
        <v>25</v>
      </c>
      <c r="G1341">
        <v>2020</v>
      </c>
      <c r="H1341" t="s">
        <v>25</v>
      </c>
      <c r="I1341" t="s">
        <v>84</v>
      </c>
      <c r="J1341" t="s">
        <v>80</v>
      </c>
      <c r="K1341">
        <v>84</v>
      </c>
      <c r="L1341" s="18">
        <v>43826</v>
      </c>
      <c r="M1341" s="18">
        <v>46383</v>
      </c>
      <c r="O1341">
        <v>36990000</v>
      </c>
      <c r="P1341">
        <v>33291000</v>
      </c>
      <c r="Q1341">
        <v>3699000</v>
      </c>
      <c r="R1341">
        <v>681014</v>
      </c>
      <c r="S1341" t="s">
        <v>724</v>
      </c>
      <c r="T1341">
        <v>-2.3664174115890102</v>
      </c>
      <c r="U1341">
        <v>0.79032357974038436</v>
      </c>
      <c r="V1341">
        <v>0.53129932285485804</v>
      </c>
      <c r="W1341">
        <v>-0.73728949871251859</v>
      </c>
      <c r="X1341">
        <v>-1.657272260587511</v>
      </c>
      <c r="Y1341" t="str">
        <f t="shared" si="80"/>
        <v>&gt;72</v>
      </c>
      <c r="Z1341" s="20">
        <f t="shared" si="81"/>
        <v>0.9</v>
      </c>
      <c r="AA1341" t="str">
        <f t="shared" si="82"/>
        <v>80%-100%</v>
      </c>
      <c r="AB1341">
        <f t="shared" si="83"/>
        <v>1.4121530743674591E-4</v>
      </c>
    </row>
    <row r="1342" spans="1:28" x14ac:dyDescent="0.25">
      <c r="A1342" t="s">
        <v>3777</v>
      </c>
      <c r="B1342" t="s">
        <v>3778</v>
      </c>
      <c r="C1342" t="s">
        <v>82</v>
      </c>
      <c r="D1342" t="s">
        <v>789</v>
      </c>
      <c r="E1342">
        <v>59</v>
      </c>
      <c r="F1342" t="s">
        <v>17</v>
      </c>
      <c r="G1342">
        <v>2019</v>
      </c>
      <c r="H1342" t="s">
        <v>17</v>
      </c>
      <c r="J1342" t="s">
        <v>80</v>
      </c>
      <c r="K1342">
        <v>84</v>
      </c>
      <c r="L1342" s="18">
        <v>43434</v>
      </c>
      <c r="M1342" s="18">
        <v>45991</v>
      </c>
      <c r="O1342">
        <v>62890000</v>
      </c>
      <c r="P1342">
        <v>50312000</v>
      </c>
      <c r="Q1342">
        <v>12578000</v>
      </c>
      <c r="R1342">
        <v>977161</v>
      </c>
      <c r="S1342" t="s">
        <v>294</v>
      </c>
      <c r="T1342">
        <v>0.42304226544580342</v>
      </c>
      <c r="U1342">
        <v>0.37970237290931202</v>
      </c>
      <c r="V1342">
        <v>-8.4616647324290459E-2</v>
      </c>
      <c r="W1342">
        <v>1.069745730964669</v>
      </c>
      <c r="X1342">
        <v>-1.0384892414183671</v>
      </c>
      <c r="Y1342" t="str">
        <f t="shared" si="80"/>
        <v>&gt;72</v>
      </c>
      <c r="Z1342" s="20">
        <f t="shared" si="81"/>
        <v>0.8</v>
      </c>
      <c r="AA1342" t="str">
        <f t="shared" si="82"/>
        <v>60%-80%</v>
      </c>
      <c r="AB1342">
        <f t="shared" si="83"/>
        <v>2.0262445563556413E-4</v>
      </c>
    </row>
    <row r="1343" spans="1:28" x14ac:dyDescent="0.25">
      <c r="A1343" t="s">
        <v>3779</v>
      </c>
      <c r="B1343" t="s">
        <v>3780</v>
      </c>
      <c r="C1343" t="s">
        <v>82</v>
      </c>
      <c r="D1343" t="s">
        <v>384</v>
      </c>
      <c r="E1343">
        <v>59</v>
      </c>
      <c r="F1343" t="s">
        <v>117</v>
      </c>
      <c r="G1343">
        <v>2020</v>
      </c>
      <c r="H1343" t="s">
        <v>29</v>
      </c>
      <c r="I1343" t="s">
        <v>84</v>
      </c>
      <c r="J1343" t="s">
        <v>80</v>
      </c>
      <c r="K1343">
        <v>84</v>
      </c>
      <c r="L1343" s="18">
        <v>43843</v>
      </c>
      <c r="M1343" s="18">
        <v>46400</v>
      </c>
      <c r="O1343">
        <v>50721300</v>
      </c>
      <c r="P1343">
        <v>50721300</v>
      </c>
      <c r="Q1343">
        <v>0</v>
      </c>
      <c r="R1343">
        <v>1068072</v>
      </c>
      <c r="S1343" t="s">
        <v>287</v>
      </c>
      <c r="T1343">
        <v>-0.40166755211231542</v>
      </c>
      <c r="U1343">
        <v>1.2009447865714571</v>
      </c>
      <c r="V1343">
        <v>0.88134428974112011</v>
      </c>
      <c r="W1343">
        <v>-0.21034055751281669</v>
      </c>
      <c r="X1343">
        <v>0.97255557088134947</v>
      </c>
      <c r="Y1343" t="str">
        <f t="shared" si="80"/>
        <v>&gt;72</v>
      </c>
      <c r="Z1343" s="20">
        <f t="shared" si="81"/>
        <v>1</v>
      </c>
      <c r="AA1343" t="str">
        <f t="shared" si="82"/>
        <v>80%-100%</v>
      </c>
      <c r="AB1343">
        <f t="shared" si="83"/>
        <v>2.2147579322096179E-4</v>
      </c>
    </row>
    <row r="1344" spans="1:28" x14ac:dyDescent="0.25">
      <c r="A1344" t="s">
        <v>3781</v>
      </c>
      <c r="B1344" t="s">
        <v>3782</v>
      </c>
      <c r="C1344" t="s">
        <v>82</v>
      </c>
      <c r="D1344" t="s">
        <v>227</v>
      </c>
      <c r="E1344">
        <v>74</v>
      </c>
      <c r="F1344" t="s">
        <v>79</v>
      </c>
      <c r="G1344">
        <v>2022</v>
      </c>
      <c r="H1344" t="s">
        <v>26</v>
      </c>
      <c r="I1344" t="s">
        <v>84</v>
      </c>
      <c r="J1344" t="s">
        <v>80</v>
      </c>
      <c r="K1344">
        <v>84</v>
      </c>
      <c r="L1344" s="18">
        <v>44354</v>
      </c>
      <c r="M1344" s="18">
        <v>46911</v>
      </c>
      <c r="O1344">
        <v>61900000</v>
      </c>
      <c r="P1344">
        <v>57900000</v>
      </c>
      <c r="Q1344">
        <v>4000000</v>
      </c>
      <c r="R1344">
        <v>1256393</v>
      </c>
      <c r="S1344" t="s">
        <v>121</v>
      </c>
      <c r="T1344">
        <v>-0.38953946655999011</v>
      </c>
      <c r="U1344">
        <v>0.9355999033203598</v>
      </c>
      <c r="V1344">
        <v>-0.38336754998180411</v>
      </c>
      <c r="W1344">
        <v>-0.26284772688564872</v>
      </c>
      <c r="X1344">
        <v>-0.18766259006079469</v>
      </c>
      <c r="Y1344" t="str">
        <f t="shared" si="80"/>
        <v>&gt;72</v>
      </c>
      <c r="Z1344" s="20">
        <f t="shared" si="81"/>
        <v>0.93537964458804523</v>
      </c>
      <c r="AA1344" t="str">
        <f t="shared" si="82"/>
        <v>80%-100%</v>
      </c>
      <c r="AB1344">
        <f t="shared" si="83"/>
        <v>2.6052610336406521E-4</v>
      </c>
    </row>
    <row r="1345" spans="1:28" x14ac:dyDescent="0.25">
      <c r="A1345" t="s">
        <v>3783</v>
      </c>
      <c r="B1345" t="s">
        <v>3784</v>
      </c>
      <c r="C1345" t="s">
        <v>82</v>
      </c>
      <c r="D1345" t="s">
        <v>590</v>
      </c>
      <c r="E1345">
        <v>74</v>
      </c>
      <c r="F1345" t="s">
        <v>79</v>
      </c>
      <c r="G1345">
        <v>2020</v>
      </c>
      <c r="H1345" t="s">
        <v>26</v>
      </c>
      <c r="I1345" t="s">
        <v>84</v>
      </c>
      <c r="J1345" t="s">
        <v>80</v>
      </c>
      <c r="K1345">
        <v>84</v>
      </c>
      <c r="L1345" s="18">
        <v>44041</v>
      </c>
      <c r="M1345" s="18">
        <v>46597</v>
      </c>
      <c r="O1345">
        <v>38590000</v>
      </c>
      <c r="P1345">
        <v>33590000</v>
      </c>
      <c r="Q1345">
        <v>5000000</v>
      </c>
      <c r="R1345">
        <v>728047</v>
      </c>
      <c r="S1345" t="s">
        <v>498</v>
      </c>
      <c r="T1345">
        <v>-0.87466288865300112</v>
      </c>
      <c r="U1345">
        <v>0.66891419985070977</v>
      </c>
      <c r="V1345">
        <v>-0.39859705186676803</v>
      </c>
      <c r="W1345">
        <v>-0.43052714852282659</v>
      </c>
      <c r="X1345">
        <v>-0.49705409964536651</v>
      </c>
      <c r="Y1345" t="str">
        <f t="shared" si="80"/>
        <v>&gt;72</v>
      </c>
      <c r="Z1345" s="20">
        <f t="shared" si="81"/>
        <v>0.8704327545996372</v>
      </c>
      <c r="AA1345" t="str">
        <f t="shared" si="82"/>
        <v>80%-100%</v>
      </c>
      <c r="AB1345">
        <f t="shared" si="83"/>
        <v>1.5096808719556505E-4</v>
      </c>
    </row>
    <row r="1346" spans="1:28" x14ac:dyDescent="0.25">
      <c r="A1346" t="s">
        <v>3785</v>
      </c>
      <c r="B1346" t="s">
        <v>3786</v>
      </c>
      <c r="C1346" t="s">
        <v>82</v>
      </c>
      <c r="D1346" t="s">
        <v>231</v>
      </c>
      <c r="E1346">
        <v>15</v>
      </c>
      <c r="F1346" t="s">
        <v>79</v>
      </c>
      <c r="G1346">
        <v>2020</v>
      </c>
      <c r="H1346" t="s">
        <v>13</v>
      </c>
      <c r="I1346" t="s">
        <v>84</v>
      </c>
      <c r="J1346" t="s">
        <v>80</v>
      </c>
      <c r="K1346">
        <v>84</v>
      </c>
      <c r="L1346" s="18">
        <v>43707</v>
      </c>
      <c r="M1346" s="18">
        <v>46264</v>
      </c>
      <c r="O1346">
        <v>42100000</v>
      </c>
      <c r="P1346">
        <v>43293990</v>
      </c>
      <c r="Q1346">
        <v>0</v>
      </c>
      <c r="R1346">
        <v>894351</v>
      </c>
      <c r="S1346" t="s">
        <v>302</v>
      </c>
      <c r="T1346">
        <v>-4.9953071094882402E-2</v>
      </c>
      <c r="U1346">
        <v>1.3174002770095159</v>
      </c>
      <c r="V1346">
        <v>0.64244496588685862</v>
      </c>
      <c r="W1346">
        <v>-0.76035913096028995</v>
      </c>
      <c r="X1346">
        <v>-0.88379348662608126</v>
      </c>
      <c r="Y1346" t="str">
        <f t="shared" si="80"/>
        <v>&gt;72</v>
      </c>
      <c r="Z1346" s="20">
        <f t="shared" si="81"/>
        <v>1.0283608076009501</v>
      </c>
      <c r="AA1346" t="str">
        <f t="shared" si="82"/>
        <v>80%-100%</v>
      </c>
      <c r="AB1346">
        <f t="shared" si="83"/>
        <v>1.8545294431738721E-4</v>
      </c>
    </row>
    <row r="1347" spans="1:28" x14ac:dyDescent="0.25">
      <c r="A1347" t="s">
        <v>3787</v>
      </c>
      <c r="B1347" t="s">
        <v>3788</v>
      </c>
      <c r="C1347" t="s">
        <v>82</v>
      </c>
      <c r="D1347" t="s">
        <v>199</v>
      </c>
      <c r="E1347">
        <v>48</v>
      </c>
      <c r="F1347" t="s">
        <v>17</v>
      </c>
      <c r="G1347">
        <v>2022</v>
      </c>
      <c r="H1347" t="s">
        <v>155</v>
      </c>
      <c r="I1347" t="s">
        <v>84</v>
      </c>
      <c r="J1347" t="s">
        <v>80</v>
      </c>
      <c r="K1347">
        <v>84</v>
      </c>
      <c r="L1347" s="18">
        <v>44405</v>
      </c>
      <c r="M1347" s="18">
        <v>46962</v>
      </c>
      <c r="O1347">
        <v>77900000</v>
      </c>
      <c r="P1347">
        <v>40900000</v>
      </c>
      <c r="Q1347">
        <v>37000000</v>
      </c>
      <c r="R1347">
        <v>831909</v>
      </c>
      <c r="S1347" t="s">
        <v>186</v>
      </c>
      <c r="T1347">
        <v>-0.72912586202509788</v>
      </c>
      <c r="U1347">
        <v>-0.74937416756842512</v>
      </c>
      <c r="V1347">
        <v>-0.22527857001643839</v>
      </c>
      <c r="W1347">
        <v>-0.49849937198495747</v>
      </c>
      <c r="X1347">
        <v>-0.72909773183379534</v>
      </c>
      <c r="Y1347" t="str">
        <f t="shared" ref="Y1347:Y1410" si="84">IF(K1347&lt;=24,"&lt;=24",IF(AND(K1347&gt;=25,K1347&lt;=36),"25-36",IF(AND(K1347&gt;=37,K1347&lt;=48),"37-48",IF(AND(K1347&gt;=49,K1347&lt;=60),"49-60",IF(AND(K1347&gt;=61,K1347&lt;=72),"61-72","&gt;72")))))</f>
        <v>&gt;72</v>
      </c>
      <c r="Z1347" s="20">
        <f t="shared" ref="Z1347:Z1410" si="85">IF(P1347/O1347&gt;0.2,P1347/O1347,0.2)</f>
        <v>0.52503209242618742</v>
      </c>
      <c r="AA1347" t="str">
        <f t="shared" ref="AA1347:AA1410" si="86">IF(Z1347&lt;=0.2,"20%",IF(AND(Z1347&gt;0.2,Z1347&lt;=0.4),"20%-40%",IF(AND(Z1347&gt;0.4,Z1347&lt;=0.6),"40%-60%",IF(AND(Z1347&gt;0.6,Z1347&lt;=0.8),"60%-80%","80%-100%"))))</f>
        <v>40%-60%</v>
      </c>
      <c r="AB1347">
        <f t="shared" ref="AB1347:AB1410" si="87">R1347/SUM($R$2:$R$5739)</f>
        <v>1.725049487887119E-4</v>
      </c>
    </row>
    <row r="1348" spans="1:28" x14ac:dyDescent="0.25">
      <c r="A1348" t="s">
        <v>3789</v>
      </c>
      <c r="B1348" t="s">
        <v>3790</v>
      </c>
      <c r="C1348" t="s">
        <v>82</v>
      </c>
      <c r="D1348" t="s">
        <v>3791</v>
      </c>
      <c r="E1348">
        <v>62</v>
      </c>
      <c r="F1348" t="s">
        <v>9</v>
      </c>
      <c r="G1348">
        <v>2017</v>
      </c>
      <c r="H1348" t="s">
        <v>9</v>
      </c>
      <c r="J1348" t="s">
        <v>80</v>
      </c>
      <c r="K1348">
        <v>72</v>
      </c>
      <c r="L1348" s="18">
        <v>43446</v>
      </c>
      <c r="M1348" s="18">
        <v>45638</v>
      </c>
      <c r="O1348">
        <v>115990000</v>
      </c>
      <c r="P1348">
        <v>57995000</v>
      </c>
      <c r="Q1348">
        <v>57995000</v>
      </c>
      <c r="R1348">
        <v>1477346</v>
      </c>
      <c r="S1348" t="s">
        <v>228</v>
      </c>
      <c r="T1348">
        <v>1.029446543062067</v>
      </c>
      <c r="U1348">
        <v>-0.85216124758390532</v>
      </c>
      <c r="V1348">
        <v>0.32803285986234038</v>
      </c>
      <c r="W1348">
        <v>0.2258406804542393</v>
      </c>
      <c r="X1348">
        <v>-0.1103147126646518</v>
      </c>
      <c r="Y1348" t="str">
        <f t="shared" si="84"/>
        <v>61-72</v>
      </c>
      <c r="Z1348" s="20">
        <f t="shared" si="85"/>
        <v>0.5</v>
      </c>
      <c r="AA1348" t="str">
        <f t="shared" si="86"/>
        <v>40%-60%</v>
      </c>
      <c r="AB1348">
        <f t="shared" si="87"/>
        <v>3.0634299673787445E-4</v>
      </c>
    </row>
    <row r="1349" spans="1:28" x14ac:dyDescent="0.25">
      <c r="A1349" t="s">
        <v>3792</v>
      </c>
      <c r="B1349" t="s">
        <v>3793</v>
      </c>
      <c r="C1349" t="s">
        <v>82</v>
      </c>
      <c r="D1349" t="s">
        <v>3794</v>
      </c>
      <c r="E1349">
        <v>48</v>
      </c>
      <c r="F1349" t="s">
        <v>9</v>
      </c>
      <c r="G1349">
        <v>2020</v>
      </c>
      <c r="H1349" t="s">
        <v>9</v>
      </c>
      <c r="I1349" t="s">
        <v>188</v>
      </c>
      <c r="J1349" t="s">
        <v>80</v>
      </c>
      <c r="K1349">
        <v>72</v>
      </c>
      <c r="L1349" s="18">
        <v>44068</v>
      </c>
      <c r="M1349" s="18">
        <v>46259</v>
      </c>
      <c r="O1349">
        <v>132490000</v>
      </c>
      <c r="P1349">
        <v>117490000</v>
      </c>
      <c r="Q1349">
        <v>15000000</v>
      </c>
      <c r="R1349">
        <v>2879159</v>
      </c>
      <c r="S1349" t="s">
        <v>178</v>
      </c>
      <c r="U1349">
        <v>0.73605550417534482</v>
      </c>
      <c r="V1349">
        <v>0.60468857480173022</v>
      </c>
      <c r="Y1349" t="str">
        <f t="shared" si="84"/>
        <v>61-72</v>
      </c>
      <c r="Z1349" s="20">
        <f t="shared" si="85"/>
        <v>0.88678390821948827</v>
      </c>
      <c r="AA1349" t="str">
        <f t="shared" si="86"/>
        <v>80%-100%</v>
      </c>
      <c r="AB1349">
        <f t="shared" si="87"/>
        <v>5.9702344348908228E-4</v>
      </c>
    </row>
    <row r="1350" spans="1:28" x14ac:dyDescent="0.25">
      <c r="A1350" t="s">
        <v>3795</v>
      </c>
      <c r="B1350" t="s">
        <v>3796</v>
      </c>
      <c r="C1350" t="s">
        <v>82</v>
      </c>
      <c r="D1350" t="s">
        <v>106</v>
      </c>
      <c r="E1350">
        <v>291</v>
      </c>
      <c r="F1350" t="s">
        <v>17</v>
      </c>
      <c r="G1350">
        <v>2022</v>
      </c>
      <c r="H1350" t="s">
        <v>155</v>
      </c>
      <c r="I1350" t="s">
        <v>84</v>
      </c>
      <c r="J1350" t="s">
        <v>80</v>
      </c>
      <c r="K1350">
        <v>36</v>
      </c>
      <c r="L1350" s="18">
        <v>44239</v>
      </c>
      <c r="M1350" s="18">
        <v>45334</v>
      </c>
      <c r="O1350">
        <v>86375000</v>
      </c>
      <c r="P1350">
        <v>24135000</v>
      </c>
      <c r="Q1350">
        <v>62240000</v>
      </c>
      <c r="R1350">
        <v>863397</v>
      </c>
      <c r="S1350" t="s">
        <v>182</v>
      </c>
      <c r="T1350">
        <v>-0.47443606542626698</v>
      </c>
      <c r="U1350">
        <v>-1.757904870524456</v>
      </c>
      <c r="V1350">
        <v>-1.41094591975668</v>
      </c>
      <c r="W1350">
        <v>-0.34283652472921688</v>
      </c>
      <c r="X1350">
        <v>0.1217289195237771</v>
      </c>
      <c r="Y1350" t="str">
        <f t="shared" si="84"/>
        <v>25-36</v>
      </c>
      <c r="Z1350" s="20">
        <f t="shared" si="85"/>
        <v>0.27942112879884223</v>
      </c>
      <c r="AA1350" t="str">
        <f t="shared" si="86"/>
        <v>20%-40%</v>
      </c>
      <c r="AB1350">
        <f t="shared" si="87"/>
        <v>1.7903431176886835E-4</v>
      </c>
    </row>
    <row r="1351" spans="1:28" x14ac:dyDescent="0.25">
      <c r="A1351" t="s">
        <v>3797</v>
      </c>
      <c r="B1351" t="s">
        <v>3798</v>
      </c>
      <c r="C1351" t="s">
        <v>82</v>
      </c>
      <c r="D1351" t="s">
        <v>480</v>
      </c>
      <c r="E1351">
        <v>15</v>
      </c>
      <c r="F1351" t="s">
        <v>12</v>
      </c>
      <c r="G1351">
        <v>2019</v>
      </c>
      <c r="H1351" t="s">
        <v>12</v>
      </c>
      <c r="J1351" t="s">
        <v>80</v>
      </c>
      <c r="K1351">
        <v>84</v>
      </c>
      <c r="L1351" s="18">
        <v>43335</v>
      </c>
      <c r="M1351" s="18">
        <v>45892</v>
      </c>
      <c r="O1351">
        <v>82330000</v>
      </c>
      <c r="P1351">
        <v>74097000</v>
      </c>
      <c r="Q1351">
        <v>8233000</v>
      </c>
      <c r="R1351">
        <v>1771067</v>
      </c>
      <c r="S1351" t="s">
        <v>306</v>
      </c>
      <c r="T1351">
        <v>-2.569689999023184E-2</v>
      </c>
      <c r="U1351">
        <v>0.79032357974038436</v>
      </c>
      <c r="V1351">
        <v>-0.13969192329809441</v>
      </c>
      <c r="W1351">
        <v>0.35915479035397713</v>
      </c>
      <c r="X1351">
        <v>0.43112042910834891</v>
      </c>
      <c r="Y1351" t="str">
        <f t="shared" si="84"/>
        <v>&gt;72</v>
      </c>
      <c r="Z1351" s="20">
        <f t="shared" si="85"/>
        <v>0.9</v>
      </c>
      <c r="AA1351" t="str">
        <f t="shared" si="86"/>
        <v>80%-100%</v>
      </c>
      <c r="AB1351">
        <f t="shared" si="87"/>
        <v>3.6724908870606956E-4</v>
      </c>
    </row>
    <row r="1352" spans="1:28" x14ac:dyDescent="0.25">
      <c r="A1352" t="s">
        <v>3799</v>
      </c>
      <c r="B1352" t="s">
        <v>3800</v>
      </c>
      <c r="C1352" t="s">
        <v>82</v>
      </c>
      <c r="D1352" t="s">
        <v>2119</v>
      </c>
      <c r="E1352">
        <v>252</v>
      </c>
      <c r="F1352" t="s">
        <v>95</v>
      </c>
      <c r="G1352">
        <v>2016</v>
      </c>
      <c r="H1352" t="s">
        <v>16</v>
      </c>
      <c r="J1352" t="s">
        <v>96</v>
      </c>
      <c r="K1352">
        <v>72</v>
      </c>
      <c r="L1352" s="18">
        <v>42822</v>
      </c>
      <c r="M1352" s="18">
        <v>45013</v>
      </c>
      <c r="O1352">
        <v>33000000</v>
      </c>
      <c r="P1352">
        <v>29500000</v>
      </c>
      <c r="Q1352">
        <v>3500000</v>
      </c>
      <c r="R1352">
        <v>677087</v>
      </c>
      <c r="S1352" t="s">
        <v>403</v>
      </c>
      <c r="T1352">
        <v>0.53219503541673086</v>
      </c>
      <c r="U1352">
        <v>0.76543744599304642</v>
      </c>
      <c r="V1352">
        <v>0.92086653473246149</v>
      </c>
      <c r="W1352">
        <v>5.4800733596454952E-2</v>
      </c>
      <c r="X1352">
        <v>-0.49705409964536651</v>
      </c>
      <c r="Y1352" t="str">
        <f t="shared" si="84"/>
        <v>61-72</v>
      </c>
      <c r="Z1352" s="20">
        <f t="shared" si="85"/>
        <v>0.89393939393939392</v>
      </c>
      <c r="AA1352" t="str">
        <f t="shared" si="86"/>
        <v>80%-100%</v>
      </c>
      <c r="AB1352">
        <f t="shared" si="87"/>
        <v>1.4040100330745621E-4</v>
      </c>
    </row>
    <row r="1353" spans="1:28" x14ac:dyDescent="0.25">
      <c r="A1353" t="s">
        <v>3801</v>
      </c>
      <c r="B1353" t="s">
        <v>3802</v>
      </c>
      <c r="C1353" t="s">
        <v>82</v>
      </c>
      <c r="D1353" t="s">
        <v>181</v>
      </c>
      <c r="E1353">
        <v>236</v>
      </c>
      <c r="F1353" t="s">
        <v>25</v>
      </c>
      <c r="G1353">
        <v>2020</v>
      </c>
      <c r="H1353" t="s">
        <v>25</v>
      </c>
      <c r="I1353" t="s">
        <v>84</v>
      </c>
      <c r="J1353" t="s">
        <v>80</v>
      </c>
      <c r="K1353">
        <v>84</v>
      </c>
      <c r="L1353" s="18">
        <v>43628</v>
      </c>
      <c r="M1353" s="18">
        <v>46185</v>
      </c>
      <c r="O1353">
        <v>36640000</v>
      </c>
      <c r="P1353">
        <v>37640000</v>
      </c>
      <c r="Q1353">
        <v>0</v>
      </c>
      <c r="R1353">
        <v>882262</v>
      </c>
      <c r="S1353" t="s">
        <v>598</v>
      </c>
      <c r="T1353">
        <v>-2.4149297537983112</v>
      </c>
      <c r="U1353">
        <v>1.313013893239326</v>
      </c>
      <c r="V1353">
        <v>0.43503163133862399</v>
      </c>
      <c r="W1353">
        <v>-0.39472801269126118</v>
      </c>
      <c r="X1353">
        <v>-0.57440197704150942</v>
      </c>
      <c r="Y1353" t="str">
        <f t="shared" si="84"/>
        <v>&gt;72</v>
      </c>
      <c r="Z1353" s="20">
        <f t="shared" si="85"/>
        <v>1.027292576419214</v>
      </c>
      <c r="AA1353" t="str">
        <f t="shared" si="86"/>
        <v>80%-100%</v>
      </c>
      <c r="AB1353">
        <f t="shared" si="87"/>
        <v>1.8294616493898556E-4</v>
      </c>
    </row>
    <row r="1354" spans="1:28" x14ac:dyDescent="0.25">
      <c r="A1354" t="s">
        <v>3803</v>
      </c>
      <c r="B1354" t="s">
        <v>3804</v>
      </c>
      <c r="C1354" t="s">
        <v>82</v>
      </c>
      <c r="D1354" t="s">
        <v>487</v>
      </c>
      <c r="E1354">
        <v>60</v>
      </c>
      <c r="F1354" t="s">
        <v>117</v>
      </c>
      <c r="G1354">
        <v>2022</v>
      </c>
      <c r="H1354" t="s">
        <v>29</v>
      </c>
      <c r="I1354" t="s">
        <v>84</v>
      </c>
      <c r="J1354" t="s">
        <v>80</v>
      </c>
      <c r="K1354">
        <v>48</v>
      </c>
      <c r="L1354" s="18">
        <v>44286</v>
      </c>
      <c r="M1354" s="18">
        <v>45747</v>
      </c>
      <c r="O1354">
        <v>65323000</v>
      </c>
      <c r="P1354">
        <v>35323000</v>
      </c>
      <c r="Q1354">
        <v>30000000</v>
      </c>
      <c r="R1354">
        <v>1056148</v>
      </c>
      <c r="S1354" t="s">
        <v>189</v>
      </c>
      <c r="T1354">
        <v>-1.299145882984386</v>
      </c>
      <c r="U1354">
        <v>-0.68485901988755038</v>
      </c>
      <c r="V1354">
        <v>-0.69954550991253528</v>
      </c>
      <c r="W1354">
        <v>0.1736056721363107</v>
      </c>
      <c r="X1354">
        <v>0.66316406129677774</v>
      </c>
      <c r="Y1354" t="str">
        <f t="shared" si="84"/>
        <v>37-48</v>
      </c>
      <c r="Z1354" s="20">
        <f t="shared" si="85"/>
        <v>0.54074368905286041</v>
      </c>
      <c r="AA1354" t="str">
        <f t="shared" si="86"/>
        <v>40%-60%</v>
      </c>
      <c r="AB1354">
        <f t="shared" si="87"/>
        <v>2.19003228301774E-4</v>
      </c>
    </row>
    <row r="1355" spans="1:28" x14ac:dyDescent="0.25">
      <c r="A1355" t="s">
        <v>3805</v>
      </c>
      <c r="B1355" t="s">
        <v>3806</v>
      </c>
      <c r="C1355" t="s">
        <v>82</v>
      </c>
      <c r="D1355" t="s">
        <v>258</v>
      </c>
      <c r="E1355">
        <v>61</v>
      </c>
      <c r="F1355" t="s">
        <v>25</v>
      </c>
      <c r="G1355">
        <v>2020</v>
      </c>
      <c r="H1355" t="s">
        <v>25</v>
      </c>
      <c r="I1355" t="s">
        <v>84</v>
      </c>
      <c r="J1355" t="s">
        <v>80</v>
      </c>
      <c r="K1355">
        <v>84</v>
      </c>
      <c r="L1355" s="18">
        <v>43637</v>
      </c>
      <c r="M1355" s="18">
        <v>46194</v>
      </c>
      <c r="O1355">
        <v>35990000</v>
      </c>
      <c r="P1355">
        <v>37097245</v>
      </c>
      <c r="Q1355">
        <v>0</v>
      </c>
      <c r="R1355">
        <v>957881</v>
      </c>
      <c r="S1355" t="s">
        <v>332</v>
      </c>
      <c r="T1355">
        <v>-1.3840424818506629</v>
      </c>
      <c r="U1355">
        <v>1.3272738441312431</v>
      </c>
      <c r="V1355">
        <v>0.27454511342534837</v>
      </c>
      <c r="W1355">
        <v>-0.79294046017321063</v>
      </c>
      <c r="X1355">
        <v>1.127251325673635</v>
      </c>
      <c r="Y1355" t="str">
        <f t="shared" si="84"/>
        <v>&gt;72</v>
      </c>
      <c r="Z1355" s="20">
        <f t="shared" si="85"/>
        <v>1.030765351486524</v>
      </c>
      <c r="AA1355" t="str">
        <f t="shared" si="86"/>
        <v>80%-100%</v>
      </c>
      <c r="AB1355">
        <f t="shared" si="87"/>
        <v>1.9862654791651509E-4</v>
      </c>
    </row>
    <row r="1356" spans="1:28" x14ac:dyDescent="0.25">
      <c r="A1356" t="s">
        <v>3807</v>
      </c>
      <c r="B1356" t="s">
        <v>3808</v>
      </c>
      <c r="C1356" t="s">
        <v>82</v>
      </c>
      <c r="D1356" t="s">
        <v>691</v>
      </c>
      <c r="E1356">
        <v>60</v>
      </c>
      <c r="F1356" t="s">
        <v>11</v>
      </c>
      <c r="G1356">
        <v>2020</v>
      </c>
      <c r="H1356" t="s">
        <v>11</v>
      </c>
      <c r="I1356" t="s">
        <v>188</v>
      </c>
      <c r="J1356" t="s">
        <v>80</v>
      </c>
      <c r="K1356">
        <v>48</v>
      </c>
      <c r="L1356" s="18">
        <v>43565</v>
      </c>
      <c r="M1356" s="18">
        <v>45026</v>
      </c>
      <c r="O1356">
        <v>67810000</v>
      </c>
      <c r="P1356">
        <v>32000000</v>
      </c>
      <c r="Q1356">
        <v>35810000</v>
      </c>
      <c r="R1356">
        <v>799507</v>
      </c>
      <c r="S1356" t="s">
        <v>191</v>
      </c>
      <c r="U1356">
        <v>-0.9675178910012765</v>
      </c>
      <c r="V1356">
        <v>-2.1885353003884389</v>
      </c>
      <c r="Y1356" t="str">
        <f t="shared" si="84"/>
        <v>37-48</v>
      </c>
      <c r="Z1356" s="20">
        <f t="shared" si="85"/>
        <v>0.47190679840731453</v>
      </c>
      <c r="AA1356" t="str">
        <f t="shared" si="86"/>
        <v>40%-60%</v>
      </c>
      <c r="AB1356">
        <f t="shared" si="87"/>
        <v>1.6578605844054661E-4</v>
      </c>
    </row>
    <row r="1357" spans="1:28" x14ac:dyDescent="0.25">
      <c r="A1357" t="s">
        <v>3809</v>
      </c>
      <c r="B1357" t="s">
        <v>3810</v>
      </c>
      <c r="C1357" t="s">
        <v>82</v>
      </c>
      <c r="D1357" t="s">
        <v>130</v>
      </c>
      <c r="E1357">
        <v>61</v>
      </c>
      <c r="F1357" t="s">
        <v>17</v>
      </c>
      <c r="G1357">
        <v>2021</v>
      </c>
      <c r="H1357" t="s">
        <v>17</v>
      </c>
      <c r="I1357" t="s">
        <v>84</v>
      </c>
      <c r="J1357" t="s">
        <v>80</v>
      </c>
      <c r="K1357">
        <v>72</v>
      </c>
      <c r="L1357" s="18">
        <v>44042</v>
      </c>
      <c r="M1357" s="18">
        <v>46233</v>
      </c>
      <c r="O1357">
        <v>51697850</v>
      </c>
      <c r="P1357">
        <v>51697850</v>
      </c>
      <c r="Q1357">
        <v>0</v>
      </c>
      <c r="R1357">
        <v>1218807</v>
      </c>
      <c r="S1357" t="s">
        <v>641</v>
      </c>
      <c r="T1357">
        <v>-1.4407288855812889E-3</v>
      </c>
      <c r="U1357">
        <v>1.2009447865714571</v>
      </c>
      <c r="V1357">
        <v>0.60468857480173022</v>
      </c>
      <c r="W1357">
        <v>-0.34283652472921688</v>
      </c>
      <c r="X1357">
        <v>-0.4197062222492236</v>
      </c>
      <c r="Y1357" t="str">
        <f t="shared" si="84"/>
        <v>61-72</v>
      </c>
      <c r="Z1357" s="20">
        <f t="shared" si="85"/>
        <v>1</v>
      </c>
      <c r="AA1357" t="str">
        <f t="shared" si="86"/>
        <v>80%-100%</v>
      </c>
      <c r="AB1357">
        <f t="shared" si="87"/>
        <v>2.5273225691550832E-4</v>
      </c>
    </row>
    <row r="1358" spans="1:28" x14ac:dyDescent="0.25">
      <c r="A1358" t="s">
        <v>1763</v>
      </c>
      <c r="B1358" t="s">
        <v>3811</v>
      </c>
      <c r="C1358" t="s">
        <v>82</v>
      </c>
      <c r="D1358" t="s">
        <v>227</v>
      </c>
      <c r="E1358">
        <v>62</v>
      </c>
      <c r="F1358" t="s">
        <v>79</v>
      </c>
      <c r="G1358">
        <v>2022</v>
      </c>
      <c r="H1358" t="s">
        <v>26</v>
      </c>
      <c r="I1358" t="s">
        <v>84</v>
      </c>
      <c r="J1358" t="s">
        <v>80</v>
      </c>
      <c r="K1358">
        <v>84</v>
      </c>
      <c r="L1358" s="18">
        <v>44375</v>
      </c>
      <c r="M1358" s="18">
        <v>46932</v>
      </c>
      <c r="O1358">
        <v>47651700</v>
      </c>
      <c r="P1358">
        <v>49037166</v>
      </c>
      <c r="Q1358">
        <v>0</v>
      </c>
      <c r="R1358">
        <v>1064075</v>
      </c>
      <c r="S1358" t="s">
        <v>190</v>
      </c>
      <c r="T1358">
        <v>3.4943527771394541E-2</v>
      </c>
      <c r="U1358">
        <v>1.3203322839626139</v>
      </c>
      <c r="V1358">
        <v>-0.38336754998180411</v>
      </c>
      <c r="W1358">
        <v>-0.2705638246958863</v>
      </c>
      <c r="X1358">
        <v>-0.4197062222492236</v>
      </c>
      <c r="Y1358" t="str">
        <f t="shared" si="84"/>
        <v>&gt;72</v>
      </c>
      <c r="Z1358" s="20">
        <f t="shared" si="85"/>
        <v>1.0290748493757831</v>
      </c>
      <c r="AA1358" t="str">
        <f t="shared" si="86"/>
        <v>80%-100%</v>
      </c>
      <c r="AB1358">
        <f t="shared" si="87"/>
        <v>2.2064697386655106E-4</v>
      </c>
    </row>
    <row r="1359" spans="1:28" x14ac:dyDescent="0.25">
      <c r="A1359" t="s">
        <v>3812</v>
      </c>
      <c r="B1359" t="s">
        <v>3813</v>
      </c>
      <c r="C1359" t="s">
        <v>82</v>
      </c>
      <c r="D1359" t="s">
        <v>457</v>
      </c>
      <c r="E1359">
        <v>59</v>
      </c>
      <c r="F1359" t="s">
        <v>95</v>
      </c>
      <c r="G1359">
        <v>2019</v>
      </c>
      <c r="H1359" t="s">
        <v>16</v>
      </c>
      <c r="J1359" t="s">
        <v>96</v>
      </c>
      <c r="K1359">
        <v>84</v>
      </c>
      <c r="L1359" s="18">
        <v>44453</v>
      </c>
      <c r="M1359" s="18">
        <v>47010</v>
      </c>
      <c r="O1359">
        <v>38000000</v>
      </c>
      <c r="P1359">
        <v>34200000</v>
      </c>
      <c r="Q1359">
        <v>3800000</v>
      </c>
      <c r="R1359">
        <v>923821</v>
      </c>
      <c r="S1359" t="s">
        <v>287</v>
      </c>
      <c r="T1359">
        <v>-0.72912586202509788</v>
      </c>
      <c r="U1359">
        <v>0.79032357974038436</v>
      </c>
      <c r="V1359">
        <v>0.36755510485368181</v>
      </c>
      <c r="W1359">
        <v>-0.40390681021974201</v>
      </c>
      <c r="X1359">
        <v>-1.425228628399082</v>
      </c>
      <c r="Y1359" t="str">
        <f t="shared" si="84"/>
        <v>&gt;72</v>
      </c>
      <c r="Z1359" s="20">
        <f t="shared" si="85"/>
        <v>0.9</v>
      </c>
      <c r="AA1359" t="str">
        <f t="shared" si="86"/>
        <v>80%-100%</v>
      </c>
      <c r="AB1359">
        <f t="shared" si="87"/>
        <v>1.9156385409334028E-4</v>
      </c>
    </row>
    <row r="1360" spans="1:28" x14ac:dyDescent="0.25">
      <c r="A1360" t="s">
        <v>3814</v>
      </c>
      <c r="B1360" t="s">
        <v>3815</v>
      </c>
      <c r="C1360" t="s">
        <v>82</v>
      </c>
      <c r="D1360" t="s">
        <v>161</v>
      </c>
      <c r="E1360">
        <v>87</v>
      </c>
      <c r="F1360" t="s">
        <v>79</v>
      </c>
      <c r="G1360">
        <v>2021</v>
      </c>
      <c r="H1360" t="s">
        <v>26</v>
      </c>
      <c r="I1360" t="s">
        <v>84</v>
      </c>
      <c r="J1360" t="s">
        <v>80</v>
      </c>
      <c r="K1360">
        <v>84</v>
      </c>
      <c r="L1360" s="18">
        <v>44533</v>
      </c>
      <c r="M1360" s="18">
        <v>47090</v>
      </c>
      <c r="O1360">
        <v>57052800</v>
      </c>
      <c r="P1360">
        <v>59118800</v>
      </c>
      <c r="Q1360">
        <v>0</v>
      </c>
      <c r="R1360">
        <v>1237340</v>
      </c>
      <c r="S1360" t="s">
        <v>225</v>
      </c>
      <c r="T1360">
        <v>-1.1050965141471809</v>
      </c>
      <c r="U1360">
        <v>1.3496392263383039</v>
      </c>
      <c r="V1360">
        <v>0.13042163490563341</v>
      </c>
      <c r="W1360">
        <v>0.16558820574332639</v>
      </c>
      <c r="X1360">
        <v>0.35377255171220601</v>
      </c>
      <c r="Y1360" t="str">
        <f t="shared" si="84"/>
        <v>&gt;72</v>
      </c>
      <c r="Z1360" s="20">
        <f t="shared" si="85"/>
        <v>1.0362120702226709</v>
      </c>
      <c r="AA1360" t="str">
        <f t="shared" si="86"/>
        <v>80%-100%</v>
      </c>
      <c r="AB1360">
        <f t="shared" si="87"/>
        <v>2.5657526644648005E-4</v>
      </c>
    </row>
    <row r="1361" spans="1:28" x14ac:dyDescent="0.25">
      <c r="A1361" t="s">
        <v>3816</v>
      </c>
      <c r="B1361" t="s">
        <v>3817</v>
      </c>
      <c r="C1361" t="s">
        <v>82</v>
      </c>
      <c r="D1361" t="s">
        <v>3818</v>
      </c>
      <c r="E1361">
        <v>87</v>
      </c>
      <c r="F1361" t="s">
        <v>17</v>
      </c>
      <c r="G1361">
        <v>2021</v>
      </c>
      <c r="H1361" t="s">
        <v>110</v>
      </c>
      <c r="I1361" t="s">
        <v>84</v>
      </c>
      <c r="J1361" t="s">
        <v>80</v>
      </c>
      <c r="K1361">
        <v>72</v>
      </c>
      <c r="L1361" s="18">
        <v>44165</v>
      </c>
      <c r="M1361" s="18">
        <v>46356</v>
      </c>
      <c r="O1361">
        <v>52378740</v>
      </c>
      <c r="P1361">
        <v>52378740</v>
      </c>
      <c r="Q1361">
        <v>0</v>
      </c>
      <c r="R1361">
        <v>1205946</v>
      </c>
      <c r="S1361" t="s">
        <v>225</v>
      </c>
      <c r="T1361">
        <v>9.5583955533020917E-2</v>
      </c>
      <c r="U1361">
        <v>1.2009447865714571</v>
      </c>
      <c r="V1361">
        <v>-0.74611295077378792</v>
      </c>
      <c r="W1361">
        <v>-0.48940520990647712</v>
      </c>
      <c r="X1361">
        <v>1.0499034482774929</v>
      </c>
      <c r="Y1361" t="str">
        <f t="shared" si="84"/>
        <v>61-72</v>
      </c>
      <c r="Z1361" s="20">
        <f t="shared" si="85"/>
        <v>1</v>
      </c>
      <c r="AA1361" t="str">
        <f t="shared" si="86"/>
        <v>80%-100%</v>
      </c>
      <c r="AB1361">
        <f t="shared" si="87"/>
        <v>2.5006539534005756E-4</v>
      </c>
    </row>
    <row r="1362" spans="1:28" x14ac:dyDescent="0.25">
      <c r="A1362" t="s">
        <v>3819</v>
      </c>
      <c r="B1362" t="s">
        <v>3820</v>
      </c>
      <c r="C1362" t="s">
        <v>82</v>
      </c>
      <c r="D1362" t="s">
        <v>831</v>
      </c>
      <c r="E1362">
        <v>49</v>
      </c>
      <c r="F1362" t="s">
        <v>25</v>
      </c>
      <c r="G1362">
        <v>2021</v>
      </c>
      <c r="H1362" t="s">
        <v>25</v>
      </c>
      <c r="I1362" t="s">
        <v>84</v>
      </c>
      <c r="J1362" t="s">
        <v>80</v>
      </c>
      <c r="K1362">
        <v>72</v>
      </c>
      <c r="L1362" s="18">
        <v>44034</v>
      </c>
      <c r="M1362" s="18">
        <v>46225</v>
      </c>
      <c r="O1362">
        <v>35490000</v>
      </c>
      <c r="P1362">
        <v>32490000</v>
      </c>
      <c r="Q1362">
        <v>3000000</v>
      </c>
      <c r="R1362">
        <v>790946</v>
      </c>
      <c r="S1362" t="s">
        <v>85</v>
      </c>
      <c r="T1362">
        <v>-1.1172245996995069</v>
      </c>
      <c r="U1362">
        <v>0.85384317471087157</v>
      </c>
      <c r="V1362">
        <v>1.0649218208987901</v>
      </c>
      <c r="W1362">
        <v>-0.84920345210370984</v>
      </c>
      <c r="X1362">
        <v>-1.657272260587511</v>
      </c>
      <c r="Y1362" t="str">
        <f t="shared" si="84"/>
        <v>61-72</v>
      </c>
      <c r="Z1362" s="20">
        <f t="shared" si="85"/>
        <v>0.91546914623837705</v>
      </c>
      <c r="AA1362" t="str">
        <f t="shared" si="86"/>
        <v>80%-100%</v>
      </c>
      <c r="AB1362">
        <f t="shared" si="87"/>
        <v>1.6401084640824481E-4</v>
      </c>
    </row>
    <row r="1363" spans="1:28" x14ac:dyDescent="0.25">
      <c r="A1363" t="s">
        <v>3821</v>
      </c>
      <c r="B1363" t="s">
        <v>3822</v>
      </c>
      <c r="C1363" t="s">
        <v>82</v>
      </c>
      <c r="D1363" t="s">
        <v>766</v>
      </c>
      <c r="E1363">
        <v>74</v>
      </c>
      <c r="F1363" t="s">
        <v>31</v>
      </c>
      <c r="G1363">
        <v>2021</v>
      </c>
      <c r="H1363" t="s">
        <v>31</v>
      </c>
      <c r="I1363" t="s">
        <v>84</v>
      </c>
      <c r="J1363" t="s">
        <v>80</v>
      </c>
      <c r="K1363">
        <v>84</v>
      </c>
      <c r="L1363" s="18">
        <v>44377</v>
      </c>
      <c r="M1363" s="18">
        <v>46934</v>
      </c>
      <c r="O1363">
        <v>36990000</v>
      </c>
      <c r="P1363">
        <v>20000000</v>
      </c>
      <c r="Q1363">
        <v>16990000</v>
      </c>
      <c r="R1363">
        <v>348636</v>
      </c>
      <c r="S1363" t="s">
        <v>168</v>
      </c>
      <c r="T1363">
        <v>-0.18336201217046039</v>
      </c>
      <c r="U1363">
        <v>-0.6850931436961617</v>
      </c>
      <c r="V1363">
        <v>-2.082824084609483</v>
      </c>
      <c r="W1363">
        <v>9.3009581231658807</v>
      </c>
      <c r="X1363">
        <v>4.4381042127634142E-2</v>
      </c>
      <c r="Y1363" t="str">
        <f t="shared" si="84"/>
        <v>&gt;72</v>
      </c>
      <c r="Z1363" s="20">
        <f t="shared" si="85"/>
        <v>0.54068667207353338</v>
      </c>
      <c r="AA1363" t="str">
        <f t="shared" si="86"/>
        <v>40%-60%</v>
      </c>
      <c r="AB1363">
        <f t="shared" si="87"/>
        <v>7.2293286075642119E-5</v>
      </c>
    </row>
    <row r="1364" spans="1:28" x14ac:dyDescent="0.25">
      <c r="A1364" t="s">
        <v>3823</v>
      </c>
      <c r="B1364" t="s">
        <v>3824</v>
      </c>
      <c r="C1364" t="s">
        <v>82</v>
      </c>
      <c r="D1364" t="s">
        <v>301</v>
      </c>
      <c r="E1364">
        <v>38</v>
      </c>
      <c r="F1364" t="s">
        <v>87</v>
      </c>
      <c r="G1364">
        <v>2020</v>
      </c>
      <c r="H1364" t="s">
        <v>15</v>
      </c>
      <c r="I1364" t="s">
        <v>84</v>
      </c>
      <c r="J1364" t="s">
        <v>80</v>
      </c>
      <c r="K1364">
        <v>84</v>
      </c>
      <c r="L1364" s="18">
        <v>43766</v>
      </c>
      <c r="M1364" s="18">
        <v>46323</v>
      </c>
      <c r="O1364">
        <v>38690000</v>
      </c>
      <c r="P1364">
        <v>28690000</v>
      </c>
      <c r="Q1364">
        <v>10000000</v>
      </c>
      <c r="R1364">
        <v>586618</v>
      </c>
      <c r="S1364" t="s">
        <v>88</v>
      </c>
      <c r="T1364">
        <v>-2.4634420960076122</v>
      </c>
      <c r="U1364">
        <v>0.1396338358579067</v>
      </c>
      <c r="V1364">
        <v>0.52564408481904745</v>
      </c>
      <c r="W1364">
        <v>-1.01150736100282</v>
      </c>
      <c r="X1364">
        <v>-1.811968015379797</v>
      </c>
      <c r="Y1364" t="str">
        <f t="shared" si="84"/>
        <v>&gt;72</v>
      </c>
      <c r="Z1364" s="20">
        <f t="shared" si="85"/>
        <v>0.74153528043422068</v>
      </c>
      <c r="AA1364" t="str">
        <f t="shared" si="86"/>
        <v>60%-80%</v>
      </c>
      <c r="AB1364">
        <f t="shared" si="87"/>
        <v>1.2164131900067989E-4</v>
      </c>
    </row>
    <row r="1365" spans="1:28" x14ac:dyDescent="0.25">
      <c r="A1365" t="s">
        <v>3825</v>
      </c>
      <c r="B1365" t="s">
        <v>3826</v>
      </c>
      <c r="C1365" t="s">
        <v>82</v>
      </c>
      <c r="D1365" t="s">
        <v>231</v>
      </c>
      <c r="E1365">
        <v>50</v>
      </c>
      <c r="F1365" t="s">
        <v>79</v>
      </c>
      <c r="G1365">
        <v>2020</v>
      </c>
      <c r="H1365" t="s">
        <v>13</v>
      </c>
      <c r="I1365" t="s">
        <v>84</v>
      </c>
      <c r="J1365" t="s">
        <v>80</v>
      </c>
      <c r="K1365">
        <v>84</v>
      </c>
      <c r="L1365" s="18">
        <v>43703</v>
      </c>
      <c r="M1365" s="18">
        <v>46260</v>
      </c>
      <c r="O1365">
        <v>39490000</v>
      </c>
      <c r="P1365">
        <v>13000000</v>
      </c>
      <c r="Q1365">
        <v>26490000</v>
      </c>
      <c r="R1365">
        <v>236940</v>
      </c>
      <c r="S1365" t="s">
        <v>109</v>
      </c>
      <c r="T1365">
        <v>1.126471227480669</v>
      </c>
      <c r="U1365">
        <v>-1.553513498805881</v>
      </c>
      <c r="V1365">
        <v>-0.82079778143372095</v>
      </c>
      <c r="W1365">
        <v>-0.92300423688920541</v>
      </c>
      <c r="X1365">
        <v>0.89520769348520657</v>
      </c>
      <c r="Y1365" t="str">
        <f t="shared" si="84"/>
        <v>&gt;72</v>
      </c>
      <c r="Z1365" s="20">
        <f t="shared" si="85"/>
        <v>0.32919726513041275</v>
      </c>
      <c r="AA1365" t="str">
        <f t="shared" si="86"/>
        <v>20%-40%</v>
      </c>
      <c r="AB1365">
        <f t="shared" si="87"/>
        <v>4.9131963431093307E-5</v>
      </c>
    </row>
    <row r="1366" spans="1:28" x14ac:dyDescent="0.25">
      <c r="A1366" t="s">
        <v>3827</v>
      </c>
      <c r="B1366" t="s">
        <v>3828</v>
      </c>
      <c r="C1366" t="s">
        <v>82</v>
      </c>
      <c r="D1366" t="s">
        <v>576</v>
      </c>
      <c r="E1366">
        <v>7</v>
      </c>
      <c r="F1366" t="s">
        <v>25</v>
      </c>
      <c r="G1366">
        <v>2021</v>
      </c>
      <c r="H1366" t="s">
        <v>25</v>
      </c>
      <c r="I1366" t="s">
        <v>84</v>
      </c>
      <c r="J1366" t="s">
        <v>80</v>
      </c>
      <c r="K1366">
        <v>84</v>
      </c>
      <c r="L1366" s="18">
        <v>44098</v>
      </c>
      <c r="M1366" s="18">
        <v>46654</v>
      </c>
      <c r="O1366">
        <v>39476000</v>
      </c>
      <c r="P1366">
        <v>39476000</v>
      </c>
      <c r="Q1366">
        <v>0</v>
      </c>
      <c r="R1366">
        <v>855214</v>
      </c>
      <c r="S1366" t="s">
        <v>400</v>
      </c>
      <c r="T1366">
        <v>-0.3531552099030143</v>
      </c>
      <c r="U1366">
        <v>1.2009447865714571</v>
      </c>
      <c r="V1366">
        <v>0.56516632981038883</v>
      </c>
      <c r="W1366">
        <v>-0.87104138962618038</v>
      </c>
      <c r="X1366">
        <v>1.668686467446636</v>
      </c>
      <c r="Y1366" t="str">
        <f t="shared" si="84"/>
        <v>&gt;72</v>
      </c>
      <c r="Z1366" s="20">
        <f t="shared" si="85"/>
        <v>1</v>
      </c>
      <c r="AA1366" t="str">
        <f t="shared" si="86"/>
        <v>80%-100%</v>
      </c>
      <c r="AB1366">
        <f t="shared" si="87"/>
        <v>1.7733748195222009E-4</v>
      </c>
    </row>
    <row r="1367" spans="1:28" x14ac:dyDescent="0.25">
      <c r="A1367" t="s">
        <v>3829</v>
      </c>
      <c r="B1367" t="s">
        <v>3830</v>
      </c>
      <c r="C1367" t="s">
        <v>82</v>
      </c>
      <c r="D1367" t="s">
        <v>537</v>
      </c>
      <c r="E1367">
        <v>166990391</v>
      </c>
      <c r="F1367" t="s">
        <v>95</v>
      </c>
      <c r="G1367">
        <v>2013</v>
      </c>
      <c r="H1367" t="s">
        <v>16</v>
      </c>
      <c r="J1367" t="s">
        <v>96</v>
      </c>
      <c r="K1367">
        <v>60</v>
      </c>
      <c r="L1367" s="18">
        <v>44286</v>
      </c>
      <c r="M1367" s="18">
        <v>46112</v>
      </c>
      <c r="O1367">
        <v>25500000</v>
      </c>
      <c r="P1367">
        <v>25500000</v>
      </c>
      <c r="Q1367">
        <v>0</v>
      </c>
      <c r="R1367">
        <v>906960</v>
      </c>
      <c r="S1367" t="s">
        <v>477</v>
      </c>
      <c r="T1367">
        <v>-0.91104714530997699</v>
      </c>
      <c r="U1367">
        <v>1.2009447865714571</v>
      </c>
      <c r="V1367">
        <v>0.84182204474977862</v>
      </c>
      <c r="W1367">
        <v>-0.89487406853885787</v>
      </c>
      <c r="X1367">
        <v>-0.96114136402222416</v>
      </c>
      <c r="Y1367" t="str">
        <f t="shared" si="84"/>
        <v>49-60</v>
      </c>
      <c r="Z1367" s="20">
        <f t="shared" si="85"/>
        <v>1</v>
      </c>
      <c r="AA1367" t="str">
        <f t="shared" si="86"/>
        <v>80%-100%</v>
      </c>
      <c r="AB1367">
        <f t="shared" si="87"/>
        <v>1.8806755108240222E-4</v>
      </c>
    </row>
    <row r="1368" spans="1:28" x14ac:dyDescent="0.25">
      <c r="A1368" t="s">
        <v>3831</v>
      </c>
      <c r="B1368" t="s">
        <v>3832</v>
      </c>
      <c r="C1368" t="s">
        <v>82</v>
      </c>
      <c r="D1368" t="s">
        <v>414</v>
      </c>
      <c r="E1368">
        <v>236</v>
      </c>
      <c r="F1368" t="s">
        <v>87</v>
      </c>
      <c r="G1368">
        <v>2021</v>
      </c>
      <c r="H1368" t="s">
        <v>24</v>
      </c>
      <c r="I1368" t="s">
        <v>84</v>
      </c>
      <c r="J1368" t="s">
        <v>80</v>
      </c>
      <c r="K1368">
        <v>84</v>
      </c>
      <c r="L1368" s="18">
        <v>44314</v>
      </c>
      <c r="M1368" s="18">
        <v>46871</v>
      </c>
      <c r="O1368">
        <v>44000000</v>
      </c>
      <c r="P1368">
        <v>44000000</v>
      </c>
      <c r="Q1368">
        <v>0</v>
      </c>
      <c r="R1368">
        <v>986313</v>
      </c>
      <c r="S1368" t="s">
        <v>173</v>
      </c>
      <c r="T1368">
        <v>-0.76551011868207364</v>
      </c>
      <c r="U1368">
        <v>1.2009447865714571</v>
      </c>
      <c r="V1368">
        <v>5.1377144922950549E-2</v>
      </c>
      <c r="W1368">
        <v>-0.8495486319782215</v>
      </c>
      <c r="X1368">
        <v>-0.57440197704150942</v>
      </c>
      <c r="Y1368" t="str">
        <f t="shared" si="84"/>
        <v>&gt;72</v>
      </c>
      <c r="Z1368" s="20">
        <f t="shared" si="85"/>
        <v>1</v>
      </c>
      <c r="AA1368" t="str">
        <f t="shared" si="86"/>
        <v>80%-100%</v>
      </c>
      <c r="AB1368">
        <f t="shared" si="87"/>
        <v>2.045222176399592E-4</v>
      </c>
    </row>
    <row r="1369" spans="1:28" x14ac:dyDescent="0.25">
      <c r="A1369" t="s">
        <v>3833</v>
      </c>
      <c r="B1369" t="s">
        <v>3834</v>
      </c>
      <c r="C1369" t="s">
        <v>82</v>
      </c>
      <c r="D1369" t="s">
        <v>837</v>
      </c>
      <c r="E1369">
        <v>-1</v>
      </c>
      <c r="F1369" t="s">
        <v>95</v>
      </c>
      <c r="G1369">
        <v>2017</v>
      </c>
      <c r="H1369" t="s">
        <v>16</v>
      </c>
      <c r="J1369" t="s">
        <v>96</v>
      </c>
      <c r="K1369">
        <v>72</v>
      </c>
      <c r="L1369" s="18">
        <v>44496</v>
      </c>
      <c r="M1369" s="18">
        <v>46687</v>
      </c>
      <c r="O1369">
        <v>38200000</v>
      </c>
      <c r="P1369">
        <v>13500000</v>
      </c>
      <c r="Q1369">
        <v>24700000</v>
      </c>
      <c r="R1369">
        <v>544213</v>
      </c>
      <c r="S1369" t="s">
        <v>697</v>
      </c>
      <c r="T1369">
        <v>0.45942652210277918</v>
      </c>
      <c r="U1369">
        <v>-1.4541190377027551</v>
      </c>
      <c r="V1369">
        <v>0.32803285986234038</v>
      </c>
      <c r="W1369">
        <v>-0.49020177884765792</v>
      </c>
      <c r="X1369">
        <v>-0.26501046745693763</v>
      </c>
      <c r="Y1369" t="str">
        <f t="shared" si="84"/>
        <v>61-72</v>
      </c>
      <c r="Z1369" s="20">
        <f t="shared" si="85"/>
        <v>0.35340314136125656</v>
      </c>
      <c r="AA1369" t="str">
        <f t="shared" si="86"/>
        <v>20%-40%</v>
      </c>
      <c r="AB1369">
        <f t="shared" si="87"/>
        <v>1.128482029827196E-4</v>
      </c>
    </row>
    <row r="1370" spans="1:28" x14ac:dyDescent="0.25">
      <c r="A1370" t="s">
        <v>3835</v>
      </c>
      <c r="B1370" t="s">
        <v>3836</v>
      </c>
      <c r="C1370" t="s">
        <v>82</v>
      </c>
      <c r="D1370" t="s">
        <v>236</v>
      </c>
      <c r="E1370">
        <v>76</v>
      </c>
      <c r="F1370" t="s">
        <v>79</v>
      </c>
      <c r="G1370">
        <v>2021</v>
      </c>
      <c r="H1370" t="s">
        <v>26</v>
      </c>
      <c r="I1370" t="s">
        <v>84</v>
      </c>
      <c r="J1370" t="s">
        <v>80</v>
      </c>
      <c r="K1370">
        <v>84</v>
      </c>
      <c r="L1370" s="18">
        <v>43842</v>
      </c>
      <c r="M1370" s="18">
        <v>46399</v>
      </c>
      <c r="O1370">
        <v>48000000</v>
      </c>
      <c r="P1370">
        <v>48000000</v>
      </c>
      <c r="Q1370">
        <v>0</v>
      </c>
      <c r="R1370">
        <v>1007801</v>
      </c>
      <c r="S1370" t="s">
        <v>330</v>
      </c>
      <c r="T1370">
        <v>-2.3542893260366848</v>
      </c>
      <c r="U1370">
        <v>1.2009447865714571</v>
      </c>
      <c r="V1370">
        <v>0.16994387989697479</v>
      </c>
      <c r="W1370">
        <v>-0.62436987703308666</v>
      </c>
      <c r="X1370">
        <v>1.2045992030697781</v>
      </c>
      <c r="Y1370" t="str">
        <f t="shared" si="84"/>
        <v>&gt;72</v>
      </c>
      <c r="Z1370" s="20">
        <f t="shared" si="85"/>
        <v>1</v>
      </c>
      <c r="AA1370" t="str">
        <f t="shared" si="86"/>
        <v>80%-100%</v>
      </c>
      <c r="AB1370">
        <f t="shared" si="87"/>
        <v>2.0897797703139725E-4</v>
      </c>
    </row>
    <row r="1371" spans="1:28" x14ac:dyDescent="0.25">
      <c r="A1371" t="s">
        <v>3837</v>
      </c>
      <c r="B1371" t="s">
        <v>3838</v>
      </c>
      <c r="C1371" t="s">
        <v>82</v>
      </c>
      <c r="D1371" t="s">
        <v>613</v>
      </c>
      <c r="E1371">
        <v>27</v>
      </c>
      <c r="F1371" t="s">
        <v>25</v>
      </c>
      <c r="G1371">
        <v>2022</v>
      </c>
      <c r="H1371" t="s">
        <v>25</v>
      </c>
      <c r="I1371" t="s">
        <v>84</v>
      </c>
      <c r="J1371" t="s">
        <v>80</v>
      </c>
      <c r="K1371">
        <v>84</v>
      </c>
      <c r="L1371" s="18">
        <v>44400</v>
      </c>
      <c r="M1371" s="18">
        <v>46957</v>
      </c>
      <c r="O1371">
        <v>40720000</v>
      </c>
      <c r="P1371">
        <v>42036000</v>
      </c>
      <c r="Q1371">
        <v>0</v>
      </c>
      <c r="R1371">
        <v>882582</v>
      </c>
      <c r="S1371" t="s">
        <v>97</v>
      </c>
      <c r="T1371">
        <v>0.38665800878882761</v>
      </c>
      <c r="U1371">
        <v>1.333650461470693</v>
      </c>
      <c r="V1371">
        <v>0.16994387989697479</v>
      </c>
      <c r="W1371">
        <v>0.11479233197913109</v>
      </c>
      <c r="X1371">
        <v>-0.49705409964536651</v>
      </c>
      <c r="Y1371" t="str">
        <f t="shared" si="84"/>
        <v>&gt;72</v>
      </c>
      <c r="Z1371" s="20">
        <f t="shared" si="85"/>
        <v>1.0323182711198429</v>
      </c>
      <c r="AA1371" t="str">
        <f t="shared" si="86"/>
        <v>80%-100%</v>
      </c>
      <c r="AB1371">
        <f t="shared" si="87"/>
        <v>1.8301252025382456E-4</v>
      </c>
    </row>
    <row r="1372" spans="1:28" x14ac:dyDescent="0.25">
      <c r="A1372" t="s">
        <v>3839</v>
      </c>
      <c r="B1372" t="s">
        <v>3840</v>
      </c>
      <c r="C1372" t="s">
        <v>82</v>
      </c>
      <c r="D1372" t="s">
        <v>560</v>
      </c>
      <c r="E1372">
        <v>51</v>
      </c>
      <c r="F1372" t="s">
        <v>87</v>
      </c>
      <c r="G1372">
        <v>2019</v>
      </c>
      <c r="H1372" t="s">
        <v>15</v>
      </c>
      <c r="I1372" t="s">
        <v>84</v>
      </c>
      <c r="J1372" t="s">
        <v>80</v>
      </c>
      <c r="K1372">
        <v>72</v>
      </c>
      <c r="L1372" s="18">
        <v>43496</v>
      </c>
      <c r="M1372" s="18">
        <v>45688</v>
      </c>
      <c r="O1372">
        <v>36838200</v>
      </c>
      <c r="P1372">
        <v>29838200</v>
      </c>
      <c r="Q1372">
        <v>7000000</v>
      </c>
      <c r="R1372">
        <v>678264</v>
      </c>
      <c r="S1372" t="s">
        <v>261</v>
      </c>
      <c r="T1372">
        <v>0.16835246884697261</v>
      </c>
      <c r="U1372">
        <v>0.42068178571432813</v>
      </c>
      <c r="V1372">
        <v>-0.2022691142049296</v>
      </c>
      <c r="W1372">
        <v>-0.74208318421979935</v>
      </c>
      <c r="X1372">
        <v>-1.3478807510029389</v>
      </c>
      <c r="Y1372" t="str">
        <f t="shared" si="84"/>
        <v>61-72</v>
      </c>
      <c r="Z1372" s="20">
        <f t="shared" si="85"/>
        <v>0.80997985786493365</v>
      </c>
      <c r="AA1372" t="str">
        <f t="shared" si="86"/>
        <v>80%-100%</v>
      </c>
      <c r="AB1372">
        <f t="shared" si="87"/>
        <v>1.4064506644984834E-4</v>
      </c>
    </row>
    <row r="1373" spans="1:28" x14ac:dyDescent="0.25">
      <c r="A1373" t="s">
        <v>3841</v>
      </c>
      <c r="B1373" t="s">
        <v>3842</v>
      </c>
      <c r="C1373" t="s">
        <v>82</v>
      </c>
      <c r="D1373" t="s">
        <v>167</v>
      </c>
      <c r="E1373">
        <v>38</v>
      </c>
      <c r="F1373" t="s">
        <v>95</v>
      </c>
      <c r="G1373">
        <v>2017</v>
      </c>
      <c r="H1373" t="s">
        <v>16</v>
      </c>
      <c r="J1373" t="s">
        <v>96</v>
      </c>
      <c r="K1373">
        <v>84</v>
      </c>
      <c r="L1373" s="18">
        <v>43857</v>
      </c>
      <c r="M1373" s="18">
        <v>46414</v>
      </c>
      <c r="O1373">
        <v>27500000</v>
      </c>
      <c r="P1373">
        <v>27500000</v>
      </c>
      <c r="Q1373">
        <v>0</v>
      </c>
      <c r="R1373">
        <v>616091</v>
      </c>
      <c r="S1373" t="s">
        <v>160</v>
      </c>
      <c r="T1373">
        <v>-0.93530331641462749</v>
      </c>
      <c r="U1373">
        <v>1.2009447865714571</v>
      </c>
      <c r="V1373">
        <v>0.72325530977575447</v>
      </c>
      <c r="W1373">
        <v>-0.53786448144320886</v>
      </c>
      <c r="X1373">
        <v>-0.65174985443765243</v>
      </c>
      <c r="Y1373" t="str">
        <f t="shared" si="84"/>
        <v>&gt;72</v>
      </c>
      <c r="Z1373" s="20">
        <f t="shared" si="85"/>
        <v>1</v>
      </c>
      <c r="AA1373" t="str">
        <f t="shared" si="86"/>
        <v>80%-100%</v>
      </c>
      <c r="AB1373">
        <f t="shared" si="87"/>
        <v>1.2775285085770956E-4</v>
      </c>
    </row>
    <row r="1374" spans="1:28" x14ac:dyDescent="0.25">
      <c r="A1374" t="s">
        <v>3843</v>
      </c>
      <c r="B1374" t="s">
        <v>3844</v>
      </c>
      <c r="C1374" t="s">
        <v>82</v>
      </c>
      <c r="D1374" t="s">
        <v>265</v>
      </c>
      <c r="E1374">
        <v>38</v>
      </c>
      <c r="F1374" t="s">
        <v>79</v>
      </c>
      <c r="G1374">
        <v>2022</v>
      </c>
      <c r="H1374" t="s">
        <v>26</v>
      </c>
      <c r="I1374" t="s">
        <v>84</v>
      </c>
      <c r="J1374" t="s">
        <v>80</v>
      </c>
      <c r="K1374">
        <v>84</v>
      </c>
      <c r="L1374" s="18">
        <v>44272</v>
      </c>
      <c r="M1374" s="18">
        <v>46829</v>
      </c>
      <c r="O1374">
        <v>44360000</v>
      </c>
      <c r="P1374">
        <v>44360000</v>
      </c>
      <c r="Q1374">
        <v>0</v>
      </c>
      <c r="R1374">
        <v>947616</v>
      </c>
      <c r="S1374" t="s">
        <v>259</v>
      </c>
      <c r="T1374">
        <v>-0.41379563766464073</v>
      </c>
      <c r="U1374">
        <v>1.2009447865714571</v>
      </c>
      <c r="V1374">
        <v>-0.59167211115459339</v>
      </c>
      <c r="W1374">
        <v>0.15243851204305939</v>
      </c>
      <c r="X1374">
        <v>-1.425228628399082</v>
      </c>
      <c r="Y1374" t="str">
        <f t="shared" si="84"/>
        <v>&gt;72</v>
      </c>
      <c r="Z1374" s="20">
        <f t="shared" si="85"/>
        <v>1</v>
      </c>
      <c r="AA1374" t="str">
        <f t="shared" si="86"/>
        <v>80%-100%</v>
      </c>
      <c r="AB1374">
        <f t="shared" si="87"/>
        <v>1.9649799383269568E-4</v>
      </c>
    </row>
    <row r="1375" spans="1:28" x14ac:dyDescent="0.25">
      <c r="A1375" t="s">
        <v>3845</v>
      </c>
      <c r="B1375" t="s">
        <v>3846</v>
      </c>
      <c r="C1375" t="s">
        <v>82</v>
      </c>
      <c r="D1375" t="s">
        <v>358</v>
      </c>
      <c r="E1375">
        <v>62</v>
      </c>
      <c r="F1375" t="s">
        <v>95</v>
      </c>
      <c r="G1375">
        <v>2020</v>
      </c>
      <c r="H1375" t="s">
        <v>16</v>
      </c>
      <c r="I1375" t="s">
        <v>84</v>
      </c>
      <c r="J1375" t="s">
        <v>96</v>
      </c>
      <c r="K1375">
        <v>36</v>
      </c>
      <c r="L1375" s="18">
        <v>44347</v>
      </c>
      <c r="M1375" s="18">
        <v>45443</v>
      </c>
      <c r="O1375">
        <v>59000000</v>
      </c>
      <c r="P1375">
        <v>6000000</v>
      </c>
      <c r="Q1375">
        <v>53000000</v>
      </c>
      <c r="R1375">
        <v>216890</v>
      </c>
      <c r="S1375" t="s">
        <v>103</v>
      </c>
      <c r="T1375">
        <v>-0.69274160536812202</v>
      </c>
      <c r="U1375">
        <v>-2.4876863934364821</v>
      </c>
      <c r="V1375">
        <v>-2.7667345059731379E-2</v>
      </c>
      <c r="W1375">
        <v>-1.0100353679802629</v>
      </c>
      <c r="X1375">
        <v>0.58581618390063472</v>
      </c>
      <c r="Y1375" t="str">
        <f t="shared" si="84"/>
        <v>25-36</v>
      </c>
      <c r="Z1375" s="20">
        <f t="shared" si="85"/>
        <v>0.2</v>
      </c>
      <c r="AA1375" t="str">
        <f t="shared" si="86"/>
        <v>20%</v>
      </c>
      <c r="AB1375">
        <f t="shared" si="87"/>
        <v>4.4974388235712953E-5</v>
      </c>
    </row>
    <row r="1376" spans="1:28" x14ac:dyDescent="0.25">
      <c r="A1376" t="s">
        <v>3847</v>
      </c>
      <c r="B1376" t="s">
        <v>3848</v>
      </c>
      <c r="C1376" t="s">
        <v>82</v>
      </c>
      <c r="D1376" t="s">
        <v>384</v>
      </c>
      <c r="E1376">
        <v>15</v>
      </c>
      <c r="F1376" t="s">
        <v>79</v>
      </c>
      <c r="G1376">
        <v>2020</v>
      </c>
      <c r="H1376" t="s">
        <v>26</v>
      </c>
      <c r="I1376" t="s">
        <v>84</v>
      </c>
      <c r="J1376" t="s">
        <v>80</v>
      </c>
      <c r="K1376">
        <v>84</v>
      </c>
      <c r="L1376" s="18">
        <v>43750</v>
      </c>
      <c r="M1376" s="18">
        <v>46307</v>
      </c>
      <c r="O1376">
        <v>42390000</v>
      </c>
      <c r="P1376">
        <v>42615000</v>
      </c>
      <c r="Q1376">
        <v>0</v>
      </c>
      <c r="R1376">
        <v>894459</v>
      </c>
      <c r="S1376" t="s">
        <v>302</v>
      </c>
      <c r="T1376">
        <v>-0.6684854342634714</v>
      </c>
      <c r="U1376">
        <v>1.2227399674011321</v>
      </c>
      <c r="V1376">
        <v>0.84182204474977862</v>
      </c>
      <c r="W1376">
        <v>-0.29332013982679322</v>
      </c>
      <c r="X1376">
        <v>-0.34235834485308059</v>
      </c>
      <c r="Y1376" t="str">
        <f t="shared" si="84"/>
        <v>&gt;72</v>
      </c>
      <c r="Z1376" s="20">
        <f t="shared" si="85"/>
        <v>1.0053078556263271</v>
      </c>
      <c r="AA1376" t="str">
        <f t="shared" si="86"/>
        <v>80%-100%</v>
      </c>
      <c r="AB1376">
        <f t="shared" si="87"/>
        <v>1.8547533923614538E-4</v>
      </c>
    </row>
    <row r="1377" spans="1:28" x14ac:dyDescent="0.25">
      <c r="A1377" t="s">
        <v>3849</v>
      </c>
      <c r="B1377" t="s">
        <v>3850</v>
      </c>
      <c r="C1377" t="s">
        <v>82</v>
      </c>
      <c r="D1377" t="s">
        <v>246</v>
      </c>
      <c r="E1377">
        <v>59</v>
      </c>
      <c r="F1377" t="s">
        <v>87</v>
      </c>
      <c r="G1377">
        <v>2020</v>
      </c>
      <c r="H1377" t="s">
        <v>15</v>
      </c>
      <c r="I1377" t="s">
        <v>84</v>
      </c>
      <c r="J1377" t="s">
        <v>80</v>
      </c>
      <c r="K1377">
        <v>84</v>
      </c>
      <c r="L1377" s="18">
        <v>43612</v>
      </c>
      <c r="M1377" s="18">
        <v>46169</v>
      </c>
      <c r="O1377">
        <v>34230000</v>
      </c>
      <c r="P1377">
        <v>30807000</v>
      </c>
      <c r="Q1377">
        <v>3423000</v>
      </c>
      <c r="R1377">
        <v>677677</v>
      </c>
      <c r="S1377" t="s">
        <v>287</v>
      </c>
      <c r="T1377">
        <v>1.065830799719043</v>
      </c>
      <c r="U1377">
        <v>0.79032357974038436</v>
      </c>
      <c r="V1377">
        <v>0.48612183982770601</v>
      </c>
      <c r="W1377">
        <v>-0.70204464210252482</v>
      </c>
      <c r="X1377">
        <v>0.58581618390063472</v>
      </c>
      <c r="Y1377" t="str">
        <f t="shared" si="84"/>
        <v>&gt;72</v>
      </c>
      <c r="Z1377" s="20">
        <f t="shared" si="85"/>
        <v>0.9</v>
      </c>
      <c r="AA1377" t="str">
        <f t="shared" si="86"/>
        <v>80%-100%</v>
      </c>
      <c r="AB1377">
        <f t="shared" si="87"/>
        <v>1.4052334591919057E-4</v>
      </c>
    </row>
    <row r="1378" spans="1:28" x14ac:dyDescent="0.25">
      <c r="A1378" t="s">
        <v>3851</v>
      </c>
      <c r="B1378" t="s">
        <v>3852</v>
      </c>
      <c r="C1378" t="s">
        <v>82</v>
      </c>
      <c r="D1378" t="s">
        <v>576</v>
      </c>
      <c r="E1378">
        <v>291</v>
      </c>
      <c r="F1378" t="s">
        <v>25</v>
      </c>
      <c r="G1378">
        <v>2021</v>
      </c>
      <c r="H1378" t="s">
        <v>25</v>
      </c>
      <c r="I1378" t="s">
        <v>84</v>
      </c>
      <c r="J1378" t="s">
        <v>80</v>
      </c>
      <c r="K1378">
        <v>84</v>
      </c>
      <c r="L1378" s="18">
        <v>44127</v>
      </c>
      <c r="M1378" s="18">
        <v>46683</v>
      </c>
      <c r="O1378">
        <v>39450000</v>
      </c>
      <c r="P1378">
        <v>39450000</v>
      </c>
      <c r="Q1378">
        <v>0</v>
      </c>
      <c r="R1378">
        <v>889649</v>
      </c>
      <c r="S1378" t="s">
        <v>420</v>
      </c>
      <c r="T1378">
        <v>-2.5362106093215639</v>
      </c>
      <c r="U1378">
        <v>1.2009447865714571</v>
      </c>
      <c r="V1378">
        <v>1.078955514697826</v>
      </c>
      <c r="W1378">
        <v>-0.67696997944905635</v>
      </c>
      <c r="X1378">
        <v>-0.96114136402222416</v>
      </c>
      <c r="Y1378" t="str">
        <f t="shared" si="84"/>
        <v>&gt;72</v>
      </c>
      <c r="Z1378" s="20">
        <f t="shared" si="85"/>
        <v>1</v>
      </c>
      <c r="AA1378" t="str">
        <f t="shared" si="86"/>
        <v>80%-100%</v>
      </c>
      <c r="AB1378">
        <f t="shared" si="87"/>
        <v>1.8447793590997184E-4</v>
      </c>
    </row>
    <row r="1379" spans="1:28" x14ac:dyDescent="0.25">
      <c r="A1379" t="s">
        <v>3853</v>
      </c>
      <c r="B1379" t="s">
        <v>3854</v>
      </c>
      <c r="C1379" t="s">
        <v>82</v>
      </c>
      <c r="D1379" t="s">
        <v>301</v>
      </c>
      <c r="E1379">
        <v>7</v>
      </c>
      <c r="F1379" t="s">
        <v>11</v>
      </c>
      <c r="G1379">
        <v>2020</v>
      </c>
      <c r="H1379" t="s">
        <v>11</v>
      </c>
      <c r="I1379" t="s">
        <v>188</v>
      </c>
      <c r="J1379" t="s">
        <v>80</v>
      </c>
      <c r="K1379">
        <v>84</v>
      </c>
      <c r="L1379" s="18">
        <v>43748</v>
      </c>
      <c r="M1379" s="18">
        <v>46305</v>
      </c>
      <c r="O1379">
        <v>57290000</v>
      </c>
      <c r="P1379">
        <v>57290000</v>
      </c>
      <c r="Q1379">
        <v>0</v>
      </c>
      <c r="R1379">
        <v>1264114</v>
      </c>
      <c r="S1379" t="s">
        <v>400</v>
      </c>
      <c r="T1379">
        <v>-2.3542893260366848</v>
      </c>
      <c r="U1379">
        <v>1.2009447865714571</v>
      </c>
      <c r="V1379">
        <v>0.52564408481904745</v>
      </c>
      <c r="W1379">
        <v>0.34868654685195988</v>
      </c>
      <c r="X1379">
        <v>1.7460343448427791</v>
      </c>
      <c r="Y1379" t="str">
        <f t="shared" si="84"/>
        <v>&gt;72</v>
      </c>
      <c r="Z1379" s="20">
        <f t="shared" si="85"/>
        <v>1</v>
      </c>
      <c r="AA1379" t="str">
        <f t="shared" si="86"/>
        <v>80%-100%</v>
      </c>
      <c r="AB1379">
        <f t="shared" si="87"/>
        <v>2.6212713269491465E-4</v>
      </c>
    </row>
    <row r="1380" spans="1:28" x14ac:dyDescent="0.25">
      <c r="A1380" t="s">
        <v>3855</v>
      </c>
      <c r="B1380" t="s">
        <v>3856</v>
      </c>
      <c r="C1380" t="s">
        <v>82</v>
      </c>
      <c r="D1380" t="s">
        <v>161</v>
      </c>
      <c r="E1380">
        <v>236</v>
      </c>
      <c r="F1380" t="s">
        <v>87</v>
      </c>
      <c r="G1380">
        <v>2021</v>
      </c>
      <c r="H1380" t="s">
        <v>24</v>
      </c>
      <c r="I1380" t="s">
        <v>84</v>
      </c>
      <c r="J1380" t="s">
        <v>80</v>
      </c>
      <c r="K1380">
        <v>84</v>
      </c>
      <c r="L1380" s="18">
        <v>44246</v>
      </c>
      <c r="M1380" s="18">
        <v>46802</v>
      </c>
      <c r="O1380">
        <v>48750000</v>
      </c>
      <c r="P1380">
        <v>48750000</v>
      </c>
      <c r="Q1380">
        <v>0</v>
      </c>
      <c r="R1380">
        <v>1023548</v>
      </c>
      <c r="S1380" t="s">
        <v>359</v>
      </c>
      <c r="T1380">
        <v>-0.95955948751927811</v>
      </c>
      <c r="U1380">
        <v>1.2009447865714571</v>
      </c>
      <c r="V1380">
        <v>0.16994387989697479</v>
      </c>
      <c r="W1380">
        <v>-0.11183153178679579</v>
      </c>
      <c r="X1380">
        <v>-1.5025765057952249</v>
      </c>
      <c r="Y1380" t="str">
        <f t="shared" si="84"/>
        <v>&gt;72</v>
      </c>
      <c r="Z1380" s="20">
        <f t="shared" si="85"/>
        <v>1</v>
      </c>
      <c r="AA1380" t="str">
        <f t="shared" si="86"/>
        <v>80%-100%</v>
      </c>
      <c r="AB1380">
        <f t="shared" si="87"/>
        <v>2.1224328060255208E-4</v>
      </c>
    </row>
    <row r="1381" spans="1:28" x14ac:dyDescent="0.25">
      <c r="A1381" t="s">
        <v>3857</v>
      </c>
      <c r="B1381" t="s">
        <v>3858</v>
      </c>
      <c r="C1381" t="s">
        <v>82</v>
      </c>
      <c r="D1381" t="s">
        <v>149</v>
      </c>
      <c r="E1381">
        <v>38</v>
      </c>
      <c r="F1381" t="s">
        <v>17</v>
      </c>
      <c r="G1381">
        <v>2019</v>
      </c>
      <c r="H1381" t="s">
        <v>17</v>
      </c>
      <c r="J1381" t="s">
        <v>80</v>
      </c>
      <c r="K1381">
        <v>72</v>
      </c>
      <c r="L1381" s="18">
        <v>43257</v>
      </c>
      <c r="M1381" s="18">
        <v>45449</v>
      </c>
      <c r="O1381">
        <v>57390000</v>
      </c>
      <c r="P1381">
        <v>42390000</v>
      </c>
      <c r="Q1381">
        <v>15000000</v>
      </c>
      <c r="R1381">
        <v>918711</v>
      </c>
      <c r="S1381" t="s">
        <v>135</v>
      </c>
      <c r="T1381">
        <v>9.5583955533020917E-2</v>
      </c>
      <c r="U1381">
        <v>0.1277058769241165</v>
      </c>
      <c r="V1381">
        <v>0.1452340190169584</v>
      </c>
      <c r="W1381">
        <v>0.47231902507909662</v>
      </c>
      <c r="X1381">
        <v>-1.0384892414183671</v>
      </c>
      <c r="Y1381" t="str">
        <f t="shared" si="84"/>
        <v>61-72</v>
      </c>
      <c r="Z1381" s="20">
        <f t="shared" si="85"/>
        <v>0.7386304234187141</v>
      </c>
      <c r="AA1381" t="str">
        <f t="shared" si="86"/>
        <v>60%-80%</v>
      </c>
      <c r="AB1381">
        <f t="shared" si="87"/>
        <v>1.9050424265950521E-4</v>
      </c>
    </row>
    <row r="1382" spans="1:28" x14ac:dyDescent="0.25">
      <c r="A1382" t="s">
        <v>3859</v>
      </c>
      <c r="B1382" t="s">
        <v>3860</v>
      </c>
      <c r="C1382" t="s">
        <v>82</v>
      </c>
      <c r="D1382" t="s">
        <v>1511</v>
      </c>
      <c r="E1382">
        <v>49</v>
      </c>
      <c r="F1382" t="s">
        <v>95</v>
      </c>
      <c r="G1382">
        <v>2015</v>
      </c>
      <c r="H1382" t="s">
        <v>16</v>
      </c>
      <c r="J1382" t="s">
        <v>96</v>
      </c>
      <c r="K1382">
        <v>72</v>
      </c>
      <c r="L1382" s="18">
        <v>43826</v>
      </c>
      <c r="M1382" s="18">
        <v>46018</v>
      </c>
      <c r="O1382">
        <v>44670000</v>
      </c>
      <c r="P1382">
        <v>30000000</v>
      </c>
      <c r="Q1382">
        <v>14670000</v>
      </c>
      <c r="R1382">
        <v>725237</v>
      </c>
      <c r="S1382" t="s">
        <v>85</v>
      </c>
      <c r="T1382">
        <v>1.068735666674399E-2</v>
      </c>
      <c r="U1382">
        <v>-0.14756945211487271</v>
      </c>
      <c r="V1382">
        <v>0.68373306478441309</v>
      </c>
      <c r="W1382">
        <v>-0.5706897598943661</v>
      </c>
      <c r="X1382">
        <v>0.97255557088134947</v>
      </c>
      <c r="Y1382" t="str">
        <f t="shared" si="84"/>
        <v>61-72</v>
      </c>
      <c r="Z1382" s="20">
        <f t="shared" si="85"/>
        <v>0.67159167226326388</v>
      </c>
      <c r="AA1382" t="str">
        <f t="shared" si="86"/>
        <v>60%-80%</v>
      </c>
      <c r="AB1382">
        <f t="shared" si="87"/>
        <v>1.503854045871352E-4</v>
      </c>
    </row>
    <row r="1383" spans="1:28" x14ac:dyDescent="0.25">
      <c r="A1383" t="s">
        <v>862</v>
      </c>
      <c r="B1383" t="s">
        <v>863</v>
      </c>
      <c r="C1383" t="s">
        <v>82</v>
      </c>
      <c r="D1383" t="s">
        <v>457</v>
      </c>
      <c r="E1383">
        <v>27</v>
      </c>
      <c r="F1383" t="s">
        <v>95</v>
      </c>
      <c r="G1383">
        <v>2018</v>
      </c>
      <c r="H1383" t="s">
        <v>16</v>
      </c>
      <c r="J1383" t="s">
        <v>96</v>
      </c>
      <c r="K1383">
        <v>84</v>
      </c>
      <c r="L1383" s="18">
        <v>44336</v>
      </c>
      <c r="M1383" s="18">
        <v>46893</v>
      </c>
      <c r="O1383">
        <v>28500000</v>
      </c>
      <c r="P1383">
        <v>28500000</v>
      </c>
      <c r="Q1383">
        <v>0</v>
      </c>
      <c r="R1383">
        <v>653986</v>
      </c>
      <c r="S1383" t="s">
        <v>97</v>
      </c>
      <c r="T1383">
        <v>-1.3476582251936871</v>
      </c>
      <c r="U1383">
        <v>1.2009447865714571</v>
      </c>
      <c r="V1383">
        <v>0.36755510485368181</v>
      </c>
      <c r="W1383">
        <v>-0.92911126543825795</v>
      </c>
      <c r="X1383">
        <v>-1.5799243831913681</v>
      </c>
      <c r="Y1383" t="str">
        <f t="shared" si="84"/>
        <v>&gt;72</v>
      </c>
      <c r="Z1383" s="20">
        <f t="shared" si="85"/>
        <v>1</v>
      </c>
      <c r="AA1383" t="str">
        <f t="shared" si="86"/>
        <v>80%-100%</v>
      </c>
      <c r="AB1383">
        <f t="shared" si="87"/>
        <v>1.3561077165715786E-4</v>
      </c>
    </row>
    <row r="1384" spans="1:28" x14ac:dyDescent="0.25">
      <c r="A1384" t="s">
        <v>3861</v>
      </c>
      <c r="B1384" t="s">
        <v>3862</v>
      </c>
      <c r="C1384" t="s">
        <v>82</v>
      </c>
      <c r="D1384" t="s">
        <v>384</v>
      </c>
      <c r="E1384">
        <v>236</v>
      </c>
      <c r="F1384" t="s">
        <v>87</v>
      </c>
      <c r="G1384">
        <v>2020</v>
      </c>
      <c r="H1384" t="s">
        <v>24</v>
      </c>
      <c r="I1384" t="s">
        <v>84</v>
      </c>
      <c r="J1384" t="s">
        <v>80</v>
      </c>
      <c r="K1384">
        <v>84</v>
      </c>
      <c r="L1384" s="18">
        <v>43536</v>
      </c>
      <c r="M1384" s="18">
        <v>46093</v>
      </c>
      <c r="O1384">
        <v>43690000</v>
      </c>
      <c r="P1384">
        <v>39321000</v>
      </c>
      <c r="Q1384">
        <v>4369000</v>
      </c>
      <c r="R1384">
        <v>825321</v>
      </c>
      <c r="S1384" t="s">
        <v>710</v>
      </c>
      <c r="T1384">
        <v>-0.6684854342634714</v>
      </c>
      <c r="U1384">
        <v>0.79032357974038436</v>
      </c>
      <c r="V1384">
        <v>0.84182204474977862</v>
      </c>
      <c r="W1384">
        <v>-0.20244124884610751</v>
      </c>
      <c r="X1384">
        <v>-1.11583711881451</v>
      </c>
      <c r="Y1384" t="str">
        <f t="shared" si="84"/>
        <v>&gt;72</v>
      </c>
      <c r="Z1384" s="20">
        <f t="shared" si="85"/>
        <v>0.9</v>
      </c>
      <c r="AA1384" t="str">
        <f t="shared" si="86"/>
        <v>80%-100%</v>
      </c>
      <c r="AB1384">
        <f t="shared" si="87"/>
        <v>1.7113885874446425E-4</v>
      </c>
    </row>
    <row r="1385" spans="1:28" x14ac:dyDescent="0.25">
      <c r="A1385" t="s">
        <v>3863</v>
      </c>
      <c r="B1385" t="s">
        <v>3864</v>
      </c>
      <c r="C1385" t="s">
        <v>82</v>
      </c>
      <c r="D1385" t="s">
        <v>366</v>
      </c>
      <c r="E1385">
        <v>50</v>
      </c>
      <c r="F1385" t="s">
        <v>117</v>
      </c>
      <c r="G1385">
        <v>2018</v>
      </c>
      <c r="H1385" t="s">
        <v>14</v>
      </c>
      <c r="J1385" t="s">
        <v>80</v>
      </c>
      <c r="K1385">
        <v>72</v>
      </c>
      <c r="L1385" s="18">
        <v>42933</v>
      </c>
      <c r="M1385" s="18">
        <v>45124</v>
      </c>
      <c r="O1385">
        <v>43450000</v>
      </c>
      <c r="P1385">
        <v>21725000</v>
      </c>
      <c r="Q1385">
        <v>21725000</v>
      </c>
      <c r="R1385">
        <v>553090</v>
      </c>
      <c r="S1385" t="s">
        <v>109</v>
      </c>
      <c r="T1385">
        <v>-2.6938757215017919</v>
      </c>
      <c r="U1385">
        <v>-0.85216124758390532</v>
      </c>
      <c r="V1385">
        <v>0.60468857480173022</v>
      </c>
      <c r="W1385">
        <v>1.458921435712647</v>
      </c>
      <c r="X1385">
        <v>1.978077977031208</v>
      </c>
      <c r="Y1385" t="str">
        <f t="shared" si="84"/>
        <v>61-72</v>
      </c>
      <c r="Z1385" s="20">
        <f t="shared" si="85"/>
        <v>0.5</v>
      </c>
      <c r="AA1385" t="str">
        <f t="shared" si="86"/>
        <v>40%-60%</v>
      </c>
      <c r="AB1385">
        <f t="shared" si="87"/>
        <v>1.1468894088842489E-4</v>
      </c>
    </row>
    <row r="1386" spans="1:28" x14ac:dyDescent="0.25">
      <c r="A1386" t="s">
        <v>3865</v>
      </c>
      <c r="B1386" t="s">
        <v>3866</v>
      </c>
      <c r="C1386" t="s">
        <v>82</v>
      </c>
      <c r="D1386" t="s">
        <v>231</v>
      </c>
      <c r="E1386">
        <v>46</v>
      </c>
      <c r="F1386" t="s">
        <v>12</v>
      </c>
      <c r="G1386">
        <v>2020</v>
      </c>
      <c r="H1386" t="s">
        <v>12</v>
      </c>
      <c r="I1386" t="s">
        <v>84</v>
      </c>
      <c r="J1386" t="s">
        <v>80</v>
      </c>
      <c r="K1386">
        <v>60</v>
      </c>
      <c r="L1386" s="18">
        <v>43676</v>
      </c>
      <c r="M1386" s="18">
        <v>45503</v>
      </c>
      <c r="O1386">
        <v>73003000</v>
      </c>
      <c r="P1386">
        <v>41003000</v>
      </c>
      <c r="Q1386">
        <v>32000000</v>
      </c>
      <c r="R1386">
        <v>1002138</v>
      </c>
      <c r="S1386" t="s">
        <v>430</v>
      </c>
      <c r="T1386">
        <v>0.44729843655045393</v>
      </c>
      <c r="U1386">
        <v>-0.59896461695912684</v>
      </c>
      <c r="V1386">
        <v>-0.83793446877298672</v>
      </c>
      <c r="W1386">
        <v>2.6628836133261928</v>
      </c>
      <c r="X1386">
        <v>0.89520769348520657</v>
      </c>
      <c r="Y1386" t="str">
        <f t="shared" si="84"/>
        <v>49-60</v>
      </c>
      <c r="Z1386" s="20">
        <f t="shared" si="85"/>
        <v>0.56166184951303366</v>
      </c>
      <c r="AA1386" t="str">
        <f t="shared" si="86"/>
        <v>40%-60%</v>
      </c>
      <c r="AB1386">
        <f t="shared" si="87"/>
        <v>2.0780369531910603E-4</v>
      </c>
    </row>
    <row r="1387" spans="1:28" x14ac:dyDescent="0.25">
      <c r="A1387" t="s">
        <v>858</v>
      </c>
      <c r="B1387" t="s">
        <v>859</v>
      </c>
      <c r="C1387" t="s">
        <v>82</v>
      </c>
      <c r="D1387" t="s">
        <v>108</v>
      </c>
      <c r="E1387">
        <v>241</v>
      </c>
      <c r="F1387" t="s">
        <v>117</v>
      </c>
      <c r="G1387">
        <v>2020</v>
      </c>
      <c r="H1387" t="s">
        <v>29</v>
      </c>
      <c r="I1387" t="s">
        <v>84</v>
      </c>
      <c r="J1387" t="s">
        <v>80</v>
      </c>
      <c r="K1387">
        <v>24</v>
      </c>
      <c r="L1387" s="18">
        <v>43979</v>
      </c>
      <c r="M1387" s="18">
        <v>44709</v>
      </c>
      <c r="O1387">
        <v>49590000</v>
      </c>
      <c r="P1387">
        <v>14590000</v>
      </c>
      <c r="Q1387">
        <v>35000000</v>
      </c>
      <c r="R1387">
        <v>641474</v>
      </c>
      <c r="S1387" t="s">
        <v>699</v>
      </c>
      <c r="T1387">
        <v>-0.2318743543797615</v>
      </c>
      <c r="U1387">
        <v>-1.6971681876345399</v>
      </c>
      <c r="V1387">
        <v>-4.4146365390986242</v>
      </c>
      <c r="W1387">
        <v>0.33955753488230289</v>
      </c>
      <c r="X1387">
        <v>-0.4197062222492236</v>
      </c>
      <c r="Y1387" t="str">
        <f t="shared" si="84"/>
        <v>&lt;=24</v>
      </c>
      <c r="Z1387" s="20">
        <f t="shared" si="85"/>
        <v>0.29421254285138132</v>
      </c>
      <c r="AA1387" t="str">
        <f t="shared" si="86"/>
        <v>20%-40%</v>
      </c>
      <c r="AB1387">
        <f t="shared" si="87"/>
        <v>1.3301627884695344E-4</v>
      </c>
    </row>
    <row r="1388" spans="1:28" x14ac:dyDescent="0.25">
      <c r="A1388" t="s">
        <v>3867</v>
      </c>
      <c r="B1388" t="s">
        <v>3868</v>
      </c>
      <c r="C1388" t="s">
        <v>82</v>
      </c>
      <c r="D1388" t="s">
        <v>172</v>
      </c>
      <c r="E1388">
        <v>236</v>
      </c>
      <c r="F1388" t="s">
        <v>17</v>
      </c>
      <c r="G1388">
        <v>2022</v>
      </c>
      <c r="H1388" t="s">
        <v>155</v>
      </c>
      <c r="I1388" t="s">
        <v>84</v>
      </c>
      <c r="J1388" t="s">
        <v>80</v>
      </c>
      <c r="K1388">
        <v>84</v>
      </c>
      <c r="L1388" s="18">
        <v>44233</v>
      </c>
      <c r="M1388" s="18">
        <v>46789</v>
      </c>
      <c r="O1388">
        <v>76642750</v>
      </c>
      <c r="P1388">
        <v>39321375</v>
      </c>
      <c r="Q1388">
        <v>37321375</v>
      </c>
      <c r="R1388">
        <v>752868</v>
      </c>
      <c r="S1388" t="s">
        <v>699</v>
      </c>
      <c r="T1388">
        <v>0.16835246884697261</v>
      </c>
      <c r="U1388">
        <v>-0.79858524635338168</v>
      </c>
      <c r="V1388">
        <v>-0.96539410409251236</v>
      </c>
      <c r="W1388">
        <v>3.8985521076761898E-2</v>
      </c>
      <c r="X1388">
        <v>4.4381042127634142E-2</v>
      </c>
      <c r="Y1388" t="str">
        <f t="shared" si="84"/>
        <v>&gt;72</v>
      </c>
      <c r="Z1388" s="20">
        <f t="shared" si="85"/>
        <v>0.51304754852872581</v>
      </c>
      <c r="AA1388" t="str">
        <f t="shared" si="86"/>
        <v>40%-60%</v>
      </c>
      <c r="AB1388">
        <f t="shared" si="87"/>
        <v>1.5611497866312296E-4</v>
      </c>
    </row>
    <row r="1389" spans="1:28" x14ac:dyDescent="0.25">
      <c r="A1389" t="s">
        <v>3869</v>
      </c>
      <c r="B1389" t="s">
        <v>3870</v>
      </c>
      <c r="C1389" t="s">
        <v>82</v>
      </c>
      <c r="D1389" t="s">
        <v>384</v>
      </c>
      <c r="E1389">
        <v>61</v>
      </c>
      <c r="F1389" t="s">
        <v>117</v>
      </c>
      <c r="G1389">
        <v>2020</v>
      </c>
      <c r="H1389" t="s">
        <v>29</v>
      </c>
      <c r="I1389" t="s">
        <v>84</v>
      </c>
      <c r="J1389" t="s">
        <v>80</v>
      </c>
      <c r="K1389">
        <v>84</v>
      </c>
      <c r="L1389" s="18">
        <v>43794</v>
      </c>
      <c r="M1389" s="18">
        <v>46351</v>
      </c>
      <c r="O1389">
        <v>49574850</v>
      </c>
      <c r="P1389">
        <v>23711020</v>
      </c>
      <c r="Q1389">
        <v>25863830</v>
      </c>
      <c r="R1389">
        <v>456558</v>
      </c>
      <c r="S1389" t="s">
        <v>255</v>
      </c>
      <c r="T1389">
        <v>-0.41379563766464073</v>
      </c>
      <c r="U1389">
        <v>-0.94131829397718758</v>
      </c>
      <c r="V1389">
        <v>-0.18575632502509701</v>
      </c>
      <c r="W1389">
        <v>-0.35611267374889621</v>
      </c>
      <c r="X1389">
        <v>-0.1103147126646518</v>
      </c>
      <c r="Y1389" t="str">
        <f t="shared" si="84"/>
        <v>&gt;72</v>
      </c>
      <c r="Z1389" s="20">
        <f t="shared" si="85"/>
        <v>0.47828727671389826</v>
      </c>
      <c r="AA1389" t="str">
        <f t="shared" si="86"/>
        <v>40%-60%</v>
      </c>
      <c r="AB1389">
        <f t="shared" si="87"/>
        <v>9.4672030725808634E-5</v>
      </c>
    </row>
    <row r="1390" spans="1:28" x14ac:dyDescent="0.25">
      <c r="A1390" t="s">
        <v>3871</v>
      </c>
      <c r="B1390" t="s">
        <v>3872</v>
      </c>
      <c r="C1390" t="s">
        <v>82</v>
      </c>
      <c r="D1390" t="s">
        <v>695</v>
      </c>
      <c r="E1390">
        <v>62</v>
      </c>
      <c r="F1390" t="s">
        <v>11</v>
      </c>
      <c r="G1390">
        <v>2022</v>
      </c>
      <c r="H1390" t="s">
        <v>11</v>
      </c>
      <c r="I1390" t="s">
        <v>188</v>
      </c>
      <c r="J1390" t="s">
        <v>80</v>
      </c>
      <c r="K1390">
        <v>72</v>
      </c>
      <c r="L1390" s="18">
        <v>44347</v>
      </c>
      <c r="M1390" s="18">
        <v>46538</v>
      </c>
      <c r="O1390">
        <v>79470000</v>
      </c>
      <c r="P1390">
        <v>55629000</v>
      </c>
      <c r="Q1390">
        <v>23841000</v>
      </c>
      <c r="R1390">
        <v>1239957</v>
      </c>
      <c r="S1390" t="s">
        <v>190</v>
      </c>
      <c r="T1390">
        <v>-0.26825861103673743</v>
      </c>
      <c r="U1390">
        <v>-3.091883392176074E-2</v>
      </c>
      <c r="V1390">
        <v>-0.18575632502509701</v>
      </c>
      <c r="W1390">
        <v>-0.5985779704288301</v>
      </c>
      <c r="X1390">
        <v>-0.96114136402222416</v>
      </c>
      <c r="Y1390" t="str">
        <f t="shared" si="84"/>
        <v>61-72</v>
      </c>
      <c r="Z1390" s="20">
        <f t="shared" si="85"/>
        <v>0.7</v>
      </c>
      <c r="AA1390" t="str">
        <f t="shared" si="86"/>
        <v>60%-80%</v>
      </c>
      <c r="AB1390">
        <f t="shared" si="87"/>
        <v>2.5711792850564765E-4</v>
      </c>
    </row>
    <row r="1391" spans="1:28" x14ac:dyDescent="0.25">
      <c r="A1391" t="s">
        <v>3873</v>
      </c>
      <c r="B1391" t="s">
        <v>3874</v>
      </c>
      <c r="C1391" t="s">
        <v>82</v>
      </c>
      <c r="D1391" t="s">
        <v>236</v>
      </c>
      <c r="E1391">
        <v>220</v>
      </c>
      <c r="F1391" t="s">
        <v>87</v>
      </c>
      <c r="G1391">
        <v>2021</v>
      </c>
      <c r="H1391" t="s">
        <v>24</v>
      </c>
      <c r="I1391" t="s">
        <v>84</v>
      </c>
      <c r="J1391" t="s">
        <v>80</v>
      </c>
      <c r="K1391">
        <v>84</v>
      </c>
      <c r="L1391" s="18">
        <v>44154</v>
      </c>
      <c r="M1391" s="18">
        <v>46710</v>
      </c>
      <c r="O1391">
        <v>45615000</v>
      </c>
      <c r="P1391">
        <v>35615000</v>
      </c>
      <c r="Q1391">
        <v>10000000</v>
      </c>
      <c r="R1391">
        <v>800701</v>
      </c>
      <c r="S1391" t="s">
        <v>437</v>
      </c>
      <c r="T1391">
        <v>-0.58358883539719453</v>
      </c>
      <c r="U1391">
        <v>0.30075579867038787</v>
      </c>
      <c r="V1391">
        <v>9.0899389914291959E-2</v>
      </c>
      <c r="W1391">
        <v>-0.68923780495069109</v>
      </c>
      <c r="X1391">
        <v>1.0499034482774929</v>
      </c>
      <c r="Y1391" t="str">
        <f t="shared" si="84"/>
        <v>&gt;72</v>
      </c>
      <c r="Z1391" s="20">
        <f t="shared" si="85"/>
        <v>0.78077386824509476</v>
      </c>
      <c r="AA1391" t="str">
        <f t="shared" si="86"/>
        <v>60%-80%</v>
      </c>
      <c r="AB1391">
        <f t="shared" si="87"/>
        <v>1.6603364670903959E-4</v>
      </c>
    </row>
    <row r="1392" spans="1:28" x14ac:dyDescent="0.25">
      <c r="A1392" t="s">
        <v>3875</v>
      </c>
      <c r="B1392" t="s">
        <v>3876</v>
      </c>
      <c r="C1392" t="s">
        <v>82</v>
      </c>
      <c r="D1392" t="s">
        <v>404</v>
      </c>
      <c r="E1392">
        <v>49</v>
      </c>
      <c r="F1392" t="s">
        <v>12</v>
      </c>
      <c r="G1392">
        <v>2021</v>
      </c>
      <c r="H1392" t="s">
        <v>12</v>
      </c>
      <c r="I1392" t="s">
        <v>84</v>
      </c>
      <c r="J1392" t="s">
        <v>80</v>
      </c>
      <c r="K1392">
        <v>72</v>
      </c>
      <c r="L1392" s="18">
        <v>43990</v>
      </c>
      <c r="M1392" s="18">
        <v>46181</v>
      </c>
      <c r="O1392">
        <v>68890000</v>
      </c>
      <c r="P1392">
        <v>58890000</v>
      </c>
      <c r="Q1392">
        <v>10000000</v>
      </c>
      <c r="R1392">
        <v>1445490</v>
      </c>
      <c r="S1392" t="s">
        <v>85</v>
      </c>
      <c r="T1392">
        <v>-1.4810671662692649</v>
      </c>
      <c r="U1392">
        <v>0.60489135816229356</v>
      </c>
      <c r="V1392">
        <v>0.2094661248883162</v>
      </c>
      <c r="W1392">
        <v>0.44237301144658242</v>
      </c>
      <c r="X1392">
        <v>-0.88379348662608126</v>
      </c>
      <c r="Y1392" t="str">
        <f t="shared" si="84"/>
        <v>61-72</v>
      </c>
      <c r="Z1392" s="20">
        <f t="shared" si="85"/>
        <v>0.8548410509507911</v>
      </c>
      <c r="AA1392" t="str">
        <f t="shared" si="86"/>
        <v>80%-100%</v>
      </c>
      <c r="AB1392">
        <f t="shared" si="87"/>
        <v>2.9973732514565314E-4</v>
      </c>
    </row>
    <row r="1393" spans="1:28" x14ac:dyDescent="0.25">
      <c r="A1393" t="s">
        <v>3877</v>
      </c>
      <c r="B1393" t="s">
        <v>3878</v>
      </c>
      <c r="C1393" t="s">
        <v>82</v>
      </c>
      <c r="D1393" t="s">
        <v>457</v>
      </c>
      <c r="E1393">
        <v>38</v>
      </c>
      <c r="F1393" t="s">
        <v>95</v>
      </c>
      <c r="G1393">
        <v>2016</v>
      </c>
      <c r="H1393" t="s">
        <v>16</v>
      </c>
      <c r="J1393" t="s">
        <v>96</v>
      </c>
      <c r="K1393">
        <v>84</v>
      </c>
      <c r="L1393" s="18">
        <v>44206</v>
      </c>
      <c r="M1393" s="18">
        <v>46762</v>
      </c>
      <c r="O1393">
        <v>35000000</v>
      </c>
      <c r="P1393">
        <v>35000000</v>
      </c>
      <c r="Q1393">
        <v>0</v>
      </c>
      <c r="R1393">
        <v>770102</v>
      </c>
      <c r="S1393" t="s">
        <v>118</v>
      </c>
      <c r="T1393">
        <v>0.5200669498644056</v>
      </c>
      <c r="U1393">
        <v>1.2009447865714571</v>
      </c>
      <c r="V1393">
        <v>0.76277755476709586</v>
      </c>
      <c r="W1393">
        <v>-0.26728196065822157</v>
      </c>
      <c r="X1393">
        <v>-0.49705409964536651</v>
      </c>
      <c r="Y1393" t="str">
        <f t="shared" si="84"/>
        <v>&gt;72</v>
      </c>
      <c r="Z1393" s="20">
        <f t="shared" si="85"/>
        <v>1</v>
      </c>
      <c r="AA1393" t="str">
        <f t="shared" si="86"/>
        <v>80%-100%</v>
      </c>
      <c r="AB1393">
        <f t="shared" si="87"/>
        <v>1.5968862708792023E-4</v>
      </c>
    </row>
    <row r="1394" spans="1:28" x14ac:dyDescent="0.25">
      <c r="A1394" t="s">
        <v>3879</v>
      </c>
      <c r="B1394" t="s">
        <v>3880</v>
      </c>
      <c r="C1394" t="s">
        <v>82</v>
      </c>
      <c r="D1394" t="s">
        <v>246</v>
      </c>
      <c r="E1394">
        <v>15</v>
      </c>
      <c r="F1394" t="s">
        <v>87</v>
      </c>
      <c r="G1394">
        <v>2020</v>
      </c>
      <c r="H1394" t="s">
        <v>15</v>
      </c>
      <c r="I1394" t="s">
        <v>84</v>
      </c>
      <c r="J1394" t="s">
        <v>80</v>
      </c>
      <c r="K1394">
        <v>84</v>
      </c>
      <c r="L1394" s="18">
        <v>43612</v>
      </c>
      <c r="M1394" s="18">
        <v>46169</v>
      </c>
      <c r="O1394">
        <v>39990000</v>
      </c>
      <c r="P1394">
        <v>31992000</v>
      </c>
      <c r="Q1394">
        <v>7998000</v>
      </c>
      <c r="R1394">
        <v>703744</v>
      </c>
      <c r="S1394" t="s">
        <v>311</v>
      </c>
      <c r="T1394">
        <v>2.2815442219069261E-2</v>
      </c>
      <c r="U1394">
        <v>0.37970237290931202</v>
      </c>
      <c r="V1394">
        <v>0.48612183982770601</v>
      </c>
      <c r="W1394">
        <v>-0.12510768080647519</v>
      </c>
      <c r="X1394">
        <v>-1.5025765057952249</v>
      </c>
      <c r="Y1394" t="str">
        <f t="shared" si="84"/>
        <v>&gt;72</v>
      </c>
      <c r="Z1394" s="20">
        <f t="shared" si="85"/>
        <v>0.8</v>
      </c>
      <c r="AA1394" t="str">
        <f t="shared" si="86"/>
        <v>60%-80%</v>
      </c>
      <c r="AB1394">
        <f t="shared" si="87"/>
        <v>1.4592860839390278E-4</v>
      </c>
    </row>
    <row r="1395" spans="1:28" x14ac:dyDescent="0.25">
      <c r="A1395" t="s">
        <v>3881</v>
      </c>
      <c r="B1395" t="s">
        <v>3882</v>
      </c>
      <c r="C1395" t="s">
        <v>82</v>
      </c>
      <c r="D1395" t="s">
        <v>258</v>
      </c>
      <c r="E1395">
        <v>15</v>
      </c>
      <c r="F1395" t="s">
        <v>25</v>
      </c>
      <c r="G1395">
        <v>2020</v>
      </c>
      <c r="H1395" t="s">
        <v>25</v>
      </c>
      <c r="I1395" t="s">
        <v>84</v>
      </c>
      <c r="J1395" t="s">
        <v>80</v>
      </c>
      <c r="K1395">
        <v>84</v>
      </c>
      <c r="L1395" s="18">
        <v>43717</v>
      </c>
      <c r="M1395" s="18">
        <v>46274</v>
      </c>
      <c r="O1395">
        <v>37140000</v>
      </c>
      <c r="P1395">
        <v>37370000</v>
      </c>
      <c r="Q1395">
        <v>0</v>
      </c>
      <c r="R1395">
        <v>899248</v>
      </c>
      <c r="S1395" t="s">
        <v>311</v>
      </c>
      <c r="T1395">
        <v>0.1804805543992978</v>
      </c>
      <c r="U1395">
        <v>1.226373671216354</v>
      </c>
      <c r="V1395">
        <v>0.63376074299491136</v>
      </c>
      <c r="W1395">
        <v>-0.89246909414394293</v>
      </c>
      <c r="X1395">
        <v>-1.5025765057952249</v>
      </c>
      <c r="Y1395" t="str">
        <f t="shared" si="84"/>
        <v>&gt;72</v>
      </c>
      <c r="Z1395" s="20">
        <f t="shared" si="85"/>
        <v>1.0061927840603124</v>
      </c>
      <c r="AA1395" t="str">
        <f t="shared" si="86"/>
        <v>80%-100%</v>
      </c>
      <c r="AB1395">
        <f t="shared" si="87"/>
        <v>1.8646838799478261E-4</v>
      </c>
    </row>
    <row r="1396" spans="1:28" x14ac:dyDescent="0.25">
      <c r="A1396" t="s">
        <v>3883</v>
      </c>
      <c r="B1396" t="s">
        <v>3884</v>
      </c>
      <c r="C1396" t="s">
        <v>82</v>
      </c>
      <c r="D1396" t="s">
        <v>236</v>
      </c>
      <c r="E1396">
        <v>246</v>
      </c>
      <c r="F1396" t="s">
        <v>11</v>
      </c>
      <c r="G1396">
        <v>2021</v>
      </c>
      <c r="H1396" t="s">
        <v>11</v>
      </c>
      <c r="I1396" t="s">
        <v>188</v>
      </c>
      <c r="J1396" t="s">
        <v>80</v>
      </c>
      <c r="K1396">
        <v>84</v>
      </c>
      <c r="L1396" s="18">
        <v>44378</v>
      </c>
      <c r="M1396" s="18">
        <v>46935</v>
      </c>
      <c r="O1396">
        <v>65550000</v>
      </c>
      <c r="P1396">
        <v>59050000</v>
      </c>
      <c r="Q1396">
        <v>6500000</v>
      </c>
      <c r="R1396">
        <v>1239806</v>
      </c>
      <c r="S1396" t="s">
        <v>133</v>
      </c>
      <c r="T1396">
        <v>-2.569689999023184E-2</v>
      </c>
      <c r="U1396">
        <v>0.79376891404636574</v>
      </c>
      <c r="V1396">
        <v>0.16994387989697479</v>
      </c>
      <c r="W1396">
        <v>-0.1447530623183457</v>
      </c>
      <c r="X1396">
        <v>-0.26501046745693763</v>
      </c>
      <c r="Y1396" t="str">
        <f t="shared" si="84"/>
        <v>&gt;72</v>
      </c>
      <c r="Z1396" s="20">
        <f t="shared" si="85"/>
        <v>0.90083905415713195</v>
      </c>
      <c r="AA1396" t="str">
        <f t="shared" si="86"/>
        <v>80%-100%</v>
      </c>
      <c r="AB1396">
        <f t="shared" si="87"/>
        <v>2.5708661709145802E-4</v>
      </c>
    </row>
    <row r="1397" spans="1:28" x14ac:dyDescent="0.25">
      <c r="A1397" t="s">
        <v>3885</v>
      </c>
      <c r="B1397" t="s">
        <v>3886</v>
      </c>
      <c r="C1397" t="s">
        <v>82</v>
      </c>
      <c r="D1397" t="s">
        <v>212</v>
      </c>
      <c r="E1397">
        <v>241</v>
      </c>
      <c r="F1397" t="s">
        <v>79</v>
      </c>
      <c r="G1397">
        <v>2018</v>
      </c>
      <c r="H1397" t="s">
        <v>13</v>
      </c>
      <c r="J1397" t="s">
        <v>80</v>
      </c>
      <c r="K1397">
        <v>72</v>
      </c>
      <c r="L1397" s="18">
        <v>43034</v>
      </c>
      <c r="M1397" s="18">
        <v>45225</v>
      </c>
      <c r="O1397">
        <v>37344500</v>
      </c>
      <c r="P1397">
        <v>33344500</v>
      </c>
      <c r="Q1397">
        <v>4000000</v>
      </c>
      <c r="R1397">
        <v>758716</v>
      </c>
      <c r="S1397" t="s">
        <v>144</v>
      </c>
      <c r="T1397">
        <v>-0.97168757307160336</v>
      </c>
      <c r="U1397">
        <v>0.76112504676391091</v>
      </c>
      <c r="V1397">
        <v>0.80229979975843724</v>
      </c>
      <c r="W1397">
        <v>-0.12863448979355299</v>
      </c>
      <c r="X1397">
        <v>-0.72909773183379534</v>
      </c>
      <c r="Y1397" t="str">
        <f t="shared" si="84"/>
        <v>61-72</v>
      </c>
      <c r="Z1397" s="20">
        <f t="shared" si="85"/>
        <v>0.89288918046834209</v>
      </c>
      <c r="AA1397" t="str">
        <f t="shared" si="86"/>
        <v>80%-100%</v>
      </c>
      <c r="AB1397">
        <f t="shared" si="87"/>
        <v>1.5732762204180545E-4</v>
      </c>
    </row>
    <row r="1398" spans="1:28" x14ac:dyDescent="0.25">
      <c r="A1398" t="s">
        <v>3887</v>
      </c>
      <c r="B1398" t="s">
        <v>3888</v>
      </c>
      <c r="C1398" t="s">
        <v>82</v>
      </c>
      <c r="D1398" t="s">
        <v>231</v>
      </c>
      <c r="E1398">
        <v>76</v>
      </c>
      <c r="F1398" t="s">
        <v>11</v>
      </c>
      <c r="G1398">
        <v>2020</v>
      </c>
      <c r="H1398" t="s">
        <v>11</v>
      </c>
      <c r="I1398" t="s">
        <v>188</v>
      </c>
      <c r="J1398" t="s">
        <v>80</v>
      </c>
      <c r="K1398">
        <v>84</v>
      </c>
      <c r="L1398" s="18">
        <v>43707</v>
      </c>
      <c r="M1398" s="18">
        <v>46264</v>
      </c>
      <c r="O1398">
        <v>63990000</v>
      </c>
      <c r="P1398">
        <v>52851345</v>
      </c>
      <c r="Q1398">
        <v>11138655</v>
      </c>
      <c r="R1398">
        <v>1067139</v>
      </c>
      <c r="S1398" t="s">
        <v>278</v>
      </c>
      <c r="T1398">
        <v>0.16835246884697261</v>
      </c>
      <c r="U1398">
        <v>0.48618186133705138</v>
      </c>
      <c r="V1398">
        <v>0.37516289988104551</v>
      </c>
      <c r="W1398">
        <v>1.1083126119631119</v>
      </c>
      <c r="X1398">
        <v>0.50846830650449182</v>
      </c>
      <c r="Y1398" t="str">
        <f t="shared" si="84"/>
        <v>&gt;72</v>
      </c>
      <c r="Z1398" s="20">
        <f t="shared" si="85"/>
        <v>0.82593131739334269</v>
      </c>
      <c r="AA1398" t="str">
        <f t="shared" si="86"/>
        <v>80%-100%</v>
      </c>
      <c r="AB1398">
        <f t="shared" si="87"/>
        <v>2.2128232600613436E-4</v>
      </c>
    </row>
    <row r="1399" spans="1:28" x14ac:dyDescent="0.25">
      <c r="A1399" t="s">
        <v>3889</v>
      </c>
      <c r="B1399" t="s">
        <v>3890</v>
      </c>
      <c r="C1399" t="s">
        <v>82</v>
      </c>
      <c r="D1399" t="s">
        <v>165</v>
      </c>
      <c r="E1399">
        <v>61</v>
      </c>
      <c r="F1399" t="s">
        <v>87</v>
      </c>
      <c r="G1399">
        <v>2020</v>
      </c>
      <c r="H1399" t="s">
        <v>15</v>
      </c>
      <c r="I1399" t="s">
        <v>84</v>
      </c>
      <c r="J1399" t="s">
        <v>80</v>
      </c>
      <c r="K1399">
        <v>72</v>
      </c>
      <c r="L1399" s="18">
        <v>43738</v>
      </c>
      <c r="M1399" s="18">
        <v>45930</v>
      </c>
      <c r="O1399">
        <v>36335000</v>
      </c>
      <c r="P1399">
        <v>32701500</v>
      </c>
      <c r="Q1399">
        <v>3633500</v>
      </c>
      <c r="R1399">
        <v>795282</v>
      </c>
      <c r="S1399" t="s">
        <v>255</v>
      </c>
      <c r="T1399">
        <v>1.090086970823694</v>
      </c>
      <c r="U1399">
        <v>0.79032357974038436</v>
      </c>
      <c r="V1399">
        <v>0.16994387989697479</v>
      </c>
      <c r="W1399">
        <v>-0.65826454928777911</v>
      </c>
      <c r="X1399">
        <v>0.58581618390063472</v>
      </c>
      <c r="Y1399" t="str">
        <f t="shared" si="84"/>
        <v>61-72</v>
      </c>
      <c r="Z1399" s="20">
        <f t="shared" si="85"/>
        <v>0.9</v>
      </c>
      <c r="AA1399" t="str">
        <f t="shared" si="86"/>
        <v>80%-100%</v>
      </c>
      <c r="AB1399">
        <f t="shared" si="87"/>
        <v>1.649099609243131E-4</v>
      </c>
    </row>
    <row r="1400" spans="1:28" x14ac:dyDescent="0.25">
      <c r="A1400" t="s">
        <v>3891</v>
      </c>
      <c r="B1400" t="s">
        <v>3892</v>
      </c>
      <c r="C1400" t="s">
        <v>82</v>
      </c>
      <c r="D1400" t="s">
        <v>116</v>
      </c>
      <c r="E1400">
        <v>84</v>
      </c>
      <c r="F1400" t="s">
        <v>87</v>
      </c>
      <c r="G1400">
        <v>2020</v>
      </c>
      <c r="H1400" t="s">
        <v>15</v>
      </c>
      <c r="I1400" t="s">
        <v>84</v>
      </c>
      <c r="J1400" t="s">
        <v>80</v>
      </c>
      <c r="K1400">
        <v>84</v>
      </c>
      <c r="L1400" s="18">
        <v>43545</v>
      </c>
      <c r="M1400" s="18">
        <v>46102</v>
      </c>
      <c r="O1400">
        <v>37990000</v>
      </c>
      <c r="P1400">
        <v>25990000</v>
      </c>
      <c r="Q1400">
        <v>12000000</v>
      </c>
      <c r="R1400">
        <v>512934</v>
      </c>
      <c r="S1400" t="s">
        <v>208</v>
      </c>
      <c r="T1400">
        <v>0.45942652210277918</v>
      </c>
      <c r="U1400">
        <v>-9.6095087598816811E-2</v>
      </c>
      <c r="V1400">
        <v>0.10414455892273081</v>
      </c>
      <c r="W1400">
        <v>-0.1040427470606754</v>
      </c>
      <c r="X1400">
        <v>0.35377255171220601</v>
      </c>
      <c r="Y1400" t="str">
        <f t="shared" si="84"/>
        <v>&gt;72</v>
      </c>
      <c r="Z1400" s="20">
        <f t="shared" si="85"/>
        <v>0.68412740194788102</v>
      </c>
      <c r="AA1400" t="str">
        <f t="shared" si="86"/>
        <v>60%-80%</v>
      </c>
      <c r="AB1400">
        <f t="shared" si="87"/>
        <v>1.0636217831756737E-4</v>
      </c>
    </row>
    <row r="1401" spans="1:28" x14ac:dyDescent="0.25">
      <c r="A1401" t="s">
        <v>3893</v>
      </c>
      <c r="B1401" t="s">
        <v>3894</v>
      </c>
      <c r="C1401" t="s">
        <v>82</v>
      </c>
      <c r="D1401" t="s">
        <v>86</v>
      </c>
      <c r="E1401">
        <v>76</v>
      </c>
      <c r="F1401" t="s">
        <v>17</v>
      </c>
      <c r="G1401">
        <v>2019</v>
      </c>
      <c r="H1401" t="s">
        <v>17</v>
      </c>
      <c r="I1401" t="s">
        <v>84</v>
      </c>
      <c r="J1401" t="s">
        <v>80</v>
      </c>
      <c r="K1401">
        <v>84</v>
      </c>
      <c r="L1401" s="18">
        <v>43644</v>
      </c>
      <c r="M1401" s="18">
        <v>46201</v>
      </c>
      <c r="O1401">
        <v>56990000</v>
      </c>
      <c r="P1401">
        <v>8000000</v>
      </c>
      <c r="Q1401">
        <v>48990000</v>
      </c>
      <c r="R1401">
        <v>162341</v>
      </c>
      <c r="S1401" t="s">
        <v>277</v>
      </c>
      <c r="T1401">
        <v>-3.7824985542557123E-2</v>
      </c>
      <c r="U1401">
        <v>-2.3288556911709959</v>
      </c>
      <c r="V1401">
        <v>-0.54145652994716964</v>
      </c>
      <c r="W1401">
        <v>-0.6631501721270211</v>
      </c>
      <c r="X1401">
        <v>-1.11583711881451</v>
      </c>
      <c r="Y1401" t="str">
        <f t="shared" si="84"/>
        <v>&gt;72</v>
      </c>
      <c r="Z1401" s="20">
        <f t="shared" si="85"/>
        <v>0.2</v>
      </c>
      <c r="AA1401" t="str">
        <f t="shared" si="86"/>
        <v>20%</v>
      </c>
      <c r="AB1401">
        <f t="shared" si="87"/>
        <v>3.3663088019613062E-5</v>
      </c>
    </row>
    <row r="1402" spans="1:28" x14ac:dyDescent="0.25">
      <c r="A1402" t="s">
        <v>3895</v>
      </c>
      <c r="B1402" t="s">
        <v>3896</v>
      </c>
      <c r="C1402" t="s">
        <v>82</v>
      </c>
      <c r="D1402" t="s">
        <v>195</v>
      </c>
      <c r="E1402">
        <v>236</v>
      </c>
      <c r="F1402" t="s">
        <v>117</v>
      </c>
      <c r="G1402">
        <v>2020</v>
      </c>
      <c r="H1402" t="s">
        <v>14</v>
      </c>
      <c r="I1402" t="s">
        <v>84</v>
      </c>
      <c r="J1402" t="s">
        <v>80</v>
      </c>
      <c r="K1402">
        <v>72</v>
      </c>
      <c r="L1402" s="18">
        <v>43735</v>
      </c>
      <c r="M1402" s="18">
        <v>45927</v>
      </c>
      <c r="O1402">
        <v>42740500</v>
      </c>
      <c r="P1402">
        <v>38440500</v>
      </c>
      <c r="Q1402">
        <v>4300000</v>
      </c>
      <c r="R1402">
        <v>834656</v>
      </c>
      <c r="S1402" t="s">
        <v>266</v>
      </c>
      <c r="T1402">
        <v>-1.7721412195250721</v>
      </c>
      <c r="U1402">
        <v>0.78783048295460356</v>
      </c>
      <c r="V1402">
        <v>0.16994387989697479</v>
      </c>
      <c r="W1402">
        <v>-0.45188614896941232</v>
      </c>
      <c r="X1402">
        <v>-0.4197062222492236</v>
      </c>
      <c r="Y1402" t="str">
        <f t="shared" si="84"/>
        <v>61-72</v>
      </c>
      <c r="Z1402" s="20">
        <f t="shared" si="85"/>
        <v>0.89939284753337001</v>
      </c>
      <c r="AA1402" t="str">
        <f t="shared" si="86"/>
        <v>80%-100%</v>
      </c>
      <c r="AB1402">
        <f t="shared" si="87"/>
        <v>1.7307456769453285E-4</v>
      </c>
    </row>
    <row r="1403" spans="1:28" x14ac:dyDescent="0.25">
      <c r="A1403" t="s">
        <v>3897</v>
      </c>
      <c r="B1403" t="s">
        <v>3898</v>
      </c>
      <c r="C1403" t="s">
        <v>82</v>
      </c>
      <c r="D1403" t="s">
        <v>898</v>
      </c>
      <c r="E1403">
        <v>60</v>
      </c>
      <c r="F1403" t="s">
        <v>87</v>
      </c>
      <c r="G1403">
        <v>2019</v>
      </c>
      <c r="H1403" t="s">
        <v>15</v>
      </c>
      <c r="J1403" t="s">
        <v>80</v>
      </c>
      <c r="K1403">
        <v>84</v>
      </c>
      <c r="L1403" s="18">
        <v>43497</v>
      </c>
      <c r="M1403" s="18">
        <v>46054</v>
      </c>
      <c r="O1403">
        <v>33600000</v>
      </c>
      <c r="P1403">
        <v>31850000</v>
      </c>
      <c r="Q1403">
        <v>1750000</v>
      </c>
      <c r="R1403">
        <v>618751</v>
      </c>
      <c r="S1403" t="s">
        <v>191</v>
      </c>
      <c r="T1403">
        <v>-1.2870177974320609</v>
      </c>
      <c r="U1403">
        <v>0.98707957468027296</v>
      </c>
      <c r="V1403">
        <v>-0.1036306413006445</v>
      </c>
      <c r="W1403">
        <v>-0.8069706944572077</v>
      </c>
      <c r="X1403">
        <v>-1.425228628399082</v>
      </c>
      <c r="Y1403" t="str">
        <f t="shared" si="84"/>
        <v>&gt;72</v>
      </c>
      <c r="Z1403" s="20">
        <f t="shared" si="85"/>
        <v>0.94791666666666663</v>
      </c>
      <c r="AA1403" t="str">
        <f t="shared" si="86"/>
        <v>80%-100%</v>
      </c>
      <c r="AB1403">
        <f t="shared" si="87"/>
        <v>1.2830442941230865E-4</v>
      </c>
    </row>
    <row r="1404" spans="1:28" x14ac:dyDescent="0.25">
      <c r="A1404" t="s">
        <v>3899</v>
      </c>
      <c r="B1404" t="s">
        <v>3900</v>
      </c>
      <c r="C1404" t="s">
        <v>82</v>
      </c>
      <c r="D1404" t="s">
        <v>125</v>
      </c>
      <c r="E1404">
        <v>50</v>
      </c>
      <c r="F1404" t="s">
        <v>117</v>
      </c>
      <c r="G1404">
        <v>2021</v>
      </c>
      <c r="H1404" t="s">
        <v>29</v>
      </c>
      <c r="I1404" t="s">
        <v>84</v>
      </c>
      <c r="J1404" t="s">
        <v>80</v>
      </c>
      <c r="K1404">
        <v>72</v>
      </c>
      <c r="L1404" s="18">
        <v>44317</v>
      </c>
      <c r="M1404" s="18">
        <v>46508</v>
      </c>
      <c r="O1404">
        <v>55450000</v>
      </c>
      <c r="P1404">
        <v>20450000</v>
      </c>
      <c r="Q1404">
        <v>35000000</v>
      </c>
      <c r="R1404">
        <v>524569</v>
      </c>
      <c r="S1404" t="s">
        <v>220</v>
      </c>
      <c r="T1404">
        <v>-1.638732278449494</v>
      </c>
      <c r="U1404">
        <v>-1.3908933088455919</v>
      </c>
      <c r="V1404">
        <v>0.24898836987965761</v>
      </c>
      <c r="W1404">
        <v>-0.45103713923960381</v>
      </c>
      <c r="X1404">
        <v>-0.96114136402222416</v>
      </c>
      <c r="Y1404" t="str">
        <f t="shared" si="84"/>
        <v>61-72</v>
      </c>
      <c r="Z1404" s="20">
        <f t="shared" si="85"/>
        <v>0.36880072137060416</v>
      </c>
      <c r="AA1404" t="str">
        <f t="shared" si="86"/>
        <v>20%-40%</v>
      </c>
      <c r="AB1404">
        <f t="shared" si="87"/>
        <v>1.0877481609304121E-4</v>
      </c>
    </row>
    <row r="1405" spans="1:28" x14ac:dyDescent="0.25">
      <c r="A1405" t="s">
        <v>3901</v>
      </c>
      <c r="B1405" t="s">
        <v>3902</v>
      </c>
      <c r="C1405" t="s">
        <v>82</v>
      </c>
      <c r="D1405" t="s">
        <v>282</v>
      </c>
      <c r="E1405">
        <v>38</v>
      </c>
      <c r="F1405" t="s">
        <v>117</v>
      </c>
      <c r="G1405">
        <v>2020</v>
      </c>
      <c r="H1405" t="s">
        <v>14</v>
      </c>
      <c r="I1405" t="s">
        <v>84</v>
      </c>
      <c r="J1405" t="s">
        <v>80</v>
      </c>
      <c r="K1405">
        <v>72</v>
      </c>
      <c r="L1405" s="18">
        <v>43761</v>
      </c>
      <c r="M1405" s="18">
        <v>45953</v>
      </c>
      <c r="O1405">
        <v>44490000</v>
      </c>
      <c r="P1405">
        <v>22245000</v>
      </c>
      <c r="Q1405">
        <v>22245000</v>
      </c>
      <c r="R1405">
        <v>571586</v>
      </c>
      <c r="S1405" t="s">
        <v>184</v>
      </c>
      <c r="T1405">
        <v>8.3455869980695638E-2</v>
      </c>
      <c r="U1405">
        <v>-0.85216124758390532</v>
      </c>
      <c r="V1405">
        <v>-0.38336754998180411</v>
      </c>
      <c r="W1405">
        <v>-0.6495135756614574</v>
      </c>
      <c r="X1405">
        <v>-0.18766259006079469</v>
      </c>
      <c r="Y1405" t="str">
        <f t="shared" si="84"/>
        <v>61-72</v>
      </c>
      <c r="Z1405" s="20">
        <f t="shared" si="85"/>
        <v>0.5</v>
      </c>
      <c r="AA1405" t="str">
        <f t="shared" si="86"/>
        <v>40%-60%</v>
      </c>
      <c r="AB1405">
        <f t="shared" si="87"/>
        <v>1.1852427808611842E-4</v>
      </c>
    </row>
    <row r="1406" spans="1:28" x14ac:dyDescent="0.25">
      <c r="A1406" t="s">
        <v>3903</v>
      </c>
      <c r="B1406" t="s">
        <v>3904</v>
      </c>
      <c r="C1406" t="s">
        <v>82</v>
      </c>
      <c r="D1406" t="s">
        <v>236</v>
      </c>
      <c r="E1406">
        <v>62</v>
      </c>
      <c r="F1406" t="s">
        <v>79</v>
      </c>
      <c r="G1406">
        <v>2021</v>
      </c>
      <c r="H1406" t="s">
        <v>26</v>
      </c>
      <c r="I1406" t="s">
        <v>84</v>
      </c>
      <c r="J1406" t="s">
        <v>80</v>
      </c>
      <c r="K1406">
        <v>84</v>
      </c>
      <c r="L1406" s="18">
        <v>44053</v>
      </c>
      <c r="M1406" s="18">
        <v>46609</v>
      </c>
      <c r="O1406">
        <v>45420000</v>
      </c>
      <c r="P1406">
        <v>41173000</v>
      </c>
      <c r="Q1406">
        <v>4247000</v>
      </c>
      <c r="R1406">
        <v>883669</v>
      </c>
      <c r="S1406" t="s">
        <v>190</v>
      </c>
      <c r="T1406">
        <v>-1.1657369419088079</v>
      </c>
      <c r="U1406">
        <v>0.81699316494847907</v>
      </c>
      <c r="V1406">
        <v>0.44659959483636458</v>
      </c>
      <c r="W1406">
        <v>-0.57773906312009038</v>
      </c>
      <c r="X1406">
        <v>0.35377255171220601</v>
      </c>
      <c r="Y1406" t="str">
        <f t="shared" si="84"/>
        <v>&gt;72</v>
      </c>
      <c r="Z1406" s="20">
        <f t="shared" si="85"/>
        <v>0.90649493615147514</v>
      </c>
      <c r="AA1406" t="str">
        <f t="shared" si="86"/>
        <v>80%-100%</v>
      </c>
      <c r="AB1406">
        <f t="shared" si="87"/>
        <v>1.8323792096391824E-4</v>
      </c>
    </row>
    <row r="1407" spans="1:28" x14ac:dyDescent="0.25">
      <c r="A1407" t="s">
        <v>3905</v>
      </c>
      <c r="B1407" t="s">
        <v>3906</v>
      </c>
      <c r="C1407" t="s">
        <v>82</v>
      </c>
      <c r="D1407" t="s">
        <v>145</v>
      </c>
      <c r="E1407">
        <v>83</v>
      </c>
      <c r="F1407" t="s">
        <v>25</v>
      </c>
      <c r="G1407">
        <v>2021</v>
      </c>
      <c r="H1407" t="s">
        <v>25</v>
      </c>
      <c r="I1407" t="s">
        <v>84</v>
      </c>
      <c r="J1407" t="s">
        <v>80</v>
      </c>
      <c r="K1407">
        <v>84</v>
      </c>
      <c r="L1407" s="18">
        <v>44309</v>
      </c>
      <c r="M1407" s="18">
        <v>46866</v>
      </c>
      <c r="O1407">
        <v>40310000</v>
      </c>
      <c r="P1407">
        <v>42310000</v>
      </c>
      <c r="Q1407">
        <v>0</v>
      </c>
      <c r="R1407">
        <v>929047</v>
      </c>
      <c r="S1407" t="s">
        <v>205</v>
      </c>
      <c r="T1407">
        <v>-1.456810995164614</v>
      </c>
      <c r="U1407">
        <v>1.4046764694447249</v>
      </c>
      <c r="V1407">
        <v>-0.22527857001643839</v>
      </c>
      <c r="W1407">
        <v>-0.65636605997796493</v>
      </c>
      <c r="X1407">
        <v>-0.72909773183379534</v>
      </c>
      <c r="Y1407" t="str">
        <f t="shared" si="84"/>
        <v>&gt;72</v>
      </c>
      <c r="Z1407" s="20">
        <f t="shared" si="85"/>
        <v>1.0496154800297692</v>
      </c>
      <c r="AA1407" t="str">
        <f t="shared" si="86"/>
        <v>80%-100%</v>
      </c>
      <c r="AB1407">
        <f t="shared" si="87"/>
        <v>1.9264751932880452E-4</v>
      </c>
    </row>
    <row r="1408" spans="1:28" x14ac:dyDescent="0.25">
      <c r="A1408" t="s">
        <v>3907</v>
      </c>
      <c r="B1408" t="s">
        <v>3908</v>
      </c>
      <c r="C1408" t="s">
        <v>82</v>
      </c>
      <c r="D1408" t="s">
        <v>239</v>
      </c>
      <c r="E1408">
        <v>38</v>
      </c>
      <c r="F1408" t="s">
        <v>117</v>
      </c>
      <c r="G1408">
        <v>2019</v>
      </c>
      <c r="H1408" t="s">
        <v>14</v>
      </c>
      <c r="J1408" t="s">
        <v>80</v>
      </c>
      <c r="K1408">
        <v>84</v>
      </c>
      <c r="L1408" s="18">
        <v>43434</v>
      </c>
      <c r="M1408" s="18">
        <v>45991</v>
      </c>
      <c r="O1408">
        <v>41141907</v>
      </c>
      <c r="P1408">
        <v>27141907</v>
      </c>
      <c r="Q1408">
        <v>14000000</v>
      </c>
      <c r="R1408">
        <v>584380</v>
      </c>
      <c r="S1408" t="s">
        <v>490</v>
      </c>
      <c r="T1408">
        <v>1.453929537393452</v>
      </c>
      <c r="U1408">
        <v>-0.19634019966776031</v>
      </c>
      <c r="V1408">
        <v>0.2094661248883162</v>
      </c>
      <c r="W1408">
        <v>-0.63818536960669048</v>
      </c>
      <c r="X1408">
        <v>1.127251325673635</v>
      </c>
      <c r="Y1408" t="str">
        <f t="shared" si="84"/>
        <v>&gt;72</v>
      </c>
      <c r="Z1408" s="20">
        <f t="shared" si="85"/>
        <v>0.65971436375081005</v>
      </c>
      <c r="AA1408" t="str">
        <f t="shared" si="86"/>
        <v>60%-80%</v>
      </c>
      <c r="AB1408">
        <f t="shared" si="87"/>
        <v>1.211772465175247E-4</v>
      </c>
    </row>
    <row r="1409" spans="1:28" x14ac:dyDescent="0.25">
      <c r="A1409" t="s">
        <v>3909</v>
      </c>
      <c r="B1409" t="s">
        <v>3910</v>
      </c>
      <c r="C1409" t="s">
        <v>82</v>
      </c>
      <c r="D1409" t="s">
        <v>273</v>
      </c>
      <c r="E1409">
        <v>48</v>
      </c>
      <c r="F1409" t="s">
        <v>87</v>
      </c>
      <c r="G1409">
        <v>2021</v>
      </c>
      <c r="H1409" t="s">
        <v>24</v>
      </c>
      <c r="I1409" t="s">
        <v>84</v>
      </c>
      <c r="J1409" t="s">
        <v>80</v>
      </c>
      <c r="K1409">
        <v>60</v>
      </c>
      <c r="L1409" s="18">
        <v>44284</v>
      </c>
      <c r="M1409" s="18">
        <v>46110</v>
      </c>
      <c r="O1409">
        <v>44200000</v>
      </c>
      <c r="P1409">
        <v>30200000</v>
      </c>
      <c r="Q1409">
        <v>14000000</v>
      </c>
      <c r="R1409">
        <v>696753</v>
      </c>
      <c r="S1409" t="s">
        <v>186</v>
      </c>
      <c r="T1409">
        <v>-2.569689999023184E-2</v>
      </c>
      <c r="U1409">
        <v>-9.9665370812030543E-2</v>
      </c>
      <c r="V1409">
        <v>-1.441681460674811</v>
      </c>
      <c r="W1409">
        <v>-8.1628292767025198E-2</v>
      </c>
      <c r="X1409">
        <v>0.74051193869292065</v>
      </c>
      <c r="Y1409" t="str">
        <f t="shared" si="84"/>
        <v>49-60</v>
      </c>
      <c r="Z1409" s="20">
        <f t="shared" si="85"/>
        <v>0.68325791855203621</v>
      </c>
      <c r="AA1409" t="str">
        <f t="shared" si="86"/>
        <v>60%-80%</v>
      </c>
      <c r="AB1409">
        <f t="shared" si="87"/>
        <v>1.4447895212502977E-4</v>
      </c>
    </row>
    <row r="1410" spans="1:28" x14ac:dyDescent="0.25">
      <c r="A1410" t="s">
        <v>3911</v>
      </c>
      <c r="B1410" t="s">
        <v>3912</v>
      </c>
      <c r="C1410" t="s">
        <v>82</v>
      </c>
      <c r="D1410" t="s">
        <v>627</v>
      </c>
      <c r="E1410">
        <v>62</v>
      </c>
      <c r="F1410" t="s">
        <v>25</v>
      </c>
      <c r="G1410">
        <v>2021</v>
      </c>
      <c r="H1410" t="s">
        <v>25</v>
      </c>
      <c r="I1410" t="s">
        <v>84</v>
      </c>
      <c r="J1410" t="s">
        <v>80</v>
      </c>
      <c r="K1410">
        <v>60</v>
      </c>
      <c r="L1410" s="18">
        <v>44029</v>
      </c>
      <c r="M1410" s="18">
        <v>45855</v>
      </c>
      <c r="O1410">
        <v>38590000</v>
      </c>
      <c r="P1410">
        <v>28590000</v>
      </c>
      <c r="Q1410">
        <v>10000000</v>
      </c>
      <c r="R1410">
        <v>772522</v>
      </c>
      <c r="S1410" t="s">
        <v>317</v>
      </c>
      <c r="T1410">
        <v>-1.505323337373915</v>
      </c>
      <c r="U1410">
        <v>0.13688361312996289</v>
      </c>
      <c r="V1410">
        <v>9.0899389914291959E-2</v>
      </c>
      <c r="W1410">
        <v>-0.3192736835453644</v>
      </c>
      <c r="X1410">
        <v>-1.425228628399082</v>
      </c>
      <c r="Y1410" t="str">
        <f t="shared" si="84"/>
        <v>49-60</v>
      </c>
      <c r="Z1410" s="20">
        <f t="shared" si="85"/>
        <v>0.74086550919927441</v>
      </c>
      <c r="AA1410" t="str">
        <f t="shared" si="86"/>
        <v>60%-80%</v>
      </c>
      <c r="AB1410">
        <f t="shared" si="87"/>
        <v>1.6019043915639007E-4</v>
      </c>
    </row>
    <row r="1411" spans="1:28" x14ac:dyDescent="0.25">
      <c r="A1411" t="s">
        <v>3913</v>
      </c>
      <c r="B1411" t="s">
        <v>3914</v>
      </c>
      <c r="C1411" t="s">
        <v>82</v>
      </c>
      <c r="D1411" t="s">
        <v>457</v>
      </c>
      <c r="E1411">
        <v>38</v>
      </c>
      <c r="F1411" t="s">
        <v>95</v>
      </c>
      <c r="G1411">
        <v>2018</v>
      </c>
      <c r="H1411" t="s">
        <v>16</v>
      </c>
      <c r="J1411" t="s">
        <v>96</v>
      </c>
      <c r="K1411">
        <v>84</v>
      </c>
      <c r="L1411" s="18">
        <v>44442</v>
      </c>
      <c r="M1411" s="18">
        <v>46999</v>
      </c>
      <c r="O1411">
        <v>42000000</v>
      </c>
      <c r="P1411">
        <v>42000000</v>
      </c>
      <c r="Q1411">
        <v>0</v>
      </c>
      <c r="R1411">
        <v>979349</v>
      </c>
      <c r="S1411" t="s">
        <v>475</v>
      </c>
      <c r="T1411">
        <v>-0.63210117760649565</v>
      </c>
      <c r="U1411">
        <v>1.2009447865714571</v>
      </c>
      <c r="V1411">
        <v>1.513700209602582</v>
      </c>
      <c r="W1411">
        <v>-0.42382103374926111</v>
      </c>
      <c r="X1411">
        <v>-1.657272260587511</v>
      </c>
      <c r="Y1411" t="str">
        <f t="shared" ref="Y1411:Y1474" si="88">IF(K1411&lt;=24,"&lt;=24",IF(AND(K1411&gt;=25,K1411&lt;=36),"25-36",IF(AND(K1411&gt;=37,K1411&lt;=48),"37-48",IF(AND(K1411&gt;=49,K1411&lt;=60),"49-60",IF(AND(K1411&gt;=61,K1411&lt;=72),"61-72","&gt;72")))))</f>
        <v>&gt;72</v>
      </c>
      <c r="Z1411" s="20">
        <f t="shared" ref="Z1411:Z1474" si="89">IF(P1411/O1411&gt;0.2,P1411/O1411,0.2)</f>
        <v>1</v>
      </c>
      <c r="AA1411" t="str">
        <f t="shared" ref="AA1411:AA1474" si="90">IF(Z1411&lt;=0.2,"20%",IF(AND(Z1411&gt;0.2,Z1411&lt;=0.4),"20%-40%",IF(AND(Z1411&gt;0.4,Z1411&lt;=0.6),"40%-60%",IF(AND(Z1411&gt;0.6,Z1411&lt;=0.8),"60%-80%","80%-100%"))))</f>
        <v>80%-100%</v>
      </c>
      <c r="AB1411">
        <f t="shared" ref="AB1411:AB1474" si="91">R1411/SUM($R$2:$R$5739)</f>
        <v>2.0307816010077572E-4</v>
      </c>
    </row>
    <row r="1412" spans="1:28" x14ac:dyDescent="0.25">
      <c r="A1412" t="s">
        <v>3915</v>
      </c>
      <c r="B1412" t="s">
        <v>3916</v>
      </c>
      <c r="C1412" t="s">
        <v>82</v>
      </c>
      <c r="D1412" t="s">
        <v>722</v>
      </c>
      <c r="E1412">
        <v>61</v>
      </c>
      <c r="F1412" t="s">
        <v>25</v>
      </c>
      <c r="G1412">
        <v>2022</v>
      </c>
      <c r="H1412" t="s">
        <v>25</v>
      </c>
      <c r="I1412" t="s">
        <v>84</v>
      </c>
      <c r="J1412" t="s">
        <v>80</v>
      </c>
      <c r="K1412">
        <v>48</v>
      </c>
      <c r="L1412" s="18">
        <v>44335</v>
      </c>
      <c r="M1412" s="18">
        <v>45796</v>
      </c>
      <c r="O1412">
        <v>42690000</v>
      </c>
      <c r="P1412">
        <v>43730800</v>
      </c>
      <c r="Q1412">
        <v>0</v>
      </c>
      <c r="R1412">
        <v>1325516</v>
      </c>
      <c r="S1412" t="s">
        <v>641</v>
      </c>
      <c r="T1412">
        <v>-0.17123392661813511</v>
      </c>
      <c r="U1412">
        <v>1.301055948920901</v>
      </c>
      <c r="V1412">
        <v>-0.42288979497314538</v>
      </c>
      <c r="W1412">
        <v>0.30371193252916862</v>
      </c>
      <c r="X1412">
        <v>-3.2966835268508812E-2</v>
      </c>
      <c r="Y1412" t="str">
        <f t="shared" si="88"/>
        <v>37-48</v>
      </c>
      <c r="Z1412" s="20">
        <f t="shared" si="89"/>
        <v>1.0243804169594752</v>
      </c>
      <c r="AA1412" t="str">
        <f t="shared" si="90"/>
        <v>80%-100%</v>
      </c>
      <c r="AB1412">
        <f t="shared" si="91"/>
        <v>2.7485947345036324E-4</v>
      </c>
    </row>
    <row r="1413" spans="1:28" x14ac:dyDescent="0.25">
      <c r="A1413" t="s">
        <v>3917</v>
      </c>
      <c r="B1413" t="s">
        <v>3918</v>
      </c>
      <c r="C1413" t="s">
        <v>82</v>
      </c>
      <c r="D1413" t="s">
        <v>199</v>
      </c>
      <c r="E1413">
        <v>76</v>
      </c>
      <c r="F1413" t="s">
        <v>117</v>
      </c>
      <c r="G1413">
        <v>2022</v>
      </c>
      <c r="H1413" t="s">
        <v>29</v>
      </c>
      <c r="I1413" t="s">
        <v>84</v>
      </c>
      <c r="J1413" t="s">
        <v>80</v>
      </c>
      <c r="K1413">
        <v>84</v>
      </c>
      <c r="L1413" s="18">
        <v>44403</v>
      </c>
      <c r="M1413" s="18">
        <v>46960</v>
      </c>
      <c r="O1413">
        <v>55990000</v>
      </c>
      <c r="P1413">
        <v>55990000</v>
      </c>
      <c r="Q1413">
        <v>0</v>
      </c>
      <c r="R1413">
        <v>1171855</v>
      </c>
      <c r="S1413" t="s">
        <v>330</v>
      </c>
      <c r="T1413">
        <v>-1.8206535617343731</v>
      </c>
      <c r="U1413">
        <v>1.2009447865714571</v>
      </c>
      <c r="V1413">
        <v>0.13042163490563341</v>
      </c>
      <c r="W1413">
        <v>0.25060733645045108</v>
      </c>
      <c r="X1413">
        <v>-1.425228628399082</v>
      </c>
      <c r="Y1413" t="str">
        <f t="shared" si="88"/>
        <v>&gt;72</v>
      </c>
      <c r="Z1413" s="20">
        <f t="shared" si="89"/>
        <v>1</v>
      </c>
      <c r="AA1413" t="str">
        <f t="shared" si="90"/>
        <v>80%-100%</v>
      </c>
      <c r="AB1413">
        <f t="shared" si="91"/>
        <v>2.4299627334575775E-4</v>
      </c>
    </row>
    <row r="1414" spans="1:28" x14ac:dyDescent="0.25">
      <c r="A1414" t="s">
        <v>3919</v>
      </c>
      <c r="B1414" t="s">
        <v>3920</v>
      </c>
      <c r="C1414" t="s">
        <v>82</v>
      </c>
      <c r="D1414" t="s">
        <v>224</v>
      </c>
      <c r="E1414">
        <v>1406792</v>
      </c>
      <c r="F1414" t="s">
        <v>95</v>
      </c>
      <c r="G1414">
        <v>2022</v>
      </c>
      <c r="H1414" t="s">
        <v>16</v>
      </c>
      <c r="J1414" t="s">
        <v>96</v>
      </c>
      <c r="K1414">
        <v>72</v>
      </c>
      <c r="L1414" s="18">
        <v>44314</v>
      </c>
      <c r="M1414" s="18">
        <v>46505</v>
      </c>
      <c r="O1414">
        <v>91500000</v>
      </c>
      <c r="P1414">
        <v>62500000</v>
      </c>
      <c r="Q1414">
        <v>29000000</v>
      </c>
      <c r="R1414">
        <v>1469391</v>
      </c>
      <c r="S1414" t="s">
        <v>2824</v>
      </c>
      <c r="T1414">
        <v>-0.4986922365309176</v>
      </c>
      <c r="U1414">
        <v>-0.1004776175925981</v>
      </c>
      <c r="V1414">
        <v>0.56516632981038883</v>
      </c>
      <c r="W1414">
        <v>-0.26284772688564872</v>
      </c>
      <c r="X1414">
        <v>0.97255557088134947</v>
      </c>
      <c r="Y1414" t="str">
        <f t="shared" si="88"/>
        <v>61-72</v>
      </c>
      <c r="Z1414" s="20">
        <f t="shared" si="89"/>
        <v>0.68306010928961747</v>
      </c>
      <c r="AA1414" t="str">
        <f t="shared" si="90"/>
        <v>60%-80%</v>
      </c>
      <c r="AB1414">
        <f t="shared" si="91"/>
        <v>3.0469344508304895E-4</v>
      </c>
    </row>
    <row r="1415" spans="1:28" x14ac:dyDescent="0.25">
      <c r="A1415" t="s">
        <v>3921</v>
      </c>
      <c r="B1415" t="s">
        <v>3922</v>
      </c>
      <c r="C1415" t="s">
        <v>82</v>
      </c>
      <c r="D1415" t="s">
        <v>172</v>
      </c>
      <c r="E1415">
        <v>220</v>
      </c>
      <c r="F1415" t="s">
        <v>17</v>
      </c>
      <c r="G1415">
        <v>2022</v>
      </c>
      <c r="H1415" t="s">
        <v>155</v>
      </c>
      <c r="I1415" t="s">
        <v>84</v>
      </c>
      <c r="J1415" t="s">
        <v>80</v>
      </c>
      <c r="K1415">
        <v>84</v>
      </c>
      <c r="L1415" s="18">
        <v>44335</v>
      </c>
      <c r="M1415" s="18">
        <v>46892</v>
      </c>
      <c r="O1415">
        <v>77350000</v>
      </c>
      <c r="P1415">
        <v>63480000</v>
      </c>
      <c r="Q1415">
        <v>13870000</v>
      </c>
      <c r="R1415">
        <v>1359362</v>
      </c>
      <c r="S1415" t="s">
        <v>163</v>
      </c>
      <c r="T1415">
        <v>-0.60784500650184503</v>
      </c>
      <c r="U1415">
        <v>0.46464017910578442</v>
      </c>
      <c r="V1415">
        <v>-0.55917526138842255</v>
      </c>
      <c r="W1415">
        <v>2.1000509008449249</v>
      </c>
      <c r="X1415">
        <v>-0.80644560922993824</v>
      </c>
      <c r="Y1415" t="str">
        <f t="shared" si="88"/>
        <v>&gt;72</v>
      </c>
      <c r="Z1415" s="20">
        <f t="shared" si="89"/>
        <v>0.82068519715578536</v>
      </c>
      <c r="AA1415" t="str">
        <f t="shared" si="90"/>
        <v>80%-100%</v>
      </c>
      <c r="AB1415">
        <f t="shared" si="91"/>
        <v>2.8187779215673949E-4</v>
      </c>
    </row>
    <row r="1416" spans="1:28" x14ac:dyDescent="0.25">
      <c r="A1416" t="s">
        <v>3923</v>
      </c>
      <c r="B1416" t="s">
        <v>3924</v>
      </c>
      <c r="C1416" t="s">
        <v>82</v>
      </c>
      <c r="D1416" t="s">
        <v>181</v>
      </c>
      <c r="E1416">
        <v>38</v>
      </c>
      <c r="F1416" t="s">
        <v>25</v>
      </c>
      <c r="G1416">
        <v>2022</v>
      </c>
      <c r="H1416" t="s">
        <v>25</v>
      </c>
      <c r="I1416" t="s">
        <v>84</v>
      </c>
      <c r="J1416" t="s">
        <v>80</v>
      </c>
      <c r="K1416">
        <v>84</v>
      </c>
      <c r="L1416" s="18">
        <v>44321</v>
      </c>
      <c r="M1416" s="18">
        <v>46878</v>
      </c>
      <c r="O1416">
        <v>39120000</v>
      </c>
      <c r="P1416">
        <v>39120000</v>
      </c>
      <c r="Q1416">
        <v>0</v>
      </c>
      <c r="R1416">
        <v>964508</v>
      </c>
      <c r="S1416" t="s">
        <v>218</v>
      </c>
      <c r="T1416">
        <v>-0.88679097420532638</v>
      </c>
      <c r="U1416">
        <v>1.2009447865714571</v>
      </c>
      <c r="V1416">
        <v>0.16994387989697479</v>
      </c>
      <c r="W1416">
        <v>-0.5406511451224395</v>
      </c>
      <c r="X1416">
        <v>0.89520769348520657</v>
      </c>
      <c r="Y1416" t="str">
        <f t="shared" si="88"/>
        <v>&gt;72</v>
      </c>
      <c r="Z1416" s="20">
        <f t="shared" si="89"/>
        <v>1</v>
      </c>
      <c r="AA1416" t="str">
        <f t="shared" si="90"/>
        <v>80%-100%</v>
      </c>
      <c r="AB1416">
        <f t="shared" si="91"/>
        <v>2.0000072501475877E-4</v>
      </c>
    </row>
    <row r="1417" spans="1:28" x14ac:dyDescent="0.25">
      <c r="A1417" t="s">
        <v>3925</v>
      </c>
      <c r="B1417" t="s">
        <v>3926</v>
      </c>
      <c r="C1417" t="s">
        <v>82</v>
      </c>
      <c r="D1417" t="s">
        <v>145</v>
      </c>
      <c r="E1417">
        <v>38</v>
      </c>
      <c r="F1417" t="s">
        <v>25</v>
      </c>
      <c r="G1417">
        <v>2021</v>
      </c>
      <c r="H1417" t="s">
        <v>25</v>
      </c>
      <c r="I1417" t="s">
        <v>84</v>
      </c>
      <c r="J1417" t="s">
        <v>80</v>
      </c>
      <c r="K1417">
        <v>84</v>
      </c>
      <c r="L1417" s="18">
        <v>44258</v>
      </c>
      <c r="M1417" s="18">
        <v>46815</v>
      </c>
      <c r="O1417">
        <v>42410000</v>
      </c>
      <c r="P1417">
        <v>38410000</v>
      </c>
      <c r="Q1417">
        <v>4000000</v>
      </c>
      <c r="R1417">
        <v>848409</v>
      </c>
      <c r="S1417" t="s">
        <v>218</v>
      </c>
      <c r="T1417">
        <v>-7.420924219953294E-2</v>
      </c>
      <c r="U1417">
        <v>0.81365763087131771</v>
      </c>
      <c r="V1417">
        <v>-0.1462340800337556</v>
      </c>
      <c r="W1417">
        <v>-0.5678805267618019</v>
      </c>
      <c r="X1417">
        <v>-1.1931849962106531</v>
      </c>
      <c r="Y1417" t="str">
        <f t="shared" si="88"/>
        <v>&gt;72</v>
      </c>
      <c r="Z1417" s="20">
        <f t="shared" si="89"/>
        <v>0.90568262202310779</v>
      </c>
      <c r="AA1417" t="str">
        <f t="shared" si="90"/>
        <v>80%-100%</v>
      </c>
      <c r="AB1417">
        <f t="shared" si="91"/>
        <v>1.7592639471009723E-4</v>
      </c>
    </row>
    <row r="1418" spans="1:28" x14ac:dyDescent="0.25">
      <c r="A1418" t="s">
        <v>3927</v>
      </c>
      <c r="B1418" t="s">
        <v>3928</v>
      </c>
      <c r="C1418" t="s">
        <v>82</v>
      </c>
      <c r="D1418" t="s">
        <v>258</v>
      </c>
      <c r="E1418">
        <v>62</v>
      </c>
      <c r="F1418" t="s">
        <v>25</v>
      </c>
      <c r="G1418">
        <v>2020</v>
      </c>
      <c r="H1418" t="s">
        <v>25</v>
      </c>
      <c r="I1418" t="s">
        <v>84</v>
      </c>
      <c r="J1418" t="s">
        <v>80</v>
      </c>
      <c r="K1418">
        <v>60</v>
      </c>
      <c r="L1418" s="18">
        <v>43728</v>
      </c>
      <c r="M1418" s="18">
        <v>45555</v>
      </c>
      <c r="O1418">
        <v>33720000</v>
      </c>
      <c r="P1418">
        <v>30348000</v>
      </c>
      <c r="Q1418">
        <v>3372000</v>
      </c>
      <c r="R1418">
        <v>775188</v>
      </c>
      <c r="S1418" t="s">
        <v>166</v>
      </c>
      <c r="T1418">
        <v>-0.1348496699611593</v>
      </c>
      <c r="U1418">
        <v>0.79032357974038436</v>
      </c>
      <c r="V1418">
        <v>-0.11906095571240891</v>
      </c>
      <c r="W1418">
        <v>-0.41331528512626331</v>
      </c>
      <c r="X1418">
        <v>-0.4197062222492236</v>
      </c>
      <c r="Y1418" t="str">
        <f t="shared" si="88"/>
        <v>49-60</v>
      </c>
      <c r="Z1418" s="20">
        <f t="shared" si="89"/>
        <v>0.9</v>
      </c>
      <c r="AA1418" t="str">
        <f t="shared" si="90"/>
        <v>80%-100%</v>
      </c>
      <c r="AB1418">
        <f t="shared" si="91"/>
        <v>1.607432618731424E-4</v>
      </c>
    </row>
    <row r="1419" spans="1:28" x14ac:dyDescent="0.25">
      <c r="A1419" t="s">
        <v>3929</v>
      </c>
      <c r="B1419" t="s">
        <v>3930</v>
      </c>
      <c r="C1419" t="s">
        <v>82</v>
      </c>
      <c r="D1419" t="s">
        <v>211</v>
      </c>
      <c r="E1419">
        <v>61</v>
      </c>
      <c r="F1419" t="s">
        <v>117</v>
      </c>
      <c r="G1419">
        <v>2020</v>
      </c>
      <c r="H1419" t="s">
        <v>29</v>
      </c>
      <c r="I1419" t="s">
        <v>84</v>
      </c>
      <c r="J1419" t="s">
        <v>80</v>
      </c>
      <c r="K1419">
        <v>60</v>
      </c>
      <c r="L1419" s="18">
        <v>44013</v>
      </c>
      <c r="M1419" s="18">
        <v>45839</v>
      </c>
      <c r="O1419">
        <v>48170000</v>
      </c>
      <c r="P1419">
        <v>28170000</v>
      </c>
      <c r="Q1419">
        <v>20000000</v>
      </c>
      <c r="R1419">
        <v>699500</v>
      </c>
      <c r="S1419" t="s">
        <v>255</v>
      </c>
      <c r="T1419">
        <v>8.3455869980695638E-2</v>
      </c>
      <c r="U1419">
        <v>-0.50393877926235009</v>
      </c>
      <c r="V1419">
        <v>-0.58097877493851102</v>
      </c>
      <c r="W1419">
        <v>6.9776320447219904</v>
      </c>
      <c r="X1419">
        <v>1.281947080465921</v>
      </c>
      <c r="Y1419" t="str">
        <f t="shared" si="88"/>
        <v>49-60</v>
      </c>
      <c r="Z1419" s="20">
        <f t="shared" si="89"/>
        <v>0.58480381980485785</v>
      </c>
      <c r="AA1419" t="str">
        <f t="shared" si="90"/>
        <v>40%-60%</v>
      </c>
      <c r="AB1419">
        <f t="shared" si="91"/>
        <v>1.4504857103085069E-4</v>
      </c>
    </row>
    <row r="1420" spans="1:28" x14ac:dyDescent="0.25">
      <c r="A1420" t="s">
        <v>3931</v>
      </c>
      <c r="B1420" t="s">
        <v>3932</v>
      </c>
      <c r="C1420" t="s">
        <v>82</v>
      </c>
      <c r="D1420" t="s">
        <v>457</v>
      </c>
      <c r="E1420">
        <v>1242909</v>
      </c>
      <c r="F1420" t="s">
        <v>95</v>
      </c>
      <c r="G1420">
        <v>2017</v>
      </c>
      <c r="H1420" t="s">
        <v>16</v>
      </c>
      <c r="J1420" t="s">
        <v>96</v>
      </c>
      <c r="K1420">
        <v>84</v>
      </c>
      <c r="L1420" s="18">
        <v>44354</v>
      </c>
      <c r="M1420" s="18">
        <v>46911</v>
      </c>
      <c r="O1420">
        <v>63900000</v>
      </c>
      <c r="P1420">
        <v>35000000</v>
      </c>
      <c r="Q1420">
        <v>28900000</v>
      </c>
      <c r="R1420">
        <v>770808</v>
      </c>
      <c r="S1420" t="s">
        <v>852</v>
      </c>
      <c r="T1420">
        <v>-0.28038669658906262</v>
      </c>
      <c r="U1420">
        <v>-0.65616833978503664</v>
      </c>
      <c r="V1420">
        <v>-0.18575632502509701</v>
      </c>
      <c r="W1420">
        <v>-0.17223800982633691</v>
      </c>
      <c r="X1420">
        <v>0.89520769348520657</v>
      </c>
      <c r="Y1420" t="str">
        <f t="shared" si="88"/>
        <v>&gt;72</v>
      </c>
      <c r="Z1420" s="20">
        <f t="shared" si="89"/>
        <v>0.54773082942097029</v>
      </c>
      <c r="AA1420" t="str">
        <f t="shared" si="90"/>
        <v>40%-60%</v>
      </c>
      <c r="AB1420">
        <f t="shared" si="91"/>
        <v>1.5983502350128373E-4</v>
      </c>
    </row>
    <row r="1421" spans="1:28" x14ac:dyDescent="0.25">
      <c r="A1421" t="s">
        <v>3933</v>
      </c>
      <c r="B1421" t="s">
        <v>3934</v>
      </c>
      <c r="C1421" t="s">
        <v>82</v>
      </c>
      <c r="D1421" t="s">
        <v>172</v>
      </c>
      <c r="E1421">
        <v>60</v>
      </c>
      <c r="F1421" t="s">
        <v>17</v>
      </c>
      <c r="G1421">
        <v>2022</v>
      </c>
      <c r="H1421" t="s">
        <v>155</v>
      </c>
      <c r="I1421" t="s">
        <v>84</v>
      </c>
      <c r="J1421" t="s">
        <v>80</v>
      </c>
      <c r="K1421">
        <v>84</v>
      </c>
      <c r="L1421" s="18">
        <v>44505</v>
      </c>
      <c r="M1421" s="18">
        <v>47062</v>
      </c>
      <c r="O1421">
        <v>57883500</v>
      </c>
      <c r="P1421">
        <v>31411613</v>
      </c>
      <c r="Q1421">
        <v>26471887</v>
      </c>
      <c r="R1421">
        <v>524821</v>
      </c>
      <c r="S1421" t="s">
        <v>593</v>
      </c>
      <c r="T1421">
        <v>-1.3568814437906571E-2</v>
      </c>
      <c r="U1421">
        <v>-0.67695101914792388</v>
      </c>
      <c r="V1421">
        <v>-1.0532374314776181</v>
      </c>
      <c r="W1421">
        <v>-0.1181552934685946</v>
      </c>
      <c r="X1421">
        <v>-0.4197062222492236</v>
      </c>
      <c r="Y1421" t="str">
        <f t="shared" si="88"/>
        <v>&gt;72</v>
      </c>
      <c r="Z1421" s="20">
        <f t="shared" si="89"/>
        <v>0.54266955177209397</v>
      </c>
      <c r="AA1421" t="str">
        <f t="shared" si="90"/>
        <v>40%-60%</v>
      </c>
      <c r="AB1421">
        <f t="shared" si="91"/>
        <v>1.088270709034769E-4</v>
      </c>
    </row>
    <row r="1422" spans="1:28" x14ac:dyDescent="0.25">
      <c r="A1422" t="s">
        <v>3935</v>
      </c>
      <c r="B1422" t="s">
        <v>3936</v>
      </c>
      <c r="C1422" t="s">
        <v>82</v>
      </c>
      <c r="D1422" t="s">
        <v>236</v>
      </c>
      <c r="E1422">
        <v>76</v>
      </c>
      <c r="F1422" t="s">
        <v>79</v>
      </c>
      <c r="G1422">
        <v>2020</v>
      </c>
      <c r="H1422" t="s">
        <v>26</v>
      </c>
      <c r="I1422" t="s">
        <v>84</v>
      </c>
      <c r="J1422" t="s">
        <v>80</v>
      </c>
      <c r="K1422">
        <v>84</v>
      </c>
      <c r="L1422" s="18">
        <v>44039</v>
      </c>
      <c r="M1422" s="18">
        <v>46595</v>
      </c>
      <c r="O1422">
        <v>39890000</v>
      </c>
      <c r="P1422">
        <v>30390000</v>
      </c>
      <c r="Q1422">
        <v>9500000</v>
      </c>
      <c r="R1422">
        <v>650204</v>
      </c>
      <c r="S1422" t="s">
        <v>413</v>
      </c>
      <c r="T1422">
        <v>-1.044456086385555</v>
      </c>
      <c r="U1422">
        <v>0.2230301551111438</v>
      </c>
      <c r="V1422">
        <v>0.4070773498450232</v>
      </c>
      <c r="W1422">
        <v>-0.93894258569105604</v>
      </c>
      <c r="X1422">
        <v>-1.811968015379797</v>
      </c>
      <c r="Y1422" t="str">
        <f t="shared" si="88"/>
        <v>&gt;72</v>
      </c>
      <c r="Z1422" s="20">
        <f t="shared" si="89"/>
        <v>0.76184507395337175</v>
      </c>
      <c r="AA1422" t="str">
        <f t="shared" si="90"/>
        <v>60%-80%</v>
      </c>
      <c r="AB1422">
        <f t="shared" si="91"/>
        <v>1.3482653477990458E-4</v>
      </c>
    </row>
    <row r="1423" spans="1:28" x14ac:dyDescent="0.25">
      <c r="A1423" t="s">
        <v>3937</v>
      </c>
      <c r="B1423" t="s">
        <v>3938</v>
      </c>
      <c r="C1423" t="s">
        <v>82</v>
      </c>
      <c r="D1423" t="s">
        <v>1179</v>
      </c>
      <c r="E1423">
        <v>60</v>
      </c>
      <c r="F1423" t="s">
        <v>95</v>
      </c>
      <c r="G1423">
        <v>2017</v>
      </c>
      <c r="H1423" t="s">
        <v>16</v>
      </c>
      <c r="J1423" t="s">
        <v>96</v>
      </c>
      <c r="K1423">
        <v>72</v>
      </c>
      <c r="L1423" s="18">
        <v>43217</v>
      </c>
      <c r="M1423" s="18">
        <v>45409</v>
      </c>
      <c r="O1423">
        <v>39000000</v>
      </c>
      <c r="P1423">
        <v>35100000</v>
      </c>
      <c r="Q1423">
        <v>3900000</v>
      </c>
      <c r="R1423">
        <v>827972</v>
      </c>
      <c r="S1423" t="s">
        <v>189</v>
      </c>
      <c r="T1423">
        <v>-0.122721584408834</v>
      </c>
      <c r="U1423">
        <v>0.79032357974038436</v>
      </c>
      <c r="V1423">
        <v>0.32803285986234038</v>
      </c>
      <c r="W1423">
        <v>-0.32906384773620151</v>
      </c>
      <c r="X1423">
        <v>-0.88379348662608126</v>
      </c>
      <c r="Y1423" t="str">
        <f t="shared" si="88"/>
        <v>61-72</v>
      </c>
      <c r="Z1423" s="20">
        <f t="shared" si="89"/>
        <v>0.9</v>
      </c>
      <c r="AA1423" t="str">
        <f t="shared" si="90"/>
        <v>80%-100%</v>
      </c>
      <c r="AB1423">
        <f t="shared" si="91"/>
        <v>1.7168857105583348E-4</v>
      </c>
    </row>
    <row r="1424" spans="1:28" x14ac:dyDescent="0.25">
      <c r="A1424" t="s">
        <v>3939</v>
      </c>
      <c r="B1424" t="s">
        <v>3940</v>
      </c>
      <c r="C1424" t="s">
        <v>82</v>
      </c>
      <c r="D1424" t="s">
        <v>391</v>
      </c>
      <c r="E1424">
        <v>291</v>
      </c>
      <c r="F1424" t="s">
        <v>25</v>
      </c>
      <c r="G1424">
        <v>2022</v>
      </c>
      <c r="H1424" t="s">
        <v>25</v>
      </c>
      <c r="I1424" t="s">
        <v>84</v>
      </c>
      <c r="J1424" t="s">
        <v>80</v>
      </c>
      <c r="K1424">
        <v>48</v>
      </c>
      <c r="L1424" s="18">
        <v>44206</v>
      </c>
      <c r="M1424" s="18">
        <v>45667</v>
      </c>
      <c r="O1424">
        <v>42870000</v>
      </c>
      <c r="P1424">
        <v>22870000</v>
      </c>
      <c r="Q1424">
        <v>20000000</v>
      </c>
      <c r="R1424">
        <v>661615</v>
      </c>
      <c r="S1424" t="s">
        <v>107</v>
      </c>
      <c r="T1424">
        <v>-1.1778650274611331</v>
      </c>
      <c r="U1424">
        <v>-0.71471281469316839</v>
      </c>
      <c r="V1424">
        <v>-0.2648008150077798</v>
      </c>
      <c r="W1424">
        <v>-0.32424991610166581</v>
      </c>
      <c r="X1424">
        <v>-0.65174985443765243</v>
      </c>
      <c r="Y1424" t="str">
        <f t="shared" si="88"/>
        <v>37-48</v>
      </c>
      <c r="Z1424" s="20">
        <f t="shared" si="89"/>
        <v>0.53347329134592958</v>
      </c>
      <c r="AA1424" t="str">
        <f t="shared" si="90"/>
        <v>40%-60%</v>
      </c>
      <c r="AB1424">
        <f t="shared" si="91"/>
        <v>1.3719272383499112E-4</v>
      </c>
    </row>
    <row r="1425" spans="1:28" x14ac:dyDescent="0.25">
      <c r="A1425" t="s">
        <v>3941</v>
      </c>
      <c r="B1425" t="s">
        <v>3942</v>
      </c>
      <c r="C1425" t="s">
        <v>82</v>
      </c>
      <c r="D1425" t="s">
        <v>476</v>
      </c>
      <c r="E1425">
        <v>236</v>
      </c>
      <c r="F1425" t="s">
        <v>95</v>
      </c>
      <c r="G1425">
        <v>2018</v>
      </c>
      <c r="H1425" t="s">
        <v>16</v>
      </c>
      <c r="J1425" t="s">
        <v>96</v>
      </c>
      <c r="K1425">
        <v>84</v>
      </c>
      <c r="L1425" s="18">
        <v>44419</v>
      </c>
      <c r="M1425" s="18">
        <v>46976</v>
      </c>
      <c r="O1425">
        <v>37500000</v>
      </c>
      <c r="P1425">
        <v>34500000</v>
      </c>
      <c r="Q1425">
        <v>3000000</v>
      </c>
      <c r="R1425">
        <v>970495</v>
      </c>
      <c r="S1425" t="s">
        <v>173</v>
      </c>
      <c r="T1425">
        <v>-0.31677095324603838</v>
      </c>
      <c r="U1425">
        <v>0.87244782110659891</v>
      </c>
      <c r="V1425">
        <v>0.92086653473246149</v>
      </c>
      <c r="W1425">
        <v>-0.86193395139868034</v>
      </c>
      <c r="X1425">
        <v>-0.4197062222492236</v>
      </c>
      <c r="Y1425" t="str">
        <f t="shared" si="88"/>
        <v>&gt;72</v>
      </c>
      <c r="Z1425" s="20">
        <f t="shared" si="89"/>
        <v>0.92</v>
      </c>
      <c r="AA1425" t="str">
        <f t="shared" si="90"/>
        <v>80%-100%</v>
      </c>
      <c r="AB1425">
        <f t="shared" si="91"/>
        <v>2.0124219148332444E-4</v>
      </c>
    </row>
    <row r="1426" spans="1:28" x14ac:dyDescent="0.25">
      <c r="A1426" t="s">
        <v>785</v>
      </c>
      <c r="B1426" t="s">
        <v>786</v>
      </c>
      <c r="C1426" t="s">
        <v>82</v>
      </c>
      <c r="D1426" t="s">
        <v>607</v>
      </c>
      <c r="E1426">
        <v>50</v>
      </c>
      <c r="F1426" t="s">
        <v>17</v>
      </c>
      <c r="G1426">
        <v>2022</v>
      </c>
      <c r="H1426" t="s">
        <v>155</v>
      </c>
      <c r="I1426" t="s">
        <v>84</v>
      </c>
      <c r="J1426" t="s">
        <v>80</v>
      </c>
      <c r="K1426">
        <v>36</v>
      </c>
      <c r="L1426" s="18">
        <v>44438</v>
      </c>
      <c r="M1426" s="18">
        <v>45534</v>
      </c>
      <c r="O1426">
        <v>83990000</v>
      </c>
      <c r="P1426">
        <v>37490000</v>
      </c>
      <c r="Q1426">
        <v>46500000</v>
      </c>
      <c r="R1426">
        <v>803936</v>
      </c>
      <c r="S1426" t="s">
        <v>156</v>
      </c>
      <c r="T1426">
        <v>-0.97168757307160336</v>
      </c>
      <c r="U1426">
        <v>-1.072407531281248</v>
      </c>
      <c r="V1426">
        <v>-0.50193428495582826</v>
      </c>
      <c r="W1426">
        <v>1.343234400770063</v>
      </c>
      <c r="X1426">
        <v>0.66316406129677774</v>
      </c>
      <c r="Y1426" t="str">
        <f t="shared" si="88"/>
        <v>25-36</v>
      </c>
      <c r="Z1426" s="20">
        <f t="shared" si="89"/>
        <v>0.44636266222169307</v>
      </c>
      <c r="AA1426" t="str">
        <f t="shared" si="90"/>
        <v>40%-60%</v>
      </c>
      <c r="AB1426">
        <f t="shared" si="91"/>
        <v>1.6670445746998997E-4</v>
      </c>
    </row>
    <row r="1427" spans="1:28" x14ac:dyDescent="0.25">
      <c r="A1427" t="s">
        <v>3943</v>
      </c>
      <c r="B1427" t="s">
        <v>3944</v>
      </c>
      <c r="C1427" t="s">
        <v>82</v>
      </c>
      <c r="D1427" t="s">
        <v>384</v>
      </c>
      <c r="E1427">
        <v>220</v>
      </c>
      <c r="F1427" t="s">
        <v>79</v>
      </c>
      <c r="G1427">
        <v>2020</v>
      </c>
      <c r="H1427" t="s">
        <v>26</v>
      </c>
      <c r="I1427" t="s">
        <v>84</v>
      </c>
      <c r="J1427" t="s">
        <v>80</v>
      </c>
      <c r="K1427">
        <v>84</v>
      </c>
      <c r="L1427" s="18">
        <v>43720</v>
      </c>
      <c r="M1427" s="18">
        <v>46277</v>
      </c>
      <c r="O1427">
        <v>38090000</v>
      </c>
      <c r="P1427">
        <v>34281000</v>
      </c>
      <c r="Q1427">
        <v>3809000</v>
      </c>
      <c r="R1427">
        <v>756402</v>
      </c>
      <c r="S1427" t="s">
        <v>430</v>
      </c>
      <c r="T1427">
        <v>-0.53507649318789341</v>
      </c>
      <c r="U1427">
        <v>0.79032357974038436</v>
      </c>
      <c r="V1427">
        <v>0.52564408481904745</v>
      </c>
      <c r="W1427">
        <v>-0.91916709791879259</v>
      </c>
      <c r="X1427">
        <v>-1.0384892414183671</v>
      </c>
      <c r="Y1427" t="str">
        <f t="shared" si="88"/>
        <v>&gt;72</v>
      </c>
      <c r="Z1427" s="20">
        <f t="shared" si="89"/>
        <v>0.9</v>
      </c>
      <c r="AA1427" t="str">
        <f t="shared" si="90"/>
        <v>80%-100%</v>
      </c>
      <c r="AB1427">
        <f t="shared" si="91"/>
        <v>1.5684779017137603E-4</v>
      </c>
    </row>
    <row r="1428" spans="1:28" x14ac:dyDescent="0.25">
      <c r="A1428" t="s">
        <v>962</v>
      </c>
      <c r="B1428" t="s">
        <v>963</v>
      </c>
      <c r="C1428" t="s">
        <v>82</v>
      </c>
      <c r="D1428" t="s">
        <v>964</v>
      </c>
      <c r="E1428">
        <v>49</v>
      </c>
      <c r="F1428" t="s">
        <v>87</v>
      </c>
      <c r="G1428">
        <v>2022</v>
      </c>
      <c r="H1428" t="s">
        <v>24</v>
      </c>
      <c r="I1428" t="s">
        <v>84</v>
      </c>
      <c r="J1428" t="s">
        <v>80</v>
      </c>
      <c r="K1428">
        <v>84</v>
      </c>
      <c r="L1428" s="18">
        <v>44443</v>
      </c>
      <c r="M1428" s="18">
        <v>47000</v>
      </c>
      <c r="O1428">
        <v>44360000</v>
      </c>
      <c r="P1428">
        <v>34360000</v>
      </c>
      <c r="Q1428">
        <v>10000000</v>
      </c>
      <c r="R1428">
        <v>654432</v>
      </c>
      <c r="S1428" t="s">
        <v>640</v>
      </c>
      <c r="T1428">
        <v>0.45942652210277918</v>
      </c>
      <c r="U1428">
        <v>0.27528832392251101</v>
      </c>
      <c r="V1428">
        <v>-1.028822327500746</v>
      </c>
      <c r="W1428">
        <v>-0.34283652472921688</v>
      </c>
      <c r="X1428">
        <v>0.27642467431606299</v>
      </c>
      <c r="Y1428" t="str">
        <f t="shared" si="88"/>
        <v>&gt;72</v>
      </c>
      <c r="Z1428" s="20">
        <f t="shared" si="89"/>
        <v>0.77457168620378725</v>
      </c>
      <c r="AA1428" t="str">
        <f t="shared" si="90"/>
        <v>60%-80%</v>
      </c>
      <c r="AB1428">
        <f t="shared" si="91"/>
        <v>1.357032543772147E-4</v>
      </c>
    </row>
    <row r="1429" spans="1:28" x14ac:dyDescent="0.25">
      <c r="A1429" t="s">
        <v>3945</v>
      </c>
      <c r="B1429" t="s">
        <v>3946</v>
      </c>
      <c r="C1429" t="s">
        <v>82</v>
      </c>
      <c r="D1429" t="s">
        <v>161</v>
      </c>
      <c r="E1429">
        <v>220</v>
      </c>
      <c r="F1429" t="s">
        <v>87</v>
      </c>
      <c r="G1429">
        <v>2021</v>
      </c>
      <c r="H1429" t="s">
        <v>24</v>
      </c>
      <c r="I1429" t="s">
        <v>84</v>
      </c>
      <c r="J1429" t="s">
        <v>80</v>
      </c>
      <c r="K1429">
        <v>84</v>
      </c>
      <c r="L1429" s="18">
        <v>44286</v>
      </c>
      <c r="M1429" s="18">
        <v>46843</v>
      </c>
      <c r="O1429">
        <v>51979500</v>
      </c>
      <c r="P1429">
        <v>53556180</v>
      </c>
      <c r="Q1429">
        <v>0</v>
      </c>
      <c r="R1429">
        <v>1124458</v>
      </c>
      <c r="S1429" t="s">
        <v>385</v>
      </c>
      <c r="T1429">
        <v>-0.95955948751927811</v>
      </c>
      <c r="U1429">
        <v>1.325497397578953</v>
      </c>
      <c r="V1429">
        <v>0.16994387989697479</v>
      </c>
      <c r="W1429">
        <v>-3.9148266845031622E-2</v>
      </c>
      <c r="X1429">
        <v>0.1217289195237771</v>
      </c>
      <c r="Y1429" t="str">
        <f t="shared" si="88"/>
        <v>&gt;72</v>
      </c>
      <c r="Z1429" s="20">
        <f t="shared" si="89"/>
        <v>1.0303327273251954</v>
      </c>
      <c r="AA1429" t="str">
        <f t="shared" si="90"/>
        <v>80%-100%</v>
      </c>
      <c r="AB1429">
        <f t="shared" si="91"/>
        <v>2.3316801441630925E-4</v>
      </c>
    </row>
    <row r="1430" spans="1:28" x14ac:dyDescent="0.25">
      <c r="A1430" t="s">
        <v>3947</v>
      </c>
      <c r="B1430" t="s">
        <v>3948</v>
      </c>
      <c r="C1430" t="s">
        <v>82</v>
      </c>
      <c r="D1430" t="s">
        <v>199</v>
      </c>
      <c r="E1430">
        <v>38</v>
      </c>
      <c r="F1430" t="s">
        <v>79</v>
      </c>
      <c r="G1430">
        <v>2022</v>
      </c>
      <c r="H1430" t="s">
        <v>26</v>
      </c>
      <c r="I1430" t="s">
        <v>84</v>
      </c>
      <c r="J1430" t="s">
        <v>80</v>
      </c>
      <c r="K1430">
        <v>84</v>
      </c>
      <c r="L1430" s="18">
        <v>44327</v>
      </c>
      <c r="M1430" s="18">
        <v>46884</v>
      </c>
      <c r="O1430">
        <v>64010000</v>
      </c>
      <c r="P1430">
        <v>64010000</v>
      </c>
      <c r="Q1430">
        <v>0</v>
      </c>
      <c r="R1430">
        <v>1348187</v>
      </c>
      <c r="S1430" t="s">
        <v>218</v>
      </c>
      <c r="T1430">
        <v>-0.4986922365309176</v>
      </c>
      <c r="U1430">
        <v>1.2009447865714571</v>
      </c>
      <c r="V1430">
        <v>0.2094661248883162</v>
      </c>
      <c r="W1430">
        <v>0.1857088733901015</v>
      </c>
      <c r="X1430">
        <v>-1.1931849962106531</v>
      </c>
      <c r="Y1430" t="str">
        <f t="shared" si="88"/>
        <v>&gt;72</v>
      </c>
      <c r="Z1430" s="20">
        <f t="shared" si="89"/>
        <v>1</v>
      </c>
      <c r="AA1430" t="str">
        <f t="shared" si="90"/>
        <v>80%-100%</v>
      </c>
      <c r="AB1430">
        <f t="shared" si="91"/>
        <v>2.7956054014634669E-4</v>
      </c>
    </row>
    <row r="1431" spans="1:28" x14ac:dyDescent="0.25">
      <c r="A1431" t="s">
        <v>3949</v>
      </c>
      <c r="B1431" t="s">
        <v>3950</v>
      </c>
      <c r="C1431" t="s">
        <v>82</v>
      </c>
      <c r="D1431" t="s">
        <v>244</v>
      </c>
      <c r="E1431">
        <v>60</v>
      </c>
      <c r="F1431" t="s">
        <v>95</v>
      </c>
      <c r="G1431">
        <v>2013</v>
      </c>
      <c r="H1431" t="s">
        <v>16</v>
      </c>
      <c r="J1431" t="s">
        <v>96</v>
      </c>
      <c r="K1431">
        <v>60</v>
      </c>
      <c r="L1431" s="18">
        <v>44494</v>
      </c>
      <c r="M1431" s="18">
        <v>46320</v>
      </c>
      <c r="O1431">
        <v>33000000</v>
      </c>
      <c r="P1431">
        <v>20000000</v>
      </c>
      <c r="Q1431">
        <v>13000000</v>
      </c>
      <c r="R1431">
        <v>542896</v>
      </c>
      <c r="S1431" t="s">
        <v>577</v>
      </c>
      <c r="T1431">
        <v>0.43517035099812862</v>
      </c>
      <c r="U1431">
        <v>-0.41665390700549521</v>
      </c>
      <c r="V1431">
        <v>0.16994387989697479</v>
      </c>
      <c r="W1431">
        <v>-4.2370056308382323E-2</v>
      </c>
      <c r="X1431">
        <v>-1.0384892414183671</v>
      </c>
      <c r="Y1431" t="str">
        <f t="shared" si="88"/>
        <v>49-60</v>
      </c>
      <c r="Z1431" s="20">
        <f t="shared" si="89"/>
        <v>0.60606060606060608</v>
      </c>
      <c r="AA1431" t="str">
        <f t="shared" si="90"/>
        <v>60%-80%</v>
      </c>
      <c r="AB1431">
        <f t="shared" si="91"/>
        <v>1.1257510939008538E-4</v>
      </c>
    </row>
    <row r="1432" spans="1:28" x14ac:dyDescent="0.25">
      <c r="A1432" t="s">
        <v>3951</v>
      </c>
      <c r="B1432" t="s">
        <v>3952</v>
      </c>
      <c r="C1432" t="s">
        <v>82</v>
      </c>
      <c r="D1432" t="s">
        <v>292</v>
      </c>
      <c r="E1432">
        <v>60</v>
      </c>
      <c r="F1432" t="s">
        <v>95</v>
      </c>
      <c r="G1432">
        <v>2019</v>
      </c>
      <c r="H1432" t="s">
        <v>16</v>
      </c>
      <c r="J1432" t="s">
        <v>96</v>
      </c>
      <c r="K1432">
        <v>84</v>
      </c>
      <c r="L1432" s="18">
        <v>44186</v>
      </c>
      <c r="M1432" s="18">
        <v>46742</v>
      </c>
      <c r="O1432">
        <v>34000000</v>
      </c>
      <c r="P1432">
        <v>31500000</v>
      </c>
      <c r="Q1432">
        <v>2500000</v>
      </c>
      <c r="R1432">
        <v>765689</v>
      </c>
      <c r="S1432" t="s">
        <v>577</v>
      </c>
      <c r="T1432">
        <v>-1.0323280008332301</v>
      </c>
      <c r="U1432">
        <v>0.89901742860743294</v>
      </c>
      <c r="V1432">
        <v>1.158000004680509</v>
      </c>
      <c r="W1432">
        <v>0.53368835582629004</v>
      </c>
      <c r="X1432">
        <v>-0.34235834485308059</v>
      </c>
      <c r="Y1432" t="str">
        <f t="shared" si="88"/>
        <v>&gt;72</v>
      </c>
      <c r="Z1432" s="20">
        <f t="shared" si="89"/>
        <v>0.92647058823529416</v>
      </c>
      <c r="AA1432" t="str">
        <f t="shared" si="90"/>
        <v>80%-100%</v>
      </c>
      <c r="AB1432">
        <f t="shared" si="91"/>
        <v>1.587735458242188E-4</v>
      </c>
    </row>
    <row r="1433" spans="1:28" x14ac:dyDescent="0.25">
      <c r="A1433" t="s">
        <v>3953</v>
      </c>
      <c r="B1433" t="s">
        <v>3954</v>
      </c>
      <c r="C1433" t="s">
        <v>82</v>
      </c>
      <c r="D1433" t="s">
        <v>519</v>
      </c>
      <c r="E1433">
        <v>38</v>
      </c>
      <c r="F1433" t="s">
        <v>95</v>
      </c>
      <c r="G1433">
        <v>2011</v>
      </c>
      <c r="H1433" t="s">
        <v>16</v>
      </c>
      <c r="J1433" t="s">
        <v>96</v>
      </c>
      <c r="K1433">
        <v>48</v>
      </c>
      <c r="L1433" s="18">
        <v>43495</v>
      </c>
      <c r="M1433" s="18">
        <v>44956</v>
      </c>
      <c r="O1433">
        <v>20000000</v>
      </c>
      <c r="P1433">
        <v>16000000</v>
      </c>
      <c r="Q1433">
        <v>4000000</v>
      </c>
      <c r="R1433">
        <v>478948</v>
      </c>
      <c r="S1433" t="s">
        <v>435</v>
      </c>
      <c r="T1433">
        <v>0.47155460765510449</v>
      </c>
      <c r="U1433">
        <v>0.37970237290931202</v>
      </c>
      <c r="V1433">
        <v>9.0899389914291959E-2</v>
      </c>
      <c r="W1433">
        <v>-0.66279171610348975</v>
      </c>
      <c r="X1433">
        <v>0.89520769348520657</v>
      </c>
      <c r="Y1433" t="str">
        <f t="shared" si="88"/>
        <v>37-48</v>
      </c>
      <c r="Z1433" s="20">
        <f t="shared" si="89"/>
        <v>0.8</v>
      </c>
      <c r="AA1433" t="str">
        <f t="shared" si="90"/>
        <v>60%-80%</v>
      </c>
      <c r="AB1433">
        <f t="shared" si="91"/>
        <v>9.931482916094908E-5</v>
      </c>
    </row>
    <row r="1434" spans="1:28" x14ac:dyDescent="0.25">
      <c r="A1434" t="s">
        <v>3955</v>
      </c>
      <c r="B1434" t="s">
        <v>3956</v>
      </c>
      <c r="C1434" t="s">
        <v>82</v>
      </c>
      <c r="D1434" t="s">
        <v>106</v>
      </c>
      <c r="E1434">
        <v>236</v>
      </c>
      <c r="F1434" t="s">
        <v>87</v>
      </c>
      <c r="G1434">
        <v>2022</v>
      </c>
      <c r="H1434" t="s">
        <v>24</v>
      </c>
      <c r="I1434" t="s">
        <v>84</v>
      </c>
      <c r="J1434" t="s">
        <v>80</v>
      </c>
      <c r="K1434">
        <v>84</v>
      </c>
      <c r="L1434" s="18">
        <v>44524</v>
      </c>
      <c r="M1434" s="18">
        <v>47081</v>
      </c>
      <c r="O1434">
        <v>53390000</v>
      </c>
      <c r="P1434">
        <v>53390000</v>
      </c>
      <c r="Q1434">
        <v>0</v>
      </c>
      <c r="R1434">
        <v>1179313</v>
      </c>
      <c r="S1434" t="s">
        <v>173</v>
      </c>
      <c r="T1434">
        <v>-0.95955948751927811</v>
      </c>
      <c r="U1434">
        <v>1.2009447865714571</v>
      </c>
      <c r="V1434">
        <v>-0.1462340800337556</v>
      </c>
      <c r="W1434">
        <v>-0.5260473812007922</v>
      </c>
      <c r="X1434">
        <v>-1.5025765057952249</v>
      </c>
      <c r="Y1434" t="str">
        <f t="shared" si="88"/>
        <v>&gt;72</v>
      </c>
      <c r="Z1434" s="20">
        <f t="shared" si="89"/>
        <v>1</v>
      </c>
      <c r="AA1434" t="str">
        <f t="shared" si="90"/>
        <v>80%-100%</v>
      </c>
      <c r="AB1434">
        <f t="shared" si="91"/>
        <v>2.4454276690222395E-4</v>
      </c>
    </row>
    <row r="1435" spans="1:28" x14ac:dyDescent="0.25">
      <c r="A1435" t="s">
        <v>3957</v>
      </c>
      <c r="B1435" t="s">
        <v>3958</v>
      </c>
      <c r="C1435" t="s">
        <v>82</v>
      </c>
      <c r="D1435" t="s">
        <v>233</v>
      </c>
      <c r="E1435">
        <v>220</v>
      </c>
      <c r="F1435" t="s">
        <v>87</v>
      </c>
      <c r="G1435">
        <v>2022</v>
      </c>
      <c r="H1435" t="s">
        <v>24</v>
      </c>
      <c r="J1435" t="s">
        <v>80</v>
      </c>
      <c r="K1435">
        <v>84</v>
      </c>
      <c r="L1435" s="18">
        <v>44550</v>
      </c>
      <c r="M1435" s="18">
        <v>47107</v>
      </c>
      <c r="O1435">
        <v>50890000</v>
      </c>
      <c r="P1435">
        <v>38840000</v>
      </c>
      <c r="Q1435">
        <v>12050000</v>
      </c>
      <c r="R1435">
        <v>815479</v>
      </c>
      <c r="S1435" t="s">
        <v>470</v>
      </c>
      <c r="T1435">
        <v>1.2720082541085731</v>
      </c>
      <c r="U1435">
        <v>0.2286544461677579</v>
      </c>
      <c r="V1435">
        <v>0.16994387989697479</v>
      </c>
      <c r="W1435">
        <v>2.4637413780310018</v>
      </c>
      <c r="X1435">
        <v>0.66316406129677774</v>
      </c>
      <c r="Y1435" t="str">
        <f t="shared" si="88"/>
        <v>&gt;72</v>
      </c>
      <c r="Z1435" s="20">
        <f t="shared" si="89"/>
        <v>0.76321477696993512</v>
      </c>
      <c r="AA1435" t="str">
        <f t="shared" si="90"/>
        <v>60%-80%</v>
      </c>
      <c r="AB1435">
        <f t="shared" si="91"/>
        <v>1.6909801809244761E-4</v>
      </c>
    </row>
    <row r="1436" spans="1:28" x14ac:dyDescent="0.25">
      <c r="A1436" t="s">
        <v>3959</v>
      </c>
      <c r="B1436" t="s">
        <v>3960</v>
      </c>
      <c r="C1436" t="s">
        <v>82</v>
      </c>
      <c r="D1436" t="s">
        <v>258</v>
      </c>
      <c r="E1436">
        <v>62</v>
      </c>
      <c r="F1436" t="s">
        <v>25</v>
      </c>
      <c r="G1436">
        <v>2020</v>
      </c>
      <c r="H1436" t="s">
        <v>25</v>
      </c>
      <c r="I1436" t="s">
        <v>84</v>
      </c>
      <c r="J1436" t="s">
        <v>80</v>
      </c>
      <c r="K1436">
        <v>84</v>
      </c>
      <c r="L1436" s="18">
        <v>43724</v>
      </c>
      <c r="M1436" s="18">
        <v>46281</v>
      </c>
      <c r="O1436">
        <v>36720000</v>
      </c>
      <c r="P1436">
        <v>36720000</v>
      </c>
      <c r="Q1436">
        <v>0</v>
      </c>
      <c r="R1436">
        <v>782822</v>
      </c>
      <c r="S1436" t="s">
        <v>166</v>
      </c>
      <c r="T1436">
        <v>0.95667802974811544</v>
      </c>
      <c r="U1436">
        <v>1.2009447865714571</v>
      </c>
      <c r="V1436">
        <v>8.2857798725904389E-2</v>
      </c>
      <c r="W1436">
        <v>0.2364864924493946</v>
      </c>
      <c r="X1436">
        <v>1.2045992030697781</v>
      </c>
      <c r="Y1436" t="str">
        <f t="shared" si="88"/>
        <v>&gt;72</v>
      </c>
      <c r="Z1436" s="20">
        <f t="shared" si="89"/>
        <v>1</v>
      </c>
      <c r="AA1436" t="str">
        <f t="shared" si="90"/>
        <v>80%-100%</v>
      </c>
      <c r="AB1436">
        <f t="shared" si="91"/>
        <v>1.6232625085277E-4</v>
      </c>
    </row>
    <row r="1437" spans="1:28" x14ac:dyDescent="0.25">
      <c r="A1437" t="s">
        <v>3961</v>
      </c>
      <c r="B1437" t="s">
        <v>3962</v>
      </c>
      <c r="C1437" t="s">
        <v>82</v>
      </c>
      <c r="D1437" t="s">
        <v>116</v>
      </c>
      <c r="E1437">
        <v>241</v>
      </c>
      <c r="F1437" t="s">
        <v>11</v>
      </c>
      <c r="G1437">
        <v>2020</v>
      </c>
      <c r="H1437" t="s">
        <v>11</v>
      </c>
      <c r="I1437" t="s">
        <v>188</v>
      </c>
      <c r="J1437" t="s">
        <v>80</v>
      </c>
      <c r="K1437">
        <v>84</v>
      </c>
      <c r="L1437" s="18">
        <v>43543</v>
      </c>
      <c r="M1437" s="18">
        <v>46100</v>
      </c>
      <c r="O1437">
        <v>54795300</v>
      </c>
      <c r="P1437">
        <v>56295300</v>
      </c>
      <c r="Q1437">
        <v>0</v>
      </c>
      <c r="R1437">
        <v>1208719</v>
      </c>
      <c r="S1437" t="s">
        <v>438</v>
      </c>
      <c r="T1437">
        <v>-0.25613052548441212</v>
      </c>
      <c r="U1437">
        <v>1.313350742966733</v>
      </c>
      <c r="V1437">
        <v>0.1609694056378112</v>
      </c>
      <c r="W1437">
        <v>-0.4647540564067365</v>
      </c>
      <c r="X1437">
        <v>-1.3478807510029389</v>
      </c>
      <c r="Y1437" t="str">
        <f t="shared" si="88"/>
        <v>&gt;72</v>
      </c>
      <c r="Z1437" s="20">
        <f t="shared" si="89"/>
        <v>1.0273746105961643</v>
      </c>
      <c r="AA1437" t="str">
        <f t="shared" si="90"/>
        <v>80%-100%</v>
      </c>
      <c r="AB1437">
        <f t="shared" si="91"/>
        <v>2.5064040561520917E-4</v>
      </c>
    </row>
    <row r="1438" spans="1:28" x14ac:dyDescent="0.25">
      <c r="A1438" t="s">
        <v>3963</v>
      </c>
      <c r="B1438" t="s">
        <v>3964</v>
      </c>
      <c r="C1438" t="s">
        <v>82</v>
      </c>
      <c r="D1438" t="s">
        <v>195</v>
      </c>
      <c r="E1438">
        <v>220</v>
      </c>
      <c r="F1438" t="s">
        <v>87</v>
      </c>
      <c r="G1438">
        <v>2020</v>
      </c>
      <c r="H1438" t="s">
        <v>15</v>
      </c>
      <c r="I1438" t="s">
        <v>84</v>
      </c>
      <c r="J1438" t="s">
        <v>80</v>
      </c>
      <c r="K1438">
        <v>84</v>
      </c>
      <c r="L1438" s="18">
        <v>43656</v>
      </c>
      <c r="M1438" s="18">
        <v>46213</v>
      </c>
      <c r="O1438">
        <v>44490000</v>
      </c>
      <c r="P1438">
        <v>44490000</v>
      </c>
      <c r="Q1438">
        <v>0</v>
      </c>
      <c r="R1438">
        <v>1029720</v>
      </c>
      <c r="S1438" t="s">
        <v>470</v>
      </c>
      <c r="T1438">
        <v>-0.95955948751927811</v>
      </c>
      <c r="U1438">
        <v>1.2009447865714571</v>
      </c>
      <c r="V1438">
        <v>0.2094661248883162</v>
      </c>
      <c r="W1438">
        <v>-2.910452820791868E-2</v>
      </c>
      <c r="X1438">
        <v>-0.49705409964536651</v>
      </c>
      <c r="Y1438" t="str">
        <f t="shared" si="88"/>
        <v>&gt;72</v>
      </c>
      <c r="Z1438" s="20">
        <f t="shared" si="89"/>
        <v>1</v>
      </c>
      <c r="AA1438" t="str">
        <f t="shared" si="90"/>
        <v>80%-100%</v>
      </c>
      <c r="AB1438">
        <f t="shared" si="91"/>
        <v>2.1352310873750906E-4</v>
      </c>
    </row>
    <row r="1439" spans="1:28" x14ac:dyDescent="0.25">
      <c r="A1439" t="s">
        <v>3965</v>
      </c>
      <c r="B1439" t="s">
        <v>3966</v>
      </c>
      <c r="C1439" t="s">
        <v>82</v>
      </c>
      <c r="D1439" t="s">
        <v>106</v>
      </c>
      <c r="E1439">
        <v>15</v>
      </c>
      <c r="F1439" t="s">
        <v>79</v>
      </c>
      <c r="G1439">
        <v>2022</v>
      </c>
      <c r="H1439" t="s">
        <v>26</v>
      </c>
      <c r="I1439" t="s">
        <v>84</v>
      </c>
      <c r="J1439" t="s">
        <v>80</v>
      </c>
      <c r="K1439">
        <v>84</v>
      </c>
      <c r="L1439" s="18">
        <v>44522</v>
      </c>
      <c r="M1439" s="18">
        <v>47079</v>
      </c>
      <c r="O1439">
        <v>54092300</v>
      </c>
      <c r="P1439">
        <v>55555300</v>
      </c>
      <c r="Q1439">
        <v>0</v>
      </c>
      <c r="R1439">
        <v>1173801</v>
      </c>
      <c r="S1439" t="s">
        <v>743</v>
      </c>
      <c r="T1439">
        <v>0.73837248980626058</v>
      </c>
      <c r="U1439">
        <v>1.312002890145137</v>
      </c>
      <c r="V1439">
        <v>0.24898836987965761</v>
      </c>
      <c r="W1439">
        <v>-0.26284772688564872</v>
      </c>
      <c r="X1439">
        <v>-0.80644560922993824</v>
      </c>
      <c r="Y1439" t="str">
        <f t="shared" si="88"/>
        <v>&gt;72</v>
      </c>
      <c r="Z1439" s="20">
        <f t="shared" si="89"/>
        <v>1.0270463633456148</v>
      </c>
      <c r="AA1439" t="str">
        <f t="shared" si="90"/>
        <v>80%-100%</v>
      </c>
      <c r="AB1439">
        <f t="shared" si="91"/>
        <v>2.4339979660412237E-4</v>
      </c>
    </row>
    <row r="1440" spans="1:28" x14ac:dyDescent="0.25">
      <c r="A1440" t="s">
        <v>3967</v>
      </c>
      <c r="B1440" t="s">
        <v>3968</v>
      </c>
      <c r="C1440" t="s">
        <v>82</v>
      </c>
      <c r="D1440" t="s">
        <v>161</v>
      </c>
      <c r="E1440">
        <v>291</v>
      </c>
      <c r="F1440" t="s">
        <v>87</v>
      </c>
      <c r="G1440">
        <v>2021</v>
      </c>
      <c r="H1440" t="s">
        <v>24</v>
      </c>
      <c r="I1440" t="s">
        <v>84</v>
      </c>
      <c r="J1440" t="s">
        <v>80</v>
      </c>
      <c r="K1440">
        <v>84</v>
      </c>
      <c r="L1440" s="18">
        <v>44278</v>
      </c>
      <c r="M1440" s="18">
        <v>46835</v>
      </c>
      <c r="O1440">
        <v>46300000</v>
      </c>
      <c r="P1440">
        <v>42300000</v>
      </c>
      <c r="Q1440">
        <v>4000000</v>
      </c>
      <c r="R1440">
        <v>885326</v>
      </c>
      <c r="S1440" t="s">
        <v>107</v>
      </c>
      <c r="T1440">
        <v>-1.978318673914601</v>
      </c>
      <c r="U1440">
        <v>0.84619644373683711</v>
      </c>
      <c r="V1440">
        <v>0.13042163490563341</v>
      </c>
      <c r="W1440">
        <v>-7.2325695148935873E-2</v>
      </c>
      <c r="X1440">
        <v>-1.1931849962106531</v>
      </c>
      <c r="Y1440" t="str">
        <f t="shared" si="88"/>
        <v>&gt;72</v>
      </c>
      <c r="Z1440" s="20">
        <f t="shared" si="89"/>
        <v>0.91360691144708428</v>
      </c>
      <c r="AA1440" t="str">
        <f t="shared" si="90"/>
        <v>80%-100%</v>
      </c>
      <c r="AB1440">
        <f t="shared" si="91"/>
        <v>1.8358151707856889E-4</v>
      </c>
    </row>
    <row r="1441" spans="1:28" x14ac:dyDescent="0.25">
      <c r="A1441" t="s">
        <v>3969</v>
      </c>
      <c r="B1441" t="s">
        <v>3970</v>
      </c>
      <c r="C1441" t="s">
        <v>82</v>
      </c>
      <c r="D1441" t="s">
        <v>599</v>
      </c>
      <c r="E1441">
        <v>38</v>
      </c>
      <c r="F1441" t="s">
        <v>95</v>
      </c>
      <c r="G1441">
        <v>2012</v>
      </c>
      <c r="H1441" t="s">
        <v>16</v>
      </c>
      <c r="J1441" t="s">
        <v>96</v>
      </c>
      <c r="K1441">
        <v>60</v>
      </c>
      <c r="L1441" s="18">
        <v>43859</v>
      </c>
      <c r="M1441" s="18">
        <v>45686</v>
      </c>
      <c r="O1441">
        <v>23000000</v>
      </c>
      <c r="P1441">
        <v>20000000</v>
      </c>
      <c r="Q1441">
        <v>3000000</v>
      </c>
      <c r="R1441">
        <v>533690</v>
      </c>
      <c r="S1441" t="s">
        <v>160</v>
      </c>
      <c r="T1441">
        <v>-0.36528329545533961</v>
      </c>
      <c r="U1441">
        <v>0.66535190809614475</v>
      </c>
      <c r="V1441">
        <v>0.60468857480173022</v>
      </c>
      <c r="W1441">
        <v>0.40162353154930402</v>
      </c>
      <c r="X1441">
        <v>-1.425228628399082</v>
      </c>
      <c r="Y1441" t="str">
        <f t="shared" si="88"/>
        <v>49-60</v>
      </c>
      <c r="Z1441" s="20">
        <f t="shared" si="89"/>
        <v>0.86956521739130432</v>
      </c>
      <c r="AA1441" t="str">
        <f t="shared" si="90"/>
        <v>80%-100%</v>
      </c>
      <c r="AB1441">
        <f t="shared" si="91"/>
        <v>1.1066614992631123E-4</v>
      </c>
    </row>
    <row r="1442" spans="1:28" x14ac:dyDescent="0.25">
      <c r="A1442" t="s">
        <v>3971</v>
      </c>
      <c r="B1442" t="s">
        <v>3972</v>
      </c>
      <c r="C1442" t="s">
        <v>82</v>
      </c>
      <c r="D1442" t="s">
        <v>463</v>
      </c>
      <c r="E1442">
        <v>61</v>
      </c>
      <c r="F1442" t="s">
        <v>117</v>
      </c>
      <c r="G1442">
        <v>2018</v>
      </c>
      <c r="H1442" t="s">
        <v>14</v>
      </c>
      <c r="J1442" t="s">
        <v>80</v>
      </c>
      <c r="K1442">
        <v>72</v>
      </c>
      <c r="L1442" s="18">
        <v>43063</v>
      </c>
      <c r="M1442" s="18">
        <v>45254</v>
      </c>
      <c r="O1442">
        <v>44120000</v>
      </c>
      <c r="P1442">
        <v>39708000</v>
      </c>
      <c r="Q1442">
        <v>4412000</v>
      </c>
      <c r="R1442">
        <v>946970</v>
      </c>
      <c r="S1442" t="s">
        <v>262</v>
      </c>
      <c r="T1442">
        <v>0.47155460765510449</v>
      </c>
      <c r="U1442">
        <v>0.79032357974038436</v>
      </c>
      <c r="V1442">
        <v>0.48612183982770601</v>
      </c>
      <c r="W1442">
        <v>-5.858030064215599E-2</v>
      </c>
      <c r="X1442">
        <v>-0.57440197704150942</v>
      </c>
      <c r="Y1442" t="str">
        <f t="shared" si="88"/>
        <v>61-72</v>
      </c>
      <c r="Z1442" s="20">
        <f t="shared" si="89"/>
        <v>0.9</v>
      </c>
      <c r="AA1442" t="str">
        <f t="shared" si="90"/>
        <v>80%-100%</v>
      </c>
      <c r="AB1442">
        <f t="shared" si="91"/>
        <v>1.9636403904086446E-4</v>
      </c>
    </row>
    <row r="1443" spans="1:28" x14ac:dyDescent="0.25">
      <c r="A1443" t="s">
        <v>3973</v>
      </c>
      <c r="B1443" t="s">
        <v>3974</v>
      </c>
      <c r="C1443" t="s">
        <v>82</v>
      </c>
      <c r="D1443" t="s">
        <v>3975</v>
      </c>
      <c r="E1443">
        <v>46</v>
      </c>
      <c r="F1443" t="s">
        <v>95</v>
      </c>
      <c r="G1443">
        <v>2014</v>
      </c>
      <c r="H1443" t="s">
        <v>16</v>
      </c>
      <c r="J1443" t="s">
        <v>96</v>
      </c>
      <c r="K1443">
        <v>60</v>
      </c>
      <c r="L1443" s="18">
        <v>44327</v>
      </c>
      <c r="M1443" s="18">
        <v>46153</v>
      </c>
      <c r="O1443">
        <v>39000000</v>
      </c>
      <c r="P1443">
        <v>6000000</v>
      </c>
      <c r="Q1443">
        <v>33000000</v>
      </c>
      <c r="R1443">
        <v>161753</v>
      </c>
      <c r="S1443" t="s">
        <v>235</v>
      </c>
      <c r="T1443">
        <v>0.14409629774232199</v>
      </c>
      <c r="U1443">
        <v>-2.2735423481530019</v>
      </c>
      <c r="V1443">
        <v>5.1377144922950549E-2</v>
      </c>
      <c r="W1443">
        <v>-5.7399320806110349E-2</v>
      </c>
      <c r="X1443">
        <v>0.43112042910834891</v>
      </c>
      <c r="Y1443" t="str">
        <f t="shared" si="88"/>
        <v>49-60</v>
      </c>
      <c r="Z1443" s="20">
        <f t="shared" si="89"/>
        <v>0.2</v>
      </c>
      <c r="AA1443" t="str">
        <f t="shared" si="90"/>
        <v>20%</v>
      </c>
      <c r="AB1443">
        <f t="shared" si="91"/>
        <v>3.3541160128596421E-5</v>
      </c>
    </row>
    <row r="1444" spans="1:28" x14ac:dyDescent="0.25">
      <c r="A1444" t="s">
        <v>3976</v>
      </c>
      <c r="B1444" t="s">
        <v>3977</v>
      </c>
      <c r="C1444" t="s">
        <v>82</v>
      </c>
      <c r="D1444" t="s">
        <v>219</v>
      </c>
      <c r="E1444">
        <v>60</v>
      </c>
      <c r="F1444" t="s">
        <v>25</v>
      </c>
      <c r="G1444">
        <v>2021</v>
      </c>
      <c r="H1444" t="s">
        <v>25</v>
      </c>
      <c r="I1444" t="s">
        <v>84</v>
      </c>
      <c r="J1444" t="s">
        <v>80</v>
      </c>
      <c r="K1444">
        <v>29</v>
      </c>
      <c r="L1444" s="18">
        <v>43959</v>
      </c>
      <c r="M1444" s="18">
        <v>44842</v>
      </c>
      <c r="O1444">
        <v>35590000</v>
      </c>
      <c r="P1444">
        <v>15590000</v>
      </c>
      <c r="Q1444">
        <v>20000000</v>
      </c>
      <c r="R1444">
        <v>696264</v>
      </c>
      <c r="S1444" t="s">
        <v>969</v>
      </c>
      <c r="T1444">
        <v>0.1077120410853462</v>
      </c>
      <c r="U1444">
        <v>-1.106564102616924</v>
      </c>
      <c r="V1444">
        <v>-4.4146365390986242</v>
      </c>
      <c r="W1444">
        <v>0.64955561449181631</v>
      </c>
      <c r="X1444">
        <v>1.0499034482774929</v>
      </c>
      <c r="Y1444" t="str">
        <f t="shared" si="88"/>
        <v>25-36</v>
      </c>
      <c r="Z1444" s="20">
        <f t="shared" si="89"/>
        <v>0.43804439449283505</v>
      </c>
      <c r="AA1444" t="str">
        <f t="shared" si="90"/>
        <v>40%-60%</v>
      </c>
      <c r="AB1444">
        <f t="shared" si="91"/>
        <v>1.4437755290954142E-4</v>
      </c>
    </row>
    <row r="1445" spans="1:28" x14ac:dyDescent="0.25">
      <c r="A1445" t="s">
        <v>3978</v>
      </c>
      <c r="B1445" t="s">
        <v>3979</v>
      </c>
      <c r="C1445" t="s">
        <v>82</v>
      </c>
      <c r="D1445" t="s">
        <v>442</v>
      </c>
      <c r="E1445">
        <v>48</v>
      </c>
      <c r="F1445" t="s">
        <v>79</v>
      </c>
      <c r="G1445">
        <v>2020</v>
      </c>
      <c r="H1445" t="s">
        <v>26</v>
      </c>
      <c r="I1445" t="s">
        <v>84</v>
      </c>
      <c r="J1445" t="s">
        <v>80</v>
      </c>
      <c r="K1445">
        <v>84</v>
      </c>
      <c r="L1445" s="18">
        <v>43845</v>
      </c>
      <c r="M1445" s="18">
        <v>46402</v>
      </c>
      <c r="O1445">
        <v>38690254</v>
      </c>
      <c r="P1445">
        <v>5190254</v>
      </c>
      <c r="Q1445">
        <v>33500000</v>
      </c>
      <c r="R1445">
        <v>101295</v>
      </c>
      <c r="S1445" t="s">
        <v>178</v>
      </c>
      <c r="T1445">
        <v>-1.0323280008332301</v>
      </c>
      <c r="U1445">
        <v>-2.3544235573119741</v>
      </c>
      <c r="V1445">
        <v>-2.7667345059731379E-2</v>
      </c>
      <c r="W1445">
        <v>-0.40390681021974201</v>
      </c>
      <c r="X1445">
        <v>1.0499034482774929</v>
      </c>
      <c r="Y1445" t="str">
        <f t="shared" si="88"/>
        <v>&gt;72</v>
      </c>
      <c r="Z1445" s="20">
        <f t="shared" si="89"/>
        <v>0.2</v>
      </c>
      <c r="AA1445" t="str">
        <f t="shared" si="90"/>
        <v>20%</v>
      </c>
      <c r="AB1445">
        <f t="shared" si="91"/>
        <v>2.1004567551922835E-5</v>
      </c>
    </row>
    <row r="1446" spans="1:28" x14ac:dyDescent="0.25">
      <c r="A1446" t="s">
        <v>3980</v>
      </c>
      <c r="B1446" t="s">
        <v>3981</v>
      </c>
      <c r="C1446" t="s">
        <v>82</v>
      </c>
      <c r="D1446" t="s">
        <v>161</v>
      </c>
      <c r="E1446">
        <v>59</v>
      </c>
      <c r="F1446" t="s">
        <v>79</v>
      </c>
      <c r="G1446">
        <v>2022</v>
      </c>
      <c r="H1446" t="s">
        <v>26</v>
      </c>
      <c r="I1446" t="s">
        <v>84</v>
      </c>
      <c r="J1446" t="s">
        <v>80</v>
      </c>
      <c r="K1446">
        <v>84</v>
      </c>
      <c r="L1446" s="18">
        <v>44278</v>
      </c>
      <c r="M1446" s="18">
        <v>46835</v>
      </c>
      <c r="O1446">
        <v>46211000</v>
      </c>
      <c r="P1446">
        <v>41811000</v>
      </c>
      <c r="Q1446">
        <v>4400000</v>
      </c>
      <c r="R1446">
        <v>875093</v>
      </c>
      <c r="S1446" t="s">
        <v>252</v>
      </c>
      <c r="T1446">
        <v>-0.19549009772278569</v>
      </c>
      <c r="U1446">
        <v>0.80997005976253267</v>
      </c>
      <c r="V1446">
        <v>0.13042163490563341</v>
      </c>
      <c r="W1446">
        <v>0.2068126398717838</v>
      </c>
      <c r="X1446">
        <v>0.74051193869292065</v>
      </c>
      <c r="Y1446" t="str">
        <f t="shared" si="88"/>
        <v>&gt;72</v>
      </c>
      <c r="Z1446" s="20">
        <f t="shared" si="89"/>
        <v>0.90478457510116639</v>
      </c>
      <c r="AA1446" t="str">
        <f t="shared" si="90"/>
        <v>80%-100%</v>
      </c>
      <c r="AB1446">
        <f t="shared" si="91"/>
        <v>1.8145959852623335E-4</v>
      </c>
    </row>
    <row r="1447" spans="1:28" x14ac:dyDescent="0.25">
      <c r="A1447" t="s">
        <v>3982</v>
      </c>
      <c r="B1447" t="s">
        <v>3983</v>
      </c>
      <c r="C1447" t="s">
        <v>82</v>
      </c>
      <c r="D1447" t="s">
        <v>706</v>
      </c>
      <c r="E1447">
        <v>83</v>
      </c>
      <c r="F1447" t="s">
        <v>95</v>
      </c>
      <c r="G1447">
        <v>2012</v>
      </c>
      <c r="H1447" t="s">
        <v>16</v>
      </c>
      <c r="J1447" t="s">
        <v>96</v>
      </c>
      <c r="K1447">
        <v>60</v>
      </c>
      <c r="L1447" s="18">
        <v>43049</v>
      </c>
      <c r="M1447" s="18">
        <v>44875</v>
      </c>
      <c r="O1447">
        <v>33000000</v>
      </c>
      <c r="P1447">
        <v>27450000</v>
      </c>
      <c r="Q1447">
        <v>5550000</v>
      </c>
      <c r="R1447">
        <v>753482</v>
      </c>
      <c r="S1447" t="s">
        <v>205</v>
      </c>
      <c r="T1447">
        <v>0.14409629774232199</v>
      </c>
      <c r="U1447">
        <v>0.51035457508283477</v>
      </c>
      <c r="V1447">
        <v>1.078955514697826</v>
      </c>
      <c r="W1447">
        <v>-0.2835644936234073</v>
      </c>
      <c r="X1447">
        <v>0.19907679691992</v>
      </c>
      <c r="Y1447" t="str">
        <f t="shared" si="88"/>
        <v>49-60</v>
      </c>
      <c r="Z1447" s="20">
        <f t="shared" si="89"/>
        <v>0.83181818181818179</v>
      </c>
      <c r="AA1447" t="str">
        <f t="shared" si="90"/>
        <v>80%-100%</v>
      </c>
      <c r="AB1447">
        <f t="shared" si="91"/>
        <v>1.5624229792347028E-4</v>
      </c>
    </row>
    <row r="1448" spans="1:28" x14ac:dyDescent="0.25">
      <c r="A1448" t="s">
        <v>3984</v>
      </c>
      <c r="B1448" t="s">
        <v>3985</v>
      </c>
      <c r="C1448" t="s">
        <v>82</v>
      </c>
      <c r="D1448" t="s">
        <v>246</v>
      </c>
      <c r="E1448">
        <v>61</v>
      </c>
      <c r="F1448" t="s">
        <v>117</v>
      </c>
      <c r="G1448">
        <v>2020</v>
      </c>
      <c r="H1448" t="s">
        <v>14</v>
      </c>
      <c r="I1448" t="s">
        <v>84</v>
      </c>
      <c r="J1448" t="s">
        <v>80</v>
      </c>
      <c r="K1448">
        <v>60</v>
      </c>
      <c r="L1448" s="18">
        <v>43577</v>
      </c>
      <c r="M1448" s="18">
        <v>45404</v>
      </c>
      <c r="O1448">
        <v>43970000</v>
      </c>
      <c r="P1448">
        <v>26870000</v>
      </c>
      <c r="Q1448">
        <v>17100000</v>
      </c>
      <c r="R1448">
        <v>685202</v>
      </c>
      <c r="S1448" t="s">
        <v>255</v>
      </c>
      <c r="T1448">
        <v>1.478185708498102</v>
      </c>
      <c r="U1448">
        <v>-0.39596734370176112</v>
      </c>
      <c r="V1448">
        <v>-0.1462340800337556</v>
      </c>
      <c r="W1448">
        <v>-8.2484604378794527E-2</v>
      </c>
      <c r="X1448">
        <v>-0.18766259006079469</v>
      </c>
      <c r="Y1448" t="str">
        <f t="shared" si="88"/>
        <v>49-60</v>
      </c>
      <c r="Z1448" s="20">
        <f t="shared" si="89"/>
        <v>0.61109847623379576</v>
      </c>
      <c r="AA1448" t="str">
        <f t="shared" si="90"/>
        <v>60%-80%</v>
      </c>
      <c r="AB1448">
        <f t="shared" si="91"/>
        <v>1.4208373261970117E-4</v>
      </c>
    </row>
    <row r="1449" spans="1:28" x14ac:dyDescent="0.25">
      <c r="A1449" t="s">
        <v>3986</v>
      </c>
      <c r="B1449" t="s">
        <v>3987</v>
      </c>
      <c r="C1449" t="s">
        <v>82</v>
      </c>
      <c r="D1449" t="s">
        <v>594</v>
      </c>
      <c r="E1449">
        <v>220</v>
      </c>
      <c r="F1449" t="s">
        <v>117</v>
      </c>
      <c r="G1449">
        <v>2018</v>
      </c>
      <c r="H1449" t="s">
        <v>14</v>
      </c>
      <c r="J1449" t="s">
        <v>80</v>
      </c>
      <c r="K1449">
        <v>72</v>
      </c>
      <c r="L1449" s="18">
        <v>43005</v>
      </c>
      <c r="M1449" s="18">
        <v>45196</v>
      </c>
      <c r="O1449">
        <v>42461250</v>
      </c>
      <c r="P1449">
        <v>38215125</v>
      </c>
      <c r="Q1449">
        <v>4246125</v>
      </c>
      <c r="R1449">
        <v>869542</v>
      </c>
      <c r="S1449" t="s">
        <v>506</v>
      </c>
      <c r="T1449">
        <v>0.54432312096905611</v>
      </c>
      <c r="U1449">
        <v>0.79032357974038436</v>
      </c>
      <c r="V1449">
        <v>0.80229979975843724</v>
      </c>
      <c r="W1449">
        <v>-3.6007461890700983E-2</v>
      </c>
      <c r="X1449">
        <v>-0.4197062222492236</v>
      </c>
      <c r="Y1449" t="str">
        <f t="shared" si="88"/>
        <v>61-72</v>
      </c>
      <c r="Z1449" s="20">
        <f t="shared" si="89"/>
        <v>0.9</v>
      </c>
      <c r="AA1449" t="str">
        <f t="shared" si="90"/>
        <v>80%-100%</v>
      </c>
      <c r="AB1449">
        <f t="shared" si="91"/>
        <v>1.8030854117413579E-4</v>
      </c>
    </row>
    <row r="1450" spans="1:28" x14ac:dyDescent="0.25">
      <c r="A1450" t="s">
        <v>3988</v>
      </c>
      <c r="B1450" t="s">
        <v>3989</v>
      </c>
      <c r="C1450" t="s">
        <v>82</v>
      </c>
      <c r="D1450" t="s">
        <v>197</v>
      </c>
      <c r="E1450">
        <v>60</v>
      </c>
      <c r="F1450" t="s">
        <v>79</v>
      </c>
      <c r="G1450">
        <v>2017</v>
      </c>
      <c r="H1450" t="s">
        <v>13</v>
      </c>
      <c r="J1450" t="s">
        <v>80</v>
      </c>
      <c r="K1450">
        <v>72</v>
      </c>
      <c r="L1450" s="18">
        <v>42664</v>
      </c>
      <c r="M1450" s="18">
        <v>44855</v>
      </c>
      <c r="O1450">
        <v>42550000</v>
      </c>
      <c r="P1450">
        <v>42550000</v>
      </c>
      <c r="Q1450">
        <v>0</v>
      </c>
      <c r="R1450">
        <v>916228</v>
      </c>
      <c r="S1450" t="s">
        <v>228</v>
      </c>
      <c r="T1450">
        <v>-4.9953071094882402E-2</v>
      </c>
      <c r="U1450">
        <v>1.2009447865714571</v>
      </c>
      <c r="V1450">
        <v>5.8861867679411442E-2</v>
      </c>
      <c r="W1450">
        <v>0.30265085291395688</v>
      </c>
      <c r="X1450">
        <v>2.0554258544273512</v>
      </c>
      <c r="Y1450" t="str">
        <f t="shared" si="88"/>
        <v>61-72</v>
      </c>
      <c r="Z1450" s="20">
        <f t="shared" si="89"/>
        <v>1</v>
      </c>
      <c r="AA1450" t="str">
        <f t="shared" si="90"/>
        <v>80%-100%</v>
      </c>
      <c r="AB1450">
        <f t="shared" si="91"/>
        <v>1.8998936688842643E-4</v>
      </c>
    </row>
    <row r="1451" spans="1:28" x14ac:dyDescent="0.25">
      <c r="A1451" t="s">
        <v>3990</v>
      </c>
      <c r="B1451" t="s">
        <v>3991</v>
      </c>
      <c r="C1451" t="s">
        <v>82</v>
      </c>
      <c r="D1451" t="s">
        <v>246</v>
      </c>
      <c r="E1451">
        <v>291</v>
      </c>
      <c r="F1451" t="s">
        <v>87</v>
      </c>
      <c r="G1451">
        <v>2020</v>
      </c>
      <c r="H1451" t="s">
        <v>15</v>
      </c>
      <c r="I1451" t="s">
        <v>84</v>
      </c>
      <c r="J1451" t="s">
        <v>80</v>
      </c>
      <c r="K1451">
        <v>60</v>
      </c>
      <c r="L1451" s="18">
        <v>43601</v>
      </c>
      <c r="M1451" s="18">
        <v>45428</v>
      </c>
      <c r="O1451">
        <v>37100000</v>
      </c>
      <c r="P1451">
        <v>14100000</v>
      </c>
      <c r="Q1451">
        <v>23000000</v>
      </c>
      <c r="R1451">
        <v>335016</v>
      </c>
      <c r="S1451" t="s">
        <v>841</v>
      </c>
      <c r="T1451">
        <v>1.1022150563760189</v>
      </c>
      <c r="U1451">
        <v>-1.3446853366400431</v>
      </c>
      <c r="V1451">
        <v>-0.22527857001643839</v>
      </c>
      <c r="W1451">
        <v>-0.58711766669131737</v>
      </c>
      <c r="X1451">
        <v>0.1217289195237771</v>
      </c>
      <c r="Y1451" t="str">
        <f t="shared" si="88"/>
        <v>49-60</v>
      </c>
      <c r="Z1451" s="20">
        <f t="shared" si="89"/>
        <v>0.38005390835579517</v>
      </c>
      <c r="AA1451" t="str">
        <f t="shared" si="90"/>
        <v>20%-40%</v>
      </c>
      <c r="AB1451">
        <f t="shared" si="91"/>
        <v>6.9469037987807692E-5</v>
      </c>
    </row>
    <row r="1452" spans="1:28" x14ac:dyDescent="0.25">
      <c r="A1452" t="s">
        <v>3992</v>
      </c>
      <c r="B1452" t="s">
        <v>3993</v>
      </c>
      <c r="C1452" t="s">
        <v>82</v>
      </c>
      <c r="D1452" t="s">
        <v>613</v>
      </c>
      <c r="E1452">
        <v>27</v>
      </c>
      <c r="F1452" t="s">
        <v>25</v>
      </c>
      <c r="G1452">
        <v>2022</v>
      </c>
      <c r="H1452" t="s">
        <v>25</v>
      </c>
      <c r="I1452" t="s">
        <v>84</v>
      </c>
      <c r="J1452" t="s">
        <v>80</v>
      </c>
      <c r="K1452">
        <v>84</v>
      </c>
      <c r="L1452" s="18">
        <v>44406</v>
      </c>
      <c r="M1452" s="18">
        <v>46963</v>
      </c>
      <c r="O1452">
        <v>42520000</v>
      </c>
      <c r="P1452">
        <v>42520000</v>
      </c>
      <c r="Q1452">
        <v>0</v>
      </c>
      <c r="R1452">
        <v>955939</v>
      </c>
      <c r="S1452" t="s">
        <v>335</v>
      </c>
      <c r="T1452">
        <v>-1.0687122574902059</v>
      </c>
      <c r="U1452">
        <v>1.2009447865714571</v>
      </c>
      <c r="V1452">
        <v>9.0899389914291959E-2</v>
      </c>
      <c r="W1452">
        <v>-0.93770226146889246</v>
      </c>
      <c r="X1452">
        <v>-1.657272260587511</v>
      </c>
      <c r="Y1452" t="str">
        <f t="shared" si="88"/>
        <v>&gt;72</v>
      </c>
      <c r="Z1452" s="20">
        <f t="shared" si="89"/>
        <v>1</v>
      </c>
      <c r="AA1452" t="str">
        <f t="shared" si="90"/>
        <v>80%-100%</v>
      </c>
      <c r="AB1452">
        <f t="shared" si="91"/>
        <v>1.9822385409958598E-4</v>
      </c>
    </row>
    <row r="1453" spans="1:28" x14ac:dyDescent="0.25">
      <c r="A1453" t="s">
        <v>3994</v>
      </c>
      <c r="B1453" t="s">
        <v>3995</v>
      </c>
      <c r="C1453" t="s">
        <v>82</v>
      </c>
      <c r="D1453" t="s">
        <v>301</v>
      </c>
      <c r="E1453">
        <v>7</v>
      </c>
      <c r="F1453" t="s">
        <v>17</v>
      </c>
      <c r="G1453">
        <v>2020</v>
      </c>
      <c r="H1453" t="s">
        <v>17</v>
      </c>
      <c r="I1453" t="s">
        <v>84</v>
      </c>
      <c r="J1453" t="s">
        <v>80</v>
      </c>
      <c r="K1453">
        <v>84</v>
      </c>
      <c r="L1453" s="18">
        <v>43508</v>
      </c>
      <c r="M1453" s="18">
        <v>46065</v>
      </c>
      <c r="O1453">
        <v>62870000</v>
      </c>
      <c r="P1453">
        <v>39870000</v>
      </c>
      <c r="Q1453">
        <v>23000000</v>
      </c>
      <c r="R1453">
        <v>817899</v>
      </c>
      <c r="S1453" t="s">
        <v>400</v>
      </c>
      <c r="T1453">
        <v>-0.29251478214138787</v>
      </c>
      <c r="U1453">
        <v>-0.30124827166214668</v>
      </c>
      <c r="V1453">
        <v>0.56516632981038883</v>
      </c>
      <c r="W1453">
        <v>-0.2299892580619422</v>
      </c>
      <c r="X1453">
        <v>1.9007300996350649</v>
      </c>
      <c r="Y1453" t="str">
        <f t="shared" si="88"/>
        <v>&gt;72</v>
      </c>
      <c r="Z1453" s="20">
        <f t="shared" si="89"/>
        <v>0.63416573882614924</v>
      </c>
      <c r="AA1453" t="str">
        <f t="shared" si="90"/>
        <v>60%-80%</v>
      </c>
      <c r="AB1453">
        <f t="shared" si="91"/>
        <v>1.6959983016091745E-4</v>
      </c>
    </row>
    <row r="1454" spans="1:28" x14ac:dyDescent="0.25">
      <c r="A1454" t="s">
        <v>3996</v>
      </c>
      <c r="B1454" t="s">
        <v>3997</v>
      </c>
      <c r="C1454" t="s">
        <v>82</v>
      </c>
      <c r="D1454" t="s">
        <v>754</v>
      </c>
      <c r="E1454">
        <v>15</v>
      </c>
      <c r="F1454" t="s">
        <v>87</v>
      </c>
      <c r="G1454">
        <v>2022</v>
      </c>
      <c r="H1454" t="s">
        <v>24</v>
      </c>
      <c r="I1454" t="s">
        <v>84</v>
      </c>
      <c r="J1454" t="s">
        <v>80</v>
      </c>
      <c r="K1454">
        <v>84</v>
      </c>
      <c r="L1454" s="18">
        <v>44369</v>
      </c>
      <c r="M1454" s="18">
        <v>46926</v>
      </c>
      <c r="O1454">
        <v>51512000</v>
      </c>
      <c r="P1454">
        <v>52262000</v>
      </c>
      <c r="Q1454">
        <v>0</v>
      </c>
      <c r="R1454">
        <v>1128690</v>
      </c>
      <c r="S1454" t="s">
        <v>243</v>
      </c>
      <c r="T1454">
        <v>-0.75338203312974839</v>
      </c>
      <c r="U1454">
        <v>1.26073006090041</v>
      </c>
      <c r="V1454">
        <v>0.52564408481904745</v>
      </c>
      <c r="W1454">
        <v>-0.91221404677346107</v>
      </c>
      <c r="X1454">
        <v>-0.49705409964536651</v>
      </c>
      <c r="Y1454" t="str">
        <f t="shared" si="88"/>
        <v>&gt;72</v>
      </c>
      <c r="Z1454" s="20">
        <f t="shared" si="89"/>
        <v>1.0145597142413418</v>
      </c>
      <c r="AA1454" t="str">
        <f t="shared" si="90"/>
        <v>80%-100%</v>
      </c>
      <c r="AB1454">
        <f t="shared" si="91"/>
        <v>2.3404556345505488E-4</v>
      </c>
    </row>
    <row r="1455" spans="1:28" x14ac:dyDescent="0.25">
      <c r="A1455" t="s">
        <v>3998</v>
      </c>
      <c r="B1455" t="s">
        <v>3999</v>
      </c>
      <c r="C1455" t="s">
        <v>82</v>
      </c>
      <c r="D1455" t="s">
        <v>950</v>
      </c>
      <c r="E1455">
        <v>49</v>
      </c>
      <c r="F1455" t="s">
        <v>95</v>
      </c>
      <c r="G1455">
        <v>2016</v>
      </c>
      <c r="H1455" t="s">
        <v>16</v>
      </c>
      <c r="J1455" t="s">
        <v>80</v>
      </c>
      <c r="K1455">
        <v>84</v>
      </c>
      <c r="L1455" s="18">
        <v>43798</v>
      </c>
      <c r="M1455" s="18">
        <v>46355</v>
      </c>
      <c r="O1455">
        <v>46390000</v>
      </c>
      <c r="P1455">
        <v>42300000</v>
      </c>
      <c r="Q1455">
        <v>4090000</v>
      </c>
      <c r="R1455">
        <v>1103771</v>
      </c>
      <c r="S1455" t="s">
        <v>81</v>
      </c>
      <c r="T1455">
        <v>-0.74125394757742313</v>
      </c>
      <c r="U1455">
        <v>0.83891832915841802</v>
      </c>
      <c r="V1455">
        <v>1.7508336795506301</v>
      </c>
      <c r="W1455">
        <v>-0.34606262894099887</v>
      </c>
      <c r="X1455">
        <v>1.127251325673635</v>
      </c>
      <c r="Y1455" t="str">
        <f t="shared" si="88"/>
        <v>&gt;72</v>
      </c>
      <c r="Z1455" s="20">
        <f t="shared" si="89"/>
        <v>0.91183444707911188</v>
      </c>
      <c r="AA1455" t="str">
        <f t="shared" si="90"/>
        <v>80%-100%</v>
      </c>
      <c r="AB1455">
        <f t="shared" si="91"/>
        <v>2.2887835067232753E-4</v>
      </c>
    </row>
    <row r="1456" spans="1:28" x14ac:dyDescent="0.25">
      <c r="A1456" t="s">
        <v>4000</v>
      </c>
      <c r="B1456" t="s">
        <v>4001</v>
      </c>
      <c r="C1456" t="s">
        <v>82</v>
      </c>
      <c r="D1456" t="s">
        <v>442</v>
      </c>
      <c r="E1456">
        <v>60</v>
      </c>
      <c r="F1456" t="s">
        <v>117</v>
      </c>
      <c r="G1456">
        <v>2020</v>
      </c>
      <c r="H1456" t="s">
        <v>29</v>
      </c>
      <c r="I1456" t="s">
        <v>84</v>
      </c>
      <c r="J1456" t="s">
        <v>80</v>
      </c>
      <c r="K1456">
        <v>84</v>
      </c>
      <c r="L1456" s="18">
        <v>43889</v>
      </c>
      <c r="M1456" s="18">
        <v>46446</v>
      </c>
      <c r="O1456">
        <v>48670000</v>
      </c>
      <c r="P1456">
        <v>38670000</v>
      </c>
      <c r="Q1456">
        <v>10000000</v>
      </c>
      <c r="R1456">
        <v>848223</v>
      </c>
      <c r="S1456" t="s">
        <v>473</v>
      </c>
      <c r="T1456">
        <v>-3.0334621169668998</v>
      </c>
      <c r="U1456">
        <v>0.3572603673582404</v>
      </c>
      <c r="V1456">
        <v>0.72325530977575447</v>
      </c>
      <c r="W1456">
        <v>-0.39531315895930352</v>
      </c>
      <c r="X1456">
        <v>0.74051193869292065</v>
      </c>
      <c r="Y1456" t="str">
        <f t="shared" si="88"/>
        <v>&gt;72</v>
      </c>
      <c r="Z1456" s="20">
        <f t="shared" si="89"/>
        <v>0.79453462091637561</v>
      </c>
      <c r="AA1456" t="str">
        <f t="shared" si="90"/>
        <v>60%-80%</v>
      </c>
      <c r="AB1456">
        <f t="shared" si="91"/>
        <v>1.7588782568334708E-4</v>
      </c>
    </row>
    <row r="1457" spans="1:28" x14ac:dyDescent="0.25">
      <c r="A1457" t="s">
        <v>4002</v>
      </c>
      <c r="B1457" t="s">
        <v>4003</v>
      </c>
      <c r="C1457" t="s">
        <v>82</v>
      </c>
      <c r="D1457" t="s">
        <v>627</v>
      </c>
      <c r="E1457">
        <v>15</v>
      </c>
      <c r="F1457" t="s">
        <v>25</v>
      </c>
      <c r="G1457">
        <v>2021</v>
      </c>
      <c r="H1457" t="s">
        <v>25</v>
      </c>
      <c r="I1457" t="s">
        <v>84</v>
      </c>
      <c r="J1457" t="s">
        <v>80</v>
      </c>
      <c r="K1457">
        <v>60</v>
      </c>
      <c r="L1457" s="18">
        <v>44317</v>
      </c>
      <c r="M1457" s="18">
        <v>46143</v>
      </c>
      <c r="O1457">
        <v>38857500</v>
      </c>
      <c r="P1457">
        <v>38857500</v>
      </c>
      <c r="Q1457">
        <v>0</v>
      </c>
      <c r="R1457">
        <v>1059633</v>
      </c>
      <c r="S1457" t="s">
        <v>243</v>
      </c>
      <c r="T1457">
        <v>0.1804805543992978</v>
      </c>
      <c r="U1457">
        <v>1.2009447865714571</v>
      </c>
      <c r="V1457">
        <v>0.24898836987965761</v>
      </c>
      <c r="W1457">
        <v>1.0388939520652869</v>
      </c>
      <c r="X1457">
        <v>0.27642467431606299</v>
      </c>
      <c r="Y1457" t="str">
        <f t="shared" si="88"/>
        <v>49-60</v>
      </c>
      <c r="Z1457" s="20">
        <f t="shared" si="89"/>
        <v>1</v>
      </c>
      <c r="AA1457" t="str">
        <f t="shared" si="90"/>
        <v>80%-100%</v>
      </c>
      <c r="AB1457">
        <f t="shared" si="91"/>
        <v>2.1972587915244235E-4</v>
      </c>
    </row>
    <row r="1458" spans="1:28" x14ac:dyDescent="0.25">
      <c r="A1458" t="s">
        <v>4004</v>
      </c>
      <c r="B1458" t="s">
        <v>4005</v>
      </c>
      <c r="C1458" t="s">
        <v>82</v>
      </c>
      <c r="D1458" t="s">
        <v>716</v>
      </c>
      <c r="E1458">
        <v>61</v>
      </c>
      <c r="F1458" t="s">
        <v>9</v>
      </c>
      <c r="G1458">
        <v>2022</v>
      </c>
      <c r="H1458" t="s">
        <v>28</v>
      </c>
      <c r="I1458" t="s">
        <v>188</v>
      </c>
      <c r="J1458" t="s">
        <v>80</v>
      </c>
      <c r="K1458">
        <v>72</v>
      </c>
      <c r="L1458" s="18">
        <v>44286</v>
      </c>
      <c r="M1458" s="18">
        <v>46477</v>
      </c>
      <c r="O1458">
        <v>113834000</v>
      </c>
      <c r="P1458">
        <v>113834000</v>
      </c>
      <c r="Q1458">
        <v>0</v>
      </c>
      <c r="R1458">
        <v>3040709</v>
      </c>
      <c r="S1458" t="s">
        <v>228</v>
      </c>
      <c r="T1458">
        <v>-0.6684854342634714</v>
      </c>
      <c r="U1458">
        <v>1.2009447865714571</v>
      </c>
      <c r="V1458">
        <v>-0.1462340800337556</v>
      </c>
      <c r="W1458">
        <v>-0.11183153178679579</v>
      </c>
      <c r="X1458">
        <v>-0.4197062222492236</v>
      </c>
      <c r="Y1458" t="str">
        <f t="shared" si="88"/>
        <v>61-72</v>
      </c>
      <c r="Z1458" s="20">
        <f t="shared" si="89"/>
        <v>1</v>
      </c>
      <c r="AA1458" t="str">
        <f t="shared" si="90"/>
        <v>80%-100%</v>
      </c>
      <c r="AB1458">
        <f t="shared" si="91"/>
        <v>6.3052250946482775E-4</v>
      </c>
    </row>
    <row r="1459" spans="1:28" x14ac:dyDescent="0.25">
      <c r="A1459" t="s">
        <v>4006</v>
      </c>
      <c r="B1459" t="s">
        <v>4007</v>
      </c>
      <c r="C1459" t="s">
        <v>82</v>
      </c>
      <c r="D1459" t="s">
        <v>165</v>
      </c>
      <c r="E1459">
        <v>220</v>
      </c>
      <c r="F1459" t="s">
        <v>87</v>
      </c>
      <c r="G1459">
        <v>2020</v>
      </c>
      <c r="H1459" t="s">
        <v>15</v>
      </c>
      <c r="I1459" t="s">
        <v>84</v>
      </c>
      <c r="J1459" t="s">
        <v>80</v>
      </c>
      <c r="K1459">
        <v>72</v>
      </c>
      <c r="L1459" s="18">
        <v>43756</v>
      </c>
      <c r="M1459" s="18">
        <v>45948</v>
      </c>
      <c r="O1459">
        <v>38690000</v>
      </c>
      <c r="P1459">
        <v>24600000</v>
      </c>
      <c r="Q1459">
        <v>14090000</v>
      </c>
      <c r="R1459">
        <v>570638</v>
      </c>
      <c r="S1459" t="s">
        <v>492</v>
      </c>
      <c r="T1459">
        <v>1.3447767674225239</v>
      </c>
      <c r="U1459">
        <v>-0.29444234298393512</v>
      </c>
      <c r="V1459">
        <v>-0.54145652994716964</v>
      </c>
      <c r="W1459">
        <v>-0.33864192544644922</v>
      </c>
      <c r="X1459">
        <v>1.127251325673635</v>
      </c>
      <c r="Y1459" t="str">
        <f t="shared" si="88"/>
        <v>61-72</v>
      </c>
      <c r="Z1459" s="20">
        <f t="shared" si="89"/>
        <v>0.63582321013181697</v>
      </c>
      <c r="AA1459" t="str">
        <f t="shared" si="90"/>
        <v>60%-80%</v>
      </c>
      <c r="AB1459">
        <f t="shared" si="91"/>
        <v>1.1832770046590791E-4</v>
      </c>
    </row>
    <row r="1460" spans="1:28" x14ac:dyDescent="0.25">
      <c r="A1460" t="s">
        <v>4008</v>
      </c>
      <c r="B1460" t="s">
        <v>4009</v>
      </c>
      <c r="C1460" t="s">
        <v>82</v>
      </c>
      <c r="D1460" t="s">
        <v>83</v>
      </c>
      <c r="E1460">
        <v>84</v>
      </c>
      <c r="F1460" t="s">
        <v>79</v>
      </c>
      <c r="G1460">
        <v>2021</v>
      </c>
      <c r="H1460" t="s">
        <v>26</v>
      </c>
      <c r="I1460" t="s">
        <v>84</v>
      </c>
      <c r="J1460" t="s">
        <v>80</v>
      </c>
      <c r="K1460">
        <v>84</v>
      </c>
      <c r="L1460" s="18">
        <v>43972</v>
      </c>
      <c r="M1460" s="18">
        <v>46528</v>
      </c>
      <c r="O1460">
        <v>38790000</v>
      </c>
      <c r="P1460">
        <v>33790000</v>
      </c>
      <c r="Q1460">
        <v>5000000</v>
      </c>
      <c r="R1460">
        <v>736748</v>
      </c>
      <c r="S1460" t="s">
        <v>208</v>
      </c>
      <c r="T1460">
        <v>-1.614476107344843</v>
      </c>
      <c r="U1460">
        <v>0.67165733254841931</v>
      </c>
      <c r="V1460">
        <v>0.4070773498450232</v>
      </c>
      <c r="W1460">
        <v>-0.44219290066641892</v>
      </c>
      <c r="X1460">
        <v>0.27642467431606299</v>
      </c>
      <c r="Y1460" t="str">
        <f t="shared" si="88"/>
        <v>&gt;72</v>
      </c>
      <c r="Z1460" s="20">
        <f t="shared" si="89"/>
        <v>0.87110079917504513</v>
      </c>
      <c r="AA1460" t="str">
        <f t="shared" si="90"/>
        <v>80%-100%</v>
      </c>
      <c r="AB1460">
        <f t="shared" si="91"/>
        <v>1.5277232967810892E-4</v>
      </c>
    </row>
    <row r="1461" spans="1:28" x14ac:dyDescent="0.25">
      <c r="A1461" t="s">
        <v>956</v>
      </c>
      <c r="B1461" t="s">
        <v>957</v>
      </c>
      <c r="C1461" t="s">
        <v>82</v>
      </c>
      <c r="D1461" t="s">
        <v>134</v>
      </c>
      <c r="E1461">
        <v>61</v>
      </c>
      <c r="F1461" t="s">
        <v>12</v>
      </c>
      <c r="G1461">
        <v>2021</v>
      </c>
      <c r="H1461" t="s">
        <v>12</v>
      </c>
      <c r="I1461" t="s">
        <v>84</v>
      </c>
      <c r="J1461" t="s">
        <v>80</v>
      </c>
      <c r="K1461">
        <v>72</v>
      </c>
      <c r="L1461" s="18">
        <v>44348</v>
      </c>
      <c r="M1461" s="18">
        <v>46539</v>
      </c>
      <c r="O1461">
        <v>81440600</v>
      </c>
      <c r="P1461">
        <v>40720300</v>
      </c>
      <c r="Q1461">
        <v>40720300</v>
      </c>
      <c r="R1461">
        <v>1085221</v>
      </c>
      <c r="S1461" t="s">
        <v>255</v>
      </c>
      <c r="T1461">
        <v>-1.1172245996995069</v>
      </c>
      <c r="U1461">
        <v>-0.85216124758390532</v>
      </c>
      <c r="V1461">
        <v>-0.1462340800337556</v>
      </c>
      <c r="W1461">
        <v>6.0326930625896488E-2</v>
      </c>
      <c r="X1461">
        <v>0.74051193869292065</v>
      </c>
      <c r="Y1461" t="str">
        <f t="shared" si="88"/>
        <v>61-72</v>
      </c>
      <c r="Z1461" s="20">
        <f t="shared" si="89"/>
        <v>0.5</v>
      </c>
      <c r="AA1461" t="str">
        <f t="shared" si="90"/>
        <v>40%-60%</v>
      </c>
      <c r="AB1461">
        <f t="shared" si="91"/>
        <v>2.2503181601525495E-4</v>
      </c>
    </row>
    <row r="1462" spans="1:28" x14ac:dyDescent="0.25">
      <c r="A1462" t="s">
        <v>4010</v>
      </c>
      <c r="B1462" t="s">
        <v>4011</v>
      </c>
      <c r="C1462" t="s">
        <v>82</v>
      </c>
      <c r="D1462" t="s">
        <v>161</v>
      </c>
      <c r="E1462">
        <v>220</v>
      </c>
      <c r="F1462" t="s">
        <v>117</v>
      </c>
      <c r="G1462">
        <v>2021</v>
      </c>
      <c r="H1462" t="s">
        <v>29</v>
      </c>
      <c r="I1462" t="s">
        <v>84</v>
      </c>
      <c r="J1462" t="s">
        <v>80</v>
      </c>
      <c r="K1462">
        <v>84</v>
      </c>
      <c r="L1462" s="18">
        <v>44381</v>
      </c>
      <c r="M1462" s="18">
        <v>46938</v>
      </c>
      <c r="O1462">
        <v>59490000</v>
      </c>
      <c r="P1462">
        <v>59490000</v>
      </c>
      <c r="Q1462">
        <v>0</v>
      </c>
      <c r="R1462">
        <v>1333517</v>
      </c>
      <c r="S1462" t="s">
        <v>470</v>
      </c>
      <c r="T1462">
        <v>0.31388949547487588</v>
      </c>
      <c r="U1462">
        <v>1.2009447865714571</v>
      </c>
      <c r="V1462">
        <v>5.1377144922950549E-2</v>
      </c>
      <c r="W1462">
        <v>0.24214412335413099</v>
      </c>
      <c r="X1462">
        <v>-0.18766259006079469</v>
      </c>
      <c r="Y1462" t="str">
        <f t="shared" si="88"/>
        <v>&gt;72</v>
      </c>
      <c r="Z1462" s="20">
        <f t="shared" si="89"/>
        <v>1</v>
      </c>
      <c r="AA1462" t="str">
        <f t="shared" si="90"/>
        <v>80%-100%</v>
      </c>
      <c r="AB1462">
        <f t="shared" si="91"/>
        <v>2.7651856368169682E-4</v>
      </c>
    </row>
    <row r="1463" spans="1:28" x14ac:dyDescent="0.25">
      <c r="A1463" t="s">
        <v>4012</v>
      </c>
      <c r="B1463" t="s">
        <v>4013</v>
      </c>
      <c r="C1463" t="s">
        <v>82</v>
      </c>
      <c r="D1463" t="s">
        <v>613</v>
      </c>
      <c r="E1463">
        <v>38</v>
      </c>
      <c r="F1463" t="s">
        <v>25</v>
      </c>
      <c r="G1463">
        <v>2022</v>
      </c>
      <c r="H1463" t="s">
        <v>25</v>
      </c>
      <c r="I1463" t="s">
        <v>84</v>
      </c>
      <c r="J1463" t="s">
        <v>80</v>
      </c>
      <c r="K1463">
        <v>84</v>
      </c>
      <c r="L1463" s="18">
        <v>44326</v>
      </c>
      <c r="M1463" s="18">
        <v>46883</v>
      </c>
      <c r="O1463">
        <v>43970000</v>
      </c>
      <c r="P1463">
        <v>28970000</v>
      </c>
      <c r="Q1463">
        <v>15000000</v>
      </c>
      <c r="R1463">
        <v>602512</v>
      </c>
      <c r="S1463" t="s">
        <v>184</v>
      </c>
      <c r="T1463">
        <v>9.5583955533020917E-2</v>
      </c>
      <c r="U1463">
        <v>-0.19985532770329581</v>
      </c>
      <c r="V1463">
        <v>5.1377144922950549E-2</v>
      </c>
      <c r="W1463">
        <v>1.2688879662598589</v>
      </c>
      <c r="X1463">
        <v>0.89520769348520657</v>
      </c>
      <c r="Y1463" t="str">
        <f t="shared" si="88"/>
        <v>&gt;72</v>
      </c>
      <c r="Z1463" s="20">
        <f t="shared" si="89"/>
        <v>0.65885831248578575</v>
      </c>
      <c r="AA1463" t="str">
        <f t="shared" si="90"/>
        <v>60%-80%</v>
      </c>
      <c r="AB1463">
        <f t="shared" si="91"/>
        <v>1.2493710454458887E-4</v>
      </c>
    </row>
    <row r="1464" spans="1:28" x14ac:dyDescent="0.25">
      <c r="A1464" t="s">
        <v>4014</v>
      </c>
      <c r="B1464" t="s">
        <v>4015</v>
      </c>
      <c r="C1464" t="s">
        <v>82</v>
      </c>
      <c r="D1464" t="s">
        <v>236</v>
      </c>
      <c r="E1464">
        <v>236</v>
      </c>
      <c r="F1464" t="s">
        <v>87</v>
      </c>
      <c r="G1464">
        <v>2021</v>
      </c>
      <c r="H1464" t="s">
        <v>24</v>
      </c>
      <c r="I1464" t="s">
        <v>84</v>
      </c>
      <c r="J1464" t="s">
        <v>80</v>
      </c>
      <c r="K1464">
        <v>84</v>
      </c>
      <c r="L1464" s="18">
        <v>44188</v>
      </c>
      <c r="M1464" s="18">
        <v>46744</v>
      </c>
      <c r="O1464">
        <v>43027000</v>
      </c>
      <c r="P1464">
        <v>43027000</v>
      </c>
      <c r="Q1464">
        <v>0</v>
      </c>
      <c r="R1464">
        <v>903389</v>
      </c>
      <c r="S1464" t="s">
        <v>173</v>
      </c>
      <c r="T1464">
        <v>-1.311273968536711</v>
      </c>
      <c r="U1464">
        <v>1.2009447865714571</v>
      </c>
      <c r="V1464">
        <v>0.16994387989697479</v>
      </c>
      <c r="W1464">
        <v>-0.58306213506953075</v>
      </c>
      <c r="X1464">
        <v>0.43112042910834891</v>
      </c>
      <c r="Y1464" t="str">
        <f t="shared" si="88"/>
        <v>&gt;72</v>
      </c>
      <c r="Z1464" s="20">
        <f t="shared" si="89"/>
        <v>1</v>
      </c>
      <c r="AA1464" t="str">
        <f t="shared" si="90"/>
        <v>80%-100%</v>
      </c>
      <c r="AB1464">
        <f t="shared" si="91"/>
        <v>1.873270672408709E-4</v>
      </c>
    </row>
    <row r="1465" spans="1:28" x14ac:dyDescent="0.25">
      <c r="A1465" t="s">
        <v>4016</v>
      </c>
      <c r="B1465" t="s">
        <v>4017</v>
      </c>
      <c r="C1465" t="s">
        <v>82</v>
      </c>
      <c r="D1465" t="s">
        <v>172</v>
      </c>
      <c r="E1465">
        <v>74</v>
      </c>
      <c r="F1465" t="s">
        <v>25</v>
      </c>
      <c r="G1465">
        <v>2022</v>
      </c>
      <c r="H1465" t="s">
        <v>25</v>
      </c>
      <c r="I1465" t="s">
        <v>84</v>
      </c>
      <c r="J1465" t="s">
        <v>80</v>
      </c>
      <c r="K1465">
        <v>84</v>
      </c>
      <c r="L1465" s="18">
        <v>44370</v>
      </c>
      <c r="M1465" s="18">
        <v>46927</v>
      </c>
      <c r="O1465">
        <v>40920000</v>
      </c>
      <c r="P1465">
        <v>40920000</v>
      </c>
      <c r="Q1465">
        <v>0</v>
      </c>
      <c r="R1465">
        <v>863912</v>
      </c>
      <c r="S1465" t="s">
        <v>471</v>
      </c>
      <c r="T1465">
        <v>-1.0323280008332301</v>
      </c>
      <c r="U1465">
        <v>1.2009447865714571</v>
      </c>
      <c r="V1465">
        <v>0.23929514407308111</v>
      </c>
      <c r="W1465">
        <v>-0.63342255114588053</v>
      </c>
      <c r="X1465">
        <v>-1.1931849962106531</v>
      </c>
      <c r="Y1465" t="str">
        <f t="shared" si="88"/>
        <v>&gt;72</v>
      </c>
      <c r="Z1465" s="20">
        <f t="shared" si="89"/>
        <v>1</v>
      </c>
      <c r="AA1465" t="str">
        <f t="shared" si="90"/>
        <v>80%-100%</v>
      </c>
      <c r="AB1465">
        <f t="shared" si="91"/>
        <v>1.7914110235368733E-4</v>
      </c>
    </row>
    <row r="1466" spans="1:28" x14ac:dyDescent="0.25">
      <c r="A1466" t="s">
        <v>4018</v>
      </c>
      <c r="B1466" t="s">
        <v>4019</v>
      </c>
      <c r="C1466" t="s">
        <v>82</v>
      </c>
      <c r="D1466" t="s">
        <v>384</v>
      </c>
      <c r="E1466">
        <v>236</v>
      </c>
      <c r="F1466" t="s">
        <v>87</v>
      </c>
      <c r="G1466">
        <v>2020</v>
      </c>
      <c r="H1466" t="s">
        <v>24</v>
      </c>
      <c r="I1466" t="s">
        <v>84</v>
      </c>
      <c r="J1466" t="s">
        <v>80</v>
      </c>
      <c r="K1466">
        <v>84</v>
      </c>
      <c r="L1466" s="18">
        <v>43862</v>
      </c>
      <c r="M1466" s="18">
        <v>46419</v>
      </c>
      <c r="O1466">
        <v>43190000</v>
      </c>
      <c r="P1466">
        <v>31190000</v>
      </c>
      <c r="Q1466">
        <v>12000000</v>
      </c>
      <c r="R1466">
        <v>639837</v>
      </c>
      <c r="S1466" t="s">
        <v>266</v>
      </c>
      <c r="T1466">
        <v>-1.092968428594856</v>
      </c>
      <c r="U1466">
        <v>6.0066230893552362E-2</v>
      </c>
      <c r="V1466">
        <v>0.56516632981038883</v>
      </c>
      <c r="W1466">
        <v>-0.25736832828150152</v>
      </c>
      <c r="X1466">
        <v>-0.72909773183379534</v>
      </c>
      <c r="Y1466" t="str">
        <f t="shared" si="88"/>
        <v>&gt;72</v>
      </c>
      <c r="Z1466" s="20">
        <f t="shared" si="89"/>
        <v>0.72215790692289883</v>
      </c>
      <c r="AA1466" t="str">
        <f t="shared" si="90"/>
        <v>60%-80%</v>
      </c>
      <c r="AB1466">
        <f t="shared" si="91"/>
        <v>1.3267682993948023E-4</v>
      </c>
    </row>
    <row r="1467" spans="1:28" x14ac:dyDescent="0.25">
      <c r="A1467" t="s">
        <v>4020</v>
      </c>
      <c r="B1467" t="s">
        <v>4021</v>
      </c>
      <c r="C1467" t="s">
        <v>82</v>
      </c>
      <c r="D1467" t="s">
        <v>212</v>
      </c>
      <c r="E1467">
        <v>15</v>
      </c>
      <c r="F1467" t="s">
        <v>87</v>
      </c>
      <c r="G1467">
        <v>2018</v>
      </c>
      <c r="H1467" t="s">
        <v>15</v>
      </c>
      <c r="J1467" t="s">
        <v>80</v>
      </c>
      <c r="K1467">
        <v>72</v>
      </c>
      <c r="L1467" s="18">
        <v>42991</v>
      </c>
      <c r="M1467" s="18">
        <v>45182</v>
      </c>
      <c r="O1467">
        <v>42750000</v>
      </c>
      <c r="P1467">
        <v>38475000</v>
      </c>
      <c r="Q1467">
        <v>4275000</v>
      </c>
      <c r="R1467">
        <v>875455</v>
      </c>
      <c r="S1467" t="s">
        <v>891</v>
      </c>
      <c r="T1467">
        <v>-1.299145882984386</v>
      </c>
      <c r="U1467">
        <v>0.79032357974038436</v>
      </c>
      <c r="V1467">
        <v>0.80229979975843724</v>
      </c>
      <c r="W1467">
        <v>-0.72876488342698242</v>
      </c>
      <c r="X1467">
        <v>-1.1931849962106531</v>
      </c>
      <c r="Y1467" t="str">
        <f t="shared" si="88"/>
        <v>61-72</v>
      </c>
      <c r="Z1467" s="20">
        <f t="shared" si="89"/>
        <v>0.9</v>
      </c>
      <c r="AA1467" t="str">
        <f t="shared" si="90"/>
        <v>80%-100%</v>
      </c>
      <c r="AB1467">
        <f t="shared" si="91"/>
        <v>1.8153466297614497E-4</v>
      </c>
    </row>
    <row r="1468" spans="1:28" x14ac:dyDescent="0.25">
      <c r="A1468" t="s">
        <v>4022</v>
      </c>
      <c r="B1468" t="s">
        <v>4023</v>
      </c>
      <c r="C1468" t="s">
        <v>82</v>
      </c>
      <c r="D1468" t="s">
        <v>195</v>
      </c>
      <c r="E1468">
        <v>51</v>
      </c>
      <c r="F1468" t="s">
        <v>17</v>
      </c>
      <c r="G1468">
        <v>2019</v>
      </c>
      <c r="H1468" t="s">
        <v>17</v>
      </c>
      <c r="J1468" t="s">
        <v>80</v>
      </c>
      <c r="K1468">
        <v>84</v>
      </c>
      <c r="L1468" s="18">
        <v>43181</v>
      </c>
      <c r="M1468" s="18">
        <v>45738</v>
      </c>
      <c r="O1468">
        <v>51990000</v>
      </c>
      <c r="P1468">
        <v>46791000</v>
      </c>
      <c r="Q1468">
        <v>5199000</v>
      </c>
      <c r="R1468">
        <v>1123876</v>
      </c>
      <c r="S1468" t="s">
        <v>261</v>
      </c>
      <c r="T1468">
        <v>1.068735666674399E-2</v>
      </c>
      <c r="U1468">
        <v>0.79032357974038436</v>
      </c>
      <c r="V1468">
        <v>0.6442108197930716</v>
      </c>
      <c r="W1468">
        <v>-0.2122987894932194</v>
      </c>
      <c r="X1468">
        <v>-0.1103147126646518</v>
      </c>
      <c r="Y1468" t="str">
        <f t="shared" si="88"/>
        <v>&gt;72</v>
      </c>
      <c r="Z1468" s="20">
        <f t="shared" si="89"/>
        <v>0.9</v>
      </c>
      <c r="AA1468" t="str">
        <f t="shared" si="90"/>
        <v>80%-100%</v>
      </c>
      <c r="AB1468">
        <f t="shared" si="91"/>
        <v>2.3304733068744583E-4</v>
      </c>
    </row>
    <row r="1469" spans="1:28" x14ac:dyDescent="0.25">
      <c r="A1469" t="s">
        <v>4024</v>
      </c>
      <c r="B1469" t="s">
        <v>4025</v>
      </c>
      <c r="C1469" t="s">
        <v>82</v>
      </c>
      <c r="D1469" t="s">
        <v>159</v>
      </c>
      <c r="E1469">
        <v>62</v>
      </c>
      <c r="F1469" t="s">
        <v>95</v>
      </c>
      <c r="G1469">
        <v>2019</v>
      </c>
      <c r="H1469" t="s">
        <v>16</v>
      </c>
      <c r="J1469" t="s">
        <v>96</v>
      </c>
      <c r="K1469">
        <v>72</v>
      </c>
      <c r="L1469" s="18">
        <v>44131</v>
      </c>
      <c r="M1469" s="18">
        <v>46322</v>
      </c>
      <c r="O1469">
        <v>36000000</v>
      </c>
      <c r="P1469">
        <v>32000000</v>
      </c>
      <c r="Q1469">
        <v>4000000</v>
      </c>
      <c r="R1469">
        <v>771267</v>
      </c>
      <c r="S1469" t="s">
        <v>103</v>
      </c>
      <c r="T1469">
        <v>-0.55933266429254402</v>
      </c>
      <c r="U1469">
        <v>0.74469900120359822</v>
      </c>
      <c r="V1469">
        <v>0.92086653473246149</v>
      </c>
      <c r="W1469">
        <v>1.4574942496930321</v>
      </c>
      <c r="X1469">
        <v>-1.5025765057952249</v>
      </c>
      <c r="Y1469" t="str">
        <f t="shared" si="88"/>
        <v>61-72</v>
      </c>
      <c r="Z1469" s="20">
        <f t="shared" si="89"/>
        <v>0.88888888888888884</v>
      </c>
      <c r="AA1469" t="str">
        <f t="shared" si="90"/>
        <v>80%-100%</v>
      </c>
      <c r="AB1469">
        <f t="shared" si="91"/>
        <v>1.5993020190600591E-4</v>
      </c>
    </row>
    <row r="1470" spans="1:28" x14ac:dyDescent="0.25">
      <c r="A1470" t="s">
        <v>4026</v>
      </c>
      <c r="B1470" t="s">
        <v>4027</v>
      </c>
      <c r="C1470" t="s">
        <v>82</v>
      </c>
      <c r="D1470" t="s">
        <v>172</v>
      </c>
      <c r="E1470">
        <v>7</v>
      </c>
      <c r="F1470" t="s">
        <v>17</v>
      </c>
      <c r="G1470">
        <v>2022</v>
      </c>
      <c r="H1470" t="s">
        <v>155</v>
      </c>
      <c r="I1470" t="s">
        <v>84</v>
      </c>
      <c r="J1470" t="s">
        <v>80</v>
      </c>
      <c r="K1470">
        <v>84</v>
      </c>
      <c r="L1470" s="18">
        <v>44305</v>
      </c>
      <c r="M1470" s="18">
        <v>46862</v>
      </c>
      <c r="O1470">
        <v>67130000</v>
      </c>
      <c r="P1470">
        <v>64910000</v>
      </c>
      <c r="Q1470">
        <v>2220000</v>
      </c>
      <c r="R1470">
        <v>1568254</v>
      </c>
      <c r="S1470" t="s">
        <v>498</v>
      </c>
      <c r="T1470">
        <v>-0.59571692094951978</v>
      </c>
      <c r="U1470">
        <v>1.065151686740534</v>
      </c>
      <c r="V1470">
        <v>-0.55440595399633752</v>
      </c>
      <c r="W1470">
        <v>0.93366520351295479</v>
      </c>
      <c r="X1470">
        <v>-1.270532873606796</v>
      </c>
      <c r="Y1470" t="str">
        <f t="shared" si="88"/>
        <v>&gt;72</v>
      </c>
      <c r="Z1470" s="20">
        <f t="shared" si="89"/>
        <v>0.96692983762848206</v>
      </c>
      <c r="AA1470" t="str">
        <f t="shared" si="90"/>
        <v>80%-100%</v>
      </c>
      <c r="AB1470">
        <f t="shared" si="91"/>
        <v>3.2519371224219549E-4</v>
      </c>
    </row>
    <row r="1471" spans="1:28" x14ac:dyDescent="0.25">
      <c r="A1471" t="s">
        <v>4028</v>
      </c>
      <c r="B1471" t="s">
        <v>4029</v>
      </c>
      <c r="C1471" t="s">
        <v>82</v>
      </c>
      <c r="D1471" t="s">
        <v>93</v>
      </c>
      <c r="E1471">
        <v>236</v>
      </c>
      <c r="F1471" t="s">
        <v>17</v>
      </c>
      <c r="G1471">
        <v>2017</v>
      </c>
      <c r="H1471" t="s">
        <v>17</v>
      </c>
      <c r="J1471" t="s">
        <v>80</v>
      </c>
      <c r="K1471">
        <v>72</v>
      </c>
      <c r="L1471" s="18">
        <v>43068</v>
      </c>
      <c r="M1471" s="18">
        <v>45259</v>
      </c>
      <c r="O1471">
        <v>59469000</v>
      </c>
      <c r="P1471">
        <v>52000000</v>
      </c>
      <c r="Q1471">
        <v>7469000</v>
      </c>
      <c r="R1471">
        <v>1246870</v>
      </c>
      <c r="S1471" t="s">
        <v>296</v>
      </c>
      <c r="T1471">
        <v>0.66560397649230885</v>
      </c>
      <c r="U1471">
        <v>0.68522570708108699</v>
      </c>
      <c r="V1471">
        <v>0.56516632981038883</v>
      </c>
      <c r="W1471">
        <v>0.34791502004686758</v>
      </c>
      <c r="X1471">
        <v>-0.49705409964536651</v>
      </c>
      <c r="Y1471" t="str">
        <f t="shared" si="88"/>
        <v>61-72</v>
      </c>
      <c r="Z1471" s="20">
        <f t="shared" si="89"/>
        <v>0.8744051522642049</v>
      </c>
      <c r="AA1471" t="str">
        <f t="shared" si="90"/>
        <v>80%-100%</v>
      </c>
      <c r="AB1471">
        <f t="shared" si="91"/>
        <v>2.5855141066652871E-4</v>
      </c>
    </row>
    <row r="1472" spans="1:28" x14ac:dyDescent="0.25">
      <c r="A1472" t="s">
        <v>4030</v>
      </c>
      <c r="B1472" t="s">
        <v>4031</v>
      </c>
      <c r="C1472" t="s">
        <v>82</v>
      </c>
      <c r="D1472" t="s">
        <v>154</v>
      </c>
      <c r="E1472">
        <v>220</v>
      </c>
      <c r="F1472" t="s">
        <v>117</v>
      </c>
      <c r="G1472">
        <v>2022</v>
      </c>
      <c r="H1472" t="s">
        <v>29</v>
      </c>
      <c r="I1472" t="s">
        <v>84</v>
      </c>
      <c r="J1472" t="s">
        <v>80</v>
      </c>
      <c r="K1472">
        <v>72</v>
      </c>
      <c r="L1472" s="18">
        <v>44510</v>
      </c>
      <c r="M1472" s="18">
        <v>46701</v>
      </c>
      <c r="O1472">
        <v>66551385</v>
      </c>
      <c r="P1472">
        <v>36551385</v>
      </c>
      <c r="Q1472">
        <v>30000000</v>
      </c>
      <c r="R1472">
        <v>764955</v>
      </c>
      <c r="S1472" t="s">
        <v>470</v>
      </c>
      <c r="T1472">
        <v>0.35027375213185169</v>
      </c>
      <c r="U1472">
        <v>-0.65005143310634139</v>
      </c>
      <c r="V1472">
        <v>-1.0543697437966191</v>
      </c>
      <c r="W1472">
        <v>0.1404152995871123</v>
      </c>
      <c r="X1472">
        <v>1.978077977031208</v>
      </c>
      <c r="Y1472" t="str">
        <f t="shared" si="88"/>
        <v>61-72</v>
      </c>
      <c r="Z1472" s="20">
        <f t="shared" si="89"/>
        <v>0.54922050082053142</v>
      </c>
      <c r="AA1472" t="str">
        <f t="shared" si="90"/>
        <v>40%-60%</v>
      </c>
      <c r="AB1472">
        <f t="shared" si="91"/>
        <v>1.5862134332080685E-4</v>
      </c>
    </row>
    <row r="1473" spans="1:28" x14ac:dyDescent="0.25">
      <c r="A1473" t="s">
        <v>4032</v>
      </c>
      <c r="B1473" t="s">
        <v>4033</v>
      </c>
      <c r="C1473" t="s">
        <v>82</v>
      </c>
      <c r="D1473" t="s">
        <v>86</v>
      </c>
      <c r="E1473">
        <v>48</v>
      </c>
      <c r="F1473" t="s">
        <v>11</v>
      </c>
      <c r="G1473">
        <v>2020</v>
      </c>
      <c r="H1473" t="s">
        <v>11</v>
      </c>
      <c r="I1473" t="s">
        <v>188</v>
      </c>
      <c r="J1473" t="s">
        <v>80</v>
      </c>
      <c r="K1473">
        <v>36</v>
      </c>
      <c r="L1473" s="18">
        <v>43630</v>
      </c>
      <c r="M1473" s="18">
        <v>44726</v>
      </c>
      <c r="O1473">
        <v>66400000</v>
      </c>
      <c r="P1473">
        <v>36400000</v>
      </c>
      <c r="Q1473">
        <v>30000000</v>
      </c>
      <c r="R1473">
        <v>1293009</v>
      </c>
      <c r="S1473" t="s">
        <v>407</v>
      </c>
      <c r="T1473">
        <v>0.8353971742248627</v>
      </c>
      <c r="U1473">
        <v>-0.65427150935206302</v>
      </c>
      <c r="V1473">
        <v>0.32803285986234038</v>
      </c>
      <c r="W1473">
        <v>1.395908517716818</v>
      </c>
      <c r="X1473">
        <v>1.281947080465921</v>
      </c>
      <c r="Y1473" t="str">
        <f t="shared" si="88"/>
        <v>25-36</v>
      </c>
      <c r="Z1473" s="20">
        <f t="shared" si="89"/>
        <v>0.54819277108433739</v>
      </c>
      <c r="AA1473" t="str">
        <f t="shared" si="90"/>
        <v>40%-60%</v>
      </c>
      <c r="AB1473">
        <f t="shared" si="91"/>
        <v>2.6811881026451642E-4</v>
      </c>
    </row>
    <row r="1474" spans="1:28" x14ac:dyDescent="0.25">
      <c r="A1474" t="s">
        <v>4034</v>
      </c>
      <c r="B1474" t="s">
        <v>4035</v>
      </c>
      <c r="C1474" t="s">
        <v>82</v>
      </c>
      <c r="D1474" t="s">
        <v>299</v>
      </c>
      <c r="E1474">
        <v>74</v>
      </c>
      <c r="F1474" t="s">
        <v>87</v>
      </c>
      <c r="G1474">
        <v>2022</v>
      </c>
      <c r="H1474" t="s">
        <v>24</v>
      </c>
      <c r="I1474" t="s">
        <v>84</v>
      </c>
      <c r="J1474" t="s">
        <v>80</v>
      </c>
      <c r="K1474">
        <v>72</v>
      </c>
      <c r="L1474" s="18">
        <v>44432</v>
      </c>
      <c r="M1474" s="18">
        <v>46623</v>
      </c>
      <c r="O1474">
        <v>47440000</v>
      </c>
      <c r="P1474">
        <v>35440000</v>
      </c>
      <c r="Q1474">
        <v>12000000</v>
      </c>
      <c r="R1474">
        <v>816330</v>
      </c>
      <c r="S1474" t="s">
        <v>168</v>
      </c>
      <c r="T1474">
        <v>-1.517451422926241</v>
      </c>
      <c r="U1474">
        <v>0.16227394298527009</v>
      </c>
      <c r="V1474">
        <v>-0.73906775490387622</v>
      </c>
      <c r="W1474">
        <v>-0.58457096940561737</v>
      </c>
      <c r="X1474">
        <v>-1.657272260587511</v>
      </c>
      <c r="Y1474" t="str">
        <f t="shared" si="88"/>
        <v>61-72</v>
      </c>
      <c r="Z1474" s="20">
        <f t="shared" si="89"/>
        <v>0.74704890387858347</v>
      </c>
      <c r="AA1474" t="str">
        <f t="shared" si="90"/>
        <v>60%-80%</v>
      </c>
      <c r="AB1474">
        <f t="shared" si="91"/>
        <v>1.6927448175784756E-4</v>
      </c>
    </row>
    <row r="1475" spans="1:28" x14ac:dyDescent="0.25">
      <c r="A1475" t="s">
        <v>4036</v>
      </c>
      <c r="B1475" t="s">
        <v>4037</v>
      </c>
      <c r="C1475" t="s">
        <v>82</v>
      </c>
      <c r="D1475" t="s">
        <v>161</v>
      </c>
      <c r="E1475">
        <v>220</v>
      </c>
      <c r="F1475" t="s">
        <v>12</v>
      </c>
      <c r="G1475">
        <v>2022</v>
      </c>
      <c r="H1475" t="s">
        <v>12</v>
      </c>
      <c r="I1475" t="s">
        <v>84</v>
      </c>
      <c r="J1475" t="s">
        <v>80</v>
      </c>
      <c r="K1475">
        <v>84</v>
      </c>
      <c r="L1475" s="18">
        <v>44284</v>
      </c>
      <c r="M1475" s="18">
        <v>46841</v>
      </c>
      <c r="O1475">
        <v>76546250</v>
      </c>
      <c r="P1475">
        <v>59512250</v>
      </c>
      <c r="Q1475">
        <v>17034000</v>
      </c>
      <c r="R1475">
        <v>1245918</v>
      </c>
      <c r="S1475" t="s">
        <v>385</v>
      </c>
      <c r="T1475">
        <v>-0.30464286769371318</v>
      </c>
      <c r="U1475">
        <v>0.28718067178327478</v>
      </c>
      <c r="V1475">
        <v>-0.85763448987790047</v>
      </c>
      <c r="W1475">
        <v>-0.64442914249064576</v>
      </c>
      <c r="X1475">
        <v>-1.1931849962106531</v>
      </c>
      <c r="Y1475" t="str">
        <f t="shared" ref="Y1475:Y1538" si="92">IF(K1475&lt;=24,"&lt;=24",IF(AND(K1475&gt;=25,K1475&lt;=36),"25-36",IF(AND(K1475&gt;=37,K1475&lt;=48),"37-48",IF(AND(K1475&gt;=49,K1475&lt;=60),"49-60",IF(AND(K1475&gt;=61,K1475&lt;=72),"61-72","&gt;72")))))</f>
        <v>&gt;72</v>
      </c>
      <c r="Z1475" s="20">
        <f t="shared" ref="Z1475:Z1538" si="93">IF(P1475/O1475&gt;0.2,P1475/O1475,0.2)</f>
        <v>0.77746787073174717</v>
      </c>
      <c r="AA1475" t="str">
        <f t="shared" ref="AA1475:AA1538" si="94">IF(Z1475&lt;=0.2,"20%",IF(AND(Z1475&gt;0.2,Z1475&lt;=0.4),"20%-40%",IF(AND(Z1475&gt;0.4,Z1475&lt;=0.6),"40%-60%",IF(AND(Z1475&gt;0.6,Z1475&lt;=0.8),"60%-80%","80%-100%"))))</f>
        <v>60%-80%</v>
      </c>
      <c r="AB1475">
        <f t="shared" ref="AB1475:AB1538" si="95">R1475/SUM($R$2:$R$5739)</f>
        <v>2.583540036048827E-4</v>
      </c>
    </row>
    <row r="1476" spans="1:28" x14ac:dyDescent="0.25">
      <c r="A1476" t="s">
        <v>4038</v>
      </c>
      <c r="B1476" t="s">
        <v>4039</v>
      </c>
      <c r="C1476" t="s">
        <v>82</v>
      </c>
      <c r="D1476" t="s">
        <v>679</v>
      </c>
      <c r="E1476">
        <v>76</v>
      </c>
      <c r="F1476" t="s">
        <v>25</v>
      </c>
      <c r="G1476">
        <v>2021</v>
      </c>
      <c r="H1476" t="s">
        <v>25</v>
      </c>
      <c r="I1476" t="s">
        <v>84</v>
      </c>
      <c r="J1476" t="s">
        <v>80</v>
      </c>
      <c r="K1476">
        <v>84</v>
      </c>
      <c r="L1476" s="18">
        <v>44442</v>
      </c>
      <c r="M1476" s="18">
        <v>46999</v>
      </c>
      <c r="O1476">
        <v>41310000</v>
      </c>
      <c r="P1476">
        <v>23310000</v>
      </c>
      <c r="Q1476">
        <v>18000000</v>
      </c>
      <c r="R1476">
        <v>478682</v>
      </c>
      <c r="S1476" t="s">
        <v>277</v>
      </c>
      <c r="T1476">
        <v>-0.59571692094951978</v>
      </c>
      <c r="U1476">
        <v>-0.58825437173386963</v>
      </c>
      <c r="V1476">
        <v>-0.1067118350424142</v>
      </c>
      <c r="W1476">
        <v>2.0929958409997951E-2</v>
      </c>
      <c r="X1476">
        <v>-1.0384892414183671</v>
      </c>
      <c r="Y1476" t="str">
        <f t="shared" si="92"/>
        <v>&gt;72</v>
      </c>
      <c r="Z1476" s="20">
        <f t="shared" si="93"/>
        <v>0.56427015250544665</v>
      </c>
      <c r="AA1476" t="str">
        <f t="shared" si="94"/>
        <v>40%-60%</v>
      </c>
      <c r="AB1476">
        <f t="shared" si="95"/>
        <v>9.9259671305489177E-5</v>
      </c>
    </row>
    <row r="1477" spans="1:28" x14ac:dyDescent="0.25">
      <c r="A1477" t="s">
        <v>4040</v>
      </c>
      <c r="B1477" t="s">
        <v>4041</v>
      </c>
      <c r="C1477" t="s">
        <v>82</v>
      </c>
      <c r="D1477" t="s">
        <v>258</v>
      </c>
      <c r="E1477">
        <v>46</v>
      </c>
      <c r="F1477" t="s">
        <v>25</v>
      </c>
      <c r="G1477">
        <v>2020</v>
      </c>
      <c r="H1477" t="s">
        <v>25</v>
      </c>
      <c r="I1477" t="s">
        <v>84</v>
      </c>
      <c r="J1477" t="s">
        <v>80</v>
      </c>
      <c r="K1477">
        <v>72</v>
      </c>
      <c r="L1477" s="18">
        <v>43724</v>
      </c>
      <c r="M1477" s="18">
        <v>45916</v>
      </c>
      <c r="O1477">
        <v>36653000</v>
      </c>
      <c r="P1477">
        <v>36653000</v>
      </c>
      <c r="Q1477">
        <v>0</v>
      </c>
      <c r="R1477">
        <v>803012</v>
      </c>
      <c r="S1477" t="s">
        <v>235</v>
      </c>
      <c r="T1477">
        <v>1.1992397407946209</v>
      </c>
      <c r="U1477">
        <v>1.2009447865714571</v>
      </c>
      <c r="V1477">
        <v>0.290056013694651</v>
      </c>
      <c r="W1477">
        <v>-0.18713915948602511</v>
      </c>
      <c r="X1477">
        <v>0.58581618390063472</v>
      </c>
      <c r="Y1477" t="str">
        <f t="shared" si="92"/>
        <v>61-72</v>
      </c>
      <c r="Z1477" s="20">
        <f t="shared" si="93"/>
        <v>1</v>
      </c>
      <c r="AA1477" t="str">
        <f t="shared" si="94"/>
        <v>80%-100%</v>
      </c>
      <c r="AB1477">
        <f t="shared" si="95"/>
        <v>1.665128564983924E-4</v>
      </c>
    </row>
    <row r="1478" spans="1:28" x14ac:dyDescent="0.25">
      <c r="A1478" t="s">
        <v>4042</v>
      </c>
      <c r="B1478" t="s">
        <v>4043</v>
      </c>
      <c r="C1478" t="s">
        <v>82</v>
      </c>
      <c r="D1478" t="s">
        <v>236</v>
      </c>
      <c r="E1478">
        <v>62</v>
      </c>
      <c r="F1478" t="s">
        <v>87</v>
      </c>
      <c r="G1478">
        <v>2021</v>
      </c>
      <c r="H1478" t="s">
        <v>24</v>
      </c>
      <c r="I1478" t="s">
        <v>84</v>
      </c>
      <c r="J1478" t="s">
        <v>80</v>
      </c>
      <c r="K1478">
        <v>84</v>
      </c>
      <c r="L1478" s="18">
        <v>44186</v>
      </c>
      <c r="M1478" s="18">
        <v>46742</v>
      </c>
      <c r="O1478">
        <v>44990000</v>
      </c>
      <c r="P1478">
        <v>44990000</v>
      </c>
      <c r="Q1478">
        <v>0</v>
      </c>
      <c r="R1478">
        <v>944603</v>
      </c>
      <c r="S1478" t="s">
        <v>190</v>
      </c>
      <c r="T1478">
        <v>-1.420426738507639</v>
      </c>
      <c r="U1478">
        <v>1.2009447865714571</v>
      </c>
      <c r="V1478">
        <v>0.16994387989697479</v>
      </c>
      <c r="W1478">
        <v>-0.78236102892315362</v>
      </c>
      <c r="X1478">
        <v>1.823382222238922</v>
      </c>
      <c r="Y1478" t="str">
        <f t="shared" si="92"/>
        <v>&gt;72</v>
      </c>
      <c r="Z1478" s="20">
        <f t="shared" si="93"/>
        <v>1</v>
      </c>
      <c r="AA1478" t="str">
        <f t="shared" si="94"/>
        <v>80%-100%</v>
      </c>
      <c r="AB1478">
        <f t="shared" si="95"/>
        <v>1.9587321707141483E-4</v>
      </c>
    </row>
    <row r="1479" spans="1:28" x14ac:dyDescent="0.25">
      <c r="A1479" t="s">
        <v>4044</v>
      </c>
      <c r="B1479" t="s">
        <v>4045</v>
      </c>
      <c r="C1479" t="s">
        <v>82</v>
      </c>
      <c r="D1479" t="s">
        <v>244</v>
      </c>
      <c r="E1479">
        <v>252</v>
      </c>
      <c r="F1479" t="s">
        <v>95</v>
      </c>
      <c r="G1479">
        <v>2013</v>
      </c>
      <c r="H1479" t="s">
        <v>16</v>
      </c>
      <c r="J1479" t="s">
        <v>96</v>
      </c>
      <c r="K1479">
        <v>72</v>
      </c>
      <c r="L1479" s="18">
        <v>43462</v>
      </c>
      <c r="M1479" s="18">
        <v>45654</v>
      </c>
      <c r="O1479">
        <v>24000000</v>
      </c>
      <c r="P1479">
        <v>17000000</v>
      </c>
      <c r="Q1479">
        <v>7000000</v>
      </c>
      <c r="R1479">
        <v>379015</v>
      </c>
      <c r="S1479" t="s">
        <v>403</v>
      </c>
      <c r="T1479">
        <v>0.53219503541673086</v>
      </c>
      <c r="U1479">
        <v>3.29959998082896E-3</v>
      </c>
      <c r="V1479">
        <v>0.52564408481904745</v>
      </c>
      <c r="W1479">
        <v>-0.65415126641775689</v>
      </c>
      <c r="X1479">
        <v>-0.72909773183379534</v>
      </c>
      <c r="Y1479" t="str">
        <f t="shared" si="92"/>
        <v>61-72</v>
      </c>
      <c r="Z1479" s="20">
        <f t="shared" si="93"/>
        <v>0.70833333333333337</v>
      </c>
      <c r="AA1479" t="str">
        <f t="shared" si="94"/>
        <v>60%-80%</v>
      </c>
      <c r="AB1479">
        <f t="shared" si="95"/>
        <v>7.8592686417809686E-5</v>
      </c>
    </row>
    <row r="1480" spans="1:28" x14ac:dyDescent="0.25">
      <c r="A1480" t="s">
        <v>4046</v>
      </c>
      <c r="B1480" t="s">
        <v>4047</v>
      </c>
      <c r="C1480" t="s">
        <v>82</v>
      </c>
      <c r="D1480" t="s">
        <v>391</v>
      </c>
      <c r="E1480">
        <v>60</v>
      </c>
      <c r="F1480" t="s">
        <v>25</v>
      </c>
      <c r="G1480">
        <v>2022</v>
      </c>
      <c r="H1480" t="s">
        <v>25</v>
      </c>
      <c r="I1480" t="s">
        <v>84</v>
      </c>
      <c r="J1480" t="s">
        <v>80</v>
      </c>
      <c r="K1480">
        <v>72</v>
      </c>
      <c r="L1480" s="18">
        <v>44405</v>
      </c>
      <c r="M1480" s="18">
        <v>46596</v>
      </c>
      <c r="O1480">
        <v>41800000</v>
      </c>
      <c r="P1480">
        <v>41800000</v>
      </c>
      <c r="Q1480">
        <v>0</v>
      </c>
      <c r="R1480">
        <v>952990</v>
      </c>
      <c r="S1480" t="s">
        <v>365</v>
      </c>
      <c r="T1480">
        <v>-1.4446829096122891</v>
      </c>
      <c r="U1480">
        <v>1.2009447865714571</v>
      </c>
      <c r="V1480">
        <v>0.13042163490563341</v>
      </c>
      <c r="W1480">
        <v>0.49771530244256679</v>
      </c>
      <c r="X1480">
        <v>-0.96114136402222416</v>
      </c>
      <c r="Y1480" t="str">
        <f t="shared" si="92"/>
        <v>61-72</v>
      </c>
      <c r="Z1480" s="20">
        <f t="shared" si="93"/>
        <v>1</v>
      </c>
      <c r="AA1480" t="str">
        <f t="shared" si="94"/>
        <v>80%-100%</v>
      </c>
      <c r="AB1480">
        <f t="shared" si="95"/>
        <v>1.9761234840127292E-4</v>
      </c>
    </row>
    <row r="1481" spans="1:28" x14ac:dyDescent="0.25">
      <c r="A1481" t="s">
        <v>4048</v>
      </c>
      <c r="B1481" t="s">
        <v>4049</v>
      </c>
      <c r="C1481" t="s">
        <v>82</v>
      </c>
      <c r="D1481" t="s">
        <v>894</v>
      </c>
      <c r="E1481">
        <v>49</v>
      </c>
      <c r="F1481" t="s">
        <v>95</v>
      </c>
      <c r="G1481">
        <v>2015</v>
      </c>
      <c r="H1481" t="s">
        <v>16</v>
      </c>
      <c r="J1481" t="s">
        <v>96</v>
      </c>
      <c r="K1481">
        <v>60</v>
      </c>
      <c r="L1481" s="18">
        <v>44488</v>
      </c>
      <c r="M1481" s="18">
        <v>46314</v>
      </c>
      <c r="O1481">
        <v>29880000</v>
      </c>
      <c r="P1481">
        <v>25000000</v>
      </c>
      <c r="Q1481">
        <v>4880000</v>
      </c>
      <c r="R1481">
        <v>724654</v>
      </c>
      <c r="S1481" t="s">
        <v>85</v>
      </c>
      <c r="T1481">
        <v>-1.044456086385555</v>
      </c>
      <c r="U1481">
        <v>0.53031845145243595</v>
      </c>
      <c r="V1481">
        <v>1.316088984645875</v>
      </c>
      <c r="W1481">
        <v>-0.80855619855388294</v>
      </c>
      <c r="X1481">
        <v>0.81785981608906366</v>
      </c>
      <c r="Y1481" t="str">
        <f t="shared" si="92"/>
        <v>49-60</v>
      </c>
      <c r="Z1481" s="20">
        <f t="shared" si="93"/>
        <v>0.83668005354752339</v>
      </c>
      <c r="AA1481" t="str">
        <f t="shared" si="94"/>
        <v>80%-100%</v>
      </c>
      <c r="AB1481">
        <f t="shared" si="95"/>
        <v>1.5026451349791292E-4</v>
      </c>
    </row>
    <row r="1482" spans="1:28" x14ac:dyDescent="0.25">
      <c r="A1482" t="s">
        <v>4050</v>
      </c>
      <c r="B1482" t="s">
        <v>4051</v>
      </c>
      <c r="C1482" t="s">
        <v>82</v>
      </c>
      <c r="D1482" t="s">
        <v>231</v>
      </c>
      <c r="E1482">
        <v>246</v>
      </c>
      <c r="F1482" t="s">
        <v>12</v>
      </c>
      <c r="G1482">
        <v>2020</v>
      </c>
      <c r="H1482" t="s">
        <v>12</v>
      </c>
      <c r="I1482" t="s">
        <v>84</v>
      </c>
      <c r="J1482" t="s">
        <v>80</v>
      </c>
      <c r="K1482">
        <v>84</v>
      </c>
      <c r="L1482" s="18">
        <v>43808</v>
      </c>
      <c r="M1482" s="18">
        <v>46365</v>
      </c>
      <c r="O1482">
        <v>72990000</v>
      </c>
      <c r="P1482">
        <v>64990000</v>
      </c>
      <c r="Q1482">
        <v>8000000</v>
      </c>
      <c r="R1482">
        <v>1409748</v>
      </c>
      <c r="S1482" t="s">
        <v>182</v>
      </c>
      <c r="T1482">
        <v>0.54432312096905611</v>
      </c>
      <c r="U1482">
        <v>0.7508872917572933</v>
      </c>
      <c r="V1482">
        <v>0.30532246887868097</v>
      </c>
      <c r="W1482">
        <v>1.0168273328759521</v>
      </c>
      <c r="X1482">
        <v>0.35377255171220601</v>
      </c>
      <c r="Y1482" t="str">
        <f t="shared" si="92"/>
        <v>&gt;72</v>
      </c>
      <c r="Z1482" s="20">
        <f t="shared" si="93"/>
        <v>0.89039594464995209</v>
      </c>
      <c r="AA1482" t="str">
        <f t="shared" si="94"/>
        <v>80%-100%</v>
      </c>
      <c r="AB1482">
        <f t="shared" si="95"/>
        <v>2.9232585119885594E-4</v>
      </c>
    </row>
    <row r="1483" spans="1:28" x14ac:dyDescent="0.25">
      <c r="A1483" t="s">
        <v>4052</v>
      </c>
      <c r="B1483" t="s">
        <v>4053</v>
      </c>
      <c r="C1483" t="s">
        <v>82</v>
      </c>
      <c r="D1483" t="s">
        <v>199</v>
      </c>
      <c r="E1483">
        <v>38</v>
      </c>
      <c r="F1483" t="s">
        <v>79</v>
      </c>
      <c r="G1483">
        <v>2022</v>
      </c>
      <c r="H1483" t="s">
        <v>26</v>
      </c>
      <c r="I1483" t="s">
        <v>84</v>
      </c>
      <c r="J1483" t="s">
        <v>80</v>
      </c>
      <c r="K1483">
        <v>84</v>
      </c>
      <c r="L1483" s="18">
        <v>44264</v>
      </c>
      <c r="M1483" s="18">
        <v>46821</v>
      </c>
      <c r="O1483">
        <v>53580000</v>
      </c>
      <c r="P1483">
        <v>44064000</v>
      </c>
      <c r="Q1483">
        <v>9516000</v>
      </c>
      <c r="R1483">
        <v>954610</v>
      </c>
      <c r="S1483" t="s">
        <v>158</v>
      </c>
      <c r="T1483">
        <v>-0.93530331641462749</v>
      </c>
      <c r="U1483">
        <v>0.47166680892970891</v>
      </c>
      <c r="V1483">
        <v>0.56516632981038883</v>
      </c>
      <c r="W1483">
        <v>-0.53569449488594223</v>
      </c>
      <c r="X1483">
        <v>-0.49705409964536651</v>
      </c>
      <c r="Y1483" t="str">
        <f t="shared" si="92"/>
        <v>&gt;72</v>
      </c>
      <c r="Z1483" s="20">
        <f t="shared" si="93"/>
        <v>0.82239641657334828</v>
      </c>
      <c r="AA1483" t="str">
        <f t="shared" si="94"/>
        <v>80%-100%</v>
      </c>
      <c r="AB1483">
        <f t="shared" si="95"/>
        <v>1.979482721826453E-4</v>
      </c>
    </row>
    <row r="1484" spans="1:28" x14ac:dyDescent="0.25">
      <c r="A1484" t="s">
        <v>4054</v>
      </c>
      <c r="B1484" t="s">
        <v>4055</v>
      </c>
      <c r="C1484" t="s">
        <v>82</v>
      </c>
      <c r="D1484" t="s">
        <v>487</v>
      </c>
      <c r="E1484">
        <v>61</v>
      </c>
      <c r="F1484" t="s">
        <v>87</v>
      </c>
      <c r="G1484">
        <v>2022</v>
      </c>
      <c r="H1484" t="s">
        <v>24</v>
      </c>
      <c r="I1484" t="s">
        <v>84</v>
      </c>
      <c r="J1484" t="s">
        <v>80</v>
      </c>
      <c r="K1484">
        <v>48</v>
      </c>
      <c r="L1484" s="18">
        <v>44289</v>
      </c>
      <c r="M1484" s="18">
        <v>45750</v>
      </c>
      <c r="O1484">
        <v>51080000</v>
      </c>
      <c r="P1484">
        <v>29080000</v>
      </c>
      <c r="Q1484">
        <v>22000000</v>
      </c>
      <c r="R1484">
        <v>854276</v>
      </c>
      <c r="S1484" t="s">
        <v>146</v>
      </c>
      <c r="T1484">
        <v>-6.2081156647207668E-2</v>
      </c>
      <c r="U1484">
        <v>-0.56758821074326382</v>
      </c>
      <c r="V1484">
        <v>-1.0552457148346079</v>
      </c>
      <c r="W1484">
        <v>-0.26586805078762571</v>
      </c>
      <c r="X1484">
        <v>-1.1931849962106531</v>
      </c>
      <c r="Y1484" t="str">
        <f t="shared" si="92"/>
        <v>37-48</v>
      </c>
      <c r="Z1484" s="20">
        <f t="shared" si="93"/>
        <v>0.56930305403288961</v>
      </c>
      <c r="AA1484" t="str">
        <f t="shared" si="94"/>
        <v>40%-60%</v>
      </c>
      <c r="AB1484">
        <f t="shared" si="95"/>
        <v>1.7714297793559831E-4</v>
      </c>
    </row>
    <row r="1485" spans="1:28" x14ac:dyDescent="0.25">
      <c r="A1485" t="s">
        <v>4056</v>
      </c>
      <c r="B1485" t="s">
        <v>4057</v>
      </c>
      <c r="C1485" t="s">
        <v>82</v>
      </c>
      <c r="D1485" t="s">
        <v>130</v>
      </c>
      <c r="E1485">
        <v>51</v>
      </c>
      <c r="F1485" t="s">
        <v>117</v>
      </c>
      <c r="G1485">
        <v>2021</v>
      </c>
      <c r="H1485" t="s">
        <v>29</v>
      </c>
      <c r="I1485" t="s">
        <v>84</v>
      </c>
      <c r="J1485" t="s">
        <v>80</v>
      </c>
      <c r="K1485">
        <v>36</v>
      </c>
      <c r="L1485" s="18">
        <v>44040</v>
      </c>
      <c r="M1485" s="18">
        <v>45135</v>
      </c>
      <c r="O1485">
        <v>56613750</v>
      </c>
      <c r="P1485">
        <v>11613750</v>
      </c>
      <c r="Q1485">
        <v>45000000</v>
      </c>
      <c r="R1485">
        <v>415123</v>
      </c>
      <c r="S1485" t="s">
        <v>153</v>
      </c>
      <c r="T1485">
        <v>-0.31677095324603838</v>
      </c>
      <c r="U1485">
        <v>-2.0629185518221771</v>
      </c>
      <c r="V1485">
        <v>-0.30432305999912118</v>
      </c>
      <c r="W1485">
        <v>-0.20244124884610751</v>
      </c>
      <c r="X1485">
        <v>-0.34235834485308059</v>
      </c>
      <c r="Y1485" t="str">
        <f t="shared" si="92"/>
        <v>25-36</v>
      </c>
      <c r="Z1485" s="20">
        <f t="shared" si="93"/>
        <v>0.20514009405842221</v>
      </c>
      <c r="AA1485" t="str">
        <f t="shared" si="94"/>
        <v>20%-40%</v>
      </c>
      <c r="AB1485">
        <f t="shared" si="95"/>
        <v>8.6080054255954021E-5</v>
      </c>
    </row>
    <row r="1486" spans="1:28" x14ac:dyDescent="0.25">
      <c r="A1486" t="s">
        <v>4058</v>
      </c>
      <c r="B1486" t="s">
        <v>4059</v>
      </c>
      <c r="C1486" t="s">
        <v>82</v>
      </c>
      <c r="D1486" t="s">
        <v>621</v>
      </c>
      <c r="E1486">
        <v>38</v>
      </c>
      <c r="F1486" t="s">
        <v>117</v>
      </c>
      <c r="G1486">
        <v>2020</v>
      </c>
      <c r="H1486" t="s">
        <v>14</v>
      </c>
      <c r="I1486" t="s">
        <v>84</v>
      </c>
      <c r="J1486" t="s">
        <v>80</v>
      </c>
      <c r="K1486">
        <v>72</v>
      </c>
      <c r="L1486" s="18">
        <v>43562</v>
      </c>
      <c r="M1486" s="18">
        <v>45754</v>
      </c>
      <c r="O1486">
        <v>43190000</v>
      </c>
      <c r="P1486">
        <v>33190000</v>
      </c>
      <c r="Q1486">
        <v>10000000</v>
      </c>
      <c r="R1486">
        <v>685954</v>
      </c>
      <c r="S1486" t="s">
        <v>321</v>
      </c>
      <c r="T1486">
        <v>1.3447767674225239</v>
      </c>
      <c r="U1486">
        <v>0.25021265683986982</v>
      </c>
      <c r="V1486">
        <v>-0.48313663574855659</v>
      </c>
      <c r="W1486">
        <v>-8.8647060850004192E-2</v>
      </c>
      <c r="X1486">
        <v>-3.2966835268508812E-2</v>
      </c>
      <c r="Y1486" t="str">
        <f t="shared" si="92"/>
        <v>61-72</v>
      </c>
      <c r="Z1486" s="20">
        <f t="shared" si="93"/>
        <v>0.76846492243574904</v>
      </c>
      <c r="AA1486" t="str">
        <f t="shared" si="94"/>
        <v>60%-80%</v>
      </c>
      <c r="AB1486">
        <f t="shared" si="95"/>
        <v>1.422396676095728E-4</v>
      </c>
    </row>
    <row r="1487" spans="1:28" x14ac:dyDescent="0.25">
      <c r="A1487" t="s">
        <v>4060</v>
      </c>
      <c r="B1487" t="s">
        <v>4061</v>
      </c>
      <c r="C1487" t="s">
        <v>82</v>
      </c>
      <c r="D1487" t="s">
        <v>165</v>
      </c>
      <c r="E1487">
        <v>246</v>
      </c>
      <c r="F1487" t="s">
        <v>87</v>
      </c>
      <c r="G1487">
        <v>2020</v>
      </c>
      <c r="H1487" t="s">
        <v>15</v>
      </c>
      <c r="I1487" t="s">
        <v>84</v>
      </c>
      <c r="J1487" t="s">
        <v>80</v>
      </c>
      <c r="K1487">
        <v>72</v>
      </c>
      <c r="L1487" s="18">
        <v>43698</v>
      </c>
      <c r="M1487" s="18">
        <v>45890</v>
      </c>
      <c r="O1487">
        <v>38990000</v>
      </c>
      <c r="P1487">
        <v>27990000</v>
      </c>
      <c r="Q1487">
        <v>11000000</v>
      </c>
      <c r="R1487">
        <v>648261</v>
      </c>
      <c r="S1487" t="s">
        <v>133</v>
      </c>
      <c r="T1487">
        <v>1.3447767674225239</v>
      </c>
      <c r="U1487">
        <v>4.2485367453273352E-2</v>
      </c>
      <c r="V1487">
        <v>-0.54145652994716964</v>
      </c>
      <c r="W1487">
        <v>-0.26284772688564872</v>
      </c>
      <c r="X1487">
        <v>-0.4197062222492236</v>
      </c>
      <c r="Y1487" t="str">
        <f t="shared" si="92"/>
        <v>61-72</v>
      </c>
      <c r="Z1487" s="20">
        <f t="shared" si="93"/>
        <v>0.71787637855860476</v>
      </c>
      <c r="AA1487" t="str">
        <f t="shared" si="94"/>
        <v>60%-80%</v>
      </c>
      <c r="AB1487">
        <f t="shared" si="95"/>
        <v>1.344236336026166E-4</v>
      </c>
    </row>
    <row r="1488" spans="1:28" x14ac:dyDescent="0.25">
      <c r="A1488" t="s">
        <v>4062</v>
      </c>
      <c r="B1488" t="s">
        <v>4063</v>
      </c>
      <c r="C1488" t="s">
        <v>82</v>
      </c>
      <c r="D1488" t="s">
        <v>784</v>
      </c>
      <c r="E1488">
        <v>166990391</v>
      </c>
      <c r="F1488" t="s">
        <v>95</v>
      </c>
      <c r="G1488">
        <v>2018</v>
      </c>
      <c r="H1488" t="s">
        <v>16</v>
      </c>
      <c r="J1488" t="s">
        <v>96</v>
      </c>
      <c r="K1488">
        <v>84</v>
      </c>
      <c r="L1488" s="18">
        <v>44417</v>
      </c>
      <c r="M1488" s="18">
        <v>46974</v>
      </c>
      <c r="O1488">
        <v>43000000</v>
      </c>
      <c r="P1488">
        <v>43000000</v>
      </c>
      <c r="Q1488">
        <v>0</v>
      </c>
      <c r="R1488">
        <v>1023961</v>
      </c>
      <c r="S1488" t="s">
        <v>477</v>
      </c>
      <c r="T1488">
        <v>0.1562243832946473</v>
      </c>
      <c r="U1488">
        <v>1.2009447865714571</v>
      </c>
      <c r="V1488">
        <v>1.790355924541972</v>
      </c>
      <c r="W1488">
        <v>0.1736056721363107</v>
      </c>
      <c r="X1488">
        <v>0.19907679691992</v>
      </c>
      <c r="Y1488" t="str">
        <f t="shared" si="92"/>
        <v>&gt;72</v>
      </c>
      <c r="Z1488" s="20">
        <f t="shared" si="93"/>
        <v>1</v>
      </c>
      <c r="AA1488" t="str">
        <f t="shared" si="94"/>
        <v>80%-100%</v>
      </c>
      <c r="AB1488">
        <f t="shared" si="95"/>
        <v>2.1232892043076615E-4</v>
      </c>
    </row>
    <row r="1489" spans="1:28" x14ac:dyDescent="0.25">
      <c r="A1489" t="s">
        <v>4064</v>
      </c>
      <c r="B1489" t="s">
        <v>4065</v>
      </c>
      <c r="C1489" t="s">
        <v>82</v>
      </c>
      <c r="D1489" t="s">
        <v>362</v>
      </c>
      <c r="E1489">
        <v>51</v>
      </c>
      <c r="F1489" t="s">
        <v>117</v>
      </c>
      <c r="G1489">
        <v>2020</v>
      </c>
      <c r="H1489" t="s">
        <v>29</v>
      </c>
      <c r="I1489" t="s">
        <v>84</v>
      </c>
      <c r="J1489" t="s">
        <v>80</v>
      </c>
      <c r="K1489">
        <v>72</v>
      </c>
      <c r="L1489" s="18">
        <v>43536</v>
      </c>
      <c r="M1489" s="18">
        <v>45728</v>
      </c>
      <c r="O1489">
        <v>50890000</v>
      </c>
      <c r="P1489">
        <v>16890000</v>
      </c>
      <c r="Q1489">
        <v>34000000</v>
      </c>
      <c r="R1489">
        <v>372761</v>
      </c>
      <c r="S1489" t="s">
        <v>153</v>
      </c>
      <c r="T1489">
        <v>-0.53507649318789341</v>
      </c>
      <c r="U1489">
        <v>-1.5424470452730039</v>
      </c>
      <c r="V1489">
        <v>-0.62050101992985252</v>
      </c>
      <c r="W1489">
        <v>0.19020085841091</v>
      </c>
      <c r="X1489">
        <v>-3.2966835268508812E-2</v>
      </c>
      <c r="Y1489" t="str">
        <f t="shared" si="92"/>
        <v>61-72</v>
      </c>
      <c r="Z1489" s="20">
        <f t="shared" si="93"/>
        <v>0.33189231676164277</v>
      </c>
      <c r="AA1489" t="str">
        <f t="shared" si="94"/>
        <v>20%-40%</v>
      </c>
      <c r="AB1489">
        <f t="shared" si="95"/>
        <v>7.7295854733425216E-5</v>
      </c>
    </row>
    <row r="1490" spans="1:28" x14ac:dyDescent="0.25">
      <c r="A1490" t="s">
        <v>4066</v>
      </c>
      <c r="B1490" t="s">
        <v>4067</v>
      </c>
      <c r="C1490" t="s">
        <v>82</v>
      </c>
      <c r="D1490" t="s">
        <v>172</v>
      </c>
      <c r="E1490">
        <v>61</v>
      </c>
      <c r="F1490" t="s">
        <v>25</v>
      </c>
      <c r="G1490">
        <v>2022</v>
      </c>
      <c r="H1490" t="s">
        <v>25</v>
      </c>
      <c r="I1490" t="s">
        <v>84</v>
      </c>
      <c r="J1490" t="s">
        <v>80</v>
      </c>
      <c r="K1490">
        <v>84</v>
      </c>
      <c r="L1490" s="18">
        <v>44362</v>
      </c>
      <c r="M1490" s="18">
        <v>46919</v>
      </c>
      <c r="O1490">
        <v>42400000</v>
      </c>
      <c r="P1490">
        <v>43732600</v>
      </c>
      <c r="Q1490">
        <v>0</v>
      </c>
      <c r="R1490">
        <v>1121914</v>
      </c>
      <c r="S1490" t="s">
        <v>641</v>
      </c>
      <c r="T1490">
        <v>-0.29251478214138787</v>
      </c>
      <c r="U1490">
        <v>1.329999932850487</v>
      </c>
      <c r="V1490">
        <v>-0.33677872758601118</v>
      </c>
      <c r="W1490">
        <v>-0.82210550433964225</v>
      </c>
      <c r="X1490">
        <v>-0.49705409964536651</v>
      </c>
      <c r="Y1490" t="str">
        <f t="shared" si="92"/>
        <v>&gt;72</v>
      </c>
      <c r="Z1490" s="20">
        <f t="shared" si="93"/>
        <v>1.0314292452830189</v>
      </c>
      <c r="AA1490" t="str">
        <f t="shared" si="94"/>
        <v>80%-100%</v>
      </c>
      <c r="AB1490">
        <f t="shared" si="95"/>
        <v>2.326404896633393E-4</v>
      </c>
    </row>
    <row r="1491" spans="1:28" x14ac:dyDescent="0.25">
      <c r="A1491" t="s">
        <v>4068</v>
      </c>
      <c r="B1491" t="s">
        <v>4069</v>
      </c>
      <c r="C1491" t="s">
        <v>82</v>
      </c>
      <c r="D1491" t="s">
        <v>279</v>
      </c>
      <c r="E1491">
        <v>1406781</v>
      </c>
      <c r="G1491">
        <v>2022</v>
      </c>
      <c r="H1491" t="s">
        <v>280</v>
      </c>
      <c r="J1491" t="s">
        <v>96</v>
      </c>
      <c r="K1491">
        <v>84</v>
      </c>
      <c r="L1491" s="18">
        <v>44477</v>
      </c>
      <c r="M1491" s="18">
        <v>47034</v>
      </c>
      <c r="O1491">
        <v>48390000</v>
      </c>
      <c r="P1491">
        <v>48390000</v>
      </c>
      <c r="Q1491">
        <v>0</v>
      </c>
      <c r="R1491">
        <v>1241350</v>
      </c>
      <c r="S1491" t="s">
        <v>822</v>
      </c>
      <c r="T1491">
        <v>-0.45017989432161648</v>
      </c>
      <c r="U1491">
        <v>1.2009447865714571</v>
      </c>
      <c r="V1491">
        <v>-6.7189590051072792E-2</v>
      </c>
      <c r="W1491">
        <v>6.9387902331827664E-2</v>
      </c>
      <c r="X1491">
        <v>-1.0384892414183671</v>
      </c>
      <c r="Y1491" t="str">
        <f t="shared" si="92"/>
        <v>&gt;72</v>
      </c>
      <c r="Z1491" s="20">
        <f t="shared" si="93"/>
        <v>1</v>
      </c>
      <c r="AA1491" t="str">
        <f t="shared" si="94"/>
        <v>80%-100%</v>
      </c>
      <c r="AB1491">
        <f t="shared" si="95"/>
        <v>2.5740678148555613E-4</v>
      </c>
    </row>
    <row r="1492" spans="1:28" x14ac:dyDescent="0.25">
      <c r="A1492" t="s">
        <v>4070</v>
      </c>
      <c r="B1492" t="s">
        <v>4071</v>
      </c>
      <c r="C1492" t="s">
        <v>82</v>
      </c>
      <c r="D1492" t="s">
        <v>154</v>
      </c>
      <c r="E1492">
        <v>49</v>
      </c>
      <c r="F1492" t="s">
        <v>117</v>
      </c>
      <c r="G1492">
        <v>2022</v>
      </c>
      <c r="H1492" t="s">
        <v>29</v>
      </c>
      <c r="I1492" t="s">
        <v>84</v>
      </c>
      <c r="J1492" t="s">
        <v>80</v>
      </c>
      <c r="K1492">
        <v>72</v>
      </c>
      <c r="L1492" s="18">
        <v>44475</v>
      </c>
      <c r="M1492" s="18">
        <v>46666</v>
      </c>
      <c r="O1492">
        <v>64920000</v>
      </c>
      <c r="P1492">
        <v>49920000</v>
      </c>
      <c r="Q1492">
        <v>15000000</v>
      </c>
      <c r="R1492">
        <v>1138829</v>
      </c>
      <c r="S1492" t="s">
        <v>471</v>
      </c>
      <c r="T1492">
        <v>-0.82615054644370001</v>
      </c>
      <c r="U1492">
        <v>0.2521896876087199</v>
      </c>
      <c r="V1492">
        <v>-0.8813486273176051</v>
      </c>
      <c r="W1492">
        <v>-0.29312000188032161</v>
      </c>
      <c r="X1492">
        <v>0.35377255171220601</v>
      </c>
      <c r="Y1492" t="str">
        <f t="shared" si="92"/>
        <v>61-72</v>
      </c>
      <c r="Z1492" s="20">
        <f t="shared" si="93"/>
        <v>0.76894639556377076</v>
      </c>
      <c r="AA1492" t="str">
        <f t="shared" si="94"/>
        <v>60%-80%</v>
      </c>
      <c r="AB1492">
        <f t="shared" si="95"/>
        <v>2.3614799013365643E-4</v>
      </c>
    </row>
    <row r="1493" spans="1:28" x14ac:dyDescent="0.25">
      <c r="A1493" t="s">
        <v>4072</v>
      </c>
      <c r="B1493" t="s">
        <v>4073</v>
      </c>
      <c r="C1493" t="s">
        <v>82</v>
      </c>
      <c r="D1493" t="s">
        <v>478</v>
      </c>
      <c r="E1493">
        <v>38</v>
      </c>
      <c r="F1493" t="s">
        <v>17</v>
      </c>
      <c r="G1493">
        <v>2019</v>
      </c>
      <c r="H1493" t="s">
        <v>17</v>
      </c>
      <c r="J1493" t="s">
        <v>80</v>
      </c>
      <c r="K1493">
        <v>72</v>
      </c>
      <c r="L1493" s="18">
        <v>43371</v>
      </c>
      <c r="M1493" s="18">
        <v>45563</v>
      </c>
      <c r="O1493">
        <v>63790000</v>
      </c>
      <c r="P1493">
        <v>30000000</v>
      </c>
      <c r="Q1493">
        <v>33790000</v>
      </c>
      <c r="R1493">
        <v>630216</v>
      </c>
      <c r="S1493" t="s">
        <v>135</v>
      </c>
      <c r="T1493">
        <v>1.235623997451597</v>
      </c>
      <c r="U1493">
        <v>-0.97414387604367692</v>
      </c>
      <c r="V1493">
        <v>-0.26882694610504843</v>
      </c>
      <c r="W1493">
        <v>-0.2035481477706233</v>
      </c>
      <c r="X1493">
        <v>-0.4197062222492236</v>
      </c>
      <c r="Y1493" t="str">
        <f t="shared" si="92"/>
        <v>61-72</v>
      </c>
      <c r="Z1493" s="20">
        <f t="shared" si="93"/>
        <v>0.47029314939645711</v>
      </c>
      <c r="AA1493" t="str">
        <f t="shared" si="94"/>
        <v>40%-60%</v>
      </c>
      <c r="AB1493">
        <f t="shared" si="95"/>
        <v>1.3068181592677428E-4</v>
      </c>
    </row>
    <row r="1494" spans="1:28" x14ac:dyDescent="0.25">
      <c r="A1494" t="s">
        <v>4074</v>
      </c>
      <c r="B1494" t="s">
        <v>4075</v>
      </c>
      <c r="C1494" t="s">
        <v>82</v>
      </c>
      <c r="D1494" t="s">
        <v>526</v>
      </c>
      <c r="E1494">
        <v>61</v>
      </c>
      <c r="F1494" t="s">
        <v>142</v>
      </c>
      <c r="G1494">
        <v>2017</v>
      </c>
      <c r="H1494" t="s">
        <v>143</v>
      </c>
      <c r="J1494" t="s">
        <v>80</v>
      </c>
      <c r="K1494">
        <v>84</v>
      </c>
      <c r="L1494" s="18">
        <v>42767</v>
      </c>
      <c r="M1494" s="18">
        <v>45323</v>
      </c>
      <c r="O1494">
        <v>30550000</v>
      </c>
      <c r="P1494">
        <v>27495000</v>
      </c>
      <c r="Q1494">
        <v>3055000</v>
      </c>
      <c r="R1494">
        <v>603864</v>
      </c>
      <c r="S1494" t="s">
        <v>262</v>
      </c>
      <c r="T1494">
        <v>1.029446543062067</v>
      </c>
      <c r="U1494">
        <v>0.79032357974038436</v>
      </c>
      <c r="V1494">
        <v>0.92086653473246149</v>
      </c>
      <c r="W1494">
        <v>-0.1915680827989901</v>
      </c>
      <c r="X1494">
        <v>0.58581618390063472</v>
      </c>
      <c r="Y1494" t="str">
        <f t="shared" si="92"/>
        <v>&gt;72</v>
      </c>
      <c r="Z1494" s="20">
        <f t="shared" si="93"/>
        <v>0.9</v>
      </c>
      <c r="AA1494" t="str">
        <f t="shared" si="94"/>
        <v>80%-100%</v>
      </c>
      <c r="AB1494">
        <f t="shared" si="95"/>
        <v>1.2521745574978359E-4</v>
      </c>
    </row>
    <row r="1495" spans="1:28" x14ac:dyDescent="0.25">
      <c r="A1495" t="s">
        <v>4076</v>
      </c>
      <c r="B1495" t="s">
        <v>4077</v>
      </c>
      <c r="C1495" t="s">
        <v>82</v>
      </c>
      <c r="D1495" t="s">
        <v>1463</v>
      </c>
      <c r="E1495">
        <v>15</v>
      </c>
      <c r="F1495" t="s">
        <v>95</v>
      </c>
      <c r="G1495">
        <v>2015</v>
      </c>
      <c r="H1495" t="s">
        <v>16</v>
      </c>
      <c r="J1495" t="s">
        <v>96</v>
      </c>
      <c r="K1495">
        <v>84</v>
      </c>
      <c r="L1495" s="18">
        <v>43888</v>
      </c>
      <c r="M1495" s="18">
        <v>46445</v>
      </c>
      <c r="O1495">
        <v>29000000</v>
      </c>
      <c r="P1495">
        <v>29000000</v>
      </c>
      <c r="Q1495">
        <v>0</v>
      </c>
      <c r="R1495">
        <v>693876</v>
      </c>
      <c r="S1495" t="s">
        <v>775</v>
      </c>
      <c r="T1495">
        <v>-0.26825861103673743</v>
      </c>
      <c r="U1495">
        <v>1.2009447865714571</v>
      </c>
      <c r="V1495">
        <v>1.592744699585265</v>
      </c>
      <c r="W1495">
        <v>-0.83528440556775241</v>
      </c>
      <c r="X1495">
        <v>-0.34235834485308059</v>
      </c>
      <c r="Y1495" t="str">
        <f t="shared" si="92"/>
        <v>&gt;72</v>
      </c>
      <c r="Z1495" s="20">
        <f t="shared" si="93"/>
        <v>1</v>
      </c>
      <c r="AA1495" t="str">
        <f t="shared" si="94"/>
        <v>80%-100%</v>
      </c>
      <c r="AB1495">
        <f t="shared" si="95"/>
        <v>1.4388237637255548E-4</v>
      </c>
    </row>
    <row r="1496" spans="1:28" x14ac:dyDescent="0.25">
      <c r="A1496" t="s">
        <v>4078</v>
      </c>
      <c r="B1496" t="s">
        <v>4079</v>
      </c>
      <c r="C1496" t="s">
        <v>82</v>
      </c>
      <c r="D1496" t="s">
        <v>613</v>
      </c>
      <c r="E1496">
        <v>60</v>
      </c>
      <c r="F1496" t="s">
        <v>25</v>
      </c>
      <c r="G1496">
        <v>2022</v>
      </c>
      <c r="H1496" t="s">
        <v>25</v>
      </c>
      <c r="I1496" t="s">
        <v>84</v>
      </c>
      <c r="J1496" t="s">
        <v>80</v>
      </c>
      <c r="K1496">
        <v>84</v>
      </c>
      <c r="L1496" s="18">
        <v>44428</v>
      </c>
      <c r="M1496" s="18">
        <v>46985</v>
      </c>
      <c r="O1496">
        <v>40780000</v>
      </c>
      <c r="P1496">
        <v>30780000</v>
      </c>
      <c r="Q1496">
        <v>10000000</v>
      </c>
      <c r="R1496">
        <v>620089</v>
      </c>
      <c r="S1496" t="s">
        <v>473</v>
      </c>
      <c r="T1496">
        <v>-0.70486969092044727</v>
      </c>
      <c r="U1496">
        <v>0.1940266727139961</v>
      </c>
      <c r="V1496">
        <v>-0.34384530499046262</v>
      </c>
      <c r="W1496">
        <v>-0.49551223845552972</v>
      </c>
      <c r="X1496">
        <v>-1.3478807510029389</v>
      </c>
      <c r="Y1496" t="str">
        <f t="shared" si="92"/>
        <v>&gt;72</v>
      </c>
      <c r="Z1496" s="20">
        <f t="shared" si="93"/>
        <v>0.75478175576262874</v>
      </c>
      <c r="AA1496" t="str">
        <f t="shared" si="94"/>
        <v>60%-80%</v>
      </c>
      <c r="AB1496">
        <f t="shared" si="95"/>
        <v>1.2858187757247918E-4</v>
      </c>
    </row>
    <row r="1497" spans="1:28" x14ac:dyDescent="0.25">
      <c r="A1497" t="s">
        <v>4080</v>
      </c>
      <c r="B1497" t="s">
        <v>4081</v>
      </c>
      <c r="C1497" t="s">
        <v>82</v>
      </c>
      <c r="D1497" t="s">
        <v>772</v>
      </c>
      <c r="E1497">
        <v>62</v>
      </c>
      <c r="F1497" t="s">
        <v>9</v>
      </c>
      <c r="G1497">
        <v>2022</v>
      </c>
      <c r="H1497" t="s">
        <v>28</v>
      </c>
      <c r="I1497" t="s">
        <v>188</v>
      </c>
      <c r="J1497" t="s">
        <v>80</v>
      </c>
      <c r="K1497">
        <v>72</v>
      </c>
      <c r="L1497" s="18">
        <v>44456</v>
      </c>
      <c r="M1497" s="18">
        <v>46647</v>
      </c>
      <c r="O1497">
        <v>121305800</v>
      </c>
      <c r="P1497">
        <v>111876500</v>
      </c>
      <c r="Q1497">
        <v>9429300</v>
      </c>
      <c r="R1497">
        <v>2621871</v>
      </c>
      <c r="S1497" t="s">
        <v>190</v>
      </c>
      <c r="T1497">
        <v>-0.86253480310067587</v>
      </c>
      <c r="U1497">
        <v>0.88176214686484489</v>
      </c>
      <c r="V1497">
        <v>-0.48319825092849789</v>
      </c>
      <c r="W1497">
        <v>5.3181134172620679</v>
      </c>
      <c r="X1497">
        <v>1.0499034482774929</v>
      </c>
      <c r="Y1497" t="str">
        <f t="shared" si="92"/>
        <v>61-72</v>
      </c>
      <c r="Z1497" s="20">
        <f t="shared" si="93"/>
        <v>0.92226834990577533</v>
      </c>
      <c r="AA1497" t="str">
        <f t="shared" si="94"/>
        <v>80%-100%</v>
      </c>
      <c r="AB1497">
        <f t="shared" si="95"/>
        <v>5.4367211147566489E-4</v>
      </c>
    </row>
    <row r="1498" spans="1:28" x14ac:dyDescent="0.25">
      <c r="A1498" t="s">
        <v>4082</v>
      </c>
      <c r="B1498" t="s">
        <v>4083</v>
      </c>
      <c r="C1498" t="s">
        <v>82</v>
      </c>
      <c r="D1498" t="s">
        <v>613</v>
      </c>
      <c r="E1498">
        <v>38</v>
      </c>
      <c r="F1498" t="s">
        <v>25</v>
      </c>
      <c r="G1498">
        <v>2022</v>
      </c>
      <c r="H1498" t="s">
        <v>25</v>
      </c>
      <c r="I1498" t="s">
        <v>84</v>
      </c>
      <c r="J1498" t="s">
        <v>80</v>
      </c>
      <c r="K1498">
        <v>84</v>
      </c>
      <c r="L1498" s="18">
        <v>44466</v>
      </c>
      <c r="M1498" s="18">
        <v>47023</v>
      </c>
      <c r="O1498">
        <v>44900000</v>
      </c>
      <c r="P1498">
        <v>44900000</v>
      </c>
      <c r="Q1498">
        <v>0</v>
      </c>
      <c r="R1498">
        <v>1015362</v>
      </c>
      <c r="S1498" t="s">
        <v>135</v>
      </c>
      <c r="T1498">
        <v>-1.4407288855812889E-3</v>
      </c>
      <c r="U1498">
        <v>1.2009447865714571</v>
      </c>
      <c r="V1498">
        <v>0.16994387989697479</v>
      </c>
      <c r="W1498">
        <v>-0.38253453362413659</v>
      </c>
      <c r="X1498">
        <v>4.4381042127634142E-2</v>
      </c>
      <c r="Y1498" t="str">
        <f t="shared" si="92"/>
        <v>&gt;72</v>
      </c>
      <c r="Z1498" s="20">
        <f t="shared" si="93"/>
        <v>1</v>
      </c>
      <c r="AA1498" t="str">
        <f t="shared" si="94"/>
        <v>80%-100%</v>
      </c>
      <c r="AB1498">
        <f t="shared" si="95"/>
        <v>2.1054582870482722E-4</v>
      </c>
    </row>
    <row r="1499" spans="1:28" x14ac:dyDescent="0.25">
      <c r="A1499" t="s">
        <v>4084</v>
      </c>
      <c r="B1499" t="s">
        <v>4085</v>
      </c>
      <c r="C1499" t="s">
        <v>82</v>
      </c>
      <c r="D1499" t="s">
        <v>86</v>
      </c>
      <c r="E1499">
        <v>291</v>
      </c>
      <c r="F1499" t="s">
        <v>79</v>
      </c>
      <c r="G1499">
        <v>2020</v>
      </c>
      <c r="H1499" t="s">
        <v>13</v>
      </c>
      <c r="I1499" t="s">
        <v>84</v>
      </c>
      <c r="J1499" t="s">
        <v>80</v>
      </c>
      <c r="K1499">
        <v>84</v>
      </c>
      <c r="L1499" s="18">
        <v>43637</v>
      </c>
      <c r="M1499" s="18">
        <v>46194</v>
      </c>
      <c r="O1499">
        <v>33990000</v>
      </c>
      <c r="P1499">
        <v>27192000</v>
      </c>
      <c r="Q1499">
        <v>6798000</v>
      </c>
      <c r="R1499">
        <v>576328</v>
      </c>
      <c r="S1499" t="s">
        <v>841</v>
      </c>
      <c r="T1499">
        <v>-0.75338203312974839</v>
      </c>
      <c r="U1499">
        <v>0.37970237290931202</v>
      </c>
      <c r="V1499">
        <v>0.96038877972380288</v>
      </c>
      <c r="W1499">
        <v>-0.77227015995702075</v>
      </c>
      <c r="X1499">
        <v>0.66316406129677774</v>
      </c>
      <c r="Y1499" t="str">
        <f t="shared" si="92"/>
        <v>&gt;72</v>
      </c>
      <c r="Z1499" s="20">
        <f t="shared" si="93"/>
        <v>0.8</v>
      </c>
      <c r="AA1499" t="str">
        <f t="shared" si="94"/>
        <v>60%-80%</v>
      </c>
      <c r="AB1499">
        <f t="shared" si="95"/>
        <v>1.1950758090788867E-4</v>
      </c>
    </row>
    <row r="1500" spans="1:28" x14ac:dyDescent="0.25">
      <c r="A1500" t="s">
        <v>4086</v>
      </c>
      <c r="B1500" t="s">
        <v>4087</v>
      </c>
      <c r="C1500" t="s">
        <v>82</v>
      </c>
      <c r="D1500" t="s">
        <v>233</v>
      </c>
      <c r="E1500">
        <v>50</v>
      </c>
      <c r="F1500" t="s">
        <v>17</v>
      </c>
      <c r="G1500">
        <v>2022</v>
      </c>
      <c r="H1500" t="s">
        <v>155</v>
      </c>
      <c r="I1500" t="s">
        <v>84</v>
      </c>
      <c r="J1500" t="s">
        <v>80</v>
      </c>
      <c r="K1500">
        <v>60</v>
      </c>
      <c r="L1500" s="18">
        <v>44327</v>
      </c>
      <c r="M1500" s="18">
        <v>46153</v>
      </c>
      <c r="O1500">
        <v>83900000</v>
      </c>
      <c r="P1500">
        <v>43900000</v>
      </c>
      <c r="Q1500">
        <v>40000000</v>
      </c>
      <c r="R1500">
        <v>1080165</v>
      </c>
      <c r="S1500" t="s">
        <v>156</v>
      </c>
      <c r="T1500">
        <v>-0.3531552099030143</v>
      </c>
      <c r="U1500">
        <v>-0.75672485267084311</v>
      </c>
      <c r="V1500">
        <v>-0.42288979497314538</v>
      </c>
      <c r="W1500">
        <v>0.34752322429411048</v>
      </c>
      <c r="X1500">
        <v>2.1327737318234941</v>
      </c>
      <c r="Y1500" t="str">
        <f t="shared" si="92"/>
        <v>49-60</v>
      </c>
      <c r="Z1500" s="20">
        <f t="shared" si="93"/>
        <v>0.52324195470798573</v>
      </c>
      <c r="AA1500" t="str">
        <f t="shared" si="94"/>
        <v>40%-60%</v>
      </c>
      <c r="AB1500">
        <f t="shared" si="95"/>
        <v>2.2398340204079893E-4</v>
      </c>
    </row>
    <row r="1501" spans="1:28" x14ac:dyDescent="0.25">
      <c r="A1501" t="s">
        <v>4088</v>
      </c>
      <c r="B1501" t="s">
        <v>4089</v>
      </c>
      <c r="C1501" t="s">
        <v>82</v>
      </c>
      <c r="D1501" t="s">
        <v>299</v>
      </c>
      <c r="E1501">
        <v>38</v>
      </c>
      <c r="F1501" t="s">
        <v>87</v>
      </c>
      <c r="G1501">
        <v>2022</v>
      </c>
      <c r="H1501" t="s">
        <v>24</v>
      </c>
      <c r="I1501" t="s">
        <v>84</v>
      </c>
      <c r="J1501" t="s">
        <v>80</v>
      </c>
      <c r="K1501">
        <v>36</v>
      </c>
      <c r="L1501" s="18">
        <v>44488</v>
      </c>
      <c r="M1501" s="18">
        <v>45584</v>
      </c>
      <c r="O1501">
        <v>56400000</v>
      </c>
      <c r="P1501">
        <v>16400000</v>
      </c>
      <c r="Q1501">
        <v>40000000</v>
      </c>
      <c r="R1501">
        <v>591284</v>
      </c>
      <c r="S1501" t="s">
        <v>331</v>
      </c>
      <c r="T1501">
        <v>0.22899289660859901</v>
      </c>
      <c r="U1501">
        <v>-1.7112623540744469</v>
      </c>
      <c r="V1501">
        <v>-1.213334694799973</v>
      </c>
      <c r="W1501">
        <v>-0.1516599788458339</v>
      </c>
      <c r="X1501">
        <v>1.3592949578620639</v>
      </c>
      <c r="Y1501" t="str">
        <f t="shared" si="92"/>
        <v>25-36</v>
      </c>
      <c r="Z1501" s="20">
        <f t="shared" si="93"/>
        <v>0.29078014184397161</v>
      </c>
      <c r="AA1501" t="str">
        <f t="shared" si="94"/>
        <v>20%-40%</v>
      </c>
      <c r="AB1501">
        <f t="shared" si="95"/>
        <v>1.2260886243517589E-4</v>
      </c>
    </row>
    <row r="1502" spans="1:28" x14ac:dyDescent="0.25">
      <c r="A1502" t="s">
        <v>4090</v>
      </c>
      <c r="B1502" t="s">
        <v>4091</v>
      </c>
      <c r="C1502" t="s">
        <v>82</v>
      </c>
      <c r="D1502" t="s">
        <v>100</v>
      </c>
      <c r="E1502">
        <v>220</v>
      </c>
      <c r="F1502" t="s">
        <v>87</v>
      </c>
      <c r="G1502">
        <v>2017</v>
      </c>
      <c r="H1502" t="s">
        <v>15</v>
      </c>
      <c r="J1502" t="s">
        <v>80</v>
      </c>
      <c r="K1502">
        <v>72</v>
      </c>
      <c r="L1502" s="18">
        <v>42856</v>
      </c>
      <c r="M1502" s="18">
        <v>45047</v>
      </c>
      <c r="O1502">
        <v>37940000</v>
      </c>
      <c r="P1502">
        <v>34000000</v>
      </c>
      <c r="Q1502">
        <v>3940000</v>
      </c>
      <c r="R1502">
        <v>745343</v>
      </c>
      <c r="S1502" t="s">
        <v>492</v>
      </c>
      <c r="T1502">
        <v>0.47155460765510449</v>
      </c>
      <c r="U1502">
        <v>0.77452213108531409</v>
      </c>
      <c r="V1502">
        <v>0.2982414658548076</v>
      </c>
      <c r="W1502">
        <v>-0.69107256874521072</v>
      </c>
      <c r="X1502">
        <v>-0.26501046745693763</v>
      </c>
      <c r="Y1502" t="str">
        <f t="shared" si="92"/>
        <v>61-72</v>
      </c>
      <c r="Z1502" s="20">
        <f t="shared" si="93"/>
        <v>0.89615181866104376</v>
      </c>
      <c r="AA1502" t="str">
        <f t="shared" si="94"/>
        <v>80%-100%</v>
      </c>
      <c r="AB1502">
        <f t="shared" si="95"/>
        <v>1.5455459196261239E-4</v>
      </c>
    </row>
    <row r="1503" spans="1:28" x14ac:dyDescent="0.25">
      <c r="A1503" t="s">
        <v>4092</v>
      </c>
      <c r="B1503" t="s">
        <v>4093</v>
      </c>
      <c r="C1503" t="s">
        <v>82</v>
      </c>
      <c r="D1503" t="s">
        <v>457</v>
      </c>
      <c r="E1503">
        <v>166872296</v>
      </c>
      <c r="F1503" t="s">
        <v>95</v>
      </c>
      <c r="G1503">
        <v>2016</v>
      </c>
      <c r="H1503" t="s">
        <v>16</v>
      </c>
      <c r="J1503" t="s">
        <v>96</v>
      </c>
      <c r="K1503">
        <v>84</v>
      </c>
      <c r="L1503" s="18">
        <v>44453</v>
      </c>
      <c r="M1503" s="18">
        <v>47010</v>
      </c>
      <c r="O1503">
        <v>33500000</v>
      </c>
      <c r="P1503">
        <v>33500000</v>
      </c>
      <c r="Q1503">
        <v>0</v>
      </c>
      <c r="R1503">
        <v>1004574</v>
      </c>
      <c r="S1503" t="s">
        <v>182</v>
      </c>
      <c r="T1503">
        <v>-0.6442292631588209</v>
      </c>
      <c r="U1503">
        <v>1.2009447865714571</v>
      </c>
      <c r="V1503">
        <v>0.36755510485368181</v>
      </c>
      <c r="W1503">
        <v>-0.4689599404161709</v>
      </c>
      <c r="X1503">
        <v>-0.72909773183379534</v>
      </c>
      <c r="Y1503" t="str">
        <f t="shared" si="92"/>
        <v>&gt;72</v>
      </c>
      <c r="Z1503" s="20">
        <f t="shared" si="93"/>
        <v>1</v>
      </c>
      <c r="AA1503" t="str">
        <f t="shared" si="94"/>
        <v>80%-100%</v>
      </c>
      <c r="AB1503">
        <f t="shared" si="95"/>
        <v>2.0830882515331781E-4</v>
      </c>
    </row>
    <row r="1504" spans="1:28" x14ac:dyDescent="0.25">
      <c r="A1504" t="s">
        <v>4094</v>
      </c>
      <c r="B1504" t="s">
        <v>4095</v>
      </c>
      <c r="C1504" t="s">
        <v>82</v>
      </c>
      <c r="D1504" t="s">
        <v>613</v>
      </c>
      <c r="E1504">
        <v>62</v>
      </c>
      <c r="F1504" t="s">
        <v>25</v>
      </c>
      <c r="G1504">
        <v>2022</v>
      </c>
      <c r="H1504" t="s">
        <v>25</v>
      </c>
      <c r="I1504" t="s">
        <v>84</v>
      </c>
      <c r="J1504" t="s">
        <v>80</v>
      </c>
      <c r="K1504">
        <v>84</v>
      </c>
      <c r="L1504" s="18">
        <v>44432</v>
      </c>
      <c r="M1504" s="18">
        <v>46989</v>
      </c>
      <c r="O1504">
        <v>40780000</v>
      </c>
      <c r="P1504">
        <v>41754689</v>
      </c>
      <c r="Q1504">
        <v>0</v>
      </c>
      <c r="R1504">
        <v>919569</v>
      </c>
      <c r="S1504" t="s">
        <v>190</v>
      </c>
      <c r="T1504">
        <v>-0.45017989432161648</v>
      </c>
      <c r="U1504">
        <v>1.2990879875192181</v>
      </c>
      <c r="V1504">
        <v>-0.18575632502509701</v>
      </c>
      <c r="W1504">
        <v>-0.87720152277131158</v>
      </c>
      <c r="X1504">
        <v>-1.657272260587511</v>
      </c>
      <c r="Y1504" t="str">
        <f t="shared" si="92"/>
        <v>&gt;72</v>
      </c>
      <c r="Z1504" s="20">
        <f t="shared" si="93"/>
        <v>1.023901152525748</v>
      </c>
      <c r="AA1504" t="str">
        <f t="shared" si="94"/>
        <v>80%-100%</v>
      </c>
      <c r="AB1504">
        <f t="shared" si="95"/>
        <v>1.9068215784741723E-4</v>
      </c>
    </row>
    <row r="1505" spans="1:28" x14ac:dyDescent="0.25">
      <c r="A1505" t="s">
        <v>4096</v>
      </c>
      <c r="B1505" t="s">
        <v>4097</v>
      </c>
      <c r="C1505" t="s">
        <v>82</v>
      </c>
      <c r="D1505" t="s">
        <v>271</v>
      </c>
      <c r="E1505">
        <v>15</v>
      </c>
      <c r="F1505" t="s">
        <v>87</v>
      </c>
      <c r="G1505">
        <v>2019</v>
      </c>
      <c r="H1505" t="s">
        <v>15</v>
      </c>
      <c r="J1505" t="s">
        <v>80</v>
      </c>
      <c r="K1505">
        <v>84</v>
      </c>
      <c r="L1505" s="18">
        <v>43217</v>
      </c>
      <c r="M1505" s="18">
        <v>45774</v>
      </c>
      <c r="O1505">
        <v>38950000</v>
      </c>
      <c r="P1505">
        <v>35055000</v>
      </c>
      <c r="Q1505">
        <v>3895000</v>
      </c>
      <c r="R1505">
        <v>704370</v>
      </c>
      <c r="S1505" t="s">
        <v>306</v>
      </c>
      <c r="T1505">
        <v>-9.8465413304183499E-2</v>
      </c>
      <c r="U1505">
        <v>0.79032357974038436</v>
      </c>
      <c r="V1505">
        <v>0.31712128180941618</v>
      </c>
      <c r="W1505">
        <v>-0.37413736936918951</v>
      </c>
      <c r="X1505">
        <v>-0.80644560922993824</v>
      </c>
      <c r="Y1505" t="str">
        <f t="shared" si="92"/>
        <v>&gt;72</v>
      </c>
      <c r="Z1505" s="20">
        <f t="shared" si="93"/>
        <v>0.9</v>
      </c>
      <c r="AA1505" t="str">
        <f t="shared" si="94"/>
        <v>80%-100%</v>
      </c>
      <c r="AB1505">
        <f t="shared" si="95"/>
        <v>1.4605841597855655E-4</v>
      </c>
    </row>
    <row r="1506" spans="1:28" x14ac:dyDescent="0.25">
      <c r="A1506" t="s">
        <v>4098</v>
      </c>
      <c r="B1506" t="s">
        <v>4099</v>
      </c>
      <c r="C1506" t="s">
        <v>82</v>
      </c>
      <c r="D1506" t="s">
        <v>78</v>
      </c>
      <c r="E1506">
        <v>74</v>
      </c>
      <c r="F1506" t="s">
        <v>79</v>
      </c>
      <c r="G1506">
        <v>2017</v>
      </c>
      <c r="H1506" t="s">
        <v>13</v>
      </c>
      <c r="J1506" t="s">
        <v>80</v>
      </c>
      <c r="K1506">
        <v>84</v>
      </c>
      <c r="L1506" s="18">
        <v>42795</v>
      </c>
      <c r="M1506" s="18">
        <v>45352</v>
      </c>
      <c r="O1506">
        <v>42490000</v>
      </c>
      <c r="P1506">
        <v>17490000</v>
      </c>
      <c r="Q1506">
        <v>25000000</v>
      </c>
      <c r="R1506">
        <v>404625</v>
      </c>
      <c r="S1506" t="s">
        <v>507</v>
      </c>
      <c r="T1506">
        <v>1.3447767674225239</v>
      </c>
      <c r="U1506">
        <v>-1.2150425447481039</v>
      </c>
      <c r="V1506">
        <v>0.92086653473246149</v>
      </c>
      <c r="W1506">
        <v>-0.32424991610166581</v>
      </c>
      <c r="X1506">
        <v>2.3648173640119232</v>
      </c>
      <c r="Y1506" t="str">
        <f t="shared" si="92"/>
        <v>&gt;72</v>
      </c>
      <c r="Z1506" s="20">
        <f t="shared" si="93"/>
        <v>0.41162626500353022</v>
      </c>
      <c r="AA1506" t="str">
        <f t="shared" si="94"/>
        <v>40%-60%</v>
      </c>
      <c r="AB1506">
        <f t="shared" si="95"/>
        <v>8.3903185208517467E-5</v>
      </c>
    </row>
    <row r="1507" spans="1:28" x14ac:dyDescent="0.25">
      <c r="A1507" t="s">
        <v>4100</v>
      </c>
      <c r="B1507" t="s">
        <v>4101</v>
      </c>
      <c r="C1507" t="s">
        <v>82</v>
      </c>
      <c r="D1507" t="s">
        <v>299</v>
      </c>
      <c r="E1507">
        <v>236</v>
      </c>
      <c r="F1507" t="s">
        <v>117</v>
      </c>
      <c r="G1507">
        <v>2022</v>
      </c>
      <c r="H1507" t="s">
        <v>29</v>
      </c>
      <c r="I1507" t="s">
        <v>84</v>
      </c>
      <c r="J1507" t="s">
        <v>80</v>
      </c>
      <c r="K1507">
        <v>60</v>
      </c>
      <c r="L1507" s="18">
        <v>44205</v>
      </c>
      <c r="M1507" s="18">
        <v>46031</v>
      </c>
      <c r="O1507">
        <v>68841400</v>
      </c>
      <c r="P1507">
        <v>58841400</v>
      </c>
      <c r="Q1507">
        <v>10000000</v>
      </c>
      <c r="R1507">
        <v>1589936</v>
      </c>
      <c r="S1507" t="s">
        <v>359</v>
      </c>
      <c r="T1507">
        <v>-0.76551011868207364</v>
      </c>
      <c r="U1507">
        <v>0.60447056200444826</v>
      </c>
      <c r="V1507">
        <v>9.0899389914291959E-2</v>
      </c>
      <c r="W1507">
        <v>5.3181134172620679</v>
      </c>
      <c r="X1507">
        <v>1.436642835258207</v>
      </c>
      <c r="Y1507" t="str">
        <f t="shared" si="92"/>
        <v>49-60</v>
      </c>
      <c r="Z1507" s="20">
        <f t="shared" si="93"/>
        <v>0.85473857300984579</v>
      </c>
      <c r="AA1507" t="str">
        <f t="shared" si="94"/>
        <v>80%-100%</v>
      </c>
      <c r="AB1507">
        <f t="shared" si="95"/>
        <v>3.2968969954325468E-4</v>
      </c>
    </row>
    <row r="1508" spans="1:28" x14ac:dyDescent="0.25">
      <c r="A1508" t="s">
        <v>4102</v>
      </c>
      <c r="B1508" t="s">
        <v>4103</v>
      </c>
      <c r="C1508" t="s">
        <v>82</v>
      </c>
      <c r="D1508" t="s">
        <v>1094</v>
      </c>
      <c r="E1508">
        <v>40</v>
      </c>
      <c r="F1508" t="s">
        <v>17</v>
      </c>
      <c r="G1508">
        <v>2018</v>
      </c>
      <c r="H1508" t="s">
        <v>110</v>
      </c>
      <c r="J1508" t="s">
        <v>80</v>
      </c>
      <c r="K1508">
        <v>72</v>
      </c>
      <c r="L1508" s="18">
        <v>42925</v>
      </c>
      <c r="M1508" s="18">
        <v>45116</v>
      </c>
      <c r="O1508">
        <v>62161102</v>
      </c>
      <c r="P1508">
        <v>30161102</v>
      </c>
      <c r="Q1508">
        <v>32000000</v>
      </c>
      <c r="R1508">
        <v>686282</v>
      </c>
      <c r="S1508" t="s">
        <v>203</v>
      </c>
      <c r="T1508">
        <v>-0.19549009772278569</v>
      </c>
      <c r="U1508">
        <v>-0.91289782493731575</v>
      </c>
      <c r="V1508">
        <v>0.80229979975843724</v>
      </c>
      <c r="W1508">
        <v>0.35370013517256532</v>
      </c>
      <c r="X1508">
        <v>-0.49705409964536651</v>
      </c>
      <c r="Y1508" t="str">
        <f t="shared" si="92"/>
        <v>61-72</v>
      </c>
      <c r="Z1508" s="20">
        <f t="shared" si="93"/>
        <v>0.48520861164913065</v>
      </c>
      <c r="AA1508" t="str">
        <f t="shared" si="94"/>
        <v>40%-60%</v>
      </c>
      <c r="AB1508">
        <f t="shared" si="95"/>
        <v>1.4230768180728274E-4</v>
      </c>
    </row>
    <row r="1509" spans="1:28" x14ac:dyDescent="0.25">
      <c r="A1509" t="s">
        <v>4104</v>
      </c>
      <c r="B1509" t="s">
        <v>4105</v>
      </c>
      <c r="C1509" t="s">
        <v>82</v>
      </c>
      <c r="D1509" t="s">
        <v>457</v>
      </c>
      <c r="E1509">
        <v>46</v>
      </c>
      <c r="F1509" t="s">
        <v>95</v>
      </c>
      <c r="G1509">
        <v>2018</v>
      </c>
      <c r="H1509" t="s">
        <v>16</v>
      </c>
      <c r="J1509" t="s">
        <v>96</v>
      </c>
      <c r="K1509">
        <v>84</v>
      </c>
      <c r="L1509" s="18">
        <v>44468</v>
      </c>
      <c r="M1509" s="18">
        <v>47025</v>
      </c>
      <c r="O1509">
        <v>34500000</v>
      </c>
      <c r="P1509">
        <v>34500000</v>
      </c>
      <c r="Q1509">
        <v>0</v>
      </c>
      <c r="R1509">
        <v>791666</v>
      </c>
      <c r="S1509" t="s">
        <v>235</v>
      </c>
      <c r="T1509">
        <v>-1.4810671662692649</v>
      </c>
      <c r="U1509">
        <v>1.2009447865714571</v>
      </c>
      <c r="V1509">
        <v>0.36755510485368181</v>
      </c>
      <c r="W1509">
        <v>-2.8671725749877142E-2</v>
      </c>
      <c r="X1509">
        <v>-1.5025765057952249</v>
      </c>
      <c r="Y1509" t="str">
        <f t="shared" si="92"/>
        <v>&gt;72</v>
      </c>
      <c r="Z1509" s="20">
        <f t="shared" si="93"/>
        <v>1</v>
      </c>
      <c r="AA1509" t="str">
        <f t="shared" si="94"/>
        <v>80%-100%</v>
      </c>
      <c r="AB1509">
        <f t="shared" si="95"/>
        <v>1.6416014586663252E-4</v>
      </c>
    </row>
    <row r="1510" spans="1:28" x14ac:dyDescent="0.25">
      <c r="A1510" t="s">
        <v>4106</v>
      </c>
      <c r="B1510" t="s">
        <v>4107</v>
      </c>
      <c r="C1510" t="s">
        <v>82</v>
      </c>
      <c r="D1510" t="s">
        <v>232</v>
      </c>
      <c r="E1510">
        <v>38</v>
      </c>
      <c r="F1510" t="s">
        <v>87</v>
      </c>
      <c r="G1510">
        <v>2021</v>
      </c>
      <c r="H1510" t="s">
        <v>24</v>
      </c>
      <c r="I1510" t="s">
        <v>84</v>
      </c>
      <c r="J1510" t="s">
        <v>80</v>
      </c>
      <c r="K1510">
        <v>72</v>
      </c>
      <c r="L1510" s="18">
        <v>44244</v>
      </c>
      <c r="M1510" s="18">
        <v>46435</v>
      </c>
      <c r="O1510">
        <v>43000000</v>
      </c>
      <c r="P1510">
        <v>43000000</v>
      </c>
      <c r="Q1510">
        <v>0</v>
      </c>
      <c r="R1510">
        <v>866946</v>
      </c>
      <c r="S1510" t="s">
        <v>475</v>
      </c>
      <c r="T1510">
        <v>-0.47443606542626698</v>
      </c>
      <c r="U1510">
        <v>1.2009447865714571</v>
      </c>
      <c r="V1510">
        <v>-7.8574130809808809E-2</v>
      </c>
      <c r="W1510">
        <v>-0.42486221573612942</v>
      </c>
      <c r="X1510">
        <v>-1.0384892414183671</v>
      </c>
      <c r="Y1510" t="str">
        <f t="shared" si="92"/>
        <v>61-72</v>
      </c>
      <c r="Z1510" s="20">
        <f t="shared" si="93"/>
        <v>1</v>
      </c>
      <c r="AA1510" t="str">
        <f t="shared" si="94"/>
        <v>80%-100%</v>
      </c>
      <c r="AB1510">
        <f t="shared" si="95"/>
        <v>1.7977023368250449E-4</v>
      </c>
    </row>
    <row r="1511" spans="1:28" x14ac:dyDescent="0.25">
      <c r="A1511" t="s">
        <v>787</v>
      </c>
      <c r="B1511" t="s">
        <v>788</v>
      </c>
      <c r="C1511" t="s">
        <v>82</v>
      </c>
      <c r="D1511" t="s">
        <v>172</v>
      </c>
      <c r="E1511">
        <v>61</v>
      </c>
      <c r="F1511" t="s">
        <v>25</v>
      </c>
      <c r="G1511">
        <v>2022</v>
      </c>
      <c r="H1511" t="s">
        <v>25</v>
      </c>
      <c r="I1511" t="s">
        <v>84</v>
      </c>
      <c r="J1511" t="s">
        <v>80</v>
      </c>
      <c r="K1511">
        <v>84</v>
      </c>
      <c r="L1511" s="18">
        <v>44347</v>
      </c>
      <c r="M1511" s="18">
        <v>46904</v>
      </c>
      <c r="O1511">
        <v>39590000</v>
      </c>
      <c r="P1511">
        <v>36158600</v>
      </c>
      <c r="Q1511">
        <v>3431400</v>
      </c>
      <c r="R1511">
        <v>735328</v>
      </c>
      <c r="S1511" t="s">
        <v>293</v>
      </c>
      <c r="T1511">
        <v>-0.85040671754835062</v>
      </c>
      <c r="U1511">
        <v>0.84504541574040282</v>
      </c>
      <c r="V1511">
        <v>-0.23640684853865029</v>
      </c>
      <c r="W1511">
        <v>-0.66810217571136155</v>
      </c>
      <c r="X1511">
        <v>-1.5799243831913681</v>
      </c>
      <c r="Y1511" t="str">
        <f t="shared" si="92"/>
        <v>&gt;72</v>
      </c>
      <c r="Z1511" s="20">
        <f t="shared" si="93"/>
        <v>0.91332659762566304</v>
      </c>
      <c r="AA1511" t="str">
        <f t="shared" si="94"/>
        <v>80%-100%</v>
      </c>
      <c r="AB1511">
        <f t="shared" si="95"/>
        <v>1.5247787796851092E-4</v>
      </c>
    </row>
    <row r="1512" spans="1:28" x14ac:dyDescent="0.25">
      <c r="A1512" t="s">
        <v>4108</v>
      </c>
      <c r="B1512" t="s">
        <v>4109</v>
      </c>
      <c r="C1512" t="s">
        <v>82</v>
      </c>
      <c r="D1512" t="s">
        <v>754</v>
      </c>
      <c r="E1512">
        <v>48</v>
      </c>
      <c r="F1512" t="s">
        <v>87</v>
      </c>
      <c r="G1512">
        <v>2022</v>
      </c>
      <c r="H1512" t="s">
        <v>24</v>
      </c>
      <c r="I1512" t="s">
        <v>84</v>
      </c>
      <c r="J1512" t="s">
        <v>80</v>
      </c>
      <c r="K1512">
        <v>84</v>
      </c>
      <c r="L1512" s="18">
        <v>44405</v>
      </c>
      <c r="M1512" s="18">
        <v>46962</v>
      </c>
      <c r="O1512">
        <v>53500000</v>
      </c>
      <c r="P1512">
        <v>43500000</v>
      </c>
      <c r="Q1512">
        <v>10000000</v>
      </c>
      <c r="R1512">
        <v>939459</v>
      </c>
      <c r="S1512" t="s">
        <v>186</v>
      </c>
      <c r="T1512">
        <v>-0.25613052548441212</v>
      </c>
      <c r="U1512">
        <v>0.43342851212085393</v>
      </c>
      <c r="V1512">
        <v>0.52564408481904745</v>
      </c>
      <c r="W1512">
        <v>1.932695417243828</v>
      </c>
      <c r="X1512">
        <v>-1.11583711881451</v>
      </c>
      <c r="Y1512" t="str">
        <f t="shared" si="92"/>
        <v>&gt;72</v>
      </c>
      <c r="Z1512" s="20">
        <f t="shared" si="93"/>
        <v>0.81308411214953269</v>
      </c>
      <c r="AA1512" t="str">
        <f t="shared" si="94"/>
        <v>80%-100%</v>
      </c>
      <c r="AB1512">
        <f t="shared" si="95"/>
        <v>1.948065553853781E-4</v>
      </c>
    </row>
    <row r="1513" spans="1:28" x14ac:dyDescent="0.25">
      <c r="A1513" t="s">
        <v>4110</v>
      </c>
      <c r="B1513" t="s">
        <v>4111</v>
      </c>
      <c r="C1513" t="s">
        <v>82</v>
      </c>
      <c r="D1513" t="s">
        <v>487</v>
      </c>
      <c r="E1513">
        <v>220</v>
      </c>
      <c r="F1513" t="s">
        <v>79</v>
      </c>
      <c r="G1513">
        <v>2022</v>
      </c>
      <c r="H1513" t="s">
        <v>26</v>
      </c>
      <c r="I1513" t="s">
        <v>84</v>
      </c>
      <c r="J1513" t="s">
        <v>80</v>
      </c>
      <c r="K1513">
        <v>48</v>
      </c>
      <c r="L1513" s="18">
        <v>44291</v>
      </c>
      <c r="M1513" s="18">
        <v>45752</v>
      </c>
      <c r="O1513">
        <v>48590000</v>
      </c>
      <c r="P1513">
        <v>43731000</v>
      </c>
      <c r="Q1513">
        <v>4859000</v>
      </c>
      <c r="R1513">
        <v>1309683</v>
      </c>
      <c r="S1513" t="s">
        <v>163</v>
      </c>
      <c r="T1513">
        <v>-1.0080718297285789</v>
      </c>
      <c r="U1513">
        <v>0.79032357974038436</v>
      </c>
      <c r="V1513">
        <v>0.4070773498450232</v>
      </c>
      <c r="W1513">
        <v>-0.221758045669741</v>
      </c>
      <c r="X1513">
        <v>-0.26501046745693763</v>
      </c>
      <c r="Y1513" t="str">
        <f t="shared" si="92"/>
        <v>37-48</v>
      </c>
      <c r="Z1513" s="20">
        <f t="shared" si="93"/>
        <v>0.9</v>
      </c>
      <c r="AA1513" t="str">
        <f t="shared" si="94"/>
        <v>80%-100%</v>
      </c>
      <c r="AB1513">
        <f t="shared" si="95"/>
        <v>2.7157633688834544E-4</v>
      </c>
    </row>
    <row r="1514" spans="1:28" x14ac:dyDescent="0.25">
      <c r="A1514" t="s">
        <v>4112</v>
      </c>
      <c r="B1514" t="s">
        <v>4113</v>
      </c>
      <c r="C1514" t="s">
        <v>82</v>
      </c>
      <c r="D1514" t="s">
        <v>576</v>
      </c>
      <c r="E1514">
        <v>15</v>
      </c>
      <c r="F1514" t="s">
        <v>25</v>
      </c>
      <c r="G1514">
        <v>2021</v>
      </c>
      <c r="H1514" t="s">
        <v>25</v>
      </c>
      <c r="I1514" t="s">
        <v>84</v>
      </c>
      <c r="J1514" t="s">
        <v>80</v>
      </c>
      <c r="K1514">
        <v>84</v>
      </c>
      <c r="L1514" s="18">
        <v>44085</v>
      </c>
      <c r="M1514" s="18">
        <v>46641</v>
      </c>
      <c r="O1514">
        <v>37917500</v>
      </c>
      <c r="P1514">
        <v>37917500</v>
      </c>
      <c r="Q1514">
        <v>0</v>
      </c>
      <c r="R1514">
        <v>855090</v>
      </c>
      <c r="S1514" t="s">
        <v>243</v>
      </c>
      <c r="T1514">
        <v>-0.76551011868207364</v>
      </c>
      <c r="U1514">
        <v>1.2009447865714571</v>
      </c>
      <c r="V1514">
        <v>1.078955514697826</v>
      </c>
      <c r="W1514">
        <v>-0.27446435727786811</v>
      </c>
      <c r="X1514">
        <v>-1.3478807510029389</v>
      </c>
      <c r="Y1514" t="str">
        <f t="shared" si="92"/>
        <v>&gt;72</v>
      </c>
      <c r="Z1514" s="20">
        <f t="shared" si="93"/>
        <v>1</v>
      </c>
      <c r="AA1514" t="str">
        <f t="shared" si="94"/>
        <v>80%-100%</v>
      </c>
      <c r="AB1514">
        <f t="shared" si="95"/>
        <v>1.7731176926771998E-4</v>
      </c>
    </row>
    <row r="1515" spans="1:28" x14ac:dyDescent="0.25">
      <c r="A1515" t="s">
        <v>907</v>
      </c>
      <c r="B1515" t="s">
        <v>908</v>
      </c>
      <c r="C1515" t="s">
        <v>82</v>
      </c>
      <c r="D1515" t="s">
        <v>197</v>
      </c>
      <c r="E1515">
        <v>83</v>
      </c>
      <c r="F1515" t="s">
        <v>11</v>
      </c>
      <c r="G1515">
        <v>2017</v>
      </c>
      <c r="H1515" t="s">
        <v>11</v>
      </c>
      <c r="J1515" t="s">
        <v>80</v>
      </c>
      <c r="K1515">
        <v>72</v>
      </c>
      <c r="L1515" s="18">
        <v>42703</v>
      </c>
      <c r="M1515" s="18">
        <v>44894</v>
      </c>
      <c r="O1515">
        <v>64990000</v>
      </c>
      <c r="P1515">
        <v>49990000</v>
      </c>
      <c r="Q1515">
        <v>15000000</v>
      </c>
      <c r="R1515">
        <v>1069481</v>
      </c>
      <c r="S1515" t="s">
        <v>205</v>
      </c>
      <c r="T1515">
        <v>-0.1348496699611593</v>
      </c>
      <c r="U1515">
        <v>0.25321158108352232</v>
      </c>
      <c r="V1515">
        <v>-2.735946677124898E-2</v>
      </c>
      <c r="W1515">
        <v>-7.4710406821409558E-2</v>
      </c>
      <c r="X1515">
        <v>1.0499034482774929</v>
      </c>
      <c r="Y1515" t="str">
        <f t="shared" si="92"/>
        <v>61-72</v>
      </c>
      <c r="Z1515" s="20">
        <f t="shared" si="93"/>
        <v>0.7691952608093553</v>
      </c>
      <c r="AA1515" t="str">
        <f t="shared" si="94"/>
        <v>60%-80%</v>
      </c>
      <c r="AB1515">
        <f t="shared" si="95"/>
        <v>2.217679639666122E-4</v>
      </c>
    </row>
    <row r="1516" spans="1:28" x14ac:dyDescent="0.25">
      <c r="A1516" t="s">
        <v>4114</v>
      </c>
      <c r="B1516" t="s">
        <v>4115</v>
      </c>
      <c r="C1516" t="s">
        <v>82</v>
      </c>
      <c r="D1516" t="s">
        <v>106</v>
      </c>
      <c r="E1516">
        <v>236</v>
      </c>
      <c r="F1516" t="s">
        <v>117</v>
      </c>
      <c r="G1516">
        <v>2022</v>
      </c>
      <c r="H1516" t="s">
        <v>29</v>
      </c>
      <c r="I1516" t="s">
        <v>84</v>
      </c>
      <c r="J1516" t="s">
        <v>80</v>
      </c>
      <c r="K1516">
        <v>84</v>
      </c>
      <c r="L1516" s="18">
        <v>44525</v>
      </c>
      <c r="M1516" s="18">
        <v>47082</v>
      </c>
      <c r="O1516">
        <v>68790000</v>
      </c>
      <c r="P1516">
        <v>53790000</v>
      </c>
      <c r="Q1516">
        <v>15000000</v>
      </c>
      <c r="R1516">
        <v>1156864</v>
      </c>
      <c r="S1516" t="s">
        <v>173</v>
      </c>
      <c r="T1516">
        <v>-0.32889903879836369</v>
      </c>
      <c r="U1516">
        <v>0.30556491995333113</v>
      </c>
      <c r="V1516">
        <v>-0.50193428495582826</v>
      </c>
      <c r="W1516">
        <v>-0.55658252394605479</v>
      </c>
      <c r="X1516">
        <v>-0.72909773183379534</v>
      </c>
      <c r="Y1516" t="str">
        <f t="shared" si="92"/>
        <v>&gt;72</v>
      </c>
      <c r="Z1516" s="20">
        <f t="shared" si="93"/>
        <v>0.78194505015263849</v>
      </c>
      <c r="AA1516" t="str">
        <f t="shared" si="94"/>
        <v>60%-80%</v>
      </c>
      <c r="AB1516">
        <f t="shared" si="95"/>
        <v>2.3988773420591003E-4</v>
      </c>
    </row>
    <row r="1517" spans="1:28" x14ac:dyDescent="0.25">
      <c r="A1517" t="s">
        <v>4116</v>
      </c>
      <c r="B1517" t="s">
        <v>4117</v>
      </c>
      <c r="C1517" t="s">
        <v>82</v>
      </c>
      <c r="D1517" t="s">
        <v>181</v>
      </c>
      <c r="E1517">
        <v>60</v>
      </c>
      <c r="F1517" t="s">
        <v>25</v>
      </c>
      <c r="G1517">
        <v>2020</v>
      </c>
      <c r="H1517" t="s">
        <v>25</v>
      </c>
      <c r="I1517" t="s">
        <v>84</v>
      </c>
      <c r="J1517" t="s">
        <v>80</v>
      </c>
      <c r="K1517">
        <v>84</v>
      </c>
      <c r="L1517" s="18">
        <v>43891</v>
      </c>
      <c r="M1517" s="18">
        <v>46447</v>
      </c>
      <c r="O1517">
        <v>37070000</v>
      </c>
      <c r="P1517">
        <v>37070000</v>
      </c>
      <c r="Q1517">
        <v>0</v>
      </c>
      <c r="R1517">
        <v>759817</v>
      </c>
      <c r="S1517" t="s">
        <v>473</v>
      </c>
      <c r="T1517">
        <v>-2.1844961283041311</v>
      </c>
      <c r="U1517">
        <v>1.2009447865714571</v>
      </c>
      <c r="V1517">
        <v>0.55500970568128905</v>
      </c>
      <c r="W1517">
        <v>-0.47015877667264788</v>
      </c>
      <c r="X1517">
        <v>1.436642835258207</v>
      </c>
      <c r="Y1517" t="str">
        <f t="shared" si="92"/>
        <v>&gt;72</v>
      </c>
      <c r="Z1517" s="20">
        <f t="shared" si="93"/>
        <v>1</v>
      </c>
      <c r="AA1517" t="str">
        <f t="shared" si="94"/>
        <v>80%-100%</v>
      </c>
      <c r="AB1517">
        <f t="shared" si="95"/>
        <v>1.5755592579692337E-4</v>
      </c>
    </row>
    <row r="1518" spans="1:28" x14ac:dyDescent="0.25">
      <c r="A1518" t="s">
        <v>4118</v>
      </c>
      <c r="B1518" t="s">
        <v>4119</v>
      </c>
      <c r="C1518" t="s">
        <v>82</v>
      </c>
      <c r="D1518" t="s">
        <v>476</v>
      </c>
      <c r="E1518">
        <v>15</v>
      </c>
      <c r="F1518" t="s">
        <v>95</v>
      </c>
      <c r="G1518">
        <v>2021</v>
      </c>
      <c r="H1518" t="s">
        <v>16</v>
      </c>
      <c r="I1518" t="s">
        <v>84</v>
      </c>
      <c r="J1518" t="s">
        <v>96</v>
      </c>
      <c r="K1518">
        <v>84</v>
      </c>
      <c r="L1518" s="18">
        <v>44316</v>
      </c>
      <c r="M1518" s="18">
        <v>46873</v>
      </c>
      <c r="O1518">
        <v>49000000</v>
      </c>
      <c r="P1518">
        <v>49000000</v>
      </c>
      <c r="Q1518">
        <v>0</v>
      </c>
      <c r="R1518">
        <v>1170813</v>
      </c>
      <c r="S1518" t="s">
        <v>764</v>
      </c>
      <c r="T1518">
        <v>-1.3234020540890361</v>
      </c>
      <c r="U1518">
        <v>1.2009447865714571</v>
      </c>
      <c r="V1518">
        <v>0.92086653473246149</v>
      </c>
      <c r="W1518">
        <v>-0.74242604076823249</v>
      </c>
      <c r="X1518">
        <v>1.5139907126543499</v>
      </c>
      <c r="Y1518" t="str">
        <f t="shared" si="92"/>
        <v>&gt;72</v>
      </c>
      <c r="Z1518" s="20">
        <f t="shared" si="93"/>
        <v>1</v>
      </c>
      <c r="AA1518" t="str">
        <f t="shared" si="94"/>
        <v>80%-100%</v>
      </c>
      <c r="AB1518">
        <f t="shared" si="95"/>
        <v>2.4278020385181331E-4</v>
      </c>
    </row>
    <row r="1519" spans="1:28" x14ac:dyDescent="0.25">
      <c r="A1519" t="s">
        <v>4120</v>
      </c>
      <c r="B1519" t="s">
        <v>4121</v>
      </c>
      <c r="C1519" t="s">
        <v>82</v>
      </c>
      <c r="D1519" t="s">
        <v>244</v>
      </c>
      <c r="E1519">
        <v>166823650</v>
      </c>
      <c r="F1519" t="s">
        <v>95</v>
      </c>
      <c r="G1519">
        <v>2013</v>
      </c>
      <c r="H1519" t="s">
        <v>16</v>
      </c>
      <c r="J1519" t="s">
        <v>96</v>
      </c>
      <c r="K1519">
        <v>60</v>
      </c>
      <c r="L1519" s="18">
        <v>44475</v>
      </c>
      <c r="M1519" s="18">
        <v>46301</v>
      </c>
      <c r="O1519">
        <v>25500000</v>
      </c>
      <c r="P1519">
        <v>25500000</v>
      </c>
      <c r="Q1519">
        <v>0</v>
      </c>
      <c r="R1519">
        <v>702858</v>
      </c>
      <c r="S1519" t="s">
        <v>198</v>
      </c>
      <c r="T1519">
        <v>3.4943527771394541E-2</v>
      </c>
      <c r="U1519">
        <v>1.2009447865714571</v>
      </c>
      <c r="V1519">
        <v>1.434655719619899</v>
      </c>
      <c r="W1519">
        <v>-0.32424991610166581</v>
      </c>
      <c r="X1519">
        <v>-1.270532873606796</v>
      </c>
      <c r="Y1519" t="str">
        <f t="shared" si="92"/>
        <v>49-60</v>
      </c>
      <c r="Z1519" s="20">
        <f t="shared" si="93"/>
        <v>1</v>
      </c>
      <c r="AA1519" t="str">
        <f t="shared" si="94"/>
        <v>80%-100%</v>
      </c>
      <c r="AB1519">
        <f t="shared" si="95"/>
        <v>1.4574488711594234E-4</v>
      </c>
    </row>
    <row r="1520" spans="1:28" x14ac:dyDescent="0.25">
      <c r="A1520" t="s">
        <v>4122</v>
      </c>
      <c r="B1520" t="s">
        <v>4123</v>
      </c>
      <c r="C1520" t="s">
        <v>82</v>
      </c>
      <c r="D1520" t="s">
        <v>576</v>
      </c>
      <c r="E1520">
        <v>38</v>
      </c>
      <c r="F1520" t="s">
        <v>25</v>
      </c>
      <c r="G1520">
        <v>2021</v>
      </c>
      <c r="H1520" t="s">
        <v>25</v>
      </c>
      <c r="I1520" t="s">
        <v>84</v>
      </c>
      <c r="J1520" t="s">
        <v>80</v>
      </c>
      <c r="K1520">
        <v>84</v>
      </c>
      <c r="L1520" s="18">
        <v>43840</v>
      </c>
      <c r="M1520" s="18">
        <v>46397</v>
      </c>
      <c r="O1520">
        <v>39990000</v>
      </c>
      <c r="P1520">
        <v>39990000</v>
      </c>
      <c r="Q1520">
        <v>0</v>
      </c>
      <c r="R1520">
        <v>895814</v>
      </c>
      <c r="S1520" t="s">
        <v>771</v>
      </c>
      <c r="T1520">
        <v>-0.59571692094951978</v>
      </c>
      <c r="U1520">
        <v>1.2009447865714571</v>
      </c>
      <c r="V1520">
        <v>0.56516632981038883</v>
      </c>
      <c r="W1520">
        <v>9.2430982281559659E-2</v>
      </c>
      <c r="X1520">
        <v>-0.96114136402222416</v>
      </c>
      <c r="Y1520" t="str">
        <f t="shared" si="92"/>
        <v>&gt;72</v>
      </c>
      <c r="Z1520" s="20">
        <f t="shared" si="93"/>
        <v>1</v>
      </c>
      <c r="AA1520" t="str">
        <f t="shared" si="94"/>
        <v>80%-100%</v>
      </c>
      <c r="AB1520">
        <f t="shared" si="95"/>
        <v>1.8575631252241672E-4</v>
      </c>
    </row>
    <row r="1521" spans="1:28" x14ac:dyDescent="0.25">
      <c r="A1521" t="s">
        <v>4124</v>
      </c>
      <c r="B1521" t="s">
        <v>4125</v>
      </c>
      <c r="C1521" t="s">
        <v>82</v>
      </c>
      <c r="D1521" t="s">
        <v>159</v>
      </c>
      <c r="E1521">
        <v>27</v>
      </c>
      <c r="F1521" t="s">
        <v>95</v>
      </c>
      <c r="G1521">
        <v>2017</v>
      </c>
      <c r="H1521" t="s">
        <v>16</v>
      </c>
      <c r="J1521" t="s">
        <v>80</v>
      </c>
      <c r="K1521">
        <v>60</v>
      </c>
      <c r="L1521" s="18">
        <v>44209</v>
      </c>
      <c r="M1521" s="18">
        <v>46035</v>
      </c>
      <c r="O1521">
        <v>20900000</v>
      </c>
      <c r="P1521">
        <v>20900000</v>
      </c>
      <c r="Q1521">
        <v>0</v>
      </c>
      <c r="R1521">
        <v>549238</v>
      </c>
      <c r="S1521" t="s">
        <v>126</v>
      </c>
      <c r="T1521">
        <v>-1.214249284118109</v>
      </c>
      <c r="U1521">
        <v>1.2009447865714571</v>
      </c>
      <c r="V1521">
        <v>0.6442108197930716</v>
      </c>
      <c r="W1521">
        <v>-0.4633859492502585</v>
      </c>
      <c r="X1521">
        <v>-0.4197062222492236</v>
      </c>
      <c r="Y1521" t="str">
        <f t="shared" si="92"/>
        <v>49-60</v>
      </c>
      <c r="Z1521" s="20">
        <f t="shared" si="93"/>
        <v>1</v>
      </c>
      <c r="AA1521" t="str">
        <f t="shared" si="94"/>
        <v>80%-100%</v>
      </c>
      <c r="AB1521">
        <f t="shared" si="95"/>
        <v>1.1389018878605058E-4</v>
      </c>
    </row>
    <row r="1522" spans="1:28" x14ac:dyDescent="0.25">
      <c r="A1522" t="s">
        <v>4126</v>
      </c>
      <c r="B1522" t="s">
        <v>4127</v>
      </c>
      <c r="C1522" t="s">
        <v>82</v>
      </c>
      <c r="D1522" t="s">
        <v>579</v>
      </c>
      <c r="E1522">
        <v>38</v>
      </c>
      <c r="F1522" t="s">
        <v>87</v>
      </c>
      <c r="G1522">
        <v>2019</v>
      </c>
      <c r="H1522" t="s">
        <v>15</v>
      </c>
      <c r="J1522" t="s">
        <v>80</v>
      </c>
      <c r="K1522">
        <v>84</v>
      </c>
      <c r="L1522" s="18">
        <v>43342</v>
      </c>
      <c r="M1522" s="18">
        <v>45899</v>
      </c>
      <c r="O1522">
        <v>35590000</v>
      </c>
      <c r="P1522">
        <v>28472000</v>
      </c>
      <c r="Q1522">
        <v>7118000</v>
      </c>
      <c r="R1522">
        <v>599796</v>
      </c>
      <c r="S1522" t="s">
        <v>234</v>
      </c>
      <c r="T1522">
        <v>-1.420426738507639</v>
      </c>
      <c r="U1522">
        <v>0.37970237290931202</v>
      </c>
      <c r="V1522">
        <v>-6.9070256078986425E-2</v>
      </c>
      <c r="W1522">
        <v>-0.78645904422180313</v>
      </c>
      <c r="X1522">
        <v>-0.49705409964536651</v>
      </c>
      <c r="Y1522" t="str">
        <f t="shared" si="92"/>
        <v>&gt;72</v>
      </c>
      <c r="Z1522" s="20">
        <f t="shared" si="93"/>
        <v>0.8</v>
      </c>
      <c r="AA1522" t="str">
        <f t="shared" si="94"/>
        <v>60%-80%</v>
      </c>
      <c r="AB1522">
        <f t="shared" si="95"/>
        <v>1.2437391380989296E-4</v>
      </c>
    </row>
    <row r="1523" spans="1:28" x14ac:dyDescent="0.25">
      <c r="A1523" t="s">
        <v>4128</v>
      </c>
      <c r="B1523" t="s">
        <v>4129</v>
      </c>
      <c r="C1523" t="s">
        <v>82</v>
      </c>
      <c r="D1523" t="s">
        <v>442</v>
      </c>
      <c r="E1523">
        <v>60</v>
      </c>
      <c r="F1523" t="s">
        <v>87</v>
      </c>
      <c r="G1523">
        <v>2020</v>
      </c>
      <c r="H1523" t="s">
        <v>24</v>
      </c>
      <c r="I1523" t="s">
        <v>84</v>
      </c>
      <c r="J1523" t="s">
        <v>80</v>
      </c>
      <c r="K1523">
        <v>84</v>
      </c>
      <c r="L1523" s="18">
        <v>43893</v>
      </c>
      <c r="M1523" s="18">
        <v>46449</v>
      </c>
      <c r="O1523">
        <v>42270000</v>
      </c>
      <c r="P1523">
        <v>41270000</v>
      </c>
      <c r="Q1523">
        <v>1000000</v>
      </c>
      <c r="R1523">
        <v>969228</v>
      </c>
      <c r="S1523" t="s">
        <v>189</v>
      </c>
      <c r="T1523">
        <v>-0.15910584106580991</v>
      </c>
      <c r="U1523">
        <v>1.1038023198501239</v>
      </c>
      <c r="V1523">
        <v>0.68373306478441309</v>
      </c>
      <c r="W1523">
        <v>-0.78156147284844335</v>
      </c>
      <c r="X1523">
        <v>0.97255557088134947</v>
      </c>
      <c r="Y1523" t="str">
        <f t="shared" si="92"/>
        <v>&gt;72</v>
      </c>
      <c r="Z1523" s="20">
        <f t="shared" si="93"/>
        <v>0.9763425597350367</v>
      </c>
      <c r="AA1523" t="str">
        <f t="shared" si="94"/>
        <v>80%-100%</v>
      </c>
      <c r="AB1523">
        <f t="shared" si="95"/>
        <v>2.0097946590863383E-4</v>
      </c>
    </row>
    <row r="1524" spans="1:28" x14ac:dyDescent="0.25">
      <c r="A1524" t="s">
        <v>4130</v>
      </c>
      <c r="B1524" t="s">
        <v>4131</v>
      </c>
      <c r="C1524" t="s">
        <v>82</v>
      </c>
      <c r="D1524" t="s">
        <v>555</v>
      </c>
      <c r="E1524">
        <v>83</v>
      </c>
      <c r="F1524" t="s">
        <v>17</v>
      </c>
      <c r="G1524">
        <v>2020</v>
      </c>
      <c r="H1524" t="s">
        <v>110</v>
      </c>
      <c r="I1524" t="s">
        <v>84</v>
      </c>
      <c r="J1524" t="s">
        <v>80</v>
      </c>
      <c r="K1524">
        <v>72</v>
      </c>
      <c r="L1524" s="18">
        <v>44106</v>
      </c>
      <c r="M1524" s="18">
        <v>46297</v>
      </c>
      <c r="O1524">
        <v>58990000</v>
      </c>
      <c r="P1524">
        <v>13018245</v>
      </c>
      <c r="Q1524">
        <v>45971755</v>
      </c>
      <c r="R1524">
        <v>235335</v>
      </c>
      <c r="S1524" t="s">
        <v>205</v>
      </c>
      <c r="T1524">
        <v>-1.0687122574902059</v>
      </c>
      <c r="U1524">
        <v>-1.999085306366734</v>
      </c>
      <c r="V1524">
        <v>-3.9560389836742438</v>
      </c>
      <c r="W1524">
        <v>-0.85397257673530413</v>
      </c>
      <c r="X1524">
        <v>-0.96114136402222416</v>
      </c>
      <c r="Y1524" t="str">
        <f t="shared" si="92"/>
        <v>61-72</v>
      </c>
      <c r="Z1524" s="20">
        <f t="shared" si="93"/>
        <v>0.22068562468214953</v>
      </c>
      <c r="AA1524" t="str">
        <f t="shared" si="94"/>
        <v>20%-40%</v>
      </c>
      <c r="AB1524">
        <f t="shared" si="95"/>
        <v>4.8799150055104001E-5</v>
      </c>
    </row>
    <row r="1525" spans="1:28" x14ac:dyDescent="0.25">
      <c r="A1525" t="s">
        <v>4132</v>
      </c>
      <c r="B1525" t="s">
        <v>4133</v>
      </c>
      <c r="C1525" t="s">
        <v>82</v>
      </c>
      <c r="D1525" t="s">
        <v>457</v>
      </c>
      <c r="E1525">
        <v>166872296</v>
      </c>
      <c r="F1525" t="s">
        <v>95</v>
      </c>
      <c r="G1525">
        <v>2017</v>
      </c>
      <c r="H1525" t="s">
        <v>16</v>
      </c>
      <c r="J1525" t="s">
        <v>96</v>
      </c>
      <c r="K1525">
        <v>84</v>
      </c>
      <c r="L1525" s="18">
        <v>44230</v>
      </c>
      <c r="M1525" s="18">
        <v>46786</v>
      </c>
      <c r="O1525">
        <v>36500000</v>
      </c>
      <c r="P1525">
        <v>36500000</v>
      </c>
      <c r="Q1525">
        <v>0</v>
      </c>
      <c r="R1525">
        <v>1171868</v>
      </c>
      <c r="S1525" t="s">
        <v>101</v>
      </c>
      <c r="T1525">
        <v>-0.25613052548441212</v>
      </c>
      <c r="U1525">
        <v>1.2009447865714571</v>
      </c>
      <c r="V1525">
        <v>0.72325530977575447</v>
      </c>
      <c r="W1525">
        <v>-0.86736190492537624</v>
      </c>
      <c r="X1525">
        <v>-0.34235834485308059</v>
      </c>
      <c r="Y1525" t="str">
        <f t="shared" si="92"/>
        <v>&gt;72</v>
      </c>
      <c r="Z1525" s="20">
        <f t="shared" si="93"/>
        <v>1</v>
      </c>
      <c r="AA1525" t="str">
        <f t="shared" si="94"/>
        <v>80%-100%</v>
      </c>
      <c r="AB1525">
        <f t="shared" si="95"/>
        <v>2.4299896903042309E-4</v>
      </c>
    </row>
    <row r="1526" spans="1:28" x14ac:dyDescent="0.25">
      <c r="A1526" t="s">
        <v>4134</v>
      </c>
      <c r="B1526" t="s">
        <v>4135</v>
      </c>
      <c r="C1526" t="s">
        <v>82</v>
      </c>
      <c r="D1526" t="s">
        <v>221</v>
      </c>
      <c r="E1526">
        <v>87</v>
      </c>
      <c r="F1526" t="s">
        <v>117</v>
      </c>
      <c r="G1526">
        <v>2022</v>
      </c>
      <c r="H1526" t="s">
        <v>29</v>
      </c>
      <c r="J1526" t="s">
        <v>80</v>
      </c>
      <c r="K1526">
        <v>84</v>
      </c>
      <c r="L1526" s="18">
        <v>44553</v>
      </c>
      <c r="M1526" s="18">
        <v>47110</v>
      </c>
      <c r="O1526">
        <v>71330898</v>
      </c>
      <c r="P1526">
        <v>51340898</v>
      </c>
      <c r="Q1526">
        <v>19990000</v>
      </c>
      <c r="R1526">
        <v>1134030</v>
      </c>
      <c r="S1526" t="s">
        <v>225</v>
      </c>
      <c r="T1526">
        <v>-0.71699777647277252</v>
      </c>
      <c r="U1526">
        <v>5.0206725688900729E-2</v>
      </c>
      <c r="V1526">
        <v>-0.1462340800337556</v>
      </c>
      <c r="W1526">
        <v>2.4902936760703609</v>
      </c>
      <c r="X1526">
        <v>1.281947080465921</v>
      </c>
      <c r="Y1526" t="str">
        <f t="shared" si="92"/>
        <v>&gt;72</v>
      </c>
      <c r="Z1526" s="20">
        <f t="shared" si="93"/>
        <v>0.7197567875845331</v>
      </c>
      <c r="AA1526" t="str">
        <f t="shared" si="94"/>
        <v>60%-80%</v>
      </c>
      <c r="AB1526">
        <f t="shared" si="95"/>
        <v>2.3515286777143048E-4</v>
      </c>
    </row>
    <row r="1527" spans="1:28" x14ac:dyDescent="0.25">
      <c r="A1527" t="s">
        <v>4136</v>
      </c>
      <c r="B1527" t="s">
        <v>4137</v>
      </c>
      <c r="C1527" t="s">
        <v>82</v>
      </c>
      <c r="D1527" t="s">
        <v>279</v>
      </c>
      <c r="E1527">
        <v>1406781</v>
      </c>
      <c r="G1527">
        <v>2021</v>
      </c>
      <c r="H1527" t="s">
        <v>280</v>
      </c>
      <c r="J1527" t="s">
        <v>96</v>
      </c>
      <c r="K1527">
        <v>84</v>
      </c>
      <c r="L1527" s="18">
        <v>44439</v>
      </c>
      <c r="M1527" s="18">
        <v>46996</v>
      </c>
      <c r="O1527">
        <v>102614000</v>
      </c>
      <c r="P1527">
        <v>82614000</v>
      </c>
      <c r="Q1527">
        <v>20000000</v>
      </c>
      <c r="R1527">
        <v>1879182</v>
      </c>
      <c r="S1527" t="s">
        <v>981</v>
      </c>
      <c r="T1527">
        <v>-0.42592372321696592</v>
      </c>
      <c r="U1527">
        <v>0.40062278990224509</v>
      </c>
      <c r="V1527">
        <v>0.24898836987965761</v>
      </c>
      <c r="W1527">
        <v>-0.64148913929023776</v>
      </c>
      <c r="X1527">
        <v>-0.96114136402222416</v>
      </c>
      <c r="Y1527" t="str">
        <f t="shared" si="92"/>
        <v>&gt;72</v>
      </c>
      <c r="Z1527" s="20">
        <f t="shared" si="93"/>
        <v>0.8050948213694038</v>
      </c>
      <c r="AA1527" t="str">
        <f t="shared" si="94"/>
        <v>80%-100%</v>
      </c>
      <c r="AB1527">
        <f t="shared" si="95"/>
        <v>3.8966785390549835E-4</v>
      </c>
    </row>
    <row r="1528" spans="1:28" x14ac:dyDescent="0.25">
      <c r="A1528" t="s">
        <v>4138</v>
      </c>
      <c r="B1528" t="s">
        <v>4139</v>
      </c>
      <c r="C1528" t="s">
        <v>82</v>
      </c>
      <c r="D1528" t="s">
        <v>968</v>
      </c>
      <c r="E1528">
        <v>38</v>
      </c>
      <c r="F1528" t="s">
        <v>87</v>
      </c>
      <c r="G1528">
        <v>2020</v>
      </c>
      <c r="H1528" t="s">
        <v>15</v>
      </c>
      <c r="I1528" t="s">
        <v>84</v>
      </c>
      <c r="J1528" t="s">
        <v>80</v>
      </c>
      <c r="K1528">
        <v>36</v>
      </c>
      <c r="L1528" s="18">
        <v>43584</v>
      </c>
      <c r="M1528" s="18">
        <v>44680</v>
      </c>
      <c r="O1528">
        <v>37900000</v>
      </c>
      <c r="P1528">
        <v>10350000</v>
      </c>
      <c r="Q1528">
        <v>27550000</v>
      </c>
      <c r="R1528">
        <v>316149</v>
      </c>
      <c r="S1528" t="s">
        <v>321</v>
      </c>
      <c r="T1528">
        <v>1.405417195184151</v>
      </c>
      <c r="U1528">
        <v>-1.783913854113516</v>
      </c>
      <c r="V1528">
        <v>-4.4146365390986242</v>
      </c>
      <c r="W1528">
        <v>0.21768580591890119</v>
      </c>
      <c r="X1528">
        <v>0.27642467431606299</v>
      </c>
      <c r="Y1528" t="str">
        <f t="shared" si="92"/>
        <v>25-36</v>
      </c>
      <c r="Z1528" s="20">
        <f t="shared" si="93"/>
        <v>0.27308707124010556</v>
      </c>
      <c r="AA1528" t="str">
        <f t="shared" si="94"/>
        <v>20%-40%</v>
      </c>
      <c r="AB1528">
        <f t="shared" si="95"/>
        <v>6.5556770096972716E-5</v>
      </c>
    </row>
    <row r="1529" spans="1:28" x14ac:dyDescent="0.25">
      <c r="A1529" t="s">
        <v>4140</v>
      </c>
      <c r="B1529" t="s">
        <v>4141</v>
      </c>
      <c r="C1529" t="s">
        <v>82</v>
      </c>
      <c r="D1529" t="s">
        <v>258</v>
      </c>
      <c r="E1529">
        <v>49</v>
      </c>
      <c r="F1529" t="s">
        <v>25</v>
      </c>
      <c r="G1529">
        <v>2020</v>
      </c>
      <c r="H1529" t="s">
        <v>25</v>
      </c>
      <c r="I1529" t="s">
        <v>84</v>
      </c>
      <c r="J1529" t="s">
        <v>80</v>
      </c>
      <c r="K1529">
        <v>36</v>
      </c>
      <c r="L1529" s="18">
        <v>43676</v>
      </c>
      <c r="M1529" s="18">
        <v>44772</v>
      </c>
      <c r="O1529">
        <v>36390000</v>
      </c>
      <c r="P1529">
        <v>16390000</v>
      </c>
      <c r="Q1529">
        <v>20000000</v>
      </c>
      <c r="R1529">
        <v>581122</v>
      </c>
      <c r="S1529" t="s">
        <v>336</v>
      </c>
      <c r="T1529">
        <v>1.453929537393452</v>
      </c>
      <c r="U1529">
        <v>-1.055835685157438</v>
      </c>
      <c r="V1529">
        <v>-0.8274655793862099</v>
      </c>
      <c r="W1529">
        <v>1.77436826452749E-2</v>
      </c>
      <c r="X1529">
        <v>1.823382222238922</v>
      </c>
      <c r="Y1529" t="str">
        <f t="shared" si="92"/>
        <v>25-36</v>
      </c>
      <c r="Z1529" s="20">
        <f t="shared" si="93"/>
        <v>0.45039846111569115</v>
      </c>
      <c r="AA1529" t="str">
        <f t="shared" si="94"/>
        <v>40%-60%</v>
      </c>
      <c r="AB1529">
        <f t="shared" si="95"/>
        <v>1.2050166646832026E-4</v>
      </c>
    </row>
    <row r="1530" spans="1:28" x14ac:dyDescent="0.25">
      <c r="A1530" t="s">
        <v>4142</v>
      </c>
      <c r="B1530" t="s">
        <v>4143</v>
      </c>
      <c r="C1530" t="s">
        <v>82</v>
      </c>
      <c r="D1530" t="s">
        <v>299</v>
      </c>
      <c r="E1530">
        <v>49</v>
      </c>
      <c r="F1530" t="s">
        <v>17</v>
      </c>
      <c r="G1530">
        <v>2022</v>
      </c>
      <c r="H1530" t="s">
        <v>155</v>
      </c>
      <c r="I1530" t="s">
        <v>84</v>
      </c>
      <c r="J1530" t="s">
        <v>80</v>
      </c>
      <c r="K1530">
        <v>72</v>
      </c>
      <c r="L1530" s="18">
        <v>44386</v>
      </c>
      <c r="M1530" s="18">
        <v>46577</v>
      </c>
      <c r="O1530">
        <v>73100000</v>
      </c>
      <c r="P1530">
        <v>62290000</v>
      </c>
      <c r="Q1530">
        <v>10810000</v>
      </c>
      <c r="R1530">
        <v>1477440</v>
      </c>
      <c r="S1530" t="s">
        <v>735</v>
      </c>
      <c r="T1530">
        <v>-1.638732278449494</v>
      </c>
      <c r="U1530">
        <v>0.59371971874055485</v>
      </c>
      <c r="V1530">
        <v>-0.30432305999912118</v>
      </c>
      <c r="W1530">
        <v>0.75855047461730551</v>
      </c>
      <c r="X1530">
        <v>-0.34235834485308059</v>
      </c>
      <c r="Y1530" t="str">
        <f t="shared" si="92"/>
        <v>61-72</v>
      </c>
      <c r="Z1530" s="20">
        <f t="shared" si="93"/>
        <v>0.85212038303693571</v>
      </c>
      <c r="AA1530" t="str">
        <f t="shared" si="94"/>
        <v>80%-100%</v>
      </c>
      <c r="AB1530">
        <f t="shared" si="95"/>
        <v>3.0636248861160839E-4</v>
      </c>
    </row>
    <row r="1531" spans="1:28" x14ac:dyDescent="0.25">
      <c r="A1531" t="s">
        <v>4144</v>
      </c>
      <c r="B1531" t="s">
        <v>4145</v>
      </c>
      <c r="C1531" t="s">
        <v>82</v>
      </c>
      <c r="D1531" t="s">
        <v>172</v>
      </c>
      <c r="E1531">
        <v>50</v>
      </c>
      <c r="F1531" t="s">
        <v>17</v>
      </c>
      <c r="G1531">
        <v>2022</v>
      </c>
      <c r="H1531" t="s">
        <v>155</v>
      </c>
      <c r="I1531" t="s">
        <v>84</v>
      </c>
      <c r="J1531" t="s">
        <v>80</v>
      </c>
      <c r="K1531">
        <v>84</v>
      </c>
      <c r="L1531" s="18">
        <v>44469</v>
      </c>
      <c r="M1531" s="18">
        <v>47026</v>
      </c>
      <c r="O1531">
        <v>84888000</v>
      </c>
      <c r="P1531">
        <v>59888000</v>
      </c>
      <c r="Q1531">
        <v>25000000</v>
      </c>
      <c r="R1531">
        <v>1179214</v>
      </c>
      <c r="S1531" t="s">
        <v>156</v>
      </c>
      <c r="T1531">
        <v>-0.11059349885650881</v>
      </c>
      <c r="U1531">
        <v>-8.3580796495417095E-3</v>
      </c>
      <c r="V1531">
        <v>-0.62469921444055876</v>
      </c>
      <c r="W1531">
        <v>0.93977455538808574</v>
      </c>
      <c r="X1531">
        <v>0.74051193869292065</v>
      </c>
      <c r="Y1531" t="str">
        <f t="shared" si="92"/>
        <v>&gt;72</v>
      </c>
      <c r="Z1531" s="20">
        <f t="shared" si="93"/>
        <v>0.70549429836961641</v>
      </c>
      <c r="AA1531" t="str">
        <f t="shared" si="94"/>
        <v>60%-80%</v>
      </c>
      <c r="AB1531">
        <f t="shared" si="95"/>
        <v>2.4452223822669564E-4</v>
      </c>
    </row>
    <row r="1532" spans="1:28" x14ac:dyDescent="0.25">
      <c r="A1532" t="s">
        <v>4146</v>
      </c>
      <c r="B1532" t="s">
        <v>4147</v>
      </c>
      <c r="C1532" t="s">
        <v>82</v>
      </c>
      <c r="D1532" t="s">
        <v>576</v>
      </c>
      <c r="E1532">
        <v>84</v>
      </c>
      <c r="F1532" t="s">
        <v>25</v>
      </c>
      <c r="G1532">
        <v>2021</v>
      </c>
      <c r="H1532" t="s">
        <v>25</v>
      </c>
      <c r="I1532" t="s">
        <v>84</v>
      </c>
      <c r="J1532" t="s">
        <v>80</v>
      </c>
      <c r="K1532">
        <v>84</v>
      </c>
      <c r="L1532" s="18">
        <v>43932</v>
      </c>
      <c r="M1532" s="18">
        <v>46488</v>
      </c>
      <c r="O1532">
        <v>36690000</v>
      </c>
      <c r="P1532">
        <v>36690000</v>
      </c>
      <c r="Q1532">
        <v>0</v>
      </c>
      <c r="R1532">
        <v>824868</v>
      </c>
      <c r="S1532" t="s">
        <v>208</v>
      </c>
      <c r="T1532">
        <v>-0.24400243993208681</v>
      </c>
      <c r="U1532">
        <v>1.2009447865714571</v>
      </c>
      <c r="V1532">
        <v>9.0899389914291959E-2</v>
      </c>
      <c r="W1532">
        <v>0.40997622070503531</v>
      </c>
      <c r="X1532">
        <v>0.97255557088134947</v>
      </c>
      <c r="Y1532" t="str">
        <f t="shared" si="92"/>
        <v>&gt;72</v>
      </c>
      <c r="Z1532" s="20">
        <f t="shared" si="93"/>
        <v>1</v>
      </c>
      <c r="AA1532" t="str">
        <f t="shared" si="94"/>
        <v>80%-100%</v>
      </c>
      <c r="AB1532">
        <f t="shared" si="95"/>
        <v>1.7104492450189528E-4</v>
      </c>
    </row>
    <row r="1533" spans="1:28" x14ac:dyDescent="0.25">
      <c r="A1533" t="s">
        <v>4148</v>
      </c>
      <c r="B1533" t="s">
        <v>4149</v>
      </c>
      <c r="C1533" t="s">
        <v>82</v>
      </c>
      <c r="D1533" t="s">
        <v>181</v>
      </c>
      <c r="E1533">
        <v>46</v>
      </c>
      <c r="F1533" t="s">
        <v>25</v>
      </c>
      <c r="G1533">
        <v>2020</v>
      </c>
      <c r="H1533" t="s">
        <v>25</v>
      </c>
      <c r="I1533" t="s">
        <v>84</v>
      </c>
      <c r="J1533" t="s">
        <v>80</v>
      </c>
      <c r="K1533">
        <v>84</v>
      </c>
      <c r="L1533" s="18">
        <v>43536</v>
      </c>
      <c r="M1533" s="18">
        <v>46093</v>
      </c>
      <c r="O1533">
        <v>36653000</v>
      </c>
      <c r="P1533">
        <v>34653000</v>
      </c>
      <c r="Q1533">
        <v>2000000</v>
      </c>
      <c r="R1533">
        <v>742564</v>
      </c>
      <c r="S1533" t="s">
        <v>235</v>
      </c>
      <c r="T1533">
        <v>-1.153608856356483</v>
      </c>
      <c r="U1533">
        <v>0.97688607005107775</v>
      </c>
      <c r="V1533">
        <v>0.14885413809143069</v>
      </c>
      <c r="W1533">
        <v>-0.23864530722277311</v>
      </c>
      <c r="X1533">
        <v>-0.88379348662608126</v>
      </c>
      <c r="Y1533" t="str">
        <f t="shared" si="92"/>
        <v>&gt;72</v>
      </c>
      <c r="Z1533" s="20">
        <f t="shared" si="93"/>
        <v>0.94543420729544647</v>
      </c>
      <c r="AA1533" t="str">
        <f t="shared" si="94"/>
        <v>80%-100%</v>
      </c>
      <c r="AB1533">
        <f t="shared" si="95"/>
        <v>1.5397833752530754E-4</v>
      </c>
    </row>
    <row r="1534" spans="1:28" x14ac:dyDescent="0.25">
      <c r="A1534" t="s">
        <v>4150</v>
      </c>
      <c r="B1534" t="s">
        <v>4151</v>
      </c>
      <c r="C1534" t="s">
        <v>82</v>
      </c>
      <c r="D1534" t="s">
        <v>487</v>
      </c>
      <c r="E1534">
        <v>49</v>
      </c>
      <c r="F1534" t="s">
        <v>79</v>
      </c>
      <c r="G1534">
        <v>2021</v>
      </c>
      <c r="H1534" t="s">
        <v>26</v>
      </c>
      <c r="I1534" t="s">
        <v>84</v>
      </c>
      <c r="J1534" t="s">
        <v>80</v>
      </c>
      <c r="K1534">
        <v>36</v>
      </c>
      <c r="L1534" s="18">
        <v>44230</v>
      </c>
      <c r="M1534" s="18">
        <v>45325</v>
      </c>
      <c r="O1534">
        <v>57647100</v>
      </c>
      <c r="P1534">
        <v>19419100</v>
      </c>
      <c r="Q1534">
        <v>38228000</v>
      </c>
      <c r="R1534">
        <v>689656</v>
      </c>
      <c r="S1534" t="s">
        <v>85</v>
      </c>
      <c r="T1534">
        <v>-7.420924219953294E-2</v>
      </c>
      <c r="U1534">
        <v>-1.5220417114029841</v>
      </c>
      <c r="V1534">
        <v>-0.46241203996448682</v>
      </c>
      <c r="W1534">
        <v>7.6538093903185797E-3</v>
      </c>
      <c r="X1534">
        <v>0.66316406129677774</v>
      </c>
      <c r="Y1534" t="str">
        <f t="shared" si="92"/>
        <v>25-36</v>
      </c>
      <c r="Z1534" s="20">
        <f t="shared" si="93"/>
        <v>0.33686169816001149</v>
      </c>
      <c r="AA1534" t="str">
        <f t="shared" si="94"/>
        <v>20%-40%</v>
      </c>
      <c r="AB1534">
        <f t="shared" si="95"/>
        <v>1.4300731565811633E-4</v>
      </c>
    </row>
    <row r="1535" spans="1:28" x14ac:dyDescent="0.25">
      <c r="A1535" t="s">
        <v>4152</v>
      </c>
      <c r="B1535" t="s">
        <v>4153</v>
      </c>
      <c r="C1535" t="s">
        <v>82</v>
      </c>
      <c r="D1535" t="s">
        <v>246</v>
      </c>
      <c r="E1535">
        <v>236</v>
      </c>
      <c r="F1535" t="s">
        <v>117</v>
      </c>
      <c r="G1535">
        <v>2020</v>
      </c>
      <c r="H1535" t="s">
        <v>14</v>
      </c>
      <c r="I1535" t="s">
        <v>84</v>
      </c>
      <c r="J1535" t="s">
        <v>80</v>
      </c>
      <c r="K1535">
        <v>60</v>
      </c>
      <c r="L1535" s="18">
        <v>43682</v>
      </c>
      <c r="M1535" s="18">
        <v>45509</v>
      </c>
      <c r="O1535">
        <v>51245000</v>
      </c>
      <c r="P1535">
        <v>32245000</v>
      </c>
      <c r="Q1535">
        <v>19000000</v>
      </c>
      <c r="R1535">
        <v>794070</v>
      </c>
      <c r="S1535" t="s">
        <v>710</v>
      </c>
      <c r="T1535">
        <v>1.393289109631825</v>
      </c>
      <c r="U1535">
        <v>-0.32150675597715778</v>
      </c>
      <c r="V1535">
        <v>0.32803285986234038</v>
      </c>
      <c r="W1535">
        <v>-0.17489323963027281</v>
      </c>
      <c r="X1535">
        <v>1.3592949578620639</v>
      </c>
      <c r="Y1535" t="str">
        <f t="shared" si="92"/>
        <v>49-60</v>
      </c>
      <c r="Z1535" s="20">
        <f t="shared" si="93"/>
        <v>0.62923212020684949</v>
      </c>
      <c r="AA1535" t="str">
        <f t="shared" si="94"/>
        <v>60%-80%</v>
      </c>
      <c r="AB1535">
        <f t="shared" si="95"/>
        <v>1.6465864016936043E-4</v>
      </c>
    </row>
    <row r="1536" spans="1:28" x14ac:dyDescent="0.25">
      <c r="A1536" t="s">
        <v>4154</v>
      </c>
      <c r="B1536" t="s">
        <v>4155</v>
      </c>
      <c r="C1536" t="s">
        <v>82</v>
      </c>
      <c r="D1536" t="s">
        <v>820</v>
      </c>
      <c r="E1536">
        <v>38</v>
      </c>
      <c r="F1536" t="s">
        <v>11</v>
      </c>
      <c r="G1536">
        <v>2021</v>
      </c>
      <c r="H1536" t="s">
        <v>23</v>
      </c>
      <c r="I1536" t="s">
        <v>188</v>
      </c>
      <c r="J1536" t="s">
        <v>80</v>
      </c>
      <c r="K1536">
        <v>29</v>
      </c>
      <c r="L1536" s="18">
        <v>44068</v>
      </c>
      <c r="M1536" s="18">
        <v>44951</v>
      </c>
      <c r="O1536">
        <v>70422000</v>
      </c>
      <c r="P1536">
        <v>35211000</v>
      </c>
      <c r="Q1536">
        <v>35211000</v>
      </c>
      <c r="R1536">
        <v>1295158</v>
      </c>
      <c r="S1536" t="s">
        <v>162</v>
      </c>
      <c r="T1536">
        <v>0.1562243832946473</v>
      </c>
      <c r="U1536">
        <v>-0.85216124758390532</v>
      </c>
      <c r="V1536">
        <v>-4.4146365390986242</v>
      </c>
      <c r="W1536">
        <v>0.70465163292348565</v>
      </c>
      <c r="X1536">
        <v>0.66316406129677774</v>
      </c>
      <c r="Y1536" t="str">
        <f t="shared" si="92"/>
        <v>25-36</v>
      </c>
      <c r="Z1536" s="20">
        <f t="shared" si="93"/>
        <v>0.5</v>
      </c>
      <c r="AA1536" t="str">
        <f t="shared" si="94"/>
        <v>40%-60%</v>
      </c>
      <c r="AB1536">
        <f t="shared" si="95"/>
        <v>2.6856442767573201E-4</v>
      </c>
    </row>
    <row r="1537" spans="1:28" x14ac:dyDescent="0.25">
      <c r="A1537" t="s">
        <v>4156</v>
      </c>
      <c r="B1537" t="s">
        <v>4157</v>
      </c>
      <c r="C1537" t="s">
        <v>82</v>
      </c>
      <c r="D1537" t="s">
        <v>316</v>
      </c>
      <c r="E1537">
        <v>62</v>
      </c>
      <c r="F1537" t="s">
        <v>117</v>
      </c>
      <c r="G1537">
        <v>2020</v>
      </c>
      <c r="H1537" t="s">
        <v>29</v>
      </c>
      <c r="I1537" t="s">
        <v>84</v>
      </c>
      <c r="J1537" t="s">
        <v>80</v>
      </c>
      <c r="K1537">
        <v>72</v>
      </c>
      <c r="L1537" s="18">
        <v>44050</v>
      </c>
      <c r="M1537" s="18">
        <v>46241</v>
      </c>
      <c r="O1537">
        <v>48670000</v>
      </c>
      <c r="P1537">
        <v>34069000</v>
      </c>
      <c r="Q1537">
        <v>14601000</v>
      </c>
      <c r="R1537">
        <v>875098</v>
      </c>
      <c r="S1537" t="s">
        <v>317</v>
      </c>
      <c r="T1537">
        <v>-0.61997309205417039</v>
      </c>
      <c r="U1537">
        <v>-3.091883392176074E-2</v>
      </c>
      <c r="V1537">
        <v>0.16994387989697479</v>
      </c>
      <c r="W1537">
        <v>-0.64923212130224017</v>
      </c>
      <c r="X1537">
        <v>-0.65174985443765243</v>
      </c>
      <c r="Y1537" t="str">
        <f t="shared" si="92"/>
        <v>61-72</v>
      </c>
      <c r="Z1537" s="20">
        <f t="shared" si="93"/>
        <v>0.7</v>
      </c>
      <c r="AA1537" t="str">
        <f t="shared" si="94"/>
        <v>60%-80%</v>
      </c>
      <c r="AB1537">
        <f t="shared" si="95"/>
        <v>1.8146063532802772E-4</v>
      </c>
    </row>
    <row r="1538" spans="1:28" x14ac:dyDescent="0.25">
      <c r="A1538" t="s">
        <v>4158</v>
      </c>
      <c r="B1538" t="s">
        <v>4159</v>
      </c>
      <c r="C1538" t="s">
        <v>82</v>
      </c>
      <c r="D1538" t="s">
        <v>221</v>
      </c>
      <c r="E1538">
        <v>220</v>
      </c>
      <c r="F1538" t="s">
        <v>117</v>
      </c>
      <c r="G1538">
        <v>2022</v>
      </c>
      <c r="H1538" t="s">
        <v>29</v>
      </c>
      <c r="J1538" t="s">
        <v>80</v>
      </c>
      <c r="K1538">
        <v>72</v>
      </c>
      <c r="L1538" s="18">
        <v>44652</v>
      </c>
      <c r="M1538" s="18">
        <v>46844</v>
      </c>
      <c r="O1538">
        <v>70590000</v>
      </c>
      <c r="P1538">
        <v>35000000</v>
      </c>
      <c r="Q1538">
        <v>35590000</v>
      </c>
      <c r="R1538">
        <v>784572</v>
      </c>
      <c r="S1538" t="s">
        <v>121</v>
      </c>
      <c r="T1538">
        <v>-1.8085254761820471</v>
      </c>
      <c r="U1538">
        <v>-0.86932136318316411</v>
      </c>
      <c r="V1538">
        <v>-0.1067118350424142</v>
      </c>
      <c r="W1538">
        <v>-0.57490128626713388</v>
      </c>
      <c r="X1538">
        <v>0.19907679691992</v>
      </c>
      <c r="Y1538" t="str">
        <f t="shared" si="92"/>
        <v>61-72</v>
      </c>
      <c r="Z1538" s="20">
        <f t="shared" si="93"/>
        <v>0.49582093780988806</v>
      </c>
      <c r="AA1538" t="str">
        <f t="shared" si="94"/>
        <v>40%-60%</v>
      </c>
      <c r="AB1538">
        <f t="shared" si="95"/>
        <v>1.6268913148079572E-4</v>
      </c>
    </row>
    <row r="1539" spans="1:28" x14ac:dyDescent="0.25">
      <c r="A1539" t="s">
        <v>4160</v>
      </c>
      <c r="B1539" t="s">
        <v>4161</v>
      </c>
      <c r="C1539" t="s">
        <v>82</v>
      </c>
      <c r="D1539" t="s">
        <v>627</v>
      </c>
      <c r="E1539">
        <v>7</v>
      </c>
      <c r="F1539" t="s">
        <v>25</v>
      </c>
      <c r="G1539">
        <v>2021</v>
      </c>
      <c r="H1539" t="s">
        <v>25</v>
      </c>
      <c r="I1539" t="s">
        <v>84</v>
      </c>
      <c r="J1539" t="s">
        <v>80</v>
      </c>
      <c r="K1539">
        <v>48</v>
      </c>
      <c r="L1539" s="18">
        <v>44317</v>
      </c>
      <c r="M1539" s="18">
        <v>45778</v>
      </c>
      <c r="O1539">
        <v>35000000</v>
      </c>
      <c r="P1539">
        <v>20000000</v>
      </c>
      <c r="Q1539">
        <v>15000000</v>
      </c>
      <c r="R1539">
        <v>589856</v>
      </c>
      <c r="S1539" t="s">
        <v>283</v>
      </c>
      <c r="T1539">
        <v>-0.55933266429254402</v>
      </c>
      <c r="U1539">
        <v>-0.55886038556171092</v>
      </c>
      <c r="V1539">
        <v>-0.97620122485192473</v>
      </c>
      <c r="W1539">
        <v>-0.64818795218184244</v>
      </c>
      <c r="X1539">
        <v>0.50846830650449182</v>
      </c>
      <c r="Y1539" t="str">
        <f t="shared" ref="Y1539:Y1602" si="96">IF(K1539&lt;=24,"&lt;=24",IF(AND(K1539&gt;=25,K1539&lt;=36),"25-36",IF(AND(K1539&gt;=37,K1539&lt;=48),"37-48",IF(AND(K1539&gt;=49,K1539&lt;=60),"49-60",IF(AND(K1539&gt;=61,K1539&lt;=72),"61-72","&gt;72")))))</f>
        <v>37-48</v>
      </c>
      <c r="Z1539" s="20">
        <f t="shared" ref="Z1539:Z1602" si="97">IF(P1539/O1539&gt;0.2,P1539/O1539,0.2)</f>
        <v>0.5714285714285714</v>
      </c>
      <c r="AA1539" t="str">
        <f t="shared" ref="AA1539:AA1602" si="98">IF(Z1539&lt;=0.2,"20%",IF(AND(Z1539&gt;0.2,Z1539&lt;=0.4),"20%-40%",IF(AND(Z1539&gt;0.4,Z1539&lt;=0.6),"40%-60%",IF(AND(Z1539&gt;0.6,Z1539&lt;=0.8),"60%-80%","80%-100%"))))</f>
        <v>40%-60%</v>
      </c>
      <c r="AB1539">
        <f t="shared" ref="AB1539:AB1602" si="99">R1539/SUM($R$2:$R$5739)</f>
        <v>1.223127518427069E-4</v>
      </c>
    </row>
    <row r="1540" spans="1:28" x14ac:dyDescent="0.25">
      <c r="A1540" t="s">
        <v>4162</v>
      </c>
      <c r="B1540" t="s">
        <v>4163</v>
      </c>
      <c r="C1540" t="s">
        <v>82</v>
      </c>
      <c r="D1540" t="s">
        <v>4164</v>
      </c>
      <c r="E1540">
        <v>49</v>
      </c>
      <c r="F1540" t="s">
        <v>95</v>
      </c>
      <c r="G1540">
        <v>2019</v>
      </c>
      <c r="H1540" t="s">
        <v>16</v>
      </c>
      <c r="J1540" t="s">
        <v>96</v>
      </c>
      <c r="K1540">
        <v>84</v>
      </c>
      <c r="L1540" s="18">
        <v>44524</v>
      </c>
      <c r="M1540" s="18">
        <v>47081</v>
      </c>
      <c r="O1540">
        <v>58804000</v>
      </c>
      <c r="P1540">
        <v>22000000</v>
      </c>
      <c r="Q1540">
        <v>36804000</v>
      </c>
      <c r="R1540">
        <v>485563</v>
      </c>
      <c r="S1540" t="s">
        <v>85</v>
      </c>
      <c r="T1540">
        <v>0.48368269320742968</v>
      </c>
      <c r="U1540">
        <v>-1.369033938721175</v>
      </c>
      <c r="V1540">
        <v>0.80229979975843724</v>
      </c>
      <c r="W1540">
        <v>-0.47427040002404258</v>
      </c>
      <c r="X1540">
        <v>1.823382222238922</v>
      </c>
      <c r="Y1540" t="str">
        <f t="shared" si="96"/>
        <v>&gt;72</v>
      </c>
      <c r="Z1540" s="20">
        <f t="shared" si="97"/>
        <v>0.37412420923746686</v>
      </c>
      <c r="AA1540" t="str">
        <f t="shared" si="98"/>
        <v>20%-40%</v>
      </c>
      <c r="AB1540">
        <f t="shared" si="99"/>
        <v>1.006865179348863E-4</v>
      </c>
    </row>
    <row r="1541" spans="1:28" x14ac:dyDescent="0.25">
      <c r="A1541" t="s">
        <v>4165</v>
      </c>
      <c r="B1541" t="s">
        <v>4166</v>
      </c>
      <c r="C1541" t="s">
        <v>82</v>
      </c>
      <c r="D1541" t="s">
        <v>180</v>
      </c>
      <c r="E1541">
        <v>60</v>
      </c>
      <c r="F1541" t="s">
        <v>17</v>
      </c>
      <c r="G1541">
        <v>2017</v>
      </c>
      <c r="H1541" t="s">
        <v>17</v>
      </c>
      <c r="J1541" t="s">
        <v>80</v>
      </c>
      <c r="K1541">
        <v>84</v>
      </c>
      <c r="L1541" s="18">
        <v>42981</v>
      </c>
      <c r="M1541" s="18">
        <v>45538</v>
      </c>
      <c r="O1541">
        <v>59660000</v>
      </c>
      <c r="P1541">
        <v>51660000</v>
      </c>
      <c r="Q1541">
        <v>8000000</v>
      </c>
      <c r="R1541">
        <v>1060015</v>
      </c>
      <c r="S1541" t="s">
        <v>228</v>
      </c>
      <c r="T1541">
        <v>0.2411209821609242</v>
      </c>
      <c r="U1541">
        <v>0.65032969192704171</v>
      </c>
      <c r="V1541">
        <v>0.56804485347984346</v>
      </c>
      <c r="W1541">
        <v>-0.57649674747557378</v>
      </c>
      <c r="X1541">
        <v>-0.49705409964536651</v>
      </c>
      <c r="Y1541" t="str">
        <f t="shared" si="96"/>
        <v>&gt;72</v>
      </c>
      <c r="Z1541" s="20">
        <f t="shared" si="97"/>
        <v>0.86590680522963459</v>
      </c>
      <c r="AA1541" t="str">
        <f t="shared" si="98"/>
        <v>80%-100%</v>
      </c>
      <c r="AB1541">
        <f t="shared" si="99"/>
        <v>2.1980509080953139E-4</v>
      </c>
    </row>
    <row r="1542" spans="1:28" x14ac:dyDescent="0.25">
      <c r="A1542" t="s">
        <v>4167</v>
      </c>
      <c r="B1542" t="s">
        <v>4168</v>
      </c>
      <c r="C1542" t="s">
        <v>82</v>
      </c>
      <c r="D1542" t="s">
        <v>837</v>
      </c>
      <c r="E1542">
        <v>76</v>
      </c>
      <c r="F1542" t="s">
        <v>95</v>
      </c>
      <c r="G1542">
        <v>2016</v>
      </c>
      <c r="H1542" t="s">
        <v>16</v>
      </c>
      <c r="J1542" t="s">
        <v>96</v>
      </c>
      <c r="K1542">
        <v>72</v>
      </c>
      <c r="L1542" s="18">
        <v>44545</v>
      </c>
      <c r="M1542" s="18">
        <v>46736</v>
      </c>
      <c r="O1542">
        <v>44500000</v>
      </c>
      <c r="P1542">
        <v>44500000</v>
      </c>
      <c r="Q1542">
        <v>0</v>
      </c>
      <c r="R1542">
        <v>1117297</v>
      </c>
      <c r="S1542" t="s">
        <v>330</v>
      </c>
      <c r="T1542">
        <v>-0.88679097420532638</v>
      </c>
      <c r="U1542">
        <v>1.2009447865714571</v>
      </c>
      <c r="V1542">
        <v>1.513700209602582</v>
      </c>
      <c r="W1542">
        <v>-0.32390407241970309</v>
      </c>
      <c r="X1542">
        <v>-0.65174985443765243</v>
      </c>
      <c r="Y1542" t="str">
        <f t="shared" si="96"/>
        <v>61-72</v>
      </c>
      <c r="Z1542" s="20">
        <f t="shared" si="97"/>
        <v>1</v>
      </c>
      <c r="AA1542" t="str">
        <f t="shared" si="98"/>
        <v>80%-100%</v>
      </c>
      <c r="AB1542">
        <f t="shared" si="99"/>
        <v>2.3168310688642801E-4</v>
      </c>
    </row>
    <row r="1543" spans="1:28" x14ac:dyDescent="0.25">
      <c r="A1543" t="s">
        <v>4169</v>
      </c>
      <c r="B1543" t="s">
        <v>4170</v>
      </c>
      <c r="C1543" t="s">
        <v>82</v>
      </c>
      <c r="D1543" t="s">
        <v>820</v>
      </c>
      <c r="E1543">
        <v>15</v>
      </c>
      <c r="F1543" t="s">
        <v>22</v>
      </c>
      <c r="G1543">
        <v>2021</v>
      </c>
      <c r="H1543" t="s">
        <v>22</v>
      </c>
      <c r="I1543" t="s">
        <v>188</v>
      </c>
      <c r="J1543" t="s">
        <v>80</v>
      </c>
      <c r="K1543">
        <v>29</v>
      </c>
      <c r="L1543" s="18">
        <v>43959</v>
      </c>
      <c r="M1543" s="18">
        <v>44842</v>
      </c>
      <c r="O1543">
        <v>143990000</v>
      </c>
      <c r="P1543">
        <v>71000000</v>
      </c>
      <c r="Q1543">
        <v>72990000</v>
      </c>
      <c r="R1543">
        <v>2947005</v>
      </c>
      <c r="S1543" t="s">
        <v>243</v>
      </c>
      <c r="T1543">
        <v>-1.4407288855812889E-3</v>
      </c>
      <c r="U1543">
        <v>-0.88053600283058342</v>
      </c>
      <c r="V1543">
        <v>-4.4146365390986242</v>
      </c>
      <c r="W1543">
        <v>0.45317249486664052</v>
      </c>
      <c r="X1543">
        <v>-0.49705409964536651</v>
      </c>
      <c r="Y1543" t="str">
        <f t="shared" si="96"/>
        <v>25-36</v>
      </c>
      <c r="Z1543" s="20">
        <f t="shared" si="97"/>
        <v>0.49308979790263213</v>
      </c>
      <c r="AA1543" t="str">
        <f t="shared" si="98"/>
        <v>40%-60%</v>
      </c>
      <c r="AB1543">
        <f t="shared" si="99"/>
        <v>6.1109201439710106E-4</v>
      </c>
    </row>
    <row r="1544" spans="1:28" x14ac:dyDescent="0.25">
      <c r="A1544" t="s">
        <v>4171</v>
      </c>
      <c r="B1544" t="s">
        <v>4172</v>
      </c>
      <c r="C1544" t="s">
        <v>82</v>
      </c>
      <c r="D1544" t="s">
        <v>976</v>
      </c>
      <c r="E1544">
        <v>49</v>
      </c>
      <c r="F1544" t="s">
        <v>17</v>
      </c>
      <c r="G1544">
        <v>2020</v>
      </c>
      <c r="H1544" t="s">
        <v>110</v>
      </c>
      <c r="I1544" t="s">
        <v>84</v>
      </c>
      <c r="J1544" t="s">
        <v>80</v>
      </c>
      <c r="K1544">
        <v>60</v>
      </c>
      <c r="L1544" s="18">
        <v>43656</v>
      </c>
      <c r="M1544" s="18">
        <v>45483</v>
      </c>
      <c r="O1544">
        <v>60742000</v>
      </c>
      <c r="P1544">
        <v>40742000</v>
      </c>
      <c r="Q1544">
        <v>20000000</v>
      </c>
      <c r="R1544">
        <v>924166</v>
      </c>
      <c r="S1544" t="s">
        <v>118</v>
      </c>
      <c r="T1544">
        <v>0.71411631870160996</v>
      </c>
      <c r="U1544">
        <v>-0.1510726209260656</v>
      </c>
      <c r="V1544">
        <v>-0.93022539247594693</v>
      </c>
      <c r="W1544">
        <v>-1.547988027647273E-2</v>
      </c>
      <c r="X1544">
        <v>-1.11583711881451</v>
      </c>
      <c r="Y1544" t="str">
        <f t="shared" si="96"/>
        <v>49-60</v>
      </c>
      <c r="Z1544" s="20">
        <f t="shared" si="97"/>
        <v>0.67073853346942802</v>
      </c>
      <c r="AA1544" t="str">
        <f t="shared" si="98"/>
        <v>60%-80%</v>
      </c>
      <c r="AB1544">
        <f t="shared" si="99"/>
        <v>1.9163539341715107E-4</v>
      </c>
    </row>
    <row r="1545" spans="1:28" x14ac:dyDescent="0.25">
      <c r="A1545" t="s">
        <v>4173</v>
      </c>
      <c r="B1545" t="s">
        <v>4174</v>
      </c>
      <c r="C1545" t="s">
        <v>82</v>
      </c>
      <c r="D1545" t="s">
        <v>411</v>
      </c>
      <c r="E1545">
        <v>59</v>
      </c>
      <c r="F1545" t="s">
        <v>79</v>
      </c>
      <c r="G1545">
        <v>2021</v>
      </c>
      <c r="H1545" t="s">
        <v>26</v>
      </c>
      <c r="I1545" t="s">
        <v>84</v>
      </c>
      <c r="J1545" t="s">
        <v>80</v>
      </c>
      <c r="K1545">
        <v>72</v>
      </c>
      <c r="L1545" s="18">
        <v>44042</v>
      </c>
      <c r="M1545" s="18">
        <v>46233</v>
      </c>
      <c r="O1545">
        <v>45223000</v>
      </c>
      <c r="P1545">
        <v>25773000</v>
      </c>
      <c r="Q1545">
        <v>19450000</v>
      </c>
      <c r="R1545">
        <v>626345</v>
      </c>
      <c r="S1545" t="s">
        <v>252</v>
      </c>
      <c r="T1545">
        <v>7.1327784428370358E-2</v>
      </c>
      <c r="U1545">
        <v>-0.56509958750022327</v>
      </c>
      <c r="V1545">
        <v>0.48612183982770601</v>
      </c>
      <c r="W1545">
        <v>1.955032206065713</v>
      </c>
      <c r="X1545">
        <v>4.4381042127634142E-2</v>
      </c>
      <c r="Y1545" t="str">
        <f t="shared" si="96"/>
        <v>61-72</v>
      </c>
      <c r="Z1545" s="20">
        <f t="shared" si="97"/>
        <v>0.56990911704221303</v>
      </c>
      <c r="AA1545" t="str">
        <f t="shared" si="98"/>
        <v>40%-60%</v>
      </c>
      <c r="AB1545">
        <f t="shared" si="99"/>
        <v>1.2987912397758138E-4</v>
      </c>
    </row>
    <row r="1546" spans="1:28" x14ac:dyDescent="0.25">
      <c r="A1546" t="s">
        <v>4175</v>
      </c>
      <c r="B1546" t="s">
        <v>4176</v>
      </c>
      <c r="C1546" t="s">
        <v>82</v>
      </c>
      <c r="D1546" t="s">
        <v>576</v>
      </c>
      <c r="E1546">
        <v>60</v>
      </c>
      <c r="F1546" t="s">
        <v>25</v>
      </c>
      <c r="G1546">
        <v>2021</v>
      </c>
      <c r="H1546" t="s">
        <v>25</v>
      </c>
      <c r="I1546" t="s">
        <v>84</v>
      </c>
      <c r="J1546" t="s">
        <v>80</v>
      </c>
      <c r="K1546">
        <v>84</v>
      </c>
      <c r="L1546" s="18">
        <v>44130</v>
      </c>
      <c r="M1546" s="18">
        <v>46686</v>
      </c>
      <c r="O1546">
        <v>35490000</v>
      </c>
      <c r="P1546">
        <v>36572300</v>
      </c>
      <c r="Q1546">
        <v>0</v>
      </c>
      <c r="R1546">
        <v>858902</v>
      </c>
      <c r="S1546" t="s">
        <v>103</v>
      </c>
      <c r="T1546">
        <v>-1.0565841719378799</v>
      </c>
      <c r="U1546">
        <v>1.326167478077027</v>
      </c>
      <c r="V1546">
        <v>0.68373306478441309</v>
      </c>
      <c r="W1546">
        <v>-0.83313897988617225</v>
      </c>
      <c r="X1546">
        <v>-0.88379348662608126</v>
      </c>
      <c r="Y1546" t="str">
        <f t="shared" si="96"/>
        <v>&gt;72</v>
      </c>
      <c r="Z1546" s="20">
        <f t="shared" si="97"/>
        <v>1.0304959143420682</v>
      </c>
      <c r="AA1546" t="str">
        <f t="shared" si="98"/>
        <v>80%-100%</v>
      </c>
      <c r="AB1546">
        <f t="shared" si="99"/>
        <v>1.7810222695573944E-4</v>
      </c>
    </row>
    <row r="1547" spans="1:28" x14ac:dyDescent="0.25">
      <c r="A1547" t="s">
        <v>4177</v>
      </c>
      <c r="B1547" t="s">
        <v>4178</v>
      </c>
      <c r="C1547" t="s">
        <v>82</v>
      </c>
      <c r="D1547" t="s">
        <v>161</v>
      </c>
      <c r="E1547">
        <v>15</v>
      </c>
      <c r="F1547" t="s">
        <v>79</v>
      </c>
      <c r="G1547">
        <v>2021</v>
      </c>
      <c r="H1547" t="s">
        <v>26</v>
      </c>
      <c r="I1547" t="s">
        <v>84</v>
      </c>
      <c r="J1547" t="s">
        <v>80</v>
      </c>
      <c r="K1547">
        <v>84</v>
      </c>
      <c r="L1547" s="18">
        <v>44221</v>
      </c>
      <c r="M1547" s="18">
        <v>46777</v>
      </c>
      <c r="O1547">
        <v>46872100</v>
      </c>
      <c r="P1547">
        <v>40275100</v>
      </c>
      <c r="Q1547">
        <v>6597000</v>
      </c>
      <c r="R1547">
        <v>848279</v>
      </c>
      <c r="S1547" t="s">
        <v>302</v>
      </c>
      <c r="T1547">
        <v>-1.687244620658795</v>
      </c>
      <c r="U1547">
        <v>0.62301717047049587</v>
      </c>
      <c r="V1547">
        <v>0.2094661248883162</v>
      </c>
      <c r="W1547">
        <v>-0.556365458909583</v>
      </c>
      <c r="X1547">
        <v>1.3592949578620639</v>
      </c>
      <c r="Y1547" t="str">
        <f t="shared" si="96"/>
        <v>&gt;72</v>
      </c>
      <c r="Z1547" s="20">
        <f t="shared" si="97"/>
        <v>0.85925529259410183</v>
      </c>
      <c r="AA1547" t="str">
        <f t="shared" si="98"/>
        <v>80%-100%</v>
      </c>
      <c r="AB1547">
        <f t="shared" si="99"/>
        <v>1.7589943786344389E-4</v>
      </c>
    </row>
    <row r="1548" spans="1:28" x14ac:dyDescent="0.25">
      <c r="A1548" t="s">
        <v>4179</v>
      </c>
      <c r="B1548" t="s">
        <v>4180</v>
      </c>
      <c r="C1548" t="s">
        <v>82</v>
      </c>
      <c r="D1548" t="s">
        <v>102</v>
      </c>
      <c r="E1548">
        <v>38</v>
      </c>
      <c r="F1548" t="s">
        <v>25</v>
      </c>
      <c r="G1548">
        <v>2021</v>
      </c>
      <c r="H1548" t="s">
        <v>25</v>
      </c>
      <c r="I1548" t="s">
        <v>84</v>
      </c>
      <c r="J1548" t="s">
        <v>80</v>
      </c>
      <c r="K1548">
        <v>84</v>
      </c>
      <c r="L1548" s="18">
        <v>44159</v>
      </c>
      <c r="M1548" s="18">
        <v>46715</v>
      </c>
      <c r="O1548">
        <v>39920000</v>
      </c>
      <c r="P1548">
        <v>34920000</v>
      </c>
      <c r="Q1548">
        <v>5000000</v>
      </c>
      <c r="R1548">
        <v>763597</v>
      </c>
      <c r="S1548" t="s">
        <v>135</v>
      </c>
      <c r="T1548">
        <v>-0.17123392661813511</v>
      </c>
      <c r="U1548">
        <v>0.68663966779506358</v>
      </c>
      <c r="V1548">
        <v>0.68373306478441309</v>
      </c>
      <c r="W1548">
        <v>0.67388415757037867</v>
      </c>
      <c r="X1548">
        <v>0.58581618390063472</v>
      </c>
      <c r="Y1548" t="str">
        <f t="shared" si="96"/>
        <v>&gt;72</v>
      </c>
      <c r="Z1548" s="20">
        <f t="shared" si="97"/>
        <v>0.87474949899799603</v>
      </c>
      <c r="AA1548" t="str">
        <f t="shared" si="98"/>
        <v>80%-100%</v>
      </c>
      <c r="AB1548">
        <f t="shared" si="99"/>
        <v>1.583397479534589E-4</v>
      </c>
    </row>
    <row r="1549" spans="1:28" x14ac:dyDescent="0.25">
      <c r="A1549" t="s">
        <v>4181</v>
      </c>
      <c r="B1549" t="s">
        <v>4182</v>
      </c>
      <c r="C1549" t="s">
        <v>82</v>
      </c>
      <c r="D1549" t="s">
        <v>373</v>
      </c>
      <c r="E1549">
        <v>38</v>
      </c>
      <c r="F1549" t="s">
        <v>87</v>
      </c>
      <c r="G1549">
        <v>2018</v>
      </c>
      <c r="H1549" t="s">
        <v>15</v>
      </c>
      <c r="J1549" t="s">
        <v>80</v>
      </c>
      <c r="K1549">
        <v>72</v>
      </c>
      <c r="L1549" s="18">
        <v>43314</v>
      </c>
      <c r="M1549" s="18">
        <v>45506</v>
      </c>
      <c r="O1549">
        <v>38250000</v>
      </c>
      <c r="P1549">
        <v>27218989</v>
      </c>
      <c r="Q1549">
        <v>11031011</v>
      </c>
      <c r="R1549">
        <v>728877</v>
      </c>
      <c r="S1549" t="s">
        <v>234</v>
      </c>
      <c r="T1549">
        <v>0.26537715326557482</v>
      </c>
      <c r="U1549">
        <v>1.6744250784048832E-2</v>
      </c>
      <c r="V1549">
        <v>-1.1464127049345041</v>
      </c>
      <c r="W1549">
        <v>-0.18752952805276241</v>
      </c>
      <c r="X1549">
        <v>-0.88379348662608126</v>
      </c>
      <c r="Y1549" t="str">
        <f t="shared" si="96"/>
        <v>61-72</v>
      </c>
      <c r="Z1549" s="20">
        <f t="shared" si="97"/>
        <v>0.71160755555555555</v>
      </c>
      <c r="AA1549" t="str">
        <f t="shared" si="98"/>
        <v>60%-80%</v>
      </c>
      <c r="AB1549">
        <f t="shared" si="99"/>
        <v>1.5114019629342869E-4</v>
      </c>
    </row>
    <row r="1550" spans="1:28" x14ac:dyDescent="0.25">
      <c r="A1550" t="s">
        <v>4183</v>
      </c>
      <c r="B1550" t="s">
        <v>4184</v>
      </c>
      <c r="C1550" t="s">
        <v>82</v>
      </c>
      <c r="D1550" t="s">
        <v>808</v>
      </c>
      <c r="E1550">
        <v>46</v>
      </c>
      <c r="F1550" t="s">
        <v>17</v>
      </c>
      <c r="G1550">
        <v>2021</v>
      </c>
      <c r="H1550" t="s">
        <v>110</v>
      </c>
      <c r="I1550" t="s">
        <v>84</v>
      </c>
      <c r="J1550" t="s">
        <v>80</v>
      </c>
      <c r="K1550">
        <v>72</v>
      </c>
      <c r="L1550" s="18">
        <v>44225</v>
      </c>
      <c r="M1550" s="18">
        <v>46416</v>
      </c>
      <c r="O1550">
        <v>52922378</v>
      </c>
      <c r="P1550">
        <v>52922378</v>
      </c>
      <c r="Q1550">
        <v>0</v>
      </c>
      <c r="R1550">
        <v>1299242</v>
      </c>
      <c r="S1550" t="s">
        <v>235</v>
      </c>
      <c r="T1550">
        <v>-1.044456086385555</v>
      </c>
      <c r="U1550">
        <v>1.2009447865714571</v>
      </c>
      <c r="V1550">
        <v>-0.1462340800337556</v>
      </c>
      <c r="W1550">
        <v>-0.8470035942111489</v>
      </c>
      <c r="X1550">
        <v>1.0499034482774929</v>
      </c>
      <c r="Y1550" t="str">
        <f t="shared" si="96"/>
        <v>61-72</v>
      </c>
      <c r="Z1550" s="20">
        <f t="shared" si="97"/>
        <v>1</v>
      </c>
      <c r="AA1550" t="str">
        <f t="shared" si="98"/>
        <v>80%-100%</v>
      </c>
      <c r="AB1550">
        <f t="shared" si="99"/>
        <v>2.6941128738136458E-4</v>
      </c>
    </row>
    <row r="1551" spans="1:28" x14ac:dyDescent="0.25">
      <c r="A1551" t="s">
        <v>4185</v>
      </c>
      <c r="B1551" t="s">
        <v>4186</v>
      </c>
      <c r="C1551" t="s">
        <v>82</v>
      </c>
      <c r="D1551" t="s">
        <v>161</v>
      </c>
      <c r="E1551">
        <v>220</v>
      </c>
      <c r="F1551" t="s">
        <v>79</v>
      </c>
      <c r="G1551">
        <v>2021</v>
      </c>
      <c r="H1551" t="s">
        <v>26</v>
      </c>
      <c r="I1551" t="s">
        <v>84</v>
      </c>
      <c r="J1551" t="s">
        <v>80</v>
      </c>
      <c r="K1551">
        <v>84</v>
      </c>
      <c r="L1551" s="18">
        <v>44243</v>
      </c>
      <c r="M1551" s="18">
        <v>46799</v>
      </c>
      <c r="O1551">
        <v>42990000</v>
      </c>
      <c r="P1551">
        <v>42990000</v>
      </c>
      <c r="Q1551">
        <v>0</v>
      </c>
      <c r="R1551">
        <v>937151</v>
      </c>
      <c r="S1551" t="s">
        <v>470</v>
      </c>
      <c r="T1551">
        <v>-0.71699777647277252</v>
      </c>
      <c r="U1551">
        <v>1.2009447865714571</v>
      </c>
      <c r="V1551">
        <v>0.6442108197930716</v>
      </c>
      <c r="W1551">
        <v>-0.98407452237973059</v>
      </c>
      <c r="X1551">
        <v>-1.11583711881451</v>
      </c>
      <c r="Y1551" t="str">
        <f t="shared" si="96"/>
        <v>&gt;72</v>
      </c>
      <c r="Z1551" s="20">
        <f t="shared" si="97"/>
        <v>1</v>
      </c>
      <c r="AA1551" t="str">
        <f t="shared" si="98"/>
        <v>80%-100%</v>
      </c>
      <c r="AB1551">
        <f t="shared" si="99"/>
        <v>1.9432796767710189E-4</v>
      </c>
    </row>
    <row r="1552" spans="1:28" x14ac:dyDescent="0.25">
      <c r="A1552" t="s">
        <v>4187</v>
      </c>
      <c r="B1552" t="s">
        <v>4188</v>
      </c>
      <c r="C1552" t="s">
        <v>82</v>
      </c>
      <c r="D1552" t="s">
        <v>179</v>
      </c>
      <c r="E1552">
        <v>236</v>
      </c>
      <c r="F1552" t="s">
        <v>79</v>
      </c>
      <c r="G1552">
        <v>2022</v>
      </c>
      <c r="H1552" t="s">
        <v>26</v>
      </c>
      <c r="I1552" t="s">
        <v>84</v>
      </c>
      <c r="J1552" t="s">
        <v>80</v>
      </c>
      <c r="K1552">
        <v>60</v>
      </c>
      <c r="L1552" s="18">
        <v>44315</v>
      </c>
      <c r="M1552" s="18">
        <v>46141</v>
      </c>
      <c r="O1552">
        <v>48820000</v>
      </c>
      <c r="P1552">
        <v>28820000</v>
      </c>
      <c r="Q1552">
        <v>20000000</v>
      </c>
      <c r="R1552">
        <v>726392</v>
      </c>
      <c r="S1552" t="s">
        <v>266</v>
      </c>
      <c r="T1552">
        <v>0.1198401266376715</v>
      </c>
      <c r="U1552">
        <v>-0.48123959208922479</v>
      </c>
      <c r="V1552">
        <v>-1.094767959825949</v>
      </c>
      <c r="W1552">
        <v>5.807695527078633E-2</v>
      </c>
      <c r="X1552">
        <v>1.127251325673635</v>
      </c>
      <c r="Y1552" t="str">
        <f t="shared" si="96"/>
        <v>49-60</v>
      </c>
      <c r="Z1552" s="20">
        <f t="shared" si="97"/>
        <v>0.59033183121671451</v>
      </c>
      <c r="AA1552" t="str">
        <f t="shared" si="98"/>
        <v>40%-60%</v>
      </c>
      <c r="AB1552">
        <f t="shared" si="99"/>
        <v>1.5062490580163219E-4</v>
      </c>
    </row>
    <row r="1553" spans="1:28" x14ac:dyDescent="0.25">
      <c r="A1553" t="s">
        <v>4189</v>
      </c>
      <c r="B1553" t="s">
        <v>4190</v>
      </c>
      <c r="C1553" t="s">
        <v>82</v>
      </c>
      <c r="D1553" t="s">
        <v>613</v>
      </c>
      <c r="E1553">
        <v>220</v>
      </c>
      <c r="F1553" t="s">
        <v>25</v>
      </c>
      <c r="G1553">
        <v>2022</v>
      </c>
      <c r="H1553" t="s">
        <v>25</v>
      </c>
      <c r="I1553" t="s">
        <v>84</v>
      </c>
      <c r="J1553" t="s">
        <v>80</v>
      </c>
      <c r="K1553">
        <v>84</v>
      </c>
      <c r="L1553" s="18">
        <v>44404</v>
      </c>
      <c r="M1553" s="18">
        <v>46961</v>
      </c>
      <c r="O1553">
        <v>39720000</v>
      </c>
      <c r="P1553">
        <v>36720000</v>
      </c>
      <c r="Q1553">
        <v>3000000</v>
      </c>
      <c r="R1553">
        <v>825527</v>
      </c>
      <c r="S1553" t="s">
        <v>639</v>
      </c>
      <c r="T1553">
        <v>-1.311273968536711</v>
      </c>
      <c r="U1553">
        <v>0.89080792340599402</v>
      </c>
      <c r="V1553">
        <v>9.0899389914291959E-2</v>
      </c>
      <c r="W1553">
        <v>-0.92167662198723754</v>
      </c>
      <c r="X1553">
        <v>4.4381042127634142E-2</v>
      </c>
      <c r="Y1553" t="str">
        <f t="shared" si="96"/>
        <v>&gt;72</v>
      </c>
      <c r="Z1553" s="20">
        <f t="shared" si="97"/>
        <v>0.92447129909365555</v>
      </c>
      <c r="AA1553" t="str">
        <f t="shared" si="98"/>
        <v>80%-100%</v>
      </c>
      <c r="AB1553">
        <f t="shared" si="99"/>
        <v>1.7118157497839184E-4</v>
      </c>
    </row>
    <row r="1554" spans="1:28" x14ac:dyDescent="0.25">
      <c r="A1554" t="s">
        <v>918</v>
      </c>
      <c r="B1554" t="s">
        <v>919</v>
      </c>
      <c r="C1554" t="s">
        <v>82</v>
      </c>
      <c r="D1554" t="s">
        <v>130</v>
      </c>
      <c r="E1554">
        <v>49</v>
      </c>
      <c r="F1554" t="s">
        <v>79</v>
      </c>
      <c r="G1554">
        <v>2021</v>
      </c>
      <c r="H1554" t="s">
        <v>26</v>
      </c>
      <c r="I1554" t="s">
        <v>84</v>
      </c>
      <c r="J1554" t="s">
        <v>80</v>
      </c>
      <c r="K1554">
        <v>48</v>
      </c>
      <c r="L1554" s="18">
        <v>43993</v>
      </c>
      <c r="M1554" s="18">
        <v>45454</v>
      </c>
      <c r="O1554">
        <v>41885500</v>
      </c>
      <c r="P1554">
        <v>25885500</v>
      </c>
      <c r="Q1554">
        <v>16000000</v>
      </c>
      <c r="R1554">
        <v>773667</v>
      </c>
      <c r="S1554" t="s">
        <v>85</v>
      </c>
      <c r="T1554">
        <v>-3.7824985542557123E-2</v>
      </c>
      <c r="U1554">
        <v>-0.36760263659339981</v>
      </c>
      <c r="V1554">
        <v>0.36755510485368181</v>
      </c>
      <c r="W1554">
        <v>-0.72253438669204695</v>
      </c>
      <c r="X1554">
        <v>0.89520769348520657</v>
      </c>
      <c r="Y1554" t="str">
        <f t="shared" si="96"/>
        <v>37-48</v>
      </c>
      <c r="Z1554" s="20">
        <f t="shared" si="97"/>
        <v>0.6180062312733523</v>
      </c>
      <c r="AA1554" t="str">
        <f t="shared" si="98"/>
        <v>60%-80%</v>
      </c>
      <c r="AB1554">
        <f t="shared" si="99"/>
        <v>1.6042786676729833E-4</v>
      </c>
    </row>
    <row r="1555" spans="1:28" x14ac:dyDescent="0.25">
      <c r="A1555" t="s">
        <v>4191</v>
      </c>
      <c r="B1555" t="s">
        <v>4192</v>
      </c>
      <c r="C1555" t="s">
        <v>82</v>
      </c>
      <c r="D1555" t="s">
        <v>136</v>
      </c>
      <c r="E1555">
        <v>220</v>
      </c>
      <c r="F1555" t="s">
        <v>117</v>
      </c>
      <c r="G1555">
        <v>2021</v>
      </c>
      <c r="H1555" t="s">
        <v>29</v>
      </c>
      <c r="I1555" t="s">
        <v>84</v>
      </c>
      <c r="J1555" t="s">
        <v>80</v>
      </c>
      <c r="K1555">
        <v>72</v>
      </c>
      <c r="L1555" s="18">
        <v>44246</v>
      </c>
      <c r="M1555" s="18">
        <v>46437</v>
      </c>
      <c r="O1555">
        <v>53991750</v>
      </c>
      <c r="P1555">
        <v>9991750</v>
      </c>
      <c r="Q1555">
        <v>44000000</v>
      </c>
      <c r="R1555">
        <v>239851</v>
      </c>
      <c r="S1555" t="s">
        <v>385</v>
      </c>
      <c r="T1555">
        <v>-0.25613052548441212</v>
      </c>
      <c r="U1555">
        <v>-2.145368881825509</v>
      </c>
      <c r="V1555">
        <v>0.13042163490563341</v>
      </c>
      <c r="W1555">
        <v>-9.6895864139656479E-2</v>
      </c>
      <c r="X1555">
        <v>-0.72909773183379534</v>
      </c>
      <c r="Y1555" t="str">
        <f t="shared" si="96"/>
        <v>61-72</v>
      </c>
      <c r="Z1555" s="20">
        <f t="shared" si="97"/>
        <v>0.2</v>
      </c>
      <c r="AA1555" t="str">
        <f t="shared" si="98"/>
        <v>20%</v>
      </c>
      <c r="AB1555">
        <f t="shared" si="99"/>
        <v>4.9735589435769227E-5</v>
      </c>
    </row>
    <row r="1556" spans="1:28" x14ac:dyDescent="0.25">
      <c r="A1556" t="s">
        <v>4193</v>
      </c>
      <c r="B1556" t="s">
        <v>4194</v>
      </c>
      <c r="C1556" t="s">
        <v>82</v>
      </c>
      <c r="D1556" t="s">
        <v>216</v>
      </c>
      <c r="E1556">
        <v>61</v>
      </c>
      <c r="F1556" t="s">
        <v>17</v>
      </c>
      <c r="G1556">
        <v>2017</v>
      </c>
      <c r="H1556" t="s">
        <v>17</v>
      </c>
      <c r="J1556" t="s">
        <v>80</v>
      </c>
      <c r="K1556">
        <v>84</v>
      </c>
      <c r="L1556" s="18">
        <v>42730</v>
      </c>
      <c r="M1556" s="18">
        <v>45286</v>
      </c>
      <c r="O1556">
        <v>56550000</v>
      </c>
      <c r="P1556">
        <v>50550000</v>
      </c>
      <c r="Q1556">
        <v>6000000</v>
      </c>
      <c r="R1556">
        <v>1007757</v>
      </c>
      <c r="S1556" t="s">
        <v>682</v>
      </c>
      <c r="T1556">
        <v>0.44729843655045393</v>
      </c>
      <c r="U1556">
        <v>0.76527241858092876</v>
      </c>
      <c r="V1556">
        <v>0.22359967491967009</v>
      </c>
      <c r="W1556">
        <v>0.86235668380217845</v>
      </c>
      <c r="X1556">
        <v>1.5139907126543499</v>
      </c>
      <c r="Y1556" t="str">
        <f t="shared" si="96"/>
        <v>&gt;72</v>
      </c>
      <c r="Z1556" s="20">
        <f t="shared" si="97"/>
        <v>0.8938992042440318</v>
      </c>
      <c r="AA1556" t="str">
        <f t="shared" si="98"/>
        <v>80%-100%</v>
      </c>
      <c r="AB1556">
        <f t="shared" si="99"/>
        <v>2.0896885317560687E-4</v>
      </c>
    </row>
    <row r="1557" spans="1:28" x14ac:dyDescent="0.25">
      <c r="A1557" t="s">
        <v>4195</v>
      </c>
      <c r="B1557" t="s">
        <v>4196</v>
      </c>
      <c r="C1557" t="s">
        <v>82</v>
      </c>
      <c r="D1557" t="s">
        <v>301</v>
      </c>
      <c r="E1557">
        <v>38</v>
      </c>
      <c r="F1557" t="s">
        <v>87</v>
      </c>
      <c r="G1557">
        <v>2020</v>
      </c>
      <c r="H1557" t="s">
        <v>15</v>
      </c>
      <c r="I1557" t="s">
        <v>84</v>
      </c>
      <c r="J1557" t="s">
        <v>80</v>
      </c>
      <c r="K1557">
        <v>84</v>
      </c>
      <c r="L1557" s="18">
        <v>43596</v>
      </c>
      <c r="M1557" s="18">
        <v>46153</v>
      </c>
      <c r="O1557">
        <v>38900000</v>
      </c>
      <c r="P1557">
        <v>28900000</v>
      </c>
      <c r="Q1557">
        <v>10000000</v>
      </c>
      <c r="R1557">
        <v>622232</v>
      </c>
      <c r="S1557" t="s">
        <v>234</v>
      </c>
      <c r="T1557">
        <v>0.20473672550394839</v>
      </c>
      <c r="U1557">
        <v>0.1453632780082886</v>
      </c>
      <c r="V1557">
        <v>0.2094661248883162</v>
      </c>
      <c r="W1557">
        <v>-0.29555849855151117</v>
      </c>
      <c r="X1557">
        <v>0.19907679691992</v>
      </c>
      <c r="Y1557" t="str">
        <f t="shared" si="96"/>
        <v>&gt;72</v>
      </c>
      <c r="Z1557" s="20">
        <f t="shared" si="97"/>
        <v>0.74293059125964012</v>
      </c>
      <c r="AA1557" t="str">
        <f t="shared" si="98"/>
        <v>60%-80%</v>
      </c>
      <c r="AB1557">
        <f t="shared" si="99"/>
        <v>1.2902625082154154E-4</v>
      </c>
    </row>
    <row r="1558" spans="1:28" x14ac:dyDescent="0.25">
      <c r="A1558" t="s">
        <v>913</v>
      </c>
      <c r="B1558" t="s">
        <v>914</v>
      </c>
      <c r="C1558" t="s">
        <v>82</v>
      </c>
      <c r="D1558" t="s">
        <v>915</v>
      </c>
      <c r="E1558">
        <v>60</v>
      </c>
      <c r="F1558" t="s">
        <v>17</v>
      </c>
      <c r="G1558">
        <v>2020</v>
      </c>
      <c r="H1558" t="s">
        <v>17</v>
      </c>
      <c r="I1558" t="s">
        <v>84</v>
      </c>
      <c r="J1558" t="s">
        <v>80</v>
      </c>
      <c r="K1558">
        <v>36</v>
      </c>
      <c r="L1558" s="18">
        <v>43784</v>
      </c>
      <c r="M1558" s="18">
        <v>44880</v>
      </c>
      <c r="O1558">
        <v>50070000</v>
      </c>
      <c r="P1558">
        <v>20070000</v>
      </c>
      <c r="Q1558">
        <v>30000000</v>
      </c>
      <c r="R1558">
        <v>716428</v>
      </c>
      <c r="S1558" t="s">
        <v>338</v>
      </c>
      <c r="T1558">
        <v>4.7071613323719813E-2</v>
      </c>
      <c r="U1558">
        <v>-1.2593380584319731</v>
      </c>
      <c r="V1558">
        <v>-0.6600232649211939</v>
      </c>
      <c r="W1558">
        <v>-0.28437002396517641</v>
      </c>
      <c r="X1558">
        <v>-3.2966835268508812E-2</v>
      </c>
      <c r="Y1558" t="str">
        <f t="shared" si="96"/>
        <v>25-36</v>
      </c>
      <c r="Z1558" s="20">
        <f t="shared" si="97"/>
        <v>0.40083882564409828</v>
      </c>
      <c r="AA1558" t="str">
        <f t="shared" si="98"/>
        <v>40%-60%</v>
      </c>
      <c r="AB1558">
        <f t="shared" si="99"/>
        <v>1.4855876718583317E-4</v>
      </c>
    </row>
    <row r="1559" spans="1:28" x14ac:dyDescent="0.25">
      <c r="A1559" t="s">
        <v>4197</v>
      </c>
      <c r="B1559" t="s">
        <v>4198</v>
      </c>
      <c r="C1559" t="s">
        <v>82</v>
      </c>
      <c r="D1559" t="s">
        <v>838</v>
      </c>
      <c r="E1559">
        <v>38</v>
      </c>
      <c r="F1559" t="s">
        <v>17</v>
      </c>
      <c r="G1559">
        <v>2017</v>
      </c>
      <c r="H1559" t="s">
        <v>110</v>
      </c>
      <c r="J1559" t="s">
        <v>80</v>
      </c>
      <c r="K1559">
        <v>72</v>
      </c>
      <c r="L1559" s="18">
        <v>43012</v>
      </c>
      <c r="M1559" s="18">
        <v>45203</v>
      </c>
      <c r="O1559">
        <v>57054408</v>
      </c>
      <c r="P1559">
        <v>41354408</v>
      </c>
      <c r="Q1559">
        <v>15700000</v>
      </c>
      <c r="R1559">
        <v>976788</v>
      </c>
      <c r="S1559" t="s">
        <v>322</v>
      </c>
      <c r="T1559">
        <v>0.73837248980626058</v>
      </c>
      <c r="U1559">
        <v>7.1014046207305032E-2</v>
      </c>
      <c r="V1559">
        <v>1.316088984645875</v>
      </c>
      <c r="W1559">
        <v>-0.13392135104654221</v>
      </c>
      <c r="X1559">
        <v>0.81785981608906366</v>
      </c>
      <c r="Y1559" t="str">
        <f t="shared" si="96"/>
        <v>61-72</v>
      </c>
      <c r="Z1559" s="20">
        <f t="shared" si="97"/>
        <v>0.72482406617907591</v>
      </c>
      <c r="AA1559" t="str">
        <f t="shared" si="98"/>
        <v>60%-80%</v>
      </c>
      <c r="AB1559">
        <f t="shared" si="99"/>
        <v>2.0254711022170494E-4</v>
      </c>
    </row>
    <row r="1560" spans="1:28" x14ac:dyDescent="0.25">
      <c r="A1560" t="s">
        <v>4199</v>
      </c>
      <c r="B1560" t="s">
        <v>4200</v>
      </c>
      <c r="C1560" t="s">
        <v>82</v>
      </c>
      <c r="D1560" t="s">
        <v>299</v>
      </c>
      <c r="E1560">
        <v>61</v>
      </c>
      <c r="F1560" t="s">
        <v>12</v>
      </c>
      <c r="G1560">
        <v>2022</v>
      </c>
      <c r="H1560" t="s">
        <v>12</v>
      </c>
      <c r="I1560" t="s">
        <v>84</v>
      </c>
      <c r="J1560" t="s">
        <v>80</v>
      </c>
      <c r="K1560">
        <v>24</v>
      </c>
      <c r="L1560" s="18">
        <v>44355</v>
      </c>
      <c r="M1560" s="18">
        <v>45085</v>
      </c>
      <c r="O1560">
        <v>82990000</v>
      </c>
      <c r="P1560">
        <v>35073400</v>
      </c>
      <c r="Q1560">
        <v>47916600</v>
      </c>
      <c r="R1560">
        <v>1770811</v>
      </c>
      <c r="S1560" t="s">
        <v>293</v>
      </c>
      <c r="T1560">
        <v>-1.687244620658795</v>
      </c>
      <c r="U1560">
        <v>-1.1698917141204059</v>
      </c>
      <c r="V1560">
        <v>-0.81811224488655909</v>
      </c>
      <c r="W1560">
        <v>2.6628836133261928</v>
      </c>
      <c r="X1560">
        <v>-0.4197062222492236</v>
      </c>
      <c r="Y1560" t="str">
        <f t="shared" si="96"/>
        <v>&lt;=24</v>
      </c>
      <c r="Z1560" s="20">
        <f t="shared" si="97"/>
        <v>0.42262200265092181</v>
      </c>
      <c r="AA1560" t="str">
        <f t="shared" si="98"/>
        <v>40%-60%</v>
      </c>
      <c r="AB1560">
        <f t="shared" si="99"/>
        <v>3.6719600445419838E-4</v>
      </c>
    </row>
    <row r="1561" spans="1:28" x14ac:dyDescent="0.25">
      <c r="A1561" t="s">
        <v>4201</v>
      </c>
      <c r="B1561" t="s">
        <v>4202</v>
      </c>
      <c r="C1561" t="s">
        <v>82</v>
      </c>
      <c r="D1561" t="s">
        <v>576</v>
      </c>
      <c r="E1561">
        <v>7</v>
      </c>
      <c r="F1561" t="s">
        <v>25</v>
      </c>
      <c r="G1561">
        <v>2021</v>
      </c>
      <c r="H1561" t="s">
        <v>25</v>
      </c>
      <c r="I1561" t="s">
        <v>84</v>
      </c>
      <c r="J1561" t="s">
        <v>80</v>
      </c>
      <c r="K1561">
        <v>84</v>
      </c>
      <c r="L1561" s="18">
        <v>44022</v>
      </c>
      <c r="M1561" s="18">
        <v>46578</v>
      </c>
      <c r="O1561">
        <v>40300000</v>
      </c>
      <c r="P1561">
        <v>40300000</v>
      </c>
      <c r="Q1561">
        <v>0</v>
      </c>
      <c r="R1561">
        <v>1102303</v>
      </c>
      <c r="S1561" t="s">
        <v>320</v>
      </c>
      <c r="T1561">
        <v>-0.98381565862392861</v>
      </c>
      <c r="U1561">
        <v>1.2009447865714571</v>
      </c>
      <c r="V1561">
        <v>1.158000004680509</v>
      </c>
      <c r="W1561">
        <v>-8.7480419254899869E-2</v>
      </c>
      <c r="X1561">
        <v>-0.88379348662608126</v>
      </c>
      <c r="Y1561" t="str">
        <f t="shared" si="96"/>
        <v>&gt;72</v>
      </c>
      <c r="Z1561" s="20">
        <f t="shared" si="97"/>
        <v>1</v>
      </c>
      <c r="AA1561" t="str">
        <f t="shared" si="98"/>
        <v>80%-100%</v>
      </c>
      <c r="AB1561">
        <f t="shared" si="99"/>
        <v>2.2857394566550368E-4</v>
      </c>
    </row>
    <row r="1562" spans="1:28" x14ac:dyDescent="0.25">
      <c r="A1562" t="s">
        <v>4203</v>
      </c>
      <c r="B1562" t="s">
        <v>4204</v>
      </c>
      <c r="C1562" t="s">
        <v>82</v>
      </c>
      <c r="D1562" t="s">
        <v>922</v>
      </c>
      <c r="E1562">
        <v>49</v>
      </c>
      <c r="F1562" t="s">
        <v>95</v>
      </c>
      <c r="G1562">
        <v>2011</v>
      </c>
      <c r="H1562" t="s">
        <v>16</v>
      </c>
      <c r="J1562" t="s">
        <v>96</v>
      </c>
      <c r="K1562">
        <v>60</v>
      </c>
      <c r="L1562" s="18">
        <v>43265</v>
      </c>
      <c r="M1562" s="18">
        <v>45091</v>
      </c>
      <c r="O1562">
        <v>19118000</v>
      </c>
      <c r="P1562">
        <v>17400000</v>
      </c>
      <c r="Q1562">
        <v>1718000</v>
      </c>
      <c r="R1562">
        <v>464303</v>
      </c>
      <c r="S1562" t="s">
        <v>158</v>
      </c>
      <c r="T1562">
        <v>0.45942652210277918</v>
      </c>
      <c r="U1562">
        <v>0.83194843060546508</v>
      </c>
      <c r="V1562">
        <v>0.60468857480173022</v>
      </c>
      <c r="W1562">
        <v>-0.65505603597344808</v>
      </c>
      <c r="X1562">
        <v>0.1217289195237771</v>
      </c>
      <c r="Y1562" t="str">
        <f t="shared" si="96"/>
        <v>49-60</v>
      </c>
      <c r="Z1562" s="20">
        <f t="shared" si="97"/>
        <v>0.91013704362380998</v>
      </c>
      <c r="AA1562" t="str">
        <f t="shared" si="98"/>
        <v>80%-100%</v>
      </c>
      <c r="AB1562">
        <f t="shared" si="99"/>
        <v>9.6278036705271013E-5</v>
      </c>
    </row>
    <row r="1563" spans="1:28" x14ac:dyDescent="0.25">
      <c r="A1563" t="s">
        <v>4205</v>
      </c>
      <c r="B1563" t="s">
        <v>4206</v>
      </c>
      <c r="C1563" t="s">
        <v>82</v>
      </c>
      <c r="D1563" t="s">
        <v>165</v>
      </c>
      <c r="E1563">
        <v>83</v>
      </c>
      <c r="F1563" t="s">
        <v>79</v>
      </c>
      <c r="G1563">
        <v>2020</v>
      </c>
      <c r="H1563" t="s">
        <v>13</v>
      </c>
      <c r="I1563" t="s">
        <v>84</v>
      </c>
      <c r="J1563" t="s">
        <v>80</v>
      </c>
      <c r="K1563">
        <v>72</v>
      </c>
      <c r="L1563" s="18">
        <v>43808</v>
      </c>
      <c r="M1563" s="18">
        <v>46000</v>
      </c>
      <c r="O1563">
        <v>38000000</v>
      </c>
      <c r="P1563">
        <v>34200000</v>
      </c>
      <c r="Q1563">
        <v>3800000</v>
      </c>
      <c r="R1563">
        <v>793830</v>
      </c>
      <c r="S1563" t="s">
        <v>813</v>
      </c>
      <c r="T1563">
        <v>-0.53507649318789341</v>
      </c>
      <c r="U1563">
        <v>0.79032357974038436</v>
      </c>
      <c r="V1563">
        <v>0.48612183982770601</v>
      </c>
      <c r="W1563">
        <v>-0.89891997495260512</v>
      </c>
      <c r="X1563">
        <v>-1.11583711881451</v>
      </c>
      <c r="Y1563" t="str">
        <f t="shared" si="96"/>
        <v>61-72</v>
      </c>
      <c r="Z1563" s="20">
        <f t="shared" si="97"/>
        <v>0.9</v>
      </c>
      <c r="AA1563" t="str">
        <f t="shared" si="98"/>
        <v>80%-100%</v>
      </c>
      <c r="AB1563">
        <f t="shared" si="99"/>
        <v>1.6460887368323118E-4</v>
      </c>
    </row>
    <row r="1564" spans="1:28" x14ac:dyDescent="0.25">
      <c r="A1564" t="s">
        <v>4207</v>
      </c>
      <c r="B1564" t="s">
        <v>4208</v>
      </c>
      <c r="C1564" t="s">
        <v>82</v>
      </c>
      <c r="D1564" t="s">
        <v>784</v>
      </c>
      <c r="E1564">
        <v>15</v>
      </c>
      <c r="F1564" t="s">
        <v>95</v>
      </c>
      <c r="G1564">
        <v>2020</v>
      </c>
      <c r="H1564" t="s">
        <v>16</v>
      </c>
      <c r="I1564" t="s">
        <v>84</v>
      </c>
      <c r="J1564" t="s">
        <v>96</v>
      </c>
      <c r="K1564">
        <v>84</v>
      </c>
      <c r="L1564" s="18">
        <v>44428</v>
      </c>
      <c r="M1564" s="18">
        <v>46985</v>
      </c>
      <c r="O1564">
        <v>63000000</v>
      </c>
      <c r="P1564">
        <v>63000000</v>
      </c>
      <c r="Q1564">
        <v>0</v>
      </c>
      <c r="R1564">
        <v>1743276</v>
      </c>
      <c r="S1564" t="s">
        <v>764</v>
      </c>
      <c r="T1564">
        <v>-0.8018943753390495</v>
      </c>
      <c r="U1564">
        <v>1.2009447865714571</v>
      </c>
      <c r="V1564">
        <v>1.395133474628558</v>
      </c>
      <c r="W1564">
        <v>-0.38521034145905297</v>
      </c>
      <c r="X1564">
        <v>1.7460343448427791</v>
      </c>
      <c r="Y1564" t="str">
        <f t="shared" si="96"/>
        <v>&gt;72</v>
      </c>
      <c r="Z1564" s="20">
        <f t="shared" si="97"/>
        <v>1</v>
      </c>
      <c r="AA1564" t="str">
        <f t="shared" si="98"/>
        <v>80%-100%</v>
      </c>
      <c r="AB1564">
        <f t="shared" si="99"/>
        <v>3.6148633697266234E-4</v>
      </c>
    </row>
    <row r="1565" spans="1:28" x14ac:dyDescent="0.25">
      <c r="A1565" t="s">
        <v>4209</v>
      </c>
      <c r="B1565" t="s">
        <v>4210</v>
      </c>
      <c r="C1565" t="s">
        <v>82</v>
      </c>
      <c r="D1565" t="s">
        <v>800</v>
      </c>
      <c r="E1565">
        <v>76</v>
      </c>
      <c r="F1565" t="s">
        <v>25</v>
      </c>
      <c r="G1565">
        <v>2022</v>
      </c>
      <c r="H1565" t="s">
        <v>25</v>
      </c>
      <c r="I1565" t="s">
        <v>84</v>
      </c>
      <c r="J1565" t="s">
        <v>80</v>
      </c>
      <c r="K1565">
        <v>84</v>
      </c>
      <c r="L1565" s="18">
        <v>44266</v>
      </c>
      <c r="M1565" s="18">
        <v>46823</v>
      </c>
      <c r="O1565">
        <v>46950000</v>
      </c>
      <c r="P1565">
        <v>47950000</v>
      </c>
      <c r="Q1565">
        <v>0</v>
      </c>
      <c r="R1565">
        <v>1062260</v>
      </c>
      <c r="S1565" t="s">
        <v>698</v>
      </c>
      <c r="T1565">
        <v>-0.77763820423439889</v>
      </c>
      <c r="U1565">
        <v>1.2884040425525149</v>
      </c>
      <c r="V1565">
        <v>-0.1067118350424142</v>
      </c>
      <c r="W1565">
        <v>-0.40390681021974201</v>
      </c>
      <c r="X1565">
        <v>-1.657272260587511</v>
      </c>
      <c r="Y1565" t="str">
        <f t="shared" si="96"/>
        <v>&gt;72</v>
      </c>
      <c r="Z1565" s="20">
        <f t="shared" si="97"/>
        <v>1.0212992545260915</v>
      </c>
      <c r="AA1565" t="str">
        <f t="shared" si="98"/>
        <v>80%-100%</v>
      </c>
      <c r="AB1565">
        <f t="shared" si="99"/>
        <v>2.2027061481519867E-4</v>
      </c>
    </row>
    <row r="1566" spans="1:28" x14ac:dyDescent="0.25">
      <c r="A1566" t="s">
        <v>4211</v>
      </c>
      <c r="B1566" t="s">
        <v>4212</v>
      </c>
      <c r="C1566" t="s">
        <v>82</v>
      </c>
      <c r="D1566" t="s">
        <v>112</v>
      </c>
      <c r="E1566">
        <v>246</v>
      </c>
      <c r="F1566" t="s">
        <v>79</v>
      </c>
      <c r="G1566">
        <v>2018</v>
      </c>
      <c r="H1566" t="s">
        <v>13</v>
      </c>
      <c r="J1566" t="s">
        <v>80</v>
      </c>
      <c r="K1566">
        <v>84</v>
      </c>
      <c r="L1566" s="18">
        <v>43135</v>
      </c>
      <c r="M1566" s="18">
        <v>45692</v>
      </c>
      <c r="O1566">
        <v>36990000</v>
      </c>
      <c r="P1566">
        <v>31990000</v>
      </c>
      <c r="Q1566">
        <v>5000000</v>
      </c>
      <c r="R1566">
        <v>675183</v>
      </c>
      <c r="S1566" t="s">
        <v>355</v>
      </c>
      <c r="T1566">
        <v>-0.57146074984486928</v>
      </c>
      <c r="U1566">
        <v>0.64590125206068039</v>
      </c>
      <c r="V1566">
        <v>-4.4749254567439022E-2</v>
      </c>
      <c r="W1566">
        <v>-0.45751390853885432</v>
      </c>
      <c r="X1566">
        <v>-1.3478807510029389</v>
      </c>
      <c r="Y1566" t="str">
        <f t="shared" si="96"/>
        <v>&gt;72</v>
      </c>
      <c r="Z1566" s="20">
        <f t="shared" si="97"/>
        <v>0.86482833198161668</v>
      </c>
      <c r="AA1566" t="str">
        <f t="shared" si="98"/>
        <v>80%-100%</v>
      </c>
      <c r="AB1566">
        <f t="shared" si="99"/>
        <v>1.4000618918416421E-4</v>
      </c>
    </row>
    <row r="1567" spans="1:28" x14ac:dyDescent="0.25">
      <c r="A1567" t="s">
        <v>4213</v>
      </c>
      <c r="B1567" t="s">
        <v>4214</v>
      </c>
      <c r="C1567" t="s">
        <v>82</v>
      </c>
      <c r="D1567" t="s">
        <v>442</v>
      </c>
      <c r="E1567">
        <v>87</v>
      </c>
      <c r="F1567" t="s">
        <v>17</v>
      </c>
      <c r="G1567">
        <v>2021</v>
      </c>
      <c r="H1567" t="s">
        <v>17</v>
      </c>
      <c r="I1567" t="s">
        <v>84</v>
      </c>
      <c r="J1567" t="s">
        <v>80</v>
      </c>
      <c r="K1567">
        <v>84</v>
      </c>
      <c r="L1567" s="18">
        <v>44170</v>
      </c>
      <c r="M1567" s="18">
        <v>46726</v>
      </c>
      <c r="O1567">
        <v>51990000</v>
      </c>
      <c r="P1567">
        <v>51990000</v>
      </c>
      <c r="Q1567">
        <v>0</v>
      </c>
      <c r="R1567">
        <v>1199949</v>
      </c>
      <c r="S1567" t="s">
        <v>225</v>
      </c>
      <c r="T1567">
        <v>1.068735666674399E-2</v>
      </c>
      <c r="U1567">
        <v>1.2009447865714571</v>
      </c>
      <c r="V1567">
        <v>0.44659959483636458</v>
      </c>
      <c r="W1567">
        <v>0.789686695009434</v>
      </c>
      <c r="X1567">
        <v>1.5913385900504931</v>
      </c>
      <c r="Y1567" t="str">
        <f t="shared" si="96"/>
        <v>&gt;72</v>
      </c>
      <c r="Z1567" s="20">
        <f t="shared" si="97"/>
        <v>1</v>
      </c>
      <c r="AA1567" t="str">
        <f t="shared" si="98"/>
        <v>80%-100%</v>
      </c>
      <c r="AB1567">
        <f t="shared" si="99"/>
        <v>2.4882185526790319E-4</v>
      </c>
    </row>
    <row r="1568" spans="1:28" x14ac:dyDescent="0.25">
      <c r="A1568" t="s">
        <v>4215</v>
      </c>
      <c r="B1568" t="s">
        <v>4216</v>
      </c>
      <c r="C1568" t="s">
        <v>82</v>
      </c>
      <c r="D1568" t="s">
        <v>916</v>
      </c>
      <c r="E1568">
        <v>15</v>
      </c>
      <c r="F1568" t="s">
        <v>17</v>
      </c>
      <c r="G1568">
        <v>2022</v>
      </c>
      <c r="H1568" t="s">
        <v>694</v>
      </c>
      <c r="J1568" t="s">
        <v>80</v>
      </c>
      <c r="K1568">
        <v>48</v>
      </c>
      <c r="L1568" s="18">
        <v>44574</v>
      </c>
      <c r="M1568" s="18">
        <v>46035</v>
      </c>
      <c r="O1568">
        <v>68483858</v>
      </c>
      <c r="P1568">
        <v>21050000</v>
      </c>
      <c r="Q1568">
        <v>47433858</v>
      </c>
      <c r="R1568">
        <v>587976</v>
      </c>
      <c r="S1568" t="s">
        <v>743</v>
      </c>
      <c r="T1568">
        <v>0.38665800878882761</v>
      </c>
      <c r="U1568">
        <v>-1.6431338891091281</v>
      </c>
      <c r="V1568">
        <v>-0.93667897986058324</v>
      </c>
      <c r="W1568">
        <v>2.231519957934653</v>
      </c>
      <c r="X1568">
        <v>0.50846830650449182</v>
      </c>
      <c r="Y1568" t="str">
        <f t="shared" si="96"/>
        <v>37-48</v>
      </c>
      <c r="Z1568" s="20">
        <f t="shared" si="97"/>
        <v>0.30737170210241366</v>
      </c>
      <c r="AA1568" t="str">
        <f t="shared" si="98"/>
        <v>20%-40%</v>
      </c>
      <c r="AB1568">
        <f t="shared" si="99"/>
        <v>1.2192291436802784E-4</v>
      </c>
    </row>
    <row r="1569" spans="1:28" x14ac:dyDescent="0.25">
      <c r="A1569" t="s">
        <v>4217</v>
      </c>
      <c r="B1569" t="s">
        <v>4218</v>
      </c>
      <c r="C1569" t="s">
        <v>82</v>
      </c>
      <c r="D1569" t="s">
        <v>285</v>
      </c>
      <c r="E1569">
        <v>87</v>
      </c>
      <c r="F1569" t="s">
        <v>87</v>
      </c>
      <c r="G1569">
        <v>2018</v>
      </c>
      <c r="H1569" t="s">
        <v>15</v>
      </c>
      <c r="J1569" t="s">
        <v>80</v>
      </c>
      <c r="K1569">
        <v>84</v>
      </c>
      <c r="L1569" s="18">
        <v>42880</v>
      </c>
      <c r="M1569" s="18">
        <v>45437</v>
      </c>
      <c r="O1569">
        <v>36850000</v>
      </c>
      <c r="P1569">
        <v>29880000</v>
      </c>
      <c r="Q1569">
        <v>6970000</v>
      </c>
      <c r="R1569">
        <v>643089</v>
      </c>
      <c r="S1569" t="s">
        <v>257</v>
      </c>
      <c r="T1569">
        <v>-3.7824985542557123E-2</v>
      </c>
      <c r="U1569">
        <v>0.42427455275528991</v>
      </c>
      <c r="V1569">
        <v>0.2048521003968026</v>
      </c>
      <c r="W1569">
        <v>-0.2326444878658781</v>
      </c>
      <c r="X1569">
        <v>4.4381042127634142E-2</v>
      </c>
      <c r="Y1569" t="str">
        <f t="shared" si="96"/>
        <v>&gt;72</v>
      </c>
      <c r="Z1569" s="20">
        <f t="shared" si="97"/>
        <v>0.81085481682496607</v>
      </c>
      <c r="AA1569" t="str">
        <f t="shared" si="98"/>
        <v>80%-100%</v>
      </c>
      <c r="AB1569">
        <f t="shared" si="99"/>
        <v>1.3335116582653144E-4</v>
      </c>
    </row>
    <row r="1570" spans="1:28" x14ac:dyDescent="0.25">
      <c r="A1570" t="s">
        <v>4219</v>
      </c>
      <c r="B1570" t="s">
        <v>4220</v>
      </c>
      <c r="C1570" t="s">
        <v>82</v>
      </c>
      <c r="D1570" t="s">
        <v>457</v>
      </c>
      <c r="E1570">
        <v>46</v>
      </c>
      <c r="F1570" t="s">
        <v>95</v>
      </c>
      <c r="G1570">
        <v>2021</v>
      </c>
      <c r="H1570" t="s">
        <v>16</v>
      </c>
      <c r="I1570" t="s">
        <v>84</v>
      </c>
      <c r="J1570" t="s">
        <v>96</v>
      </c>
      <c r="K1570">
        <v>84</v>
      </c>
      <c r="L1570" s="18">
        <v>44356</v>
      </c>
      <c r="M1570" s="18">
        <v>46913</v>
      </c>
      <c r="O1570">
        <v>44500000</v>
      </c>
      <c r="P1570">
        <v>28500000</v>
      </c>
      <c r="Q1570">
        <v>16000000</v>
      </c>
      <c r="R1570">
        <v>648288</v>
      </c>
      <c r="S1570" t="s">
        <v>235</v>
      </c>
      <c r="T1570">
        <v>-0.37741138100766491</v>
      </c>
      <c r="U1570">
        <v>-0.2754460694503767</v>
      </c>
      <c r="V1570">
        <v>0.24898836987965761</v>
      </c>
      <c r="W1570">
        <v>-0.57350961394614597</v>
      </c>
      <c r="X1570">
        <v>-1.425228628399082</v>
      </c>
      <c r="Y1570" t="str">
        <f t="shared" si="96"/>
        <v>&gt;72</v>
      </c>
      <c r="Z1570" s="20">
        <f t="shared" si="97"/>
        <v>0.6404494382022472</v>
      </c>
      <c r="AA1570" t="str">
        <f t="shared" si="98"/>
        <v>60%-80%</v>
      </c>
      <c r="AB1570">
        <f t="shared" si="99"/>
        <v>1.3442923233230613E-4</v>
      </c>
    </row>
    <row r="1571" spans="1:28" x14ac:dyDescent="0.25">
      <c r="A1571" t="s">
        <v>4221</v>
      </c>
      <c r="B1571" t="s">
        <v>4222</v>
      </c>
      <c r="C1571" t="s">
        <v>82</v>
      </c>
      <c r="D1571" t="s">
        <v>223</v>
      </c>
      <c r="E1571">
        <v>38</v>
      </c>
      <c r="F1571" t="s">
        <v>95</v>
      </c>
      <c r="G1571">
        <v>2014</v>
      </c>
      <c r="H1571" t="s">
        <v>16</v>
      </c>
      <c r="J1571" t="s">
        <v>96</v>
      </c>
      <c r="K1571">
        <v>72</v>
      </c>
      <c r="L1571" s="18">
        <v>43707</v>
      </c>
      <c r="M1571" s="18">
        <v>45899</v>
      </c>
      <c r="O1571">
        <v>24000000</v>
      </c>
      <c r="P1571">
        <v>21000000</v>
      </c>
      <c r="Q1571">
        <v>3000000</v>
      </c>
      <c r="R1571">
        <v>530005</v>
      </c>
      <c r="S1571" t="s">
        <v>160</v>
      </c>
      <c r="T1571">
        <v>0.60496354873068248</v>
      </c>
      <c r="U1571">
        <v>0.68766827803261621</v>
      </c>
      <c r="V1571">
        <v>1.316088984645875</v>
      </c>
      <c r="W1571">
        <v>-0.83750583720247029</v>
      </c>
      <c r="X1571">
        <v>-1.270532873606796</v>
      </c>
      <c r="Y1571" t="str">
        <f t="shared" si="96"/>
        <v>61-72</v>
      </c>
      <c r="Z1571" s="20">
        <f t="shared" si="97"/>
        <v>0.875</v>
      </c>
      <c r="AA1571" t="str">
        <f t="shared" si="98"/>
        <v>80%-100%</v>
      </c>
      <c r="AB1571">
        <f t="shared" si="99"/>
        <v>1.0990202700386852E-4</v>
      </c>
    </row>
    <row r="1572" spans="1:28" x14ac:dyDescent="0.25">
      <c r="A1572" t="s">
        <v>4223</v>
      </c>
      <c r="B1572" t="s">
        <v>4224</v>
      </c>
      <c r="C1572" t="s">
        <v>82</v>
      </c>
      <c r="D1572" t="s">
        <v>106</v>
      </c>
      <c r="E1572">
        <v>49</v>
      </c>
      <c r="F1572" t="s">
        <v>117</v>
      </c>
      <c r="G1572">
        <v>2022</v>
      </c>
      <c r="H1572" t="s">
        <v>29</v>
      </c>
      <c r="I1572" t="s">
        <v>84</v>
      </c>
      <c r="J1572" t="s">
        <v>80</v>
      </c>
      <c r="K1572">
        <v>84</v>
      </c>
      <c r="L1572" s="18">
        <v>44267</v>
      </c>
      <c r="M1572" s="18">
        <v>46824</v>
      </c>
      <c r="O1572">
        <v>67042300</v>
      </c>
      <c r="P1572">
        <v>31852300</v>
      </c>
      <c r="Q1572">
        <v>35190000</v>
      </c>
      <c r="R1572">
        <v>645813</v>
      </c>
      <c r="S1572" t="s">
        <v>318</v>
      </c>
      <c r="T1572">
        <v>0.28963332437022532</v>
      </c>
      <c r="U1572">
        <v>-0.95437510376426227</v>
      </c>
      <c r="V1572">
        <v>-0.2648008150077798</v>
      </c>
      <c r="W1572">
        <v>0.31516327486609302</v>
      </c>
      <c r="X1572">
        <v>-3.2966835268508812E-2</v>
      </c>
      <c r="Y1572" t="str">
        <f t="shared" si="96"/>
        <v>&gt;72</v>
      </c>
      <c r="Z1572" s="20">
        <f t="shared" si="97"/>
        <v>0.47510750675319913</v>
      </c>
      <c r="AA1572" t="str">
        <f t="shared" si="98"/>
        <v>40%-60%</v>
      </c>
      <c r="AB1572">
        <f t="shared" si="99"/>
        <v>1.3391601544409835E-4</v>
      </c>
    </row>
    <row r="1573" spans="1:28" x14ac:dyDescent="0.25">
      <c r="A1573" t="s">
        <v>4225</v>
      </c>
      <c r="B1573" t="s">
        <v>4226</v>
      </c>
      <c r="C1573" t="s">
        <v>82</v>
      </c>
      <c r="D1573" t="s">
        <v>244</v>
      </c>
      <c r="E1573">
        <v>60</v>
      </c>
      <c r="F1573" t="s">
        <v>95</v>
      </c>
      <c r="G1573">
        <v>2015</v>
      </c>
      <c r="H1573" t="s">
        <v>16</v>
      </c>
      <c r="J1573" t="s">
        <v>96</v>
      </c>
      <c r="K1573">
        <v>60</v>
      </c>
      <c r="L1573" s="18">
        <v>44376</v>
      </c>
      <c r="M1573" s="18">
        <v>46202</v>
      </c>
      <c r="O1573">
        <v>39000000</v>
      </c>
      <c r="P1573">
        <v>39000000</v>
      </c>
      <c r="Q1573">
        <v>0</v>
      </c>
      <c r="R1573">
        <v>1105356</v>
      </c>
      <c r="S1573" t="s">
        <v>189</v>
      </c>
      <c r="T1573">
        <v>-0.77763820423439889</v>
      </c>
      <c r="U1573">
        <v>1.2009447865714571</v>
      </c>
      <c r="V1573">
        <v>0.92086653473246149</v>
      </c>
      <c r="W1573">
        <v>-0.84406093578093699</v>
      </c>
      <c r="X1573">
        <v>0.43112042910834891</v>
      </c>
      <c r="Y1573" t="str">
        <f t="shared" si="96"/>
        <v>49-60</v>
      </c>
      <c r="Z1573" s="20">
        <f t="shared" si="97"/>
        <v>1</v>
      </c>
      <c r="AA1573" t="str">
        <f t="shared" si="98"/>
        <v>80%-100%</v>
      </c>
      <c r="AB1573">
        <f t="shared" si="99"/>
        <v>2.2920701684113939E-4</v>
      </c>
    </row>
    <row r="1574" spans="1:28" x14ac:dyDescent="0.25">
      <c r="A1574" t="s">
        <v>4227</v>
      </c>
      <c r="B1574" t="s">
        <v>4228</v>
      </c>
      <c r="C1574" t="s">
        <v>82</v>
      </c>
      <c r="D1574" t="s">
        <v>476</v>
      </c>
      <c r="E1574">
        <v>-1</v>
      </c>
      <c r="F1574" t="s">
        <v>95</v>
      </c>
      <c r="G1574">
        <v>2016</v>
      </c>
      <c r="H1574" t="s">
        <v>16</v>
      </c>
      <c r="J1574" t="s">
        <v>96</v>
      </c>
      <c r="K1574">
        <v>84</v>
      </c>
      <c r="L1574" s="18">
        <v>44425</v>
      </c>
      <c r="M1574" s="18">
        <v>46982</v>
      </c>
      <c r="O1574">
        <v>37000000</v>
      </c>
      <c r="P1574">
        <v>36900000</v>
      </c>
      <c r="Q1574">
        <v>100000</v>
      </c>
      <c r="R1574">
        <v>874141</v>
      </c>
      <c r="S1574" t="s">
        <v>721</v>
      </c>
      <c r="T1574">
        <v>-1.9298063317053</v>
      </c>
      <c r="U1574">
        <v>1.189846916116563</v>
      </c>
      <c r="V1574">
        <v>0.80229979975843724</v>
      </c>
      <c r="W1574">
        <v>-0.93521829398731049</v>
      </c>
      <c r="X1574">
        <v>-1.811968015379797</v>
      </c>
      <c r="Y1574" t="str">
        <f t="shared" si="96"/>
        <v>&gt;72</v>
      </c>
      <c r="Z1574" s="20">
        <f t="shared" si="97"/>
        <v>0.99729729729729732</v>
      </c>
      <c r="AA1574" t="str">
        <f t="shared" si="98"/>
        <v>80%-100%</v>
      </c>
      <c r="AB1574">
        <f t="shared" si="99"/>
        <v>1.8126219146458736E-4</v>
      </c>
    </row>
    <row r="1575" spans="1:28" x14ac:dyDescent="0.25">
      <c r="A1575" t="s">
        <v>4229</v>
      </c>
      <c r="B1575" t="s">
        <v>4230</v>
      </c>
      <c r="C1575" t="s">
        <v>82</v>
      </c>
      <c r="D1575" t="s">
        <v>236</v>
      </c>
      <c r="E1575">
        <v>291</v>
      </c>
      <c r="F1575" t="s">
        <v>117</v>
      </c>
      <c r="G1575">
        <v>2021</v>
      </c>
      <c r="H1575" t="s">
        <v>29</v>
      </c>
      <c r="I1575" t="s">
        <v>84</v>
      </c>
      <c r="J1575" t="s">
        <v>80</v>
      </c>
      <c r="K1575">
        <v>84</v>
      </c>
      <c r="L1575" s="18">
        <v>44287</v>
      </c>
      <c r="M1575" s="18">
        <v>46844</v>
      </c>
      <c r="O1575">
        <v>54640000</v>
      </c>
      <c r="P1575">
        <v>44640000</v>
      </c>
      <c r="Q1575">
        <v>10000000</v>
      </c>
      <c r="R1575">
        <v>937255</v>
      </c>
      <c r="S1575" t="s">
        <v>343</v>
      </c>
      <c r="T1575">
        <v>-0.55933266429254402</v>
      </c>
      <c r="U1575">
        <v>0.44944184581180718</v>
      </c>
      <c r="V1575">
        <v>0.16994387989697479</v>
      </c>
      <c r="W1575">
        <v>-0.3295603757095375</v>
      </c>
      <c r="X1575">
        <v>0.66316406129677774</v>
      </c>
      <c r="Y1575" t="str">
        <f t="shared" si="96"/>
        <v>&gt;72</v>
      </c>
      <c r="Z1575" s="20">
        <f t="shared" si="97"/>
        <v>0.81698389458272325</v>
      </c>
      <c r="AA1575" t="str">
        <f t="shared" si="98"/>
        <v>80%-100%</v>
      </c>
      <c r="AB1575">
        <f t="shared" si="99"/>
        <v>1.9434953315442455E-4</v>
      </c>
    </row>
    <row r="1576" spans="1:28" x14ac:dyDescent="0.25">
      <c r="A1576" t="s">
        <v>4231</v>
      </c>
      <c r="B1576" t="s">
        <v>4232</v>
      </c>
      <c r="C1576" t="s">
        <v>82</v>
      </c>
      <c r="D1576" t="s">
        <v>800</v>
      </c>
      <c r="E1576">
        <v>236</v>
      </c>
      <c r="F1576" t="s">
        <v>25</v>
      </c>
      <c r="G1576">
        <v>2022</v>
      </c>
      <c r="H1576" t="s">
        <v>25</v>
      </c>
      <c r="J1576" t="s">
        <v>80</v>
      </c>
      <c r="K1576">
        <v>84</v>
      </c>
      <c r="L1576" s="18">
        <v>44547</v>
      </c>
      <c r="M1576" s="18">
        <v>47104</v>
      </c>
      <c r="O1576">
        <v>45600000</v>
      </c>
      <c r="P1576">
        <v>45600000</v>
      </c>
      <c r="Q1576">
        <v>0</v>
      </c>
      <c r="R1576">
        <v>1010218</v>
      </c>
      <c r="S1576" t="s">
        <v>729</v>
      </c>
      <c r="T1576">
        <v>-0.93530331641462749</v>
      </c>
      <c r="U1576">
        <v>1.2009447865714571</v>
      </c>
      <c r="V1576">
        <v>-0.1067118350424142</v>
      </c>
      <c r="W1576">
        <v>-0.70925823767236751</v>
      </c>
      <c r="X1576">
        <v>-0.18766259006079469</v>
      </c>
      <c r="Y1576" t="str">
        <f t="shared" si="96"/>
        <v>&gt;72</v>
      </c>
      <c r="Z1576" s="20">
        <f t="shared" si="97"/>
        <v>1</v>
      </c>
      <c r="AA1576" t="str">
        <f t="shared" si="98"/>
        <v>80%-100%</v>
      </c>
      <c r="AB1576">
        <f t="shared" si="99"/>
        <v>2.0947916701879047E-4</v>
      </c>
    </row>
    <row r="1577" spans="1:28" x14ac:dyDescent="0.25">
      <c r="A1577" t="s">
        <v>4233</v>
      </c>
      <c r="B1577" t="s">
        <v>4234</v>
      </c>
      <c r="C1577" t="s">
        <v>82</v>
      </c>
      <c r="D1577" t="s">
        <v>679</v>
      </c>
      <c r="E1577">
        <v>76</v>
      </c>
      <c r="F1577" t="s">
        <v>25</v>
      </c>
      <c r="G1577">
        <v>2021</v>
      </c>
      <c r="H1577" t="s">
        <v>25</v>
      </c>
      <c r="I1577" t="s">
        <v>84</v>
      </c>
      <c r="J1577" t="s">
        <v>80</v>
      </c>
      <c r="K1577">
        <v>84</v>
      </c>
      <c r="L1577" s="18">
        <v>44223</v>
      </c>
      <c r="M1577" s="18">
        <v>46779</v>
      </c>
      <c r="O1577">
        <v>40845000</v>
      </c>
      <c r="P1577">
        <v>30845000</v>
      </c>
      <c r="Q1577">
        <v>10000000</v>
      </c>
      <c r="R1577">
        <v>679304</v>
      </c>
      <c r="S1577" t="s">
        <v>277</v>
      </c>
      <c r="T1577">
        <v>-0.4986922365309176</v>
      </c>
      <c r="U1577">
        <v>0.19562906413034409</v>
      </c>
      <c r="V1577">
        <v>-0.18575632502509701</v>
      </c>
      <c r="W1577">
        <v>1.7070008839092781</v>
      </c>
      <c r="X1577">
        <v>-0.72909773183379534</v>
      </c>
      <c r="Y1577" t="str">
        <f t="shared" si="96"/>
        <v>&gt;72</v>
      </c>
      <c r="Z1577" s="20">
        <f t="shared" si="97"/>
        <v>0.7551719916758477</v>
      </c>
      <c r="AA1577" t="str">
        <f t="shared" si="98"/>
        <v>60%-80%</v>
      </c>
      <c r="AB1577">
        <f t="shared" si="99"/>
        <v>1.4086072122307505E-4</v>
      </c>
    </row>
    <row r="1578" spans="1:28" x14ac:dyDescent="0.25">
      <c r="A1578" t="s">
        <v>4235</v>
      </c>
      <c r="B1578" t="s">
        <v>4236</v>
      </c>
      <c r="C1578" t="s">
        <v>82</v>
      </c>
      <c r="D1578" t="s">
        <v>161</v>
      </c>
      <c r="E1578">
        <v>220</v>
      </c>
      <c r="F1578" t="s">
        <v>17</v>
      </c>
      <c r="G1578">
        <v>2021</v>
      </c>
      <c r="H1578" t="s">
        <v>17</v>
      </c>
      <c r="I1578" t="s">
        <v>84</v>
      </c>
      <c r="J1578" t="s">
        <v>80</v>
      </c>
      <c r="K1578">
        <v>84</v>
      </c>
      <c r="L1578" s="18">
        <v>44285</v>
      </c>
      <c r="M1578" s="18">
        <v>46842</v>
      </c>
      <c r="O1578">
        <v>80698000</v>
      </c>
      <c r="P1578">
        <v>80698000</v>
      </c>
      <c r="Q1578">
        <v>0</v>
      </c>
      <c r="R1578">
        <v>1756299</v>
      </c>
      <c r="S1578" t="s">
        <v>437</v>
      </c>
      <c r="T1578">
        <v>-1.3355301396413619</v>
      </c>
      <c r="U1578">
        <v>1.2009447865714571</v>
      </c>
      <c r="V1578">
        <v>-0.34384530499046262</v>
      </c>
      <c r="W1578">
        <v>-0.81613123728078651</v>
      </c>
      <c r="X1578">
        <v>-1.657272260587511</v>
      </c>
      <c r="Y1578" t="str">
        <f t="shared" si="96"/>
        <v>&gt;72</v>
      </c>
      <c r="Z1578" s="20">
        <f t="shared" si="97"/>
        <v>1</v>
      </c>
      <c r="AA1578" t="str">
        <f t="shared" si="98"/>
        <v>80%-100%</v>
      </c>
      <c r="AB1578">
        <f t="shared" si="99"/>
        <v>3.6418679092625029E-4</v>
      </c>
    </row>
    <row r="1579" spans="1:28" x14ac:dyDescent="0.25">
      <c r="A1579" t="s">
        <v>4237</v>
      </c>
      <c r="B1579" t="s">
        <v>4238</v>
      </c>
      <c r="C1579" t="s">
        <v>82</v>
      </c>
      <c r="D1579" t="s">
        <v>258</v>
      </c>
      <c r="E1579">
        <v>76</v>
      </c>
      <c r="F1579" t="s">
        <v>25</v>
      </c>
      <c r="G1579">
        <v>2020</v>
      </c>
      <c r="H1579" t="s">
        <v>25</v>
      </c>
      <c r="I1579" t="s">
        <v>84</v>
      </c>
      <c r="J1579" t="s">
        <v>80</v>
      </c>
      <c r="K1579">
        <v>60</v>
      </c>
      <c r="L1579" s="18">
        <v>43760</v>
      </c>
      <c r="M1579" s="18">
        <v>45587</v>
      </c>
      <c r="O1579">
        <v>33640000</v>
      </c>
      <c r="P1579">
        <v>25640000</v>
      </c>
      <c r="Q1579">
        <v>8000000</v>
      </c>
      <c r="R1579">
        <v>766464</v>
      </c>
      <c r="S1579" t="s">
        <v>277</v>
      </c>
      <c r="T1579">
        <v>0.26537715326557482</v>
      </c>
      <c r="U1579">
        <v>0.2244377548685495</v>
      </c>
      <c r="V1579">
        <v>-0.64874547374617964</v>
      </c>
      <c r="W1579">
        <v>-0.43558370178069689</v>
      </c>
      <c r="X1579">
        <v>1.3592949578620639</v>
      </c>
      <c r="Y1579" t="str">
        <f t="shared" si="96"/>
        <v>49-60</v>
      </c>
      <c r="Z1579" s="20">
        <f t="shared" si="97"/>
        <v>0.76218787158145063</v>
      </c>
      <c r="AA1579" t="str">
        <f t="shared" si="98"/>
        <v>60%-80%</v>
      </c>
      <c r="AB1579">
        <f t="shared" si="99"/>
        <v>1.5893425010234447E-4</v>
      </c>
    </row>
    <row r="1580" spans="1:28" x14ac:dyDescent="0.25">
      <c r="A1580" t="s">
        <v>4239</v>
      </c>
      <c r="B1580" t="s">
        <v>4240</v>
      </c>
      <c r="C1580" t="s">
        <v>82</v>
      </c>
      <c r="D1580" t="s">
        <v>4241</v>
      </c>
      <c r="E1580">
        <v>7</v>
      </c>
      <c r="F1580" t="s">
        <v>95</v>
      </c>
      <c r="G1580">
        <v>2022</v>
      </c>
      <c r="H1580" t="s">
        <v>16</v>
      </c>
      <c r="I1580" t="s">
        <v>84</v>
      </c>
      <c r="J1580" t="s">
        <v>96</v>
      </c>
      <c r="K1580">
        <v>12</v>
      </c>
      <c r="L1580" s="18">
        <v>44559</v>
      </c>
      <c r="M1580" s="18">
        <v>44924</v>
      </c>
      <c r="O1580">
        <v>63700000</v>
      </c>
      <c r="P1580">
        <v>6370000</v>
      </c>
      <c r="Q1580">
        <v>57330000</v>
      </c>
      <c r="R1580">
        <v>596662</v>
      </c>
      <c r="S1580" t="s">
        <v>320</v>
      </c>
      <c r="T1580">
        <v>-1.311273968536711</v>
      </c>
      <c r="U1580">
        <v>-2.4946460749081951</v>
      </c>
      <c r="V1580">
        <v>0.16994387989697479</v>
      </c>
      <c r="W1580">
        <v>-0.51568733831328539</v>
      </c>
      <c r="X1580">
        <v>4.4381042127634142E-2</v>
      </c>
      <c r="Y1580" t="str">
        <f t="shared" si="96"/>
        <v>&lt;=24</v>
      </c>
      <c r="Z1580" s="20">
        <f t="shared" si="97"/>
        <v>0.2</v>
      </c>
      <c r="AA1580" t="str">
        <f t="shared" si="98"/>
        <v>20%</v>
      </c>
      <c r="AB1580">
        <f t="shared" si="99"/>
        <v>1.2372404644518862E-4</v>
      </c>
    </row>
    <row r="1581" spans="1:28" x14ac:dyDescent="0.25">
      <c r="A1581" t="s">
        <v>4242</v>
      </c>
      <c r="B1581" t="s">
        <v>4243</v>
      </c>
      <c r="C1581" t="s">
        <v>82</v>
      </c>
      <c r="D1581" t="s">
        <v>161</v>
      </c>
      <c r="E1581">
        <v>7</v>
      </c>
      <c r="F1581" t="s">
        <v>117</v>
      </c>
      <c r="G1581">
        <v>2022</v>
      </c>
      <c r="H1581" t="s">
        <v>29</v>
      </c>
      <c r="I1581" t="s">
        <v>84</v>
      </c>
      <c r="J1581" t="s">
        <v>80</v>
      </c>
      <c r="K1581">
        <v>84</v>
      </c>
      <c r="L1581" s="18">
        <v>44301</v>
      </c>
      <c r="M1581" s="18">
        <v>46858</v>
      </c>
      <c r="O1581">
        <v>65024150</v>
      </c>
      <c r="P1581">
        <v>50024150</v>
      </c>
      <c r="Q1581">
        <v>15000000</v>
      </c>
      <c r="R1581">
        <v>1079059</v>
      </c>
      <c r="S1581" t="s">
        <v>400</v>
      </c>
      <c r="T1581">
        <v>-1.7600131339727461</v>
      </c>
      <c r="U1581">
        <v>0.2537093205998005</v>
      </c>
      <c r="V1581">
        <v>-0.46241203996448682</v>
      </c>
      <c r="W1581">
        <v>-0.83538165335932157</v>
      </c>
      <c r="X1581">
        <v>-1.0384892414183671</v>
      </c>
      <c r="Y1581" t="str">
        <f t="shared" si="96"/>
        <v>&gt;72</v>
      </c>
      <c r="Z1581" s="20">
        <f t="shared" si="97"/>
        <v>0.76931647703199502</v>
      </c>
      <c r="AA1581" t="str">
        <f t="shared" si="98"/>
        <v>60%-80%</v>
      </c>
      <c r="AB1581">
        <f t="shared" si="99"/>
        <v>2.2375406148388667E-4</v>
      </c>
    </row>
    <row r="1582" spans="1:28" x14ac:dyDescent="0.25">
      <c r="A1582" t="s">
        <v>4244</v>
      </c>
      <c r="B1582" t="s">
        <v>4245</v>
      </c>
      <c r="C1582" t="s">
        <v>82</v>
      </c>
      <c r="D1582" t="s">
        <v>457</v>
      </c>
      <c r="E1582">
        <v>166872296</v>
      </c>
      <c r="F1582" t="s">
        <v>95</v>
      </c>
      <c r="G1582">
        <v>2016</v>
      </c>
      <c r="H1582" t="s">
        <v>16</v>
      </c>
      <c r="J1582" t="s">
        <v>80</v>
      </c>
      <c r="K1582">
        <v>84</v>
      </c>
      <c r="L1582" s="18">
        <v>44299</v>
      </c>
      <c r="M1582" s="18">
        <v>46856</v>
      </c>
      <c r="O1582">
        <v>27000000</v>
      </c>
      <c r="P1582">
        <v>18000000</v>
      </c>
      <c r="Q1582">
        <v>9000000</v>
      </c>
      <c r="R1582">
        <v>409437</v>
      </c>
      <c r="S1582" t="s">
        <v>101</v>
      </c>
      <c r="T1582">
        <v>-1.2385054552227599</v>
      </c>
      <c r="U1582">
        <v>-0.16779256953211821</v>
      </c>
      <c r="V1582">
        <v>0.24898836987965761</v>
      </c>
      <c r="W1582">
        <v>-0.7397933804176301</v>
      </c>
      <c r="X1582">
        <v>-1.270532873606796</v>
      </c>
      <c r="Y1582" t="str">
        <f t="shared" si="96"/>
        <v>&gt;72</v>
      </c>
      <c r="Z1582" s="20">
        <f t="shared" si="97"/>
        <v>0.66666666666666663</v>
      </c>
      <c r="AA1582" t="str">
        <f t="shared" si="98"/>
        <v>60%-80%</v>
      </c>
      <c r="AB1582">
        <f t="shared" si="99"/>
        <v>8.4901003255408752E-5</v>
      </c>
    </row>
    <row r="1583" spans="1:28" x14ac:dyDescent="0.25">
      <c r="A1583" t="s">
        <v>4246</v>
      </c>
      <c r="B1583" t="s">
        <v>4247</v>
      </c>
      <c r="C1583" t="s">
        <v>82</v>
      </c>
      <c r="D1583" t="s">
        <v>195</v>
      </c>
      <c r="E1583">
        <v>252</v>
      </c>
      <c r="F1583" t="s">
        <v>117</v>
      </c>
      <c r="G1583">
        <v>2019</v>
      </c>
      <c r="H1583" t="s">
        <v>14</v>
      </c>
      <c r="J1583" t="s">
        <v>80</v>
      </c>
      <c r="K1583">
        <v>48</v>
      </c>
      <c r="L1583" s="18">
        <v>43152</v>
      </c>
      <c r="M1583" s="18">
        <v>44613</v>
      </c>
      <c r="O1583">
        <v>49000000</v>
      </c>
      <c r="P1583">
        <v>19000000</v>
      </c>
      <c r="Q1583">
        <v>30000000</v>
      </c>
      <c r="R1583">
        <v>686762</v>
      </c>
      <c r="S1583" t="s">
        <v>403</v>
      </c>
      <c r="T1583">
        <v>1.3690329385271749</v>
      </c>
      <c r="U1583">
        <v>-1.313062602190211</v>
      </c>
      <c r="V1583">
        <v>1.185489993161002E-2</v>
      </c>
      <c r="W1583">
        <v>-0.27330634517962649</v>
      </c>
      <c r="X1583">
        <v>1.0499034482774929</v>
      </c>
      <c r="Y1583" t="str">
        <f t="shared" si="96"/>
        <v>37-48</v>
      </c>
      <c r="Z1583" s="20">
        <f t="shared" si="97"/>
        <v>0.38775510204081631</v>
      </c>
      <c r="AA1583" t="str">
        <f t="shared" si="98"/>
        <v>20%-40%</v>
      </c>
      <c r="AB1583">
        <f t="shared" si="99"/>
        <v>1.4240721477954123E-4</v>
      </c>
    </row>
    <row r="1584" spans="1:28" x14ac:dyDescent="0.25">
      <c r="A1584" t="s">
        <v>4248</v>
      </c>
      <c r="B1584" t="s">
        <v>4249</v>
      </c>
      <c r="C1584" t="s">
        <v>82</v>
      </c>
      <c r="D1584" t="s">
        <v>683</v>
      </c>
      <c r="E1584">
        <v>220</v>
      </c>
      <c r="F1584" t="s">
        <v>95</v>
      </c>
      <c r="G1584">
        <v>2015</v>
      </c>
      <c r="H1584" t="s">
        <v>16</v>
      </c>
      <c r="J1584" t="s">
        <v>80</v>
      </c>
      <c r="K1584">
        <v>72</v>
      </c>
      <c r="L1584" s="18">
        <v>43340</v>
      </c>
      <c r="M1584" s="18">
        <v>45532</v>
      </c>
      <c r="O1584">
        <v>24000000</v>
      </c>
      <c r="P1584">
        <v>19000000</v>
      </c>
      <c r="Q1584">
        <v>5000000</v>
      </c>
      <c r="R1584">
        <v>551037</v>
      </c>
      <c r="S1584" t="s">
        <v>163</v>
      </c>
      <c r="T1584">
        <v>0.73837248980626058</v>
      </c>
      <c r="U1584">
        <v>0.34548393900672231</v>
      </c>
      <c r="V1584">
        <v>0.36755510485368181</v>
      </c>
      <c r="W1584">
        <v>-0.63087751337880804</v>
      </c>
      <c r="X1584">
        <v>4.4381042127634142E-2</v>
      </c>
      <c r="Y1584" t="str">
        <f t="shared" si="96"/>
        <v>61-72</v>
      </c>
      <c r="Z1584" s="20">
        <f t="shared" si="97"/>
        <v>0.79166666666666663</v>
      </c>
      <c r="AA1584" t="str">
        <f t="shared" si="98"/>
        <v>60%-80%</v>
      </c>
      <c r="AB1584">
        <f t="shared" si="99"/>
        <v>1.1426323007166101E-4</v>
      </c>
    </row>
    <row r="1585" spans="1:28" x14ac:dyDescent="0.25">
      <c r="A1585" t="s">
        <v>4250</v>
      </c>
      <c r="B1585" t="s">
        <v>4251</v>
      </c>
      <c r="C1585" t="s">
        <v>82</v>
      </c>
      <c r="D1585" t="s">
        <v>181</v>
      </c>
      <c r="E1585">
        <v>59</v>
      </c>
      <c r="F1585" t="s">
        <v>25</v>
      </c>
      <c r="G1585">
        <v>2020</v>
      </c>
      <c r="H1585" t="s">
        <v>25</v>
      </c>
      <c r="I1585" t="s">
        <v>84</v>
      </c>
      <c r="J1585" t="s">
        <v>80</v>
      </c>
      <c r="K1585">
        <v>84</v>
      </c>
      <c r="L1585" s="18">
        <v>43885</v>
      </c>
      <c r="M1585" s="18">
        <v>46442</v>
      </c>
      <c r="O1585">
        <v>33990000</v>
      </c>
      <c r="P1585">
        <v>33990000</v>
      </c>
      <c r="Q1585">
        <v>0</v>
      </c>
      <c r="R1585">
        <v>823580</v>
      </c>
      <c r="S1585" t="s">
        <v>252</v>
      </c>
      <c r="T1585">
        <v>-1.9298063317053</v>
      </c>
      <c r="U1585">
        <v>1.2009447865714571</v>
      </c>
      <c r="V1585">
        <v>0.92086653473246149</v>
      </c>
      <c r="W1585">
        <v>-0.32424991610166581</v>
      </c>
      <c r="X1585">
        <v>0.89520769348520657</v>
      </c>
      <c r="Y1585" t="str">
        <f t="shared" si="96"/>
        <v>&gt;72</v>
      </c>
      <c r="Z1585" s="20">
        <f t="shared" si="97"/>
        <v>1</v>
      </c>
      <c r="AA1585" t="str">
        <f t="shared" si="98"/>
        <v>80%-100%</v>
      </c>
      <c r="AB1585">
        <f t="shared" si="99"/>
        <v>1.7077784435966836E-4</v>
      </c>
    </row>
    <row r="1586" spans="1:28" x14ac:dyDescent="0.25">
      <c r="A1586" t="s">
        <v>4252</v>
      </c>
      <c r="B1586" t="s">
        <v>4253</v>
      </c>
      <c r="C1586" t="s">
        <v>82</v>
      </c>
      <c r="D1586" t="s">
        <v>468</v>
      </c>
      <c r="E1586">
        <v>38</v>
      </c>
      <c r="F1586" t="s">
        <v>17</v>
      </c>
      <c r="G1586">
        <v>2021</v>
      </c>
      <c r="H1586" t="s">
        <v>110</v>
      </c>
      <c r="I1586" t="s">
        <v>84</v>
      </c>
      <c r="J1586" t="s">
        <v>80</v>
      </c>
      <c r="K1586">
        <v>72</v>
      </c>
      <c r="L1586" s="18">
        <v>44153</v>
      </c>
      <c r="M1586" s="18">
        <v>46344</v>
      </c>
      <c r="O1586">
        <v>48434499</v>
      </c>
      <c r="P1586">
        <v>50234499</v>
      </c>
      <c r="Q1586">
        <v>0</v>
      </c>
      <c r="R1586">
        <v>1244903</v>
      </c>
      <c r="S1586" t="s">
        <v>118</v>
      </c>
      <c r="T1586">
        <v>-0.207618183275111</v>
      </c>
      <c r="U1586">
        <v>1.3535463799720471</v>
      </c>
      <c r="V1586">
        <v>1.185489993161002E-2</v>
      </c>
      <c r="W1586">
        <v>-1.0292888854483999E-2</v>
      </c>
      <c r="X1586">
        <v>-0.49705409964536651</v>
      </c>
      <c r="Y1586" t="str">
        <f t="shared" si="96"/>
        <v>61-72</v>
      </c>
      <c r="Z1586" s="20">
        <f t="shared" si="97"/>
        <v>1.0371635928349336</v>
      </c>
      <c r="AA1586" t="str">
        <f t="shared" si="98"/>
        <v>80%-100%</v>
      </c>
      <c r="AB1586">
        <f t="shared" si="99"/>
        <v>2.5814353284062781E-4</v>
      </c>
    </row>
    <row r="1587" spans="1:28" x14ac:dyDescent="0.25">
      <c r="A1587" t="s">
        <v>4254</v>
      </c>
      <c r="B1587" t="s">
        <v>4255</v>
      </c>
      <c r="C1587" t="s">
        <v>82</v>
      </c>
      <c r="D1587" t="s">
        <v>535</v>
      </c>
      <c r="E1587">
        <v>38</v>
      </c>
      <c r="F1587" t="s">
        <v>87</v>
      </c>
      <c r="G1587">
        <v>2019</v>
      </c>
      <c r="H1587" t="s">
        <v>15</v>
      </c>
      <c r="J1587" t="s">
        <v>80</v>
      </c>
      <c r="K1587">
        <v>72</v>
      </c>
      <c r="L1587" s="18">
        <v>43363</v>
      </c>
      <c r="M1587" s="18">
        <v>45555</v>
      </c>
      <c r="O1587">
        <v>33530000</v>
      </c>
      <c r="P1587">
        <v>23530000</v>
      </c>
      <c r="Q1587">
        <v>10000000</v>
      </c>
      <c r="R1587">
        <v>527571</v>
      </c>
      <c r="S1587" t="s">
        <v>234</v>
      </c>
      <c r="T1587">
        <v>1.2598801685562471</v>
      </c>
      <c r="U1587">
        <v>-2.36934682184998E-2</v>
      </c>
      <c r="V1587">
        <v>-0.39728847033510412</v>
      </c>
      <c r="W1587">
        <v>-0.68934401414284852</v>
      </c>
      <c r="X1587">
        <v>1.0499034482774929</v>
      </c>
      <c r="Y1587" t="str">
        <f t="shared" si="96"/>
        <v>61-72</v>
      </c>
      <c r="Z1587" s="20">
        <f t="shared" si="97"/>
        <v>0.70175961825231137</v>
      </c>
      <c r="AA1587" t="str">
        <f t="shared" si="98"/>
        <v>60%-80%</v>
      </c>
      <c r="AB1587">
        <f t="shared" si="99"/>
        <v>1.0939731189037446E-4</v>
      </c>
    </row>
    <row r="1588" spans="1:28" x14ac:dyDescent="0.25">
      <c r="A1588" t="s">
        <v>4256</v>
      </c>
      <c r="B1588" t="s">
        <v>4257</v>
      </c>
      <c r="C1588" t="s">
        <v>82</v>
      </c>
      <c r="D1588" t="s">
        <v>373</v>
      </c>
      <c r="E1588">
        <v>15</v>
      </c>
      <c r="F1588" t="s">
        <v>17</v>
      </c>
      <c r="G1588">
        <v>2018</v>
      </c>
      <c r="H1588" t="s">
        <v>17</v>
      </c>
      <c r="J1588" t="s">
        <v>80</v>
      </c>
      <c r="K1588">
        <v>60</v>
      </c>
      <c r="L1588" s="18">
        <v>43345</v>
      </c>
      <c r="M1588" s="18">
        <v>45171</v>
      </c>
      <c r="O1588">
        <v>59800000</v>
      </c>
      <c r="P1588">
        <v>36231245</v>
      </c>
      <c r="Q1588">
        <v>23568755</v>
      </c>
      <c r="R1588">
        <v>1008167</v>
      </c>
      <c r="S1588" t="s">
        <v>306</v>
      </c>
      <c r="T1588">
        <v>1.029446543062067</v>
      </c>
      <c r="U1588">
        <v>-0.41742153811179961</v>
      </c>
      <c r="V1588">
        <v>-1.5615800557827979</v>
      </c>
      <c r="W1588">
        <v>0.47431044743204848</v>
      </c>
      <c r="X1588">
        <v>1.9007300996350649</v>
      </c>
      <c r="Y1588" t="str">
        <f t="shared" si="96"/>
        <v>49-60</v>
      </c>
      <c r="Z1588" s="20">
        <f t="shared" si="97"/>
        <v>0.60587366220735783</v>
      </c>
      <c r="AA1588" t="str">
        <f t="shared" si="98"/>
        <v>60%-80%</v>
      </c>
      <c r="AB1588">
        <f t="shared" si="99"/>
        <v>2.0905387092274433E-4</v>
      </c>
    </row>
    <row r="1589" spans="1:28" x14ac:dyDescent="0.25">
      <c r="A1589" t="s">
        <v>4258</v>
      </c>
      <c r="B1589" t="s">
        <v>4259</v>
      </c>
      <c r="C1589" t="s">
        <v>82</v>
      </c>
      <c r="D1589" t="s">
        <v>195</v>
      </c>
      <c r="E1589">
        <v>49</v>
      </c>
      <c r="F1589" t="s">
        <v>25</v>
      </c>
      <c r="G1589">
        <v>2020</v>
      </c>
      <c r="H1589" t="s">
        <v>25</v>
      </c>
      <c r="I1589" t="s">
        <v>84</v>
      </c>
      <c r="J1589" t="s">
        <v>80</v>
      </c>
      <c r="K1589">
        <v>84</v>
      </c>
      <c r="L1589" s="18">
        <v>43763</v>
      </c>
      <c r="M1589" s="18">
        <v>46320</v>
      </c>
      <c r="O1589">
        <v>33840000</v>
      </c>
      <c r="P1589">
        <v>29840000</v>
      </c>
      <c r="Q1589">
        <v>4000000</v>
      </c>
      <c r="R1589">
        <v>626320</v>
      </c>
      <c r="S1589" t="s">
        <v>218</v>
      </c>
      <c r="T1589">
        <v>-0.29251478214138787</v>
      </c>
      <c r="U1589">
        <v>0.7155769297971396</v>
      </c>
      <c r="V1589">
        <v>0.84182204474977862</v>
      </c>
      <c r="W1589">
        <v>8.2000243900523073E-2</v>
      </c>
      <c r="X1589">
        <v>2.0554258544273512</v>
      </c>
      <c r="Y1589" t="str">
        <f t="shared" si="96"/>
        <v>&gt;72</v>
      </c>
      <c r="Z1589" s="20">
        <f t="shared" si="97"/>
        <v>0.88179669030732866</v>
      </c>
      <c r="AA1589" t="str">
        <f t="shared" si="98"/>
        <v>80%-100%</v>
      </c>
      <c r="AB1589">
        <f t="shared" si="99"/>
        <v>1.2987393996860959E-4</v>
      </c>
    </row>
    <row r="1590" spans="1:28" x14ac:dyDescent="0.25">
      <c r="A1590" t="s">
        <v>4260</v>
      </c>
      <c r="B1590" t="s">
        <v>4261</v>
      </c>
      <c r="C1590" t="s">
        <v>82</v>
      </c>
      <c r="D1590" t="s">
        <v>141</v>
      </c>
      <c r="E1590">
        <v>48</v>
      </c>
      <c r="F1590" t="s">
        <v>142</v>
      </c>
      <c r="G1590">
        <v>2017</v>
      </c>
      <c r="H1590" t="s">
        <v>143</v>
      </c>
      <c r="J1590" t="s">
        <v>80</v>
      </c>
      <c r="K1590">
        <v>84</v>
      </c>
      <c r="L1590" s="18">
        <v>42783</v>
      </c>
      <c r="M1590" s="18">
        <v>45339</v>
      </c>
      <c r="O1590">
        <v>30250000</v>
      </c>
      <c r="P1590">
        <v>27225000</v>
      </c>
      <c r="Q1590">
        <v>3025000</v>
      </c>
      <c r="R1590">
        <v>581511</v>
      </c>
      <c r="S1590" t="s">
        <v>407</v>
      </c>
      <c r="T1590">
        <v>0.48368269320742968</v>
      </c>
      <c r="U1590">
        <v>0.79032357974038436</v>
      </c>
      <c r="V1590">
        <v>0.1075284535388889</v>
      </c>
      <c r="W1590">
        <v>-0.59266045890703345</v>
      </c>
      <c r="X1590">
        <v>-1.3478807510029389</v>
      </c>
      <c r="Y1590" t="str">
        <f t="shared" si="96"/>
        <v>&gt;72</v>
      </c>
      <c r="Z1590" s="20">
        <f t="shared" si="97"/>
        <v>0.9</v>
      </c>
      <c r="AA1590" t="str">
        <f t="shared" si="98"/>
        <v>80%-100%</v>
      </c>
      <c r="AB1590">
        <f t="shared" si="99"/>
        <v>1.2058232964792141E-4</v>
      </c>
    </row>
    <row r="1591" spans="1:28" x14ac:dyDescent="0.25">
      <c r="A1591" t="s">
        <v>4262</v>
      </c>
      <c r="B1591" t="s">
        <v>4263</v>
      </c>
      <c r="C1591" t="s">
        <v>82</v>
      </c>
      <c r="D1591" t="s">
        <v>426</v>
      </c>
      <c r="E1591">
        <v>38</v>
      </c>
      <c r="F1591" t="s">
        <v>87</v>
      </c>
      <c r="G1591">
        <v>2021</v>
      </c>
      <c r="H1591" t="s">
        <v>24</v>
      </c>
      <c r="I1591" t="s">
        <v>84</v>
      </c>
      <c r="J1591" t="s">
        <v>80</v>
      </c>
      <c r="K1591">
        <v>84</v>
      </c>
      <c r="L1591" s="18">
        <v>43836</v>
      </c>
      <c r="M1591" s="18">
        <v>46393</v>
      </c>
      <c r="O1591">
        <v>49000000</v>
      </c>
      <c r="P1591">
        <v>44000000</v>
      </c>
      <c r="Q1591">
        <v>5000000</v>
      </c>
      <c r="R1591">
        <v>995297</v>
      </c>
      <c r="S1591" t="s">
        <v>135</v>
      </c>
      <c r="T1591">
        <v>-1.4446829096122891</v>
      </c>
      <c r="U1591">
        <v>0.78194355511117863</v>
      </c>
      <c r="V1591">
        <v>1.118477759689168</v>
      </c>
      <c r="W1591">
        <v>-0.24359731080711361</v>
      </c>
      <c r="X1591">
        <v>0.19907679691992</v>
      </c>
      <c r="Y1591" t="str">
        <f t="shared" si="96"/>
        <v>&gt;72</v>
      </c>
      <c r="Z1591" s="20">
        <f t="shared" si="97"/>
        <v>0.89795918367346939</v>
      </c>
      <c r="AA1591" t="str">
        <f t="shared" si="98"/>
        <v>80%-100%</v>
      </c>
      <c r="AB1591">
        <f t="shared" si="99"/>
        <v>2.0638514310406379E-4</v>
      </c>
    </row>
    <row r="1592" spans="1:28" x14ac:dyDescent="0.25">
      <c r="A1592" t="s">
        <v>4264</v>
      </c>
      <c r="B1592" t="s">
        <v>4265</v>
      </c>
      <c r="C1592" t="s">
        <v>82</v>
      </c>
      <c r="D1592" t="s">
        <v>130</v>
      </c>
      <c r="E1592">
        <v>60</v>
      </c>
      <c r="F1592" t="s">
        <v>87</v>
      </c>
      <c r="G1592">
        <v>2021</v>
      </c>
      <c r="H1592" t="s">
        <v>24</v>
      </c>
      <c r="I1592" t="s">
        <v>84</v>
      </c>
      <c r="J1592" t="s">
        <v>80</v>
      </c>
      <c r="K1592">
        <v>72</v>
      </c>
      <c r="L1592" s="18">
        <v>44085</v>
      </c>
      <c r="M1592" s="18">
        <v>46276</v>
      </c>
      <c r="O1592">
        <v>49670000</v>
      </c>
      <c r="P1592">
        <v>39670000</v>
      </c>
      <c r="Q1592">
        <v>10000000</v>
      </c>
      <c r="R1592">
        <v>926041</v>
      </c>
      <c r="S1592" t="s">
        <v>131</v>
      </c>
      <c r="T1592">
        <v>-0.26825861103673743</v>
      </c>
      <c r="U1592">
        <v>0.37424616198705463</v>
      </c>
      <c r="V1592">
        <v>-0.54145652994716964</v>
      </c>
      <c r="W1592">
        <v>-0.36146296180382698</v>
      </c>
      <c r="X1592">
        <v>-0.96114136402222416</v>
      </c>
      <c r="Y1592" t="str">
        <f t="shared" si="96"/>
        <v>61-72</v>
      </c>
      <c r="Z1592" s="20">
        <f t="shared" si="97"/>
        <v>0.79867123011878394</v>
      </c>
      <c r="AA1592" t="str">
        <f t="shared" si="98"/>
        <v>60%-80%</v>
      </c>
      <c r="AB1592">
        <f t="shared" si="99"/>
        <v>1.9202419409003577E-4</v>
      </c>
    </row>
    <row r="1593" spans="1:28" x14ac:dyDescent="0.25">
      <c r="A1593" t="s">
        <v>4266</v>
      </c>
      <c r="B1593" t="s">
        <v>4267</v>
      </c>
      <c r="C1593" t="s">
        <v>82</v>
      </c>
      <c r="D1593" t="s">
        <v>236</v>
      </c>
      <c r="E1593">
        <v>48</v>
      </c>
      <c r="F1593" t="s">
        <v>117</v>
      </c>
      <c r="G1593">
        <v>2021</v>
      </c>
      <c r="H1593" t="s">
        <v>29</v>
      </c>
      <c r="I1593" t="s">
        <v>84</v>
      </c>
      <c r="J1593" t="s">
        <v>80</v>
      </c>
      <c r="K1593">
        <v>84</v>
      </c>
      <c r="L1593" s="18">
        <v>44287</v>
      </c>
      <c r="M1593" s="18">
        <v>46844</v>
      </c>
      <c r="O1593">
        <v>61680000</v>
      </c>
      <c r="P1593">
        <v>61680000</v>
      </c>
      <c r="Q1593">
        <v>0</v>
      </c>
      <c r="R1593">
        <v>1153160</v>
      </c>
      <c r="S1593" t="s">
        <v>186</v>
      </c>
      <c r="T1593">
        <v>0.27750523881790012</v>
      </c>
      <c r="U1593">
        <v>1.2009447865714571</v>
      </c>
      <c r="V1593">
        <v>0.16994387989697479</v>
      </c>
      <c r="W1593">
        <v>-0.37337166747447942</v>
      </c>
      <c r="X1593">
        <v>0.1217289195237771</v>
      </c>
      <c r="Y1593" t="str">
        <f t="shared" si="96"/>
        <v>&gt;72</v>
      </c>
      <c r="Z1593" s="20">
        <f t="shared" si="97"/>
        <v>1</v>
      </c>
      <c r="AA1593" t="str">
        <f t="shared" si="98"/>
        <v>80%-100%</v>
      </c>
      <c r="AB1593">
        <f t="shared" si="99"/>
        <v>2.3911967143664875E-4</v>
      </c>
    </row>
    <row r="1594" spans="1:28" x14ac:dyDescent="0.25">
      <c r="A1594" t="s">
        <v>4268</v>
      </c>
      <c r="B1594" t="s">
        <v>4269</v>
      </c>
      <c r="C1594" t="s">
        <v>82</v>
      </c>
      <c r="D1594" t="s">
        <v>250</v>
      </c>
      <c r="E1594">
        <v>76</v>
      </c>
      <c r="F1594" t="s">
        <v>95</v>
      </c>
      <c r="G1594">
        <v>2010</v>
      </c>
      <c r="H1594" t="s">
        <v>16</v>
      </c>
      <c r="J1594" t="s">
        <v>96</v>
      </c>
      <c r="K1594">
        <v>60</v>
      </c>
      <c r="L1594" s="18">
        <v>44024</v>
      </c>
      <c r="M1594" s="18">
        <v>45850</v>
      </c>
      <c r="O1594">
        <v>23000000</v>
      </c>
      <c r="P1594">
        <v>23000000</v>
      </c>
      <c r="Q1594">
        <v>0</v>
      </c>
      <c r="R1594">
        <v>604424</v>
      </c>
      <c r="S1594" t="s">
        <v>413</v>
      </c>
      <c r="T1594">
        <v>-1.3234020540890361</v>
      </c>
      <c r="U1594">
        <v>1.2009447865714571</v>
      </c>
      <c r="V1594">
        <v>0.6442108197930716</v>
      </c>
      <c r="W1594">
        <v>-0.98230149267815237</v>
      </c>
      <c r="X1594">
        <v>-1.8893158927759399</v>
      </c>
      <c r="Y1594" t="str">
        <f t="shared" si="96"/>
        <v>49-60</v>
      </c>
      <c r="Z1594" s="20">
        <f t="shared" si="97"/>
        <v>1</v>
      </c>
      <c r="AA1594" t="str">
        <f t="shared" si="98"/>
        <v>80%-100%</v>
      </c>
      <c r="AB1594">
        <f t="shared" si="99"/>
        <v>1.2533357755075184E-4</v>
      </c>
    </row>
    <row r="1595" spans="1:28" x14ac:dyDescent="0.25">
      <c r="A1595" t="s">
        <v>4270</v>
      </c>
      <c r="B1595" t="s">
        <v>4271</v>
      </c>
      <c r="C1595" t="s">
        <v>82</v>
      </c>
      <c r="D1595" t="s">
        <v>233</v>
      </c>
      <c r="E1595">
        <v>76</v>
      </c>
      <c r="F1595" t="s">
        <v>12</v>
      </c>
      <c r="G1595">
        <v>2022</v>
      </c>
      <c r="H1595" t="s">
        <v>12</v>
      </c>
      <c r="I1595" t="s">
        <v>84</v>
      </c>
      <c r="J1595" t="s">
        <v>80</v>
      </c>
      <c r="K1595">
        <v>84</v>
      </c>
      <c r="L1595" s="18">
        <v>44484</v>
      </c>
      <c r="M1595" s="18">
        <v>47041</v>
      </c>
      <c r="O1595">
        <v>88450000</v>
      </c>
      <c r="P1595">
        <v>58450000</v>
      </c>
      <c r="Q1595">
        <v>30000000</v>
      </c>
      <c r="R1595">
        <v>1283452</v>
      </c>
      <c r="S1595" t="s">
        <v>698</v>
      </c>
      <c r="T1595">
        <v>-0.85040671754835062</v>
      </c>
      <c r="U1595">
        <v>-0.1917783570048204</v>
      </c>
      <c r="V1595">
        <v>-0.22527857001643839</v>
      </c>
      <c r="W1595">
        <v>7.6538093903185797E-3</v>
      </c>
      <c r="X1595">
        <v>-0.34235834485308059</v>
      </c>
      <c r="Y1595" t="str">
        <f t="shared" si="96"/>
        <v>&gt;72</v>
      </c>
      <c r="Z1595" s="20">
        <f t="shared" si="97"/>
        <v>0.66082532504239688</v>
      </c>
      <c r="AA1595" t="str">
        <f t="shared" si="98"/>
        <v>60%-80%</v>
      </c>
      <c r="AB1595">
        <f t="shared" si="99"/>
        <v>2.6613706731477827E-4</v>
      </c>
    </row>
    <row r="1596" spans="1:28" x14ac:dyDescent="0.25">
      <c r="A1596" t="s">
        <v>4272</v>
      </c>
      <c r="B1596" t="s">
        <v>4273</v>
      </c>
      <c r="C1596" t="s">
        <v>82</v>
      </c>
      <c r="D1596" t="s">
        <v>392</v>
      </c>
      <c r="E1596">
        <v>241</v>
      </c>
      <c r="F1596" t="s">
        <v>79</v>
      </c>
      <c r="G1596">
        <v>2019</v>
      </c>
      <c r="H1596" t="s">
        <v>13</v>
      </c>
      <c r="J1596" t="s">
        <v>80</v>
      </c>
      <c r="K1596">
        <v>84</v>
      </c>
      <c r="L1596" s="18">
        <v>43220</v>
      </c>
      <c r="M1596" s="18">
        <v>45777</v>
      </c>
      <c r="O1596">
        <v>34530000</v>
      </c>
      <c r="P1596">
        <v>33755000</v>
      </c>
      <c r="Q1596">
        <v>775000</v>
      </c>
      <c r="R1596">
        <v>715734</v>
      </c>
      <c r="S1596" t="s">
        <v>438</v>
      </c>
      <c r="T1596">
        <v>0.98093420085276606</v>
      </c>
      <c r="U1596">
        <v>1.1087839307087051</v>
      </c>
      <c r="V1596">
        <v>-1.690887618390342E-2</v>
      </c>
      <c r="W1596">
        <v>-0.65209910568303997</v>
      </c>
      <c r="X1596">
        <v>-0.34235834485308059</v>
      </c>
      <c r="Y1596" t="str">
        <f t="shared" si="96"/>
        <v>&gt;72</v>
      </c>
      <c r="Z1596" s="20">
        <f t="shared" si="97"/>
        <v>0.97755574862438455</v>
      </c>
      <c r="AA1596" t="str">
        <f t="shared" si="98"/>
        <v>80%-100%</v>
      </c>
      <c r="AB1596">
        <f t="shared" si="99"/>
        <v>1.4841485909677612E-4</v>
      </c>
    </row>
    <row r="1597" spans="1:28" x14ac:dyDescent="0.25">
      <c r="A1597" t="s">
        <v>4274</v>
      </c>
      <c r="B1597" t="s">
        <v>4275</v>
      </c>
      <c r="C1597" t="s">
        <v>82</v>
      </c>
      <c r="D1597" t="s">
        <v>271</v>
      </c>
      <c r="E1597">
        <v>59</v>
      </c>
      <c r="F1597" t="s">
        <v>79</v>
      </c>
      <c r="G1597">
        <v>2019</v>
      </c>
      <c r="H1597" t="s">
        <v>13</v>
      </c>
      <c r="J1597" t="s">
        <v>80</v>
      </c>
      <c r="K1597">
        <v>84</v>
      </c>
      <c r="L1597" s="18">
        <v>43250</v>
      </c>
      <c r="M1597" s="18">
        <v>45807</v>
      </c>
      <c r="O1597">
        <v>34530000</v>
      </c>
      <c r="P1597">
        <v>30177000</v>
      </c>
      <c r="Q1597">
        <v>4353000</v>
      </c>
      <c r="R1597">
        <v>603605</v>
      </c>
      <c r="S1597" t="s">
        <v>164</v>
      </c>
      <c r="T1597">
        <v>-2.8515408336820212</v>
      </c>
      <c r="U1597">
        <v>0.68329806970622109</v>
      </c>
      <c r="V1597">
        <v>0.26302651321160209</v>
      </c>
      <c r="W1597">
        <v>-0.6329203808092112</v>
      </c>
      <c r="X1597">
        <v>-1.3478807510029389</v>
      </c>
      <c r="Y1597" t="str">
        <f t="shared" si="96"/>
        <v>&gt;72</v>
      </c>
      <c r="Z1597" s="20">
        <f t="shared" si="97"/>
        <v>0.87393570807993048</v>
      </c>
      <c r="AA1597" t="str">
        <f t="shared" si="98"/>
        <v>80%-100%</v>
      </c>
      <c r="AB1597">
        <f t="shared" si="99"/>
        <v>1.2516374941683579E-4</v>
      </c>
    </row>
    <row r="1598" spans="1:28" x14ac:dyDescent="0.25">
      <c r="A1598" t="s">
        <v>4276</v>
      </c>
      <c r="B1598" t="s">
        <v>4277</v>
      </c>
      <c r="C1598" t="s">
        <v>82</v>
      </c>
      <c r="D1598" t="s">
        <v>295</v>
      </c>
      <c r="E1598">
        <v>76</v>
      </c>
      <c r="F1598" t="s">
        <v>17</v>
      </c>
      <c r="G1598">
        <v>2019</v>
      </c>
      <c r="H1598" t="s">
        <v>17</v>
      </c>
      <c r="J1598" t="s">
        <v>80</v>
      </c>
      <c r="K1598">
        <v>84</v>
      </c>
      <c r="L1598" s="18">
        <v>43364</v>
      </c>
      <c r="M1598" s="18">
        <v>45921</v>
      </c>
      <c r="O1598">
        <v>49990000</v>
      </c>
      <c r="P1598">
        <v>29990000</v>
      </c>
      <c r="Q1598">
        <v>20000000</v>
      </c>
      <c r="R1598">
        <v>574605</v>
      </c>
      <c r="S1598" t="s">
        <v>94</v>
      </c>
      <c r="T1598">
        <v>0.98093420085276606</v>
      </c>
      <c r="U1598">
        <v>-0.44186860343083351</v>
      </c>
      <c r="V1598">
        <v>-0.24367143239050901</v>
      </c>
      <c r="W1598">
        <v>0.42730922896140322</v>
      </c>
      <c r="X1598">
        <v>1.3592949578620639</v>
      </c>
      <c r="Y1598" t="str">
        <f t="shared" si="96"/>
        <v>&gt;72</v>
      </c>
      <c r="Z1598" s="20">
        <f t="shared" si="97"/>
        <v>0.59991998399679936</v>
      </c>
      <c r="AA1598" t="str">
        <f t="shared" si="98"/>
        <v>40%-60%</v>
      </c>
      <c r="AB1598">
        <f t="shared" si="99"/>
        <v>1.1915029900955249E-4</v>
      </c>
    </row>
    <row r="1599" spans="1:28" x14ac:dyDescent="0.25">
      <c r="A1599" t="s">
        <v>4278</v>
      </c>
      <c r="B1599" t="s">
        <v>4279</v>
      </c>
      <c r="C1599" t="s">
        <v>82</v>
      </c>
      <c r="D1599" t="s">
        <v>199</v>
      </c>
      <c r="E1599">
        <v>220</v>
      </c>
      <c r="F1599" t="s">
        <v>117</v>
      </c>
      <c r="G1599">
        <v>2022</v>
      </c>
      <c r="H1599" t="s">
        <v>29</v>
      </c>
      <c r="I1599" t="s">
        <v>84</v>
      </c>
      <c r="J1599" t="s">
        <v>80</v>
      </c>
      <c r="K1599">
        <v>84</v>
      </c>
      <c r="L1599" s="18">
        <v>44294</v>
      </c>
      <c r="M1599" s="18">
        <v>46851</v>
      </c>
      <c r="O1599">
        <v>62967100</v>
      </c>
      <c r="P1599">
        <v>56818100</v>
      </c>
      <c r="Q1599">
        <v>6149000</v>
      </c>
      <c r="R1599">
        <v>1240252</v>
      </c>
      <c r="S1599" t="s">
        <v>385</v>
      </c>
      <c r="T1599">
        <v>0.20473672550394839</v>
      </c>
      <c r="U1599">
        <v>0.79995604788025709</v>
      </c>
      <c r="V1599">
        <v>-0.30432305999912118</v>
      </c>
      <c r="W1599">
        <v>0.2227904852169679</v>
      </c>
      <c r="X1599">
        <v>-0.72909773183379534</v>
      </c>
      <c r="Y1599" t="str">
        <f t="shared" si="96"/>
        <v>&gt;72</v>
      </c>
      <c r="Z1599" s="20">
        <f t="shared" si="97"/>
        <v>0.90234582821822829</v>
      </c>
      <c r="AA1599" t="str">
        <f t="shared" si="98"/>
        <v>80%-100%</v>
      </c>
      <c r="AB1599">
        <f t="shared" si="99"/>
        <v>2.5717909981151486E-4</v>
      </c>
    </row>
    <row r="1600" spans="1:28" x14ac:dyDescent="0.25">
      <c r="A1600" t="s">
        <v>4280</v>
      </c>
      <c r="B1600" t="s">
        <v>4281</v>
      </c>
      <c r="C1600" t="s">
        <v>82</v>
      </c>
      <c r="D1600" t="s">
        <v>442</v>
      </c>
      <c r="E1600">
        <v>74</v>
      </c>
      <c r="F1600" t="s">
        <v>79</v>
      </c>
      <c r="G1600">
        <v>2020</v>
      </c>
      <c r="H1600" t="s">
        <v>26</v>
      </c>
      <c r="I1600" t="s">
        <v>84</v>
      </c>
      <c r="J1600" t="s">
        <v>80</v>
      </c>
      <c r="K1600">
        <v>84</v>
      </c>
      <c r="L1600" s="18">
        <v>43953</v>
      </c>
      <c r="M1600" s="18">
        <v>46509</v>
      </c>
      <c r="O1600">
        <v>47113713</v>
      </c>
      <c r="P1600">
        <v>47113713</v>
      </c>
      <c r="Q1600">
        <v>0</v>
      </c>
      <c r="R1600">
        <v>995331</v>
      </c>
      <c r="S1600" t="s">
        <v>498</v>
      </c>
      <c r="T1600">
        <v>-0.97168757307160336</v>
      </c>
      <c r="U1600">
        <v>1.2009447865714571</v>
      </c>
      <c r="V1600">
        <v>0.92086653473246149</v>
      </c>
      <c r="W1600">
        <v>0.25060733645045108</v>
      </c>
      <c r="X1600">
        <v>-1.5799243831913681</v>
      </c>
      <c r="Y1600" t="str">
        <f t="shared" si="96"/>
        <v>&gt;72</v>
      </c>
      <c r="Z1600" s="20">
        <f t="shared" si="97"/>
        <v>1</v>
      </c>
      <c r="AA1600" t="str">
        <f t="shared" si="98"/>
        <v>80%-100%</v>
      </c>
      <c r="AB1600">
        <f t="shared" si="99"/>
        <v>2.0639219335626542E-4</v>
      </c>
    </row>
    <row r="1601" spans="1:28" x14ac:dyDescent="0.25">
      <c r="A1601" t="s">
        <v>4282</v>
      </c>
      <c r="B1601" t="s">
        <v>4283</v>
      </c>
      <c r="C1601" t="s">
        <v>82</v>
      </c>
      <c r="D1601" t="s">
        <v>801</v>
      </c>
      <c r="E1601">
        <v>48</v>
      </c>
      <c r="F1601" t="s">
        <v>17</v>
      </c>
      <c r="G1601">
        <v>2022</v>
      </c>
      <c r="H1601" t="s">
        <v>155</v>
      </c>
      <c r="J1601" t="s">
        <v>80</v>
      </c>
      <c r="K1601">
        <v>36</v>
      </c>
      <c r="L1601" s="18">
        <v>44652</v>
      </c>
      <c r="M1601" s="18">
        <v>45748</v>
      </c>
      <c r="O1601">
        <v>88300000</v>
      </c>
      <c r="P1601">
        <v>33300000</v>
      </c>
      <c r="Q1601">
        <v>55000000</v>
      </c>
      <c r="R1601">
        <v>1103594</v>
      </c>
      <c r="S1601" t="s">
        <v>186</v>
      </c>
      <c r="T1601">
        <v>0.2168648110562737</v>
      </c>
      <c r="U1601">
        <v>-1.3567184496356759</v>
      </c>
      <c r="V1601">
        <v>-2.1352084292496838</v>
      </c>
      <c r="W1601">
        <v>0.29896736877326069</v>
      </c>
      <c r="X1601">
        <v>-0.1103147126646518</v>
      </c>
      <c r="Y1601" t="str">
        <f t="shared" si="96"/>
        <v>25-36</v>
      </c>
      <c r="Z1601" s="20">
        <f t="shared" si="97"/>
        <v>0.37712344280860705</v>
      </c>
      <c r="AA1601" t="str">
        <f t="shared" si="98"/>
        <v>20%-40%</v>
      </c>
      <c r="AB1601">
        <f t="shared" si="99"/>
        <v>2.2884164788880722E-4</v>
      </c>
    </row>
    <row r="1602" spans="1:28" x14ac:dyDescent="0.25">
      <c r="A1602" t="s">
        <v>513</v>
      </c>
      <c r="B1602" t="s">
        <v>514</v>
      </c>
      <c r="C1602" t="s">
        <v>82</v>
      </c>
      <c r="D1602" t="s">
        <v>224</v>
      </c>
      <c r="E1602">
        <v>62</v>
      </c>
      <c r="F1602" t="s">
        <v>95</v>
      </c>
      <c r="G1602">
        <v>2021</v>
      </c>
      <c r="H1602" t="s">
        <v>16</v>
      </c>
      <c r="I1602" t="s">
        <v>84</v>
      </c>
      <c r="J1602" t="s">
        <v>96</v>
      </c>
      <c r="K1602">
        <v>72</v>
      </c>
      <c r="L1602" s="18">
        <v>44418</v>
      </c>
      <c r="M1602" s="18">
        <v>46609</v>
      </c>
      <c r="O1602">
        <v>46500000</v>
      </c>
      <c r="P1602">
        <v>32000000</v>
      </c>
      <c r="Q1602">
        <v>14500000</v>
      </c>
      <c r="R1602">
        <v>880024</v>
      </c>
      <c r="S1602" t="s">
        <v>103</v>
      </c>
      <c r="T1602">
        <v>0.42304226544580342</v>
      </c>
      <c r="U1602">
        <v>-7.9486933654467823E-2</v>
      </c>
      <c r="V1602">
        <v>0.60468857480173022</v>
      </c>
      <c r="W1602">
        <v>-0.51200619409385384</v>
      </c>
      <c r="X1602">
        <v>-0.18766259006079469</v>
      </c>
      <c r="Y1602" t="str">
        <f t="shared" si="96"/>
        <v>61-72</v>
      </c>
      <c r="Z1602" s="20">
        <f t="shared" si="97"/>
        <v>0.68817204301075274</v>
      </c>
      <c r="AA1602" t="str">
        <f t="shared" si="98"/>
        <v>60%-80%</v>
      </c>
      <c r="AB1602">
        <f t="shared" si="99"/>
        <v>1.824820924558304E-4</v>
      </c>
    </row>
    <row r="1603" spans="1:28" x14ac:dyDescent="0.25">
      <c r="A1603" t="s">
        <v>4284</v>
      </c>
      <c r="B1603" t="s">
        <v>4285</v>
      </c>
      <c r="C1603" t="s">
        <v>82</v>
      </c>
      <c r="D1603" t="s">
        <v>373</v>
      </c>
      <c r="E1603">
        <v>61</v>
      </c>
      <c r="F1603" t="s">
        <v>87</v>
      </c>
      <c r="G1603">
        <v>2018</v>
      </c>
      <c r="H1603" t="s">
        <v>15</v>
      </c>
      <c r="J1603" t="s">
        <v>80</v>
      </c>
      <c r="K1603">
        <v>48</v>
      </c>
      <c r="L1603" s="18">
        <v>43126</v>
      </c>
      <c r="M1603" s="18">
        <v>44587</v>
      </c>
      <c r="O1603">
        <v>33120000</v>
      </c>
      <c r="P1603">
        <v>14088990</v>
      </c>
      <c r="Q1603">
        <v>19031010</v>
      </c>
      <c r="R1603">
        <v>507715</v>
      </c>
      <c r="S1603" t="s">
        <v>262</v>
      </c>
      <c r="T1603">
        <v>1.599466564021355</v>
      </c>
      <c r="U1603">
        <v>-1.158516654676794</v>
      </c>
      <c r="V1603">
        <v>-3.2235115625475279</v>
      </c>
      <c r="W1603">
        <v>0.17559344354828221</v>
      </c>
      <c r="X1603">
        <v>-0.34235834485308059</v>
      </c>
      <c r="Y1603" t="str">
        <f t="shared" ref="Y1603:Y1666" si="100">IF(K1603&lt;=24,"&lt;=24",IF(AND(K1603&gt;=25,K1603&lt;=36),"25-36",IF(AND(K1603&gt;=37,K1603&lt;=48),"37-48",IF(AND(K1603&gt;=49,K1603&lt;=60),"49-60",IF(AND(K1603&gt;=61,K1603&lt;=72),"61-72","&gt;72")))))</f>
        <v>37-48</v>
      </c>
      <c r="Z1603" s="20">
        <f t="shared" ref="Z1603:Z1666" si="101">IF(P1603/O1603&gt;0.2,P1603/O1603,0.2)</f>
        <v>0.42539221014492756</v>
      </c>
      <c r="AA1603" t="str">
        <f t="shared" ref="AA1603:AA1666" si="102">IF(Z1603&lt;=0.2,"20%",IF(AND(Z1603&gt;0.2,Z1603&lt;=0.4),"20%-40%",IF(AND(Z1603&gt;0.4,Z1603&lt;=0.6),"40%-60%",IF(AND(Z1603&gt;0.6,Z1603&lt;=0.8),"60%-80%","80%-100%"))))</f>
        <v>40%-60%</v>
      </c>
      <c r="AB1603">
        <f t="shared" ref="AB1603:AB1666" si="103">R1603/SUM($R$2:$R$5739)</f>
        <v>1.0527996460461525E-4</v>
      </c>
    </row>
    <row r="1604" spans="1:28" x14ac:dyDescent="0.25">
      <c r="A1604" t="s">
        <v>4286</v>
      </c>
      <c r="B1604" t="s">
        <v>4287</v>
      </c>
      <c r="C1604" t="s">
        <v>82</v>
      </c>
      <c r="D1604" t="s">
        <v>199</v>
      </c>
      <c r="E1604">
        <v>7</v>
      </c>
      <c r="F1604" t="s">
        <v>9</v>
      </c>
      <c r="G1604">
        <v>2022</v>
      </c>
      <c r="H1604" t="s">
        <v>9</v>
      </c>
      <c r="I1604" t="s">
        <v>188</v>
      </c>
      <c r="J1604" t="s">
        <v>80</v>
      </c>
      <c r="K1604">
        <v>84</v>
      </c>
      <c r="L1604" s="18">
        <v>44540</v>
      </c>
      <c r="M1604" s="18">
        <v>47097</v>
      </c>
      <c r="O1604">
        <v>138790000</v>
      </c>
      <c r="P1604">
        <v>89990000</v>
      </c>
      <c r="Q1604">
        <v>48800000</v>
      </c>
      <c r="R1604">
        <v>1958529</v>
      </c>
      <c r="S1604" t="s">
        <v>400</v>
      </c>
      <c r="T1604">
        <v>9.5583955533020917E-2</v>
      </c>
      <c r="U1604">
        <v>-0.24284186184387091</v>
      </c>
      <c r="V1604">
        <v>-0.34384530499046262</v>
      </c>
      <c r="W1604">
        <v>2.7697566129346121</v>
      </c>
      <c r="X1604">
        <v>0.27642467431606299</v>
      </c>
      <c r="Y1604" t="str">
        <f t="shared" si="100"/>
        <v>&gt;72</v>
      </c>
      <c r="Z1604" s="20">
        <f t="shared" si="101"/>
        <v>0.64838965343324451</v>
      </c>
      <c r="AA1604" t="str">
        <f t="shared" si="102"/>
        <v>60%-80%</v>
      </c>
      <c r="AB1604">
        <f t="shared" si="103"/>
        <v>4.0612127630090209E-4</v>
      </c>
    </row>
    <row r="1605" spans="1:28" x14ac:dyDescent="0.25">
      <c r="A1605" t="s">
        <v>4288</v>
      </c>
      <c r="B1605" t="s">
        <v>4289</v>
      </c>
      <c r="C1605" t="s">
        <v>82</v>
      </c>
      <c r="D1605" t="s">
        <v>93</v>
      </c>
      <c r="E1605">
        <v>48</v>
      </c>
      <c r="F1605" t="s">
        <v>87</v>
      </c>
      <c r="G1605">
        <v>2018</v>
      </c>
      <c r="H1605" t="s">
        <v>15</v>
      </c>
      <c r="J1605" t="s">
        <v>80</v>
      </c>
      <c r="K1605">
        <v>60</v>
      </c>
      <c r="L1605" s="18">
        <v>43344</v>
      </c>
      <c r="M1605" s="18">
        <v>45170</v>
      </c>
      <c r="O1605">
        <v>32750000</v>
      </c>
      <c r="P1605">
        <v>24750000</v>
      </c>
      <c r="Q1605">
        <v>8000000</v>
      </c>
      <c r="R1605">
        <v>657320</v>
      </c>
      <c r="S1605" t="s">
        <v>407</v>
      </c>
      <c r="T1605">
        <v>-0.34102712435068899</v>
      </c>
      <c r="U1605">
        <v>0.197900617213112</v>
      </c>
      <c r="V1605">
        <v>0.52564408481904745</v>
      </c>
      <c r="W1605">
        <v>-0.68115842191771614</v>
      </c>
      <c r="X1605">
        <v>-1.1931849962106531</v>
      </c>
      <c r="Y1605" t="str">
        <f t="shared" si="100"/>
        <v>49-60</v>
      </c>
      <c r="Z1605" s="20">
        <f t="shared" si="101"/>
        <v>0.75572519083969469</v>
      </c>
      <c r="AA1605" t="str">
        <f t="shared" si="102"/>
        <v>60%-80%</v>
      </c>
      <c r="AB1605">
        <f t="shared" si="103"/>
        <v>1.3630211109363658E-4</v>
      </c>
    </row>
    <row r="1606" spans="1:28" x14ac:dyDescent="0.25">
      <c r="A1606" t="s">
        <v>4290</v>
      </c>
      <c r="B1606" t="s">
        <v>4291</v>
      </c>
      <c r="C1606" t="s">
        <v>82</v>
      </c>
      <c r="D1606" t="s">
        <v>256</v>
      </c>
      <c r="E1606">
        <v>60</v>
      </c>
      <c r="F1606" t="s">
        <v>87</v>
      </c>
      <c r="G1606">
        <v>2018</v>
      </c>
      <c r="H1606" t="s">
        <v>15</v>
      </c>
      <c r="J1606" t="s">
        <v>80</v>
      </c>
      <c r="K1606">
        <v>84</v>
      </c>
      <c r="L1606" s="18">
        <v>42943</v>
      </c>
      <c r="M1606" s="18">
        <v>45500</v>
      </c>
      <c r="O1606">
        <v>38240000</v>
      </c>
      <c r="P1606">
        <v>21000000</v>
      </c>
      <c r="Q1606">
        <v>17240000</v>
      </c>
      <c r="R1606">
        <v>477627</v>
      </c>
      <c r="S1606" t="s">
        <v>189</v>
      </c>
      <c r="T1606">
        <v>1.453929537393452</v>
      </c>
      <c r="U1606">
        <v>-0.65028680489498891</v>
      </c>
      <c r="V1606">
        <v>0.92086653473246149</v>
      </c>
      <c r="W1606">
        <v>-0.74894431462835598</v>
      </c>
      <c r="X1606">
        <v>-3.2966835268508812E-2</v>
      </c>
      <c r="Y1606" t="str">
        <f t="shared" si="100"/>
        <v>&gt;72</v>
      </c>
      <c r="Z1606" s="20">
        <f t="shared" si="101"/>
        <v>0.54916317991631802</v>
      </c>
      <c r="AA1606" t="str">
        <f t="shared" si="102"/>
        <v>40%-60%</v>
      </c>
      <c r="AB1606">
        <f t="shared" si="103"/>
        <v>9.9040906126879381E-5</v>
      </c>
    </row>
    <row r="1607" spans="1:28" x14ac:dyDescent="0.25">
      <c r="A1607" t="s">
        <v>4292</v>
      </c>
      <c r="B1607" t="s">
        <v>4293</v>
      </c>
      <c r="C1607" t="s">
        <v>82</v>
      </c>
      <c r="D1607" t="s">
        <v>236</v>
      </c>
      <c r="E1607">
        <v>236</v>
      </c>
      <c r="F1607" t="s">
        <v>117</v>
      </c>
      <c r="G1607">
        <v>2021</v>
      </c>
      <c r="H1607" t="s">
        <v>29</v>
      </c>
      <c r="I1607" t="s">
        <v>84</v>
      </c>
      <c r="J1607" t="s">
        <v>80</v>
      </c>
      <c r="K1607">
        <v>84</v>
      </c>
      <c r="L1607" s="18">
        <v>44064</v>
      </c>
      <c r="M1607" s="18">
        <v>46620</v>
      </c>
      <c r="O1607">
        <v>54763750</v>
      </c>
      <c r="P1607">
        <v>46763750</v>
      </c>
      <c r="Q1607">
        <v>8000000</v>
      </c>
      <c r="R1607">
        <v>1066823</v>
      </c>
      <c r="S1607" t="s">
        <v>717</v>
      </c>
      <c r="T1607">
        <v>5.9199698876045093E-2</v>
      </c>
      <c r="U1607">
        <v>0.60110097480754732</v>
      </c>
      <c r="V1607">
        <v>0.28851061487099899</v>
      </c>
      <c r="W1607">
        <v>-0.24600958708398929</v>
      </c>
      <c r="X1607">
        <v>-1.425228628399082</v>
      </c>
      <c r="Y1607" t="str">
        <f t="shared" si="100"/>
        <v>&gt;72</v>
      </c>
      <c r="Z1607" s="20">
        <f t="shared" si="101"/>
        <v>0.85391796580767387</v>
      </c>
      <c r="AA1607" t="str">
        <f t="shared" si="102"/>
        <v>80%-100%</v>
      </c>
      <c r="AB1607">
        <f t="shared" si="103"/>
        <v>2.2121680013273087E-4</v>
      </c>
    </row>
    <row r="1608" spans="1:28" x14ac:dyDescent="0.25">
      <c r="A1608" t="s">
        <v>4294</v>
      </c>
      <c r="B1608" t="s">
        <v>4295</v>
      </c>
      <c r="C1608" t="s">
        <v>82</v>
      </c>
      <c r="D1608" t="s">
        <v>250</v>
      </c>
      <c r="E1608">
        <v>60</v>
      </c>
      <c r="F1608" t="s">
        <v>95</v>
      </c>
      <c r="G1608">
        <v>2010</v>
      </c>
      <c r="H1608" t="s">
        <v>16</v>
      </c>
      <c r="J1608" t="s">
        <v>80</v>
      </c>
      <c r="K1608">
        <v>60</v>
      </c>
      <c r="L1608" s="18">
        <v>43889</v>
      </c>
      <c r="M1608" s="18">
        <v>45716</v>
      </c>
      <c r="O1608">
        <v>20000000</v>
      </c>
      <c r="P1608">
        <v>20000000</v>
      </c>
      <c r="Q1608">
        <v>0</v>
      </c>
      <c r="R1608">
        <v>537481</v>
      </c>
      <c r="S1608" t="s">
        <v>577</v>
      </c>
      <c r="T1608">
        <v>-1.4810671662692649</v>
      </c>
      <c r="U1608">
        <v>1.2009447865714571</v>
      </c>
      <c r="V1608">
        <v>0.72325530977575447</v>
      </c>
      <c r="W1608">
        <v>-0.69511913896640898</v>
      </c>
      <c r="X1608">
        <v>-1.5025765057952249</v>
      </c>
      <c r="Y1608" t="str">
        <f t="shared" si="100"/>
        <v>49-60</v>
      </c>
      <c r="Z1608" s="20">
        <f t="shared" si="101"/>
        <v>1</v>
      </c>
      <c r="AA1608" t="str">
        <f t="shared" si="102"/>
        <v>80%-100%</v>
      </c>
      <c r="AB1608">
        <f t="shared" si="103"/>
        <v>1.1145225304679438E-4</v>
      </c>
    </row>
    <row r="1609" spans="1:28" x14ac:dyDescent="0.25">
      <c r="A1609" t="s">
        <v>4296</v>
      </c>
      <c r="B1609" t="s">
        <v>4297</v>
      </c>
      <c r="C1609" t="s">
        <v>82</v>
      </c>
      <c r="D1609" t="s">
        <v>679</v>
      </c>
      <c r="E1609">
        <v>27</v>
      </c>
      <c r="F1609" t="s">
        <v>25</v>
      </c>
      <c r="G1609">
        <v>2021</v>
      </c>
      <c r="H1609" t="s">
        <v>25</v>
      </c>
      <c r="I1609" t="s">
        <v>84</v>
      </c>
      <c r="J1609" t="s">
        <v>80</v>
      </c>
      <c r="K1609">
        <v>84</v>
      </c>
      <c r="L1609" s="18">
        <v>44503</v>
      </c>
      <c r="M1609" s="18">
        <v>47060</v>
      </c>
      <c r="O1609">
        <v>38457000</v>
      </c>
      <c r="P1609">
        <v>38457000</v>
      </c>
      <c r="Q1609">
        <v>0</v>
      </c>
      <c r="R1609">
        <v>838335</v>
      </c>
      <c r="S1609" t="s">
        <v>97</v>
      </c>
      <c r="T1609">
        <v>-0.92317523086230224</v>
      </c>
      <c r="U1609">
        <v>1.2009447865714571</v>
      </c>
      <c r="V1609">
        <v>0.6442108197930716</v>
      </c>
      <c r="W1609">
        <v>-0.32424991610166581</v>
      </c>
      <c r="X1609">
        <v>-1.425228628399082</v>
      </c>
      <c r="Y1609" t="str">
        <f t="shared" si="100"/>
        <v>&gt;72</v>
      </c>
      <c r="Z1609" s="20">
        <f t="shared" si="101"/>
        <v>1</v>
      </c>
      <c r="AA1609" t="str">
        <f t="shared" si="102"/>
        <v>80%-100%</v>
      </c>
      <c r="AB1609">
        <f t="shared" si="103"/>
        <v>1.7383744645482234E-4</v>
      </c>
    </row>
    <row r="1610" spans="1:28" x14ac:dyDescent="0.25">
      <c r="A1610" t="s">
        <v>4298</v>
      </c>
      <c r="B1610" t="s">
        <v>4299</v>
      </c>
      <c r="C1610" t="s">
        <v>82</v>
      </c>
      <c r="D1610" t="s">
        <v>233</v>
      </c>
      <c r="E1610">
        <v>50</v>
      </c>
      <c r="F1610" t="s">
        <v>117</v>
      </c>
      <c r="G1610">
        <v>2022</v>
      </c>
      <c r="H1610" t="s">
        <v>29</v>
      </c>
      <c r="I1610" t="s">
        <v>84</v>
      </c>
      <c r="J1610" t="s">
        <v>80</v>
      </c>
      <c r="K1610">
        <v>84</v>
      </c>
      <c r="L1610" s="18">
        <v>44239</v>
      </c>
      <c r="M1610" s="18">
        <v>46795</v>
      </c>
      <c r="O1610">
        <v>66690000</v>
      </c>
      <c r="P1610">
        <v>66690000</v>
      </c>
      <c r="Q1610">
        <v>0</v>
      </c>
      <c r="R1610">
        <v>1440289</v>
      </c>
      <c r="S1610" t="s">
        <v>156</v>
      </c>
      <c r="T1610">
        <v>8.3455869980695638E-2</v>
      </c>
      <c r="U1610">
        <v>1.2009447865714571</v>
      </c>
      <c r="V1610">
        <v>0.52564408481904745</v>
      </c>
      <c r="W1610">
        <v>-0.37735185695057932</v>
      </c>
      <c r="X1610">
        <v>-0.49705409964536651</v>
      </c>
      <c r="Y1610" t="str">
        <f t="shared" si="100"/>
        <v>&gt;72</v>
      </c>
      <c r="Z1610" s="20">
        <f t="shared" si="101"/>
        <v>1</v>
      </c>
      <c r="AA1610" t="str">
        <f t="shared" si="102"/>
        <v>80%-100%</v>
      </c>
      <c r="AB1610">
        <f t="shared" si="103"/>
        <v>2.9865884391916072E-4</v>
      </c>
    </row>
    <row r="1611" spans="1:28" x14ac:dyDescent="0.25">
      <c r="A1611" t="s">
        <v>4300</v>
      </c>
      <c r="B1611" t="s">
        <v>4301</v>
      </c>
      <c r="C1611" t="s">
        <v>82</v>
      </c>
      <c r="D1611" t="s">
        <v>418</v>
      </c>
      <c r="E1611">
        <v>15</v>
      </c>
      <c r="F1611" t="s">
        <v>117</v>
      </c>
      <c r="G1611">
        <v>2018</v>
      </c>
      <c r="H1611" t="s">
        <v>14</v>
      </c>
      <c r="J1611" t="s">
        <v>80</v>
      </c>
      <c r="K1611">
        <v>72</v>
      </c>
      <c r="L1611" s="18">
        <v>42867</v>
      </c>
      <c r="M1611" s="18">
        <v>45058</v>
      </c>
      <c r="O1611">
        <v>50036000</v>
      </c>
      <c r="P1611">
        <v>45032400</v>
      </c>
      <c r="Q1611">
        <v>5003600</v>
      </c>
      <c r="R1611">
        <v>1024661</v>
      </c>
      <c r="S1611" t="s">
        <v>690</v>
      </c>
      <c r="T1611">
        <v>-0.70486969092044727</v>
      </c>
      <c r="U1611">
        <v>0.79032357974038436</v>
      </c>
      <c r="V1611">
        <v>0.80229979975843724</v>
      </c>
      <c r="W1611">
        <v>-0.73305009242680952</v>
      </c>
      <c r="X1611">
        <v>0.19907679691992</v>
      </c>
      <c r="Y1611" t="str">
        <f t="shared" si="100"/>
        <v>61-72</v>
      </c>
      <c r="Z1611" s="20">
        <f t="shared" si="101"/>
        <v>0.9</v>
      </c>
      <c r="AA1611" t="str">
        <f t="shared" si="102"/>
        <v>80%-100%</v>
      </c>
      <c r="AB1611">
        <f t="shared" si="103"/>
        <v>2.1247407268197644E-4</v>
      </c>
    </row>
    <row r="1612" spans="1:28" x14ac:dyDescent="0.25">
      <c r="A1612" t="s">
        <v>4302</v>
      </c>
      <c r="B1612" t="s">
        <v>4303</v>
      </c>
      <c r="C1612" t="s">
        <v>82</v>
      </c>
      <c r="D1612" t="s">
        <v>808</v>
      </c>
      <c r="E1612">
        <v>46</v>
      </c>
      <c r="F1612" t="s">
        <v>11</v>
      </c>
      <c r="G1612">
        <v>2021</v>
      </c>
      <c r="H1612" t="s">
        <v>23</v>
      </c>
      <c r="I1612" t="s">
        <v>188</v>
      </c>
      <c r="J1612" t="s">
        <v>80</v>
      </c>
      <c r="K1612">
        <v>72</v>
      </c>
      <c r="L1612" s="18">
        <v>44180</v>
      </c>
      <c r="M1612" s="18">
        <v>46371</v>
      </c>
      <c r="O1612">
        <v>75091350</v>
      </c>
      <c r="P1612">
        <v>76591350</v>
      </c>
      <c r="Q1612">
        <v>0</v>
      </c>
      <c r="R1612">
        <v>1948599</v>
      </c>
      <c r="S1612" t="s">
        <v>235</v>
      </c>
      <c r="T1612">
        <v>-0.207618183275111</v>
      </c>
      <c r="U1612">
        <v>1.2829691222967581</v>
      </c>
      <c r="V1612">
        <v>0.4070773498450232</v>
      </c>
      <c r="W1612">
        <v>-0.13838382982615449</v>
      </c>
      <c r="X1612">
        <v>0.50846830650449182</v>
      </c>
      <c r="Y1612" t="str">
        <f t="shared" si="100"/>
        <v>61-72</v>
      </c>
      <c r="Z1612" s="20">
        <f t="shared" si="101"/>
        <v>1.0199756696343854</v>
      </c>
      <c r="AA1612" t="str">
        <f t="shared" si="102"/>
        <v>80%-100%</v>
      </c>
      <c r="AB1612">
        <f t="shared" si="103"/>
        <v>4.0406218793730472E-4</v>
      </c>
    </row>
    <row r="1613" spans="1:28" x14ac:dyDescent="0.25">
      <c r="A1613" t="s">
        <v>4304</v>
      </c>
      <c r="B1613" t="s">
        <v>4305</v>
      </c>
      <c r="C1613" t="s">
        <v>82</v>
      </c>
      <c r="D1613" t="s">
        <v>444</v>
      </c>
      <c r="E1613">
        <v>241</v>
      </c>
      <c r="F1613" t="s">
        <v>79</v>
      </c>
      <c r="G1613">
        <v>2019</v>
      </c>
      <c r="H1613" t="s">
        <v>13</v>
      </c>
      <c r="J1613" t="s">
        <v>80</v>
      </c>
      <c r="K1613">
        <v>72</v>
      </c>
      <c r="L1613" s="18">
        <v>43307</v>
      </c>
      <c r="M1613" s="18">
        <v>45499</v>
      </c>
      <c r="O1613">
        <v>35550000</v>
      </c>
      <c r="P1613">
        <v>26040000</v>
      </c>
      <c r="Q1613">
        <v>9510000</v>
      </c>
      <c r="R1613">
        <v>580562</v>
      </c>
      <c r="S1613" t="s">
        <v>438</v>
      </c>
      <c r="T1613">
        <v>0.8353971742248627</v>
      </c>
      <c r="U1613">
        <v>0.1024897438250435</v>
      </c>
      <c r="V1613">
        <v>0.52564408481904745</v>
      </c>
      <c r="W1613">
        <v>-0.8023602198063986</v>
      </c>
      <c r="X1613">
        <v>0.89520769348520657</v>
      </c>
      <c r="Y1613" t="str">
        <f t="shared" si="100"/>
        <v>61-72</v>
      </c>
      <c r="Z1613" s="20">
        <f t="shared" si="101"/>
        <v>0.73248945147679323</v>
      </c>
      <c r="AA1613" t="str">
        <f t="shared" si="102"/>
        <v>60%-80%</v>
      </c>
      <c r="AB1613">
        <f t="shared" si="103"/>
        <v>1.2038554466735204E-4</v>
      </c>
    </row>
    <row r="1614" spans="1:28" x14ac:dyDescent="0.25">
      <c r="A1614" t="s">
        <v>4306</v>
      </c>
      <c r="B1614" t="s">
        <v>4307</v>
      </c>
      <c r="C1614" t="s">
        <v>82</v>
      </c>
      <c r="D1614" t="s">
        <v>795</v>
      </c>
      <c r="E1614">
        <v>76</v>
      </c>
      <c r="F1614" t="s">
        <v>95</v>
      </c>
      <c r="G1614">
        <v>2019</v>
      </c>
      <c r="H1614" t="s">
        <v>16</v>
      </c>
      <c r="J1614" t="s">
        <v>80</v>
      </c>
      <c r="K1614">
        <v>84</v>
      </c>
      <c r="L1614" s="18">
        <v>44543</v>
      </c>
      <c r="M1614" s="18">
        <v>47100</v>
      </c>
      <c r="O1614">
        <v>38000000</v>
      </c>
      <c r="P1614">
        <v>35000000</v>
      </c>
      <c r="Q1614">
        <v>3000000</v>
      </c>
      <c r="R1614">
        <v>751182</v>
      </c>
      <c r="S1614" t="s">
        <v>330</v>
      </c>
      <c r="T1614">
        <v>0.64134780538765834</v>
      </c>
      <c r="U1614">
        <v>0.87677014959955735</v>
      </c>
      <c r="V1614">
        <v>0.44659959483636458</v>
      </c>
      <c r="W1614">
        <v>0.67146126037428722</v>
      </c>
      <c r="X1614">
        <v>1.5913385900504931</v>
      </c>
      <c r="Y1614" t="str">
        <f t="shared" si="100"/>
        <v>&gt;72</v>
      </c>
      <c r="Z1614" s="20">
        <f t="shared" si="101"/>
        <v>0.92105263157894735</v>
      </c>
      <c r="AA1614" t="str">
        <f t="shared" si="102"/>
        <v>80%-100%</v>
      </c>
      <c r="AB1614">
        <f t="shared" si="103"/>
        <v>1.5576536909806503E-4</v>
      </c>
    </row>
    <row r="1615" spans="1:28" x14ac:dyDescent="0.25">
      <c r="A1615" t="s">
        <v>4308</v>
      </c>
      <c r="B1615" t="s">
        <v>4309</v>
      </c>
      <c r="C1615" t="s">
        <v>82</v>
      </c>
      <c r="D1615" t="s">
        <v>453</v>
      </c>
      <c r="E1615">
        <v>38</v>
      </c>
      <c r="F1615" t="s">
        <v>117</v>
      </c>
      <c r="G1615">
        <v>2018</v>
      </c>
      <c r="H1615" t="s">
        <v>14</v>
      </c>
      <c r="J1615" t="s">
        <v>80</v>
      </c>
      <c r="K1615">
        <v>84</v>
      </c>
      <c r="L1615" s="18">
        <v>42914</v>
      </c>
      <c r="M1615" s="18">
        <v>45471</v>
      </c>
      <c r="O1615">
        <v>46850000</v>
      </c>
      <c r="P1615">
        <v>37480000</v>
      </c>
      <c r="Q1615">
        <v>9370000</v>
      </c>
      <c r="R1615">
        <v>767891</v>
      </c>
      <c r="S1615" t="s">
        <v>389</v>
      </c>
      <c r="T1615">
        <v>0.3745299232365023</v>
      </c>
      <c r="U1615">
        <v>0.37970237290931202</v>
      </c>
      <c r="V1615">
        <v>0.54985821818013747</v>
      </c>
      <c r="W1615">
        <v>-0.26630870276877511</v>
      </c>
      <c r="X1615">
        <v>1.436642835258207</v>
      </c>
      <c r="Y1615" t="str">
        <f t="shared" si="100"/>
        <v>&gt;72</v>
      </c>
      <c r="Z1615" s="20">
        <f t="shared" si="101"/>
        <v>0.8</v>
      </c>
      <c r="AA1615" t="str">
        <f t="shared" si="102"/>
        <v>60%-80%</v>
      </c>
      <c r="AB1615">
        <f t="shared" si="103"/>
        <v>1.5923015333445457E-4</v>
      </c>
    </row>
    <row r="1616" spans="1:28" x14ac:dyDescent="0.25">
      <c r="A1616" t="s">
        <v>4310</v>
      </c>
      <c r="B1616" t="s">
        <v>4311</v>
      </c>
      <c r="C1616" t="s">
        <v>82</v>
      </c>
      <c r="D1616" t="s">
        <v>181</v>
      </c>
      <c r="E1616">
        <v>7</v>
      </c>
      <c r="F1616" t="s">
        <v>25</v>
      </c>
      <c r="G1616">
        <v>2022</v>
      </c>
      <c r="H1616" t="s">
        <v>25</v>
      </c>
      <c r="I1616" t="s">
        <v>84</v>
      </c>
      <c r="J1616" t="s">
        <v>80</v>
      </c>
      <c r="K1616">
        <v>84</v>
      </c>
      <c r="L1616" s="18">
        <v>44377</v>
      </c>
      <c r="M1616" s="18">
        <v>46934</v>
      </c>
      <c r="O1616">
        <v>43456900</v>
      </c>
      <c r="P1616">
        <v>41226900</v>
      </c>
      <c r="Q1616">
        <v>2230000</v>
      </c>
      <c r="R1616">
        <v>899921</v>
      </c>
      <c r="S1616" t="s">
        <v>283</v>
      </c>
      <c r="T1616">
        <v>-1.4446829096122891</v>
      </c>
      <c r="U1616">
        <v>0.99023364720502871</v>
      </c>
      <c r="V1616">
        <v>-0.30432305999912118</v>
      </c>
      <c r="W1616">
        <v>-0.60647097292475494</v>
      </c>
      <c r="X1616">
        <v>-0.4197062222492236</v>
      </c>
      <c r="Y1616" t="str">
        <f t="shared" si="100"/>
        <v>&gt;72</v>
      </c>
      <c r="Z1616" s="20">
        <f t="shared" si="101"/>
        <v>0.94868478883675544</v>
      </c>
      <c r="AA1616" t="str">
        <f t="shared" si="102"/>
        <v>80%-100%</v>
      </c>
      <c r="AB1616">
        <f t="shared" si="103"/>
        <v>1.8660794151630335E-4</v>
      </c>
    </row>
    <row r="1617" spans="1:28" x14ac:dyDescent="0.25">
      <c r="A1617" t="s">
        <v>4312</v>
      </c>
      <c r="B1617" t="s">
        <v>4313</v>
      </c>
      <c r="C1617" t="s">
        <v>82</v>
      </c>
      <c r="D1617" t="s">
        <v>223</v>
      </c>
      <c r="E1617">
        <v>220</v>
      </c>
      <c r="F1617" t="s">
        <v>95</v>
      </c>
      <c r="G1617">
        <v>2017</v>
      </c>
      <c r="H1617" t="s">
        <v>16</v>
      </c>
      <c r="J1617" t="s">
        <v>96</v>
      </c>
      <c r="K1617">
        <v>60</v>
      </c>
      <c r="L1617" s="18">
        <v>43687</v>
      </c>
      <c r="M1617" s="18">
        <v>45514</v>
      </c>
      <c r="O1617">
        <v>21800000</v>
      </c>
      <c r="P1617">
        <v>21800000</v>
      </c>
      <c r="Q1617">
        <v>0</v>
      </c>
      <c r="R1617">
        <v>584355</v>
      </c>
      <c r="S1617" t="s">
        <v>113</v>
      </c>
      <c r="T1617">
        <v>2.2815442219069261E-2</v>
      </c>
      <c r="U1617">
        <v>1.2009447865714571</v>
      </c>
      <c r="V1617">
        <v>1.6717891895679471</v>
      </c>
      <c r="W1617">
        <v>-0.91966993206291303</v>
      </c>
      <c r="X1617">
        <v>0.74051193869292065</v>
      </c>
      <c r="Y1617" t="str">
        <f t="shared" si="100"/>
        <v>49-60</v>
      </c>
      <c r="Z1617" s="20">
        <f t="shared" si="101"/>
        <v>1</v>
      </c>
      <c r="AA1617" t="str">
        <f t="shared" si="102"/>
        <v>80%-100%</v>
      </c>
      <c r="AB1617">
        <f t="shared" si="103"/>
        <v>1.2117206250855291E-4</v>
      </c>
    </row>
    <row r="1618" spans="1:28" x14ac:dyDescent="0.25">
      <c r="A1618" t="s">
        <v>4314</v>
      </c>
      <c r="B1618" t="s">
        <v>4315</v>
      </c>
      <c r="C1618" t="s">
        <v>82</v>
      </c>
      <c r="D1618" t="s">
        <v>199</v>
      </c>
      <c r="E1618">
        <v>60</v>
      </c>
      <c r="F1618" t="s">
        <v>11</v>
      </c>
      <c r="G1618">
        <v>2022</v>
      </c>
      <c r="H1618" t="s">
        <v>11</v>
      </c>
      <c r="I1618" t="s">
        <v>188</v>
      </c>
      <c r="J1618" t="s">
        <v>80</v>
      </c>
      <c r="K1618">
        <v>84</v>
      </c>
      <c r="L1618" s="18">
        <v>44324</v>
      </c>
      <c r="M1618" s="18">
        <v>46881</v>
      </c>
      <c r="O1618">
        <v>80770000</v>
      </c>
      <c r="P1618">
        <v>83045000</v>
      </c>
      <c r="Q1618">
        <v>0</v>
      </c>
      <c r="R1618">
        <v>1861521</v>
      </c>
      <c r="S1618" t="s">
        <v>137</v>
      </c>
      <c r="T1618">
        <v>-0.48656415097859229</v>
      </c>
      <c r="U1618">
        <v>1.3166019916650169</v>
      </c>
      <c r="V1618">
        <v>5.1377144922950549E-2</v>
      </c>
      <c r="W1618">
        <v>0.67146126037428722</v>
      </c>
      <c r="X1618">
        <v>-0.88379348662608126</v>
      </c>
      <c r="Y1618" t="str">
        <f t="shared" si="100"/>
        <v>&gt;72</v>
      </c>
      <c r="Z1618" s="20">
        <f t="shared" si="101"/>
        <v>1.0281663984152531</v>
      </c>
      <c r="AA1618" t="str">
        <f t="shared" si="102"/>
        <v>80%-100%</v>
      </c>
      <c r="AB1618">
        <f t="shared" si="103"/>
        <v>3.860056626074628E-4</v>
      </c>
    </row>
    <row r="1619" spans="1:28" x14ac:dyDescent="0.25">
      <c r="A1619" t="s">
        <v>4316</v>
      </c>
      <c r="B1619" t="s">
        <v>4317</v>
      </c>
      <c r="C1619" t="s">
        <v>82</v>
      </c>
      <c r="D1619" t="s">
        <v>258</v>
      </c>
      <c r="E1619">
        <v>87</v>
      </c>
      <c r="F1619" t="s">
        <v>25</v>
      </c>
      <c r="G1619">
        <v>2020</v>
      </c>
      <c r="H1619" t="s">
        <v>25</v>
      </c>
      <c r="I1619" t="s">
        <v>84</v>
      </c>
      <c r="J1619" t="s">
        <v>80</v>
      </c>
      <c r="K1619">
        <v>84</v>
      </c>
      <c r="L1619" s="18">
        <v>43476</v>
      </c>
      <c r="M1619" s="18">
        <v>46033</v>
      </c>
      <c r="O1619">
        <v>36640000</v>
      </c>
      <c r="P1619">
        <v>32976000</v>
      </c>
      <c r="Q1619">
        <v>3664000</v>
      </c>
      <c r="R1619">
        <v>828147</v>
      </c>
      <c r="S1619" t="s">
        <v>225</v>
      </c>
      <c r="T1619">
        <v>-1.687244620658795</v>
      </c>
      <c r="U1619">
        <v>0.79032357974038436</v>
      </c>
      <c r="V1619">
        <v>5.9379609088797553E-2</v>
      </c>
      <c r="W1619">
        <v>-0.4736065925730587</v>
      </c>
      <c r="X1619">
        <v>0.35377255171220601</v>
      </c>
      <c r="Y1619" t="str">
        <f t="shared" si="100"/>
        <v>&gt;72</v>
      </c>
      <c r="Z1619" s="20">
        <f t="shared" si="101"/>
        <v>0.9</v>
      </c>
      <c r="AA1619" t="str">
        <f t="shared" si="102"/>
        <v>80%-100%</v>
      </c>
      <c r="AB1619">
        <f t="shared" si="103"/>
        <v>1.7172485911863607E-4</v>
      </c>
    </row>
    <row r="1620" spans="1:28" x14ac:dyDescent="0.25">
      <c r="A1620" t="s">
        <v>4318</v>
      </c>
      <c r="B1620" t="s">
        <v>4319</v>
      </c>
      <c r="C1620" t="s">
        <v>82</v>
      </c>
      <c r="D1620" t="s">
        <v>106</v>
      </c>
      <c r="E1620">
        <v>236</v>
      </c>
      <c r="F1620" t="s">
        <v>117</v>
      </c>
      <c r="G1620">
        <v>2022</v>
      </c>
      <c r="H1620" t="s">
        <v>29</v>
      </c>
      <c r="I1620" t="s">
        <v>84</v>
      </c>
      <c r="J1620" t="s">
        <v>80</v>
      </c>
      <c r="K1620">
        <v>84</v>
      </c>
      <c r="L1620" s="18">
        <v>44498</v>
      </c>
      <c r="M1620" s="18">
        <v>47055</v>
      </c>
      <c r="O1620">
        <v>66690000</v>
      </c>
      <c r="P1620">
        <v>60690000</v>
      </c>
      <c r="Q1620">
        <v>6000000</v>
      </c>
      <c r="R1620">
        <v>1282290</v>
      </c>
      <c r="S1620" t="s">
        <v>173</v>
      </c>
      <c r="T1620">
        <v>-0.88679097420532638</v>
      </c>
      <c r="U1620">
        <v>0.83151500084849472</v>
      </c>
      <c r="V1620">
        <v>0.24898836987965761</v>
      </c>
      <c r="W1620">
        <v>-0.34283652472921688</v>
      </c>
      <c r="X1620">
        <v>-0.57440197704150942</v>
      </c>
      <c r="Y1620" t="str">
        <f t="shared" si="100"/>
        <v>&gt;72</v>
      </c>
      <c r="Z1620" s="20">
        <f t="shared" si="101"/>
        <v>0.91003148897885744</v>
      </c>
      <c r="AA1620" t="str">
        <f t="shared" si="102"/>
        <v>80%-100%</v>
      </c>
      <c r="AB1620">
        <f t="shared" si="103"/>
        <v>2.6589611457776921E-4</v>
      </c>
    </row>
    <row r="1621" spans="1:28" x14ac:dyDescent="0.25">
      <c r="A1621" t="s">
        <v>4320</v>
      </c>
      <c r="B1621" t="s">
        <v>4321</v>
      </c>
      <c r="C1621" t="s">
        <v>82</v>
      </c>
      <c r="D1621" t="s">
        <v>179</v>
      </c>
      <c r="E1621">
        <v>38</v>
      </c>
      <c r="F1621" t="s">
        <v>87</v>
      </c>
      <c r="G1621">
        <v>2022</v>
      </c>
      <c r="H1621" t="s">
        <v>24</v>
      </c>
      <c r="I1621" t="s">
        <v>84</v>
      </c>
      <c r="J1621" t="s">
        <v>80</v>
      </c>
      <c r="K1621">
        <v>72</v>
      </c>
      <c r="L1621" s="18">
        <v>44354</v>
      </c>
      <c r="M1621" s="18">
        <v>46545</v>
      </c>
      <c r="O1621">
        <v>51797650</v>
      </c>
      <c r="P1621">
        <v>46797650</v>
      </c>
      <c r="Q1621">
        <v>5000000</v>
      </c>
      <c r="R1621">
        <v>1104108</v>
      </c>
      <c r="S1621" t="s">
        <v>331</v>
      </c>
      <c r="T1621">
        <v>-1.456810995164614</v>
      </c>
      <c r="U1621">
        <v>0.80457428826596156</v>
      </c>
      <c r="V1621">
        <v>-0.38336754998180411</v>
      </c>
      <c r="W1621">
        <v>1.9205054748616109E-2</v>
      </c>
      <c r="X1621">
        <v>-0.80644560922993824</v>
      </c>
      <c r="Y1621" t="str">
        <f t="shared" si="100"/>
        <v>61-72</v>
      </c>
      <c r="Z1621" s="20">
        <f t="shared" si="101"/>
        <v>0.90347052424192986</v>
      </c>
      <c r="AA1621" t="str">
        <f t="shared" si="102"/>
        <v>80%-100%</v>
      </c>
      <c r="AB1621">
        <f t="shared" si="103"/>
        <v>2.2894823111326736E-4</v>
      </c>
    </row>
    <row r="1622" spans="1:28" x14ac:dyDescent="0.25">
      <c r="A1622" t="s">
        <v>4322</v>
      </c>
      <c r="B1622" t="s">
        <v>4323</v>
      </c>
      <c r="C1622" t="s">
        <v>82</v>
      </c>
      <c r="D1622" t="s">
        <v>236</v>
      </c>
      <c r="E1622">
        <v>76</v>
      </c>
      <c r="F1622" t="s">
        <v>87</v>
      </c>
      <c r="G1622">
        <v>2021</v>
      </c>
      <c r="H1622" t="s">
        <v>24</v>
      </c>
      <c r="I1622" t="s">
        <v>84</v>
      </c>
      <c r="J1622" t="s">
        <v>80</v>
      </c>
      <c r="K1622">
        <v>84</v>
      </c>
      <c r="L1622" s="18">
        <v>44165</v>
      </c>
      <c r="M1622" s="18">
        <v>46721</v>
      </c>
      <c r="O1622">
        <v>48640000</v>
      </c>
      <c r="P1622">
        <v>48640000</v>
      </c>
      <c r="Q1622">
        <v>0</v>
      </c>
      <c r="R1622">
        <v>1057028</v>
      </c>
      <c r="S1622" t="s">
        <v>330</v>
      </c>
      <c r="T1622">
        <v>-0.8018943753390495</v>
      </c>
      <c r="U1622">
        <v>1.2009447865714571</v>
      </c>
      <c r="V1622">
        <v>0.60468857480173022</v>
      </c>
      <c r="W1622">
        <v>-0.12018156571272311</v>
      </c>
      <c r="X1622">
        <v>1.978077977031208</v>
      </c>
      <c r="Y1622" t="str">
        <f t="shared" si="100"/>
        <v>&gt;72</v>
      </c>
      <c r="Z1622" s="20">
        <f t="shared" si="101"/>
        <v>1</v>
      </c>
      <c r="AA1622" t="str">
        <f t="shared" si="102"/>
        <v>80%-100%</v>
      </c>
      <c r="AB1622">
        <f t="shared" si="103"/>
        <v>2.1918570541758122E-4</v>
      </c>
    </row>
    <row r="1623" spans="1:28" x14ac:dyDescent="0.25">
      <c r="A1623" t="s">
        <v>4324</v>
      </c>
      <c r="B1623" t="s">
        <v>4325</v>
      </c>
      <c r="C1623" t="s">
        <v>82</v>
      </c>
      <c r="D1623" t="s">
        <v>576</v>
      </c>
      <c r="E1623">
        <v>60</v>
      </c>
      <c r="F1623" t="s">
        <v>25</v>
      </c>
      <c r="G1623">
        <v>2021</v>
      </c>
      <c r="H1623" t="s">
        <v>25</v>
      </c>
      <c r="I1623" t="s">
        <v>84</v>
      </c>
      <c r="J1623" t="s">
        <v>80</v>
      </c>
      <c r="K1623">
        <v>84</v>
      </c>
      <c r="L1623" s="18">
        <v>44287</v>
      </c>
      <c r="M1623" s="18">
        <v>46844</v>
      </c>
      <c r="O1623">
        <v>39570000</v>
      </c>
      <c r="P1623">
        <v>39570000</v>
      </c>
      <c r="Q1623">
        <v>0</v>
      </c>
      <c r="R1623">
        <v>836055</v>
      </c>
      <c r="S1623" t="s">
        <v>189</v>
      </c>
      <c r="T1623">
        <v>-1.5780918506878669</v>
      </c>
      <c r="U1623">
        <v>1.2009447865714571</v>
      </c>
      <c r="V1623">
        <v>0.24898836987965761</v>
      </c>
      <c r="W1623">
        <v>-0.5168868383772135</v>
      </c>
      <c r="X1623">
        <v>-0.65174985443765243</v>
      </c>
      <c r="Y1623" t="str">
        <f t="shared" si="100"/>
        <v>&gt;72</v>
      </c>
      <c r="Z1623" s="20">
        <f t="shared" si="101"/>
        <v>1</v>
      </c>
      <c r="AA1623" t="str">
        <f t="shared" si="102"/>
        <v>80%-100%</v>
      </c>
      <c r="AB1623">
        <f t="shared" si="103"/>
        <v>1.7336466483659454E-4</v>
      </c>
    </row>
    <row r="1624" spans="1:28" x14ac:dyDescent="0.25">
      <c r="A1624" t="s">
        <v>4326</v>
      </c>
      <c r="B1624" t="s">
        <v>4327</v>
      </c>
      <c r="C1624" t="s">
        <v>82</v>
      </c>
      <c r="D1624" t="s">
        <v>292</v>
      </c>
      <c r="E1624">
        <v>76</v>
      </c>
      <c r="F1624" t="s">
        <v>95</v>
      </c>
      <c r="G1624">
        <v>2017</v>
      </c>
      <c r="H1624" t="s">
        <v>16</v>
      </c>
      <c r="J1624" t="s">
        <v>96</v>
      </c>
      <c r="K1624">
        <v>84</v>
      </c>
      <c r="L1624" s="18">
        <v>44186</v>
      </c>
      <c r="M1624" s="18">
        <v>46742</v>
      </c>
      <c r="O1624">
        <v>22800000</v>
      </c>
      <c r="P1624">
        <v>20700000</v>
      </c>
      <c r="Q1624">
        <v>2100000</v>
      </c>
      <c r="R1624">
        <v>454053</v>
      </c>
      <c r="S1624" t="s">
        <v>413</v>
      </c>
      <c r="T1624">
        <v>-0.25613052548441212</v>
      </c>
      <c r="U1624">
        <v>0.82274104343757437</v>
      </c>
      <c r="V1624">
        <v>0.72325530977575447</v>
      </c>
      <c r="W1624">
        <v>-0.88621602795567389</v>
      </c>
      <c r="X1624">
        <v>-1.11583711881451</v>
      </c>
      <c r="Y1624" t="str">
        <f t="shared" si="100"/>
        <v>&gt;72</v>
      </c>
      <c r="Z1624" s="20">
        <f t="shared" si="101"/>
        <v>0.90789473684210531</v>
      </c>
      <c r="AA1624" t="str">
        <f t="shared" si="102"/>
        <v>80%-100%</v>
      </c>
      <c r="AB1624">
        <f t="shared" si="103"/>
        <v>9.4152593026834673E-5</v>
      </c>
    </row>
    <row r="1625" spans="1:28" x14ac:dyDescent="0.25">
      <c r="A1625" t="s">
        <v>4328</v>
      </c>
      <c r="B1625" t="s">
        <v>4329</v>
      </c>
      <c r="C1625" t="s">
        <v>82</v>
      </c>
      <c r="D1625" t="s">
        <v>258</v>
      </c>
      <c r="E1625">
        <v>236</v>
      </c>
      <c r="F1625" t="s">
        <v>25</v>
      </c>
      <c r="G1625">
        <v>2020</v>
      </c>
      <c r="H1625" t="s">
        <v>25</v>
      </c>
      <c r="I1625" t="s">
        <v>84</v>
      </c>
      <c r="J1625" t="s">
        <v>80</v>
      </c>
      <c r="K1625">
        <v>84</v>
      </c>
      <c r="L1625" s="18">
        <v>43704</v>
      </c>
      <c r="M1625" s="18">
        <v>46261</v>
      </c>
      <c r="O1625">
        <v>36640000</v>
      </c>
      <c r="P1625">
        <v>37940000</v>
      </c>
      <c r="Q1625">
        <v>0</v>
      </c>
      <c r="R1625">
        <v>783041</v>
      </c>
      <c r="S1625" t="s">
        <v>294</v>
      </c>
      <c r="T1625">
        <v>0.1198401266376715</v>
      </c>
      <c r="U1625">
        <v>1.346634625239687</v>
      </c>
      <c r="V1625">
        <v>0.63090786926245557</v>
      </c>
      <c r="W1625">
        <v>-0.41763999066942381</v>
      </c>
      <c r="X1625">
        <v>-0.57440197704150942</v>
      </c>
      <c r="Y1625" t="str">
        <f t="shared" si="100"/>
        <v>&gt;72</v>
      </c>
      <c r="Z1625" s="20">
        <f t="shared" si="101"/>
        <v>1.0354803493449782</v>
      </c>
      <c r="AA1625" t="str">
        <f t="shared" si="102"/>
        <v>80%-100%</v>
      </c>
      <c r="AB1625">
        <f t="shared" si="103"/>
        <v>1.6237166277136293E-4</v>
      </c>
    </row>
    <row r="1626" spans="1:28" x14ac:dyDescent="0.25">
      <c r="A1626" t="s">
        <v>4330</v>
      </c>
      <c r="B1626" t="s">
        <v>4331</v>
      </c>
      <c r="C1626" t="s">
        <v>82</v>
      </c>
      <c r="D1626" t="s">
        <v>181</v>
      </c>
      <c r="E1626">
        <v>241</v>
      </c>
      <c r="F1626" t="s">
        <v>25</v>
      </c>
      <c r="G1626">
        <v>2021</v>
      </c>
      <c r="H1626" t="s">
        <v>25</v>
      </c>
      <c r="I1626" t="s">
        <v>84</v>
      </c>
      <c r="J1626" t="s">
        <v>80</v>
      </c>
      <c r="K1626">
        <v>84</v>
      </c>
      <c r="L1626" s="18">
        <v>44001</v>
      </c>
      <c r="M1626" s="18">
        <v>46557</v>
      </c>
      <c r="O1626">
        <v>37390000</v>
      </c>
      <c r="P1626">
        <v>37390000</v>
      </c>
      <c r="Q1626">
        <v>0</v>
      </c>
      <c r="R1626">
        <v>871854</v>
      </c>
      <c r="S1626" t="s">
        <v>699</v>
      </c>
      <c r="T1626">
        <v>-0.1469777555134846</v>
      </c>
      <c r="U1626">
        <v>1.2009447865714571</v>
      </c>
      <c r="V1626">
        <v>1.513700209602582</v>
      </c>
      <c r="W1626">
        <v>-0.60170284400433705</v>
      </c>
      <c r="X1626">
        <v>-1.11583711881451</v>
      </c>
      <c r="Y1626" t="str">
        <f t="shared" si="100"/>
        <v>&gt;72</v>
      </c>
      <c r="Z1626" s="20">
        <f t="shared" si="101"/>
        <v>1</v>
      </c>
      <c r="AA1626" t="str">
        <f t="shared" si="102"/>
        <v>80%-100%</v>
      </c>
      <c r="AB1626">
        <f t="shared" si="103"/>
        <v>1.8078795832384749E-4</v>
      </c>
    </row>
    <row r="1627" spans="1:28" x14ac:dyDescent="0.25">
      <c r="A1627" t="s">
        <v>4332</v>
      </c>
      <c r="B1627" t="s">
        <v>4333</v>
      </c>
      <c r="C1627" t="s">
        <v>82</v>
      </c>
      <c r="D1627" t="s">
        <v>650</v>
      </c>
      <c r="E1627">
        <v>60</v>
      </c>
      <c r="F1627" t="s">
        <v>9</v>
      </c>
      <c r="G1627">
        <v>2020</v>
      </c>
      <c r="H1627" t="s">
        <v>28</v>
      </c>
      <c r="I1627" t="s">
        <v>188</v>
      </c>
      <c r="J1627" t="s">
        <v>80</v>
      </c>
      <c r="K1627">
        <v>72</v>
      </c>
      <c r="L1627" s="18">
        <v>43892</v>
      </c>
      <c r="M1627" s="18">
        <v>46083</v>
      </c>
      <c r="O1627">
        <v>95070500</v>
      </c>
      <c r="P1627">
        <v>95070500</v>
      </c>
      <c r="Q1627">
        <v>0</v>
      </c>
      <c r="R1627">
        <v>2132901</v>
      </c>
      <c r="S1627" t="s">
        <v>191</v>
      </c>
      <c r="T1627">
        <v>-0.94743140196695275</v>
      </c>
      <c r="U1627">
        <v>1.2009447865714571</v>
      </c>
      <c r="V1627">
        <v>-0.38886133964682512</v>
      </c>
      <c r="W1627">
        <v>5.3547675370905008</v>
      </c>
      <c r="X1627">
        <v>-0.65174985443765243</v>
      </c>
      <c r="Y1627" t="str">
        <f t="shared" si="100"/>
        <v>61-72</v>
      </c>
      <c r="Z1627" s="20">
        <f t="shared" si="101"/>
        <v>1</v>
      </c>
      <c r="AA1627" t="str">
        <f t="shared" si="102"/>
        <v>80%-100%</v>
      </c>
      <c r="AB1627">
        <f t="shared" si="103"/>
        <v>4.4227911679810223E-4</v>
      </c>
    </row>
    <row r="1628" spans="1:28" x14ac:dyDescent="0.25">
      <c r="A1628" t="s">
        <v>4334</v>
      </c>
      <c r="B1628" t="s">
        <v>4335</v>
      </c>
      <c r="C1628" t="s">
        <v>82</v>
      </c>
      <c r="D1628" t="s">
        <v>211</v>
      </c>
      <c r="E1628">
        <v>7</v>
      </c>
      <c r="F1628" t="s">
        <v>117</v>
      </c>
      <c r="G1628">
        <v>2020</v>
      </c>
      <c r="H1628" t="s">
        <v>29</v>
      </c>
      <c r="I1628" t="s">
        <v>84</v>
      </c>
      <c r="J1628" t="s">
        <v>80</v>
      </c>
      <c r="K1628">
        <v>72</v>
      </c>
      <c r="L1628" s="18">
        <v>43508</v>
      </c>
      <c r="M1628" s="18">
        <v>45700</v>
      </c>
      <c r="O1628">
        <v>53590000</v>
      </c>
      <c r="P1628">
        <v>53590000</v>
      </c>
      <c r="Q1628">
        <v>0</v>
      </c>
      <c r="R1628">
        <v>1278010</v>
      </c>
      <c r="S1628" t="s">
        <v>400</v>
      </c>
      <c r="T1628">
        <v>-1.3568814437906571E-2</v>
      </c>
      <c r="U1628">
        <v>1.2009447865714571</v>
      </c>
      <c r="V1628">
        <v>0.48612183982770601</v>
      </c>
      <c r="W1628">
        <v>-0.59201656567957905</v>
      </c>
      <c r="X1628">
        <v>0.81785981608906366</v>
      </c>
      <c r="Y1628" t="str">
        <f t="shared" si="100"/>
        <v>61-72</v>
      </c>
      <c r="Z1628" s="20">
        <f t="shared" si="101"/>
        <v>1</v>
      </c>
      <c r="AA1628" t="str">
        <f t="shared" si="102"/>
        <v>80%-100%</v>
      </c>
      <c r="AB1628">
        <f t="shared" si="103"/>
        <v>2.6500861224179774E-4</v>
      </c>
    </row>
    <row r="1629" spans="1:28" x14ac:dyDescent="0.25">
      <c r="A1629" t="s">
        <v>4336</v>
      </c>
      <c r="B1629" t="s">
        <v>4337</v>
      </c>
      <c r="C1629" t="s">
        <v>82</v>
      </c>
      <c r="D1629" t="s">
        <v>576</v>
      </c>
      <c r="E1629">
        <v>76</v>
      </c>
      <c r="F1629" t="s">
        <v>25</v>
      </c>
      <c r="G1629">
        <v>2021</v>
      </c>
      <c r="H1629" t="s">
        <v>25</v>
      </c>
      <c r="I1629" t="s">
        <v>84</v>
      </c>
      <c r="J1629" t="s">
        <v>80</v>
      </c>
      <c r="K1629">
        <v>84</v>
      </c>
      <c r="L1629" s="18">
        <v>44083</v>
      </c>
      <c r="M1629" s="18">
        <v>46639</v>
      </c>
      <c r="O1629">
        <v>36690000</v>
      </c>
      <c r="P1629">
        <v>36690000</v>
      </c>
      <c r="Q1629">
        <v>0</v>
      </c>
      <c r="R1629">
        <v>954388</v>
      </c>
      <c r="S1629" t="s">
        <v>413</v>
      </c>
      <c r="T1629">
        <v>-0.93530331641462749</v>
      </c>
      <c r="U1629">
        <v>1.2009447865714571</v>
      </c>
      <c r="V1629">
        <v>0.68373306478441309</v>
      </c>
      <c r="W1629">
        <v>-0.65736343067306835</v>
      </c>
      <c r="X1629">
        <v>-1.5025765057952249</v>
      </c>
      <c r="Y1629" t="str">
        <f t="shared" si="100"/>
        <v>&gt;72</v>
      </c>
      <c r="Z1629" s="20">
        <f t="shared" si="101"/>
        <v>1</v>
      </c>
      <c r="AA1629" t="str">
        <f t="shared" si="102"/>
        <v>80%-100%</v>
      </c>
      <c r="AB1629">
        <f t="shared" si="103"/>
        <v>1.9790223818297575E-4</v>
      </c>
    </row>
    <row r="1630" spans="1:28" x14ac:dyDescent="0.25">
      <c r="A1630" t="s">
        <v>4338</v>
      </c>
      <c r="B1630" t="s">
        <v>4339</v>
      </c>
      <c r="C1630" t="s">
        <v>82</v>
      </c>
      <c r="D1630" t="s">
        <v>108</v>
      </c>
      <c r="E1630">
        <v>74</v>
      </c>
      <c r="F1630" t="s">
        <v>87</v>
      </c>
      <c r="G1630">
        <v>2020</v>
      </c>
      <c r="H1630" t="s">
        <v>24</v>
      </c>
      <c r="I1630" t="s">
        <v>84</v>
      </c>
      <c r="J1630" t="s">
        <v>80</v>
      </c>
      <c r="K1630">
        <v>24</v>
      </c>
      <c r="L1630" s="18">
        <v>43970</v>
      </c>
      <c r="M1630" s="18">
        <v>44700</v>
      </c>
      <c r="O1630">
        <v>37990000</v>
      </c>
      <c r="P1630">
        <v>18990000</v>
      </c>
      <c r="Q1630">
        <v>19000000</v>
      </c>
      <c r="R1630">
        <v>957742</v>
      </c>
      <c r="S1630" t="s">
        <v>498</v>
      </c>
      <c r="T1630">
        <v>-0.69274160536812202</v>
      </c>
      <c r="U1630">
        <v>-0.85270168086480969</v>
      </c>
      <c r="V1630">
        <v>-4.4146365390986242</v>
      </c>
      <c r="W1630">
        <v>-0.91193790287385168</v>
      </c>
      <c r="X1630">
        <v>0.27642467431606299</v>
      </c>
      <c r="Y1630" t="str">
        <f t="shared" si="100"/>
        <v>&lt;=24</v>
      </c>
      <c r="Z1630" s="20">
        <f t="shared" si="101"/>
        <v>0.49986838641747827</v>
      </c>
      <c r="AA1630" t="str">
        <f t="shared" si="102"/>
        <v>40%-60%</v>
      </c>
      <c r="AB1630">
        <f t="shared" si="103"/>
        <v>1.9859772482663191E-4</v>
      </c>
    </row>
    <row r="1631" spans="1:28" x14ac:dyDescent="0.25">
      <c r="A1631" t="s">
        <v>4340</v>
      </c>
      <c r="B1631" t="s">
        <v>4341</v>
      </c>
      <c r="C1631" t="s">
        <v>82</v>
      </c>
      <c r="D1631" t="s">
        <v>86</v>
      </c>
      <c r="E1631">
        <v>61</v>
      </c>
      <c r="F1631" t="s">
        <v>87</v>
      </c>
      <c r="G1631">
        <v>2020</v>
      </c>
      <c r="H1631" t="s">
        <v>15</v>
      </c>
      <c r="I1631" t="s">
        <v>84</v>
      </c>
      <c r="J1631" t="s">
        <v>80</v>
      </c>
      <c r="K1631">
        <v>84</v>
      </c>
      <c r="L1631" s="18">
        <v>43664</v>
      </c>
      <c r="M1631" s="18">
        <v>46221</v>
      </c>
      <c r="O1631">
        <v>36890000</v>
      </c>
      <c r="P1631">
        <v>22842000</v>
      </c>
      <c r="Q1631">
        <v>14048000</v>
      </c>
      <c r="R1631">
        <v>471672</v>
      </c>
      <c r="S1631" t="s">
        <v>736</v>
      </c>
      <c r="T1631">
        <v>-0.2318743543797615</v>
      </c>
      <c r="U1631">
        <v>-0.36273282621328318</v>
      </c>
      <c r="V1631">
        <v>0.6442108197930716</v>
      </c>
      <c r="W1631">
        <v>9.892733390061427E-2</v>
      </c>
      <c r="X1631">
        <v>-0.34235834485308059</v>
      </c>
      <c r="Y1631" t="str">
        <f t="shared" si="100"/>
        <v>&gt;72</v>
      </c>
      <c r="Z1631" s="20">
        <f t="shared" si="101"/>
        <v>0.61919219300623474</v>
      </c>
      <c r="AA1631" t="str">
        <f t="shared" si="102"/>
        <v>60%-80%</v>
      </c>
      <c r="AB1631">
        <f t="shared" si="103"/>
        <v>9.780607518979759E-5</v>
      </c>
    </row>
    <row r="1632" spans="1:28" x14ac:dyDescent="0.25">
      <c r="A1632" t="s">
        <v>4342</v>
      </c>
      <c r="B1632" t="s">
        <v>4343</v>
      </c>
      <c r="C1632" t="s">
        <v>82</v>
      </c>
      <c r="D1632" t="s">
        <v>258</v>
      </c>
      <c r="E1632">
        <v>59</v>
      </c>
      <c r="F1632" t="s">
        <v>25</v>
      </c>
      <c r="G1632">
        <v>2020</v>
      </c>
      <c r="H1632" t="s">
        <v>25</v>
      </c>
      <c r="I1632" t="s">
        <v>84</v>
      </c>
      <c r="J1632" t="s">
        <v>80</v>
      </c>
      <c r="K1632">
        <v>84</v>
      </c>
      <c r="L1632" s="18">
        <v>43627</v>
      </c>
      <c r="M1632" s="18">
        <v>46184</v>
      </c>
      <c r="O1632">
        <v>36640000</v>
      </c>
      <c r="P1632">
        <v>36640000</v>
      </c>
      <c r="Q1632">
        <v>0</v>
      </c>
      <c r="R1632">
        <v>781074</v>
      </c>
      <c r="S1632" t="s">
        <v>252</v>
      </c>
      <c r="T1632">
        <v>-1.5902199362401921</v>
      </c>
      <c r="U1632">
        <v>1.2009447865714571</v>
      </c>
      <c r="V1632">
        <v>8.2406454688103009E-2</v>
      </c>
      <c r="W1632">
        <v>-0.68788363775068373</v>
      </c>
      <c r="X1632">
        <v>1.7460343448427791</v>
      </c>
      <c r="Y1632" t="str">
        <f t="shared" si="100"/>
        <v>&gt;72</v>
      </c>
      <c r="Z1632" s="20">
        <f t="shared" si="101"/>
        <v>1</v>
      </c>
      <c r="AA1632" t="str">
        <f t="shared" si="102"/>
        <v>80%-100%</v>
      </c>
      <c r="AB1632">
        <f t="shared" si="103"/>
        <v>1.6196378494546203E-4</v>
      </c>
    </row>
    <row r="1633" spans="1:28" x14ac:dyDescent="0.25">
      <c r="A1633" t="s">
        <v>4344</v>
      </c>
      <c r="B1633" t="s">
        <v>4345</v>
      </c>
      <c r="C1633" t="s">
        <v>82</v>
      </c>
      <c r="D1633" t="s">
        <v>244</v>
      </c>
      <c r="E1633">
        <v>76</v>
      </c>
      <c r="F1633" t="s">
        <v>95</v>
      </c>
      <c r="G1633">
        <v>2014</v>
      </c>
      <c r="H1633" t="s">
        <v>16</v>
      </c>
      <c r="J1633" t="s">
        <v>96</v>
      </c>
      <c r="K1633">
        <v>60</v>
      </c>
      <c r="L1633" s="18">
        <v>44494</v>
      </c>
      <c r="M1633" s="18">
        <v>46320</v>
      </c>
      <c r="O1633">
        <v>29500000</v>
      </c>
      <c r="P1633">
        <v>29500000</v>
      </c>
      <c r="Q1633">
        <v>0</v>
      </c>
      <c r="R1633">
        <v>806284</v>
      </c>
      <c r="S1633" t="s">
        <v>330</v>
      </c>
      <c r="T1633">
        <v>-0.72912586202509788</v>
      </c>
      <c r="U1633">
        <v>1.2009447865714571</v>
      </c>
      <c r="V1633">
        <v>0.28851061487099899</v>
      </c>
      <c r="W1633">
        <v>-1.0100353679802629</v>
      </c>
      <c r="X1633">
        <v>-1.0384892414183671</v>
      </c>
      <c r="Y1633" t="str">
        <f t="shared" si="100"/>
        <v>49-60</v>
      </c>
      <c r="Z1633" s="20">
        <f t="shared" si="101"/>
        <v>1</v>
      </c>
      <c r="AA1633" t="str">
        <f t="shared" si="102"/>
        <v>80%-100%</v>
      </c>
      <c r="AB1633">
        <f t="shared" si="103"/>
        <v>1.6719133959262105E-4</v>
      </c>
    </row>
    <row r="1634" spans="1:28" x14ac:dyDescent="0.25">
      <c r="A1634" t="s">
        <v>4346</v>
      </c>
      <c r="B1634" t="s">
        <v>4347</v>
      </c>
      <c r="C1634" t="s">
        <v>82</v>
      </c>
      <c r="D1634" t="s">
        <v>258</v>
      </c>
      <c r="E1634">
        <v>27</v>
      </c>
      <c r="F1634" t="s">
        <v>25</v>
      </c>
      <c r="G1634">
        <v>2020</v>
      </c>
      <c r="H1634" t="s">
        <v>25</v>
      </c>
      <c r="I1634" t="s">
        <v>84</v>
      </c>
      <c r="J1634" t="s">
        <v>80</v>
      </c>
      <c r="K1634">
        <v>84</v>
      </c>
      <c r="L1634" s="18">
        <v>43675</v>
      </c>
      <c r="M1634" s="18">
        <v>46232</v>
      </c>
      <c r="O1634">
        <v>36390000</v>
      </c>
      <c r="P1634">
        <v>17000000</v>
      </c>
      <c r="Q1634">
        <v>19390000</v>
      </c>
      <c r="R1634">
        <v>339080</v>
      </c>
      <c r="S1634" t="s">
        <v>101</v>
      </c>
      <c r="T1634">
        <v>1.35690485297485</v>
      </c>
      <c r="U1634">
        <v>-0.9870038807697068</v>
      </c>
      <c r="V1634">
        <v>0.22956911480316189</v>
      </c>
      <c r="W1634">
        <v>-0.73581053571172628</v>
      </c>
      <c r="X1634">
        <v>2.1327737318234941</v>
      </c>
      <c r="Y1634" t="str">
        <f t="shared" si="100"/>
        <v>&gt;72</v>
      </c>
      <c r="Z1634" s="20">
        <f t="shared" si="101"/>
        <v>0.46716130805166256</v>
      </c>
      <c r="AA1634" t="str">
        <f t="shared" si="102"/>
        <v>40%-60%</v>
      </c>
      <c r="AB1634">
        <f t="shared" si="103"/>
        <v>7.0311750486262841E-5</v>
      </c>
    </row>
    <row r="1635" spans="1:28" x14ac:dyDescent="0.25">
      <c r="A1635" t="s">
        <v>4348</v>
      </c>
      <c r="B1635" t="s">
        <v>4349</v>
      </c>
      <c r="C1635" t="s">
        <v>82</v>
      </c>
      <c r="D1635" t="s">
        <v>102</v>
      </c>
      <c r="E1635">
        <v>61</v>
      </c>
      <c r="F1635" t="s">
        <v>25</v>
      </c>
      <c r="G1635">
        <v>2021</v>
      </c>
      <c r="H1635" t="s">
        <v>25</v>
      </c>
      <c r="I1635" t="s">
        <v>84</v>
      </c>
      <c r="J1635" t="s">
        <v>80</v>
      </c>
      <c r="K1635">
        <v>84</v>
      </c>
      <c r="L1635" s="18">
        <v>44182</v>
      </c>
      <c r="M1635" s="18">
        <v>46738</v>
      </c>
      <c r="O1635">
        <v>42680000</v>
      </c>
      <c r="P1635">
        <v>27680000</v>
      </c>
      <c r="Q1635">
        <v>15000000</v>
      </c>
      <c r="R1635">
        <v>581165</v>
      </c>
      <c r="S1635" t="s">
        <v>146</v>
      </c>
      <c r="T1635">
        <v>-0.88679097420532638</v>
      </c>
      <c r="U1635">
        <v>-0.24219441269426159</v>
      </c>
      <c r="V1635">
        <v>0.16994387989697479</v>
      </c>
      <c r="W1635">
        <v>-0.191488425904872</v>
      </c>
      <c r="X1635">
        <v>-0.72909773183379534</v>
      </c>
      <c r="Y1635" t="str">
        <f t="shared" si="100"/>
        <v>&gt;72</v>
      </c>
      <c r="Z1635" s="20">
        <f t="shared" si="101"/>
        <v>0.64854732895970013</v>
      </c>
      <c r="AA1635" t="str">
        <f t="shared" si="102"/>
        <v>60%-80%</v>
      </c>
      <c r="AB1635">
        <f t="shared" si="103"/>
        <v>1.2051058296375176E-4</v>
      </c>
    </row>
    <row r="1636" spans="1:28" x14ac:dyDescent="0.25">
      <c r="A1636" t="s">
        <v>4350</v>
      </c>
      <c r="B1636" t="s">
        <v>4351</v>
      </c>
      <c r="C1636" t="s">
        <v>82</v>
      </c>
      <c r="D1636" t="s">
        <v>128</v>
      </c>
      <c r="E1636">
        <v>49</v>
      </c>
      <c r="F1636" t="s">
        <v>79</v>
      </c>
      <c r="G1636">
        <v>2018</v>
      </c>
      <c r="H1636" t="s">
        <v>13</v>
      </c>
      <c r="J1636" t="s">
        <v>80</v>
      </c>
      <c r="K1636">
        <v>48</v>
      </c>
      <c r="L1636" s="18">
        <v>42777</v>
      </c>
      <c r="M1636" s="18">
        <v>44238</v>
      </c>
      <c r="O1636">
        <v>33800000</v>
      </c>
      <c r="P1636">
        <v>30420000</v>
      </c>
      <c r="Q1636">
        <v>3380000</v>
      </c>
      <c r="R1636">
        <v>881594</v>
      </c>
      <c r="S1636" t="s">
        <v>158</v>
      </c>
      <c r="T1636">
        <v>0.1077120410853462</v>
      </c>
      <c r="U1636">
        <v>0.79032357974038436</v>
      </c>
      <c r="V1636">
        <v>0.52564408481904745</v>
      </c>
      <c r="W1636">
        <v>-0.42382103374926111</v>
      </c>
      <c r="X1636">
        <v>-0.65174985443765243</v>
      </c>
      <c r="Y1636" t="str">
        <f t="shared" si="100"/>
        <v>37-48</v>
      </c>
      <c r="Z1636" s="20">
        <f t="shared" si="101"/>
        <v>0.9</v>
      </c>
      <c r="AA1636" t="str">
        <f t="shared" si="102"/>
        <v>80%-100%</v>
      </c>
      <c r="AB1636">
        <f t="shared" si="103"/>
        <v>1.8280764821925919E-4</v>
      </c>
    </row>
    <row r="1637" spans="1:28" x14ac:dyDescent="0.25">
      <c r="A1637" t="s">
        <v>4352</v>
      </c>
      <c r="B1637" t="s">
        <v>4353</v>
      </c>
      <c r="C1637" t="s">
        <v>82</v>
      </c>
      <c r="D1637" t="s">
        <v>236</v>
      </c>
      <c r="E1637">
        <v>61</v>
      </c>
      <c r="F1637" t="s">
        <v>87</v>
      </c>
      <c r="G1637">
        <v>2021</v>
      </c>
      <c r="H1637" t="s">
        <v>24</v>
      </c>
      <c r="J1637" t="s">
        <v>80</v>
      </c>
      <c r="K1637">
        <v>84</v>
      </c>
      <c r="L1637" s="18">
        <v>44130</v>
      </c>
      <c r="M1637" s="18">
        <v>46686</v>
      </c>
      <c r="O1637">
        <v>41641000</v>
      </c>
      <c r="P1637">
        <v>42409650</v>
      </c>
      <c r="Q1637">
        <v>0</v>
      </c>
      <c r="R1637">
        <v>947858</v>
      </c>
      <c r="S1637" t="s">
        <v>237</v>
      </c>
      <c r="T1637">
        <v>-0.4986922365309176</v>
      </c>
      <c r="U1637">
        <v>1.276741234935018</v>
      </c>
      <c r="V1637">
        <v>1.185489993161002E-2</v>
      </c>
      <c r="W1637">
        <v>-0.77088280238446427</v>
      </c>
      <c r="X1637">
        <v>-0.72909773183379534</v>
      </c>
      <c r="Y1637" t="str">
        <f t="shared" si="100"/>
        <v>&gt;72</v>
      </c>
      <c r="Z1637" s="20">
        <f t="shared" si="101"/>
        <v>1.0184589707259672</v>
      </c>
      <c r="AA1637" t="str">
        <f t="shared" si="102"/>
        <v>80%-100%</v>
      </c>
      <c r="AB1637">
        <f t="shared" si="103"/>
        <v>1.9654817503954265E-4</v>
      </c>
    </row>
    <row r="1638" spans="1:28" x14ac:dyDescent="0.25">
      <c r="A1638" t="s">
        <v>4354</v>
      </c>
      <c r="B1638" t="s">
        <v>4355</v>
      </c>
      <c r="C1638" t="s">
        <v>82</v>
      </c>
      <c r="D1638" t="s">
        <v>211</v>
      </c>
      <c r="E1638">
        <v>7</v>
      </c>
      <c r="F1638" t="s">
        <v>79</v>
      </c>
      <c r="G1638">
        <v>2020</v>
      </c>
      <c r="H1638" t="s">
        <v>26</v>
      </c>
      <c r="I1638" t="s">
        <v>84</v>
      </c>
      <c r="J1638" t="s">
        <v>80</v>
      </c>
      <c r="K1638">
        <v>48</v>
      </c>
      <c r="L1638" s="18">
        <v>43891</v>
      </c>
      <c r="M1638" s="18">
        <v>45352</v>
      </c>
      <c r="O1638">
        <v>50500000</v>
      </c>
      <c r="P1638">
        <v>20500000</v>
      </c>
      <c r="Q1638">
        <v>30000000</v>
      </c>
      <c r="R1638">
        <v>570694</v>
      </c>
      <c r="S1638" t="s">
        <v>403</v>
      </c>
      <c r="T1638">
        <v>-0.31677095324603838</v>
      </c>
      <c r="U1638">
        <v>-1.2383891153953099</v>
      </c>
      <c r="V1638">
        <v>-0.22527857001643839</v>
      </c>
      <c r="W1638">
        <v>-0.32424991610166581</v>
      </c>
      <c r="X1638">
        <v>1.2045992030697781</v>
      </c>
      <c r="Y1638" t="str">
        <f t="shared" si="100"/>
        <v>37-48</v>
      </c>
      <c r="Z1638" s="20">
        <f t="shared" si="101"/>
        <v>0.40594059405940597</v>
      </c>
      <c r="AA1638" t="str">
        <f t="shared" si="102"/>
        <v>40%-60%</v>
      </c>
      <c r="AB1638">
        <f t="shared" si="103"/>
        <v>1.1833931264600474E-4</v>
      </c>
    </row>
    <row r="1639" spans="1:28" x14ac:dyDescent="0.25">
      <c r="A1639" t="s">
        <v>4356</v>
      </c>
      <c r="B1639" t="s">
        <v>4357</v>
      </c>
      <c r="C1639" t="s">
        <v>82</v>
      </c>
      <c r="D1639" t="s">
        <v>181</v>
      </c>
      <c r="E1639">
        <v>50</v>
      </c>
      <c r="F1639" t="s">
        <v>25</v>
      </c>
      <c r="G1639">
        <v>2020</v>
      </c>
      <c r="H1639" t="s">
        <v>25</v>
      </c>
      <c r="I1639" t="s">
        <v>84</v>
      </c>
      <c r="J1639" t="s">
        <v>80</v>
      </c>
      <c r="K1639">
        <v>84</v>
      </c>
      <c r="L1639" s="18">
        <v>43985</v>
      </c>
      <c r="M1639" s="18">
        <v>46541</v>
      </c>
      <c r="O1639">
        <v>33990000</v>
      </c>
      <c r="P1639">
        <v>33990000</v>
      </c>
      <c r="Q1639">
        <v>0</v>
      </c>
      <c r="R1639">
        <v>757166</v>
      </c>
      <c r="S1639" t="s">
        <v>220</v>
      </c>
      <c r="T1639">
        <v>-1.202121198565784</v>
      </c>
      <c r="U1639">
        <v>1.2009447865714571</v>
      </c>
      <c r="V1639">
        <v>0.92086653473246149</v>
      </c>
      <c r="W1639">
        <v>-0.20428298261886249</v>
      </c>
      <c r="X1639">
        <v>-1.270532873606796</v>
      </c>
      <c r="Y1639" t="str">
        <f t="shared" si="100"/>
        <v>&gt;72</v>
      </c>
      <c r="Z1639" s="20">
        <f t="shared" si="101"/>
        <v>1</v>
      </c>
      <c r="AA1639" t="str">
        <f t="shared" si="102"/>
        <v>80%-100%</v>
      </c>
      <c r="AB1639">
        <f t="shared" si="103"/>
        <v>1.5700621348555411E-4</v>
      </c>
    </row>
    <row r="1640" spans="1:28" x14ac:dyDescent="0.25">
      <c r="A1640" t="s">
        <v>4358</v>
      </c>
      <c r="B1640" t="s">
        <v>4359</v>
      </c>
      <c r="C1640" t="s">
        <v>82</v>
      </c>
      <c r="D1640" t="s">
        <v>613</v>
      </c>
      <c r="E1640">
        <v>27</v>
      </c>
      <c r="F1640" t="s">
        <v>25</v>
      </c>
      <c r="G1640">
        <v>2022</v>
      </c>
      <c r="H1640" t="s">
        <v>25</v>
      </c>
      <c r="I1640" t="s">
        <v>84</v>
      </c>
      <c r="J1640" t="s">
        <v>80</v>
      </c>
      <c r="K1640">
        <v>84</v>
      </c>
      <c r="L1640" s="18">
        <v>44405</v>
      </c>
      <c r="M1640" s="18">
        <v>46962</v>
      </c>
      <c r="O1640">
        <v>43833200</v>
      </c>
      <c r="P1640">
        <v>45203200</v>
      </c>
      <c r="Q1640">
        <v>0</v>
      </c>
      <c r="R1640">
        <v>989662</v>
      </c>
      <c r="S1640" t="s">
        <v>97</v>
      </c>
      <c r="T1640">
        <v>-0.83827863199602526</v>
      </c>
      <c r="U1640">
        <v>1.329283820308115</v>
      </c>
      <c r="V1640">
        <v>-0.2648008150077798</v>
      </c>
      <c r="W1640">
        <v>-0.75190853020553849</v>
      </c>
      <c r="X1640">
        <v>-1.811968015379797</v>
      </c>
      <c r="Y1640" t="str">
        <f t="shared" si="100"/>
        <v>&gt;72</v>
      </c>
      <c r="Z1640" s="20">
        <f t="shared" si="101"/>
        <v>1.0312548479234918</v>
      </c>
      <c r="AA1640" t="str">
        <f t="shared" si="102"/>
        <v>80%-100%</v>
      </c>
      <c r="AB1640">
        <f t="shared" si="103"/>
        <v>2.0521666748182096E-4</v>
      </c>
    </row>
    <row r="1641" spans="1:28" x14ac:dyDescent="0.25">
      <c r="A1641" t="s">
        <v>4360</v>
      </c>
      <c r="B1641" t="s">
        <v>4361</v>
      </c>
      <c r="C1641" t="s">
        <v>82</v>
      </c>
      <c r="D1641" t="s">
        <v>767</v>
      </c>
      <c r="E1641">
        <v>84</v>
      </c>
      <c r="F1641" t="s">
        <v>87</v>
      </c>
      <c r="G1641">
        <v>2019</v>
      </c>
      <c r="H1641" t="s">
        <v>15</v>
      </c>
      <c r="J1641" t="s">
        <v>80</v>
      </c>
      <c r="K1641">
        <v>84</v>
      </c>
      <c r="L1641" s="18">
        <v>43159</v>
      </c>
      <c r="M1641" s="18">
        <v>45716</v>
      </c>
      <c r="O1641">
        <v>33780000</v>
      </c>
      <c r="P1641">
        <v>23000000</v>
      </c>
      <c r="Q1641">
        <v>10780000</v>
      </c>
      <c r="R1641">
        <v>614167</v>
      </c>
      <c r="S1641" t="s">
        <v>208</v>
      </c>
      <c r="T1641">
        <v>-0.57146074984486928</v>
      </c>
      <c r="U1641">
        <v>-0.1094449735348075</v>
      </c>
      <c r="V1641">
        <v>0.4267401014729103</v>
      </c>
      <c r="W1641">
        <v>-0.62486227280504036</v>
      </c>
      <c r="X1641">
        <v>-0.80644560922993824</v>
      </c>
      <c r="Y1641" t="str">
        <f t="shared" si="100"/>
        <v>&gt;72</v>
      </c>
      <c r="Z1641" s="20">
        <f t="shared" si="101"/>
        <v>0.68087625814091179</v>
      </c>
      <c r="AA1641" t="str">
        <f t="shared" si="102"/>
        <v>60%-80%</v>
      </c>
      <c r="AB1641">
        <f t="shared" si="103"/>
        <v>1.2735388952724014E-4</v>
      </c>
    </row>
    <row r="1642" spans="1:28" x14ac:dyDescent="0.25">
      <c r="A1642" t="s">
        <v>4362</v>
      </c>
      <c r="B1642" t="s">
        <v>4363</v>
      </c>
      <c r="C1642" t="s">
        <v>82</v>
      </c>
      <c r="D1642" t="s">
        <v>239</v>
      </c>
      <c r="E1642">
        <v>15</v>
      </c>
      <c r="F1642" t="s">
        <v>87</v>
      </c>
      <c r="G1642">
        <v>2019</v>
      </c>
      <c r="H1642" t="s">
        <v>15</v>
      </c>
      <c r="J1642" t="s">
        <v>80</v>
      </c>
      <c r="K1642">
        <v>84</v>
      </c>
      <c r="L1642" s="18">
        <v>43403</v>
      </c>
      <c r="M1642" s="18">
        <v>45960</v>
      </c>
      <c r="O1642">
        <v>37290000</v>
      </c>
      <c r="P1642">
        <v>33561000</v>
      </c>
      <c r="Q1642">
        <v>3729000</v>
      </c>
      <c r="R1642">
        <v>722585</v>
      </c>
      <c r="S1642" t="s">
        <v>306</v>
      </c>
      <c r="T1642">
        <v>1.077958885271368</v>
      </c>
      <c r="U1642">
        <v>0.79032357974038436</v>
      </c>
      <c r="V1642">
        <v>0.2094661248883162</v>
      </c>
      <c r="W1642">
        <v>-0.20476457492455141</v>
      </c>
      <c r="X1642">
        <v>0.19907679691992</v>
      </c>
      <c r="Y1642" t="str">
        <f t="shared" si="100"/>
        <v>&gt;72</v>
      </c>
      <c r="Z1642" s="20">
        <f t="shared" si="101"/>
        <v>0.9</v>
      </c>
      <c r="AA1642" t="str">
        <f t="shared" si="102"/>
        <v>80%-100%</v>
      </c>
      <c r="AB1642">
        <f t="shared" si="103"/>
        <v>1.4983548491540708E-4</v>
      </c>
    </row>
    <row r="1643" spans="1:28" x14ac:dyDescent="0.25">
      <c r="A1643" t="s">
        <v>4364</v>
      </c>
      <c r="B1643" t="s">
        <v>4365</v>
      </c>
      <c r="C1643" t="s">
        <v>82</v>
      </c>
      <c r="D1643" t="s">
        <v>134</v>
      </c>
      <c r="E1643">
        <v>50</v>
      </c>
      <c r="F1643" t="s">
        <v>12</v>
      </c>
      <c r="G1643">
        <v>2021</v>
      </c>
      <c r="H1643" t="s">
        <v>12</v>
      </c>
      <c r="I1643" t="s">
        <v>84</v>
      </c>
      <c r="J1643" t="s">
        <v>80</v>
      </c>
      <c r="K1643">
        <v>72</v>
      </c>
      <c r="L1643" s="18">
        <v>44378</v>
      </c>
      <c r="M1643" s="18">
        <v>46569</v>
      </c>
      <c r="O1643">
        <v>74872000</v>
      </c>
      <c r="P1643">
        <v>37436000</v>
      </c>
      <c r="Q1643">
        <v>37436000</v>
      </c>
      <c r="R1643">
        <v>960282</v>
      </c>
      <c r="S1643" t="s">
        <v>680</v>
      </c>
      <c r="T1643">
        <v>-0.36528329545533961</v>
      </c>
      <c r="U1643">
        <v>-0.85216124758390532</v>
      </c>
      <c r="V1643">
        <v>0.24898836987965761</v>
      </c>
      <c r="W1643">
        <v>1.942652529008587</v>
      </c>
      <c r="X1643">
        <v>1.7460343448427791</v>
      </c>
      <c r="Y1643" t="str">
        <f t="shared" si="100"/>
        <v>61-72</v>
      </c>
      <c r="Z1643" s="20">
        <f t="shared" si="101"/>
        <v>0.5</v>
      </c>
      <c r="AA1643" t="str">
        <f t="shared" si="102"/>
        <v>40%-60%</v>
      </c>
      <c r="AB1643">
        <f t="shared" si="103"/>
        <v>1.9912442013816638E-4</v>
      </c>
    </row>
    <row r="1644" spans="1:28" x14ac:dyDescent="0.25">
      <c r="A1644" t="s">
        <v>4366</v>
      </c>
      <c r="B1644" t="s">
        <v>4367</v>
      </c>
      <c r="C1644" t="s">
        <v>82</v>
      </c>
      <c r="D1644" t="s">
        <v>227</v>
      </c>
      <c r="E1644">
        <v>38</v>
      </c>
      <c r="F1644" t="s">
        <v>87</v>
      </c>
      <c r="G1644">
        <v>2022</v>
      </c>
      <c r="H1644" t="s">
        <v>24</v>
      </c>
      <c r="I1644" t="s">
        <v>84</v>
      </c>
      <c r="J1644" t="s">
        <v>80</v>
      </c>
      <c r="K1644">
        <v>84</v>
      </c>
      <c r="L1644" s="18">
        <v>44203</v>
      </c>
      <c r="M1644" s="18">
        <v>46759</v>
      </c>
      <c r="O1644">
        <v>53307900</v>
      </c>
      <c r="P1644">
        <v>53307900</v>
      </c>
      <c r="Q1644">
        <v>0</v>
      </c>
      <c r="R1644">
        <v>1156769</v>
      </c>
      <c r="S1644" t="s">
        <v>234</v>
      </c>
      <c r="T1644">
        <v>-8.633732775185822E-2</v>
      </c>
      <c r="U1644">
        <v>1.2009447865714571</v>
      </c>
      <c r="V1644">
        <v>-0.38336754998180411</v>
      </c>
      <c r="W1644">
        <v>-0.2326444878658781</v>
      </c>
      <c r="X1644">
        <v>-1.270532873606796</v>
      </c>
      <c r="Y1644" t="str">
        <f t="shared" si="100"/>
        <v>&gt;72</v>
      </c>
      <c r="Z1644" s="20">
        <f t="shared" si="101"/>
        <v>1</v>
      </c>
      <c r="AA1644" t="str">
        <f t="shared" si="102"/>
        <v>80%-100%</v>
      </c>
      <c r="AB1644">
        <f t="shared" si="103"/>
        <v>2.398680349718172E-4</v>
      </c>
    </row>
    <row r="1645" spans="1:28" x14ac:dyDescent="0.25">
      <c r="A1645" t="s">
        <v>4368</v>
      </c>
      <c r="B1645" t="s">
        <v>4369</v>
      </c>
      <c r="C1645" t="s">
        <v>82</v>
      </c>
      <c r="D1645" t="s">
        <v>282</v>
      </c>
      <c r="E1645">
        <v>77</v>
      </c>
      <c r="F1645" t="s">
        <v>17</v>
      </c>
      <c r="G1645">
        <v>2020</v>
      </c>
      <c r="H1645" t="s">
        <v>17</v>
      </c>
      <c r="I1645" t="s">
        <v>84</v>
      </c>
      <c r="J1645" t="s">
        <v>80</v>
      </c>
      <c r="K1645">
        <v>72</v>
      </c>
      <c r="L1645" s="18">
        <v>43791</v>
      </c>
      <c r="M1645" s="18">
        <v>45983</v>
      </c>
      <c r="O1645">
        <v>59950000</v>
      </c>
      <c r="P1645">
        <v>29950000</v>
      </c>
      <c r="Q1645">
        <v>30000000</v>
      </c>
      <c r="R1645">
        <v>739362</v>
      </c>
      <c r="S1645" t="s">
        <v>124</v>
      </c>
      <c r="T1645">
        <v>-0.71699777647277252</v>
      </c>
      <c r="U1645">
        <v>-0.85387359623624504</v>
      </c>
      <c r="V1645">
        <v>1.185489993161002E-2</v>
      </c>
      <c r="W1645">
        <v>-0.50530007932028831</v>
      </c>
      <c r="X1645">
        <v>-0.96114136402222416</v>
      </c>
      <c r="Y1645" t="str">
        <f t="shared" si="100"/>
        <v>61-72</v>
      </c>
      <c r="Z1645" s="20">
        <f t="shared" si="101"/>
        <v>0.49958298582151794</v>
      </c>
      <c r="AA1645" t="str">
        <f t="shared" si="102"/>
        <v>40%-60%</v>
      </c>
      <c r="AB1645">
        <f t="shared" si="103"/>
        <v>1.5331436965619993E-4</v>
      </c>
    </row>
    <row r="1646" spans="1:28" x14ac:dyDescent="0.25">
      <c r="A1646" t="s">
        <v>4370</v>
      </c>
      <c r="B1646" t="s">
        <v>4371</v>
      </c>
      <c r="C1646" t="s">
        <v>82</v>
      </c>
      <c r="D1646" t="s">
        <v>120</v>
      </c>
      <c r="E1646">
        <v>74</v>
      </c>
      <c r="F1646" t="s">
        <v>95</v>
      </c>
      <c r="G1646">
        <v>2018</v>
      </c>
      <c r="H1646" t="s">
        <v>16</v>
      </c>
      <c r="J1646" t="s">
        <v>96</v>
      </c>
      <c r="K1646">
        <v>72</v>
      </c>
      <c r="L1646" s="18">
        <v>44294</v>
      </c>
      <c r="M1646" s="18">
        <v>46485</v>
      </c>
      <c r="O1646">
        <v>37500000</v>
      </c>
      <c r="P1646">
        <v>36500000</v>
      </c>
      <c r="Q1646">
        <v>1000000</v>
      </c>
      <c r="R1646">
        <v>1072352</v>
      </c>
      <c r="S1646" t="s">
        <v>471</v>
      </c>
      <c r="T1646">
        <v>-0.92317523086230224</v>
      </c>
      <c r="U1646">
        <v>1.0914457980831711</v>
      </c>
      <c r="V1646">
        <v>0.68373306478441309</v>
      </c>
      <c r="W1646">
        <v>-0.79254483093242412</v>
      </c>
      <c r="X1646">
        <v>-1.7346201379836541</v>
      </c>
      <c r="Y1646" t="str">
        <f t="shared" si="100"/>
        <v>61-72</v>
      </c>
      <c r="Z1646" s="20">
        <f t="shared" si="101"/>
        <v>0.97333333333333338</v>
      </c>
      <c r="AA1646" t="str">
        <f t="shared" si="102"/>
        <v>80%-100%</v>
      </c>
      <c r="AB1646">
        <f t="shared" si="103"/>
        <v>2.2236329555693326E-4</v>
      </c>
    </row>
    <row r="1647" spans="1:28" x14ac:dyDescent="0.25">
      <c r="A1647" t="s">
        <v>4372</v>
      </c>
      <c r="B1647" t="s">
        <v>4373</v>
      </c>
      <c r="C1647" t="s">
        <v>82</v>
      </c>
      <c r="D1647" t="s">
        <v>199</v>
      </c>
      <c r="E1647">
        <v>236</v>
      </c>
      <c r="F1647" t="s">
        <v>87</v>
      </c>
      <c r="G1647">
        <v>2022</v>
      </c>
      <c r="H1647" t="s">
        <v>24</v>
      </c>
      <c r="I1647" t="s">
        <v>84</v>
      </c>
      <c r="J1647" t="s">
        <v>80</v>
      </c>
      <c r="K1647">
        <v>84</v>
      </c>
      <c r="L1647" s="18">
        <v>44439</v>
      </c>
      <c r="M1647" s="18">
        <v>46996</v>
      </c>
      <c r="O1647">
        <v>51291400</v>
      </c>
      <c r="P1647">
        <v>36291400</v>
      </c>
      <c r="Q1647">
        <v>15000000</v>
      </c>
      <c r="R1647">
        <v>768944</v>
      </c>
      <c r="S1647" t="s">
        <v>359</v>
      </c>
      <c r="T1647">
        <v>3.4943527771394541E-2</v>
      </c>
      <c r="U1647">
        <v>9.6671202001607251E-5</v>
      </c>
      <c r="V1647">
        <v>-0.69954550991253528</v>
      </c>
      <c r="W1647">
        <v>-0.77032852316289269</v>
      </c>
      <c r="X1647">
        <v>-1.270532873606796</v>
      </c>
      <c r="Y1647" t="str">
        <f t="shared" si="100"/>
        <v>&gt;72</v>
      </c>
      <c r="Z1647" s="20">
        <f t="shared" si="101"/>
        <v>0.70755331303103441</v>
      </c>
      <c r="AA1647" t="str">
        <f t="shared" si="102"/>
        <v>60%-80%</v>
      </c>
      <c r="AB1647">
        <f t="shared" si="103"/>
        <v>1.5944850379234662E-4</v>
      </c>
    </row>
    <row r="1648" spans="1:28" x14ac:dyDescent="0.25">
      <c r="A1648" t="s">
        <v>4374</v>
      </c>
      <c r="B1648" t="s">
        <v>4375</v>
      </c>
      <c r="C1648" t="s">
        <v>82</v>
      </c>
      <c r="D1648" t="s">
        <v>161</v>
      </c>
      <c r="E1648">
        <v>60</v>
      </c>
      <c r="F1648" t="s">
        <v>79</v>
      </c>
      <c r="G1648">
        <v>2021</v>
      </c>
      <c r="H1648" t="s">
        <v>26</v>
      </c>
      <c r="I1648" t="s">
        <v>84</v>
      </c>
      <c r="J1648" t="s">
        <v>80</v>
      </c>
      <c r="K1648">
        <v>84</v>
      </c>
      <c r="L1648" s="18">
        <v>44198</v>
      </c>
      <c r="M1648" s="18">
        <v>46754</v>
      </c>
      <c r="O1648">
        <v>51310000</v>
      </c>
      <c r="P1648">
        <v>26310000</v>
      </c>
      <c r="Q1648">
        <v>25000000</v>
      </c>
      <c r="R1648">
        <v>549160</v>
      </c>
      <c r="S1648" t="s">
        <v>473</v>
      </c>
      <c r="T1648">
        <v>4.7071613323719813E-2</v>
      </c>
      <c r="U1648">
        <v>-0.79974322176547796</v>
      </c>
      <c r="V1648">
        <v>-0.89715673486924186</v>
      </c>
      <c r="W1648">
        <v>-5.1425053747254632E-2</v>
      </c>
      <c r="X1648">
        <v>0.35377255171220601</v>
      </c>
      <c r="Y1648" t="str">
        <f t="shared" si="100"/>
        <v>&gt;72</v>
      </c>
      <c r="Z1648" s="20">
        <f t="shared" si="101"/>
        <v>0.51276554277918529</v>
      </c>
      <c r="AA1648" t="str">
        <f t="shared" si="102"/>
        <v>40%-60%</v>
      </c>
      <c r="AB1648">
        <f t="shared" si="103"/>
        <v>1.1387401467805857E-4</v>
      </c>
    </row>
    <row r="1649" spans="1:28" x14ac:dyDescent="0.25">
      <c r="A1649" t="s">
        <v>4376</v>
      </c>
      <c r="B1649" t="s">
        <v>4377</v>
      </c>
      <c r="C1649" t="s">
        <v>82</v>
      </c>
      <c r="D1649" t="s">
        <v>212</v>
      </c>
      <c r="E1649">
        <v>220</v>
      </c>
      <c r="F1649" t="s">
        <v>87</v>
      </c>
      <c r="G1649">
        <v>2018</v>
      </c>
      <c r="H1649" t="s">
        <v>15</v>
      </c>
      <c r="J1649" t="s">
        <v>80</v>
      </c>
      <c r="K1649">
        <v>84</v>
      </c>
      <c r="L1649" s="18">
        <v>42744</v>
      </c>
      <c r="M1649" s="18">
        <v>45300</v>
      </c>
      <c r="O1649">
        <v>32330000</v>
      </c>
      <c r="P1649">
        <v>32113500</v>
      </c>
      <c r="Q1649">
        <v>216500</v>
      </c>
      <c r="R1649">
        <v>696169</v>
      </c>
      <c r="S1649" t="s">
        <v>113</v>
      </c>
      <c r="T1649">
        <v>0.73837248980626058</v>
      </c>
      <c r="U1649">
        <v>1.173447263750879</v>
      </c>
      <c r="V1649">
        <v>1.237044494663192</v>
      </c>
      <c r="W1649">
        <v>-1.4882453570587159E-2</v>
      </c>
      <c r="X1649">
        <v>1.668686467446636</v>
      </c>
      <c r="Y1649" t="str">
        <f t="shared" si="100"/>
        <v>&gt;72</v>
      </c>
      <c r="Z1649" s="20">
        <f t="shared" si="101"/>
        <v>0.99330343334364368</v>
      </c>
      <c r="AA1649" t="str">
        <f t="shared" si="102"/>
        <v>80%-100%</v>
      </c>
      <c r="AB1649">
        <f t="shared" si="103"/>
        <v>1.4435785367544862E-4</v>
      </c>
    </row>
    <row r="1650" spans="1:28" x14ac:dyDescent="0.25">
      <c r="A1650" t="s">
        <v>4378</v>
      </c>
      <c r="B1650" t="s">
        <v>4379</v>
      </c>
      <c r="C1650" t="s">
        <v>82</v>
      </c>
      <c r="D1650" t="s">
        <v>291</v>
      </c>
      <c r="E1650">
        <v>27</v>
      </c>
      <c r="F1650" t="s">
        <v>117</v>
      </c>
      <c r="G1650">
        <v>2017</v>
      </c>
      <c r="H1650" t="s">
        <v>14</v>
      </c>
      <c r="J1650" t="s">
        <v>80</v>
      </c>
      <c r="K1650">
        <v>72</v>
      </c>
      <c r="L1650" s="18">
        <v>42695</v>
      </c>
      <c r="M1650" s="18">
        <v>44886</v>
      </c>
      <c r="O1650">
        <v>46990000</v>
      </c>
      <c r="P1650">
        <v>29990000</v>
      </c>
      <c r="Q1650">
        <v>17000000</v>
      </c>
      <c r="R1650">
        <v>608819</v>
      </c>
      <c r="S1650" t="s">
        <v>278</v>
      </c>
      <c r="T1650">
        <v>0.92029377309113969</v>
      </c>
      <c r="U1650">
        <v>-0.28459692786315299</v>
      </c>
      <c r="V1650">
        <v>-0.71688984712698511</v>
      </c>
      <c r="W1650">
        <v>1.4168778631896759</v>
      </c>
      <c r="X1650">
        <v>-3.2966835268508812E-2</v>
      </c>
      <c r="Y1650" t="str">
        <f t="shared" si="100"/>
        <v>61-72</v>
      </c>
      <c r="Z1650" s="20">
        <f t="shared" si="101"/>
        <v>0.63822089806341775</v>
      </c>
      <c r="AA1650" t="str">
        <f t="shared" si="102"/>
        <v>60%-80%</v>
      </c>
      <c r="AB1650">
        <f t="shared" si="103"/>
        <v>1.2624492632799355E-4</v>
      </c>
    </row>
    <row r="1651" spans="1:28" x14ac:dyDescent="0.25">
      <c r="A1651" t="s">
        <v>4380</v>
      </c>
      <c r="B1651" t="s">
        <v>4381</v>
      </c>
      <c r="C1651" t="s">
        <v>82</v>
      </c>
      <c r="D1651" t="s">
        <v>246</v>
      </c>
      <c r="E1651">
        <v>61</v>
      </c>
      <c r="F1651" t="s">
        <v>87</v>
      </c>
      <c r="G1651">
        <v>2020</v>
      </c>
      <c r="H1651" t="s">
        <v>15</v>
      </c>
      <c r="I1651" t="s">
        <v>84</v>
      </c>
      <c r="J1651" t="s">
        <v>80</v>
      </c>
      <c r="K1651">
        <v>84</v>
      </c>
      <c r="L1651" s="18">
        <v>43601</v>
      </c>
      <c r="M1651" s="18">
        <v>46158</v>
      </c>
      <c r="O1651">
        <v>33990000</v>
      </c>
      <c r="P1651">
        <v>30990000</v>
      </c>
      <c r="Q1651">
        <v>3000000</v>
      </c>
      <c r="R1651">
        <v>819522</v>
      </c>
      <c r="S1651" t="s">
        <v>262</v>
      </c>
      <c r="T1651">
        <v>0.88390951643416382</v>
      </c>
      <c r="U1651">
        <v>0.83852536306653858</v>
      </c>
      <c r="V1651">
        <v>0.32803285986234038</v>
      </c>
      <c r="W1651">
        <v>-0.70899337849942501</v>
      </c>
      <c r="X1651">
        <v>-1.0384892414183671</v>
      </c>
      <c r="Y1651" t="str">
        <f t="shared" si="100"/>
        <v>&gt;72</v>
      </c>
      <c r="Z1651" s="20">
        <f t="shared" si="101"/>
        <v>0.91173874669020305</v>
      </c>
      <c r="AA1651" t="str">
        <f t="shared" si="102"/>
        <v>80%-100%</v>
      </c>
      <c r="AB1651">
        <f t="shared" si="103"/>
        <v>1.6993637602336645E-4</v>
      </c>
    </row>
    <row r="1652" spans="1:28" x14ac:dyDescent="0.25">
      <c r="A1652" t="s">
        <v>4382</v>
      </c>
      <c r="B1652" t="s">
        <v>4383</v>
      </c>
      <c r="C1652" t="s">
        <v>82</v>
      </c>
      <c r="D1652" t="s">
        <v>93</v>
      </c>
      <c r="E1652">
        <v>38</v>
      </c>
      <c r="F1652" t="s">
        <v>17</v>
      </c>
      <c r="G1652">
        <v>2018</v>
      </c>
      <c r="H1652" t="s">
        <v>17</v>
      </c>
      <c r="J1652" t="s">
        <v>80</v>
      </c>
      <c r="K1652">
        <v>72</v>
      </c>
      <c r="L1652" s="18">
        <v>43091</v>
      </c>
      <c r="M1652" s="18">
        <v>45282</v>
      </c>
      <c r="O1652">
        <v>50950200</v>
      </c>
      <c r="P1652">
        <v>35950200</v>
      </c>
      <c r="Q1652">
        <v>15000000</v>
      </c>
      <c r="R1652">
        <v>859678</v>
      </c>
      <c r="S1652" t="s">
        <v>389</v>
      </c>
      <c r="T1652">
        <v>0.362401837684177</v>
      </c>
      <c r="U1652">
        <v>-7.9450906942039098E-3</v>
      </c>
      <c r="V1652">
        <v>0.52564408481904745</v>
      </c>
      <c r="W1652">
        <v>-1.7360114881384819E-2</v>
      </c>
      <c r="X1652">
        <v>1.823382222238922</v>
      </c>
      <c r="Y1652" t="str">
        <f t="shared" si="100"/>
        <v>61-72</v>
      </c>
      <c r="Z1652" s="20">
        <f t="shared" si="101"/>
        <v>0.70559487499558393</v>
      </c>
      <c r="AA1652" t="str">
        <f t="shared" si="102"/>
        <v>60%-80%</v>
      </c>
      <c r="AB1652">
        <f t="shared" si="103"/>
        <v>1.7826313859422397E-4</v>
      </c>
    </row>
    <row r="1653" spans="1:28" x14ac:dyDescent="0.25">
      <c r="A1653" t="s">
        <v>4384</v>
      </c>
      <c r="B1653" t="s">
        <v>4385</v>
      </c>
      <c r="C1653" t="s">
        <v>82</v>
      </c>
      <c r="D1653" t="s">
        <v>301</v>
      </c>
      <c r="E1653">
        <v>236</v>
      </c>
      <c r="F1653" t="s">
        <v>117</v>
      </c>
      <c r="G1653">
        <v>2020</v>
      </c>
      <c r="H1653" t="s">
        <v>14</v>
      </c>
      <c r="I1653" t="s">
        <v>84</v>
      </c>
      <c r="J1653" t="s">
        <v>80</v>
      </c>
      <c r="K1653">
        <v>72</v>
      </c>
      <c r="L1653" s="18">
        <v>43476</v>
      </c>
      <c r="M1653" s="18">
        <v>45668</v>
      </c>
      <c r="O1653">
        <v>44990000</v>
      </c>
      <c r="P1653">
        <v>38990000</v>
      </c>
      <c r="Q1653">
        <v>6000000</v>
      </c>
      <c r="R1653">
        <v>887173</v>
      </c>
      <c r="S1653" t="s">
        <v>266</v>
      </c>
      <c r="T1653">
        <v>-0.1348496699611593</v>
      </c>
      <c r="U1653">
        <v>0.65332815154446544</v>
      </c>
      <c r="V1653">
        <v>0.80229979975843724</v>
      </c>
      <c r="W1653">
        <v>-0.1202004842250762</v>
      </c>
      <c r="X1653">
        <v>-0.34235834485308059</v>
      </c>
      <c r="Y1653" t="str">
        <f t="shared" si="100"/>
        <v>61-72</v>
      </c>
      <c r="Z1653" s="20">
        <f t="shared" si="101"/>
        <v>0.86663703045121143</v>
      </c>
      <c r="AA1653" t="str">
        <f t="shared" si="102"/>
        <v>80%-100%</v>
      </c>
      <c r="AB1653">
        <f t="shared" si="103"/>
        <v>1.8396451166140517E-4</v>
      </c>
    </row>
    <row r="1654" spans="1:28" x14ac:dyDescent="0.25">
      <c r="A1654" t="s">
        <v>4386</v>
      </c>
      <c r="B1654" t="s">
        <v>4387</v>
      </c>
      <c r="C1654" t="s">
        <v>82</v>
      </c>
      <c r="D1654" t="s">
        <v>683</v>
      </c>
      <c r="E1654">
        <v>252</v>
      </c>
      <c r="F1654" t="s">
        <v>95</v>
      </c>
      <c r="G1654">
        <v>2013</v>
      </c>
      <c r="H1654" t="s">
        <v>16</v>
      </c>
      <c r="J1654" t="s">
        <v>96</v>
      </c>
      <c r="K1654">
        <v>72</v>
      </c>
      <c r="L1654" s="18">
        <v>42776</v>
      </c>
      <c r="M1654" s="18">
        <v>44967</v>
      </c>
      <c r="O1654">
        <v>18000000</v>
      </c>
      <c r="P1654">
        <v>16000000</v>
      </c>
      <c r="Q1654">
        <v>2000000</v>
      </c>
      <c r="R1654">
        <v>387850</v>
      </c>
      <c r="S1654" t="s">
        <v>403</v>
      </c>
      <c r="T1654">
        <v>0.1077120410853462</v>
      </c>
      <c r="U1654">
        <v>0.74469900120359822</v>
      </c>
      <c r="V1654">
        <v>0.72325530977575447</v>
      </c>
      <c r="W1654">
        <v>-0.84699828375154107</v>
      </c>
      <c r="X1654">
        <v>-0.80644560922993824</v>
      </c>
      <c r="Y1654" t="str">
        <f t="shared" si="100"/>
        <v>61-72</v>
      </c>
      <c r="Z1654" s="20">
        <f t="shared" si="101"/>
        <v>0.88888888888888884</v>
      </c>
      <c r="AA1654" t="str">
        <f t="shared" si="102"/>
        <v>80%-100%</v>
      </c>
      <c r="AB1654">
        <f t="shared" si="103"/>
        <v>8.0424715188442378E-5</v>
      </c>
    </row>
    <row r="1655" spans="1:28" x14ac:dyDescent="0.25">
      <c r="A1655" t="s">
        <v>4388</v>
      </c>
      <c r="B1655" t="s">
        <v>4389</v>
      </c>
      <c r="C1655" t="s">
        <v>82</v>
      </c>
      <c r="D1655" t="s">
        <v>100</v>
      </c>
      <c r="E1655">
        <v>74</v>
      </c>
      <c r="F1655" t="s">
        <v>79</v>
      </c>
      <c r="G1655">
        <v>2017</v>
      </c>
      <c r="H1655" t="s">
        <v>13</v>
      </c>
      <c r="J1655" t="s">
        <v>80</v>
      </c>
      <c r="K1655">
        <v>72</v>
      </c>
      <c r="L1655" s="18">
        <v>42733</v>
      </c>
      <c r="M1655" s="18">
        <v>44924</v>
      </c>
      <c r="O1655">
        <v>34540000</v>
      </c>
      <c r="P1655">
        <v>24100000</v>
      </c>
      <c r="Q1655">
        <v>10440000</v>
      </c>
      <c r="R1655">
        <v>516803</v>
      </c>
      <c r="S1655" t="s">
        <v>507</v>
      </c>
      <c r="T1655">
        <v>0.98093420085276606</v>
      </c>
      <c r="U1655">
        <v>-4.0191692674749681E-2</v>
      </c>
      <c r="V1655">
        <v>3.8235845269191781E-3</v>
      </c>
      <c r="W1655">
        <v>-0.10640922062343321</v>
      </c>
      <c r="X1655">
        <v>-0.49705409964536651</v>
      </c>
      <c r="Y1655" t="str">
        <f t="shared" si="100"/>
        <v>61-72</v>
      </c>
      <c r="Z1655" s="20">
        <f t="shared" si="101"/>
        <v>0.69774174869716266</v>
      </c>
      <c r="AA1655" t="str">
        <f t="shared" si="102"/>
        <v>60%-80%</v>
      </c>
      <c r="AB1655">
        <f t="shared" si="103"/>
        <v>1.0716445554604252E-4</v>
      </c>
    </row>
    <row r="1656" spans="1:28" x14ac:dyDescent="0.25">
      <c r="A1656" t="s">
        <v>4390</v>
      </c>
      <c r="B1656" t="s">
        <v>4391</v>
      </c>
      <c r="C1656" t="s">
        <v>82</v>
      </c>
      <c r="D1656" t="s">
        <v>392</v>
      </c>
      <c r="E1656">
        <v>48</v>
      </c>
      <c r="F1656" t="s">
        <v>87</v>
      </c>
      <c r="G1656">
        <v>2019</v>
      </c>
      <c r="H1656" t="s">
        <v>15</v>
      </c>
      <c r="J1656" t="s">
        <v>80</v>
      </c>
      <c r="K1656">
        <v>84</v>
      </c>
      <c r="L1656" s="18">
        <v>43217</v>
      </c>
      <c r="M1656" s="18">
        <v>45774</v>
      </c>
      <c r="O1656">
        <v>33980000</v>
      </c>
      <c r="P1656">
        <v>29980000</v>
      </c>
      <c r="Q1656">
        <v>4000000</v>
      </c>
      <c r="R1656">
        <v>634449</v>
      </c>
      <c r="S1656" t="s">
        <v>407</v>
      </c>
      <c r="T1656">
        <v>-0.57146074984486928</v>
      </c>
      <c r="U1656">
        <v>0.71757667964847582</v>
      </c>
      <c r="V1656">
        <v>-1.103666102308999E-2</v>
      </c>
      <c r="W1656">
        <v>-0.43167288018322492</v>
      </c>
      <c r="X1656">
        <v>0.43112042910834891</v>
      </c>
      <c r="Y1656" t="str">
        <f t="shared" si="100"/>
        <v>&gt;72</v>
      </c>
      <c r="Z1656" s="20">
        <f t="shared" si="101"/>
        <v>0.88228369629193648</v>
      </c>
      <c r="AA1656" t="str">
        <f t="shared" si="102"/>
        <v>80%-100%</v>
      </c>
      <c r="AB1656">
        <f t="shared" si="103"/>
        <v>1.3155957232587878E-4</v>
      </c>
    </row>
    <row r="1657" spans="1:28" x14ac:dyDescent="0.25">
      <c r="A1657" t="s">
        <v>4392</v>
      </c>
      <c r="B1657" t="s">
        <v>4393</v>
      </c>
      <c r="C1657" t="s">
        <v>82</v>
      </c>
      <c r="D1657" t="s">
        <v>181</v>
      </c>
      <c r="E1657">
        <v>46</v>
      </c>
      <c r="F1657" t="s">
        <v>25</v>
      </c>
      <c r="G1657">
        <v>2022</v>
      </c>
      <c r="H1657" t="s">
        <v>25</v>
      </c>
      <c r="I1657" t="s">
        <v>84</v>
      </c>
      <c r="J1657" t="s">
        <v>80</v>
      </c>
      <c r="K1657">
        <v>84</v>
      </c>
      <c r="L1657" s="18">
        <v>44396</v>
      </c>
      <c r="M1657" s="18">
        <v>46953</v>
      </c>
      <c r="O1657">
        <v>39120000</v>
      </c>
      <c r="P1657">
        <v>24000000</v>
      </c>
      <c r="Q1657">
        <v>15120000</v>
      </c>
      <c r="R1657">
        <v>481952</v>
      </c>
      <c r="S1657" t="s">
        <v>4394</v>
      </c>
      <c r="T1657">
        <v>0.1077120410853462</v>
      </c>
      <c r="U1657">
        <v>-0.38611877357317897</v>
      </c>
      <c r="V1657">
        <v>-0.38336754998180411</v>
      </c>
      <c r="W1657">
        <v>1.191554398220227</v>
      </c>
      <c r="X1657">
        <v>0.1217289195237771</v>
      </c>
      <c r="Y1657" t="str">
        <f t="shared" si="100"/>
        <v>&gt;72</v>
      </c>
      <c r="Z1657" s="20">
        <f t="shared" si="101"/>
        <v>0.61349693251533743</v>
      </c>
      <c r="AA1657" t="str">
        <f t="shared" si="102"/>
        <v>60%-80%</v>
      </c>
      <c r="AB1657">
        <f t="shared" si="103"/>
        <v>9.9937739679000086E-5</v>
      </c>
    </row>
    <row r="1658" spans="1:28" x14ac:dyDescent="0.25">
      <c r="A1658" t="s">
        <v>4395</v>
      </c>
      <c r="B1658" t="s">
        <v>4396</v>
      </c>
      <c r="C1658" t="s">
        <v>82</v>
      </c>
      <c r="D1658" t="s">
        <v>136</v>
      </c>
      <c r="E1658">
        <v>74</v>
      </c>
      <c r="F1658" t="s">
        <v>25</v>
      </c>
      <c r="G1658">
        <v>2021</v>
      </c>
      <c r="H1658" t="s">
        <v>25</v>
      </c>
      <c r="I1658" t="s">
        <v>84</v>
      </c>
      <c r="J1658" t="s">
        <v>80</v>
      </c>
      <c r="K1658">
        <v>72</v>
      </c>
      <c r="L1658" s="18">
        <v>44218</v>
      </c>
      <c r="M1658" s="18">
        <v>46409</v>
      </c>
      <c r="O1658">
        <v>41449000</v>
      </c>
      <c r="P1658">
        <v>29014300</v>
      </c>
      <c r="Q1658">
        <v>12434700</v>
      </c>
      <c r="R1658">
        <v>676539</v>
      </c>
      <c r="S1658" t="s">
        <v>498</v>
      </c>
      <c r="T1658">
        <v>-1.2385054552227599</v>
      </c>
      <c r="U1658">
        <v>-3.091883392176074E-2</v>
      </c>
      <c r="V1658">
        <v>-0.30432305999912118</v>
      </c>
      <c r="W1658">
        <v>-0.88941524796569116</v>
      </c>
      <c r="X1658">
        <v>0.19907679691992</v>
      </c>
      <c r="Y1658" t="str">
        <f t="shared" si="100"/>
        <v>61-72</v>
      </c>
      <c r="Z1658" s="20">
        <f t="shared" si="101"/>
        <v>0.7</v>
      </c>
      <c r="AA1658" t="str">
        <f t="shared" si="102"/>
        <v>60%-80%</v>
      </c>
      <c r="AB1658">
        <f t="shared" si="103"/>
        <v>1.4028736983079444E-4</v>
      </c>
    </row>
    <row r="1659" spans="1:28" x14ac:dyDescent="0.25">
      <c r="A1659" t="s">
        <v>4397</v>
      </c>
      <c r="B1659" t="s">
        <v>4398</v>
      </c>
      <c r="C1659" t="s">
        <v>82</v>
      </c>
      <c r="D1659" t="s">
        <v>211</v>
      </c>
      <c r="E1659">
        <v>84</v>
      </c>
      <c r="F1659" t="s">
        <v>79</v>
      </c>
      <c r="G1659">
        <v>2020</v>
      </c>
      <c r="H1659" t="s">
        <v>26</v>
      </c>
      <c r="I1659" t="s">
        <v>84</v>
      </c>
      <c r="J1659" t="s">
        <v>80</v>
      </c>
      <c r="K1659">
        <v>36</v>
      </c>
      <c r="L1659" s="18">
        <v>43844</v>
      </c>
      <c r="M1659" s="18">
        <v>44940</v>
      </c>
      <c r="O1659">
        <v>42390000</v>
      </c>
      <c r="P1659">
        <v>12390000</v>
      </c>
      <c r="Q1659">
        <v>30000000</v>
      </c>
      <c r="R1659">
        <v>441579</v>
      </c>
      <c r="S1659" t="s">
        <v>208</v>
      </c>
      <c r="T1659">
        <v>2.2815442219069261E-2</v>
      </c>
      <c r="U1659">
        <v>-1.705079324051844</v>
      </c>
      <c r="V1659">
        <v>-0.69954550991253528</v>
      </c>
      <c r="W1659">
        <v>1.657443674848619</v>
      </c>
      <c r="X1659">
        <v>0.97255557088134947</v>
      </c>
      <c r="Y1659" t="str">
        <f t="shared" si="100"/>
        <v>25-36</v>
      </c>
      <c r="Z1659" s="20">
        <f t="shared" si="101"/>
        <v>0.29228591648973817</v>
      </c>
      <c r="AA1659" t="str">
        <f t="shared" si="102"/>
        <v>20%-40%</v>
      </c>
      <c r="AB1659">
        <f t="shared" si="103"/>
        <v>9.1565979910267372E-5</v>
      </c>
    </row>
    <row r="1660" spans="1:28" x14ac:dyDescent="0.25">
      <c r="A1660" t="s">
        <v>4399</v>
      </c>
      <c r="B1660" t="s">
        <v>4400</v>
      </c>
      <c r="C1660" t="s">
        <v>82</v>
      </c>
      <c r="D1660" t="s">
        <v>880</v>
      </c>
      <c r="E1660">
        <v>61</v>
      </c>
      <c r="F1660" t="s">
        <v>87</v>
      </c>
      <c r="G1660">
        <v>2019</v>
      </c>
      <c r="H1660" t="s">
        <v>15</v>
      </c>
      <c r="I1660" t="s">
        <v>84</v>
      </c>
      <c r="J1660" t="s">
        <v>80</v>
      </c>
      <c r="K1660">
        <v>84</v>
      </c>
      <c r="L1660" s="18">
        <v>43542</v>
      </c>
      <c r="M1660" s="18">
        <v>46099</v>
      </c>
      <c r="O1660">
        <v>33352850</v>
      </c>
      <c r="P1660">
        <v>34816850</v>
      </c>
      <c r="Q1660">
        <v>0</v>
      </c>
      <c r="R1660">
        <v>720497</v>
      </c>
      <c r="S1660" t="s">
        <v>262</v>
      </c>
      <c r="T1660">
        <v>1.1628554841376451</v>
      </c>
      <c r="U1660">
        <v>1.3811840904992141</v>
      </c>
      <c r="V1660">
        <v>0.6574029499487315</v>
      </c>
      <c r="W1660">
        <v>-0.30031235561173292</v>
      </c>
      <c r="X1660">
        <v>-0.65174985443765243</v>
      </c>
      <c r="Y1660" t="str">
        <f t="shared" si="100"/>
        <v>&gt;72</v>
      </c>
      <c r="Z1660" s="20">
        <f t="shared" si="101"/>
        <v>1.0438942998874159</v>
      </c>
      <c r="AA1660" t="str">
        <f t="shared" si="102"/>
        <v>80%-100%</v>
      </c>
      <c r="AB1660">
        <f t="shared" si="103"/>
        <v>1.4940251648608269E-4</v>
      </c>
    </row>
    <row r="1661" spans="1:28" x14ac:dyDescent="0.25">
      <c r="A1661" t="s">
        <v>4401</v>
      </c>
      <c r="B1661" t="s">
        <v>4402</v>
      </c>
      <c r="C1661" t="s">
        <v>82</v>
      </c>
      <c r="D1661" t="s">
        <v>181</v>
      </c>
      <c r="E1661">
        <v>291</v>
      </c>
      <c r="F1661" t="s">
        <v>25</v>
      </c>
      <c r="G1661">
        <v>2020</v>
      </c>
      <c r="H1661" t="s">
        <v>25</v>
      </c>
      <c r="I1661" t="s">
        <v>84</v>
      </c>
      <c r="J1661" t="s">
        <v>80</v>
      </c>
      <c r="K1661">
        <v>84</v>
      </c>
      <c r="L1661" s="18">
        <v>43846</v>
      </c>
      <c r="M1661" s="18">
        <v>46403</v>
      </c>
      <c r="O1661">
        <v>37990000</v>
      </c>
      <c r="P1661">
        <v>32890000</v>
      </c>
      <c r="Q1661">
        <v>5100000</v>
      </c>
      <c r="R1661">
        <v>877491</v>
      </c>
      <c r="S1661" t="s">
        <v>420</v>
      </c>
      <c r="T1661">
        <v>-0.42592372321696592</v>
      </c>
      <c r="U1661">
        <v>0.64970284004909062</v>
      </c>
      <c r="V1661">
        <v>0.56516632981038883</v>
      </c>
      <c r="W1661">
        <v>7.6538093903185797E-3</v>
      </c>
      <c r="X1661">
        <v>0.58581618390063472</v>
      </c>
      <c r="Y1661" t="str">
        <f t="shared" si="100"/>
        <v>&gt;72</v>
      </c>
      <c r="Z1661" s="20">
        <f t="shared" si="101"/>
        <v>0.86575414582784949</v>
      </c>
      <c r="AA1661" t="str">
        <f t="shared" si="102"/>
        <v>80%-100%</v>
      </c>
      <c r="AB1661">
        <f t="shared" si="103"/>
        <v>1.8195684866680802E-4</v>
      </c>
    </row>
    <row r="1662" spans="1:28" x14ac:dyDescent="0.25">
      <c r="A1662" t="s">
        <v>4403</v>
      </c>
      <c r="B1662" t="s">
        <v>4404</v>
      </c>
      <c r="C1662" t="s">
        <v>82</v>
      </c>
      <c r="D1662" t="s">
        <v>172</v>
      </c>
      <c r="E1662">
        <v>7</v>
      </c>
      <c r="F1662" t="s">
        <v>117</v>
      </c>
      <c r="G1662">
        <v>2022</v>
      </c>
      <c r="H1662" t="s">
        <v>29</v>
      </c>
      <c r="I1662" t="s">
        <v>84</v>
      </c>
      <c r="J1662" t="s">
        <v>80</v>
      </c>
      <c r="K1662">
        <v>84</v>
      </c>
      <c r="L1662" s="18">
        <v>44316</v>
      </c>
      <c r="M1662" s="18">
        <v>46873</v>
      </c>
      <c r="O1662">
        <v>55400650</v>
      </c>
      <c r="P1662">
        <v>57700650</v>
      </c>
      <c r="Q1662">
        <v>0</v>
      </c>
      <c r="R1662">
        <v>1436434</v>
      </c>
      <c r="S1662" t="s">
        <v>400</v>
      </c>
      <c r="T1662">
        <v>-0.53507649318789341</v>
      </c>
      <c r="U1662">
        <v>1.3714172946939189</v>
      </c>
      <c r="V1662">
        <v>-0.19214845531877189</v>
      </c>
      <c r="W1662">
        <v>1.178477391435842</v>
      </c>
      <c r="X1662">
        <v>-1.5799243831913681</v>
      </c>
      <c r="Y1662" t="str">
        <f t="shared" si="100"/>
        <v>&gt;72</v>
      </c>
      <c r="Z1662" s="20">
        <f t="shared" si="101"/>
        <v>1.0415157583891164</v>
      </c>
      <c r="AA1662" t="str">
        <f t="shared" si="102"/>
        <v>80%-100%</v>
      </c>
      <c r="AB1662">
        <f t="shared" si="103"/>
        <v>2.9785946973570978E-4</v>
      </c>
    </row>
    <row r="1663" spans="1:28" x14ac:dyDescent="0.25">
      <c r="A1663" t="s">
        <v>4405</v>
      </c>
      <c r="B1663" t="s">
        <v>4406</v>
      </c>
      <c r="C1663" t="s">
        <v>82</v>
      </c>
      <c r="D1663" t="s">
        <v>136</v>
      </c>
      <c r="E1663">
        <v>38</v>
      </c>
      <c r="F1663" t="s">
        <v>87</v>
      </c>
      <c r="G1663">
        <v>2022</v>
      </c>
      <c r="H1663" t="s">
        <v>24</v>
      </c>
      <c r="I1663" t="s">
        <v>84</v>
      </c>
      <c r="J1663" t="s">
        <v>80</v>
      </c>
      <c r="K1663">
        <v>72</v>
      </c>
      <c r="L1663" s="18">
        <v>44368</v>
      </c>
      <c r="M1663" s="18">
        <v>46559</v>
      </c>
      <c r="O1663">
        <v>52410000</v>
      </c>
      <c r="P1663">
        <v>33210000</v>
      </c>
      <c r="Q1663">
        <v>19200000</v>
      </c>
      <c r="R1663">
        <v>807718</v>
      </c>
      <c r="S1663" t="s">
        <v>184</v>
      </c>
      <c r="T1663">
        <v>-1.311273968536711</v>
      </c>
      <c r="U1663">
        <v>-0.3033343912870799</v>
      </c>
      <c r="V1663">
        <v>0.32803285986234038</v>
      </c>
      <c r="W1663">
        <v>-0.44101364672974591</v>
      </c>
      <c r="X1663">
        <v>0.1217289195237771</v>
      </c>
      <c r="Y1663" t="str">
        <f t="shared" si="100"/>
        <v>61-72</v>
      </c>
      <c r="Z1663" s="20">
        <f t="shared" si="101"/>
        <v>0.6336576989124213</v>
      </c>
      <c r="AA1663" t="str">
        <f t="shared" si="102"/>
        <v>60%-80%</v>
      </c>
      <c r="AB1663">
        <f t="shared" si="103"/>
        <v>1.6748869434724328E-4</v>
      </c>
    </row>
    <row r="1664" spans="1:28" x14ac:dyDescent="0.25">
      <c r="A1664" t="s">
        <v>4407</v>
      </c>
      <c r="B1664" t="s">
        <v>4408</v>
      </c>
      <c r="C1664" t="s">
        <v>82</v>
      </c>
      <c r="D1664" t="s">
        <v>291</v>
      </c>
      <c r="E1664">
        <v>76</v>
      </c>
      <c r="F1664" t="s">
        <v>79</v>
      </c>
      <c r="G1664">
        <v>2017</v>
      </c>
      <c r="H1664" t="s">
        <v>13</v>
      </c>
      <c r="J1664" t="s">
        <v>80</v>
      </c>
      <c r="K1664">
        <v>72</v>
      </c>
      <c r="L1664" s="18">
        <v>42471</v>
      </c>
      <c r="M1664" s="18">
        <v>44662</v>
      </c>
      <c r="O1664">
        <v>33990000</v>
      </c>
      <c r="P1664">
        <v>23990000</v>
      </c>
      <c r="Q1664">
        <v>10000000</v>
      </c>
      <c r="R1664">
        <v>482665</v>
      </c>
      <c r="S1664" t="s">
        <v>420</v>
      </c>
      <c r="T1664">
        <v>0.1198401266376715</v>
      </c>
      <c r="U1664">
        <v>-7.1199584449373743E-3</v>
      </c>
      <c r="V1664">
        <v>-0.83338514219652304</v>
      </c>
      <c r="W1664">
        <v>-0.771061366588779</v>
      </c>
      <c r="X1664">
        <v>-1.1931849962106531</v>
      </c>
      <c r="Y1664" t="str">
        <f t="shared" si="100"/>
        <v>61-72</v>
      </c>
      <c r="Z1664" s="20">
        <f t="shared" si="101"/>
        <v>0.70579582230067672</v>
      </c>
      <c r="AA1664" t="str">
        <f t="shared" si="102"/>
        <v>60%-80%</v>
      </c>
      <c r="AB1664">
        <f t="shared" si="103"/>
        <v>1.000855876148757E-4</v>
      </c>
    </row>
    <row r="1665" spans="1:28" x14ac:dyDescent="0.25">
      <c r="A1665" t="s">
        <v>4409</v>
      </c>
      <c r="B1665" t="s">
        <v>4410</v>
      </c>
      <c r="C1665" t="s">
        <v>82</v>
      </c>
      <c r="D1665" t="s">
        <v>737</v>
      </c>
      <c r="E1665">
        <v>236</v>
      </c>
      <c r="F1665" t="s">
        <v>79</v>
      </c>
      <c r="G1665">
        <v>2022</v>
      </c>
      <c r="H1665" t="s">
        <v>26</v>
      </c>
      <c r="J1665" t="s">
        <v>80</v>
      </c>
      <c r="K1665">
        <v>24</v>
      </c>
      <c r="L1665" s="18">
        <v>44552</v>
      </c>
      <c r="M1665" s="18">
        <v>45282</v>
      </c>
      <c r="O1665">
        <v>48754250</v>
      </c>
      <c r="P1665">
        <v>25993750</v>
      </c>
      <c r="Q1665">
        <v>22760500</v>
      </c>
      <c r="R1665">
        <v>1371691</v>
      </c>
      <c r="S1665" t="s">
        <v>173</v>
      </c>
      <c r="T1665">
        <v>0.45942652210277918</v>
      </c>
      <c r="U1665">
        <v>-0.71600480819794765</v>
      </c>
      <c r="V1665">
        <v>-3.1690744852251518</v>
      </c>
      <c r="W1665">
        <v>2.2645991427358121</v>
      </c>
      <c r="X1665">
        <v>-0.88379348662608126</v>
      </c>
      <c r="Y1665" t="str">
        <f t="shared" si="100"/>
        <v>&lt;=24</v>
      </c>
      <c r="Z1665" s="20">
        <f t="shared" si="101"/>
        <v>0.53315864770763577</v>
      </c>
      <c r="AA1665" t="str">
        <f t="shared" si="102"/>
        <v>40%-60%</v>
      </c>
      <c r="AB1665">
        <f t="shared" si="103"/>
        <v>2.8443433802127039E-4</v>
      </c>
    </row>
    <row r="1666" spans="1:28" x14ac:dyDescent="0.25">
      <c r="A1666" t="s">
        <v>4411</v>
      </c>
      <c r="B1666" t="s">
        <v>4412</v>
      </c>
      <c r="C1666" t="s">
        <v>82</v>
      </c>
      <c r="D1666" t="s">
        <v>709</v>
      </c>
      <c r="E1666">
        <v>38</v>
      </c>
      <c r="F1666" t="s">
        <v>117</v>
      </c>
      <c r="G1666">
        <v>2018</v>
      </c>
      <c r="H1666" t="s">
        <v>14</v>
      </c>
      <c r="J1666" t="s">
        <v>80</v>
      </c>
      <c r="K1666">
        <v>84</v>
      </c>
      <c r="L1666" s="18">
        <v>43068</v>
      </c>
      <c r="M1666" s="18">
        <v>45625</v>
      </c>
      <c r="O1666">
        <v>43050000</v>
      </c>
      <c r="P1666">
        <v>40897500</v>
      </c>
      <c r="Q1666">
        <v>2152500</v>
      </c>
      <c r="R1666">
        <v>787486</v>
      </c>
      <c r="S1666" t="s">
        <v>1047</v>
      </c>
      <c r="T1666">
        <v>0.48368269320742968</v>
      </c>
      <c r="U1666">
        <v>0.99563418315592023</v>
      </c>
      <c r="V1666">
        <v>-0.18575632502509701</v>
      </c>
      <c r="W1666">
        <v>-0.36762438937348763</v>
      </c>
      <c r="X1666">
        <v>-0.4197062222492236</v>
      </c>
      <c r="Y1666" t="str">
        <f t="shared" si="100"/>
        <v>&gt;72</v>
      </c>
      <c r="Z1666" s="20">
        <f t="shared" si="101"/>
        <v>0.95</v>
      </c>
      <c r="AA1666" t="str">
        <f t="shared" si="102"/>
        <v>80%-100%</v>
      </c>
      <c r="AB1666">
        <f t="shared" si="103"/>
        <v>1.6329337956654826E-4</v>
      </c>
    </row>
    <row r="1667" spans="1:28" x14ac:dyDescent="0.25">
      <c r="A1667" t="s">
        <v>4413</v>
      </c>
      <c r="B1667" t="s">
        <v>4414</v>
      </c>
      <c r="C1667" t="s">
        <v>82</v>
      </c>
      <c r="D1667" t="s">
        <v>134</v>
      </c>
      <c r="E1667">
        <v>38</v>
      </c>
      <c r="F1667" t="s">
        <v>17</v>
      </c>
      <c r="G1667">
        <v>2021</v>
      </c>
      <c r="H1667" t="s">
        <v>17</v>
      </c>
      <c r="I1667" t="s">
        <v>84</v>
      </c>
      <c r="J1667" t="s">
        <v>80</v>
      </c>
      <c r="K1667">
        <v>72</v>
      </c>
      <c r="L1667" s="18">
        <v>44214</v>
      </c>
      <c r="M1667" s="18">
        <v>46405</v>
      </c>
      <c r="O1667">
        <v>68650000</v>
      </c>
      <c r="P1667">
        <v>34325000</v>
      </c>
      <c r="Q1667">
        <v>34325000</v>
      </c>
      <c r="R1667">
        <v>880481</v>
      </c>
      <c r="S1667" t="s">
        <v>475</v>
      </c>
      <c r="T1667">
        <v>-0.51082032208324291</v>
      </c>
      <c r="U1667">
        <v>-0.85216124758390532</v>
      </c>
      <c r="V1667">
        <v>0.24898836987965761</v>
      </c>
      <c r="W1667">
        <v>0.26067264882972102</v>
      </c>
      <c r="X1667">
        <v>0.81785981608906366</v>
      </c>
      <c r="Y1667" t="str">
        <f t="shared" ref="Y1667:Y1730" si="104">IF(K1667&lt;=24,"&lt;=24",IF(AND(K1667&gt;=25,K1667&lt;=36),"25-36",IF(AND(K1667&gt;=37,K1667&lt;=48),"37-48",IF(AND(K1667&gt;=49,K1667&lt;=60),"49-60",IF(AND(K1667&gt;=61,K1667&lt;=72),"61-72","&gt;72")))))</f>
        <v>61-72</v>
      </c>
      <c r="Z1667" s="20">
        <f t="shared" ref="Z1667:Z1730" si="105">IF(P1667/O1667&gt;0.2,P1667/O1667,0.2)</f>
        <v>0.5</v>
      </c>
      <c r="AA1667" t="str">
        <f t="shared" ref="AA1667:AA1730" si="106">IF(Z1667&lt;=0.2,"20%",IF(AND(Z1667&gt;0.2,Z1667&lt;=0.4),"20%-40%",IF(AND(Z1667&gt;0.4,Z1667&lt;=0.6),"40%-60%",IF(AND(Z1667&gt;0.6,Z1667&lt;=0.8),"60%-80%","80%-100%"))))</f>
        <v>40%-60%</v>
      </c>
      <c r="AB1667">
        <f t="shared" ref="AB1667:AB1730" si="107">R1667/SUM($R$2:$R$5739)</f>
        <v>1.8257685613983483E-4</v>
      </c>
    </row>
    <row r="1668" spans="1:28" x14ac:dyDescent="0.25">
      <c r="A1668" t="s">
        <v>4415</v>
      </c>
      <c r="B1668" t="s">
        <v>4416</v>
      </c>
      <c r="C1668" t="s">
        <v>82</v>
      </c>
      <c r="D1668" t="s">
        <v>256</v>
      </c>
      <c r="E1668">
        <v>59</v>
      </c>
      <c r="F1668" t="s">
        <v>87</v>
      </c>
      <c r="G1668">
        <v>2018</v>
      </c>
      <c r="H1668" t="s">
        <v>15</v>
      </c>
      <c r="J1668" t="s">
        <v>80</v>
      </c>
      <c r="K1668">
        <v>84</v>
      </c>
      <c r="L1668" s="18">
        <v>42992</v>
      </c>
      <c r="M1668" s="18">
        <v>45549</v>
      </c>
      <c r="O1668">
        <v>31990000</v>
      </c>
      <c r="P1668">
        <v>16990000</v>
      </c>
      <c r="Q1668">
        <v>15000000</v>
      </c>
      <c r="R1668">
        <v>386431</v>
      </c>
      <c r="S1668" t="s">
        <v>163</v>
      </c>
      <c r="T1668">
        <v>0.82326908867253745</v>
      </c>
      <c r="U1668">
        <v>-0.72444380438386879</v>
      </c>
      <c r="V1668">
        <v>0.92086653473246149</v>
      </c>
      <c r="W1668">
        <v>-0.59973000826001277</v>
      </c>
      <c r="X1668">
        <v>1.2045992030697781</v>
      </c>
      <c r="Y1668" t="str">
        <f t="shared" si="104"/>
        <v>&gt;72</v>
      </c>
      <c r="Z1668" s="20">
        <f t="shared" si="105"/>
        <v>0.53110346983432322</v>
      </c>
      <c r="AA1668" t="str">
        <f t="shared" si="106"/>
        <v>40%-60%</v>
      </c>
      <c r="AB1668">
        <f t="shared" si="107"/>
        <v>8.0130470839203245E-5</v>
      </c>
    </row>
    <row r="1669" spans="1:28" x14ac:dyDescent="0.25">
      <c r="A1669" t="s">
        <v>4417</v>
      </c>
      <c r="B1669" t="s">
        <v>4418</v>
      </c>
      <c r="C1669" t="s">
        <v>82</v>
      </c>
      <c r="D1669" t="s">
        <v>199</v>
      </c>
      <c r="E1669">
        <v>15</v>
      </c>
      <c r="F1669" t="s">
        <v>87</v>
      </c>
      <c r="G1669">
        <v>2022</v>
      </c>
      <c r="H1669" t="s">
        <v>24</v>
      </c>
      <c r="I1669" t="s">
        <v>84</v>
      </c>
      <c r="J1669" t="s">
        <v>80</v>
      </c>
      <c r="K1669">
        <v>84</v>
      </c>
      <c r="L1669" s="18">
        <v>44296</v>
      </c>
      <c r="M1669" s="18">
        <v>46853</v>
      </c>
      <c r="O1669">
        <v>50052000</v>
      </c>
      <c r="P1669">
        <v>51564000</v>
      </c>
      <c r="Q1669">
        <v>0</v>
      </c>
      <c r="R1669">
        <v>1086047</v>
      </c>
      <c r="S1669" t="s">
        <v>743</v>
      </c>
      <c r="T1669">
        <v>-1.4407288855812889E-3</v>
      </c>
      <c r="U1669">
        <v>1.3249876349548539</v>
      </c>
      <c r="V1669">
        <v>0.2094661248883162</v>
      </c>
      <c r="W1669">
        <v>-0.34092475927038302</v>
      </c>
      <c r="X1669">
        <v>-1.270532873606796</v>
      </c>
      <c r="Y1669" t="str">
        <f t="shared" si="104"/>
        <v>&gt;72</v>
      </c>
      <c r="Z1669" s="20">
        <f t="shared" si="105"/>
        <v>1.0302085830736034</v>
      </c>
      <c r="AA1669" t="str">
        <f t="shared" si="106"/>
        <v>80%-100%</v>
      </c>
      <c r="AB1669">
        <f t="shared" si="107"/>
        <v>2.2520309567168308E-4</v>
      </c>
    </row>
    <row r="1670" spans="1:28" x14ac:dyDescent="0.25">
      <c r="A1670" t="s">
        <v>4419</v>
      </c>
      <c r="B1670" t="s">
        <v>4420</v>
      </c>
      <c r="C1670" t="s">
        <v>82</v>
      </c>
      <c r="D1670" t="s">
        <v>130</v>
      </c>
      <c r="E1670">
        <v>38</v>
      </c>
      <c r="F1670" t="s">
        <v>9</v>
      </c>
      <c r="G1670">
        <v>2021</v>
      </c>
      <c r="H1670" t="s">
        <v>9</v>
      </c>
      <c r="I1670" t="s">
        <v>188</v>
      </c>
      <c r="J1670" t="s">
        <v>80</v>
      </c>
      <c r="K1670">
        <v>72</v>
      </c>
      <c r="L1670" s="18">
        <v>44378</v>
      </c>
      <c r="M1670" s="18">
        <v>46569</v>
      </c>
      <c r="O1670">
        <v>117940000</v>
      </c>
      <c r="P1670">
        <v>117940000</v>
      </c>
      <c r="Q1670">
        <v>0</v>
      </c>
      <c r="R1670">
        <v>2772798</v>
      </c>
      <c r="S1670" t="s">
        <v>331</v>
      </c>
      <c r="T1670">
        <v>0.30176140992255063</v>
      </c>
      <c r="U1670">
        <v>1.2009447865714571</v>
      </c>
      <c r="V1670">
        <v>0.56516632981038883</v>
      </c>
      <c r="W1670">
        <v>1.7125058391002881</v>
      </c>
      <c r="X1670">
        <v>-0.4197062222492236</v>
      </c>
      <c r="Y1670" t="str">
        <f t="shared" si="104"/>
        <v>61-72</v>
      </c>
      <c r="Z1670" s="20">
        <f t="shared" si="105"/>
        <v>1</v>
      </c>
      <c r="AA1670" t="str">
        <f t="shared" si="106"/>
        <v>80%-100%</v>
      </c>
      <c r="AB1670">
        <f t="shared" si="107"/>
        <v>5.7496838835911475E-4</v>
      </c>
    </row>
    <row r="1671" spans="1:28" x14ac:dyDescent="0.25">
      <c r="A1671" t="s">
        <v>792</v>
      </c>
      <c r="B1671" t="s">
        <v>793</v>
      </c>
      <c r="C1671" t="s">
        <v>82</v>
      </c>
      <c r="D1671" t="s">
        <v>535</v>
      </c>
      <c r="E1671">
        <v>60</v>
      </c>
      <c r="F1671" t="s">
        <v>117</v>
      </c>
      <c r="G1671">
        <v>2019</v>
      </c>
      <c r="H1671" t="s">
        <v>14</v>
      </c>
      <c r="J1671" t="s">
        <v>80</v>
      </c>
      <c r="K1671">
        <v>60</v>
      </c>
      <c r="L1671" s="18">
        <v>43260</v>
      </c>
      <c r="M1671" s="18">
        <v>45086</v>
      </c>
      <c r="O1671">
        <v>43160000</v>
      </c>
      <c r="P1671">
        <v>22225000</v>
      </c>
      <c r="Q1671">
        <v>20935000</v>
      </c>
      <c r="R1671">
        <v>562148</v>
      </c>
      <c r="S1671" t="s">
        <v>191</v>
      </c>
      <c r="T1671">
        <v>1.3690329385271749</v>
      </c>
      <c r="U1671">
        <v>-0.79079640087258907</v>
      </c>
      <c r="V1671">
        <v>-0.31088770489218348</v>
      </c>
      <c r="W1671">
        <v>-0.77032852316289269</v>
      </c>
      <c r="X1671">
        <v>-0.26501046745693763</v>
      </c>
      <c r="Y1671" t="str">
        <f t="shared" si="104"/>
        <v>49-60</v>
      </c>
      <c r="Z1671" s="20">
        <f t="shared" si="105"/>
        <v>0.51494439295644112</v>
      </c>
      <c r="AA1671" t="str">
        <f t="shared" si="106"/>
        <v>40%-60%</v>
      </c>
      <c r="AB1671">
        <f t="shared" si="107"/>
        <v>1.16567211019086E-4</v>
      </c>
    </row>
    <row r="1672" spans="1:28" x14ac:dyDescent="0.25">
      <c r="A1672" t="s">
        <v>4421</v>
      </c>
      <c r="B1672" t="s">
        <v>4422</v>
      </c>
      <c r="C1672" t="s">
        <v>82</v>
      </c>
      <c r="D1672" t="s">
        <v>478</v>
      </c>
      <c r="E1672">
        <v>74</v>
      </c>
      <c r="F1672" t="s">
        <v>11</v>
      </c>
      <c r="G1672">
        <v>2019</v>
      </c>
      <c r="H1672" t="s">
        <v>11</v>
      </c>
      <c r="J1672" t="s">
        <v>80</v>
      </c>
      <c r="K1672">
        <v>72</v>
      </c>
      <c r="L1672" s="18">
        <v>43169</v>
      </c>
      <c r="M1672" s="18">
        <v>45361</v>
      </c>
      <c r="O1672">
        <v>54445000</v>
      </c>
      <c r="P1672">
        <v>37445000</v>
      </c>
      <c r="Q1672">
        <v>17000000</v>
      </c>
      <c r="R1672">
        <v>801430</v>
      </c>
      <c r="S1672" t="s">
        <v>401</v>
      </c>
      <c r="T1672">
        <v>-1.3568814437906571E-2</v>
      </c>
      <c r="U1672">
        <v>-8.118589873081751E-2</v>
      </c>
      <c r="V1672">
        <v>-2.1800228268522449E-2</v>
      </c>
      <c r="W1672">
        <v>0.47936633688246788</v>
      </c>
      <c r="X1672">
        <v>0.97255557088134947</v>
      </c>
      <c r="Y1672" t="str">
        <f t="shared" si="104"/>
        <v>61-72</v>
      </c>
      <c r="Z1672" s="20">
        <f t="shared" si="105"/>
        <v>0.68775828818073281</v>
      </c>
      <c r="AA1672" t="str">
        <f t="shared" si="106"/>
        <v>60%-80%</v>
      </c>
      <c r="AB1672">
        <f t="shared" si="107"/>
        <v>1.6618481241065716E-4</v>
      </c>
    </row>
    <row r="1673" spans="1:28" x14ac:dyDescent="0.25">
      <c r="A1673" t="s">
        <v>4423</v>
      </c>
      <c r="B1673" t="s">
        <v>4424</v>
      </c>
      <c r="C1673" t="s">
        <v>82</v>
      </c>
      <c r="D1673" t="s">
        <v>754</v>
      </c>
      <c r="E1673">
        <v>7</v>
      </c>
      <c r="F1673" t="s">
        <v>87</v>
      </c>
      <c r="G1673">
        <v>2022</v>
      </c>
      <c r="H1673" t="s">
        <v>24</v>
      </c>
      <c r="I1673" t="s">
        <v>84</v>
      </c>
      <c r="J1673" t="s">
        <v>80</v>
      </c>
      <c r="K1673">
        <v>84</v>
      </c>
      <c r="L1673" s="18">
        <v>44407</v>
      </c>
      <c r="M1673" s="18">
        <v>46964</v>
      </c>
      <c r="O1673">
        <v>54920000</v>
      </c>
      <c r="P1673">
        <v>54920000</v>
      </c>
      <c r="Q1673">
        <v>0</v>
      </c>
      <c r="R1673">
        <v>1186095</v>
      </c>
      <c r="S1673" t="s">
        <v>593</v>
      </c>
      <c r="T1673">
        <v>-1.0808403430425311</v>
      </c>
      <c r="U1673">
        <v>1.2009447865714571</v>
      </c>
      <c r="V1673">
        <v>0.52564408481904745</v>
      </c>
      <c r="W1673">
        <v>-0.67668985270474113</v>
      </c>
      <c r="X1673">
        <v>-0.88379348662608126</v>
      </c>
      <c r="Y1673" t="str">
        <f t="shared" si="104"/>
        <v>&gt;72</v>
      </c>
      <c r="Z1673" s="20">
        <f t="shared" si="105"/>
        <v>1</v>
      </c>
      <c r="AA1673" t="str">
        <f t="shared" si="106"/>
        <v>80%-100%</v>
      </c>
      <c r="AB1673">
        <f t="shared" si="107"/>
        <v>2.4594908485609272E-4</v>
      </c>
    </row>
    <row r="1674" spans="1:28" x14ac:dyDescent="0.25">
      <c r="A1674" t="s">
        <v>4425</v>
      </c>
      <c r="B1674" t="s">
        <v>4426</v>
      </c>
      <c r="C1674" t="s">
        <v>82</v>
      </c>
      <c r="D1674" t="s">
        <v>236</v>
      </c>
      <c r="E1674">
        <v>38</v>
      </c>
      <c r="F1674" t="s">
        <v>11</v>
      </c>
      <c r="G1674">
        <v>2021</v>
      </c>
      <c r="H1674" t="s">
        <v>11</v>
      </c>
      <c r="I1674" t="s">
        <v>188</v>
      </c>
      <c r="J1674" t="s">
        <v>80</v>
      </c>
      <c r="K1674">
        <v>84</v>
      </c>
      <c r="L1674" s="18">
        <v>44180</v>
      </c>
      <c r="M1674" s="18">
        <v>46736</v>
      </c>
      <c r="O1674">
        <v>76570750</v>
      </c>
      <c r="P1674">
        <v>47570750</v>
      </c>
      <c r="Q1674">
        <v>29000000</v>
      </c>
      <c r="R1674">
        <v>958353</v>
      </c>
      <c r="S1674" t="s">
        <v>259</v>
      </c>
      <c r="T1674">
        <v>-2.7423880637110938</v>
      </c>
      <c r="U1674">
        <v>-0.35422020764645279</v>
      </c>
      <c r="V1674">
        <v>-0.34384530499046262</v>
      </c>
      <c r="W1674">
        <v>-9.3528368940814816E-2</v>
      </c>
      <c r="X1674">
        <v>-0.4197062222492236</v>
      </c>
      <c r="Y1674" t="str">
        <f t="shared" si="104"/>
        <v>&gt;72</v>
      </c>
      <c r="Z1674" s="20">
        <f t="shared" si="105"/>
        <v>0.62126530039212102</v>
      </c>
      <c r="AA1674" t="str">
        <f t="shared" si="106"/>
        <v>60%-80%</v>
      </c>
      <c r="AB1674">
        <f t="shared" si="107"/>
        <v>1.9872442200590258E-4</v>
      </c>
    </row>
    <row r="1675" spans="1:28" x14ac:dyDescent="0.25">
      <c r="A1675" t="s">
        <v>4427</v>
      </c>
      <c r="B1675" t="s">
        <v>4428</v>
      </c>
      <c r="C1675" t="s">
        <v>82</v>
      </c>
      <c r="D1675" t="s">
        <v>246</v>
      </c>
      <c r="E1675">
        <v>76</v>
      </c>
      <c r="F1675" t="s">
        <v>11</v>
      </c>
      <c r="G1675">
        <v>2020</v>
      </c>
      <c r="H1675" t="s">
        <v>11</v>
      </c>
      <c r="I1675" t="s">
        <v>188</v>
      </c>
      <c r="J1675" t="s">
        <v>80</v>
      </c>
      <c r="K1675">
        <v>84</v>
      </c>
      <c r="L1675" s="18">
        <v>43609</v>
      </c>
      <c r="M1675" s="18">
        <v>46166</v>
      </c>
      <c r="O1675">
        <v>63873350</v>
      </c>
      <c r="P1675">
        <v>53873350</v>
      </c>
      <c r="Q1675">
        <v>10000000</v>
      </c>
      <c r="R1675">
        <v>1134447</v>
      </c>
      <c r="S1675" t="s">
        <v>413</v>
      </c>
      <c r="T1675">
        <v>0.76262866091091108</v>
      </c>
      <c r="U1675">
        <v>0.55807697576918569</v>
      </c>
      <c r="V1675">
        <v>0.88134428974112011</v>
      </c>
      <c r="W1675">
        <v>0.27544634745882018</v>
      </c>
      <c r="X1675">
        <v>-0.49705409964536651</v>
      </c>
      <c r="Y1675" t="str">
        <f t="shared" si="104"/>
        <v>&gt;72</v>
      </c>
      <c r="Z1675" s="20">
        <f t="shared" si="105"/>
        <v>0.8434401827992426</v>
      </c>
      <c r="AA1675" t="str">
        <f t="shared" si="106"/>
        <v>80%-100%</v>
      </c>
      <c r="AB1675">
        <f t="shared" si="107"/>
        <v>2.3523933704108004E-4</v>
      </c>
    </row>
    <row r="1676" spans="1:28" x14ac:dyDescent="0.25">
      <c r="A1676" t="s">
        <v>4429</v>
      </c>
      <c r="B1676" t="s">
        <v>4430</v>
      </c>
      <c r="C1676" t="s">
        <v>82</v>
      </c>
      <c r="D1676" t="s">
        <v>521</v>
      </c>
      <c r="E1676">
        <v>220</v>
      </c>
      <c r="F1676" t="s">
        <v>79</v>
      </c>
      <c r="G1676">
        <v>2020</v>
      </c>
      <c r="H1676" t="s">
        <v>26</v>
      </c>
      <c r="I1676" t="s">
        <v>84</v>
      </c>
      <c r="J1676" t="s">
        <v>80</v>
      </c>
      <c r="K1676">
        <v>60</v>
      </c>
      <c r="L1676" s="18">
        <v>43889</v>
      </c>
      <c r="M1676" s="18">
        <v>45716</v>
      </c>
      <c r="O1676">
        <v>49339000</v>
      </c>
      <c r="P1676">
        <v>36339000</v>
      </c>
      <c r="Q1676">
        <v>13000000</v>
      </c>
      <c r="R1676">
        <v>988676</v>
      </c>
      <c r="S1676" t="s">
        <v>470</v>
      </c>
      <c r="T1676">
        <v>-0.4986922365309176</v>
      </c>
      <c r="U1676">
        <v>0.11902669159508091</v>
      </c>
      <c r="V1676">
        <v>0.2094661248883162</v>
      </c>
      <c r="W1676">
        <v>9.9591141351598231E-2</v>
      </c>
      <c r="X1676">
        <v>-0.34235834485308059</v>
      </c>
      <c r="Y1676" t="str">
        <f t="shared" si="104"/>
        <v>49-60</v>
      </c>
      <c r="Z1676" s="20">
        <f t="shared" si="105"/>
        <v>0.7365167514542249</v>
      </c>
      <c r="AA1676" t="str">
        <f t="shared" si="106"/>
        <v>60%-80%</v>
      </c>
      <c r="AB1676">
        <f t="shared" si="107"/>
        <v>2.0501221016797335E-4</v>
      </c>
    </row>
    <row r="1677" spans="1:28" x14ac:dyDescent="0.25">
      <c r="A1677" t="s">
        <v>4431</v>
      </c>
      <c r="B1677" t="s">
        <v>4432</v>
      </c>
      <c r="C1677" t="s">
        <v>82</v>
      </c>
      <c r="D1677" t="s">
        <v>679</v>
      </c>
      <c r="E1677">
        <v>38</v>
      </c>
      <c r="F1677" t="s">
        <v>25</v>
      </c>
      <c r="G1677">
        <v>2021</v>
      </c>
      <c r="H1677" t="s">
        <v>25</v>
      </c>
      <c r="I1677" t="s">
        <v>84</v>
      </c>
      <c r="J1677" t="s">
        <v>80</v>
      </c>
      <c r="K1677">
        <v>84</v>
      </c>
      <c r="L1677" s="18">
        <v>44225</v>
      </c>
      <c r="M1677" s="18">
        <v>46781</v>
      </c>
      <c r="O1677">
        <v>35999000</v>
      </c>
      <c r="P1677">
        <v>36599000</v>
      </c>
      <c r="Q1677">
        <v>0</v>
      </c>
      <c r="R1677">
        <v>802797</v>
      </c>
      <c r="S1677" t="s">
        <v>475</v>
      </c>
      <c r="T1677">
        <v>-0.32889903879836369</v>
      </c>
      <c r="U1677">
        <v>1.2693835554535491</v>
      </c>
      <c r="V1677">
        <v>0.72325530977575447</v>
      </c>
      <c r="W1677">
        <v>-0.65338158167834104</v>
      </c>
      <c r="X1677">
        <v>-0.57440197704150942</v>
      </c>
      <c r="Y1677" t="str">
        <f t="shared" si="104"/>
        <v>&gt;72</v>
      </c>
      <c r="Z1677" s="20">
        <f t="shared" si="105"/>
        <v>1.0166671296424901</v>
      </c>
      <c r="AA1677" t="str">
        <f t="shared" si="106"/>
        <v>80%-100%</v>
      </c>
      <c r="AB1677">
        <f t="shared" si="107"/>
        <v>1.6646827402123495E-4</v>
      </c>
    </row>
    <row r="1678" spans="1:28" x14ac:dyDescent="0.25">
      <c r="A1678" t="s">
        <v>4433</v>
      </c>
      <c r="B1678" t="s">
        <v>4434</v>
      </c>
      <c r="C1678" t="s">
        <v>82</v>
      </c>
      <c r="D1678" t="s">
        <v>521</v>
      </c>
      <c r="E1678">
        <v>74</v>
      </c>
      <c r="F1678" t="s">
        <v>17</v>
      </c>
      <c r="G1678">
        <v>2020</v>
      </c>
      <c r="H1678" t="s">
        <v>17</v>
      </c>
      <c r="I1678" t="s">
        <v>84</v>
      </c>
      <c r="J1678" t="s">
        <v>80</v>
      </c>
      <c r="K1678">
        <v>60</v>
      </c>
      <c r="L1678" s="18">
        <v>44167</v>
      </c>
      <c r="M1678" s="18">
        <v>45993</v>
      </c>
      <c r="O1678">
        <v>66060000</v>
      </c>
      <c r="P1678">
        <v>65060000</v>
      </c>
      <c r="Q1678">
        <v>1000000</v>
      </c>
      <c r="R1678">
        <v>1731988</v>
      </c>
      <c r="S1678" t="s">
        <v>168</v>
      </c>
      <c r="T1678">
        <v>-0.82615054644370001</v>
      </c>
      <c r="U1678">
        <v>1.138785960227062</v>
      </c>
      <c r="V1678">
        <v>0.56516632981038883</v>
      </c>
      <c r="W1678">
        <v>0.54446991644517162</v>
      </c>
      <c r="X1678">
        <v>-1.5025765057952249</v>
      </c>
      <c r="Y1678" t="str">
        <f t="shared" si="104"/>
        <v>49-60</v>
      </c>
      <c r="Z1678" s="20">
        <f t="shared" si="105"/>
        <v>0.98486224644262788</v>
      </c>
      <c r="AA1678" t="str">
        <f t="shared" si="106"/>
        <v>80%-100%</v>
      </c>
      <c r="AB1678">
        <f t="shared" si="107"/>
        <v>3.5914565324171702E-4</v>
      </c>
    </row>
    <row r="1679" spans="1:28" x14ac:dyDescent="0.25">
      <c r="A1679" t="s">
        <v>4435</v>
      </c>
      <c r="B1679" t="s">
        <v>4436</v>
      </c>
      <c r="C1679" t="s">
        <v>82</v>
      </c>
      <c r="D1679" t="s">
        <v>125</v>
      </c>
      <c r="E1679">
        <v>49</v>
      </c>
      <c r="F1679" t="s">
        <v>117</v>
      </c>
      <c r="G1679">
        <v>2021</v>
      </c>
      <c r="H1679" t="s">
        <v>29</v>
      </c>
      <c r="I1679" t="s">
        <v>84</v>
      </c>
      <c r="J1679" t="s">
        <v>80</v>
      </c>
      <c r="K1679">
        <v>72</v>
      </c>
      <c r="L1679" s="18">
        <v>43901</v>
      </c>
      <c r="M1679" s="18">
        <v>46092</v>
      </c>
      <c r="O1679">
        <v>57452300</v>
      </c>
      <c r="P1679">
        <v>28726150</v>
      </c>
      <c r="Q1679">
        <v>28726150</v>
      </c>
      <c r="R1679">
        <v>736863</v>
      </c>
      <c r="S1679" t="s">
        <v>318</v>
      </c>
      <c r="T1679">
        <v>-0.28038669658906262</v>
      </c>
      <c r="U1679">
        <v>-0.85216124758390532</v>
      </c>
      <c r="V1679">
        <v>0.24898836987965761</v>
      </c>
      <c r="W1679">
        <v>-0.3138377643292567</v>
      </c>
      <c r="X1679">
        <v>-0.4197062222492236</v>
      </c>
      <c r="Y1679" t="str">
        <f t="shared" si="104"/>
        <v>61-72</v>
      </c>
      <c r="Z1679" s="20">
        <f t="shared" si="105"/>
        <v>0.5</v>
      </c>
      <c r="AA1679" t="str">
        <f t="shared" si="106"/>
        <v>40%-60%</v>
      </c>
      <c r="AB1679">
        <f t="shared" si="107"/>
        <v>1.5279617611937919E-4</v>
      </c>
    </row>
    <row r="1680" spans="1:28" x14ac:dyDescent="0.25">
      <c r="A1680" t="s">
        <v>4437</v>
      </c>
      <c r="B1680" t="s">
        <v>4438</v>
      </c>
      <c r="C1680" t="s">
        <v>82</v>
      </c>
      <c r="D1680" t="s">
        <v>130</v>
      </c>
      <c r="E1680">
        <v>48</v>
      </c>
      <c r="F1680" t="s">
        <v>87</v>
      </c>
      <c r="G1680">
        <v>2021</v>
      </c>
      <c r="H1680" t="s">
        <v>24</v>
      </c>
      <c r="I1680" t="s">
        <v>84</v>
      </c>
      <c r="J1680" t="s">
        <v>80</v>
      </c>
      <c r="K1680">
        <v>60</v>
      </c>
      <c r="L1680" s="18">
        <v>44210</v>
      </c>
      <c r="M1680" s="18">
        <v>46036</v>
      </c>
      <c r="O1680">
        <v>44556000</v>
      </c>
      <c r="P1680">
        <v>29556000</v>
      </c>
      <c r="Q1680">
        <v>15000000</v>
      </c>
      <c r="R1680">
        <v>727230</v>
      </c>
      <c r="S1680" t="s">
        <v>186</v>
      </c>
      <c r="T1680">
        <v>-2.4149297537983112</v>
      </c>
      <c r="U1680">
        <v>-0.18143202069716841</v>
      </c>
      <c r="V1680">
        <v>-0.42288979497314538</v>
      </c>
      <c r="W1680">
        <v>-0.7119479854637546</v>
      </c>
      <c r="X1680">
        <v>-3.2966835268508812E-2</v>
      </c>
      <c r="Y1680" t="str">
        <f t="shared" si="104"/>
        <v>49-60</v>
      </c>
      <c r="Z1680" s="20">
        <f t="shared" si="105"/>
        <v>0.66334500403985996</v>
      </c>
      <c r="AA1680" t="str">
        <f t="shared" si="106"/>
        <v>60%-80%</v>
      </c>
      <c r="AB1680">
        <f t="shared" si="107"/>
        <v>1.5079867378236676E-4</v>
      </c>
    </row>
    <row r="1681" spans="1:28" x14ac:dyDescent="0.25">
      <c r="A1681" t="s">
        <v>4439</v>
      </c>
      <c r="B1681" t="s">
        <v>4440</v>
      </c>
      <c r="C1681" t="s">
        <v>82</v>
      </c>
      <c r="D1681" t="s">
        <v>136</v>
      </c>
      <c r="E1681">
        <v>51</v>
      </c>
      <c r="F1681" t="s">
        <v>117</v>
      </c>
      <c r="G1681">
        <v>2022</v>
      </c>
      <c r="H1681" t="s">
        <v>29</v>
      </c>
      <c r="I1681" t="s">
        <v>84</v>
      </c>
      <c r="J1681" t="s">
        <v>80</v>
      </c>
      <c r="K1681">
        <v>72</v>
      </c>
      <c r="L1681" s="18">
        <v>44439</v>
      </c>
      <c r="M1681" s="18">
        <v>46630</v>
      </c>
      <c r="O1681">
        <v>59550000</v>
      </c>
      <c r="P1681">
        <v>15000000</v>
      </c>
      <c r="Q1681">
        <v>44550000</v>
      </c>
      <c r="R1681">
        <v>354426</v>
      </c>
      <c r="S1681" t="s">
        <v>153</v>
      </c>
      <c r="T1681">
        <v>-1.0323280008332301</v>
      </c>
      <c r="U1681">
        <v>-1.870956937076617</v>
      </c>
      <c r="V1681">
        <v>-0.1067118350424142</v>
      </c>
      <c r="W1681">
        <v>3.2878492527709392E-2</v>
      </c>
      <c r="X1681">
        <v>0.43112042910834891</v>
      </c>
      <c r="Y1681" t="str">
        <f t="shared" si="104"/>
        <v>61-72</v>
      </c>
      <c r="Z1681" s="20">
        <f t="shared" si="105"/>
        <v>0.25188916876574308</v>
      </c>
      <c r="AA1681" t="str">
        <f t="shared" si="106"/>
        <v>20%-40%</v>
      </c>
      <c r="AB1681">
        <f t="shared" si="107"/>
        <v>7.3493902553510061E-5</v>
      </c>
    </row>
    <row r="1682" spans="1:28" x14ac:dyDescent="0.25">
      <c r="A1682" t="s">
        <v>4441</v>
      </c>
      <c r="B1682" t="s">
        <v>4442</v>
      </c>
      <c r="C1682" t="s">
        <v>82</v>
      </c>
      <c r="D1682" t="s">
        <v>299</v>
      </c>
      <c r="E1682">
        <v>60</v>
      </c>
      <c r="F1682" t="s">
        <v>79</v>
      </c>
      <c r="G1682">
        <v>2022</v>
      </c>
      <c r="H1682" t="s">
        <v>26</v>
      </c>
      <c r="I1682" t="s">
        <v>84</v>
      </c>
      <c r="J1682" t="s">
        <v>80</v>
      </c>
      <c r="K1682">
        <v>60</v>
      </c>
      <c r="L1682" s="18">
        <v>44469</v>
      </c>
      <c r="M1682" s="18">
        <v>46295</v>
      </c>
      <c r="O1682">
        <v>50390000</v>
      </c>
      <c r="P1682">
        <v>7356000</v>
      </c>
      <c r="Q1682">
        <v>43034000</v>
      </c>
      <c r="R1682">
        <v>184970</v>
      </c>
      <c r="S1682" t="s">
        <v>473</v>
      </c>
      <c r="T1682">
        <v>0.39878609434115281</v>
      </c>
      <c r="U1682">
        <v>-2.3058369190781498</v>
      </c>
      <c r="V1682">
        <v>-1.13429020481729</v>
      </c>
      <c r="W1682">
        <v>0.85799115410078242</v>
      </c>
      <c r="X1682">
        <v>0.89520769348520657</v>
      </c>
      <c r="Y1682" t="str">
        <f t="shared" si="104"/>
        <v>49-60</v>
      </c>
      <c r="Z1682" s="20">
        <f t="shared" si="105"/>
        <v>0.2</v>
      </c>
      <c r="AA1682" t="str">
        <f t="shared" si="106"/>
        <v>20%</v>
      </c>
      <c r="AB1682">
        <f t="shared" si="107"/>
        <v>3.8355445580523882E-5</v>
      </c>
    </row>
    <row r="1683" spans="1:28" x14ac:dyDescent="0.25">
      <c r="A1683" t="s">
        <v>4443</v>
      </c>
      <c r="B1683" t="s">
        <v>4444</v>
      </c>
      <c r="C1683" t="s">
        <v>82</v>
      </c>
      <c r="D1683" t="s">
        <v>993</v>
      </c>
      <c r="E1683">
        <v>236</v>
      </c>
      <c r="F1683" t="s">
        <v>142</v>
      </c>
      <c r="G1683">
        <v>2017</v>
      </c>
      <c r="H1683" t="s">
        <v>143</v>
      </c>
      <c r="J1683" t="s">
        <v>80</v>
      </c>
      <c r="K1683">
        <v>84</v>
      </c>
      <c r="L1683" s="18">
        <v>42889</v>
      </c>
      <c r="M1683" s="18">
        <v>45446</v>
      </c>
      <c r="O1683">
        <v>29750000</v>
      </c>
      <c r="P1683">
        <v>26775000</v>
      </c>
      <c r="Q1683">
        <v>2975000</v>
      </c>
      <c r="R1683">
        <v>606420</v>
      </c>
      <c r="S1683" t="s">
        <v>196</v>
      </c>
      <c r="T1683">
        <v>0.66560397649230885</v>
      </c>
      <c r="U1683">
        <v>0.79032357974038436</v>
      </c>
      <c r="V1683">
        <v>0.36755510485368181</v>
      </c>
      <c r="W1683">
        <v>-0.61004823127810759</v>
      </c>
      <c r="X1683">
        <v>-1.1931849962106531</v>
      </c>
      <c r="Y1683" t="str">
        <f t="shared" si="104"/>
        <v>&gt;72</v>
      </c>
      <c r="Z1683" s="20">
        <f t="shared" si="105"/>
        <v>0.9</v>
      </c>
      <c r="AA1683" t="str">
        <f t="shared" si="106"/>
        <v>80%-100%</v>
      </c>
      <c r="AB1683">
        <f t="shared" si="107"/>
        <v>1.2574746882706002E-4</v>
      </c>
    </row>
    <row r="1684" spans="1:28" x14ac:dyDescent="0.25">
      <c r="A1684" t="s">
        <v>4445</v>
      </c>
      <c r="B1684" t="s">
        <v>4446</v>
      </c>
      <c r="C1684" t="s">
        <v>82</v>
      </c>
      <c r="D1684" t="s">
        <v>393</v>
      </c>
      <c r="E1684">
        <v>60</v>
      </c>
      <c r="F1684" t="s">
        <v>25</v>
      </c>
      <c r="G1684">
        <v>2021</v>
      </c>
      <c r="H1684" t="s">
        <v>25</v>
      </c>
      <c r="I1684" t="s">
        <v>84</v>
      </c>
      <c r="J1684" t="s">
        <v>80</v>
      </c>
      <c r="K1684">
        <v>72</v>
      </c>
      <c r="L1684" s="18">
        <v>43840</v>
      </c>
      <c r="M1684" s="18">
        <v>46032</v>
      </c>
      <c r="O1684">
        <v>38990000</v>
      </c>
      <c r="P1684">
        <v>27293000</v>
      </c>
      <c r="Q1684">
        <v>11697000</v>
      </c>
      <c r="R1684">
        <v>704924</v>
      </c>
      <c r="S1684" t="s">
        <v>137</v>
      </c>
      <c r="T1684">
        <v>-1.3476582251936871</v>
      </c>
      <c r="U1684">
        <v>-3.091883392176074E-2</v>
      </c>
      <c r="V1684">
        <v>0.6442108197930716</v>
      </c>
      <c r="W1684">
        <v>0.1736056721363107</v>
      </c>
      <c r="X1684">
        <v>-0.4197062222492236</v>
      </c>
      <c r="Y1684" t="str">
        <f t="shared" si="104"/>
        <v>61-72</v>
      </c>
      <c r="Z1684" s="20">
        <f t="shared" si="105"/>
        <v>0.7</v>
      </c>
      <c r="AA1684" t="str">
        <f t="shared" si="106"/>
        <v>60%-80%</v>
      </c>
      <c r="AB1684">
        <f t="shared" si="107"/>
        <v>1.4617329361737156E-4</v>
      </c>
    </row>
    <row r="1685" spans="1:28" x14ac:dyDescent="0.25">
      <c r="A1685" t="s">
        <v>4447</v>
      </c>
      <c r="B1685" t="s">
        <v>4448</v>
      </c>
      <c r="C1685" t="s">
        <v>82</v>
      </c>
      <c r="D1685" t="s">
        <v>350</v>
      </c>
      <c r="E1685">
        <v>38</v>
      </c>
      <c r="F1685" t="s">
        <v>17</v>
      </c>
      <c r="G1685">
        <v>2021</v>
      </c>
      <c r="H1685" t="s">
        <v>110</v>
      </c>
      <c r="I1685" t="s">
        <v>84</v>
      </c>
      <c r="J1685" t="s">
        <v>80</v>
      </c>
      <c r="K1685">
        <v>72</v>
      </c>
      <c r="L1685" s="18">
        <v>44165</v>
      </c>
      <c r="M1685" s="18">
        <v>46356</v>
      </c>
      <c r="O1685">
        <v>50759803</v>
      </c>
      <c r="P1685">
        <v>50759803</v>
      </c>
      <c r="Q1685">
        <v>0</v>
      </c>
      <c r="R1685">
        <v>1226449</v>
      </c>
      <c r="S1685" t="s">
        <v>218</v>
      </c>
      <c r="T1685">
        <v>9.5583955533020917E-2</v>
      </c>
      <c r="U1685">
        <v>1.2009447865714571</v>
      </c>
      <c r="V1685">
        <v>-2.7667345059731379E-2</v>
      </c>
      <c r="W1685">
        <v>-0.70925823767236751</v>
      </c>
      <c r="X1685">
        <v>1.0499034482774929</v>
      </c>
      <c r="Y1685" t="str">
        <f t="shared" si="104"/>
        <v>61-72</v>
      </c>
      <c r="Z1685" s="20">
        <f t="shared" si="105"/>
        <v>1</v>
      </c>
      <c r="AA1685" t="str">
        <f t="shared" si="106"/>
        <v>80%-100%</v>
      </c>
      <c r="AB1685">
        <f t="shared" si="107"/>
        <v>2.5431690477800689E-4</v>
      </c>
    </row>
    <row r="1686" spans="1:28" x14ac:dyDescent="0.25">
      <c r="A1686" t="s">
        <v>4449</v>
      </c>
      <c r="B1686" t="s">
        <v>4450</v>
      </c>
      <c r="C1686" t="s">
        <v>82</v>
      </c>
      <c r="D1686" t="s">
        <v>305</v>
      </c>
      <c r="E1686">
        <v>61</v>
      </c>
      <c r="F1686" t="s">
        <v>87</v>
      </c>
      <c r="G1686">
        <v>2019</v>
      </c>
      <c r="H1686" t="s">
        <v>15</v>
      </c>
      <c r="J1686" t="s">
        <v>80</v>
      </c>
      <c r="K1686">
        <v>84</v>
      </c>
      <c r="L1686" s="18">
        <v>43341</v>
      </c>
      <c r="M1686" s="18">
        <v>45898</v>
      </c>
      <c r="O1686">
        <v>36370000</v>
      </c>
      <c r="P1686">
        <v>34551500</v>
      </c>
      <c r="Q1686">
        <v>1818500</v>
      </c>
      <c r="R1686">
        <v>693639</v>
      </c>
      <c r="S1686" t="s">
        <v>332</v>
      </c>
      <c r="T1686">
        <v>0.85965334532951332</v>
      </c>
      <c r="U1686">
        <v>0.99563418315592023</v>
      </c>
      <c r="V1686">
        <v>0.30658808973003882</v>
      </c>
      <c r="W1686">
        <v>-0.98407452237973059</v>
      </c>
      <c r="X1686">
        <v>-0.57440197704150942</v>
      </c>
      <c r="Y1686" t="str">
        <f t="shared" si="104"/>
        <v>&gt;72</v>
      </c>
      <c r="Z1686" s="20">
        <f t="shared" si="105"/>
        <v>0.95</v>
      </c>
      <c r="AA1686" t="str">
        <f t="shared" si="106"/>
        <v>80%-100%</v>
      </c>
      <c r="AB1686">
        <f t="shared" si="107"/>
        <v>1.4383323196750285E-4</v>
      </c>
    </row>
    <row r="1687" spans="1:28" x14ac:dyDescent="0.25">
      <c r="A1687" t="s">
        <v>4451</v>
      </c>
      <c r="B1687" t="s">
        <v>4452</v>
      </c>
      <c r="C1687" t="s">
        <v>82</v>
      </c>
      <c r="D1687" t="s">
        <v>722</v>
      </c>
      <c r="E1687">
        <v>27</v>
      </c>
      <c r="F1687" t="s">
        <v>25</v>
      </c>
      <c r="G1687">
        <v>2020</v>
      </c>
      <c r="H1687" t="s">
        <v>25</v>
      </c>
      <c r="I1687" t="s">
        <v>84</v>
      </c>
      <c r="J1687" t="s">
        <v>80</v>
      </c>
      <c r="K1687">
        <v>72</v>
      </c>
      <c r="L1687" s="18">
        <v>43597</v>
      </c>
      <c r="M1687" s="18">
        <v>45789</v>
      </c>
      <c r="O1687">
        <v>37169000</v>
      </c>
      <c r="P1687">
        <v>21169000</v>
      </c>
      <c r="Q1687">
        <v>16000000</v>
      </c>
      <c r="R1687">
        <v>432821</v>
      </c>
      <c r="S1687" t="s">
        <v>585</v>
      </c>
      <c r="T1687">
        <v>-1.0201999152809049</v>
      </c>
      <c r="U1687">
        <v>-0.56664091906957714</v>
      </c>
      <c r="V1687">
        <v>-0.62402956596267911</v>
      </c>
      <c r="W1687">
        <v>-0.42382103374926111</v>
      </c>
      <c r="X1687">
        <v>-0.80644560922993824</v>
      </c>
      <c r="Y1687" t="str">
        <f t="shared" si="104"/>
        <v>61-72</v>
      </c>
      <c r="Z1687" s="20">
        <f t="shared" si="105"/>
        <v>0.56953375124431649</v>
      </c>
      <c r="AA1687" t="str">
        <f t="shared" si="106"/>
        <v>40%-60%</v>
      </c>
      <c r="AB1687">
        <f t="shared" si="107"/>
        <v>8.9749917887267804E-5</v>
      </c>
    </row>
    <row r="1688" spans="1:28" x14ac:dyDescent="0.25">
      <c r="A1688" t="s">
        <v>4453</v>
      </c>
      <c r="B1688" t="s">
        <v>4454</v>
      </c>
      <c r="C1688" t="s">
        <v>82</v>
      </c>
      <c r="D1688" t="s">
        <v>138</v>
      </c>
      <c r="E1688">
        <v>220</v>
      </c>
      <c r="F1688" t="s">
        <v>87</v>
      </c>
      <c r="G1688">
        <v>2018</v>
      </c>
      <c r="H1688" t="s">
        <v>15</v>
      </c>
      <c r="J1688" t="s">
        <v>80</v>
      </c>
      <c r="K1688">
        <v>84</v>
      </c>
      <c r="L1688" s="18">
        <v>42873</v>
      </c>
      <c r="M1688" s="18">
        <v>45430</v>
      </c>
      <c r="O1688">
        <v>36850000</v>
      </c>
      <c r="P1688">
        <v>33165000</v>
      </c>
      <c r="Q1688">
        <v>3685000</v>
      </c>
      <c r="R1688">
        <v>676064</v>
      </c>
      <c r="S1688" t="s">
        <v>492</v>
      </c>
      <c r="T1688">
        <v>-1.250633540775085</v>
      </c>
      <c r="U1688">
        <v>0.79032357974038436</v>
      </c>
      <c r="V1688">
        <v>0.48928022051394421</v>
      </c>
      <c r="W1688">
        <v>-0.20442902025807899</v>
      </c>
      <c r="X1688">
        <v>-0.34235834485308059</v>
      </c>
      <c r="Y1688" t="str">
        <f t="shared" si="104"/>
        <v>&gt;72</v>
      </c>
      <c r="Z1688" s="20">
        <f t="shared" si="105"/>
        <v>0.9</v>
      </c>
      <c r="AA1688" t="str">
        <f t="shared" si="106"/>
        <v>80%-100%</v>
      </c>
      <c r="AB1688">
        <f t="shared" si="107"/>
        <v>1.401888736603303E-4</v>
      </c>
    </row>
    <row r="1689" spans="1:28" x14ac:dyDescent="0.25">
      <c r="A1689" t="s">
        <v>4455</v>
      </c>
      <c r="B1689" t="s">
        <v>4456</v>
      </c>
      <c r="C1689" t="s">
        <v>82</v>
      </c>
      <c r="D1689" t="s">
        <v>86</v>
      </c>
      <c r="E1689">
        <v>236</v>
      </c>
      <c r="F1689" t="s">
        <v>117</v>
      </c>
      <c r="G1689">
        <v>2020</v>
      </c>
      <c r="H1689" t="s">
        <v>14</v>
      </c>
      <c r="I1689" t="s">
        <v>84</v>
      </c>
      <c r="J1689" t="s">
        <v>80</v>
      </c>
      <c r="K1689">
        <v>84</v>
      </c>
      <c r="L1689" s="18">
        <v>43503</v>
      </c>
      <c r="M1689" s="18">
        <v>46060</v>
      </c>
      <c r="O1689">
        <v>43890000</v>
      </c>
      <c r="P1689">
        <v>40990000</v>
      </c>
      <c r="Q1689">
        <v>2900000</v>
      </c>
      <c r="R1689">
        <v>868773</v>
      </c>
      <c r="S1689" t="s">
        <v>266</v>
      </c>
      <c r="T1689">
        <v>-0.72912586202509788</v>
      </c>
      <c r="U1689">
        <v>0.92962979458920325</v>
      </c>
      <c r="V1689">
        <v>0.96038877972380288</v>
      </c>
      <c r="W1689">
        <v>0.15416441141561779</v>
      </c>
      <c r="X1689">
        <v>-0.80644560922993824</v>
      </c>
      <c r="Y1689" t="str">
        <f t="shared" si="104"/>
        <v>&gt;72</v>
      </c>
      <c r="Z1689" s="20">
        <f t="shared" si="105"/>
        <v>0.9339257233994076</v>
      </c>
      <c r="AA1689" t="str">
        <f t="shared" si="106"/>
        <v>80%-100%</v>
      </c>
      <c r="AB1689">
        <f t="shared" si="107"/>
        <v>1.8014908105816335E-4</v>
      </c>
    </row>
    <row r="1690" spans="1:28" x14ac:dyDescent="0.25">
      <c r="A1690" t="s">
        <v>4457</v>
      </c>
      <c r="B1690" t="s">
        <v>4458</v>
      </c>
      <c r="C1690" t="s">
        <v>82</v>
      </c>
      <c r="D1690" t="s">
        <v>258</v>
      </c>
      <c r="E1690">
        <v>61</v>
      </c>
      <c r="F1690" t="s">
        <v>25</v>
      </c>
      <c r="G1690">
        <v>2020</v>
      </c>
      <c r="H1690" t="s">
        <v>25</v>
      </c>
      <c r="I1690" t="s">
        <v>84</v>
      </c>
      <c r="J1690" t="s">
        <v>80</v>
      </c>
      <c r="K1690">
        <v>84</v>
      </c>
      <c r="L1690" s="18">
        <v>43506</v>
      </c>
      <c r="M1690" s="18">
        <v>46063</v>
      </c>
      <c r="O1690">
        <v>33640000</v>
      </c>
      <c r="P1690">
        <v>33640000</v>
      </c>
      <c r="Q1690">
        <v>0</v>
      </c>
      <c r="R1690">
        <v>873876</v>
      </c>
      <c r="S1690" t="s">
        <v>255</v>
      </c>
      <c r="T1690">
        <v>-1.1050965141471809</v>
      </c>
      <c r="U1690">
        <v>1.2009447865714571</v>
      </c>
      <c r="V1690">
        <v>6.3926682897296333E-2</v>
      </c>
      <c r="W1690">
        <v>-0.59627820951489607</v>
      </c>
      <c r="X1690">
        <v>-0.96114136402222416</v>
      </c>
      <c r="Y1690" t="str">
        <f t="shared" si="104"/>
        <v>&gt;72</v>
      </c>
      <c r="Z1690" s="20">
        <f t="shared" si="105"/>
        <v>1</v>
      </c>
      <c r="AA1690" t="str">
        <f t="shared" si="106"/>
        <v>80%-100%</v>
      </c>
      <c r="AB1690">
        <f t="shared" si="107"/>
        <v>1.8120724096948632E-4</v>
      </c>
    </row>
    <row r="1691" spans="1:28" x14ac:dyDescent="0.25">
      <c r="A1691" t="s">
        <v>4459</v>
      </c>
      <c r="B1691" t="s">
        <v>4460</v>
      </c>
      <c r="C1691" t="s">
        <v>82</v>
      </c>
      <c r="D1691" t="s">
        <v>221</v>
      </c>
      <c r="E1691">
        <v>7</v>
      </c>
      <c r="F1691" t="s">
        <v>117</v>
      </c>
      <c r="G1691">
        <v>2022</v>
      </c>
      <c r="H1691" t="s">
        <v>29</v>
      </c>
      <c r="J1691" t="s">
        <v>80</v>
      </c>
      <c r="K1691">
        <v>12</v>
      </c>
      <c r="L1691" s="18">
        <v>44550</v>
      </c>
      <c r="M1691" s="18">
        <v>44915</v>
      </c>
      <c r="O1691">
        <v>69403000</v>
      </c>
      <c r="P1691">
        <v>12403000</v>
      </c>
      <c r="Q1691">
        <v>57000000</v>
      </c>
      <c r="R1691">
        <v>1141555</v>
      </c>
      <c r="S1691" t="s">
        <v>715</v>
      </c>
      <c r="T1691">
        <v>-2.002574845019252</v>
      </c>
      <c r="U1691">
        <v>-2.1714467223505109</v>
      </c>
      <c r="V1691">
        <v>-0.97620122485192473</v>
      </c>
      <c r="W1691">
        <v>5.1810612933497667E-2</v>
      </c>
      <c r="X1691">
        <v>-1.425228628399082</v>
      </c>
      <c r="Y1691" t="str">
        <f t="shared" si="104"/>
        <v>&lt;=24</v>
      </c>
      <c r="Z1691" s="20">
        <f t="shared" si="105"/>
        <v>0.2</v>
      </c>
      <c r="AA1691" t="str">
        <f t="shared" si="106"/>
        <v>20%</v>
      </c>
      <c r="AB1691">
        <f t="shared" si="107"/>
        <v>2.3671325447194107E-4</v>
      </c>
    </row>
    <row r="1692" spans="1:28" x14ac:dyDescent="0.25">
      <c r="A1692" t="s">
        <v>4461</v>
      </c>
      <c r="B1692" t="s">
        <v>4462</v>
      </c>
      <c r="C1692" t="s">
        <v>82</v>
      </c>
      <c r="D1692" t="s">
        <v>231</v>
      </c>
      <c r="E1692">
        <v>59</v>
      </c>
      <c r="F1692" t="s">
        <v>17</v>
      </c>
      <c r="G1692">
        <v>2020</v>
      </c>
      <c r="H1692" t="s">
        <v>17</v>
      </c>
      <c r="I1692" t="s">
        <v>84</v>
      </c>
      <c r="J1692" t="s">
        <v>80</v>
      </c>
      <c r="K1692">
        <v>84</v>
      </c>
      <c r="L1692" s="18">
        <v>43677</v>
      </c>
      <c r="M1692" s="18">
        <v>46234</v>
      </c>
      <c r="O1692">
        <v>60760000</v>
      </c>
      <c r="P1692">
        <v>60760000</v>
      </c>
      <c r="Q1692">
        <v>0</v>
      </c>
      <c r="R1692">
        <v>1299775</v>
      </c>
      <c r="S1692" t="s">
        <v>252</v>
      </c>
      <c r="T1692">
        <v>0.94454994419579019</v>
      </c>
      <c r="U1692">
        <v>1.2009447865714571</v>
      </c>
      <c r="V1692">
        <v>0.12696399178032119</v>
      </c>
      <c r="W1692">
        <v>-1.317912365136229E-2</v>
      </c>
      <c r="X1692">
        <v>1.3592949578620639</v>
      </c>
      <c r="Y1692" t="str">
        <f t="shared" si="104"/>
        <v>&gt;72</v>
      </c>
      <c r="Z1692" s="20">
        <f t="shared" si="105"/>
        <v>1</v>
      </c>
      <c r="AA1692" t="str">
        <f t="shared" si="106"/>
        <v>80%-100%</v>
      </c>
      <c r="AB1692">
        <f t="shared" si="107"/>
        <v>2.6952181045264331E-4</v>
      </c>
    </row>
    <row r="1693" spans="1:28" x14ac:dyDescent="0.25">
      <c r="A1693" t="s">
        <v>4463</v>
      </c>
      <c r="B1693" t="s">
        <v>4464</v>
      </c>
      <c r="C1693" t="s">
        <v>82</v>
      </c>
      <c r="D1693" t="s">
        <v>1149</v>
      </c>
      <c r="E1693">
        <v>236</v>
      </c>
      <c r="F1693" t="s">
        <v>17</v>
      </c>
      <c r="G1693">
        <v>2022</v>
      </c>
      <c r="H1693" t="s">
        <v>694</v>
      </c>
      <c r="I1693" t="s">
        <v>84</v>
      </c>
      <c r="J1693" t="s">
        <v>80</v>
      </c>
      <c r="K1693">
        <v>36</v>
      </c>
      <c r="L1693" s="18">
        <v>44390</v>
      </c>
      <c r="M1693" s="18">
        <v>45486</v>
      </c>
      <c r="O1693">
        <v>78111215</v>
      </c>
      <c r="P1693">
        <v>38111215</v>
      </c>
      <c r="Q1693">
        <v>40000000</v>
      </c>
      <c r="R1693">
        <v>1293232</v>
      </c>
      <c r="S1693" t="s">
        <v>266</v>
      </c>
      <c r="T1693">
        <v>8.3455869980695638E-2</v>
      </c>
      <c r="U1693">
        <v>-0.90180681871888446</v>
      </c>
      <c r="V1693">
        <v>-1.568570039076457</v>
      </c>
      <c r="W1693">
        <v>0.31755231788218441</v>
      </c>
      <c r="X1693">
        <v>0.58581618390063472</v>
      </c>
      <c r="Y1693" t="str">
        <f t="shared" si="104"/>
        <v>25-36</v>
      </c>
      <c r="Z1693" s="20">
        <f t="shared" si="105"/>
        <v>0.48790964268063169</v>
      </c>
      <c r="AA1693" t="str">
        <f t="shared" si="106"/>
        <v>40%-60%</v>
      </c>
      <c r="AB1693">
        <f t="shared" si="107"/>
        <v>2.6816505162454487E-4</v>
      </c>
    </row>
    <row r="1694" spans="1:28" x14ac:dyDescent="0.25">
      <c r="A1694" t="s">
        <v>4465</v>
      </c>
      <c r="B1694" t="s">
        <v>4466</v>
      </c>
      <c r="C1694" t="s">
        <v>82</v>
      </c>
      <c r="D1694" t="s">
        <v>86</v>
      </c>
      <c r="E1694">
        <v>220</v>
      </c>
      <c r="F1694" t="s">
        <v>11</v>
      </c>
      <c r="G1694">
        <v>2020</v>
      </c>
      <c r="H1694" t="s">
        <v>11</v>
      </c>
      <c r="I1694" t="s">
        <v>188</v>
      </c>
      <c r="J1694" t="s">
        <v>80</v>
      </c>
      <c r="K1694">
        <v>84</v>
      </c>
      <c r="L1694" s="18">
        <v>43637</v>
      </c>
      <c r="M1694" s="18">
        <v>46194</v>
      </c>
      <c r="O1694">
        <v>66190000</v>
      </c>
      <c r="P1694">
        <v>66190000</v>
      </c>
      <c r="Q1694">
        <v>0</v>
      </c>
      <c r="R1694">
        <v>1464955</v>
      </c>
      <c r="S1694" t="s">
        <v>163</v>
      </c>
      <c r="T1694">
        <v>-0.65635734871114615</v>
      </c>
      <c r="U1694">
        <v>1.2009447865714571</v>
      </c>
      <c r="V1694">
        <v>0.56516632981038883</v>
      </c>
      <c r="W1694">
        <v>-4.6391069942717703E-2</v>
      </c>
      <c r="X1694">
        <v>1.3592949578620639</v>
      </c>
      <c r="Y1694" t="str">
        <f t="shared" si="104"/>
        <v>&gt;72</v>
      </c>
      <c r="Z1694" s="20">
        <f t="shared" si="105"/>
        <v>1</v>
      </c>
      <c r="AA1694" t="str">
        <f t="shared" si="106"/>
        <v>80%-100%</v>
      </c>
      <c r="AB1694">
        <f t="shared" si="107"/>
        <v>3.0377359453109348E-4</v>
      </c>
    </row>
    <row r="1695" spans="1:28" x14ac:dyDescent="0.25">
      <c r="A1695" t="s">
        <v>4467</v>
      </c>
      <c r="B1695" t="s">
        <v>4468</v>
      </c>
      <c r="C1695" t="s">
        <v>82</v>
      </c>
      <c r="D1695" t="s">
        <v>932</v>
      </c>
      <c r="E1695">
        <v>60</v>
      </c>
      <c r="F1695" t="s">
        <v>17</v>
      </c>
      <c r="G1695">
        <v>2020</v>
      </c>
      <c r="H1695" t="s">
        <v>110</v>
      </c>
      <c r="I1695" t="s">
        <v>84</v>
      </c>
      <c r="J1695" t="s">
        <v>80</v>
      </c>
      <c r="K1695">
        <v>60</v>
      </c>
      <c r="L1695" s="18">
        <v>43652</v>
      </c>
      <c r="M1695" s="18">
        <v>45479</v>
      </c>
      <c r="O1695">
        <v>57936235</v>
      </c>
      <c r="P1695">
        <v>27936235</v>
      </c>
      <c r="Q1695">
        <v>30000000</v>
      </c>
      <c r="R1695">
        <v>682734</v>
      </c>
      <c r="S1695" t="s">
        <v>189</v>
      </c>
      <c r="T1695">
        <v>1.065830799719043</v>
      </c>
      <c r="U1695">
        <v>-0.92529558871909712</v>
      </c>
      <c r="V1695">
        <v>0.2094661248883162</v>
      </c>
      <c r="W1695">
        <v>1.017050372179483</v>
      </c>
      <c r="X1695">
        <v>0.89520769348520657</v>
      </c>
      <c r="Y1695" t="str">
        <f t="shared" si="104"/>
        <v>49-60</v>
      </c>
      <c r="Z1695" s="20">
        <f t="shared" si="105"/>
        <v>0.48218934143718523</v>
      </c>
      <c r="AA1695" t="str">
        <f t="shared" si="106"/>
        <v>40%-60%</v>
      </c>
      <c r="AB1695">
        <f t="shared" si="107"/>
        <v>1.4157196725400546E-4</v>
      </c>
    </row>
    <row r="1696" spans="1:28" x14ac:dyDescent="0.25">
      <c r="A1696" t="s">
        <v>4469</v>
      </c>
      <c r="B1696" t="s">
        <v>4470</v>
      </c>
      <c r="C1696" t="s">
        <v>82</v>
      </c>
      <c r="D1696" t="s">
        <v>199</v>
      </c>
      <c r="E1696">
        <v>220</v>
      </c>
      <c r="F1696" t="s">
        <v>87</v>
      </c>
      <c r="G1696">
        <v>2022</v>
      </c>
      <c r="H1696" t="s">
        <v>24</v>
      </c>
      <c r="I1696" t="s">
        <v>84</v>
      </c>
      <c r="J1696" t="s">
        <v>80</v>
      </c>
      <c r="K1696">
        <v>84</v>
      </c>
      <c r="L1696" s="18">
        <v>44387</v>
      </c>
      <c r="M1696" s="18">
        <v>46944</v>
      </c>
      <c r="O1696">
        <v>46070750</v>
      </c>
      <c r="P1696">
        <v>46070750</v>
      </c>
      <c r="Q1696">
        <v>0</v>
      </c>
      <c r="R1696">
        <v>1014639</v>
      </c>
      <c r="S1696" t="s">
        <v>437</v>
      </c>
      <c r="T1696">
        <v>-0.51082032208324291</v>
      </c>
      <c r="U1696">
        <v>1.2009447865714571</v>
      </c>
      <c r="V1696">
        <v>-0.18575632502509701</v>
      </c>
      <c r="W1696">
        <v>-0.64971470931910558</v>
      </c>
      <c r="X1696">
        <v>-1.425228628399082</v>
      </c>
      <c r="Y1696" t="str">
        <f t="shared" si="104"/>
        <v>&gt;72</v>
      </c>
      <c r="Z1696" s="20">
        <f t="shared" si="105"/>
        <v>1</v>
      </c>
      <c r="AA1696" t="str">
        <f t="shared" si="106"/>
        <v>80%-100%</v>
      </c>
      <c r="AB1696">
        <f t="shared" si="107"/>
        <v>2.1039590716536287E-4</v>
      </c>
    </row>
    <row r="1697" spans="1:28" x14ac:dyDescent="0.25">
      <c r="A1697" t="s">
        <v>4471</v>
      </c>
      <c r="B1697" t="s">
        <v>4472</v>
      </c>
      <c r="C1697" t="s">
        <v>82</v>
      </c>
      <c r="D1697" t="s">
        <v>384</v>
      </c>
      <c r="E1697">
        <v>61</v>
      </c>
      <c r="F1697" t="s">
        <v>79</v>
      </c>
      <c r="G1697">
        <v>2020</v>
      </c>
      <c r="H1697" t="s">
        <v>26</v>
      </c>
      <c r="I1697" t="s">
        <v>84</v>
      </c>
      <c r="J1697" t="s">
        <v>80</v>
      </c>
      <c r="K1697">
        <v>84</v>
      </c>
      <c r="L1697" s="18">
        <v>43508</v>
      </c>
      <c r="M1697" s="18">
        <v>46065</v>
      </c>
      <c r="O1697">
        <v>38170000</v>
      </c>
      <c r="P1697">
        <v>34281000</v>
      </c>
      <c r="Q1697">
        <v>3889000</v>
      </c>
      <c r="R1697">
        <v>719534</v>
      </c>
      <c r="S1697" t="s">
        <v>146</v>
      </c>
      <c r="T1697">
        <v>-0.38953946655999011</v>
      </c>
      <c r="U1697">
        <v>0.78257803955389293</v>
      </c>
      <c r="V1697">
        <v>0.84182204474977862</v>
      </c>
      <c r="W1697">
        <v>-0.76236283375108505</v>
      </c>
      <c r="X1697">
        <v>2.3648173640119232</v>
      </c>
      <c r="Y1697" t="str">
        <f t="shared" si="104"/>
        <v>&gt;72</v>
      </c>
      <c r="Z1697" s="20">
        <f t="shared" si="105"/>
        <v>0.89811370186009953</v>
      </c>
      <c r="AA1697" t="str">
        <f t="shared" si="106"/>
        <v>80%-100%</v>
      </c>
      <c r="AB1697">
        <f t="shared" si="107"/>
        <v>1.4920282846048912E-4</v>
      </c>
    </row>
    <row r="1698" spans="1:28" x14ac:dyDescent="0.25">
      <c r="A1698" t="s">
        <v>4473</v>
      </c>
      <c r="B1698" t="s">
        <v>4474</v>
      </c>
      <c r="C1698" t="s">
        <v>82</v>
      </c>
      <c r="D1698" t="s">
        <v>138</v>
      </c>
      <c r="E1698">
        <v>61</v>
      </c>
      <c r="F1698" t="s">
        <v>12</v>
      </c>
      <c r="G1698">
        <v>2017</v>
      </c>
      <c r="H1698" t="s">
        <v>12</v>
      </c>
      <c r="J1698" t="s">
        <v>80</v>
      </c>
      <c r="K1698">
        <v>84</v>
      </c>
      <c r="L1698" s="18">
        <v>42850</v>
      </c>
      <c r="M1698" s="18">
        <v>45407</v>
      </c>
      <c r="O1698">
        <v>72060000</v>
      </c>
      <c r="P1698">
        <v>64854000</v>
      </c>
      <c r="Q1698">
        <v>7206000</v>
      </c>
      <c r="R1698">
        <v>1343221</v>
      </c>
      <c r="S1698" t="s">
        <v>872</v>
      </c>
      <c r="T1698">
        <v>-1.2870177974320609</v>
      </c>
      <c r="U1698">
        <v>0.79032357974038436</v>
      </c>
      <c r="V1698">
        <v>0.68046773690322793</v>
      </c>
      <c r="W1698">
        <v>-0.18884979128721069</v>
      </c>
      <c r="X1698">
        <v>-0.65174985443765243</v>
      </c>
      <c r="Y1698" t="str">
        <f t="shared" si="104"/>
        <v>&gt;72</v>
      </c>
      <c r="Z1698" s="20">
        <f t="shared" si="105"/>
        <v>0.9</v>
      </c>
      <c r="AA1698" t="str">
        <f t="shared" si="106"/>
        <v>80%-100%</v>
      </c>
      <c r="AB1698">
        <f t="shared" si="107"/>
        <v>2.7853078860418914E-4</v>
      </c>
    </row>
    <row r="1699" spans="1:28" x14ac:dyDescent="0.25">
      <c r="A1699" t="s">
        <v>4475</v>
      </c>
      <c r="B1699" t="s">
        <v>4476</v>
      </c>
      <c r="C1699" t="s">
        <v>82</v>
      </c>
      <c r="D1699" t="s">
        <v>834</v>
      </c>
      <c r="E1699">
        <v>59</v>
      </c>
      <c r="F1699" t="s">
        <v>469</v>
      </c>
      <c r="G1699">
        <v>2022</v>
      </c>
      <c r="H1699" t="s">
        <v>10</v>
      </c>
      <c r="I1699" t="s">
        <v>188</v>
      </c>
      <c r="J1699" t="s">
        <v>80</v>
      </c>
      <c r="K1699">
        <v>72</v>
      </c>
      <c r="L1699" s="18">
        <v>44230</v>
      </c>
      <c r="M1699" s="18">
        <v>46421</v>
      </c>
      <c r="O1699">
        <v>59157000</v>
      </c>
      <c r="P1699">
        <v>55437300</v>
      </c>
      <c r="Q1699">
        <v>3719700</v>
      </c>
      <c r="R1699">
        <v>1299728</v>
      </c>
      <c r="S1699" t="s">
        <v>252</v>
      </c>
      <c r="T1699">
        <v>-0.63210117760649565</v>
      </c>
      <c r="U1699">
        <v>0.94275256873594449</v>
      </c>
      <c r="V1699">
        <v>0.52564408481904745</v>
      </c>
      <c r="W1699">
        <v>1.335268711358256</v>
      </c>
      <c r="X1699">
        <v>0.27642467431606299</v>
      </c>
      <c r="Y1699" t="str">
        <f t="shared" si="104"/>
        <v>61-72</v>
      </c>
      <c r="Z1699" s="20">
        <f t="shared" si="105"/>
        <v>0.93712155788833107</v>
      </c>
      <c r="AA1699" t="str">
        <f t="shared" si="106"/>
        <v>80%-100%</v>
      </c>
      <c r="AB1699">
        <f t="shared" si="107"/>
        <v>2.6951206451577631E-4</v>
      </c>
    </row>
    <row r="1700" spans="1:28" x14ac:dyDescent="0.25">
      <c r="A1700" t="s">
        <v>4477</v>
      </c>
      <c r="B1700" t="s">
        <v>4478</v>
      </c>
      <c r="C1700" t="s">
        <v>82</v>
      </c>
      <c r="D1700" t="s">
        <v>161</v>
      </c>
      <c r="E1700">
        <v>61</v>
      </c>
      <c r="F1700" t="s">
        <v>87</v>
      </c>
      <c r="G1700">
        <v>2021</v>
      </c>
      <c r="H1700" t="s">
        <v>24</v>
      </c>
      <c r="I1700" t="s">
        <v>84</v>
      </c>
      <c r="J1700" t="s">
        <v>80</v>
      </c>
      <c r="K1700">
        <v>84</v>
      </c>
      <c r="L1700" s="18">
        <v>44278</v>
      </c>
      <c r="M1700" s="18">
        <v>46835</v>
      </c>
      <c r="O1700">
        <v>41960000</v>
      </c>
      <c r="P1700">
        <v>43508000</v>
      </c>
      <c r="Q1700">
        <v>0</v>
      </c>
      <c r="R1700">
        <v>810541</v>
      </c>
      <c r="S1700" t="s">
        <v>228</v>
      </c>
      <c r="T1700">
        <v>-0.29251478214138787</v>
      </c>
      <c r="U1700">
        <v>1.3524323052021761</v>
      </c>
      <c r="V1700">
        <v>0.13042163490563341</v>
      </c>
      <c r="W1700">
        <v>0.45598936178489102</v>
      </c>
      <c r="X1700">
        <v>-0.65174985443765243</v>
      </c>
      <c r="Y1700" t="str">
        <f t="shared" si="104"/>
        <v>&gt;72</v>
      </c>
      <c r="Z1700" s="20">
        <f t="shared" si="105"/>
        <v>1.0368922783603431</v>
      </c>
      <c r="AA1700" t="str">
        <f t="shared" si="106"/>
        <v>80%-100%</v>
      </c>
      <c r="AB1700">
        <f t="shared" si="107"/>
        <v>1.6807407264033848E-4</v>
      </c>
    </row>
    <row r="1701" spans="1:28" x14ac:dyDescent="0.25">
      <c r="A1701" t="s">
        <v>4479</v>
      </c>
      <c r="B1701" t="s">
        <v>4480</v>
      </c>
      <c r="C1701" t="s">
        <v>82</v>
      </c>
      <c r="D1701" t="s">
        <v>181</v>
      </c>
      <c r="E1701">
        <v>87</v>
      </c>
      <c r="F1701" t="s">
        <v>25</v>
      </c>
      <c r="G1701">
        <v>2020</v>
      </c>
      <c r="H1701" t="s">
        <v>25</v>
      </c>
      <c r="I1701" t="s">
        <v>84</v>
      </c>
      <c r="J1701" t="s">
        <v>80</v>
      </c>
      <c r="K1701">
        <v>84</v>
      </c>
      <c r="L1701" s="18">
        <v>43815</v>
      </c>
      <c r="M1701" s="18">
        <v>46372</v>
      </c>
      <c r="O1701">
        <v>36640000</v>
      </c>
      <c r="P1701">
        <v>11990000</v>
      </c>
      <c r="Q1701">
        <v>24650000</v>
      </c>
      <c r="R1701">
        <v>358737</v>
      </c>
      <c r="S1701" t="s">
        <v>225</v>
      </c>
      <c r="T1701">
        <v>-0.95955948751927811</v>
      </c>
      <c r="U1701">
        <v>-1.561558692791517</v>
      </c>
      <c r="V1701">
        <v>-1.1181908183200671</v>
      </c>
      <c r="W1701">
        <v>-0.35793913995027871</v>
      </c>
      <c r="X1701">
        <v>-0.18766259006079469</v>
      </c>
      <c r="Y1701" t="str">
        <f t="shared" si="104"/>
        <v>&gt;72</v>
      </c>
      <c r="Z1701" s="20">
        <f t="shared" si="105"/>
        <v>0.32723799126637554</v>
      </c>
      <c r="AA1701" t="str">
        <f t="shared" si="106"/>
        <v>20%-40%</v>
      </c>
      <c r="AB1701">
        <f t="shared" si="107"/>
        <v>7.4387833060606559E-5</v>
      </c>
    </row>
    <row r="1702" spans="1:28" x14ac:dyDescent="0.25">
      <c r="A1702" t="s">
        <v>4481</v>
      </c>
      <c r="B1702" t="s">
        <v>4482</v>
      </c>
      <c r="C1702" t="s">
        <v>82</v>
      </c>
      <c r="D1702" t="s">
        <v>161</v>
      </c>
      <c r="E1702">
        <v>62</v>
      </c>
      <c r="F1702" t="s">
        <v>79</v>
      </c>
      <c r="G1702">
        <v>2021</v>
      </c>
      <c r="H1702" t="s">
        <v>26</v>
      </c>
      <c r="I1702" t="s">
        <v>84</v>
      </c>
      <c r="J1702" t="s">
        <v>80</v>
      </c>
      <c r="K1702">
        <v>84</v>
      </c>
      <c r="L1702" s="18">
        <v>44224</v>
      </c>
      <c r="M1702" s="18">
        <v>46780</v>
      </c>
      <c r="O1702">
        <v>43610000</v>
      </c>
      <c r="P1702">
        <v>45180000</v>
      </c>
      <c r="Q1702">
        <v>0</v>
      </c>
      <c r="R1702">
        <v>996230</v>
      </c>
      <c r="S1702" t="s">
        <v>190</v>
      </c>
      <c r="T1702">
        <v>-0.17123392661813511</v>
      </c>
      <c r="U1702">
        <v>1.348772187333847</v>
      </c>
      <c r="V1702">
        <v>-0.16928872297171971</v>
      </c>
      <c r="W1702">
        <v>-0.69210545313894178</v>
      </c>
      <c r="X1702">
        <v>-0.49705409964536651</v>
      </c>
      <c r="Y1702" t="str">
        <f t="shared" si="104"/>
        <v>&gt;72</v>
      </c>
      <c r="Z1702" s="20">
        <f t="shared" si="105"/>
        <v>1.0360009172208209</v>
      </c>
      <c r="AA1702" t="str">
        <f t="shared" si="106"/>
        <v>80%-100%</v>
      </c>
      <c r="AB1702">
        <f t="shared" si="107"/>
        <v>2.065786103188912E-4</v>
      </c>
    </row>
    <row r="1703" spans="1:28" x14ac:dyDescent="0.25">
      <c r="A1703" t="s">
        <v>4483</v>
      </c>
      <c r="B1703" t="s">
        <v>4484</v>
      </c>
      <c r="C1703" t="s">
        <v>82</v>
      </c>
      <c r="D1703" t="s">
        <v>808</v>
      </c>
      <c r="E1703">
        <v>15</v>
      </c>
      <c r="F1703" t="s">
        <v>17</v>
      </c>
      <c r="G1703">
        <v>2020</v>
      </c>
      <c r="H1703" t="s">
        <v>110</v>
      </c>
      <c r="I1703" t="s">
        <v>84</v>
      </c>
      <c r="J1703" t="s">
        <v>80</v>
      </c>
      <c r="K1703">
        <v>60</v>
      </c>
      <c r="L1703" s="18">
        <v>44042</v>
      </c>
      <c r="M1703" s="18">
        <v>45868</v>
      </c>
      <c r="O1703">
        <v>52500000</v>
      </c>
      <c r="P1703">
        <v>31810000</v>
      </c>
      <c r="Q1703">
        <v>20690000</v>
      </c>
      <c r="R1703">
        <v>868504</v>
      </c>
      <c r="S1703" t="s">
        <v>311</v>
      </c>
      <c r="T1703">
        <v>-0.6442292631588209</v>
      </c>
      <c r="U1703">
        <v>-0.41729383615899812</v>
      </c>
      <c r="V1703">
        <v>0.76277755476709586</v>
      </c>
      <c r="W1703">
        <v>-0.83542114990265515</v>
      </c>
      <c r="X1703">
        <v>-0.1103147126646518</v>
      </c>
      <c r="Y1703" t="str">
        <f t="shared" si="104"/>
        <v>49-60</v>
      </c>
      <c r="Z1703" s="20">
        <f t="shared" si="105"/>
        <v>0.60590476190476195</v>
      </c>
      <c r="AA1703" t="str">
        <f t="shared" si="106"/>
        <v>60%-80%</v>
      </c>
      <c r="AB1703">
        <f t="shared" si="107"/>
        <v>1.8009330112162683E-4</v>
      </c>
    </row>
    <row r="1704" spans="1:28" x14ac:dyDescent="0.25">
      <c r="A1704" t="s">
        <v>4485</v>
      </c>
      <c r="B1704" t="s">
        <v>4486</v>
      </c>
      <c r="C1704" t="s">
        <v>82</v>
      </c>
      <c r="D1704" t="s">
        <v>576</v>
      </c>
      <c r="E1704">
        <v>61</v>
      </c>
      <c r="F1704" t="s">
        <v>25</v>
      </c>
      <c r="G1704">
        <v>2021</v>
      </c>
      <c r="H1704" t="s">
        <v>25</v>
      </c>
      <c r="I1704" t="s">
        <v>84</v>
      </c>
      <c r="J1704" t="s">
        <v>80</v>
      </c>
      <c r="K1704">
        <v>84</v>
      </c>
      <c r="L1704" s="18">
        <v>43901</v>
      </c>
      <c r="M1704" s="18">
        <v>46457</v>
      </c>
      <c r="O1704">
        <v>35280109</v>
      </c>
      <c r="P1704">
        <v>31280109</v>
      </c>
      <c r="Q1704">
        <v>4000000</v>
      </c>
      <c r="R1704">
        <v>673446</v>
      </c>
      <c r="S1704" t="s">
        <v>641</v>
      </c>
      <c r="T1704">
        <v>-1.044456086385555</v>
      </c>
      <c r="U1704">
        <v>0.73538930109257405</v>
      </c>
      <c r="V1704">
        <v>0.48612183982770601</v>
      </c>
      <c r="W1704">
        <v>-0.92324254376410875</v>
      </c>
      <c r="X1704">
        <v>-1.7346201379836541</v>
      </c>
      <c r="Y1704" t="str">
        <f t="shared" si="104"/>
        <v>&gt;72</v>
      </c>
      <c r="Z1704" s="20">
        <f t="shared" si="105"/>
        <v>0.88662166548294963</v>
      </c>
      <c r="AA1704" t="str">
        <f t="shared" si="106"/>
        <v>80%-100%</v>
      </c>
      <c r="AB1704">
        <f t="shared" si="107"/>
        <v>1.3964600424080383E-4</v>
      </c>
    </row>
    <row r="1705" spans="1:28" x14ac:dyDescent="0.25">
      <c r="A1705" t="s">
        <v>4487</v>
      </c>
      <c r="B1705" t="s">
        <v>4488</v>
      </c>
      <c r="C1705" t="s">
        <v>82</v>
      </c>
      <c r="D1705" t="s">
        <v>149</v>
      </c>
      <c r="E1705">
        <v>38</v>
      </c>
      <c r="F1705" t="s">
        <v>20</v>
      </c>
      <c r="G1705">
        <v>2018</v>
      </c>
      <c r="H1705" t="s">
        <v>20</v>
      </c>
      <c r="J1705" t="s">
        <v>80</v>
      </c>
      <c r="K1705">
        <v>48</v>
      </c>
      <c r="L1705" s="18">
        <v>43203</v>
      </c>
      <c r="M1705" s="18">
        <v>44664</v>
      </c>
      <c r="O1705">
        <v>114900000</v>
      </c>
      <c r="P1705">
        <v>102900000</v>
      </c>
      <c r="Q1705">
        <v>12000000</v>
      </c>
      <c r="R1705">
        <v>2879081</v>
      </c>
      <c r="S1705" t="s">
        <v>490</v>
      </c>
      <c r="T1705">
        <v>1.2598801685562471</v>
      </c>
      <c r="U1705">
        <v>0.77209757317085903</v>
      </c>
      <c r="V1705">
        <v>-0.1317993704955682</v>
      </c>
      <c r="W1705">
        <v>0.75424634710512539</v>
      </c>
      <c r="X1705">
        <v>1.5913385900504931</v>
      </c>
      <c r="Y1705" t="str">
        <f t="shared" si="104"/>
        <v>37-48</v>
      </c>
      <c r="Z1705" s="20">
        <f t="shared" si="105"/>
        <v>0.8955613577023499</v>
      </c>
      <c r="AA1705" t="str">
        <f t="shared" si="106"/>
        <v>80%-100%</v>
      </c>
      <c r="AB1705">
        <f t="shared" si="107"/>
        <v>5.9700726938109034E-4</v>
      </c>
    </row>
    <row r="1706" spans="1:28" x14ac:dyDescent="0.25">
      <c r="A1706" t="s">
        <v>4489</v>
      </c>
      <c r="B1706" t="s">
        <v>4490</v>
      </c>
      <c r="C1706" t="s">
        <v>82</v>
      </c>
      <c r="D1706" t="s">
        <v>299</v>
      </c>
      <c r="E1706">
        <v>46</v>
      </c>
      <c r="F1706" t="s">
        <v>12</v>
      </c>
      <c r="G1706">
        <v>2022</v>
      </c>
      <c r="H1706" t="s">
        <v>12</v>
      </c>
      <c r="I1706" t="s">
        <v>84</v>
      </c>
      <c r="J1706" t="s">
        <v>80</v>
      </c>
      <c r="K1706">
        <v>36</v>
      </c>
      <c r="L1706" s="18">
        <v>44469</v>
      </c>
      <c r="M1706" s="18">
        <v>45565</v>
      </c>
      <c r="O1706">
        <v>89310000</v>
      </c>
      <c r="P1706">
        <v>44310000</v>
      </c>
      <c r="Q1706">
        <v>45000000</v>
      </c>
      <c r="R1706">
        <v>1560973</v>
      </c>
      <c r="S1706" t="s">
        <v>235</v>
      </c>
      <c r="T1706">
        <v>0.2411209821609242</v>
      </c>
      <c r="U1706">
        <v>-0.86802333652766539</v>
      </c>
      <c r="V1706">
        <v>-0.6600232649211939</v>
      </c>
      <c r="W1706">
        <v>3.3621991205744708</v>
      </c>
      <c r="X1706">
        <v>1.2045992030697781</v>
      </c>
      <c r="Y1706" t="str">
        <f t="shared" si="104"/>
        <v>25-36</v>
      </c>
      <c r="Z1706" s="20">
        <f t="shared" si="105"/>
        <v>0.49613705072220354</v>
      </c>
      <c r="AA1706" t="str">
        <f t="shared" si="106"/>
        <v>40%-60%</v>
      </c>
      <c r="AB1706">
        <f t="shared" si="107"/>
        <v>3.2368392146924966E-4</v>
      </c>
    </row>
    <row r="1707" spans="1:28" x14ac:dyDescent="0.25">
      <c r="A1707" t="s">
        <v>4491</v>
      </c>
      <c r="B1707" t="s">
        <v>4492</v>
      </c>
      <c r="C1707" t="s">
        <v>82</v>
      </c>
      <c r="D1707" t="s">
        <v>722</v>
      </c>
      <c r="E1707">
        <v>220</v>
      </c>
      <c r="F1707" t="s">
        <v>25</v>
      </c>
      <c r="G1707">
        <v>2020</v>
      </c>
      <c r="H1707" t="s">
        <v>25</v>
      </c>
      <c r="I1707" t="s">
        <v>84</v>
      </c>
      <c r="J1707" t="s">
        <v>80</v>
      </c>
      <c r="K1707">
        <v>72</v>
      </c>
      <c r="L1707" s="18">
        <v>43892</v>
      </c>
      <c r="M1707" s="18">
        <v>46083</v>
      </c>
      <c r="O1707">
        <v>33990000</v>
      </c>
      <c r="P1707">
        <v>32290500</v>
      </c>
      <c r="Q1707">
        <v>1699500</v>
      </c>
      <c r="R1707">
        <v>734733</v>
      </c>
      <c r="S1707" t="s">
        <v>470</v>
      </c>
      <c r="T1707">
        <v>-0.51082032208324291</v>
      </c>
      <c r="U1707">
        <v>0.99563418315592023</v>
      </c>
      <c r="V1707">
        <v>0.80229979975843724</v>
      </c>
      <c r="W1707">
        <v>-0.89914069093005733</v>
      </c>
      <c r="X1707">
        <v>2.1327737318234941</v>
      </c>
      <c r="Y1707" t="str">
        <f t="shared" si="104"/>
        <v>61-72</v>
      </c>
      <c r="Z1707" s="20">
        <f t="shared" si="105"/>
        <v>0.95</v>
      </c>
      <c r="AA1707" t="str">
        <f t="shared" si="106"/>
        <v>80%-100%</v>
      </c>
      <c r="AB1707">
        <f t="shared" si="107"/>
        <v>1.5235449855498218E-4</v>
      </c>
    </row>
    <row r="1708" spans="1:28" x14ac:dyDescent="0.25">
      <c r="A1708" t="s">
        <v>798</v>
      </c>
      <c r="B1708" t="s">
        <v>799</v>
      </c>
      <c r="C1708" t="s">
        <v>82</v>
      </c>
      <c r="D1708" t="s">
        <v>316</v>
      </c>
      <c r="E1708">
        <v>62</v>
      </c>
      <c r="F1708" t="s">
        <v>25</v>
      </c>
      <c r="G1708">
        <v>2021</v>
      </c>
      <c r="H1708" t="s">
        <v>25</v>
      </c>
      <c r="I1708" t="s">
        <v>84</v>
      </c>
      <c r="J1708" t="s">
        <v>80</v>
      </c>
      <c r="K1708">
        <v>72</v>
      </c>
      <c r="L1708" s="18">
        <v>44043</v>
      </c>
      <c r="M1708" s="18">
        <v>46234</v>
      </c>
      <c r="O1708">
        <v>34990000</v>
      </c>
      <c r="P1708">
        <v>24493000</v>
      </c>
      <c r="Q1708">
        <v>10497000</v>
      </c>
      <c r="R1708">
        <v>612985</v>
      </c>
      <c r="S1708" t="s">
        <v>317</v>
      </c>
      <c r="T1708">
        <v>-3.7824985542557123E-2</v>
      </c>
      <c r="U1708">
        <v>-3.091883392176074E-2</v>
      </c>
      <c r="V1708">
        <v>0.76277755476709586</v>
      </c>
      <c r="W1708">
        <v>6.954088785857941</v>
      </c>
      <c r="X1708">
        <v>0.66316406129677774</v>
      </c>
      <c r="Y1708" t="str">
        <f t="shared" si="104"/>
        <v>61-72</v>
      </c>
      <c r="Z1708" s="20">
        <f t="shared" si="105"/>
        <v>0.7</v>
      </c>
      <c r="AA1708" t="str">
        <f t="shared" si="106"/>
        <v>60%-80%</v>
      </c>
      <c r="AB1708">
        <f t="shared" si="107"/>
        <v>1.2710878958305363E-4</v>
      </c>
    </row>
    <row r="1709" spans="1:28" x14ac:dyDescent="0.25">
      <c r="A1709" t="s">
        <v>4493</v>
      </c>
      <c r="B1709" t="s">
        <v>4494</v>
      </c>
      <c r="C1709" t="s">
        <v>82</v>
      </c>
      <c r="D1709" t="s">
        <v>204</v>
      </c>
      <c r="E1709">
        <v>60</v>
      </c>
      <c r="F1709" t="s">
        <v>87</v>
      </c>
      <c r="G1709">
        <v>2019</v>
      </c>
      <c r="H1709" t="s">
        <v>15</v>
      </c>
      <c r="J1709" t="s">
        <v>80</v>
      </c>
      <c r="K1709">
        <v>84</v>
      </c>
      <c r="L1709" s="18">
        <v>43404</v>
      </c>
      <c r="M1709" s="18">
        <v>45961</v>
      </c>
      <c r="O1709">
        <v>44660000</v>
      </c>
      <c r="P1709">
        <v>22330000</v>
      </c>
      <c r="Q1709">
        <v>22330000</v>
      </c>
      <c r="R1709">
        <v>506208</v>
      </c>
      <c r="S1709" t="s">
        <v>365</v>
      </c>
      <c r="T1709">
        <v>0.48368269320742968</v>
      </c>
      <c r="U1709">
        <v>-0.85216124758390532</v>
      </c>
      <c r="V1709">
        <v>0.52564408481904745</v>
      </c>
      <c r="W1709">
        <v>-0.83901168440502738</v>
      </c>
      <c r="X1709">
        <v>0.81785981608906366</v>
      </c>
      <c r="Y1709" t="str">
        <f t="shared" si="104"/>
        <v>&gt;72</v>
      </c>
      <c r="Z1709" s="20">
        <f t="shared" si="105"/>
        <v>0.5</v>
      </c>
      <c r="AA1709" t="str">
        <f t="shared" si="106"/>
        <v>40%-60%</v>
      </c>
      <c r="AB1709">
        <f t="shared" si="107"/>
        <v>1.0496747254379539E-4</v>
      </c>
    </row>
    <row r="1710" spans="1:28" x14ac:dyDescent="0.25">
      <c r="A1710" t="s">
        <v>4495</v>
      </c>
      <c r="B1710" t="s">
        <v>4496</v>
      </c>
      <c r="C1710" t="s">
        <v>82</v>
      </c>
      <c r="D1710" t="s">
        <v>299</v>
      </c>
      <c r="E1710">
        <v>48</v>
      </c>
      <c r="F1710" t="s">
        <v>117</v>
      </c>
      <c r="G1710">
        <v>2022</v>
      </c>
      <c r="H1710" t="s">
        <v>29</v>
      </c>
      <c r="I1710" t="s">
        <v>84</v>
      </c>
      <c r="J1710" t="s">
        <v>80</v>
      </c>
      <c r="K1710">
        <v>36</v>
      </c>
      <c r="L1710" s="18">
        <v>44453</v>
      </c>
      <c r="M1710" s="18">
        <v>45549</v>
      </c>
      <c r="O1710">
        <v>64500000</v>
      </c>
      <c r="P1710">
        <v>16500000</v>
      </c>
      <c r="Q1710">
        <v>48000000</v>
      </c>
      <c r="R1710">
        <v>577514</v>
      </c>
      <c r="S1710" t="s">
        <v>186</v>
      </c>
      <c r="T1710">
        <v>2.2815442219069261E-2</v>
      </c>
      <c r="U1710">
        <v>-1.854840938683036</v>
      </c>
      <c r="V1710">
        <v>-0.81811224488655909</v>
      </c>
      <c r="W1710">
        <v>-0.23777903849923909</v>
      </c>
      <c r="X1710">
        <v>-1.3478807510029389</v>
      </c>
      <c r="Y1710" t="str">
        <f t="shared" si="104"/>
        <v>25-36</v>
      </c>
      <c r="Z1710" s="20">
        <f t="shared" si="105"/>
        <v>0.2558139534883721</v>
      </c>
      <c r="AA1710" t="str">
        <f t="shared" si="106"/>
        <v>20%-40%</v>
      </c>
      <c r="AB1710">
        <f t="shared" si="107"/>
        <v>1.1975351029351067E-4</v>
      </c>
    </row>
    <row r="1711" spans="1:28" x14ac:dyDescent="0.25">
      <c r="A1711" t="s">
        <v>4497</v>
      </c>
      <c r="B1711" t="s">
        <v>4498</v>
      </c>
      <c r="C1711" t="s">
        <v>82</v>
      </c>
      <c r="D1711" t="s">
        <v>299</v>
      </c>
      <c r="E1711">
        <v>291</v>
      </c>
      <c r="F1711" t="s">
        <v>87</v>
      </c>
      <c r="G1711">
        <v>2022</v>
      </c>
      <c r="H1711" t="s">
        <v>24</v>
      </c>
      <c r="I1711" t="s">
        <v>84</v>
      </c>
      <c r="J1711" t="s">
        <v>80</v>
      </c>
      <c r="K1711">
        <v>48</v>
      </c>
      <c r="L1711" s="18">
        <v>44418</v>
      </c>
      <c r="M1711" s="18">
        <v>45879</v>
      </c>
      <c r="O1711">
        <v>54100000</v>
      </c>
      <c r="P1711">
        <v>14100000</v>
      </c>
      <c r="Q1711">
        <v>40000000</v>
      </c>
      <c r="R1711">
        <v>397126</v>
      </c>
      <c r="S1711" t="s">
        <v>107</v>
      </c>
      <c r="T1711">
        <v>4.7071613323719813E-2</v>
      </c>
      <c r="U1711">
        <v>-1.8350715301092999</v>
      </c>
      <c r="V1711">
        <v>-0.7785899998952176</v>
      </c>
      <c r="W1711">
        <v>-0.27049943537314092</v>
      </c>
      <c r="X1711">
        <v>0.58581618390063472</v>
      </c>
      <c r="Y1711" t="str">
        <f t="shared" si="104"/>
        <v>37-48</v>
      </c>
      <c r="Z1711" s="20">
        <f t="shared" si="105"/>
        <v>0.26062846580406657</v>
      </c>
      <c r="AA1711" t="str">
        <f t="shared" si="106"/>
        <v>20%-40%</v>
      </c>
      <c r="AB1711">
        <f t="shared" si="107"/>
        <v>8.2348189877337545E-5</v>
      </c>
    </row>
    <row r="1712" spans="1:28" x14ac:dyDescent="0.25">
      <c r="A1712" t="s">
        <v>4499</v>
      </c>
      <c r="B1712" t="s">
        <v>4500</v>
      </c>
      <c r="C1712" t="s">
        <v>82</v>
      </c>
      <c r="D1712" t="s">
        <v>209</v>
      </c>
      <c r="E1712">
        <v>220</v>
      </c>
      <c r="F1712" t="s">
        <v>12</v>
      </c>
      <c r="G1712">
        <v>2019</v>
      </c>
      <c r="H1712" t="s">
        <v>12</v>
      </c>
      <c r="J1712" t="s">
        <v>80</v>
      </c>
      <c r="K1712">
        <v>84</v>
      </c>
      <c r="L1712" s="18">
        <v>43390</v>
      </c>
      <c r="M1712" s="18">
        <v>45947</v>
      </c>
      <c r="O1712">
        <v>66700000</v>
      </c>
      <c r="P1712">
        <v>66700000</v>
      </c>
      <c r="Q1712">
        <v>0</v>
      </c>
      <c r="R1712">
        <v>1359313</v>
      </c>
      <c r="S1712" t="s">
        <v>113</v>
      </c>
      <c r="T1712">
        <v>0.32601758102720108</v>
      </c>
      <c r="U1712">
        <v>1.2009447865714571</v>
      </c>
      <c r="V1712">
        <v>0.48612183982770601</v>
      </c>
      <c r="W1712">
        <v>1.6542557395652679</v>
      </c>
      <c r="X1712">
        <v>0.97255557088134947</v>
      </c>
      <c r="Y1712" t="str">
        <f t="shared" si="104"/>
        <v>&gt;72</v>
      </c>
      <c r="Z1712" s="20">
        <f t="shared" si="105"/>
        <v>1</v>
      </c>
      <c r="AA1712" t="str">
        <f t="shared" si="106"/>
        <v>80%-100%</v>
      </c>
      <c r="AB1712">
        <f t="shared" si="107"/>
        <v>2.8186763149915477E-4</v>
      </c>
    </row>
    <row r="1713" spans="1:28" x14ac:dyDescent="0.25">
      <c r="A1713" t="s">
        <v>4501</v>
      </c>
      <c r="B1713" t="s">
        <v>4502</v>
      </c>
      <c r="C1713" t="s">
        <v>82</v>
      </c>
      <c r="D1713" t="s">
        <v>865</v>
      </c>
      <c r="E1713">
        <v>59</v>
      </c>
      <c r="F1713" t="s">
        <v>17</v>
      </c>
      <c r="G1713">
        <v>2021</v>
      </c>
      <c r="H1713" t="s">
        <v>17</v>
      </c>
      <c r="I1713" t="s">
        <v>84</v>
      </c>
      <c r="J1713" t="s">
        <v>80</v>
      </c>
      <c r="K1713">
        <v>72</v>
      </c>
      <c r="L1713" s="18">
        <v>44287</v>
      </c>
      <c r="M1713" s="18">
        <v>46478</v>
      </c>
      <c r="O1713">
        <v>75700000</v>
      </c>
      <c r="P1713">
        <v>37850000</v>
      </c>
      <c r="Q1713">
        <v>37850000</v>
      </c>
      <c r="R1713">
        <v>1004279</v>
      </c>
      <c r="S1713" t="s">
        <v>287</v>
      </c>
      <c r="T1713">
        <v>-0.98381565862392861</v>
      </c>
      <c r="U1713">
        <v>-0.85216124758390532</v>
      </c>
      <c r="V1713">
        <v>0.80229979975843724</v>
      </c>
      <c r="W1713">
        <v>1.2356975937106609</v>
      </c>
      <c r="X1713">
        <v>1.2045992030697781</v>
      </c>
      <c r="Y1713" t="str">
        <f t="shared" si="104"/>
        <v>61-72</v>
      </c>
      <c r="Z1713" s="20">
        <f t="shared" si="105"/>
        <v>0.5</v>
      </c>
      <c r="AA1713" t="str">
        <f t="shared" si="106"/>
        <v>40%-60%</v>
      </c>
      <c r="AB1713">
        <f t="shared" si="107"/>
        <v>2.0824765384745063E-4</v>
      </c>
    </row>
    <row r="1714" spans="1:28" x14ac:dyDescent="0.25">
      <c r="A1714" t="s">
        <v>4503</v>
      </c>
      <c r="B1714" t="s">
        <v>4504</v>
      </c>
      <c r="C1714" t="s">
        <v>82</v>
      </c>
      <c r="D1714" t="s">
        <v>1048</v>
      </c>
      <c r="E1714">
        <v>83</v>
      </c>
      <c r="F1714" t="s">
        <v>117</v>
      </c>
      <c r="G1714">
        <v>2019</v>
      </c>
      <c r="H1714" t="s">
        <v>14</v>
      </c>
      <c r="I1714" t="s">
        <v>84</v>
      </c>
      <c r="J1714" t="s">
        <v>80</v>
      </c>
      <c r="K1714">
        <v>72</v>
      </c>
      <c r="L1714" s="18">
        <v>43618</v>
      </c>
      <c r="M1714" s="18">
        <v>45810</v>
      </c>
      <c r="O1714">
        <v>50690000</v>
      </c>
      <c r="P1714">
        <v>25345000</v>
      </c>
      <c r="Q1714">
        <v>25345000</v>
      </c>
      <c r="R1714">
        <v>649441</v>
      </c>
      <c r="S1714" t="s">
        <v>205</v>
      </c>
      <c r="T1714">
        <v>-0.17123392661813511</v>
      </c>
      <c r="U1714">
        <v>-0.85216124758390532</v>
      </c>
      <c r="V1714">
        <v>-6.7189590051072792E-2</v>
      </c>
      <c r="W1714">
        <v>-0.34727440944277022</v>
      </c>
      <c r="X1714">
        <v>1.281947080465921</v>
      </c>
      <c r="Y1714" t="str">
        <f t="shared" si="104"/>
        <v>61-72</v>
      </c>
      <c r="Z1714" s="20">
        <f t="shared" si="105"/>
        <v>0.5</v>
      </c>
      <c r="AA1714" t="str">
        <f t="shared" si="106"/>
        <v>40%-60%</v>
      </c>
      <c r="AB1714">
        <f t="shared" si="107"/>
        <v>1.3466831882608536E-4</v>
      </c>
    </row>
    <row r="1715" spans="1:28" x14ac:dyDescent="0.25">
      <c r="A1715" t="s">
        <v>4505</v>
      </c>
      <c r="B1715" t="s">
        <v>4506</v>
      </c>
      <c r="C1715" t="s">
        <v>82</v>
      </c>
      <c r="D1715" t="s">
        <v>181</v>
      </c>
      <c r="E1715">
        <v>62</v>
      </c>
      <c r="F1715" t="s">
        <v>25</v>
      </c>
      <c r="G1715">
        <v>2020</v>
      </c>
      <c r="H1715" t="s">
        <v>25</v>
      </c>
      <c r="I1715" t="s">
        <v>84</v>
      </c>
      <c r="J1715" t="s">
        <v>80</v>
      </c>
      <c r="K1715">
        <v>84</v>
      </c>
      <c r="L1715" s="18">
        <v>43788</v>
      </c>
      <c r="M1715" s="18">
        <v>46345</v>
      </c>
      <c r="O1715">
        <v>33990000</v>
      </c>
      <c r="P1715">
        <v>14740000</v>
      </c>
      <c r="Q1715">
        <v>19250000</v>
      </c>
      <c r="R1715">
        <v>288278</v>
      </c>
      <c r="S1715" t="s">
        <v>166</v>
      </c>
      <c r="T1715">
        <v>-0.36528329545533961</v>
      </c>
      <c r="U1715">
        <v>-1.1245798475851021</v>
      </c>
      <c r="V1715">
        <v>-1.0016914919815401</v>
      </c>
      <c r="W1715">
        <v>-0.70925823767236751</v>
      </c>
      <c r="X1715">
        <v>-1.5799243831913681</v>
      </c>
      <c r="Y1715" t="str">
        <f t="shared" si="104"/>
        <v>&gt;72</v>
      </c>
      <c r="Z1715" s="20">
        <f t="shared" si="105"/>
        <v>0.4336569579288026</v>
      </c>
      <c r="AA1715" t="str">
        <f t="shared" si="106"/>
        <v>40%-60%</v>
      </c>
      <c r="AB1715">
        <f t="shared" si="107"/>
        <v>5.9777429534855723E-5</v>
      </c>
    </row>
    <row r="1716" spans="1:28" x14ac:dyDescent="0.25">
      <c r="A1716" t="s">
        <v>4507</v>
      </c>
      <c r="B1716" t="s">
        <v>4508</v>
      </c>
      <c r="C1716" t="s">
        <v>82</v>
      </c>
      <c r="D1716" t="s">
        <v>292</v>
      </c>
      <c r="E1716">
        <v>46</v>
      </c>
      <c r="F1716" t="s">
        <v>95</v>
      </c>
      <c r="G1716">
        <v>2020</v>
      </c>
      <c r="H1716" t="s">
        <v>16</v>
      </c>
      <c r="J1716" t="s">
        <v>96</v>
      </c>
      <c r="K1716">
        <v>84</v>
      </c>
      <c r="L1716" s="18">
        <v>44095</v>
      </c>
      <c r="M1716" s="18">
        <v>46651</v>
      </c>
      <c r="O1716">
        <v>36990000</v>
      </c>
      <c r="P1716">
        <v>36990000</v>
      </c>
      <c r="Q1716">
        <v>0</v>
      </c>
      <c r="R1716">
        <v>834173</v>
      </c>
      <c r="S1716" t="s">
        <v>235</v>
      </c>
      <c r="T1716">
        <v>-0.57146074984486928</v>
      </c>
      <c r="U1716">
        <v>1.2009447865714571</v>
      </c>
      <c r="V1716">
        <v>1.078955514697826</v>
      </c>
      <c r="W1716">
        <v>-0.62960134355429132</v>
      </c>
      <c r="X1716">
        <v>0.35377255171220601</v>
      </c>
      <c r="Y1716" t="str">
        <f t="shared" si="104"/>
        <v>&gt;72</v>
      </c>
      <c r="Z1716" s="20">
        <f t="shared" si="105"/>
        <v>1</v>
      </c>
      <c r="AA1716" t="str">
        <f t="shared" si="106"/>
        <v>80%-100%</v>
      </c>
      <c r="AB1716">
        <f t="shared" si="107"/>
        <v>1.7297441264119774E-4</v>
      </c>
    </row>
    <row r="1717" spans="1:28" x14ac:dyDescent="0.25">
      <c r="A1717" t="s">
        <v>4509</v>
      </c>
      <c r="B1717" t="s">
        <v>4510</v>
      </c>
      <c r="C1717" t="s">
        <v>82</v>
      </c>
      <c r="D1717" t="s">
        <v>384</v>
      </c>
      <c r="E1717">
        <v>38</v>
      </c>
      <c r="F1717" t="s">
        <v>117</v>
      </c>
      <c r="G1717">
        <v>2020</v>
      </c>
      <c r="H1717" t="s">
        <v>29</v>
      </c>
      <c r="I1717" t="s">
        <v>84</v>
      </c>
      <c r="J1717" t="s">
        <v>80</v>
      </c>
      <c r="K1717">
        <v>84</v>
      </c>
      <c r="L1717" s="18">
        <v>43567</v>
      </c>
      <c r="M1717" s="18">
        <v>46124</v>
      </c>
      <c r="O1717">
        <v>51290000</v>
      </c>
      <c r="P1717">
        <v>51290000</v>
      </c>
      <c r="Q1717">
        <v>0</v>
      </c>
      <c r="R1717">
        <v>1076541</v>
      </c>
      <c r="S1717" t="s">
        <v>475</v>
      </c>
      <c r="T1717">
        <v>9.5583955533020917E-2</v>
      </c>
      <c r="U1717">
        <v>1.2009447865714571</v>
      </c>
      <c r="V1717">
        <v>0.84182204474977862</v>
      </c>
      <c r="W1717">
        <v>-0.65843780303248589</v>
      </c>
      <c r="X1717">
        <v>1.3592949578620639</v>
      </c>
      <c r="Y1717" t="str">
        <f t="shared" si="104"/>
        <v>&gt;72</v>
      </c>
      <c r="Z1717" s="20">
        <f t="shared" si="105"/>
        <v>1</v>
      </c>
      <c r="AA1717" t="str">
        <f t="shared" si="106"/>
        <v>80%-100%</v>
      </c>
      <c r="AB1717">
        <f t="shared" si="107"/>
        <v>2.232319281002474E-4</v>
      </c>
    </row>
    <row r="1718" spans="1:28" x14ac:dyDescent="0.25">
      <c r="A1718" t="s">
        <v>4511</v>
      </c>
      <c r="B1718" t="s">
        <v>4512</v>
      </c>
      <c r="C1718" t="s">
        <v>82</v>
      </c>
      <c r="D1718" t="s">
        <v>246</v>
      </c>
      <c r="E1718">
        <v>62</v>
      </c>
      <c r="F1718" t="s">
        <v>79</v>
      </c>
      <c r="G1718">
        <v>2020</v>
      </c>
      <c r="H1718" t="s">
        <v>13</v>
      </c>
      <c r="I1718" t="s">
        <v>84</v>
      </c>
      <c r="J1718" t="s">
        <v>80</v>
      </c>
      <c r="K1718">
        <v>72</v>
      </c>
      <c r="L1718" s="18">
        <v>43775</v>
      </c>
      <c r="M1718" s="18">
        <v>45967</v>
      </c>
      <c r="O1718">
        <v>39070000</v>
      </c>
      <c r="P1718">
        <v>36470000</v>
      </c>
      <c r="Q1718">
        <v>2600000</v>
      </c>
      <c r="R1718">
        <v>1053245</v>
      </c>
      <c r="S1718" t="s">
        <v>166</v>
      </c>
      <c r="T1718">
        <v>0.19260863995162311</v>
      </c>
      <c r="U1718">
        <v>0.92768777665059976</v>
      </c>
      <c r="V1718">
        <v>0.44659959483636458</v>
      </c>
      <c r="W1718">
        <v>-0.49461676220415229</v>
      </c>
      <c r="X1718">
        <v>-1.1931849962106531</v>
      </c>
      <c r="Y1718" t="str">
        <f t="shared" si="104"/>
        <v>61-72</v>
      </c>
      <c r="Z1718" s="20">
        <f t="shared" si="105"/>
        <v>0.93345277706680319</v>
      </c>
      <c r="AA1718" t="str">
        <f t="shared" si="106"/>
        <v>80%-100%</v>
      </c>
      <c r="AB1718">
        <f t="shared" si="107"/>
        <v>2.1840126117996905E-4</v>
      </c>
    </row>
    <row r="1719" spans="1:28" x14ac:dyDescent="0.25">
      <c r="A1719" t="s">
        <v>4513</v>
      </c>
      <c r="B1719" t="s">
        <v>4514</v>
      </c>
      <c r="C1719" t="s">
        <v>82</v>
      </c>
      <c r="D1719" t="s">
        <v>179</v>
      </c>
      <c r="E1719">
        <v>38</v>
      </c>
      <c r="F1719" t="s">
        <v>117</v>
      </c>
      <c r="G1719">
        <v>2022</v>
      </c>
      <c r="H1719" t="s">
        <v>29</v>
      </c>
      <c r="I1719" t="s">
        <v>84</v>
      </c>
      <c r="J1719" t="s">
        <v>80</v>
      </c>
      <c r="K1719">
        <v>60</v>
      </c>
      <c r="L1719" s="18">
        <v>44391</v>
      </c>
      <c r="M1719" s="18">
        <v>46217</v>
      </c>
      <c r="O1719">
        <v>56761300</v>
      </c>
      <c r="P1719">
        <v>22761300</v>
      </c>
      <c r="Q1719">
        <v>34000000</v>
      </c>
      <c r="R1719">
        <v>572342</v>
      </c>
      <c r="S1719" t="s">
        <v>475</v>
      </c>
      <c r="T1719">
        <v>-0.18336201217046039</v>
      </c>
      <c r="U1719">
        <v>-1.2586748895558451</v>
      </c>
      <c r="V1719">
        <v>-1.13429020481729</v>
      </c>
      <c r="W1719">
        <v>-0.4191743815923733</v>
      </c>
      <c r="X1719">
        <v>-0.96114136402222416</v>
      </c>
      <c r="Y1719" t="str">
        <f t="shared" si="104"/>
        <v>49-60</v>
      </c>
      <c r="Z1719" s="20">
        <f t="shared" si="105"/>
        <v>0.40100032944981878</v>
      </c>
      <c r="AA1719" t="str">
        <f t="shared" si="106"/>
        <v>40%-60%</v>
      </c>
      <c r="AB1719">
        <f t="shared" si="107"/>
        <v>1.1868104251742552E-4</v>
      </c>
    </row>
    <row r="1720" spans="1:28" x14ac:dyDescent="0.25">
      <c r="A1720" t="s">
        <v>4515</v>
      </c>
      <c r="B1720" t="s">
        <v>4516</v>
      </c>
      <c r="C1720" t="s">
        <v>82</v>
      </c>
      <c r="D1720" t="s">
        <v>106</v>
      </c>
      <c r="E1720">
        <v>83</v>
      </c>
      <c r="F1720" t="s">
        <v>79</v>
      </c>
      <c r="G1720">
        <v>2022</v>
      </c>
      <c r="H1720" t="s">
        <v>26</v>
      </c>
      <c r="I1720" t="s">
        <v>84</v>
      </c>
      <c r="J1720" t="s">
        <v>80</v>
      </c>
      <c r="K1720">
        <v>84</v>
      </c>
      <c r="L1720" s="18">
        <v>44497</v>
      </c>
      <c r="M1720" s="18">
        <v>47054</v>
      </c>
      <c r="O1720">
        <v>59700000</v>
      </c>
      <c r="P1720">
        <v>45700000</v>
      </c>
      <c r="Q1720">
        <v>14000000</v>
      </c>
      <c r="R1720">
        <v>938472</v>
      </c>
      <c r="S1720" t="s">
        <v>205</v>
      </c>
      <c r="T1720">
        <v>-0.26825861103673743</v>
      </c>
      <c r="U1720">
        <v>0.23801398328250969</v>
      </c>
      <c r="V1720">
        <v>-0.1067118350424142</v>
      </c>
      <c r="W1720">
        <v>-0.49007698304687292</v>
      </c>
      <c r="X1720">
        <v>-1.11583711881451</v>
      </c>
      <c r="Y1720" t="str">
        <f t="shared" si="104"/>
        <v>&gt;72</v>
      </c>
      <c r="Z1720" s="20">
        <f t="shared" si="105"/>
        <v>0.76549413735343386</v>
      </c>
      <c r="AA1720" t="str">
        <f t="shared" si="106"/>
        <v>60%-80%</v>
      </c>
      <c r="AB1720">
        <f t="shared" si="107"/>
        <v>1.946018907111716E-4</v>
      </c>
    </row>
    <row r="1721" spans="1:28" x14ac:dyDescent="0.25">
      <c r="A1721" t="s">
        <v>4517</v>
      </c>
      <c r="B1721" t="s">
        <v>4518</v>
      </c>
      <c r="C1721" t="s">
        <v>82</v>
      </c>
      <c r="D1721" t="s">
        <v>933</v>
      </c>
      <c r="E1721">
        <v>74</v>
      </c>
      <c r="F1721" t="s">
        <v>95</v>
      </c>
      <c r="G1721">
        <v>2021</v>
      </c>
      <c r="H1721" t="s">
        <v>16</v>
      </c>
      <c r="I1721" t="s">
        <v>84</v>
      </c>
      <c r="J1721" t="s">
        <v>96</v>
      </c>
      <c r="K1721">
        <v>72</v>
      </c>
      <c r="L1721" s="18">
        <v>44551</v>
      </c>
      <c r="M1721" s="18">
        <v>46742</v>
      </c>
      <c r="O1721">
        <v>39500000</v>
      </c>
      <c r="P1721">
        <v>29500000</v>
      </c>
      <c r="Q1721">
        <v>10000000</v>
      </c>
      <c r="R1721">
        <v>727894</v>
      </c>
      <c r="S1721" t="s">
        <v>168</v>
      </c>
      <c r="T1721">
        <v>-0.18336201217046039</v>
      </c>
      <c r="U1721">
        <v>0.1613974275054505</v>
      </c>
      <c r="V1721">
        <v>0.28851061487099899</v>
      </c>
      <c r="W1721">
        <v>-0.2573587030734622</v>
      </c>
      <c r="X1721">
        <v>-1.270532873606796</v>
      </c>
      <c r="Y1721" t="str">
        <f t="shared" si="104"/>
        <v>61-72</v>
      </c>
      <c r="Z1721" s="20">
        <f t="shared" si="105"/>
        <v>0.74683544303797467</v>
      </c>
      <c r="AA1721" t="str">
        <f t="shared" si="106"/>
        <v>60%-80%</v>
      </c>
      <c r="AB1721">
        <f t="shared" si="107"/>
        <v>1.5093636106065767E-4</v>
      </c>
    </row>
    <row r="1722" spans="1:28" x14ac:dyDescent="0.25">
      <c r="A1722" t="s">
        <v>4519</v>
      </c>
      <c r="B1722" t="s">
        <v>4520</v>
      </c>
      <c r="C1722" t="s">
        <v>82</v>
      </c>
      <c r="D1722" t="s">
        <v>244</v>
      </c>
      <c r="E1722">
        <v>60</v>
      </c>
      <c r="F1722" t="s">
        <v>95</v>
      </c>
      <c r="G1722">
        <v>2013</v>
      </c>
      <c r="H1722" t="s">
        <v>16</v>
      </c>
      <c r="J1722" t="s">
        <v>96</v>
      </c>
      <c r="K1722">
        <v>60</v>
      </c>
      <c r="L1722" s="18">
        <v>44508</v>
      </c>
      <c r="M1722" s="18">
        <v>46334</v>
      </c>
      <c r="O1722">
        <v>26000000</v>
      </c>
      <c r="P1722">
        <v>26000000</v>
      </c>
      <c r="Q1722">
        <v>0</v>
      </c>
      <c r="R1722">
        <v>678338</v>
      </c>
      <c r="S1722" t="s">
        <v>577</v>
      </c>
      <c r="T1722">
        <v>-0.18336201217046039</v>
      </c>
      <c r="U1722">
        <v>1.2009447865714571</v>
      </c>
      <c r="V1722">
        <v>0.52564408481904745</v>
      </c>
      <c r="W1722">
        <v>-0.85264064708490483</v>
      </c>
      <c r="X1722">
        <v>2.0554258544273512</v>
      </c>
      <c r="Y1722" t="str">
        <f t="shared" si="104"/>
        <v>49-60</v>
      </c>
      <c r="Z1722" s="20">
        <f t="shared" si="105"/>
        <v>1</v>
      </c>
      <c r="AA1722" t="str">
        <f t="shared" si="106"/>
        <v>80%-100%</v>
      </c>
      <c r="AB1722">
        <f t="shared" si="107"/>
        <v>1.4066041111640486E-4</v>
      </c>
    </row>
    <row r="1723" spans="1:28" x14ac:dyDescent="0.25">
      <c r="A1723" t="s">
        <v>4521</v>
      </c>
      <c r="B1723" t="s">
        <v>4522</v>
      </c>
      <c r="C1723" t="s">
        <v>82</v>
      </c>
      <c r="D1723" t="s">
        <v>285</v>
      </c>
      <c r="E1723">
        <v>38</v>
      </c>
      <c r="F1723" t="s">
        <v>87</v>
      </c>
      <c r="G1723">
        <v>2018</v>
      </c>
      <c r="H1723" t="s">
        <v>15</v>
      </c>
      <c r="J1723" t="s">
        <v>80</v>
      </c>
      <c r="K1723">
        <v>84</v>
      </c>
      <c r="L1723" s="18">
        <v>42906</v>
      </c>
      <c r="M1723" s="18">
        <v>45463</v>
      </c>
      <c r="O1723">
        <v>33180000</v>
      </c>
      <c r="P1723">
        <v>27200000</v>
      </c>
      <c r="Q1723">
        <v>5980000</v>
      </c>
      <c r="R1723">
        <v>583049</v>
      </c>
      <c r="S1723" t="s">
        <v>581</v>
      </c>
      <c r="T1723">
        <v>0.55645120652138136</v>
      </c>
      <c r="U1723">
        <v>0.46088607142684729</v>
      </c>
      <c r="V1723">
        <v>0.1530827021275441</v>
      </c>
      <c r="W1723">
        <v>-0.44938060774567329</v>
      </c>
      <c r="X1723">
        <v>-0.57440197704150942</v>
      </c>
      <c r="Y1723" t="str">
        <f t="shared" si="104"/>
        <v>&gt;72</v>
      </c>
      <c r="Z1723" s="20">
        <f t="shared" si="105"/>
        <v>0.81977094635322478</v>
      </c>
      <c r="AA1723" t="str">
        <f t="shared" si="106"/>
        <v>80%-100%</v>
      </c>
      <c r="AB1723">
        <f t="shared" si="107"/>
        <v>1.209012498798663E-4</v>
      </c>
    </row>
    <row r="1724" spans="1:28" x14ac:dyDescent="0.25">
      <c r="A1724" t="s">
        <v>4523</v>
      </c>
      <c r="B1724" t="s">
        <v>4524</v>
      </c>
      <c r="C1724" t="s">
        <v>82</v>
      </c>
      <c r="D1724" t="s">
        <v>742</v>
      </c>
      <c r="E1724">
        <v>49</v>
      </c>
      <c r="F1724" t="s">
        <v>11</v>
      </c>
      <c r="G1724">
        <v>2022</v>
      </c>
      <c r="H1724" t="s">
        <v>11</v>
      </c>
      <c r="I1724" t="s">
        <v>188</v>
      </c>
      <c r="J1724" t="s">
        <v>80</v>
      </c>
      <c r="K1724">
        <v>24</v>
      </c>
      <c r="L1724" s="18">
        <v>44286</v>
      </c>
      <c r="M1724" s="18">
        <v>45016</v>
      </c>
      <c r="O1724">
        <v>72304400</v>
      </c>
      <c r="P1724">
        <v>20000000</v>
      </c>
      <c r="Q1724">
        <v>52304400</v>
      </c>
      <c r="R1724">
        <v>1080817</v>
      </c>
      <c r="S1724" t="s">
        <v>318</v>
      </c>
      <c r="T1724">
        <v>0.54432312096905611</v>
      </c>
      <c r="U1724">
        <v>-1.769454781169254</v>
      </c>
      <c r="V1724">
        <v>-3.1248723387205879</v>
      </c>
      <c r="W1724">
        <v>0.75908384390417105</v>
      </c>
      <c r="X1724">
        <v>0.97255557088134947</v>
      </c>
      <c r="Y1724" t="str">
        <f t="shared" si="104"/>
        <v>&lt;=24</v>
      </c>
      <c r="Z1724" s="20">
        <f t="shared" si="105"/>
        <v>0.27660833918820987</v>
      </c>
      <c r="AA1724" t="str">
        <f t="shared" si="106"/>
        <v>20%-40%</v>
      </c>
      <c r="AB1724">
        <f t="shared" si="107"/>
        <v>2.2411860099478336E-4</v>
      </c>
    </row>
    <row r="1725" spans="1:28" x14ac:dyDescent="0.25">
      <c r="A1725" t="s">
        <v>4525</v>
      </c>
      <c r="B1725" t="s">
        <v>4526</v>
      </c>
      <c r="C1725" t="s">
        <v>82</v>
      </c>
      <c r="D1725" t="s">
        <v>720</v>
      </c>
      <c r="E1725">
        <v>-1</v>
      </c>
      <c r="F1725" t="s">
        <v>95</v>
      </c>
      <c r="G1725">
        <v>2014</v>
      </c>
      <c r="H1725" t="s">
        <v>16</v>
      </c>
      <c r="J1725" t="s">
        <v>96</v>
      </c>
      <c r="K1725">
        <v>60</v>
      </c>
      <c r="L1725" s="18">
        <v>44382</v>
      </c>
      <c r="M1725" s="18">
        <v>46208</v>
      </c>
      <c r="O1725">
        <v>33000000</v>
      </c>
      <c r="P1725">
        <v>32700000</v>
      </c>
      <c r="Q1725">
        <v>300000</v>
      </c>
      <c r="R1725">
        <v>922638</v>
      </c>
      <c r="S1725" t="s">
        <v>701</v>
      </c>
      <c r="T1725">
        <v>-2.4513140104552869</v>
      </c>
      <c r="U1725">
        <v>1.16361558595045</v>
      </c>
      <c r="V1725">
        <v>0.84182204474977862</v>
      </c>
      <c r="W1725">
        <v>-0.86370664919653306</v>
      </c>
      <c r="X1725">
        <v>-1.5025765057952249</v>
      </c>
      <c r="Y1725" t="str">
        <f t="shared" si="104"/>
        <v>49-60</v>
      </c>
      <c r="Z1725" s="20">
        <f t="shared" si="105"/>
        <v>0.99090909090909096</v>
      </c>
      <c r="AA1725" t="str">
        <f t="shared" si="106"/>
        <v>80%-100%</v>
      </c>
      <c r="AB1725">
        <f t="shared" si="107"/>
        <v>1.9131854678879491E-4</v>
      </c>
    </row>
    <row r="1726" spans="1:28" x14ac:dyDescent="0.25">
      <c r="A1726" t="s">
        <v>4527</v>
      </c>
      <c r="B1726" t="s">
        <v>4528</v>
      </c>
      <c r="C1726" t="s">
        <v>82</v>
      </c>
      <c r="D1726" t="s">
        <v>231</v>
      </c>
      <c r="E1726">
        <v>15</v>
      </c>
      <c r="F1726" t="s">
        <v>87</v>
      </c>
      <c r="G1726">
        <v>2020</v>
      </c>
      <c r="H1726" t="s">
        <v>15</v>
      </c>
      <c r="I1726" t="s">
        <v>84</v>
      </c>
      <c r="J1726" t="s">
        <v>80</v>
      </c>
      <c r="K1726">
        <v>84</v>
      </c>
      <c r="L1726" s="18">
        <v>43703</v>
      </c>
      <c r="M1726" s="18">
        <v>46260</v>
      </c>
      <c r="O1726">
        <v>38290000</v>
      </c>
      <c r="P1726">
        <v>38540000</v>
      </c>
      <c r="Q1726">
        <v>0</v>
      </c>
      <c r="R1726">
        <v>794242</v>
      </c>
      <c r="S1726" t="s">
        <v>311</v>
      </c>
      <c r="T1726">
        <v>0.77475674646323633</v>
      </c>
      <c r="U1726">
        <v>1.2277547373961539</v>
      </c>
      <c r="V1726">
        <v>0.61853060875402788</v>
      </c>
      <c r="W1726">
        <v>-0.40637650584112778</v>
      </c>
      <c r="X1726">
        <v>-0.26501046745693763</v>
      </c>
      <c r="Y1726" t="str">
        <f t="shared" si="104"/>
        <v>&gt;72</v>
      </c>
      <c r="Z1726" s="20">
        <f t="shared" si="105"/>
        <v>1.0065291198746409</v>
      </c>
      <c r="AA1726" t="str">
        <f t="shared" si="106"/>
        <v>80%-100%</v>
      </c>
      <c r="AB1726">
        <f t="shared" si="107"/>
        <v>1.6469430615108639E-4</v>
      </c>
    </row>
    <row r="1727" spans="1:28" x14ac:dyDescent="0.25">
      <c r="A1727" t="s">
        <v>4529</v>
      </c>
      <c r="B1727" t="s">
        <v>4530</v>
      </c>
      <c r="C1727" t="s">
        <v>82</v>
      </c>
      <c r="D1727" t="s">
        <v>384</v>
      </c>
      <c r="E1727">
        <v>62</v>
      </c>
      <c r="F1727" t="s">
        <v>87</v>
      </c>
      <c r="G1727">
        <v>2020</v>
      </c>
      <c r="H1727" t="s">
        <v>24</v>
      </c>
      <c r="I1727" t="s">
        <v>84</v>
      </c>
      <c r="J1727" t="s">
        <v>80</v>
      </c>
      <c r="K1727">
        <v>84</v>
      </c>
      <c r="L1727" s="18">
        <v>43845</v>
      </c>
      <c r="M1727" s="18">
        <v>46402</v>
      </c>
      <c r="O1727">
        <v>41755550</v>
      </c>
      <c r="P1727">
        <v>37255550</v>
      </c>
      <c r="Q1727">
        <v>4500000</v>
      </c>
      <c r="R1727">
        <v>784515</v>
      </c>
      <c r="S1727" t="s">
        <v>166</v>
      </c>
      <c r="T1727">
        <v>-0.40166755211231542</v>
      </c>
      <c r="U1727">
        <v>0.75841788158761014</v>
      </c>
      <c r="V1727">
        <v>0.88134428974112011</v>
      </c>
      <c r="W1727">
        <v>-0.77494862302174106</v>
      </c>
      <c r="X1727">
        <v>1.3592949578620639</v>
      </c>
      <c r="Y1727" t="str">
        <f t="shared" si="104"/>
        <v>&gt;72</v>
      </c>
      <c r="Z1727" s="20">
        <f t="shared" si="105"/>
        <v>0.89222989518758589</v>
      </c>
      <c r="AA1727" t="str">
        <f t="shared" si="106"/>
        <v>80%-100%</v>
      </c>
      <c r="AB1727">
        <f t="shared" si="107"/>
        <v>1.6267731194034003E-4</v>
      </c>
    </row>
    <row r="1728" spans="1:28" x14ac:dyDescent="0.25">
      <c r="A1728" t="s">
        <v>4531</v>
      </c>
      <c r="B1728" t="s">
        <v>4532</v>
      </c>
      <c r="C1728" t="s">
        <v>82</v>
      </c>
      <c r="D1728" t="s">
        <v>722</v>
      </c>
      <c r="E1728">
        <v>38</v>
      </c>
      <c r="F1728" t="s">
        <v>25</v>
      </c>
      <c r="G1728">
        <v>2020</v>
      </c>
      <c r="H1728" t="s">
        <v>25</v>
      </c>
      <c r="I1728" t="s">
        <v>84</v>
      </c>
      <c r="J1728" t="s">
        <v>80</v>
      </c>
      <c r="K1728">
        <v>72</v>
      </c>
      <c r="L1728" s="18">
        <v>43597</v>
      </c>
      <c r="M1728" s="18">
        <v>45789</v>
      </c>
      <c r="O1728">
        <v>36640000</v>
      </c>
      <c r="P1728">
        <v>29700000</v>
      </c>
      <c r="Q1728">
        <v>6940000</v>
      </c>
      <c r="R1728">
        <v>686642</v>
      </c>
      <c r="S1728" t="s">
        <v>331</v>
      </c>
      <c r="T1728">
        <v>-2.1238557005425052</v>
      </c>
      <c r="U1728">
        <v>0.4231851862964453</v>
      </c>
      <c r="V1728">
        <v>3.8978621446716842E-2</v>
      </c>
      <c r="W1728">
        <v>-0.64342911656573842</v>
      </c>
      <c r="X1728">
        <v>-1.5799243831913681</v>
      </c>
      <c r="Y1728" t="str">
        <f t="shared" si="104"/>
        <v>61-72</v>
      </c>
      <c r="Z1728" s="20">
        <f t="shared" si="105"/>
        <v>0.81058951965065507</v>
      </c>
      <c r="AA1728" t="str">
        <f t="shared" si="106"/>
        <v>80%-100%</v>
      </c>
      <c r="AB1728">
        <f t="shared" si="107"/>
        <v>1.4238233153647661E-4</v>
      </c>
    </row>
    <row r="1729" spans="1:28" x14ac:dyDescent="0.25">
      <c r="A1729" t="s">
        <v>4533</v>
      </c>
      <c r="B1729" t="s">
        <v>4534</v>
      </c>
      <c r="C1729" t="s">
        <v>82</v>
      </c>
      <c r="D1729" t="s">
        <v>258</v>
      </c>
      <c r="E1729">
        <v>38</v>
      </c>
      <c r="F1729" t="s">
        <v>25</v>
      </c>
      <c r="G1729">
        <v>2020</v>
      </c>
      <c r="H1729" t="s">
        <v>25</v>
      </c>
      <c r="I1729" t="s">
        <v>84</v>
      </c>
      <c r="J1729" t="s">
        <v>80</v>
      </c>
      <c r="K1729">
        <v>84</v>
      </c>
      <c r="L1729" s="18">
        <v>43776</v>
      </c>
      <c r="M1729" s="18">
        <v>46333</v>
      </c>
      <c r="O1729">
        <v>32990000</v>
      </c>
      <c r="P1729">
        <v>30691000</v>
      </c>
      <c r="Q1729">
        <v>2299000</v>
      </c>
      <c r="R1729">
        <v>662241</v>
      </c>
      <c r="S1729" t="s">
        <v>234</v>
      </c>
      <c r="T1729">
        <v>-0.1348496699611593</v>
      </c>
      <c r="U1729">
        <v>0.91479196616993019</v>
      </c>
      <c r="V1729">
        <v>0.2293855339751775</v>
      </c>
      <c r="W1729">
        <v>-0.70925823767236751</v>
      </c>
      <c r="X1729">
        <v>-1.5025765057952249</v>
      </c>
      <c r="Y1729" t="str">
        <f t="shared" si="104"/>
        <v>&gt;72</v>
      </c>
      <c r="Z1729" s="20">
        <f t="shared" si="105"/>
        <v>0.93031221582297663</v>
      </c>
      <c r="AA1729" t="str">
        <f t="shared" si="106"/>
        <v>80%-100%</v>
      </c>
      <c r="AB1729">
        <f t="shared" si="107"/>
        <v>1.3732253141964489E-4</v>
      </c>
    </row>
    <row r="1730" spans="1:28" x14ac:dyDescent="0.25">
      <c r="A1730" t="s">
        <v>4535</v>
      </c>
      <c r="B1730" t="s">
        <v>4536</v>
      </c>
      <c r="C1730" t="s">
        <v>82</v>
      </c>
      <c r="D1730" t="s">
        <v>292</v>
      </c>
      <c r="E1730">
        <v>60</v>
      </c>
      <c r="F1730" t="s">
        <v>95</v>
      </c>
      <c r="G1730">
        <v>2018</v>
      </c>
      <c r="H1730" t="s">
        <v>16</v>
      </c>
      <c r="J1730" t="s">
        <v>96</v>
      </c>
      <c r="K1730">
        <v>84</v>
      </c>
      <c r="L1730" s="18">
        <v>44179</v>
      </c>
      <c r="M1730" s="18">
        <v>46735</v>
      </c>
      <c r="O1730">
        <v>44500000</v>
      </c>
      <c r="P1730">
        <v>30000000</v>
      </c>
      <c r="Q1730">
        <v>14500000</v>
      </c>
      <c r="R1730">
        <v>712731</v>
      </c>
      <c r="S1730" t="s">
        <v>189</v>
      </c>
      <c r="T1730">
        <v>-0.21974626882743631</v>
      </c>
      <c r="U1730">
        <v>-0.13703442669832991</v>
      </c>
      <c r="V1730">
        <v>0.84182204474977862</v>
      </c>
      <c r="W1730">
        <v>0.33955753488230289</v>
      </c>
      <c r="X1730">
        <v>0.43112042910834891</v>
      </c>
      <c r="Y1730" t="str">
        <f t="shared" si="104"/>
        <v>&gt;72</v>
      </c>
      <c r="Z1730" s="20">
        <f t="shared" si="105"/>
        <v>0.6741573033707865</v>
      </c>
      <c r="AA1730" t="str">
        <f t="shared" si="106"/>
        <v>60%-80%</v>
      </c>
      <c r="AB1730">
        <f t="shared" si="107"/>
        <v>1.4779215593908399E-4</v>
      </c>
    </row>
    <row r="1731" spans="1:28" x14ac:dyDescent="0.25">
      <c r="A1731" t="s">
        <v>4537</v>
      </c>
      <c r="B1731" t="s">
        <v>4538</v>
      </c>
      <c r="C1731" t="s">
        <v>82</v>
      </c>
      <c r="D1731" t="s">
        <v>236</v>
      </c>
      <c r="E1731">
        <v>27</v>
      </c>
      <c r="F1731" t="s">
        <v>17</v>
      </c>
      <c r="G1731">
        <v>2021</v>
      </c>
      <c r="H1731" t="s">
        <v>17</v>
      </c>
      <c r="I1731" t="s">
        <v>84</v>
      </c>
      <c r="J1731" t="s">
        <v>80</v>
      </c>
      <c r="K1731">
        <v>84</v>
      </c>
      <c r="L1731" s="18">
        <v>44126</v>
      </c>
      <c r="M1731" s="18">
        <v>46682</v>
      </c>
      <c r="O1731">
        <v>65369000</v>
      </c>
      <c r="P1731">
        <v>67585245</v>
      </c>
      <c r="Q1731">
        <v>0</v>
      </c>
      <c r="R1731">
        <v>1561717</v>
      </c>
      <c r="S1731" t="s">
        <v>126</v>
      </c>
      <c r="T1731">
        <v>-0.83827863199602526</v>
      </c>
      <c r="U1731">
        <v>1.3401601939562</v>
      </c>
      <c r="V1731">
        <v>1.395133474628558</v>
      </c>
      <c r="W1731">
        <v>-0.28625888806695132</v>
      </c>
      <c r="X1731">
        <v>-0.4197062222492236</v>
      </c>
      <c r="Y1731" t="str">
        <f t="shared" ref="Y1731:Y1794" si="108">IF(K1731&lt;=24,"&lt;=24",IF(AND(K1731&gt;=25,K1731&lt;=36),"25-36",IF(AND(K1731&gt;=37,K1731&lt;=48),"37-48",IF(AND(K1731&gt;=49,K1731&lt;=60),"49-60",IF(AND(K1731&gt;=61,K1731&lt;=72),"61-72","&gt;72")))))</f>
        <v>&gt;72</v>
      </c>
      <c r="Z1731" s="20">
        <f t="shared" ref="Z1731:Z1794" si="109">IF(P1731/O1731&gt;0.2,P1731/O1731,0.2)</f>
        <v>1.0339036087442059</v>
      </c>
      <c r="AA1731" t="str">
        <f t="shared" ref="AA1731:AA1794" si="110">IF(Z1731&lt;=0.2,"20%",IF(AND(Z1731&gt;0.2,Z1731&lt;=0.4),"20%-40%",IF(AND(Z1731&gt;0.4,Z1731&lt;=0.6),"40%-60%",IF(AND(Z1731&gt;0.6,Z1731&lt;=0.8),"60%-80%","80%-100%"))))</f>
        <v>80%-100%</v>
      </c>
      <c r="AB1731">
        <f t="shared" ref="AB1731:AB1794" si="111">R1731/SUM($R$2:$R$5739)</f>
        <v>3.2383819757625029E-4</v>
      </c>
    </row>
    <row r="1732" spans="1:28" x14ac:dyDescent="0.25">
      <c r="A1732" t="s">
        <v>4539</v>
      </c>
      <c r="B1732" t="s">
        <v>4540</v>
      </c>
      <c r="C1732" t="s">
        <v>82</v>
      </c>
      <c r="D1732" t="s">
        <v>212</v>
      </c>
      <c r="E1732">
        <v>291</v>
      </c>
      <c r="F1732" t="s">
        <v>17</v>
      </c>
      <c r="G1732">
        <v>2018</v>
      </c>
      <c r="H1732" t="s">
        <v>17</v>
      </c>
      <c r="J1732" t="s">
        <v>80</v>
      </c>
      <c r="K1732">
        <v>72</v>
      </c>
      <c r="L1732" s="18">
        <v>42925</v>
      </c>
      <c r="M1732" s="18">
        <v>45116</v>
      </c>
      <c r="O1732">
        <v>54590000</v>
      </c>
      <c r="P1732">
        <v>49090000</v>
      </c>
      <c r="Q1732">
        <v>5500000</v>
      </c>
      <c r="R1732">
        <v>1116987</v>
      </c>
      <c r="S1732" t="s">
        <v>198</v>
      </c>
      <c r="T1732">
        <v>-0.8018943753390495</v>
      </c>
      <c r="U1732">
        <v>0.78723959558942735</v>
      </c>
      <c r="V1732">
        <v>0.80229979975843724</v>
      </c>
      <c r="W1732">
        <v>-0.35909980727832408</v>
      </c>
      <c r="X1732">
        <v>-0.4197062222492236</v>
      </c>
      <c r="Y1732" t="str">
        <f t="shared" si="108"/>
        <v>61-72</v>
      </c>
      <c r="Z1732" s="20">
        <f t="shared" si="109"/>
        <v>0.89924894669353361</v>
      </c>
      <c r="AA1732" t="str">
        <f t="shared" si="110"/>
        <v>80%-100%</v>
      </c>
      <c r="AB1732">
        <f t="shared" si="111"/>
        <v>2.3161882517517776E-4</v>
      </c>
    </row>
    <row r="1733" spans="1:28" x14ac:dyDescent="0.25">
      <c r="A1733" t="s">
        <v>4541</v>
      </c>
      <c r="B1733" t="s">
        <v>4542</v>
      </c>
      <c r="C1733" t="s">
        <v>82</v>
      </c>
      <c r="D1733" t="s">
        <v>308</v>
      </c>
      <c r="E1733">
        <v>49</v>
      </c>
      <c r="F1733" t="s">
        <v>117</v>
      </c>
      <c r="G1733">
        <v>2018</v>
      </c>
      <c r="H1733" t="s">
        <v>14</v>
      </c>
      <c r="J1733" t="s">
        <v>80</v>
      </c>
      <c r="K1733">
        <v>84</v>
      </c>
      <c r="L1733" s="18">
        <v>42888</v>
      </c>
      <c r="M1733" s="18">
        <v>45445</v>
      </c>
      <c r="O1733">
        <v>49150000</v>
      </c>
      <c r="P1733">
        <v>41150000</v>
      </c>
      <c r="Q1733">
        <v>8000000</v>
      </c>
      <c r="R1733">
        <v>910738</v>
      </c>
      <c r="S1733" t="s">
        <v>218</v>
      </c>
      <c r="T1733">
        <v>1.393289109631825</v>
      </c>
      <c r="U1733">
        <v>0.53258880393695418</v>
      </c>
      <c r="V1733">
        <v>0.56516632981038883</v>
      </c>
      <c r="W1733">
        <v>-0.1185185620961455</v>
      </c>
      <c r="X1733">
        <v>4.4381042127634142E-2</v>
      </c>
      <c r="Y1733" t="str">
        <f t="shared" si="108"/>
        <v>&gt;72</v>
      </c>
      <c r="Z1733" s="20">
        <f t="shared" si="109"/>
        <v>0.83723296032553407</v>
      </c>
      <c r="AA1733" t="str">
        <f t="shared" si="110"/>
        <v>80%-100%</v>
      </c>
      <c r="AB1733">
        <f t="shared" si="111"/>
        <v>1.8885095851822002E-4</v>
      </c>
    </row>
    <row r="1734" spans="1:28" x14ac:dyDescent="0.25">
      <c r="A1734" t="s">
        <v>4543</v>
      </c>
      <c r="B1734" t="s">
        <v>4544</v>
      </c>
      <c r="C1734" t="s">
        <v>82</v>
      </c>
      <c r="D1734" t="s">
        <v>233</v>
      </c>
      <c r="E1734">
        <v>50</v>
      </c>
      <c r="F1734" t="s">
        <v>17</v>
      </c>
      <c r="G1734">
        <v>2022</v>
      </c>
      <c r="H1734" t="s">
        <v>155</v>
      </c>
      <c r="I1734" t="s">
        <v>84</v>
      </c>
      <c r="J1734" t="s">
        <v>80</v>
      </c>
      <c r="K1734">
        <v>84</v>
      </c>
      <c r="L1734" s="18">
        <v>44496</v>
      </c>
      <c r="M1734" s="18">
        <v>47053</v>
      </c>
      <c r="O1734">
        <v>69990000</v>
      </c>
      <c r="P1734">
        <v>59990000</v>
      </c>
      <c r="Q1734">
        <v>10000000</v>
      </c>
      <c r="R1734">
        <v>1352638</v>
      </c>
      <c r="S1734" t="s">
        <v>156</v>
      </c>
      <c r="T1734">
        <v>9.5583955533020917E-2</v>
      </c>
      <c r="U1734">
        <v>0.61425925030760109</v>
      </c>
      <c r="V1734">
        <v>0.13042163490563341</v>
      </c>
      <c r="W1734">
        <v>-0.54580229094207511</v>
      </c>
      <c r="X1734">
        <v>1.7460343448427791</v>
      </c>
      <c r="Y1734" t="str">
        <f t="shared" si="108"/>
        <v>&gt;72</v>
      </c>
      <c r="Z1734" s="20">
        <f t="shared" si="109"/>
        <v>0.85712244606372334</v>
      </c>
      <c r="AA1734" t="str">
        <f t="shared" si="110"/>
        <v>80%-100%</v>
      </c>
      <c r="AB1734">
        <f t="shared" si="111"/>
        <v>2.8048350110368523E-4</v>
      </c>
    </row>
    <row r="1735" spans="1:28" x14ac:dyDescent="0.25">
      <c r="A1735" t="s">
        <v>4545</v>
      </c>
      <c r="B1735" t="s">
        <v>4546</v>
      </c>
      <c r="C1735" t="s">
        <v>82</v>
      </c>
      <c r="D1735" t="s">
        <v>236</v>
      </c>
      <c r="E1735">
        <v>60</v>
      </c>
      <c r="F1735" t="s">
        <v>87</v>
      </c>
      <c r="G1735">
        <v>2021</v>
      </c>
      <c r="H1735" t="s">
        <v>24</v>
      </c>
      <c r="I1735" t="s">
        <v>84</v>
      </c>
      <c r="J1735" t="s">
        <v>80</v>
      </c>
      <c r="K1735">
        <v>84</v>
      </c>
      <c r="L1735" s="18">
        <v>44153</v>
      </c>
      <c r="M1735" s="18">
        <v>46709</v>
      </c>
      <c r="O1735">
        <v>44381000</v>
      </c>
      <c r="P1735">
        <v>38852000</v>
      </c>
      <c r="Q1735">
        <v>5529000</v>
      </c>
      <c r="R1735">
        <v>853117</v>
      </c>
      <c r="S1735" t="s">
        <v>473</v>
      </c>
      <c r="T1735">
        <v>-2.3300331549320341</v>
      </c>
      <c r="U1735">
        <v>0.68939149742317285</v>
      </c>
      <c r="V1735">
        <v>-0.22527857001643839</v>
      </c>
      <c r="W1735">
        <v>-0.48138475637996342</v>
      </c>
      <c r="X1735">
        <v>-1.657272260587511</v>
      </c>
      <c r="Y1735" t="str">
        <f t="shared" si="108"/>
        <v>&gt;72</v>
      </c>
      <c r="Z1735" s="20">
        <f t="shared" si="109"/>
        <v>0.87541966156688678</v>
      </c>
      <c r="AA1735" t="str">
        <f t="shared" si="110"/>
        <v>80%-100%</v>
      </c>
      <c r="AB1735">
        <f t="shared" si="111"/>
        <v>1.7690264727966584E-4</v>
      </c>
    </row>
    <row r="1736" spans="1:28" x14ac:dyDescent="0.25">
      <c r="A1736" t="s">
        <v>4547</v>
      </c>
      <c r="B1736" t="s">
        <v>4548</v>
      </c>
      <c r="C1736" t="s">
        <v>82</v>
      </c>
      <c r="D1736" t="s">
        <v>737</v>
      </c>
      <c r="E1736">
        <v>50</v>
      </c>
      <c r="F1736" t="s">
        <v>17</v>
      </c>
      <c r="G1736">
        <v>2022</v>
      </c>
      <c r="H1736" t="s">
        <v>155</v>
      </c>
      <c r="J1736" t="s">
        <v>80</v>
      </c>
      <c r="K1736">
        <v>24</v>
      </c>
      <c r="L1736" s="18">
        <v>44544</v>
      </c>
      <c r="M1736" s="18">
        <v>45274</v>
      </c>
      <c r="O1736">
        <v>84900000</v>
      </c>
      <c r="P1736">
        <v>43200000</v>
      </c>
      <c r="Q1736">
        <v>41700000</v>
      </c>
      <c r="R1736">
        <v>2314393</v>
      </c>
      <c r="S1736" t="s">
        <v>156</v>
      </c>
      <c r="T1736">
        <v>0.28963332437022532</v>
      </c>
      <c r="U1736">
        <v>-0.81588728938328081</v>
      </c>
      <c r="V1736">
        <v>-2.848217032204079</v>
      </c>
      <c r="W1736">
        <v>-0.32424991610166581</v>
      </c>
      <c r="X1736">
        <v>-0.96114136402222416</v>
      </c>
      <c r="Y1736" t="str">
        <f t="shared" si="108"/>
        <v>&lt;=24</v>
      </c>
      <c r="Z1736" s="20">
        <f t="shared" si="109"/>
        <v>0.50883392226148405</v>
      </c>
      <c r="AA1736" t="str">
        <f t="shared" si="110"/>
        <v>40%-60%</v>
      </c>
      <c r="AB1736">
        <f t="shared" si="111"/>
        <v>4.7991336305046984E-4</v>
      </c>
    </row>
    <row r="1737" spans="1:28" x14ac:dyDescent="0.25">
      <c r="A1737" t="s">
        <v>4549</v>
      </c>
      <c r="B1737" t="s">
        <v>4550</v>
      </c>
      <c r="C1737" t="s">
        <v>82</v>
      </c>
      <c r="D1737" t="s">
        <v>613</v>
      </c>
      <c r="E1737">
        <v>61</v>
      </c>
      <c r="F1737" t="s">
        <v>25</v>
      </c>
      <c r="G1737">
        <v>2022</v>
      </c>
      <c r="H1737" t="s">
        <v>25</v>
      </c>
      <c r="I1737" t="s">
        <v>84</v>
      </c>
      <c r="J1737" t="s">
        <v>80</v>
      </c>
      <c r="K1737">
        <v>84</v>
      </c>
      <c r="L1737" s="18">
        <v>44294</v>
      </c>
      <c r="M1737" s="18">
        <v>46851</v>
      </c>
      <c r="O1737">
        <v>43270000</v>
      </c>
      <c r="P1737">
        <v>43270000</v>
      </c>
      <c r="Q1737">
        <v>0</v>
      </c>
      <c r="R1737">
        <v>972783</v>
      </c>
      <c r="S1737" t="s">
        <v>146</v>
      </c>
      <c r="T1737">
        <v>-0.18336201217046039</v>
      </c>
      <c r="U1737">
        <v>1.2009447865714571</v>
      </c>
      <c r="V1737">
        <v>9.0899389914291959E-2</v>
      </c>
      <c r="W1737">
        <v>-0.60902331257378828</v>
      </c>
      <c r="X1737">
        <v>0.1217289195237771</v>
      </c>
      <c r="Y1737" t="str">
        <f t="shared" si="108"/>
        <v>&gt;72</v>
      </c>
      <c r="Z1737" s="20">
        <f t="shared" si="109"/>
        <v>1</v>
      </c>
      <c r="AA1737" t="str">
        <f t="shared" si="110"/>
        <v>80%-100%</v>
      </c>
      <c r="AB1737">
        <f t="shared" si="111"/>
        <v>2.0171663198442321E-4</v>
      </c>
    </row>
    <row r="1738" spans="1:28" x14ac:dyDescent="0.25">
      <c r="A1738" t="s">
        <v>4551</v>
      </c>
      <c r="B1738" t="s">
        <v>4552</v>
      </c>
      <c r="C1738" t="s">
        <v>82</v>
      </c>
      <c r="D1738" t="s">
        <v>800</v>
      </c>
      <c r="E1738">
        <v>236</v>
      </c>
      <c r="F1738" t="s">
        <v>25</v>
      </c>
      <c r="G1738">
        <v>2022</v>
      </c>
      <c r="H1738" t="s">
        <v>25</v>
      </c>
      <c r="I1738" t="s">
        <v>84</v>
      </c>
      <c r="J1738" t="s">
        <v>80</v>
      </c>
      <c r="K1738">
        <v>72</v>
      </c>
      <c r="L1738" s="18">
        <v>44530</v>
      </c>
      <c r="M1738" s="18">
        <v>46721</v>
      </c>
      <c r="O1738">
        <v>44600000</v>
      </c>
      <c r="P1738">
        <v>32600000</v>
      </c>
      <c r="Q1738">
        <v>12000000</v>
      </c>
      <c r="R1738">
        <v>754937</v>
      </c>
      <c r="S1738" t="s">
        <v>266</v>
      </c>
      <c r="T1738">
        <v>4.7071613323719813E-2</v>
      </c>
      <c r="U1738">
        <v>9.6134364604445702E-2</v>
      </c>
      <c r="V1738">
        <v>-0.6600232649211939</v>
      </c>
      <c r="W1738">
        <v>-0.62215010491699629</v>
      </c>
      <c r="X1738">
        <v>-0.26501046745693763</v>
      </c>
      <c r="Y1738" t="str">
        <f t="shared" si="108"/>
        <v>61-72</v>
      </c>
      <c r="Z1738" s="20">
        <f t="shared" si="109"/>
        <v>0.73094170403587444</v>
      </c>
      <c r="AA1738" t="str">
        <f t="shared" si="110"/>
        <v>60%-80%</v>
      </c>
      <c r="AB1738">
        <f t="shared" si="111"/>
        <v>1.5654400724562879E-4</v>
      </c>
    </row>
    <row r="1739" spans="1:28" x14ac:dyDescent="0.25">
      <c r="A1739" t="s">
        <v>4553</v>
      </c>
      <c r="B1739" t="s">
        <v>4554</v>
      </c>
      <c r="C1739" t="s">
        <v>82</v>
      </c>
      <c r="D1739" t="s">
        <v>648</v>
      </c>
      <c r="E1739">
        <v>59</v>
      </c>
      <c r="F1739" t="s">
        <v>95</v>
      </c>
      <c r="G1739">
        <v>2014</v>
      </c>
      <c r="H1739" t="s">
        <v>16</v>
      </c>
      <c r="J1739" t="s">
        <v>80</v>
      </c>
      <c r="K1739">
        <v>60</v>
      </c>
      <c r="L1739" s="18">
        <v>44281</v>
      </c>
      <c r="M1739" s="18">
        <v>46107</v>
      </c>
      <c r="O1739">
        <v>20000000</v>
      </c>
      <c r="P1739">
        <v>20000000</v>
      </c>
      <c r="Q1739">
        <v>0</v>
      </c>
      <c r="R1739">
        <v>617613</v>
      </c>
      <c r="S1739" t="s">
        <v>359</v>
      </c>
      <c r="T1739">
        <v>-0.57146074984486928</v>
      </c>
      <c r="U1739">
        <v>1.2009447865714571</v>
      </c>
      <c r="V1739">
        <v>0.6442108197930716</v>
      </c>
      <c r="W1739">
        <v>-1.0425413550474969</v>
      </c>
      <c r="X1739">
        <v>-1.811968015379797</v>
      </c>
      <c r="Y1739" t="str">
        <f t="shared" si="108"/>
        <v>49-60</v>
      </c>
      <c r="Z1739" s="20">
        <f t="shared" si="109"/>
        <v>1</v>
      </c>
      <c r="AA1739" t="str">
        <f t="shared" si="110"/>
        <v>80%-100%</v>
      </c>
      <c r="AB1739">
        <f t="shared" si="111"/>
        <v>1.2806845332391251E-4</v>
      </c>
    </row>
    <row r="1740" spans="1:28" x14ac:dyDescent="0.25">
      <c r="A1740" t="s">
        <v>4555</v>
      </c>
      <c r="B1740" t="s">
        <v>4556</v>
      </c>
      <c r="C1740" t="s">
        <v>82</v>
      </c>
      <c r="D1740" t="s">
        <v>392</v>
      </c>
      <c r="E1740">
        <v>15</v>
      </c>
      <c r="F1740" t="s">
        <v>117</v>
      </c>
      <c r="G1740">
        <v>2019</v>
      </c>
      <c r="H1740" t="s">
        <v>14</v>
      </c>
      <c r="J1740" t="s">
        <v>80</v>
      </c>
      <c r="K1740">
        <v>84</v>
      </c>
      <c r="L1740" s="18">
        <v>43241</v>
      </c>
      <c r="M1740" s="18">
        <v>45798</v>
      </c>
      <c r="O1740">
        <v>59990000</v>
      </c>
      <c r="P1740">
        <v>54400000</v>
      </c>
      <c r="Q1740">
        <v>5590000</v>
      </c>
      <c r="R1740">
        <v>1154074</v>
      </c>
      <c r="S1740" t="s">
        <v>306</v>
      </c>
      <c r="T1740">
        <v>0.95667802974811544</v>
      </c>
      <c r="U1740">
        <v>0.81831892456350619</v>
      </c>
      <c r="V1740">
        <v>1.404909592903883E-2</v>
      </c>
      <c r="W1740">
        <v>0.52745321243919763</v>
      </c>
      <c r="X1740">
        <v>0.50846830650449182</v>
      </c>
      <c r="Y1740" t="str">
        <f t="shared" si="108"/>
        <v>&gt;72</v>
      </c>
      <c r="Z1740" s="20">
        <f t="shared" si="109"/>
        <v>0.90681780296716119</v>
      </c>
      <c r="AA1740" t="str">
        <f t="shared" si="110"/>
        <v>80%-100%</v>
      </c>
      <c r="AB1740">
        <f t="shared" si="111"/>
        <v>2.393091988046576E-4</v>
      </c>
    </row>
    <row r="1741" spans="1:28" x14ac:dyDescent="0.25">
      <c r="A1741" t="s">
        <v>4557</v>
      </c>
      <c r="B1741" t="s">
        <v>4558</v>
      </c>
      <c r="C1741" t="s">
        <v>82</v>
      </c>
      <c r="D1741" t="s">
        <v>204</v>
      </c>
      <c r="E1741">
        <v>74</v>
      </c>
      <c r="F1741" t="s">
        <v>17</v>
      </c>
      <c r="G1741">
        <v>2019</v>
      </c>
      <c r="H1741" t="s">
        <v>17</v>
      </c>
      <c r="J1741" t="s">
        <v>80</v>
      </c>
      <c r="K1741">
        <v>84</v>
      </c>
      <c r="L1741" s="18">
        <v>43419</v>
      </c>
      <c r="M1741" s="18">
        <v>45976</v>
      </c>
      <c r="O1741">
        <v>63290000</v>
      </c>
      <c r="P1741">
        <v>31645000</v>
      </c>
      <c r="Q1741">
        <v>31645000</v>
      </c>
      <c r="R1741">
        <v>717374</v>
      </c>
      <c r="S1741" t="s">
        <v>401</v>
      </c>
      <c r="T1741">
        <v>1.35690485297485</v>
      </c>
      <c r="U1741">
        <v>-0.85216124758390532</v>
      </c>
      <c r="V1741">
        <v>0.52564408481904745</v>
      </c>
      <c r="W1741">
        <v>-0.26124695521760077</v>
      </c>
      <c r="X1741">
        <v>0.43112042910834891</v>
      </c>
      <c r="Y1741" t="str">
        <f t="shared" si="108"/>
        <v>&gt;72</v>
      </c>
      <c r="Z1741" s="20">
        <f t="shared" si="109"/>
        <v>0.5</v>
      </c>
      <c r="AA1741" t="str">
        <f t="shared" si="110"/>
        <v>40%-60%</v>
      </c>
      <c r="AB1741">
        <f t="shared" si="111"/>
        <v>1.4875493008532594E-4</v>
      </c>
    </row>
    <row r="1742" spans="1:28" x14ac:dyDescent="0.25">
      <c r="A1742" t="s">
        <v>4559</v>
      </c>
      <c r="B1742" t="s">
        <v>4560</v>
      </c>
      <c r="C1742" t="s">
        <v>82</v>
      </c>
      <c r="D1742" t="s">
        <v>120</v>
      </c>
      <c r="E1742">
        <v>166727192</v>
      </c>
      <c r="F1742" t="s">
        <v>95</v>
      </c>
      <c r="G1742">
        <v>2018</v>
      </c>
      <c r="H1742" t="s">
        <v>16</v>
      </c>
      <c r="J1742" t="s">
        <v>96</v>
      </c>
      <c r="K1742">
        <v>72</v>
      </c>
      <c r="L1742" s="18">
        <v>44421</v>
      </c>
      <c r="M1742" s="18">
        <v>46612</v>
      </c>
      <c r="O1742">
        <v>31490000</v>
      </c>
      <c r="P1742">
        <v>26490000</v>
      </c>
      <c r="Q1742">
        <v>5000000</v>
      </c>
      <c r="R1742">
        <v>674329</v>
      </c>
      <c r="S1742" t="s">
        <v>477</v>
      </c>
      <c r="T1742">
        <v>-0.6684854342634714</v>
      </c>
      <c r="U1742">
        <v>0.54895811329252298</v>
      </c>
      <c r="V1742">
        <v>0.76277755476709586</v>
      </c>
      <c r="W1742">
        <v>-0.11183153178679579</v>
      </c>
      <c r="X1742">
        <v>-0.34235834485308059</v>
      </c>
      <c r="Y1742" t="str">
        <f t="shared" si="108"/>
        <v>61-72</v>
      </c>
      <c r="Z1742" s="20">
        <f t="shared" si="109"/>
        <v>0.84121943474118765</v>
      </c>
      <c r="AA1742" t="str">
        <f t="shared" si="110"/>
        <v>80%-100%</v>
      </c>
      <c r="AB1742">
        <f t="shared" si="111"/>
        <v>1.3982910343768767E-4</v>
      </c>
    </row>
    <row r="1743" spans="1:28" x14ac:dyDescent="0.25">
      <c r="A1743" t="s">
        <v>4561</v>
      </c>
      <c r="B1743" t="s">
        <v>4562</v>
      </c>
      <c r="C1743" t="s">
        <v>82</v>
      </c>
      <c r="D1743" t="s">
        <v>112</v>
      </c>
      <c r="E1743">
        <v>83</v>
      </c>
      <c r="F1743" t="s">
        <v>79</v>
      </c>
      <c r="G1743">
        <v>2018</v>
      </c>
      <c r="H1743" t="s">
        <v>13</v>
      </c>
      <c r="J1743" t="s">
        <v>80</v>
      </c>
      <c r="K1743">
        <v>72</v>
      </c>
      <c r="L1743" s="18">
        <v>43249</v>
      </c>
      <c r="M1743" s="18">
        <v>45441</v>
      </c>
      <c r="O1743">
        <v>43960000</v>
      </c>
      <c r="P1743">
        <v>43960000</v>
      </c>
      <c r="Q1743">
        <v>0</v>
      </c>
      <c r="R1743">
        <v>1021016</v>
      </c>
      <c r="S1743" t="s">
        <v>205</v>
      </c>
      <c r="T1743">
        <v>2.2815442219069261E-2</v>
      </c>
      <c r="U1743">
        <v>1.2009447865714571</v>
      </c>
      <c r="V1743">
        <v>0.1050117560223303</v>
      </c>
      <c r="W1743">
        <v>0.3431878978317342</v>
      </c>
      <c r="X1743">
        <v>0.27642467431606299</v>
      </c>
      <c r="Y1743" t="str">
        <f t="shared" si="108"/>
        <v>61-72</v>
      </c>
      <c r="Z1743" s="20">
        <f t="shared" si="109"/>
        <v>1</v>
      </c>
      <c r="AA1743" t="str">
        <f t="shared" si="110"/>
        <v>80%-100%</v>
      </c>
      <c r="AB1743">
        <f t="shared" si="111"/>
        <v>2.1171824417388858E-4</v>
      </c>
    </row>
    <row r="1744" spans="1:28" x14ac:dyDescent="0.25">
      <c r="A1744" t="s">
        <v>4563</v>
      </c>
      <c r="B1744" t="s">
        <v>4564</v>
      </c>
      <c r="C1744" t="s">
        <v>82</v>
      </c>
      <c r="D1744" t="s">
        <v>246</v>
      </c>
      <c r="E1744">
        <v>38</v>
      </c>
      <c r="F1744" t="s">
        <v>117</v>
      </c>
      <c r="G1744">
        <v>2020</v>
      </c>
      <c r="H1744" t="s">
        <v>14</v>
      </c>
      <c r="I1744" t="s">
        <v>84</v>
      </c>
      <c r="J1744" t="s">
        <v>80</v>
      </c>
      <c r="K1744">
        <v>72</v>
      </c>
      <c r="L1744" s="18">
        <v>43609</v>
      </c>
      <c r="M1744" s="18">
        <v>45801</v>
      </c>
      <c r="O1744">
        <v>51140000</v>
      </c>
      <c r="P1744">
        <v>31140000</v>
      </c>
      <c r="Q1744">
        <v>20000000</v>
      </c>
      <c r="R1744">
        <v>726526</v>
      </c>
      <c r="S1744" t="s">
        <v>234</v>
      </c>
      <c r="T1744">
        <v>-1.0565841719378799</v>
      </c>
      <c r="U1744">
        <v>-0.40492618265448171</v>
      </c>
      <c r="V1744">
        <v>0.16994387989697479</v>
      </c>
      <c r="W1744">
        <v>-0.84201972786916124</v>
      </c>
      <c r="X1744">
        <v>-1.5799243831913681</v>
      </c>
      <c r="Y1744" t="str">
        <f t="shared" si="108"/>
        <v>61-72</v>
      </c>
      <c r="Z1744" s="20">
        <f t="shared" si="109"/>
        <v>0.6089166992569417</v>
      </c>
      <c r="AA1744" t="str">
        <f t="shared" si="110"/>
        <v>60%-80%</v>
      </c>
      <c r="AB1744">
        <f t="shared" si="111"/>
        <v>1.5065269208972099E-4</v>
      </c>
    </row>
    <row r="1745" spans="1:28" x14ac:dyDescent="0.25">
      <c r="A1745" t="s">
        <v>4565</v>
      </c>
      <c r="B1745" t="s">
        <v>4566</v>
      </c>
      <c r="C1745" t="s">
        <v>82</v>
      </c>
      <c r="D1745" t="s">
        <v>239</v>
      </c>
      <c r="E1745">
        <v>83</v>
      </c>
      <c r="F1745" t="s">
        <v>79</v>
      </c>
      <c r="G1745">
        <v>2019</v>
      </c>
      <c r="H1745" t="s">
        <v>13</v>
      </c>
      <c r="J1745" t="s">
        <v>80</v>
      </c>
      <c r="K1745">
        <v>84</v>
      </c>
      <c r="L1745" s="18">
        <v>43397</v>
      </c>
      <c r="M1745" s="18">
        <v>45954</v>
      </c>
      <c r="O1745">
        <v>39644000</v>
      </c>
      <c r="P1745">
        <v>35679600</v>
      </c>
      <c r="Q1745">
        <v>3964400</v>
      </c>
      <c r="R1745">
        <v>768187</v>
      </c>
      <c r="S1745" t="s">
        <v>205</v>
      </c>
      <c r="T1745">
        <v>0.84752525977718796</v>
      </c>
      <c r="U1745">
        <v>0.79032357974038436</v>
      </c>
      <c r="V1745">
        <v>0.2094661248883162</v>
      </c>
      <c r="W1745">
        <v>-0.66986790353097891</v>
      </c>
      <c r="X1745">
        <v>1.127251325673635</v>
      </c>
      <c r="Y1745" t="str">
        <f t="shared" si="108"/>
        <v>&gt;72</v>
      </c>
      <c r="Z1745" s="20">
        <f t="shared" si="109"/>
        <v>0.9</v>
      </c>
      <c r="AA1745" t="str">
        <f t="shared" si="110"/>
        <v>80%-100%</v>
      </c>
      <c r="AB1745">
        <f t="shared" si="111"/>
        <v>1.5929153200068064E-4</v>
      </c>
    </row>
    <row r="1746" spans="1:28" x14ac:dyDescent="0.25">
      <c r="A1746" t="s">
        <v>4567</v>
      </c>
      <c r="B1746" t="s">
        <v>4568</v>
      </c>
      <c r="C1746" t="s">
        <v>82</v>
      </c>
      <c r="D1746" t="s">
        <v>236</v>
      </c>
      <c r="E1746">
        <v>15</v>
      </c>
      <c r="F1746" t="s">
        <v>12</v>
      </c>
      <c r="G1746">
        <v>2021</v>
      </c>
      <c r="H1746" t="s">
        <v>12</v>
      </c>
      <c r="I1746" t="s">
        <v>84</v>
      </c>
      <c r="J1746" t="s">
        <v>80</v>
      </c>
      <c r="K1746">
        <v>84</v>
      </c>
      <c r="L1746" s="18">
        <v>44189</v>
      </c>
      <c r="M1746" s="18">
        <v>46745</v>
      </c>
      <c r="O1746">
        <v>84270000</v>
      </c>
      <c r="P1746">
        <v>74270000</v>
      </c>
      <c r="Q1746">
        <v>10000000</v>
      </c>
      <c r="R1746">
        <v>1559363</v>
      </c>
      <c r="S1746" t="s">
        <v>302</v>
      </c>
      <c r="T1746">
        <v>-1.978318673914601</v>
      </c>
      <c r="U1746">
        <v>0.71367623687278292</v>
      </c>
      <c r="V1746">
        <v>0.16994387989697479</v>
      </c>
      <c r="W1746">
        <v>0.71150312152881667</v>
      </c>
      <c r="X1746">
        <v>1.0499034482774929</v>
      </c>
      <c r="Y1746" t="str">
        <f t="shared" si="108"/>
        <v>&gt;72</v>
      </c>
      <c r="Z1746" s="20">
        <f t="shared" si="109"/>
        <v>0.88133380799810135</v>
      </c>
      <c r="AA1746" t="str">
        <f t="shared" si="110"/>
        <v>80%-100%</v>
      </c>
      <c r="AB1746">
        <f t="shared" si="111"/>
        <v>3.2335007129146598E-4</v>
      </c>
    </row>
    <row r="1747" spans="1:28" x14ac:dyDescent="0.25">
      <c r="A1747" t="s">
        <v>4569</v>
      </c>
      <c r="B1747" t="s">
        <v>4570</v>
      </c>
      <c r="C1747" t="s">
        <v>82</v>
      </c>
      <c r="D1747" t="s">
        <v>329</v>
      </c>
      <c r="E1747">
        <v>60</v>
      </c>
      <c r="F1747" t="s">
        <v>79</v>
      </c>
      <c r="G1747">
        <v>2019</v>
      </c>
      <c r="H1747" t="s">
        <v>13</v>
      </c>
      <c r="J1747" t="s">
        <v>80</v>
      </c>
      <c r="K1747">
        <v>84</v>
      </c>
      <c r="L1747" s="18">
        <v>43351</v>
      </c>
      <c r="M1747" s="18">
        <v>45908</v>
      </c>
      <c r="O1747">
        <v>34400000</v>
      </c>
      <c r="P1747">
        <v>34495889</v>
      </c>
      <c r="Q1747">
        <v>0</v>
      </c>
      <c r="R1747">
        <v>686089</v>
      </c>
      <c r="S1747" t="s">
        <v>365</v>
      </c>
      <c r="T1747">
        <v>0.38665800878882761</v>
      </c>
      <c r="U1747">
        <v>1.2123907333452431</v>
      </c>
      <c r="V1747">
        <v>-0.83075896806133853</v>
      </c>
      <c r="W1747">
        <v>-0.4495731119064586</v>
      </c>
      <c r="X1747">
        <v>0.35377255171220601</v>
      </c>
      <c r="Y1747" t="str">
        <f t="shared" si="108"/>
        <v>&gt;72</v>
      </c>
      <c r="Z1747" s="20">
        <f t="shared" si="109"/>
        <v>1.0027874709302325</v>
      </c>
      <c r="AA1747" t="str">
        <f t="shared" si="110"/>
        <v>80%-100%</v>
      </c>
      <c r="AB1747">
        <f t="shared" si="111"/>
        <v>1.4226766125802049E-4</v>
      </c>
    </row>
    <row r="1748" spans="1:28" x14ac:dyDescent="0.25">
      <c r="A1748" t="s">
        <v>4571</v>
      </c>
      <c r="B1748" t="s">
        <v>4572</v>
      </c>
      <c r="C1748" t="s">
        <v>82</v>
      </c>
      <c r="D1748" t="s">
        <v>165</v>
      </c>
      <c r="E1748">
        <v>7</v>
      </c>
      <c r="F1748" t="s">
        <v>87</v>
      </c>
      <c r="G1748">
        <v>2020</v>
      </c>
      <c r="H1748" t="s">
        <v>15</v>
      </c>
      <c r="I1748" t="s">
        <v>84</v>
      </c>
      <c r="J1748" t="s">
        <v>80</v>
      </c>
      <c r="K1748">
        <v>72</v>
      </c>
      <c r="L1748" s="18">
        <v>43534</v>
      </c>
      <c r="M1748" s="18">
        <v>45726</v>
      </c>
      <c r="O1748">
        <v>38303100</v>
      </c>
      <c r="P1748">
        <v>26812170</v>
      </c>
      <c r="Q1748">
        <v>11490930</v>
      </c>
      <c r="R1748">
        <v>591832</v>
      </c>
      <c r="S1748" t="s">
        <v>400</v>
      </c>
      <c r="T1748">
        <v>0.31388949547487588</v>
      </c>
      <c r="U1748">
        <v>-3.091883392176074E-2</v>
      </c>
      <c r="V1748">
        <v>-0.22527857001643839</v>
      </c>
      <c r="W1748">
        <v>-0.84222550817896635</v>
      </c>
      <c r="X1748">
        <v>-0.96114136402222416</v>
      </c>
      <c r="Y1748" t="str">
        <f t="shared" si="108"/>
        <v>61-72</v>
      </c>
      <c r="Z1748" s="20">
        <f t="shared" si="109"/>
        <v>0.7</v>
      </c>
      <c r="AA1748" t="str">
        <f t="shared" si="110"/>
        <v>60%-80%</v>
      </c>
      <c r="AB1748">
        <f t="shared" si="111"/>
        <v>1.2272249591183766E-4</v>
      </c>
    </row>
    <row r="1749" spans="1:28" x14ac:dyDescent="0.25">
      <c r="A1749" t="s">
        <v>4573</v>
      </c>
      <c r="B1749" t="s">
        <v>4574</v>
      </c>
      <c r="C1749" t="s">
        <v>82</v>
      </c>
      <c r="D1749" t="s">
        <v>256</v>
      </c>
      <c r="E1749">
        <v>49</v>
      </c>
      <c r="F1749" t="s">
        <v>79</v>
      </c>
      <c r="G1749">
        <v>2018</v>
      </c>
      <c r="H1749" t="s">
        <v>13</v>
      </c>
      <c r="J1749" t="s">
        <v>80</v>
      </c>
      <c r="K1749">
        <v>84</v>
      </c>
      <c r="L1749" s="18">
        <v>42977</v>
      </c>
      <c r="M1749" s="18">
        <v>45534</v>
      </c>
      <c r="O1749">
        <v>33130000</v>
      </c>
      <c r="P1749">
        <v>29000000</v>
      </c>
      <c r="Q1749">
        <v>4130000</v>
      </c>
      <c r="R1749">
        <v>659580</v>
      </c>
      <c r="S1749" t="s">
        <v>218</v>
      </c>
      <c r="T1749">
        <v>0.56857929207370672</v>
      </c>
      <c r="U1749">
        <v>0.68906263015360913</v>
      </c>
      <c r="V1749">
        <v>0.92086653473246149</v>
      </c>
      <c r="W1749">
        <v>-0.92457120416281191</v>
      </c>
      <c r="X1749">
        <v>-0.18766259006079469</v>
      </c>
      <c r="Y1749" t="str">
        <f t="shared" si="108"/>
        <v>&gt;72</v>
      </c>
      <c r="Z1749" s="20">
        <f t="shared" si="109"/>
        <v>0.87533957138545126</v>
      </c>
      <c r="AA1749" t="str">
        <f t="shared" si="110"/>
        <v>80%-100%</v>
      </c>
      <c r="AB1749">
        <f t="shared" si="111"/>
        <v>1.3677074550468693E-4</v>
      </c>
    </row>
    <row r="1750" spans="1:28" x14ac:dyDescent="0.25">
      <c r="A1750" t="s">
        <v>4575</v>
      </c>
      <c r="B1750" t="s">
        <v>4576</v>
      </c>
      <c r="C1750" t="s">
        <v>82</v>
      </c>
      <c r="D1750" t="s">
        <v>274</v>
      </c>
      <c r="E1750">
        <v>49</v>
      </c>
      <c r="F1750" t="s">
        <v>17</v>
      </c>
      <c r="G1750">
        <v>2018</v>
      </c>
      <c r="H1750" t="s">
        <v>17</v>
      </c>
      <c r="J1750" t="s">
        <v>80</v>
      </c>
      <c r="K1750">
        <v>48</v>
      </c>
      <c r="L1750" s="18">
        <v>43182</v>
      </c>
      <c r="M1750" s="18">
        <v>44643</v>
      </c>
      <c r="O1750">
        <v>57302400</v>
      </c>
      <c r="P1750">
        <v>22302400</v>
      </c>
      <c r="Q1750">
        <v>35000000</v>
      </c>
      <c r="R1750">
        <v>550750</v>
      </c>
      <c r="S1750" t="s">
        <v>567</v>
      </c>
      <c r="T1750">
        <v>0.84752525977718796</v>
      </c>
      <c r="U1750">
        <v>-1.307107622941502</v>
      </c>
      <c r="V1750">
        <v>-2.3957351357692298</v>
      </c>
      <c r="W1750">
        <v>0.94258345661692444</v>
      </c>
      <c r="X1750">
        <v>1.823382222238922</v>
      </c>
      <c r="Y1750" t="str">
        <f t="shared" si="108"/>
        <v>37-48</v>
      </c>
      <c r="Z1750" s="20">
        <f t="shared" si="109"/>
        <v>0.38920533869436535</v>
      </c>
      <c r="AA1750" t="str">
        <f t="shared" si="110"/>
        <v>20%-40%</v>
      </c>
      <c r="AB1750">
        <f t="shared" si="111"/>
        <v>1.142037176486648E-4</v>
      </c>
    </row>
    <row r="1751" spans="1:28" x14ac:dyDescent="0.25">
      <c r="A1751" t="s">
        <v>4577</v>
      </c>
      <c r="B1751" t="s">
        <v>4578</v>
      </c>
      <c r="C1751" t="s">
        <v>82</v>
      </c>
      <c r="D1751" t="s">
        <v>875</v>
      </c>
      <c r="E1751">
        <v>167043424</v>
      </c>
      <c r="F1751" t="s">
        <v>95</v>
      </c>
      <c r="G1751">
        <v>2015</v>
      </c>
      <c r="H1751" t="s">
        <v>16</v>
      </c>
      <c r="J1751" t="s">
        <v>96</v>
      </c>
      <c r="K1751">
        <v>72</v>
      </c>
      <c r="L1751" s="18">
        <v>44557</v>
      </c>
      <c r="M1751" s="18">
        <v>46748</v>
      </c>
      <c r="O1751">
        <v>24000000</v>
      </c>
      <c r="P1751">
        <v>24000000</v>
      </c>
      <c r="Q1751">
        <v>0</v>
      </c>
      <c r="R1751">
        <v>622064</v>
      </c>
      <c r="S1751" t="s">
        <v>676</v>
      </c>
      <c r="T1751">
        <v>-0.6442292631588209</v>
      </c>
      <c r="U1751">
        <v>1.2009447865714571</v>
      </c>
      <c r="V1751">
        <v>1.039433269706485</v>
      </c>
      <c r="W1751">
        <v>-0.7397933804176301</v>
      </c>
      <c r="X1751">
        <v>-1.811968015379797</v>
      </c>
      <c r="Y1751" t="str">
        <f t="shared" si="108"/>
        <v>61-72</v>
      </c>
      <c r="Z1751" s="20">
        <f t="shared" si="109"/>
        <v>1</v>
      </c>
      <c r="AA1751" t="str">
        <f t="shared" si="110"/>
        <v>80%-100%</v>
      </c>
      <c r="AB1751">
        <f t="shared" si="111"/>
        <v>1.2899141428125105E-4</v>
      </c>
    </row>
    <row r="1752" spans="1:28" x14ac:dyDescent="0.25">
      <c r="A1752" t="s">
        <v>4579</v>
      </c>
      <c r="B1752" t="s">
        <v>4580</v>
      </c>
      <c r="C1752" t="s">
        <v>82</v>
      </c>
      <c r="D1752" t="s">
        <v>508</v>
      </c>
      <c r="E1752">
        <v>-1</v>
      </c>
      <c r="F1752" t="s">
        <v>95</v>
      </c>
      <c r="G1752">
        <v>2015</v>
      </c>
      <c r="H1752" t="s">
        <v>16</v>
      </c>
      <c r="J1752" t="s">
        <v>96</v>
      </c>
      <c r="K1752">
        <v>84</v>
      </c>
      <c r="L1752" s="18">
        <v>44179</v>
      </c>
      <c r="M1752" s="18">
        <v>46735</v>
      </c>
      <c r="O1752">
        <v>29500000</v>
      </c>
      <c r="P1752">
        <v>29500000</v>
      </c>
      <c r="Q1752">
        <v>0</v>
      </c>
      <c r="R1752">
        <v>704877</v>
      </c>
      <c r="S1752" t="s">
        <v>721</v>
      </c>
      <c r="T1752">
        <v>-0.89891905975765174</v>
      </c>
      <c r="U1752">
        <v>1.2009447865714571</v>
      </c>
      <c r="V1752">
        <v>0.92086653473246149</v>
      </c>
      <c r="W1752">
        <v>-0.91573886433818596</v>
      </c>
      <c r="X1752">
        <v>-0.34235834485308059</v>
      </c>
      <c r="Y1752" t="str">
        <f t="shared" si="108"/>
        <v>&gt;72</v>
      </c>
      <c r="Z1752" s="20">
        <f t="shared" si="109"/>
        <v>1</v>
      </c>
      <c r="AA1752" t="str">
        <f t="shared" si="110"/>
        <v>80%-100%</v>
      </c>
      <c r="AB1752">
        <f t="shared" si="111"/>
        <v>1.4616354768050459E-4</v>
      </c>
    </row>
    <row r="1753" spans="1:28" x14ac:dyDescent="0.25">
      <c r="A1753" t="s">
        <v>4581</v>
      </c>
      <c r="B1753" t="s">
        <v>4582</v>
      </c>
      <c r="C1753" t="s">
        <v>82</v>
      </c>
      <c r="D1753" t="s">
        <v>236</v>
      </c>
      <c r="E1753">
        <v>291</v>
      </c>
      <c r="F1753" t="s">
        <v>11</v>
      </c>
      <c r="G1753">
        <v>2021</v>
      </c>
      <c r="H1753" t="s">
        <v>11</v>
      </c>
      <c r="I1753" t="s">
        <v>188</v>
      </c>
      <c r="J1753" t="s">
        <v>80</v>
      </c>
      <c r="K1753">
        <v>84</v>
      </c>
      <c r="L1753" s="18">
        <v>44317</v>
      </c>
      <c r="M1753" s="18">
        <v>46874</v>
      </c>
      <c r="O1753">
        <v>76550000</v>
      </c>
      <c r="P1753">
        <v>66550000</v>
      </c>
      <c r="Q1753">
        <v>10000000</v>
      </c>
      <c r="R1753">
        <v>1446243</v>
      </c>
      <c r="S1753" t="s">
        <v>343</v>
      </c>
      <c r="T1753">
        <v>-1.46893908071694</v>
      </c>
      <c r="U1753">
        <v>0.66453563329768472</v>
      </c>
      <c r="V1753">
        <v>0.60468857480173022</v>
      </c>
      <c r="W1753">
        <v>-0.26904337372940751</v>
      </c>
      <c r="X1753">
        <v>0.97255557088134947</v>
      </c>
      <c r="Y1753" t="str">
        <f t="shared" si="108"/>
        <v>&gt;72</v>
      </c>
      <c r="Z1753" s="20">
        <f t="shared" si="109"/>
        <v>0.86936642717178314</v>
      </c>
      <c r="AA1753" t="str">
        <f t="shared" si="110"/>
        <v>80%-100%</v>
      </c>
      <c r="AB1753">
        <f t="shared" si="111"/>
        <v>2.9989346749588366E-4</v>
      </c>
    </row>
    <row r="1754" spans="1:28" x14ac:dyDescent="0.25">
      <c r="A1754" t="s">
        <v>4583</v>
      </c>
      <c r="B1754" t="s">
        <v>4584</v>
      </c>
      <c r="C1754" t="s">
        <v>82</v>
      </c>
      <c r="D1754" t="s">
        <v>457</v>
      </c>
      <c r="E1754">
        <v>59</v>
      </c>
      <c r="F1754" t="s">
        <v>95</v>
      </c>
      <c r="G1754">
        <v>2020</v>
      </c>
      <c r="H1754" t="s">
        <v>16</v>
      </c>
      <c r="I1754" t="s">
        <v>84</v>
      </c>
      <c r="J1754" t="s">
        <v>96</v>
      </c>
      <c r="K1754">
        <v>84</v>
      </c>
      <c r="L1754" s="18">
        <v>44377</v>
      </c>
      <c r="M1754" s="18">
        <v>46934</v>
      </c>
      <c r="O1754">
        <v>56000000</v>
      </c>
      <c r="P1754">
        <v>50000000</v>
      </c>
      <c r="Q1754">
        <v>6000000</v>
      </c>
      <c r="R1754">
        <v>1259804</v>
      </c>
      <c r="S1754" t="s">
        <v>287</v>
      </c>
      <c r="T1754">
        <v>0.27750523881790012</v>
      </c>
      <c r="U1754">
        <v>0.76099349353816503</v>
      </c>
      <c r="V1754">
        <v>0.56516632981038883</v>
      </c>
      <c r="W1754">
        <v>-9.3244923159244653E-2</v>
      </c>
      <c r="X1754">
        <v>2.0554258544273512</v>
      </c>
      <c r="Y1754" t="str">
        <f t="shared" si="108"/>
        <v>&gt;72</v>
      </c>
      <c r="Z1754" s="20">
        <f t="shared" si="109"/>
        <v>0.8928571428571429</v>
      </c>
      <c r="AA1754" t="str">
        <f t="shared" si="110"/>
        <v>80%-100%</v>
      </c>
      <c r="AB1754">
        <f t="shared" si="111"/>
        <v>2.6123340954817704E-4</v>
      </c>
    </row>
    <row r="1755" spans="1:28" x14ac:dyDescent="0.25">
      <c r="A1755" t="s">
        <v>4585</v>
      </c>
      <c r="B1755" t="s">
        <v>4586</v>
      </c>
      <c r="C1755" t="s">
        <v>82</v>
      </c>
      <c r="D1755" t="s">
        <v>128</v>
      </c>
      <c r="E1755">
        <v>15</v>
      </c>
      <c r="F1755" t="s">
        <v>117</v>
      </c>
      <c r="G1755">
        <v>2018</v>
      </c>
      <c r="H1755" t="s">
        <v>14</v>
      </c>
      <c r="J1755" t="s">
        <v>80</v>
      </c>
      <c r="K1755">
        <v>72</v>
      </c>
      <c r="L1755" s="18">
        <v>43096</v>
      </c>
      <c r="M1755" s="18">
        <v>45287</v>
      </c>
      <c r="O1755">
        <v>48390000</v>
      </c>
      <c r="P1755">
        <v>43551002</v>
      </c>
      <c r="Q1755">
        <v>4838998</v>
      </c>
      <c r="R1755">
        <v>993827</v>
      </c>
      <c r="S1755" t="s">
        <v>306</v>
      </c>
      <c r="T1755">
        <v>0.88390951643416382</v>
      </c>
      <c r="U1755">
        <v>0.79032376897065715</v>
      </c>
      <c r="V1755">
        <v>0.84182204474977862</v>
      </c>
      <c r="W1755">
        <v>6.5235454822197447E-2</v>
      </c>
      <c r="X1755">
        <v>-3.2966835268508812E-2</v>
      </c>
      <c r="Y1755" t="str">
        <f t="shared" si="108"/>
        <v>61-72</v>
      </c>
      <c r="Z1755" s="20">
        <f t="shared" si="109"/>
        <v>0.90000004133085343</v>
      </c>
      <c r="AA1755" t="str">
        <f t="shared" si="110"/>
        <v>80%-100%</v>
      </c>
      <c r="AB1755">
        <f t="shared" si="111"/>
        <v>2.0608032337652218E-4</v>
      </c>
    </row>
    <row r="1756" spans="1:28" x14ac:dyDescent="0.25">
      <c r="A1756" t="s">
        <v>4587</v>
      </c>
      <c r="B1756" t="s">
        <v>4588</v>
      </c>
      <c r="C1756" t="s">
        <v>82</v>
      </c>
      <c r="D1756" t="s">
        <v>136</v>
      </c>
      <c r="E1756">
        <v>38</v>
      </c>
      <c r="F1756" t="s">
        <v>25</v>
      </c>
      <c r="G1756">
        <v>2022</v>
      </c>
      <c r="H1756" t="s">
        <v>25</v>
      </c>
      <c r="I1756" t="s">
        <v>84</v>
      </c>
      <c r="J1756" t="s">
        <v>80</v>
      </c>
      <c r="K1756">
        <v>72</v>
      </c>
      <c r="L1756" s="18">
        <v>44461</v>
      </c>
      <c r="M1756" s="18">
        <v>46652</v>
      </c>
      <c r="O1756">
        <v>42650000</v>
      </c>
      <c r="P1756">
        <v>10000000</v>
      </c>
      <c r="Q1756">
        <v>32650000</v>
      </c>
      <c r="R1756">
        <v>238790</v>
      </c>
      <c r="S1756" t="s">
        <v>331</v>
      </c>
      <c r="T1756">
        <v>-1.153608856356483</v>
      </c>
      <c r="U1756">
        <v>-1.9424977463791919</v>
      </c>
      <c r="V1756">
        <v>5.1377144922950549E-2</v>
      </c>
      <c r="W1756">
        <v>0.2091857515090515</v>
      </c>
      <c r="X1756">
        <v>-1.0384892414183671</v>
      </c>
      <c r="Y1756" t="str">
        <f t="shared" si="108"/>
        <v>61-72</v>
      </c>
      <c r="Z1756" s="20">
        <f t="shared" si="109"/>
        <v>0.23446658851113716</v>
      </c>
      <c r="AA1756" t="str">
        <f t="shared" si="110"/>
        <v>20%-40%</v>
      </c>
      <c r="AB1756">
        <f t="shared" si="111"/>
        <v>4.9515580095006206E-5</v>
      </c>
    </row>
    <row r="1757" spans="1:28" x14ac:dyDescent="0.25">
      <c r="A1757" t="s">
        <v>4589</v>
      </c>
      <c r="B1757" t="s">
        <v>4590</v>
      </c>
      <c r="C1757" t="s">
        <v>82</v>
      </c>
      <c r="D1757" t="s">
        <v>161</v>
      </c>
      <c r="E1757">
        <v>76</v>
      </c>
      <c r="F1757" t="s">
        <v>87</v>
      </c>
      <c r="G1757">
        <v>2021</v>
      </c>
      <c r="H1757" t="s">
        <v>24</v>
      </c>
      <c r="I1757" t="s">
        <v>84</v>
      </c>
      <c r="J1757" t="s">
        <v>80</v>
      </c>
      <c r="K1757">
        <v>84</v>
      </c>
      <c r="L1757" s="18">
        <v>44503</v>
      </c>
      <c r="M1757" s="18">
        <v>47060</v>
      </c>
      <c r="O1757">
        <v>46300000</v>
      </c>
      <c r="P1757">
        <v>37300000</v>
      </c>
      <c r="Q1757">
        <v>9000000</v>
      </c>
      <c r="R1757">
        <v>805559</v>
      </c>
      <c r="S1757" t="s">
        <v>330</v>
      </c>
      <c r="T1757">
        <v>-0.2318743543797615</v>
      </c>
      <c r="U1757">
        <v>0.402761015193562</v>
      </c>
      <c r="V1757">
        <v>0.52564408481904745</v>
      </c>
      <c r="W1757">
        <v>-0.68893875969402274</v>
      </c>
      <c r="X1757">
        <v>-0.1103147126646518</v>
      </c>
      <c r="Y1757" t="str">
        <f t="shared" si="108"/>
        <v>&gt;72</v>
      </c>
      <c r="Z1757" s="20">
        <f t="shared" si="109"/>
        <v>0.80561555075593949</v>
      </c>
      <c r="AA1757" t="str">
        <f t="shared" si="110"/>
        <v>80%-100%</v>
      </c>
      <c r="AB1757">
        <f t="shared" si="111"/>
        <v>1.6704100333243897E-4</v>
      </c>
    </row>
    <row r="1758" spans="1:28" x14ac:dyDescent="0.25">
      <c r="A1758" t="s">
        <v>4591</v>
      </c>
      <c r="B1758" t="s">
        <v>4592</v>
      </c>
      <c r="C1758" t="s">
        <v>82</v>
      </c>
      <c r="D1758" t="s">
        <v>258</v>
      </c>
      <c r="E1758">
        <v>220</v>
      </c>
      <c r="F1758" t="s">
        <v>25</v>
      </c>
      <c r="G1758">
        <v>2020</v>
      </c>
      <c r="H1758" t="s">
        <v>25</v>
      </c>
      <c r="I1758" t="s">
        <v>84</v>
      </c>
      <c r="J1758" t="s">
        <v>80</v>
      </c>
      <c r="K1758">
        <v>84</v>
      </c>
      <c r="L1758" s="18">
        <v>43810</v>
      </c>
      <c r="M1758" s="18">
        <v>46367</v>
      </c>
      <c r="O1758">
        <v>36640000</v>
      </c>
      <c r="P1758">
        <v>36640000</v>
      </c>
      <c r="Q1758">
        <v>0</v>
      </c>
      <c r="R1758">
        <v>738664</v>
      </c>
      <c r="S1758" t="s">
        <v>113</v>
      </c>
      <c r="T1758">
        <v>-6.2081156647207668E-2</v>
      </c>
      <c r="U1758">
        <v>1.2009447865714571</v>
      </c>
      <c r="V1758">
        <v>0.35667581647491498</v>
      </c>
      <c r="W1758">
        <v>-0.19123485145859609</v>
      </c>
      <c r="X1758">
        <v>-0.49705409964536651</v>
      </c>
      <c r="Y1758" t="str">
        <f t="shared" si="108"/>
        <v>&gt;72</v>
      </c>
      <c r="Z1758" s="20">
        <f t="shared" si="109"/>
        <v>1</v>
      </c>
      <c r="AA1758" t="str">
        <f t="shared" si="110"/>
        <v>80%-100%</v>
      </c>
      <c r="AB1758">
        <f t="shared" si="111"/>
        <v>1.5316963212570737E-4</v>
      </c>
    </row>
    <row r="1759" spans="1:28" x14ac:dyDescent="0.25">
      <c r="A1759" t="s">
        <v>4593</v>
      </c>
      <c r="B1759" t="s">
        <v>4594</v>
      </c>
      <c r="C1759" t="s">
        <v>82</v>
      </c>
      <c r="D1759" t="s">
        <v>211</v>
      </c>
      <c r="E1759">
        <v>87</v>
      </c>
      <c r="F1759" t="s">
        <v>87</v>
      </c>
      <c r="G1759">
        <v>2020</v>
      </c>
      <c r="H1759" t="s">
        <v>24</v>
      </c>
      <c r="I1759" t="s">
        <v>84</v>
      </c>
      <c r="J1759" t="s">
        <v>80</v>
      </c>
      <c r="K1759">
        <v>60</v>
      </c>
      <c r="L1759" s="18">
        <v>44105</v>
      </c>
      <c r="M1759" s="18">
        <v>45931</v>
      </c>
      <c r="O1759">
        <v>44990000</v>
      </c>
      <c r="P1759">
        <v>19990000</v>
      </c>
      <c r="Q1759">
        <v>25000000</v>
      </c>
      <c r="R1759">
        <v>496371</v>
      </c>
      <c r="S1759" t="s">
        <v>225</v>
      </c>
      <c r="T1759">
        <v>-0.38953946655999011</v>
      </c>
      <c r="U1759">
        <v>-1.0807911927076741</v>
      </c>
      <c r="V1759">
        <v>-0.58097877493851102</v>
      </c>
      <c r="W1759">
        <v>-0.66939095787744685</v>
      </c>
      <c r="X1759">
        <v>1.0499034482774929</v>
      </c>
      <c r="Y1759" t="str">
        <f t="shared" si="108"/>
        <v>49-60</v>
      </c>
      <c r="Z1759" s="20">
        <f t="shared" si="109"/>
        <v>0.44432096021338074</v>
      </c>
      <c r="AA1759" t="str">
        <f t="shared" si="110"/>
        <v>40%-60%</v>
      </c>
      <c r="AB1759">
        <f t="shared" si="111"/>
        <v>1.0292766869357311E-4</v>
      </c>
    </row>
    <row r="1760" spans="1:28" x14ac:dyDescent="0.25">
      <c r="A1760" t="s">
        <v>4595</v>
      </c>
      <c r="B1760" t="s">
        <v>4596</v>
      </c>
      <c r="C1760" t="s">
        <v>82</v>
      </c>
      <c r="D1760" t="s">
        <v>655</v>
      </c>
      <c r="E1760">
        <v>7</v>
      </c>
      <c r="F1760" t="s">
        <v>17</v>
      </c>
      <c r="G1760">
        <v>2022</v>
      </c>
      <c r="H1760" t="s">
        <v>155</v>
      </c>
      <c r="I1760" t="s">
        <v>84</v>
      </c>
      <c r="J1760" t="s">
        <v>80</v>
      </c>
      <c r="K1760">
        <v>84</v>
      </c>
      <c r="L1760" s="18">
        <v>44342</v>
      </c>
      <c r="M1760" s="18">
        <v>46899</v>
      </c>
      <c r="O1760">
        <v>82000000</v>
      </c>
      <c r="P1760">
        <v>82000000</v>
      </c>
      <c r="Q1760">
        <v>0</v>
      </c>
      <c r="R1760">
        <v>1821982</v>
      </c>
      <c r="S1760" t="s">
        <v>283</v>
      </c>
      <c r="T1760">
        <v>-0.58358883539719453</v>
      </c>
      <c r="U1760">
        <v>1.2009447865714571</v>
      </c>
      <c r="V1760">
        <v>-6.7189590051072792E-2</v>
      </c>
      <c r="W1760">
        <v>-0.1624468499243234</v>
      </c>
      <c r="X1760">
        <v>-0.34235834485308059</v>
      </c>
      <c r="Y1760" t="str">
        <f t="shared" si="108"/>
        <v>&gt;72</v>
      </c>
      <c r="Z1760" s="20">
        <f t="shared" si="109"/>
        <v>1</v>
      </c>
      <c r="AA1760" t="str">
        <f t="shared" si="110"/>
        <v>80%-100%</v>
      </c>
      <c r="AB1760">
        <f t="shared" si="111"/>
        <v>3.7780684137802921E-4</v>
      </c>
    </row>
    <row r="1761" spans="1:28" x14ac:dyDescent="0.25">
      <c r="A1761" t="s">
        <v>4597</v>
      </c>
      <c r="B1761" t="s">
        <v>4598</v>
      </c>
      <c r="C1761" t="s">
        <v>82</v>
      </c>
      <c r="D1761" t="s">
        <v>165</v>
      </c>
      <c r="E1761">
        <v>60</v>
      </c>
      <c r="F1761" t="s">
        <v>117</v>
      </c>
      <c r="G1761">
        <v>2020</v>
      </c>
      <c r="H1761" t="s">
        <v>14</v>
      </c>
      <c r="I1761" t="s">
        <v>84</v>
      </c>
      <c r="J1761" t="s">
        <v>80</v>
      </c>
      <c r="K1761">
        <v>72</v>
      </c>
      <c r="L1761" s="18">
        <v>43716</v>
      </c>
      <c r="M1761" s="18">
        <v>45908</v>
      </c>
      <c r="O1761">
        <v>44633050</v>
      </c>
      <c r="P1761">
        <v>18038450</v>
      </c>
      <c r="Q1761">
        <v>26594600</v>
      </c>
      <c r="R1761">
        <v>438545</v>
      </c>
      <c r="S1761" t="s">
        <v>791</v>
      </c>
      <c r="T1761">
        <v>0.58070737762603197</v>
      </c>
      <c r="U1761">
        <v>-1.2457414128233051</v>
      </c>
      <c r="V1761">
        <v>0.2094661248883162</v>
      </c>
      <c r="W1761">
        <v>0.15555010946954681</v>
      </c>
      <c r="X1761">
        <v>-0.18766259006079469</v>
      </c>
      <c r="Y1761" t="str">
        <f t="shared" si="108"/>
        <v>61-72</v>
      </c>
      <c r="Z1761" s="20">
        <f t="shared" si="109"/>
        <v>0.40415006368599055</v>
      </c>
      <c r="AA1761" t="str">
        <f t="shared" si="110"/>
        <v>40%-60%</v>
      </c>
      <c r="AB1761">
        <f t="shared" si="111"/>
        <v>9.093684858145021E-5</v>
      </c>
    </row>
    <row r="1762" spans="1:28" x14ac:dyDescent="0.25">
      <c r="A1762" t="s">
        <v>4599</v>
      </c>
      <c r="B1762" t="s">
        <v>4600</v>
      </c>
      <c r="C1762" t="s">
        <v>82</v>
      </c>
      <c r="D1762" t="s">
        <v>613</v>
      </c>
      <c r="E1762">
        <v>74</v>
      </c>
      <c r="F1762" t="s">
        <v>25</v>
      </c>
      <c r="G1762">
        <v>2022</v>
      </c>
      <c r="H1762" t="s">
        <v>25</v>
      </c>
      <c r="I1762" t="s">
        <v>84</v>
      </c>
      <c r="J1762" t="s">
        <v>80</v>
      </c>
      <c r="K1762">
        <v>84</v>
      </c>
      <c r="L1762" s="18">
        <v>44427</v>
      </c>
      <c r="M1762" s="18">
        <v>46984</v>
      </c>
      <c r="O1762">
        <v>43650000</v>
      </c>
      <c r="P1762">
        <v>24650000</v>
      </c>
      <c r="Q1762">
        <v>19000000</v>
      </c>
      <c r="R1762">
        <v>528571</v>
      </c>
      <c r="S1762" t="s">
        <v>168</v>
      </c>
      <c r="T1762">
        <v>-0.58358883539719453</v>
      </c>
      <c r="U1762">
        <v>-0.58640983651912204</v>
      </c>
      <c r="V1762">
        <v>-0.54145652994716964</v>
      </c>
      <c r="W1762">
        <v>2.3543674838510009</v>
      </c>
      <c r="X1762">
        <v>0.74051193869292065</v>
      </c>
      <c r="Y1762" t="str">
        <f t="shared" si="108"/>
        <v>&gt;72</v>
      </c>
      <c r="Z1762" s="20">
        <f t="shared" si="109"/>
        <v>0.56471935853379152</v>
      </c>
      <c r="AA1762" t="str">
        <f t="shared" si="110"/>
        <v>40%-60%</v>
      </c>
      <c r="AB1762">
        <f t="shared" si="111"/>
        <v>1.096046722492463E-4</v>
      </c>
    </row>
    <row r="1763" spans="1:28" x14ac:dyDescent="0.25">
      <c r="A1763" t="s">
        <v>4601</v>
      </c>
      <c r="B1763" t="s">
        <v>4602</v>
      </c>
      <c r="C1763" t="s">
        <v>82</v>
      </c>
      <c r="D1763" t="s">
        <v>128</v>
      </c>
      <c r="E1763">
        <v>76</v>
      </c>
      <c r="F1763" t="s">
        <v>87</v>
      </c>
      <c r="G1763">
        <v>2018</v>
      </c>
      <c r="H1763" t="s">
        <v>15</v>
      </c>
      <c r="J1763" t="s">
        <v>80</v>
      </c>
      <c r="K1763">
        <v>72</v>
      </c>
      <c r="L1763" s="18">
        <v>43055</v>
      </c>
      <c r="M1763" s="18">
        <v>45246</v>
      </c>
      <c r="O1763">
        <v>38290000</v>
      </c>
      <c r="P1763">
        <v>33290000</v>
      </c>
      <c r="Q1763">
        <v>5000000</v>
      </c>
      <c r="R1763">
        <v>761872</v>
      </c>
      <c r="S1763" t="s">
        <v>412</v>
      </c>
      <c r="T1763">
        <v>0.90816568753881444</v>
      </c>
      <c r="U1763">
        <v>0.66474577007749946</v>
      </c>
      <c r="V1763">
        <v>0.88134428974112011</v>
      </c>
      <c r="W1763">
        <v>-0.36704890150385711</v>
      </c>
      <c r="X1763">
        <v>0.1217289195237771</v>
      </c>
      <c r="Y1763" t="str">
        <f t="shared" si="108"/>
        <v>61-72</v>
      </c>
      <c r="Z1763" s="20">
        <f t="shared" si="109"/>
        <v>0.86941760250718203</v>
      </c>
      <c r="AA1763" t="str">
        <f t="shared" si="110"/>
        <v>80%-100%</v>
      </c>
      <c r="AB1763">
        <f t="shared" si="111"/>
        <v>1.5798205133440499E-4</v>
      </c>
    </row>
    <row r="1764" spans="1:28" x14ac:dyDescent="0.25">
      <c r="A1764" t="s">
        <v>4603</v>
      </c>
      <c r="B1764" t="s">
        <v>4604</v>
      </c>
      <c r="C1764" t="s">
        <v>82</v>
      </c>
      <c r="D1764" t="s">
        <v>106</v>
      </c>
      <c r="E1764">
        <v>220</v>
      </c>
      <c r="F1764" t="s">
        <v>117</v>
      </c>
      <c r="G1764">
        <v>2022</v>
      </c>
      <c r="H1764" t="s">
        <v>29</v>
      </c>
      <c r="I1764" t="s">
        <v>84</v>
      </c>
      <c r="J1764" t="s">
        <v>80</v>
      </c>
      <c r="K1764">
        <v>84</v>
      </c>
      <c r="L1764" s="18">
        <v>44523</v>
      </c>
      <c r="M1764" s="18">
        <v>47080</v>
      </c>
      <c r="O1764">
        <v>66690000</v>
      </c>
      <c r="P1764">
        <v>66690000</v>
      </c>
      <c r="Q1764">
        <v>0</v>
      </c>
      <c r="R1764">
        <v>1409061</v>
      </c>
      <c r="S1764" t="s">
        <v>639</v>
      </c>
      <c r="T1764">
        <v>-0.38953946655999011</v>
      </c>
      <c r="U1764">
        <v>1.2009447865714571</v>
      </c>
      <c r="V1764">
        <v>0.24898836987965761</v>
      </c>
      <c r="W1764">
        <v>-0.40390681021974201</v>
      </c>
      <c r="X1764">
        <v>-0.80644560922993824</v>
      </c>
      <c r="Y1764" t="str">
        <f t="shared" si="108"/>
        <v>&gt;72</v>
      </c>
      <c r="Z1764" s="20">
        <f t="shared" si="109"/>
        <v>1</v>
      </c>
      <c r="AA1764" t="str">
        <f t="shared" si="110"/>
        <v>80%-100%</v>
      </c>
      <c r="AB1764">
        <f t="shared" si="111"/>
        <v>2.9218339463231099E-4</v>
      </c>
    </row>
    <row r="1765" spans="1:28" x14ac:dyDescent="0.25">
      <c r="A1765" t="s">
        <v>4605</v>
      </c>
      <c r="B1765" t="s">
        <v>4606</v>
      </c>
      <c r="C1765" t="s">
        <v>82</v>
      </c>
      <c r="D1765" t="s">
        <v>165</v>
      </c>
      <c r="E1765">
        <v>27</v>
      </c>
      <c r="F1765" t="s">
        <v>79</v>
      </c>
      <c r="G1765">
        <v>2020</v>
      </c>
      <c r="H1765" t="s">
        <v>13</v>
      </c>
      <c r="I1765" t="s">
        <v>84</v>
      </c>
      <c r="J1765" t="s">
        <v>80</v>
      </c>
      <c r="K1765">
        <v>72</v>
      </c>
      <c r="L1765" s="18">
        <v>43705</v>
      </c>
      <c r="M1765" s="18">
        <v>45897</v>
      </c>
      <c r="O1765">
        <v>35990000</v>
      </c>
      <c r="P1765">
        <v>32391000</v>
      </c>
      <c r="Q1765">
        <v>3599000</v>
      </c>
      <c r="R1765">
        <v>787744</v>
      </c>
      <c r="S1765" t="s">
        <v>328</v>
      </c>
      <c r="T1765">
        <v>0.42304226544580342</v>
      </c>
      <c r="U1765">
        <v>0.79032357974038436</v>
      </c>
      <c r="V1765">
        <v>0.16994387989697479</v>
      </c>
      <c r="W1765">
        <v>-0.60242938125943901</v>
      </c>
      <c r="X1765">
        <v>-0.4197062222492236</v>
      </c>
      <c r="Y1765" t="str">
        <f t="shared" si="108"/>
        <v>61-72</v>
      </c>
      <c r="Z1765" s="20">
        <f t="shared" si="109"/>
        <v>0.9</v>
      </c>
      <c r="AA1765" t="str">
        <f t="shared" si="110"/>
        <v>80%-100%</v>
      </c>
      <c r="AB1765">
        <f t="shared" si="111"/>
        <v>1.6334687853913717E-4</v>
      </c>
    </row>
    <row r="1766" spans="1:28" x14ac:dyDescent="0.25">
      <c r="A1766" t="s">
        <v>4607</v>
      </c>
      <c r="B1766" t="s">
        <v>4608</v>
      </c>
      <c r="C1766" t="s">
        <v>82</v>
      </c>
      <c r="D1766" t="s">
        <v>239</v>
      </c>
      <c r="E1766">
        <v>236</v>
      </c>
      <c r="F1766" t="s">
        <v>117</v>
      </c>
      <c r="G1766">
        <v>2019</v>
      </c>
      <c r="H1766" t="s">
        <v>14</v>
      </c>
      <c r="J1766" t="s">
        <v>80</v>
      </c>
      <c r="K1766">
        <v>72</v>
      </c>
      <c r="L1766" s="18">
        <v>43263</v>
      </c>
      <c r="M1766" s="18">
        <v>45455</v>
      </c>
      <c r="O1766">
        <v>47450000</v>
      </c>
      <c r="P1766">
        <v>23000000</v>
      </c>
      <c r="Q1766">
        <v>24450000</v>
      </c>
      <c r="R1766">
        <v>532194</v>
      </c>
      <c r="S1766" t="s">
        <v>345</v>
      </c>
      <c r="T1766">
        <v>-1.0565841719378799</v>
      </c>
      <c r="U1766">
        <v>-0.91490105263185628</v>
      </c>
      <c r="V1766">
        <v>5.1377144922950549E-2</v>
      </c>
      <c r="W1766">
        <v>-0.75066820598337503</v>
      </c>
      <c r="X1766">
        <v>-3.2966835268508812E-2</v>
      </c>
      <c r="Y1766" t="str">
        <f t="shared" si="108"/>
        <v>61-72</v>
      </c>
      <c r="Z1766" s="20">
        <f t="shared" si="109"/>
        <v>0.48472075869336145</v>
      </c>
      <c r="AA1766" t="str">
        <f t="shared" si="110"/>
        <v>40%-60%</v>
      </c>
      <c r="AB1766">
        <f t="shared" si="111"/>
        <v>1.1035593882943898E-4</v>
      </c>
    </row>
    <row r="1767" spans="1:28" x14ac:dyDescent="0.25">
      <c r="A1767" t="s">
        <v>4609</v>
      </c>
      <c r="B1767" t="s">
        <v>4610</v>
      </c>
      <c r="C1767" t="s">
        <v>82</v>
      </c>
      <c r="D1767" t="s">
        <v>299</v>
      </c>
      <c r="E1767">
        <v>61</v>
      </c>
      <c r="F1767" t="s">
        <v>87</v>
      </c>
      <c r="G1767">
        <v>2022</v>
      </c>
      <c r="H1767" t="s">
        <v>24</v>
      </c>
      <c r="I1767" t="s">
        <v>84</v>
      </c>
      <c r="J1767" t="s">
        <v>80</v>
      </c>
      <c r="K1767">
        <v>60</v>
      </c>
      <c r="L1767" s="18">
        <v>44538</v>
      </c>
      <c r="M1767" s="18">
        <v>46364</v>
      </c>
      <c r="O1767">
        <v>47468000</v>
      </c>
      <c r="P1767">
        <v>18108000</v>
      </c>
      <c r="Q1767">
        <v>29360000</v>
      </c>
      <c r="R1767">
        <v>455333</v>
      </c>
      <c r="S1767" t="s">
        <v>255</v>
      </c>
      <c r="T1767">
        <v>-0.15910584106580991</v>
      </c>
      <c r="U1767">
        <v>-1.338837515729101</v>
      </c>
      <c r="V1767">
        <v>-1.13429020481729</v>
      </c>
      <c r="W1767">
        <v>-0.23822810423982971</v>
      </c>
      <c r="X1767">
        <v>1.281947080465921</v>
      </c>
      <c r="Y1767" t="str">
        <f t="shared" si="108"/>
        <v>49-60</v>
      </c>
      <c r="Z1767" s="20">
        <f t="shared" si="109"/>
        <v>0.38147804836942784</v>
      </c>
      <c r="AA1767" t="str">
        <f t="shared" si="110"/>
        <v>20%-40%</v>
      </c>
      <c r="AB1767">
        <f t="shared" si="111"/>
        <v>9.4418014286190628E-5</v>
      </c>
    </row>
    <row r="1768" spans="1:28" x14ac:dyDescent="0.25">
      <c r="A1768" t="s">
        <v>4611</v>
      </c>
      <c r="B1768" t="s">
        <v>4612</v>
      </c>
      <c r="C1768" t="s">
        <v>82</v>
      </c>
      <c r="D1768" t="s">
        <v>116</v>
      </c>
      <c r="E1768">
        <v>27</v>
      </c>
      <c r="F1768" t="s">
        <v>79</v>
      </c>
      <c r="G1768">
        <v>2020</v>
      </c>
      <c r="H1768" t="s">
        <v>13</v>
      </c>
      <c r="I1768" t="s">
        <v>84</v>
      </c>
      <c r="J1768" t="s">
        <v>80</v>
      </c>
      <c r="K1768">
        <v>84</v>
      </c>
      <c r="L1768" s="18">
        <v>43552</v>
      </c>
      <c r="M1768" s="18">
        <v>46109</v>
      </c>
      <c r="O1768">
        <v>35090000</v>
      </c>
      <c r="P1768">
        <v>38489000</v>
      </c>
      <c r="Q1768">
        <v>0</v>
      </c>
      <c r="R1768">
        <v>840084</v>
      </c>
      <c r="S1768" t="s">
        <v>412</v>
      </c>
      <c r="T1768">
        <v>-0.25613052548441212</v>
      </c>
      <c r="U1768">
        <v>1.598693855257354</v>
      </c>
      <c r="V1768">
        <v>0.36009773149075541</v>
      </c>
      <c r="W1768">
        <v>-0.51594124466328684</v>
      </c>
      <c r="X1768">
        <v>-0.26501046745693763</v>
      </c>
      <c r="Y1768" t="str">
        <f t="shared" si="108"/>
        <v>&gt;72</v>
      </c>
      <c r="Z1768" s="20">
        <f t="shared" si="109"/>
        <v>1.0968652037617554</v>
      </c>
      <c r="AA1768" t="str">
        <f t="shared" si="110"/>
        <v>80%-100%</v>
      </c>
      <c r="AB1768">
        <f t="shared" si="111"/>
        <v>1.7420011972248917E-4</v>
      </c>
    </row>
    <row r="1769" spans="1:28" x14ac:dyDescent="0.25">
      <c r="A1769" t="s">
        <v>4613</v>
      </c>
      <c r="B1769" t="s">
        <v>4614</v>
      </c>
      <c r="C1769" t="s">
        <v>82</v>
      </c>
      <c r="D1769" t="s">
        <v>742</v>
      </c>
      <c r="E1769">
        <v>49</v>
      </c>
      <c r="F1769" t="s">
        <v>79</v>
      </c>
      <c r="G1769">
        <v>2022</v>
      </c>
      <c r="H1769" t="s">
        <v>26</v>
      </c>
      <c r="I1769" t="s">
        <v>84</v>
      </c>
      <c r="J1769" t="s">
        <v>80</v>
      </c>
      <c r="K1769">
        <v>24</v>
      </c>
      <c r="L1769" s="18">
        <v>44351</v>
      </c>
      <c r="M1769" s="18">
        <v>45081</v>
      </c>
      <c r="O1769">
        <v>42810000</v>
      </c>
      <c r="P1769">
        <v>21310000</v>
      </c>
      <c r="Q1769">
        <v>21500000</v>
      </c>
      <c r="R1769">
        <v>1019197</v>
      </c>
      <c r="S1769" t="s">
        <v>85</v>
      </c>
      <c r="T1769">
        <v>0.35027375213185169</v>
      </c>
      <c r="U1769">
        <v>-0.86127337434142737</v>
      </c>
      <c r="V1769">
        <v>-2.7401011512726852</v>
      </c>
      <c r="W1769">
        <v>-0.29825787155093753</v>
      </c>
      <c r="X1769">
        <v>0.66316406129677774</v>
      </c>
      <c r="Y1769" t="str">
        <f t="shared" si="108"/>
        <v>&lt;=24</v>
      </c>
      <c r="Z1769" s="20">
        <f t="shared" si="109"/>
        <v>0.49778089231487971</v>
      </c>
      <c r="AA1769" t="str">
        <f t="shared" si="110"/>
        <v>40%-60%</v>
      </c>
      <c r="AB1769">
        <f t="shared" si="111"/>
        <v>2.1134105568110072E-4</v>
      </c>
    </row>
    <row r="1770" spans="1:28" x14ac:dyDescent="0.25">
      <c r="A1770" t="s">
        <v>4615</v>
      </c>
      <c r="B1770" t="s">
        <v>4616</v>
      </c>
      <c r="C1770" t="s">
        <v>82</v>
      </c>
      <c r="D1770" t="s">
        <v>93</v>
      </c>
      <c r="E1770">
        <v>236</v>
      </c>
      <c r="F1770" t="s">
        <v>79</v>
      </c>
      <c r="G1770">
        <v>2018</v>
      </c>
      <c r="H1770" t="s">
        <v>13</v>
      </c>
      <c r="J1770" t="s">
        <v>80</v>
      </c>
      <c r="K1770">
        <v>60</v>
      </c>
      <c r="L1770" s="18">
        <v>43089</v>
      </c>
      <c r="M1770" s="18">
        <v>44915</v>
      </c>
      <c r="O1770">
        <v>38130700</v>
      </c>
      <c r="P1770">
        <v>17130700</v>
      </c>
      <c r="Q1770">
        <v>21000000</v>
      </c>
      <c r="R1770">
        <v>456043</v>
      </c>
      <c r="S1770" t="s">
        <v>437</v>
      </c>
      <c r="T1770">
        <v>-1.735756962868096</v>
      </c>
      <c r="U1770">
        <v>-1.060499494140023</v>
      </c>
      <c r="V1770">
        <v>0.56516632981038883</v>
      </c>
      <c r="W1770">
        <v>1.5028800927317081</v>
      </c>
      <c r="X1770">
        <v>1.127251325673635</v>
      </c>
      <c r="Y1770" t="str">
        <f t="shared" si="108"/>
        <v>49-60</v>
      </c>
      <c r="Z1770" s="20">
        <f t="shared" si="109"/>
        <v>0.44926266761428457</v>
      </c>
      <c r="AA1770" t="str">
        <f t="shared" si="110"/>
        <v>40%-60%</v>
      </c>
      <c r="AB1770">
        <f t="shared" si="111"/>
        <v>9.4565240140989627E-5</v>
      </c>
    </row>
    <row r="1771" spans="1:28" x14ac:dyDescent="0.25">
      <c r="A1771" t="s">
        <v>4617</v>
      </c>
      <c r="B1771" t="s">
        <v>4618</v>
      </c>
      <c r="C1771" t="s">
        <v>82</v>
      </c>
      <c r="D1771" t="s">
        <v>421</v>
      </c>
      <c r="E1771">
        <v>246</v>
      </c>
      <c r="F1771" t="s">
        <v>11</v>
      </c>
      <c r="G1771">
        <v>2017</v>
      </c>
      <c r="H1771" t="s">
        <v>11</v>
      </c>
      <c r="J1771" t="s">
        <v>80</v>
      </c>
      <c r="K1771">
        <v>72</v>
      </c>
      <c r="L1771" s="18">
        <v>42654</v>
      </c>
      <c r="M1771" s="18">
        <v>44845</v>
      </c>
      <c r="O1771">
        <v>62990000</v>
      </c>
      <c r="P1771">
        <v>31495000</v>
      </c>
      <c r="Q1771">
        <v>31495000</v>
      </c>
      <c r="R1771">
        <v>876538</v>
      </c>
      <c r="S1771" t="s">
        <v>182</v>
      </c>
      <c r="T1771">
        <v>0.96880611530044081</v>
      </c>
      <c r="U1771">
        <v>-0.85216124758390532</v>
      </c>
      <c r="V1771">
        <v>0.99991102471514426</v>
      </c>
      <c r="W1771">
        <v>0.45290763569369791</v>
      </c>
      <c r="X1771">
        <v>2.210121609219637</v>
      </c>
      <c r="Y1771" t="str">
        <f t="shared" si="108"/>
        <v>61-72</v>
      </c>
      <c r="Z1771" s="20">
        <f t="shared" si="109"/>
        <v>0.5</v>
      </c>
      <c r="AA1771" t="str">
        <f t="shared" si="110"/>
        <v>40%-60%</v>
      </c>
      <c r="AB1771">
        <f t="shared" si="111"/>
        <v>1.8175923424480317E-4</v>
      </c>
    </row>
    <row r="1772" spans="1:28" x14ac:dyDescent="0.25">
      <c r="A1772" t="s">
        <v>4619</v>
      </c>
      <c r="B1772" t="s">
        <v>4620</v>
      </c>
      <c r="C1772" t="s">
        <v>82</v>
      </c>
      <c r="D1772" t="s">
        <v>292</v>
      </c>
      <c r="E1772">
        <v>74</v>
      </c>
      <c r="F1772" t="s">
        <v>95</v>
      </c>
      <c r="G1772">
        <v>2019</v>
      </c>
      <c r="H1772" t="s">
        <v>16</v>
      </c>
      <c r="J1772" t="s">
        <v>96</v>
      </c>
      <c r="K1772">
        <v>84</v>
      </c>
      <c r="L1772" s="18">
        <v>44154</v>
      </c>
      <c r="M1772" s="18">
        <v>46710</v>
      </c>
      <c r="O1772">
        <v>36000000</v>
      </c>
      <c r="P1772">
        <v>36000000</v>
      </c>
      <c r="Q1772">
        <v>0</v>
      </c>
      <c r="R1772">
        <v>840603</v>
      </c>
      <c r="S1772" t="s">
        <v>498</v>
      </c>
      <c r="T1772">
        <v>-2.3785454971413351</v>
      </c>
      <c r="U1772">
        <v>1.2009447865714571</v>
      </c>
      <c r="V1772">
        <v>0.60468857480173022</v>
      </c>
      <c r="W1772">
        <v>-0.89839623087377873</v>
      </c>
      <c r="X1772">
        <v>-1.811968015379797</v>
      </c>
      <c r="Y1772" t="str">
        <f t="shared" si="108"/>
        <v>&gt;72</v>
      </c>
      <c r="Z1772" s="20">
        <f t="shared" si="109"/>
        <v>1</v>
      </c>
      <c r="AA1772" t="str">
        <f t="shared" si="110"/>
        <v>80%-100%</v>
      </c>
      <c r="AB1772">
        <f t="shared" si="111"/>
        <v>1.7430773974874366E-4</v>
      </c>
    </row>
    <row r="1773" spans="1:28" x14ac:dyDescent="0.25">
      <c r="A1773" t="s">
        <v>4621</v>
      </c>
      <c r="B1773" t="s">
        <v>4622</v>
      </c>
      <c r="C1773" t="s">
        <v>82</v>
      </c>
      <c r="D1773" t="s">
        <v>221</v>
      </c>
      <c r="E1773">
        <v>60</v>
      </c>
      <c r="F1773" t="s">
        <v>87</v>
      </c>
      <c r="G1773">
        <v>2022</v>
      </c>
      <c r="H1773" t="s">
        <v>24</v>
      </c>
      <c r="J1773" t="s">
        <v>80</v>
      </c>
      <c r="K1773">
        <v>84</v>
      </c>
      <c r="L1773" s="18">
        <v>44621</v>
      </c>
      <c r="M1773" s="18">
        <v>47178</v>
      </c>
      <c r="O1773">
        <v>51270000</v>
      </c>
      <c r="P1773">
        <v>21700000</v>
      </c>
      <c r="Q1773">
        <v>29570000</v>
      </c>
      <c r="R1773">
        <v>452742</v>
      </c>
      <c r="S1773" t="s">
        <v>103</v>
      </c>
      <c r="T1773">
        <v>-0.31677095324603838</v>
      </c>
      <c r="U1773">
        <v>-1.1673152263005571</v>
      </c>
      <c r="V1773">
        <v>9.0899389914291959E-2</v>
      </c>
      <c r="W1773">
        <v>-0.56220895590059494</v>
      </c>
      <c r="X1773">
        <v>1.978077977031208</v>
      </c>
      <c r="Y1773" t="str">
        <f t="shared" si="108"/>
        <v>&gt;72</v>
      </c>
      <c r="Z1773" s="20">
        <f t="shared" si="109"/>
        <v>0.42324946362395161</v>
      </c>
      <c r="AA1773" t="str">
        <f t="shared" si="110"/>
        <v>40%-60%</v>
      </c>
      <c r="AB1773">
        <f t="shared" si="111"/>
        <v>9.3880743596353697E-5</v>
      </c>
    </row>
    <row r="1774" spans="1:28" x14ac:dyDescent="0.25">
      <c r="A1774" t="s">
        <v>4623</v>
      </c>
      <c r="B1774" t="s">
        <v>4624</v>
      </c>
      <c r="C1774" t="s">
        <v>82</v>
      </c>
      <c r="D1774" t="s">
        <v>165</v>
      </c>
      <c r="E1774">
        <v>60</v>
      </c>
      <c r="F1774" t="s">
        <v>87</v>
      </c>
      <c r="G1774">
        <v>2020</v>
      </c>
      <c r="H1774" t="s">
        <v>15</v>
      </c>
      <c r="I1774" t="s">
        <v>84</v>
      </c>
      <c r="J1774" t="s">
        <v>80</v>
      </c>
      <c r="K1774">
        <v>72</v>
      </c>
      <c r="L1774" s="18">
        <v>43564</v>
      </c>
      <c r="M1774" s="18">
        <v>45756</v>
      </c>
      <c r="O1774">
        <v>35470000</v>
      </c>
      <c r="P1774">
        <v>15000000</v>
      </c>
      <c r="Q1774">
        <v>20470000</v>
      </c>
      <c r="R1774">
        <v>347950</v>
      </c>
      <c r="S1774" t="s">
        <v>103</v>
      </c>
      <c r="T1774">
        <v>0.88390951643416382</v>
      </c>
      <c r="U1774">
        <v>-1.1687806444497031</v>
      </c>
      <c r="V1774">
        <v>-0.54145652994716964</v>
      </c>
      <c r="W1774">
        <v>-1.9845409977868801E-2</v>
      </c>
      <c r="X1774">
        <v>-0.57440197704150942</v>
      </c>
      <c r="Y1774" t="str">
        <f t="shared" si="108"/>
        <v>61-72</v>
      </c>
      <c r="Z1774" s="20">
        <f t="shared" si="109"/>
        <v>0.42289258528333801</v>
      </c>
      <c r="AA1774" t="str">
        <f t="shared" si="110"/>
        <v>40%-60%</v>
      </c>
      <c r="AB1774">
        <f t="shared" si="111"/>
        <v>7.215103686945605E-5</v>
      </c>
    </row>
    <row r="1775" spans="1:28" x14ac:dyDescent="0.25">
      <c r="A1775" t="s">
        <v>825</v>
      </c>
      <c r="B1775" t="s">
        <v>826</v>
      </c>
      <c r="C1775" t="s">
        <v>82</v>
      </c>
      <c r="D1775" t="s">
        <v>754</v>
      </c>
      <c r="E1775">
        <v>61</v>
      </c>
      <c r="F1775" t="s">
        <v>79</v>
      </c>
      <c r="G1775">
        <v>2022</v>
      </c>
      <c r="H1775" t="s">
        <v>26</v>
      </c>
      <c r="I1775" t="s">
        <v>84</v>
      </c>
      <c r="J1775" t="s">
        <v>80</v>
      </c>
      <c r="K1775">
        <v>84</v>
      </c>
      <c r="L1775" s="18">
        <v>44404</v>
      </c>
      <c r="M1775" s="18">
        <v>46961</v>
      </c>
      <c r="O1775">
        <v>45520001</v>
      </c>
      <c r="P1775">
        <v>36416001</v>
      </c>
      <c r="Q1775">
        <v>9104000</v>
      </c>
      <c r="R1775">
        <v>702711</v>
      </c>
      <c r="S1775" t="s">
        <v>293</v>
      </c>
      <c r="T1775">
        <v>-1.2748897118797351</v>
      </c>
      <c r="U1775">
        <v>0.3797023909506651</v>
      </c>
      <c r="V1775">
        <v>0.52564408481904745</v>
      </c>
      <c r="W1775">
        <v>0.74227026497819815</v>
      </c>
      <c r="X1775">
        <v>-0.96114136402222416</v>
      </c>
      <c r="Y1775" t="str">
        <f t="shared" si="108"/>
        <v>&gt;72</v>
      </c>
      <c r="Z1775" s="20">
        <f t="shared" si="109"/>
        <v>0.80000000439367303</v>
      </c>
      <c r="AA1775" t="str">
        <f t="shared" si="110"/>
        <v>80%-100%</v>
      </c>
      <c r="AB1775">
        <f t="shared" si="111"/>
        <v>1.4571440514318817E-4</v>
      </c>
    </row>
    <row r="1776" spans="1:28" x14ac:dyDescent="0.25">
      <c r="A1776" t="s">
        <v>4625</v>
      </c>
      <c r="B1776" t="s">
        <v>4626</v>
      </c>
      <c r="C1776" t="s">
        <v>82</v>
      </c>
      <c r="D1776" t="s">
        <v>165</v>
      </c>
      <c r="E1776">
        <v>48</v>
      </c>
      <c r="F1776" t="s">
        <v>87</v>
      </c>
      <c r="G1776">
        <v>2020</v>
      </c>
      <c r="H1776" t="s">
        <v>15</v>
      </c>
      <c r="I1776" t="s">
        <v>84</v>
      </c>
      <c r="J1776" t="s">
        <v>80</v>
      </c>
      <c r="K1776">
        <v>72</v>
      </c>
      <c r="L1776" s="18">
        <v>43656</v>
      </c>
      <c r="M1776" s="18">
        <v>45848</v>
      </c>
      <c r="O1776">
        <v>38880000</v>
      </c>
      <c r="P1776">
        <v>15880000</v>
      </c>
      <c r="Q1776">
        <v>23000000</v>
      </c>
      <c r="R1776">
        <v>350523</v>
      </c>
      <c r="S1776" t="s">
        <v>407</v>
      </c>
      <c r="T1776">
        <v>-1.46893908071694</v>
      </c>
      <c r="U1776">
        <v>-1.2281415707111221</v>
      </c>
      <c r="V1776">
        <v>-0.22527857001643839</v>
      </c>
      <c r="W1776">
        <v>-0.58711766669131737</v>
      </c>
      <c r="X1776">
        <v>-1.11583711881451</v>
      </c>
      <c r="Y1776" t="str">
        <f t="shared" si="108"/>
        <v>61-72</v>
      </c>
      <c r="Z1776" s="20">
        <f t="shared" si="109"/>
        <v>0.40843621399176955</v>
      </c>
      <c r="AA1776" t="str">
        <f t="shared" si="110"/>
        <v>40%-60%</v>
      </c>
      <c r="AB1776">
        <f t="shared" si="111"/>
        <v>7.2684575072833277E-5</v>
      </c>
    </row>
    <row r="1777" spans="1:28" x14ac:dyDescent="0.25">
      <c r="A1777" t="s">
        <v>4627</v>
      </c>
      <c r="B1777" t="s">
        <v>4628</v>
      </c>
      <c r="C1777" t="s">
        <v>82</v>
      </c>
      <c r="D1777" t="s">
        <v>254</v>
      </c>
      <c r="E1777">
        <v>59</v>
      </c>
      <c r="F1777" t="s">
        <v>87</v>
      </c>
      <c r="G1777">
        <v>2020</v>
      </c>
      <c r="H1777" t="s">
        <v>15</v>
      </c>
      <c r="I1777" t="s">
        <v>84</v>
      </c>
      <c r="J1777" t="s">
        <v>80</v>
      </c>
      <c r="K1777">
        <v>72</v>
      </c>
      <c r="L1777" s="18">
        <v>43508</v>
      </c>
      <c r="M1777" s="18">
        <v>45700</v>
      </c>
      <c r="O1777">
        <v>46490000</v>
      </c>
      <c r="P1777">
        <v>23245000</v>
      </c>
      <c r="Q1777">
        <v>23245000</v>
      </c>
      <c r="R1777">
        <v>571550</v>
      </c>
      <c r="S1777" t="s">
        <v>252</v>
      </c>
      <c r="T1777">
        <v>0.2168648110562737</v>
      </c>
      <c r="U1777">
        <v>-0.85216124758390532</v>
      </c>
      <c r="V1777">
        <v>0.13042163490563341</v>
      </c>
      <c r="W1777">
        <v>0.54446991644517162</v>
      </c>
      <c r="X1777">
        <v>-0.4197062222492236</v>
      </c>
      <c r="Y1777" t="str">
        <f t="shared" si="108"/>
        <v>61-72</v>
      </c>
      <c r="Z1777" s="20">
        <f t="shared" si="109"/>
        <v>0.5</v>
      </c>
      <c r="AA1777" t="str">
        <f t="shared" si="110"/>
        <v>40%-60%</v>
      </c>
      <c r="AB1777">
        <f t="shared" si="111"/>
        <v>1.1851681311319903E-4</v>
      </c>
    </row>
    <row r="1778" spans="1:28" x14ac:dyDescent="0.25">
      <c r="A1778" t="s">
        <v>4629</v>
      </c>
      <c r="B1778" t="s">
        <v>4630</v>
      </c>
      <c r="C1778" t="s">
        <v>82</v>
      </c>
      <c r="D1778" t="s">
        <v>244</v>
      </c>
      <c r="E1778">
        <v>166872296</v>
      </c>
      <c r="F1778" t="s">
        <v>95</v>
      </c>
      <c r="G1778">
        <v>2013</v>
      </c>
      <c r="H1778" t="s">
        <v>16</v>
      </c>
      <c r="J1778" t="s">
        <v>96</v>
      </c>
      <c r="K1778">
        <v>60</v>
      </c>
      <c r="L1778" s="18">
        <v>44371</v>
      </c>
      <c r="M1778" s="18">
        <v>46197</v>
      </c>
      <c r="O1778">
        <v>34900000</v>
      </c>
      <c r="P1778">
        <v>27920000</v>
      </c>
      <c r="Q1778">
        <v>6980000</v>
      </c>
      <c r="R1778">
        <v>791333</v>
      </c>
      <c r="S1778" t="s">
        <v>182</v>
      </c>
      <c r="T1778">
        <v>-1.311273968536711</v>
      </c>
      <c r="U1778">
        <v>0.37970237290931202</v>
      </c>
      <c r="V1778">
        <v>0.92086653473246149</v>
      </c>
      <c r="W1778">
        <v>-0.65615364159365008</v>
      </c>
      <c r="X1778">
        <v>-0.96114136402222416</v>
      </c>
      <c r="Y1778" t="str">
        <f t="shared" si="108"/>
        <v>49-60</v>
      </c>
      <c r="Z1778" s="20">
        <f t="shared" si="109"/>
        <v>0.8</v>
      </c>
      <c r="AA1778" t="str">
        <f t="shared" si="110"/>
        <v>60%-80%</v>
      </c>
      <c r="AB1778">
        <f t="shared" si="111"/>
        <v>1.640910948671282E-4</v>
      </c>
    </row>
    <row r="1779" spans="1:28" x14ac:dyDescent="0.25">
      <c r="A1779" t="s">
        <v>844</v>
      </c>
      <c r="B1779" t="s">
        <v>845</v>
      </c>
      <c r="C1779" t="s">
        <v>82</v>
      </c>
      <c r="D1779" t="s">
        <v>576</v>
      </c>
      <c r="E1779">
        <v>51</v>
      </c>
      <c r="F1779" t="s">
        <v>25</v>
      </c>
      <c r="G1779">
        <v>2021</v>
      </c>
      <c r="H1779" t="s">
        <v>25</v>
      </c>
      <c r="I1779" t="s">
        <v>84</v>
      </c>
      <c r="J1779" t="s">
        <v>80</v>
      </c>
      <c r="K1779">
        <v>84</v>
      </c>
      <c r="L1779" s="18">
        <v>43993</v>
      </c>
      <c r="M1779" s="18">
        <v>46549</v>
      </c>
      <c r="O1779">
        <v>37150000</v>
      </c>
      <c r="P1779">
        <v>14990000</v>
      </c>
      <c r="Q1779">
        <v>22160000</v>
      </c>
      <c r="R1779">
        <v>304898</v>
      </c>
      <c r="S1779" t="s">
        <v>153</v>
      </c>
      <c r="T1779">
        <v>0.1077120410853462</v>
      </c>
      <c r="U1779">
        <v>-1.2484134754410769</v>
      </c>
      <c r="V1779">
        <v>-0.22527857001643839</v>
      </c>
      <c r="W1779">
        <v>-0.30143784114487621</v>
      </c>
      <c r="X1779">
        <v>1.127251325673635</v>
      </c>
      <c r="Y1779" t="str">
        <f t="shared" si="108"/>
        <v>&gt;72</v>
      </c>
      <c r="Z1779" s="20">
        <f t="shared" si="109"/>
        <v>0.40349932705248992</v>
      </c>
      <c r="AA1779" t="str">
        <f t="shared" si="110"/>
        <v>40%-60%</v>
      </c>
      <c r="AB1779">
        <f t="shared" si="111"/>
        <v>6.3223758699305679E-5</v>
      </c>
    </row>
    <row r="1780" spans="1:28" x14ac:dyDescent="0.25">
      <c r="A1780" t="s">
        <v>4631</v>
      </c>
      <c r="B1780" t="s">
        <v>4632</v>
      </c>
      <c r="C1780" t="s">
        <v>82</v>
      </c>
      <c r="D1780" t="s">
        <v>221</v>
      </c>
      <c r="E1780">
        <v>62</v>
      </c>
      <c r="F1780" t="s">
        <v>87</v>
      </c>
      <c r="G1780">
        <v>2022</v>
      </c>
      <c r="H1780" t="s">
        <v>24</v>
      </c>
      <c r="J1780" t="s">
        <v>80</v>
      </c>
      <c r="K1780">
        <v>84</v>
      </c>
      <c r="L1780" s="18">
        <v>44550</v>
      </c>
      <c r="M1780" s="18">
        <v>47107</v>
      </c>
      <c r="O1780">
        <v>49870000</v>
      </c>
      <c r="P1780">
        <v>50970000</v>
      </c>
      <c r="Q1780">
        <v>0</v>
      </c>
      <c r="R1780">
        <v>1156006</v>
      </c>
      <c r="S1780" t="s">
        <v>481</v>
      </c>
      <c r="T1780">
        <v>-7.420924219953294E-2</v>
      </c>
      <c r="U1780">
        <v>1.2915169396723549</v>
      </c>
      <c r="V1780">
        <v>0.2094661248883162</v>
      </c>
      <c r="W1780">
        <v>2.0218623488084262</v>
      </c>
      <c r="X1780">
        <v>0.1217289195237771</v>
      </c>
      <c r="Y1780" t="str">
        <f t="shared" si="108"/>
        <v>&gt;72</v>
      </c>
      <c r="Z1780" s="20">
        <f t="shared" si="109"/>
        <v>1.0220573491076799</v>
      </c>
      <c r="AA1780" t="str">
        <f t="shared" si="110"/>
        <v>80%-100%</v>
      </c>
      <c r="AB1780">
        <f t="shared" si="111"/>
        <v>2.3970981901799801E-4</v>
      </c>
    </row>
    <row r="1781" spans="1:28" x14ac:dyDescent="0.25">
      <c r="A1781" t="s">
        <v>4633</v>
      </c>
      <c r="B1781" t="s">
        <v>4634</v>
      </c>
      <c r="C1781" t="s">
        <v>82</v>
      </c>
      <c r="D1781" t="s">
        <v>130</v>
      </c>
      <c r="E1781">
        <v>60</v>
      </c>
      <c r="F1781" t="s">
        <v>87</v>
      </c>
      <c r="G1781">
        <v>2021</v>
      </c>
      <c r="H1781" t="s">
        <v>24</v>
      </c>
      <c r="I1781" t="s">
        <v>84</v>
      </c>
      <c r="J1781" t="s">
        <v>80</v>
      </c>
      <c r="K1781">
        <v>60</v>
      </c>
      <c r="L1781" s="18">
        <v>44317</v>
      </c>
      <c r="M1781" s="18">
        <v>46143</v>
      </c>
      <c r="O1781">
        <v>52240000</v>
      </c>
      <c r="P1781">
        <v>23046036</v>
      </c>
      <c r="Q1781">
        <v>29193964</v>
      </c>
      <c r="R1781">
        <v>575489</v>
      </c>
      <c r="S1781" t="s">
        <v>131</v>
      </c>
      <c r="T1781">
        <v>-0.1348496699611593</v>
      </c>
      <c r="U1781">
        <v>-1.093783530783613</v>
      </c>
      <c r="V1781">
        <v>-0.18575632502509701</v>
      </c>
      <c r="W1781">
        <v>-0.25506192929305771</v>
      </c>
      <c r="X1781">
        <v>-1.1931849962106531</v>
      </c>
      <c r="Y1781" t="str">
        <f t="shared" si="108"/>
        <v>49-60</v>
      </c>
      <c r="Z1781" s="20">
        <f t="shared" si="109"/>
        <v>0.44115689127105667</v>
      </c>
      <c r="AA1781" t="str">
        <f t="shared" si="110"/>
        <v>40%-60%</v>
      </c>
      <c r="AB1781">
        <f t="shared" si="111"/>
        <v>1.193336055667952E-4</v>
      </c>
    </row>
    <row r="1782" spans="1:28" x14ac:dyDescent="0.25">
      <c r="A1782" t="s">
        <v>4635</v>
      </c>
      <c r="B1782" t="s">
        <v>4636</v>
      </c>
      <c r="C1782" t="s">
        <v>82</v>
      </c>
      <c r="D1782" t="s">
        <v>172</v>
      </c>
      <c r="E1782">
        <v>87</v>
      </c>
      <c r="F1782" t="s">
        <v>79</v>
      </c>
      <c r="G1782">
        <v>2022</v>
      </c>
      <c r="H1782" t="s">
        <v>26</v>
      </c>
      <c r="I1782" t="s">
        <v>84</v>
      </c>
      <c r="J1782" t="s">
        <v>80</v>
      </c>
      <c r="K1782">
        <v>84</v>
      </c>
      <c r="L1782" s="18">
        <v>44337</v>
      </c>
      <c r="M1782" s="18">
        <v>46894</v>
      </c>
      <c r="O1782">
        <v>50379176</v>
      </c>
      <c r="P1782">
        <v>51237176</v>
      </c>
      <c r="Q1782">
        <v>0</v>
      </c>
      <c r="R1782">
        <v>1264382</v>
      </c>
      <c r="S1782" t="s">
        <v>225</v>
      </c>
      <c r="T1782">
        <v>-0.97168757307160336</v>
      </c>
      <c r="U1782">
        <v>1.2708770529231459</v>
      </c>
      <c r="V1782">
        <v>-0.66829722386866208</v>
      </c>
      <c r="W1782">
        <v>0.4909497769021382</v>
      </c>
      <c r="X1782">
        <v>-1.1931849962106531</v>
      </c>
      <c r="Y1782" t="str">
        <f t="shared" si="108"/>
        <v>&gt;72</v>
      </c>
      <c r="Z1782" s="20">
        <f t="shared" si="109"/>
        <v>1.0170308462369453</v>
      </c>
      <c r="AA1782" t="str">
        <f t="shared" si="110"/>
        <v>80%-100%</v>
      </c>
      <c r="AB1782">
        <f t="shared" si="111"/>
        <v>2.6218270527109231E-4</v>
      </c>
    </row>
    <row r="1783" spans="1:28" x14ac:dyDescent="0.25">
      <c r="A1783" t="s">
        <v>4637</v>
      </c>
      <c r="B1783" t="s">
        <v>4638</v>
      </c>
      <c r="C1783" t="s">
        <v>82</v>
      </c>
      <c r="D1783" t="s">
        <v>1116</v>
      </c>
      <c r="E1783">
        <v>76</v>
      </c>
      <c r="F1783" t="s">
        <v>25</v>
      </c>
      <c r="G1783">
        <v>2021</v>
      </c>
      <c r="H1783" t="s">
        <v>25</v>
      </c>
      <c r="I1783" t="s">
        <v>84</v>
      </c>
      <c r="J1783" t="s">
        <v>80</v>
      </c>
      <c r="K1783">
        <v>72</v>
      </c>
      <c r="L1783" s="18">
        <v>44162</v>
      </c>
      <c r="M1783" s="18">
        <v>46353</v>
      </c>
      <c r="O1783">
        <v>39620000</v>
      </c>
      <c r="P1783">
        <v>23750000</v>
      </c>
      <c r="Q1783">
        <v>15870000</v>
      </c>
      <c r="R1783">
        <v>500953</v>
      </c>
      <c r="S1783" t="s">
        <v>330</v>
      </c>
      <c r="T1783">
        <v>0.1198401266376715</v>
      </c>
      <c r="U1783">
        <v>-0.44382011812544381</v>
      </c>
      <c r="V1783">
        <v>-0.94749538834756875</v>
      </c>
      <c r="W1783">
        <v>-1.5875841420984669E-2</v>
      </c>
      <c r="X1783">
        <v>0.35377255171220601</v>
      </c>
      <c r="Y1783" t="str">
        <f t="shared" si="108"/>
        <v>61-72</v>
      </c>
      <c r="Z1783" s="20">
        <f t="shared" si="109"/>
        <v>0.59944472488642098</v>
      </c>
      <c r="AA1783" t="str">
        <f t="shared" si="110"/>
        <v>40%-60%</v>
      </c>
      <c r="AB1783">
        <f t="shared" si="111"/>
        <v>1.0387779385792388E-4</v>
      </c>
    </row>
    <row r="1784" spans="1:28" x14ac:dyDescent="0.25">
      <c r="A1784" t="s">
        <v>4639</v>
      </c>
      <c r="B1784" t="s">
        <v>4640</v>
      </c>
      <c r="C1784" t="s">
        <v>82</v>
      </c>
      <c r="D1784" t="s">
        <v>108</v>
      </c>
      <c r="E1784">
        <v>61</v>
      </c>
      <c r="F1784" t="s">
        <v>117</v>
      </c>
      <c r="G1784">
        <v>2020</v>
      </c>
      <c r="H1784" t="s">
        <v>29</v>
      </c>
      <c r="I1784" t="s">
        <v>84</v>
      </c>
      <c r="J1784" t="s">
        <v>80</v>
      </c>
      <c r="K1784">
        <v>24</v>
      </c>
      <c r="L1784" s="18">
        <v>43861</v>
      </c>
      <c r="M1784" s="18">
        <v>44592</v>
      </c>
      <c r="O1784">
        <v>52470000</v>
      </c>
      <c r="P1784">
        <v>26235000</v>
      </c>
      <c r="Q1784">
        <v>26235000</v>
      </c>
      <c r="R1784">
        <v>1123296</v>
      </c>
      <c r="S1784" t="s">
        <v>228</v>
      </c>
      <c r="T1784">
        <v>-0.8018943753390495</v>
      </c>
      <c r="U1784">
        <v>-0.85216124758390532</v>
      </c>
      <c r="V1784">
        <v>-4.4146365390986242</v>
      </c>
      <c r="W1784">
        <v>-0.42382103374926111</v>
      </c>
      <c r="X1784">
        <v>-0.72909773183379534</v>
      </c>
      <c r="Y1784" t="str">
        <f t="shared" si="108"/>
        <v>&lt;=24</v>
      </c>
      <c r="Z1784" s="20">
        <f t="shared" si="109"/>
        <v>0.5</v>
      </c>
      <c r="AA1784" t="str">
        <f t="shared" si="110"/>
        <v>40%-60%</v>
      </c>
      <c r="AB1784">
        <f t="shared" si="111"/>
        <v>2.3292706167930016E-4</v>
      </c>
    </row>
    <row r="1785" spans="1:28" x14ac:dyDescent="0.25">
      <c r="A1785" t="s">
        <v>4641</v>
      </c>
      <c r="B1785" t="s">
        <v>4642</v>
      </c>
      <c r="C1785" t="s">
        <v>82</v>
      </c>
      <c r="D1785" t="s">
        <v>130</v>
      </c>
      <c r="E1785">
        <v>220</v>
      </c>
      <c r="F1785" t="s">
        <v>87</v>
      </c>
      <c r="G1785">
        <v>2021</v>
      </c>
      <c r="H1785" t="s">
        <v>24</v>
      </c>
      <c r="I1785" t="s">
        <v>84</v>
      </c>
      <c r="J1785" t="s">
        <v>80</v>
      </c>
      <c r="K1785">
        <v>72</v>
      </c>
      <c r="L1785" s="18">
        <v>43901</v>
      </c>
      <c r="M1785" s="18">
        <v>46092</v>
      </c>
      <c r="O1785">
        <v>40990000</v>
      </c>
      <c r="P1785">
        <v>36493118</v>
      </c>
      <c r="Q1785">
        <v>4496882</v>
      </c>
      <c r="R1785">
        <v>881740</v>
      </c>
      <c r="S1785" t="s">
        <v>163</v>
      </c>
      <c r="T1785">
        <v>-2.6574914648448171</v>
      </c>
      <c r="U1785">
        <v>0.75046537358855214</v>
      </c>
      <c r="V1785">
        <v>-2.7667345059731379E-2</v>
      </c>
      <c r="W1785">
        <v>-0.35018321369298189</v>
      </c>
      <c r="X1785">
        <v>0.74051193869292065</v>
      </c>
      <c r="Y1785" t="str">
        <f t="shared" si="108"/>
        <v>61-72</v>
      </c>
      <c r="Z1785" s="20">
        <f t="shared" si="109"/>
        <v>0.89029319346182001</v>
      </c>
      <c r="AA1785" t="str">
        <f t="shared" si="110"/>
        <v>80%-100%</v>
      </c>
      <c r="AB1785">
        <f t="shared" si="111"/>
        <v>1.8283792283165447E-4</v>
      </c>
    </row>
    <row r="1786" spans="1:28" x14ac:dyDescent="0.25">
      <c r="A1786" t="s">
        <v>4643</v>
      </c>
      <c r="B1786" t="s">
        <v>4644</v>
      </c>
      <c r="C1786" t="s">
        <v>82</v>
      </c>
      <c r="D1786" t="s">
        <v>579</v>
      </c>
      <c r="E1786">
        <v>46</v>
      </c>
      <c r="F1786" t="s">
        <v>79</v>
      </c>
      <c r="G1786">
        <v>2019</v>
      </c>
      <c r="H1786" t="s">
        <v>13</v>
      </c>
      <c r="J1786" t="s">
        <v>80</v>
      </c>
      <c r="K1786">
        <v>84</v>
      </c>
      <c r="L1786" s="18">
        <v>43371</v>
      </c>
      <c r="M1786" s="18">
        <v>45928</v>
      </c>
      <c r="O1786">
        <v>35407000</v>
      </c>
      <c r="P1786">
        <v>35407000</v>
      </c>
      <c r="Q1786">
        <v>0</v>
      </c>
      <c r="R1786">
        <v>736310</v>
      </c>
      <c r="S1786" t="s">
        <v>437</v>
      </c>
      <c r="T1786">
        <v>-0.58358883539719453</v>
      </c>
      <c r="U1786">
        <v>1.2009447865714571</v>
      </c>
      <c r="V1786">
        <v>-0.23287664257153359</v>
      </c>
      <c r="W1786">
        <v>-0.26617008317782342</v>
      </c>
      <c r="X1786">
        <v>-1.1931849962106531</v>
      </c>
      <c r="Y1786" t="str">
        <f t="shared" si="108"/>
        <v>&gt;72</v>
      </c>
      <c r="Z1786" s="20">
        <f t="shared" si="109"/>
        <v>1</v>
      </c>
      <c r="AA1786" t="str">
        <f t="shared" si="110"/>
        <v>80%-100%</v>
      </c>
      <c r="AB1786">
        <f t="shared" si="111"/>
        <v>1.5268150584092307E-4</v>
      </c>
    </row>
    <row r="1787" spans="1:28" x14ac:dyDescent="0.25">
      <c r="A1787" t="s">
        <v>4645</v>
      </c>
      <c r="B1787" t="s">
        <v>4646</v>
      </c>
      <c r="C1787" t="s">
        <v>82</v>
      </c>
      <c r="D1787" t="s">
        <v>159</v>
      </c>
      <c r="E1787">
        <v>60</v>
      </c>
      <c r="F1787" t="s">
        <v>95</v>
      </c>
      <c r="G1787">
        <v>2020</v>
      </c>
      <c r="H1787" t="s">
        <v>16</v>
      </c>
      <c r="I1787" t="s">
        <v>84</v>
      </c>
      <c r="J1787" t="s">
        <v>96</v>
      </c>
      <c r="K1787">
        <v>72</v>
      </c>
      <c r="L1787" s="18">
        <v>44119</v>
      </c>
      <c r="M1787" s="18">
        <v>46310</v>
      </c>
      <c r="O1787">
        <v>46000000</v>
      </c>
      <c r="P1787">
        <v>46000000</v>
      </c>
      <c r="Q1787">
        <v>0</v>
      </c>
      <c r="R1787">
        <v>1164929</v>
      </c>
      <c r="S1787" t="s">
        <v>577</v>
      </c>
      <c r="T1787">
        <v>-1.832781647286698</v>
      </c>
      <c r="U1787">
        <v>1.2009447865714571</v>
      </c>
      <c r="V1787">
        <v>0.68373306478441309</v>
      </c>
      <c r="W1787">
        <v>-0.2412739847286697</v>
      </c>
      <c r="X1787">
        <v>-1.3478807510029389</v>
      </c>
      <c r="Y1787" t="str">
        <f t="shared" si="108"/>
        <v>61-72</v>
      </c>
      <c r="Z1787" s="20">
        <f t="shared" si="109"/>
        <v>1</v>
      </c>
      <c r="AA1787" t="str">
        <f t="shared" si="110"/>
        <v>80%-100%</v>
      </c>
      <c r="AB1787">
        <f t="shared" si="111"/>
        <v>2.415600955002114E-4</v>
      </c>
    </row>
    <row r="1788" spans="1:28" x14ac:dyDescent="0.25">
      <c r="A1788" t="s">
        <v>4647</v>
      </c>
      <c r="B1788" t="s">
        <v>4648</v>
      </c>
      <c r="C1788" t="s">
        <v>82</v>
      </c>
      <c r="D1788" t="s">
        <v>742</v>
      </c>
      <c r="E1788">
        <v>62</v>
      </c>
      <c r="F1788" t="s">
        <v>79</v>
      </c>
      <c r="G1788">
        <v>2021</v>
      </c>
      <c r="H1788" t="s">
        <v>26</v>
      </c>
      <c r="I1788" t="s">
        <v>84</v>
      </c>
      <c r="J1788" t="s">
        <v>80</v>
      </c>
      <c r="K1788">
        <v>48</v>
      </c>
      <c r="L1788" s="18">
        <v>44198</v>
      </c>
      <c r="M1788" s="18">
        <v>45659</v>
      </c>
      <c r="O1788">
        <v>50283800</v>
      </c>
      <c r="P1788">
        <v>30283800</v>
      </c>
      <c r="Q1788">
        <v>20000000</v>
      </c>
      <c r="R1788">
        <v>842534</v>
      </c>
      <c r="S1788" t="s">
        <v>190</v>
      </c>
      <c r="T1788">
        <v>0.45942652210277918</v>
      </c>
      <c r="U1788">
        <v>-0.43226991411175503</v>
      </c>
      <c r="V1788">
        <v>-1.0124842266437759</v>
      </c>
      <c r="W1788">
        <v>-0.11183153178679579</v>
      </c>
      <c r="X1788">
        <v>-0.26501046745693763</v>
      </c>
      <c r="Y1788" t="str">
        <f t="shared" si="108"/>
        <v>37-48</v>
      </c>
      <c r="Z1788" s="20">
        <f t="shared" si="109"/>
        <v>0.60225758594219214</v>
      </c>
      <c r="AA1788" t="str">
        <f t="shared" si="110"/>
        <v>60%-80%</v>
      </c>
      <c r="AB1788">
        <f t="shared" si="111"/>
        <v>1.7470815260172518E-4</v>
      </c>
    </row>
    <row r="1789" spans="1:28" x14ac:dyDescent="0.25">
      <c r="A1789" t="s">
        <v>4649</v>
      </c>
      <c r="B1789" t="s">
        <v>4650</v>
      </c>
      <c r="C1789" t="s">
        <v>82</v>
      </c>
      <c r="D1789" t="s">
        <v>613</v>
      </c>
      <c r="E1789">
        <v>291</v>
      </c>
      <c r="F1789" t="s">
        <v>25</v>
      </c>
      <c r="G1789">
        <v>2022</v>
      </c>
      <c r="H1789" t="s">
        <v>25</v>
      </c>
      <c r="I1789" t="s">
        <v>84</v>
      </c>
      <c r="J1789" t="s">
        <v>80</v>
      </c>
      <c r="K1789">
        <v>84</v>
      </c>
      <c r="L1789" s="18">
        <v>44432</v>
      </c>
      <c r="M1789" s="18">
        <v>46989</v>
      </c>
      <c r="O1789">
        <v>39880000</v>
      </c>
      <c r="P1789">
        <v>41480000</v>
      </c>
      <c r="Q1789">
        <v>0</v>
      </c>
      <c r="R1789">
        <v>873656</v>
      </c>
      <c r="S1789" t="s">
        <v>107</v>
      </c>
      <c r="T1789">
        <v>-1.456810995164614</v>
      </c>
      <c r="U1789">
        <v>1.3656874974364801</v>
      </c>
      <c r="V1789">
        <v>0.2094661248883162</v>
      </c>
      <c r="W1789">
        <v>-0.55658252394605479</v>
      </c>
      <c r="X1789">
        <v>-1.425228628399082</v>
      </c>
      <c r="Y1789" t="str">
        <f t="shared" si="108"/>
        <v>&gt;72</v>
      </c>
      <c r="Z1789" s="20">
        <f t="shared" si="109"/>
        <v>1.0401203610832497</v>
      </c>
      <c r="AA1789" t="str">
        <f t="shared" si="110"/>
        <v>80%-100%</v>
      </c>
      <c r="AB1789">
        <f t="shared" si="111"/>
        <v>1.8116162169053452E-4</v>
      </c>
    </row>
    <row r="1790" spans="1:28" x14ac:dyDescent="0.25">
      <c r="A1790" t="s">
        <v>4651</v>
      </c>
      <c r="B1790" t="s">
        <v>4652</v>
      </c>
      <c r="C1790" t="s">
        <v>82</v>
      </c>
      <c r="D1790" t="s">
        <v>145</v>
      </c>
      <c r="E1790">
        <v>87</v>
      </c>
      <c r="F1790" t="s">
        <v>25</v>
      </c>
      <c r="G1790">
        <v>2022</v>
      </c>
      <c r="H1790" t="s">
        <v>25</v>
      </c>
      <c r="I1790" t="s">
        <v>84</v>
      </c>
      <c r="J1790" t="s">
        <v>80</v>
      </c>
      <c r="K1790">
        <v>84</v>
      </c>
      <c r="L1790" s="18">
        <v>44315</v>
      </c>
      <c r="M1790" s="18">
        <v>46872</v>
      </c>
      <c r="O1790">
        <v>36390000</v>
      </c>
      <c r="P1790">
        <v>31390000</v>
      </c>
      <c r="Q1790">
        <v>5000000</v>
      </c>
      <c r="R1790">
        <v>661140</v>
      </c>
      <c r="S1790" t="s">
        <v>225</v>
      </c>
      <c r="T1790">
        <v>-0.93530331641462749</v>
      </c>
      <c r="U1790">
        <v>0.6367496686392331</v>
      </c>
      <c r="V1790">
        <v>0.2094661248883162</v>
      </c>
      <c r="W1790">
        <v>-0.51797614640427814</v>
      </c>
      <c r="X1790">
        <v>1.7460343448427791</v>
      </c>
      <c r="Y1790" t="str">
        <f t="shared" si="108"/>
        <v>&gt;72</v>
      </c>
      <c r="Z1790" s="20">
        <f t="shared" si="109"/>
        <v>0.86259961527892282</v>
      </c>
      <c r="AA1790" t="str">
        <f t="shared" si="110"/>
        <v>80%-100%</v>
      </c>
      <c r="AB1790">
        <f t="shared" si="111"/>
        <v>1.37094227664527E-4</v>
      </c>
    </row>
    <row r="1791" spans="1:28" x14ac:dyDescent="0.25">
      <c r="A1791" t="s">
        <v>4653</v>
      </c>
      <c r="B1791" t="s">
        <v>4654</v>
      </c>
      <c r="C1791" t="s">
        <v>82</v>
      </c>
      <c r="D1791" t="s">
        <v>804</v>
      </c>
      <c r="E1791">
        <v>84</v>
      </c>
      <c r="F1791" t="s">
        <v>79</v>
      </c>
      <c r="G1791">
        <v>2019</v>
      </c>
      <c r="H1791" t="s">
        <v>13</v>
      </c>
      <c r="J1791" t="s">
        <v>80</v>
      </c>
      <c r="K1791">
        <v>84</v>
      </c>
      <c r="L1791" s="18">
        <v>43110</v>
      </c>
      <c r="M1791" s="18">
        <v>45667</v>
      </c>
      <c r="O1791">
        <v>45100000</v>
      </c>
      <c r="P1791">
        <v>40590000</v>
      </c>
      <c r="Q1791">
        <v>4510000</v>
      </c>
      <c r="R1791">
        <v>805515</v>
      </c>
      <c r="S1791" t="s">
        <v>208</v>
      </c>
      <c r="T1791">
        <v>0.28963332437022532</v>
      </c>
      <c r="U1791">
        <v>0.79032357974038436</v>
      </c>
      <c r="V1791">
        <v>0.1695241536551674</v>
      </c>
      <c r="W1791">
        <v>1.4212726004189149</v>
      </c>
      <c r="X1791">
        <v>1.7460343448427791</v>
      </c>
      <c r="Y1791" t="str">
        <f t="shared" si="108"/>
        <v>&gt;72</v>
      </c>
      <c r="Z1791" s="20">
        <f t="shared" si="109"/>
        <v>0.9</v>
      </c>
      <c r="AA1791" t="str">
        <f t="shared" si="110"/>
        <v>80%-100%</v>
      </c>
      <c r="AB1791">
        <f t="shared" si="111"/>
        <v>1.6703187947664862E-4</v>
      </c>
    </row>
    <row r="1792" spans="1:28" x14ac:dyDescent="0.25">
      <c r="A1792" t="s">
        <v>4655</v>
      </c>
      <c r="B1792" t="s">
        <v>4656</v>
      </c>
      <c r="C1792" t="s">
        <v>82</v>
      </c>
      <c r="D1792" t="s">
        <v>604</v>
      </c>
      <c r="E1792">
        <v>62</v>
      </c>
      <c r="F1792" t="s">
        <v>95</v>
      </c>
      <c r="G1792">
        <v>2017</v>
      </c>
      <c r="H1792" t="s">
        <v>16</v>
      </c>
      <c r="J1792" t="s">
        <v>96</v>
      </c>
      <c r="K1792">
        <v>84</v>
      </c>
      <c r="L1792" s="18">
        <v>43887</v>
      </c>
      <c r="M1792" s="18">
        <v>46444</v>
      </c>
      <c r="O1792">
        <v>45800000</v>
      </c>
      <c r="P1792">
        <v>45800000</v>
      </c>
      <c r="Q1792">
        <v>0</v>
      </c>
      <c r="R1792">
        <v>1275353</v>
      </c>
      <c r="S1792" t="s">
        <v>166</v>
      </c>
      <c r="T1792">
        <v>-0.34102712435068899</v>
      </c>
      <c r="U1792">
        <v>1.2009447865714571</v>
      </c>
      <c r="V1792">
        <v>1.513700209602582</v>
      </c>
      <c r="W1792">
        <v>-0.72556134866853383</v>
      </c>
      <c r="X1792">
        <v>-0.96114136402222416</v>
      </c>
      <c r="Y1792" t="str">
        <f t="shared" si="108"/>
        <v>&gt;72</v>
      </c>
      <c r="Z1792" s="20">
        <f t="shared" si="109"/>
        <v>1</v>
      </c>
      <c r="AA1792" t="str">
        <f t="shared" si="110"/>
        <v>80%-100%</v>
      </c>
      <c r="AB1792">
        <f t="shared" si="111"/>
        <v>2.6445765576827525E-4</v>
      </c>
    </row>
    <row r="1793" spans="1:28" x14ac:dyDescent="0.25">
      <c r="A1793" t="s">
        <v>4657</v>
      </c>
      <c r="B1793" t="s">
        <v>4658</v>
      </c>
      <c r="C1793" t="s">
        <v>82</v>
      </c>
      <c r="D1793" t="s">
        <v>613</v>
      </c>
      <c r="E1793">
        <v>236</v>
      </c>
      <c r="F1793" t="s">
        <v>25</v>
      </c>
      <c r="G1793">
        <v>2022</v>
      </c>
      <c r="H1793" t="s">
        <v>25</v>
      </c>
      <c r="I1793" t="s">
        <v>84</v>
      </c>
      <c r="J1793" t="s">
        <v>80</v>
      </c>
      <c r="K1793">
        <v>84</v>
      </c>
      <c r="L1793" s="18">
        <v>44468</v>
      </c>
      <c r="M1793" s="18">
        <v>47025</v>
      </c>
      <c r="O1793">
        <v>40700000</v>
      </c>
      <c r="P1793">
        <v>40700000</v>
      </c>
      <c r="Q1793">
        <v>0</v>
      </c>
      <c r="R1793">
        <v>763618</v>
      </c>
      <c r="S1793" t="s">
        <v>359</v>
      </c>
      <c r="T1793">
        <v>-1.250633540775085</v>
      </c>
      <c r="U1793">
        <v>1.2009447865714571</v>
      </c>
      <c r="V1793">
        <v>0.2094661248883162</v>
      </c>
      <c r="W1793">
        <v>-3.6323434237369341E-2</v>
      </c>
      <c r="X1793">
        <v>-1.11583711881451</v>
      </c>
      <c r="Y1793" t="str">
        <f t="shared" si="108"/>
        <v>&gt;72</v>
      </c>
      <c r="Z1793" s="20">
        <f t="shared" si="109"/>
        <v>1</v>
      </c>
      <c r="AA1793" t="str">
        <f t="shared" si="110"/>
        <v>80%-100%</v>
      </c>
      <c r="AB1793">
        <f t="shared" si="111"/>
        <v>1.5834410252099521E-4</v>
      </c>
    </row>
    <row r="1794" spans="1:28" x14ac:dyDescent="0.25">
      <c r="A1794" t="s">
        <v>4659</v>
      </c>
      <c r="B1794" t="s">
        <v>4660</v>
      </c>
      <c r="C1794" t="s">
        <v>82</v>
      </c>
      <c r="D1794" t="s">
        <v>877</v>
      </c>
      <c r="E1794">
        <v>62</v>
      </c>
      <c r="F1794" t="s">
        <v>17</v>
      </c>
      <c r="G1794">
        <v>2021</v>
      </c>
      <c r="H1794" t="s">
        <v>110</v>
      </c>
      <c r="I1794" t="s">
        <v>84</v>
      </c>
      <c r="J1794" t="s">
        <v>80</v>
      </c>
      <c r="K1794">
        <v>60</v>
      </c>
      <c r="L1794" s="18">
        <v>44217</v>
      </c>
      <c r="M1794" s="18">
        <v>46043</v>
      </c>
      <c r="O1794">
        <v>66781395</v>
      </c>
      <c r="P1794">
        <v>45999999</v>
      </c>
      <c r="Q1794">
        <v>20781396</v>
      </c>
      <c r="R1794">
        <v>1162832</v>
      </c>
      <c r="S1794" t="s">
        <v>190</v>
      </c>
      <c r="T1794">
        <v>-1.420426738507639</v>
      </c>
      <c r="U1794">
        <v>-7.6848512768040778E-2</v>
      </c>
      <c r="V1794">
        <v>1.185489993161002E-2</v>
      </c>
      <c r="W1794">
        <v>-0.66443264812232217</v>
      </c>
      <c r="X1794">
        <v>0.58581618390063472</v>
      </c>
      <c r="Y1794" t="str">
        <f t="shared" si="108"/>
        <v>49-60</v>
      </c>
      <c r="Z1794" s="20">
        <f t="shared" si="109"/>
        <v>0.68881458675728469</v>
      </c>
      <c r="AA1794" t="str">
        <f t="shared" si="110"/>
        <v>60%-80%</v>
      </c>
      <c r="AB1794">
        <f t="shared" si="111"/>
        <v>2.4112526082765715E-4</v>
      </c>
    </row>
    <row r="1795" spans="1:28" x14ac:dyDescent="0.25">
      <c r="A1795" t="s">
        <v>4661</v>
      </c>
      <c r="B1795" t="s">
        <v>4662</v>
      </c>
      <c r="C1795" t="s">
        <v>82</v>
      </c>
      <c r="D1795" t="s">
        <v>741</v>
      </c>
      <c r="E1795">
        <v>60</v>
      </c>
      <c r="F1795" t="s">
        <v>17</v>
      </c>
      <c r="G1795">
        <v>2019</v>
      </c>
      <c r="H1795" t="s">
        <v>17</v>
      </c>
      <c r="J1795" t="s">
        <v>80</v>
      </c>
      <c r="K1795">
        <v>84</v>
      </c>
      <c r="L1795" s="18">
        <v>43462</v>
      </c>
      <c r="M1795" s="18">
        <v>46019</v>
      </c>
      <c r="O1795">
        <v>62960000</v>
      </c>
      <c r="P1795">
        <v>62960000</v>
      </c>
      <c r="Q1795">
        <v>0</v>
      </c>
      <c r="R1795">
        <v>1297916</v>
      </c>
      <c r="S1795" t="s">
        <v>189</v>
      </c>
      <c r="T1795">
        <v>1.1992397407946209</v>
      </c>
      <c r="U1795">
        <v>1.2009447865714571</v>
      </c>
      <c r="V1795">
        <v>-0.34343043998478862</v>
      </c>
      <c r="W1795">
        <v>0.1342694383021773</v>
      </c>
      <c r="X1795">
        <v>-0.26501046745693763</v>
      </c>
      <c r="Y1795" t="str">
        <f t="shared" ref="Y1795:Y1858" si="112">IF(K1795&lt;=24,"&lt;=24",IF(AND(K1795&gt;=25,K1795&lt;=36),"25-36",IF(AND(K1795&gt;=37,K1795&lt;=48),"37-48",IF(AND(K1795&gt;=49,K1795&lt;=60),"49-60",IF(AND(K1795&gt;=61,K1795&lt;=72),"61-72","&gt;72")))))</f>
        <v>&gt;72</v>
      </c>
      <c r="Z1795" s="20">
        <f t="shared" ref="Z1795:Z1858" si="113">IF(P1795/O1795&gt;0.2,P1795/O1795,0.2)</f>
        <v>1</v>
      </c>
      <c r="AA1795" t="str">
        <f t="shared" ref="AA1795:AA1858" si="114">IF(Z1795&lt;=0.2,"20%",IF(AND(Z1795&gt;0.2,Z1795&lt;=0.4),"20%-40%",IF(AND(Z1795&gt;0.4,Z1795&lt;=0.6),"40%-60%",IF(AND(Z1795&gt;0.6,Z1795&lt;=0.8),"60%-80%","80%-100%"))))</f>
        <v>80%-100%</v>
      </c>
      <c r="AB1795">
        <f t="shared" ref="AB1795:AB1858" si="115">R1795/SUM($R$2:$R$5739)</f>
        <v>2.6913632754550055E-4</v>
      </c>
    </row>
    <row r="1796" spans="1:28" x14ac:dyDescent="0.25">
      <c r="A1796" t="s">
        <v>4663</v>
      </c>
      <c r="B1796" t="s">
        <v>4664</v>
      </c>
      <c r="C1796" t="s">
        <v>82</v>
      </c>
      <c r="D1796" t="s">
        <v>1008</v>
      </c>
      <c r="E1796">
        <v>40</v>
      </c>
      <c r="F1796" t="s">
        <v>117</v>
      </c>
      <c r="G1796">
        <v>2018</v>
      </c>
      <c r="H1796" t="s">
        <v>14</v>
      </c>
      <c r="J1796" t="s">
        <v>80</v>
      </c>
      <c r="K1796">
        <v>72</v>
      </c>
      <c r="L1796" s="18">
        <v>42890</v>
      </c>
      <c r="M1796" s="18">
        <v>45081</v>
      </c>
      <c r="O1796">
        <v>43150000</v>
      </c>
      <c r="P1796">
        <v>38750000</v>
      </c>
      <c r="Q1796">
        <v>4400000</v>
      </c>
      <c r="R1796">
        <v>597437</v>
      </c>
      <c r="S1796" t="s">
        <v>203</v>
      </c>
      <c r="T1796">
        <v>-1.189993113013458</v>
      </c>
      <c r="U1796">
        <v>0.78223486535321363</v>
      </c>
      <c r="V1796">
        <v>0.28261682056442072</v>
      </c>
      <c r="W1796">
        <v>-0.3929539872785065</v>
      </c>
      <c r="X1796">
        <v>1.3592949578620639</v>
      </c>
      <c r="Y1796" t="str">
        <f t="shared" si="112"/>
        <v>61-72</v>
      </c>
      <c r="Z1796" s="20">
        <f t="shared" si="113"/>
        <v>0.89803012746234068</v>
      </c>
      <c r="AA1796" t="str">
        <f t="shared" si="114"/>
        <v>80%-100%</v>
      </c>
      <c r="AB1796">
        <f t="shared" si="115"/>
        <v>1.2388475072331429E-4</v>
      </c>
    </row>
    <row r="1797" spans="1:28" x14ac:dyDescent="0.25">
      <c r="A1797" t="s">
        <v>4665</v>
      </c>
      <c r="B1797" t="s">
        <v>4666</v>
      </c>
      <c r="C1797" t="s">
        <v>82</v>
      </c>
      <c r="D1797" t="s">
        <v>172</v>
      </c>
      <c r="E1797">
        <v>7</v>
      </c>
      <c r="F1797" t="s">
        <v>17</v>
      </c>
      <c r="G1797">
        <v>2022</v>
      </c>
      <c r="H1797" t="s">
        <v>155</v>
      </c>
      <c r="I1797" t="s">
        <v>84</v>
      </c>
      <c r="J1797" t="s">
        <v>80</v>
      </c>
      <c r="K1797">
        <v>84</v>
      </c>
      <c r="L1797" s="18">
        <v>44405</v>
      </c>
      <c r="M1797" s="18">
        <v>46962</v>
      </c>
      <c r="O1797">
        <v>85925000</v>
      </c>
      <c r="P1797">
        <v>75925000</v>
      </c>
      <c r="Q1797">
        <v>10000000</v>
      </c>
      <c r="R1797">
        <v>1551143</v>
      </c>
      <c r="S1797" t="s">
        <v>593</v>
      </c>
      <c r="T1797">
        <v>0.41091417989347812</v>
      </c>
      <c r="U1797">
        <v>0.72306150832755522</v>
      </c>
      <c r="V1797">
        <v>-0.1706768232603055</v>
      </c>
      <c r="W1797">
        <v>1.381165686134189</v>
      </c>
      <c r="X1797">
        <v>-0.80644560922993824</v>
      </c>
      <c r="Y1797" t="str">
        <f t="shared" si="112"/>
        <v>&gt;72</v>
      </c>
      <c r="Z1797" s="20">
        <f t="shared" si="113"/>
        <v>0.88361943555426248</v>
      </c>
      <c r="AA1797" t="str">
        <f t="shared" si="114"/>
        <v>80%-100%</v>
      </c>
      <c r="AB1797">
        <f t="shared" si="115"/>
        <v>3.2164556914153947E-4</v>
      </c>
    </row>
    <row r="1798" spans="1:28" x14ac:dyDescent="0.25">
      <c r="A1798" t="s">
        <v>4667</v>
      </c>
      <c r="B1798" t="s">
        <v>4668</v>
      </c>
      <c r="C1798" t="s">
        <v>82</v>
      </c>
      <c r="D1798" t="s">
        <v>161</v>
      </c>
      <c r="E1798">
        <v>236</v>
      </c>
      <c r="F1798" t="s">
        <v>117</v>
      </c>
      <c r="G1798">
        <v>2022</v>
      </c>
      <c r="H1798" t="s">
        <v>29</v>
      </c>
      <c r="I1798" t="s">
        <v>84</v>
      </c>
      <c r="J1798" t="s">
        <v>80</v>
      </c>
      <c r="K1798">
        <v>84</v>
      </c>
      <c r="L1798" s="18">
        <v>44412</v>
      </c>
      <c r="M1798" s="18">
        <v>46969</v>
      </c>
      <c r="O1798">
        <v>63730000</v>
      </c>
      <c r="P1798">
        <v>56730000</v>
      </c>
      <c r="Q1798">
        <v>7000000</v>
      </c>
      <c r="R1798">
        <v>1187343</v>
      </c>
      <c r="S1798" t="s">
        <v>359</v>
      </c>
      <c r="T1798">
        <v>-4.9953071094882402E-2</v>
      </c>
      <c r="U1798">
        <v>0.74992510230698051</v>
      </c>
      <c r="V1798">
        <v>0.13042163490563341</v>
      </c>
      <c r="W1798">
        <v>0.70597924782545363</v>
      </c>
      <c r="X1798">
        <v>0.43112042910834891</v>
      </c>
      <c r="Y1798" t="str">
        <f t="shared" si="112"/>
        <v>&gt;72</v>
      </c>
      <c r="Z1798" s="20">
        <f t="shared" si="113"/>
        <v>0.89016161933155502</v>
      </c>
      <c r="AA1798" t="str">
        <f t="shared" si="114"/>
        <v>80%-100%</v>
      </c>
      <c r="AB1798">
        <f t="shared" si="115"/>
        <v>2.462078705839648E-4</v>
      </c>
    </row>
    <row r="1799" spans="1:28" x14ac:dyDescent="0.25">
      <c r="A1799" t="s">
        <v>4669</v>
      </c>
      <c r="B1799" t="s">
        <v>4670</v>
      </c>
      <c r="C1799" t="s">
        <v>82</v>
      </c>
      <c r="D1799" t="s">
        <v>179</v>
      </c>
      <c r="E1799">
        <v>77</v>
      </c>
      <c r="F1799" t="s">
        <v>87</v>
      </c>
      <c r="G1799">
        <v>2022</v>
      </c>
      <c r="H1799" t="s">
        <v>24</v>
      </c>
      <c r="I1799" t="s">
        <v>84</v>
      </c>
      <c r="J1799" t="s">
        <v>80</v>
      </c>
      <c r="K1799">
        <v>24</v>
      </c>
      <c r="L1799" s="18">
        <v>44393</v>
      </c>
      <c r="M1799" s="18">
        <v>45123</v>
      </c>
      <c r="O1799">
        <v>50752300</v>
      </c>
      <c r="P1799">
        <v>10355300</v>
      </c>
      <c r="Q1799">
        <v>40397000</v>
      </c>
      <c r="R1799">
        <v>503192</v>
      </c>
      <c r="S1799" t="s">
        <v>375</v>
      </c>
      <c r="T1799">
        <v>0.32601758102720108</v>
      </c>
      <c r="U1799">
        <v>-2.067451895422233</v>
      </c>
      <c r="V1799">
        <v>-1.015723469843266</v>
      </c>
      <c r="W1799">
        <v>-0.53135784080866399</v>
      </c>
      <c r="X1799">
        <v>1.9007300996350649</v>
      </c>
      <c r="Y1799" t="str">
        <f t="shared" si="112"/>
        <v>&lt;=24</v>
      </c>
      <c r="Z1799" s="20">
        <f t="shared" si="113"/>
        <v>0.20403607324200085</v>
      </c>
      <c r="AA1799" t="str">
        <f t="shared" si="114"/>
        <v>20%-40%</v>
      </c>
      <c r="AB1799">
        <f t="shared" si="115"/>
        <v>1.0434207370143792E-4</v>
      </c>
    </row>
    <row r="1800" spans="1:28" x14ac:dyDescent="0.25">
      <c r="A1800" t="s">
        <v>4671</v>
      </c>
      <c r="B1800" t="s">
        <v>4672</v>
      </c>
      <c r="C1800" t="s">
        <v>82</v>
      </c>
      <c r="D1800" t="s">
        <v>292</v>
      </c>
      <c r="E1800">
        <v>76</v>
      </c>
      <c r="F1800" t="s">
        <v>95</v>
      </c>
      <c r="G1800">
        <v>2017</v>
      </c>
      <c r="H1800" t="s">
        <v>16</v>
      </c>
      <c r="J1800" t="s">
        <v>96</v>
      </c>
      <c r="K1800">
        <v>84</v>
      </c>
      <c r="L1800" s="18">
        <v>44070</v>
      </c>
      <c r="M1800" s="18">
        <v>46626</v>
      </c>
      <c r="O1800">
        <v>32000000</v>
      </c>
      <c r="P1800">
        <v>32000000</v>
      </c>
      <c r="Q1800">
        <v>0</v>
      </c>
      <c r="R1800">
        <v>721642</v>
      </c>
      <c r="S1800" t="s">
        <v>413</v>
      </c>
      <c r="T1800">
        <v>-0.93530331641462749</v>
      </c>
      <c r="U1800">
        <v>1.2009447865714571</v>
      </c>
      <c r="V1800">
        <v>1.078955514697826</v>
      </c>
      <c r="W1800">
        <v>-0.65606004474306134</v>
      </c>
      <c r="X1800">
        <v>-1.3478807510029389</v>
      </c>
      <c r="Y1800" t="str">
        <f t="shared" si="112"/>
        <v>&gt;72</v>
      </c>
      <c r="Z1800" s="20">
        <f t="shared" si="113"/>
        <v>1</v>
      </c>
      <c r="AA1800" t="str">
        <f t="shared" si="114"/>
        <v>80%-100%</v>
      </c>
      <c r="AB1800">
        <f t="shared" si="115"/>
        <v>1.4963994409699095E-4</v>
      </c>
    </row>
    <row r="1801" spans="1:28" x14ac:dyDescent="0.25">
      <c r="A1801" t="s">
        <v>4673</v>
      </c>
      <c r="B1801" t="s">
        <v>4674</v>
      </c>
      <c r="C1801" t="s">
        <v>82</v>
      </c>
      <c r="D1801" t="s">
        <v>86</v>
      </c>
      <c r="E1801">
        <v>220</v>
      </c>
      <c r="F1801" t="s">
        <v>87</v>
      </c>
      <c r="G1801">
        <v>2020</v>
      </c>
      <c r="H1801" t="s">
        <v>15</v>
      </c>
      <c r="I1801" t="s">
        <v>84</v>
      </c>
      <c r="J1801" t="s">
        <v>80</v>
      </c>
      <c r="K1801">
        <v>84</v>
      </c>
      <c r="L1801" s="18">
        <v>43643</v>
      </c>
      <c r="M1801" s="18">
        <v>46200</v>
      </c>
      <c r="O1801">
        <v>34590000</v>
      </c>
      <c r="P1801">
        <v>24590000</v>
      </c>
      <c r="Q1801">
        <v>10000000</v>
      </c>
      <c r="R1801">
        <v>507766</v>
      </c>
      <c r="S1801" t="s">
        <v>492</v>
      </c>
      <c r="T1801">
        <v>1.3690329385271749</v>
      </c>
      <c r="U1801">
        <v>1.383519758310057E-2</v>
      </c>
      <c r="V1801">
        <v>0.6442108197930716</v>
      </c>
      <c r="W1801">
        <v>-1.014609665124993</v>
      </c>
      <c r="X1801">
        <v>-0.4197062222492236</v>
      </c>
      <c r="Y1801" t="str">
        <f t="shared" si="112"/>
        <v>&gt;72</v>
      </c>
      <c r="Z1801" s="20">
        <f t="shared" si="113"/>
        <v>0.71089910378722176</v>
      </c>
      <c r="AA1801" t="str">
        <f t="shared" si="114"/>
        <v>60%-80%</v>
      </c>
      <c r="AB1801">
        <f t="shared" si="115"/>
        <v>1.0529053998291772E-4</v>
      </c>
    </row>
    <row r="1802" spans="1:28" x14ac:dyDescent="0.25">
      <c r="A1802" t="s">
        <v>4675</v>
      </c>
      <c r="B1802" t="s">
        <v>4676</v>
      </c>
      <c r="C1802" t="s">
        <v>82</v>
      </c>
      <c r="D1802" t="s">
        <v>865</v>
      </c>
      <c r="E1802">
        <v>38</v>
      </c>
      <c r="F1802" t="s">
        <v>17</v>
      </c>
      <c r="G1802">
        <v>2020</v>
      </c>
      <c r="H1802" t="s">
        <v>17</v>
      </c>
      <c r="I1802" t="s">
        <v>84</v>
      </c>
      <c r="J1802" t="s">
        <v>80</v>
      </c>
      <c r="K1802">
        <v>72</v>
      </c>
      <c r="L1802" s="18">
        <v>43901</v>
      </c>
      <c r="M1802" s="18">
        <v>46092</v>
      </c>
      <c r="O1802">
        <v>62640000</v>
      </c>
      <c r="P1802">
        <v>31320000</v>
      </c>
      <c r="Q1802">
        <v>31320000</v>
      </c>
      <c r="R1802">
        <v>831018</v>
      </c>
      <c r="S1802" t="s">
        <v>616</v>
      </c>
      <c r="T1802">
        <v>5.9199698876045093E-2</v>
      </c>
      <c r="U1802">
        <v>-0.85216124758390532</v>
      </c>
      <c r="V1802">
        <v>0.80229979975843724</v>
      </c>
      <c r="W1802">
        <v>1.25561181724018</v>
      </c>
      <c r="X1802">
        <v>0.27642467431606299</v>
      </c>
      <c r="Y1802" t="str">
        <f t="shared" si="112"/>
        <v>61-72</v>
      </c>
      <c r="Z1802" s="20">
        <f t="shared" si="113"/>
        <v>0.5</v>
      </c>
      <c r="AA1802" t="str">
        <f t="shared" si="114"/>
        <v>40%-60%</v>
      </c>
      <c r="AB1802">
        <f t="shared" si="115"/>
        <v>1.7232019070895709E-4</v>
      </c>
    </row>
    <row r="1803" spans="1:28" x14ac:dyDescent="0.25">
      <c r="A1803" t="s">
        <v>4677</v>
      </c>
      <c r="B1803" t="s">
        <v>4678</v>
      </c>
      <c r="C1803" t="s">
        <v>82</v>
      </c>
      <c r="D1803" t="s">
        <v>576</v>
      </c>
      <c r="E1803">
        <v>38</v>
      </c>
      <c r="F1803" t="s">
        <v>25</v>
      </c>
      <c r="G1803">
        <v>2021</v>
      </c>
      <c r="H1803" t="s">
        <v>25</v>
      </c>
      <c r="I1803" t="s">
        <v>84</v>
      </c>
      <c r="J1803" t="s">
        <v>80</v>
      </c>
      <c r="K1803">
        <v>84</v>
      </c>
      <c r="L1803" s="18">
        <v>44165</v>
      </c>
      <c r="M1803" s="18">
        <v>46721</v>
      </c>
      <c r="O1803">
        <v>39720000</v>
      </c>
      <c r="P1803">
        <v>39720000</v>
      </c>
      <c r="Q1803">
        <v>0</v>
      </c>
      <c r="R1803">
        <v>839224</v>
      </c>
      <c r="S1803" t="s">
        <v>162</v>
      </c>
      <c r="T1803">
        <v>-0.72912586202509788</v>
      </c>
      <c r="U1803">
        <v>1.2009447865714571</v>
      </c>
      <c r="V1803">
        <v>0.24898836987965761</v>
      </c>
      <c r="W1803">
        <v>-0.21784490074619051</v>
      </c>
      <c r="X1803">
        <v>-1.11583711881451</v>
      </c>
      <c r="Y1803" t="str">
        <f t="shared" si="112"/>
        <v>&gt;72</v>
      </c>
      <c r="Z1803" s="20">
        <f t="shared" si="113"/>
        <v>1</v>
      </c>
      <c r="AA1803" t="str">
        <f t="shared" si="114"/>
        <v>80%-100%</v>
      </c>
      <c r="AB1803">
        <f t="shared" si="115"/>
        <v>1.7402178981385939E-4</v>
      </c>
    </row>
    <row r="1804" spans="1:28" x14ac:dyDescent="0.25">
      <c r="A1804" t="s">
        <v>4679</v>
      </c>
      <c r="B1804" t="s">
        <v>4680</v>
      </c>
      <c r="C1804" t="s">
        <v>82</v>
      </c>
      <c r="D1804" t="s">
        <v>221</v>
      </c>
      <c r="E1804">
        <v>27</v>
      </c>
      <c r="F1804" t="s">
        <v>87</v>
      </c>
      <c r="G1804">
        <v>2022</v>
      </c>
      <c r="H1804" t="s">
        <v>24</v>
      </c>
      <c r="J1804" t="s">
        <v>80</v>
      </c>
      <c r="K1804">
        <v>84</v>
      </c>
      <c r="L1804" s="18">
        <v>44552</v>
      </c>
      <c r="M1804" s="18">
        <v>47109</v>
      </c>
      <c r="O1804">
        <v>60242300</v>
      </c>
      <c r="P1804">
        <v>44885897</v>
      </c>
      <c r="Q1804">
        <v>15356403</v>
      </c>
      <c r="R1804">
        <v>991450</v>
      </c>
      <c r="S1804" t="s">
        <v>126</v>
      </c>
      <c r="T1804">
        <v>-0.25613052548441212</v>
      </c>
      <c r="U1804">
        <v>0.1542276571716327</v>
      </c>
      <c r="V1804">
        <v>-0.1462340800337556</v>
      </c>
      <c r="W1804">
        <v>-0.45435617649452359</v>
      </c>
      <c r="X1804">
        <v>-0.1103147126646518</v>
      </c>
      <c r="Y1804" t="str">
        <f t="shared" si="112"/>
        <v>&gt;72</v>
      </c>
      <c r="Z1804" s="20">
        <f t="shared" si="113"/>
        <v>0.74508936411790383</v>
      </c>
      <c r="AA1804" t="str">
        <f t="shared" si="114"/>
        <v>60%-80%</v>
      </c>
      <c r="AB1804">
        <f t="shared" si="115"/>
        <v>2.0558742780348382E-4</v>
      </c>
    </row>
    <row r="1805" spans="1:28" x14ac:dyDescent="0.25">
      <c r="A1805" t="s">
        <v>4681</v>
      </c>
      <c r="B1805" t="s">
        <v>4682</v>
      </c>
      <c r="C1805" t="s">
        <v>82</v>
      </c>
      <c r="D1805" t="s">
        <v>199</v>
      </c>
      <c r="E1805">
        <v>236</v>
      </c>
      <c r="F1805" t="s">
        <v>79</v>
      </c>
      <c r="G1805">
        <v>2022</v>
      </c>
      <c r="H1805" t="s">
        <v>26</v>
      </c>
      <c r="I1805" t="s">
        <v>84</v>
      </c>
      <c r="J1805" t="s">
        <v>80</v>
      </c>
      <c r="K1805">
        <v>84</v>
      </c>
      <c r="L1805" s="18">
        <v>44432</v>
      </c>
      <c r="M1805" s="18">
        <v>46989</v>
      </c>
      <c r="O1805">
        <v>46274200</v>
      </c>
      <c r="P1805">
        <v>47353200</v>
      </c>
      <c r="Q1805">
        <v>0</v>
      </c>
      <c r="R1805">
        <v>997359</v>
      </c>
      <c r="S1805" t="s">
        <v>359</v>
      </c>
      <c r="T1805">
        <v>9.5583955533020917E-2</v>
      </c>
      <c r="U1805">
        <v>1.2966915055143511</v>
      </c>
      <c r="V1805">
        <v>0.2094661248883162</v>
      </c>
      <c r="W1805">
        <v>-0.82343311924161011</v>
      </c>
      <c r="X1805">
        <v>-0.4197062222492236</v>
      </c>
      <c r="Y1805" t="str">
        <f t="shared" si="112"/>
        <v>&gt;72</v>
      </c>
      <c r="Z1805" s="20">
        <f t="shared" si="113"/>
        <v>1.0233175289902365</v>
      </c>
      <c r="AA1805" t="str">
        <f t="shared" si="114"/>
        <v>80%-100%</v>
      </c>
      <c r="AB1805">
        <f t="shared" si="115"/>
        <v>2.0681272016405752E-4</v>
      </c>
    </row>
    <row r="1806" spans="1:28" x14ac:dyDescent="0.25">
      <c r="A1806" t="s">
        <v>4683</v>
      </c>
      <c r="B1806" t="s">
        <v>4684</v>
      </c>
      <c r="C1806" t="s">
        <v>82</v>
      </c>
      <c r="D1806" t="s">
        <v>625</v>
      </c>
      <c r="E1806">
        <v>246</v>
      </c>
      <c r="F1806" t="s">
        <v>95</v>
      </c>
      <c r="G1806">
        <v>2021</v>
      </c>
      <c r="H1806" t="s">
        <v>16</v>
      </c>
      <c r="I1806" t="s">
        <v>84</v>
      </c>
      <c r="J1806" t="s">
        <v>96</v>
      </c>
      <c r="K1806">
        <v>84</v>
      </c>
      <c r="L1806" s="18">
        <v>44438</v>
      </c>
      <c r="M1806" s="18">
        <v>46995</v>
      </c>
      <c r="O1806">
        <v>58090000</v>
      </c>
      <c r="P1806">
        <v>19090000</v>
      </c>
      <c r="Q1806">
        <v>39000000</v>
      </c>
      <c r="R1806">
        <v>405885</v>
      </c>
      <c r="S1806" t="s">
        <v>486</v>
      </c>
      <c r="T1806">
        <v>-0.29251478214138787</v>
      </c>
      <c r="U1806">
        <v>-1.5558510589117289</v>
      </c>
      <c r="V1806">
        <v>0.32803285986234038</v>
      </c>
      <c r="W1806">
        <v>-0.34200178685960447</v>
      </c>
      <c r="X1806">
        <v>-0.34235834485308059</v>
      </c>
      <c r="Y1806" t="str">
        <f t="shared" si="112"/>
        <v>&gt;72</v>
      </c>
      <c r="Z1806" s="20">
        <f t="shared" si="113"/>
        <v>0.3286279910483732</v>
      </c>
      <c r="AA1806" t="str">
        <f t="shared" si="114"/>
        <v>20%-40%</v>
      </c>
      <c r="AB1806">
        <f t="shared" si="115"/>
        <v>8.4164459260695977E-5</v>
      </c>
    </row>
    <row r="1807" spans="1:28" x14ac:dyDescent="0.25">
      <c r="A1807" t="s">
        <v>4685</v>
      </c>
      <c r="B1807" t="s">
        <v>4686</v>
      </c>
      <c r="C1807" t="s">
        <v>82</v>
      </c>
      <c r="D1807" t="s">
        <v>754</v>
      </c>
      <c r="E1807">
        <v>38</v>
      </c>
      <c r="F1807" t="s">
        <v>79</v>
      </c>
      <c r="G1807">
        <v>2022</v>
      </c>
      <c r="H1807" t="s">
        <v>26</v>
      </c>
      <c r="I1807" t="s">
        <v>84</v>
      </c>
      <c r="J1807" t="s">
        <v>80</v>
      </c>
      <c r="K1807">
        <v>84</v>
      </c>
      <c r="L1807" s="18">
        <v>44392</v>
      </c>
      <c r="M1807" s="18">
        <v>46949</v>
      </c>
      <c r="O1807">
        <v>57440000</v>
      </c>
      <c r="P1807">
        <v>45952000</v>
      </c>
      <c r="Q1807">
        <v>11488000</v>
      </c>
      <c r="R1807">
        <v>992414</v>
      </c>
      <c r="S1807" t="s">
        <v>184</v>
      </c>
      <c r="T1807">
        <v>-2.1844961283041311</v>
      </c>
      <c r="U1807">
        <v>0.37970237290931202</v>
      </c>
      <c r="V1807">
        <v>0.52564408481904745</v>
      </c>
      <c r="W1807">
        <v>0.1736056721363107</v>
      </c>
      <c r="X1807">
        <v>-0.65174985443765243</v>
      </c>
      <c r="Y1807" t="str">
        <f t="shared" si="112"/>
        <v>&gt;72</v>
      </c>
      <c r="Z1807" s="20">
        <f t="shared" si="113"/>
        <v>0.8</v>
      </c>
      <c r="AA1807" t="str">
        <f t="shared" si="114"/>
        <v>60%-80%</v>
      </c>
      <c r="AB1807">
        <f t="shared" si="115"/>
        <v>2.0578732318943626E-4</v>
      </c>
    </row>
    <row r="1808" spans="1:28" x14ac:dyDescent="0.25">
      <c r="A1808" t="s">
        <v>4687</v>
      </c>
      <c r="B1808" t="s">
        <v>4688</v>
      </c>
      <c r="C1808" t="s">
        <v>82</v>
      </c>
      <c r="D1808" t="s">
        <v>236</v>
      </c>
      <c r="E1808">
        <v>87</v>
      </c>
      <c r="F1808" t="s">
        <v>17</v>
      </c>
      <c r="G1808">
        <v>2021</v>
      </c>
      <c r="H1808" t="s">
        <v>17</v>
      </c>
      <c r="I1808" t="s">
        <v>84</v>
      </c>
      <c r="J1808" t="s">
        <v>80</v>
      </c>
      <c r="K1808">
        <v>84</v>
      </c>
      <c r="L1808" s="18">
        <v>44162</v>
      </c>
      <c r="M1808" s="18">
        <v>46718</v>
      </c>
      <c r="O1808">
        <v>62965000</v>
      </c>
      <c r="P1808">
        <v>44965000</v>
      </c>
      <c r="Q1808">
        <v>18000000</v>
      </c>
      <c r="R1808">
        <v>981536</v>
      </c>
      <c r="S1808" t="s">
        <v>225</v>
      </c>
      <c r="T1808">
        <v>-0.74125394757742313</v>
      </c>
      <c r="U1808">
        <v>2.7089196488187649E-2</v>
      </c>
      <c r="V1808">
        <v>-0.30432305999912118</v>
      </c>
      <c r="W1808">
        <v>-0.5336712097753431</v>
      </c>
      <c r="X1808">
        <v>0.66316406129677774</v>
      </c>
      <c r="Y1808" t="str">
        <f t="shared" si="112"/>
        <v>&gt;72</v>
      </c>
      <c r="Z1808" s="20">
        <f t="shared" si="113"/>
        <v>0.71412689589454459</v>
      </c>
      <c r="AA1808" t="str">
        <f t="shared" si="114"/>
        <v>60%-80%</v>
      </c>
      <c r="AB1808">
        <f t="shared" si="115"/>
        <v>2.0353165720562842E-4</v>
      </c>
    </row>
    <row r="1809" spans="1:28" x14ac:dyDescent="0.25">
      <c r="A1809" t="s">
        <v>4689</v>
      </c>
      <c r="B1809" t="s">
        <v>4690</v>
      </c>
      <c r="C1809" t="s">
        <v>82</v>
      </c>
      <c r="D1809" t="s">
        <v>4691</v>
      </c>
      <c r="E1809">
        <v>220</v>
      </c>
      <c r="F1809" t="s">
        <v>17</v>
      </c>
      <c r="G1809">
        <v>2022</v>
      </c>
      <c r="H1809" t="s">
        <v>694</v>
      </c>
      <c r="I1809" t="s">
        <v>84</v>
      </c>
      <c r="J1809" t="s">
        <v>80</v>
      </c>
      <c r="K1809">
        <v>72</v>
      </c>
      <c r="L1809" s="18">
        <v>44475</v>
      </c>
      <c r="M1809" s="18">
        <v>46666</v>
      </c>
      <c r="O1809">
        <v>72154715</v>
      </c>
      <c r="P1809">
        <v>72154715</v>
      </c>
      <c r="Q1809">
        <v>0</v>
      </c>
      <c r="R1809">
        <v>1635812</v>
      </c>
      <c r="S1809" t="s">
        <v>385</v>
      </c>
      <c r="T1809">
        <v>-0.95955948751927811</v>
      </c>
      <c r="U1809">
        <v>1.2009447865714571</v>
      </c>
      <c r="V1809">
        <v>5.1377144922950549E-2</v>
      </c>
      <c r="W1809">
        <v>-0.43444195296500449</v>
      </c>
      <c r="X1809">
        <v>-0.96114136402222416</v>
      </c>
      <c r="Y1809" t="str">
        <f t="shared" si="112"/>
        <v>61-72</v>
      </c>
      <c r="Z1809" s="20">
        <f t="shared" si="113"/>
        <v>1</v>
      </c>
      <c r="AA1809" t="str">
        <f t="shared" si="114"/>
        <v>80%-100%</v>
      </c>
      <c r="AB1809">
        <f t="shared" si="115"/>
        <v>3.3920256336685911E-4</v>
      </c>
    </row>
    <row r="1810" spans="1:28" x14ac:dyDescent="0.25">
      <c r="A1810" t="s">
        <v>986</v>
      </c>
      <c r="B1810" t="s">
        <v>987</v>
      </c>
      <c r="C1810" t="s">
        <v>82</v>
      </c>
      <c r="D1810" t="s">
        <v>299</v>
      </c>
      <c r="E1810">
        <v>291</v>
      </c>
      <c r="F1810" t="s">
        <v>117</v>
      </c>
      <c r="G1810">
        <v>2022</v>
      </c>
      <c r="H1810" t="s">
        <v>29</v>
      </c>
      <c r="I1810" t="s">
        <v>84</v>
      </c>
      <c r="J1810" t="s">
        <v>80</v>
      </c>
      <c r="K1810">
        <v>24</v>
      </c>
      <c r="L1810" s="18">
        <v>44433</v>
      </c>
      <c r="M1810" s="18">
        <v>45163</v>
      </c>
      <c r="O1810">
        <v>60550000</v>
      </c>
      <c r="P1810">
        <v>17550000</v>
      </c>
      <c r="Q1810">
        <v>43000000</v>
      </c>
      <c r="R1810">
        <v>884131</v>
      </c>
      <c r="S1810" t="s">
        <v>343</v>
      </c>
      <c r="T1810">
        <v>-0.32889903879836369</v>
      </c>
      <c r="U1810">
        <v>-1.715110026597183</v>
      </c>
      <c r="V1810">
        <v>-0.89715673486924186</v>
      </c>
      <c r="W1810">
        <v>1.0033649858662721</v>
      </c>
      <c r="X1810">
        <v>0.27642467431606299</v>
      </c>
      <c r="Y1810" t="str">
        <f t="shared" si="112"/>
        <v>&lt;=24</v>
      </c>
      <c r="Z1810" s="20">
        <f t="shared" si="113"/>
        <v>0.2898431048720066</v>
      </c>
      <c r="AA1810" t="str">
        <f t="shared" si="114"/>
        <v>20%-40%</v>
      </c>
      <c r="AB1810">
        <f t="shared" si="115"/>
        <v>1.8333372144971704E-4</v>
      </c>
    </row>
    <row r="1811" spans="1:28" x14ac:dyDescent="0.25">
      <c r="A1811" t="s">
        <v>4692</v>
      </c>
      <c r="B1811" t="s">
        <v>4693</v>
      </c>
      <c r="C1811" t="s">
        <v>82</v>
      </c>
      <c r="D1811" t="s">
        <v>299</v>
      </c>
      <c r="E1811">
        <v>84</v>
      </c>
      <c r="F1811" t="s">
        <v>87</v>
      </c>
      <c r="G1811">
        <v>2022</v>
      </c>
      <c r="H1811" t="s">
        <v>24</v>
      </c>
      <c r="I1811" t="s">
        <v>84</v>
      </c>
      <c r="J1811" t="s">
        <v>80</v>
      </c>
      <c r="K1811">
        <v>36</v>
      </c>
      <c r="L1811" s="18">
        <v>44387</v>
      </c>
      <c r="M1811" s="18">
        <v>45483</v>
      </c>
      <c r="O1811">
        <v>53277330</v>
      </c>
      <c r="P1811">
        <v>9277330</v>
      </c>
      <c r="Q1811">
        <v>44000000</v>
      </c>
      <c r="R1811">
        <v>334488</v>
      </c>
      <c r="S1811" t="s">
        <v>208</v>
      </c>
      <c r="T1811">
        <v>-0.82615054644370001</v>
      </c>
      <c r="U1811">
        <v>-2.1902411269432012</v>
      </c>
      <c r="V1811">
        <v>-1.213334694799973</v>
      </c>
      <c r="W1811">
        <v>9.4088509486666624E-2</v>
      </c>
      <c r="X1811">
        <v>0.50846830650449182</v>
      </c>
      <c r="Y1811" t="str">
        <f t="shared" si="112"/>
        <v>25-36</v>
      </c>
      <c r="Z1811" s="20">
        <f t="shared" si="113"/>
        <v>0.2</v>
      </c>
      <c r="AA1811" t="str">
        <f t="shared" si="114"/>
        <v>20%</v>
      </c>
      <c r="AB1811">
        <f t="shared" si="115"/>
        <v>6.9359551718323355E-5</v>
      </c>
    </row>
    <row r="1812" spans="1:28" x14ac:dyDescent="0.25">
      <c r="A1812" t="s">
        <v>4694</v>
      </c>
      <c r="B1812" t="s">
        <v>4695</v>
      </c>
      <c r="C1812" t="s">
        <v>82</v>
      </c>
      <c r="D1812" t="s">
        <v>165</v>
      </c>
      <c r="E1812">
        <v>62</v>
      </c>
      <c r="F1812" t="s">
        <v>117</v>
      </c>
      <c r="G1812">
        <v>2020</v>
      </c>
      <c r="H1812" t="s">
        <v>14</v>
      </c>
      <c r="I1812" t="s">
        <v>84</v>
      </c>
      <c r="J1812" t="s">
        <v>80</v>
      </c>
      <c r="K1812">
        <v>72</v>
      </c>
      <c r="L1812" s="18">
        <v>43594</v>
      </c>
      <c r="M1812" s="18">
        <v>45786</v>
      </c>
      <c r="O1812">
        <v>49270000</v>
      </c>
      <c r="P1812">
        <v>19270000</v>
      </c>
      <c r="Q1812">
        <v>30000000</v>
      </c>
      <c r="R1812">
        <v>425352</v>
      </c>
      <c r="S1812" t="s">
        <v>166</v>
      </c>
      <c r="T1812">
        <v>1.2234959118992721</v>
      </c>
      <c r="U1812">
        <v>-1.299285821289752</v>
      </c>
      <c r="V1812">
        <v>-0.22527857001643839</v>
      </c>
      <c r="W1812">
        <v>-0.46497709571026707</v>
      </c>
      <c r="X1812">
        <v>-0.57440197704150942</v>
      </c>
      <c r="Y1812" t="str">
        <f t="shared" si="112"/>
        <v>61-72</v>
      </c>
      <c r="Z1812" s="20">
        <f t="shared" si="113"/>
        <v>0.39111020905216154</v>
      </c>
      <c r="AA1812" t="str">
        <f t="shared" si="114"/>
        <v>20%-40%</v>
      </c>
      <c r="AB1812">
        <f t="shared" si="115"/>
        <v>8.8201143366854051E-5</v>
      </c>
    </row>
    <row r="1813" spans="1:28" x14ac:dyDescent="0.25">
      <c r="A1813" t="s">
        <v>4696</v>
      </c>
      <c r="B1813" t="s">
        <v>4697</v>
      </c>
      <c r="C1813" t="s">
        <v>82</v>
      </c>
      <c r="D1813" t="s">
        <v>246</v>
      </c>
      <c r="E1813">
        <v>38</v>
      </c>
      <c r="F1813" t="s">
        <v>87</v>
      </c>
      <c r="G1813">
        <v>2019</v>
      </c>
      <c r="H1813" t="s">
        <v>15</v>
      </c>
      <c r="I1813" t="s">
        <v>84</v>
      </c>
      <c r="J1813" t="s">
        <v>80</v>
      </c>
      <c r="K1813">
        <v>48</v>
      </c>
      <c r="L1813" s="18">
        <v>43616</v>
      </c>
      <c r="M1813" s="18">
        <v>45077</v>
      </c>
      <c r="O1813">
        <v>37990000</v>
      </c>
      <c r="P1813">
        <v>30392000</v>
      </c>
      <c r="Q1813">
        <v>7598000</v>
      </c>
      <c r="R1813">
        <v>891917</v>
      </c>
      <c r="S1813" t="s">
        <v>88</v>
      </c>
      <c r="T1813">
        <v>-0.59571692094951978</v>
      </c>
      <c r="U1813">
        <v>0.37970237290931202</v>
      </c>
      <c r="V1813">
        <v>0.76277755476709586</v>
      </c>
      <c r="W1813">
        <v>0.8630360907282606</v>
      </c>
      <c r="X1813">
        <v>-1.270532873606796</v>
      </c>
      <c r="Y1813" t="str">
        <f t="shared" si="112"/>
        <v>37-48</v>
      </c>
      <c r="Z1813" s="20">
        <f t="shared" si="113"/>
        <v>0.8</v>
      </c>
      <c r="AA1813" t="str">
        <f t="shared" si="114"/>
        <v>60%-80%</v>
      </c>
      <c r="AB1813">
        <f t="shared" si="115"/>
        <v>1.8494822920389316E-4</v>
      </c>
    </row>
    <row r="1814" spans="1:28" x14ac:dyDescent="0.25">
      <c r="A1814" t="s">
        <v>4698</v>
      </c>
      <c r="B1814" t="s">
        <v>4699</v>
      </c>
      <c r="C1814" t="s">
        <v>82</v>
      </c>
      <c r="D1814" t="s">
        <v>327</v>
      </c>
      <c r="E1814">
        <v>74</v>
      </c>
      <c r="F1814" t="s">
        <v>87</v>
      </c>
      <c r="G1814">
        <v>2019</v>
      </c>
      <c r="H1814" t="s">
        <v>15</v>
      </c>
      <c r="I1814" t="s">
        <v>84</v>
      </c>
      <c r="J1814" t="s">
        <v>80</v>
      </c>
      <c r="K1814">
        <v>36</v>
      </c>
      <c r="L1814" s="18">
        <v>43553</v>
      </c>
      <c r="M1814" s="18">
        <v>44649</v>
      </c>
      <c r="O1814">
        <v>34490000</v>
      </c>
      <c r="P1814">
        <v>8490000</v>
      </c>
      <c r="Q1814">
        <v>26000000</v>
      </c>
      <c r="R1814">
        <v>280543</v>
      </c>
      <c r="S1814" t="s">
        <v>847</v>
      </c>
      <c r="T1814">
        <v>0.98093420085276606</v>
      </c>
      <c r="U1814">
        <v>-1.8944890718245659</v>
      </c>
      <c r="V1814">
        <v>-2.5448968310359512</v>
      </c>
      <c r="W1814">
        <v>0.30980568492920141</v>
      </c>
      <c r="X1814">
        <v>-0.57440197704150942</v>
      </c>
      <c r="Y1814" t="str">
        <f t="shared" si="112"/>
        <v>25-36</v>
      </c>
      <c r="Z1814" s="20">
        <f t="shared" si="113"/>
        <v>0.24615830675558134</v>
      </c>
      <c r="AA1814" t="str">
        <f t="shared" si="114"/>
        <v>20%-40%</v>
      </c>
      <c r="AB1814">
        <f t="shared" si="115"/>
        <v>5.817349715898206E-5</v>
      </c>
    </row>
    <row r="1815" spans="1:28" x14ac:dyDescent="0.25">
      <c r="A1815" t="s">
        <v>4700</v>
      </c>
      <c r="B1815" t="s">
        <v>4701</v>
      </c>
      <c r="C1815" t="s">
        <v>82</v>
      </c>
      <c r="D1815" t="s">
        <v>179</v>
      </c>
      <c r="E1815">
        <v>15</v>
      </c>
      <c r="F1815" t="s">
        <v>79</v>
      </c>
      <c r="G1815">
        <v>2022</v>
      </c>
      <c r="H1815" t="s">
        <v>26</v>
      </c>
      <c r="I1815" t="s">
        <v>84</v>
      </c>
      <c r="J1815" t="s">
        <v>80</v>
      </c>
      <c r="K1815">
        <v>72</v>
      </c>
      <c r="L1815" s="18">
        <v>44371</v>
      </c>
      <c r="M1815" s="18">
        <v>46562</v>
      </c>
      <c r="O1815">
        <v>45523000</v>
      </c>
      <c r="P1815">
        <v>45523000</v>
      </c>
      <c r="Q1815">
        <v>0</v>
      </c>
      <c r="R1815">
        <v>1026243</v>
      </c>
      <c r="S1815" t="s">
        <v>243</v>
      </c>
      <c r="T1815">
        <v>-8.633732775185822E-2</v>
      </c>
      <c r="U1815">
        <v>1.2009447865714571</v>
      </c>
      <c r="V1815">
        <v>-2.7667345059731379E-2</v>
      </c>
      <c r="W1815">
        <v>-0.61520004090519409</v>
      </c>
      <c r="X1815">
        <v>-1.1931849962106531</v>
      </c>
      <c r="Y1815" t="str">
        <f t="shared" si="112"/>
        <v>61-72</v>
      </c>
      <c r="Z1815" s="20">
        <f t="shared" si="113"/>
        <v>1</v>
      </c>
      <c r="AA1815" t="str">
        <f t="shared" si="114"/>
        <v>80%-100%</v>
      </c>
      <c r="AB1815">
        <f t="shared" si="115"/>
        <v>2.1280211676971168E-4</v>
      </c>
    </row>
    <row r="1816" spans="1:28" x14ac:dyDescent="0.25">
      <c r="A1816" t="s">
        <v>4702</v>
      </c>
      <c r="B1816" t="s">
        <v>4703</v>
      </c>
      <c r="C1816" t="s">
        <v>82</v>
      </c>
      <c r="D1816" t="s">
        <v>180</v>
      </c>
      <c r="E1816">
        <v>15</v>
      </c>
      <c r="F1816" t="s">
        <v>17</v>
      </c>
      <c r="G1816">
        <v>2017</v>
      </c>
      <c r="H1816" t="s">
        <v>17</v>
      </c>
      <c r="J1816" t="s">
        <v>80</v>
      </c>
      <c r="K1816">
        <v>84</v>
      </c>
      <c r="L1816" s="18">
        <v>42790</v>
      </c>
      <c r="M1816" s="18">
        <v>45346</v>
      </c>
      <c r="O1816">
        <v>74990000</v>
      </c>
      <c r="P1816">
        <v>59992000</v>
      </c>
      <c r="Q1816">
        <v>14998000</v>
      </c>
      <c r="R1816">
        <v>1225228</v>
      </c>
      <c r="S1816" t="s">
        <v>311</v>
      </c>
      <c r="T1816">
        <v>-9.8465413304183499E-2</v>
      </c>
      <c r="U1816">
        <v>0.37970237290931202</v>
      </c>
      <c r="V1816">
        <v>0.51180035141021496</v>
      </c>
      <c r="W1816">
        <v>-0.34009068520822172</v>
      </c>
      <c r="X1816">
        <v>0.74051193869292065</v>
      </c>
      <c r="Y1816" t="str">
        <f t="shared" si="112"/>
        <v>&gt;72</v>
      </c>
      <c r="Z1816" s="20">
        <f t="shared" si="113"/>
        <v>0.8</v>
      </c>
      <c r="AA1816" t="str">
        <f t="shared" si="114"/>
        <v>60%-80%</v>
      </c>
      <c r="AB1816">
        <f t="shared" si="115"/>
        <v>2.5406371777982436E-4</v>
      </c>
    </row>
    <row r="1817" spans="1:28" x14ac:dyDescent="0.25">
      <c r="A1817" t="s">
        <v>4704</v>
      </c>
      <c r="B1817" t="s">
        <v>4705</v>
      </c>
      <c r="C1817" t="s">
        <v>82</v>
      </c>
      <c r="D1817" t="s">
        <v>273</v>
      </c>
      <c r="E1817">
        <v>220</v>
      </c>
      <c r="F1817" t="s">
        <v>25</v>
      </c>
      <c r="G1817">
        <v>2021</v>
      </c>
      <c r="H1817" t="s">
        <v>25</v>
      </c>
      <c r="I1817" t="s">
        <v>84</v>
      </c>
      <c r="J1817" t="s">
        <v>80</v>
      </c>
      <c r="K1817">
        <v>72</v>
      </c>
      <c r="L1817" s="18">
        <v>44412</v>
      </c>
      <c r="M1817" s="18">
        <v>46603</v>
      </c>
      <c r="O1817">
        <v>40310000</v>
      </c>
      <c r="P1817">
        <v>32910000</v>
      </c>
      <c r="Q1817">
        <v>7400000</v>
      </c>
      <c r="R1817">
        <v>641856</v>
      </c>
      <c r="S1817" t="s">
        <v>470</v>
      </c>
      <c r="T1817">
        <v>-0.1348496699611593</v>
      </c>
      <c r="U1817">
        <v>0.44713755994036353</v>
      </c>
      <c r="V1817">
        <v>-0.492075302853758</v>
      </c>
      <c r="W1817">
        <v>0.50384987900083511</v>
      </c>
      <c r="X1817">
        <v>0.1217289195237771</v>
      </c>
      <c r="Y1817" t="str">
        <f t="shared" si="112"/>
        <v>61-72</v>
      </c>
      <c r="Z1817" s="20">
        <f t="shared" si="113"/>
        <v>0.8164227238898536</v>
      </c>
      <c r="AA1817" t="str">
        <f t="shared" si="114"/>
        <v>80%-100%</v>
      </c>
      <c r="AB1817">
        <f t="shared" si="115"/>
        <v>1.3309549050404248E-4</v>
      </c>
    </row>
    <row r="1818" spans="1:28" x14ac:dyDescent="0.25">
      <c r="A1818" t="s">
        <v>4706</v>
      </c>
      <c r="B1818" t="s">
        <v>4707</v>
      </c>
      <c r="C1818" t="s">
        <v>82</v>
      </c>
      <c r="D1818" t="s">
        <v>358</v>
      </c>
      <c r="E1818">
        <v>27</v>
      </c>
      <c r="F1818" t="s">
        <v>95</v>
      </c>
      <c r="G1818">
        <v>2018</v>
      </c>
      <c r="H1818" t="s">
        <v>16</v>
      </c>
      <c r="J1818" t="s">
        <v>96</v>
      </c>
      <c r="K1818">
        <v>24</v>
      </c>
      <c r="L1818" s="18">
        <v>44375</v>
      </c>
      <c r="M1818" s="18">
        <v>45105</v>
      </c>
      <c r="O1818">
        <v>39000000</v>
      </c>
      <c r="P1818">
        <v>9000000</v>
      </c>
      <c r="Q1818">
        <v>30000000</v>
      </c>
      <c r="R1818">
        <v>458923</v>
      </c>
      <c r="S1818" t="s">
        <v>97</v>
      </c>
      <c r="T1818">
        <v>-1.1657369419088079</v>
      </c>
      <c r="U1818">
        <v>-1.9576798813598699</v>
      </c>
      <c r="V1818">
        <v>-0.46241203996448682</v>
      </c>
      <c r="W1818">
        <v>-0.96482410630119553</v>
      </c>
      <c r="X1818">
        <v>1.3592949578620639</v>
      </c>
      <c r="Y1818" t="str">
        <f t="shared" si="112"/>
        <v>&lt;=24</v>
      </c>
      <c r="Z1818" s="20">
        <f t="shared" si="113"/>
        <v>0.23076923076923078</v>
      </c>
      <c r="AA1818" t="str">
        <f t="shared" si="114"/>
        <v>20%-40%</v>
      </c>
      <c r="AB1818">
        <f t="shared" si="115"/>
        <v>9.5162437974540527E-5</v>
      </c>
    </row>
    <row r="1819" spans="1:28" x14ac:dyDescent="0.25">
      <c r="A1819" t="s">
        <v>4708</v>
      </c>
      <c r="B1819" t="s">
        <v>4709</v>
      </c>
      <c r="C1819" t="s">
        <v>82</v>
      </c>
      <c r="D1819" t="s">
        <v>199</v>
      </c>
      <c r="E1819">
        <v>87</v>
      </c>
      <c r="F1819" t="s">
        <v>87</v>
      </c>
      <c r="G1819">
        <v>2022</v>
      </c>
      <c r="H1819" t="s">
        <v>24</v>
      </c>
      <c r="I1819" t="s">
        <v>84</v>
      </c>
      <c r="J1819" t="s">
        <v>80</v>
      </c>
      <c r="K1819">
        <v>84</v>
      </c>
      <c r="L1819" s="18">
        <v>44386</v>
      </c>
      <c r="M1819" s="18">
        <v>46943</v>
      </c>
      <c r="O1819">
        <v>46050000</v>
      </c>
      <c r="P1819">
        <v>46402300</v>
      </c>
      <c r="Q1819">
        <v>0</v>
      </c>
      <c r="R1819">
        <v>1021922</v>
      </c>
      <c r="S1819" t="s">
        <v>225</v>
      </c>
      <c r="U1819">
        <v>1.2323588693437879</v>
      </c>
      <c r="V1819">
        <v>-0.18575632502509701</v>
      </c>
      <c r="Y1819" t="str">
        <f t="shared" si="112"/>
        <v>&gt;72</v>
      </c>
      <c r="Z1819" s="20">
        <f t="shared" si="113"/>
        <v>1.0076503800217156</v>
      </c>
      <c r="AA1819" t="str">
        <f t="shared" si="114"/>
        <v>80%-100%</v>
      </c>
      <c r="AB1819">
        <f t="shared" si="115"/>
        <v>2.1190611265902646E-4</v>
      </c>
    </row>
    <row r="1820" spans="1:28" x14ac:dyDescent="0.25">
      <c r="A1820" t="s">
        <v>835</v>
      </c>
      <c r="B1820" t="s">
        <v>836</v>
      </c>
      <c r="C1820" t="s">
        <v>82</v>
      </c>
      <c r="D1820" t="s">
        <v>258</v>
      </c>
      <c r="E1820">
        <v>27</v>
      </c>
      <c r="F1820" t="s">
        <v>25</v>
      </c>
      <c r="G1820">
        <v>2020</v>
      </c>
      <c r="H1820" t="s">
        <v>25</v>
      </c>
      <c r="I1820" t="s">
        <v>84</v>
      </c>
      <c r="J1820" t="s">
        <v>80</v>
      </c>
      <c r="K1820">
        <v>84</v>
      </c>
      <c r="L1820" s="18">
        <v>43629</v>
      </c>
      <c r="M1820" s="18">
        <v>46186</v>
      </c>
      <c r="O1820">
        <v>35990000</v>
      </c>
      <c r="P1820">
        <v>35296000</v>
      </c>
      <c r="Q1820">
        <v>694000</v>
      </c>
      <c r="R1820">
        <v>844372</v>
      </c>
      <c r="S1820" t="s">
        <v>415</v>
      </c>
      <c r="T1820">
        <v>-1.202121198565784</v>
      </c>
      <c r="U1820">
        <v>1.12176414818836</v>
      </c>
      <c r="V1820">
        <v>0.64220874142854534</v>
      </c>
      <c r="W1820">
        <v>-0.16357830972452561</v>
      </c>
      <c r="X1820">
        <v>-1.3478807510029389</v>
      </c>
      <c r="Y1820" t="str">
        <f t="shared" si="112"/>
        <v>&gt;72</v>
      </c>
      <c r="Z1820" s="20">
        <f t="shared" si="113"/>
        <v>0.98071686579605444</v>
      </c>
      <c r="AA1820" t="str">
        <f t="shared" si="114"/>
        <v>80%-100%</v>
      </c>
      <c r="AB1820">
        <f t="shared" si="115"/>
        <v>1.7508928094133163E-4</v>
      </c>
    </row>
    <row r="1821" spans="1:28" x14ac:dyDescent="0.25">
      <c r="A1821" t="s">
        <v>4710</v>
      </c>
      <c r="B1821" t="s">
        <v>4711</v>
      </c>
      <c r="C1821" t="s">
        <v>82</v>
      </c>
      <c r="D1821" t="s">
        <v>154</v>
      </c>
      <c r="E1821">
        <v>49</v>
      </c>
      <c r="F1821" t="s">
        <v>87</v>
      </c>
      <c r="G1821">
        <v>2022</v>
      </c>
      <c r="H1821" t="s">
        <v>24</v>
      </c>
      <c r="I1821" t="s">
        <v>84</v>
      </c>
      <c r="J1821" t="s">
        <v>80</v>
      </c>
      <c r="K1821">
        <v>48</v>
      </c>
      <c r="L1821" s="18">
        <v>44344</v>
      </c>
      <c r="M1821" s="18">
        <v>45805</v>
      </c>
      <c r="O1821">
        <v>51604000</v>
      </c>
      <c r="P1821">
        <v>21604000</v>
      </c>
      <c r="Q1821">
        <v>30000000</v>
      </c>
      <c r="R1821">
        <v>576713</v>
      </c>
      <c r="S1821" t="s">
        <v>735</v>
      </c>
      <c r="T1821">
        <v>9.5583955533020917E-2</v>
      </c>
      <c r="U1821">
        <v>-1.186202761086123</v>
      </c>
      <c r="V1821">
        <v>-1.7925719269481719</v>
      </c>
      <c r="W1821">
        <v>0.31101381448999232</v>
      </c>
      <c r="X1821">
        <v>-1.0384892414183671</v>
      </c>
      <c r="Y1821" t="str">
        <f t="shared" si="112"/>
        <v>37-48</v>
      </c>
      <c r="Z1821" s="20">
        <f t="shared" si="113"/>
        <v>0.41864971707619564</v>
      </c>
      <c r="AA1821" t="str">
        <f t="shared" si="114"/>
        <v>40%-60%</v>
      </c>
      <c r="AB1821">
        <f t="shared" si="115"/>
        <v>1.1958741464605433E-4</v>
      </c>
    </row>
    <row r="1822" spans="1:28" x14ac:dyDescent="0.25">
      <c r="A1822" t="s">
        <v>4712</v>
      </c>
      <c r="B1822" t="s">
        <v>4713</v>
      </c>
      <c r="C1822" t="s">
        <v>82</v>
      </c>
      <c r="D1822" t="s">
        <v>244</v>
      </c>
      <c r="E1822">
        <v>60</v>
      </c>
      <c r="F1822" t="s">
        <v>95</v>
      </c>
      <c r="G1822">
        <v>2013</v>
      </c>
      <c r="H1822" t="s">
        <v>16</v>
      </c>
      <c r="J1822" t="s">
        <v>96</v>
      </c>
      <c r="K1822">
        <v>60</v>
      </c>
      <c r="L1822" s="18">
        <v>44445</v>
      </c>
      <c r="M1822" s="18">
        <v>46271</v>
      </c>
      <c r="O1822">
        <v>29900000</v>
      </c>
      <c r="P1822">
        <v>29900000</v>
      </c>
      <c r="Q1822">
        <v>0</v>
      </c>
      <c r="R1822">
        <v>809773</v>
      </c>
      <c r="S1822" t="s">
        <v>577</v>
      </c>
      <c r="T1822">
        <v>-1.2263773696704341</v>
      </c>
      <c r="U1822">
        <v>1.2009447865714571</v>
      </c>
      <c r="V1822">
        <v>0.13042163490563341</v>
      </c>
      <c r="W1822">
        <v>-0.39462412682518222</v>
      </c>
      <c r="X1822">
        <v>-1.3478807510029389</v>
      </c>
      <c r="Y1822" t="str">
        <f t="shared" si="112"/>
        <v>49-60</v>
      </c>
      <c r="Z1822" s="20">
        <f t="shared" si="113"/>
        <v>1</v>
      </c>
      <c r="AA1822" t="str">
        <f t="shared" si="114"/>
        <v>80%-100%</v>
      </c>
      <c r="AB1822">
        <f t="shared" si="115"/>
        <v>1.6791481988472491E-4</v>
      </c>
    </row>
    <row r="1823" spans="1:28" x14ac:dyDescent="0.25">
      <c r="A1823" t="s">
        <v>4714</v>
      </c>
      <c r="B1823" t="s">
        <v>4715</v>
      </c>
      <c r="C1823" t="s">
        <v>82</v>
      </c>
      <c r="D1823" t="s">
        <v>236</v>
      </c>
      <c r="E1823">
        <v>61</v>
      </c>
      <c r="F1823" t="s">
        <v>117</v>
      </c>
      <c r="G1823">
        <v>2021</v>
      </c>
      <c r="H1823" t="s">
        <v>29</v>
      </c>
      <c r="I1823" t="s">
        <v>84</v>
      </c>
      <c r="J1823" t="s">
        <v>80</v>
      </c>
      <c r="K1823">
        <v>84</v>
      </c>
      <c r="L1823" s="18">
        <v>43898</v>
      </c>
      <c r="M1823" s="18">
        <v>46454</v>
      </c>
      <c r="O1823">
        <v>58990000</v>
      </c>
      <c r="P1823">
        <v>48990000</v>
      </c>
      <c r="Q1823">
        <v>10000000</v>
      </c>
      <c r="R1823">
        <v>1138898</v>
      </c>
      <c r="S1823" t="s">
        <v>228</v>
      </c>
      <c r="T1823">
        <v>-0.78976628978672425</v>
      </c>
      <c r="U1823">
        <v>0.50485865870050817</v>
      </c>
      <c r="V1823">
        <v>1.4741779646112401</v>
      </c>
      <c r="W1823">
        <v>-0.46529041282713152</v>
      </c>
      <c r="X1823">
        <v>-1.1931849962106531</v>
      </c>
      <c r="Y1823" t="str">
        <f t="shared" si="112"/>
        <v>&gt;72</v>
      </c>
      <c r="Z1823" s="20">
        <f t="shared" si="113"/>
        <v>0.83047974232920829</v>
      </c>
      <c r="AA1823" t="str">
        <f t="shared" si="114"/>
        <v>80%-100%</v>
      </c>
      <c r="AB1823">
        <f t="shared" si="115"/>
        <v>2.361622979984186E-4</v>
      </c>
    </row>
    <row r="1824" spans="1:28" x14ac:dyDescent="0.25">
      <c r="A1824" t="s">
        <v>4716</v>
      </c>
      <c r="B1824" t="s">
        <v>4717</v>
      </c>
      <c r="C1824" t="s">
        <v>82</v>
      </c>
      <c r="D1824" t="s">
        <v>610</v>
      </c>
      <c r="E1824">
        <v>76</v>
      </c>
      <c r="F1824" t="s">
        <v>79</v>
      </c>
      <c r="G1824">
        <v>2019</v>
      </c>
      <c r="H1824" t="s">
        <v>13</v>
      </c>
      <c r="I1824" t="s">
        <v>84</v>
      </c>
      <c r="J1824" t="s">
        <v>80</v>
      </c>
      <c r="K1824">
        <v>84</v>
      </c>
      <c r="L1824" s="18">
        <v>43510</v>
      </c>
      <c r="M1824" s="18">
        <v>46067</v>
      </c>
      <c r="O1824">
        <v>37990000</v>
      </c>
      <c r="P1824">
        <v>37990000</v>
      </c>
      <c r="Q1824">
        <v>0</v>
      </c>
      <c r="R1824">
        <v>752508</v>
      </c>
      <c r="S1824" t="s">
        <v>413</v>
      </c>
      <c r="T1824">
        <v>0.44729843655045393</v>
      </c>
      <c r="U1824">
        <v>1.2009447865714571</v>
      </c>
      <c r="V1824">
        <v>0.14736086910892229</v>
      </c>
      <c r="W1824">
        <v>-0.60394518557376098</v>
      </c>
      <c r="X1824">
        <v>-1.5025765057952249</v>
      </c>
      <c r="Y1824" t="str">
        <f t="shared" si="112"/>
        <v>&gt;72</v>
      </c>
      <c r="Z1824" s="20">
        <f t="shared" si="113"/>
        <v>1</v>
      </c>
      <c r="AA1824" t="str">
        <f t="shared" si="114"/>
        <v>80%-100%</v>
      </c>
      <c r="AB1824">
        <f t="shared" si="115"/>
        <v>1.5604032893392909E-4</v>
      </c>
    </row>
    <row r="1825" spans="1:28" x14ac:dyDescent="0.25">
      <c r="A1825" t="s">
        <v>4718</v>
      </c>
      <c r="B1825" t="s">
        <v>4719</v>
      </c>
      <c r="C1825" t="s">
        <v>82</v>
      </c>
      <c r="D1825" t="s">
        <v>236</v>
      </c>
      <c r="E1825">
        <v>220</v>
      </c>
      <c r="F1825" t="s">
        <v>87</v>
      </c>
      <c r="G1825">
        <v>2021</v>
      </c>
      <c r="H1825" t="s">
        <v>24</v>
      </c>
      <c r="I1825" t="s">
        <v>84</v>
      </c>
      <c r="J1825" t="s">
        <v>80</v>
      </c>
      <c r="K1825">
        <v>84</v>
      </c>
      <c r="L1825" s="18">
        <v>44085</v>
      </c>
      <c r="M1825" s="18">
        <v>46641</v>
      </c>
      <c r="O1825">
        <v>41780000</v>
      </c>
      <c r="P1825">
        <v>42780000</v>
      </c>
      <c r="Q1825">
        <v>0</v>
      </c>
      <c r="R1825">
        <v>958848</v>
      </c>
      <c r="S1825" t="s">
        <v>385</v>
      </c>
      <c r="T1825">
        <v>-1.46893908071694</v>
      </c>
      <c r="U1825">
        <v>1.2992265498148909</v>
      </c>
      <c r="V1825">
        <v>0.99991102471514426</v>
      </c>
      <c r="W1825">
        <v>0.40972231435503392</v>
      </c>
      <c r="X1825">
        <v>-1.0384892414183671</v>
      </c>
      <c r="Y1825" t="str">
        <f t="shared" si="112"/>
        <v>&gt;72</v>
      </c>
      <c r="Z1825" s="20">
        <f t="shared" si="113"/>
        <v>1.0239348970799425</v>
      </c>
      <c r="AA1825" t="str">
        <f t="shared" si="114"/>
        <v>80%-100%</v>
      </c>
      <c r="AB1825">
        <f t="shared" si="115"/>
        <v>1.9882706538354415E-4</v>
      </c>
    </row>
    <row r="1826" spans="1:28" x14ac:dyDescent="0.25">
      <c r="A1826" t="s">
        <v>4720</v>
      </c>
      <c r="B1826" t="s">
        <v>4721</v>
      </c>
      <c r="C1826" t="s">
        <v>82</v>
      </c>
      <c r="D1826" t="s">
        <v>149</v>
      </c>
      <c r="E1826">
        <v>236</v>
      </c>
      <c r="F1826" t="s">
        <v>117</v>
      </c>
      <c r="G1826">
        <v>2019</v>
      </c>
      <c r="H1826" t="s">
        <v>14</v>
      </c>
      <c r="J1826" t="s">
        <v>80</v>
      </c>
      <c r="K1826">
        <v>60</v>
      </c>
      <c r="L1826" s="18">
        <v>43272</v>
      </c>
      <c r="M1826" s="18">
        <v>45098</v>
      </c>
      <c r="O1826">
        <v>43590000</v>
      </c>
      <c r="P1826">
        <v>37590000</v>
      </c>
      <c r="Q1826">
        <v>6000000</v>
      </c>
      <c r="R1826">
        <v>976557</v>
      </c>
      <c r="S1826" t="s">
        <v>710</v>
      </c>
      <c r="T1826">
        <v>1.17498356968997</v>
      </c>
      <c r="U1826">
        <v>0.63574009719627111</v>
      </c>
      <c r="V1826">
        <v>0.1599907162850904</v>
      </c>
      <c r="W1826">
        <v>-0.1845881474518937</v>
      </c>
      <c r="X1826">
        <v>0.81785981608906366</v>
      </c>
      <c r="Y1826" t="str">
        <f t="shared" si="112"/>
        <v>49-60</v>
      </c>
      <c r="Z1826" s="20">
        <f t="shared" si="113"/>
        <v>0.86235375086028909</v>
      </c>
      <c r="AA1826" t="str">
        <f t="shared" si="114"/>
        <v>80%-100%</v>
      </c>
      <c r="AB1826">
        <f t="shared" si="115"/>
        <v>2.0249920997880553E-4</v>
      </c>
    </row>
    <row r="1827" spans="1:28" x14ac:dyDescent="0.25">
      <c r="A1827" t="s">
        <v>4722</v>
      </c>
      <c r="B1827" t="s">
        <v>4723</v>
      </c>
      <c r="C1827" t="s">
        <v>82</v>
      </c>
      <c r="D1827" t="s">
        <v>102</v>
      </c>
      <c r="E1827">
        <v>62</v>
      </c>
      <c r="F1827" t="s">
        <v>25</v>
      </c>
      <c r="G1827">
        <v>2021</v>
      </c>
      <c r="H1827" t="s">
        <v>25</v>
      </c>
      <c r="I1827" t="s">
        <v>84</v>
      </c>
      <c r="J1827" t="s">
        <v>80</v>
      </c>
      <c r="K1827">
        <v>84</v>
      </c>
      <c r="L1827" s="18">
        <v>43933</v>
      </c>
      <c r="M1827" s="18">
        <v>46489</v>
      </c>
      <c r="O1827">
        <v>38990000</v>
      </c>
      <c r="P1827">
        <v>39735000</v>
      </c>
      <c r="Q1827">
        <v>0</v>
      </c>
      <c r="R1827">
        <v>868887</v>
      </c>
      <c r="S1827" t="s">
        <v>190</v>
      </c>
      <c r="T1827">
        <v>-0.122721584408834</v>
      </c>
      <c r="U1827">
        <v>1.2794040835935521</v>
      </c>
      <c r="V1827">
        <v>0.68373306478441309</v>
      </c>
      <c r="W1827">
        <v>0.34490417199625328</v>
      </c>
      <c r="X1827">
        <v>4.4381042127634142E-2</v>
      </c>
      <c r="Y1827" t="str">
        <f t="shared" si="112"/>
        <v>&gt;72</v>
      </c>
      <c r="Z1827" s="20">
        <f t="shared" si="113"/>
        <v>1.0191074634521673</v>
      </c>
      <c r="AA1827" t="str">
        <f t="shared" si="114"/>
        <v>80%-100%</v>
      </c>
      <c r="AB1827">
        <f t="shared" si="115"/>
        <v>1.8017272013907474E-4</v>
      </c>
    </row>
    <row r="1828" spans="1:28" x14ac:dyDescent="0.25">
      <c r="A1828" t="s">
        <v>4724</v>
      </c>
      <c r="B1828" t="s">
        <v>4725</v>
      </c>
      <c r="C1828" t="s">
        <v>82</v>
      </c>
      <c r="D1828" t="s">
        <v>145</v>
      </c>
      <c r="E1828">
        <v>62</v>
      </c>
      <c r="F1828" t="s">
        <v>25</v>
      </c>
      <c r="G1828">
        <v>2022</v>
      </c>
      <c r="H1828" t="s">
        <v>25</v>
      </c>
      <c r="I1828" t="s">
        <v>84</v>
      </c>
      <c r="J1828" t="s">
        <v>80</v>
      </c>
      <c r="K1828">
        <v>84</v>
      </c>
      <c r="L1828" s="18">
        <v>44474</v>
      </c>
      <c r="M1828" s="18">
        <v>47031</v>
      </c>
      <c r="O1828">
        <v>42170000</v>
      </c>
      <c r="P1828">
        <v>29170000</v>
      </c>
      <c r="Q1828">
        <v>13000000</v>
      </c>
      <c r="R1828">
        <v>614363</v>
      </c>
      <c r="S1828" t="s">
        <v>190</v>
      </c>
      <c r="T1828">
        <v>-2.4149297537983112</v>
      </c>
      <c r="U1828">
        <v>-6.4901950161751876E-2</v>
      </c>
      <c r="V1828">
        <v>-0.7785899998952176</v>
      </c>
      <c r="W1828">
        <v>-0.89322218369708417</v>
      </c>
      <c r="X1828">
        <v>-3.2966835268508812E-2</v>
      </c>
      <c r="Y1828" t="str">
        <f t="shared" si="112"/>
        <v>&gt;72</v>
      </c>
      <c r="Z1828" s="20">
        <f t="shared" si="113"/>
        <v>0.69172397438937638</v>
      </c>
      <c r="AA1828" t="str">
        <f t="shared" si="114"/>
        <v>60%-80%</v>
      </c>
      <c r="AB1828">
        <f t="shared" si="115"/>
        <v>1.2739453215757904E-4</v>
      </c>
    </row>
    <row r="1829" spans="1:28" x14ac:dyDescent="0.25">
      <c r="A1829" t="s">
        <v>4726</v>
      </c>
      <c r="B1829" t="s">
        <v>4727</v>
      </c>
      <c r="C1829" t="s">
        <v>82</v>
      </c>
      <c r="D1829" t="s">
        <v>776</v>
      </c>
      <c r="E1829">
        <v>236</v>
      </c>
      <c r="F1829" t="s">
        <v>95</v>
      </c>
      <c r="G1829">
        <v>2019</v>
      </c>
      <c r="H1829" t="s">
        <v>16</v>
      </c>
      <c r="J1829" t="s">
        <v>96</v>
      </c>
      <c r="K1829">
        <v>72</v>
      </c>
      <c r="L1829" s="18">
        <v>44012</v>
      </c>
      <c r="M1829" s="18">
        <v>46203</v>
      </c>
      <c r="O1829">
        <v>33000000</v>
      </c>
      <c r="P1829">
        <v>33000000</v>
      </c>
      <c r="Q1829">
        <v>0</v>
      </c>
      <c r="R1829">
        <v>879728</v>
      </c>
      <c r="S1829" t="s">
        <v>724</v>
      </c>
      <c r="T1829">
        <v>-0.3531552099030143</v>
      </c>
      <c r="U1829">
        <v>1.2009447865714571</v>
      </c>
      <c r="V1829">
        <v>1.4741779646112401</v>
      </c>
      <c r="W1829">
        <v>-0.573177710220654</v>
      </c>
      <c r="X1829">
        <v>-1.1931849962106531</v>
      </c>
      <c r="Y1829" t="str">
        <f t="shared" si="112"/>
        <v>61-72</v>
      </c>
      <c r="Z1829" s="20">
        <f t="shared" si="113"/>
        <v>1</v>
      </c>
      <c r="AA1829" t="str">
        <f t="shared" si="114"/>
        <v>80%-100%</v>
      </c>
      <c r="AB1829">
        <f t="shared" si="115"/>
        <v>1.8242071378960433E-4</v>
      </c>
    </row>
    <row r="1830" spans="1:28" x14ac:dyDescent="0.25">
      <c r="A1830" t="s">
        <v>4728</v>
      </c>
      <c r="B1830" t="s">
        <v>4729</v>
      </c>
      <c r="C1830" t="s">
        <v>82</v>
      </c>
      <c r="D1830" t="s">
        <v>839</v>
      </c>
      <c r="E1830">
        <v>236</v>
      </c>
      <c r="F1830" t="s">
        <v>12</v>
      </c>
      <c r="G1830">
        <v>2021</v>
      </c>
      <c r="H1830" t="s">
        <v>12</v>
      </c>
      <c r="I1830" t="s">
        <v>84</v>
      </c>
      <c r="J1830" t="s">
        <v>80</v>
      </c>
      <c r="K1830">
        <v>72</v>
      </c>
      <c r="L1830" s="18">
        <v>44069</v>
      </c>
      <c r="M1830" s="18">
        <v>46260</v>
      </c>
      <c r="O1830">
        <v>82690000</v>
      </c>
      <c r="P1830">
        <v>57883000</v>
      </c>
      <c r="Q1830">
        <v>24807000</v>
      </c>
      <c r="R1830">
        <v>1390603</v>
      </c>
      <c r="S1830" t="s">
        <v>717</v>
      </c>
      <c r="T1830">
        <v>-2.2087522994087809</v>
      </c>
      <c r="U1830">
        <v>-3.091883392176074E-2</v>
      </c>
      <c r="V1830">
        <v>0.4070773498450232</v>
      </c>
      <c r="W1830">
        <v>0.16481951671508691</v>
      </c>
      <c r="X1830">
        <v>-0.18766259006079469</v>
      </c>
      <c r="Y1830" t="str">
        <f t="shared" si="112"/>
        <v>61-72</v>
      </c>
      <c r="Z1830" s="20">
        <f t="shared" si="113"/>
        <v>0.7</v>
      </c>
      <c r="AA1830" t="str">
        <f t="shared" si="114"/>
        <v>60%-80%</v>
      </c>
      <c r="AB1830">
        <f t="shared" si="115"/>
        <v>2.8835593712825457E-4</v>
      </c>
    </row>
    <row r="1831" spans="1:28" x14ac:dyDescent="0.25">
      <c r="A1831" t="s">
        <v>4730</v>
      </c>
      <c r="B1831" t="s">
        <v>4731</v>
      </c>
      <c r="C1831" t="s">
        <v>82</v>
      </c>
      <c r="D1831" t="s">
        <v>86</v>
      </c>
      <c r="E1831">
        <v>246</v>
      </c>
      <c r="F1831" t="s">
        <v>79</v>
      </c>
      <c r="G1831">
        <v>2020</v>
      </c>
      <c r="H1831" t="s">
        <v>13</v>
      </c>
      <c r="I1831" t="s">
        <v>84</v>
      </c>
      <c r="J1831" t="s">
        <v>80</v>
      </c>
      <c r="K1831">
        <v>84</v>
      </c>
      <c r="L1831" s="18">
        <v>43643</v>
      </c>
      <c r="M1831" s="18">
        <v>46200</v>
      </c>
      <c r="O1831">
        <v>37790000</v>
      </c>
      <c r="P1831">
        <v>37790000</v>
      </c>
      <c r="Q1831">
        <v>0</v>
      </c>
      <c r="R1831">
        <v>800950</v>
      </c>
      <c r="S1831" t="s">
        <v>182</v>
      </c>
      <c r="T1831">
        <v>-0.53507649318789341</v>
      </c>
      <c r="U1831">
        <v>1.2009447865714571</v>
      </c>
      <c r="V1831">
        <v>0.96038877972380288</v>
      </c>
      <c r="W1831">
        <v>0.2088867062523832</v>
      </c>
      <c r="X1831">
        <v>4.4381042127634142E-2</v>
      </c>
      <c r="Y1831" t="str">
        <f t="shared" si="112"/>
        <v>&gt;72</v>
      </c>
      <c r="Z1831" s="20">
        <f t="shared" si="113"/>
        <v>1</v>
      </c>
      <c r="AA1831" t="str">
        <f t="shared" si="114"/>
        <v>80%-100%</v>
      </c>
      <c r="AB1831">
        <f t="shared" si="115"/>
        <v>1.6608527943839867E-4</v>
      </c>
    </row>
    <row r="1832" spans="1:28" x14ac:dyDescent="0.25">
      <c r="A1832" t="s">
        <v>4732</v>
      </c>
      <c r="B1832" t="s">
        <v>4733</v>
      </c>
      <c r="C1832" t="s">
        <v>82</v>
      </c>
      <c r="D1832" t="s">
        <v>4734</v>
      </c>
      <c r="E1832">
        <v>49</v>
      </c>
      <c r="F1832" t="s">
        <v>117</v>
      </c>
      <c r="G1832">
        <v>2018</v>
      </c>
      <c r="H1832" t="s">
        <v>14</v>
      </c>
      <c r="J1832" t="s">
        <v>80</v>
      </c>
      <c r="K1832">
        <v>84</v>
      </c>
      <c r="L1832" s="18">
        <v>42867</v>
      </c>
      <c r="M1832" s="18">
        <v>45424</v>
      </c>
      <c r="O1832">
        <v>48050000</v>
      </c>
      <c r="P1832">
        <v>32193500</v>
      </c>
      <c r="Q1832">
        <v>15856500</v>
      </c>
      <c r="R1832">
        <v>680634</v>
      </c>
      <c r="S1832" t="s">
        <v>563</v>
      </c>
      <c r="T1832">
        <v>-0.15910584106580991</v>
      </c>
      <c r="U1832">
        <v>-0.1541051959710821</v>
      </c>
      <c r="V1832">
        <v>-2.3352108740352189E-2</v>
      </c>
      <c r="W1832">
        <v>-0.76321383490324646</v>
      </c>
      <c r="X1832">
        <v>-0.18766259006079469</v>
      </c>
      <c r="Y1832" t="str">
        <f t="shared" si="112"/>
        <v>&gt;72</v>
      </c>
      <c r="Z1832" s="20">
        <f t="shared" si="113"/>
        <v>0.67</v>
      </c>
      <c r="AA1832" t="str">
        <f t="shared" si="114"/>
        <v>60%-80%</v>
      </c>
      <c r="AB1832">
        <f t="shared" si="115"/>
        <v>1.411365105003746E-4</v>
      </c>
    </row>
    <row r="1833" spans="1:28" x14ac:dyDescent="0.25">
      <c r="A1833" t="s">
        <v>4735</v>
      </c>
      <c r="B1833" t="s">
        <v>4736</v>
      </c>
      <c r="C1833" t="s">
        <v>82</v>
      </c>
      <c r="D1833" t="s">
        <v>93</v>
      </c>
      <c r="E1833">
        <v>83</v>
      </c>
      <c r="F1833" t="s">
        <v>12</v>
      </c>
      <c r="G1833">
        <v>2018</v>
      </c>
      <c r="H1833" t="s">
        <v>12</v>
      </c>
      <c r="J1833" t="s">
        <v>80</v>
      </c>
      <c r="K1833">
        <v>72</v>
      </c>
      <c r="L1833" s="18">
        <v>43124</v>
      </c>
      <c r="M1833" s="18">
        <v>45315</v>
      </c>
      <c r="O1833">
        <v>74990000</v>
      </c>
      <c r="P1833">
        <v>54990000</v>
      </c>
      <c r="Q1833">
        <v>20000000</v>
      </c>
      <c r="R1833">
        <v>1314977</v>
      </c>
      <c r="S1833" t="s">
        <v>205</v>
      </c>
      <c r="T1833">
        <v>-0.26825861103673743</v>
      </c>
      <c r="U1833">
        <v>0.1058088835681965</v>
      </c>
      <c r="V1833">
        <v>0.52564408481904745</v>
      </c>
      <c r="W1833">
        <v>-0.1844092513438535</v>
      </c>
      <c r="X1833">
        <v>1.281947080465921</v>
      </c>
      <c r="Y1833" t="str">
        <f t="shared" si="112"/>
        <v>61-72</v>
      </c>
      <c r="Z1833" s="20">
        <f t="shared" si="113"/>
        <v>0.73329777303640487</v>
      </c>
      <c r="AA1833" t="str">
        <f t="shared" si="114"/>
        <v>60%-80%</v>
      </c>
      <c r="AB1833">
        <f t="shared" si="115"/>
        <v>2.7267410262821299E-4</v>
      </c>
    </row>
    <row r="1834" spans="1:28" x14ac:dyDescent="0.25">
      <c r="A1834" t="s">
        <v>4737</v>
      </c>
      <c r="B1834" t="s">
        <v>4738</v>
      </c>
      <c r="C1834" t="s">
        <v>82</v>
      </c>
      <c r="D1834" t="s">
        <v>931</v>
      </c>
      <c r="E1834">
        <v>49</v>
      </c>
      <c r="F1834" t="s">
        <v>117</v>
      </c>
      <c r="G1834">
        <v>2022</v>
      </c>
      <c r="H1834" t="s">
        <v>29</v>
      </c>
      <c r="J1834" t="s">
        <v>80</v>
      </c>
      <c r="K1834">
        <v>72</v>
      </c>
      <c r="L1834" s="18">
        <v>44451</v>
      </c>
      <c r="M1834" s="18">
        <v>46642</v>
      </c>
      <c r="O1834">
        <v>69990000</v>
      </c>
      <c r="P1834">
        <v>59990000</v>
      </c>
      <c r="Q1834">
        <v>10000000</v>
      </c>
      <c r="R1834">
        <v>1504261</v>
      </c>
      <c r="S1834" t="s">
        <v>318</v>
      </c>
      <c r="T1834">
        <v>-1.202121198565784</v>
      </c>
      <c r="U1834">
        <v>0.61425925030760109</v>
      </c>
      <c r="V1834">
        <v>-0.46429682950630879</v>
      </c>
      <c r="W1834">
        <v>0.33749707655444872</v>
      </c>
      <c r="X1834">
        <v>-1.5025765057952249</v>
      </c>
      <c r="Y1834" t="str">
        <f t="shared" si="112"/>
        <v>61-72</v>
      </c>
      <c r="Z1834" s="20">
        <f t="shared" si="113"/>
        <v>0.85712244606372334</v>
      </c>
      <c r="AA1834" t="str">
        <f t="shared" si="114"/>
        <v>80%-100%</v>
      </c>
      <c r="AB1834">
        <f t="shared" si="115"/>
        <v>3.1192410079690998E-4</v>
      </c>
    </row>
    <row r="1835" spans="1:28" x14ac:dyDescent="0.25">
      <c r="A1835" t="s">
        <v>4739</v>
      </c>
      <c r="B1835" t="s">
        <v>4740</v>
      </c>
      <c r="C1835" t="s">
        <v>82</v>
      </c>
      <c r="D1835" t="s">
        <v>145</v>
      </c>
      <c r="E1835">
        <v>220</v>
      </c>
      <c r="F1835" t="s">
        <v>25</v>
      </c>
      <c r="G1835">
        <v>2021</v>
      </c>
      <c r="H1835" t="s">
        <v>25</v>
      </c>
      <c r="I1835" t="s">
        <v>84</v>
      </c>
      <c r="J1835" t="s">
        <v>80</v>
      </c>
      <c r="K1835">
        <v>84</v>
      </c>
      <c r="L1835" s="18">
        <v>44257</v>
      </c>
      <c r="M1835" s="18">
        <v>46814</v>
      </c>
      <c r="O1835">
        <v>42819000</v>
      </c>
      <c r="P1835">
        <v>44319000</v>
      </c>
      <c r="Q1835">
        <v>0</v>
      </c>
      <c r="R1835">
        <v>939343</v>
      </c>
      <c r="S1835" t="s">
        <v>470</v>
      </c>
      <c r="T1835">
        <v>-1.2263773696704341</v>
      </c>
      <c r="U1835">
        <v>1.3447902314082369</v>
      </c>
      <c r="V1835">
        <v>0.28851061487099899</v>
      </c>
      <c r="W1835">
        <v>-0.84031706175738741</v>
      </c>
      <c r="X1835">
        <v>-0.57440197704150942</v>
      </c>
      <c r="Y1835" t="str">
        <f t="shared" si="112"/>
        <v>&gt;72</v>
      </c>
      <c r="Z1835" s="20">
        <f t="shared" si="113"/>
        <v>1.035031177748196</v>
      </c>
      <c r="AA1835" t="str">
        <f t="shared" si="114"/>
        <v>80%-100%</v>
      </c>
      <c r="AB1835">
        <f t="shared" si="115"/>
        <v>1.9478250158374896E-4</v>
      </c>
    </row>
    <row r="1836" spans="1:28" x14ac:dyDescent="0.25">
      <c r="A1836" t="s">
        <v>4741</v>
      </c>
      <c r="B1836" t="s">
        <v>4742</v>
      </c>
      <c r="C1836" t="s">
        <v>82</v>
      </c>
      <c r="D1836" t="s">
        <v>756</v>
      </c>
      <c r="E1836">
        <v>166727192</v>
      </c>
      <c r="F1836" t="s">
        <v>95</v>
      </c>
      <c r="G1836">
        <v>2018</v>
      </c>
      <c r="H1836" t="s">
        <v>16</v>
      </c>
      <c r="J1836" t="s">
        <v>96</v>
      </c>
      <c r="K1836">
        <v>72</v>
      </c>
      <c r="L1836" s="18">
        <v>44359</v>
      </c>
      <c r="M1836" s="18">
        <v>46550</v>
      </c>
      <c r="O1836">
        <v>34990000</v>
      </c>
      <c r="P1836">
        <v>31000000</v>
      </c>
      <c r="Q1836">
        <v>3990000</v>
      </c>
      <c r="R1836">
        <v>818038</v>
      </c>
      <c r="S1836" t="s">
        <v>477</v>
      </c>
      <c r="T1836">
        <v>-0.93530331641462749</v>
      </c>
      <c r="U1836">
        <v>0.73270282736711845</v>
      </c>
      <c r="V1836">
        <v>1.316088984645875</v>
      </c>
      <c r="W1836">
        <v>-0.35528955250967609</v>
      </c>
      <c r="X1836">
        <v>-1.3478807510029389</v>
      </c>
      <c r="Y1836" t="str">
        <f t="shared" si="112"/>
        <v>61-72</v>
      </c>
      <c r="Z1836" s="20">
        <f t="shared" si="113"/>
        <v>0.88596741926264644</v>
      </c>
      <c r="AA1836" t="str">
        <f t="shared" si="114"/>
        <v>80%-100%</v>
      </c>
      <c r="AB1836">
        <f t="shared" si="115"/>
        <v>1.6962865325080063E-4</v>
      </c>
    </row>
    <row r="1837" spans="1:28" x14ac:dyDescent="0.25">
      <c r="A1837" t="s">
        <v>4743</v>
      </c>
      <c r="B1837" t="s">
        <v>4744</v>
      </c>
      <c r="C1837" t="s">
        <v>82</v>
      </c>
      <c r="D1837" t="s">
        <v>83</v>
      </c>
      <c r="E1837">
        <v>236</v>
      </c>
      <c r="F1837" t="s">
        <v>79</v>
      </c>
      <c r="G1837">
        <v>2021</v>
      </c>
      <c r="H1837" t="s">
        <v>26</v>
      </c>
      <c r="I1837" t="s">
        <v>84</v>
      </c>
      <c r="J1837" t="s">
        <v>80</v>
      </c>
      <c r="K1837">
        <v>84</v>
      </c>
      <c r="L1837" s="18">
        <v>44005</v>
      </c>
      <c r="M1837" s="18">
        <v>46561</v>
      </c>
      <c r="O1837">
        <v>45146300</v>
      </c>
      <c r="P1837">
        <v>45146300</v>
      </c>
      <c r="Q1837">
        <v>0</v>
      </c>
      <c r="R1837">
        <v>984358</v>
      </c>
      <c r="S1837" t="s">
        <v>842</v>
      </c>
      <c r="T1837">
        <v>-0.28038669658906262</v>
      </c>
      <c r="U1837">
        <v>1.2009447865714571</v>
      </c>
      <c r="V1837">
        <v>0.4070773498450232</v>
      </c>
      <c r="W1837">
        <v>-2.5391189327114368E-2</v>
      </c>
      <c r="X1837">
        <v>-0.65174985443765243</v>
      </c>
      <c r="Y1837" t="str">
        <f t="shared" si="112"/>
        <v>&gt;72</v>
      </c>
      <c r="Z1837" s="20">
        <f t="shared" si="113"/>
        <v>1</v>
      </c>
      <c r="AA1837" t="str">
        <f t="shared" si="114"/>
        <v>80%-100%</v>
      </c>
      <c r="AB1837">
        <f t="shared" si="115"/>
        <v>2.0411682813836475E-4</v>
      </c>
    </row>
    <row r="1838" spans="1:28" x14ac:dyDescent="0.25">
      <c r="A1838" t="s">
        <v>960</v>
      </c>
      <c r="B1838" t="s">
        <v>961</v>
      </c>
      <c r="C1838" t="s">
        <v>82</v>
      </c>
      <c r="D1838" t="s">
        <v>839</v>
      </c>
      <c r="E1838">
        <v>51</v>
      </c>
      <c r="F1838" t="s">
        <v>87</v>
      </c>
      <c r="G1838">
        <v>2021</v>
      </c>
      <c r="H1838" t="s">
        <v>24</v>
      </c>
      <c r="I1838" t="s">
        <v>84</v>
      </c>
      <c r="J1838" t="s">
        <v>80</v>
      </c>
      <c r="K1838">
        <v>72</v>
      </c>
      <c r="L1838" s="18">
        <v>44069</v>
      </c>
      <c r="M1838" s="18">
        <v>46260</v>
      </c>
      <c r="O1838">
        <v>45090000</v>
      </c>
      <c r="P1838">
        <v>5000000</v>
      </c>
      <c r="Q1838">
        <v>40090000</v>
      </c>
      <c r="R1838">
        <v>120122</v>
      </c>
      <c r="S1838" t="s">
        <v>153</v>
      </c>
      <c r="T1838">
        <v>-2.569689999023184E-2</v>
      </c>
      <c r="U1838">
        <v>-2.449932166601684</v>
      </c>
      <c r="V1838">
        <v>0.4070773498450232</v>
      </c>
      <c r="W1838">
        <v>-0.38601653560827298</v>
      </c>
      <c r="X1838">
        <v>-0.1103147126646518</v>
      </c>
      <c r="Y1838" t="str">
        <f t="shared" si="112"/>
        <v>61-72</v>
      </c>
      <c r="Z1838" s="20">
        <f t="shared" si="113"/>
        <v>0.2</v>
      </c>
      <c r="AA1838" t="str">
        <f t="shared" si="114"/>
        <v>20%</v>
      </c>
      <c r="AB1838">
        <f t="shared" si="115"/>
        <v>2.4908541028402928E-5</v>
      </c>
    </row>
    <row r="1839" spans="1:28" x14ac:dyDescent="0.25">
      <c r="A1839" t="s">
        <v>4745</v>
      </c>
      <c r="B1839" t="s">
        <v>4746</v>
      </c>
      <c r="C1839" t="s">
        <v>82</v>
      </c>
      <c r="D1839" t="s">
        <v>106</v>
      </c>
      <c r="E1839">
        <v>38</v>
      </c>
      <c r="F1839" t="s">
        <v>17</v>
      </c>
      <c r="G1839">
        <v>2022</v>
      </c>
      <c r="H1839" t="s">
        <v>155</v>
      </c>
      <c r="I1839" t="s">
        <v>84</v>
      </c>
      <c r="J1839" t="s">
        <v>80</v>
      </c>
      <c r="K1839">
        <v>24</v>
      </c>
      <c r="L1839" s="18">
        <v>44359</v>
      </c>
      <c r="M1839" s="18">
        <v>45089</v>
      </c>
      <c r="O1839">
        <v>71400000</v>
      </c>
      <c r="P1839">
        <v>7500000</v>
      </c>
      <c r="Q1839">
        <v>63900000</v>
      </c>
      <c r="R1839">
        <v>371611</v>
      </c>
      <c r="S1839" t="s">
        <v>331</v>
      </c>
      <c r="T1839">
        <v>-1.6508603640018189</v>
      </c>
      <c r="U1839">
        <v>-2.4739424846478051</v>
      </c>
      <c r="V1839">
        <v>-1.489990409739363</v>
      </c>
      <c r="W1839">
        <v>0.25060733645045108</v>
      </c>
      <c r="X1839">
        <v>-1.3478807510029389</v>
      </c>
      <c r="Y1839" t="str">
        <f t="shared" si="112"/>
        <v>&lt;=24</v>
      </c>
      <c r="Z1839" s="20">
        <f t="shared" si="113"/>
        <v>0.2</v>
      </c>
      <c r="AA1839" t="str">
        <f t="shared" si="114"/>
        <v>20%</v>
      </c>
      <c r="AB1839">
        <f t="shared" si="115"/>
        <v>7.7057390320722606E-5</v>
      </c>
    </row>
    <row r="1840" spans="1:28" x14ac:dyDescent="0.25">
      <c r="A1840" t="s">
        <v>4747</v>
      </c>
      <c r="B1840" t="s">
        <v>4748</v>
      </c>
      <c r="C1840" t="s">
        <v>82</v>
      </c>
      <c r="D1840" t="s">
        <v>197</v>
      </c>
      <c r="E1840">
        <v>220</v>
      </c>
      <c r="F1840" t="s">
        <v>87</v>
      </c>
      <c r="G1840">
        <v>2017</v>
      </c>
      <c r="H1840" t="s">
        <v>15</v>
      </c>
      <c r="J1840" t="s">
        <v>80</v>
      </c>
      <c r="K1840">
        <v>72</v>
      </c>
      <c r="L1840" s="18">
        <v>42440</v>
      </c>
      <c r="M1840" s="18">
        <v>44631</v>
      </c>
      <c r="O1840">
        <v>32190000</v>
      </c>
      <c r="P1840">
        <v>28971000</v>
      </c>
      <c r="Q1840">
        <v>3219000</v>
      </c>
      <c r="R1840">
        <v>608039</v>
      </c>
      <c r="S1840" t="s">
        <v>113</v>
      </c>
      <c r="T1840">
        <v>-0.29251478214138787</v>
      </c>
      <c r="U1840">
        <v>0.79032357974038436</v>
      </c>
      <c r="V1840">
        <v>-0.28099015413460332</v>
      </c>
      <c r="W1840">
        <v>-0.61765280943657985</v>
      </c>
      <c r="X1840">
        <v>-1.0384892414183671</v>
      </c>
      <c r="Y1840" t="str">
        <f t="shared" si="112"/>
        <v>61-72</v>
      </c>
      <c r="Z1840" s="20">
        <f t="shared" si="113"/>
        <v>0.9</v>
      </c>
      <c r="AA1840" t="str">
        <f t="shared" si="114"/>
        <v>80%-100%</v>
      </c>
      <c r="AB1840">
        <f t="shared" si="115"/>
        <v>1.2608318524807353E-4</v>
      </c>
    </row>
    <row r="1841" spans="1:28" x14ac:dyDescent="0.25">
      <c r="A1841" t="s">
        <v>4749</v>
      </c>
      <c r="B1841" t="s">
        <v>4750</v>
      </c>
      <c r="C1841" t="s">
        <v>82</v>
      </c>
      <c r="D1841" t="s">
        <v>157</v>
      </c>
      <c r="E1841">
        <v>236</v>
      </c>
      <c r="F1841" t="s">
        <v>87</v>
      </c>
      <c r="G1841">
        <v>2019</v>
      </c>
      <c r="H1841" t="s">
        <v>15</v>
      </c>
      <c r="J1841" t="s">
        <v>80</v>
      </c>
      <c r="K1841">
        <v>60</v>
      </c>
      <c r="L1841" s="18">
        <v>43434</v>
      </c>
      <c r="M1841" s="18">
        <v>45260</v>
      </c>
      <c r="O1841">
        <v>35490000</v>
      </c>
      <c r="P1841">
        <v>30000000</v>
      </c>
      <c r="Q1841">
        <v>5490000</v>
      </c>
      <c r="R1841">
        <v>719024</v>
      </c>
      <c r="S1841" t="s">
        <v>266</v>
      </c>
      <c r="T1841">
        <v>-0.97168757307160336</v>
      </c>
      <c r="U1841">
        <v>0.56574883686658561</v>
      </c>
      <c r="V1841">
        <v>-9.1672751333819663E-2</v>
      </c>
      <c r="W1841">
        <v>-0.55658252394605479</v>
      </c>
      <c r="X1841">
        <v>-1.3478807510029389</v>
      </c>
      <c r="Y1841" t="str">
        <f t="shared" si="112"/>
        <v>49-60</v>
      </c>
      <c r="Z1841" s="20">
        <f t="shared" si="113"/>
        <v>0.84530853761622993</v>
      </c>
      <c r="AA1841" t="str">
        <f t="shared" si="114"/>
        <v>80%-100%</v>
      </c>
      <c r="AB1841">
        <f t="shared" si="115"/>
        <v>1.4909707467746446E-4</v>
      </c>
    </row>
    <row r="1842" spans="1:28" x14ac:dyDescent="0.25">
      <c r="A1842" t="s">
        <v>4751</v>
      </c>
      <c r="B1842" t="s">
        <v>4752</v>
      </c>
      <c r="C1842" t="s">
        <v>82</v>
      </c>
      <c r="D1842" t="s">
        <v>442</v>
      </c>
      <c r="E1842">
        <v>236</v>
      </c>
      <c r="F1842" t="s">
        <v>87</v>
      </c>
      <c r="G1842">
        <v>2020</v>
      </c>
      <c r="H1842" t="s">
        <v>24</v>
      </c>
      <c r="I1842" t="s">
        <v>84</v>
      </c>
      <c r="J1842" t="s">
        <v>80</v>
      </c>
      <c r="K1842">
        <v>84</v>
      </c>
      <c r="L1842" s="18">
        <v>43859</v>
      </c>
      <c r="M1842" s="18">
        <v>46416</v>
      </c>
      <c r="O1842">
        <v>37890000</v>
      </c>
      <c r="P1842">
        <v>34101000</v>
      </c>
      <c r="Q1842">
        <v>3789000</v>
      </c>
      <c r="R1842">
        <v>720422</v>
      </c>
      <c r="S1842" t="s">
        <v>710</v>
      </c>
      <c r="T1842">
        <v>-0.47443606542626698</v>
      </c>
      <c r="U1842">
        <v>0.79032357974038436</v>
      </c>
      <c r="V1842">
        <v>0.92086653473246149</v>
      </c>
      <c r="W1842">
        <v>-0.75155604844906609</v>
      </c>
      <c r="X1842">
        <v>0.74051193869292065</v>
      </c>
      <c r="Y1842" t="str">
        <f t="shared" si="112"/>
        <v>&gt;72</v>
      </c>
      <c r="Z1842" s="20">
        <f t="shared" si="113"/>
        <v>0.9</v>
      </c>
      <c r="AA1842" t="str">
        <f t="shared" si="114"/>
        <v>80%-100%</v>
      </c>
      <c r="AB1842">
        <f t="shared" si="115"/>
        <v>1.4938696445916731E-4</v>
      </c>
    </row>
    <row r="1843" spans="1:28" x14ac:dyDescent="0.25">
      <c r="A1843" t="s">
        <v>4753</v>
      </c>
      <c r="B1843" t="s">
        <v>4754</v>
      </c>
      <c r="C1843" t="s">
        <v>82</v>
      </c>
      <c r="D1843" t="s">
        <v>329</v>
      </c>
      <c r="E1843">
        <v>7</v>
      </c>
      <c r="F1843" t="s">
        <v>79</v>
      </c>
      <c r="G1843">
        <v>2019</v>
      </c>
      <c r="H1843" t="s">
        <v>13</v>
      </c>
      <c r="J1843" t="s">
        <v>80</v>
      </c>
      <c r="K1843">
        <v>84</v>
      </c>
      <c r="L1843" s="18">
        <v>43166</v>
      </c>
      <c r="M1843" s="18">
        <v>45723</v>
      </c>
      <c r="O1843">
        <v>35500000</v>
      </c>
      <c r="P1843">
        <v>29035889</v>
      </c>
      <c r="Q1843">
        <v>6464111</v>
      </c>
      <c r="R1843">
        <v>570707</v>
      </c>
      <c r="S1843" t="s">
        <v>307</v>
      </c>
      <c r="T1843">
        <v>-0.97168757307160336</v>
      </c>
      <c r="U1843">
        <v>0.4532543471601862</v>
      </c>
      <c r="V1843">
        <v>-1.0071147344392519</v>
      </c>
      <c r="W1843">
        <v>-0.89246909414394293</v>
      </c>
      <c r="X1843">
        <v>-1.3478807510029389</v>
      </c>
      <c r="Y1843" t="str">
        <f t="shared" si="112"/>
        <v>&gt;72</v>
      </c>
      <c r="Z1843" s="20">
        <f t="shared" si="113"/>
        <v>0.8179123661971831</v>
      </c>
      <c r="AA1843" t="str">
        <f t="shared" si="114"/>
        <v>80%-100%</v>
      </c>
      <c r="AB1843">
        <f t="shared" si="115"/>
        <v>1.1834200833067007E-4</v>
      </c>
    </row>
    <row r="1844" spans="1:28" x14ac:dyDescent="0.25">
      <c r="A1844" t="s">
        <v>4755</v>
      </c>
      <c r="B1844" t="s">
        <v>4756</v>
      </c>
      <c r="C1844" t="s">
        <v>82</v>
      </c>
      <c r="D1844" t="s">
        <v>885</v>
      </c>
      <c r="E1844">
        <v>27</v>
      </c>
      <c r="F1844" t="s">
        <v>87</v>
      </c>
      <c r="G1844">
        <v>2021</v>
      </c>
      <c r="H1844" t="s">
        <v>24</v>
      </c>
      <c r="I1844" t="s">
        <v>84</v>
      </c>
      <c r="J1844" t="s">
        <v>80</v>
      </c>
      <c r="K1844">
        <v>84</v>
      </c>
      <c r="L1844" s="18">
        <v>44130</v>
      </c>
      <c r="M1844" s="18">
        <v>46686</v>
      </c>
      <c r="O1844">
        <v>47262000</v>
      </c>
      <c r="P1844">
        <v>47262000</v>
      </c>
      <c r="Q1844">
        <v>0</v>
      </c>
      <c r="R1844">
        <v>1039738</v>
      </c>
      <c r="S1844" t="s">
        <v>498</v>
      </c>
      <c r="T1844">
        <v>-0.75338203312974839</v>
      </c>
      <c r="U1844">
        <v>1.2009447865714571</v>
      </c>
      <c r="V1844">
        <v>-0.20037663102576431</v>
      </c>
      <c r="W1844">
        <v>-0.54118219108322674</v>
      </c>
      <c r="X1844">
        <v>-0.57440197704150942</v>
      </c>
      <c r="Y1844" t="str">
        <f t="shared" si="112"/>
        <v>&gt;72</v>
      </c>
      <c r="Z1844" s="20">
        <f t="shared" si="113"/>
        <v>1</v>
      </c>
      <c r="AA1844" t="str">
        <f t="shared" si="114"/>
        <v>80%-100%</v>
      </c>
      <c r="AB1844">
        <f t="shared" si="115"/>
        <v>2.1560044481268713E-4</v>
      </c>
    </row>
    <row r="1845" spans="1:28" x14ac:dyDescent="0.25">
      <c r="A1845" t="s">
        <v>4757</v>
      </c>
      <c r="B1845" t="s">
        <v>4758</v>
      </c>
      <c r="C1845" t="s">
        <v>82</v>
      </c>
      <c r="D1845" t="s">
        <v>116</v>
      </c>
      <c r="E1845">
        <v>220</v>
      </c>
      <c r="F1845" t="s">
        <v>79</v>
      </c>
      <c r="G1845">
        <v>2019</v>
      </c>
      <c r="H1845" t="s">
        <v>13</v>
      </c>
      <c r="I1845" t="s">
        <v>84</v>
      </c>
      <c r="J1845" t="s">
        <v>80</v>
      </c>
      <c r="K1845">
        <v>84</v>
      </c>
      <c r="L1845" s="18">
        <v>43553</v>
      </c>
      <c r="M1845" s="18">
        <v>46110</v>
      </c>
      <c r="O1845">
        <v>38590000</v>
      </c>
      <c r="P1845">
        <v>30590000</v>
      </c>
      <c r="Q1845">
        <v>8000000</v>
      </c>
      <c r="R1845">
        <v>638349</v>
      </c>
      <c r="S1845" t="s">
        <v>455</v>
      </c>
      <c r="T1845">
        <v>1.0415746286143921</v>
      </c>
      <c r="U1845">
        <v>0.34969584781826202</v>
      </c>
      <c r="V1845">
        <v>-0.18893272785505141</v>
      </c>
      <c r="W1845">
        <v>-0.12510768080647519</v>
      </c>
      <c r="X1845">
        <v>-0.72909773183379534</v>
      </c>
      <c r="Y1845" t="str">
        <f t="shared" si="112"/>
        <v>&gt;72</v>
      </c>
      <c r="Z1845" s="20">
        <f t="shared" si="113"/>
        <v>0.79269240735941959</v>
      </c>
      <c r="AA1845" t="str">
        <f t="shared" si="114"/>
        <v>60%-80%</v>
      </c>
      <c r="AB1845">
        <f t="shared" si="115"/>
        <v>1.3236827772547893E-4</v>
      </c>
    </row>
    <row r="1846" spans="1:28" x14ac:dyDescent="0.25">
      <c r="A1846" t="s">
        <v>4759</v>
      </c>
      <c r="B1846" t="s">
        <v>4760</v>
      </c>
      <c r="C1846" t="s">
        <v>82</v>
      </c>
      <c r="D1846" t="s">
        <v>216</v>
      </c>
      <c r="E1846">
        <v>62</v>
      </c>
      <c r="F1846" t="s">
        <v>87</v>
      </c>
      <c r="G1846">
        <v>2017</v>
      </c>
      <c r="H1846" t="s">
        <v>15</v>
      </c>
      <c r="J1846" t="s">
        <v>80</v>
      </c>
      <c r="K1846">
        <v>84</v>
      </c>
      <c r="L1846" s="18">
        <v>42502</v>
      </c>
      <c r="M1846" s="18">
        <v>45058</v>
      </c>
      <c r="O1846">
        <v>36600000</v>
      </c>
      <c r="P1846">
        <v>32940000</v>
      </c>
      <c r="Q1846">
        <v>3660000</v>
      </c>
      <c r="R1846">
        <v>655005</v>
      </c>
      <c r="S1846" t="s">
        <v>1213</v>
      </c>
      <c r="T1846">
        <v>-0.87466288865300112</v>
      </c>
      <c r="U1846">
        <v>0.79032357974038436</v>
      </c>
      <c r="V1846">
        <v>0.19318216950698361</v>
      </c>
      <c r="W1846">
        <v>-0.73394689629308885</v>
      </c>
      <c r="X1846">
        <v>-1.1931849962106531</v>
      </c>
      <c r="Y1846" t="str">
        <f t="shared" si="112"/>
        <v>&gt;72</v>
      </c>
      <c r="Z1846" s="20">
        <f t="shared" si="113"/>
        <v>0.9</v>
      </c>
      <c r="AA1846" t="str">
        <f t="shared" si="114"/>
        <v>80%-100%</v>
      </c>
      <c r="AB1846">
        <f t="shared" si="115"/>
        <v>1.3582207186284826E-4</v>
      </c>
    </row>
    <row r="1847" spans="1:28" x14ac:dyDescent="0.25">
      <c r="A1847" t="s">
        <v>4761</v>
      </c>
      <c r="B1847" t="s">
        <v>4762</v>
      </c>
      <c r="C1847" t="s">
        <v>82</v>
      </c>
      <c r="D1847" t="s">
        <v>246</v>
      </c>
      <c r="E1847">
        <v>220</v>
      </c>
      <c r="F1847" t="s">
        <v>79</v>
      </c>
      <c r="G1847">
        <v>2020</v>
      </c>
      <c r="H1847" t="s">
        <v>13</v>
      </c>
      <c r="I1847" t="s">
        <v>84</v>
      </c>
      <c r="J1847" t="s">
        <v>80</v>
      </c>
      <c r="K1847">
        <v>84</v>
      </c>
      <c r="L1847" s="18">
        <v>43637</v>
      </c>
      <c r="M1847" s="18">
        <v>46194</v>
      </c>
      <c r="O1847">
        <v>44342100</v>
      </c>
      <c r="P1847">
        <v>34342100</v>
      </c>
      <c r="Q1847">
        <v>10000000</v>
      </c>
      <c r="R1847">
        <v>739390</v>
      </c>
      <c r="S1847" t="s">
        <v>758</v>
      </c>
      <c r="T1847">
        <v>0.47155460765510449</v>
      </c>
      <c r="U1847">
        <v>0.27491465531679721</v>
      </c>
      <c r="V1847">
        <v>0.2094661248883162</v>
      </c>
      <c r="W1847">
        <v>-0.90773666551657417</v>
      </c>
      <c r="X1847">
        <v>-0.65174985443765243</v>
      </c>
      <c r="Y1847" t="str">
        <f t="shared" si="112"/>
        <v>&gt;72</v>
      </c>
      <c r="Z1847" s="20">
        <f t="shared" si="113"/>
        <v>0.77448068539830095</v>
      </c>
      <c r="AA1847" t="str">
        <f t="shared" si="114"/>
        <v>60%-80%</v>
      </c>
      <c r="AB1847">
        <f t="shared" si="115"/>
        <v>1.5332017574624831E-4</v>
      </c>
    </row>
    <row r="1848" spans="1:28" x14ac:dyDescent="0.25">
      <c r="A1848" t="s">
        <v>4763</v>
      </c>
      <c r="B1848" t="s">
        <v>4764</v>
      </c>
      <c r="C1848" t="s">
        <v>82</v>
      </c>
      <c r="D1848" t="s">
        <v>209</v>
      </c>
      <c r="E1848">
        <v>7</v>
      </c>
      <c r="F1848" t="s">
        <v>11</v>
      </c>
      <c r="G1848">
        <v>2019</v>
      </c>
      <c r="H1848" t="s">
        <v>11</v>
      </c>
      <c r="J1848" t="s">
        <v>80</v>
      </c>
      <c r="K1848">
        <v>84</v>
      </c>
      <c r="L1848" s="18">
        <v>43448</v>
      </c>
      <c r="M1848" s="18">
        <v>46005</v>
      </c>
      <c r="O1848">
        <v>62990000</v>
      </c>
      <c r="P1848">
        <v>40000000</v>
      </c>
      <c r="Q1848">
        <v>22990000</v>
      </c>
      <c r="R1848">
        <v>815180</v>
      </c>
      <c r="S1848" t="s">
        <v>283</v>
      </c>
      <c r="T1848">
        <v>3.4943527771394541E-2</v>
      </c>
      <c r="U1848">
        <v>-0.2977346141344262</v>
      </c>
      <c r="V1848">
        <v>0.48612183982770601</v>
      </c>
      <c r="W1848">
        <v>-0.81035345722742202</v>
      </c>
      <c r="X1848">
        <v>0.74051193869292065</v>
      </c>
      <c r="Y1848" t="str">
        <f t="shared" si="112"/>
        <v>&gt;72</v>
      </c>
      <c r="Z1848" s="20">
        <f t="shared" si="113"/>
        <v>0.63502143197332905</v>
      </c>
      <c r="AA1848" t="str">
        <f t="shared" si="114"/>
        <v>60%-80%</v>
      </c>
      <c r="AB1848">
        <f t="shared" si="115"/>
        <v>1.6903601734514492E-4</v>
      </c>
    </row>
    <row r="1849" spans="1:28" x14ac:dyDescent="0.25">
      <c r="A1849" t="s">
        <v>4765</v>
      </c>
      <c r="B1849" t="s">
        <v>4766</v>
      </c>
      <c r="C1849" t="s">
        <v>82</v>
      </c>
      <c r="D1849" t="s">
        <v>576</v>
      </c>
      <c r="E1849">
        <v>7</v>
      </c>
      <c r="F1849" t="s">
        <v>25</v>
      </c>
      <c r="G1849">
        <v>2021</v>
      </c>
      <c r="H1849" t="s">
        <v>25</v>
      </c>
      <c r="I1849" t="s">
        <v>84</v>
      </c>
      <c r="J1849" t="s">
        <v>80</v>
      </c>
      <c r="K1849">
        <v>84</v>
      </c>
      <c r="L1849" s="18">
        <v>44113</v>
      </c>
      <c r="M1849" s="18">
        <v>46669</v>
      </c>
      <c r="O1849">
        <v>39390000</v>
      </c>
      <c r="P1849">
        <v>26390000</v>
      </c>
      <c r="Q1849">
        <v>13000000</v>
      </c>
      <c r="R1849">
        <v>561096</v>
      </c>
      <c r="S1849" t="s">
        <v>283</v>
      </c>
      <c r="T1849">
        <v>-0.6442292631588209</v>
      </c>
      <c r="U1849">
        <v>-0.15424071452119151</v>
      </c>
      <c r="V1849">
        <v>0.32803285986234038</v>
      </c>
      <c r="W1849">
        <v>-0.77032852316289269</v>
      </c>
      <c r="X1849">
        <v>4.4381042127634142E-2</v>
      </c>
      <c r="Y1849" t="str">
        <f t="shared" si="112"/>
        <v>&gt;72</v>
      </c>
      <c r="Z1849" s="20">
        <f t="shared" si="113"/>
        <v>0.66996699669966997</v>
      </c>
      <c r="AA1849" t="str">
        <f t="shared" si="114"/>
        <v>60%-80%</v>
      </c>
      <c r="AB1849">
        <f t="shared" si="115"/>
        <v>1.1634906792155283E-4</v>
      </c>
    </row>
    <row r="1850" spans="1:28" x14ac:dyDescent="0.25">
      <c r="A1850" t="s">
        <v>4767</v>
      </c>
      <c r="B1850" t="s">
        <v>4768</v>
      </c>
      <c r="C1850" t="s">
        <v>82</v>
      </c>
      <c r="D1850" t="s">
        <v>487</v>
      </c>
      <c r="E1850">
        <v>61</v>
      </c>
      <c r="F1850" t="s">
        <v>20</v>
      </c>
      <c r="G1850">
        <v>2021</v>
      </c>
      <c r="H1850" t="s">
        <v>20</v>
      </c>
      <c r="I1850" t="s">
        <v>84</v>
      </c>
      <c r="J1850" t="s">
        <v>80</v>
      </c>
      <c r="K1850">
        <v>72</v>
      </c>
      <c r="L1850" s="18">
        <v>44229</v>
      </c>
      <c r="M1850" s="18">
        <v>46420</v>
      </c>
      <c r="O1850">
        <v>105820000</v>
      </c>
      <c r="P1850">
        <v>105820000</v>
      </c>
      <c r="Q1850">
        <v>0</v>
      </c>
      <c r="R1850">
        <v>2494767</v>
      </c>
      <c r="S1850" t="s">
        <v>228</v>
      </c>
      <c r="T1850">
        <v>-0.36528329545533961</v>
      </c>
      <c r="U1850">
        <v>1.2009447865714571</v>
      </c>
      <c r="V1850">
        <v>0.60468857480173022</v>
      </c>
      <c r="W1850">
        <v>7.6538093903185797E-3</v>
      </c>
      <c r="X1850">
        <v>-0.96114136402222416</v>
      </c>
      <c r="Y1850" t="str">
        <f t="shared" si="112"/>
        <v>61-72</v>
      </c>
      <c r="Z1850" s="20">
        <f t="shared" si="113"/>
        <v>1</v>
      </c>
      <c r="AA1850" t="str">
        <f t="shared" si="114"/>
        <v>80%-100%</v>
      </c>
      <c r="AB1850">
        <f t="shared" si="115"/>
        <v>5.1731578042161878E-4</v>
      </c>
    </row>
    <row r="1851" spans="1:28" x14ac:dyDescent="0.25">
      <c r="A1851" t="s">
        <v>4769</v>
      </c>
      <c r="B1851" t="s">
        <v>4770</v>
      </c>
      <c r="C1851" t="s">
        <v>82</v>
      </c>
      <c r="D1851" t="s">
        <v>292</v>
      </c>
      <c r="E1851">
        <v>-1</v>
      </c>
      <c r="F1851" t="s">
        <v>95</v>
      </c>
      <c r="G1851">
        <v>2019</v>
      </c>
      <c r="H1851" t="s">
        <v>16</v>
      </c>
      <c r="J1851" t="s">
        <v>80</v>
      </c>
      <c r="K1851">
        <v>84</v>
      </c>
      <c r="L1851" s="18">
        <v>44183</v>
      </c>
      <c r="M1851" s="18">
        <v>46739</v>
      </c>
      <c r="O1851">
        <v>59400000</v>
      </c>
      <c r="P1851">
        <v>59400000</v>
      </c>
      <c r="Q1851">
        <v>0</v>
      </c>
      <c r="R1851">
        <v>1443873</v>
      </c>
      <c r="S1851" t="s">
        <v>298</v>
      </c>
      <c r="T1851">
        <v>-0.75338203312974839</v>
      </c>
      <c r="U1851">
        <v>1.2009447865714571</v>
      </c>
      <c r="V1851">
        <v>1.158000004680509</v>
      </c>
      <c r="W1851">
        <v>-0.17489323963027281</v>
      </c>
      <c r="X1851">
        <v>1.127251325673635</v>
      </c>
      <c r="Y1851" t="str">
        <f t="shared" si="112"/>
        <v>&gt;72</v>
      </c>
      <c r="Z1851" s="20">
        <f t="shared" si="113"/>
        <v>1</v>
      </c>
      <c r="AA1851" t="str">
        <f t="shared" si="114"/>
        <v>80%-100%</v>
      </c>
      <c r="AB1851">
        <f t="shared" si="115"/>
        <v>2.9940202344535741E-4</v>
      </c>
    </row>
    <row r="1852" spans="1:28" x14ac:dyDescent="0.25">
      <c r="A1852" t="s">
        <v>4771</v>
      </c>
      <c r="B1852" t="s">
        <v>4772</v>
      </c>
      <c r="C1852" t="s">
        <v>82</v>
      </c>
      <c r="D1852" t="s">
        <v>161</v>
      </c>
      <c r="E1852">
        <v>49</v>
      </c>
      <c r="F1852" t="s">
        <v>17</v>
      </c>
      <c r="G1852">
        <v>2021</v>
      </c>
      <c r="H1852" t="s">
        <v>17</v>
      </c>
      <c r="I1852" t="s">
        <v>84</v>
      </c>
      <c r="J1852" t="s">
        <v>80</v>
      </c>
      <c r="K1852">
        <v>84</v>
      </c>
      <c r="L1852" s="18">
        <v>44225</v>
      </c>
      <c r="M1852" s="18">
        <v>46781</v>
      </c>
      <c r="O1852">
        <v>66590000</v>
      </c>
      <c r="P1852">
        <v>51590000</v>
      </c>
      <c r="Q1852">
        <v>15000000</v>
      </c>
      <c r="R1852">
        <v>1042658</v>
      </c>
      <c r="S1852" t="s">
        <v>640</v>
      </c>
      <c r="T1852">
        <v>0.362401837684177</v>
      </c>
      <c r="U1852">
        <v>0.27598336556738901</v>
      </c>
      <c r="V1852">
        <v>-0.30432305999912118</v>
      </c>
      <c r="W1852">
        <v>2.3377888927626769</v>
      </c>
      <c r="X1852">
        <v>0.27642467431606299</v>
      </c>
      <c r="Y1852" t="str">
        <f t="shared" si="112"/>
        <v>&gt;72</v>
      </c>
      <c r="Z1852" s="20">
        <f t="shared" si="113"/>
        <v>0.77474095209490912</v>
      </c>
      <c r="AA1852" t="str">
        <f t="shared" si="114"/>
        <v>60%-80%</v>
      </c>
      <c r="AB1852">
        <f t="shared" si="115"/>
        <v>2.1620593706059291E-4</v>
      </c>
    </row>
    <row r="1853" spans="1:28" x14ac:dyDescent="0.25">
      <c r="A1853" t="s">
        <v>4773</v>
      </c>
      <c r="B1853" t="s">
        <v>4774</v>
      </c>
      <c r="C1853" t="s">
        <v>82</v>
      </c>
      <c r="D1853" t="s">
        <v>358</v>
      </c>
      <c r="E1853">
        <v>62</v>
      </c>
      <c r="F1853" t="s">
        <v>95</v>
      </c>
      <c r="G1853">
        <v>2017</v>
      </c>
      <c r="H1853" t="s">
        <v>16</v>
      </c>
      <c r="J1853" t="s">
        <v>96</v>
      </c>
      <c r="K1853">
        <v>48</v>
      </c>
      <c r="L1853" s="18">
        <v>44508</v>
      </c>
      <c r="M1853" s="18">
        <v>45969</v>
      </c>
      <c r="O1853">
        <v>49500000</v>
      </c>
      <c r="P1853">
        <v>10500000</v>
      </c>
      <c r="Q1853">
        <v>39000000</v>
      </c>
      <c r="R1853">
        <v>321999</v>
      </c>
      <c r="S1853" t="s">
        <v>103</v>
      </c>
      <c r="T1853">
        <v>-0.86253480310067587</v>
      </c>
      <c r="U1853">
        <v>-2.0342526005824468</v>
      </c>
      <c r="V1853">
        <v>-0.18575632502509701</v>
      </c>
      <c r="W1853">
        <v>-0.54948708610248709</v>
      </c>
      <c r="X1853">
        <v>-0.1103147126646518</v>
      </c>
      <c r="Y1853" t="str">
        <f t="shared" si="112"/>
        <v>37-48</v>
      </c>
      <c r="Z1853" s="20">
        <f t="shared" si="113"/>
        <v>0.21212121212121213</v>
      </c>
      <c r="AA1853" t="str">
        <f t="shared" si="114"/>
        <v>20%-40%</v>
      </c>
      <c r="AB1853">
        <f t="shared" si="115"/>
        <v>6.676982819637297E-5</v>
      </c>
    </row>
    <row r="1854" spans="1:28" x14ac:dyDescent="0.25">
      <c r="A1854" t="s">
        <v>4775</v>
      </c>
      <c r="B1854" t="s">
        <v>4776</v>
      </c>
      <c r="C1854" t="s">
        <v>82</v>
      </c>
      <c r="D1854" t="s">
        <v>223</v>
      </c>
      <c r="E1854">
        <v>48</v>
      </c>
      <c r="F1854" t="s">
        <v>95</v>
      </c>
      <c r="G1854">
        <v>2015</v>
      </c>
      <c r="H1854" t="s">
        <v>16</v>
      </c>
      <c r="J1854" t="s">
        <v>96</v>
      </c>
      <c r="K1854">
        <v>84</v>
      </c>
      <c r="L1854" s="18">
        <v>43699</v>
      </c>
      <c r="M1854" s="18">
        <v>46256</v>
      </c>
      <c r="O1854">
        <v>53000000</v>
      </c>
      <c r="P1854">
        <v>47000000</v>
      </c>
      <c r="Q1854">
        <v>6000000</v>
      </c>
      <c r="R1854">
        <v>1246443</v>
      </c>
      <c r="S1854" t="s">
        <v>407</v>
      </c>
      <c r="T1854">
        <v>0.22899289660859901</v>
      </c>
      <c r="U1854">
        <v>0.73609059015892198</v>
      </c>
      <c r="V1854">
        <v>1.355611229637216</v>
      </c>
      <c r="W1854">
        <v>0.67146126037428722</v>
      </c>
      <c r="X1854">
        <v>-0.72909773183379534</v>
      </c>
      <c r="Y1854" t="str">
        <f t="shared" si="112"/>
        <v>&gt;72</v>
      </c>
      <c r="Z1854" s="20">
        <f t="shared" si="113"/>
        <v>0.8867924528301887</v>
      </c>
      <c r="AA1854" t="str">
        <f t="shared" si="114"/>
        <v>80%-100%</v>
      </c>
      <c r="AB1854">
        <f t="shared" si="115"/>
        <v>2.584628677932904E-4</v>
      </c>
    </row>
    <row r="1855" spans="1:28" x14ac:dyDescent="0.25">
      <c r="A1855" t="s">
        <v>4777</v>
      </c>
      <c r="B1855" t="s">
        <v>4778</v>
      </c>
      <c r="C1855" t="s">
        <v>82</v>
      </c>
      <c r="D1855" t="s">
        <v>457</v>
      </c>
      <c r="E1855">
        <v>38</v>
      </c>
      <c r="F1855" t="s">
        <v>95</v>
      </c>
      <c r="G1855">
        <v>2017</v>
      </c>
      <c r="H1855" t="s">
        <v>16</v>
      </c>
      <c r="J1855" t="s">
        <v>96</v>
      </c>
      <c r="K1855">
        <v>84</v>
      </c>
      <c r="L1855" s="18">
        <v>44324</v>
      </c>
      <c r="M1855" s="18">
        <v>46881</v>
      </c>
      <c r="O1855">
        <v>29000000</v>
      </c>
      <c r="P1855">
        <v>26000000</v>
      </c>
      <c r="Q1855">
        <v>3000000</v>
      </c>
      <c r="R1855">
        <v>591409</v>
      </c>
      <c r="S1855" t="s">
        <v>321</v>
      </c>
      <c r="T1855">
        <v>-9.8465413304183499E-2</v>
      </c>
      <c r="U1855">
        <v>0.77616422778069216</v>
      </c>
      <c r="V1855">
        <v>0.24898836987965761</v>
      </c>
      <c r="W1855">
        <v>-0.55658252394605479</v>
      </c>
      <c r="X1855">
        <v>-1.1931849962106531</v>
      </c>
      <c r="Y1855" t="str">
        <f t="shared" si="112"/>
        <v>&gt;72</v>
      </c>
      <c r="Z1855" s="20">
        <f t="shared" si="113"/>
        <v>0.89655172413793105</v>
      </c>
      <c r="AA1855" t="str">
        <f t="shared" si="114"/>
        <v>80%-100%</v>
      </c>
      <c r="AB1855">
        <f t="shared" si="115"/>
        <v>1.2263478248003486E-4</v>
      </c>
    </row>
    <row r="1856" spans="1:28" x14ac:dyDescent="0.25">
      <c r="A1856" t="s">
        <v>4779</v>
      </c>
      <c r="B1856" t="s">
        <v>4780</v>
      </c>
      <c r="C1856" t="s">
        <v>82</v>
      </c>
      <c r="D1856" t="s">
        <v>211</v>
      </c>
      <c r="E1856">
        <v>291</v>
      </c>
      <c r="F1856" t="s">
        <v>87</v>
      </c>
      <c r="G1856">
        <v>2020</v>
      </c>
      <c r="H1856" t="s">
        <v>24</v>
      </c>
      <c r="I1856" t="s">
        <v>84</v>
      </c>
      <c r="J1856" t="s">
        <v>80</v>
      </c>
      <c r="K1856">
        <v>72</v>
      </c>
      <c r="L1856" s="18">
        <v>43862</v>
      </c>
      <c r="M1856" s="18">
        <v>46054</v>
      </c>
      <c r="O1856">
        <v>45990000</v>
      </c>
      <c r="P1856">
        <v>26352000</v>
      </c>
      <c r="Q1856">
        <v>19638000</v>
      </c>
      <c r="R1856">
        <v>558742</v>
      </c>
      <c r="S1856" t="s">
        <v>420</v>
      </c>
      <c r="T1856">
        <v>-0.98381565862392861</v>
      </c>
      <c r="U1856">
        <v>-0.55243187351738898</v>
      </c>
      <c r="V1856">
        <v>-0.1462340800337556</v>
      </c>
      <c r="W1856">
        <v>0.19020085841091</v>
      </c>
      <c r="X1856">
        <v>-1.1931849962106531</v>
      </c>
      <c r="Y1856" t="str">
        <f t="shared" si="112"/>
        <v>61-72</v>
      </c>
      <c r="Z1856" s="20">
        <f t="shared" si="113"/>
        <v>0.57299412915851267</v>
      </c>
      <c r="AA1856" t="str">
        <f t="shared" si="114"/>
        <v>40%-60%</v>
      </c>
      <c r="AB1856">
        <f t="shared" si="115"/>
        <v>1.1586094163676852E-4</v>
      </c>
    </row>
    <row r="1857" spans="1:28" x14ac:dyDescent="0.25">
      <c r="A1857" t="s">
        <v>4781</v>
      </c>
      <c r="B1857" t="s">
        <v>4782</v>
      </c>
      <c r="C1857" t="s">
        <v>82</v>
      </c>
      <c r="D1857" t="s">
        <v>130</v>
      </c>
      <c r="E1857">
        <v>62</v>
      </c>
      <c r="F1857" t="s">
        <v>117</v>
      </c>
      <c r="G1857">
        <v>2021</v>
      </c>
      <c r="H1857" t="s">
        <v>29</v>
      </c>
      <c r="I1857" t="s">
        <v>84</v>
      </c>
      <c r="J1857" t="s">
        <v>80</v>
      </c>
      <c r="K1857">
        <v>60</v>
      </c>
      <c r="L1857" s="18">
        <v>44092</v>
      </c>
      <c r="M1857" s="18">
        <v>45918</v>
      </c>
      <c r="O1857">
        <v>58490000</v>
      </c>
      <c r="P1857">
        <v>14990000</v>
      </c>
      <c r="Q1857">
        <v>43500000</v>
      </c>
      <c r="R1857">
        <v>406901</v>
      </c>
      <c r="S1857" t="s">
        <v>190</v>
      </c>
      <c r="T1857">
        <v>2.2815442219069261E-2</v>
      </c>
      <c r="U1857">
        <v>-1.852914419643563</v>
      </c>
      <c r="V1857">
        <v>0.16994387989697479</v>
      </c>
      <c r="W1857">
        <v>2.2745139884713619E-2</v>
      </c>
      <c r="X1857">
        <v>0.58581618390063472</v>
      </c>
      <c r="Y1857" t="str">
        <f t="shared" si="112"/>
        <v>49-60</v>
      </c>
      <c r="Z1857" s="20">
        <f t="shared" si="113"/>
        <v>0.25628312532056763</v>
      </c>
      <c r="AA1857" t="str">
        <f t="shared" si="114"/>
        <v>20%-40%</v>
      </c>
      <c r="AB1857">
        <f t="shared" si="115"/>
        <v>8.4375137385309771E-5</v>
      </c>
    </row>
    <row r="1858" spans="1:28" x14ac:dyDescent="0.25">
      <c r="A1858" t="s">
        <v>4783</v>
      </c>
      <c r="B1858" t="s">
        <v>4784</v>
      </c>
      <c r="C1858" t="s">
        <v>82</v>
      </c>
      <c r="D1858" t="s">
        <v>576</v>
      </c>
      <c r="E1858">
        <v>51</v>
      </c>
      <c r="F1858" t="s">
        <v>25</v>
      </c>
      <c r="G1858">
        <v>2021</v>
      </c>
      <c r="H1858" t="s">
        <v>25</v>
      </c>
      <c r="I1858" t="s">
        <v>84</v>
      </c>
      <c r="J1858" t="s">
        <v>80</v>
      </c>
      <c r="K1858">
        <v>84</v>
      </c>
      <c r="L1858" s="18">
        <v>44180</v>
      </c>
      <c r="M1858" s="18">
        <v>46736</v>
      </c>
      <c r="O1858">
        <v>38090000</v>
      </c>
      <c r="P1858">
        <v>29090000</v>
      </c>
      <c r="Q1858">
        <v>9000000</v>
      </c>
      <c r="R1858">
        <v>589806</v>
      </c>
      <c r="S1858" t="s">
        <v>153</v>
      </c>
      <c r="T1858">
        <v>-2.7666442348157441</v>
      </c>
      <c r="U1858">
        <v>0.23071877935705609</v>
      </c>
      <c r="V1858">
        <v>-0.2648008150077798</v>
      </c>
      <c r="W1858">
        <v>-0.75261814037064034</v>
      </c>
      <c r="X1858">
        <v>-1.7346201379836541</v>
      </c>
      <c r="Y1858" t="str">
        <f t="shared" si="112"/>
        <v>&gt;72</v>
      </c>
      <c r="Z1858" s="20">
        <f t="shared" si="113"/>
        <v>0.76371751115778419</v>
      </c>
      <c r="AA1858" t="str">
        <f t="shared" si="114"/>
        <v>60%-80%</v>
      </c>
      <c r="AB1858">
        <f t="shared" si="115"/>
        <v>1.2230238382476331E-4</v>
      </c>
    </row>
    <row r="1859" spans="1:28" x14ac:dyDescent="0.25">
      <c r="A1859" t="s">
        <v>4785</v>
      </c>
      <c r="B1859" t="s">
        <v>4786</v>
      </c>
      <c r="C1859" t="s">
        <v>82</v>
      </c>
      <c r="D1859" t="s">
        <v>138</v>
      </c>
      <c r="E1859">
        <v>291</v>
      </c>
      <c r="F1859" t="s">
        <v>117</v>
      </c>
      <c r="G1859">
        <v>2018</v>
      </c>
      <c r="H1859" t="s">
        <v>14</v>
      </c>
      <c r="J1859" t="s">
        <v>80</v>
      </c>
      <c r="K1859">
        <v>72</v>
      </c>
      <c r="L1859" s="18">
        <v>42852</v>
      </c>
      <c r="M1859" s="18">
        <v>45043</v>
      </c>
      <c r="O1859">
        <v>46990000</v>
      </c>
      <c r="P1859">
        <v>25990000</v>
      </c>
      <c r="Q1859">
        <v>21000000</v>
      </c>
      <c r="R1859">
        <v>568279</v>
      </c>
      <c r="S1859" t="s">
        <v>355</v>
      </c>
      <c r="T1859">
        <v>-1.0323280008332301</v>
      </c>
      <c r="U1859">
        <v>-0.6341361547889437</v>
      </c>
      <c r="V1859">
        <v>0.26356733561206419</v>
      </c>
      <c r="W1859">
        <v>-0.56054346300607616</v>
      </c>
      <c r="X1859">
        <v>-1.0384892414183671</v>
      </c>
      <c r="Y1859" t="str">
        <f t="shared" ref="Y1859:Y1922" si="116">IF(K1859&lt;=24,"&lt;=24",IF(AND(K1859&gt;=25,K1859&lt;=36),"25-36",IF(AND(K1859&gt;=37,K1859&lt;=48),"37-48",IF(AND(K1859&gt;=49,K1859&lt;=60),"49-60",IF(AND(K1859&gt;=61,K1859&lt;=72),"61-72","&gt;72")))))</f>
        <v>61-72</v>
      </c>
      <c r="Z1859" s="20">
        <f t="shared" ref="Z1859:Z1922" si="117">IF(P1859/O1859&gt;0.2,P1859/O1859,0.2)</f>
        <v>0.55309640349010425</v>
      </c>
      <c r="AA1859" t="str">
        <f t="shared" ref="AA1859:AA1922" si="118">IF(Z1859&lt;=0.2,"20%",IF(AND(Z1859&gt;0.2,Z1859&lt;=0.4),"20%-40%",IF(AND(Z1859&gt;0.4,Z1859&lt;=0.6),"40%-60%",IF(AND(Z1859&gt;0.6,Z1859&lt;=0.8),"60%-80%","80%-100%"))))</f>
        <v>40%-60%</v>
      </c>
      <c r="AB1859">
        <f t="shared" ref="AB1859:AB1922" si="119">R1859/SUM($R$2:$R$5739)</f>
        <v>1.1783853737932925E-4</v>
      </c>
    </row>
    <row r="1860" spans="1:28" x14ac:dyDescent="0.25">
      <c r="A1860" t="s">
        <v>4787</v>
      </c>
      <c r="B1860" t="s">
        <v>4788</v>
      </c>
      <c r="C1860" t="s">
        <v>82</v>
      </c>
      <c r="D1860" t="s">
        <v>224</v>
      </c>
      <c r="E1860">
        <v>1242928</v>
      </c>
      <c r="F1860" t="s">
        <v>95</v>
      </c>
      <c r="G1860">
        <v>2018</v>
      </c>
      <c r="H1860" t="s">
        <v>16</v>
      </c>
      <c r="J1860" t="s">
        <v>96</v>
      </c>
      <c r="K1860">
        <v>72</v>
      </c>
      <c r="L1860" s="18">
        <v>44326</v>
      </c>
      <c r="M1860" s="18">
        <v>46517</v>
      </c>
      <c r="O1860">
        <v>33990000</v>
      </c>
      <c r="P1860">
        <v>26990000</v>
      </c>
      <c r="Q1860">
        <v>7000000</v>
      </c>
      <c r="R1860">
        <v>662485</v>
      </c>
      <c r="S1860" t="s">
        <v>852</v>
      </c>
      <c r="T1860">
        <v>-4.9953071094882402E-2</v>
      </c>
      <c r="U1860">
        <v>0.35529946505998072</v>
      </c>
      <c r="V1860">
        <v>0.2094661248883162</v>
      </c>
      <c r="W1860">
        <v>-0.70925823767236751</v>
      </c>
      <c r="X1860">
        <v>-0.72909773183379534</v>
      </c>
      <c r="Y1860" t="str">
        <f t="shared" si="116"/>
        <v>61-72</v>
      </c>
      <c r="Z1860" s="20">
        <f t="shared" si="117"/>
        <v>0.79405707561047367</v>
      </c>
      <c r="AA1860" t="str">
        <f t="shared" si="118"/>
        <v>60%-80%</v>
      </c>
      <c r="AB1860">
        <f t="shared" si="119"/>
        <v>1.3737312734720961E-4</v>
      </c>
    </row>
    <row r="1861" spans="1:28" x14ac:dyDescent="0.25">
      <c r="A1861" t="s">
        <v>4789</v>
      </c>
      <c r="B1861" t="s">
        <v>4790</v>
      </c>
      <c r="C1861" t="s">
        <v>82</v>
      </c>
      <c r="D1861" t="s">
        <v>221</v>
      </c>
      <c r="E1861">
        <v>83</v>
      </c>
      <c r="F1861" t="s">
        <v>11</v>
      </c>
      <c r="G1861">
        <v>2022</v>
      </c>
      <c r="H1861" t="s">
        <v>11</v>
      </c>
      <c r="J1861" t="s">
        <v>80</v>
      </c>
      <c r="K1861">
        <v>84</v>
      </c>
      <c r="L1861" s="18">
        <v>44743</v>
      </c>
      <c r="M1861" s="18">
        <v>47300</v>
      </c>
      <c r="O1861">
        <v>90638099</v>
      </c>
      <c r="P1861">
        <v>78138099</v>
      </c>
      <c r="Q1861">
        <v>12500000</v>
      </c>
      <c r="R1861">
        <v>1824498</v>
      </c>
      <c r="S1861" t="s">
        <v>205</v>
      </c>
      <c r="T1861">
        <v>-0.48656415097859229</v>
      </c>
      <c r="U1861">
        <v>0.63465256045268015</v>
      </c>
      <c r="V1861">
        <v>0.60468857480173022</v>
      </c>
      <c r="W1861">
        <v>9.0629740763314662E-2</v>
      </c>
      <c r="X1861">
        <v>-1.425228628399082</v>
      </c>
      <c r="Y1861" t="str">
        <f t="shared" si="116"/>
        <v>&gt;72</v>
      </c>
      <c r="Z1861" s="20">
        <f t="shared" si="117"/>
        <v>0.86208889928285015</v>
      </c>
      <c r="AA1861" t="str">
        <f t="shared" si="118"/>
        <v>80%-100%</v>
      </c>
      <c r="AB1861">
        <f t="shared" si="119"/>
        <v>3.7832856004095078E-4</v>
      </c>
    </row>
    <row r="1862" spans="1:28" x14ac:dyDescent="0.25">
      <c r="A1862" t="s">
        <v>4791</v>
      </c>
      <c r="B1862" t="s">
        <v>4792</v>
      </c>
      <c r="C1862" t="s">
        <v>82</v>
      </c>
      <c r="D1862" t="s">
        <v>285</v>
      </c>
      <c r="E1862">
        <v>236</v>
      </c>
      <c r="F1862" t="s">
        <v>117</v>
      </c>
      <c r="G1862">
        <v>2018</v>
      </c>
      <c r="H1862" t="s">
        <v>14</v>
      </c>
      <c r="J1862" t="s">
        <v>80</v>
      </c>
      <c r="K1862">
        <v>60</v>
      </c>
      <c r="L1862" s="18">
        <v>43046</v>
      </c>
      <c r="M1862" s="18">
        <v>44872</v>
      </c>
      <c r="O1862">
        <v>46850000</v>
      </c>
      <c r="P1862">
        <v>34350000</v>
      </c>
      <c r="Q1862">
        <v>12500000</v>
      </c>
      <c r="R1862">
        <v>888291</v>
      </c>
      <c r="S1862" t="s">
        <v>164</v>
      </c>
      <c r="T1862">
        <v>1.1022150563760189</v>
      </c>
      <c r="U1862">
        <v>0.10537059545333401</v>
      </c>
      <c r="V1862">
        <v>8.406405716528445E-2</v>
      </c>
      <c r="W1862">
        <v>-0.59538339707096966</v>
      </c>
      <c r="X1862">
        <v>-0.49705409964536651</v>
      </c>
      <c r="Y1862" t="str">
        <f t="shared" si="116"/>
        <v>49-60</v>
      </c>
      <c r="Z1862" s="20">
        <f t="shared" si="117"/>
        <v>0.73319103521878337</v>
      </c>
      <c r="AA1862" t="str">
        <f t="shared" si="118"/>
        <v>60%-80%</v>
      </c>
      <c r="AB1862">
        <f t="shared" si="119"/>
        <v>1.8419634054262388E-4</v>
      </c>
    </row>
    <row r="1863" spans="1:28" x14ac:dyDescent="0.25">
      <c r="A1863" t="s">
        <v>4793</v>
      </c>
      <c r="B1863" t="s">
        <v>4794</v>
      </c>
      <c r="C1863" t="s">
        <v>82</v>
      </c>
      <c r="D1863" t="s">
        <v>316</v>
      </c>
      <c r="E1863">
        <v>7</v>
      </c>
      <c r="F1863" t="s">
        <v>79</v>
      </c>
      <c r="G1863">
        <v>2021</v>
      </c>
      <c r="H1863" t="s">
        <v>26</v>
      </c>
      <c r="I1863" t="s">
        <v>84</v>
      </c>
      <c r="J1863" t="s">
        <v>80</v>
      </c>
      <c r="K1863">
        <v>72</v>
      </c>
      <c r="L1863" s="18">
        <v>43837</v>
      </c>
      <c r="M1863" s="18">
        <v>46029</v>
      </c>
      <c r="O1863">
        <v>47790000</v>
      </c>
      <c r="P1863">
        <v>32790000</v>
      </c>
      <c r="Q1863">
        <v>15000000</v>
      </c>
      <c r="R1863">
        <v>803771</v>
      </c>
      <c r="S1863" t="s">
        <v>359</v>
      </c>
      <c r="T1863">
        <v>-0.88679097420532638</v>
      </c>
      <c r="U1863">
        <v>-8.7885115597634164E-2</v>
      </c>
      <c r="V1863">
        <v>0.44659959483636458</v>
      </c>
      <c r="W1863">
        <v>-0.49753851069965821</v>
      </c>
      <c r="X1863">
        <v>-1.3478807510029389</v>
      </c>
      <c r="Y1863" t="str">
        <f t="shared" si="116"/>
        <v>61-72</v>
      </c>
      <c r="Z1863" s="20">
        <f t="shared" si="117"/>
        <v>0.68612680477087262</v>
      </c>
      <c r="AA1863" t="str">
        <f t="shared" si="118"/>
        <v>60%-80%</v>
      </c>
      <c r="AB1863">
        <f t="shared" si="119"/>
        <v>1.6667024301077614E-4</v>
      </c>
    </row>
    <row r="1864" spans="1:28" x14ac:dyDescent="0.25">
      <c r="A1864" t="s">
        <v>4795</v>
      </c>
      <c r="B1864" t="s">
        <v>4796</v>
      </c>
      <c r="C1864" t="s">
        <v>82</v>
      </c>
      <c r="D1864" t="s">
        <v>221</v>
      </c>
      <c r="E1864">
        <v>60</v>
      </c>
      <c r="F1864" t="s">
        <v>87</v>
      </c>
      <c r="G1864">
        <v>2022</v>
      </c>
      <c r="H1864" t="s">
        <v>24</v>
      </c>
      <c r="J1864" t="s">
        <v>80</v>
      </c>
      <c r="K1864">
        <v>72</v>
      </c>
      <c r="L1864" s="18">
        <v>44621</v>
      </c>
      <c r="M1864" s="18">
        <v>46813</v>
      </c>
      <c r="O1864">
        <v>51270000</v>
      </c>
      <c r="P1864">
        <v>52505300</v>
      </c>
      <c r="Q1864">
        <v>0</v>
      </c>
      <c r="R1864">
        <v>1302302</v>
      </c>
      <c r="S1864" t="s">
        <v>137</v>
      </c>
      <c r="T1864">
        <v>-0.38953946655999011</v>
      </c>
      <c r="U1864">
        <v>1.2998799098011089</v>
      </c>
      <c r="V1864">
        <v>0.36755510485368181</v>
      </c>
      <c r="W1864">
        <v>1.9549196907027711</v>
      </c>
      <c r="X1864">
        <v>0.74051193869292065</v>
      </c>
      <c r="Y1864" t="str">
        <f t="shared" si="116"/>
        <v>61-72</v>
      </c>
      <c r="Z1864" s="20">
        <f t="shared" si="117"/>
        <v>1.0240940120928419</v>
      </c>
      <c r="AA1864" t="str">
        <f t="shared" si="118"/>
        <v>80%-100%</v>
      </c>
      <c r="AB1864">
        <f t="shared" si="119"/>
        <v>2.7004581007951243E-4</v>
      </c>
    </row>
    <row r="1865" spans="1:28" x14ac:dyDescent="0.25">
      <c r="A1865" t="s">
        <v>4797</v>
      </c>
      <c r="B1865" t="s">
        <v>4798</v>
      </c>
      <c r="C1865" t="s">
        <v>82</v>
      </c>
      <c r="D1865" t="s">
        <v>301</v>
      </c>
      <c r="E1865">
        <v>76</v>
      </c>
      <c r="F1865" t="s">
        <v>79</v>
      </c>
      <c r="G1865">
        <v>2020</v>
      </c>
      <c r="H1865" t="s">
        <v>13</v>
      </c>
      <c r="I1865" t="s">
        <v>84</v>
      </c>
      <c r="J1865" t="s">
        <v>80</v>
      </c>
      <c r="K1865">
        <v>84</v>
      </c>
      <c r="L1865" s="18">
        <v>43476</v>
      </c>
      <c r="M1865" s="18">
        <v>46033</v>
      </c>
      <c r="O1865">
        <v>39890000</v>
      </c>
      <c r="P1865">
        <v>39890000</v>
      </c>
      <c r="Q1865">
        <v>0</v>
      </c>
      <c r="R1865">
        <v>880164</v>
      </c>
      <c r="S1865" t="s">
        <v>277</v>
      </c>
      <c r="T1865">
        <v>-6.2081156647207668E-2</v>
      </c>
      <c r="U1865">
        <v>1.2009447865714571</v>
      </c>
      <c r="V1865">
        <v>0.52564408481904745</v>
      </c>
      <c r="W1865">
        <v>0.3505103578235384</v>
      </c>
      <c r="X1865">
        <v>1.2045992030697781</v>
      </c>
      <c r="Y1865" t="str">
        <f t="shared" si="116"/>
        <v>&gt;72</v>
      </c>
      <c r="Z1865" s="20">
        <f t="shared" si="117"/>
        <v>1</v>
      </c>
      <c r="AA1865" t="str">
        <f t="shared" si="118"/>
        <v>80%-100%</v>
      </c>
      <c r="AB1865">
        <f t="shared" si="119"/>
        <v>1.8251112290607245E-4</v>
      </c>
    </row>
    <row r="1866" spans="1:28" x14ac:dyDescent="0.25">
      <c r="A1866" t="s">
        <v>4799</v>
      </c>
      <c r="B1866" t="s">
        <v>4800</v>
      </c>
      <c r="C1866" t="s">
        <v>82</v>
      </c>
      <c r="D1866" t="s">
        <v>102</v>
      </c>
      <c r="E1866">
        <v>38</v>
      </c>
      <c r="F1866" t="s">
        <v>25</v>
      </c>
      <c r="G1866">
        <v>2021</v>
      </c>
      <c r="H1866" t="s">
        <v>25</v>
      </c>
      <c r="I1866" t="s">
        <v>84</v>
      </c>
      <c r="J1866" t="s">
        <v>80</v>
      </c>
      <c r="K1866">
        <v>84</v>
      </c>
      <c r="L1866" s="18">
        <v>44317</v>
      </c>
      <c r="M1866" s="18">
        <v>46874</v>
      </c>
      <c r="O1866">
        <v>40390000</v>
      </c>
      <c r="P1866">
        <v>40390000</v>
      </c>
      <c r="Q1866">
        <v>0</v>
      </c>
      <c r="R1866">
        <v>883210</v>
      </c>
      <c r="S1866" t="s">
        <v>475</v>
      </c>
      <c r="T1866">
        <v>-0.2318743543797615</v>
      </c>
      <c r="U1866">
        <v>1.2009447865714571</v>
      </c>
      <c r="V1866">
        <v>0.68373306478441309</v>
      </c>
      <c r="W1866">
        <v>-0.41817867041589729</v>
      </c>
      <c r="X1866">
        <v>-0.96114136402222416</v>
      </c>
      <c r="Y1866" t="str">
        <f t="shared" si="116"/>
        <v>&gt;72</v>
      </c>
      <c r="Z1866" s="20">
        <f t="shared" si="117"/>
        <v>1</v>
      </c>
      <c r="AA1866" t="str">
        <f t="shared" si="118"/>
        <v>80%-100%</v>
      </c>
      <c r="AB1866">
        <f t="shared" si="119"/>
        <v>1.8314274255919606E-4</v>
      </c>
    </row>
    <row r="1867" spans="1:28" x14ac:dyDescent="0.25">
      <c r="A1867" t="s">
        <v>4801</v>
      </c>
      <c r="B1867" t="s">
        <v>4802</v>
      </c>
      <c r="C1867" t="s">
        <v>82</v>
      </c>
      <c r="D1867" t="s">
        <v>672</v>
      </c>
      <c r="E1867">
        <v>62</v>
      </c>
      <c r="F1867" t="s">
        <v>25</v>
      </c>
      <c r="G1867">
        <v>2022</v>
      </c>
      <c r="H1867" t="s">
        <v>25</v>
      </c>
      <c r="I1867" t="s">
        <v>84</v>
      </c>
      <c r="J1867" t="s">
        <v>80</v>
      </c>
      <c r="K1867">
        <v>84</v>
      </c>
      <c r="L1867" s="18">
        <v>44362</v>
      </c>
      <c r="M1867" s="18">
        <v>46919</v>
      </c>
      <c r="O1867">
        <v>41800000</v>
      </c>
      <c r="P1867">
        <v>38300000</v>
      </c>
      <c r="Q1867">
        <v>3500000</v>
      </c>
      <c r="R1867">
        <v>1035285</v>
      </c>
      <c r="S1867" t="s">
        <v>190</v>
      </c>
      <c r="T1867">
        <v>-0.36528329545533961</v>
      </c>
      <c r="U1867">
        <v>0.85712320190429059</v>
      </c>
      <c r="V1867">
        <v>0.2094661248883162</v>
      </c>
      <c r="W1867">
        <v>-0.66279171610348975</v>
      </c>
      <c r="X1867">
        <v>-0.96114136402222416</v>
      </c>
      <c r="Y1867" t="str">
        <f t="shared" si="116"/>
        <v>&gt;72</v>
      </c>
      <c r="Z1867" s="20">
        <f t="shared" si="117"/>
        <v>0.91626794258373201</v>
      </c>
      <c r="AA1867" t="str">
        <f t="shared" si="118"/>
        <v>80%-100%</v>
      </c>
      <c r="AB1867">
        <f t="shared" si="119"/>
        <v>2.1467706913463083E-4</v>
      </c>
    </row>
    <row r="1868" spans="1:28" x14ac:dyDescent="0.25">
      <c r="A1868" t="s">
        <v>4803</v>
      </c>
      <c r="B1868" t="s">
        <v>4804</v>
      </c>
      <c r="C1868" t="s">
        <v>82</v>
      </c>
      <c r="D1868" t="s">
        <v>4805</v>
      </c>
      <c r="E1868">
        <v>60</v>
      </c>
      <c r="F1868" t="s">
        <v>674</v>
      </c>
      <c r="G1868">
        <v>2020</v>
      </c>
      <c r="H1868" t="s">
        <v>18</v>
      </c>
      <c r="I1868" t="s">
        <v>188</v>
      </c>
      <c r="J1868" t="s">
        <v>80</v>
      </c>
      <c r="K1868">
        <v>72</v>
      </c>
      <c r="L1868" s="18">
        <v>43862</v>
      </c>
      <c r="M1868" s="18">
        <v>46054</v>
      </c>
      <c r="O1868">
        <v>107810266</v>
      </c>
      <c r="P1868">
        <v>100363905</v>
      </c>
      <c r="Q1868">
        <v>7446361</v>
      </c>
      <c r="R1868">
        <v>2101332</v>
      </c>
      <c r="S1868" t="s">
        <v>189</v>
      </c>
      <c r="U1868">
        <v>0.91733231722912645</v>
      </c>
      <c r="V1868">
        <v>-0.3352168875084427</v>
      </c>
      <c r="Y1868" t="str">
        <f t="shared" si="116"/>
        <v>61-72</v>
      </c>
      <c r="Z1868" s="20">
        <f t="shared" si="117"/>
        <v>0.93093087257571561</v>
      </c>
      <c r="AA1868" t="str">
        <f t="shared" si="118"/>
        <v>80%-100%</v>
      </c>
      <c r="AB1868">
        <f t="shared" si="119"/>
        <v>4.3573295762887716E-4</v>
      </c>
    </row>
    <row r="1869" spans="1:28" x14ac:dyDescent="0.25">
      <c r="A1869" t="s">
        <v>4806</v>
      </c>
      <c r="B1869" t="s">
        <v>4807</v>
      </c>
      <c r="C1869" t="s">
        <v>82</v>
      </c>
      <c r="D1869" t="s">
        <v>299</v>
      </c>
      <c r="E1869">
        <v>236</v>
      </c>
      <c r="F1869" t="s">
        <v>117</v>
      </c>
      <c r="G1869">
        <v>2022</v>
      </c>
      <c r="H1869" t="s">
        <v>29</v>
      </c>
      <c r="I1869" t="s">
        <v>84</v>
      </c>
      <c r="J1869" t="s">
        <v>80</v>
      </c>
      <c r="K1869">
        <v>72</v>
      </c>
      <c r="L1869" s="18">
        <v>44403</v>
      </c>
      <c r="M1869" s="18">
        <v>46594</v>
      </c>
      <c r="O1869">
        <v>66220000</v>
      </c>
      <c r="P1869">
        <v>66220000</v>
      </c>
      <c r="Q1869">
        <v>0</v>
      </c>
      <c r="R1869">
        <v>1608411</v>
      </c>
      <c r="S1869" t="s">
        <v>173</v>
      </c>
      <c r="T1869">
        <v>-0.46230797987394179</v>
      </c>
      <c r="U1869">
        <v>1.2009447865714571</v>
      </c>
      <c r="V1869">
        <v>5.1377144922950549E-2</v>
      </c>
      <c r="W1869">
        <v>1.169316848612264</v>
      </c>
      <c r="X1869">
        <v>-0.18766259006079469</v>
      </c>
      <c r="Y1869" t="str">
        <f t="shared" si="116"/>
        <v>61-72</v>
      </c>
      <c r="Z1869" s="20">
        <f t="shared" si="117"/>
        <v>1</v>
      </c>
      <c r="AA1869" t="str">
        <f t="shared" si="118"/>
        <v>80%-100%</v>
      </c>
      <c r="AB1869">
        <f t="shared" si="119"/>
        <v>3.3352068217341191E-4</v>
      </c>
    </row>
    <row r="1870" spans="1:28" x14ac:dyDescent="0.25">
      <c r="A1870" t="s">
        <v>4808</v>
      </c>
      <c r="B1870" t="s">
        <v>4809</v>
      </c>
      <c r="C1870" t="s">
        <v>82</v>
      </c>
      <c r="D1870" t="s">
        <v>239</v>
      </c>
      <c r="E1870">
        <v>49</v>
      </c>
      <c r="F1870" t="s">
        <v>87</v>
      </c>
      <c r="G1870">
        <v>2019</v>
      </c>
      <c r="H1870" t="s">
        <v>15</v>
      </c>
      <c r="J1870" t="s">
        <v>80</v>
      </c>
      <c r="K1870">
        <v>84</v>
      </c>
      <c r="L1870" s="18">
        <v>43353</v>
      </c>
      <c r="M1870" s="18">
        <v>45910</v>
      </c>
      <c r="O1870">
        <v>31311000</v>
      </c>
      <c r="P1870">
        <v>28500000</v>
      </c>
      <c r="Q1870">
        <v>2811000</v>
      </c>
      <c r="R1870">
        <v>613620</v>
      </c>
      <c r="S1870" t="s">
        <v>218</v>
      </c>
      <c r="T1870">
        <v>0.49581077875975499</v>
      </c>
      <c r="U1870">
        <v>0.83230238856368177</v>
      </c>
      <c r="V1870">
        <v>0.2094661248883162</v>
      </c>
      <c r="W1870">
        <v>-0.31258084492081861</v>
      </c>
      <c r="X1870">
        <v>-0.26501046745693763</v>
      </c>
      <c r="Y1870" t="str">
        <f t="shared" si="116"/>
        <v>&gt;72</v>
      </c>
      <c r="Z1870" s="20">
        <f t="shared" si="117"/>
        <v>0.91022324422726841</v>
      </c>
      <c r="AA1870" t="str">
        <f t="shared" si="118"/>
        <v>80%-100%</v>
      </c>
      <c r="AB1870">
        <f t="shared" si="119"/>
        <v>1.2724046341093726E-4</v>
      </c>
    </row>
    <row r="1871" spans="1:28" x14ac:dyDescent="0.25">
      <c r="A1871" t="s">
        <v>4810</v>
      </c>
      <c r="B1871" t="s">
        <v>4811</v>
      </c>
      <c r="C1871" t="s">
        <v>82</v>
      </c>
      <c r="D1871" t="s">
        <v>221</v>
      </c>
      <c r="E1871">
        <v>48</v>
      </c>
      <c r="F1871" t="s">
        <v>17</v>
      </c>
      <c r="G1871">
        <v>2022</v>
      </c>
      <c r="H1871" t="s">
        <v>155</v>
      </c>
      <c r="J1871" t="s">
        <v>80</v>
      </c>
      <c r="K1871">
        <v>36</v>
      </c>
      <c r="L1871" s="18">
        <v>44553</v>
      </c>
      <c r="M1871" s="18">
        <v>45649</v>
      </c>
      <c r="O1871">
        <v>85800000</v>
      </c>
      <c r="P1871">
        <v>20000000</v>
      </c>
      <c r="Q1871">
        <v>65800000</v>
      </c>
      <c r="R1871">
        <v>709140</v>
      </c>
      <c r="S1871" t="s">
        <v>186</v>
      </c>
      <c r="T1871">
        <v>-7.420924219953294E-2</v>
      </c>
      <c r="U1871">
        <v>-1.9481082914570469</v>
      </c>
      <c r="V1871">
        <v>-0.50193428495582826</v>
      </c>
      <c r="W1871">
        <v>1.939997299204651</v>
      </c>
      <c r="X1871">
        <v>0.58581618390063472</v>
      </c>
      <c r="Y1871" t="str">
        <f t="shared" si="116"/>
        <v>25-36</v>
      </c>
      <c r="Z1871" s="20">
        <f t="shared" si="117"/>
        <v>0.23310023310023309</v>
      </c>
      <c r="AA1871" t="str">
        <f t="shared" si="118"/>
        <v>20%-40%</v>
      </c>
      <c r="AB1871">
        <f t="shared" si="119"/>
        <v>1.4704752489037523E-4</v>
      </c>
    </row>
    <row r="1872" spans="1:28" x14ac:dyDescent="0.25">
      <c r="A1872" t="s">
        <v>4812</v>
      </c>
      <c r="B1872" t="s">
        <v>4813</v>
      </c>
      <c r="C1872" t="s">
        <v>82</v>
      </c>
      <c r="D1872" t="s">
        <v>754</v>
      </c>
      <c r="E1872">
        <v>84</v>
      </c>
      <c r="F1872" t="s">
        <v>20</v>
      </c>
      <c r="G1872">
        <v>2022</v>
      </c>
      <c r="H1872" t="s">
        <v>20</v>
      </c>
      <c r="I1872" t="s">
        <v>84</v>
      </c>
      <c r="J1872" t="s">
        <v>80</v>
      </c>
      <c r="K1872">
        <v>84</v>
      </c>
      <c r="L1872" s="18">
        <v>44234</v>
      </c>
      <c r="M1872" s="18">
        <v>46790</v>
      </c>
      <c r="O1872">
        <v>131000000</v>
      </c>
      <c r="P1872">
        <v>133700000</v>
      </c>
      <c r="Q1872">
        <v>0</v>
      </c>
      <c r="R1872">
        <v>3005804</v>
      </c>
      <c r="S1872" t="s">
        <v>208</v>
      </c>
      <c r="T1872">
        <v>8.3455869980695638E-2</v>
      </c>
      <c r="U1872">
        <v>1.2855766383610669</v>
      </c>
      <c r="V1872">
        <v>9.0899389914291959E-2</v>
      </c>
      <c r="W1872">
        <v>0.29972908782326479</v>
      </c>
      <c r="X1872">
        <v>-0.34235834485308059</v>
      </c>
      <c r="Y1872" t="str">
        <f t="shared" si="116"/>
        <v>&gt;72</v>
      </c>
      <c r="Z1872" s="20">
        <f t="shared" si="117"/>
        <v>1.0206106870229008</v>
      </c>
      <c r="AA1872" t="str">
        <f t="shared" si="118"/>
        <v>80%-100%</v>
      </c>
      <c r="AB1872">
        <f t="shared" si="119"/>
        <v>6.2328459613840621E-4</v>
      </c>
    </row>
    <row r="1873" spans="1:28" x14ac:dyDescent="0.25">
      <c r="A1873" t="s">
        <v>4814</v>
      </c>
      <c r="B1873" t="s">
        <v>4815</v>
      </c>
      <c r="C1873" t="s">
        <v>82</v>
      </c>
      <c r="D1873" t="s">
        <v>258</v>
      </c>
      <c r="E1873">
        <v>84</v>
      </c>
      <c r="F1873" t="s">
        <v>25</v>
      </c>
      <c r="G1873">
        <v>2020</v>
      </c>
      <c r="H1873" t="s">
        <v>25</v>
      </c>
      <c r="I1873" t="s">
        <v>84</v>
      </c>
      <c r="J1873" t="s">
        <v>80</v>
      </c>
      <c r="K1873">
        <v>84</v>
      </c>
      <c r="L1873" s="18">
        <v>43613</v>
      </c>
      <c r="M1873" s="18">
        <v>46170</v>
      </c>
      <c r="O1873">
        <v>32990000</v>
      </c>
      <c r="P1873">
        <v>29691000</v>
      </c>
      <c r="Q1873">
        <v>3299000</v>
      </c>
      <c r="R1873">
        <v>611885</v>
      </c>
      <c r="S1873" t="s">
        <v>208</v>
      </c>
      <c r="T1873">
        <v>-2.0632152727808779</v>
      </c>
      <c r="U1873">
        <v>0.79032357974038436</v>
      </c>
      <c r="V1873">
        <v>0.62034096470810096</v>
      </c>
      <c r="W1873">
        <v>-0.76981639571445859</v>
      </c>
      <c r="X1873">
        <v>-1.11583711881451</v>
      </c>
      <c r="Y1873" t="str">
        <f t="shared" si="116"/>
        <v>&gt;72</v>
      </c>
      <c r="Z1873" s="20">
        <f t="shared" si="117"/>
        <v>0.9</v>
      </c>
      <c r="AA1873" t="str">
        <f t="shared" si="118"/>
        <v>80%-100%</v>
      </c>
      <c r="AB1873">
        <f t="shared" si="119"/>
        <v>1.2688069318829461E-4</v>
      </c>
    </row>
    <row r="1874" spans="1:28" x14ac:dyDescent="0.25">
      <c r="A1874" t="s">
        <v>4816</v>
      </c>
      <c r="B1874" t="s">
        <v>4817</v>
      </c>
      <c r="C1874" t="s">
        <v>82</v>
      </c>
      <c r="D1874" t="s">
        <v>800</v>
      </c>
      <c r="E1874">
        <v>7</v>
      </c>
      <c r="F1874" t="s">
        <v>25</v>
      </c>
      <c r="G1874">
        <v>2022</v>
      </c>
      <c r="H1874" t="s">
        <v>25</v>
      </c>
      <c r="I1874" t="s">
        <v>84</v>
      </c>
      <c r="J1874" t="s">
        <v>80</v>
      </c>
      <c r="K1874">
        <v>84</v>
      </c>
      <c r="L1874" s="18">
        <v>44491</v>
      </c>
      <c r="M1874" s="18">
        <v>47048</v>
      </c>
      <c r="O1874">
        <v>46263200</v>
      </c>
      <c r="P1874">
        <v>46263200</v>
      </c>
      <c r="Q1874">
        <v>0</v>
      </c>
      <c r="R1874">
        <v>1024892</v>
      </c>
      <c r="S1874" t="s">
        <v>283</v>
      </c>
      <c r="T1874">
        <v>-0.36528329545533961</v>
      </c>
      <c r="U1874">
        <v>1.2009447865714571</v>
      </c>
      <c r="V1874">
        <v>-0.1067118350424142</v>
      </c>
      <c r="W1874">
        <v>-0.58711766669131737</v>
      </c>
      <c r="X1874">
        <v>-1.5025765057952249</v>
      </c>
      <c r="Y1874" t="str">
        <f t="shared" si="116"/>
        <v>&gt;72</v>
      </c>
      <c r="Z1874" s="20">
        <f t="shared" si="117"/>
        <v>1</v>
      </c>
      <c r="AA1874" t="str">
        <f t="shared" si="118"/>
        <v>80%-100%</v>
      </c>
      <c r="AB1874">
        <f t="shared" si="119"/>
        <v>2.1252197292487583E-4</v>
      </c>
    </row>
    <row r="1875" spans="1:28" x14ac:dyDescent="0.25">
      <c r="A1875" t="s">
        <v>4818</v>
      </c>
      <c r="B1875" t="s">
        <v>4819</v>
      </c>
      <c r="C1875" t="s">
        <v>82</v>
      </c>
      <c r="D1875" t="s">
        <v>179</v>
      </c>
      <c r="E1875">
        <v>60</v>
      </c>
      <c r="F1875" t="s">
        <v>87</v>
      </c>
      <c r="G1875">
        <v>2022</v>
      </c>
      <c r="H1875" t="s">
        <v>24</v>
      </c>
      <c r="I1875" t="s">
        <v>84</v>
      </c>
      <c r="J1875" t="s">
        <v>80</v>
      </c>
      <c r="K1875">
        <v>72</v>
      </c>
      <c r="L1875" s="18">
        <v>44344</v>
      </c>
      <c r="M1875" s="18">
        <v>46535</v>
      </c>
      <c r="O1875">
        <v>44490000</v>
      </c>
      <c r="P1875">
        <v>44490000</v>
      </c>
      <c r="Q1875">
        <v>0</v>
      </c>
      <c r="R1875">
        <v>1046879</v>
      </c>
      <c r="S1875" t="s">
        <v>189</v>
      </c>
      <c r="T1875">
        <v>-1.4931952518215901</v>
      </c>
      <c r="U1875">
        <v>1.2009447865714571</v>
      </c>
      <c r="V1875">
        <v>-0.42288979497314538</v>
      </c>
      <c r="W1875">
        <v>-0.3123013819839543</v>
      </c>
      <c r="X1875">
        <v>0.35377255171220601</v>
      </c>
      <c r="Y1875" t="str">
        <f t="shared" si="116"/>
        <v>61-72</v>
      </c>
      <c r="Z1875" s="20">
        <f t="shared" si="117"/>
        <v>1</v>
      </c>
      <c r="AA1875" t="str">
        <f t="shared" si="118"/>
        <v>80%-100%</v>
      </c>
      <c r="AB1875">
        <f t="shared" si="119"/>
        <v>2.1708120513539092E-4</v>
      </c>
    </row>
    <row r="1876" spans="1:28" x14ac:dyDescent="0.25">
      <c r="A1876" t="s">
        <v>731</v>
      </c>
      <c r="B1876" t="s">
        <v>732</v>
      </c>
      <c r="C1876" t="s">
        <v>82</v>
      </c>
      <c r="D1876" t="s">
        <v>199</v>
      </c>
      <c r="E1876">
        <v>62</v>
      </c>
      <c r="F1876" t="s">
        <v>79</v>
      </c>
      <c r="G1876">
        <v>2022</v>
      </c>
      <c r="H1876" t="s">
        <v>26</v>
      </c>
      <c r="I1876" t="s">
        <v>84</v>
      </c>
      <c r="J1876" t="s">
        <v>80</v>
      </c>
      <c r="K1876">
        <v>84</v>
      </c>
      <c r="L1876" s="18">
        <v>44324</v>
      </c>
      <c r="M1876" s="18">
        <v>46881</v>
      </c>
      <c r="O1876">
        <v>51357300</v>
      </c>
      <c r="P1876">
        <v>51357300</v>
      </c>
      <c r="Q1876">
        <v>0</v>
      </c>
      <c r="R1876">
        <v>1002930</v>
      </c>
      <c r="S1876" t="s">
        <v>190</v>
      </c>
      <c r="T1876">
        <v>-1.9661905883622759</v>
      </c>
      <c r="U1876">
        <v>1.2009447865714571</v>
      </c>
      <c r="V1876">
        <v>-0.30432305999912118</v>
      </c>
      <c r="W1876">
        <v>1.428891118533858</v>
      </c>
      <c r="X1876">
        <v>-1.0384892414183671</v>
      </c>
      <c r="Y1876" t="str">
        <f t="shared" si="116"/>
        <v>&gt;72</v>
      </c>
      <c r="Z1876" s="20">
        <f t="shared" si="117"/>
        <v>1</v>
      </c>
      <c r="AA1876" t="str">
        <f t="shared" si="118"/>
        <v>80%-100%</v>
      </c>
      <c r="AB1876">
        <f t="shared" si="119"/>
        <v>2.0796792472333253E-4</v>
      </c>
    </row>
    <row r="1877" spans="1:28" x14ac:dyDescent="0.25">
      <c r="A1877" t="s">
        <v>4820</v>
      </c>
      <c r="B1877" t="s">
        <v>4821</v>
      </c>
      <c r="C1877" t="s">
        <v>82</v>
      </c>
      <c r="D1877" t="s">
        <v>1078</v>
      </c>
      <c r="E1877">
        <v>60</v>
      </c>
      <c r="F1877" t="s">
        <v>9</v>
      </c>
      <c r="G1877">
        <v>2020</v>
      </c>
      <c r="H1877" t="s">
        <v>28</v>
      </c>
      <c r="I1877" t="s">
        <v>188</v>
      </c>
      <c r="J1877" t="s">
        <v>80</v>
      </c>
      <c r="K1877">
        <v>72</v>
      </c>
      <c r="L1877" s="18">
        <v>43625</v>
      </c>
      <c r="M1877" s="18">
        <v>45817</v>
      </c>
      <c r="O1877">
        <v>86000000</v>
      </c>
      <c r="P1877">
        <v>86000000</v>
      </c>
      <c r="Q1877">
        <v>0</v>
      </c>
      <c r="R1877">
        <v>1805605</v>
      </c>
      <c r="S1877" t="s">
        <v>264</v>
      </c>
      <c r="T1877">
        <v>0.77475674646323633</v>
      </c>
      <c r="U1877">
        <v>1.2009447865714571</v>
      </c>
      <c r="V1877">
        <v>-0.2762387898417441</v>
      </c>
      <c r="W1877">
        <v>-0.23740929774904099</v>
      </c>
      <c r="X1877">
        <v>-0.34235834485308059</v>
      </c>
      <c r="Y1877" t="str">
        <f t="shared" si="116"/>
        <v>61-72</v>
      </c>
      <c r="Z1877" s="20">
        <f t="shared" si="117"/>
        <v>1</v>
      </c>
      <c r="AA1877" t="str">
        <f t="shared" si="118"/>
        <v>80%-100%</v>
      </c>
      <c r="AB1877">
        <f t="shared" si="119"/>
        <v>3.7441090078078513E-4</v>
      </c>
    </row>
    <row r="1878" spans="1:28" x14ac:dyDescent="0.25">
      <c r="A1878" t="s">
        <v>4822</v>
      </c>
      <c r="B1878" t="s">
        <v>4823</v>
      </c>
      <c r="C1878" t="s">
        <v>82</v>
      </c>
      <c r="D1878" t="s">
        <v>100</v>
      </c>
      <c r="E1878">
        <v>60</v>
      </c>
      <c r="F1878" t="s">
        <v>17</v>
      </c>
      <c r="G1878">
        <v>2017</v>
      </c>
      <c r="H1878" t="s">
        <v>17</v>
      </c>
      <c r="J1878" t="s">
        <v>80</v>
      </c>
      <c r="K1878">
        <v>84</v>
      </c>
      <c r="L1878" s="18">
        <v>42767</v>
      </c>
      <c r="M1878" s="18">
        <v>45323</v>
      </c>
      <c r="O1878">
        <v>63550000</v>
      </c>
      <c r="P1878">
        <v>57000000</v>
      </c>
      <c r="Q1878">
        <v>6550000</v>
      </c>
      <c r="R1878">
        <v>1153460</v>
      </c>
      <c r="S1878" t="s">
        <v>228</v>
      </c>
      <c r="T1878">
        <v>0.35027375213185169</v>
      </c>
      <c r="U1878">
        <v>0.77772387315784164</v>
      </c>
      <c r="V1878">
        <v>0.4016411836131995</v>
      </c>
      <c r="W1878">
        <v>3.2058690325744189E-2</v>
      </c>
      <c r="X1878">
        <v>1.127251325673635</v>
      </c>
      <c r="Y1878" t="str">
        <f t="shared" si="116"/>
        <v>&gt;72</v>
      </c>
      <c r="Z1878" s="20">
        <f t="shared" si="117"/>
        <v>0.89693154996066093</v>
      </c>
      <c r="AA1878" t="str">
        <f t="shared" si="118"/>
        <v>80%-100%</v>
      </c>
      <c r="AB1878">
        <f t="shared" si="119"/>
        <v>2.3918187954431031E-4</v>
      </c>
    </row>
    <row r="1879" spans="1:28" x14ac:dyDescent="0.25">
      <c r="A1879" t="s">
        <v>4824</v>
      </c>
      <c r="B1879" t="s">
        <v>4825</v>
      </c>
      <c r="C1879" t="s">
        <v>82</v>
      </c>
      <c r="D1879" t="s">
        <v>154</v>
      </c>
      <c r="E1879">
        <v>49</v>
      </c>
      <c r="F1879" t="s">
        <v>25</v>
      </c>
      <c r="G1879">
        <v>2022</v>
      </c>
      <c r="H1879" t="s">
        <v>25</v>
      </c>
      <c r="I1879" t="s">
        <v>84</v>
      </c>
      <c r="J1879" t="s">
        <v>80</v>
      </c>
      <c r="K1879">
        <v>72</v>
      </c>
      <c r="L1879" s="18">
        <v>44405</v>
      </c>
      <c r="M1879" s="18">
        <v>46596</v>
      </c>
      <c r="O1879">
        <v>42190000</v>
      </c>
      <c r="P1879">
        <v>34190000</v>
      </c>
      <c r="Q1879">
        <v>8000000</v>
      </c>
      <c r="R1879">
        <v>917810</v>
      </c>
      <c r="S1879" t="s">
        <v>471</v>
      </c>
      <c r="T1879">
        <v>-0.65635734871114615</v>
      </c>
      <c r="U1879">
        <v>0.42233145292638002</v>
      </c>
      <c r="V1879">
        <v>-0.75973176308637436</v>
      </c>
      <c r="W1879">
        <v>-0.73375273261367602</v>
      </c>
      <c r="X1879">
        <v>-1.425228628399082</v>
      </c>
      <c r="Y1879" t="str">
        <f t="shared" si="116"/>
        <v>61-72</v>
      </c>
      <c r="Z1879" s="20">
        <f t="shared" si="117"/>
        <v>0.81038160701588058</v>
      </c>
      <c r="AA1879" t="str">
        <f t="shared" si="118"/>
        <v>80%-100%</v>
      </c>
      <c r="AB1879">
        <f t="shared" si="119"/>
        <v>1.9031741097616167E-4</v>
      </c>
    </row>
    <row r="1880" spans="1:28" x14ac:dyDescent="0.25">
      <c r="A1880" t="s">
        <v>4826</v>
      </c>
      <c r="B1880" t="s">
        <v>4827</v>
      </c>
      <c r="C1880" t="s">
        <v>82</v>
      </c>
      <c r="D1880" t="s">
        <v>532</v>
      </c>
      <c r="E1880">
        <v>76</v>
      </c>
      <c r="F1880" t="s">
        <v>17</v>
      </c>
      <c r="G1880">
        <v>2021</v>
      </c>
      <c r="H1880" t="s">
        <v>110</v>
      </c>
      <c r="I1880" t="s">
        <v>84</v>
      </c>
      <c r="J1880" t="s">
        <v>80</v>
      </c>
      <c r="K1880">
        <v>72</v>
      </c>
      <c r="L1880" s="18">
        <v>44284</v>
      </c>
      <c r="M1880" s="18">
        <v>46475</v>
      </c>
      <c r="O1880">
        <v>62292283</v>
      </c>
      <c r="P1880">
        <v>62292283</v>
      </c>
      <c r="Q1880">
        <v>0</v>
      </c>
      <c r="R1880">
        <v>1481413</v>
      </c>
      <c r="S1880" t="s">
        <v>330</v>
      </c>
      <c r="T1880">
        <v>-0.54720457874021866</v>
      </c>
      <c r="U1880">
        <v>1.2009447865714571</v>
      </c>
      <c r="V1880">
        <v>-0.2648008150077798</v>
      </c>
      <c r="W1880">
        <v>-0.3123013819839543</v>
      </c>
      <c r="X1880">
        <v>-0.49705409964536651</v>
      </c>
      <c r="Y1880" t="str">
        <f t="shared" si="116"/>
        <v>61-72</v>
      </c>
      <c r="Z1880" s="20">
        <f t="shared" si="117"/>
        <v>1</v>
      </c>
      <c r="AA1880" t="str">
        <f t="shared" si="118"/>
        <v>80%-100%</v>
      </c>
      <c r="AB1880">
        <f t="shared" si="119"/>
        <v>3.0718633131740622E-4</v>
      </c>
    </row>
    <row r="1881" spans="1:28" x14ac:dyDescent="0.25">
      <c r="A1881" t="s">
        <v>4828</v>
      </c>
      <c r="B1881" t="s">
        <v>4829</v>
      </c>
      <c r="C1881" t="s">
        <v>82</v>
      </c>
      <c r="D1881" t="s">
        <v>231</v>
      </c>
      <c r="E1881">
        <v>38</v>
      </c>
      <c r="F1881" t="s">
        <v>79</v>
      </c>
      <c r="G1881">
        <v>2020</v>
      </c>
      <c r="H1881" t="s">
        <v>13</v>
      </c>
      <c r="I1881" t="s">
        <v>84</v>
      </c>
      <c r="J1881" t="s">
        <v>80</v>
      </c>
      <c r="K1881">
        <v>60</v>
      </c>
      <c r="L1881" s="18">
        <v>43594</v>
      </c>
      <c r="M1881" s="18">
        <v>45421</v>
      </c>
      <c r="O1881">
        <v>38011350</v>
      </c>
      <c r="P1881">
        <v>38011350</v>
      </c>
      <c r="Q1881">
        <v>0</v>
      </c>
      <c r="R1881">
        <v>943764</v>
      </c>
      <c r="S1881" t="s">
        <v>337</v>
      </c>
      <c r="T1881">
        <v>1.4175452807364759</v>
      </c>
      <c r="U1881">
        <v>1.2009447865714571</v>
      </c>
      <c r="V1881">
        <v>0.4556248947025871</v>
      </c>
      <c r="W1881">
        <v>0.2082026526741442</v>
      </c>
      <c r="X1881">
        <v>1.7460343448427791</v>
      </c>
      <c r="Y1881" t="str">
        <f t="shared" si="116"/>
        <v>49-60</v>
      </c>
      <c r="Z1881" s="20">
        <f t="shared" si="117"/>
        <v>1</v>
      </c>
      <c r="AA1881" t="str">
        <f t="shared" si="118"/>
        <v>80%-100%</v>
      </c>
      <c r="AB1881">
        <f t="shared" si="119"/>
        <v>1.9569924173032136E-4</v>
      </c>
    </row>
    <row r="1882" spans="1:28" x14ac:dyDescent="0.25">
      <c r="A1882" t="s">
        <v>4830</v>
      </c>
      <c r="B1882" t="s">
        <v>4831</v>
      </c>
      <c r="C1882" t="s">
        <v>82</v>
      </c>
      <c r="D1882" t="s">
        <v>149</v>
      </c>
      <c r="E1882">
        <v>49</v>
      </c>
      <c r="F1882" t="s">
        <v>12</v>
      </c>
      <c r="G1882">
        <v>2018</v>
      </c>
      <c r="H1882" t="s">
        <v>12</v>
      </c>
      <c r="J1882" t="s">
        <v>80</v>
      </c>
      <c r="K1882">
        <v>48</v>
      </c>
      <c r="L1882" s="18">
        <v>43220</v>
      </c>
      <c r="M1882" s="18">
        <v>44681</v>
      </c>
      <c r="O1882">
        <v>67700000</v>
      </c>
      <c r="P1882">
        <v>50700000</v>
      </c>
      <c r="Q1882">
        <v>17000000</v>
      </c>
      <c r="R1882">
        <v>1396438</v>
      </c>
      <c r="S1882" t="s">
        <v>81</v>
      </c>
      <c r="T1882">
        <v>-1.202121198565784</v>
      </c>
      <c r="U1882">
        <v>0.1698427900975672</v>
      </c>
      <c r="V1882">
        <v>-0.6193527406238738</v>
      </c>
      <c r="W1882">
        <v>-0.25952868963072878</v>
      </c>
      <c r="X1882">
        <v>-3.2966835268508812E-2</v>
      </c>
      <c r="Y1882" t="str">
        <f t="shared" si="116"/>
        <v>37-48</v>
      </c>
      <c r="Z1882" s="20">
        <f t="shared" si="117"/>
        <v>0.74889217134416541</v>
      </c>
      <c r="AA1882" t="str">
        <f t="shared" si="118"/>
        <v>60%-80%</v>
      </c>
      <c r="AB1882">
        <f t="shared" si="119"/>
        <v>2.8956588482227175E-4</v>
      </c>
    </row>
    <row r="1883" spans="1:28" x14ac:dyDescent="0.25">
      <c r="A1883" t="s">
        <v>4832</v>
      </c>
      <c r="B1883" t="s">
        <v>4833</v>
      </c>
      <c r="C1883" t="s">
        <v>82</v>
      </c>
      <c r="D1883" t="s">
        <v>648</v>
      </c>
      <c r="E1883">
        <v>74</v>
      </c>
      <c r="F1883" t="s">
        <v>95</v>
      </c>
      <c r="G1883">
        <v>2015</v>
      </c>
      <c r="H1883" t="s">
        <v>16</v>
      </c>
      <c r="J1883" t="s">
        <v>96</v>
      </c>
      <c r="K1883">
        <v>60</v>
      </c>
      <c r="L1883" s="18">
        <v>44273</v>
      </c>
      <c r="M1883" s="18">
        <v>46099</v>
      </c>
      <c r="O1883">
        <v>25000000</v>
      </c>
      <c r="P1883">
        <v>23000000</v>
      </c>
      <c r="Q1883">
        <v>2000000</v>
      </c>
      <c r="R1883">
        <v>628628</v>
      </c>
      <c r="S1883" t="s">
        <v>121</v>
      </c>
      <c r="T1883">
        <v>-0.63210117760649565</v>
      </c>
      <c r="U1883">
        <v>0.87244782110659891</v>
      </c>
      <c r="V1883">
        <v>0.28851061487099899</v>
      </c>
      <c r="W1883">
        <v>-0.37735451218038318</v>
      </c>
      <c r="X1883">
        <v>-0.18766259006079469</v>
      </c>
      <c r="Y1883" t="str">
        <f t="shared" si="116"/>
        <v>49-60</v>
      </c>
      <c r="Z1883" s="20">
        <f t="shared" si="117"/>
        <v>0.92</v>
      </c>
      <c r="AA1883" t="str">
        <f t="shared" si="118"/>
        <v>80%-100%</v>
      </c>
      <c r="AB1883">
        <f t="shared" si="119"/>
        <v>1.303525276768858E-4</v>
      </c>
    </row>
    <row r="1884" spans="1:28" x14ac:dyDescent="0.25">
      <c r="A1884" t="s">
        <v>614</v>
      </c>
      <c r="B1884" t="s">
        <v>4834</v>
      </c>
      <c r="C1884" t="s">
        <v>82</v>
      </c>
      <c r="D1884" t="s">
        <v>865</v>
      </c>
      <c r="E1884">
        <v>7</v>
      </c>
      <c r="F1884" t="s">
        <v>20</v>
      </c>
      <c r="G1884">
        <v>2021</v>
      </c>
      <c r="H1884" t="s">
        <v>20</v>
      </c>
      <c r="I1884" t="s">
        <v>84</v>
      </c>
      <c r="J1884" t="s">
        <v>80</v>
      </c>
      <c r="K1884">
        <v>72</v>
      </c>
      <c r="L1884" s="18">
        <v>43840</v>
      </c>
      <c r="M1884" s="18">
        <v>46032</v>
      </c>
      <c r="O1884">
        <v>120000000</v>
      </c>
      <c r="P1884">
        <v>60000000</v>
      </c>
      <c r="Q1884">
        <v>60000000</v>
      </c>
      <c r="R1884">
        <v>1584363</v>
      </c>
      <c r="S1884" t="s">
        <v>283</v>
      </c>
      <c r="T1884">
        <v>-1.978318673914601</v>
      </c>
      <c r="U1884">
        <v>-0.85216124758390532</v>
      </c>
      <c r="V1884">
        <v>0.72325530977575447</v>
      </c>
      <c r="W1884">
        <v>0.83741312312027938</v>
      </c>
      <c r="X1884">
        <v>-0.4197062222492236</v>
      </c>
      <c r="Y1884" t="str">
        <f t="shared" si="116"/>
        <v>61-72</v>
      </c>
      <c r="Z1884" s="20">
        <f t="shared" si="117"/>
        <v>0.5</v>
      </c>
      <c r="AA1884" t="str">
        <f t="shared" si="118"/>
        <v>40%-60%</v>
      </c>
      <c r="AB1884">
        <f t="shared" si="119"/>
        <v>3.2853408026326192E-4</v>
      </c>
    </row>
    <row r="1885" spans="1:28" x14ac:dyDescent="0.25">
      <c r="A1885" t="s">
        <v>4835</v>
      </c>
      <c r="B1885" t="s">
        <v>4836</v>
      </c>
      <c r="C1885" t="s">
        <v>82</v>
      </c>
      <c r="D1885" t="s">
        <v>789</v>
      </c>
      <c r="E1885">
        <v>38</v>
      </c>
      <c r="F1885" t="s">
        <v>87</v>
      </c>
      <c r="G1885">
        <v>2019</v>
      </c>
      <c r="H1885" t="s">
        <v>15</v>
      </c>
      <c r="J1885" t="s">
        <v>80</v>
      </c>
      <c r="K1885">
        <v>84</v>
      </c>
      <c r="L1885" s="18">
        <v>43426</v>
      </c>
      <c r="M1885" s="18">
        <v>45983</v>
      </c>
      <c r="O1885">
        <v>35211885</v>
      </c>
      <c r="P1885">
        <v>33451290</v>
      </c>
      <c r="Q1885">
        <v>1760595</v>
      </c>
      <c r="R1885">
        <v>653112</v>
      </c>
      <c r="S1885" t="s">
        <v>490</v>
      </c>
      <c r="T1885">
        <v>1.068735666674399E-2</v>
      </c>
      <c r="U1885">
        <v>0.99563418315592023</v>
      </c>
      <c r="V1885">
        <v>-2.2912818987273639E-2</v>
      </c>
      <c r="W1885">
        <v>-0.44665169531467819</v>
      </c>
      <c r="X1885">
        <v>1.5913385900504931</v>
      </c>
      <c r="Y1885" t="str">
        <f t="shared" si="116"/>
        <v>&gt;72</v>
      </c>
      <c r="Z1885" s="20">
        <f t="shared" si="117"/>
        <v>0.94999997870037345</v>
      </c>
      <c r="AA1885" t="str">
        <f t="shared" si="118"/>
        <v>80%-100%</v>
      </c>
      <c r="AB1885">
        <f t="shared" si="119"/>
        <v>1.3542953870350388E-4</v>
      </c>
    </row>
    <row r="1886" spans="1:28" x14ac:dyDescent="0.25">
      <c r="A1886" t="s">
        <v>4837</v>
      </c>
      <c r="B1886" t="s">
        <v>4838</v>
      </c>
      <c r="C1886" t="s">
        <v>82</v>
      </c>
      <c r="D1886" t="s">
        <v>4839</v>
      </c>
      <c r="E1886">
        <v>236</v>
      </c>
      <c r="F1886" t="s">
        <v>17</v>
      </c>
      <c r="G1886">
        <v>2022</v>
      </c>
      <c r="H1886" t="s">
        <v>155</v>
      </c>
      <c r="I1886" t="s">
        <v>84</v>
      </c>
      <c r="J1886" t="s">
        <v>80</v>
      </c>
      <c r="K1886">
        <v>60</v>
      </c>
      <c r="L1886" s="18">
        <v>44414</v>
      </c>
      <c r="M1886" s="18">
        <v>46240</v>
      </c>
      <c r="O1886">
        <v>66826250</v>
      </c>
      <c r="P1886">
        <v>49826250</v>
      </c>
      <c r="Q1886">
        <v>17000000</v>
      </c>
      <c r="R1886">
        <v>1291530</v>
      </c>
      <c r="S1886" t="s">
        <v>699</v>
      </c>
      <c r="T1886">
        <v>-0.31677095324603838</v>
      </c>
      <c r="U1886">
        <v>0.15636118115768141</v>
      </c>
      <c r="V1886">
        <v>-0.62050101992985252</v>
      </c>
      <c r="W1886">
        <v>-0.2067559972775033</v>
      </c>
      <c r="X1886">
        <v>-0.88379348662608126</v>
      </c>
      <c r="Y1886" t="str">
        <f t="shared" si="116"/>
        <v>49-60</v>
      </c>
      <c r="Z1886" s="20">
        <f t="shared" si="117"/>
        <v>0.74560894857933824</v>
      </c>
      <c r="AA1886" t="str">
        <f t="shared" si="118"/>
        <v>60%-80%</v>
      </c>
      <c r="AB1886">
        <f t="shared" si="119"/>
        <v>2.6781212429374498E-4</v>
      </c>
    </row>
    <row r="1887" spans="1:28" x14ac:dyDescent="0.25">
      <c r="A1887" t="s">
        <v>4840</v>
      </c>
      <c r="B1887" t="s">
        <v>4841</v>
      </c>
      <c r="C1887" t="s">
        <v>82</v>
      </c>
      <c r="D1887" t="s">
        <v>576</v>
      </c>
      <c r="E1887">
        <v>220</v>
      </c>
      <c r="F1887" t="s">
        <v>25</v>
      </c>
      <c r="G1887">
        <v>2021</v>
      </c>
      <c r="H1887" t="s">
        <v>25</v>
      </c>
      <c r="I1887" t="s">
        <v>84</v>
      </c>
      <c r="J1887" t="s">
        <v>80</v>
      </c>
      <c r="K1887">
        <v>84</v>
      </c>
      <c r="L1887" s="18">
        <v>43962</v>
      </c>
      <c r="M1887" s="18">
        <v>46518</v>
      </c>
      <c r="O1887">
        <v>39290000</v>
      </c>
      <c r="P1887">
        <v>40637000</v>
      </c>
      <c r="Q1887">
        <v>0</v>
      </c>
      <c r="R1887">
        <v>913589</v>
      </c>
      <c r="S1887" t="s">
        <v>385</v>
      </c>
      <c r="T1887">
        <v>-1.626604192897168</v>
      </c>
      <c r="U1887">
        <v>1.3417202423112009</v>
      </c>
      <c r="V1887">
        <v>9.0899389914291959E-2</v>
      </c>
      <c r="W1887">
        <v>-0.64666119504457931</v>
      </c>
      <c r="X1887">
        <v>-0.80644560922993824</v>
      </c>
      <c r="Y1887" t="str">
        <f t="shared" si="116"/>
        <v>&gt;72</v>
      </c>
      <c r="Z1887" s="20">
        <f t="shared" si="117"/>
        <v>1.0342835327055231</v>
      </c>
      <c r="AA1887" t="str">
        <f t="shared" si="118"/>
        <v>80%-100%</v>
      </c>
      <c r="AB1887">
        <f t="shared" si="119"/>
        <v>1.8944214290136363E-4</v>
      </c>
    </row>
    <row r="1888" spans="1:28" x14ac:dyDescent="0.25">
      <c r="A1888" t="s">
        <v>4842</v>
      </c>
      <c r="B1888" t="s">
        <v>4843</v>
      </c>
      <c r="C1888" t="s">
        <v>82</v>
      </c>
      <c r="D1888" t="s">
        <v>327</v>
      </c>
      <c r="E1888">
        <v>236</v>
      </c>
      <c r="F1888" t="s">
        <v>117</v>
      </c>
      <c r="G1888">
        <v>2019</v>
      </c>
      <c r="H1888" t="s">
        <v>14</v>
      </c>
      <c r="I1888" t="s">
        <v>84</v>
      </c>
      <c r="J1888" t="s">
        <v>80</v>
      </c>
      <c r="K1888">
        <v>72</v>
      </c>
      <c r="L1888" s="18">
        <v>43496</v>
      </c>
      <c r="M1888" s="18">
        <v>45688</v>
      </c>
      <c r="O1888">
        <v>49929650</v>
      </c>
      <c r="P1888">
        <v>20000000</v>
      </c>
      <c r="Q1888">
        <v>29929650</v>
      </c>
      <c r="R1888">
        <v>420526</v>
      </c>
      <c r="S1888" t="s">
        <v>710</v>
      </c>
      <c r="T1888">
        <v>0.87178143088183857</v>
      </c>
      <c r="U1888">
        <v>-1.2604682221381189</v>
      </c>
      <c r="V1888">
        <v>-0.25682799252567701</v>
      </c>
      <c r="W1888">
        <v>-0.18698183712014191</v>
      </c>
      <c r="X1888">
        <v>0.97255557088134947</v>
      </c>
      <c r="Y1888" t="str">
        <f t="shared" si="116"/>
        <v>61-72</v>
      </c>
      <c r="Z1888" s="20">
        <f t="shared" si="117"/>
        <v>0.4005635929753163</v>
      </c>
      <c r="AA1888" t="str">
        <f t="shared" si="118"/>
        <v>40%-60%</v>
      </c>
      <c r="AB1888">
        <f t="shared" si="119"/>
        <v>8.720042227493856E-5</v>
      </c>
    </row>
    <row r="1889" spans="1:28" x14ac:dyDescent="0.25">
      <c r="A1889" t="s">
        <v>4844</v>
      </c>
      <c r="B1889" t="s">
        <v>4845</v>
      </c>
      <c r="C1889" t="s">
        <v>82</v>
      </c>
      <c r="D1889" t="s">
        <v>4691</v>
      </c>
      <c r="E1889">
        <v>87</v>
      </c>
      <c r="F1889" t="s">
        <v>17</v>
      </c>
      <c r="G1889">
        <v>2022</v>
      </c>
      <c r="H1889" t="s">
        <v>694</v>
      </c>
      <c r="I1889" t="s">
        <v>84</v>
      </c>
      <c r="J1889" t="s">
        <v>80</v>
      </c>
      <c r="K1889">
        <v>72</v>
      </c>
      <c r="L1889" s="18">
        <v>44396</v>
      </c>
      <c r="M1889" s="18">
        <v>46587</v>
      </c>
      <c r="O1889">
        <v>59162992</v>
      </c>
      <c r="P1889">
        <v>59932389</v>
      </c>
      <c r="Q1889">
        <v>0</v>
      </c>
      <c r="R1889">
        <v>1410249</v>
      </c>
      <c r="S1889" t="s">
        <v>225</v>
      </c>
      <c r="T1889">
        <v>-1.3355301396413619</v>
      </c>
      <c r="U1889">
        <v>1.2543448452892789</v>
      </c>
      <c r="V1889">
        <v>-0.42288979497314538</v>
      </c>
      <c r="W1889">
        <v>-0.26284772688564872</v>
      </c>
      <c r="X1889">
        <v>-1.5025765057952249</v>
      </c>
      <c r="Y1889" t="str">
        <f t="shared" si="116"/>
        <v>61-72</v>
      </c>
      <c r="Z1889" s="20">
        <f t="shared" si="117"/>
        <v>1.0130047006412386</v>
      </c>
      <c r="AA1889" t="str">
        <f t="shared" si="118"/>
        <v>80%-100%</v>
      </c>
      <c r="AB1889">
        <f t="shared" si="119"/>
        <v>2.9242973873865074E-4</v>
      </c>
    </row>
    <row r="1890" spans="1:28" x14ac:dyDescent="0.25">
      <c r="A1890" t="s">
        <v>4846</v>
      </c>
      <c r="B1890" t="s">
        <v>4847</v>
      </c>
      <c r="C1890" t="s">
        <v>82</v>
      </c>
      <c r="D1890" t="s">
        <v>128</v>
      </c>
      <c r="E1890">
        <v>60</v>
      </c>
      <c r="F1890" t="s">
        <v>17</v>
      </c>
      <c r="G1890">
        <v>2018</v>
      </c>
      <c r="H1890" t="s">
        <v>17</v>
      </c>
      <c r="J1890" t="s">
        <v>80</v>
      </c>
      <c r="K1890">
        <v>84</v>
      </c>
      <c r="L1890" s="18">
        <v>43435</v>
      </c>
      <c r="M1890" s="18">
        <v>45992</v>
      </c>
      <c r="O1890">
        <v>52060000</v>
      </c>
      <c r="P1890">
        <v>37060000</v>
      </c>
      <c r="Q1890">
        <v>15000000</v>
      </c>
      <c r="R1890">
        <v>816336</v>
      </c>
      <c r="S1890" t="s">
        <v>191</v>
      </c>
      <c r="T1890">
        <v>0.35027375213185169</v>
      </c>
      <c r="U1890">
        <v>1.7825673535327852E-2</v>
      </c>
      <c r="V1890">
        <v>1.434655719619899</v>
      </c>
      <c r="W1890">
        <v>-0.64818795218184244</v>
      </c>
      <c r="X1890">
        <v>0.58581618390063472</v>
      </c>
      <c r="Y1890" t="str">
        <f t="shared" si="116"/>
        <v>&gt;72</v>
      </c>
      <c r="Z1890" s="20">
        <f t="shared" si="117"/>
        <v>0.71187091817134074</v>
      </c>
      <c r="AA1890" t="str">
        <f t="shared" si="118"/>
        <v>60%-80%</v>
      </c>
      <c r="AB1890">
        <f t="shared" si="119"/>
        <v>1.6927572592000077E-4</v>
      </c>
    </row>
    <row r="1891" spans="1:28" x14ac:dyDescent="0.25">
      <c r="A1891" t="s">
        <v>4848</v>
      </c>
      <c r="B1891" t="s">
        <v>4849</v>
      </c>
      <c r="C1891" t="s">
        <v>82</v>
      </c>
      <c r="D1891" t="s">
        <v>172</v>
      </c>
      <c r="E1891">
        <v>38</v>
      </c>
      <c r="F1891" t="s">
        <v>25</v>
      </c>
      <c r="G1891">
        <v>2022</v>
      </c>
      <c r="H1891" t="s">
        <v>25</v>
      </c>
      <c r="I1891" t="s">
        <v>84</v>
      </c>
      <c r="J1891" t="s">
        <v>80</v>
      </c>
      <c r="K1891">
        <v>84</v>
      </c>
      <c r="L1891" s="18">
        <v>44202</v>
      </c>
      <c r="M1891" s="18">
        <v>46758</v>
      </c>
      <c r="O1891">
        <v>42610000</v>
      </c>
      <c r="P1891">
        <v>35610000</v>
      </c>
      <c r="Q1891">
        <v>7000000</v>
      </c>
      <c r="R1891">
        <v>752217</v>
      </c>
      <c r="S1891" t="s">
        <v>234</v>
      </c>
      <c r="T1891">
        <v>-0.25613052548441212</v>
      </c>
      <c r="U1891">
        <v>0.52637345406324121</v>
      </c>
      <c r="V1891">
        <v>-0.73964105470915953</v>
      </c>
      <c r="W1891">
        <v>-0.87517657814208505</v>
      </c>
      <c r="X1891">
        <v>-1.3478807510029389</v>
      </c>
      <c r="Y1891" t="str">
        <f t="shared" si="116"/>
        <v>&gt;72</v>
      </c>
      <c r="Z1891" s="20">
        <f t="shared" si="117"/>
        <v>0.83571931471485572</v>
      </c>
      <c r="AA1891" t="str">
        <f t="shared" si="118"/>
        <v>80%-100%</v>
      </c>
      <c r="AB1891">
        <f t="shared" si="119"/>
        <v>1.5597998706949739E-4</v>
      </c>
    </row>
    <row r="1892" spans="1:28" x14ac:dyDescent="0.25">
      <c r="A1892" t="s">
        <v>4850</v>
      </c>
      <c r="B1892" t="s">
        <v>4851</v>
      </c>
      <c r="C1892" t="s">
        <v>82</v>
      </c>
      <c r="D1892" t="s">
        <v>239</v>
      </c>
      <c r="E1892">
        <v>38</v>
      </c>
      <c r="F1892" t="s">
        <v>79</v>
      </c>
      <c r="G1892">
        <v>2019</v>
      </c>
      <c r="H1892" t="s">
        <v>13</v>
      </c>
      <c r="J1892" t="s">
        <v>80</v>
      </c>
      <c r="K1892">
        <v>84</v>
      </c>
      <c r="L1892" s="18">
        <v>43427</v>
      </c>
      <c r="M1892" s="18">
        <v>45984</v>
      </c>
      <c r="O1892">
        <v>36130000</v>
      </c>
      <c r="P1892">
        <v>22930000</v>
      </c>
      <c r="Q1892">
        <v>13200000</v>
      </c>
      <c r="R1892">
        <v>493695</v>
      </c>
      <c r="S1892" t="s">
        <v>321</v>
      </c>
      <c r="T1892">
        <v>-0.15910584106580991</v>
      </c>
      <c r="U1892">
        <v>-0.2992489389115644</v>
      </c>
      <c r="V1892">
        <v>0.2094661248883162</v>
      </c>
      <c r="W1892">
        <v>1.347157170901653</v>
      </c>
      <c r="X1892">
        <v>1.7460343448427791</v>
      </c>
      <c r="Y1892" t="str">
        <f t="shared" si="116"/>
        <v>&gt;72</v>
      </c>
      <c r="Z1892" s="20">
        <f t="shared" si="117"/>
        <v>0.6346526432327706</v>
      </c>
      <c r="AA1892" t="str">
        <f t="shared" si="118"/>
        <v>60%-80%</v>
      </c>
      <c r="AB1892">
        <f t="shared" si="119"/>
        <v>1.0237277237323208E-4</v>
      </c>
    </row>
    <row r="1893" spans="1:28" x14ac:dyDescent="0.25">
      <c r="A1893" t="s">
        <v>4852</v>
      </c>
      <c r="B1893" t="s">
        <v>4853</v>
      </c>
      <c r="C1893" t="s">
        <v>82</v>
      </c>
      <c r="D1893" t="s">
        <v>83</v>
      </c>
      <c r="E1893">
        <v>7</v>
      </c>
      <c r="F1893" t="s">
        <v>12</v>
      </c>
      <c r="G1893">
        <v>2021</v>
      </c>
      <c r="H1893" t="s">
        <v>12</v>
      </c>
      <c r="I1893" t="s">
        <v>84</v>
      </c>
      <c r="J1893" t="s">
        <v>80</v>
      </c>
      <c r="K1893">
        <v>84</v>
      </c>
      <c r="L1893" s="18">
        <v>44008</v>
      </c>
      <c r="M1893" s="18">
        <v>46564</v>
      </c>
      <c r="O1893">
        <v>79890000</v>
      </c>
      <c r="P1893">
        <v>64312000</v>
      </c>
      <c r="Q1893">
        <v>15578000</v>
      </c>
      <c r="R1893">
        <v>1406518</v>
      </c>
      <c r="S1893" t="s">
        <v>400</v>
      </c>
      <c r="T1893">
        <v>-2.4391859249029619</v>
      </c>
      <c r="U1893">
        <v>0.40026170232881753</v>
      </c>
      <c r="V1893">
        <v>0.44659959483636458</v>
      </c>
      <c r="W1893">
        <v>-6.9115522315977396E-2</v>
      </c>
      <c r="X1893">
        <v>-0.80644560922993824</v>
      </c>
      <c r="Y1893" t="str">
        <f t="shared" si="116"/>
        <v>&gt;72</v>
      </c>
      <c r="Z1893" s="20">
        <f t="shared" si="117"/>
        <v>0.80500688446614099</v>
      </c>
      <c r="AA1893" t="str">
        <f t="shared" si="118"/>
        <v>80%-100%</v>
      </c>
      <c r="AB1893">
        <f t="shared" si="119"/>
        <v>2.9165607723969988E-4</v>
      </c>
    </row>
    <row r="1894" spans="1:28" x14ac:dyDescent="0.25">
      <c r="A1894" t="s">
        <v>4854</v>
      </c>
      <c r="B1894" t="s">
        <v>4855</v>
      </c>
      <c r="C1894" t="s">
        <v>82</v>
      </c>
      <c r="D1894" t="s">
        <v>258</v>
      </c>
      <c r="E1894">
        <v>236</v>
      </c>
      <c r="F1894" t="s">
        <v>25</v>
      </c>
      <c r="G1894">
        <v>2020</v>
      </c>
      <c r="H1894" t="s">
        <v>25</v>
      </c>
      <c r="I1894" t="s">
        <v>84</v>
      </c>
      <c r="J1894" t="s">
        <v>80</v>
      </c>
      <c r="K1894">
        <v>84</v>
      </c>
      <c r="L1894" s="18">
        <v>43677</v>
      </c>
      <c r="M1894" s="18">
        <v>46234</v>
      </c>
      <c r="O1894">
        <v>36390000</v>
      </c>
      <c r="P1894">
        <v>32390000</v>
      </c>
      <c r="Q1894">
        <v>4000000</v>
      </c>
      <c r="R1894">
        <v>701749</v>
      </c>
      <c r="S1894" t="s">
        <v>249</v>
      </c>
      <c r="T1894">
        <v>-0.92317523086230224</v>
      </c>
      <c r="U1894">
        <v>0.74958869222567759</v>
      </c>
      <c r="V1894">
        <v>0.2900331698370453</v>
      </c>
      <c r="W1894">
        <v>3.0578399710049942E-2</v>
      </c>
      <c r="X1894">
        <v>-1.0384892414183671</v>
      </c>
      <c r="Y1894" t="str">
        <f t="shared" si="116"/>
        <v>&gt;72</v>
      </c>
      <c r="Z1894" s="20">
        <f t="shared" si="117"/>
        <v>0.89007969222313821</v>
      </c>
      <c r="AA1894" t="str">
        <f t="shared" si="118"/>
        <v>80%-100%</v>
      </c>
      <c r="AB1894">
        <f t="shared" si="119"/>
        <v>1.4551492447795346E-4</v>
      </c>
    </row>
    <row r="1895" spans="1:28" x14ac:dyDescent="0.25">
      <c r="A1895" t="s">
        <v>4856</v>
      </c>
      <c r="B1895" t="s">
        <v>4857</v>
      </c>
      <c r="C1895" t="s">
        <v>82</v>
      </c>
      <c r="D1895" t="s">
        <v>221</v>
      </c>
      <c r="E1895">
        <v>7</v>
      </c>
      <c r="F1895" t="s">
        <v>11</v>
      </c>
      <c r="G1895">
        <v>2022</v>
      </c>
      <c r="H1895" t="s">
        <v>11</v>
      </c>
      <c r="J1895" t="s">
        <v>80</v>
      </c>
      <c r="K1895">
        <v>84</v>
      </c>
      <c r="L1895" s="18">
        <v>44578</v>
      </c>
      <c r="M1895" s="18">
        <v>47135</v>
      </c>
      <c r="O1895">
        <v>90790000</v>
      </c>
      <c r="P1895">
        <v>32290000</v>
      </c>
      <c r="Q1895">
        <v>58500000</v>
      </c>
      <c r="R1895">
        <v>663091</v>
      </c>
      <c r="S1895" t="s">
        <v>400</v>
      </c>
      <c r="T1895">
        <v>-0.43805180876929117</v>
      </c>
      <c r="U1895">
        <v>-1.444868695047415</v>
      </c>
      <c r="V1895">
        <v>-0.1067118350424142</v>
      </c>
      <c r="W1895">
        <v>0.1663436186225461</v>
      </c>
      <c r="X1895">
        <v>-0.57440197704150942</v>
      </c>
      <c r="Y1895" t="str">
        <f t="shared" si="116"/>
        <v>&gt;72</v>
      </c>
      <c r="Z1895" s="20">
        <f t="shared" si="117"/>
        <v>0.35565590924110585</v>
      </c>
      <c r="AA1895" t="str">
        <f t="shared" si="118"/>
        <v>20%-40%</v>
      </c>
      <c r="AB1895">
        <f t="shared" si="119"/>
        <v>1.3749878772468597E-4</v>
      </c>
    </row>
    <row r="1896" spans="1:28" x14ac:dyDescent="0.25">
      <c r="A1896" t="s">
        <v>4858</v>
      </c>
      <c r="B1896" t="s">
        <v>4859</v>
      </c>
      <c r="C1896" t="s">
        <v>82</v>
      </c>
      <c r="D1896" t="s">
        <v>442</v>
      </c>
      <c r="E1896">
        <v>49</v>
      </c>
      <c r="F1896" t="s">
        <v>17</v>
      </c>
      <c r="G1896">
        <v>2021</v>
      </c>
      <c r="H1896" t="s">
        <v>17</v>
      </c>
      <c r="I1896" t="s">
        <v>84</v>
      </c>
      <c r="J1896" t="s">
        <v>80</v>
      </c>
      <c r="K1896">
        <v>84</v>
      </c>
      <c r="L1896" s="18">
        <v>43999</v>
      </c>
      <c r="M1896" s="18">
        <v>46555</v>
      </c>
      <c r="O1896">
        <v>59750000</v>
      </c>
      <c r="P1896">
        <v>44750000</v>
      </c>
      <c r="Q1896">
        <v>15000000</v>
      </c>
      <c r="R1896">
        <v>969470</v>
      </c>
      <c r="S1896" t="s">
        <v>85</v>
      </c>
      <c r="T1896">
        <v>-0.70486969092044727</v>
      </c>
      <c r="U1896">
        <v>0.1700965685855009</v>
      </c>
      <c r="V1896">
        <v>0.56516632981038883</v>
      </c>
      <c r="W1896">
        <v>0.4683361803731928</v>
      </c>
      <c r="X1896">
        <v>1.127251325673635</v>
      </c>
      <c r="Y1896" t="str">
        <f t="shared" si="116"/>
        <v>&gt;72</v>
      </c>
      <c r="Z1896" s="20">
        <f t="shared" si="117"/>
        <v>0.7489539748953975</v>
      </c>
      <c r="AA1896" t="str">
        <f t="shared" si="118"/>
        <v>60%-80%</v>
      </c>
      <c r="AB1896">
        <f t="shared" si="119"/>
        <v>2.0102964711548083E-4</v>
      </c>
    </row>
    <row r="1897" spans="1:28" x14ac:dyDescent="0.25">
      <c r="A1897" t="s">
        <v>4860</v>
      </c>
      <c r="B1897" t="s">
        <v>4861</v>
      </c>
      <c r="C1897" t="s">
        <v>82</v>
      </c>
      <c r="D1897" t="s">
        <v>457</v>
      </c>
      <c r="E1897">
        <v>166872296</v>
      </c>
      <c r="F1897" t="s">
        <v>95</v>
      </c>
      <c r="G1897">
        <v>2016</v>
      </c>
      <c r="H1897" t="s">
        <v>16</v>
      </c>
      <c r="J1897" t="s">
        <v>96</v>
      </c>
      <c r="K1897">
        <v>84</v>
      </c>
      <c r="L1897" s="18">
        <v>44432</v>
      </c>
      <c r="M1897" s="18">
        <v>46989</v>
      </c>
      <c r="O1897">
        <v>30000000</v>
      </c>
      <c r="P1897">
        <v>30000000</v>
      </c>
      <c r="Q1897">
        <v>0</v>
      </c>
      <c r="R1897">
        <v>682395</v>
      </c>
      <c r="S1897" t="s">
        <v>182</v>
      </c>
      <c r="T1897">
        <v>-0.68061351981579676</v>
      </c>
      <c r="U1897">
        <v>1.2009447865714571</v>
      </c>
      <c r="V1897">
        <v>0.24898836987965761</v>
      </c>
      <c r="W1897">
        <v>-0.89221518779394149</v>
      </c>
      <c r="X1897">
        <v>-1.3478807510029389</v>
      </c>
      <c r="Y1897" t="str">
        <f t="shared" si="116"/>
        <v>&gt;72</v>
      </c>
      <c r="Z1897" s="20">
        <f t="shared" si="117"/>
        <v>1</v>
      </c>
      <c r="AA1897" t="str">
        <f t="shared" si="118"/>
        <v>80%-100%</v>
      </c>
      <c r="AB1897">
        <f t="shared" si="119"/>
        <v>1.4150167209234791E-4</v>
      </c>
    </row>
    <row r="1898" spans="1:28" x14ac:dyDescent="0.25">
      <c r="A1898" t="s">
        <v>4862</v>
      </c>
      <c r="B1898" t="s">
        <v>4863</v>
      </c>
      <c r="C1898" t="s">
        <v>82</v>
      </c>
      <c r="D1898" t="s">
        <v>212</v>
      </c>
      <c r="E1898">
        <v>61</v>
      </c>
      <c r="F1898" t="s">
        <v>87</v>
      </c>
      <c r="G1898">
        <v>2018</v>
      </c>
      <c r="H1898" t="s">
        <v>15</v>
      </c>
      <c r="J1898" t="s">
        <v>80</v>
      </c>
      <c r="K1898">
        <v>84</v>
      </c>
      <c r="L1898" s="18">
        <v>42937</v>
      </c>
      <c r="M1898" s="18">
        <v>45494</v>
      </c>
      <c r="O1898">
        <v>32400000</v>
      </c>
      <c r="P1898">
        <v>29160000</v>
      </c>
      <c r="Q1898">
        <v>3240000</v>
      </c>
      <c r="R1898">
        <v>632141</v>
      </c>
      <c r="S1898" t="s">
        <v>872</v>
      </c>
      <c r="T1898">
        <v>1.2113678263469461</v>
      </c>
      <c r="U1898">
        <v>0.79032357974038436</v>
      </c>
      <c r="V1898">
        <v>1.237044494663192</v>
      </c>
      <c r="W1898">
        <v>-0.78048212193314348</v>
      </c>
      <c r="X1898">
        <v>1.127251325673635</v>
      </c>
      <c r="Y1898" t="str">
        <f t="shared" si="116"/>
        <v>&gt;72</v>
      </c>
      <c r="Z1898" s="20">
        <f t="shared" si="117"/>
        <v>0.9</v>
      </c>
      <c r="AA1898" t="str">
        <f t="shared" si="118"/>
        <v>80%-100%</v>
      </c>
      <c r="AB1898">
        <f t="shared" si="119"/>
        <v>1.3108098461760256E-4</v>
      </c>
    </row>
    <row r="1899" spans="1:28" x14ac:dyDescent="0.25">
      <c r="A1899" t="s">
        <v>4864</v>
      </c>
      <c r="B1899" t="s">
        <v>4865</v>
      </c>
      <c r="C1899" t="s">
        <v>82</v>
      </c>
      <c r="D1899" t="s">
        <v>912</v>
      </c>
      <c r="E1899">
        <v>236</v>
      </c>
      <c r="F1899" t="s">
        <v>12</v>
      </c>
      <c r="G1899">
        <v>2020</v>
      </c>
      <c r="H1899" t="s">
        <v>12</v>
      </c>
      <c r="I1899" t="s">
        <v>84</v>
      </c>
      <c r="J1899" t="s">
        <v>80</v>
      </c>
      <c r="K1899">
        <v>72</v>
      </c>
      <c r="L1899" s="18">
        <v>43776</v>
      </c>
      <c r="M1899" s="18">
        <v>45968</v>
      </c>
      <c r="O1899">
        <v>72990000</v>
      </c>
      <c r="P1899">
        <v>65690000</v>
      </c>
      <c r="Q1899">
        <v>7300000</v>
      </c>
      <c r="R1899">
        <v>1507724</v>
      </c>
      <c r="S1899" t="s">
        <v>598</v>
      </c>
      <c r="T1899">
        <v>-7.420924219953294E-2</v>
      </c>
      <c r="U1899">
        <v>0.79026732255353271</v>
      </c>
      <c r="V1899">
        <v>0.92086653473246149</v>
      </c>
      <c r="W1899">
        <v>-0.1582980533556736</v>
      </c>
      <c r="X1899">
        <v>-1.11583711881451</v>
      </c>
      <c r="Y1899" t="str">
        <f t="shared" si="116"/>
        <v>61-72</v>
      </c>
      <c r="Z1899" s="20">
        <f t="shared" si="117"/>
        <v>0.89998629949308129</v>
      </c>
      <c r="AA1899" t="str">
        <f t="shared" si="118"/>
        <v>80%-100%</v>
      </c>
      <c r="AB1899">
        <f t="shared" si="119"/>
        <v>3.1264218971968313E-4</v>
      </c>
    </row>
    <row r="1900" spans="1:28" x14ac:dyDescent="0.25">
      <c r="A1900" t="s">
        <v>4866</v>
      </c>
      <c r="B1900" t="s">
        <v>4867</v>
      </c>
      <c r="C1900" t="s">
        <v>82</v>
      </c>
      <c r="D1900" t="s">
        <v>576</v>
      </c>
      <c r="E1900">
        <v>50</v>
      </c>
      <c r="F1900" t="s">
        <v>25</v>
      </c>
      <c r="G1900">
        <v>2021</v>
      </c>
      <c r="H1900" t="s">
        <v>25</v>
      </c>
      <c r="I1900" t="s">
        <v>84</v>
      </c>
      <c r="J1900" t="s">
        <v>80</v>
      </c>
      <c r="K1900">
        <v>84</v>
      </c>
      <c r="L1900" s="18">
        <v>44180</v>
      </c>
      <c r="M1900" s="18">
        <v>46736</v>
      </c>
      <c r="O1900">
        <v>41190000</v>
      </c>
      <c r="P1900">
        <v>38190000</v>
      </c>
      <c r="Q1900">
        <v>3000000</v>
      </c>
      <c r="R1900">
        <v>806898</v>
      </c>
      <c r="S1900" t="s">
        <v>220</v>
      </c>
      <c r="T1900">
        <v>-0.24400243993208681</v>
      </c>
      <c r="U1900">
        <v>0.90187617271051534</v>
      </c>
      <c r="V1900">
        <v>0.24898836987965761</v>
      </c>
      <c r="W1900">
        <v>-0.29305096590541918</v>
      </c>
      <c r="X1900">
        <v>-0.72909773183379534</v>
      </c>
      <c r="Y1900" t="str">
        <f t="shared" si="116"/>
        <v>&gt;72</v>
      </c>
      <c r="Z1900" s="20">
        <f t="shared" si="117"/>
        <v>0.92716678805535324</v>
      </c>
      <c r="AA1900" t="str">
        <f t="shared" si="118"/>
        <v>80%-100%</v>
      </c>
      <c r="AB1900">
        <f t="shared" si="119"/>
        <v>1.6731865885296837E-4</v>
      </c>
    </row>
    <row r="1901" spans="1:28" x14ac:dyDescent="0.25">
      <c r="A1901" t="s">
        <v>4868</v>
      </c>
      <c r="B1901" t="s">
        <v>4869</v>
      </c>
      <c r="C1901" t="s">
        <v>82</v>
      </c>
      <c r="D1901" t="s">
        <v>865</v>
      </c>
      <c r="E1901">
        <v>62</v>
      </c>
      <c r="F1901" t="s">
        <v>17</v>
      </c>
      <c r="G1901">
        <v>2021</v>
      </c>
      <c r="H1901" t="s">
        <v>17</v>
      </c>
      <c r="I1901" t="s">
        <v>84</v>
      </c>
      <c r="J1901" t="s">
        <v>80</v>
      </c>
      <c r="K1901">
        <v>72</v>
      </c>
      <c r="L1901" s="18">
        <v>44155</v>
      </c>
      <c r="M1901" s="18">
        <v>46346</v>
      </c>
      <c r="O1901">
        <v>76630000</v>
      </c>
      <c r="P1901">
        <v>38315000</v>
      </c>
      <c r="Q1901">
        <v>38315000</v>
      </c>
      <c r="R1901">
        <v>1016617</v>
      </c>
      <c r="S1901" t="s">
        <v>190</v>
      </c>
      <c r="T1901">
        <v>-1.4407288855812889E-3</v>
      </c>
      <c r="U1901">
        <v>-0.85216124758390532</v>
      </c>
      <c r="V1901">
        <v>0.80229979975843724</v>
      </c>
      <c r="W1901">
        <v>7.6538093903185797E-3</v>
      </c>
      <c r="X1901">
        <v>-0.65174985443765243</v>
      </c>
      <c r="Y1901" t="str">
        <f t="shared" si="116"/>
        <v>61-72</v>
      </c>
      <c r="Z1901" s="20">
        <f t="shared" si="117"/>
        <v>0.5</v>
      </c>
      <c r="AA1901" t="str">
        <f t="shared" si="118"/>
        <v>40%-60%</v>
      </c>
      <c r="AB1901">
        <f t="shared" si="119"/>
        <v>2.1080606595521136E-4</v>
      </c>
    </row>
    <row r="1902" spans="1:28" x14ac:dyDescent="0.25">
      <c r="A1902" t="s">
        <v>4870</v>
      </c>
      <c r="B1902" t="s">
        <v>4871</v>
      </c>
      <c r="C1902" t="s">
        <v>82</v>
      </c>
      <c r="D1902" t="s">
        <v>83</v>
      </c>
      <c r="E1902">
        <v>7</v>
      </c>
      <c r="F1902" t="s">
        <v>117</v>
      </c>
      <c r="G1902">
        <v>2021</v>
      </c>
      <c r="H1902" t="s">
        <v>29</v>
      </c>
      <c r="I1902" t="s">
        <v>84</v>
      </c>
      <c r="J1902" t="s">
        <v>80</v>
      </c>
      <c r="K1902">
        <v>84</v>
      </c>
      <c r="L1902" s="18">
        <v>44012</v>
      </c>
      <c r="M1902" s="18">
        <v>46568</v>
      </c>
      <c r="O1902">
        <v>52290000</v>
      </c>
      <c r="P1902">
        <v>52290000</v>
      </c>
      <c r="Q1902">
        <v>0</v>
      </c>
      <c r="R1902">
        <v>1140118</v>
      </c>
      <c r="S1902" t="s">
        <v>400</v>
      </c>
      <c r="T1902">
        <v>-0.87466288865300112</v>
      </c>
      <c r="U1902">
        <v>1.2009447865714571</v>
      </c>
      <c r="V1902">
        <v>0.4070773498450232</v>
      </c>
      <c r="W1902">
        <v>7.6538093903185797E-3</v>
      </c>
      <c r="X1902">
        <v>0.43112042910834891</v>
      </c>
      <c r="Y1902" t="str">
        <f t="shared" si="116"/>
        <v>&gt;72</v>
      </c>
      <c r="Z1902" s="20">
        <f t="shared" si="117"/>
        <v>1</v>
      </c>
      <c r="AA1902" t="str">
        <f t="shared" si="118"/>
        <v>80%-100%</v>
      </c>
      <c r="AB1902">
        <f t="shared" si="119"/>
        <v>2.3641527763624225E-4</v>
      </c>
    </row>
    <row r="1903" spans="1:28" x14ac:dyDescent="0.25">
      <c r="A1903" t="s">
        <v>4872</v>
      </c>
      <c r="B1903" t="s">
        <v>4873</v>
      </c>
      <c r="C1903" t="s">
        <v>82</v>
      </c>
      <c r="D1903" t="s">
        <v>136</v>
      </c>
      <c r="E1903">
        <v>50</v>
      </c>
      <c r="F1903" t="s">
        <v>117</v>
      </c>
      <c r="G1903">
        <v>2022</v>
      </c>
      <c r="H1903" t="s">
        <v>29</v>
      </c>
      <c r="I1903" t="s">
        <v>84</v>
      </c>
      <c r="J1903" t="s">
        <v>80</v>
      </c>
      <c r="K1903">
        <v>72</v>
      </c>
      <c r="L1903" s="18">
        <v>44407</v>
      </c>
      <c r="M1903" s="18">
        <v>46598</v>
      </c>
      <c r="O1903">
        <v>65179000</v>
      </c>
      <c r="P1903">
        <v>34179000</v>
      </c>
      <c r="Q1903">
        <v>31000000</v>
      </c>
      <c r="R1903">
        <v>841729</v>
      </c>
      <c r="S1903" t="s">
        <v>156</v>
      </c>
      <c r="T1903">
        <v>-1.5902199362401921</v>
      </c>
      <c r="U1903">
        <v>-0.75202433105281585</v>
      </c>
      <c r="V1903">
        <v>-0.50193428495582826</v>
      </c>
      <c r="W1903">
        <v>0.85185757325369049</v>
      </c>
      <c r="X1903">
        <v>1.127251325673635</v>
      </c>
      <c r="Y1903" t="str">
        <f t="shared" si="116"/>
        <v>61-72</v>
      </c>
      <c r="Z1903" s="20">
        <f t="shared" si="117"/>
        <v>0.5243866889642369</v>
      </c>
      <c r="AA1903" t="str">
        <f t="shared" si="118"/>
        <v>40%-60%</v>
      </c>
      <c r="AB1903">
        <f t="shared" si="119"/>
        <v>1.7454122751283337E-4</v>
      </c>
    </row>
    <row r="1904" spans="1:28" x14ac:dyDescent="0.25">
      <c r="A1904" t="s">
        <v>4874</v>
      </c>
      <c r="B1904" t="s">
        <v>4875</v>
      </c>
      <c r="C1904" t="s">
        <v>82</v>
      </c>
      <c r="D1904" t="s">
        <v>154</v>
      </c>
      <c r="E1904">
        <v>38</v>
      </c>
      <c r="F1904" t="s">
        <v>17</v>
      </c>
      <c r="G1904">
        <v>2022</v>
      </c>
      <c r="H1904" t="s">
        <v>155</v>
      </c>
      <c r="I1904" t="s">
        <v>84</v>
      </c>
      <c r="J1904" t="s">
        <v>80</v>
      </c>
      <c r="K1904">
        <v>72</v>
      </c>
      <c r="L1904" s="18">
        <v>44342</v>
      </c>
      <c r="M1904" s="18">
        <v>46533</v>
      </c>
      <c r="O1904">
        <v>71250000</v>
      </c>
      <c r="P1904">
        <v>34250000</v>
      </c>
      <c r="Q1904">
        <v>37000000</v>
      </c>
      <c r="R1904">
        <v>734385</v>
      </c>
      <c r="S1904" t="s">
        <v>162</v>
      </c>
      <c r="T1904">
        <v>-1.990446759466926</v>
      </c>
      <c r="U1904">
        <v>-0.9314039366214808</v>
      </c>
      <c r="V1904">
        <v>-0.72253876160359776</v>
      </c>
      <c r="W1904">
        <v>-0.27446435727786811</v>
      </c>
      <c r="X1904">
        <v>0.74051193869292065</v>
      </c>
      <c r="Y1904" t="str">
        <f t="shared" si="116"/>
        <v>61-72</v>
      </c>
      <c r="Z1904" s="20">
        <f t="shared" si="117"/>
        <v>0.48070175438596491</v>
      </c>
      <c r="AA1904" t="str">
        <f t="shared" si="118"/>
        <v>40%-60%</v>
      </c>
      <c r="AB1904">
        <f t="shared" si="119"/>
        <v>1.5228233715009477E-4</v>
      </c>
    </row>
    <row r="1905" spans="1:28" x14ac:dyDescent="0.25">
      <c r="A1905" t="s">
        <v>4876</v>
      </c>
      <c r="B1905" t="s">
        <v>4877</v>
      </c>
      <c r="C1905" t="s">
        <v>82</v>
      </c>
      <c r="D1905" t="s">
        <v>828</v>
      </c>
      <c r="E1905">
        <v>1242909</v>
      </c>
      <c r="F1905" t="s">
        <v>95</v>
      </c>
      <c r="G1905">
        <v>2018</v>
      </c>
      <c r="H1905" t="s">
        <v>16</v>
      </c>
      <c r="J1905" t="s">
        <v>96</v>
      </c>
      <c r="K1905">
        <v>72</v>
      </c>
      <c r="L1905" s="18">
        <v>44451</v>
      </c>
      <c r="M1905" s="18">
        <v>46642</v>
      </c>
      <c r="O1905">
        <v>59990000</v>
      </c>
      <c r="P1905">
        <v>35000000</v>
      </c>
      <c r="Q1905">
        <v>24990000</v>
      </c>
      <c r="R1905">
        <v>854588</v>
      </c>
      <c r="S1905" t="s">
        <v>641</v>
      </c>
      <c r="T1905">
        <v>-0.54720457874021866</v>
      </c>
      <c r="U1905">
        <v>-0.50957762694887998</v>
      </c>
      <c r="V1905">
        <v>0.13042163490563341</v>
      </c>
      <c r="W1905">
        <v>-0.2273340282580063</v>
      </c>
      <c r="X1905">
        <v>-1.0384892414183671</v>
      </c>
      <c r="Y1905" t="str">
        <f t="shared" si="116"/>
        <v>61-72</v>
      </c>
      <c r="Z1905" s="20">
        <f t="shared" si="117"/>
        <v>0.58343057176196034</v>
      </c>
      <c r="AA1905" t="str">
        <f t="shared" si="118"/>
        <v>40%-60%</v>
      </c>
      <c r="AB1905">
        <f t="shared" si="119"/>
        <v>1.7720767436756632E-4</v>
      </c>
    </row>
    <row r="1906" spans="1:28" x14ac:dyDescent="0.25">
      <c r="A1906" t="s">
        <v>4878</v>
      </c>
      <c r="B1906" t="s">
        <v>4879</v>
      </c>
      <c r="C1906" t="s">
        <v>82</v>
      </c>
      <c r="D1906" t="s">
        <v>611</v>
      </c>
      <c r="E1906">
        <v>236</v>
      </c>
      <c r="F1906" t="s">
        <v>142</v>
      </c>
      <c r="G1906">
        <v>2017</v>
      </c>
      <c r="H1906" t="s">
        <v>143</v>
      </c>
      <c r="J1906" t="s">
        <v>80</v>
      </c>
      <c r="K1906">
        <v>72</v>
      </c>
      <c r="L1906" s="18">
        <v>42695</v>
      </c>
      <c r="M1906" s="18">
        <v>44886</v>
      </c>
      <c r="O1906">
        <v>30990000</v>
      </c>
      <c r="P1906">
        <v>27891000</v>
      </c>
      <c r="Q1906">
        <v>3099000</v>
      </c>
      <c r="R1906">
        <v>467566</v>
      </c>
      <c r="S1906" t="s">
        <v>544</v>
      </c>
      <c r="T1906">
        <v>0.84752525977718796</v>
      </c>
      <c r="U1906">
        <v>0.79032357974038436</v>
      </c>
      <c r="V1906">
        <v>0.15143375502201489</v>
      </c>
      <c r="W1906">
        <v>-0.6946544737507202</v>
      </c>
      <c r="X1906">
        <v>0.43112042910834891</v>
      </c>
      <c r="Y1906" t="str">
        <f t="shared" si="116"/>
        <v>61-72</v>
      </c>
      <c r="Z1906" s="20">
        <f t="shared" si="117"/>
        <v>0.9</v>
      </c>
      <c r="AA1906" t="str">
        <f t="shared" si="118"/>
        <v>80%-100%</v>
      </c>
      <c r="AB1906">
        <f t="shared" si="119"/>
        <v>9.695465355626982E-5</v>
      </c>
    </row>
    <row r="1907" spans="1:28" x14ac:dyDescent="0.25">
      <c r="A1907" t="s">
        <v>4880</v>
      </c>
      <c r="B1907" t="s">
        <v>4881</v>
      </c>
      <c r="C1907" t="s">
        <v>82</v>
      </c>
      <c r="D1907" t="s">
        <v>224</v>
      </c>
      <c r="E1907">
        <v>166846262</v>
      </c>
      <c r="F1907" t="s">
        <v>95</v>
      </c>
      <c r="G1907">
        <v>2016</v>
      </c>
      <c r="H1907" t="s">
        <v>16</v>
      </c>
      <c r="J1907" t="s">
        <v>96</v>
      </c>
      <c r="K1907">
        <v>72</v>
      </c>
      <c r="L1907" s="18">
        <v>44407</v>
      </c>
      <c r="M1907" s="18">
        <v>46598</v>
      </c>
      <c r="O1907">
        <v>28500000</v>
      </c>
      <c r="P1907">
        <v>23500000</v>
      </c>
      <c r="Q1907">
        <v>5000000</v>
      </c>
      <c r="R1907">
        <v>576821</v>
      </c>
      <c r="S1907" t="s">
        <v>163</v>
      </c>
      <c r="T1907">
        <v>0.16835246884697261</v>
      </c>
      <c r="U1907">
        <v>0.48055670441168052</v>
      </c>
      <c r="V1907">
        <v>0.2094661248883162</v>
      </c>
      <c r="W1907">
        <v>-0.7397933804176301</v>
      </c>
      <c r="X1907">
        <v>-1.657272260587511</v>
      </c>
      <c r="Y1907" t="str">
        <f t="shared" si="116"/>
        <v>61-72</v>
      </c>
      <c r="Z1907" s="20">
        <f t="shared" si="117"/>
        <v>0.82456140350877194</v>
      </c>
      <c r="AA1907" t="str">
        <f t="shared" si="118"/>
        <v>80%-100%</v>
      </c>
      <c r="AB1907">
        <f t="shared" si="119"/>
        <v>1.1960980956481248E-4</v>
      </c>
    </row>
    <row r="1908" spans="1:28" x14ac:dyDescent="0.25">
      <c r="A1908" t="s">
        <v>4882</v>
      </c>
      <c r="B1908" t="s">
        <v>4883</v>
      </c>
      <c r="C1908" t="s">
        <v>82</v>
      </c>
      <c r="D1908" t="s">
        <v>108</v>
      </c>
      <c r="E1908">
        <v>236</v>
      </c>
      <c r="F1908" t="s">
        <v>17</v>
      </c>
      <c r="G1908">
        <v>2021</v>
      </c>
      <c r="H1908" t="s">
        <v>17</v>
      </c>
      <c r="I1908" t="s">
        <v>84</v>
      </c>
      <c r="J1908" t="s">
        <v>80</v>
      </c>
      <c r="K1908">
        <v>24</v>
      </c>
      <c r="L1908" s="18">
        <v>43998</v>
      </c>
      <c r="M1908" s="18">
        <v>44728</v>
      </c>
      <c r="O1908">
        <v>59750000</v>
      </c>
      <c r="P1908">
        <v>29750000</v>
      </c>
      <c r="Q1908">
        <v>30000000</v>
      </c>
      <c r="R1908">
        <v>1356156</v>
      </c>
      <c r="S1908" t="s">
        <v>266</v>
      </c>
      <c r="T1908">
        <v>-0.42592372321696592</v>
      </c>
      <c r="U1908">
        <v>-0.8607516494004549</v>
      </c>
      <c r="V1908">
        <v>-4.4146365390986242</v>
      </c>
      <c r="W1908">
        <v>-0.24684001020517021</v>
      </c>
      <c r="X1908">
        <v>1.2045992030697781</v>
      </c>
      <c r="Y1908" t="str">
        <f t="shared" si="116"/>
        <v>&lt;=24</v>
      </c>
      <c r="Z1908" s="20">
        <f t="shared" si="117"/>
        <v>0.497907949790795</v>
      </c>
      <c r="AA1908" t="str">
        <f t="shared" si="118"/>
        <v>40%-60%</v>
      </c>
      <c r="AB1908">
        <f t="shared" si="119"/>
        <v>2.8121299484619639E-4</v>
      </c>
    </row>
    <row r="1909" spans="1:28" x14ac:dyDescent="0.25">
      <c r="A1909" t="s">
        <v>4884</v>
      </c>
      <c r="B1909" t="s">
        <v>4885</v>
      </c>
      <c r="C1909" t="s">
        <v>82</v>
      </c>
      <c r="D1909" t="s">
        <v>672</v>
      </c>
      <c r="E1909">
        <v>50</v>
      </c>
      <c r="F1909" t="s">
        <v>25</v>
      </c>
      <c r="G1909">
        <v>2022</v>
      </c>
      <c r="H1909" t="s">
        <v>25</v>
      </c>
      <c r="I1909" t="s">
        <v>84</v>
      </c>
      <c r="J1909" t="s">
        <v>80</v>
      </c>
      <c r="K1909">
        <v>84</v>
      </c>
      <c r="L1909" s="18">
        <v>44233</v>
      </c>
      <c r="M1909" s="18">
        <v>46789</v>
      </c>
      <c r="O1909">
        <v>42710000</v>
      </c>
      <c r="P1909">
        <v>32710000</v>
      </c>
      <c r="Q1909">
        <v>10000000</v>
      </c>
      <c r="R1909">
        <v>673855</v>
      </c>
      <c r="S1909" t="s">
        <v>156</v>
      </c>
      <c r="T1909">
        <v>-1.72362887731577</v>
      </c>
      <c r="U1909">
        <v>0.2395277722163352</v>
      </c>
      <c r="V1909">
        <v>-6.7189590051072792E-2</v>
      </c>
      <c r="W1909">
        <v>-0.49849937198495747</v>
      </c>
      <c r="X1909">
        <v>-1.657272260587511</v>
      </c>
      <c r="Y1909" t="str">
        <f t="shared" si="116"/>
        <v>&gt;72</v>
      </c>
      <c r="Z1909" s="20">
        <f t="shared" si="117"/>
        <v>0.76586279559822057</v>
      </c>
      <c r="AA1909" t="str">
        <f t="shared" si="118"/>
        <v>60%-80%</v>
      </c>
      <c r="AB1909">
        <f t="shared" si="119"/>
        <v>1.3973081462758242E-4</v>
      </c>
    </row>
    <row r="1910" spans="1:28" x14ac:dyDescent="0.25">
      <c r="A1910" t="s">
        <v>4886</v>
      </c>
      <c r="B1910" t="s">
        <v>4887</v>
      </c>
      <c r="C1910" t="s">
        <v>82</v>
      </c>
      <c r="D1910" t="s">
        <v>149</v>
      </c>
      <c r="E1910">
        <v>49</v>
      </c>
      <c r="F1910" t="s">
        <v>79</v>
      </c>
      <c r="G1910">
        <v>2019</v>
      </c>
      <c r="H1910" t="s">
        <v>13</v>
      </c>
      <c r="J1910" t="s">
        <v>80</v>
      </c>
      <c r="K1910">
        <v>84</v>
      </c>
      <c r="L1910" s="18">
        <v>43163</v>
      </c>
      <c r="M1910" s="18">
        <v>45720</v>
      </c>
      <c r="O1910">
        <v>34530000</v>
      </c>
      <c r="P1910">
        <v>31077000</v>
      </c>
      <c r="Q1910">
        <v>3453000</v>
      </c>
      <c r="R1910">
        <v>625276</v>
      </c>
      <c r="S1910" t="s">
        <v>162</v>
      </c>
      <c r="T1910">
        <v>0.35027375213185169</v>
      </c>
      <c r="U1910">
        <v>0.79032357974038436</v>
      </c>
      <c r="V1910">
        <v>0.33307747921303549</v>
      </c>
      <c r="W1910">
        <v>-0.95960657973646146</v>
      </c>
      <c r="X1910">
        <v>0.27642467431606299</v>
      </c>
      <c r="Y1910" t="str">
        <f t="shared" si="116"/>
        <v>&gt;72</v>
      </c>
      <c r="Z1910" s="20">
        <f t="shared" si="117"/>
        <v>0.9</v>
      </c>
      <c r="AA1910" t="str">
        <f t="shared" si="118"/>
        <v>80%-100%</v>
      </c>
      <c r="AB1910">
        <f t="shared" si="119"/>
        <v>1.2965745575394739E-4</v>
      </c>
    </row>
    <row r="1911" spans="1:28" x14ac:dyDescent="0.25">
      <c r="A1911" t="s">
        <v>4888</v>
      </c>
      <c r="B1911" t="s">
        <v>4889</v>
      </c>
      <c r="C1911" t="s">
        <v>82</v>
      </c>
      <c r="D1911" t="s">
        <v>730</v>
      </c>
      <c r="E1911">
        <v>38</v>
      </c>
      <c r="F1911" t="s">
        <v>9</v>
      </c>
      <c r="G1911">
        <v>2022</v>
      </c>
      <c r="H1911" t="s">
        <v>28</v>
      </c>
      <c r="J1911" t="s">
        <v>80</v>
      </c>
      <c r="K1911">
        <v>72</v>
      </c>
      <c r="L1911" s="18">
        <v>44481</v>
      </c>
      <c r="M1911" s="18">
        <v>46672</v>
      </c>
      <c r="O1911">
        <v>139190400</v>
      </c>
      <c r="P1911">
        <v>139190400</v>
      </c>
      <c r="Q1911">
        <v>0</v>
      </c>
      <c r="R1911">
        <v>3606180</v>
      </c>
      <c r="S1911" t="s">
        <v>162</v>
      </c>
      <c r="T1911">
        <v>-0.76551011868207364</v>
      </c>
      <c r="U1911">
        <v>1.2009447865714571</v>
      </c>
      <c r="V1911">
        <v>-0.58097877493851102</v>
      </c>
      <c r="W1911">
        <v>0.65287465174673609</v>
      </c>
      <c r="X1911">
        <v>-1.3478807510029389</v>
      </c>
      <c r="Y1911" t="str">
        <f t="shared" si="116"/>
        <v>61-72</v>
      </c>
      <c r="Z1911" s="20">
        <f t="shared" si="117"/>
        <v>1</v>
      </c>
      <c r="AA1911" t="str">
        <f t="shared" si="118"/>
        <v>80%-100%</v>
      </c>
      <c r="AB1911">
        <f t="shared" si="119"/>
        <v>7.4777877895644486E-4</v>
      </c>
    </row>
    <row r="1912" spans="1:28" x14ac:dyDescent="0.25">
      <c r="A1912" t="s">
        <v>4890</v>
      </c>
      <c r="B1912" t="s">
        <v>4891</v>
      </c>
      <c r="C1912" t="s">
        <v>82</v>
      </c>
      <c r="D1912" t="s">
        <v>843</v>
      </c>
      <c r="E1912">
        <v>46</v>
      </c>
      <c r="F1912" t="s">
        <v>95</v>
      </c>
      <c r="G1912">
        <v>2015</v>
      </c>
      <c r="H1912" t="s">
        <v>16</v>
      </c>
      <c r="J1912" t="s">
        <v>96</v>
      </c>
      <c r="K1912">
        <v>84</v>
      </c>
      <c r="L1912" s="18">
        <v>43807</v>
      </c>
      <c r="M1912" s="18">
        <v>46364</v>
      </c>
      <c r="O1912">
        <v>47000000</v>
      </c>
      <c r="P1912">
        <v>47000000</v>
      </c>
      <c r="Q1912">
        <v>0</v>
      </c>
      <c r="R1912">
        <v>1072199</v>
      </c>
      <c r="S1912" t="s">
        <v>235</v>
      </c>
      <c r="T1912">
        <v>0.16835246884697261</v>
      </c>
      <c r="U1912">
        <v>1.2009447865714571</v>
      </c>
      <c r="V1912">
        <v>0.96038877972380288</v>
      </c>
      <c r="W1912">
        <v>-0.77032852316289269</v>
      </c>
      <c r="X1912">
        <v>-1.425228628399082</v>
      </c>
      <c r="Y1912" t="str">
        <f t="shared" si="116"/>
        <v>&gt;72</v>
      </c>
      <c r="Z1912" s="20">
        <f t="shared" si="117"/>
        <v>1</v>
      </c>
      <c r="AA1912" t="str">
        <f t="shared" si="118"/>
        <v>80%-100%</v>
      </c>
      <c r="AB1912">
        <f t="shared" si="119"/>
        <v>2.2233156942202587E-4</v>
      </c>
    </row>
    <row r="1913" spans="1:28" x14ac:dyDescent="0.25">
      <c r="A1913" t="s">
        <v>4892</v>
      </c>
      <c r="B1913" t="s">
        <v>4893</v>
      </c>
      <c r="C1913" t="s">
        <v>82</v>
      </c>
      <c r="D1913" t="s">
        <v>128</v>
      </c>
      <c r="E1913">
        <v>87</v>
      </c>
      <c r="F1913" t="s">
        <v>117</v>
      </c>
      <c r="G1913">
        <v>2018</v>
      </c>
      <c r="H1913" t="s">
        <v>14</v>
      </c>
      <c r="J1913" t="s">
        <v>80</v>
      </c>
      <c r="K1913">
        <v>72</v>
      </c>
      <c r="L1913" s="18">
        <v>43098</v>
      </c>
      <c r="M1913" s="18">
        <v>45289</v>
      </c>
      <c r="O1913">
        <v>41758500</v>
      </c>
      <c r="P1913">
        <v>21758500</v>
      </c>
      <c r="Q1913">
        <v>20000000</v>
      </c>
      <c r="R1913">
        <v>497963</v>
      </c>
      <c r="S1913" t="s">
        <v>257</v>
      </c>
      <c r="T1913">
        <v>1.187111655242296</v>
      </c>
      <c r="U1913">
        <v>-0.76570251556378499</v>
      </c>
      <c r="V1913">
        <v>0.88134428974112011</v>
      </c>
      <c r="W1913">
        <v>-0.491939626754334</v>
      </c>
      <c r="X1913">
        <v>1.281947080465921</v>
      </c>
      <c r="Y1913" t="str">
        <f t="shared" si="116"/>
        <v>61-72</v>
      </c>
      <c r="Z1913" s="20">
        <f t="shared" si="117"/>
        <v>0.52105559347198771</v>
      </c>
      <c r="AA1913" t="str">
        <f t="shared" si="118"/>
        <v>40%-60%</v>
      </c>
      <c r="AB1913">
        <f t="shared" si="119"/>
        <v>1.0325778638489708E-4</v>
      </c>
    </row>
    <row r="1914" spans="1:28" x14ac:dyDescent="0.25">
      <c r="A1914" t="s">
        <v>4894</v>
      </c>
      <c r="B1914" t="s">
        <v>4895</v>
      </c>
      <c r="C1914" t="s">
        <v>82</v>
      </c>
      <c r="D1914" t="s">
        <v>521</v>
      </c>
      <c r="E1914">
        <v>220</v>
      </c>
      <c r="F1914" t="s">
        <v>87</v>
      </c>
      <c r="G1914">
        <v>2020</v>
      </c>
      <c r="H1914" t="s">
        <v>24</v>
      </c>
      <c r="I1914" t="s">
        <v>84</v>
      </c>
      <c r="J1914" t="s">
        <v>80</v>
      </c>
      <c r="K1914">
        <v>72</v>
      </c>
      <c r="L1914" s="18">
        <v>43927</v>
      </c>
      <c r="M1914" s="18">
        <v>46118</v>
      </c>
      <c r="O1914">
        <v>43108701</v>
      </c>
      <c r="P1914">
        <v>26533701</v>
      </c>
      <c r="Q1914">
        <v>16575000</v>
      </c>
      <c r="R1914">
        <v>604937</v>
      </c>
      <c r="S1914" t="s">
        <v>917</v>
      </c>
      <c r="T1914">
        <v>-0.55933266429254402</v>
      </c>
      <c r="U1914">
        <v>-0.37786560329044749</v>
      </c>
      <c r="V1914">
        <v>0.13042163490563341</v>
      </c>
      <c r="W1914">
        <v>0.21274409135005101</v>
      </c>
      <c r="X1914">
        <v>-0.49705409964536651</v>
      </c>
      <c r="Y1914" t="str">
        <f t="shared" si="116"/>
        <v>61-72</v>
      </c>
      <c r="Z1914" s="20">
        <f t="shared" si="117"/>
        <v>0.61550685556495888</v>
      </c>
      <c r="AA1914" t="str">
        <f t="shared" si="118"/>
        <v>60%-80%</v>
      </c>
      <c r="AB1914">
        <f t="shared" si="119"/>
        <v>1.2543995341485309E-4</v>
      </c>
    </row>
    <row r="1915" spans="1:28" x14ac:dyDescent="0.25">
      <c r="A1915" t="s">
        <v>4896</v>
      </c>
      <c r="B1915" t="s">
        <v>4897</v>
      </c>
      <c r="C1915" t="s">
        <v>82</v>
      </c>
      <c r="D1915" t="s">
        <v>78</v>
      </c>
      <c r="E1915">
        <v>50</v>
      </c>
      <c r="F1915" t="s">
        <v>87</v>
      </c>
      <c r="G1915">
        <v>2017</v>
      </c>
      <c r="H1915" t="s">
        <v>15</v>
      </c>
      <c r="J1915" t="s">
        <v>80</v>
      </c>
      <c r="K1915">
        <v>84</v>
      </c>
      <c r="L1915" s="18">
        <v>42767</v>
      </c>
      <c r="M1915" s="18">
        <v>45323</v>
      </c>
      <c r="O1915">
        <v>45090000</v>
      </c>
      <c r="P1915">
        <v>22545000</v>
      </c>
      <c r="Q1915">
        <v>22545000</v>
      </c>
      <c r="R1915">
        <v>521570</v>
      </c>
      <c r="S1915" t="s">
        <v>109</v>
      </c>
      <c r="T1915">
        <v>-0.95955948751927811</v>
      </c>
      <c r="U1915">
        <v>-0.85216124758390532</v>
      </c>
      <c r="V1915">
        <v>0.92086653473246149</v>
      </c>
      <c r="W1915">
        <v>2.5724054794988529</v>
      </c>
      <c r="X1915">
        <v>1.2045992030697781</v>
      </c>
      <c r="Y1915" t="str">
        <f t="shared" si="116"/>
        <v>&gt;72</v>
      </c>
      <c r="Z1915" s="20">
        <f t="shared" si="117"/>
        <v>0.5</v>
      </c>
      <c r="AA1915" t="str">
        <f t="shared" si="118"/>
        <v>40%-60%</v>
      </c>
      <c r="AB1915">
        <f t="shared" si="119"/>
        <v>1.0815294237678456E-4</v>
      </c>
    </row>
    <row r="1916" spans="1:28" x14ac:dyDescent="0.25">
      <c r="A1916" t="s">
        <v>4898</v>
      </c>
      <c r="B1916" t="s">
        <v>4899</v>
      </c>
      <c r="C1916" t="s">
        <v>82</v>
      </c>
      <c r="D1916" t="s">
        <v>299</v>
      </c>
      <c r="E1916">
        <v>38</v>
      </c>
      <c r="F1916" t="s">
        <v>87</v>
      </c>
      <c r="G1916">
        <v>2022</v>
      </c>
      <c r="H1916" t="s">
        <v>24</v>
      </c>
      <c r="I1916" t="s">
        <v>84</v>
      </c>
      <c r="J1916" t="s">
        <v>80</v>
      </c>
      <c r="K1916">
        <v>60</v>
      </c>
      <c r="L1916" s="18">
        <v>44294</v>
      </c>
      <c r="M1916" s="18">
        <v>46120</v>
      </c>
      <c r="O1916">
        <v>45890000</v>
      </c>
      <c r="P1916">
        <v>35890000</v>
      </c>
      <c r="Q1916">
        <v>10000000</v>
      </c>
      <c r="R1916">
        <v>936796</v>
      </c>
      <c r="S1916" t="s">
        <v>321</v>
      </c>
      <c r="T1916">
        <v>-1.044456086385555</v>
      </c>
      <c r="U1916">
        <v>0.3061502630781629</v>
      </c>
      <c r="V1916">
        <v>-0.50193428495582826</v>
      </c>
      <c r="W1916">
        <v>-0.54014499194106425</v>
      </c>
      <c r="X1916">
        <v>-1.270532873606796</v>
      </c>
      <c r="Y1916" t="str">
        <f t="shared" si="116"/>
        <v>49-60</v>
      </c>
      <c r="Z1916" s="20">
        <f t="shared" si="117"/>
        <v>0.78208760078448458</v>
      </c>
      <c r="AA1916" t="str">
        <f t="shared" si="118"/>
        <v>60%-80%</v>
      </c>
      <c r="AB1916">
        <f t="shared" si="119"/>
        <v>1.9425435474970239E-4</v>
      </c>
    </row>
    <row r="1917" spans="1:28" x14ac:dyDescent="0.25">
      <c r="A1917" t="s">
        <v>4900</v>
      </c>
      <c r="B1917" t="s">
        <v>4901</v>
      </c>
      <c r="C1917" t="s">
        <v>82</v>
      </c>
      <c r="D1917" t="s">
        <v>537</v>
      </c>
      <c r="E1917">
        <v>-1</v>
      </c>
      <c r="F1917" t="s">
        <v>95</v>
      </c>
      <c r="G1917">
        <v>2015</v>
      </c>
      <c r="H1917" t="s">
        <v>16</v>
      </c>
      <c r="J1917" t="s">
        <v>96</v>
      </c>
      <c r="K1917">
        <v>60</v>
      </c>
      <c r="L1917" s="18">
        <v>44351</v>
      </c>
      <c r="M1917" s="18">
        <v>46177</v>
      </c>
      <c r="O1917">
        <v>35000000</v>
      </c>
      <c r="P1917">
        <v>28000000</v>
      </c>
      <c r="Q1917">
        <v>7000000</v>
      </c>
      <c r="R1917">
        <v>790015</v>
      </c>
      <c r="S1917" t="s">
        <v>721</v>
      </c>
      <c r="T1917">
        <v>-2.621107208187841</v>
      </c>
      <c r="U1917">
        <v>0.37970237290931202</v>
      </c>
      <c r="V1917">
        <v>0.84182204474977862</v>
      </c>
      <c r="W1917">
        <v>-0.88038945805466218</v>
      </c>
      <c r="X1917">
        <v>-1.811968015379797</v>
      </c>
      <c r="Y1917" t="str">
        <f t="shared" si="116"/>
        <v>49-60</v>
      </c>
      <c r="Z1917" s="20">
        <f t="shared" si="117"/>
        <v>0.8</v>
      </c>
      <c r="AA1917" t="str">
        <f t="shared" si="118"/>
        <v>60%-80%</v>
      </c>
      <c r="AB1917">
        <f t="shared" si="119"/>
        <v>1.6381779391413514E-4</v>
      </c>
    </row>
    <row r="1918" spans="1:28" x14ac:dyDescent="0.25">
      <c r="A1918" t="s">
        <v>850</v>
      </c>
      <c r="B1918" t="s">
        <v>851</v>
      </c>
      <c r="C1918" t="s">
        <v>82</v>
      </c>
      <c r="D1918" t="s">
        <v>231</v>
      </c>
      <c r="E1918">
        <v>49</v>
      </c>
      <c r="F1918" t="s">
        <v>79</v>
      </c>
      <c r="G1918">
        <v>2020</v>
      </c>
      <c r="H1918" t="s">
        <v>13</v>
      </c>
      <c r="I1918" t="s">
        <v>84</v>
      </c>
      <c r="J1918" t="s">
        <v>80</v>
      </c>
      <c r="K1918">
        <v>72</v>
      </c>
      <c r="L1918" s="18">
        <v>43594</v>
      </c>
      <c r="M1918" s="18">
        <v>45786</v>
      </c>
      <c r="O1918">
        <v>39713000</v>
      </c>
      <c r="P1918">
        <v>35713000</v>
      </c>
      <c r="Q1918">
        <v>4000000</v>
      </c>
      <c r="R1918">
        <v>837896</v>
      </c>
      <c r="S1918" t="s">
        <v>118</v>
      </c>
      <c r="T1918">
        <v>-0.38953946655999011</v>
      </c>
      <c r="U1918">
        <v>0.78735608077630415</v>
      </c>
      <c r="V1918">
        <v>0.25023015881728572</v>
      </c>
      <c r="W1918">
        <v>1.0103721373188581</v>
      </c>
      <c r="X1918">
        <v>-0.49705409964536651</v>
      </c>
      <c r="Y1918" t="str">
        <f t="shared" si="116"/>
        <v>61-72</v>
      </c>
      <c r="Z1918" s="20">
        <f t="shared" si="117"/>
        <v>0.89927731473321082</v>
      </c>
      <c r="AA1918" t="str">
        <f t="shared" si="118"/>
        <v>80%-100%</v>
      </c>
      <c r="AB1918">
        <f t="shared" si="119"/>
        <v>1.7374641525727761E-4</v>
      </c>
    </row>
    <row r="1919" spans="1:28" x14ac:dyDescent="0.25">
      <c r="A1919" t="s">
        <v>4902</v>
      </c>
      <c r="B1919" t="s">
        <v>4903</v>
      </c>
      <c r="C1919" t="s">
        <v>82</v>
      </c>
      <c r="D1919" t="s">
        <v>627</v>
      </c>
      <c r="E1919">
        <v>60</v>
      </c>
      <c r="F1919" t="s">
        <v>25</v>
      </c>
      <c r="G1919">
        <v>2021</v>
      </c>
      <c r="H1919" t="s">
        <v>25</v>
      </c>
      <c r="I1919" t="s">
        <v>84</v>
      </c>
      <c r="J1919" t="s">
        <v>80</v>
      </c>
      <c r="K1919">
        <v>72</v>
      </c>
      <c r="L1919" s="18">
        <v>44165</v>
      </c>
      <c r="M1919" s="18">
        <v>46356</v>
      </c>
      <c r="O1919">
        <v>38990000</v>
      </c>
      <c r="P1919">
        <v>24990000</v>
      </c>
      <c r="Q1919">
        <v>14000000</v>
      </c>
      <c r="R1919">
        <v>577174</v>
      </c>
      <c r="S1919" t="s">
        <v>189</v>
      </c>
      <c r="T1919">
        <v>0.32601758102720108</v>
      </c>
      <c r="U1919">
        <v>-0.2734581104880493</v>
      </c>
      <c r="V1919">
        <v>-0.69954550991253528</v>
      </c>
      <c r="W1919">
        <v>5.1877701776092087</v>
      </c>
      <c r="X1919">
        <v>0.66316406129677774</v>
      </c>
      <c r="Y1919" t="str">
        <f t="shared" si="116"/>
        <v>61-72</v>
      </c>
      <c r="Z1919" s="20">
        <f t="shared" si="117"/>
        <v>0.64093357271095153</v>
      </c>
      <c r="AA1919" t="str">
        <f t="shared" si="118"/>
        <v>60%-80%</v>
      </c>
      <c r="AB1919">
        <f t="shared" si="119"/>
        <v>1.1968300777149425E-4</v>
      </c>
    </row>
    <row r="1920" spans="1:28" x14ac:dyDescent="0.25">
      <c r="A1920" t="s">
        <v>363</v>
      </c>
      <c r="B1920" t="s">
        <v>364</v>
      </c>
      <c r="C1920" t="s">
        <v>82</v>
      </c>
      <c r="D1920" t="s">
        <v>353</v>
      </c>
      <c r="E1920">
        <v>60</v>
      </c>
      <c r="F1920" t="s">
        <v>12</v>
      </c>
      <c r="G1920">
        <v>2021</v>
      </c>
      <c r="H1920" t="s">
        <v>12</v>
      </c>
      <c r="I1920" t="s">
        <v>84</v>
      </c>
      <c r="J1920" t="s">
        <v>80</v>
      </c>
      <c r="K1920">
        <v>84</v>
      </c>
      <c r="L1920" s="18">
        <v>44061</v>
      </c>
      <c r="M1920" s="18">
        <v>46617</v>
      </c>
      <c r="O1920">
        <v>78490000</v>
      </c>
      <c r="P1920">
        <v>64490000</v>
      </c>
      <c r="Q1920">
        <v>14000000</v>
      </c>
      <c r="R1920">
        <v>1563135</v>
      </c>
      <c r="S1920" t="s">
        <v>365</v>
      </c>
      <c r="T1920">
        <v>-0.4986922365309176</v>
      </c>
      <c r="U1920">
        <v>0.46853340988206787</v>
      </c>
      <c r="V1920">
        <v>1.118477759689168</v>
      </c>
      <c r="W1920">
        <v>4.6582655777232187</v>
      </c>
      <c r="X1920">
        <v>-0.80644560922993824</v>
      </c>
      <c r="Y1920" t="str">
        <f t="shared" si="116"/>
        <v>&gt;72</v>
      </c>
      <c r="Z1920" s="20">
        <f t="shared" si="117"/>
        <v>0.82163332908650788</v>
      </c>
      <c r="AA1920" t="str">
        <f t="shared" si="118"/>
        <v>80%-100%</v>
      </c>
      <c r="AB1920">
        <f t="shared" si="119"/>
        <v>3.2413223456513054E-4</v>
      </c>
    </row>
    <row r="1921" spans="1:28" x14ac:dyDescent="0.25">
      <c r="A1921" t="s">
        <v>4904</v>
      </c>
      <c r="B1921" t="s">
        <v>4905</v>
      </c>
      <c r="C1921" t="s">
        <v>82</v>
      </c>
      <c r="D1921" t="s">
        <v>4906</v>
      </c>
      <c r="E1921">
        <v>60</v>
      </c>
      <c r="F1921" t="s">
        <v>22</v>
      </c>
      <c r="G1921">
        <v>2021</v>
      </c>
      <c r="H1921" t="s">
        <v>22</v>
      </c>
      <c r="J1921" t="s">
        <v>80</v>
      </c>
      <c r="K1921">
        <v>60</v>
      </c>
      <c r="L1921" s="18">
        <v>44621</v>
      </c>
      <c r="M1921" s="18">
        <v>46447</v>
      </c>
      <c r="O1921">
        <v>154832000</v>
      </c>
      <c r="P1921">
        <v>139348800</v>
      </c>
      <c r="Q1921">
        <v>15483200</v>
      </c>
      <c r="R1921">
        <v>3559704</v>
      </c>
      <c r="S1921" t="s">
        <v>473</v>
      </c>
      <c r="T1921">
        <v>0.59283546317835722</v>
      </c>
      <c r="U1921">
        <v>0.79032357974038436</v>
      </c>
      <c r="V1921">
        <v>-0.86794165423817227</v>
      </c>
      <c r="W1921">
        <v>7.7263338306122984</v>
      </c>
      <c r="X1921">
        <v>1.2045992030697781</v>
      </c>
      <c r="Y1921" t="str">
        <f t="shared" si="116"/>
        <v>49-60</v>
      </c>
      <c r="Z1921" s="20">
        <f t="shared" si="117"/>
        <v>0.9</v>
      </c>
      <c r="AA1921" t="str">
        <f t="shared" si="118"/>
        <v>80%-100%</v>
      </c>
      <c r="AB1921">
        <f t="shared" si="119"/>
        <v>7.3814149891751732E-4</v>
      </c>
    </row>
    <row r="1922" spans="1:28" x14ac:dyDescent="0.25">
      <c r="A1922" t="s">
        <v>4907</v>
      </c>
      <c r="B1922" t="s">
        <v>4908</v>
      </c>
      <c r="C1922" t="s">
        <v>82</v>
      </c>
      <c r="D1922" t="s">
        <v>112</v>
      </c>
      <c r="E1922">
        <v>62</v>
      </c>
      <c r="F1922" t="s">
        <v>11</v>
      </c>
      <c r="G1922">
        <v>2018</v>
      </c>
      <c r="H1922" t="s">
        <v>11</v>
      </c>
      <c r="J1922" t="s">
        <v>80</v>
      </c>
      <c r="K1922">
        <v>72</v>
      </c>
      <c r="L1922" s="18">
        <v>43220</v>
      </c>
      <c r="M1922" s="18">
        <v>45412</v>
      </c>
      <c r="O1922">
        <v>61310000</v>
      </c>
      <c r="P1922">
        <v>55849000</v>
      </c>
      <c r="Q1922">
        <v>5461000</v>
      </c>
      <c r="R1922">
        <v>1274834</v>
      </c>
      <c r="S1922" t="s">
        <v>255</v>
      </c>
      <c r="T1922">
        <v>1.017318457509742</v>
      </c>
      <c r="U1922">
        <v>0.83519655455310948</v>
      </c>
      <c r="V1922">
        <v>-0.14961062351234611</v>
      </c>
      <c r="W1922">
        <v>-8.1628292767025198E-2</v>
      </c>
      <c r="X1922">
        <v>-1.0384892414183671</v>
      </c>
      <c r="Y1922" t="str">
        <f t="shared" si="116"/>
        <v>61-72</v>
      </c>
      <c r="Z1922" s="20">
        <f t="shared" si="117"/>
        <v>0.91092807046158863</v>
      </c>
      <c r="AA1922" t="str">
        <f t="shared" si="118"/>
        <v>80%-100%</v>
      </c>
      <c r="AB1922">
        <f t="shared" si="119"/>
        <v>2.6435003574202078E-4</v>
      </c>
    </row>
    <row r="1923" spans="1:28" x14ac:dyDescent="0.25">
      <c r="A1923" t="s">
        <v>4909</v>
      </c>
      <c r="B1923" t="s">
        <v>4910</v>
      </c>
      <c r="C1923" t="s">
        <v>82</v>
      </c>
      <c r="D1923" t="s">
        <v>161</v>
      </c>
      <c r="E1923">
        <v>15</v>
      </c>
      <c r="F1923" t="s">
        <v>79</v>
      </c>
      <c r="G1923">
        <v>2021</v>
      </c>
      <c r="H1923" t="s">
        <v>26</v>
      </c>
      <c r="I1923" t="s">
        <v>84</v>
      </c>
      <c r="J1923" t="s">
        <v>80</v>
      </c>
      <c r="K1923">
        <v>84</v>
      </c>
      <c r="L1923" s="18">
        <v>44246</v>
      </c>
      <c r="M1923" s="18">
        <v>46802</v>
      </c>
      <c r="O1923">
        <v>43180000</v>
      </c>
      <c r="P1923">
        <v>45892040</v>
      </c>
      <c r="Q1923">
        <v>0</v>
      </c>
      <c r="R1923">
        <v>963543</v>
      </c>
      <c r="S1923" t="s">
        <v>243</v>
      </c>
      <c r="T1923">
        <v>-1.4810671662692649</v>
      </c>
      <c r="U1923">
        <v>1.458846856458937</v>
      </c>
      <c r="V1923">
        <v>0.16994387989697479</v>
      </c>
      <c r="W1923">
        <v>-0.29260090445365211</v>
      </c>
      <c r="X1923">
        <v>-1.5799243831913681</v>
      </c>
      <c r="Y1923" t="str">
        <f t="shared" ref="Y1923:Y1986" si="120">IF(K1923&lt;=24,"&lt;=24",IF(AND(K1923&gt;=25,K1923&lt;=36),"25-36",IF(AND(K1923&gt;=37,K1923&lt;=48),"37-48",IF(AND(K1923&gt;=49,K1923&lt;=60),"49-60",IF(AND(K1923&gt;=61,K1923&lt;=72),"61-72","&gt;72")))))</f>
        <v>&gt;72</v>
      </c>
      <c r="Z1923" s="20">
        <f t="shared" ref="Z1923:Z1986" si="121">IF(P1923/O1923&gt;0.2,P1923/O1923,0.2)</f>
        <v>1.0628077813802685</v>
      </c>
      <c r="AA1923" t="str">
        <f t="shared" ref="AA1923:AA1986" si="122">IF(Z1923&lt;=0.2,"20%",IF(AND(Z1923&gt;0.2,Z1923&lt;=0.4),"20%-40%",IF(AND(Z1923&gt;0.4,Z1923&lt;=0.6),"40%-60%",IF(AND(Z1923&gt;0.6,Z1923&lt;=0.8),"60%-80%","80%-100%"))))</f>
        <v>80%-100%</v>
      </c>
      <c r="AB1923">
        <f t="shared" ref="AB1923:AB1986" si="123">R1923/SUM($R$2:$R$5739)</f>
        <v>1.9980062226844744E-4</v>
      </c>
    </row>
    <row r="1924" spans="1:28" x14ac:dyDescent="0.25">
      <c r="A1924" t="s">
        <v>4911</v>
      </c>
      <c r="B1924" t="s">
        <v>4912</v>
      </c>
      <c r="C1924" t="s">
        <v>82</v>
      </c>
      <c r="D1924" t="s">
        <v>172</v>
      </c>
      <c r="E1924">
        <v>76</v>
      </c>
      <c r="F1924" t="s">
        <v>87</v>
      </c>
      <c r="G1924">
        <v>2022</v>
      </c>
      <c r="H1924" t="s">
        <v>24</v>
      </c>
      <c r="I1924" t="s">
        <v>84</v>
      </c>
      <c r="J1924" t="s">
        <v>80</v>
      </c>
      <c r="K1924">
        <v>84</v>
      </c>
      <c r="L1924" s="18">
        <v>44455</v>
      </c>
      <c r="M1924" s="18">
        <v>47012</v>
      </c>
      <c r="O1924">
        <v>51617300</v>
      </c>
      <c r="P1924">
        <v>51617300</v>
      </c>
      <c r="Q1924">
        <v>0</v>
      </c>
      <c r="R1924">
        <v>1059656</v>
      </c>
      <c r="S1924" t="s">
        <v>698</v>
      </c>
      <c r="T1924">
        <v>-0.4986922365309176</v>
      </c>
      <c r="U1924">
        <v>1.2009447865714571</v>
      </c>
      <c r="V1924">
        <v>-0.110586009707906</v>
      </c>
      <c r="W1924">
        <v>-0.71656011963319122</v>
      </c>
      <c r="X1924">
        <v>1.823382222238922</v>
      </c>
      <c r="Y1924" t="str">
        <f t="shared" si="120"/>
        <v>&gt;72</v>
      </c>
      <c r="Z1924" s="20">
        <f t="shared" si="121"/>
        <v>1</v>
      </c>
      <c r="AA1924" t="str">
        <f t="shared" si="122"/>
        <v>80%-100%</v>
      </c>
      <c r="AB1924">
        <f t="shared" si="123"/>
        <v>2.1973064844069641E-4</v>
      </c>
    </row>
    <row r="1925" spans="1:28" x14ac:dyDescent="0.25">
      <c r="A1925" t="s">
        <v>4913</v>
      </c>
      <c r="B1925" t="s">
        <v>4914</v>
      </c>
      <c r="C1925" t="s">
        <v>82</v>
      </c>
      <c r="D1925" t="s">
        <v>231</v>
      </c>
      <c r="E1925">
        <v>61</v>
      </c>
      <c r="F1925" t="s">
        <v>12</v>
      </c>
      <c r="G1925">
        <v>2020</v>
      </c>
      <c r="H1925" t="s">
        <v>12</v>
      </c>
      <c r="I1925" t="s">
        <v>84</v>
      </c>
      <c r="J1925" t="s">
        <v>80</v>
      </c>
      <c r="K1925">
        <v>72</v>
      </c>
      <c r="L1925" s="18">
        <v>43807</v>
      </c>
      <c r="M1925" s="18">
        <v>45999</v>
      </c>
      <c r="O1925">
        <v>65728600</v>
      </c>
      <c r="P1925">
        <v>35000000</v>
      </c>
      <c r="Q1925">
        <v>30728600</v>
      </c>
      <c r="R1925">
        <v>720728</v>
      </c>
      <c r="S1925" t="s">
        <v>332</v>
      </c>
      <c r="T1925">
        <v>1.065830799719043</v>
      </c>
      <c r="U1925">
        <v>-0.71873931079700859</v>
      </c>
      <c r="V1925">
        <v>-0.5308925500389442</v>
      </c>
      <c r="W1925">
        <v>1.0416162264217721</v>
      </c>
      <c r="X1925">
        <v>0.74051193869292065</v>
      </c>
      <c r="Y1925" t="str">
        <f t="shared" si="120"/>
        <v>61-72</v>
      </c>
      <c r="Z1925" s="20">
        <f t="shared" si="121"/>
        <v>0.5324927048499436</v>
      </c>
      <c r="AA1925" t="str">
        <f t="shared" si="122"/>
        <v>40%-60%</v>
      </c>
      <c r="AB1925">
        <f t="shared" si="123"/>
        <v>1.4945041672898208E-4</v>
      </c>
    </row>
    <row r="1926" spans="1:28" x14ac:dyDescent="0.25">
      <c r="A1926" t="s">
        <v>4915</v>
      </c>
      <c r="B1926" t="s">
        <v>4916</v>
      </c>
      <c r="C1926" t="s">
        <v>82</v>
      </c>
      <c r="D1926" t="s">
        <v>236</v>
      </c>
      <c r="E1926">
        <v>220</v>
      </c>
      <c r="F1926" t="s">
        <v>117</v>
      </c>
      <c r="G1926">
        <v>2021</v>
      </c>
      <c r="H1926" t="s">
        <v>29</v>
      </c>
      <c r="I1926" t="s">
        <v>84</v>
      </c>
      <c r="J1926" t="s">
        <v>80</v>
      </c>
      <c r="K1926">
        <v>84</v>
      </c>
      <c r="L1926" s="18">
        <v>44378</v>
      </c>
      <c r="M1926" s="18">
        <v>46935</v>
      </c>
      <c r="O1926">
        <v>54690000</v>
      </c>
      <c r="P1926">
        <v>54690000</v>
      </c>
      <c r="Q1926">
        <v>0</v>
      </c>
      <c r="R1926">
        <v>1188505</v>
      </c>
      <c r="S1926" t="s">
        <v>639</v>
      </c>
      <c r="T1926">
        <v>-1.2870177974320609</v>
      </c>
      <c r="U1926">
        <v>1.2009447865714571</v>
      </c>
      <c r="V1926">
        <v>0.60468857480173022</v>
      </c>
      <c r="W1926">
        <v>-0.31946253676516928</v>
      </c>
      <c r="X1926">
        <v>0.58581618390063472</v>
      </c>
      <c r="Y1926" t="str">
        <f t="shared" si="120"/>
        <v>&gt;72</v>
      </c>
      <c r="Z1926" s="20">
        <f t="shared" si="121"/>
        <v>1</v>
      </c>
      <c r="AA1926" t="str">
        <f t="shared" si="122"/>
        <v>80%-100%</v>
      </c>
      <c r="AB1926">
        <f t="shared" si="123"/>
        <v>2.4644882332097387E-4</v>
      </c>
    </row>
    <row r="1927" spans="1:28" x14ac:dyDescent="0.25">
      <c r="A1927" t="s">
        <v>4917</v>
      </c>
      <c r="B1927" t="s">
        <v>4918</v>
      </c>
      <c r="C1927" t="s">
        <v>82</v>
      </c>
      <c r="D1927" t="s">
        <v>301</v>
      </c>
      <c r="E1927">
        <v>60</v>
      </c>
      <c r="F1927" t="s">
        <v>87</v>
      </c>
      <c r="G1927">
        <v>2020</v>
      </c>
      <c r="H1927" t="s">
        <v>15</v>
      </c>
      <c r="I1927" t="s">
        <v>84</v>
      </c>
      <c r="J1927" t="s">
        <v>80</v>
      </c>
      <c r="K1927">
        <v>84</v>
      </c>
      <c r="L1927" s="18">
        <v>43783</v>
      </c>
      <c r="M1927" s="18">
        <v>46340</v>
      </c>
      <c r="O1927">
        <v>39143000</v>
      </c>
      <c r="P1927">
        <v>39546000</v>
      </c>
      <c r="Q1927">
        <v>0</v>
      </c>
      <c r="R1927">
        <v>830042</v>
      </c>
      <c r="S1927" t="s">
        <v>473</v>
      </c>
      <c r="T1927">
        <v>-0.55933266429254402</v>
      </c>
      <c r="U1927">
        <v>1.2432206331731279</v>
      </c>
      <c r="V1927">
        <v>0.84182204474977862</v>
      </c>
      <c r="W1927">
        <v>-0.38000974198431908</v>
      </c>
      <c r="X1927">
        <v>0.74051193869292065</v>
      </c>
      <c r="Y1927" t="str">
        <f t="shared" si="120"/>
        <v>&gt;72</v>
      </c>
      <c r="Z1927" s="20">
        <f t="shared" si="121"/>
        <v>1.0102955828628362</v>
      </c>
      <c r="AA1927" t="str">
        <f t="shared" si="122"/>
        <v>80%-100%</v>
      </c>
      <c r="AB1927">
        <f t="shared" si="123"/>
        <v>1.7211780699869818E-4</v>
      </c>
    </row>
    <row r="1928" spans="1:28" x14ac:dyDescent="0.25">
      <c r="A1928" t="s">
        <v>4919</v>
      </c>
      <c r="B1928" t="s">
        <v>4920</v>
      </c>
      <c r="C1928" t="s">
        <v>82</v>
      </c>
      <c r="D1928" t="s">
        <v>672</v>
      </c>
      <c r="E1928">
        <v>61</v>
      </c>
      <c r="F1928" t="s">
        <v>25</v>
      </c>
      <c r="G1928">
        <v>2022</v>
      </c>
      <c r="H1928" t="s">
        <v>25</v>
      </c>
      <c r="I1928" t="s">
        <v>84</v>
      </c>
      <c r="J1928" t="s">
        <v>80</v>
      </c>
      <c r="K1928">
        <v>84</v>
      </c>
      <c r="L1928" s="18">
        <v>44370</v>
      </c>
      <c r="M1928" s="18">
        <v>46927</v>
      </c>
      <c r="O1928">
        <v>41800000</v>
      </c>
      <c r="P1928">
        <v>41800000</v>
      </c>
      <c r="Q1928">
        <v>0</v>
      </c>
      <c r="R1928">
        <v>1114665</v>
      </c>
      <c r="S1928" t="s">
        <v>293</v>
      </c>
      <c r="T1928">
        <v>-0.53507649318789341</v>
      </c>
      <c r="U1928">
        <v>1.2009447865714571</v>
      </c>
      <c r="V1928">
        <v>0.2094661248883162</v>
      </c>
      <c r="W1928">
        <v>-0.84634244198996889</v>
      </c>
      <c r="X1928">
        <v>-0.34235834485308059</v>
      </c>
      <c r="Y1928" t="str">
        <f t="shared" si="120"/>
        <v>&gt;72</v>
      </c>
      <c r="Z1928" s="20">
        <f t="shared" si="121"/>
        <v>1</v>
      </c>
      <c r="AA1928" t="str">
        <f t="shared" si="122"/>
        <v>80%-100%</v>
      </c>
      <c r="AB1928">
        <f t="shared" si="123"/>
        <v>2.3113733442187734E-4</v>
      </c>
    </row>
    <row r="1929" spans="1:28" x14ac:dyDescent="0.25">
      <c r="A1929" t="s">
        <v>4921</v>
      </c>
      <c r="B1929" t="s">
        <v>4922</v>
      </c>
      <c r="C1929" t="s">
        <v>82</v>
      </c>
      <c r="D1929" t="s">
        <v>749</v>
      </c>
      <c r="E1929">
        <v>76</v>
      </c>
      <c r="F1929" t="s">
        <v>11</v>
      </c>
      <c r="G1929">
        <v>2020</v>
      </c>
      <c r="H1929" t="s">
        <v>23</v>
      </c>
      <c r="I1929" t="s">
        <v>188</v>
      </c>
      <c r="J1929" t="s">
        <v>80</v>
      </c>
      <c r="K1929">
        <v>72</v>
      </c>
      <c r="L1929" s="18">
        <v>43750</v>
      </c>
      <c r="M1929" s="18">
        <v>45942</v>
      </c>
      <c r="O1929">
        <v>61560000</v>
      </c>
      <c r="P1929">
        <v>45000000</v>
      </c>
      <c r="Q1929">
        <v>16560000</v>
      </c>
      <c r="R1929">
        <v>965810</v>
      </c>
      <c r="S1929" t="s">
        <v>278</v>
      </c>
      <c r="T1929">
        <v>-0.122721584408834</v>
      </c>
      <c r="U1929">
        <v>9.6349727259799955E-2</v>
      </c>
      <c r="V1929">
        <v>1.518006449171075E-2</v>
      </c>
      <c r="W1929">
        <v>-0.32424991610166581</v>
      </c>
      <c r="X1929">
        <v>0.43112042910834891</v>
      </c>
      <c r="Y1929" t="str">
        <f t="shared" si="120"/>
        <v>61-72</v>
      </c>
      <c r="Z1929" s="20">
        <f t="shared" si="121"/>
        <v>0.73099415204678364</v>
      </c>
      <c r="AA1929" t="str">
        <f t="shared" si="122"/>
        <v>60%-80%</v>
      </c>
      <c r="AB1929">
        <f t="shared" si="123"/>
        <v>2.002707082020099E-4</v>
      </c>
    </row>
    <row r="1930" spans="1:28" x14ac:dyDescent="0.25">
      <c r="A1930" t="s">
        <v>4923</v>
      </c>
      <c r="B1930" t="s">
        <v>4924</v>
      </c>
      <c r="C1930" t="s">
        <v>82</v>
      </c>
      <c r="D1930" t="s">
        <v>576</v>
      </c>
      <c r="E1930">
        <v>236</v>
      </c>
      <c r="F1930" t="s">
        <v>25</v>
      </c>
      <c r="G1930">
        <v>2021</v>
      </c>
      <c r="H1930" t="s">
        <v>25</v>
      </c>
      <c r="I1930" t="s">
        <v>84</v>
      </c>
      <c r="J1930" t="s">
        <v>80</v>
      </c>
      <c r="K1930">
        <v>84</v>
      </c>
      <c r="L1930" s="18">
        <v>44085</v>
      </c>
      <c r="M1930" s="18">
        <v>46641</v>
      </c>
      <c r="O1930">
        <v>35050000</v>
      </c>
      <c r="P1930">
        <v>35050000</v>
      </c>
      <c r="Q1930">
        <v>0</v>
      </c>
      <c r="R1930">
        <v>787997</v>
      </c>
      <c r="S1930" t="s">
        <v>717</v>
      </c>
      <c r="T1930">
        <v>-1.784269305077397</v>
      </c>
      <c r="U1930">
        <v>1.2009447865714571</v>
      </c>
      <c r="V1930">
        <v>9.0899389914291959E-2</v>
      </c>
      <c r="W1930">
        <v>-0.90391313459890654</v>
      </c>
      <c r="X1930">
        <v>0.58581618390063472</v>
      </c>
      <c r="Y1930" t="str">
        <f t="shared" si="120"/>
        <v>&gt;72</v>
      </c>
      <c r="Z1930" s="20">
        <f t="shared" si="121"/>
        <v>1</v>
      </c>
      <c r="AA1930" t="str">
        <f t="shared" si="122"/>
        <v>80%-100%</v>
      </c>
      <c r="AB1930">
        <f t="shared" si="123"/>
        <v>1.6339934070993176E-4</v>
      </c>
    </row>
    <row r="1931" spans="1:28" x14ac:dyDescent="0.25">
      <c r="A1931" t="s">
        <v>4925</v>
      </c>
      <c r="B1931" t="s">
        <v>4926</v>
      </c>
      <c r="C1931" t="s">
        <v>82</v>
      </c>
      <c r="D1931" t="s">
        <v>204</v>
      </c>
      <c r="E1931">
        <v>40</v>
      </c>
      <c r="F1931" t="s">
        <v>87</v>
      </c>
      <c r="G1931">
        <v>2019</v>
      </c>
      <c r="H1931" t="s">
        <v>15</v>
      </c>
      <c r="J1931" t="s">
        <v>80</v>
      </c>
      <c r="K1931">
        <v>84</v>
      </c>
      <c r="L1931" s="18">
        <v>43399</v>
      </c>
      <c r="M1931" s="18">
        <v>45956</v>
      </c>
      <c r="O1931">
        <v>32356450</v>
      </c>
      <c r="P1931">
        <v>16178225</v>
      </c>
      <c r="Q1931">
        <v>16178225</v>
      </c>
      <c r="R1931">
        <v>366751</v>
      </c>
      <c r="S1931" t="s">
        <v>466</v>
      </c>
      <c r="T1931">
        <v>1.017318457509742</v>
      </c>
      <c r="U1931">
        <v>-0.85216124758390532</v>
      </c>
      <c r="V1931">
        <v>0.52564408481904745</v>
      </c>
      <c r="W1931">
        <v>-0.40340696320915098</v>
      </c>
      <c r="X1931">
        <v>-0.72909773183379534</v>
      </c>
      <c r="Y1931" t="str">
        <f t="shared" si="120"/>
        <v>&gt;72</v>
      </c>
      <c r="Z1931" s="20">
        <f t="shared" si="121"/>
        <v>0.5</v>
      </c>
      <c r="AA1931" t="str">
        <f t="shared" si="122"/>
        <v>40%-60%</v>
      </c>
      <c r="AB1931">
        <f t="shared" si="123"/>
        <v>7.6049618976605475E-5</v>
      </c>
    </row>
    <row r="1932" spans="1:28" x14ac:dyDescent="0.25">
      <c r="A1932" t="s">
        <v>4927</v>
      </c>
      <c r="B1932" t="s">
        <v>4928</v>
      </c>
      <c r="C1932" t="s">
        <v>82</v>
      </c>
      <c r="D1932" t="s">
        <v>353</v>
      </c>
      <c r="E1932">
        <v>236</v>
      </c>
      <c r="F1932" t="s">
        <v>11</v>
      </c>
      <c r="G1932">
        <v>2021</v>
      </c>
      <c r="H1932" t="s">
        <v>11</v>
      </c>
      <c r="I1932" t="s">
        <v>188</v>
      </c>
      <c r="J1932" t="s">
        <v>80</v>
      </c>
      <c r="K1932">
        <v>84</v>
      </c>
      <c r="L1932" s="18">
        <v>44086</v>
      </c>
      <c r="M1932" s="18">
        <v>46642</v>
      </c>
      <c r="O1932">
        <v>72650000</v>
      </c>
      <c r="P1932">
        <v>66650000</v>
      </c>
      <c r="Q1932">
        <v>6000000</v>
      </c>
      <c r="R1932">
        <v>1724523</v>
      </c>
      <c r="S1932" t="s">
        <v>717</v>
      </c>
      <c r="T1932">
        <v>-0.58358883539719453</v>
      </c>
      <c r="U1932">
        <v>0.86182197294634544</v>
      </c>
      <c r="V1932">
        <v>0.2094661248883162</v>
      </c>
      <c r="W1932">
        <v>-0.16954992155357729</v>
      </c>
      <c r="X1932">
        <v>0.19907679691992</v>
      </c>
      <c r="Y1932" t="str">
        <f t="shared" si="120"/>
        <v>&gt;72</v>
      </c>
      <c r="Z1932" s="20">
        <f t="shared" si="121"/>
        <v>0.91741225051617348</v>
      </c>
      <c r="AA1932" t="str">
        <f t="shared" si="122"/>
        <v>80%-100%</v>
      </c>
      <c r="AB1932">
        <f t="shared" si="123"/>
        <v>3.5759770816273876E-4</v>
      </c>
    </row>
    <row r="1933" spans="1:28" x14ac:dyDescent="0.25">
      <c r="A1933" t="s">
        <v>4929</v>
      </c>
      <c r="B1933" t="s">
        <v>4930</v>
      </c>
      <c r="C1933" t="s">
        <v>82</v>
      </c>
      <c r="D1933" t="s">
        <v>648</v>
      </c>
      <c r="E1933">
        <v>166872296</v>
      </c>
      <c r="F1933" t="s">
        <v>95</v>
      </c>
      <c r="G1933">
        <v>2014</v>
      </c>
      <c r="H1933" t="s">
        <v>16</v>
      </c>
      <c r="J1933" t="s">
        <v>96</v>
      </c>
      <c r="K1933">
        <v>60</v>
      </c>
      <c r="L1933" s="18">
        <v>44502</v>
      </c>
      <c r="M1933" s="18">
        <v>46328</v>
      </c>
      <c r="O1933">
        <v>26900000</v>
      </c>
      <c r="P1933">
        <v>25675000</v>
      </c>
      <c r="Q1933">
        <v>1225000</v>
      </c>
      <c r="R1933">
        <v>674722</v>
      </c>
      <c r="S1933" t="s">
        <v>101</v>
      </c>
      <c r="T1933">
        <v>5.9199698876045093E-2</v>
      </c>
      <c r="U1933">
        <v>1.013951857810095</v>
      </c>
      <c r="V1933">
        <v>0.6442108197930716</v>
      </c>
      <c r="W1933">
        <v>-0.8466663800260491</v>
      </c>
      <c r="X1933">
        <v>-0.88379348662608126</v>
      </c>
      <c r="Y1933" t="str">
        <f t="shared" si="120"/>
        <v>49-60</v>
      </c>
      <c r="Z1933" s="20">
        <f t="shared" si="121"/>
        <v>0.95446096654275092</v>
      </c>
      <c r="AA1933" t="str">
        <f t="shared" si="122"/>
        <v>80%-100%</v>
      </c>
      <c r="AB1933">
        <f t="shared" si="123"/>
        <v>1.399105960587243E-4</v>
      </c>
    </row>
    <row r="1934" spans="1:28" x14ac:dyDescent="0.25">
      <c r="A1934" t="s">
        <v>4931</v>
      </c>
      <c r="B1934" t="s">
        <v>4932</v>
      </c>
      <c r="C1934" t="s">
        <v>82</v>
      </c>
      <c r="D1934" t="s">
        <v>292</v>
      </c>
      <c r="E1934">
        <v>46</v>
      </c>
      <c r="F1934" t="s">
        <v>95</v>
      </c>
      <c r="G1934">
        <v>2020</v>
      </c>
      <c r="H1934" t="s">
        <v>16</v>
      </c>
      <c r="I1934" t="s">
        <v>84</v>
      </c>
      <c r="J1934" t="s">
        <v>96</v>
      </c>
      <c r="K1934">
        <v>84</v>
      </c>
      <c r="L1934" s="18">
        <v>44160</v>
      </c>
      <c r="M1934" s="18">
        <v>46716</v>
      </c>
      <c r="O1934">
        <v>40000000</v>
      </c>
      <c r="P1934">
        <v>22000000</v>
      </c>
      <c r="Q1934">
        <v>18000000</v>
      </c>
      <c r="R1934">
        <v>498972</v>
      </c>
      <c r="S1934" t="s">
        <v>235</v>
      </c>
      <c r="T1934">
        <v>-0.59571692094951978</v>
      </c>
      <c r="U1934">
        <v>-0.64685064416836902</v>
      </c>
      <c r="V1934">
        <v>0.2094661248883162</v>
      </c>
      <c r="W1934">
        <v>-0.81121906214350514</v>
      </c>
      <c r="X1934">
        <v>-1.11583711881451</v>
      </c>
      <c r="Y1934" t="str">
        <f t="shared" si="120"/>
        <v>&gt;72</v>
      </c>
      <c r="Z1934" s="20">
        <f t="shared" si="121"/>
        <v>0.55000000000000004</v>
      </c>
      <c r="AA1934" t="str">
        <f t="shared" si="122"/>
        <v>40%-60%</v>
      </c>
      <c r="AB1934">
        <f t="shared" si="123"/>
        <v>1.0346701298699877E-4</v>
      </c>
    </row>
    <row r="1935" spans="1:28" x14ac:dyDescent="0.25">
      <c r="A1935" t="s">
        <v>4933</v>
      </c>
      <c r="B1935" t="s">
        <v>4934</v>
      </c>
      <c r="C1935" t="s">
        <v>82</v>
      </c>
      <c r="D1935" t="s">
        <v>521</v>
      </c>
      <c r="E1935">
        <v>38</v>
      </c>
      <c r="F1935" t="s">
        <v>117</v>
      </c>
      <c r="G1935">
        <v>2021</v>
      </c>
      <c r="H1935" t="s">
        <v>29</v>
      </c>
      <c r="I1935" t="s">
        <v>84</v>
      </c>
      <c r="J1935" t="s">
        <v>80</v>
      </c>
      <c r="K1935">
        <v>60</v>
      </c>
      <c r="L1935" s="18">
        <v>43906</v>
      </c>
      <c r="M1935" s="18">
        <v>45732</v>
      </c>
      <c r="O1935">
        <v>48797100</v>
      </c>
      <c r="P1935">
        <v>48797100</v>
      </c>
      <c r="Q1935">
        <v>0</v>
      </c>
      <c r="R1935">
        <v>1304076</v>
      </c>
      <c r="S1935" t="s">
        <v>158</v>
      </c>
      <c r="T1935">
        <v>-2.475570181559938</v>
      </c>
      <c r="U1935">
        <v>1.2009447865714571</v>
      </c>
      <c r="V1935">
        <v>0.92086653473246149</v>
      </c>
      <c r="W1935">
        <v>-0.50853614064383512</v>
      </c>
      <c r="X1935">
        <v>0.58581618390063472</v>
      </c>
      <c r="Y1935" t="str">
        <f t="shared" si="120"/>
        <v>49-60</v>
      </c>
      <c r="Z1935" s="20">
        <f t="shared" si="121"/>
        <v>1</v>
      </c>
      <c r="AA1935" t="str">
        <f t="shared" si="122"/>
        <v>80%-100%</v>
      </c>
      <c r="AB1935">
        <f t="shared" si="123"/>
        <v>2.7041366735615108E-4</v>
      </c>
    </row>
    <row r="1936" spans="1:28" x14ac:dyDescent="0.25">
      <c r="A1936" t="s">
        <v>4935</v>
      </c>
      <c r="B1936" t="s">
        <v>4936</v>
      </c>
      <c r="C1936" t="s">
        <v>82</v>
      </c>
      <c r="D1936" t="s">
        <v>145</v>
      </c>
      <c r="E1936">
        <v>38</v>
      </c>
      <c r="F1936" t="s">
        <v>25</v>
      </c>
      <c r="G1936">
        <v>2021</v>
      </c>
      <c r="H1936" t="s">
        <v>25</v>
      </c>
      <c r="I1936" t="s">
        <v>84</v>
      </c>
      <c r="J1936" t="s">
        <v>80</v>
      </c>
      <c r="K1936">
        <v>84</v>
      </c>
      <c r="L1936" s="18">
        <v>44249</v>
      </c>
      <c r="M1936" s="18">
        <v>46805</v>
      </c>
      <c r="O1936">
        <v>42010000</v>
      </c>
      <c r="P1936">
        <v>30010000</v>
      </c>
      <c r="Q1936">
        <v>12000000</v>
      </c>
      <c r="R1936">
        <v>608459</v>
      </c>
      <c r="S1936" t="s">
        <v>234</v>
      </c>
      <c r="T1936">
        <v>-0.25613052548441212</v>
      </c>
      <c r="U1936">
        <v>2.8020606144684719E-2</v>
      </c>
      <c r="V1936">
        <v>-0.2648008150077798</v>
      </c>
      <c r="W1936">
        <v>-0.76530748360364997</v>
      </c>
      <c r="X1936">
        <v>-1.425228628399082</v>
      </c>
      <c r="Y1936" t="str">
        <f t="shared" si="120"/>
        <v>&gt;72</v>
      </c>
      <c r="Z1936" s="20">
        <f t="shared" si="121"/>
        <v>0.71435372530349917</v>
      </c>
      <c r="AA1936" t="str">
        <f t="shared" si="122"/>
        <v>60%-80%</v>
      </c>
      <c r="AB1936">
        <f t="shared" si="123"/>
        <v>1.2617027659879971E-4</v>
      </c>
    </row>
    <row r="1937" spans="1:28" x14ac:dyDescent="0.25">
      <c r="A1937" t="s">
        <v>4937</v>
      </c>
      <c r="B1937" t="s">
        <v>4938</v>
      </c>
      <c r="C1937" t="s">
        <v>82</v>
      </c>
      <c r="D1937" t="s">
        <v>134</v>
      </c>
      <c r="E1937">
        <v>87</v>
      </c>
      <c r="F1937" t="s">
        <v>12</v>
      </c>
      <c r="G1937">
        <v>2021</v>
      </c>
      <c r="H1937" t="s">
        <v>12</v>
      </c>
      <c r="I1937" t="s">
        <v>84</v>
      </c>
      <c r="J1937" t="s">
        <v>80</v>
      </c>
      <c r="K1937">
        <v>72</v>
      </c>
      <c r="L1937" s="18">
        <v>43901</v>
      </c>
      <c r="M1937" s="18">
        <v>46092</v>
      </c>
      <c r="O1937">
        <v>79044405</v>
      </c>
      <c r="P1937">
        <v>29044405</v>
      </c>
      <c r="Q1937">
        <v>50000000</v>
      </c>
      <c r="R1937">
        <v>745026</v>
      </c>
      <c r="S1937" t="s">
        <v>225</v>
      </c>
      <c r="T1937">
        <v>-0.46230797987394179</v>
      </c>
      <c r="U1937">
        <v>-1.3964636374091679</v>
      </c>
      <c r="V1937">
        <v>0.24898836987965761</v>
      </c>
      <c r="W1937">
        <v>1.3472720095906729</v>
      </c>
      <c r="X1937">
        <v>0.50846830650449182</v>
      </c>
      <c r="Y1937" t="str">
        <f t="shared" si="120"/>
        <v>61-72</v>
      </c>
      <c r="Z1937" s="20">
        <f t="shared" si="121"/>
        <v>0.36744416002625357</v>
      </c>
      <c r="AA1937" t="str">
        <f t="shared" si="122"/>
        <v>20%-40%</v>
      </c>
      <c r="AB1937">
        <f t="shared" si="123"/>
        <v>1.5448885872885001E-4</v>
      </c>
    </row>
    <row r="1938" spans="1:28" x14ac:dyDescent="0.25">
      <c r="A1938" t="s">
        <v>4939</v>
      </c>
      <c r="B1938" t="s">
        <v>4940</v>
      </c>
      <c r="C1938" t="s">
        <v>82</v>
      </c>
      <c r="D1938" t="s">
        <v>246</v>
      </c>
      <c r="E1938">
        <v>15</v>
      </c>
      <c r="F1938" t="s">
        <v>87</v>
      </c>
      <c r="G1938">
        <v>2020</v>
      </c>
      <c r="H1938" t="s">
        <v>15</v>
      </c>
      <c r="I1938" t="s">
        <v>84</v>
      </c>
      <c r="J1938" t="s">
        <v>80</v>
      </c>
      <c r="K1938">
        <v>84</v>
      </c>
      <c r="L1938" s="18">
        <v>43744</v>
      </c>
      <c r="M1938" s="18">
        <v>46301</v>
      </c>
      <c r="O1938">
        <v>36590000</v>
      </c>
      <c r="P1938">
        <v>37558990</v>
      </c>
      <c r="Q1938">
        <v>0</v>
      </c>
      <c r="R1938">
        <v>917176</v>
      </c>
      <c r="S1938" t="s">
        <v>302</v>
      </c>
      <c r="T1938">
        <v>-3.7824985542557123E-2</v>
      </c>
      <c r="U1938">
        <v>1.3096870230314841</v>
      </c>
      <c r="V1938">
        <v>0.88134428974112011</v>
      </c>
      <c r="W1938">
        <v>-0.36166110832794568</v>
      </c>
      <c r="X1938">
        <v>-1.270532873606796</v>
      </c>
      <c r="Y1938" t="str">
        <f t="shared" si="120"/>
        <v>&gt;72</v>
      </c>
      <c r="Z1938" s="20">
        <f t="shared" si="121"/>
        <v>1.0264823722328504</v>
      </c>
      <c r="AA1938" t="str">
        <f t="shared" si="122"/>
        <v>80%-100%</v>
      </c>
      <c r="AB1938">
        <f t="shared" si="123"/>
        <v>1.9018594450863693E-4</v>
      </c>
    </row>
    <row r="1939" spans="1:28" x14ac:dyDescent="0.25">
      <c r="A1939" t="s">
        <v>4941</v>
      </c>
      <c r="B1939" t="s">
        <v>4942</v>
      </c>
      <c r="C1939" t="s">
        <v>82</v>
      </c>
      <c r="D1939" t="s">
        <v>130</v>
      </c>
      <c r="E1939">
        <v>83</v>
      </c>
      <c r="F1939" t="s">
        <v>79</v>
      </c>
      <c r="G1939">
        <v>2021</v>
      </c>
      <c r="H1939" t="s">
        <v>26</v>
      </c>
      <c r="I1939" t="s">
        <v>84</v>
      </c>
      <c r="J1939" t="s">
        <v>80</v>
      </c>
      <c r="K1939">
        <v>72</v>
      </c>
      <c r="L1939" s="18">
        <v>44029</v>
      </c>
      <c r="M1939" s="18">
        <v>46220</v>
      </c>
      <c r="O1939">
        <v>53090000</v>
      </c>
      <c r="P1939">
        <v>46090000</v>
      </c>
      <c r="Q1939">
        <v>7000000</v>
      </c>
      <c r="R1939">
        <v>1086598</v>
      </c>
      <c r="S1939" t="s">
        <v>375</v>
      </c>
      <c r="T1939">
        <v>-1.978318673914601</v>
      </c>
      <c r="U1939">
        <v>0.65953426711063423</v>
      </c>
      <c r="V1939">
        <v>0.60468857480173022</v>
      </c>
      <c r="W1939">
        <v>0.65772874373205636</v>
      </c>
      <c r="X1939">
        <v>-1.0384892414183671</v>
      </c>
      <c r="Y1939" t="str">
        <f t="shared" si="120"/>
        <v>61-72</v>
      </c>
      <c r="Z1939" s="20">
        <f t="shared" si="121"/>
        <v>0.86814842719909591</v>
      </c>
      <c r="AA1939" t="str">
        <f t="shared" si="122"/>
        <v>80%-100%</v>
      </c>
      <c r="AB1939">
        <f t="shared" si="123"/>
        <v>2.2531735122942147E-4</v>
      </c>
    </row>
    <row r="1940" spans="1:28" x14ac:dyDescent="0.25">
      <c r="A1940" t="s">
        <v>4943</v>
      </c>
      <c r="B1940" t="s">
        <v>4944</v>
      </c>
      <c r="C1940" t="s">
        <v>82</v>
      </c>
      <c r="D1940" t="s">
        <v>199</v>
      </c>
      <c r="E1940">
        <v>62</v>
      </c>
      <c r="F1940" t="s">
        <v>11</v>
      </c>
      <c r="G1940">
        <v>2022</v>
      </c>
      <c r="H1940" t="s">
        <v>11</v>
      </c>
      <c r="I1940" t="s">
        <v>188</v>
      </c>
      <c r="J1940" t="s">
        <v>80</v>
      </c>
      <c r="K1940">
        <v>84</v>
      </c>
      <c r="L1940" s="18">
        <v>44326</v>
      </c>
      <c r="M1940" s="18">
        <v>46883</v>
      </c>
      <c r="O1940">
        <v>83570000</v>
      </c>
      <c r="P1940">
        <v>49458959</v>
      </c>
      <c r="Q1940">
        <v>34111041</v>
      </c>
      <c r="R1940">
        <v>1060531</v>
      </c>
      <c r="S1940" t="s">
        <v>190</v>
      </c>
      <c r="T1940">
        <v>-2.002574845019252</v>
      </c>
      <c r="U1940">
        <v>-0.47510126125481938</v>
      </c>
      <c r="V1940">
        <v>-0.54145652994716964</v>
      </c>
      <c r="W1940">
        <v>-0.66040101356877101</v>
      </c>
      <c r="X1940">
        <v>-0.57440197704150942</v>
      </c>
      <c r="Y1940" t="str">
        <f t="shared" si="120"/>
        <v>&gt;72</v>
      </c>
      <c r="Z1940" s="20">
        <f t="shared" si="121"/>
        <v>0.59182672011487381</v>
      </c>
      <c r="AA1940" t="str">
        <f t="shared" si="122"/>
        <v>40%-60%</v>
      </c>
      <c r="AB1940">
        <f t="shared" si="123"/>
        <v>2.1991208875470926E-4</v>
      </c>
    </row>
    <row r="1941" spans="1:28" x14ac:dyDescent="0.25">
      <c r="A1941" t="s">
        <v>4945</v>
      </c>
      <c r="B1941" t="s">
        <v>4946</v>
      </c>
      <c r="C1941" t="s">
        <v>82</v>
      </c>
      <c r="D1941" t="s">
        <v>457</v>
      </c>
      <c r="E1941">
        <v>166872296</v>
      </c>
      <c r="F1941" t="s">
        <v>95</v>
      </c>
      <c r="G1941">
        <v>2019</v>
      </c>
      <c r="H1941" t="s">
        <v>16</v>
      </c>
      <c r="J1941" t="s">
        <v>96</v>
      </c>
      <c r="K1941">
        <v>84</v>
      </c>
      <c r="L1941" s="18">
        <v>44392</v>
      </c>
      <c r="M1941" s="18">
        <v>46949</v>
      </c>
      <c r="O1941">
        <v>38900000</v>
      </c>
      <c r="P1941">
        <v>27900000</v>
      </c>
      <c r="Q1941">
        <v>11000000</v>
      </c>
      <c r="R1941">
        <v>627239</v>
      </c>
      <c r="S1941" t="s">
        <v>182</v>
      </c>
      <c r="T1941">
        <v>-0.8018943753390495</v>
      </c>
      <c r="U1941">
        <v>3.9805127151971632E-2</v>
      </c>
      <c r="V1941">
        <v>9.0899389914291959E-2</v>
      </c>
      <c r="W1941">
        <v>-0.96410221569825039</v>
      </c>
      <c r="X1941">
        <v>-0.88379348662608126</v>
      </c>
      <c r="Y1941" t="str">
        <f t="shared" si="120"/>
        <v>&gt;72</v>
      </c>
      <c r="Z1941" s="20">
        <f t="shared" si="121"/>
        <v>0.71722365038560409</v>
      </c>
      <c r="AA1941" t="str">
        <f t="shared" si="122"/>
        <v>60%-80%</v>
      </c>
      <c r="AB1941">
        <f t="shared" si="123"/>
        <v>1.3006450413841281E-4</v>
      </c>
    </row>
    <row r="1942" spans="1:28" x14ac:dyDescent="0.25">
      <c r="A1942" t="s">
        <v>4947</v>
      </c>
      <c r="B1942" t="s">
        <v>4948</v>
      </c>
      <c r="C1942" t="s">
        <v>82</v>
      </c>
      <c r="D1942" t="s">
        <v>426</v>
      </c>
      <c r="E1942">
        <v>15</v>
      </c>
      <c r="F1942" t="s">
        <v>79</v>
      </c>
      <c r="G1942">
        <v>2021</v>
      </c>
      <c r="H1942" t="s">
        <v>26</v>
      </c>
      <c r="I1942" t="s">
        <v>84</v>
      </c>
      <c r="J1942" t="s">
        <v>80</v>
      </c>
      <c r="K1942">
        <v>84</v>
      </c>
      <c r="L1942" s="18">
        <v>43973</v>
      </c>
      <c r="M1942" s="18">
        <v>46529</v>
      </c>
      <c r="O1942">
        <v>39290000</v>
      </c>
      <c r="P1942">
        <v>40970000</v>
      </c>
      <c r="Q1942">
        <v>0</v>
      </c>
      <c r="R1942">
        <v>926757</v>
      </c>
      <c r="S1942" t="s">
        <v>311</v>
      </c>
      <c r="T1942">
        <v>-1.2748897118797351</v>
      </c>
      <c r="U1942">
        <v>1.3765221923938551</v>
      </c>
      <c r="V1942">
        <v>1.118477759689168</v>
      </c>
      <c r="W1942">
        <v>-0.86817374143792969</v>
      </c>
      <c r="X1942">
        <v>-1.425228628399082</v>
      </c>
      <c r="Y1942" t="str">
        <f t="shared" si="120"/>
        <v>&gt;72</v>
      </c>
      <c r="Z1942" s="20">
        <f t="shared" si="121"/>
        <v>1.0427589717485366</v>
      </c>
      <c r="AA1942" t="str">
        <f t="shared" si="122"/>
        <v>80%-100%</v>
      </c>
      <c r="AB1942">
        <f t="shared" si="123"/>
        <v>1.9217266410698799E-4</v>
      </c>
    </row>
    <row r="1943" spans="1:28" x14ac:dyDescent="0.25">
      <c r="A1943" t="s">
        <v>4949</v>
      </c>
      <c r="B1943" t="s">
        <v>4950</v>
      </c>
      <c r="C1943" t="s">
        <v>82</v>
      </c>
      <c r="D1943" t="s">
        <v>181</v>
      </c>
      <c r="E1943">
        <v>291</v>
      </c>
      <c r="F1943" t="s">
        <v>25</v>
      </c>
      <c r="G1943">
        <v>2022</v>
      </c>
      <c r="H1943" t="s">
        <v>25</v>
      </c>
      <c r="I1943" t="s">
        <v>84</v>
      </c>
      <c r="J1943" t="s">
        <v>80</v>
      </c>
      <c r="K1943">
        <v>84</v>
      </c>
      <c r="L1943" s="18">
        <v>44202</v>
      </c>
      <c r="M1943" s="18">
        <v>46758</v>
      </c>
      <c r="O1943">
        <v>41510000</v>
      </c>
      <c r="P1943">
        <v>41510000</v>
      </c>
      <c r="Q1943">
        <v>0</v>
      </c>
      <c r="R1943">
        <v>1043176</v>
      </c>
      <c r="S1943" t="s">
        <v>343</v>
      </c>
      <c r="T1943">
        <v>-1.4810671662692649</v>
      </c>
      <c r="U1943">
        <v>1.2009447865714571</v>
      </c>
      <c r="V1943">
        <v>-0.30432305999912118</v>
      </c>
      <c r="W1943">
        <v>0.60571876614001141</v>
      </c>
      <c r="X1943">
        <v>-0.49705409964536651</v>
      </c>
      <c r="Y1943" t="str">
        <f t="shared" si="120"/>
        <v>&gt;72</v>
      </c>
      <c r="Z1943" s="20">
        <f t="shared" si="121"/>
        <v>1</v>
      </c>
      <c r="AA1943" t="str">
        <f t="shared" si="122"/>
        <v>80%-100%</v>
      </c>
      <c r="AB1943">
        <f t="shared" si="123"/>
        <v>2.1631334972648851E-4</v>
      </c>
    </row>
    <row r="1944" spans="1:28" x14ac:dyDescent="0.25">
      <c r="A1944" t="s">
        <v>4951</v>
      </c>
      <c r="B1944" t="s">
        <v>4952</v>
      </c>
      <c r="C1944" t="s">
        <v>82</v>
      </c>
      <c r="D1944" t="s">
        <v>112</v>
      </c>
      <c r="E1944">
        <v>61</v>
      </c>
      <c r="F1944" t="s">
        <v>17</v>
      </c>
      <c r="G1944">
        <v>2018</v>
      </c>
      <c r="H1944" t="s">
        <v>17</v>
      </c>
      <c r="J1944" t="s">
        <v>80</v>
      </c>
      <c r="K1944">
        <v>84</v>
      </c>
      <c r="L1944" s="18">
        <v>43182</v>
      </c>
      <c r="M1944" s="18">
        <v>45739</v>
      </c>
      <c r="O1944">
        <v>64460000</v>
      </c>
      <c r="P1944">
        <v>62495245</v>
      </c>
      <c r="Q1944">
        <v>1964755</v>
      </c>
      <c r="R1944">
        <v>1315920</v>
      </c>
      <c r="S1944" t="s">
        <v>264</v>
      </c>
      <c r="T1944">
        <v>1.029446543062067</v>
      </c>
      <c r="U1944">
        <v>1.0757865381650991</v>
      </c>
      <c r="V1944">
        <v>-8.3132349891394994E-2</v>
      </c>
      <c r="W1944">
        <v>-0.26696532450410221</v>
      </c>
      <c r="X1944">
        <v>-0.65174985443765243</v>
      </c>
      <c r="Y1944" t="str">
        <f t="shared" si="120"/>
        <v>&gt;72</v>
      </c>
      <c r="Z1944" s="20">
        <f t="shared" si="121"/>
        <v>0.96951977970834624</v>
      </c>
      <c r="AA1944" t="str">
        <f t="shared" si="122"/>
        <v>80%-100%</v>
      </c>
      <c r="AB1944">
        <f t="shared" si="123"/>
        <v>2.7286964344662911E-4</v>
      </c>
    </row>
    <row r="1945" spans="1:28" x14ac:dyDescent="0.25">
      <c r="A1945" t="s">
        <v>4953</v>
      </c>
      <c r="B1945" t="s">
        <v>4954</v>
      </c>
      <c r="C1945" t="s">
        <v>82</v>
      </c>
      <c r="D1945" t="s">
        <v>258</v>
      </c>
      <c r="E1945">
        <v>51</v>
      </c>
      <c r="F1945" t="s">
        <v>25</v>
      </c>
      <c r="G1945">
        <v>2020</v>
      </c>
      <c r="H1945" t="s">
        <v>25</v>
      </c>
      <c r="I1945" t="s">
        <v>84</v>
      </c>
      <c r="J1945" t="s">
        <v>80</v>
      </c>
      <c r="K1945">
        <v>72</v>
      </c>
      <c r="L1945" s="18">
        <v>43476</v>
      </c>
      <c r="M1945" s="18">
        <v>45668</v>
      </c>
      <c r="O1945">
        <v>36640000</v>
      </c>
      <c r="P1945">
        <v>32940000</v>
      </c>
      <c r="Q1945">
        <v>3700000</v>
      </c>
      <c r="R1945">
        <v>839409</v>
      </c>
      <c r="S1945" t="s">
        <v>153</v>
      </c>
      <c r="T1945">
        <v>-0.32889903879836369</v>
      </c>
      <c r="U1945">
        <v>0.78628909190034102</v>
      </c>
      <c r="V1945">
        <v>0.26335087227624582</v>
      </c>
      <c r="W1945">
        <v>-0.32424991610166581</v>
      </c>
      <c r="X1945">
        <v>-1.3478807510029389</v>
      </c>
      <c r="Y1945" t="str">
        <f t="shared" si="120"/>
        <v>61-72</v>
      </c>
      <c r="Z1945" s="20">
        <f t="shared" si="121"/>
        <v>0.8990174672489083</v>
      </c>
      <c r="AA1945" t="str">
        <f t="shared" si="122"/>
        <v>80%-100%</v>
      </c>
      <c r="AB1945">
        <f t="shared" si="123"/>
        <v>1.740601514802507E-4</v>
      </c>
    </row>
    <row r="1946" spans="1:28" x14ac:dyDescent="0.25">
      <c r="A1946" t="s">
        <v>4955</v>
      </c>
      <c r="B1946" t="s">
        <v>4956</v>
      </c>
      <c r="C1946" t="s">
        <v>82</v>
      </c>
      <c r="D1946" t="s">
        <v>254</v>
      </c>
      <c r="E1946">
        <v>49</v>
      </c>
      <c r="F1946" t="s">
        <v>11</v>
      </c>
      <c r="G1946">
        <v>2020</v>
      </c>
      <c r="H1946" t="s">
        <v>11</v>
      </c>
      <c r="I1946" t="s">
        <v>188</v>
      </c>
      <c r="J1946" t="s">
        <v>80</v>
      </c>
      <c r="K1946">
        <v>72</v>
      </c>
      <c r="L1946" s="18">
        <v>43797</v>
      </c>
      <c r="M1946" s="18">
        <v>45989</v>
      </c>
      <c r="O1946">
        <v>63590000</v>
      </c>
      <c r="P1946">
        <v>31795000</v>
      </c>
      <c r="Q1946">
        <v>31795000</v>
      </c>
      <c r="R1946">
        <v>817588</v>
      </c>
      <c r="S1946" t="s">
        <v>218</v>
      </c>
      <c r="T1946">
        <v>-2.584722951530865</v>
      </c>
      <c r="U1946">
        <v>-0.85216124758390532</v>
      </c>
      <c r="V1946">
        <v>-0.18575632502509701</v>
      </c>
      <c r="W1946">
        <v>0.33955753488230289</v>
      </c>
      <c r="X1946">
        <v>0.58581618390063472</v>
      </c>
      <c r="Y1946" t="str">
        <f t="shared" si="120"/>
        <v>61-72</v>
      </c>
      <c r="Z1946" s="20">
        <f t="shared" si="121"/>
        <v>0.5</v>
      </c>
      <c r="AA1946" t="str">
        <f t="shared" si="122"/>
        <v>40%-60%</v>
      </c>
      <c r="AB1946">
        <f t="shared" si="123"/>
        <v>1.6953534108930831E-4</v>
      </c>
    </row>
    <row r="1947" spans="1:28" x14ac:dyDescent="0.25">
      <c r="A1947" t="s">
        <v>4957</v>
      </c>
      <c r="B1947" t="s">
        <v>4958</v>
      </c>
      <c r="C1947" t="s">
        <v>82</v>
      </c>
      <c r="D1947" t="s">
        <v>292</v>
      </c>
      <c r="E1947">
        <v>15</v>
      </c>
      <c r="F1947" t="s">
        <v>95</v>
      </c>
      <c r="G1947">
        <v>2017</v>
      </c>
      <c r="H1947" t="s">
        <v>16</v>
      </c>
      <c r="J1947" t="s">
        <v>96</v>
      </c>
      <c r="K1947">
        <v>84</v>
      </c>
      <c r="L1947" s="18">
        <v>44074</v>
      </c>
      <c r="M1947" s="18">
        <v>46630</v>
      </c>
      <c r="O1947">
        <v>37800000</v>
      </c>
      <c r="P1947">
        <v>37800000</v>
      </c>
      <c r="Q1947">
        <v>0</v>
      </c>
      <c r="R1947">
        <v>852439</v>
      </c>
      <c r="S1947" t="s">
        <v>775</v>
      </c>
      <c r="T1947">
        <v>-1.4325548240599639</v>
      </c>
      <c r="U1947">
        <v>1.2009447865714571</v>
      </c>
      <c r="V1947">
        <v>1.078955514697826</v>
      </c>
      <c r="W1947">
        <v>-0.29653164027465367</v>
      </c>
      <c r="X1947">
        <v>-0.34235834485308059</v>
      </c>
      <c r="Y1947" t="str">
        <f t="shared" si="120"/>
        <v>&gt;72</v>
      </c>
      <c r="Z1947" s="20">
        <f t="shared" si="121"/>
        <v>1</v>
      </c>
      <c r="AA1947" t="str">
        <f t="shared" si="122"/>
        <v>80%-100%</v>
      </c>
      <c r="AB1947">
        <f t="shared" si="123"/>
        <v>1.7676205695635075E-4</v>
      </c>
    </row>
    <row r="1948" spans="1:28" x14ac:dyDescent="0.25">
      <c r="A1948" t="s">
        <v>4959</v>
      </c>
      <c r="B1948" t="s">
        <v>4960</v>
      </c>
      <c r="C1948" t="s">
        <v>82</v>
      </c>
      <c r="D1948" t="s">
        <v>199</v>
      </c>
      <c r="E1948">
        <v>7</v>
      </c>
      <c r="F1948" t="s">
        <v>117</v>
      </c>
      <c r="G1948">
        <v>2022</v>
      </c>
      <c r="H1948" t="s">
        <v>29</v>
      </c>
      <c r="I1948" t="s">
        <v>84</v>
      </c>
      <c r="J1948" t="s">
        <v>80</v>
      </c>
      <c r="K1948">
        <v>84</v>
      </c>
      <c r="L1948" s="18">
        <v>44495</v>
      </c>
      <c r="M1948" s="18">
        <v>47052</v>
      </c>
      <c r="O1948">
        <v>62900000</v>
      </c>
      <c r="P1948">
        <v>62900000</v>
      </c>
      <c r="Q1948">
        <v>0</v>
      </c>
      <c r="R1948">
        <v>1324808</v>
      </c>
      <c r="S1948" t="s">
        <v>320</v>
      </c>
      <c r="T1948">
        <v>-0.48656415097859229</v>
      </c>
      <c r="U1948">
        <v>1.2009447865714571</v>
      </c>
      <c r="V1948">
        <v>0.2094661248883162</v>
      </c>
      <c r="W1948">
        <v>-0.57185009531868602</v>
      </c>
      <c r="X1948">
        <v>-1.270532873606796</v>
      </c>
      <c r="Y1948" t="str">
        <f t="shared" si="120"/>
        <v>&gt;72</v>
      </c>
      <c r="Z1948" s="20">
        <f t="shared" si="121"/>
        <v>1</v>
      </c>
      <c r="AA1948" t="str">
        <f t="shared" si="122"/>
        <v>80%-100%</v>
      </c>
      <c r="AB1948">
        <f t="shared" si="123"/>
        <v>2.7471266231628199E-4</v>
      </c>
    </row>
    <row r="1949" spans="1:28" x14ac:dyDescent="0.25">
      <c r="A1949" t="s">
        <v>4961</v>
      </c>
      <c r="B1949" t="s">
        <v>4962</v>
      </c>
      <c r="C1949" t="s">
        <v>82</v>
      </c>
      <c r="D1949" t="s">
        <v>442</v>
      </c>
      <c r="E1949">
        <v>220</v>
      </c>
      <c r="F1949" t="s">
        <v>117</v>
      </c>
      <c r="G1949">
        <v>2020</v>
      </c>
      <c r="H1949" t="s">
        <v>14</v>
      </c>
      <c r="I1949" t="s">
        <v>84</v>
      </c>
      <c r="J1949" t="s">
        <v>80</v>
      </c>
      <c r="K1949">
        <v>84</v>
      </c>
      <c r="L1949" s="18">
        <v>43867</v>
      </c>
      <c r="M1949" s="18">
        <v>46424</v>
      </c>
      <c r="O1949">
        <v>46990000</v>
      </c>
      <c r="P1949">
        <v>46990000</v>
      </c>
      <c r="Q1949">
        <v>0</v>
      </c>
      <c r="R1949">
        <v>992718</v>
      </c>
      <c r="S1949" t="s">
        <v>470</v>
      </c>
      <c r="T1949">
        <v>-0.46230797987394179</v>
      </c>
      <c r="U1949">
        <v>1.2009447865714571</v>
      </c>
      <c r="V1949">
        <v>0.92086653473246149</v>
      </c>
      <c r="W1949">
        <v>-0.3139117788600414</v>
      </c>
      <c r="X1949">
        <v>-0.49705409964536651</v>
      </c>
      <c r="Y1949" t="str">
        <f t="shared" si="120"/>
        <v>&gt;72</v>
      </c>
      <c r="Z1949" s="20">
        <f t="shared" si="121"/>
        <v>1</v>
      </c>
      <c r="AA1949" t="str">
        <f t="shared" si="122"/>
        <v>80%-100%</v>
      </c>
      <c r="AB1949">
        <f t="shared" si="123"/>
        <v>2.058503607385333E-4</v>
      </c>
    </row>
    <row r="1950" spans="1:28" x14ac:dyDescent="0.25">
      <c r="A1950" t="s">
        <v>4963</v>
      </c>
      <c r="B1950" t="s">
        <v>4964</v>
      </c>
      <c r="C1950" t="s">
        <v>82</v>
      </c>
      <c r="D1950" t="s">
        <v>154</v>
      </c>
      <c r="E1950">
        <v>49</v>
      </c>
      <c r="F1950" t="s">
        <v>20</v>
      </c>
      <c r="G1950">
        <v>2022</v>
      </c>
      <c r="H1950" t="s">
        <v>20</v>
      </c>
      <c r="I1950" t="s">
        <v>84</v>
      </c>
      <c r="J1950" t="s">
        <v>80</v>
      </c>
      <c r="K1950">
        <v>48</v>
      </c>
      <c r="L1950" s="18">
        <v>44365</v>
      </c>
      <c r="M1950" s="18">
        <v>45826</v>
      </c>
      <c r="O1950">
        <v>133590000</v>
      </c>
      <c r="P1950">
        <v>53590000</v>
      </c>
      <c r="Q1950">
        <v>80000000</v>
      </c>
      <c r="R1950">
        <v>1520841</v>
      </c>
      <c r="S1950" t="s">
        <v>735</v>
      </c>
      <c r="T1950">
        <v>-2.621107208187841</v>
      </c>
      <c r="U1950">
        <v>-1.258048891584528</v>
      </c>
      <c r="V1950">
        <v>-1.745989428111578</v>
      </c>
      <c r="W1950">
        <v>2.2266037999526662</v>
      </c>
      <c r="X1950">
        <v>-0.26501046745693763</v>
      </c>
      <c r="Y1950" t="str">
        <f t="shared" si="120"/>
        <v>37-48</v>
      </c>
      <c r="Z1950" s="20">
        <f t="shared" si="121"/>
        <v>0.4011527808967737</v>
      </c>
      <c r="AA1950" t="str">
        <f t="shared" si="122"/>
        <v>40%-60%</v>
      </c>
      <c r="AB1950">
        <f t="shared" si="123"/>
        <v>3.1536213554700501E-4</v>
      </c>
    </row>
    <row r="1951" spans="1:28" x14ac:dyDescent="0.25">
      <c r="A1951" t="s">
        <v>4965</v>
      </c>
      <c r="B1951" t="s">
        <v>4966</v>
      </c>
      <c r="C1951" t="s">
        <v>82</v>
      </c>
      <c r="D1951" t="s">
        <v>161</v>
      </c>
      <c r="E1951">
        <v>220</v>
      </c>
      <c r="F1951" t="s">
        <v>87</v>
      </c>
      <c r="G1951">
        <v>2021</v>
      </c>
      <c r="H1951" t="s">
        <v>24</v>
      </c>
      <c r="I1951" t="s">
        <v>84</v>
      </c>
      <c r="J1951" t="s">
        <v>80</v>
      </c>
      <c r="K1951">
        <v>84</v>
      </c>
      <c r="L1951" s="18">
        <v>44257</v>
      </c>
      <c r="M1951" s="18">
        <v>46814</v>
      </c>
      <c r="O1951">
        <v>43300000</v>
      </c>
      <c r="P1951">
        <v>45093000</v>
      </c>
      <c r="Q1951">
        <v>0</v>
      </c>
      <c r="R1951">
        <v>982995</v>
      </c>
      <c r="S1951" t="s">
        <v>385</v>
      </c>
      <c r="T1951">
        <v>-0.92317523086230224</v>
      </c>
      <c r="U1951">
        <v>1.3709780022407669</v>
      </c>
      <c r="V1951">
        <v>0.6442108197930716</v>
      </c>
      <c r="W1951">
        <v>-0.88315554370291238</v>
      </c>
      <c r="X1951">
        <v>-0.34235834485308059</v>
      </c>
      <c r="Y1951" t="str">
        <f t="shared" si="120"/>
        <v>&gt;72</v>
      </c>
      <c r="Z1951" s="20">
        <f t="shared" si="121"/>
        <v>1.0414087759815243</v>
      </c>
      <c r="AA1951" t="str">
        <f t="shared" si="122"/>
        <v>80%-100%</v>
      </c>
      <c r="AB1951">
        <f t="shared" si="123"/>
        <v>2.0383419596922242E-4</v>
      </c>
    </row>
    <row r="1952" spans="1:28" x14ac:dyDescent="0.25">
      <c r="A1952" t="s">
        <v>479</v>
      </c>
      <c r="B1952" t="s">
        <v>4967</v>
      </c>
      <c r="C1952" t="s">
        <v>82</v>
      </c>
      <c r="D1952" t="s">
        <v>86</v>
      </c>
      <c r="E1952">
        <v>38</v>
      </c>
      <c r="F1952" t="s">
        <v>87</v>
      </c>
      <c r="G1952">
        <v>2020</v>
      </c>
      <c r="H1952" t="s">
        <v>15</v>
      </c>
      <c r="I1952" t="s">
        <v>84</v>
      </c>
      <c r="J1952" t="s">
        <v>80</v>
      </c>
      <c r="K1952">
        <v>84</v>
      </c>
      <c r="L1952" s="18">
        <v>43503</v>
      </c>
      <c r="M1952" s="18">
        <v>46060</v>
      </c>
      <c r="O1952">
        <v>34247850</v>
      </c>
      <c r="P1952">
        <v>29247850</v>
      </c>
      <c r="Q1952">
        <v>5000000</v>
      </c>
      <c r="R1952">
        <v>647330</v>
      </c>
      <c r="S1952" t="s">
        <v>331</v>
      </c>
      <c r="T1952">
        <v>-1.2870177974320609</v>
      </c>
      <c r="U1952">
        <v>0.60146013741673265</v>
      </c>
      <c r="V1952">
        <v>0.56516632981038883</v>
      </c>
      <c r="W1952">
        <v>-0.63108827224449537</v>
      </c>
      <c r="X1952">
        <v>-0.80644560922993824</v>
      </c>
      <c r="Y1952" t="str">
        <f t="shared" si="120"/>
        <v>&gt;72</v>
      </c>
      <c r="Z1952" s="20">
        <f t="shared" si="121"/>
        <v>0.85400543391774963</v>
      </c>
      <c r="AA1952" t="str">
        <f t="shared" si="122"/>
        <v>80%-100%</v>
      </c>
      <c r="AB1952">
        <f t="shared" si="123"/>
        <v>1.342305811085069E-4</v>
      </c>
    </row>
    <row r="1953" spans="1:28" x14ac:dyDescent="0.25">
      <c r="A1953" t="s">
        <v>4968</v>
      </c>
      <c r="B1953" t="s">
        <v>4969</v>
      </c>
      <c r="C1953" t="s">
        <v>82</v>
      </c>
      <c r="D1953" t="s">
        <v>687</v>
      </c>
      <c r="E1953">
        <v>76</v>
      </c>
      <c r="F1953" t="s">
        <v>117</v>
      </c>
      <c r="G1953">
        <v>2019</v>
      </c>
      <c r="H1953" t="s">
        <v>14</v>
      </c>
      <c r="I1953" t="s">
        <v>84</v>
      </c>
      <c r="J1953" t="s">
        <v>80</v>
      </c>
      <c r="K1953">
        <v>84</v>
      </c>
      <c r="L1953" s="18">
        <v>43521</v>
      </c>
      <c r="M1953" s="18">
        <v>46078</v>
      </c>
      <c r="O1953">
        <v>49990000</v>
      </c>
      <c r="P1953">
        <v>43590000</v>
      </c>
      <c r="Q1953">
        <v>6400000</v>
      </c>
      <c r="R1953">
        <v>910388</v>
      </c>
      <c r="S1953" t="s">
        <v>277</v>
      </c>
      <c r="T1953">
        <v>1.0537027141667179</v>
      </c>
      <c r="U1953">
        <v>0.6752445017707237</v>
      </c>
      <c r="V1953">
        <v>-0.17862058369191069</v>
      </c>
      <c r="W1953">
        <v>0.67853313305334495</v>
      </c>
      <c r="X1953">
        <v>1.0499034482774929</v>
      </c>
      <c r="Y1953" t="str">
        <f t="shared" si="120"/>
        <v>&gt;72</v>
      </c>
      <c r="Z1953" s="20">
        <f t="shared" si="121"/>
        <v>0.87197439487897577</v>
      </c>
      <c r="AA1953" t="str">
        <f t="shared" si="122"/>
        <v>80%-100%</v>
      </c>
      <c r="AB1953">
        <f t="shared" si="123"/>
        <v>1.8877838239261487E-4</v>
      </c>
    </row>
    <row r="1954" spans="1:28" x14ac:dyDescent="0.25">
      <c r="A1954" t="s">
        <v>4970</v>
      </c>
      <c r="B1954" t="s">
        <v>4971</v>
      </c>
      <c r="C1954" t="s">
        <v>82</v>
      </c>
      <c r="D1954" t="s">
        <v>132</v>
      </c>
      <c r="E1954">
        <v>220</v>
      </c>
      <c r="F1954" t="s">
        <v>20</v>
      </c>
      <c r="G1954">
        <v>2017</v>
      </c>
      <c r="H1954" t="s">
        <v>20</v>
      </c>
      <c r="J1954" t="s">
        <v>80</v>
      </c>
      <c r="K1954">
        <v>72</v>
      </c>
      <c r="L1954" s="18">
        <v>42983</v>
      </c>
      <c r="M1954" s="18">
        <v>45174</v>
      </c>
      <c r="O1954">
        <v>117900000</v>
      </c>
      <c r="P1954">
        <v>58950000</v>
      </c>
      <c r="Q1954">
        <v>58950000</v>
      </c>
      <c r="R1954">
        <v>1449232</v>
      </c>
      <c r="S1954" t="s">
        <v>506</v>
      </c>
      <c r="T1954">
        <v>0.84752525977718796</v>
      </c>
      <c r="U1954">
        <v>-0.85216124758390532</v>
      </c>
      <c r="V1954">
        <v>0.92086653473246149</v>
      </c>
      <c r="W1954">
        <v>0.32893661566655941</v>
      </c>
      <c r="X1954">
        <v>0.35377255171220601</v>
      </c>
      <c r="Y1954" t="str">
        <f t="shared" si="120"/>
        <v>61-72</v>
      </c>
      <c r="Z1954" s="20">
        <f t="shared" si="121"/>
        <v>0.5</v>
      </c>
      <c r="AA1954" t="str">
        <f t="shared" si="122"/>
        <v>40%-60%</v>
      </c>
      <c r="AB1954">
        <f t="shared" si="123"/>
        <v>3.0051326760855156E-4</v>
      </c>
    </row>
    <row r="1955" spans="1:28" x14ac:dyDescent="0.25">
      <c r="A1955" t="s">
        <v>4972</v>
      </c>
      <c r="B1955" t="s">
        <v>4973</v>
      </c>
      <c r="C1955" t="s">
        <v>82</v>
      </c>
      <c r="D1955" t="s">
        <v>102</v>
      </c>
      <c r="E1955">
        <v>220</v>
      </c>
      <c r="F1955" t="s">
        <v>25</v>
      </c>
      <c r="G1955">
        <v>2021</v>
      </c>
      <c r="H1955" t="s">
        <v>25</v>
      </c>
      <c r="I1955" t="s">
        <v>84</v>
      </c>
      <c r="J1955" t="s">
        <v>80</v>
      </c>
      <c r="K1955">
        <v>84</v>
      </c>
      <c r="L1955" s="18">
        <v>44218</v>
      </c>
      <c r="M1955" s="18">
        <v>46774</v>
      </c>
      <c r="O1955">
        <v>34990000</v>
      </c>
      <c r="P1955">
        <v>31990000</v>
      </c>
      <c r="Q1955">
        <v>3000000</v>
      </c>
      <c r="R1955">
        <v>731921</v>
      </c>
      <c r="S1955" t="s">
        <v>163</v>
      </c>
      <c r="T1955">
        <v>-0.83827863199602526</v>
      </c>
      <c r="U1955">
        <v>0.84888316310954848</v>
      </c>
      <c r="V1955">
        <v>0.32803285986234038</v>
      </c>
      <c r="W1955">
        <v>-0.66443264812232217</v>
      </c>
      <c r="X1955">
        <v>0.50846830650449182</v>
      </c>
      <c r="Y1955" t="str">
        <f t="shared" si="120"/>
        <v>&gt;72</v>
      </c>
      <c r="Z1955" s="20">
        <f t="shared" si="121"/>
        <v>0.91426121749071165</v>
      </c>
      <c r="AA1955" t="str">
        <f t="shared" si="122"/>
        <v>80%-100%</v>
      </c>
      <c r="AB1955">
        <f t="shared" si="123"/>
        <v>1.5177140122583457E-4</v>
      </c>
    </row>
    <row r="1956" spans="1:28" x14ac:dyDescent="0.25">
      <c r="A1956" t="s">
        <v>4974</v>
      </c>
      <c r="B1956" t="s">
        <v>4975</v>
      </c>
      <c r="C1956" t="s">
        <v>82</v>
      </c>
      <c r="D1956" t="s">
        <v>679</v>
      </c>
      <c r="E1956">
        <v>61</v>
      </c>
      <c r="F1956" t="s">
        <v>25</v>
      </c>
      <c r="G1956">
        <v>2021</v>
      </c>
      <c r="H1956" t="s">
        <v>25</v>
      </c>
      <c r="I1956" t="s">
        <v>84</v>
      </c>
      <c r="J1956" t="s">
        <v>80</v>
      </c>
      <c r="K1956">
        <v>84</v>
      </c>
      <c r="L1956" s="18">
        <v>44441</v>
      </c>
      <c r="M1956" s="18">
        <v>46998</v>
      </c>
      <c r="O1956">
        <v>37990000</v>
      </c>
      <c r="P1956">
        <v>34390000</v>
      </c>
      <c r="Q1956">
        <v>3600000</v>
      </c>
      <c r="R1956">
        <v>786832</v>
      </c>
      <c r="S1956" t="s">
        <v>641</v>
      </c>
      <c r="T1956">
        <v>-0.4986922365309176</v>
      </c>
      <c r="U1956">
        <v>0.81183282432037462</v>
      </c>
      <c r="V1956">
        <v>0.32803285986234038</v>
      </c>
      <c r="W1956">
        <v>-0.77860122352078043</v>
      </c>
      <c r="X1956">
        <v>0.1217289195237771</v>
      </c>
      <c r="Y1956" t="str">
        <f t="shared" si="120"/>
        <v>&gt;72</v>
      </c>
      <c r="Z1956" s="20">
        <f t="shared" si="121"/>
        <v>0.90523822058436432</v>
      </c>
      <c r="AA1956" t="str">
        <f t="shared" si="122"/>
        <v>80%-100%</v>
      </c>
      <c r="AB1956">
        <f t="shared" si="123"/>
        <v>1.6315776589184608E-4</v>
      </c>
    </row>
    <row r="1957" spans="1:28" x14ac:dyDescent="0.25">
      <c r="A1957" t="s">
        <v>4976</v>
      </c>
      <c r="B1957" t="s">
        <v>4977</v>
      </c>
      <c r="C1957" t="s">
        <v>82</v>
      </c>
      <c r="D1957" t="s">
        <v>258</v>
      </c>
      <c r="E1957">
        <v>236</v>
      </c>
      <c r="F1957" t="s">
        <v>25</v>
      </c>
      <c r="G1957">
        <v>2020</v>
      </c>
      <c r="H1957" t="s">
        <v>25</v>
      </c>
      <c r="I1957" t="s">
        <v>84</v>
      </c>
      <c r="J1957" t="s">
        <v>80</v>
      </c>
      <c r="K1957">
        <v>84</v>
      </c>
      <c r="L1957" s="18">
        <v>43670</v>
      </c>
      <c r="M1957" s="18">
        <v>46227</v>
      </c>
      <c r="O1957">
        <v>36390000</v>
      </c>
      <c r="P1957">
        <v>32751000</v>
      </c>
      <c r="Q1957">
        <v>3639000</v>
      </c>
      <c r="R1957">
        <v>827357</v>
      </c>
      <c r="S1957" t="s">
        <v>724</v>
      </c>
      <c r="T1957">
        <v>0.8111410031202122</v>
      </c>
      <c r="U1957">
        <v>0.79032357974038436</v>
      </c>
      <c r="V1957">
        <v>0.2926446416970937</v>
      </c>
      <c r="W1957">
        <v>0.41469987452623719</v>
      </c>
      <c r="X1957">
        <v>0.50846830650449182</v>
      </c>
      <c r="Y1957" t="str">
        <f t="shared" si="120"/>
        <v>&gt;72</v>
      </c>
      <c r="Z1957" s="20">
        <f t="shared" si="121"/>
        <v>0.9</v>
      </c>
      <c r="AA1957" t="str">
        <f t="shared" si="122"/>
        <v>80%-100%</v>
      </c>
      <c r="AB1957">
        <f t="shared" si="123"/>
        <v>1.715610444351273E-4</v>
      </c>
    </row>
    <row r="1958" spans="1:28" x14ac:dyDescent="0.25">
      <c r="A1958" t="s">
        <v>4978</v>
      </c>
      <c r="B1958" t="s">
        <v>4979</v>
      </c>
      <c r="C1958" t="s">
        <v>82</v>
      </c>
      <c r="D1958" t="s">
        <v>373</v>
      </c>
      <c r="E1958">
        <v>220</v>
      </c>
      <c r="F1958" t="s">
        <v>17</v>
      </c>
      <c r="G1958">
        <v>2018</v>
      </c>
      <c r="H1958" t="s">
        <v>17</v>
      </c>
      <c r="J1958" t="s">
        <v>80</v>
      </c>
      <c r="K1958">
        <v>84</v>
      </c>
      <c r="L1958" s="18">
        <v>43151</v>
      </c>
      <c r="M1958" s="18">
        <v>45708</v>
      </c>
      <c r="O1958">
        <v>56990000</v>
      </c>
      <c r="P1958">
        <v>46140745</v>
      </c>
      <c r="Q1958">
        <v>10849255</v>
      </c>
      <c r="R1958">
        <v>1073041</v>
      </c>
      <c r="S1958" t="s">
        <v>163</v>
      </c>
      <c r="T1958">
        <v>1.0415746286143921</v>
      </c>
      <c r="U1958">
        <v>0.41924024519260999</v>
      </c>
      <c r="V1958">
        <v>-0.89270178741381789</v>
      </c>
      <c r="W1958">
        <v>-0.36606978551365582</v>
      </c>
      <c r="X1958">
        <v>-0.26501046745693763</v>
      </c>
      <c r="Y1958" t="str">
        <f t="shared" si="120"/>
        <v>&gt;72</v>
      </c>
      <c r="Z1958" s="20">
        <f t="shared" si="121"/>
        <v>0.8096287945253553</v>
      </c>
      <c r="AA1958" t="str">
        <f t="shared" si="122"/>
        <v>80%-100%</v>
      </c>
      <c r="AB1958">
        <f t="shared" si="123"/>
        <v>2.2250616684419596E-4</v>
      </c>
    </row>
    <row r="1959" spans="1:28" x14ac:dyDescent="0.25">
      <c r="A1959" t="s">
        <v>4980</v>
      </c>
      <c r="B1959" t="s">
        <v>4981</v>
      </c>
      <c r="C1959" t="s">
        <v>82</v>
      </c>
      <c r="D1959" t="s">
        <v>299</v>
      </c>
      <c r="E1959">
        <v>7</v>
      </c>
      <c r="F1959" t="s">
        <v>117</v>
      </c>
      <c r="G1959">
        <v>2022</v>
      </c>
      <c r="H1959" t="s">
        <v>29</v>
      </c>
      <c r="I1959" t="s">
        <v>84</v>
      </c>
      <c r="J1959" t="s">
        <v>80</v>
      </c>
      <c r="K1959">
        <v>60</v>
      </c>
      <c r="L1959" s="18">
        <v>44488</v>
      </c>
      <c r="M1959" s="18">
        <v>46314</v>
      </c>
      <c r="O1959">
        <v>70600000</v>
      </c>
      <c r="P1959">
        <v>70600000</v>
      </c>
      <c r="Q1959">
        <v>0</v>
      </c>
      <c r="R1959">
        <v>1797808</v>
      </c>
      <c r="S1959" t="s">
        <v>320</v>
      </c>
      <c r="T1959">
        <v>0.2168648110562737</v>
      </c>
      <c r="U1959">
        <v>1.2009447865714571</v>
      </c>
      <c r="V1959">
        <v>0.13042163490563341</v>
      </c>
      <c r="W1959">
        <v>0.76149412875869382</v>
      </c>
      <c r="X1959">
        <v>0.97255557088134947</v>
      </c>
      <c r="Y1959" t="str">
        <f t="shared" si="120"/>
        <v>49-60</v>
      </c>
      <c r="Z1959" s="20">
        <f t="shared" si="121"/>
        <v>1</v>
      </c>
      <c r="AA1959" t="str">
        <f t="shared" si="122"/>
        <v>80%-100%</v>
      </c>
      <c r="AB1959">
        <f t="shared" si="123"/>
        <v>3.7279411206266142E-4</v>
      </c>
    </row>
    <row r="1960" spans="1:28" x14ac:dyDescent="0.25">
      <c r="A1960" t="s">
        <v>4982</v>
      </c>
      <c r="B1960" t="s">
        <v>4983</v>
      </c>
      <c r="C1960" t="s">
        <v>82</v>
      </c>
      <c r="D1960" t="s">
        <v>613</v>
      </c>
      <c r="E1960">
        <v>7</v>
      </c>
      <c r="F1960" t="s">
        <v>25</v>
      </c>
      <c r="G1960">
        <v>2022</v>
      </c>
      <c r="H1960" t="s">
        <v>25</v>
      </c>
      <c r="I1960" t="s">
        <v>84</v>
      </c>
      <c r="J1960" t="s">
        <v>80</v>
      </c>
      <c r="K1960">
        <v>84</v>
      </c>
      <c r="L1960" s="18">
        <v>44484</v>
      </c>
      <c r="M1960" s="18">
        <v>47041</v>
      </c>
      <c r="O1960">
        <v>41479110</v>
      </c>
      <c r="P1960">
        <v>41479110</v>
      </c>
      <c r="Q1960">
        <v>0</v>
      </c>
      <c r="R1960">
        <v>898609</v>
      </c>
      <c r="S1960" t="s">
        <v>320</v>
      </c>
      <c r="T1960">
        <v>-0.72912586202509788</v>
      </c>
      <c r="U1960">
        <v>1.2009447865714571</v>
      </c>
      <c r="V1960">
        <v>0.56516632981038883</v>
      </c>
      <c r="W1960">
        <v>-0.77015394180328389</v>
      </c>
      <c r="X1960">
        <v>-0.57440197704150942</v>
      </c>
      <c r="Y1960" t="str">
        <f t="shared" si="120"/>
        <v>&gt;72</v>
      </c>
      <c r="Z1960" s="20">
        <f t="shared" si="121"/>
        <v>1</v>
      </c>
      <c r="AA1960" t="str">
        <f t="shared" si="122"/>
        <v>80%-100%</v>
      </c>
      <c r="AB1960">
        <f t="shared" si="123"/>
        <v>1.863358847254635E-4</v>
      </c>
    </row>
    <row r="1961" spans="1:28" x14ac:dyDescent="0.25">
      <c r="A1961" t="s">
        <v>4984</v>
      </c>
      <c r="B1961" t="s">
        <v>4985</v>
      </c>
      <c r="C1961" t="s">
        <v>82</v>
      </c>
      <c r="D1961" t="s">
        <v>83</v>
      </c>
      <c r="E1961">
        <v>246</v>
      </c>
      <c r="F1961" t="s">
        <v>87</v>
      </c>
      <c r="G1961">
        <v>2020</v>
      </c>
      <c r="H1961" t="s">
        <v>24</v>
      </c>
      <c r="I1961" t="s">
        <v>84</v>
      </c>
      <c r="J1961" t="s">
        <v>80</v>
      </c>
      <c r="K1961">
        <v>84</v>
      </c>
      <c r="L1961" s="18">
        <v>44050</v>
      </c>
      <c r="M1961" s="18">
        <v>46606</v>
      </c>
      <c r="O1961">
        <v>41570000</v>
      </c>
      <c r="P1961">
        <v>31570000</v>
      </c>
      <c r="Q1961">
        <v>10000000</v>
      </c>
      <c r="R1961">
        <v>690443</v>
      </c>
      <c r="S1961" t="s">
        <v>692</v>
      </c>
      <c r="T1961">
        <v>-0.42592372321696592</v>
      </c>
      <c r="U1961">
        <v>0.2131622346564401</v>
      </c>
      <c r="V1961">
        <v>0.44659959483636458</v>
      </c>
      <c r="W1961">
        <v>-9.3244923159244653E-2</v>
      </c>
      <c r="X1961">
        <v>1.978077977031208</v>
      </c>
      <c r="Y1961" t="str">
        <f t="shared" si="120"/>
        <v>&gt;72</v>
      </c>
      <c r="Z1961" s="20">
        <f t="shared" si="121"/>
        <v>0.75944190522011068</v>
      </c>
      <c r="AA1961" t="str">
        <f t="shared" si="122"/>
        <v>60%-80%</v>
      </c>
      <c r="AB1961">
        <f t="shared" si="123"/>
        <v>1.4317050826054848E-4</v>
      </c>
    </row>
    <row r="1962" spans="1:28" x14ac:dyDescent="0.25">
      <c r="A1962" t="s">
        <v>4986</v>
      </c>
      <c r="B1962" t="s">
        <v>4987</v>
      </c>
      <c r="C1962" t="s">
        <v>82</v>
      </c>
      <c r="D1962" t="s">
        <v>648</v>
      </c>
      <c r="E1962">
        <v>166872296</v>
      </c>
      <c r="F1962" t="s">
        <v>95</v>
      </c>
      <c r="G1962">
        <v>2012</v>
      </c>
      <c r="H1962" t="s">
        <v>16</v>
      </c>
      <c r="J1962" t="s">
        <v>96</v>
      </c>
      <c r="K1962">
        <v>60</v>
      </c>
      <c r="L1962" s="18">
        <v>44534</v>
      </c>
      <c r="M1962" s="18">
        <v>46360</v>
      </c>
      <c r="O1962">
        <v>23500000</v>
      </c>
      <c r="P1962">
        <v>22500000</v>
      </c>
      <c r="Q1962">
        <v>1000000</v>
      </c>
      <c r="R1962">
        <v>753482</v>
      </c>
      <c r="S1962" t="s">
        <v>101</v>
      </c>
      <c r="T1962">
        <v>-0.8018943753390495</v>
      </c>
      <c r="U1962">
        <v>1.026212358132703</v>
      </c>
      <c r="V1962">
        <v>0.28851061487099899</v>
      </c>
      <c r="W1962">
        <v>-0.77590450575115799</v>
      </c>
      <c r="X1962">
        <v>-1.5025765057952249</v>
      </c>
      <c r="Y1962" t="str">
        <f t="shared" si="120"/>
        <v>49-60</v>
      </c>
      <c r="Z1962" s="20">
        <f t="shared" si="121"/>
        <v>0.95744680851063835</v>
      </c>
      <c r="AA1962" t="str">
        <f t="shared" si="122"/>
        <v>80%-100%</v>
      </c>
      <c r="AB1962">
        <f t="shared" si="123"/>
        <v>1.5624229792347028E-4</v>
      </c>
    </row>
    <row r="1963" spans="1:28" x14ac:dyDescent="0.25">
      <c r="A1963" t="s">
        <v>4988</v>
      </c>
      <c r="B1963" t="s">
        <v>4989</v>
      </c>
      <c r="C1963" t="s">
        <v>82</v>
      </c>
      <c r="D1963" t="s">
        <v>231</v>
      </c>
      <c r="E1963">
        <v>15</v>
      </c>
      <c r="F1963" t="s">
        <v>17</v>
      </c>
      <c r="G1963">
        <v>2020</v>
      </c>
      <c r="H1963" t="s">
        <v>17</v>
      </c>
      <c r="I1963" t="s">
        <v>84</v>
      </c>
      <c r="J1963" t="s">
        <v>80</v>
      </c>
      <c r="K1963">
        <v>60</v>
      </c>
      <c r="L1963" s="18">
        <v>43706</v>
      </c>
      <c r="M1963" s="18">
        <v>45533</v>
      </c>
      <c r="O1963">
        <v>66290000</v>
      </c>
      <c r="P1963">
        <v>47048245</v>
      </c>
      <c r="Q1963">
        <v>19241755</v>
      </c>
      <c r="R1963">
        <v>1129107</v>
      </c>
      <c r="S1963" t="s">
        <v>311</v>
      </c>
      <c r="T1963">
        <v>1.2598801685562471</v>
      </c>
      <c r="U1963">
        <v>9.0496802737009014E-3</v>
      </c>
      <c r="V1963">
        <v>-8.4744067042142171E-2</v>
      </c>
      <c r="W1963">
        <v>-0.48066220196956733</v>
      </c>
      <c r="X1963">
        <v>1.436642835258207</v>
      </c>
      <c r="Y1963" t="str">
        <f t="shared" si="120"/>
        <v>49-60</v>
      </c>
      <c r="Z1963" s="20">
        <f t="shared" si="121"/>
        <v>0.70973367023683809</v>
      </c>
      <c r="AA1963" t="str">
        <f t="shared" si="122"/>
        <v>60%-80%</v>
      </c>
      <c r="AB1963">
        <f t="shared" si="123"/>
        <v>2.3413203272470442E-4</v>
      </c>
    </row>
    <row r="1964" spans="1:28" x14ac:dyDescent="0.25">
      <c r="A1964" t="s">
        <v>924</v>
      </c>
      <c r="B1964" t="s">
        <v>925</v>
      </c>
      <c r="C1964" t="s">
        <v>82</v>
      </c>
      <c r="D1964" t="s">
        <v>159</v>
      </c>
      <c r="E1964">
        <v>50</v>
      </c>
      <c r="F1964" t="s">
        <v>95</v>
      </c>
      <c r="G1964">
        <v>2017</v>
      </c>
      <c r="H1964" t="s">
        <v>16</v>
      </c>
      <c r="J1964" t="s">
        <v>96</v>
      </c>
      <c r="K1964">
        <v>36</v>
      </c>
      <c r="L1964" s="18">
        <v>44102</v>
      </c>
      <c r="M1964" s="18">
        <v>45197</v>
      </c>
      <c r="O1964">
        <v>34500000</v>
      </c>
      <c r="P1964">
        <v>19500000</v>
      </c>
      <c r="Q1964">
        <v>15000000</v>
      </c>
      <c r="R1964">
        <v>742799</v>
      </c>
      <c r="S1964" t="s">
        <v>680</v>
      </c>
      <c r="T1964">
        <v>0.3745299232365023</v>
      </c>
      <c r="U1964">
        <v>-0.5843648083462496</v>
      </c>
      <c r="V1964">
        <v>1.276566739654533</v>
      </c>
      <c r="W1964">
        <v>-0.55010044418719628</v>
      </c>
      <c r="X1964">
        <v>-0.18766259006079469</v>
      </c>
      <c r="Y1964" t="str">
        <f t="shared" si="120"/>
        <v>25-36</v>
      </c>
      <c r="Z1964" s="20">
        <f t="shared" si="121"/>
        <v>0.56521739130434778</v>
      </c>
      <c r="AA1964" t="str">
        <f t="shared" si="122"/>
        <v>40%-60%</v>
      </c>
      <c r="AB1964">
        <f t="shared" si="123"/>
        <v>1.5402706720964241E-4</v>
      </c>
    </row>
    <row r="1965" spans="1:28" x14ac:dyDescent="0.25">
      <c r="A1965" t="s">
        <v>4990</v>
      </c>
      <c r="B1965" t="s">
        <v>4991</v>
      </c>
      <c r="C1965" t="s">
        <v>82</v>
      </c>
      <c r="D1965" t="s">
        <v>258</v>
      </c>
      <c r="E1965">
        <v>27</v>
      </c>
      <c r="F1965" t="s">
        <v>25</v>
      </c>
      <c r="G1965">
        <v>2020</v>
      </c>
      <c r="H1965" t="s">
        <v>25</v>
      </c>
      <c r="I1965" t="s">
        <v>84</v>
      </c>
      <c r="J1965" t="s">
        <v>80</v>
      </c>
      <c r="K1965">
        <v>84</v>
      </c>
      <c r="L1965" s="18">
        <v>43763</v>
      </c>
      <c r="M1965" s="18">
        <v>46320</v>
      </c>
      <c r="O1965">
        <v>33640000</v>
      </c>
      <c r="P1965">
        <v>33640000</v>
      </c>
      <c r="Q1965">
        <v>0</v>
      </c>
      <c r="R1965">
        <v>816565</v>
      </c>
      <c r="S1965" t="s">
        <v>412</v>
      </c>
      <c r="T1965">
        <v>-1.299145882984386</v>
      </c>
      <c r="U1965">
        <v>1.2009447865714571</v>
      </c>
      <c r="V1965">
        <v>0.33798341500605539</v>
      </c>
      <c r="W1965">
        <v>-0.93238781901631484</v>
      </c>
      <c r="X1965">
        <v>-0.80644560922993824</v>
      </c>
      <c r="Y1965" t="str">
        <f t="shared" si="120"/>
        <v>&gt;72</v>
      </c>
      <c r="Z1965" s="20">
        <f t="shared" si="121"/>
        <v>1</v>
      </c>
      <c r="AA1965" t="str">
        <f t="shared" si="122"/>
        <v>80%-100%</v>
      </c>
      <c r="AB1965">
        <f t="shared" si="123"/>
        <v>1.6932321144218243E-4</v>
      </c>
    </row>
    <row r="1966" spans="1:28" x14ac:dyDescent="0.25">
      <c r="A1966" t="s">
        <v>4992</v>
      </c>
      <c r="B1966" t="s">
        <v>4993</v>
      </c>
      <c r="C1966" t="s">
        <v>82</v>
      </c>
      <c r="D1966" t="s">
        <v>716</v>
      </c>
      <c r="E1966">
        <v>83</v>
      </c>
      <c r="F1966" t="s">
        <v>17</v>
      </c>
      <c r="G1966">
        <v>2021</v>
      </c>
      <c r="H1966" t="s">
        <v>110</v>
      </c>
      <c r="I1966" t="s">
        <v>84</v>
      </c>
      <c r="J1966" t="s">
        <v>80</v>
      </c>
      <c r="K1966">
        <v>72</v>
      </c>
      <c r="L1966" s="18">
        <v>44286</v>
      </c>
      <c r="M1966" s="18">
        <v>46477</v>
      </c>
      <c r="O1966">
        <v>58551111</v>
      </c>
      <c r="P1966">
        <v>60551111</v>
      </c>
      <c r="Q1966">
        <v>0</v>
      </c>
      <c r="R1966">
        <v>1485368</v>
      </c>
      <c r="S1966" t="s">
        <v>205</v>
      </c>
      <c r="T1966">
        <v>-0.34102712435068899</v>
      </c>
      <c r="U1966">
        <v>1.341205560387029</v>
      </c>
      <c r="V1966">
        <v>-0.1462340800337556</v>
      </c>
      <c r="W1966">
        <v>-0.87723172601033139</v>
      </c>
      <c r="X1966">
        <v>-0.49705409964536651</v>
      </c>
      <c r="Y1966" t="str">
        <f t="shared" si="120"/>
        <v>61-72</v>
      </c>
      <c r="Z1966" s="20">
        <f t="shared" si="121"/>
        <v>1.0341581904398023</v>
      </c>
      <c r="AA1966" t="str">
        <f t="shared" si="122"/>
        <v>80%-100%</v>
      </c>
      <c r="AB1966">
        <f t="shared" si="123"/>
        <v>3.0800644153674433E-4</v>
      </c>
    </row>
    <row r="1967" spans="1:28" x14ac:dyDescent="0.25">
      <c r="A1967" t="s">
        <v>4994</v>
      </c>
      <c r="B1967" t="s">
        <v>4995</v>
      </c>
      <c r="C1967" t="s">
        <v>82</v>
      </c>
      <c r="D1967" t="s">
        <v>273</v>
      </c>
      <c r="E1967">
        <v>74</v>
      </c>
      <c r="F1967" t="s">
        <v>87</v>
      </c>
      <c r="G1967">
        <v>2021</v>
      </c>
      <c r="H1967" t="s">
        <v>24</v>
      </c>
      <c r="I1967" t="s">
        <v>84</v>
      </c>
      <c r="J1967" t="s">
        <v>80</v>
      </c>
      <c r="K1967">
        <v>48</v>
      </c>
      <c r="L1967" s="18">
        <v>43842</v>
      </c>
      <c r="M1967" s="18">
        <v>45303</v>
      </c>
      <c r="O1967">
        <v>43678113</v>
      </c>
      <c r="P1967">
        <v>16678113</v>
      </c>
      <c r="Q1967">
        <v>27000000</v>
      </c>
      <c r="R1967">
        <v>571261</v>
      </c>
      <c r="S1967" t="s">
        <v>168</v>
      </c>
      <c r="T1967">
        <v>0.28963332437022532</v>
      </c>
      <c r="U1967">
        <v>-1.337345405690044</v>
      </c>
      <c r="V1967">
        <v>-2.4380551604835081</v>
      </c>
      <c r="W1967">
        <v>0.34121705350976278</v>
      </c>
      <c r="X1967">
        <v>0.43112042910834891</v>
      </c>
      <c r="Y1967" t="str">
        <f t="shared" si="120"/>
        <v>37-48</v>
      </c>
      <c r="Z1967" s="20">
        <f t="shared" si="121"/>
        <v>0.38184142707813407</v>
      </c>
      <c r="AA1967" t="str">
        <f t="shared" si="122"/>
        <v>20%-40%</v>
      </c>
      <c r="AB1967">
        <f t="shared" si="123"/>
        <v>1.1845688596948506E-4</v>
      </c>
    </row>
    <row r="1968" spans="1:28" x14ac:dyDescent="0.25">
      <c r="A1968" t="s">
        <v>4996</v>
      </c>
      <c r="B1968" t="s">
        <v>4997</v>
      </c>
      <c r="C1968" t="s">
        <v>82</v>
      </c>
      <c r="D1968" t="s">
        <v>108</v>
      </c>
      <c r="E1968">
        <v>50</v>
      </c>
      <c r="F1968" t="s">
        <v>87</v>
      </c>
      <c r="G1968">
        <v>2020</v>
      </c>
      <c r="H1968" t="s">
        <v>24</v>
      </c>
      <c r="I1968" t="s">
        <v>84</v>
      </c>
      <c r="J1968" t="s">
        <v>80</v>
      </c>
      <c r="K1968">
        <v>24</v>
      </c>
      <c r="L1968" s="18">
        <v>43984</v>
      </c>
      <c r="M1968" s="18">
        <v>44714</v>
      </c>
      <c r="O1968">
        <v>45990000</v>
      </c>
      <c r="P1968">
        <v>8613000</v>
      </c>
      <c r="Q1968">
        <v>37377000</v>
      </c>
      <c r="R1968">
        <v>368780</v>
      </c>
      <c r="S1968" t="s">
        <v>220</v>
      </c>
      <c r="T1968">
        <v>-0.15910584106580991</v>
      </c>
      <c r="U1968">
        <v>-2.1362565284372401</v>
      </c>
      <c r="V1968">
        <v>-4.4146365390986242</v>
      </c>
      <c r="W1968">
        <v>0.29289187107812992</v>
      </c>
      <c r="X1968">
        <v>-0.4197062222492236</v>
      </c>
      <c r="Y1968" t="str">
        <f t="shared" si="120"/>
        <v>&lt;=24</v>
      </c>
      <c r="Z1968" s="20">
        <f t="shared" si="121"/>
        <v>0.2</v>
      </c>
      <c r="AA1968" t="str">
        <f t="shared" si="122"/>
        <v>20%</v>
      </c>
      <c r="AB1968">
        <f t="shared" si="123"/>
        <v>7.647035314475643E-5</v>
      </c>
    </row>
    <row r="1969" spans="1:28" x14ac:dyDescent="0.25">
      <c r="A1969" t="s">
        <v>4998</v>
      </c>
      <c r="B1969" t="s">
        <v>4999</v>
      </c>
      <c r="C1969" t="s">
        <v>82</v>
      </c>
      <c r="D1969" t="s">
        <v>549</v>
      </c>
      <c r="E1969">
        <v>38</v>
      </c>
      <c r="F1969" t="s">
        <v>142</v>
      </c>
      <c r="G1969">
        <v>2017</v>
      </c>
      <c r="H1969" t="s">
        <v>143</v>
      </c>
      <c r="J1969" t="s">
        <v>80</v>
      </c>
      <c r="K1969">
        <v>72</v>
      </c>
      <c r="L1969" s="18">
        <v>42624</v>
      </c>
      <c r="M1969" s="18">
        <v>44815</v>
      </c>
      <c r="O1969">
        <v>30990000</v>
      </c>
      <c r="P1969">
        <v>20990000</v>
      </c>
      <c r="Q1969">
        <v>10000000</v>
      </c>
      <c r="R1969">
        <v>340604</v>
      </c>
      <c r="S1969" t="s">
        <v>435</v>
      </c>
      <c r="T1969">
        <v>-4.9953071094882402E-2</v>
      </c>
      <c r="U1969">
        <v>-0.1240671748066408</v>
      </c>
      <c r="V1969">
        <v>-0.75999952629619083</v>
      </c>
      <c r="W1969">
        <v>-0.92499565924215732</v>
      </c>
      <c r="X1969">
        <v>-0.4197062222492236</v>
      </c>
      <c r="Y1969" t="str">
        <f t="shared" si="120"/>
        <v>61-72</v>
      </c>
      <c r="Z1969" s="20">
        <f t="shared" si="121"/>
        <v>0.67731526298806066</v>
      </c>
      <c r="AA1969" t="str">
        <f t="shared" si="122"/>
        <v>60%-80%</v>
      </c>
      <c r="AB1969">
        <f t="shared" si="123"/>
        <v>7.0627767673183526E-5</v>
      </c>
    </row>
    <row r="1970" spans="1:28" x14ac:dyDescent="0.25">
      <c r="A1970" t="s">
        <v>5000</v>
      </c>
      <c r="B1970" t="s">
        <v>5001</v>
      </c>
      <c r="C1970" t="s">
        <v>82</v>
      </c>
      <c r="D1970" t="s">
        <v>130</v>
      </c>
      <c r="E1970">
        <v>60</v>
      </c>
      <c r="F1970" t="s">
        <v>12</v>
      </c>
      <c r="G1970">
        <v>2021</v>
      </c>
      <c r="H1970" t="s">
        <v>12</v>
      </c>
      <c r="I1970" t="s">
        <v>84</v>
      </c>
      <c r="J1970" t="s">
        <v>80</v>
      </c>
      <c r="K1970">
        <v>72</v>
      </c>
      <c r="L1970" s="18">
        <v>44097</v>
      </c>
      <c r="M1970" s="18">
        <v>46288</v>
      </c>
      <c r="O1970">
        <v>78795050</v>
      </c>
      <c r="P1970">
        <v>78795050</v>
      </c>
      <c r="Q1970">
        <v>0</v>
      </c>
      <c r="R1970">
        <v>1946448</v>
      </c>
      <c r="S1970" t="s">
        <v>131</v>
      </c>
      <c r="T1970">
        <v>-0.41379563766464073</v>
      </c>
      <c r="U1970">
        <v>1.2009447865714571</v>
      </c>
      <c r="V1970">
        <v>1.276566739654533</v>
      </c>
      <c r="W1970">
        <v>3.573864747239925</v>
      </c>
      <c r="X1970">
        <v>-0.57440197704150942</v>
      </c>
      <c r="Y1970" t="str">
        <f t="shared" si="120"/>
        <v>61-72</v>
      </c>
      <c r="Z1970" s="20">
        <f t="shared" si="121"/>
        <v>1</v>
      </c>
      <c r="AA1970" t="str">
        <f t="shared" si="122"/>
        <v>80%-100%</v>
      </c>
      <c r="AB1970">
        <f t="shared" si="123"/>
        <v>4.036161558053714E-4</v>
      </c>
    </row>
    <row r="1971" spans="1:28" x14ac:dyDescent="0.25">
      <c r="A1971" t="s">
        <v>5002</v>
      </c>
      <c r="B1971" t="s">
        <v>5003</v>
      </c>
      <c r="C1971" t="s">
        <v>82</v>
      </c>
      <c r="D1971" t="s">
        <v>299</v>
      </c>
      <c r="E1971">
        <v>62</v>
      </c>
      <c r="F1971" t="s">
        <v>17</v>
      </c>
      <c r="G1971">
        <v>2022</v>
      </c>
      <c r="H1971" t="s">
        <v>155</v>
      </c>
      <c r="I1971" t="s">
        <v>84</v>
      </c>
      <c r="J1971" t="s">
        <v>80</v>
      </c>
      <c r="K1971">
        <v>60</v>
      </c>
      <c r="L1971" s="18">
        <v>44461</v>
      </c>
      <c r="M1971" s="18">
        <v>46287</v>
      </c>
      <c r="O1971">
        <v>84430000</v>
      </c>
      <c r="P1971">
        <v>30230000</v>
      </c>
      <c r="Q1971">
        <v>54200000</v>
      </c>
      <c r="R1971">
        <v>760157</v>
      </c>
      <c r="S1971" t="s">
        <v>190</v>
      </c>
      <c r="T1971">
        <v>0.31388949547487588</v>
      </c>
      <c r="U1971">
        <v>-1.435045905154722</v>
      </c>
      <c r="V1971">
        <v>-1.13429020481729</v>
      </c>
      <c r="W1971">
        <v>2.3405158137713191</v>
      </c>
      <c r="X1971">
        <v>0.74051193869292065</v>
      </c>
      <c r="Y1971" t="str">
        <f t="shared" si="120"/>
        <v>49-60</v>
      </c>
      <c r="Z1971" s="20">
        <f t="shared" si="121"/>
        <v>0.3580480871728059</v>
      </c>
      <c r="AA1971" t="str">
        <f t="shared" si="122"/>
        <v>20%-40%</v>
      </c>
      <c r="AB1971">
        <f t="shared" si="123"/>
        <v>1.5762642831893979E-4</v>
      </c>
    </row>
    <row r="1972" spans="1:28" x14ac:dyDescent="0.25">
      <c r="A1972" t="s">
        <v>769</v>
      </c>
      <c r="B1972" t="s">
        <v>770</v>
      </c>
      <c r="C1972" t="s">
        <v>82</v>
      </c>
      <c r="D1972" t="s">
        <v>265</v>
      </c>
      <c r="E1972">
        <v>59</v>
      </c>
      <c r="F1972" t="s">
        <v>87</v>
      </c>
      <c r="G1972">
        <v>2021</v>
      </c>
      <c r="H1972" t="s">
        <v>24</v>
      </c>
      <c r="I1972" t="s">
        <v>84</v>
      </c>
      <c r="J1972" t="s">
        <v>80</v>
      </c>
      <c r="K1972">
        <v>84</v>
      </c>
      <c r="L1972" s="18">
        <v>44250</v>
      </c>
      <c r="M1972" s="18">
        <v>46806</v>
      </c>
      <c r="O1972">
        <v>47460000</v>
      </c>
      <c r="P1972">
        <v>20460000</v>
      </c>
      <c r="Q1972">
        <v>27000000</v>
      </c>
      <c r="R1972">
        <v>387880</v>
      </c>
      <c r="S1972" t="s">
        <v>252</v>
      </c>
      <c r="T1972">
        <v>0.65347589093998359</v>
      </c>
      <c r="U1972">
        <v>-1.1350797782070841</v>
      </c>
      <c r="V1972">
        <v>-1.08494786761295</v>
      </c>
      <c r="W1972">
        <v>8.9814242922865162E-3</v>
      </c>
      <c r="X1972">
        <v>-0.65174985443765243</v>
      </c>
      <c r="Y1972" t="str">
        <f t="shared" si="120"/>
        <v>&gt;72</v>
      </c>
      <c r="Z1972" s="20">
        <f t="shared" si="121"/>
        <v>0.4310998735777497</v>
      </c>
      <c r="AA1972" t="str">
        <f t="shared" si="122"/>
        <v>40%-60%</v>
      </c>
      <c r="AB1972">
        <f t="shared" si="123"/>
        <v>8.0430935999208534E-5</v>
      </c>
    </row>
    <row r="1973" spans="1:28" x14ac:dyDescent="0.25">
      <c r="A1973" t="s">
        <v>5004</v>
      </c>
      <c r="B1973" t="s">
        <v>5005</v>
      </c>
      <c r="C1973" t="s">
        <v>82</v>
      </c>
      <c r="D1973" t="s">
        <v>236</v>
      </c>
      <c r="E1973">
        <v>59</v>
      </c>
      <c r="F1973" t="s">
        <v>12</v>
      </c>
      <c r="G1973">
        <v>2021</v>
      </c>
      <c r="H1973" t="s">
        <v>12</v>
      </c>
      <c r="I1973" t="s">
        <v>84</v>
      </c>
      <c r="J1973" t="s">
        <v>80</v>
      </c>
      <c r="K1973">
        <v>84</v>
      </c>
      <c r="L1973" s="18">
        <v>44021</v>
      </c>
      <c r="M1973" s="18">
        <v>46577</v>
      </c>
      <c r="O1973">
        <v>82500000</v>
      </c>
      <c r="P1973">
        <v>72500000</v>
      </c>
      <c r="Q1973">
        <v>10000000</v>
      </c>
      <c r="R1973">
        <v>1675285</v>
      </c>
      <c r="S1973" t="s">
        <v>252</v>
      </c>
      <c r="T1973">
        <v>-0.17123392661813511</v>
      </c>
      <c r="U1973">
        <v>0.70322211162470216</v>
      </c>
      <c r="V1973">
        <v>1.395133474628558</v>
      </c>
      <c r="W1973">
        <v>-0.3829304947686486</v>
      </c>
      <c r="X1973">
        <v>1.2045992030697781</v>
      </c>
      <c r="Y1973" t="str">
        <f t="shared" si="120"/>
        <v>&gt;72</v>
      </c>
      <c r="Z1973" s="20">
        <f t="shared" si="121"/>
        <v>0.87878787878787878</v>
      </c>
      <c r="AA1973" t="str">
        <f t="shared" si="122"/>
        <v>80%-100%</v>
      </c>
      <c r="AB1973">
        <f t="shared" si="123"/>
        <v>3.4738769881260717E-4</v>
      </c>
    </row>
    <row r="1974" spans="1:28" x14ac:dyDescent="0.25">
      <c r="A1974" t="s">
        <v>5006</v>
      </c>
      <c r="B1974" t="s">
        <v>5007</v>
      </c>
      <c r="C1974" t="s">
        <v>82</v>
      </c>
      <c r="D1974" t="s">
        <v>227</v>
      </c>
      <c r="E1974">
        <v>15</v>
      </c>
      <c r="F1974" t="s">
        <v>117</v>
      </c>
      <c r="G1974">
        <v>2022</v>
      </c>
      <c r="H1974" t="s">
        <v>29</v>
      </c>
      <c r="I1974" t="s">
        <v>84</v>
      </c>
      <c r="J1974" t="s">
        <v>80</v>
      </c>
      <c r="K1974">
        <v>84</v>
      </c>
      <c r="L1974" s="18">
        <v>44384</v>
      </c>
      <c r="M1974" s="18">
        <v>46941</v>
      </c>
      <c r="O1974">
        <v>65262300</v>
      </c>
      <c r="P1974">
        <v>50262300</v>
      </c>
      <c r="Q1974">
        <v>15000000</v>
      </c>
      <c r="R1974">
        <v>1049109</v>
      </c>
      <c r="S1974" t="s">
        <v>302</v>
      </c>
      <c r="T1974">
        <v>-0.122721584408834</v>
      </c>
      <c r="U1974">
        <v>0.2571658970033468</v>
      </c>
      <c r="V1974">
        <v>-0.89715673486924186</v>
      </c>
      <c r="W1974">
        <v>-0.17826538148127141</v>
      </c>
      <c r="X1974">
        <v>-3.2966835268508812E-2</v>
      </c>
      <c r="Y1974" t="str">
        <f t="shared" si="120"/>
        <v>&gt;72</v>
      </c>
      <c r="Z1974" s="20">
        <f t="shared" si="121"/>
        <v>0.77015826901595563</v>
      </c>
      <c r="AA1974" t="str">
        <f t="shared" si="122"/>
        <v>60%-80%</v>
      </c>
      <c r="AB1974">
        <f t="shared" si="123"/>
        <v>2.1754361873567514E-4</v>
      </c>
    </row>
    <row r="1975" spans="1:28" x14ac:dyDescent="0.25">
      <c r="A1975" t="s">
        <v>5008</v>
      </c>
      <c r="B1975" t="s">
        <v>5009</v>
      </c>
      <c r="C1975" t="s">
        <v>82</v>
      </c>
      <c r="D1975" t="s">
        <v>125</v>
      </c>
      <c r="E1975">
        <v>61</v>
      </c>
      <c r="F1975" t="s">
        <v>117</v>
      </c>
      <c r="G1975">
        <v>2021</v>
      </c>
      <c r="H1975" t="s">
        <v>29</v>
      </c>
      <c r="I1975" t="s">
        <v>84</v>
      </c>
      <c r="J1975" t="s">
        <v>80</v>
      </c>
      <c r="K1975">
        <v>72</v>
      </c>
      <c r="L1975" s="18">
        <v>44162</v>
      </c>
      <c r="M1975" s="18">
        <v>46353</v>
      </c>
      <c r="O1975">
        <v>51081050</v>
      </c>
      <c r="P1975">
        <v>25540525</v>
      </c>
      <c r="Q1975">
        <v>25540525</v>
      </c>
      <c r="R1975">
        <v>655147</v>
      </c>
      <c r="S1975" t="s">
        <v>146</v>
      </c>
      <c r="T1975">
        <v>-2.2572646416180819</v>
      </c>
      <c r="U1975">
        <v>-0.85216124758390532</v>
      </c>
      <c r="V1975">
        <v>0.24898836987965761</v>
      </c>
      <c r="W1975">
        <v>-0.54784183933522335</v>
      </c>
      <c r="X1975">
        <v>-0.1103147126646518</v>
      </c>
      <c r="Y1975" t="str">
        <f t="shared" si="120"/>
        <v>61-72</v>
      </c>
      <c r="Z1975" s="20">
        <f t="shared" si="121"/>
        <v>0.5</v>
      </c>
      <c r="AA1975" t="str">
        <f t="shared" si="122"/>
        <v>40%-60%</v>
      </c>
      <c r="AB1975">
        <f t="shared" si="123"/>
        <v>1.3585151703380809E-4</v>
      </c>
    </row>
    <row r="1976" spans="1:28" x14ac:dyDescent="0.25">
      <c r="A1976" t="s">
        <v>5010</v>
      </c>
      <c r="B1976" t="s">
        <v>5011</v>
      </c>
      <c r="C1976" t="s">
        <v>82</v>
      </c>
      <c r="D1976" t="s">
        <v>476</v>
      </c>
      <c r="E1976">
        <v>76</v>
      </c>
      <c r="F1976" t="s">
        <v>95</v>
      </c>
      <c r="G1976">
        <v>2016</v>
      </c>
      <c r="H1976" t="s">
        <v>16</v>
      </c>
      <c r="J1976" t="s">
        <v>96</v>
      </c>
      <c r="K1976">
        <v>84</v>
      </c>
      <c r="L1976" s="18">
        <v>44387</v>
      </c>
      <c r="M1976" s="18">
        <v>46944</v>
      </c>
      <c r="O1976">
        <v>31000000</v>
      </c>
      <c r="P1976">
        <v>31000000</v>
      </c>
      <c r="Q1976">
        <v>0</v>
      </c>
      <c r="R1976">
        <v>1020584</v>
      </c>
      <c r="S1976" t="s">
        <v>698</v>
      </c>
      <c r="T1976">
        <v>-1.359786310746012</v>
      </c>
      <c r="U1976">
        <v>1.2009447865714571</v>
      </c>
      <c r="V1976">
        <v>0.92086653473246149</v>
      </c>
      <c r="W1976">
        <v>-0.87842292848112213</v>
      </c>
      <c r="X1976">
        <v>-1.3478807510029389</v>
      </c>
      <c r="Y1976" t="str">
        <f t="shared" si="120"/>
        <v>&gt;72</v>
      </c>
      <c r="Z1976" s="20">
        <f t="shared" si="121"/>
        <v>1</v>
      </c>
      <c r="AA1976" t="str">
        <f t="shared" si="122"/>
        <v>80%-100%</v>
      </c>
      <c r="AB1976">
        <f t="shared" si="123"/>
        <v>2.1162866449885595E-4</v>
      </c>
    </row>
    <row r="1977" spans="1:28" x14ac:dyDescent="0.25">
      <c r="A1977" t="s">
        <v>5012</v>
      </c>
      <c r="B1977" t="s">
        <v>5013</v>
      </c>
      <c r="C1977" t="s">
        <v>82</v>
      </c>
      <c r="D1977" t="s">
        <v>576</v>
      </c>
      <c r="E1977">
        <v>48</v>
      </c>
      <c r="F1977" t="s">
        <v>25</v>
      </c>
      <c r="G1977">
        <v>2021</v>
      </c>
      <c r="H1977" t="s">
        <v>25</v>
      </c>
      <c r="I1977" t="s">
        <v>84</v>
      </c>
      <c r="J1977" t="s">
        <v>80</v>
      </c>
      <c r="K1977">
        <v>84</v>
      </c>
      <c r="L1977" s="18">
        <v>44116</v>
      </c>
      <c r="M1977" s="18">
        <v>46672</v>
      </c>
      <c r="O1977">
        <v>37620000</v>
      </c>
      <c r="P1977">
        <v>37620000</v>
      </c>
      <c r="Q1977">
        <v>0</v>
      </c>
      <c r="R1977">
        <v>708329</v>
      </c>
      <c r="S1977" t="s">
        <v>186</v>
      </c>
      <c r="T1977">
        <v>-0.70486969092044727</v>
      </c>
      <c r="U1977">
        <v>1.2009447865714571</v>
      </c>
      <c r="V1977">
        <v>0.24898836987965761</v>
      </c>
      <c r="W1977">
        <v>-0.75705237414321325</v>
      </c>
      <c r="X1977">
        <v>-1.5025765057952249</v>
      </c>
      <c r="Y1977" t="str">
        <f t="shared" si="120"/>
        <v>&gt;72</v>
      </c>
      <c r="Z1977" s="20">
        <f t="shared" si="121"/>
        <v>1</v>
      </c>
      <c r="AA1977" t="str">
        <f t="shared" si="122"/>
        <v>80%-100%</v>
      </c>
      <c r="AB1977">
        <f t="shared" si="123"/>
        <v>1.4687935563933017E-4</v>
      </c>
    </row>
    <row r="1978" spans="1:28" x14ac:dyDescent="0.25">
      <c r="A1978" t="s">
        <v>5014</v>
      </c>
      <c r="B1978" t="s">
        <v>5015</v>
      </c>
      <c r="C1978" t="s">
        <v>82</v>
      </c>
      <c r="D1978" t="s">
        <v>165</v>
      </c>
      <c r="E1978">
        <v>59</v>
      </c>
      <c r="F1978" t="s">
        <v>117</v>
      </c>
      <c r="G1978">
        <v>2020</v>
      </c>
      <c r="H1978" t="s">
        <v>14</v>
      </c>
      <c r="I1978" t="s">
        <v>84</v>
      </c>
      <c r="J1978" t="s">
        <v>80</v>
      </c>
      <c r="K1978">
        <v>72</v>
      </c>
      <c r="L1978" s="18">
        <v>43735</v>
      </c>
      <c r="M1978" s="18">
        <v>45927</v>
      </c>
      <c r="O1978">
        <v>50300000</v>
      </c>
      <c r="P1978">
        <v>30180000</v>
      </c>
      <c r="Q1978">
        <v>20120000</v>
      </c>
      <c r="R1978">
        <v>700063</v>
      </c>
      <c r="S1978" t="s">
        <v>252</v>
      </c>
      <c r="T1978">
        <v>-0.4986922365309176</v>
      </c>
      <c r="U1978">
        <v>-0.44154004075283299</v>
      </c>
      <c r="V1978">
        <v>-0.54145652994716964</v>
      </c>
      <c r="W1978">
        <v>0.44656196836601669</v>
      </c>
      <c r="X1978">
        <v>0.50846830650449182</v>
      </c>
      <c r="Y1978" t="str">
        <f t="shared" si="120"/>
        <v>61-72</v>
      </c>
      <c r="Z1978" s="20">
        <f t="shared" si="121"/>
        <v>0.6</v>
      </c>
      <c r="AA1978" t="str">
        <f t="shared" si="122"/>
        <v>40%-60%</v>
      </c>
      <c r="AB1978">
        <f t="shared" si="123"/>
        <v>1.4516531491289556E-4</v>
      </c>
    </row>
    <row r="1979" spans="1:28" x14ac:dyDescent="0.25">
      <c r="A1979" t="s">
        <v>712</v>
      </c>
      <c r="B1979" t="s">
        <v>713</v>
      </c>
      <c r="C1979" t="s">
        <v>82</v>
      </c>
      <c r="D1979" t="s">
        <v>442</v>
      </c>
      <c r="E1979">
        <v>84</v>
      </c>
      <c r="F1979" t="s">
        <v>79</v>
      </c>
      <c r="G1979">
        <v>2020</v>
      </c>
      <c r="H1979" t="s">
        <v>26</v>
      </c>
      <c r="I1979" t="s">
        <v>84</v>
      </c>
      <c r="J1979" t="s">
        <v>80</v>
      </c>
      <c r="K1979">
        <v>84</v>
      </c>
      <c r="L1979" s="18">
        <v>43953</v>
      </c>
      <c r="M1979" s="18">
        <v>46509</v>
      </c>
      <c r="O1979">
        <v>38590000</v>
      </c>
      <c r="P1979">
        <v>34890000</v>
      </c>
      <c r="Q1979">
        <v>3700000</v>
      </c>
      <c r="R1979">
        <v>737092</v>
      </c>
      <c r="S1979" t="s">
        <v>208</v>
      </c>
      <c r="T1979">
        <v>-2.196624213856456</v>
      </c>
      <c r="U1979">
        <v>0.80724215239810415</v>
      </c>
      <c r="V1979">
        <v>0.92086653473246149</v>
      </c>
      <c r="W1979">
        <v>-0.5569642132303706</v>
      </c>
      <c r="X1979">
        <v>-1.1931849962106531</v>
      </c>
      <c r="Y1979" t="str">
        <f t="shared" si="120"/>
        <v>&gt;72</v>
      </c>
      <c r="Z1979" s="20">
        <f t="shared" si="121"/>
        <v>0.90412023840373157</v>
      </c>
      <c r="AA1979" t="str">
        <f t="shared" si="122"/>
        <v>80%-100%</v>
      </c>
      <c r="AB1979">
        <f t="shared" si="123"/>
        <v>1.5284366164156085E-4</v>
      </c>
    </row>
    <row r="1980" spans="1:28" x14ac:dyDescent="0.25">
      <c r="A1980" t="s">
        <v>5016</v>
      </c>
      <c r="B1980" t="s">
        <v>5017</v>
      </c>
      <c r="C1980" t="s">
        <v>82</v>
      </c>
      <c r="D1980" t="s">
        <v>3818</v>
      </c>
      <c r="E1980">
        <v>49</v>
      </c>
      <c r="F1980" t="s">
        <v>17</v>
      </c>
      <c r="G1980">
        <v>2021</v>
      </c>
      <c r="H1980" t="s">
        <v>110</v>
      </c>
      <c r="I1980" t="s">
        <v>84</v>
      </c>
      <c r="J1980" t="s">
        <v>80</v>
      </c>
      <c r="K1980">
        <v>72</v>
      </c>
      <c r="L1980" s="18">
        <v>44309</v>
      </c>
      <c r="M1980" s="18">
        <v>46500</v>
      </c>
      <c r="O1980">
        <v>58305314</v>
      </c>
      <c r="P1980">
        <v>31374015</v>
      </c>
      <c r="Q1980">
        <v>26931299</v>
      </c>
      <c r="R1980">
        <v>627390</v>
      </c>
      <c r="S1980" t="s">
        <v>640</v>
      </c>
      <c r="T1980">
        <v>-0.4986922365309176</v>
      </c>
      <c r="U1980">
        <v>-0.69571981194326094</v>
      </c>
      <c r="V1980">
        <v>-1.669599647324963</v>
      </c>
      <c r="W1980">
        <v>2.9192490380297311</v>
      </c>
      <c r="X1980">
        <v>1.5913385900504931</v>
      </c>
      <c r="Y1980" t="str">
        <f t="shared" si="120"/>
        <v>61-72</v>
      </c>
      <c r="Z1980" s="20">
        <f t="shared" si="121"/>
        <v>0.53809872287112626</v>
      </c>
      <c r="AA1980" t="str">
        <f t="shared" si="122"/>
        <v>40%-60%</v>
      </c>
      <c r="AB1980">
        <f t="shared" si="123"/>
        <v>1.3009581555260247E-4</v>
      </c>
    </row>
    <row r="1981" spans="1:28" x14ac:dyDescent="0.25">
      <c r="A1981" t="s">
        <v>5018</v>
      </c>
      <c r="B1981" t="s">
        <v>5019</v>
      </c>
      <c r="C1981" t="s">
        <v>82</v>
      </c>
      <c r="D1981" t="s">
        <v>136</v>
      </c>
      <c r="E1981">
        <v>60</v>
      </c>
      <c r="F1981" t="s">
        <v>20</v>
      </c>
      <c r="G1981">
        <v>2022</v>
      </c>
      <c r="H1981" t="s">
        <v>20</v>
      </c>
      <c r="I1981" t="s">
        <v>84</v>
      </c>
      <c r="J1981" t="s">
        <v>80</v>
      </c>
      <c r="K1981">
        <v>72</v>
      </c>
      <c r="L1981" s="18">
        <v>44446</v>
      </c>
      <c r="M1981" s="18">
        <v>46637</v>
      </c>
      <c r="O1981">
        <v>135930000</v>
      </c>
      <c r="P1981">
        <v>68915000</v>
      </c>
      <c r="Q1981">
        <v>67015000</v>
      </c>
      <c r="R1981">
        <v>1676118</v>
      </c>
      <c r="S1981" t="s">
        <v>137</v>
      </c>
      <c r="T1981">
        <v>0.2168648110562737</v>
      </c>
      <c r="U1981">
        <v>-0.82346337761483912</v>
      </c>
      <c r="V1981">
        <v>0.32803285986234038</v>
      </c>
      <c r="W1981">
        <v>3.6585947898021458</v>
      </c>
      <c r="X1981">
        <v>1.823382222238922</v>
      </c>
      <c r="Y1981" t="str">
        <f t="shared" si="120"/>
        <v>61-72</v>
      </c>
      <c r="Z1981" s="20">
        <f t="shared" si="121"/>
        <v>0.50698889134113145</v>
      </c>
      <c r="AA1981" t="str">
        <f t="shared" si="122"/>
        <v>40%-60%</v>
      </c>
      <c r="AB1981">
        <f t="shared" si="123"/>
        <v>3.4756042999154743E-4</v>
      </c>
    </row>
    <row r="1982" spans="1:28" x14ac:dyDescent="0.25">
      <c r="A1982" t="s">
        <v>773</v>
      </c>
      <c r="B1982" t="s">
        <v>774</v>
      </c>
      <c r="C1982" t="s">
        <v>82</v>
      </c>
      <c r="D1982" t="s">
        <v>161</v>
      </c>
      <c r="E1982">
        <v>48</v>
      </c>
      <c r="F1982" t="s">
        <v>117</v>
      </c>
      <c r="G1982">
        <v>2021</v>
      </c>
      <c r="H1982" t="s">
        <v>29</v>
      </c>
      <c r="I1982" t="s">
        <v>84</v>
      </c>
      <c r="J1982" t="s">
        <v>80</v>
      </c>
      <c r="K1982">
        <v>84</v>
      </c>
      <c r="L1982" s="18">
        <v>44224</v>
      </c>
      <c r="M1982" s="18">
        <v>46780</v>
      </c>
      <c r="O1982">
        <v>60550000</v>
      </c>
      <c r="P1982">
        <v>60550000</v>
      </c>
      <c r="Q1982">
        <v>0</v>
      </c>
      <c r="R1982">
        <v>1319948</v>
      </c>
      <c r="S1982" t="s">
        <v>186</v>
      </c>
      <c r="T1982">
        <v>-0.57146074984486928</v>
      </c>
      <c r="U1982">
        <v>1.2009447865714571</v>
      </c>
      <c r="V1982">
        <v>0.6442108197930716</v>
      </c>
      <c r="W1982">
        <v>-0.55909735847410758</v>
      </c>
      <c r="X1982">
        <v>-0.26501046745693763</v>
      </c>
      <c r="Y1982" t="str">
        <f t="shared" si="120"/>
        <v>&gt;72</v>
      </c>
      <c r="Z1982" s="20">
        <f t="shared" si="121"/>
        <v>1</v>
      </c>
      <c r="AA1982" t="str">
        <f t="shared" si="122"/>
        <v>80%-100%</v>
      </c>
      <c r="AB1982">
        <f t="shared" si="123"/>
        <v>2.7370489097216486E-4</v>
      </c>
    </row>
    <row r="1983" spans="1:28" x14ac:dyDescent="0.25">
      <c r="A1983" t="s">
        <v>5020</v>
      </c>
      <c r="B1983" t="s">
        <v>5021</v>
      </c>
      <c r="C1983" t="s">
        <v>82</v>
      </c>
      <c r="D1983" t="s">
        <v>350</v>
      </c>
      <c r="E1983">
        <v>236</v>
      </c>
      <c r="F1983" t="s">
        <v>17</v>
      </c>
      <c r="G1983">
        <v>2021</v>
      </c>
      <c r="H1983" t="s">
        <v>110</v>
      </c>
      <c r="I1983" t="s">
        <v>84</v>
      </c>
      <c r="J1983" t="s">
        <v>80</v>
      </c>
      <c r="K1983">
        <v>72</v>
      </c>
      <c r="L1983" s="18">
        <v>43901</v>
      </c>
      <c r="M1983" s="18">
        <v>46092</v>
      </c>
      <c r="O1983">
        <v>65900000</v>
      </c>
      <c r="P1983">
        <v>65900000</v>
      </c>
      <c r="Q1983">
        <v>0</v>
      </c>
      <c r="R1983">
        <v>1527907</v>
      </c>
      <c r="S1983" t="s">
        <v>699</v>
      </c>
      <c r="T1983">
        <v>-2.3421612404843599</v>
      </c>
      <c r="U1983">
        <v>1.2009447865714571</v>
      </c>
      <c r="V1983">
        <v>0.36755510485368181</v>
      </c>
      <c r="W1983">
        <v>0.78655120051471128</v>
      </c>
      <c r="X1983">
        <v>1.3592949578620639</v>
      </c>
      <c r="Y1983" t="str">
        <f t="shared" si="120"/>
        <v>61-72</v>
      </c>
      <c r="Z1983" s="20">
        <f t="shared" si="121"/>
        <v>1</v>
      </c>
      <c r="AA1983" t="str">
        <f t="shared" si="122"/>
        <v>80%-100%</v>
      </c>
      <c r="AB1983">
        <f t="shared" si="123"/>
        <v>3.1682734384279342E-4</v>
      </c>
    </row>
    <row r="1984" spans="1:28" x14ac:dyDescent="0.25">
      <c r="A1984" t="s">
        <v>5022</v>
      </c>
      <c r="B1984" t="s">
        <v>5023</v>
      </c>
      <c r="C1984" t="s">
        <v>82</v>
      </c>
      <c r="D1984" t="s">
        <v>209</v>
      </c>
      <c r="E1984">
        <v>40</v>
      </c>
      <c r="F1984" t="s">
        <v>79</v>
      </c>
      <c r="G1984">
        <v>2019</v>
      </c>
      <c r="H1984" t="s">
        <v>13</v>
      </c>
      <c r="J1984" t="s">
        <v>80</v>
      </c>
      <c r="K1984">
        <v>84</v>
      </c>
      <c r="L1984" s="18">
        <v>43396</v>
      </c>
      <c r="M1984" s="18">
        <v>45953</v>
      </c>
      <c r="O1984">
        <v>33080200</v>
      </c>
      <c r="P1984">
        <v>27080200</v>
      </c>
      <c r="Q1984">
        <v>6000000</v>
      </c>
      <c r="R1984">
        <v>551881</v>
      </c>
      <c r="S1984" t="s">
        <v>466</v>
      </c>
      <c r="T1984">
        <v>0.95667802974811544</v>
      </c>
      <c r="U1984">
        <v>0.45617080062625842</v>
      </c>
      <c r="V1984">
        <v>0.48612183982770601</v>
      </c>
      <c r="W1984">
        <v>-0.50019540002222151</v>
      </c>
      <c r="X1984">
        <v>0.81785981608906366</v>
      </c>
      <c r="Y1984" t="str">
        <f t="shared" si="120"/>
        <v>&gt;72</v>
      </c>
      <c r="Z1984" s="20">
        <f t="shared" si="121"/>
        <v>0.81862262017762888</v>
      </c>
      <c r="AA1984" t="str">
        <f t="shared" si="122"/>
        <v>80%-100%</v>
      </c>
      <c r="AB1984">
        <f t="shared" si="123"/>
        <v>1.1443824221454885E-4</v>
      </c>
    </row>
    <row r="1985" spans="1:28" x14ac:dyDescent="0.25">
      <c r="A1985" t="s">
        <v>5024</v>
      </c>
      <c r="B1985" t="s">
        <v>5025</v>
      </c>
      <c r="C1985" t="s">
        <v>82</v>
      </c>
      <c r="D1985" t="s">
        <v>236</v>
      </c>
      <c r="E1985">
        <v>50</v>
      </c>
      <c r="F1985" t="s">
        <v>87</v>
      </c>
      <c r="G1985">
        <v>2021</v>
      </c>
      <c r="H1985" t="s">
        <v>24</v>
      </c>
      <c r="I1985" t="s">
        <v>84</v>
      </c>
      <c r="J1985" t="s">
        <v>80</v>
      </c>
      <c r="K1985">
        <v>84</v>
      </c>
      <c r="L1985" s="18">
        <v>44067</v>
      </c>
      <c r="M1985" s="18">
        <v>46623</v>
      </c>
      <c r="O1985">
        <v>40327000</v>
      </c>
      <c r="P1985">
        <v>36294300</v>
      </c>
      <c r="Q1985">
        <v>4032700</v>
      </c>
      <c r="R1985">
        <v>786285</v>
      </c>
      <c r="S1985" t="s">
        <v>220</v>
      </c>
      <c r="T1985">
        <v>-0.91104714530997699</v>
      </c>
      <c r="U1985">
        <v>0.79032357974038436</v>
      </c>
      <c r="V1985">
        <v>0.56516632981038883</v>
      </c>
      <c r="W1985">
        <v>-0.5844441821824794</v>
      </c>
      <c r="X1985">
        <v>0.58581618390063472</v>
      </c>
      <c r="Y1985" t="str">
        <f t="shared" si="120"/>
        <v>&gt;72</v>
      </c>
      <c r="Z1985" s="20">
        <f t="shared" si="121"/>
        <v>0.9</v>
      </c>
      <c r="AA1985" t="str">
        <f t="shared" si="122"/>
        <v>80%-100%</v>
      </c>
      <c r="AB1985">
        <f t="shared" si="123"/>
        <v>1.6304433977554317E-4</v>
      </c>
    </row>
    <row r="1986" spans="1:28" x14ac:dyDescent="0.25">
      <c r="A1986" t="s">
        <v>5026</v>
      </c>
      <c r="B1986" t="s">
        <v>5027</v>
      </c>
      <c r="C1986" t="s">
        <v>82</v>
      </c>
      <c r="D1986" t="s">
        <v>487</v>
      </c>
      <c r="E1986">
        <v>49</v>
      </c>
      <c r="F1986" t="s">
        <v>17</v>
      </c>
      <c r="G1986">
        <v>2021</v>
      </c>
      <c r="H1986" t="s">
        <v>17</v>
      </c>
      <c r="I1986" t="s">
        <v>84</v>
      </c>
      <c r="J1986" t="s">
        <v>80</v>
      </c>
      <c r="K1986">
        <v>36</v>
      </c>
      <c r="L1986" s="18">
        <v>44258</v>
      </c>
      <c r="M1986" s="18">
        <v>45354</v>
      </c>
      <c r="O1986">
        <v>69250000</v>
      </c>
      <c r="P1986">
        <v>25000000</v>
      </c>
      <c r="Q1986">
        <v>44250000</v>
      </c>
      <c r="R1986">
        <v>899943</v>
      </c>
      <c r="S1986" t="s">
        <v>318</v>
      </c>
      <c r="T1986">
        <v>0.14409629774232199</v>
      </c>
      <c r="U1986">
        <v>-1.4228802534682481</v>
      </c>
      <c r="V1986">
        <v>-1.2528569397913141</v>
      </c>
      <c r="W1986">
        <v>-0.26284772688564872</v>
      </c>
      <c r="X1986">
        <v>0.97255557088134947</v>
      </c>
      <c r="Y1986" t="str">
        <f t="shared" si="120"/>
        <v>25-36</v>
      </c>
      <c r="Z1986" s="20">
        <f t="shared" si="121"/>
        <v>0.36101083032490977</v>
      </c>
      <c r="AA1986" t="str">
        <f t="shared" si="122"/>
        <v>20%-40%</v>
      </c>
      <c r="AB1986">
        <f t="shared" si="123"/>
        <v>1.8661250344419853E-4</v>
      </c>
    </row>
    <row r="1987" spans="1:28" x14ac:dyDescent="0.25">
      <c r="A1987" t="s">
        <v>5028</v>
      </c>
      <c r="B1987" t="s">
        <v>5029</v>
      </c>
      <c r="C1987" t="s">
        <v>82</v>
      </c>
      <c r="D1987" t="s">
        <v>231</v>
      </c>
      <c r="E1987">
        <v>291</v>
      </c>
      <c r="F1987" t="s">
        <v>79</v>
      </c>
      <c r="G1987">
        <v>2020</v>
      </c>
      <c r="H1987" t="s">
        <v>13</v>
      </c>
      <c r="I1987" t="s">
        <v>84</v>
      </c>
      <c r="J1987" t="s">
        <v>80</v>
      </c>
      <c r="K1987">
        <v>84</v>
      </c>
      <c r="L1987" s="18">
        <v>43677</v>
      </c>
      <c r="M1987" s="18">
        <v>46234</v>
      </c>
      <c r="O1987">
        <v>42300000</v>
      </c>
      <c r="P1987">
        <v>42300000</v>
      </c>
      <c r="Q1987">
        <v>0</v>
      </c>
      <c r="R1987">
        <v>862120</v>
      </c>
      <c r="S1987" t="s">
        <v>343</v>
      </c>
      <c r="T1987">
        <v>-1.7963973906297219</v>
      </c>
      <c r="U1987">
        <v>1.2009447865714571</v>
      </c>
      <c r="V1987">
        <v>0.48705772658910068</v>
      </c>
      <c r="W1987">
        <v>-9.5236345512196563E-2</v>
      </c>
      <c r="X1987">
        <v>-1.0384892414183671</v>
      </c>
      <c r="Y1987" t="str">
        <f t="shared" ref="Y1987:Y2050" si="124">IF(K1987&lt;=24,"&lt;=24",IF(AND(K1987&gt;=25,K1987&lt;=36),"25-36",IF(AND(K1987&gt;=37,K1987&lt;=48),"37-48",IF(AND(K1987&gt;=49,K1987&lt;=60),"49-60",IF(AND(K1987&gt;=61,K1987&lt;=72),"61-72","&gt;72")))))</f>
        <v>&gt;72</v>
      </c>
      <c r="Z1987" s="20">
        <f t="shared" ref="Z1987:Z2050" si="125">IF(P1987/O1987&gt;0.2,P1987/O1987,0.2)</f>
        <v>1</v>
      </c>
      <c r="AA1987" t="str">
        <f t="shared" ref="AA1987:AA2050" si="126">IF(Z1987&lt;=0.2,"20%",IF(AND(Z1987&gt;0.2,Z1987&lt;=0.4),"20%-40%",IF(AND(Z1987&gt;0.4,Z1987&lt;=0.6),"40%-60%",IF(AND(Z1987&gt;0.6,Z1987&lt;=0.8),"60%-80%","80%-100%"))))</f>
        <v>80%-100%</v>
      </c>
      <c r="AB1987">
        <f t="shared" ref="AB1987:AB2050" si="127">R1987/SUM($R$2:$R$5739)</f>
        <v>1.7876951259058902E-4</v>
      </c>
    </row>
    <row r="1988" spans="1:28" x14ac:dyDescent="0.25">
      <c r="A1988" t="s">
        <v>5030</v>
      </c>
      <c r="B1988" t="s">
        <v>5031</v>
      </c>
      <c r="C1988" t="s">
        <v>82</v>
      </c>
      <c r="D1988" t="s">
        <v>181</v>
      </c>
      <c r="E1988">
        <v>220</v>
      </c>
      <c r="F1988" t="s">
        <v>25</v>
      </c>
      <c r="G1988">
        <v>2021</v>
      </c>
      <c r="H1988" t="s">
        <v>25</v>
      </c>
      <c r="I1988" t="s">
        <v>84</v>
      </c>
      <c r="J1988" t="s">
        <v>80</v>
      </c>
      <c r="K1988">
        <v>84</v>
      </c>
      <c r="L1988" s="18">
        <v>44001</v>
      </c>
      <c r="M1988" s="18">
        <v>46557</v>
      </c>
      <c r="O1988">
        <v>35790000</v>
      </c>
      <c r="P1988">
        <v>15790000</v>
      </c>
      <c r="Q1988">
        <v>20000000</v>
      </c>
      <c r="R1988">
        <v>344671</v>
      </c>
      <c r="S1988" t="s">
        <v>163</v>
      </c>
      <c r="T1988">
        <v>-0.47443606542626698</v>
      </c>
      <c r="U1988">
        <v>-1.093669389629004</v>
      </c>
      <c r="V1988">
        <v>-0.30432305999912118</v>
      </c>
      <c r="W1988">
        <v>-0.59937453937001084</v>
      </c>
      <c r="X1988">
        <v>-1.425228628399082</v>
      </c>
      <c r="Y1988" t="str">
        <f t="shared" si="124"/>
        <v>&gt;72</v>
      </c>
      <c r="Z1988" s="20">
        <f t="shared" si="125"/>
        <v>0.44118468846046383</v>
      </c>
      <c r="AA1988" t="str">
        <f t="shared" si="126"/>
        <v>40%-60%</v>
      </c>
      <c r="AB1988">
        <f t="shared" si="127"/>
        <v>7.1471102252715281E-5</v>
      </c>
    </row>
    <row r="1989" spans="1:28" x14ac:dyDescent="0.25">
      <c r="A1989" t="s">
        <v>5032</v>
      </c>
      <c r="B1989" t="s">
        <v>5033</v>
      </c>
      <c r="C1989" t="s">
        <v>82</v>
      </c>
      <c r="D1989" t="s">
        <v>157</v>
      </c>
      <c r="E1989">
        <v>27</v>
      </c>
      <c r="F1989" t="s">
        <v>87</v>
      </c>
      <c r="G1989">
        <v>2019</v>
      </c>
      <c r="H1989" t="s">
        <v>15</v>
      </c>
      <c r="J1989" t="s">
        <v>80</v>
      </c>
      <c r="K1989">
        <v>72</v>
      </c>
      <c r="L1989" s="18">
        <v>43432</v>
      </c>
      <c r="M1989" s="18">
        <v>45624</v>
      </c>
      <c r="O1989">
        <v>35990000</v>
      </c>
      <c r="P1989">
        <v>32190000</v>
      </c>
      <c r="Q1989">
        <v>3800000</v>
      </c>
      <c r="R1989">
        <v>691339</v>
      </c>
      <c r="S1989" t="s">
        <v>217</v>
      </c>
      <c r="T1989">
        <v>0.20473672550394839</v>
      </c>
      <c r="U1989">
        <v>0.76739085882539537</v>
      </c>
      <c r="V1989">
        <v>-2.7485463688281749E-2</v>
      </c>
      <c r="W1989">
        <v>-0.55109051300033896</v>
      </c>
      <c r="X1989">
        <v>1.281947080465921</v>
      </c>
      <c r="Y1989" t="str">
        <f t="shared" si="124"/>
        <v>61-72</v>
      </c>
      <c r="Z1989" s="20">
        <f t="shared" si="125"/>
        <v>0.89441511530980833</v>
      </c>
      <c r="AA1989" t="str">
        <f t="shared" si="126"/>
        <v>80%-100%</v>
      </c>
      <c r="AB1989">
        <f t="shared" si="127"/>
        <v>1.4335630314209763E-4</v>
      </c>
    </row>
    <row r="1990" spans="1:28" x14ac:dyDescent="0.25">
      <c r="A1990" t="s">
        <v>5034</v>
      </c>
      <c r="B1990" t="s">
        <v>5035</v>
      </c>
      <c r="C1990" t="s">
        <v>82</v>
      </c>
      <c r="D1990" t="s">
        <v>159</v>
      </c>
      <c r="E1990">
        <v>166812242</v>
      </c>
      <c r="F1990" t="s">
        <v>95</v>
      </c>
      <c r="G1990">
        <v>2017</v>
      </c>
      <c r="H1990" t="s">
        <v>16</v>
      </c>
      <c r="J1990" t="s">
        <v>80</v>
      </c>
      <c r="K1990">
        <v>72</v>
      </c>
      <c r="L1990" s="18">
        <v>44084</v>
      </c>
      <c r="M1990" s="18">
        <v>46275</v>
      </c>
      <c r="O1990">
        <v>30000000</v>
      </c>
      <c r="P1990">
        <v>30000000</v>
      </c>
      <c r="Q1990">
        <v>0</v>
      </c>
      <c r="R1990">
        <v>753859</v>
      </c>
      <c r="S1990" t="s">
        <v>335</v>
      </c>
      <c r="T1990">
        <v>-0.1469777555134846</v>
      </c>
      <c r="U1990">
        <v>1.2009447865714571</v>
      </c>
      <c r="V1990">
        <v>0.56516632981038883</v>
      </c>
      <c r="W1990">
        <v>0.56986685761609279</v>
      </c>
      <c r="X1990">
        <v>1.281947080465921</v>
      </c>
      <c r="Y1990" t="str">
        <f t="shared" si="124"/>
        <v>61-72</v>
      </c>
      <c r="Z1990" s="20">
        <f t="shared" si="125"/>
        <v>1</v>
      </c>
      <c r="AA1990" t="str">
        <f t="shared" si="126"/>
        <v>80%-100%</v>
      </c>
      <c r="AB1990">
        <f t="shared" si="127"/>
        <v>1.5632047277876494E-4</v>
      </c>
    </row>
    <row r="1991" spans="1:28" x14ac:dyDescent="0.25">
      <c r="A1991" t="s">
        <v>5036</v>
      </c>
      <c r="B1991" t="s">
        <v>5037</v>
      </c>
      <c r="C1991" t="s">
        <v>82</v>
      </c>
      <c r="D1991" t="s">
        <v>199</v>
      </c>
      <c r="E1991">
        <v>83</v>
      </c>
      <c r="F1991" t="s">
        <v>79</v>
      </c>
      <c r="G1991">
        <v>2022</v>
      </c>
      <c r="H1991" t="s">
        <v>26</v>
      </c>
      <c r="I1991" t="s">
        <v>84</v>
      </c>
      <c r="J1991" t="s">
        <v>80</v>
      </c>
      <c r="K1991">
        <v>84</v>
      </c>
      <c r="L1991" s="18">
        <v>44439</v>
      </c>
      <c r="M1991" s="18">
        <v>46996</v>
      </c>
      <c r="O1991">
        <v>46776100</v>
      </c>
      <c r="P1991">
        <v>46776100</v>
      </c>
      <c r="Q1991">
        <v>0</v>
      </c>
      <c r="R1991">
        <v>985205</v>
      </c>
      <c r="S1991" t="s">
        <v>375</v>
      </c>
      <c r="T1991">
        <v>-2.584722951530865</v>
      </c>
      <c r="U1991">
        <v>1.2009447865714571</v>
      </c>
      <c r="V1991">
        <v>0.2094661248883162</v>
      </c>
      <c r="W1991">
        <v>-0.6817766092016313</v>
      </c>
      <c r="X1991">
        <v>-0.88379348662608126</v>
      </c>
      <c r="Y1991" t="str">
        <f t="shared" si="124"/>
        <v>&gt;72</v>
      </c>
      <c r="Z1991" s="20">
        <f t="shared" si="125"/>
        <v>1</v>
      </c>
      <c r="AA1991" t="str">
        <f t="shared" si="126"/>
        <v>80%-100%</v>
      </c>
      <c r="AB1991">
        <f t="shared" si="127"/>
        <v>2.0429246236232918E-4</v>
      </c>
    </row>
    <row r="1992" spans="1:28" x14ac:dyDescent="0.25">
      <c r="A1992" t="s">
        <v>997</v>
      </c>
      <c r="B1992" t="s">
        <v>998</v>
      </c>
      <c r="C1992" t="s">
        <v>82</v>
      </c>
      <c r="D1992" t="s">
        <v>442</v>
      </c>
      <c r="E1992">
        <v>84</v>
      </c>
      <c r="F1992" t="s">
        <v>17</v>
      </c>
      <c r="G1992">
        <v>2021</v>
      </c>
      <c r="H1992" t="s">
        <v>17</v>
      </c>
      <c r="I1992" t="s">
        <v>84</v>
      </c>
      <c r="J1992" t="s">
        <v>80</v>
      </c>
      <c r="K1992">
        <v>84</v>
      </c>
      <c r="L1992" s="18">
        <v>44077</v>
      </c>
      <c r="M1992" s="18">
        <v>46633</v>
      </c>
      <c r="O1992">
        <v>50990000</v>
      </c>
      <c r="P1992">
        <v>50990000</v>
      </c>
      <c r="Q1992">
        <v>0</v>
      </c>
      <c r="R1992">
        <v>1197524</v>
      </c>
      <c r="S1992" t="s">
        <v>208</v>
      </c>
      <c r="T1992">
        <v>-2.8030284914727202</v>
      </c>
      <c r="U1992">
        <v>1.2009447865714571</v>
      </c>
      <c r="V1992">
        <v>0.68373306478441309</v>
      </c>
      <c r="W1992">
        <v>0.59759807768839912</v>
      </c>
      <c r="X1992">
        <v>1.436642835258207</v>
      </c>
      <c r="Y1992" t="str">
        <f t="shared" si="124"/>
        <v>&gt;72</v>
      </c>
      <c r="Z1992" s="20">
        <f t="shared" si="125"/>
        <v>1</v>
      </c>
      <c r="AA1992" t="str">
        <f t="shared" si="126"/>
        <v>80%-100%</v>
      </c>
      <c r="AB1992">
        <f t="shared" si="127"/>
        <v>2.4831900639763898E-4</v>
      </c>
    </row>
    <row r="1993" spans="1:28" x14ac:dyDescent="0.25">
      <c r="A1993" t="s">
        <v>718</v>
      </c>
      <c r="B1993" t="s">
        <v>719</v>
      </c>
      <c r="C1993" t="s">
        <v>82</v>
      </c>
      <c r="D1993" t="s">
        <v>720</v>
      </c>
      <c r="E1993">
        <v>-1</v>
      </c>
      <c r="F1993" t="s">
        <v>95</v>
      </c>
      <c r="G1993">
        <v>2014</v>
      </c>
      <c r="H1993" t="s">
        <v>16</v>
      </c>
      <c r="J1993" t="s">
        <v>96</v>
      </c>
      <c r="K1993">
        <v>60</v>
      </c>
      <c r="L1993" s="18">
        <v>44393</v>
      </c>
      <c r="M1993" s="18">
        <v>46219</v>
      </c>
      <c r="O1993">
        <v>39500000</v>
      </c>
      <c r="P1993">
        <v>39400000</v>
      </c>
      <c r="Q1993">
        <v>100000</v>
      </c>
      <c r="R1993">
        <v>1099170</v>
      </c>
      <c r="S1993" t="s">
        <v>721</v>
      </c>
      <c r="T1993">
        <v>-1.420426738507639</v>
      </c>
      <c r="U1993">
        <v>1.1905493129807969</v>
      </c>
      <c r="V1993">
        <v>0.6442108197930716</v>
      </c>
      <c r="W1993">
        <v>-0.95117191036053372</v>
      </c>
      <c r="X1993">
        <v>-1.270532873606796</v>
      </c>
      <c r="Y1993" t="str">
        <f t="shared" si="124"/>
        <v>49-60</v>
      </c>
      <c r="Z1993" s="20">
        <f t="shared" si="125"/>
        <v>0.99746835443037973</v>
      </c>
      <c r="AA1993" t="str">
        <f t="shared" si="126"/>
        <v>80%-100%</v>
      </c>
      <c r="AB1993">
        <f t="shared" si="127"/>
        <v>2.279242856611582E-4</v>
      </c>
    </row>
    <row r="1994" spans="1:28" x14ac:dyDescent="0.25">
      <c r="A1994" t="s">
        <v>5038</v>
      </c>
      <c r="B1994" t="s">
        <v>5039</v>
      </c>
      <c r="C1994" t="s">
        <v>82</v>
      </c>
      <c r="D1994" t="s">
        <v>244</v>
      </c>
      <c r="E1994">
        <v>27</v>
      </c>
      <c r="F1994" t="s">
        <v>95</v>
      </c>
      <c r="G1994">
        <v>2015</v>
      </c>
      <c r="H1994" t="s">
        <v>16</v>
      </c>
      <c r="J1994" t="s">
        <v>96</v>
      </c>
      <c r="K1994">
        <v>60</v>
      </c>
      <c r="L1994" s="18">
        <v>44484</v>
      </c>
      <c r="M1994" s="18">
        <v>46310</v>
      </c>
      <c r="O1994">
        <v>39000000</v>
      </c>
      <c r="P1994">
        <v>39000000</v>
      </c>
      <c r="Q1994">
        <v>0</v>
      </c>
      <c r="R1994">
        <v>1065935</v>
      </c>
      <c r="S1994" t="s">
        <v>97</v>
      </c>
      <c r="T1994">
        <v>-2.2208803849611072</v>
      </c>
      <c r="U1994">
        <v>1.2009447865714571</v>
      </c>
      <c r="V1994">
        <v>0.28851061487099899</v>
      </c>
      <c r="W1994">
        <v>-0.46497709571026707</v>
      </c>
      <c r="X1994">
        <v>0.81785981608906366</v>
      </c>
      <c r="Y1994" t="str">
        <f t="shared" si="124"/>
        <v>49-60</v>
      </c>
      <c r="Z1994" s="20">
        <f t="shared" si="125"/>
        <v>1</v>
      </c>
      <c r="AA1994" t="str">
        <f t="shared" si="126"/>
        <v>80%-100%</v>
      </c>
      <c r="AB1994">
        <f t="shared" si="127"/>
        <v>2.2103266413405268E-4</v>
      </c>
    </row>
    <row r="1995" spans="1:28" x14ac:dyDescent="0.25">
      <c r="A1995" t="s">
        <v>5040</v>
      </c>
      <c r="B1995" t="s">
        <v>5041</v>
      </c>
      <c r="C1995" t="s">
        <v>82</v>
      </c>
      <c r="D1995" t="s">
        <v>5042</v>
      </c>
      <c r="E1995">
        <v>61</v>
      </c>
      <c r="F1995" t="s">
        <v>17</v>
      </c>
      <c r="G1995">
        <v>2022</v>
      </c>
      <c r="H1995" t="s">
        <v>155</v>
      </c>
      <c r="I1995" t="s">
        <v>84</v>
      </c>
      <c r="J1995" t="s">
        <v>80</v>
      </c>
      <c r="K1995">
        <v>60</v>
      </c>
      <c r="L1995" s="18">
        <v>44376</v>
      </c>
      <c r="M1995" s="18">
        <v>46202</v>
      </c>
      <c r="O1995">
        <v>81580000</v>
      </c>
      <c r="P1995">
        <v>81580000</v>
      </c>
      <c r="Q1995">
        <v>0</v>
      </c>
      <c r="R1995">
        <v>2341440</v>
      </c>
      <c r="S1995" t="s">
        <v>641</v>
      </c>
      <c r="T1995">
        <v>-0.28038669658906262</v>
      </c>
      <c r="U1995">
        <v>1.2009447865714571</v>
      </c>
      <c r="V1995">
        <v>0.44659959483636458</v>
      </c>
      <c r="W1995">
        <v>0.35615272115690211</v>
      </c>
      <c r="X1995">
        <v>0.81785981608906366</v>
      </c>
      <c r="Y1995" t="str">
        <f t="shared" si="124"/>
        <v>49-60</v>
      </c>
      <c r="Z1995" s="20">
        <f t="shared" si="125"/>
        <v>1</v>
      </c>
      <c r="AA1995" t="str">
        <f t="shared" si="126"/>
        <v>80%-100%</v>
      </c>
      <c r="AB1995">
        <f t="shared" si="127"/>
        <v>4.8552183867687647E-4</v>
      </c>
    </row>
    <row r="1996" spans="1:28" x14ac:dyDescent="0.25">
      <c r="A1996" t="s">
        <v>958</v>
      </c>
      <c r="B1996" t="s">
        <v>959</v>
      </c>
      <c r="C1996" t="s">
        <v>82</v>
      </c>
      <c r="D1996" t="s">
        <v>256</v>
      </c>
      <c r="E1996">
        <v>84</v>
      </c>
      <c r="F1996" t="s">
        <v>17</v>
      </c>
      <c r="G1996">
        <v>2018</v>
      </c>
      <c r="H1996" t="s">
        <v>17</v>
      </c>
      <c r="J1996" t="s">
        <v>80</v>
      </c>
      <c r="K1996">
        <v>84</v>
      </c>
      <c r="L1996" s="18">
        <v>42988</v>
      </c>
      <c r="M1996" s="18">
        <v>45545</v>
      </c>
      <c r="O1996">
        <v>56640000</v>
      </c>
      <c r="P1996">
        <v>47640000</v>
      </c>
      <c r="Q1996">
        <v>9000000</v>
      </c>
      <c r="R1996">
        <v>1099950</v>
      </c>
      <c r="S1996" t="s">
        <v>208</v>
      </c>
      <c r="T1996">
        <v>0.75050057535858583</v>
      </c>
      <c r="U1996">
        <v>0.54847464859835426</v>
      </c>
      <c r="V1996">
        <v>1.118477759689168</v>
      </c>
      <c r="W1996">
        <v>0.80291206275911309</v>
      </c>
      <c r="X1996">
        <v>1.5139907126543499</v>
      </c>
      <c r="Y1996" t="str">
        <f t="shared" si="124"/>
        <v>&gt;72</v>
      </c>
      <c r="Z1996" s="20">
        <f t="shared" si="125"/>
        <v>0.84110169491525422</v>
      </c>
      <c r="AA1996" t="str">
        <f t="shared" si="126"/>
        <v>80%-100%</v>
      </c>
      <c r="AB1996">
        <f t="shared" si="127"/>
        <v>2.2808602674107825E-4</v>
      </c>
    </row>
    <row r="1997" spans="1:28" x14ac:dyDescent="0.25">
      <c r="A1997" t="s">
        <v>5043</v>
      </c>
      <c r="B1997" t="s">
        <v>5044</v>
      </c>
      <c r="C1997" t="s">
        <v>82</v>
      </c>
      <c r="D1997" t="s">
        <v>199</v>
      </c>
      <c r="E1997">
        <v>61</v>
      </c>
      <c r="F1997" t="s">
        <v>17</v>
      </c>
      <c r="G1997">
        <v>2022</v>
      </c>
      <c r="H1997" t="s">
        <v>155</v>
      </c>
      <c r="I1997" t="s">
        <v>84</v>
      </c>
      <c r="J1997" t="s">
        <v>80</v>
      </c>
      <c r="K1997">
        <v>84</v>
      </c>
      <c r="L1997" s="18">
        <v>44390</v>
      </c>
      <c r="M1997" s="18">
        <v>46947</v>
      </c>
      <c r="O1997">
        <v>76930000</v>
      </c>
      <c r="P1997">
        <v>79178100</v>
      </c>
      <c r="Q1997">
        <v>0</v>
      </c>
      <c r="R1997">
        <v>1657174</v>
      </c>
      <c r="S1997" t="s">
        <v>237</v>
      </c>
      <c r="T1997">
        <v>2.2815442219069261E-2</v>
      </c>
      <c r="U1997">
        <v>1.3209392666282529</v>
      </c>
      <c r="V1997">
        <v>0.13042163490563341</v>
      </c>
      <c r="W1997">
        <v>1.026151172332473</v>
      </c>
      <c r="X1997">
        <v>0.50846830650449182</v>
      </c>
      <c r="Y1997" t="str">
        <f t="shared" si="124"/>
        <v>&gt;72</v>
      </c>
      <c r="Z1997" s="20">
        <f t="shared" si="125"/>
        <v>1.0292226699597036</v>
      </c>
      <c r="AA1997" t="str">
        <f t="shared" si="126"/>
        <v>80%-100%</v>
      </c>
      <c r="AB1997">
        <f t="shared" si="127"/>
        <v>3.4363219535307933E-4</v>
      </c>
    </row>
    <row r="1998" spans="1:28" x14ac:dyDescent="0.25">
      <c r="A1998" t="s">
        <v>5045</v>
      </c>
      <c r="B1998" t="s">
        <v>5046</v>
      </c>
      <c r="C1998" t="s">
        <v>82</v>
      </c>
      <c r="D1998" t="s">
        <v>221</v>
      </c>
      <c r="E1998">
        <v>48</v>
      </c>
      <c r="F1998" t="s">
        <v>79</v>
      </c>
      <c r="G1998">
        <v>2022</v>
      </c>
      <c r="H1998" t="s">
        <v>26</v>
      </c>
      <c r="J1998" t="s">
        <v>80</v>
      </c>
      <c r="K1998">
        <v>48</v>
      </c>
      <c r="L1998" s="18">
        <v>44621</v>
      </c>
      <c r="M1998" s="18">
        <v>46082</v>
      </c>
      <c r="O1998">
        <v>50150000</v>
      </c>
      <c r="P1998">
        <v>30150000</v>
      </c>
      <c r="Q1998">
        <v>20000000</v>
      </c>
      <c r="R1998">
        <v>879391</v>
      </c>
      <c r="S1998" t="s">
        <v>186</v>
      </c>
      <c r="T1998">
        <v>1.478185708498102</v>
      </c>
      <c r="U1998">
        <v>-0.43662732441985902</v>
      </c>
      <c r="V1998">
        <v>-0.1067118350424142</v>
      </c>
      <c r="W1998">
        <v>3.918466331205709E-2</v>
      </c>
      <c r="X1998">
        <v>0.50846830650449182</v>
      </c>
      <c r="Y1998" t="str">
        <f t="shared" si="124"/>
        <v>37-48</v>
      </c>
      <c r="Z1998" s="20">
        <f t="shared" si="125"/>
        <v>0.60119641076769692</v>
      </c>
      <c r="AA1998" t="str">
        <f t="shared" si="126"/>
        <v>60%-80%</v>
      </c>
      <c r="AB1998">
        <f t="shared" si="127"/>
        <v>1.8235083334866453E-4</v>
      </c>
    </row>
    <row r="1999" spans="1:28" x14ac:dyDescent="0.25">
      <c r="A1999" t="s">
        <v>5047</v>
      </c>
      <c r="B1999" t="s">
        <v>5048</v>
      </c>
      <c r="C1999" t="s">
        <v>82</v>
      </c>
      <c r="D1999" t="s">
        <v>224</v>
      </c>
      <c r="E1999">
        <v>1406773</v>
      </c>
      <c r="G1999">
        <v>2022</v>
      </c>
      <c r="H1999" t="s">
        <v>280</v>
      </c>
      <c r="J1999" t="s">
        <v>80</v>
      </c>
      <c r="K1999">
        <v>72</v>
      </c>
      <c r="L1999" s="18">
        <v>44364</v>
      </c>
      <c r="M1999" s="18">
        <v>46555</v>
      </c>
      <c r="O1999">
        <v>38150000</v>
      </c>
      <c r="P1999">
        <v>38150000</v>
      </c>
      <c r="Q1999">
        <v>0</v>
      </c>
      <c r="R1999">
        <v>1055157</v>
      </c>
      <c r="S1999" t="s">
        <v>822</v>
      </c>
      <c r="T1999">
        <v>-1.0323280008332301</v>
      </c>
      <c r="U1999">
        <v>1.2009447865714571</v>
      </c>
      <c r="V1999">
        <v>1.316088984645875</v>
      </c>
      <c r="W1999">
        <v>-0.85209997591607833</v>
      </c>
      <c r="X1999">
        <v>1.0499034482774929</v>
      </c>
      <c r="Y1999" t="str">
        <f t="shared" si="124"/>
        <v>61-72</v>
      </c>
      <c r="Z1999" s="20">
        <f t="shared" si="125"/>
        <v>1</v>
      </c>
      <c r="AA1999" t="str">
        <f t="shared" si="126"/>
        <v>80%-100%</v>
      </c>
      <c r="AB1999">
        <f t="shared" si="127"/>
        <v>2.1879773418613201E-4</v>
      </c>
    </row>
    <row r="2000" spans="1:28" x14ac:dyDescent="0.25">
      <c r="A2000" t="s">
        <v>5049</v>
      </c>
      <c r="B2000" t="s">
        <v>5050</v>
      </c>
      <c r="C2000" t="s">
        <v>82</v>
      </c>
      <c r="D2000" t="s">
        <v>468</v>
      </c>
      <c r="E2000">
        <v>61</v>
      </c>
      <c r="F2000" t="s">
        <v>17</v>
      </c>
      <c r="G2000">
        <v>2021</v>
      </c>
      <c r="H2000" t="s">
        <v>110</v>
      </c>
      <c r="I2000" t="s">
        <v>84</v>
      </c>
      <c r="J2000" t="s">
        <v>80</v>
      </c>
      <c r="K2000">
        <v>72</v>
      </c>
      <c r="L2000" s="18">
        <v>43899</v>
      </c>
      <c r="M2000" s="18">
        <v>46090</v>
      </c>
      <c r="O2000">
        <v>67278833</v>
      </c>
      <c r="P2000">
        <v>67278833</v>
      </c>
      <c r="Q2000">
        <v>0</v>
      </c>
      <c r="R2000">
        <v>1677181</v>
      </c>
      <c r="S2000" t="s">
        <v>228</v>
      </c>
      <c r="T2000">
        <v>-0.32889903879836369</v>
      </c>
      <c r="U2000">
        <v>1.2009447865714571</v>
      </c>
      <c r="V2000">
        <v>9.0899389914291959E-2</v>
      </c>
      <c r="W2000">
        <v>-0.49940015869594279</v>
      </c>
      <c r="X2000">
        <v>0.66316406129677774</v>
      </c>
      <c r="Y2000" t="str">
        <f t="shared" si="124"/>
        <v>61-72</v>
      </c>
      <c r="Z2000" s="20">
        <f t="shared" si="125"/>
        <v>1</v>
      </c>
      <c r="AA2000" t="str">
        <f t="shared" si="126"/>
        <v>80%-100%</v>
      </c>
      <c r="AB2000">
        <f t="shared" si="127"/>
        <v>3.4778085405302818E-4</v>
      </c>
    </row>
    <row r="2001" spans="1:28" x14ac:dyDescent="0.25">
      <c r="A2001" t="s">
        <v>5051</v>
      </c>
      <c r="B2001" t="s">
        <v>5052</v>
      </c>
      <c r="C2001" t="s">
        <v>82</v>
      </c>
      <c r="D2001" t="s">
        <v>141</v>
      </c>
      <c r="E2001">
        <v>74</v>
      </c>
      <c r="F2001" t="s">
        <v>142</v>
      </c>
      <c r="G2001">
        <v>2017</v>
      </c>
      <c r="H2001" t="s">
        <v>143</v>
      </c>
      <c r="J2001" t="s">
        <v>80</v>
      </c>
      <c r="K2001">
        <v>84</v>
      </c>
      <c r="L2001" s="18">
        <v>42788</v>
      </c>
      <c r="M2001" s="18">
        <v>45344</v>
      </c>
      <c r="O2001">
        <v>27990000</v>
      </c>
      <c r="P2001">
        <v>26590000</v>
      </c>
      <c r="Q2001">
        <v>1400000</v>
      </c>
      <c r="R2001">
        <v>567113</v>
      </c>
      <c r="S2001" t="s">
        <v>238</v>
      </c>
      <c r="T2001">
        <v>-0.3531552099030143</v>
      </c>
      <c r="U2001">
        <v>0.99556083174348198</v>
      </c>
      <c r="V2001">
        <v>8.8699739847054149E-2</v>
      </c>
      <c r="W2001">
        <v>0.22972063500524051</v>
      </c>
      <c r="X2001">
        <v>-0.34235834485308059</v>
      </c>
      <c r="Y2001" t="str">
        <f t="shared" si="124"/>
        <v>&gt;72</v>
      </c>
      <c r="Z2001" s="20">
        <f t="shared" si="125"/>
        <v>0.94998213647731333</v>
      </c>
      <c r="AA2001" t="str">
        <f t="shared" si="126"/>
        <v>80%-100%</v>
      </c>
      <c r="AB2001">
        <f t="shared" si="127"/>
        <v>1.1759675520088469E-4</v>
      </c>
    </row>
    <row r="2002" spans="1:28" x14ac:dyDescent="0.25">
      <c r="A2002" t="s">
        <v>5053</v>
      </c>
      <c r="B2002" t="s">
        <v>5054</v>
      </c>
      <c r="C2002" t="s">
        <v>82</v>
      </c>
      <c r="D2002" t="s">
        <v>199</v>
      </c>
      <c r="E2002">
        <v>48</v>
      </c>
      <c r="F2002" t="s">
        <v>17</v>
      </c>
      <c r="G2002">
        <v>2022</v>
      </c>
      <c r="H2002" t="s">
        <v>155</v>
      </c>
      <c r="I2002" t="s">
        <v>84</v>
      </c>
      <c r="J2002" t="s">
        <v>80</v>
      </c>
      <c r="K2002">
        <v>84</v>
      </c>
      <c r="L2002" s="18">
        <v>44463</v>
      </c>
      <c r="M2002" s="18">
        <v>47020</v>
      </c>
      <c r="O2002">
        <v>81300000</v>
      </c>
      <c r="P2002">
        <v>51300000</v>
      </c>
      <c r="Q2002">
        <v>30000000</v>
      </c>
      <c r="R2002">
        <v>1036797</v>
      </c>
      <c r="S2002" t="s">
        <v>186</v>
      </c>
      <c r="T2002">
        <v>5.9199698876045093E-2</v>
      </c>
      <c r="U2002">
        <v>-0.31426261870925332</v>
      </c>
      <c r="V2002">
        <v>-0.30432305999912118</v>
      </c>
      <c r="W2002">
        <v>6.9181126310846164E-2</v>
      </c>
      <c r="X2002">
        <v>-0.96114136402222416</v>
      </c>
      <c r="Y2002" t="str">
        <f t="shared" si="124"/>
        <v>&gt;72</v>
      </c>
      <c r="Z2002" s="20">
        <f t="shared" si="125"/>
        <v>0.63099630996309963</v>
      </c>
      <c r="AA2002" t="str">
        <f t="shared" si="126"/>
        <v>60%-80%</v>
      </c>
      <c r="AB2002">
        <f t="shared" si="127"/>
        <v>2.1499059799724507E-4</v>
      </c>
    </row>
    <row r="2003" spans="1:28" x14ac:dyDescent="0.25">
      <c r="A2003" t="s">
        <v>5055</v>
      </c>
      <c r="B2003" t="s">
        <v>5056</v>
      </c>
      <c r="C2003" t="s">
        <v>82</v>
      </c>
      <c r="D2003" t="s">
        <v>154</v>
      </c>
      <c r="E2003">
        <v>49</v>
      </c>
      <c r="F2003" t="s">
        <v>25</v>
      </c>
      <c r="G2003">
        <v>2022</v>
      </c>
      <c r="H2003" t="s">
        <v>25</v>
      </c>
      <c r="I2003" t="s">
        <v>84</v>
      </c>
      <c r="J2003" t="s">
        <v>80</v>
      </c>
      <c r="K2003">
        <v>36</v>
      </c>
      <c r="L2003" s="18">
        <v>44234</v>
      </c>
      <c r="M2003" s="18">
        <v>45329</v>
      </c>
      <c r="O2003">
        <v>42190000</v>
      </c>
      <c r="P2003">
        <v>23577000</v>
      </c>
      <c r="Q2003">
        <v>18613000</v>
      </c>
      <c r="R2003">
        <v>832326</v>
      </c>
      <c r="S2003" t="s">
        <v>85</v>
      </c>
      <c r="T2003">
        <v>-2.3664174115890102</v>
      </c>
      <c r="U2003">
        <v>-0.61059646082052033</v>
      </c>
      <c r="V2003">
        <v>-1.7454977713838851</v>
      </c>
      <c r="W2003">
        <v>-0.32424991610166581</v>
      </c>
      <c r="X2003">
        <v>-1.3478807510029389</v>
      </c>
      <c r="Y2003" t="str">
        <f t="shared" si="124"/>
        <v>25-36</v>
      </c>
      <c r="Z2003" s="20">
        <f t="shared" si="125"/>
        <v>0.55882910642332306</v>
      </c>
      <c r="AA2003" t="str">
        <f t="shared" si="126"/>
        <v>40%-60%</v>
      </c>
      <c r="AB2003">
        <f t="shared" si="127"/>
        <v>1.7259141805836146E-4</v>
      </c>
    </row>
    <row r="2004" spans="1:28" x14ac:dyDescent="0.25">
      <c r="A2004" t="s">
        <v>5057</v>
      </c>
      <c r="B2004" t="s">
        <v>5058</v>
      </c>
      <c r="C2004" t="s">
        <v>82</v>
      </c>
      <c r="D2004" t="s">
        <v>889</v>
      </c>
      <c r="E2004">
        <v>77</v>
      </c>
      <c r="F2004" t="s">
        <v>79</v>
      </c>
      <c r="G2004">
        <v>2022</v>
      </c>
      <c r="H2004" t="s">
        <v>27</v>
      </c>
      <c r="I2004" t="s">
        <v>84</v>
      </c>
      <c r="J2004" t="s">
        <v>80</v>
      </c>
      <c r="K2004">
        <v>60</v>
      </c>
      <c r="L2004" s="18">
        <v>44538</v>
      </c>
      <c r="M2004" s="18">
        <v>46364</v>
      </c>
      <c r="O2004">
        <v>48359072</v>
      </c>
      <c r="P2004">
        <v>38359072</v>
      </c>
      <c r="Q2004">
        <v>10000000</v>
      </c>
      <c r="R2004">
        <v>1001243</v>
      </c>
      <c r="S2004" t="s">
        <v>375</v>
      </c>
      <c r="T2004">
        <v>-1.420426738507639</v>
      </c>
      <c r="U2004">
        <v>0.35183583999971019</v>
      </c>
      <c r="V2004">
        <v>-0.50193428495582826</v>
      </c>
      <c r="W2004">
        <v>-0.2942458193171904</v>
      </c>
      <c r="X2004">
        <v>-0.34235834485308059</v>
      </c>
      <c r="Y2004" t="str">
        <f t="shared" si="124"/>
        <v>49-60</v>
      </c>
      <c r="Z2004" s="20">
        <f t="shared" si="125"/>
        <v>0.79321356704280843</v>
      </c>
      <c r="AA2004" t="str">
        <f t="shared" si="126"/>
        <v>60%-80%</v>
      </c>
      <c r="AB2004">
        <f t="shared" si="127"/>
        <v>2.0761810779791574E-4</v>
      </c>
    </row>
    <row r="2005" spans="1:28" x14ac:dyDescent="0.25">
      <c r="A2005" t="s">
        <v>5059</v>
      </c>
      <c r="B2005" t="s">
        <v>5060</v>
      </c>
      <c r="C2005" t="s">
        <v>82</v>
      </c>
      <c r="D2005" t="s">
        <v>212</v>
      </c>
      <c r="E2005">
        <v>15</v>
      </c>
      <c r="F2005" t="s">
        <v>87</v>
      </c>
      <c r="G2005">
        <v>2018</v>
      </c>
      <c r="H2005" t="s">
        <v>15</v>
      </c>
      <c r="J2005" t="s">
        <v>80</v>
      </c>
      <c r="K2005">
        <v>84</v>
      </c>
      <c r="L2005" s="18">
        <v>42934</v>
      </c>
      <c r="M2005" s="18">
        <v>45491</v>
      </c>
      <c r="O2005">
        <v>36260000</v>
      </c>
      <c r="P2005">
        <v>32634000</v>
      </c>
      <c r="Q2005">
        <v>3626000</v>
      </c>
      <c r="R2005">
        <v>760254</v>
      </c>
      <c r="S2005" t="s">
        <v>891</v>
      </c>
      <c r="T2005">
        <v>-0.28038669658906262</v>
      </c>
      <c r="U2005">
        <v>0.79032357974038436</v>
      </c>
      <c r="V2005">
        <v>1.237044494663192</v>
      </c>
      <c r="W2005">
        <v>-0.37005263021955959</v>
      </c>
      <c r="X2005">
        <v>-0.72909773183379534</v>
      </c>
      <c r="Y2005" t="str">
        <f t="shared" si="124"/>
        <v>&gt;72</v>
      </c>
      <c r="Z2005" s="20">
        <f t="shared" si="125"/>
        <v>0.9</v>
      </c>
      <c r="AA2005" t="str">
        <f t="shared" si="126"/>
        <v>80%-100%</v>
      </c>
      <c r="AB2005">
        <f t="shared" si="127"/>
        <v>1.5764654227375035E-4</v>
      </c>
    </row>
    <row r="2006" spans="1:28" x14ac:dyDescent="0.25">
      <c r="A2006" t="s">
        <v>5061</v>
      </c>
      <c r="B2006" t="s">
        <v>5062</v>
      </c>
      <c r="C2006" t="s">
        <v>82</v>
      </c>
      <c r="D2006" t="s">
        <v>392</v>
      </c>
      <c r="E2006">
        <v>252</v>
      </c>
      <c r="F2006" t="s">
        <v>11</v>
      </c>
      <c r="G2006">
        <v>2018</v>
      </c>
      <c r="H2006" t="s">
        <v>11</v>
      </c>
      <c r="J2006" t="s">
        <v>80</v>
      </c>
      <c r="K2006">
        <v>84</v>
      </c>
      <c r="L2006" s="18">
        <v>43164</v>
      </c>
      <c r="M2006" s="18">
        <v>45721</v>
      </c>
      <c r="O2006">
        <v>56990000</v>
      </c>
      <c r="P2006">
        <v>46990000</v>
      </c>
      <c r="Q2006">
        <v>10000000</v>
      </c>
      <c r="R2006">
        <v>979008</v>
      </c>
      <c r="S2006" t="s">
        <v>403</v>
      </c>
      <c r="T2006">
        <v>1.1628554841376451</v>
      </c>
      <c r="U2006">
        <v>0.48043029836111739</v>
      </c>
      <c r="V2006">
        <v>-0.2095351603798529</v>
      </c>
      <c r="W2006">
        <v>2.9947873388181772</v>
      </c>
      <c r="X2006">
        <v>0.50846830650449182</v>
      </c>
      <c r="Y2006" t="str">
        <f t="shared" si="124"/>
        <v>&gt;72</v>
      </c>
      <c r="Z2006" s="20">
        <f t="shared" si="125"/>
        <v>0.82453061940691352</v>
      </c>
      <c r="AA2006" t="str">
        <f t="shared" si="126"/>
        <v>80%-100%</v>
      </c>
      <c r="AB2006">
        <f t="shared" si="127"/>
        <v>2.0300745021840041E-4</v>
      </c>
    </row>
    <row r="2007" spans="1:28" x14ac:dyDescent="0.25">
      <c r="A2007" t="s">
        <v>5063</v>
      </c>
      <c r="B2007" t="s">
        <v>5064</v>
      </c>
      <c r="C2007" t="s">
        <v>82</v>
      </c>
      <c r="D2007" t="s">
        <v>915</v>
      </c>
      <c r="E2007">
        <v>236</v>
      </c>
      <c r="F2007" t="s">
        <v>12</v>
      </c>
      <c r="G2007">
        <v>2020</v>
      </c>
      <c r="H2007" t="s">
        <v>12</v>
      </c>
      <c r="I2007" t="s">
        <v>84</v>
      </c>
      <c r="J2007" t="s">
        <v>80</v>
      </c>
      <c r="K2007">
        <v>72</v>
      </c>
      <c r="L2007" s="18">
        <v>44105</v>
      </c>
      <c r="M2007" s="18">
        <v>46296</v>
      </c>
      <c r="O2007">
        <v>68490000</v>
      </c>
      <c r="P2007">
        <v>28490000</v>
      </c>
      <c r="Q2007">
        <v>40000000</v>
      </c>
      <c r="R2007">
        <v>632309</v>
      </c>
      <c r="S2007" t="s">
        <v>710</v>
      </c>
      <c r="T2007">
        <v>-1.614476107344843</v>
      </c>
      <c r="U2007">
        <v>-1.19719337567747</v>
      </c>
      <c r="V2007">
        <v>-0.54145652994716964</v>
      </c>
      <c r="W2007">
        <v>-0.32424991610166581</v>
      </c>
      <c r="X2007">
        <v>-1.657272260587511</v>
      </c>
      <c r="Y2007" t="str">
        <f t="shared" si="124"/>
        <v>61-72</v>
      </c>
      <c r="Z2007" s="20">
        <f t="shared" si="125"/>
        <v>0.41597313476419917</v>
      </c>
      <c r="AA2007" t="str">
        <f t="shared" si="126"/>
        <v>40%-60%</v>
      </c>
      <c r="AB2007">
        <f t="shared" si="127"/>
        <v>1.3111582115789305E-4</v>
      </c>
    </row>
    <row r="2008" spans="1:28" x14ac:dyDescent="0.25">
      <c r="A2008" t="s">
        <v>5065</v>
      </c>
      <c r="B2008" t="s">
        <v>5066</v>
      </c>
      <c r="C2008" t="s">
        <v>82</v>
      </c>
      <c r="D2008" t="s">
        <v>130</v>
      </c>
      <c r="E2008">
        <v>49</v>
      </c>
      <c r="F2008" t="s">
        <v>117</v>
      </c>
      <c r="G2008">
        <v>2021</v>
      </c>
      <c r="H2008" t="s">
        <v>29</v>
      </c>
      <c r="I2008" t="s">
        <v>84</v>
      </c>
      <c r="J2008" t="s">
        <v>80</v>
      </c>
      <c r="K2008">
        <v>36</v>
      </c>
      <c r="L2008" s="18">
        <v>44090</v>
      </c>
      <c r="M2008" s="18">
        <v>45185</v>
      </c>
      <c r="O2008">
        <v>56000000</v>
      </c>
      <c r="P2008">
        <v>15900000</v>
      </c>
      <c r="Q2008">
        <v>40100000</v>
      </c>
      <c r="R2008">
        <v>601413</v>
      </c>
      <c r="S2008" t="s">
        <v>336</v>
      </c>
      <c r="T2008">
        <v>3.4943527771394541E-2</v>
      </c>
      <c r="U2008">
        <v>-1.7393963552010441</v>
      </c>
      <c r="V2008">
        <v>1.185489993161002E-2</v>
      </c>
      <c r="W2008">
        <v>-0.90314013082223565</v>
      </c>
      <c r="X2008">
        <v>1.3592949578620639</v>
      </c>
      <c r="Y2008" t="str">
        <f t="shared" si="124"/>
        <v>25-36</v>
      </c>
      <c r="Z2008" s="20">
        <f t="shared" si="125"/>
        <v>0.28392857142857142</v>
      </c>
      <c r="AA2008" t="str">
        <f t="shared" si="126"/>
        <v>20%-40%</v>
      </c>
      <c r="AB2008">
        <f t="shared" si="127"/>
        <v>1.2470921551018872E-4</v>
      </c>
    </row>
    <row r="2009" spans="1:28" x14ac:dyDescent="0.25">
      <c r="A2009" t="s">
        <v>5067</v>
      </c>
      <c r="B2009" t="s">
        <v>5068</v>
      </c>
      <c r="C2009" t="s">
        <v>82</v>
      </c>
      <c r="D2009" t="s">
        <v>209</v>
      </c>
      <c r="E2009">
        <v>61</v>
      </c>
      <c r="F2009" t="s">
        <v>79</v>
      </c>
      <c r="G2009">
        <v>2019</v>
      </c>
      <c r="H2009" t="s">
        <v>13</v>
      </c>
      <c r="J2009" t="s">
        <v>80</v>
      </c>
      <c r="K2009">
        <v>84</v>
      </c>
      <c r="L2009" s="18">
        <v>43458</v>
      </c>
      <c r="M2009" s="18">
        <v>46015</v>
      </c>
      <c r="O2009">
        <v>33500000</v>
      </c>
      <c r="P2009">
        <v>29480000</v>
      </c>
      <c r="Q2009">
        <v>4020000</v>
      </c>
      <c r="R2009">
        <v>600787</v>
      </c>
      <c r="S2009" t="s">
        <v>146</v>
      </c>
      <c r="T2009">
        <v>0.42304226544580342</v>
      </c>
      <c r="U2009">
        <v>0.70819933837416982</v>
      </c>
      <c r="V2009">
        <v>0.48612183982770601</v>
      </c>
      <c r="W2009">
        <v>-0.83702988726011485</v>
      </c>
      <c r="X2009">
        <v>-1.270532873606796</v>
      </c>
      <c r="Y2009" t="str">
        <f t="shared" si="124"/>
        <v>&gt;72</v>
      </c>
      <c r="Z2009" s="20">
        <f t="shared" si="125"/>
        <v>0.88</v>
      </c>
      <c r="AA2009" t="str">
        <f t="shared" si="126"/>
        <v>80%-100%</v>
      </c>
      <c r="AB2009">
        <f t="shared" si="127"/>
        <v>1.2457940792553495E-4</v>
      </c>
    </row>
    <row r="2010" spans="1:28" x14ac:dyDescent="0.25">
      <c r="A2010" t="s">
        <v>5069</v>
      </c>
      <c r="B2010" t="s">
        <v>5070</v>
      </c>
      <c r="C2010" t="s">
        <v>82</v>
      </c>
      <c r="D2010" t="s">
        <v>327</v>
      </c>
      <c r="E2010">
        <v>74</v>
      </c>
      <c r="F2010" t="s">
        <v>17</v>
      </c>
      <c r="G2010">
        <v>2020</v>
      </c>
      <c r="H2010" t="s">
        <v>17</v>
      </c>
      <c r="I2010" t="s">
        <v>84</v>
      </c>
      <c r="J2010" t="s">
        <v>80</v>
      </c>
      <c r="K2010">
        <v>84</v>
      </c>
      <c r="L2010" s="18">
        <v>43529</v>
      </c>
      <c r="M2010" s="18">
        <v>46086</v>
      </c>
      <c r="O2010">
        <v>49990000</v>
      </c>
      <c r="P2010">
        <v>31990000</v>
      </c>
      <c r="Q2010">
        <v>18000000</v>
      </c>
      <c r="R2010">
        <v>623096</v>
      </c>
      <c r="S2010" t="s">
        <v>168</v>
      </c>
      <c r="T2010">
        <v>0.50793886431208024</v>
      </c>
      <c r="U2010">
        <v>-0.27758726443060461</v>
      </c>
      <c r="V2010">
        <v>-5.0919032710792497E-2</v>
      </c>
      <c r="W2010">
        <v>-0.97109841432789601</v>
      </c>
      <c r="X2010">
        <v>-0.4197062222492236</v>
      </c>
      <c r="Y2010" t="str">
        <f t="shared" si="124"/>
        <v>&gt;72</v>
      </c>
      <c r="Z2010" s="20">
        <f t="shared" si="125"/>
        <v>0.63992798559711939</v>
      </c>
      <c r="AA2010" t="str">
        <f t="shared" si="126"/>
        <v>60%-80%</v>
      </c>
      <c r="AB2010">
        <f t="shared" si="127"/>
        <v>1.292054101716068E-4</v>
      </c>
    </row>
    <row r="2011" spans="1:28" x14ac:dyDescent="0.25">
      <c r="A2011" t="s">
        <v>5071</v>
      </c>
      <c r="B2011" t="s">
        <v>5072</v>
      </c>
      <c r="C2011" t="s">
        <v>82</v>
      </c>
      <c r="D2011" t="s">
        <v>221</v>
      </c>
      <c r="E2011">
        <v>7</v>
      </c>
      <c r="F2011" t="s">
        <v>17</v>
      </c>
      <c r="G2011">
        <v>2022</v>
      </c>
      <c r="H2011" t="s">
        <v>155</v>
      </c>
      <c r="J2011" t="s">
        <v>80</v>
      </c>
      <c r="K2011">
        <v>60</v>
      </c>
      <c r="L2011" s="18">
        <v>44621</v>
      </c>
      <c r="M2011" s="18">
        <v>46447</v>
      </c>
      <c r="O2011">
        <v>79800000</v>
      </c>
      <c r="P2011">
        <v>63840000</v>
      </c>
      <c r="Q2011">
        <v>15960000</v>
      </c>
      <c r="R2011">
        <v>1736896</v>
      </c>
      <c r="S2011" t="s">
        <v>780</v>
      </c>
      <c r="T2011">
        <v>-1.299145882984386</v>
      </c>
      <c r="U2011">
        <v>0.37970237290931202</v>
      </c>
      <c r="V2011">
        <v>0.2094661248883162</v>
      </c>
      <c r="W2011">
        <v>-0.24093843006219731</v>
      </c>
      <c r="X2011">
        <v>1.7460343448427791</v>
      </c>
      <c r="Y2011" t="str">
        <f t="shared" si="124"/>
        <v>49-60</v>
      </c>
      <c r="Z2011" s="20">
        <f t="shared" si="125"/>
        <v>0.8</v>
      </c>
      <c r="AA2011" t="str">
        <f t="shared" si="126"/>
        <v>60%-80%</v>
      </c>
      <c r="AB2011">
        <f t="shared" si="127"/>
        <v>3.6016337788306001E-4</v>
      </c>
    </row>
    <row r="2012" spans="1:28" x14ac:dyDescent="0.25">
      <c r="A2012" t="s">
        <v>5073</v>
      </c>
      <c r="B2012" t="s">
        <v>5074</v>
      </c>
      <c r="C2012" t="s">
        <v>82</v>
      </c>
      <c r="D2012" t="s">
        <v>299</v>
      </c>
      <c r="E2012">
        <v>38</v>
      </c>
      <c r="F2012" t="s">
        <v>117</v>
      </c>
      <c r="G2012">
        <v>2022</v>
      </c>
      <c r="H2012" t="s">
        <v>29</v>
      </c>
      <c r="I2012" t="s">
        <v>84</v>
      </c>
      <c r="J2012" t="s">
        <v>80</v>
      </c>
      <c r="K2012">
        <v>36</v>
      </c>
      <c r="L2012" s="18">
        <v>44296</v>
      </c>
      <c r="M2012" s="18">
        <v>45392</v>
      </c>
      <c r="O2012">
        <v>65900000</v>
      </c>
      <c r="P2012">
        <v>59410000</v>
      </c>
      <c r="Q2012">
        <v>6490000</v>
      </c>
      <c r="R2012">
        <v>2185653</v>
      </c>
      <c r="S2012" t="s">
        <v>135</v>
      </c>
      <c r="T2012">
        <v>-0.19549009772278569</v>
      </c>
      <c r="U2012">
        <v>0.79655455404738085</v>
      </c>
      <c r="V2012">
        <v>0.4070773498450232</v>
      </c>
      <c r="W2012">
        <v>4.9862096917700844</v>
      </c>
      <c r="X2012">
        <v>-0.18766259006079469</v>
      </c>
      <c r="Y2012" t="str">
        <f t="shared" si="124"/>
        <v>25-36</v>
      </c>
      <c r="Z2012" s="20">
        <f t="shared" si="125"/>
        <v>0.90151745068285283</v>
      </c>
      <c r="AA2012" t="str">
        <f t="shared" si="126"/>
        <v>80%-100%</v>
      </c>
      <c r="AB2012">
        <f t="shared" si="127"/>
        <v>4.5321779044930942E-4</v>
      </c>
    </row>
    <row r="2013" spans="1:28" x14ac:dyDescent="0.25">
      <c r="A2013" t="s">
        <v>5075</v>
      </c>
      <c r="B2013" t="s">
        <v>5076</v>
      </c>
      <c r="C2013" t="s">
        <v>82</v>
      </c>
      <c r="D2013" t="s">
        <v>258</v>
      </c>
      <c r="E2013">
        <v>60</v>
      </c>
      <c r="F2013" t="s">
        <v>25</v>
      </c>
      <c r="G2013">
        <v>2020</v>
      </c>
      <c r="H2013" t="s">
        <v>25</v>
      </c>
      <c r="I2013" t="s">
        <v>84</v>
      </c>
      <c r="J2013" t="s">
        <v>80</v>
      </c>
      <c r="K2013">
        <v>84</v>
      </c>
      <c r="L2013" s="18">
        <v>43685</v>
      </c>
      <c r="M2013" s="18">
        <v>46242</v>
      </c>
      <c r="O2013">
        <v>36470000</v>
      </c>
      <c r="P2013">
        <v>37650600</v>
      </c>
      <c r="Q2013">
        <v>0</v>
      </c>
      <c r="R2013">
        <v>817839</v>
      </c>
      <c r="S2013" t="s">
        <v>191</v>
      </c>
      <c r="T2013">
        <v>0.70198823314928471</v>
      </c>
      <c r="U2013">
        <v>1.33387031352094</v>
      </c>
      <c r="V2013">
        <v>0.31652161078616259</v>
      </c>
      <c r="W2013">
        <v>1.5192761367710119</v>
      </c>
      <c r="X2013">
        <v>0.81785981608906366</v>
      </c>
      <c r="Y2013" t="str">
        <f t="shared" si="124"/>
        <v>&gt;72</v>
      </c>
      <c r="Z2013" s="20">
        <f t="shared" si="125"/>
        <v>1.0323718124485879</v>
      </c>
      <c r="AA2013" t="str">
        <f t="shared" si="126"/>
        <v>80%-100%</v>
      </c>
      <c r="AB2013">
        <f t="shared" si="127"/>
        <v>1.6958738853938514E-4</v>
      </c>
    </row>
    <row r="2014" spans="1:28" x14ac:dyDescent="0.25">
      <c r="A2014" t="s">
        <v>5077</v>
      </c>
      <c r="B2014" t="s">
        <v>5078</v>
      </c>
      <c r="C2014" t="s">
        <v>82</v>
      </c>
      <c r="D2014" t="s">
        <v>240</v>
      </c>
      <c r="E2014">
        <v>38</v>
      </c>
      <c r="F2014" t="s">
        <v>11</v>
      </c>
      <c r="G2014">
        <v>2019</v>
      </c>
      <c r="H2014" t="s">
        <v>11</v>
      </c>
      <c r="J2014" t="s">
        <v>80</v>
      </c>
      <c r="K2014">
        <v>84</v>
      </c>
      <c r="L2014" s="18">
        <v>43452</v>
      </c>
      <c r="M2014" s="18">
        <v>46009</v>
      </c>
      <c r="O2014">
        <v>62145000</v>
      </c>
      <c r="P2014">
        <v>31072500</v>
      </c>
      <c r="Q2014">
        <v>31072500</v>
      </c>
      <c r="R2014">
        <v>686703</v>
      </c>
      <c r="S2014" t="s">
        <v>162</v>
      </c>
      <c r="T2014">
        <v>1.029446543062067</v>
      </c>
      <c r="U2014">
        <v>-0.85216124758390532</v>
      </c>
      <c r="V2014">
        <v>0.4070773498450232</v>
      </c>
      <c r="W2014">
        <v>0.66619195682837651</v>
      </c>
      <c r="X2014">
        <v>-0.26501046745693763</v>
      </c>
      <c r="Y2014" t="str">
        <f t="shared" si="124"/>
        <v>&gt;72</v>
      </c>
      <c r="Z2014" s="20">
        <f t="shared" si="125"/>
        <v>0.5</v>
      </c>
      <c r="AA2014" t="str">
        <f t="shared" si="126"/>
        <v>40%-60%</v>
      </c>
      <c r="AB2014">
        <f t="shared" si="127"/>
        <v>1.4239498051836779E-4</v>
      </c>
    </row>
    <row r="2015" spans="1:28" x14ac:dyDescent="0.25">
      <c r="A2015" t="s">
        <v>5079</v>
      </c>
      <c r="B2015" t="s">
        <v>5080</v>
      </c>
      <c r="C2015" t="s">
        <v>82</v>
      </c>
      <c r="D2015" t="s">
        <v>212</v>
      </c>
      <c r="E2015">
        <v>38</v>
      </c>
      <c r="F2015" t="s">
        <v>12</v>
      </c>
      <c r="G2015">
        <v>2018</v>
      </c>
      <c r="H2015" t="s">
        <v>12</v>
      </c>
      <c r="J2015" t="s">
        <v>80</v>
      </c>
      <c r="K2015">
        <v>84</v>
      </c>
      <c r="L2015" s="18">
        <v>42835</v>
      </c>
      <c r="M2015" s="18">
        <v>45392</v>
      </c>
      <c r="O2015">
        <v>75040500</v>
      </c>
      <c r="P2015">
        <v>75040500</v>
      </c>
      <c r="Q2015">
        <v>0</v>
      </c>
      <c r="R2015">
        <v>1647692</v>
      </c>
      <c r="S2015" t="s">
        <v>435</v>
      </c>
      <c r="T2015">
        <v>0.90816568753881444</v>
      </c>
      <c r="U2015">
        <v>1.2009447865714571</v>
      </c>
      <c r="V2015">
        <v>1.395133474628558</v>
      </c>
      <c r="W2015">
        <v>2.3816219408168249</v>
      </c>
      <c r="X2015">
        <v>1.0499034482774929</v>
      </c>
      <c r="Y2015" t="str">
        <f t="shared" si="124"/>
        <v>&gt;72</v>
      </c>
      <c r="Z2015" s="20">
        <f t="shared" si="125"/>
        <v>1</v>
      </c>
      <c r="AA2015" t="str">
        <f t="shared" si="126"/>
        <v>80%-100%</v>
      </c>
      <c r="AB2015">
        <f t="shared" si="127"/>
        <v>3.4166600443025658E-4</v>
      </c>
    </row>
    <row r="2016" spans="1:28" x14ac:dyDescent="0.25">
      <c r="A2016" t="s">
        <v>5081</v>
      </c>
      <c r="B2016" t="s">
        <v>5082</v>
      </c>
      <c r="C2016" t="s">
        <v>82</v>
      </c>
      <c r="D2016" t="s">
        <v>199</v>
      </c>
      <c r="E2016">
        <v>38</v>
      </c>
      <c r="F2016" t="s">
        <v>17</v>
      </c>
      <c r="G2016">
        <v>2022</v>
      </c>
      <c r="H2016" t="s">
        <v>155</v>
      </c>
      <c r="I2016" t="s">
        <v>84</v>
      </c>
      <c r="J2016" t="s">
        <v>80</v>
      </c>
      <c r="K2016">
        <v>84</v>
      </c>
      <c r="L2016" s="18">
        <v>44418</v>
      </c>
      <c r="M2016" s="18">
        <v>46975</v>
      </c>
      <c r="O2016">
        <v>83200000</v>
      </c>
      <c r="P2016">
        <v>83200000</v>
      </c>
      <c r="Q2016">
        <v>0</v>
      </c>
      <c r="R2016">
        <v>1802458</v>
      </c>
      <c r="S2016" t="s">
        <v>222</v>
      </c>
      <c r="T2016">
        <v>5.9199698876045093E-2</v>
      </c>
      <c r="U2016">
        <v>1.2009447865714571</v>
      </c>
      <c r="V2016">
        <v>0.56516632981038883</v>
      </c>
      <c r="W2016">
        <v>0.55575829405287958</v>
      </c>
      <c r="X2016">
        <v>0.50846830650449182</v>
      </c>
      <c r="Y2016" t="str">
        <f t="shared" si="124"/>
        <v>&gt;72</v>
      </c>
      <c r="Z2016" s="20">
        <f t="shared" si="125"/>
        <v>1</v>
      </c>
      <c r="AA2016" t="str">
        <f t="shared" si="126"/>
        <v>80%-100%</v>
      </c>
      <c r="AB2016">
        <f t="shared" si="127"/>
        <v>3.7375833773141545E-4</v>
      </c>
    </row>
    <row r="2017" spans="1:28" x14ac:dyDescent="0.25">
      <c r="A2017" t="s">
        <v>5083</v>
      </c>
      <c r="B2017" t="s">
        <v>5084</v>
      </c>
      <c r="C2017" t="s">
        <v>82</v>
      </c>
      <c r="D2017" t="s">
        <v>130</v>
      </c>
      <c r="E2017">
        <v>60</v>
      </c>
      <c r="F2017" t="s">
        <v>79</v>
      </c>
      <c r="G2017">
        <v>2021</v>
      </c>
      <c r="H2017" t="s">
        <v>26</v>
      </c>
      <c r="I2017" t="s">
        <v>84</v>
      </c>
      <c r="J2017" t="s">
        <v>80</v>
      </c>
      <c r="K2017">
        <v>48</v>
      </c>
      <c r="L2017" s="18">
        <v>44160</v>
      </c>
      <c r="M2017" s="18">
        <v>45621</v>
      </c>
      <c r="O2017">
        <v>53230000</v>
      </c>
      <c r="P2017">
        <v>13230000</v>
      </c>
      <c r="Q2017">
        <v>40000000</v>
      </c>
      <c r="R2017">
        <v>402575</v>
      </c>
      <c r="S2017" t="s">
        <v>137</v>
      </c>
      <c r="T2017">
        <v>-0.41379563766464073</v>
      </c>
      <c r="U2017">
        <v>-1.884692687267149</v>
      </c>
      <c r="V2017">
        <v>-0.34384530499046262</v>
      </c>
      <c r="W2017">
        <v>0.67146126037428722</v>
      </c>
      <c r="X2017">
        <v>1.0499034482774929</v>
      </c>
      <c r="Y2017" t="str">
        <f t="shared" si="124"/>
        <v>37-48</v>
      </c>
      <c r="Z2017" s="20">
        <f t="shared" si="125"/>
        <v>0.2485440541048281</v>
      </c>
      <c r="AA2017" t="str">
        <f t="shared" si="126"/>
        <v>20%-40%</v>
      </c>
      <c r="AB2017">
        <f t="shared" si="127"/>
        <v>8.3478096472830202E-5</v>
      </c>
    </row>
    <row r="2018" spans="1:28" x14ac:dyDescent="0.25">
      <c r="A2018" t="s">
        <v>5085</v>
      </c>
      <c r="B2018" t="s">
        <v>5086</v>
      </c>
      <c r="C2018" t="s">
        <v>82</v>
      </c>
      <c r="D2018" t="s">
        <v>154</v>
      </c>
      <c r="E2018">
        <v>74</v>
      </c>
      <c r="F2018" t="s">
        <v>87</v>
      </c>
      <c r="G2018">
        <v>2022</v>
      </c>
      <c r="H2018" t="s">
        <v>24</v>
      </c>
      <c r="I2018" t="s">
        <v>84</v>
      </c>
      <c r="J2018" t="s">
        <v>80</v>
      </c>
      <c r="K2018">
        <v>60</v>
      </c>
      <c r="L2018" s="18">
        <v>44448</v>
      </c>
      <c r="M2018" s="18">
        <v>46274</v>
      </c>
      <c r="O2018">
        <v>48700000</v>
      </c>
      <c r="P2018">
        <v>25700000</v>
      </c>
      <c r="Q2018">
        <v>23000000</v>
      </c>
      <c r="R2018">
        <v>601638</v>
      </c>
      <c r="S2018" t="s">
        <v>168</v>
      </c>
      <c r="T2018">
        <v>0.2411209821609242</v>
      </c>
      <c r="U2018">
        <v>-0.73833401365742746</v>
      </c>
      <c r="V2018">
        <v>-1.212994013048148</v>
      </c>
      <c r="W2018">
        <v>1.29375187004764</v>
      </c>
      <c r="X2018">
        <v>-0.4197062222492236</v>
      </c>
      <c r="Y2018" t="str">
        <f t="shared" si="124"/>
        <v>49-60</v>
      </c>
      <c r="Z2018" s="20">
        <f t="shared" si="125"/>
        <v>0.52772073921971252</v>
      </c>
      <c r="AA2018" t="str">
        <f t="shared" si="126"/>
        <v>40%-60%</v>
      </c>
      <c r="AB2018">
        <f t="shared" si="127"/>
        <v>1.2475587159093489E-4</v>
      </c>
    </row>
    <row r="2019" spans="1:28" x14ac:dyDescent="0.25">
      <c r="A2019" t="s">
        <v>5087</v>
      </c>
      <c r="B2019" t="s">
        <v>5088</v>
      </c>
      <c r="C2019" t="s">
        <v>82</v>
      </c>
      <c r="D2019" t="s">
        <v>391</v>
      </c>
      <c r="E2019">
        <v>27</v>
      </c>
      <c r="F2019" t="s">
        <v>25</v>
      </c>
      <c r="G2019">
        <v>2022</v>
      </c>
      <c r="H2019" t="s">
        <v>25</v>
      </c>
      <c r="I2019" t="s">
        <v>84</v>
      </c>
      <c r="J2019" t="s">
        <v>80</v>
      </c>
      <c r="K2019">
        <v>60</v>
      </c>
      <c r="L2019" s="18">
        <v>44435</v>
      </c>
      <c r="M2019" s="18">
        <v>46261</v>
      </c>
      <c r="O2019">
        <v>45003200</v>
      </c>
      <c r="P2019">
        <v>30924185</v>
      </c>
      <c r="Q2019">
        <v>14079015</v>
      </c>
      <c r="R2019">
        <v>810930</v>
      </c>
      <c r="S2019" t="s">
        <v>375</v>
      </c>
      <c r="T2019">
        <v>-1.1172245996995069</v>
      </c>
      <c r="U2019">
        <v>-8.3662114780618413E-2</v>
      </c>
      <c r="V2019">
        <v>-0.42288979497314538</v>
      </c>
      <c r="W2019">
        <v>-0.18485035139503231</v>
      </c>
      <c r="X2019">
        <v>-0.88379348662608126</v>
      </c>
      <c r="Y2019" t="str">
        <f t="shared" si="124"/>
        <v>49-60</v>
      </c>
      <c r="Z2019" s="20">
        <f t="shared" si="125"/>
        <v>0.68715524673800976</v>
      </c>
      <c r="AA2019" t="str">
        <f t="shared" si="126"/>
        <v>60%-80%</v>
      </c>
      <c r="AB2019">
        <f t="shared" si="127"/>
        <v>1.6815473581993962E-4</v>
      </c>
    </row>
    <row r="2020" spans="1:28" x14ac:dyDescent="0.25">
      <c r="A2020" t="s">
        <v>5089</v>
      </c>
      <c r="B2020" t="s">
        <v>5090</v>
      </c>
      <c r="C2020" t="s">
        <v>82</v>
      </c>
      <c r="D2020" t="s">
        <v>627</v>
      </c>
      <c r="E2020">
        <v>38</v>
      </c>
      <c r="F2020" t="s">
        <v>25</v>
      </c>
      <c r="G2020">
        <v>2021</v>
      </c>
      <c r="H2020" t="s">
        <v>25</v>
      </c>
      <c r="I2020" t="s">
        <v>84</v>
      </c>
      <c r="J2020" t="s">
        <v>80</v>
      </c>
      <c r="K2020">
        <v>24</v>
      </c>
      <c r="L2020" s="18">
        <v>44085</v>
      </c>
      <c r="M2020" s="18">
        <v>44815</v>
      </c>
      <c r="O2020">
        <v>39450000</v>
      </c>
      <c r="P2020">
        <v>21000000</v>
      </c>
      <c r="Q2020">
        <v>18450000</v>
      </c>
      <c r="R2020">
        <v>1060272</v>
      </c>
      <c r="S2020" t="s">
        <v>259</v>
      </c>
      <c r="T2020">
        <v>0.28963332437022532</v>
      </c>
      <c r="U2020">
        <v>-0.71945097161188576</v>
      </c>
      <c r="V2020">
        <v>-0.81811224488655909</v>
      </c>
      <c r="W2020">
        <v>2.2887029869922162</v>
      </c>
      <c r="X2020">
        <v>0.81785981608906366</v>
      </c>
      <c r="Y2020" t="str">
        <f t="shared" si="124"/>
        <v>&lt;=24</v>
      </c>
      <c r="Z2020" s="20">
        <f t="shared" si="125"/>
        <v>0.53231939163498099</v>
      </c>
      <c r="AA2020" t="str">
        <f t="shared" si="126"/>
        <v>40%-60%</v>
      </c>
      <c r="AB2020">
        <f t="shared" si="127"/>
        <v>2.1985838242176146E-4</v>
      </c>
    </row>
    <row r="2021" spans="1:28" x14ac:dyDescent="0.25">
      <c r="A2021" t="s">
        <v>5091</v>
      </c>
      <c r="B2021" t="s">
        <v>5092</v>
      </c>
      <c r="C2021" t="s">
        <v>82</v>
      </c>
      <c r="D2021" t="s">
        <v>384</v>
      </c>
      <c r="E2021">
        <v>49</v>
      </c>
      <c r="F2021" t="s">
        <v>87</v>
      </c>
      <c r="G2021">
        <v>2020</v>
      </c>
      <c r="H2021" t="s">
        <v>24</v>
      </c>
      <c r="I2021" t="s">
        <v>84</v>
      </c>
      <c r="J2021" t="s">
        <v>80</v>
      </c>
      <c r="K2021">
        <v>84</v>
      </c>
      <c r="L2021" s="18">
        <v>43862</v>
      </c>
      <c r="M2021" s="18">
        <v>46419</v>
      </c>
      <c r="O2021">
        <v>43190000</v>
      </c>
      <c r="P2021">
        <v>37190000</v>
      </c>
      <c r="Q2021">
        <v>6000000</v>
      </c>
      <c r="R2021">
        <v>823095</v>
      </c>
      <c r="S2021" t="s">
        <v>85</v>
      </c>
      <c r="T2021">
        <v>-0.43805180876929117</v>
      </c>
      <c r="U2021">
        <v>0.63050550873250433</v>
      </c>
      <c r="V2021">
        <v>0.56516632981038883</v>
      </c>
      <c r="W2021">
        <v>-0.44041622002386033</v>
      </c>
      <c r="X2021">
        <v>-0.88379348662608126</v>
      </c>
      <c r="Y2021" t="str">
        <f t="shared" si="124"/>
        <v>&gt;72</v>
      </c>
      <c r="Z2021" s="20">
        <f t="shared" si="125"/>
        <v>0.86107895346144936</v>
      </c>
      <c r="AA2021" t="str">
        <f t="shared" si="126"/>
        <v>80%-100%</v>
      </c>
      <c r="AB2021">
        <f t="shared" si="127"/>
        <v>1.7067727458561552E-4</v>
      </c>
    </row>
    <row r="2022" spans="1:28" x14ac:dyDescent="0.25">
      <c r="A2022" t="s">
        <v>5093</v>
      </c>
      <c r="B2022" t="s">
        <v>5094</v>
      </c>
      <c r="C2022" t="s">
        <v>82</v>
      </c>
      <c r="D2022" t="s">
        <v>209</v>
      </c>
      <c r="E2022">
        <v>61</v>
      </c>
      <c r="F2022" t="s">
        <v>87</v>
      </c>
      <c r="G2022">
        <v>2019</v>
      </c>
      <c r="H2022" t="s">
        <v>15</v>
      </c>
      <c r="J2022" t="s">
        <v>80</v>
      </c>
      <c r="K2022">
        <v>72</v>
      </c>
      <c r="L2022" s="18">
        <v>43425</v>
      </c>
      <c r="M2022" s="18">
        <v>45617</v>
      </c>
      <c r="O2022">
        <v>34960000</v>
      </c>
      <c r="P2022">
        <v>30960000</v>
      </c>
      <c r="Q2022">
        <v>4000000</v>
      </c>
      <c r="R2022">
        <v>680208</v>
      </c>
      <c r="S2022" t="s">
        <v>262</v>
      </c>
      <c r="T2022">
        <v>-7.420924219953294E-2</v>
      </c>
      <c r="U2022">
        <v>0.73112647211942883</v>
      </c>
      <c r="V2022">
        <v>0.32803285986234038</v>
      </c>
      <c r="W2022">
        <v>-0.86193395139868034</v>
      </c>
      <c r="X2022">
        <v>-0.4197062222492236</v>
      </c>
      <c r="Y2022" t="str">
        <f t="shared" si="124"/>
        <v>61-72</v>
      </c>
      <c r="Z2022" s="20">
        <f t="shared" si="125"/>
        <v>0.88558352402745999</v>
      </c>
      <c r="AA2022" t="str">
        <f t="shared" si="126"/>
        <v>80%-100%</v>
      </c>
      <c r="AB2022">
        <f t="shared" si="127"/>
        <v>1.4104817498749521E-4</v>
      </c>
    </row>
    <row r="2023" spans="1:28" x14ac:dyDescent="0.25">
      <c r="A2023" t="s">
        <v>5095</v>
      </c>
      <c r="B2023" t="s">
        <v>5096</v>
      </c>
      <c r="C2023" t="s">
        <v>82</v>
      </c>
      <c r="D2023" t="s">
        <v>223</v>
      </c>
      <c r="E2023">
        <v>74</v>
      </c>
      <c r="F2023" t="s">
        <v>95</v>
      </c>
      <c r="G2023">
        <v>2016</v>
      </c>
      <c r="H2023" t="s">
        <v>16</v>
      </c>
      <c r="J2023" t="s">
        <v>96</v>
      </c>
      <c r="K2023">
        <v>84</v>
      </c>
      <c r="L2023" s="18">
        <v>43668</v>
      </c>
      <c r="M2023" s="18">
        <v>46225</v>
      </c>
      <c r="O2023">
        <v>43990000</v>
      </c>
      <c r="P2023">
        <v>43990000</v>
      </c>
      <c r="Q2023">
        <v>0</v>
      </c>
      <c r="R2023">
        <v>1046358</v>
      </c>
      <c r="S2023" t="s">
        <v>168</v>
      </c>
      <c r="T2023">
        <v>-1.1293526852518321</v>
      </c>
      <c r="U2023">
        <v>1.2009447865714571</v>
      </c>
      <c r="V2023">
        <v>1.513700209602582</v>
      </c>
      <c r="W2023">
        <v>-0.45302192351804582</v>
      </c>
      <c r="X2023">
        <v>-0.34235834485308059</v>
      </c>
      <c r="Y2023" t="str">
        <f t="shared" si="124"/>
        <v>&gt;72</v>
      </c>
      <c r="Z2023" s="20">
        <f t="shared" si="125"/>
        <v>1</v>
      </c>
      <c r="AA2023" t="str">
        <f t="shared" si="126"/>
        <v>80%-100%</v>
      </c>
      <c r="AB2023">
        <f t="shared" si="127"/>
        <v>2.169731703884187E-4</v>
      </c>
    </row>
    <row r="2024" spans="1:28" x14ac:dyDescent="0.25">
      <c r="A2024" t="s">
        <v>5097</v>
      </c>
      <c r="B2024" t="s">
        <v>5098</v>
      </c>
      <c r="C2024" t="s">
        <v>82</v>
      </c>
      <c r="D2024" t="s">
        <v>216</v>
      </c>
      <c r="E2024">
        <v>49</v>
      </c>
      <c r="F2024" t="s">
        <v>117</v>
      </c>
      <c r="G2024">
        <v>2017</v>
      </c>
      <c r="H2024" t="s">
        <v>14</v>
      </c>
      <c r="J2024" t="s">
        <v>80</v>
      </c>
      <c r="K2024">
        <v>84</v>
      </c>
      <c r="L2024" s="18">
        <v>42723</v>
      </c>
      <c r="M2024" s="18">
        <v>45279</v>
      </c>
      <c r="O2024">
        <v>47990000</v>
      </c>
      <c r="P2024">
        <v>45590500</v>
      </c>
      <c r="Q2024">
        <v>2399500</v>
      </c>
      <c r="R2024">
        <v>916893</v>
      </c>
      <c r="S2024" t="s">
        <v>635</v>
      </c>
      <c r="T2024">
        <v>0.68986014759695946</v>
      </c>
      <c r="U2024">
        <v>0.99563418315592023</v>
      </c>
      <c r="V2024">
        <v>0.32790769291245259</v>
      </c>
      <c r="W2024">
        <v>1.0245006151056011</v>
      </c>
      <c r="X2024">
        <v>-0.18766259006079469</v>
      </c>
      <c r="Y2024" t="str">
        <f t="shared" si="124"/>
        <v>&gt;72</v>
      </c>
      <c r="Z2024" s="20">
        <f t="shared" si="125"/>
        <v>0.95</v>
      </c>
      <c r="AA2024" t="str">
        <f t="shared" si="126"/>
        <v>80%-100%</v>
      </c>
      <c r="AB2024">
        <f t="shared" si="127"/>
        <v>1.901272615270762E-4</v>
      </c>
    </row>
    <row r="2025" spans="1:28" x14ac:dyDescent="0.25">
      <c r="A2025" t="s">
        <v>5099</v>
      </c>
      <c r="B2025" t="s">
        <v>5100</v>
      </c>
      <c r="C2025" t="s">
        <v>82</v>
      </c>
      <c r="D2025" t="s">
        <v>392</v>
      </c>
      <c r="E2025">
        <v>236</v>
      </c>
      <c r="F2025" t="s">
        <v>79</v>
      </c>
      <c r="G2025">
        <v>2019</v>
      </c>
      <c r="H2025" t="s">
        <v>13</v>
      </c>
      <c r="J2025" t="s">
        <v>80</v>
      </c>
      <c r="K2025">
        <v>84</v>
      </c>
      <c r="L2025" s="18">
        <v>43248</v>
      </c>
      <c r="M2025" s="18">
        <v>45805</v>
      </c>
      <c r="O2025">
        <v>33321450</v>
      </c>
      <c r="P2025">
        <v>31161805</v>
      </c>
      <c r="Q2025">
        <v>2159645</v>
      </c>
      <c r="R2025">
        <v>660071</v>
      </c>
      <c r="S2025" t="s">
        <v>139</v>
      </c>
      <c r="T2025">
        <v>0.87178143088183857</v>
      </c>
      <c r="U2025">
        <v>0.93481109904384574</v>
      </c>
      <c r="V2025">
        <v>-1.186232024320413E-2</v>
      </c>
      <c r="W2025">
        <v>-0.38170477431040672</v>
      </c>
      <c r="X2025">
        <v>-0.57440197704150942</v>
      </c>
      <c r="Y2025" t="str">
        <f t="shared" si="124"/>
        <v>&gt;72</v>
      </c>
      <c r="Z2025" s="20">
        <f t="shared" si="125"/>
        <v>0.93518754435956419</v>
      </c>
      <c r="AA2025" t="str">
        <f t="shared" si="126"/>
        <v>80%-100%</v>
      </c>
      <c r="AB2025">
        <f t="shared" si="127"/>
        <v>1.3687255944089301E-4</v>
      </c>
    </row>
    <row r="2026" spans="1:28" x14ac:dyDescent="0.25">
      <c r="A2026" t="s">
        <v>5101</v>
      </c>
      <c r="B2026" t="s">
        <v>5102</v>
      </c>
      <c r="C2026" t="s">
        <v>82</v>
      </c>
      <c r="D2026" t="s">
        <v>236</v>
      </c>
      <c r="E2026">
        <v>291</v>
      </c>
      <c r="F2026" t="s">
        <v>12</v>
      </c>
      <c r="G2026">
        <v>2021</v>
      </c>
      <c r="H2026" t="s">
        <v>12</v>
      </c>
      <c r="I2026" t="s">
        <v>84</v>
      </c>
      <c r="J2026" t="s">
        <v>80</v>
      </c>
      <c r="K2026">
        <v>84</v>
      </c>
      <c r="L2026" s="18">
        <v>43962</v>
      </c>
      <c r="M2026" s="18">
        <v>46518</v>
      </c>
      <c r="O2026">
        <v>71638000</v>
      </c>
      <c r="P2026">
        <v>45638000</v>
      </c>
      <c r="Q2026">
        <v>26000000</v>
      </c>
      <c r="R2026">
        <v>937199</v>
      </c>
      <c r="S2026" t="s">
        <v>420</v>
      </c>
      <c r="T2026">
        <v>-0.40166755211231542</v>
      </c>
      <c r="U2026">
        <v>-0.28934687115319813</v>
      </c>
      <c r="V2026">
        <v>-0.1067118350424142</v>
      </c>
      <c r="W2026">
        <v>2.1489798161532279</v>
      </c>
      <c r="X2026">
        <v>-0.4197062222492236</v>
      </c>
      <c r="Y2026" t="str">
        <f t="shared" si="124"/>
        <v>&gt;72</v>
      </c>
      <c r="Z2026" s="20">
        <f t="shared" si="125"/>
        <v>0.63706412797677214</v>
      </c>
      <c r="AA2026" t="str">
        <f t="shared" si="126"/>
        <v>60%-80%</v>
      </c>
      <c r="AB2026">
        <f t="shared" si="127"/>
        <v>1.9433792097432774E-4</v>
      </c>
    </row>
    <row r="2027" spans="1:28" x14ac:dyDescent="0.25">
      <c r="A2027" t="s">
        <v>5103</v>
      </c>
      <c r="B2027" t="s">
        <v>5104</v>
      </c>
      <c r="C2027" t="s">
        <v>82</v>
      </c>
      <c r="D2027" t="s">
        <v>292</v>
      </c>
      <c r="E2027">
        <v>60</v>
      </c>
      <c r="F2027" t="s">
        <v>95</v>
      </c>
      <c r="G2027">
        <v>2015</v>
      </c>
      <c r="H2027" t="s">
        <v>16</v>
      </c>
      <c r="J2027" t="s">
        <v>96</v>
      </c>
      <c r="K2027">
        <v>84</v>
      </c>
      <c r="L2027" s="18">
        <v>44194</v>
      </c>
      <c r="M2027" s="18">
        <v>46750</v>
      </c>
      <c r="O2027">
        <v>27000000</v>
      </c>
      <c r="P2027">
        <v>27000000</v>
      </c>
      <c r="Q2027">
        <v>0</v>
      </c>
      <c r="R2027">
        <v>656305</v>
      </c>
      <c r="S2027" t="s">
        <v>577</v>
      </c>
      <c r="T2027">
        <v>-0.68061351981579676</v>
      </c>
      <c r="U2027">
        <v>1.2009447865714571</v>
      </c>
      <c r="V2027">
        <v>1.158000004680509</v>
      </c>
      <c r="W2027">
        <v>-0.3135237834049413</v>
      </c>
      <c r="X2027">
        <v>0.35377255171220601</v>
      </c>
      <c r="Y2027" t="str">
        <f t="shared" si="124"/>
        <v>&gt;72</v>
      </c>
      <c r="Z2027" s="20">
        <f t="shared" si="125"/>
        <v>1</v>
      </c>
      <c r="AA2027" t="str">
        <f t="shared" si="126"/>
        <v>80%-100%</v>
      </c>
      <c r="AB2027">
        <f t="shared" si="127"/>
        <v>1.3609164032938166E-4</v>
      </c>
    </row>
    <row r="2028" spans="1:28" x14ac:dyDescent="0.25">
      <c r="A2028" t="s">
        <v>5105</v>
      </c>
      <c r="B2028" t="s">
        <v>5106</v>
      </c>
      <c r="C2028" t="s">
        <v>82</v>
      </c>
      <c r="D2028" t="s">
        <v>231</v>
      </c>
      <c r="E2028">
        <v>60</v>
      </c>
      <c r="F2028" t="s">
        <v>17</v>
      </c>
      <c r="G2028">
        <v>2020</v>
      </c>
      <c r="H2028" t="s">
        <v>17</v>
      </c>
      <c r="I2028" t="s">
        <v>84</v>
      </c>
      <c r="J2028" t="s">
        <v>80</v>
      </c>
      <c r="K2028">
        <v>60</v>
      </c>
      <c r="L2028" s="18">
        <v>43703</v>
      </c>
      <c r="M2028" s="18">
        <v>45530</v>
      </c>
      <c r="O2028">
        <v>65870000</v>
      </c>
      <c r="P2028">
        <v>20000000</v>
      </c>
      <c r="Q2028">
        <v>45870000</v>
      </c>
      <c r="R2028">
        <v>466890</v>
      </c>
      <c r="S2028" t="s">
        <v>298</v>
      </c>
      <c r="T2028">
        <v>1.405417195184151</v>
      </c>
      <c r="U2028">
        <v>-1.6585048501890249</v>
      </c>
      <c r="V2028">
        <v>-1.5744624896267061</v>
      </c>
      <c r="W2028">
        <v>1.8902329822192849</v>
      </c>
      <c r="X2028">
        <v>-0.1103147126646518</v>
      </c>
      <c r="Y2028" t="str">
        <f t="shared" si="124"/>
        <v>49-60</v>
      </c>
      <c r="Z2028" s="20">
        <f t="shared" si="125"/>
        <v>0.3036283588887202</v>
      </c>
      <c r="AA2028" t="str">
        <f t="shared" si="126"/>
        <v>20%-40%</v>
      </c>
      <c r="AB2028">
        <f t="shared" si="127"/>
        <v>9.6814477953672461E-5</v>
      </c>
    </row>
    <row r="2029" spans="1:28" x14ac:dyDescent="0.25">
      <c r="A2029" t="s">
        <v>5107</v>
      </c>
      <c r="B2029" t="s">
        <v>5108</v>
      </c>
      <c r="C2029" t="s">
        <v>82</v>
      </c>
      <c r="D2029" t="s">
        <v>886</v>
      </c>
      <c r="E2029">
        <v>167062460</v>
      </c>
      <c r="F2029" t="s">
        <v>95</v>
      </c>
      <c r="G2029">
        <v>2018</v>
      </c>
      <c r="H2029" t="s">
        <v>16</v>
      </c>
      <c r="J2029" t="s">
        <v>96</v>
      </c>
      <c r="K2029">
        <v>60</v>
      </c>
      <c r="L2029" s="18">
        <v>44544</v>
      </c>
      <c r="M2029" s="18">
        <v>46370</v>
      </c>
      <c r="O2029">
        <v>46000000</v>
      </c>
      <c r="P2029">
        <v>41400000</v>
      </c>
      <c r="Q2029">
        <v>4600000</v>
      </c>
      <c r="R2029">
        <v>1136709</v>
      </c>
      <c r="S2029" t="s">
        <v>723</v>
      </c>
      <c r="T2029">
        <v>-0.36528329545533961</v>
      </c>
      <c r="U2029">
        <v>0.79032357974038436</v>
      </c>
      <c r="V2029">
        <v>0.36755510485368181</v>
      </c>
      <c r="W2029">
        <v>-0.55683477077742871</v>
      </c>
      <c r="X2029">
        <v>-1.1931849962106531</v>
      </c>
      <c r="Y2029" t="str">
        <f t="shared" si="124"/>
        <v>49-60</v>
      </c>
      <c r="Z2029" s="20">
        <f t="shared" si="125"/>
        <v>0.9</v>
      </c>
      <c r="AA2029" t="str">
        <f t="shared" si="126"/>
        <v>80%-100%</v>
      </c>
      <c r="AB2029">
        <f t="shared" si="127"/>
        <v>2.3570838617284815E-4</v>
      </c>
    </row>
    <row r="2030" spans="1:28" x14ac:dyDescent="0.25">
      <c r="A2030" t="s">
        <v>5109</v>
      </c>
      <c r="B2030" t="s">
        <v>5110</v>
      </c>
      <c r="C2030" t="s">
        <v>82</v>
      </c>
      <c r="D2030" t="s">
        <v>693</v>
      </c>
      <c r="E2030">
        <v>236</v>
      </c>
      <c r="F2030" t="s">
        <v>17</v>
      </c>
      <c r="G2030">
        <v>2022</v>
      </c>
      <c r="H2030" t="s">
        <v>694</v>
      </c>
      <c r="I2030" t="s">
        <v>84</v>
      </c>
      <c r="J2030" t="s">
        <v>80</v>
      </c>
      <c r="K2030">
        <v>72</v>
      </c>
      <c r="L2030" s="18">
        <v>44297</v>
      </c>
      <c r="M2030" s="18">
        <v>46488</v>
      </c>
      <c r="O2030">
        <v>64606031</v>
      </c>
      <c r="P2030">
        <v>58281228</v>
      </c>
      <c r="Q2030">
        <v>6324803</v>
      </c>
      <c r="R2030">
        <v>1389695</v>
      </c>
      <c r="S2030" t="s">
        <v>266</v>
      </c>
      <c r="T2030">
        <v>-0.37741138100766491</v>
      </c>
      <c r="U2030">
        <v>0.79895472455560734</v>
      </c>
      <c r="V2030">
        <v>-0.22527857001643839</v>
      </c>
      <c r="W2030">
        <v>3.8455707621357029</v>
      </c>
      <c r="X2030">
        <v>-1.3478807510029389</v>
      </c>
      <c r="Y2030" t="str">
        <f t="shared" si="124"/>
        <v>61-72</v>
      </c>
      <c r="Z2030" s="20">
        <f t="shared" si="125"/>
        <v>0.90210197249232038</v>
      </c>
      <c r="AA2030" t="str">
        <f t="shared" si="126"/>
        <v>80%-100%</v>
      </c>
      <c r="AB2030">
        <f t="shared" si="127"/>
        <v>2.8816765392239896E-4</v>
      </c>
    </row>
    <row r="2031" spans="1:28" x14ac:dyDescent="0.25">
      <c r="A2031" t="s">
        <v>5111</v>
      </c>
      <c r="B2031" t="s">
        <v>5112</v>
      </c>
      <c r="C2031" t="s">
        <v>82</v>
      </c>
      <c r="D2031" t="s">
        <v>839</v>
      </c>
      <c r="E2031">
        <v>38</v>
      </c>
      <c r="F2031" t="s">
        <v>25</v>
      </c>
      <c r="G2031">
        <v>2021</v>
      </c>
      <c r="H2031" t="s">
        <v>25</v>
      </c>
      <c r="I2031" t="s">
        <v>84</v>
      </c>
      <c r="J2031" t="s">
        <v>80</v>
      </c>
      <c r="K2031">
        <v>72</v>
      </c>
      <c r="L2031" s="18">
        <v>44089</v>
      </c>
      <c r="M2031" s="18">
        <v>46280</v>
      </c>
      <c r="O2031">
        <v>38250000</v>
      </c>
      <c r="P2031">
        <v>26775000</v>
      </c>
      <c r="Q2031">
        <v>11475000</v>
      </c>
      <c r="R2031">
        <v>643253</v>
      </c>
      <c r="S2031" t="s">
        <v>118</v>
      </c>
      <c r="T2031">
        <v>0.31388949547487588</v>
      </c>
      <c r="U2031">
        <v>-3.091883392176074E-2</v>
      </c>
      <c r="V2031">
        <v>0.4070773498450232</v>
      </c>
      <c r="W2031">
        <v>-0.11183153178679579</v>
      </c>
      <c r="X2031">
        <v>-0.4197062222492236</v>
      </c>
      <c r="Y2031" t="str">
        <f t="shared" si="124"/>
        <v>61-72</v>
      </c>
      <c r="Z2031" s="20">
        <f t="shared" si="125"/>
        <v>0.7</v>
      </c>
      <c r="AA2031" t="str">
        <f t="shared" si="126"/>
        <v>60%-80%</v>
      </c>
      <c r="AB2031">
        <f t="shared" si="127"/>
        <v>1.3338517292538644E-4</v>
      </c>
    </row>
    <row r="2032" spans="1:28" x14ac:dyDescent="0.25">
      <c r="A2032" t="s">
        <v>5113</v>
      </c>
      <c r="B2032" t="s">
        <v>5114</v>
      </c>
      <c r="C2032" t="s">
        <v>82</v>
      </c>
      <c r="D2032" t="s">
        <v>279</v>
      </c>
      <c r="E2032">
        <v>1406781</v>
      </c>
      <c r="G2032">
        <v>2022</v>
      </c>
      <c r="H2032" t="s">
        <v>280</v>
      </c>
      <c r="J2032" t="s">
        <v>96</v>
      </c>
      <c r="K2032">
        <v>84</v>
      </c>
      <c r="L2032" s="18">
        <v>44264</v>
      </c>
      <c r="M2032" s="18">
        <v>46821</v>
      </c>
      <c r="O2032">
        <v>43263000</v>
      </c>
      <c r="P2032">
        <v>29663000</v>
      </c>
      <c r="Q2032">
        <v>13600000</v>
      </c>
      <c r="R2032">
        <v>649430</v>
      </c>
      <c r="S2032" t="s">
        <v>623</v>
      </c>
      <c r="T2032">
        <v>0.16835246884697261</v>
      </c>
      <c r="U2032">
        <v>-8.9869168286640183E-2</v>
      </c>
      <c r="V2032">
        <v>-0.2648008150077798</v>
      </c>
      <c r="W2032">
        <v>-9.1917308257276717E-2</v>
      </c>
      <c r="X2032">
        <v>4.4381042127634142E-2</v>
      </c>
      <c r="Y2032" t="str">
        <f t="shared" si="124"/>
        <v>&gt;72</v>
      </c>
      <c r="Z2032" s="20">
        <f t="shared" si="125"/>
        <v>0.68564362157039505</v>
      </c>
      <c r="AA2032" t="str">
        <f t="shared" si="126"/>
        <v>60%-80%</v>
      </c>
      <c r="AB2032">
        <f t="shared" si="127"/>
        <v>1.3466603786213777E-4</v>
      </c>
    </row>
    <row r="2033" spans="1:28" x14ac:dyDescent="0.25">
      <c r="A2033" t="s">
        <v>5115</v>
      </c>
      <c r="B2033" t="s">
        <v>5116</v>
      </c>
      <c r="C2033" t="s">
        <v>82</v>
      </c>
      <c r="D2033" t="s">
        <v>93</v>
      </c>
      <c r="E2033">
        <v>220</v>
      </c>
      <c r="F2033" t="s">
        <v>79</v>
      </c>
      <c r="G2033">
        <v>2018</v>
      </c>
      <c r="H2033" t="s">
        <v>13</v>
      </c>
      <c r="J2033" t="s">
        <v>80</v>
      </c>
      <c r="K2033">
        <v>84</v>
      </c>
      <c r="L2033" s="18">
        <v>43063</v>
      </c>
      <c r="M2033" s="18">
        <v>45620</v>
      </c>
      <c r="O2033">
        <v>39310000</v>
      </c>
      <c r="P2033">
        <v>27000000</v>
      </c>
      <c r="Q2033">
        <v>12310000</v>
      </c>
      <c r="R2033">
        <v>621521</v>
      </c>
      <c r="S2033" t="s">
        <v>148</v>
      </c>
      <c r="T2033">
        <v>0.56857929207370672</v>
      </c>
      <c r="U2033">
        <v>-8.4923200223379777E-2</v>
      </c>
      <c r="V2033">
        <v>1.078955514697826</v>
      </c>
      <c r="W2033">
        <v>-0.89863055490397614</v>
      </c>
      <c r="X2033">
        <v>-1.1931849962106531</v>
      </c>
      <c r="Y2033" t="str">
        <f t="shared" si="124"/>
        <v>&gt;72</v>
      </c>
      <c r="Z2033" s="20">
        <f t="shared" si="125"/>
        <v>0.68684813024675651</v>
      </c>
      <c r="AA2033" t="str">
        <f t="shared" si="126"/>
        <v>60%-80%</v>
      </c>
      <c r="AB2033">
        <f t="shared" si="127"/>
        <v>1.2887881760638366E-4</v>
      </c>
    </row>
    <row r="2034" spans="1:28" x14ac:dyDescent="0.25">
      <c r="A2034" t="s">
        <v>5117</v>
      </c>
      <c r="B2034" t="s">
        <v>5118</v>
      </c>
      <c r="C2034" t="s">
        <v>82</v>
      </c>
      <c r="D2034" t="s">
        <v>223</v>
      </c>
      <c r="E2034">
        <v>60</v>
      </c>
      <c r="F2034" t="s">
        <v>95</v>
      </c>
      <c r="G2034">
        <v>2016</v>
      </c>
      <c r="H2034" t="s">
        <v>16</v>
      </c>
      <c r="J2034" t="s">
        <v>96</v>
      </c>
      <c r="K2034">
        <v>84</v>
      </c>
      <c r="L2034" s="18">
        <v>43616</v>
      </c>
      <c r="M2034" s="18">
        <v>46173</v>
      </c>
      <c r="O2034">
        <v>58420000</v>
      </c>
      <c r="P2034">
        <v>42000000</v>
      </c>
      <c r="Q2034">
        <v>16420000</v>
      </c>
      <c r="R2034">
        <v>893163</v>
      </c>
      <c r="S2034" t="s">
        <v>191</v>
      </c>
      <c r="T2034">
        <v>-1.3568814437906571E-2</v>
      </c>
      <c r="U2034">
        <v>4.6819450014419679E-2</v>
      </c>
      <c r="V2034">
        <v>5.1377144922950549E-2</v>
      </c>
      <c r="W2034">
        <v>-0.54330637492637535</v>
      </c>
      <c r="X2034">
        <v>-1.3478807510029389</v>
      </c>
      <c r="Y2034" t="str">
        <f t="shared" si="124"/>
        <v>&gt;72</v>
      </c>
      <c r="Z2034" s="20">
        <f t="shared" si="125"/>
        <v>0.71893187264635394</v>
      </c>
      <c r="AA2034" t="str">
        <f t="shared" si="126"/>
        <v>60%-80%</v>
      </c>
      <c r="AB2034">
        <f t="shared" si="127"/>
        <v>1.8520660021104746E-4</v>
      </c>
    </row>
    <row r="2035" spans="1:28" x14ac:dyDescent="0.25">
      <c r="A2035" t="s">
        <v>5119</v>
      </c>
      <c r="B2035" t="s">
        <v>5120</v>
      </c>
      <c r="C2035" t="s">
        <v>82</v>
      </c>
      <c r="D2035" t="s">
        <v>613</v>
      </c>
      <c r="E2035">
        <v>48</v>
      </c>
      <c r="F2035" t="s">
        <v>25</v>
      </c>
      <c r="G2035">
        <v>2022</v>
      </c>
      <c r="H2035" t="s">
        <v>25</v>
      </c>
      <c r="I2035" t="s">
        <v>84</v>
      </c>
      <c r="J2035" t="s">
        <v>80</v>
      </c>
      <c r="K2035">
        <v>84</v>
      </c>
      <c r="L2035" s="18">
        <v>44296</v>
      </c>
      <c r="M2035" s="18">
        <v>46853</v>
      </c>
      <c r="O2035">
        <v>44590000</v>
      </c>
      <c r="P2035">
        <v>44590000</v>
      </c>
      <c r="Q2035">
        <v>0</v>
      </c>
      <c r="R2035">
        <v>939160</v>
      </c>
      <c r="S2035" t="s">
        <v>186</v>
      </c>
      <c r="T2035">
        <v>-6.2081156647207668E-2</v>
      </c>
      <c r="U2035">
        <v>1.2009447865714571</v>
      </c>
      <c r="V2035">
        <v>0.2094661248883162</v>
      </c>
      <c r="W2035">
        <v>-0.17596196962635699</v>
      </c>
      <c r="X2035">
        <v>-0.49705409964536651</v>
      </c>
      <c r="Y2035" t="str">
        <f t="shared" si="124"/>
        <v>&gt;72</v>
      </c>
      <c r="Z2035" s="20">
        <f t="shared" si="125"/>
        <v>1</v>
      </c>
      <c r="AA2035" t="str">
        <f t="shared" si="126"/>
        <v>80%-100%</v>
      </c>
      <c r="AB2035">
        <f t="shared" si="127"/>
        <v>1.9474455463807541E-4</v>
      </c>
    </row>
    <row r="2036" spans="1:28" x14ac:dyDescent="0.25">
      <c r="A2036" t="s">
        <v>5121</v>
      </c>
      <c r="B2036" t="s">
        <v>5122</v>
      </c>
      <c r="C2036" t="s">
        <v>82</v>
      </c>
      <c r="D2036" t="s">
        <v>197</v>
      </c>
      <c r="E2036">
        <v>15</v>
      </c>
      <c r="F2036" t="s">
        <v>79</v>
      </c>
      <c r="G2036">
        <v>2017</v>
      </c>
      <c r="H2036" t="s">
        <v>13</v>
      </c>
      <c r="J2036" t="s">
        <v>80</v>
      </c>
      <c r="K2036">
        <v>72</v>
      </c>
      <c r="L2036" s="18">
        <v>42674</v>
      </c>
      <c r="M2036" s="18">
        <v>44865</v>
      </c>
      <c r="O2036">
        <v>42160000</v>
      </c>
      <c r="P2036">
        <v>37944000</v>
      </c>
      <c r="Q2036">
        <v>4216000</v>
      </c>
      <c r="R2036">
        <v>815179</v>
      </c>
      <c r="S2036" t="s">
        <v>768</v>
      </c>
      <c r="T2036">
        <v>-0.47443606542626698</v>
      </c>
      <c r="U2036">
        <v>0.79032357974038436</v>
      </c>
      <c r="V2036">
        <v>2.8370060446141761E-2</v>
      </c>
      <c r="W2036">
        <v>-0.77032852316289269</v>
      </c>
      <c r="X2036">
        <v>-1.0384892414183671</v>
      </c>
      <c r="Y2036" t="str">
        <f t="shared" si="124"/>
        <v>61-72</v>
      </c>
      <c r="Z2036" s="20">
        <f t="shared" si="125"/>
        <v>0.9</v>
      </c>
      <c r="AA2036" t="str">
        <f t="shared" si="126"/>
        <v>80%-100%</v>
      </c>
      <c r="AB2036">
        <f t="shared" si="127"/>
        <v>1.6903580998478605E-4</v>
      </c>
    </row>
    <row r="2037" spans="1:28" x14ac:dyDescent="0.25">
      <c r="A2037" t="s">
        <v>5123</v>
      </c>
      <c r="B2037" t="s">
        <v>5124</v>
      </c>
      <c r="C2037" t="s">
        <v>82</v>
      </c>
      <c r="D2037" t="s">
        <v>236</v>
      </c>
      <c r="E2037">
        <v>291</v>
      </c>
      <c r="F2037" t="s">
        <v>11</v>
      </c>
      <c r="G2037">
        <v>2021</v>
      </c>
      <c r="H2037" t="s">
        <v>11</v>
      </c>
      <c r="I2037" t="s">
        <v>188</v>
      </c>
      <c r="J2037" t="s">
        <v>80</v>
      </c>
      <c r="K2037">
        <v>84</v>
      </c>
      <c r="L2037" s="18">
        <v>44287</v>
      </c>
      <c r="M2037" s="18">
        <v>46844</v>
      </c>
      <c r="O2037">
        <v>76870000</v>
      </c>
      <c r="P2037">
        <v>69215000</v>
      </c>
      <c r="Q2037">
        <v>7655000</v>
      </c>
      <c r="R2037">
        <v>1504157</v>
      </c>
      <c r="S2037" t="s">
        <v>343</v>
      </c>
      <c r="T2037">
        <v>-0.46230797987394179</v>
      </c>
      <c r="U2037">
        <v>0.79203294342174158</v>
      </c>
      <c r="V2037">
        <v>0.60468857480173022</v>
      </c>
      <c r="W2037">
        <v>0.33955753488230289</v>
      </c>
      <c r="X2037">
        <v>-0.72909773183379534</v>
      </c>
      <c r="Y2037" t="str">
        <f t="shared" si="124"/>
        <v>&gt;72</v>
      </c>
      <c r="Z2037" s="20">
        <f t="shared" si="125"/>
        <v>0.90041628723819433</v>
      </c>
      <c r="AA2037" t="str">
        <f t="shared" si="126"/>
        <v>80%-100%</v>
      </c>
      <c r="AB2037">
        <f t="shared" si="127"/>
        <v>3.1190253531958729E-4</v>
      </c>
    </row>
    <row r="2038" spans="1:28" x14ac:dyDescent="0.25">
      <c r="A2038" t="s">
        <v>934</v>
      </c>
      <c r="B2038" t="s">
        <v>935</v>
      </c>
      <c r="C2038" t="s">
        <v>82</v>
      </c>
      <c r="D2038" t="s">
        <v>236</v>
      </c>
      <c r="E2038">
        <v>7</v>
      </c>
      <c r="F2038" t="s">
        <v>87</v>
      </c>
      <c r="G2038">
        <v>2021</v>
      </c>
      <c r="H2038" t="s">
        <v>24</v>
      </c>
      <c r="I2038" t="s">
        <v>84</v>
      </c>
      <c r="J2038" t="s">
        <v>80</v>
      </c>
      <c r="K2038">
        <v>84</v>
      </c>
      <c r="L2038" s="18">
        <v>44117</v>
      </c>
      <c r="M2038" s="18">
        <v>46673</v>
      </c>
      <c r="O2038">
        <v>46590000</v>
      </c>
      <c r="P2038">
        <v>41590000</v>
      </c>
      <c r="Q2038">
        <v>5000000</v>
      </c>
      <c r="R2038">
        <v>932273</v>
      </c>
      <c r="S2038" t="s">
        <v>400</v>
      </c>
      <c r="T2038">
        <v>-1.3355301396413619</v>
      </c>
      <c r="U2038">
        <v>0.76026952704036366</v>
      </c>
      <c r="V2038">
        <v>5.1377144922950549E-2</v>
      </c>
      <c r="W2038">
        <v>-1.0105036841369319</v>
      </c>
      <c r="X2038">
        <v>-1.425228628399082</v>
      </c>
      <c r="Y2038" t="str">
        <f t="shared" si="124"/>
        <v>&gt;72</v>
      </c>
      <c r="Z2038" s="20">
        <f t="shared" si="125"/>
        <v>0.89268083279673749</v>
      </c>
      <c r="AA2038" t="str">
        <f t="shared" si="126"/>
        <v>80%-100%</v>
      </c>
      <c r="AB2038">
        <f t="shared" si="127"/>
        <v>1.9331646384652506E-4</v>
      </c>
    </row>
    <row r="2039" spans="1:28" x14ac:dyDescent="0.25">
      <c r="A2039" t="s">
        <v>5125</v>
      </c>
      <c r="B2039" t="s">
        <v>5126</v>
      </c>
      <c r="C2039" t="s">
        <v>82</v>
      </c>
      <c r="D2039" t="s">
        <v>487</v>
      </c>
      <c r="E2039">
        <v>83</v>
      </c>
      <c r="F2039" t="s">
        <v>79</v>
      </c>
      <c r="G2039">
        <v>2022</v>
      </c>
      <c r="H2039" t="s">
        <v>26</v>
      </c>
      <c r="I2039" t="s">
        <v>84</v>
      </c>
      <c r="J2039" t="s">
        <v>80</v>
      </c>
      <c r="K2039">
        <v>72</v>
      </c>
      <c r="L2039" s="18">
        <v>44285</v>
      </c>
      <c r="M2039" s="18">
        <v>46476</v>
      </c>
      <c r="O2039">
        <v>49849999</v>
      </c>
      <c r="P2039">
        <v>49849999</v>
      </c>
      <c r="Q2039">
        <v>0</v>
      </c>
      <c r="R2039">
        <v>1213988</v>
      </c>
      <c r="S2039" t="s">
        <v>205</v>
      </c>
      <c r="T2039">
        <v>-0.11059349885650881</v>
      </c>
      <c r="U2039">
        <v>1.2009447865714571</v>
      </c>
      <c r="V2039">
        <v>9.0899389914291959E-2</v>
      </c>
      <c r="W2039">
        <v>-0.1582980533556736</v>
      </c>
      <c r="X2039">
        <v>-1.270532873606796</v>
      </c>
      <c r="Y2039" t="str">
        <f t="shared" si="124"/>
        <v>61-72</v>
      </c>
      <c r="Z2039" s="20">
        <f t="shared" si="125"/>
        <v>1</v>
      </c>
      <c r="AA2039" t="str">
        <f t="shared" si="126"/>
        <v>80%-100%</v>
      </c>
      <c r="AB2039">
        <f t="shared" si="127"/>
        <v>2.5173298734610489E-4</v>
      </c>
    </row>
    <row r="2040" spans="1:28" x14ac:dyDescent="0.25">
      <c r="A2040" t="s">
        <v>5127</v>
      </c>
      <c r="B2040" t="s">
        <v>5128</v>
      </c>
      <c r="C2040" t="s">
        <v>82</v>
      </c>
      <c r="D2040" t="s">
        <v>108</v>
      </c>
      <c r="E2040">
        <v>62</v>
      </c>
      <c r="F2040" t="s">
        <v>117</v>
      </c>
      <c r="G2040">
        <v>2020</v>
      </c>
      <c r="H2040" t="s">
        <v>29</v>
      </c>
      <c r="I2040" t="s">
        <v>84</v>
      </c>
      <c r="J2040" t="s">
        <v>80</v>
      </c>
      <c r="K2040">
        <v>24</v>
      </c>
      <c r="L2040" s="18">
        <v>43892</v>
      </c>
      <c r="M2040" s="18">
        <v>44622</v>
      </c>
      <c r="O2040">
        <v>48670000</v>
      </c>
      <c r="P2040">
        <v>24335000</v>
      </c>
      <c r="Q2040">
        <v>24335000</v>
      </c>
      <c r="R2040">
        <v>1081327</v>
      </c>
      <c r="S2040" t="s">
        <v>166</v>
      </c>
      <c r="T2040">
        <v>-0.38953946655999011</v>
      </c>
      <c r="U2040">
        <v>-0.85216124758390532</v>
      </c>
      <c r="V2040">
        <v>-4.4146365390986242</v>
      </c>
      <c r="W2040">
        <v>1.0033649858662721</v>
      </c>
      <c r="X2040">
        <v>-0.72909773183379534</v>
      </c>
      <c r="Y2040" t="str">
        <f t="shared" si="124"/>
        <v>&lt;=24</v>
      </c>
      <c r="Z2040" s="20">
        <f t="shared" si="125"/>
        <v>0.5</v>
      </c>
      <c r="AA2040" t="str">
        <f t="shared" si="126"/>
        <v>40%-60%</v>
      </c>
      <c r="AB2040">
        <f t="shared" si="127"/>
        <v>2.2422435477780802E-4</v>
      </c>
    </row>
    <row r="2041" spans="1:28" x14ac:dyDescent="0.25">
      <c r="A2041" t="s">
        <v>5129</v>
      </c>
      <c r="B2041" t="s">
        <v>5130</v>
      </c>
      <c r="C2041" t="s">
        <v>82</v>
      </c>
      <c r="D2041" t="s">
        <v>221</v>
      </c>
      <c r="E2041">
        <v>246</v>
      </c>
      <c r="F2041" t="s">
        <v>117</v>
      </c>
      <c r="G2041">
        <v>2022</v>
      </c>
      <c r="H2041" t="s">
        <v>29</v>
      </c>
      <c r="J2041" t="s">
        <v>80</v>
      </c>
      <c r="K2041">
        <v>84</v>
      </c>
      <c r="L2041" s="18">
        <v>44545</v>
      </c>
      <c r="M2041" s="18">
        <v>47102</v>
      </c>
      <c r="O2041">
        <v>70048000</v>
      </c>
      <c r="P2041">
        <v>25048000</v>
      </c>
      <c r="Q2041">
        <v>45000000</v>
      </c>
      <c r="R2041">
        <v>538708</v>
      </c>
      <c r="S2041" t="s">
        <v>107</v>
      </c>
      <c r="T2041">
        <v>0.87178143088183857</v>
      </c>
      <c r="U2041">
        <v>-1.4369541266592221</v>
      </c>
      <c r="V2041">
        <v>-0.50193428495582826</v>
      </c>
      <c r="W2041">
        <v>-0.25786917100326889</v>
      </c>
      <c r="X2041">
        <v>1.2045992030697781</v>
      </c>
      <c r="Y2041" t="str">
        <f t="shared" si="124"/>
        <v>&gt;72</v>
      </c>
      <c r="Z2041" s="20">
        <f t="shared" si="125"/>
        <v>0.35758337140246688</v>
      </c>
      <c r="AA2041" t="str">
        <f t="shared" si="126"/>
        <v>20%-40%</v>
      </c>
      <c r="AB2041">
        <f t="shared" si="127"/>
        <v>1.1170668420713013E-4</v>
      </c>
    </row>
    <row r="2042" spans="1:28" x14ac:dyDescent="0.25">
      <c r="A2042" t="s">
        <v>966</v>
      </c>
      <c r="B2042" t="s">
        <v>967</v>
      </c>
      <c r="C2042" t="s">
        <v>82</v>
      </c>
      <c r="D2042" t="s">
        <v>968</v>
      </c>
      <c r="E2042">
        <v>38</v>
      </c>
      <c r="F2042" t="s">
        <v>79</v>
      </c>
      <c r="G2042">
        <v>2020</v>
      </c>
      <c r="H2042" t="s">
        <v>13</v>
      </c>
      <c r="I2042" t="s">
        <v>84</v>
      </c>
      <c r="J2042" t="s">
        <v>80</v>
      </c>
      <c r="K2042">
        <v>60</v>
      </c>
      <c r="L2042" s="18">
        <v>43652</v>
      </c>
      <c r="M2042" s="18">
        <v>45479</v>
      </c>
      <c r="O2042">
        <v>35790000</v>
      </c>
      <c r="P2042">
        <v>23790000</v>
      </c>
      <c r="Q2042">
        <v>12000000</v>
      </c>
      <c r="R2042">
        <v>571315</v>
      </c>
      <c r="S2042" t="s">
        <v>321</v>
      </c>
      <c r="T2042">
        <v>0.6777320620446341</v>
      </c>
      <c r="U2042">
        <v>-0.1758237191488195</v>
      </c>
      <c r="V2042">
        <v>-1.1214980002586981</v>
      </c>
      <c r="W2042">
        <v>-0.11183153178679579</v>
      </c>
      <c r="X2042">
        <v>-0.49705409964536651</v>
      </c>
      <c r="Y2042" t="str">
        <f t="shared" si="124"/>
        <v>49-60</v>
      </c>
      <c r="Z2042" s="20">
        <f t="shared" si="125"/>
        <v>0.66471081307627833</v>
      </c>
      <c r="AA2042" t="str">
        <f t="shared" si="126"/>
        <v>60%-80%</v>
      </c>
      <c r="AB2042">
        <f t="shared" si="127"/>
        <v>1.1846808342886415E-4</v>
      </c>
    </row>
    <row r="2043" spans="1:28" x14ac:dyDescent="0.25">
      <c r="A2043" t="s">
        <v>5131</v>
      </c>
      <c r="B2043" t="s">
        <v>5132</v>
      </c>
      <c r="C2043" t="s">
        <v>82</v>
      </c>
      <c r="D2043" t="s">
        <v>1511</v>
      </c>
      <c r="E2043">
        <v>49</v>
      </c>
      <c r="F2043" t="s">
        <v>95</v>
      </c>
      <c r="G2043">
        <v>2014</v>
      </c>
      <c r="H2043" t="s">
        <v>16</v>
      </c>
      <c r="J2043" t="s">
        <v>96</v>
      </c>
      <c r="K2043">
        <v>72</v>
      </c>
      <c r="L2043" s="18">
        <v>43597</v>
      </c>
      <c r="M2043" s="18">
        <v>45789</v>
      </c>
      <c r="O2043">
        <v>28348900</v>
      </c>
      <c r="P2043">
        <v>26100000</v>
      </c>
      <c r="Q2043">
        <v>2248900</v>
      </c>
      <c r="R2043">
        <v>664004</v>
      </c>
      <c r="S2043" t="s">
        <v>81</v>
      </c>
      <c r="T2043">
        <v>0.14409629774232199</v>
      </c>
      <c r="U2043">
        <v>0.87520162474069807</v>
      </c>
      <c r="V2043">
        <v>1.434655719619899</v>
      </c>
      <c r="W2043">
        <v>-0.83139880865341775</v>
      </c>
      <c r="X2043">
        <v>0.19907679691992</v>
      </c>
      <c r="Y2043" t="str">
        <f t="shared" si="124"/>
        <v>61-72</v>
      </c>
      <c r="Z2043" s="20">
        <f t="shared" si="125"/>
        <v>0.92067064330538395</v>
      </c>
      <c r="AA2043" t="str">
        <f t="shared" si="126"/>
        <v>80%-100%</v>
      </c>
      <c r="AB2043">
        <f t="shared" si="127"/>
        <v>1.3768810773233595E-4</v>
      </c>
    </row>
    <row r="2044" spans="1:28" x14ac:dyDescent="0.25">
      <c r="A2044" t="s">
        <v>5133</v>
      </c>
      <c r="B2044" t="s">
        <v>5134</v>
      </c>
      <c r="C2044" t="s">
        <v>82</v>
      </c>
      <c r="D2044" t="s">
        <v>722</v>
      </c>
      <c r="E2044">
        <v>236</v>
      </c>
      <c r="F2044" t="s">
        <v>25</v>
      </c>
      <c r="G2044">
        <v>2022</v>
      </c>
      <c r="H2044" t="s">
        <v>25</v>
      </c>
      <c r="I2044" t="s">
        <v>84</v>
      </c>
      <c r="J2044" t="s">
        <v>80</v>
      </c>
      <c r="K2044">
        <v>24</v>
      </c>
      <c r="L2044" s="18">
        <v>44203</v>
      </c>
      <c r="M2044" s="18">
        <v>44933</v>
      </c>
      <c r="O2044">
        <v>43770000</v>
      </c>
      <c r="P2044">
        <v>33770000</v>
      </c>
      <c r="Q2044">
        <v>10000000</v>
      </c>
      <c r="R2044">
        <v>1661671</v>
      </c>
      <c r="S2044" t="s">
        <v>699</v>
      </c>
      <c r="T2044">
        <v>-9.8465413304183499E-2</v>
      </c>
      <c r="U2044">
        <v>0.26281088931061031</v>
      </c>
      <c r="V2044">
        <v>-0.58097877493851102</v>
      </c>
      <c r="W2044">
        <v>0.71172051846901396</v>
      </c>
      <c r="X2044">
        <v>-0.80644560922993824</v>
      </c>
      <c r="Y2044" t="str">
        <f t="shared" si="124"/>
        <v>&lt;=24</v>
      </c>
      <c r="Z2044" s="20">
        <f t="shared" si="125"/>
        <v>0.77153301347955217</v>
      </c>
      <c r="AA2044" t="str">
        <f t="shared" si="126"/>
        <v>60%-80%</v>
      </c>
      <c r="AB2044">
        <f t="shared" si="127"/>
        <v>3.44564694886926E-4</v>
      </c>
    </row>
    <row r="2045" spans="1:28" x14ac:dyDescent="0.25">
      <c r="A2045" t="s">
        <v>5135</v>
      </c>
      <c r="B2045" t="s">
        <v>5136</v>
      </c>
      <c r="C2045" t="s">
        <v>82</v>
      </c>
      <c r="D2045" t="s">
        <v>100</v>
      </c>
      <c r="E2045">
        <v>220</v>
      </c>
      <c r="F2045" t="s">
        <v>79</v>
      </c>
      <c r="G2045">
        <v>2017</v>
      </c>
      <c r="H2045" t="s">
        <v>13</v>
      </c>
      <c r="J2045" t="s">
        <v>80</v>
      </c>
      <c r="K2045">
        <v>84</v>
      </c>
      <c r="L2045" s="18">
        <v>42760</v>
      </c>
      <c r="M2045" s="18">
        <v>45316</v>
      </c>
      <c r="O2045">
        <v>44990000</v>
      </c>
      <c r="P2045">
        <v>29990000</v>
      </c>
      <c r="Q2045">
        <v>15000000</v>
      </c>
      <c r="R2045">
        <v>648820</v>
      </c>
      <c r="S2045" t="s">
        <v>506</v>
      </c>
      <c r="T2045">
        <v>0.47155460765510449</v>
      </c>
      <c r="U2045">
        <v>-0.16809680099602181</v>
      </c>
      <c r="V2045">
        <v>0.29413071763101262</v>
      </c>
      <c r="W2045">
        <v>-0.39499851422753712</v>
      </c>
      <c r="X2045">
        <v>2.4421652414080661</v>
      </c>
      <c r="Y2045" t="str">
        <f t="shared" si="124"/>
        <v>&gt;72</v>
      </c>
      <c r="Z2045" s="20">
        <f t="shared" si="125"/>
        <v>0.66659257612802847</v>
      </c>
      <c r="AA2045" t="str">
        <f t="shared" si="126"/>
        <v>60%-80%</v>
      </c>
      <c r="AB2045">
        <f t="shared" si="127"/>
        <v>1.3453954804322596E-4</v>
      </c>
    </row>
    <row r="2046" spans="1:28" x14ac:dyDescent="0.25">
      <c r="A2046" t="s">
        <v>5137</v>
      </c>
      <c r="B2046" t="s">
        <v>5138</v>
      </c>
      <c r="C2046" t="s">
        <v>82</v>
      </c>
      <c r="D2046" t="s">
        <v>161</v>
      </c>
      <c r="E2046">
        <v>59</v>
      </c>
      <c r="F2046" t="s">
        <v>117</v>
      </c>
      <c r="G2046">
        <v>2021</v>
      </c>
      <c r="H2046" t="s">
        <v>29</v>
      </c>
      <c r="I2046" t="s">
        <v>84</v>
      </c>
      <c r="J2046" t="s">
        <v>80</v>
      </c>
      <c r="K2046">
        <v>84</v>
      </c>
      <c r="L2046" s="18">
        <v>44286</v>
      </c>
      <c r="M2046" s="18">
        <v>46843</v>
      </c>
      <c r="O2046">
        <v>60833000</v>
      </c>
      <c r="P2046">
        <v>62423000</v>
      </c>
      <c r="Q2046">
        <v>0</v>
      </c>
      <c r="R2046">
        <v>1306496</v>
      </c>
      <c r="S2046" t="s">
        <v>287</v>
      </c>
      <c r="T2046">
        <v>-2.3421612404843599</v>
      </c>
      <c r="U2046">
        <v>1.3082693832313961</v>
      </c>
      <c r="V2046">
        <v>0.13042163490563341</v>
      </c>
      <c r="W2046">
        <v>0.88744561831584312</v>
      </c>
      <c r="X2046">
        <v>-3.2966835268508812E-2</v>
      </c>
      <c r="Y2046" t="str">
        <f t="shared" si="124"/>
        <v>&gt;72</v>
      </c>
      <c r="Z2046" s="20">
        <f t="shared" si="125"/>
        <v>1.026137129518518</v>
      </c>
      <c r="AA2046" t="str">
        <f t="shared" si="126"/>
        <v>80%-100%</v>
      </c>
      <c r="AB2046">
        <f t="shared" si="127"/>
        <v>2.7091547942462092E-4</v>
      </c>
    </row>
    <row r="2047" spans="1:28" x14ac:dyDescent="0.25">
      <c r="A2047" t="s">
        <v>5139</v>
      </c>
      <c r="B2047" t="s">
        <v>5140</v>
      </c>
      <c r="C2047" t="s">
        <v>82</v>
      </c>
      <c r="D2047" t="s">
        <v>227</v>
      </c>
      <c r="E2047">
        <v>60</v>
      </c>
      <c r="F2047" t="s">
        <v>79</v>
      </c>
      <c r="G2047">
        <v>2022</v>
      </c>
      <c r="H2047" t="s">
        <v>26</v>
      </c>
      <c r="I2047" t="s">
        <v>84</v>
      </c>
      <c r="J2047" t="s">
        <v>80</v>
      </c>
      <c r="K2047">
        <v>84</v>
      </c>
      <c r="L2047" s="18">
        <v>44398</v>
      </c>
      <c r="M2047" s="18">
        <v>46955</v>
      </c>
      <c r="O2047">
        <v>48280500</v>
      </c>
      <c r="P2047">
        <v>41629100</v>
      </c>
      <c r="Q2047">
        <v>6651400</v>
      </c>
      <c r="R2047">
        <v>903324</v>
      </c>
      <c r="S2047" t="s">
        <v>365</v>
      </c>
      <c r="T2047">
        <v>-2.5119544382169132</v>
      </c>
      <c r="U2047">
        <v>0.63524934118124854</v>
      </c>
      <c r="V2047">
        <v>-0.38336754998180411</v>
      </c>
      <c r="W2047">
        <v>-0.79129820053947619</v>
      </c>
      <c r="X2047">
        <v>-1.270532873606796</v>
      </c>
      <c r="Y2047" t="str">
        <f t="shared" si="124"/>
        <v>&gt;72</v>
      </c>
      <c r="Z2047" s="20">
        <f t="shared" si="125"/>
        <v>0.86223423535381782</v>
      </c>
      <c r="AA2047" t="str">
        <f t="shared" si="126"/>
        <v>80%-100%</v>
      </c>
      <c r="AB2047">
        <f t="shared" si="127"/>
        <v>1.8731358881754422E-4</v>
      </c>
    </row>
    <row r="2048" spans="1:28" x14ac:dyDescent="0.25">
      <c r="A2048" t="s">
        <v>5141</v>
      </c>
      <c r="B2048" t="s">
        <v>5142</v>
      </c>
      <c r="C2048" t="s">
        <v>82</v>
      </c>
      <c r="D2048" t="s">
        <v>508</v>
      </c>
      <c r="E2048">
        <v>-1</v>
      </c>
      <c r="F2048" t="s">
        <v>95</v>
      </c>
      <c r="G2048">
        <v>2018</v>
      </c>
      <c r="H2048" t="s">
        <v>16</v>
      </c>
      <c r="J2048" t="s">
        <v>96</v>
      </c>
      <c r="K2048">
        <v>84</v>
      </c>
      <c r="L2048" s="18">
        <v>43993</v>
      </c>
      <c r="M2048" s="18">
        <v>46549</v>
      </c>
      <c r="O2048">
        <v>34000000</v>
      </c>
      <c r="P2048">
        <v>34000000</v>
      </c>
      <c r="Q2048">
        <v>0</v>
      </c>
      <c r="R2048">
        <v>812401</v>
      </c>
      <c r="S2048" t="s">
        <v>721</v>
      </c>
      <c r="T2048">
        <v>-1.153608856356483</v>
      </c>
      <c r="U2048">
        <v>1.2009447865714571</v>
      </c>
      <c r="V2048">
        <v>0.92086653473246149</v>
      </c>
      <c r="W2048">
        <v>-0.94504098474324572</v>
      </c>
      <c r="X2048">
        <v>-1.425228628399082</v>
      </c>
      <c r="Y2048" t="str">
        <f t="shared" si="124"/>
        <v>&gt;72</v>
      </c>
      <c r="Z2048" s="20">
        <f t="shared" si="125"/>
        <v>1</v>
      </c>
      <c r="AA2048" t="str">
        <f t="shared" si="126"/>
        <v>80%-100%</v>
      </c>
      <c r="AB2048">
        <f t="shared" si="127"/>
        <v>1.684597629078401E-4</v>
      </c>
    </row>
    <row r="2049" spans="1:28" x14ac:dyDescent="0.25">
      <c r="A2049" t="s">
        <v>5143</v>
      </c>
      <c r="B2049" t="s">
        <v>5144</v>
      </c>
      <c r="C2049" t="s">
        <v>82</v>
      </c>
      <c r="D2049" t="s">
        <v>199</v>
      </c>
      <c r="E2049">
        <v>50</v>
      </c>
      <c r="F2049" t="s">
        <v>117</v>
      </c>
      <c r="G2049">
        <v>2022</v>
      </c>
      <c r="H2049" t="s">
        <v>29</v>
      </c>
      <c r="I2049" t="s">
        <v>84</v>
      </c>
      <c r="J2049" t="s">
        <v>80</v>
      </c>
      <c r="K2049">
        <v>84</v>
      </c>
      <c r="L2049" s="18">
        <v>44466</v>
      </c>
      <c r="M2049" s="18">
        <v>47023</v>
      </c>
      <c r="O2049">
        <v>64960000</v>
      </c>
      <c r="P2049">
        <v>24960000</v>
      </c>
      <c r="Q2049">
        <v>40000000</v>
      </c>
      <c r="R2049">
        <v>528854</v>
      </c>
      <c r="S2049" t="s">
        <v>156</v>
      </c>
      <c r="T2049">
        <v>-1.9298063317053</v>
      </c>
      <c r="U2049">
        <v>-1.3275109205164279</v>
      </c>
      <c r="V2049">
        <v>-0.69954550991253528</v>
      </c>
      <c r="W2049">
        <v>0.67146126037428722</v>
      </c>
      <c r="X2049">
        <v>-0.80644560922993824</v>
      </c>
      <c r="Y2049" t="str">
        <f t="shared" si="124"/>
        <v>&gt;72</v>
      </c>
      <c r="Z2049" s="20">
        <f t="shared" si="125"/>
        <v>0.38423645320197042</v>
      </c>
      <c r="AA2049" t="str">
        <f t="shared" si="126"/>
        <v>20%-40%</v>
      </c>
      <c r="AB2049">
        <f t="shared" si="127"/>
        <v>1.0966335523080703E-4</v>
      </c>
    </row>
    <row r="2050" spans="1:28" x14ac:dyDescent="0.25">
      <c r="A2050" t="s">
        <v>5145</v>
      </c>
      <c r="B2050" t="s">
        <v>5146</v>
      </c>
      <c r="C2050" t="s">
        <v>82</v>
      </c>
      <c r="D2050" t="s">
        <v>199</v>
      </c>
      <c r="E2050">
        <v>50</v>
      </c>
      <c r="F2050" t="s">
        <v>117</v>
      </c>
      <c r="G2050">
        <v>2022</v>
      </c>
      <c r="H2050" t="s">
        <v>29</v>
      </c>
      <c r="I2050" t="s">
        <v>84</v>
      </c>
      <c r="J2050" t="s">
        <v>80</v>
      </c>
      <c r="K2050">
        <v>84</v>
      </c>
      <c r="L2050" s="18">
        <v>44425</v>
      </c>
      <c r="M2050" s="18">
        <v>46982</v>
      </c>
      <c r="O2050">
        <v>58457000</v>
      </c>
      <c r="P2050">
        <v>58457000</v>
      </c>
      <c r="Q2050">
        <v>0</v>
      </c>
      <c r="R2050">
        <v>1096777</v>
      </c>
      <c r="S2050" t="s">
        <v>156</v>
      </c>
      <c r="T2050">
        <v>-1.5902199362401921</v>
      </c>
      <c r="U2050">
        <v>1.2009447865714571</v>
      </c>
      <c r="V2050">
        <v>0.2094661248883162</v>
      </c>
      <c r="W2050">
        <v>0.16413911407782841</v>
      </c>
      <c r="X2050">
        <v>-0.4197062222492236</v>
      </c>
      <c r="Y2050" t="str">
        <f t="shared" si="124"/>
        <v>&gt;72</v>
      </c>
      <c r="Z2050" s="20">
        <f t="shared" si="125"/>
        <v>1</v>
      </c>
      <c r="AA2050" t="str">
        <f t="shared" si="126"/>
        <v>80%-100%</v>
      </c>
      <c r="AB2050">
        <f t="shared" si="127"/>
        <v>2.2742807232237791E-4</v>
      </c>
    </row>
    <row r="2051" spans="1:28" x14ac:dyDescent="0.25">
      <c r="A2051" t="s">
        <v>1461</v>
      </c>
      <c r="B2051" t="s">
        <v>5147</v>
      </c>
      <c r="C2051" t="s">
        <v>82</v>
      </c>
      <c r="D2051" t="s">
        <v>221</v>
      </c>
      <c r="E2051">
        <v>27</v>
      </c>
      <c r="F2051" t="s">
        <v>87</v>
      </c>
      <c r="G2051">
        <v>2022</v>
      </c>
      <c r="H2051" t="s">
        <v>24</v>
      </c>
      <c r="J2051" t="s">
        <v>80</v>
      </c>
      <c r="K2051">
        <v>84</v>
      </c>
      <c r="L2051" s="18">
        <v>44621</v>
      </c>
      <c r="M2051" s="18">
        <v>47178</v>
      </c>
      <c r="O2051">
        <v>49490000</v>
      </c>
      <c r="P2051">
        <v>49490000</v>
      </c>
      <c r="Q2051">
        <v>0</v>
      </c>
      <c r="R2051">
        <v>1109243</v>
      </c>
      <c r="S2051" t="s">
        <v>335</v>
      </c>
      <c r="T2051">
        <v>3.4943527771394541E-2</v>
      </c>
      <c r="U2051">
        <v>1.2009447865714571</v>
      </c>
      <c r="V2051">
        <v>0.99991102471514426</v>
      </c>
      <c r="W2051">
        <v>-0.1647037952576689</v>
      </c>
      <c r="X2051">
        <v>-1.5025765057952249</v>
      </c>
      <c r="Y2051" t="str">
        <f t="shared" ref="Y2051:Y2114" si="128">IF(K2051&lt;=24,"&lt;=24",IF(AND(K2051&gt;=25,K2051&lt;=36),"25-36",IF(AND(K2051&gt;=37,K2051&lt;=48),"37-48",IF(AND(K2051&gt;=49,K2051&lt;=60),"49-60",IF(AND(K2051&gt;=61,K2051&lt;=72),"61-72","&gt;72")))))</f>
        <v>&gt;72</v>
      </c>
      <c r="Z2051" s="20">
        <f t="shared" ref="Z2051:Z2114" si="129">IF(P2051/O2051&gt;0.2,P2051/O2051,0.2)</f>
        <v>1</v>
      </c>
      <c r="AA2051" t="str">
        <f t="shared" ref="AA2051:AA2114" si="130">IF(Z2051&lt;=0.2,"20%",IF(AND(Z2051&gt;0.2,Z2051&lt;=0.4),"20%-40%",IF(AND(Z2051&gt;0.4,Z2051&lt;=0.6),"40%-60%",IF(AND(Z2051&gt;0.6,Z2051&lt;=0.8),"60%-80%","80%-100%"))))</f>
        <v>80%-100%</v>
      </c>
      <c r="AB2051">
        <f t="shared" ref="AB2051:AB2114" si="131">R2051/SUM($R$2:$R$5739)</f>
        <v>2.3001302655607423E-4</v>
      </c>
    </row>
    <row r="2052" spans="1:28" x14ac:dyDescent="0.25">
      <c r="A2052" t="s">
        <v>5148</v>
      </c>
      <c r="B2052" t="s">
        <v>5149</v>
      </c>
      <c r="C2052" t="s">
        <v>82</v>
      </c>
      <c r="D2052" t="s">
        <v>181</v>
      </c>
      <c r="E2052">
        <v>76</v>
      </c>
      <c r="F2052" t="s">
        <v>25</v>
      </c>
      <c r="G2052">
        <v>2020</v>
      </c>
      <c r="H2052" t="s">
        <v>25</v>
      </c>
      <c r="I2052" t="s">
        <v>84</v>
      </c>
      <c r="J2052" t="s">
        <v>80</v>
      </c>
      <c r="K2052">
        <v>84</v>
      </c>
      <c r="L2052" s="18">
        <v>43888</v>
      </c>
      <c r="M2052" s="18">
        <v>46445</v>
      </c>
      <c r="O2052">
        <v>36990000</v>
      </c>
      <c r="P2052">
        <v>23491350</v>
      </c>
      <c r="Q2052">
        <v>13498650</v>
      </c>
      <c r="R2052">
        <v>631392</v>
      </c>
      <c r="S2052" t="s">
        <v>277</v>
      </c>
      <c r="T2052">
        <v>8.3455869980695638E-2</v>
      </c>
      <c r="U2052">
        <v>-0.29752289485332178</v>
      </c>
      <c r="V2052">
        <v>-0.30432305999912118</v>
      </c>
      <c r="W2052">
        <v>-0.61765280943657985</v>
      </c>
      <c r="X2052">
        <v>4.4381042127634142E-2</v>
      </c>
      <c r="Y2052" t="str">
        <f t="shared" si="128"/>
        <v>&gt;72</v>
      </c>
      <c r="Z2052" s="20">
        <f t="shared" si="129"/>
        <v>0.63507299270072992</v>
      </c>
      <c r="AA2052" t="str">
        <f t="shared" si="130"/>
        <v>60%-80%</v>
      </c>
      <c r="AB2052">
        <f t="shared" si="131"/>
        <v>1.3092567170880755E-4</v>
      </c>
    </row>
    <row r="2053" spans="1:28" x14ac:dyDescent="0.25">
      <c r="A2053" t="s">
        <v>5150</v>
      </c>
      <c r="B2053" t="s">
        <v>5151</v>
      </c>
      <c r="C2053" t="s">
        <v>82</v>
      </c>
      <c r="D2053" t="s">
        <v>165</v>
      </c>
      <c r="E2053">
        <v>27</v>
      </c>
      <c r="F2053" t="s">
        <v>12</v>
      </c>
      <c r="G2053">
        <v>2020</v>
      </c>
      <c r="H2053" t="s">
        <v>12</v>
      </c>
      <c r="I2053" t="s">
        <v>84</v>
      </c>
      <c r="J2053" t="s">
        <v>80</v>
      </c>
      <c r="K2053">
        <v>72</v>
      </c>
      <c r="L2053" s="18">
        <v>43685</v>
      </c>
      <c r="M2053" s="18">
        <v>45877</v>
      </c>
      <c r="O2053">
        <v>72990000</v>
      </c>
      <c r="P2053">
        <v>36495000</v>
      </c>
      <c r="Q2053">
        <v>36495000</v>
      </c>
      <c r="R2053">
        <v>821572</v>
      </c>
      <c r="S2053" t="s">
        <v>415</v>
      </c>
      <c r="T2053">
        <v>0.78688483201556159</v>
      </c>
      <c r="U2053">
        <v>-0.85216124758390532</v>
      </c>
      <c r="V2053">
        <v>5.1377144922950549E-2</v>
      </c>
      <c r="W2053">
        <v>1.0528913278804599</v>
      </c>
      <c r="X2053">
        <v>1.668686467446636</v>
      </c>
      <c r="Y2053" t="str">
        <f t="shared" si="128"/>
        <v>61-72</v>
      </c>
      <c r="Z2053" s="20">
        <f t="shared" si="129"/>
        <v>0.5</v>
      </c>
      <c r="AA2053" t="str">
        <f t="shared" si="130"/>
        <v>40%-60%</v>
      </c>
      <c r="AB2053">
        <f t="shared" si="131"/>
        <v>1.7036146475905373E-4</v>
      </c>
    </row>
    <row r="2054" spans="1:28" x14ac:dyDescent="0.25">
      <c r="A2054" t="s">
        <v>702</v>
      </c>
      <c r="B2054" t="s">
        <v>703</v>
      </c>
      <c r="C2054" t="s">
        <v>82</v>
      </c>
      <c r="D2054" t="s">
        <v>83</v>
      </c>
      <c r="E2054">
        <v>241</v>
      </c>
      <c r="F2054" t="s">
        <v>79</v>
      </c>
      <c r="G2054">
        <v>2021</v>
      </c>
      <c r="H2054" t="s">
        <v>26</v>
      </c>
      <c r="I2054" t="s">
        <v>84</v>
      </c>
      <c r="J2054" t="s">
        <v>80</v>
      </c>
      <c r="K2054">
        <v>84</v>
      </c>
      <c r="L2054" s="18">
        <v>44001</v>
      </c>
      <c r="M2054" s="18">
        <v>46557</v>
      </c>
      <c r="O2054">
        <v>41090000</v>
      </c>
      <c r="P2054">
        <v>41090000</v>
      </c>
      <c r="Q2054">
        <v>0</v>
      </c>
      <c r="R2054">
        <v>898647</v>
      </c>
      <c r="S2054" t="s">
        <v>699</v>
      </c>
      <c r="T2054">
        <v>-1.359786310746012</v>
      </c>
      <c r="U2054">
        <v>1.2009447865714571</v>
      </c>
      <c r="V2054">
        <v>0.44659959483636458</v>
      </c>
      <c r="W2054">
        <v>-0.2231304675746503</v>
      </c>
      <c r="X2054">
        <v>-0.57440197704150942</v>
      </c>
      <c r="Y2054" t="str">
        <f t="shared" si="128"/>
        <v>&gt;72</v>
      </c>
      <c r="Z2054" s="20">
        <f t="shared" si="129"/>
        <v>1</v>
      </c>
      <c r="AA2054" t="str">
        <f t="shared" si="130"/>
        <v>80%-100%</v>
      </c>
      <c r="AB2054">
        <f t="shared" si="131"/>
        <v>1.8634376441910064E-4</v>
      </c>
    </row>
    <row r="2055" spans="1:28" x14ac:dyDescent="0.25">
      <c r="A2055" t="s">
        <v>5152</v>
      </c>
      <c r="B2055" t="s">
        <v>5153</v>
      </c>
      <c r="C2055" t="s">
        <v>82</v>
      </c>
      <c r="D2055" t="s">
        <v>211</v>
      </c>
      <c r="E2055">
        <v>246</v>
      </c>
      <c r="F2055" t="s">
        <v>87</v>
      </c>
      <c r="G2055">
        <v>2020</v>
      </c>
      <c r="H2055" t="s">
        <v>24</v>
      </c>
      <c r="I2055" t="s">
        <v>84</v>
      </c>
      <c r="J2055" t="s">
        <v>80</v>
      </c>
      <c r="K2055">
        <v>60</v>
      </c>
      <c r="L2055" s="18">
        <v>43794</v>
      </c>
      <c r="M2055" s="18">
        <v>45621</v>
      </c>
      <c r="O2055">
        <v>41471000</v>
      </c>
      <c r="P2055">
        <v>20000000</v>
      </c>
      <c r="Q2055">
        <v>21471000</v>
      </c>
      <c r="R2055">
        <v>473977</v>
      </c>
      <c r="S2055" t="s">
        <v>335</v>
      </c>
      <c r="T2055">
        <v>-0.81402246089137476</v>
      </c>
      <c r="U2055">
        <v>-0.92498608846651098</v>
      </c>
      <c r="V2055">
        <v>-0.2648008150077798</v>
      </c>
      <c r="W2055">
        <v>-0.83898745543306652</v>
      </c>
      <c r="X2055">
        <v>-0.34235834485308059</v>
      </c>
      <c r="Y2055" t="str">
        <f t="shared" si="128"/>
        <v>49-60</v>
      </c>
      <c r="Z2055" s="20">
        <f t="shared" si="129"/>
        <v>0.48226471510211955</v>
      </c>
      <c r="AA2055" t="str">
        <f t="shared" si="130"/>
        <v>40%-60%</v>
      </c>
      <c r="AB2055">
        <f t="shared" si="131"/>
        <v>9.8284040816997171E-5</v>
      </c>
    </row>
    <row r="2056" spans="1:28" x14ac:dyDescent="0.25">
      <c r="A2056" t="s">
        <v>5154</v>
      </c>
      <c r="B2056" t="s">
        <v>5155</v>
      </c>
      <c r="C2056" t="s">
        <v>82</v>
      </c>
      <c r="D2056" t="s">
        <v>1793</v>
      </c>
      <c r="E2056">
        <v>236</v>
      </c>
      <c r="F2056" t="s">
        <v>87</v>
      </c>
      <c r="G2056">
        <v>2019</v>
      </c>
      <c r="H2056" t="s">
        <v>15</v>
      </c>
      <c r="I2056" t="s">
        <v>84</v>
      </c>
      <c r="J2056" t="s">
        <v>80</v>
      </c>
      <c r="K2056">
        <v>72</v>
      </c>
      <c r="L2056" s="18">
        <v>43487</v>
      </c>
      <c r="M2056" s="18">
        <v>45679</v>
      </c>
      <c r="O2056">
        <v>37490000</v>
      </c>
      <c r="P2056">
        <v>37005000</v>
      </c>
      <c r="Q2056">
        <v>485000</v>
      </c>
      <c r="R2056">
        <v>796045</v>
      </c>
      <c r="S2056" t="s">
        <v>710</v>
      </c>
      <c r="T2056">
        <v>0.60496354873068248</v>
      </c>
      <c r="U2056">
        <v>1.1478236115079541</v>
      </c>
      <c r="V2056">
        <v>6.6234589288407053E-3</v>
      </c>
      <c r="W2056">
        <v>-0.36726463892542688</v>
      </c>
      <c r="X2056">
        <v>-1.1931849962106531</v>
      </c>
      <c r="Y2056" t="str">
        <f t="shared" si="128"/>
        <v>61-72</v>
      </c>
      <c r="Z2056" s="20">
        <f t="shared" si="129"/>
        <v>0.98706321685782872</v>
      </c>
      <c r="AA2056" t="str">
        <f t="shared" si="130"/>
        <v>80%-100%</v>
      </c>
      <c r="AB2056">
        <f t="shared" si="131"/>
        <v>1.650681768781323E-4</v>
      </c>
    </row>
    <row r="2057" spans="1:28" x14ac:dyDescent="0.25">
      <c r="A2057" t="s">
        <v>5156</v>
      </c>
      <c r="B2057" t="s">
        <v>5157</v>
      </c>
      <c r="C2057" t="s">
        <v>82</v>
      </c>
      <c r="D2057" t="s">
        <v>93</v>
      </c>
      <c r="E2057">
        <v>236</v>
      </c>
      <c r="F2057" t="s">
        <v>87</v>
      </c>
      <c r="G2057">
        <v>2018</v>
      </c>
      <c r="H2057" t="s">
        <v>15</v>
      </c>
      <c r="J2057" t="s">
        <v>80</v>
      </c>
      <c r="K2057">
        <v>72</v>
      </c>
      <c r="L2057" s="18">
        <v>43039</v>
      </c>
      <c r="M2057" s="18">
        <v>45230</v>
      </c>
      <c r="O2057">
        <v>37899300</v>
      </c>
      <c r="P2057">
        <v>27899300</v>
      </c>
      <c r="Q2057">
        <v>10000000</v>
      </c>
      <c r="R2057">
        <v>668976</v>
      </c>
      <c r="S2057" t="s">
        <v>445</v>
      </c>
      <c r="T2057">
        <v>0.94454994419579019</v>
      </c>
      <c r="U2057">
        <v>0.1174915121545879</v>
      </c>
      <c r="V2057">
        <v>0.56516632981038883</v>
      </c>
      <c r="W2057">
        <v>-0.3681226100558237</v>
      </c>
      <c r="X2057">
        <v>-0.18766259006079469</v>
      </c>
      <c r="Y2057" t="str">
        <f t="shared" si="128"/>
        <v>61-72</v>
      </c>
      <c r="Z2057" s="20">
        <f t="shared" si="129"/>
        <v>0.73614288390550753</v>
      </c>
      <c r="AA2057" t="str">
        <f t="shared" si="130"/>
        <v>60%-80%</v>
      </c>
      <c r="AB2057">
        <f t="shared" si="131"/>
        <v>1.3871910343664671E-4</v>
      </c>
    </row>
    <row r="2058" spans="1:28" x14ac:dyDescent="0.25">
      <c r="A2058" t="s">
        <v>5158</v>
      </c>
      <c r="B2058" t="s">
        <v>5159</v>
      </c>
      <c r="C2058" t="s">
        <v>82</v>
      </c>
      <c r="D2058" t="s">
        <v>576</v>
      </c>
      <c r="E2058">
        <v>61</v>
      </c>
      <c r="F2058" t="s">
        <v>25</v>
      </c>
      <c r="G2058">
        <v>2021</v>
      </c>
      <c r="H2058" t="s">
        <v>25</v>
      </c>
      <c r="I2058" t="s">
        <v>84</v>
      </c>
      <c r="J2058" t="s">
        <v>80</v>
      </c>
      <c r="K2058">
        <v>84</v>
      </c>
      <c r="L2058" s="18">
        <v>44180</v>
      </c>
      <c r="M2058" s="18">
        <v>46736</v>
      </c>
      <c r="O2058">
        <v>40490000</v>
      </c>
      <c r="P2058">
        <v>41236600</v>
      </c>
      <c r="Q2058">
        <v>0</v>
      </c>
      <c r="R2058">
        <v>913536</v>
      </c>
      <c r="S2058" t="s">
        <v>641</v>
      </c>
      <c r="T2058">
        <v>-1.4810671662692649</v>
      </c>
      <c r="U2058">
        <v>1.2766597268085711</v>
      </c>
      <c r="V2058">
        <v>-0.1067118350424142</v>
      </c>
      <c r="W2058">
        <v>-0.80999566501134168</v>
      </c>
      <c r="X2058">
        <v>-1.657272260587511</v>
      </c>
      <c r="Y2058" t="str">
        <f t="shared" si="128"/>
        <v>&gt;72</v>
      </c>
      <c r="Z2058" s="20">
        <f t="shared" si="129"/>
        <v>1.0184391207705605</v>
      </c>
      <c r="AA2058" t="str">
        <f t="shared" si="130"/>
        <v>80%-100%</v>
      </c>
      <c r="AB2058">
        <f t="shared" si="131"/>
        <v>1.8943115280234342E-4</v>
      </c>
    </row>
    <row r="2059" spans="1:28" x14ac:dyDescent="0.25">
      <c r="A2059" t="s">
        <v>5160</v>
      </c>
      <c r="B2059" t="s">
        <v>5161</v>
      </c>
      <c r="C2059" t="s">
        <v>82</v>
      </c>
      <c r="D2059" t="s">
        <v>231</v>
      </c>
      <c r="E2059">
        <v>74</v>
      </c>
      <c r="F2059" t="s">
        <v>11</v>
      </c>
      <c r="G2059">
        <v>2020</v>
      </c>
      <c r="H2059" t="s">
        <v>11</v>
      </c>
      <c r="I2059" t="s">
        <v>188</v>
      </c>
      <c r="J2059" t="s">
        <v>80</v>
      </c>
      <c r="K2059">
        <v>84</v>
      </c>
      <c r="L2059" s="18">
        <v>43699</v>
      </c>
      <c r="M2059" s="18">
        <v>46256</v>
      </c>
      <c r="O2059">
        <v>66530000</v>
      </c>
      <c r="P2059">
        <v>51530000</v>
      </c>
      <c r="Q2059">
        <v>15000000</v>
      </c>
      <c r="R2059">
        <v>1005928</v>
      </c>
      <c r="S2059" t="s">
        <v>168</v>
      </c>
      <c r="T2059">
        <v>0.1804805543992978</v>
      </c>
      <c r="U2059">
        <v>0.27514919022904172</v>
      </c>
      <c r="V2059">
        <v>-2.4766965588796909E-2</v>
      </c>
      <c r="W2059">
        <v>-0.43749546723953081</v>
      </c>
      <c r="X2059">
        <v>0.74051193869292065</v>
      </c>
      <c r="Y2059" t="str">
        <f t="shared" si="128"/>
        <v>&gt;72</v>
      </c>
      <c r="Z2059" s="20">
        <f t="shared" si="129"/>
        <v>0.77453780249511495</v>
      </c>
      <c r="AA2059" t="str">
        <f t="shared" si="130"/>
        <v>60%-80%</v>
      </c>
      <c r="AB2059">
        <f t="shared" si="131"/>
        <v>2.0858959107923028E-4</v>
      </c>
    </row>
    <row r="2060" spans="1:28" x14ac:dyDescent="0.25">
      <c r="A2060" t="s">
        <v>5162</v>
      </c>
      <c r="B2060" t="s">
        <v>5163</v>
      </c>
      <c r="C2060" t="s">
        <v>82</v>
      </c>
      <c r="D2060" t="s">
        <v>181</v>
      </c>
      <c r="E2060">
        <v>246</v>
      </c>
      <c r="F2060" t="s">
        <v>25</v>
      </c>
      <c r="G2060">
        <v>2020</v>
      </c>
      <c r="H2060" t="s">
        <v>25</v>
      </c>
      <c r="I2060" t="s">
        <v>84</v>
      </c>
      <c r="J2060" t="s">
        <v>80</v>
      </c>
      <c r="K2060">
        <v>84</v>
      </c>
      <c r="L2060" s="18">
        <v>43891</v>
      </c>
      <c r="M2060" s="18">
        <v>46447</v>
      </c>
      <c r="O2060">
        <v>33990000</v>
      </c>
      <c r="P2060">
        <v>33990000</v>
      </c>
      <c r="Q2060">
        <v>0</v>
      </c>
      <c r="R2060">
        <v>734812</v>
      </c>
      <c r="S2060" t="s">
        <v>335</v>
      </c>
      <c r="T2060">
        <v>-0.53507649318789341</v>
      </c>
      <c r="U2060">
        <v>1.2009447865714571</v>
      </c>
      <c r="V2060">
        <v>0.26202960410394049</v>
      </c>
      <c r="W2060">
        <v>-0.86681957423792233</v>
      </c>
      <c r="X2060">
        <v>0.1217289195237771</v>
      </c>
      <c r="Y2060" t="str">
        <f t="shared" si="128"/>
        <v>&gt;72</v>
      </c>
      <c r="Z2060" s="20">
        <f t="shared" si="129"/>
        <v>1</v>
      </c>
      <c r="AA2060" t="str">
        <f t="shared" si="130"/>
        <v>80%-100%</v>
      </c>
      <c r="AB2060">
        <f t="shared" si="131"/>
        <v>1.5237088002333305E-4</v>
      </c>
    </row>
    <row r="2061" spans="1:28" x14ac:dyDescent="0.25">
      <c r="A2061" t="s">
        <v>5164</v>
      </c>
      <c r="B2061" t="s">
        <v>5165</v>
      </c>
      <c r="C2061" t="s">
        <v>82</v>
      </c>
      <c r="D2061" t="s">
        <v>3251</v>
      </c>
      <c r="E2061">
        <v>50</v>
      </c>
      <c r="F2061" t="s">
        <v>95</v>
      </c>
      <c r="G2061">
        <v>2021</v>
      </c>
      <c r="H2061" t="s">
        <v>16</v>
      </c>
      <c r="J2061" t="s">
        <v>96</v>
      </c>
      <c r="K2061">
        <v>72</v>
      </c>
      <c r="L2061" s="18">
        <v>44266</v>
      </c>
      <c r="M2061" s="18">
        <v>46457</v>
      </c>
      <c r="O2061">
        <v>57000000</v>
      </c>
      <c r="P2061">
        <v>51300000</v>
      </c>
      <c r="Q2061">
        <v>5700000</v>
      </c>
      <c r="R2061">
        <v>1312677</v>
      </c>
      <c r="S2061" t="s">
        <v>156</v>
      </c>
      <c r="T2061">
        <v>9.5583955533020917E-2</v>
      </c>
      <c r="U2061">
        <v>0.79032357974038436</v>
      </c>
      <c r="V2061">
        <v>0.84182204474977862</v>
      </c>
      <c r="W2061">
        <v>7.6538093903185797E-3</v>
      </c>
      <c r="X2061">
        <v>1.436642835258207</v>
      </c>
      <c r="Y2061" t="str">
        <f t="shared" si="128"/>
        <v>61-72</v>
      </c>
      <c r="Z2061" s="20">
        <f t="shared" si="129"/>
        <v>0.9</v>
      </c>
      <c r="AA2061" t="str">
        <f t="shared" si="130"/>
        <v>80%-100%</v>
      </c>
      <c r="AB2061">
        <f t="shared" si="131"/>
        <v>2.7219717380280771E-4</v>
      </c>
    </row>
    <row r="2062" spans="1:28" x14ac:dyDescent="0.25">
      <c r="A2062" t="s">
        <v>5166</v>
      </c>
      <c r="B2062" t="s">
        <v>5167</v>
      </c>
      <c r="C2062" t="s">
        <v>82</v>
      </c>
      <c r="D2062" t="s">
        <v>212</v>
      </c>
      <c r="E2062">
        <v>49</v>
      </c>
      <c r="F2062" t="s">
        <v>87</v>
      </c>
      <c r="G2062">
        <v>2018</v>
      </c>
      <c r="H2062" t="s">
        <v>15</v>
      </c>
      <c r="J2062" t="s">
        <v>80</v>
      </c>
      <c r="K2062">
        <v>84</v>
      </c>
      <c r="L2062" s="18">
        <v>42895</v>
      </c>
      <c r="M2062" s="18">
        <v>45452</v>
      </c>
      <c r="O2062">
        <v>31990000</v>
      </c>
      <c r="P2062">
        <v>26900000</v>
      </c>
      <c r="Q2062">
        <v>5090000</v>
      </c>
      <c r="R2062">
        <v>583148</v>
      </c>
      <c r="S2062" t="s">
        <v>158</v>
      </c>
      <c r="T2062">
        <v>-0.51082032208324291</v>
      </c>
      <c r="U2062">
        <v>0.5475962580406164</v>
      </c>
      <c r="V2062">
        <v>1.237044494663192</v>
      </c>
      <c r="W2062">
        <v>-0.87632762026209121</v>
      </c>
      <c r="X2062">
        <v>-1.1931849962106531</v>
      </c>
      <c r="Y2062" t="str">
        <f t="shared" si="128"/>
        <v>&gt;72</v>
      </c>
      <c r="Z2062" s="20">
        <f t="shared" si="129"/>
        <v>0.84088777743044707</v>
      </c>
      <c r="AA2062" t="str">
        <f t="shared" si="130"/>
        <v>80%-100%</v>
      </c>
      <c r="AB2062">
        <f t="shared" si="131"/>
        <v>1.2092177855539461E-4</v>
      </c>
    </row>
    <row r="2063" spans="1:28" x14ac:dyDescent="0.25">
      <c r="A2063" t="s">
        <v>5168</v>
      </c>
      <c r="B2063" t="s">
        <v>5169</v>
      </c>
      <c r="C2063" t="s">
        <v>82</v>
      </c>
      <c r="D2063" t="s">
        <v>301</v>
      </c>
      <c r="E2063">
        <v>59</v>
      </c>
      <c r="F2063" t="s">
        <v>79</v>
      </c>
      <c r="G2063">
        <v>2020</v>
      </c>
      <c r="H2063" t="s">
        <v>13</v>
      </c>
      <c r="I2063" t="s">
        <v>84</v>
      </c>
      <c r="J2063" t="s">
        <v>80</v>
      </c>
      <c r="K2063">
        <v>84</v>
      </c>
      <c r="L2063" s="18">
        <v>43787</v>
      </c>
      <c r="M2063" s="18">
        <v>46344</v>
      </c>
      <c r="O2063">
        <v>48190000</v>
      </c>
      <c r="P2063">
        <v>39190000</v>
      </c>
      <c r="Q2063">
        <v>9000000</v>
      </c>
      <c r="R2063">
        <v>864734</v>
      </c>
      <c r="S2063" t="s">
        <v>252</v>
      </c>
      <c r="T2063">
        <v>-1.675116535106469</v>
      </c>
      <c r="U2063">
        <v>0.43406558726046862</v>
      </c>
      <c r="V2063">
        <v>0.52564408481904745</v>
      </c>
      <c r="W2063">
        <v>-0.96856067844278426</v>
      </c>
      <c r="X2063">
        <v>-1.657272260587511</v>
      </c>
      <c r="Y2063" t="str">
        <f t="shared" si="128"/>
        <v>&gt;72</v>
      </c>
      <c r="Z2063" s="20">
        <f t="shared" si="129"/>
        <v>0.81323926125752233</v>
      </c>
      <c r="AA2063" t="str">
        <f t="shared" si="130"/>
        <v>80%-100%</v>
      </c>
      <c r="AB2063">
        <f t="shared" si="131"/>
        <v>1.7931155256868E-4</v>
      </c>
    </row>
    <row r="2064" spans="1:28" x14ac:dyDescent="0.25">
      <c r="A2064" t="s">
        <v>5170</v>
      </c>
      <c r="B2064" t="s">
        <v>5171</v>
      </c>
      <c r="C2064" t="s">
        <v>82</v>
      </c>
      <c r="D2064" t="s">
        <v>161</v>
      </c>
      <c r="E2064">
        <v>83</v>
      </c>
      <c r="F2064" t="s">
        <v>87</v>
      </c>
      <c r="G2064">
        <v>2021</v>
      </c>
      <c r="H2064" t="s">
        <v>24</v>
      </c>
      <c r="I2064" t="s">
        <v>84</v>
      </c>
      <c r="J2064" t="s">
        <v>80</v>
      </c>
      <c r="K2064">
        <v>84</v>
      </c>
      <c r="L2064" s="18">
        <v>44245</v>
      </c>
      <c r="M2064" s="18">
        <v>46801</v>
      </c>
      <c r="O2064">
        <v>47750000</v>
      </c>
      <c r="P2064">
        <v>47750000</v>
      </c>
      <c r="Q2064">
        <v>0</v>
      </c>
      <c r="R2064">
        <v>1049792</v>
      </c>
      <c r="S2064" t="s">
        <v>205</v>
      </c>
      <c r="T2064">
        <v>-1.2385054552227599</v>
      </c>
      <c r="U2064">
        <v>1.2009447865714571</v>
      </c>
      <c r="V2064">
        <v>-0.20881096796306109</v>
      </c>
      <c r="W2064">
        <v>-0.4583224260141528</v>
      </c>
      <c r="X2064">
        <v>-1.657272260587511</v>
      </c>
      <c r="Y2064" t="str">
        <f t="shared" si="128"/>
        <v>&gt;72</v>
      </c>
      <c r="Z2064" s="20">
        <f t="shared" si="129"/>
        <v>1</v>
      </c>
      <c r="AA2064" t="str">
        <f t="shared" si="130"/>
        <v>80%-100%</v>
      </c>
      <c r="AB2064">
        <f t="shared" si="131"/>
        <v>2.176852458607846E-4</v>
      </c>
    </row>
    <row r="2065" spans="1:28" x14ac:dyDescent="0.25">
      <c r="A2065" t="s">
        <v>5172</v>
      </c>
      <c r="B2065" t="s">
        <v>5173</v>
      </c>
      <c r="C2065" t="s">
        <v>82</v>
      </c>
      <c r="D2065" t="s">
        <v>236</v>
      </c>
      <c r="E2065">
        <v>49</v>
      </c>
      <c r="F2065" t="s">
        <v>87</v>
      </c>
      <c r="G2065">
        <v>2021</v>
      </c>
      <c r="H2065" t="s">
        <v>24</v>
      </c>
      <c r="I2065" t="s">
        <v>84</v>
      </c>
      <c r="J2065" t="s">
        <v>80</v>
      </c>
      <c r="K2065">
        <v>84</v>
      </c>
      <c r="L2065" s="18">
        <v>44022</v>
      </c>
      <c r="M2065" s="18">
        <v>46578</v>
      </c>
      <c r="O2065">
        <v>50008800</v>
      </c>
      <c r="P2065">
        <v>50008800</v>
      </c>
      <c r="Q2065">
        <v>0</v>
      </c>
      <c r="R2065">
        <v>1121008</v>
      </c>
      <c r="S2065" t="s">
        <v>85</v>
      </c>
      <c r="T2065">
        <v>-1.5780918506878669</v>
      </c>
      <c r="U2065">
        <v>1.2009447865714571</v>
      </c>
      <c r="V2065">
        <v>5.1377144922950549E-2</v>
      </c>
      <c r="W2065">
        <v>-0.41177226470645101</v>
      </c>
      <c r="X2065">
        <v>-0.96114136402222416</v>
      </c>
      <c r="Y2065" t="str">
        <f t="shared" si="128"/>
        <v>&gt;72</v>
      </c>
      <c r="Z2065" s="20">
        <f t="shared" si="129"/>
        <v>1</v>
      </c>
      <c r="AA2065" t="str">
        <f t="shared" si="130"/>
        <v>80%-100%</v>
      </c>
      <c r="AB2065">
        <f t="shared" si="131"/>
        <v>2.3245262117820142E-4</v>
      </c>
    </row>
    <row r="2066" spans="1:28" x14ac:dyDescent="0.25">
      <c r="A2066" t="s">
        <v>5174</v>
      </c>
      <c r="B2066" t="s">
        <v>5175</v>
      </c>
      <c r="C2066" t="s">
        <v>82</v>
      </c>
      <c r="D2066" t="s">
        <v>199</v>
      </c>
      <c r="E2066">
        <v>38</v>
      </c>
      <c r="F2066" t="s">
        <v>87</v>
      </c>
      <c r="G2066">
        <v>2022</v>
      </c>
      <c r="H2066" t="s">
        <v>24</v>
      </c>
      <c r="I2066" t="s">
        <v>84</v>
      </c>
      <c r="J2066" t="s">
        <v>80</v>
      </c>
      <c r="K2066">
        <v>84</v>
      </c>
      <c r="L2066" s="18">
        <v>44326</v>
      </c>
      <c r="M2066" s="18">
        <v>46883</v>
      </c>
      <c r="O2066">
        <v>51600000</v>
      </c>
      <c r="P2066">
        <v>40600000</v>
      </c>
      <c r="Q2066">
        <v>11000000</v>
      </c>
      <c r="R2066">
        <v>860234</v>
      </c>
      <c r="S2066" t="s">
        <v>184</v>
      </c>
      <c r="T2066">
        <v>-0.36528329545533961</v>
      </c>
      <c r="U2066">
        <v>0.32558950069126341</v>
      </c>
      <c r="V2066">
        <v>-0.69954550991253528</v>
      </c>
      <c r="W2066">
        <v>5.7495882604016479</v>
      </c>
      <c r="X2066">
        <v>1.281947080465921</v>
      </c>
      <c r="Y2066" t="str">
        <f t="shared" si="128"/>
        <v>&gt;72</v>
      </c>
      <c r="Z2066" s="20">
        <f t="shared" si="129"/>
        <v>0.78682170542635654</v>
      </c>
      <c r="AA2066" t="str">
        <f t="shared" si="130"/>
        <v>60%-80%</v>
      </c>
      <c r="AB2066">
        <f t="shared" si="131"/>
        <v>1.7837843095375671E-4</v>
      </c>
    </row>
    <row r="2067" spans="1:28" x14ac:dyDescent="0.25">
      <c r="A2067" t="s">
        <v>5176</v>
      </c>
      <c r="B2067" t="s">
        <v>5177</v>
      </c>
      <c r="C2067" t="s">
        <v>82</v>
      </c>
      <c r="D2067" t="s">
        <v>231</v>
      </c>
      <c r="E2067">
        <v>220</v>
      </c>
      <c r="F2067" t="s">
        <v>79</v>
      </c>
      <c r="G2067">
        <v>2020</v>
      </c>
      <c r="H2067" t="s">
        <v>13</v>
      </c>
      <c r="I2067" t="s">
        <v>84</v>
      </c>
      <c r="J2067" t="s">
        <v>80</v>
      </c>
      <c r="K2067">
        <v>84</v>
      </c>
      <c r="L2067" s="18">
        <v>43505</v>
      </c>
      <c r="M2067" s="18">
        <v>46062</v>
      </c>
      <c r="O2067">
        <v>40111100</v>
      </c>
      <c r="P2067">
        <v>35111100</v>
      </c>
      <c r="Q2067">
        <v>5000000</v>
      </c>
      <c r="R2067">
        <v>737354</v>
      </c>
      <c r="S2067" t="s">
        <v>437</v>
      </c>
      <c r="T2067">
        <v>0.71411631870160996</v>
      </c>
      <c r="U2067">
        <v>0.68908995482778423</v>
      </c>
      <c r="V2067">
        <v>-0.1084621567063461</v>
      </c>
      <c r="W2067">
        <v>-0.86193395139868034</v>
      </c>
      <c r="X2067">
        <v>-0.88379348662608126</v>
      </c>
      <c r="Y2067" t="str">
        <f t="shared" si="128"/>
        <v>&gt;72</v>
      </c>
      <c r="Z2067" s="20">
        <f t="shared" si="129"/>
        <v>0.87534622585768029</v>
      </c>
      <c r="AA2067" t="str">
        <f t="shared" si="130"/>
        <v>80%-100%</v>
      </c>
      <c r="AB2067">
        <f t="shared" si="131"/>
        <v>1.5289799005558527E-4</v>
      </c>
    </row>
    <row r="2068" spans="1:28" x14ac:dyDescent="0.25">
      <c r="A2068" t="s">
        <v>5178</v>
      </c>
      <c r="B2068" t="s">
        <v>5179</v>
      </c>
      <c r="C2068" t="s">
        <v>82</v>
      </c>
      <c r="D2068" t="s">
        <v>199</v>
      </c>
      <c r="E2068">
        <v>74</v>
      </c>
      <c r="F2068" t="s">
        <v>87</v>
      </c>
      <c r="G2068">
        <v>2022</v>
      </c>
      <c r="H2068" t="s">
        <v>24</v>
      </c>
      <c r="I2068" t="s">
        <v>84</v>
      </c>
      <c r="J2068" t="s">
        <v>80</v>
      </c>
      <c r="K2068">
        <v>84</v>
      </c>
      <c r="L2068" s="18">
        <v>44491</v>
      </c>
      <c r="M2068" s="18">
        <v>47048</v>
      </c>
      <c r="O2068">
        <v>54610640</v>
      </c>
      <c r="P2068">
        <v>41610640</v>
      </c>
      <c r="Q2068">
        <v>13000000</v>
      </c>
      <c r="R2068">
        <v>905608</v>
      </c>
      <c r="S2068" t="s">
        <v>723</v>
      </c>
      <c r="T2068">
        <v>-8.633732775185822E-2</v>
      </c>
      <c r="U2068">
        <v>0.22346572959575711</v>
      </c>
      <c r="V2068">
        <v>-0.34384530499046262</v>
      </c>
      <c r="W2068">
        <v>1.2723397650049759</v>
      </c>
      <c r="X2068">
        <v>4.4381042127634142E-2</v>
      </c>
      <c r="Y2068" t="str">
        <f t="shared" si="128"/>
        <v>&gt;72</v>
      </c>
      <c r="Z2068" s="20">
        <f t="shared" si="129"/>
        <v>0.76195115091125099</v>
      </c>
      <c r="AA2068" t="str">
        <f t="shared" si="130"/>
        <v>60%-80%</v>
      </c>
      <c r="AB2068">
        <f t="shared" si="131"/>
        <v>1.877871998772075E-4</v>
      </c>
    </row>
    <row r="2069" spans="1:28" x14ac:dyDescent="0.25">
      <c r="A2069" t="s">
        <v>5180</v>
      </c>
      <c r="B2069" t="s">
        <v>5181</v>
      </c>
      <c r="C2069" t="s">
        <v>82</v>
      </c>
      <c r="D2069" t="s">
        <v>199</v>
      </c>
      <c r="E2069">
        <v>15</v>
      </c>
      <c r="F2069" t="s">
        <v>79</v>
      </c>
      <c r="G2069">
        <v>2022</v>
      </c>
      <c r="H2069" t="s">
        <v>26</v>
      </c>
      <c r="I2069" t="s">
        <v>84</v>
      </c>
      <c r="J2069" t="s">
        <v>80</v>
      </c>
      <c r="K2069">
        <v>84</v>
      </c>
      <c r="L2069" s="18">
        <v>44427</v>
      </c>
      <c r="M2069" s="18">
        <v>46984</v>
      </c>
      <c r="O2069">
        <v>61887300</v>
      </c>
      <c r="P2069">
        <v>23805350</v>
      </c>
      <c r="Q2069">
        <v>38081950</v>
      </c>
      <c r="R2069">
        <v>464364</v>
      </c>
      <c r="S2069" t="s">
        <v>726</v>
      </c>
      <c r="T2069">
        <v>-2.569689999023184E-2</v>
      </c>
      <c r="U2069">
        <v>-1.3257862660807931</v>
      </c>
      <c r="V2069">
        <v>-0.73906775490387622</v>
      </c>
      <c r="W2069">
        <v>8.7974510959378791E-2</v>
      </c>
      <c r="X2069">
        <v>-0.18766259006079469</v>
      </c>
      <c r="Y2069" t="str">
        <f t="shared" si="128"/>
        <v>&gt;72</v>
      </c>
      <c r="Z2069" s="20">
        <f t="shared" si="129"/>
        <v>0.38465646425033895</v>
      </c>
      <c r="AA2069" t="str">
        <f t="shared" si="130"/>
        <v>20%-40%</v>
      </c>
      <c r="AB2069">
        <f t="shared" si="131"/>
        <v>9.6290685687162202E-5</v>
      </c>
    </row>
    <row r="2070" spans="1:28" x14ac:dyDescent="0.25">
      <c r="A2070" t="s">
        <v>5182</v>
      </c>
      <c r="B2070" t="s">
        <v>5183</v>
      </c>
      <c r="C2070" t="s">
        <v>82</v>
      </c>
      <c r="D2070" t="s">
        <v>457</v>
      </c>
      <c r="E2070">
        <v>62</v>
      </c>
      <c r="F2070" t="s">
        <v>95</v>
      </c>
      <c r="G2070">
        <v>2018</v>
      </c>
      <c r="H2070" t="s">
        <v>16</v>
      </c>
      <c r="J2070" t="s">
        <v>96</v>
      </c>
      <c r="K2070">
        <v>84</v>
      </c>
      <c r="L2070" s="18">
        <v>44210</v>
      </c>
      <c r="M2070" s="18">
        <v>46766</v>
      </c>
      <c r="O2070">
        <v>77000000</v>
      </c>
      <c r="P2070">
        <v>60800000</v>
      </c>
      <c r="Q2070">
        <v>16200000</v>
      </c>
      <c r="R2070">
        <v>1511052</v>
      </c>
      <c r="S2070" t="s">
        <v>103</v>
      </c>
      <c r="T2070">
        <v>-2.6938757215017919</v>
      </c>
      <c r="U2070">
        <v>0.33704042934244738</v>
      </c>
      <c r="V2070">
        <v>0.60468857480173022</v>
      </c>
      <c r="W2070">
        <v>0.1602090420642778</v>
      </c>
      <c r="X2070">
        <v>-1.5025765057952249</v>
      </c>
      <c r="Y2070" t="str">
        <f t="shared" si="128"/>
        <v>&gt;72</v>
      </c>
      <c r="Z2070" s="20">
        <f t="shared" si="129"/>
        <v>0.78961038961038965</v>
      </c>
      <c r="AA2070" t="str">
        <f t="shared" si="130"/>
        <v>60%-80%</v>
      </c>
      <c r="AB2070">
        <f t="shared" si="131"/>
        <v>3.1333228499400863E-4</v>
      </c>
    </row>
    <row r="2071" spans="1:28" x14ac:dyDescent="0.25">
      <c r="A2071" t="s">
        <v>5184</v>
      </c>
      <c r="B2071" t="s">
        <v>5185</v>
      </c>
      <c r="C2071" t="s">
        <v>82</v>
      </c>
      <c r="D2071" t="s">
        <v>476</v>
      </c>
      <c r="E2071">
        <v>-1</v>
      </c>
      <c r="F2071" t="s">
        <v>95</v>
      </c>
      <c r="G2071">
        <v>2016</v>
      </c>
      <c r="H2071" t="s">
        <v>16</v>
      </c>
      <c r="J2071" t="s">
        <v>96</v>
      </c>
      <c r="K2071">
        <v>84</v>
      </c>
      <c r="L2071" s="18">
        <v>44347</v>
      </c>
      <c r="M2071" s="18">
        <v>46904</v>
      </c>
      <c r="O2071">
        <v>34700000</v>
      </c>
      <c r="P2071">
        <v>34700000</v>
      </c>
      <c r="Q2071">
        <v>0</v>
      </c>
      <c r="R2071">
        <v>829141</v>
      </c>
      <c r="S2071" t="s">
        <v>721</v>
      </c>
      <c r="T2071">
        <v>-0.24400243993208681</v>
      </c>
      <c r="U2071">
        <v>1.2009447865714571</v>
      </c>
      <c r="V2071">
        <v>0.92086653473246149</v>
      </c>
      <c r="W2071">
        <v>-0.74132013755489323</v>
      </c>
      <c r="X2071">
        <v>-1.5799243831913681</v>
      </c>
      <c r="Y2071" t="str">
        <f t="shared" si="128"/>
        <v>&gt;72</v>
      </c>
      <c r="Z2071" s="20">
        <f t="shared" si="129"/>
        <v>1</v>
      </c>
      <c r="AA2071" t="str">
        <f t="shared" si="130"/>
        <v>80%-100%</v>
      </c>
      <c r="AB2071">
        <f t="shared" si="131"/>
        <v>1.7193097531535467E-4</v>
      </c>
    </row>
    <row r="2072" spans="1:28" x14ac:dyDescent="0.25">
      <c r="A2072" t="s">
        <v>5186</v>
      </c>
      <c r="B2072" t="s">
        <v>5187</v>
      </c>
      <c r="C2072" t="s">
        <v>82</v>
      </c>
      <c r="D2072" t="s">
        <v>120</v>
      </c>
      <c r="E2072">
        <v>27</v>
      </c>
      <c r="F2072" t="s">
        <v>95</v>
      </c>
      <c r="G2072">
        <v>2017</v>
      </c>
      <c r="H2072" t="s">
        <v>16</v>
      </c>
      <c r="J2072" t="s">
        <v>96</v>
      </c>
      <c r="K2072">
        <v>48</v>
      </c>
      <c r="L2072" s="18">
        <v>44340</v>
      </c>
      <c r="M2072" s="18">
        <v>45801</v>
      </c>
      <c r="O2072">
        <v>37490000</v>
      </c>
      <c r="P2072">
        <v>36500000</v>
      </c>
      <c r="Q2072">
        <v>990000</v>
      </c>
      <c r="R2072">
        <v>1135649</v>
      </c>
      <c r="S2072" t="s">
        <v>335</v>
      </c>
      <c r="T2072">
        <v>-0.92317523086230224</v>
      </c>
      <c r="U2072">
        <v>1.0925118725243079</v>
      </c>
      <c r="V2072">
        <v>1.158000004680509</v>
      </c>
      <c r="W2072">
        <v>-0.30905868258589758</v>
      </c>
      <c r="X2072">
        <v>-0.80644560922993824</v>
      </c>
      <c r="Y2072" t="str">
        <f t="shared" si="128"/>
        <v>37-48</v>
      </c>
      <c r="Z2072" s="20">
        <f t="shared" si="129"/>
        <v>0.97359295812216595</v>
      </c>
      <c r="AA2072" t="str">
        <f t="shared" si="130"/>
        <v>80%-100%</v>
      </c>
      <c r="AB2072">
        <f t="shared" si="131"/>
        <v>2.3548858419244399E-4</v>
      </c>
    </row>
    <row r="2073" spans="1:28" x14ac:dyDescent="0.25">
      <c r="A2073" t="s">
        <v>5188</v>
      </c>
      <c r="B2073" t="s">
        <v>5189</v>
      </c>
      <c r="C2073" t="s">
        <v>82</v>
      </c>
      <c r="D2073" t="s">
        <v>648</v>
      </c>
      <c r="E2073">
        <v>166872296</v>
      </c>
      <c r="F2073" t="s">
        <v>95</v>
      </c>
      <c r="G2073">
        <v>2011</v>
      </c>
      <c r="H2073" t="s">
        <v>16</v>
      </c>
      <c r="J2073" t="s">
        <v>96</v>
      </c>
      <c r="K2073">
        <v>60</v>
      </c>
      <c r="L2073" s="18">
        <v>44284</v>
      </c>
      <c r="M2073" s="18">
        <v>46110</v>
      </c>
      <c r="O2073">
        <v>24000000</v>
      </c>
      <c r="P2073">
        <v>24000000</v>
      </c>
      <c r="Q2073">
        <v>0</v>
      </c>
      <c r="R2073">
        <v>801961</v>
      </c>
      <c r="S2073" t="s">
        <v>182</v>
      </c>
      <c r="T2073">
        <v>-1.7721412195250721</v>
      </c>
      <c r="U2073">
        <v>1.2009447865714571</v>
      </c>
      <c r="V2073">
        <v>0.28851061487099899</v>
      </c>
      <c r="W2073">
        <v>-0.82269629297101798</v>
      </c>
      <c r="X2073">
        <v>-0.80644560922993824</v>
      </c>
      <c r="Y2073" t="str">
        <f t="shared" si="128"/>
        <v>49-60</v>
      </c>
      <c r="Z2073" s="20">
        <f t="shared" si="129"/>
        <v>1</v>
      </c>
      <c r="AA2073" t="str">
        <f t="shared" si="130"/>
        <v>80%-100%</v>
      </c>
      <c r="AB2073">
        <f t="shared" si="131"/>
        <v>1.662949207612181E-4</v>
      </c>
    </row>
    <row r="2074" spans="1:28" x14ac:dyDescent="0.25">
      <c r="A2074" t="s">
        <v>5190</v>
      </c>
      <c r="B2074" t="s">
        <v>5191</v>
      </c>
      <c r="C2074" t="s">
        <v>82</v>
      </c>
      <c r="D2074" t="s">
        <v>145</v>
      </c>
      <c r="E2074">
        <v>38</v>
      </c>
      <c r="F2074" t="s">
        <v>25</v>
      </c>
      <c r="G2074">
        <v>2021</v>
      </c>
      <c r="H2074" t="s">
        <v>25</v>
      </c>
      <c r="I2074" t="s">
        <v>84</v>
      </c>
      <c r="J2074" t="s">
        <v>80</v>
      </c>
      <c r="K2074">
        <v>84</v>
      </c>
      <c r="L2074" s="18">
        <v>44532</v>
      </c>
      <c r="M2074" s="18">
        <v>47089</v>
      </c>
      <c r="O2074">
        <v>41310000</v>
      </c>
      <c r="P2074">
        <v>41310000</v>
      </c>
      <c r="Q2074">
        <v>0</v>
      </c>
      <c r="R2074">
        <v>915178</v>
      </c>
      <c r="S2074" t="s">
        <v>218</v>
      </c>
      <c r="T2074">
        <v>-2.196624213856456</v>
      </c>
      <c r="U2074">
        <v>1.2009447865714571</v>
      </c>
      <c r="V2074">
        <v>-0.1067118350424142</v>
      </c>
      <c r="W2074">
        <v>-0.82416065220788859</v>
      </c>
      <c r="X2074">
        <v>-1.11583711881451</v>
      </c>
      <c r="Y2074" t="str">
        <f t="shared" si="128"/>
        <v>&gt;72</v>
      </c>
      <c r="Z2074" s="20">
        <f t="shared" si="129"/>
        <v>1</v>
      </c>
      <c r="AA2074" t="str">
        <f t="shared" si="130"/>
        <v>80%-100%</v>
      </c>
      <c r="AB2074">
        <f t="shared" si="131"/>
        <v>1.89771638511611E-4</v>
      </c>
    </row>
    <row r="2075" spans="1:28" x14ac:dyDescent="0.25">
      <c r="A2075" t="s">
        <v>5192</v>
      </c>
      <c r="B2075" t="s">
        <v>5193</v>
      </c>
      <c r="C2075" t="s">
        <v>82</v>
      </c>
      <c r="D2075" t="s">
        <v>258</v>
      </c>
      <c r="E2075">
        <v>15</v>
      </c>
      <c r="F2075" t="s">
        <v>25</v>
      </c>
      <c r="G2075">
        <v>2020</v>
      </c>
      <c r="H2075" t="s">
        <v>25</v>
      </c>
      <c r="I2075" t="s">
        <v>84</v>
      </c>
      <c r="J2075" t="s">
        <v>80</v>
      </c>
      <c r="K2075">
        <v>60</v>
      </c>
      <c r="L2075" s="18">
        <v>43684</v>
      </c>
      <c r="M2075" s="18">
        <v>45511</v>
      </c>
      <c r="O2075">
        <v>36590000</v>
      </c>
      <c r="P2075">
        <v>19550000</v>
      </c>
      <c r="Q2075">
        <v>17040000</v>
      </c>
      <c r="R2075">
        <v>595064</v>
      </c>
      <c r="S2075" t="s">
        <v>311</v>
      </c>
      <c r="T2075">
        <v>0.98093420085276606</v>
      </c>
      <c r="U2075">
        <v>-0.71132232586403765</v>
      </c>
      <c r="V2075">
        <v>-0.1616457794681298</v>
      </c>
      <c r="W2075">
        <v>-0.62629823767819515</v>
      </c>
      <c r="X2075">
        <v>1.436642835258207</v>
      </c>
      <c r="Y2075" t="str">
        <f t="shared" si="128"/>
        <v>49-60</v>
      </c>
      <c r="Z2075" s="20">
        <f t="shared" si="129"/>
        <v>0.53429898879475268</v>
      </c>
      <c r="AA2075" t="str">
        <f t="shared" si="130"/>
        <v>40%-60%</v>
      </c>
      <c r="AB2075">
        <f t="shared" si="131"/>
        <v>1.2339268459171142E-4</v>
      </c>
    </row>
    <row r="2076" spans="1:28" x14ac:dyDescent="0.25">
      <c r="A2076" t="s">
        <v>3210</v>
      </c>
      <c r="B2076" t="s">
        <v>5194</v>
      </c>
      <c r="C2076" t="s">
        <v>82</v>
      </c>
      <c r="D2076" t="s">
        <v>5195</v>
      </c>
      <c r="E2076">
        <v>87</v>
      </c>
      <c r="F2076" t="s">
        <v>17</v>
      </c>
      <c r="G2076">
        <v>2019</v>
      </c>
      <c r="H2076" t="s">
        <v>110</v>
      </c>
      <c r="J2076" t="s">
        <v>80</v>
      </c>
      <c r="K2076">
        <v>72</v>
      </c>
      <c r="L2076" s="18">
        <v>43329</v>
      </c>
      <c r="M2076" s="18">
        <v>45521</v>
      </c>
      <c r="O2076">
        <v>45866910</v>
      </c>
      <c r="P2076">
        <v>41280219</v>
      </c>
      <c r="Q2076">
        <v>4586691</v>
      </c>
      <c r="R2076">
        <v>920344</v>
      </c>
      <c r="S2076" t="s">
        <v>225</v>
      </c>
      <c r="T2076">
        <v>1.4175452807364759</v>
      </c>
      <c r="U2076">
        <v>0.79032357974038436</v>
      </c>
      <c r="V2076">
        <v>0.52564408481904745</v>
      </c>
      <c r="W2076">
        <v>3.0524058255635862</v>
      </c>
      <c r="X2076">
        <v>1.0499034482774929</v>
      </c>
      <c r="Y2076" t="str">
        <f t="shared" si="128"/>
        <v>61-72</v>
      </c>
      <c r="Z2076" s="20">
        <f t="shared" si="129"/>
        <v>0.9</v>
      </c>
      <c r="AA2076" t="str">
        <f t="shared" si="130"/>
        <v>80%-100%</v>
      </c>
      <c r="AB2076">
        <f t="shared" si="131"/>
        <v>1.908428621255429E-4</v>
      </c>
    </row>
    <row r="2077" spans="1:28" x14ac:dyDescent="0.25">
      <c r="A2077" t="s">
        <v>5196</v>
      </c>
      <c r="B2077" t="s">
        <v>5197</v>
      </c>
      <c r="C2077" t="s">
        <v>82</v>
      </c>
      <c r="D2077" t="s">
        <v>216</v>
      </c>
      <c r="E2077">
        <v>236</v>
      </c>
      <c r="F2077" t="s">
        <v>79</v>
      </c>
      <c r="G2077">
        <v>2017</v>
      </c>
      <c r="H2077" t="s">
        <v>13</v>
      </c>
      <c r="J2077" t="s">
        <v>80</v>
      </c>
      <c r="K2077">
        <v>72</v>
      </c>
      <c r="L2077" s="18">
        <v>43009</v>
      </c>
      <c r="M2077" s="18">
        <v>45200</v>
      </c>
      <c r="O2077">
        <v>37940000</v>
      </c>
      <c r="P2077">
        <v>33940000</v>
      </c>
      <c r="Q2077">
        <v>4000000</v>
      </c>
      <c r="R2077">
        <v>789440</v>
      </c>
      <c r="S2077" t="s">
        <v>710</v>
      </c>
      <c r="T2077">
        <v>0.79901291756788695</v>
      </c>
      <c r="U2077">
        <v>0.76802838506268223</v>
      </c>
      <c r="V2077">
        <v>0.14957028117067331</v>
      </c>
      <c r="W2077">
        <v>-0.5134350396320968</v>
      </c>
      <c r="X2077">
        <v>0.1217289195237771</v>
      </c>
      <c r="Y2077" t="str">
        <f t="shared" si="128"/>
        <v>61-72</v>
      </c>
      <c r="Z2077" s="20">
        <f t="shared" si="129"/>
        <v>0.89457037427517128</v>
      </c>
      <c r="AA2077" t="str">
        <f t="shared" si="130"/>
        <v>80%-100%</v>
      </c>
      <c r="AB2077">
        <f t="shared" si="131"/>
        <v>1.6369856170778382E-4</v>
      </c>
    </row>
    <row r="2078" spans="1:28" x14ac:dyDescent="0.25">
      <c r="A2078" t="s">
        <v>5198</v>
      </c>
      <c r="B2078" t="s">
        <v>5199</v>
      </c>
      <c r="C2078" t="s">
        <v>82</v>
      </c>
      <c r="D2078" t="s">
        <v>227</v>
      </c>
      <c r="E2078">
        <v>220</v>
      </c>
      <c r="F2078" t="s">
        <v>117</v>
      </c>
      <c r="G2078">
        <v>2022</v>
      </c>
      <c r="H2078" t="s">
        <v>29</v>
      </c>
      <c r="I2078" t="s">
        <v>84</v>
      </c>
      <c r="J2078" t="s">
        <v>80</v>
      </c>
      <c r="K2078">
        <v>84</v>
      </c>
      <c r="L2078" s="18">
        <v>44365</v>
      </c>
      <c r="M2078" s="18">
        <v>46922</v>
      </c>
      <c r="O2078">
        <v>60990000</v>
      </c>
      <c r="P2078">
        <v>60990000</v>
      </c>
      <c r="Q2078">
        <v>0</v>
      </c>
      <c r="R2078">
        <v>1323469</v>
      </c>
      <c r="S2078" t="s">
        <v>163</v>
      </c>
      <c r="T2078">
        <v>-0.47443606542626698</v>
      </c>
      <c r="U2078">
        <v>1.2009447865714571</v>
      </c>
      <c r="V2078">
        <v>-0.38336754998180411</v>
      </c>
      <c r="W2078">
        <v>-0.40390681021974201</v>
      </c>
      <c r="X2078">
        <v>-1.5799243831913681</v>
      </c>
      <c r="Y2078" t="str">
        <f t="shared" si="128"/>
        <v>&gt;72</v>
      </c>
      <c r="Z2078" s="20">
        <f t="shared" si="129"/>
        <v>1</v>
      </c>
      <c r="AA2078" t="str">
        <f t="shared" si="130"/>
        <v>80%-100%</v>
      </c>
      <c r="AB2078">
        <f t="shared" si="131"/>
        <v>2.7443500679575261E-4</v>
      </c>
    </row>
    <row r="2079" spans="1:28" x14ac:dyDescent="0.25">
      <c r="A2079" t="s">
        <v>5200</v>
      </c>
      <c r="B2079" t="s">
        <v>5201</v>
      </c>
      <c r="C2079" t="s">
        <v>82</v>
      </c>
      <c r="D2079" t="s">
        <v>308</v>
      </c>
      <c r="E2079">
        <v>15</v>
      </c>
      <c r="F2079" t="s">
        <v>79</v>
      </c>
      <c r="G2079">
        <v>2017</v>
      </c>
      <c r="H2079" t="s">
        <v>13</v>
      </c>
      <c r="J2079" t="s">
        <v>80</v>
      </c>
      <c r="K2079">
        <v>84</v>
      </c>
      <c r="L2079" s="18">
        <v>42823</v>
      </c>
      <c r="M2079" s="18">
        <v>45380</v>
      </c>
      <c r="O2079">
        <v>37990000</v>
      </c>
      <c r="P2079">
        <v>30392000</v>
      </c>
      <c r="Q2079">
        <v>7598000</v>
      </c>
      <c r="R2079">
        <v>682937</v>
      </c>
      <c r="S2079" t="s">
        <v>891</v>
      </c>
      <c r="T2079">
        <v>-0.51082032208324291</v>
      </c>
      <c r="U2079">
        <v>0.37970237290931202</v>
      </c>
      <c r="V2079">
        <v>0.76277755476709586</v>
      </c>
      <c r="W2079">
        <v>-0.573177710220654</v>
      </c>
      <c r="X2079">
        <v>-1.425228628399082</v>
      </c>
      <c r="Y2079" t="str">
        <f t="shared" si="128"/>
        <v>&gt;72</v>
      </c>
      <c r="Z2079" s="20">
        <f t="shared" si="129"/>
        <v>0.8</v>
      </c>
      <c r="AA2079" t="str">
        <f t="shared" si="130"/>
        <v>60%-80%</v>
      </c>
      <c r="AB2079">
        <f t="shared" si="131"/>
        <v>1.4161406140685646E-4</v>
      </c>
    </row>
    <row r="2080" spans="1:28" x14ac:dyDescent="0.25">
      <c r="A2080" t="s">
        <v>5202</v>
      </c>
      <c r="B2080" t="s">
        <v>5203</v>
      </c>
      <c r="C2080" t="s">
        <v>82</v>
      </c>
      <c r="D2080" t="s">
        <v>239</v>
      </c>
      <c r="E2080">
        <v>61</v>
      </c>
      <c r="F2080" t="s">
        <v>87</v>
      </c>
      <c r="G2080">
        <v>2019</v>
      </c>
      <c r="H2080" t="s">
        <v>15</v>
      </c>
      <c r="J2080" t="s">
        <v>80</v>
      </c>
      <c r="K2080">
        <v>84</v>
      </c>
      <c r="L2080" s="18">
        <v>43202</v>
      </c>
      <c r="M2080" s="18">
        <v>45759</v>
      </c>
      <c r="O2080">
        <v>32990000</v>
      </c>
      <c r="P2080">
        <v>29691000</v>
      </c>
      <c r="Q2080">
        <v>3299000</v>
      </c>
      <c r="R2080">
        <v>639263</v>
      </c>
      <c r="S2080" t="s">
        <v>255</v>
      </c>
      <c r="T2080">
        <v>0.96880611530044081</v>
      </c>
      <c r="U2080">
        <v>0.79032357974038436</v>
      </c>
      <c r="V2080">
        <v>0.2094661248883162</v>
      </c>
      <c r="W2080">
        <v>-0.87994968561838527</v>
      </c>
      <c r="X2080">
        <v>1.0499034482774929</v>
      </c>
      <c r="Y2080" t="str">
        <f t="shared" si="128"/>
        <v>&gt;72</v>
      </c>
      <c r="Z2080" s="20">
        <f t="shared" si="129"/>
        <v>0.9</v>
      </c>
      <c r="AA2080" t="str">
        <f t="shared" si="130"/>
        <v>80%-100%</v>
      </c>
      <c r="AB2080">
        <f t="shared" si="131"/>
        <v>1.3255780509348781E-4</v>
      </c>
    </row>
    <row r="2081" spans="1:28" x14ac:dyDescent="0.25">
      <c r="A2081" t="s">
        <v>5204</v>
      </c>
      <c r="B2081" t="s">
        <v>5205</v>
      </c>
      <c r="C2081" t="s">
        <v>82</v>
      </c>
      <c r="D2081" t="s">
        <v>457</v>
      </c>
      <c r="E2081">
        <v>62</v>
      </c>
      <c r="F2081" t="s">
        <v>95</v>
      </c>
      <c r="G2081">
        <v>2021</v>
      </c>
      <c r="H2081" t="s">
        <v>16</v>
      </c>
      <c r="I2081" t="s">
        <v>84</v>
      </c>
      <c r="J2081" t="s">
        <v>96</v>
      </c>
      <c r="K2081">
        <v>84</v>
      </c>
      <c r="L2081" s="18">
        <v>44400</v>
      </c>
      <c r="M2081" s="18">
        <v>46957</v>
      </c>
      <c r="O2081">
        <v>57900000</v>
      </c>
      <c r="P2081">
        <v>43900000</v>
      </c>
      <c r="Q2081">
        <v>14000000</v>
      </c>
      <c r="R2081">
        <v>945145</v>
      </c>
      <c r="S2081" t="s">
        <v>103</v>
      </c>
      <c r="T2081">
        <v>-0.71699777647277252</v>
      </c>
      <c r="U2081">
        <v>0.2080783106414025</v>
      </c>
      <c r="V2081">
        <v>0.48612183982770601</v>
      </c>
      <c r="W2081">
        <v>0.89235082347488914</v>
      </c>
      <c r="X2081">
        <v>-0.4197062222492236</v>
      </c>
      <c r="Y2081" t="str">
        <f t="shared" si="128"/>
        <v>&gt;72</v>
      </c>
      <c r="Z2081" s="20">
        <f t="shared" si="129"/>
        <v>0.75820379965457685</v>
      </c>
      <c r="AA2081" t="str">
        <f t="shared" si="130"/>
        <v>60%-80%</v>
      </c>
      <c r="AB2081">
        <f t="shared" si="131"/>
        <v>1.9598560638592335E-4</v>
      </c>
    </row>
    <row r="2082" spans="1:28" x14ac:dyDescent="0.25">
      <c r="A2082" t="s">
        <v>5206</v>
      </c>
      <c r="B2082" t="s">
        <v>5207</v>
      </c>
      <c r="C2082" t="s">
        <v>82</v>
      </c>
      <c r="D2082" t="s">
        <v>801</v>
      </c>
      <c r="E2082">
        <v>46</v>
      </c>
      <c r="F2082" t="s">
        <v>17</v>
      </c>
      <c r="G2082">
        <v>2022</v>
      </c>
      <c r="H2082" t="s">
        <v>155</v>
      </c>
      <c r="J2082" t="s">
        <v>80</v>
      </c>
      <c r="K2082">
        <v>36</v>
      </c>
      <c r="L2082" s="18">
        <v>44550</v>
      </c>
      <c r="M2082" s="18">
        <v>45646</v>
      </c>
      <c r="O2082">
        <v>84000000</v>
      </c>
      <c r="P2082">
        <v>34000000</v>
      </c>
      <c r="Q2082">
        <v>50000000</v>
      </c>
      <c r="R2082">
        <v>1137403</v>
      </c>
      <c r="S2082" t="s">
        <v>235</v>
      </c>
      <c r="T2082">
        <v>0.79901291756788695</v>
      </c>
      <c r="U2082">
        <v>-1.2432290636134979</v>
      </c>
      <c r="V2082">
        <v>-1.9109400461998609</v>
      </c>
      <c r="W2082">
        <v>0.69414024193715451</v>
      </c>
      <c r="X2082">
        <v>1.9007300996350649</v>
      </c>
      <c r="Y2082" t="str">
        <f t="shared" si="128"/>
        <v>25-36</v>
      </c>
      <c r="Z2082" s="20">
        <f t="shared" si="129"/>
        <v>0.40476190476190477</v>
      </c>
      <c r="AA2082" t="str">
        <f t="shared" si="130"/>
        <v>40%-60%</v>
      </c>
      <c r="AB2082">
        <f t="shared" si="131"/>
        <v>2.358522942619052E-4</v>
      </c>
    </row>
    <row r="2083" spans="1:28" x14ac:dyDescent="0.25">
      <c r="A2083" t="s">
        <v>5208</v>
      </c>
      <c r="B2083" t="s">
        <v>5209</v>
      </c>
      <c r="C2083" t="s">
        <v>82</v>
      </c>
      <c r="D2083" t="s">
        <v>116</v>
      </c>
      <c r="E2083">
        <v>38</v>
      </c>
      <c r="F2083" t="s">
        <v>17</v>
      </c>
      <c r="G2083">
        <v>2019</v>
      </c>
      <c r="H2083" t="s">
        <v>17</v>
      </c>
      <c r="I2083" t="s">
        <v>84</v>
      </c>
      <c r="J2083" t="s">
        <v>80</v>
      </c>
      <c r="K2083">
        <v>72</v>
      </c>
      <c r="L2083" s="18">
        <v>43553</v>
      </c>
      <c r="M2083" s="18">
        <v>45745</v>
      </c>
      <c r="O2083">
        <v>64190000</v>
      </c>
      <c r="P2083">
        <v>41210000</v>
      </c>
      <c r="Q2083">
        <v>22980000</v>
      </c>
      <c r="R2083">
        <v>871612</v>
      </c>
      <c r="S2083" t="s">
        <v>158</v>
      </c>
      <c r="T2083">
        <v>1.4903137940504281</v>
      </c>
      <c r="U2083">
        <v>-0.26907785449070942</v>
      </c>
      <c r="V2083">
        <v>-0.21644313501515439</v>
      </c>
      <c r="W2083">
        <v>-0.68627722371930255</v>
      </c>
      <c r="X2083">
        <v>1.281947080465921</v>
      </c>
      <c r="Y2083" t="str">
        <f t="shared" si="128"/>
        <v>61-72</v>
      </c>
      <c r="Z2083" s="20">
        <f t="shared" si="129"/>
        <v>0.6420003115750117</v>
      </c>
      <c r="AA2083" t="str">
        <f t="shared" si="130"/>
        <v>60%-80%</v>
      </c>
      <c r="AB2083">
        <f t="shared" si="131"/>
        <v>1.8073777711700048E-4</v>
      </c>
    </row>
    <row r="2084" spans="1:28" x14ac:dyDescent="0.25">
      <c r="A2084" t="s">
        <v>5210</v>
      </c>
      <c r="B2084" t="s">
        <v>5211</v>
      </c>
      <c r="C2084" t="s">
        <v>82</v>
      </c>
      <c r="D2084" t="s">
        <v>239</v>
      </c>
      <c r="E2084">
        <v>61</v>
      </c>
      <c r="F2084" t="s">
        <v>79</v>
      </c>
      <c r="G2084">
        <v>2019</v>
      </c>
      <c r="H2084" t="s">
        <v>13</v>
      </c>
      <c r="J2084" t="s">
        <v>80</v>
      </c>
      <c r="K2084">
        <v>84</v>
      </c>
      <c r="L2084" s="18">
        <v>43434</v>
      </c>
      <c r="M2084" s="18">
        <v>45991</v>
      </c>
      <c r="O2084">
        <v>33500000</v>
      </c>
      <c r="P2084">
        <v>38500000</v>
      </c>
      <c r="Q2084">
        <v>0</v>
      </c>
      <c r="R2084">
        <v>828910</v>
      </c>
      <c r="S2084" t="s">
        <v>332</v>
      </c>
      <c r="T2084">
        <v>0.27750523881790012</v>
      </c>
      <c r="U2084">
        <v>1.8138122594536541</v>
      </c>
      <c r="V2084">
        <v>0.2094661248883162</v>
      </c>
      <c r="W2084">
        <v>-0.28318678718379742</v>
      </c>
      <c r="X2084">
        <v>1.3592949578620639</v>
      </c>
      <c r="Y2084" t="str">
        <f t="shared" si="128"/>
        <v>&gt;72</v>
      </c>
      <c r="Z2084" s="20">
        <f t="shared" si="129"/>
        <v>1.1492537313432836</v>
      </c>
      <c r="AA2084" t="str">
        <f t="shared" si="130"/>
        <v>80%-100%</v>
      </c>
      <c r="AB2084">
        <f t="shared" si="131"/>
        <v>1.7188307507245526E-4</v>
      </c>
    </row>
    <row r="2085" spans="1:28" x14ac:dyDescent="0.25">
      <c r="A2085" t="s">
        <v>5212</v>
      </c>
      <c r="B2085" t="s">
        <v>5213</v>
      </c>
      <c r="C2085" t="s">
        <v>82</v>
      </c>
      <c r="D2085" t="s">
        <v>391</v>
      </c>
      <c r="E2085">
        <v>49</v>
      </c>
      <c r="F2085" t="s">
        <v>25</v>
      </c>
      <c r="G2085">
        <v>2022</v>
      </c>
      <c r="H2085" t="s">
        <v>25</v>
      </c>
      <c r="I2085" t="s">
        <v>84</v>
      </c>
      <c r="J2085" t="s">
        <v>80</v>
      </c>
      <c r="K2085">
        <v>72</v>
      </c>
      <c r="L2085" s="18">
        <v>44406</v>
      </c>
      <c r="M2085" s="18">
        <v>46597</v>
      </c>
      <c r="O2085">
        <v>43490000</v>
      </c>
      <c r="P2085">
        <v>43490000</v>
      </c>
      <c r="Q2085">
        <v>0</v>
      </c>
      <c r="R2085">
        <v>1034262</v>
      </c>
      <c r="S2085" t="s">
        <v>85</v>
      </c>
      <c r="T2085">
        <v>-2.051087187228553</v>
      </c>
      <c r="U2085">
        <v>1.2009447865714571</v>
      </c>
      <c r="V2085">
        <v>-0.2648008150077798</v>
      </c>
      <c r="W2085">
        <v>-0.92300423688920541</v>
      </c>
      <c r="X2085">
        <v>-1.5799243831913681</v>
      </c>
      <c r="Y2085" t="str">
        <f t="shared" si="128"/>
        <v>61-72</v>
      </c>
      <c r="Z2085" s="20">
        <f t="shared" si="129"/>
        <v>1</v>
      </c>
      <c r="AA2085" t="str">
        <f t="shared" si="130"/>
        <v>80%-100%</v>
      </c>
      <c r="AB2085">
        <f t="shared" si="131"/>
        <v>2.1446493948750495E-4</v>
      </c>
    </row>
    <row r="2086" spans="1:28" x14ac:dyDescent="0.25">
      <c r="A2086" t="s">
        <v>5214</v>
      </c>
      <c r="B2086" t="s">
        <v>5215</v>
      </c>
      <c r="C2086" t="s">
        <v>82</v>
      </c>
      <c r="D2086" t="s">
        <v>457</v>
      </c>
      <c r="E2086">
        <v>166872296</v>
      </c>
      <c r="F2086" t="s">
        <v>95</v>
      </c>
      <c r="G2086">
        <v>2017</v>
      </c>
      <c r="H2086" t="s">
        <v>16</v>
      </c>
      <c r="J2086" t="s">
        <v>96</v>
      </c>
      <c r="K2086">
        <v>84</v>
      </c>
      <c r="L2086" s="18">
        <v>44432</v>
      </c>
      <c r="M2086" s="18">
        <v>46989</v>
      </c>
      <c r="O2086">
        <v>28900000</v>
      </c>
      <c r="P2086">
        <v>28900000</v>
      </c>
      <c r="Q2086">
        <v>0</v>
      </c>
      <c r="R2086">
        <v>657386</v>
      </c>
      <c r="S2086" t="s">
        <v>182</v>
      </c>
      <c r="T2086">
        <v>-1.1293526852518321</v>
      </c>
      <c r="U2086">
        <v>1.2009447865714571</v>
      </c>
      <c r="V2086">
        <v>0.24898836987965761</v>
      </c>
      <c r="W2086">
        <v>-0.50537077481381809</v>
      </c>
      <c r="X2086">
        <v>-0.80644560922993824</v>
      </c>
      <c r="Y2086" t="str">
        <f t="shared" si="128"/>
        <v>&gt;72</v>
      </c>
      <c r="Z2086" s="20">
        <f t="shared" si="129"/>
        <v>1</v>
      </c>
      <c r="AA2086" t="str">
        <f t="shared" si="130"/>
        <v>80%-100%</v>
      </c>
      <c r="AB2086">
        <f t="shared" si="131"/>
        <v>1.3631579687732213E-4</v>
      </c>
    </row>
    <row r="2087" spans="1:28" x14ac:dyDescent="0.25">
      <c r="A2087" t="s">
        <v>5216</v>
      </c>
      <c r="B2087" t="s">
        <v>5217</v>
      </c>
      <c r="C2087" t="s">
        <v>82</v>
      </c>
      <c r="D2087" t="s">
        <v>224</v>
      </c>
      <c r="E2087">
        <v>38</v>
      </c>
      <c r="F2087" t="s">
        <v>95</v>
      </c>
      <c r="G2087">
        <v>2017</v>
      </c>
      <c r="H2087" t="s">
        <v>16</v>
      </c>
      <c r="J2087" t="s">
        <v>80</v>
      </c>
      <c r="K2087">
        <v>72</v>
      </c>
      <c r="L2087" s="18">
        <v>44205</v>
      </c>
      <c r="M2087" s="18">
        <v>46396</v>
      </c>
      <c r="O2087">
        <v>34000000</v>
      </c>
      <c r="P2087">
        <v>27150000</v>
      </c>
      <c r="Q2087">
        <v>6850000</v>
      </c>
      <c r="R2087">
        <v>666402</v>
      </c>
      <c r="S2087" t="s">
        <v>321</v>
      </c>
      <c r="T2087">
        <v>-2.2815208127227331</v>
      </c>
      <c r="U2087">
        <v>0.3736638257500316</v>
      </c>
      <c r="V2087">
        <v>0.2094661248883162</v>
      </c>
      <c r="W2087">
        <v>-0.34914269551356458</v>
      </c>
      <c r="X2087">
        <v>-1.11583711881451</v>
      </c>
      <c r="Y2087" t="str">
        <f t="shared" si="128"/>
        <v>61-72</v>
      </c>
      <c r="Z2087" s="20">
        <f t="shared" si="129"/>
        <v>0.79852941176470593</v>
      </c>
      <c r="AA2087" t="str">
        <f t="shared" si="130"/>
        <v>60%-80%</v>
      </c>
      <c r="AB2087">
        <f t="shared" si="131"/>
        <v>1.3818535787291062E-4</v>
      </c>
    </row>
    <row r="2088" spans="1:28" x14ac:dyDescent="0.25">
      <c r="A2088" t="s">
        <v>5218</v>
      </c>
      <c r="B2088" t="s">
        <v>5219</v>
      </c>
      <c r="C2088" t="s">
        <v>82</v>
      </c>
      <c r="D2088" t="s">
        <v>655</v>
      </c>
      <c r="E2088">
        <v>61</v>
      </c>
      <c r="F2088" t="s">
        <v>17</v>
      </c>
      <c r="G2088">
        <v>2022</v>
      </c>
      <c r="H2088" t="s">
        <v>155</v>
      </c>
      <c r="I2088" t="s">
        <v>84</v>
      </c>
      <c r="J2088" t="s">
        <v>80</v>
      </c>
      <c r="K2088">
        <v>84</v>
      </c>
      <c r="L2088" s="18">
        <v>44341</v>
      </c>
      <c r="M2088" s="18">
        <v>46898</v>
      </c>
      <c r="O2088">
        <v>61973000</v>
      </c>
      <c r="P2088">
        <v>61973000</v>
      </c>
      <c r="Q2088">
        <v>0</v>
      </c>
      <c r="R2088">
        <v>1311908</v>
      </c>
      <c r="S2088" t="s">
        <v>146</v>
      </c>
      <c r="T2088">
        <v>-0.207618183275111</v>
      </c>
      <c r="U2088">
        <v>1.2009447865714571</v>
      </c>
      <c r="V2088">
        <v>1.185489993161002E-2</v>
      </c>
      <c r="W2088">
        <v>0.78500121011666368</v>
      </c>
      <c r="X2088">
        <v>-0.65174985443765243</v>
      </c>
      <c r="Y2088" t="str">
        <f t="shared" si="128"/>
        <v>&gt;72</v>
      </c>
      <c r="Z2088" s="20">
        <f t="shared" si="129"/>
        <v>1</v>
      </c>
      <c r="AA2088" t="str">
        <f t="shared" si="130"/>
        <v>80%-100%</v>
      </c>
      <c r="AB2088">
        <f t="shared" si="131"/>
        <v>2.7203771368683531E-4</v>
      </c>
    </row>
    <row r="2089" spans="1:28" x14ac:dyDescent="0.25">
      <c r="A2089" t="s">
        <v>5220</v>
      </c>
      <c r="B2089" t="s">
        <v>5221</v>
      </c>
      <c r="C2089" t="s">
        <v>82</v>
      </c>
      <c r="D2089" t="s">
        <v>613</v>
      </c>
      <c r="E2089">
        <v>60</v>
      </c>
      <c r="F2089" t="s">
        <v>25</v>
      </c>
      <c r="G2089">
        <v>2022</v>
      </c>
      <c r="H2089" t="s">
        <v>25</v>
      </c>
      <c r="I2089" t="s">
        <v>84</v>
      </c>
      <c r="J2089" t="s">
        <v>80</v>
      </c>
      <c r="K2089">
        <v>84</v>
      </c>
      <c r="L2089" s="18">
        <v>44407</v>
      </c>
      <c r="M2089" s="18">
        <v>46964</v>
      </c>
      <c r="O2089">
        <v>43270000</v>
      </c>
      <c r="P2089">
        <v>44020000</v>
      </c>
      <c r="Q2089">
        <v>0</v>
      </c>
      <c r="R2089">
        <v>822991</v>
      </c>
      <c r="S2089" t="s">
        <v>189</v>
      </c>
      <c r="T2089">
        <v>-1.214249284118109</v>
      </c>
      <c r="U2089">
        <v>1.2721178637896919</v>
      </c>
      <c r="V2089">
        <v>0.16994387989697479</v>
      </c>
      <c r="W2089">
        <v>-0.82131922441395167</v>
      </c>
      <c r="X2089">
        <v>-1.425228628399082</v>
      </c>
      <c r="Y2089" t="str">
        <f t="shared" si="128"/>
        <v>&gt;72</v>
      </c>
      <c r="Z2089" s="20">
        <f t="shared" si="129"/>
        <v>1.0173330251906634</v>
      </c>
      <c r="AA2089" t="str">
        <f t="shared" si="130"/>
        <v>80%-100%</v>
      </c>
      <c r="AB2089">
        <f t="shared" si="131"/>
        <v>1.7065570910829286E-4</v>
      </c>
    </row>
    <row r="2090" spans="1:28" x14ac:dyDescent="0.25">
      <c r="A2090" t="s">
        <v>5222</v>
      </c>
      <c r="B2090" t="s">
        <v>5223</v>
      </c>
      <c r="C2090" t="s">
        <v>82</v>
      </c>
      <c r="D2090" t="s">
        <v>244</v>
      </c>
      <c r="E2090">
        <v>38</v>
      </c>
      <c r="F2090" t="s">
        <v>95</v>
      </c>
      <c r="G2090">
        <v>2013</v>
      </c>
      <c r="H2090" t="s">
        <v>16</v>
      </c>
      <c r="J2090" t="s">
        <v>96</v>
      </c>
      <c r="K2090">
        <v>60</v>
      </c>
      <c r="L2090" s="18">
        <v>43250</v>
      </c>
      <c r="M2090" s="18">
        <v>45076</v>
      </c>
      <c r="O2090">
        <v>18000000</v>
      </c>
      <c r="P2090">
        <v>17100000</v>
      </c>
      <c r="Q2090">
        <v>900000</v>
      </c>
      <c r="R2090">
        <v>430794</v>
      </c>
      <c r="S2090" t="s">
        <v>160</v>
      </c>
      <c r="T2090">
        <v>-0.30464286769371318</v>
      </c>
      <c r="U2090">
        <v>0.99563418315592023</v>
      </c>
      <c r="V2090">
        <v>0.68373306478441309</v>
      </c>
      <c r="W2090">
        <v>-0.2443135590467253</v>
      </c>
      <c r="X2090">
        <v>-1.3478807510029389</v>
      </c>
      <c r="Y2090" t="str">
        <f t="shared" si="128"/>
        <v>49-60</v>
      </c>
      <c r="Z2090" s="20">
        <f t="shared" si="129"/>
        <v>0.95</v>
      </c>
      <c r="AA2090" t="str">
        <f t="shared" si="130"/>
        <v>80%-100%</v>
      </c>
      <c r="AB2090">
        <f t="shared" si="131"/>
        <v>8.9329598439834591E-5</v>
      </c>
    </row>
    <row r="2091" spans="1:28" x14ac:dyDescent="0.25">
      <c r="A2091" t="s">
        <v>5224</v>
      </c>
      <c r="B2091" t="s">
        <v>5225</v>
      </c>
      <c r="C2091" t="s">
        <v>82</v>
      </c>
      <c r="D2091" t="s">
        <v>404</v>
      </c>
      <c r="E2091">
        <v>236</v>
      </c>
      <c r="F2091" t="s">
        <v>17</v>
      </c>
      <c r="G2091">
        <v>2020</v>
      </c>
      <c r="H2091" t="s">
        <v>17</v>
      </c>
      <c r="I2091" t="s">
        <v>84</v>
      </c>
      <c r="J2091" t="s">
        <v>80</v>
      </c>
      <c r="K2091">
        <v>72</v>
      </c>
      <c r="L2091" s="18">
        <v>43923</v>
      </c>
      <c r="M2091" s="18">
        <v>46114</v>
      </c>
      <c r="O2091">
        <v>61800000</v>
      </c>
      <c r="P2091">
        <v>49508000</v>
      </c>
      <c r="Q2091">
        <v>12292000</v>
      </c>
      <c r="R2091">
        <v>1257448</v>
      </c>
      <c r="S2091" t="s">
        <v>598</v>
      </c>
      <c r="T2091">
        <v>-0.122721584408834</v>
      </c>
      <c r="U2091">
        <v>0.38422053505567327</v>
      </c>
      <c r="V2091">
        <v>0.48612183982770601</v>
      </c>
      <c r="W2091">
        <v>-0.770726807633483</v>
      </c>
      <c r="X2091">
        <v>0.89520769348520657</v>
      </c>
      <c r="Y2091" t="str">
        <f t="shared" si="128"/>
        <v>61-72</v>
      </c>
      <c r="Z2091" s="20">
        <f t="shared" si="129"/>
        <v>0.80110032362459549</v>
      </c>
      <c r="AA2091" t="str">
        <f t="shared" si="130"/>
        <v>80%-100%</v>
      </c>
      <c r="AB2091">
        <f t="shared" si="131"/>
        <v>2.6074486854267499E-4</v>
      </c>
    </row>
    <row r="2092" spans="1:28" x14ac:dyDescent="0.25">
      <c r="A2092" t="s">
        <v>5226</v>
      </c>
      <c r="B2092" t="s">
        <v>5227</v>
      </c>
      <c r="C2092" t="s">
        <v>82</v>
      </c>
      <c r="D2092" t="s">
        <v>130</v>
      </c>
      <c r="E2092">
        <v>61</v>
      </c>
      <c r="F2092" t="s">
        <v>11</v>
      </c>
      <c r="G2092">
        <v>2021</v>
      </c>
      <c r="H2092" t="s">
        <v>11</v>
      </c>
      <c r="I2092" t="s">
        <v>188</v>
      </c>
      <c r="J2092" t="s">
        <v>80</v>
      </c>
      <c r="K2092">
        <v>60</v>
      </c>
      <c r="L2092" s="18">
        <v>43933</v>
      </c>
      <c r="M2092" s="18">
        <v>45759</v>
      </c>
      <c r="O2092">
        <v>65730000</v>
      </c>
      <c r="P2092">
        <v>47093450</v>
      </c>
      <c r="Q2092">
        <v>18636550</v>
      </c>
      <c r="R2092">
        <v>1237801</v>
      </c>
      <c r="S2092" t="s">
        <v>228</v>
      </c>
      <c r="T2092">
        <v>-1.3961705674029881</v>
      </c>
      <c r="U2092">
        <v>3.670278867588056E-2</v>
      </c>
      <c r="V2092">
        <v>-0.38336754998180411</v>
      </c>
      <c r="W2092">
        <v>-1.0286150066295789</v>
      </c>
      <c r="X2092">
        <v>0.89520769348520657</v>
      </c>
      <c r="Y2092" t="str">
        <f t="shared" si="128"/>
        <v>49-60</v>
      </c>
      <c r="Z2092" s="20">
        <f t="shared" si="129"/>
        <v>0.71646812718697706</v>
      </c>
      <c r="AA2092" t="str">
        <f t="shared" si="130"/>
        <v>60%-80%</v>
      </c>
      <c r="AB2092">
        <f t="shared" si="131"/>
        <v>2.5667085957192001E-4</v>
      </c>
    </row>
    <row r="2093" spans="1:28" x14ac:dyDescent="0.25">
      <c r="A2093" t="s">
        <v>5228</v>
      </c>
      <c r="B2093" t="s">
        <v>5229</v>
      </c>
      <c r="C2093" t="s">
        <v>82</v>
      </c>
      <c r="D2093" t="s">
        <v>199</v>
      </c>
      <c r="E2093">
        <v>7</v>
      </c>
      <c r="F2093" t="s">
        <v>117</v>
      </c>
      <c r="G2093">
        <v>2022</v>
      </c>
      <c r="H2093" t="s">
        <v>29</v>
      </c>
      <c r="I2093" t="s">
        <v>84</v>
      </c>
      <c r="J2093" t="s">
        <v>80</v>
      </c>
      <c r="K2093">
        <v>84</v>
      </c>
      <c r="L2093" s="18">
        <v>44431</v>
      </c>
      <c r="M2093" s="18">
        <v>46988</v>
      </c>
      <c r="O2093">
        <v>70855000</v>
      </c>
      <c r="P2093">
        <v>51978900</v>
      </c>
      <c r="Q2093">
        <v>18876100</v>
      </c>
      <c r="R2093">
        <v>1091475</v>
      </c>
      <c r="S2093" t="s">
        <v>400</v>
      </c>
      <c r="T2093">
        <v>-0.34102712435068899</v>
      </c>
      <c r="U2093">
        <v>0.1070308832105076</v>
      </c>
      <c r="V2093">
        <v>-0.81811224488655909</v>
      </c>
      <c r="W2093">
        <v>1.7759614024098518E-2</v>
      </c>
      <c r="X2093">
        <v>0.43112042910834891</v>
      </c>
      <c r="Y2093" t="str">
        <f t="shared" si="128"/>
        <v>&gt;72</v>
      </c>
      <c r="Z2093" s="20">
        <f t="shared" si="129"/>
        <v>0.73359537082774684</v>
      </c>
      <c r="AA2093" t="str">
        <f t="shared" si="130"/>
        <v>60%-80%</v>
      </c>
      <c r="AB2093">
        <f t="shared" si="131"/>
        <v>2.2632864769963942E-4</v>
      </c>
    </row>
    <row r="2094" spans="1:28" x14ac:dyDescent="0.25">
      <c r="A2094" t="s">
        <v>1018</v>
      </c>
      <c r="B2094" t="s">
        <v>5230</v>
      </c>
      <c r="C2094" t="s">
        <v>82</v>
      </c>
      <c r="D2094" t="s">
        <v>1019</v>
      </c>
      <c r="E2094">
        <v>38</v>
      </c>
      <c r="F2094" t="s">
        <v>17</v>
      </c>
      <c r="G2094">
        <v>2021</v>
      </c>
      <c r="H2094" t="s">
        <v>110</v>
      </c>
      <c r="I2094" t="s">
        <v>84</v>
      </c>
      <c r="J2094" t="s">
        <v>80</v>
      </c>
      <c r="K2094">
        <v>29</v>
      </c>
      <c r="L2094" s="18">
        <v>44173</v>
      </c>
      <c r="M2094" s="18">
        <v>45054</v>
      </c>
      <c r="O2094">
        <v>60710000</v>
      </c>
      <c r="P2094">
        <v>30355000</v>
      </c>
      <c r="Q2094">
        <v>30355000</v>
      </c>
      <c r="R2094">
        <v>1046724</v>
      </c>
      <c r="S2094" t="s">
        <v>162</v>
      </c>
      <c r="U2094">
        <v>-0.85216124758390532</v>
      </c>
      <c r="V2094">
        <v>-4.4146365390986242</v>
      </c>
      <c r="Y2094" t="str">
        <f t="shared" si="128"/>
        <v>25-36</v>
      </c>
      <c r="Z2094" s="20">
        <f t="shared" si="129"/>
        <v>0.5</v>
      </c>
      <c r="AA2094" t="str">
        <f t="shared" si="130"/>
        <v>40%-60%</v>
      </c>
      <c r="AB2094">
        <f t="shared" si="131"/>
        <v>2.1704906427976578E-4</v>
      </c>
    </row>
    <row r="2095" spans="1:28" x14ac:dyDescent="0.25">
      <c r="A2095" t="s">
        <v>5231</v>
      </c>
      <c r="B2095" t="s">
        <v>5232</v>
      </c>
      <c r="C2095" t="s">
        <v>82</v>
      </c>
      <c r="D2095" t="s">
        <v>391</v>
      </c>
      <c r="E2095">
        <v>59</v>
      </c>
      <c r="F2095" t="s">
        <v>25</v>
      </c>
      <c r="G2095">
        <v>2022</v>
      </c>
      <c r="H2095" t="s">
        <v>25</v>
      </c>
      <c r="I2095" t="s">
        <v>84</v>
      </c>
      <c r="J2095" t="s">
        <v>80</v>
      </c>
      <c r="K2095">
        <v>72</v>
      </c>
      <c r="L2095" s="18">
        <v>44407</v>
      </c>
      <c r="M2095" s="18">
        <v>46598</v>
      </c>
      <c r="O2095">
        <v>42790000</v>
      </c>
      <c r="P2095">
        <v>38408400</v>
      </c>
      <c r="Q2095">
        <v>4381600</v>
      </c>
      <c r="R2095">
        <v>913414</v>
      </c>
      <c r="S2095" t="s">
        <v>287</v>
      </c>
      <c r="T2095">
        <v>-2.427057839350637</v>
      </c>
      <c r="U2095">
        <v>0.78047788312414978</v>
      </c>
      <c r="V2095">
        <v>-0.2648008150077798</v>
      </c>
      <c r="W2095">
        <v>-0.11183153178679579</v>
      </c>
      <c r="X2095">
        <v>-1.11583711881451</v>
      </c>
      <c r="Y2095" t="str">
        <f t="shared" si="128"/>
        <v>61-72</v>
      </c>
      <c r="Z2095" s="20">
        <f t="shared" si="129"/>
        <v>0.89760224351483997</v>
      </c>
      <c r="AA2095" t="str">
        <f t="shared" si="130"/>
        <v>80%-100%</v>
      </c>
      <c r="AB2095">
        <f t="shared" si="131"/>
        <v>1.8940585483856107E-4</v>
      </c>
    </row>
    <row r="2096" spans="1:28" x14ac:dyDescent="0.25">
      <c r="A2096" t="s">
        <v>5233</v>
      </c>
      <c r="B2096" t="s">
        <v>5234</v>
      </c>
      <c r="C2096" t="s">
        <v>82</v>
      </c>
      <c r="D2096" t="s">
        <v>301</v>
      </c>
      <c r="E2096">
        <v>7</v>
      </c>
      <c r="F2096" t="s">
        <v>12</v>
      </c>
      <c r="G2096">
        <v>2020</v>
      </c>
      <c r="H2096" t="s">
        <v>12</v>
      </c>
      <c r="I2096" t="s">
        <v>84</v>
      </c>
      <c r="J2096" t="s">
        <v>80</v>
      </c>
      <c r="K2096">
        <v>84</v>
      </c>
      <c r="L2096" s="18">
        <v>43767</v>
      </c>
      <c r="M2096" s="18">
        <v>46324</v>
      </c>
      <c r="O2096">
        <v>73365000</v>
      </c>
      <c r="P2096">
        <v>51365000</v>
      </c>
      <c r="Q2096">
        <v>22000000</v>
      </c>
      <c r="R2096">
        <v>1050248</v>
      </c>
      <c r="S2096" t="s">
        <v>101</v>
      </c>
      <c r="T2096">
        <v>2.2815442219069261E-2</v>
      </c>
      <c r="U2096">
        <v>-3.03871224156071E-2</v>
      </c>
      <c r="V2096">
        <v>0.52564408481904745</v>
      </c>
      <c r="W2096">
        <v>-0.1582980533556736</v>
      </c>
      <c r="X2096">
        <v>0.50846830650449182</v>
      </c>
      <c r="Y2096" t="str">
        <f t="shared" si="128"/>
        <v>&gt;72</v>
      </c>
      <c r="Z2096" s="20">
        <f t="shared" si="129"/>
        <v>0.70012948953860832</v>
      </c>
      <c r="AA2096" t="str">
        <f t="shared" si="130"/>
        <v>60%-80%</v>
      </c>
      <c r="AB2096">
        <f t="shared" si="131"/>
        <v>2.1777980218443016E-4</v>
      </c>
    </row>
    <row r="2097" spans="1:28" x14ac:dyDescent="0.25">
      <c r="A2097" t="s">
        <v>5235</v>
      </c>
      <c r="B2097" t="s">
        <v>5236</v>
      </c>
      <c r="C2097" t="s">
        <v>82</v>
      </c>
      <c r="D2097" t="s">
        <v>316</v>
      </c>
      <c r="E2097">
        <v>236</v>
      </c>
      <c r="F2097" t="s">
        <v>79</v>
      </c>
      <c r="G2097">
        <v>2021</v>
      </c>
      <c r="H2097" t="s">
        <v>26</v>
      </c>
      <c r="I2097" t="s">
        <v>84</v>
      </c>
      <c r="J2097" t="s">
        <v>80</v>
      </c>
      <c r="K2097">
        <v>72</v>
      </c>
      <c r="L2097" s="18">
        <v>44035</v>
      </c>
      <c r="M2097" s="18">
        <v>46226</v>
      </c>
      <c r="O2097">
        <v>44235000</v>
      </c>
      <c r="P2097">
        <v>10235000</v>
      </c>
      <c r="Q2097">
        <v>34000000</v>
      </c>
      <c r="R2097">
        <v>262897</v>
      </c>
      <c r="S2097" t="s">
        <v>842</v>
      </c>
      <c r="T2097">
        <v>-1.0808403430425311</v>
      </c>
      <c r="U2097">
        <v>-1.9551806869803601</v>
      </c>
      <c r="V2097">
        <v>0.16994387989697479</v>
      </c>
      <c r="W2097">
        <v>-0.72658825879520605</v>
      </c>
      <c r="X2097">
        <v>-1.270532873606796</v>
      </c>
      <c r="Y2097" t="str">
        <f t="shared" si="128"/>
        <v>61-72</v>
      </c>
      <c r="Z2097" s="20">
        <f t="shared" si="129"/>
        <v>0.23137786820391093</v>
      </c>
      <c r="AA2097" t="str">
        <f t="shared" si="130"/>
        <v>20%-40%</v>
      </c>
      <c r="AB2097">
        <f t="shared" si="131"/>
        <v>5.4514416266329606E-5</v>
      </c>
    </row>
    <row r="2098" spans="1:28" x14ac:dyDescent="0.25">
      <c r="A2098" t="s">
        <v>5237</v>
      </c>
      <c r="B2098" t="s">
        <v>5238</v>
      </c>
      <c r="C2098" t="s">
        <v>82</v>
      </c>
      <c r="D2098" t="s">
        <v>384</v>
      </c>
      <c r="E2098">
        <v>38</v>
      </c>
      <c r="F2098" t="s">
        <v>87</v>
      </c>
      <c r="G2098">
        <v>2020</v>
      </c>
      <c r="H2098" t="s">
        <v>24</v>
      </c>
      <c r="I2098" t="s">
        <v>84</v>
      </c>
      <c r="J2098" t="s">
        <v>80</v>
      </c>
      <c r="K2098">
        <v>84</v>
      </c>
      <c r="L2098" s="18">
        <v>43796</v>
      </c>
      <c r="M2098" s="18">
        <v>46353</v>
      </c>
      <c r="O2098">
        <v>38390000</v>
      </c>
      <c r="P2098">
        <v>38390000</v>
      </c>
      <c r="Q2098">
        <v>0</v>
      </c>
      <c r="R2098">
        <v>847082</v>
      </c>
      <c r="S2098" t="s">
        <v>234</v>
      </c>
      <c r="T2098">
        <v>-0.1469777555134846</v>
      </c>
      <c r="U2098">
        <v>1.2009447865714571</v>
      </c>
      <c r="V2098">
        <v>0.52564408481904745</v>
      </c>
      <c r="W2098">
        <v>-0.68296615215379453</v>
      </c>
      <c r="X2098">
        <v>0.27642467431606299</v>
      </c>
      <c r="Y2098" t="str">
        <f t="shared" si="128"/>
        <v>&gt;72</v>
      </c>
      <c r="Z2098" s="20">
        <f t="shared" si="129"/>
        <v>1</v>
      </c>
      <c r="AA2098" t="str">
        <f t="shared" si="130"/>
        <v>80%-100%</v>
      </c>
      <c r="AB2098">
        <f t="shared" si="131"/>
        <v>1.7565122751387431E-4</v>
      </c>
    </row>
    <row r="2099" spans="1:28" x14ac:dyDescent="0.25">
      <c r="A2099" t="s">
        <v>5239</v>
      </c>
      <c r="B2099" t="s">
        <v>5240</v>
      </c>
      <c r="C2099" t="s">
        <v>82</v>
      </c>
      <c r="D2099" t="s">
        <v>327</v>
      </c>
      <c r="E2099">
        <v>38</v>
      </c>
      <c r="F2099" t="s">
        <v>11</v>
      </c>
      <c r="G2099">
        <v>2020</v>
      </c>
      <c r="H2099" t="s">
        <v>11</v>
      </c>
      <c r="I2099" t="s">
        <v>188</v>
      </c>
      <c r="J2099" t="s">
        <v>80</v>
      </c>
      <c r="K2099">
        <v>84</v>
      </c>
      <c r="L2099" s="18">
        <v>43542</v>
      </c>
      <c r="M2099" s="18">
        <v>46099</v>
      </c>
      <c r="O2099">
        <v>56490000</v>
      </c>
      <c r="P2099">
        <v>56490000</v>
      </c>
      <c r="Q2099">
        <v>0</v>
      </c>
      <c r="R2099">
        <v>1151189</v>
      </c>
      <c r="S2099" t="s">
        <v>88</v>
      </c>
      <c r="T2099">
        <v>0.53219503541673086</v>
      </c>
      <c r="U2099">
        <v>1.2009447865714571</v>
      </c>
      <c r="V2099">
        <v>0.4856126747454827</v>
      </c>
      <c r="W2099">
        <v>-0.43553823097030459</v>
      </c>
      <c r="X2099">
        <v>0.89520769348520657</v>
      </c>
      <c r="Y2099" t="str">
        <f t="shared" si="128"/>
        <v>&gt;72</v>
      </c>
      <c r="Z2099" s="20">
        <f t="shared" si="129"/>
        <v>1</v>
      </c>
      <c r="AA2099" t="str">
        <f t="shared" si="130"/>
        <v>80%-100%</v>
      </c>
      <c r="AB2099">
        <f t="shared" si="131"/>
        <v>2.3871096416931237E-4</v>
      </c>
    </row>
    <row r="2100" spans="1:28" x14ac:dyDescent="0.25">
      <c r="A2100" t="s">
        <v>5241</v>
      </c>
      <c r="B2100" t="s">
        <v>5242</v>
      </c>
      <c r="C2100" t="s">
        <v>82</v>
      </c>
      <c r="D2100" t="s">
        <v>86</v>
      </c>
      <c r="E2100">
        <v>246</v>
      </c>
      <c r="F2100" t="s">
        <v>87</v>
      </c>
      <c r="G2100">
        <v>2020</v>
      </c>
      <c r="H2100" t="s">
        <v>15</v>
      </c>
      <c r="I2100" t="s">
        <v>84</v>
      </c>
      <c r="J2100" t="s">
        <v>80</v>
      </c>
      <c r="K2100">
        <v>60</v>
      </c>
      <c r="L2100" s="18">
        <v>43643</v>
      </c>
      <c r="M2100" s="18">
        <v>45470</v>
      </c>
      <c r="O2100">
        <v>43000000</v>
      </c>
      <c r="P2100">
        <v>25000000</v>
      </c>
      <c r="Q2100">
        <v>18000000</v>
      </c>
      <c r="R2100">
        <v>643684</v>
      </c>
      <c r="S2100" t="s">
        <v>182</v>
      </c>
      <c r="T2100">
        <v>0.60496354873068248</v>
      </c>
      <c r="U2100">
        <v>-0.51793468388419517</v>
      </c>
      <c r="V2100">
        <v>1.185489993161002E-2</v>
      </c>
      <c r="W2100">
        <v>-0.92167662198723754</v>
      </c>
      <c r="X2100">
        <v>-0.57440197704150942</v>
      </c>
      <c r="Y2100" t="str">
        <f t="shared" si="128"/>
        <v>49-60</v>
      </c>
      <c r="Z2100" s="20">
        <f t="shared" si="129"/>
        <v>0.58139534883720934</v>
      </c>
      <c r="AA2100" t="str">
        <f t="shared" si="130"/>
        <v>40%-60%</v>
      </c>
      <c r="AB2100">
        <f t="shared" si="131"/>
        <v>1.334745452400602E-4</v>
      </c>
    </row>
    <row r="2101" spans="1:28" x14ac:dyDescent="0.25">
      <c r="A2101" t="s">
        <v>5243</v>
      </c>
      <c r="B2101" t="s">
        <v>5244</v>
      </c>
      <c r="C2101" t="s">
        <v>82</v>
      </c>
      <c r="D2101" t="s">
        <v>5245</v>
      </c>
      <c r="E2101">
        <v>62</v>
      </c>
      <c r="F2101" t="s">
        <v>95</v>
      </c>
      <c r="G2101">
        <v>2010</v>
      </c>
      <c r="H2101" t="s">
        <v>16</v>
      </c>
      <c r="J2101" t="s">
        <v>96</v>
      </c>
      <c r="K2101">
        <v>60</v>
      </c>
      <c r="L2101" s="18">
        <v>42824</v>
      </c>
      <c r="M2101" s="18">
        <v>44650</v>
      </c>
      <c r="O2101">
        <v>35500000</v>
      </c>
      <c r="P2101">
        <v>23000000</v>
      </c>
      <c r="Q2101">
        <v>12500000</v>
      </c>
      <c r="R2101">
        <v>595589</v>
      </c>
      <c r="S2101" t="s">
        <v>431</v>
      </c>
      <c r="T2101">
        <v>0.38665800878882761</v>
      </c>
      <c r="U2101">
        <v>-0.24490453325626299</v>
      </c>
      <c r="V2101">
        <v>1.118477759689168</v>
      </c>
      <c r="W2101">
        <v>4.6543059662780992</v>
      </c>
      <c r="X2101">
        <v>-0.65174985443765243</v>
      </c>
      <c r="Y2101" t="str">
        <f t="shared" si="128"/>
        <v>49-60</v>
      </c>
      <c r="Z2101" s="20">
        <f t="shared" si="129"/>
        <v>0.647887323943662</v>
      </c>
      <c r="AA2101" t="str">
        <f t="shared" si="130"/>
        <v>60%-80%</v>
      </c>
      <c r="AB2101">
        <f t="shared" si="131"/>
        <v>1.2350154878011915E-4</v>
      </c>
    </row>
    <row r="2102" spans="1:28" x14ac:dyDescent="0.25">
      <c r="A2102" t="s">
        <v>5246</v>
      </c>
      <c r="B2102" t="s">
        <v>5247</v>
      </c>
      <c r="C2102" t="s">
        <v>82</v>
      </c>
      <c r="D2102" t="s">
        <v>654</v>
      </c>
      <c r="E2102">
        <v>167043424</v>
      </c>
      <c r="F2102" t="s">
        <v>95</v>
      </c>
      <c r="G2102">
        <v>2013</v>
      </c>
      <c r="H2102" t="s">
        <v>16</v>
      </c>
      <c r="J2102" t="s">
        <v>96</v>
      </c>
      <c r="K2102">
        <v>60</v>
      </c>
      <c r="L2102" s="18">
        <v>44326</v>
      </c>
      <c r="M2102" s="18">
        <v>46152</v>
      </c>
      <c r="O2102">
        <v>24230000</v>
      </c>
      <c r="P2102">
        <v>15200000</v>
      </c>
      <c r="Q2102">
        <v>9030000</v>
      </c>
      <c r="R2102">
        <v>425966</v>
      </c>
      <c r="S2102" t="s">
        <v>676</v>
      </c>
      <c r="T2102">
        <v>-1.408298652955313</v>
      </c>
      <c r="U2102">
        <v>-0.32935215840773602</v>
      </c>
      <c r="V2102">
        <v>0.72325530977575447</v>
      </c>
      <c r="W2102">
        <v>-0.90162963696752163</v>
      </c>
      <c r="X2102">
        <v>-1.425228628399082</v>
      </c>
      <c r="Y2102" t="str">
        <f t="shared" si="128"/>
        <v>49-60</v>
      </c>
      <c r="Z2102" s="20">
        <f t="shared" si="129"/>
        <v>0.62732150226991334</v>
      </c>
      <c r="AA2102" t="str">
        <f t="shared" si="130"/>
        <v>60%-80%</v>
      </c>
      <c r="AB2102">
        <f t="shared" si="131"/>
        <v>8.8328462627201357E-5</v>
      </c>
    </row>
    <row r="2103" spans="1:28" x14ac:dyDescent="0.25">
      <c r="A2103" t="s">
        <v>5248</v>
      </c>
      <c r="B2103" t="s">
        <v>5249</v>
      </c>
      <c r="C2103" t="s">
        <v>82</v>
      </c>
      <c r="D2103" t="s">
        <v>681</v>
      </c>
      <c r="E2103">
        <v>46</v>
      </c>
      <c r="F2103" t="s">
        <v>95</v>
      </c>
      <c r="G2103">
        <v>2022</v>
      </c>
      <c r="H2103" t="s">
        <v>16</v>
      </c>
      <c r="J2103" t="s">
        <v>96</v>
      </c>
      <c r="K2103">
        <v>60</v>
      </c>
      <c r="L2103" s="18">
        <v>44496</v>
      </c>
      <c r="M2103" s="18">
        <v>46322</v>
      </c>
      <c r="O2103">
        <v>49990000</v>
      </c>
      <c r="P2103">
        <v>39990000</v>
      </c>
      <c r="Q2103">
        <v>10000000</v>
      </c>
      <c r="R2103">
        <v>1053442</v>
      </c>
      <c r="S2103" t="s">
        <v>235</v>
      </c>
      <c r="T2103">
        <v>0.41091417989347812</v>
      </c>
      <c r="U2103">
        <v>0.37953809157031182</v>
      </c>
      <c r="V2103">
        <v>0.68373306478441309</v>
      </c>
      <c r="W2103">
        <v>-5.8726935708078278E-2</v>
      </c>
      <c r="X2103">
        <v>0.19907679691992</v>
      </c>
      <c r="Y2103" t="str">
        <f t="shared" si="128"/>
        <v>49-60</v>
      </c>
      <c r="Z2103" s="20">
        <f t="shared" si="129"/>
        <v>0.79995999199839973</v>
      </c>
      <c r="AA2103" t="str">
        <f t="shared" si="130"/>
        <v>60%-80%</v>
      </c>
      <c r="AB2103">
        <f t="shared" si="131"/>
        <v>2.1844211117066681E-4</v>
      </c>
    </row>
    <row r="2104" spans="1:28" x14ac:dyDescent="0.25">
      <c r="A2104" t="s">
        <v>5250</v>
      </c>
      <c r="B2104" t="s">
        <v>5251</v>
      </c>
      <c r="C2104" t="s">
        <v>82</v>
      </c>
      <c r="D2104" t="s">
        <v>964</v>
      </c>
      <c r="E2104">
        <v>38</v>
      </c>
      <c r="F2104" t="s">
        <v>25</v>
      </c>
      <c r="G2104">
        <v>2022</v>
      </c>
      <c r="H2104" t="s">
        <v>25</v>
      </c>
      <c r="I2104" t="s">
        <v>84</v>
      </c>
      <c r="J2104" t="s">
        <v>80</v>
      </c>
      <c r="K2104">
        <v>84</v>
      </c>
      <c r="L2104" s="18">
        <v>44305</v>
      </c>
      <c r="M2104" s="18">
        <v>46862</v>
      </c>
      <c r="O2104">
        <v>38990000</v>
      </c>
      <c r="P2104">
        <v>30990000</v>
      </c>
      <c r="Q2104">
        <v>8000000</v>
      </c>
      <c r="R2104">
        <v>595649</v>
      </c>
      <c r="S2104" t="s">
        <v>616</v>
      </c>
      <c r="T2104">
        <v>0.1804805543992978</v>
      </c>
      <c r="U2104">
        <v>0.35842884539459602</v>
      </c>
      <c r="V2104">
        <v>-0.91856775300432103</v>
      </c>
      <c r="W2104">
        <v>-0.3018099052211527</v>
      </c>
      <c r="X2104">
        <v>0.89520769348520657</v>
      </c>
      <c r="Y2104" t="str">
        <f t="shared" si="128"/>
        <v>&gt;72</v>
      </c>
      <c r="Z2104" s="20">
        <f t="shared" si="129"/>
        <v>0.79481918440625798</v>
      </c>
      <c r="AA2104" t="str">
        <f t="shared" si="130"/>
        <v>60%-80%</v>
      </c>
      <c r="AB2104">
        <f t="shared" si="131"/>
        <v>1.2351399040165146E-4</v>
      </c>
    </row>
    <row r="2105" spans="1:28" x14ac:dyDescent="0.25">
      <c r="A2105" t="s">
        <v>5252</v>
      </c>
      <c r="B2105" t="s">
        <v>5253</v>
      </c>
      <c r="C2105" t="s">
        <v>82</v>
      </c>
      <c r="D2105" t="s">
        <v>442</v>
      </c>
      <c r="E2105">
        <v>83</v>
      </c>
      <c r="F2105" t="s">
        <v>17</v>
      </c>
      <c r="G2105">
        <v>2020</v>
      </c>
      <c r="H2105" t="s">
        <v>17</v>
      </c>
      <c r="I2105" t="s">
        <v>84</v>
      </c>
      <c r="J2105" t="s">
        <v>80</v>
      </c>
      <c r="K2105">
        <v>84</v>
      </c>
      <c r="L2105" s="18">
        <v>44014</v>
      </c>
      <c r="M2105" s="18">
        <v>46570</v>
      </c>
      <c r="O2105">
        <v>69990000</v>
      </c>
      <c r="P2105">
        <v>66490000</v>
      </c>
      <c r="Q2105">
        <v>3500000</v>
      </c>
      <c r="R2105">
        <v>1404678</v>
      </c>
      <c r="S2105" t="s">
        <v>813</v>
      </c>
      <c r="T2105">
        <v>-1.359786310746012</v>
      </c>
      <c r="U2105">
        <v>0.99560484887910738</v>
      </c>
      <c r="V2105">
        <v>0.92086653473246149</v>
      </c>
      <c r="W2105">
        <v>1.169316848612264</v>
      </c>
      <c r="X2105">
        <v>1.0499034482774929</v>
      </c>
      <c r="Y2105" t="str">
        <f t="shared" si="128"/>
        <v>&gt;72</v>
      </c>
      <c r="Z2105" s="20">
        <f t="shared" si="129"/>
        <v>0.94999285612230322</v>
      </c>
      <c r="AA2105" t="str">
        <f t="shared" si="130"/>
        <v>80%-100%</v>
      </c>
      <c r="AB2105">
        <f t="shared" si="131"/>
        <v>2.912745341793757E-4</v>
      </c>
    </row>
    <row r="2106" spans="1:28" x14ac:dyDescent="0.25">
      <c r="A2106" t="s">
        <v>5254</v>
      </c>
      <c r="B2106" t="s">
        <v>5255</v>
      </c>
      <c r="C2106" t="s">
        <v>82</v>
      </c>
      <c r="D2106" t="s">
        <v>214</v>
      </c>
      <c r="E2106">
        <v>60</v>
      </c>
      <c r="F2106" t="s">
        <v>117</v>
      </c>
      <c r="G2106">
        <v>2020</v>
      </c>
      <c r="H2106" t="s">
        <v>14</v>
      </c>
      <c r="I2106" t="s">
        <v>84</v>
      </c>
      <c r="J2106" t="s">
        <v>80</v>
      </c>
      <c r="K2106">
        <v>72</v>
      </c>
      <c r="L2106" s="18">
        <v>43685</v>
      </c>
      <c r="M2106" s="18">
        <v>45877</v>
      </c>
      <c r="O2106">
        <v>51970000</v>
      </c>
      <c r="P2106">
        <v>25985000</v>
      </c>
      <c r="Q2106">
        <v>25985000</v>
      </c>
      <c r="R2106">
        <v>669035</v>
      </c>
      <c r="S2106" t="s">
        <v>191</v>
      </c>
      <c r="T2106">
        <v>0.77475674646323633</v>
      </c>
      <c r="U2106">
        <v>-0.85216124758390532</v>
      </c>
      <c r="V2106">
        <v>1.185489993161002E-2</v>
      </c>
      <c r="W2106">
        <v>7.6538093903185797E-3</v>
      </c>
      <c r="X2106">
        <v>4.4381042127634142E-2</v>
      </c>
      <c r="Y2106" t="str">
        <f t="shared" si="128"/>
        <v>61-72</v>
      </c>
      <c r="Z2106" s="20">
        <f t="shared" si="129"/>
        <v>0.5</v>
      </c>
      <c r="AA2106" t="str">
        <f t="shared" si="130"/>
        <v>40%-60%</v>
      </c>
      <c r="AB2106">
        <f t="shared" si="131"/>
        <v>1.3873133769782016E-4</v>
      </c>
    </row>
    <row r="2107" spans="1:28" x14ac:dyDescent="0.25">
      <c r="A2107" t="s">
        <v>5256</v>
      </c>
      <c r="B2107" t="s">
        <v>5257</v>
      </c>
      <c r="C2107" t="s">
        <v>82</v>
      </c>
      <c r="D2107" t="s">
        <v>195</v>
      </c>
      <c r="E2107">
        <v>220</v>
      </c>
      <c r="F2107" t="s">
        <v>117</v>
      </c>
      <c r="G2107">
        <v>2020</v>
      </c>
      <c r="H2107" t="s">
        <v>14</v>
      </c>
      <c r="I2107" t="s">
        <v>84</v>
      </c>
      <c r="J2107" t="s">
        <v>80</v>
      </c>
      <c r="K2107">
        <v>84</v>
      </c>
      <c r="L2107" s="18">
        <v>43476</v>
      </c>
      <c r="M2107" s="18">
        <v>46033</v>
      </c>
      <c r="O2107">
        <v>54871683</v>
      </c>
      <c r="P2107">
        <v>54871683</v>
      </c>
      <c r="Q2107">
        <v>0</v>
      </c>
      <c r="R2107">
        <v>1210753</v>
      </c>
      <c r="S2107" t="s">
        <v>437</v>
      </c>
      <c r="T2107">
        <v>-4.9953071094882402E-2</v>
      </c>
      <c r="U2107">
        <v>1.2009447865714571</v>
      </c>
      <c r="V2107">
        <v>0.52564408481904745</v>
      </c>
      <c r="W2107">
        <v>0.89235082347488914</v>
      </c>
      <c r="X2107">
        <v>-0.96114136402222416</v>
      </c>
      <c r="Y2107" t="str">
        <f t="shared" si="128"/>
        <v>&gt;72</v>
      </c>
      <c r="Z2107" s="20">
        <f t="shared" si="129"/>
        <v>1</v>
      </c>
      <c r="AA2107" t="str">
        <f t="shared" si="130"/>
        <v>80%-100%</v>
      </c>
      <c r="AB2107">
        <f t="shared" si="131"/>
        <v>2.5106217658515451E-4</v>
      </c>
    </row>
    <row r="2108" spans="1:28" x14ac:dyDescent="0.25">
      <c r="A2108" t="s">
        <v>5258</v>
      </c>
      <c r="B2108" t="s">
        <v>5259</v>
      </c>
      <c r="C2108" t="s">
        <v>82</v>
      </c>
      <c r="D2108" t="s">
        <v>136</v>
      </c>
      <c r="E2108">
        <v>7</v>
      </c>
      <c r="F2108" t="s">
        <v>79</v>
      </c>
      <c r="G2108">
        <v>2022</v>
      </c>
      <c r="H2108" t="s">
        <v>26</v>
      </c>
      <c r="I2108" t="s">
        <v>84</v>
      </c>
      <c r="J2108" t="s">
        <v>80</v>
      </c>
      <c r="K2108">
        <v>72</v>
      </c>
      <c r="L2108" s="18">
        <v>44425</v>
      </c>
      <c r="M2108" s="18">
        <v>46616</v>
      </c>
      <c r="O2108">
        <v>50000000</v>
      </c>
      <c r="P2108">
        <v>36200000</v>
      </c>
      <c r="Q2108">
        <v>13800000</v>
      </c>
      <c r="R2108">
        <v>862970</v>
      </c>
      <c r="S2108" t="s">
        <v>283</v>
      </c>
      <c r="T2108">
        <v>-0.26825861103673743</v>
      </c>
      <c r="U2108">
        <v>6.7630255717696722E-2</v>
      </c>
      <c r="V2108">
        <v>5.1377144922950549E-2</v>
      </c>
      <c r="W2108">
        <v>-0.1582980533556736</v>
      </c>
      <c r="X2108">
        <v>0.97255557088134947</v>
      </c>
      <c r="Y2108" t="str">
        <f t="shared" si="128"/>
        <v>61-72</v>
      </c>
      <c r="Z2108" s="20">
        <f t="shared" si="129"/>
        <v>0.72399999999999998</v>
      </c>
      <c r="AA2108" t="str">
        <f t="shared" si="130"/>
        <v>60%-80%</v>
      </c>
      <c r="AB2108">
        <f t="shared" si="131"/>
        <v>1.7894576889563007E-4</v>
      </c>
    </row>
    <row r="2109" spans="1:28" x14ac:dyDescent="0.25">
      <c r="A2109" t="s">
        <v>5260</v>
      </c>
      <c r="B2109" t="s">
        <v>5261</v>
      </c>
      <c r="C2109" t="s">
        <v>82</v>
      </c>
      <c r="D2109" t="s">
        <v>931</v>
      </c>
      <c r="E2109">
        <v>60</v>
      </c>
      <c r="F2109" t="s">
        <v>117</v>
      </c>
      <c r="G2109">
        <v>2022</v>
      </c>
      <c r="H2109" t="s">
        <v>29</v>
      </c>
      <c r="I2109" t="s">
        <v>84</v>
      </c>
      <c r="J2109" t="s">
        <v>80</v>
      </c>
      <c r="K2109">
        <v>60</v>
      </c>
      <c r="L2109" s="18">
        <v>44483</v>
      </c>
      <c r="M2109" s="18">
        <v>46309</v>
      </c>
      <c r="O2109">
        <v>68668600</v>
      </c>
      <c r="P2109">
        <v>16583240</v>
      </c>
      <c r="Q2109">
        <v>52085360</v>
      </c>
      <c r="R2109">
        <v>378335</v>
      </c>
      <c r="S2109" t="s">
        <v>137</v>
      </c>
      <c r="T2109">
        <v>-9.8465413304183499E-2</v>
      </c>
      <c r="U2109">
        <v>-1.9136306352998009</v>
      </c>
      <c r="V2109">
        <v>-2.7498819814551529</v>
      </c>
      <c r="W2109">
        <v>-0.20244124884610751</v>
      </c>
      <c r="X2109">
        <v>-1.425228628399082</v>
      </c>
      <c r="Y2109" t="str">
        <f t="shared" si="128"/>
        <v>49-60</v>
      </c>
      <c r="Z2109" s="20">
        <f t="shared" si="129"/>
        <v>0.24149669572410098</v>
      </c>
      <c r="AA2109" t="str">
        <f t="shared" si="130"/>
        <v>20%-40%</v>
      </c>
      <c r="AB2109">
        <f t="shared" si="131"/>
        <v>7.8451681373776843E-5</v>
      </c>
    </row>
    <row r="2110" spans="1:28" x14ac:dyDescent="0.25">
      <c r="A2110" t="s">
        <v>5262</v>
      </c>
      <c r="B2110" t="s">
        <v>5263</v>
      </c>
      <c r="C2110" t="s">
        <v>82</v>
      </c>
      <c r="D2110" t="s">
        <v>327</v>
      </c>
      <c r="E2110">
        <v>38</v>
      </c>
      <c r="F2110" t="s">
        <v>79</v>
      </c>
      <c r="G2110">
        <v>2019</v>
      </c>
      <c r="H2110" t="s">
        <v>13</v>
      </c>
      <c r="I2110" t="s">
        <v>84</v>
      </c>
      <c r="J2110" t="s">
        <v>80</v>
      </c>
      <c r="K2110">
        <v>60</v>
      </c>
      <c r="L2110" s="18">
        <v>43528</v>
      </c>
      <c r="M2110" s="18">
        <v>45355</v>
      </c>
      <c r="O2110">
        <v>43190000</v>
      </c>
      <c r="P2110">
        <v>23690000</v>
      </c>
      <c r="Q2110">
        <v>19500000</v>
      </c>
      <c r="R2110">
        <v>587139</v>
      </c>
      <c r="S2110" t="s">
        <v>234</v>
      </c>
      <c r="T2110">
        <v>1.090086970823694</v>
      </c>
      <c r="U2110">
        <v>-0.65298286640513814</v>
      </c>
      <c r="V2110">
        <v>-0.61159586768840313</v>
      </c>
      <c r="W2110">
        <v>-0.75416580744260953</v>
      </c>
      <c r="X2110">
        <v>-0.1103147126646518</v>
      </c>
      <c r="Y2110" t="str">
        <f t="shared" si="128"/>
        <v>49-60</v>
      </c>
      <c r="Z2110" s="20">
        <f t="shared" si="129"/>
        <v>0.54850659874971053</v>
      </c>
      <c r="AA2110" t="str">
        <f t="shared" si="130"/>
        <v>40%-60%</v>
      </c>
      <c r="AB2110">
        <f t="shared" si="131"/>
        <v>1.2174935374765212E-4</v>
      </c>
    </row>
    <row r="2111" spans="1:28" x14ac:dyDescent="0.25">
      <c r="A2111" t="s">
        <v>5264</v>
      </c>
      <c r="B2111" t="s">
        <v>5265</v>
      </c>
      <c r="C2111" t="s">
        <v>82</v>
      </c>
      <c r="D2111" t="s">
        <v>373</v>
      </c>
      <c r="E2111">
        <v>246</v>
      </c>
      <c r="F2111" t="s">
        <v>17</v>
      </c>
      <c r="G2111">
        <v>2018</v>
      </c>
      <c r="H2111" t="s">
        <v>17</v>
      </c>
      <c r="J2111" t="s">
        <v>80</v>
      </c>
      <c r="K2111">
        <v>84</v>
      </c>
      <c r="L2111" s="18">
        <v>43130</v>
      </c>
      <c r="M2111" s="18">
        <v>45687</v>
      </c>
      <c r="O2111">
        <v>51990000</v>
      </c>
      <c r="P2111">
        <v>46489545</v>
      </c>
      <c r="Q2111">
        <v>5500455</v>
      </c>
      <c r="R2111">
        <v>1068938</v>
      </c>
      <c r="S2111" t="s">
        <v>420</v>
      </c>
      <c r="T2111">
        <v>0.25324906771324951</v>
      </c>
      <c r="U2111">
        <v>0.76651442107424461</v>
      </c>
      <c r="V2111">
        <v>-1.017033237042279</v>
      </c>
      <c r="W2111">
        <v>1.0503015163008189</v>
      </c>
      <c r="X2111">
        <v>1.2045992030697781</v>
      </c>
      <c r="Y2111" t="str">
        <f t="shared" si="128"/>
        <v>&gt;72</v>
      </c>
      <c r="Z2111" s="20">
        <f t="shared" si="129"/>
        <v>0.89420167339873058</v>
      </c>
      <c r="AA2111" t="str">
        <f t="shared" si="130"/>
        <v>80%-100%</v>
      </c>
      <c r="AB2111">
        <f t="shared" si="131"/>
        <v>2.2165536729174481E-4</v>
      </c>
    </row>
    <row r="2112" spans="1:28" x14ac:dyDescent="0.25">
      <c r="A2112" t="s">
        <v>5266</v>
      </c>
      <c r="B2112" t="s">
        <v>5267</v>
      </c>
      <c r="C2112" t="s">
        <v>82</v>
      </c>
      <c r="D2112" t="s">
        <v>926</v>
      </c>
      <c r="E2112">
        <v>167043424</v>
      </c>
      <c r="F2112" t="s">
        <v>95</v>
      </c>
      <c r="G2112">
        <v>2015</v>
      </c>
      <c r="H2112" t="s">
        <v>16</v>
      </c>
      <c r="J2112" t="s">
        <v>96</v>
      </c>
      <c r="K2112">
        <v>72</v>
      </c>
      <c r="L2112" s="18">
        <v>44559</v>
      </c>
      <c r="M2112" s="18">
        <v>46750</v>
      </c>
      <c r="O2112">
        <v>26470000</v>
      </c>
      <c r="P2112">
        <v>26470000</v>
      </c>
      <c r="Q2112">
        <v>0</v>
      </c>
      <c r="R2112">
        <v>702058</v>
      </c>
      <c r="S2112" t="s">
        <v>676</v>
      </c>
      <c r="T2112">
        <v>-0.207618183275111</v>
      </c>
      <c r="U2112">
        <v>1.2009447865714571</v>
      </c>
      <c r="V2112">
        <v>1.395133474628558</v>
      </c>
      <c r="W2112">
        <v>1.556927295390822</v>
      </c>
      <c r="X2112">
        <v>-0.72909773183379534</v>
      </c>
      <c r="Y2112" t="str">
        <f t="shared" si="128"/>
        <v>61-72</v>
      </c>
      <c r="Z2112" s="20">
        <f t="shared" si="129"/>
        <v>1</v>
      </c>
      <c r="AA2112" t="str">
        <f t="shared" si="130"/>
        <v>80%-100%</v>
      </c>
      <c r="AB2112">
        <f t="shared" si="131"/>
        <v>1.4557899882884488E-4</v>
      </c>
    </row>
    <row r="2113" spans="1:28" x14ac:dyDescent="0.25">
      <c r="A2113" t="s">
        <v>5268</v>
      </c>
      <c r="B2113" t="s">
        <v>5269</v>
      </c>
      <c r="C2113" t="s">
        <v>82</v>
      </c>
      <c r="D2113" t="s">
        <v>730</v>
      </c>
      <c r="E2113">
        <v>61</v>
      </c>
      <c r="F2113" t="s">
        <v>674</v>
      </c>
      <c r="G2113">
        <v>2021</v>
      </c>
      <c r="H2113" t="s">
        <v>18</v>
      </c>
      <c r="I2113" t="s">
        <v>188</v>
      </c>
      <c r="J2113" t="s">
        <v>80</v>
      </c>
      <c r="K2113">
        <v>72</v>
      </c>
      <c r="L2113" s="18">
        <v>44267</v>
      </c>
      <c r="M2113" s="18">
        <v>46458</v>
      </c>
      <c r="O2113">
        <v>123190000</v>
      </c>
      <c r="P2113">
        <v>123190000</v>
      </c>
      <c r="Q2113">
        <v>0</v>
      </c>
      <c r="R2113">
        <v>3089677</v>
      </c>
      <c r="S2113" t="s">
        <v>293</v>
      </c>
      <c r="T2113">
        <v>0.20473672550394839</v>
      </c>
      <c r="U2113">
        <v>1.2009447865714571</v>
      </c>
      <c r="V2113">
        <v>-0.18575632502509701</v>
      </c>
      <c r="W2113">
        <v>3.9489816739835151</v>
      </c>
      <c r="X2113">
        <v>-1.270532873606796</v>
      </c>
      <c r="Y2113" t="str">
        <f t="shared" si="128"/>
        <v>61-72</v>
      </c>
      <c r="Z2113" s="20">
        <f t="shared" si="129"/>
        <v>1</v>
      </c>
      <c r="AA2113" t="str">
        <f t="shared" si="130"/>
        <v>80%-100%</v>
      </c>
      <c r="AB2113">
        <f t="shared" si="131"/>
        <v>6.406765315180639E-4</v>
      </c>
    </row>
    <row r="2114" spans="1:28" x14ac:dyDescent="0.25">
      <c r="A2114" t="s">
        <v>5270</v>
      </c>
      <c r="B2114" t="s">
        <v>5271</v>
      </c>
      <c r="C2114" t="s">
        <v>82</v>
      </c>
      <c r="D2114" t="s">
        <v>610</v>
      </c>
      <c r="E2114">
        <v>87</v>
      </c>
      <c r="F2114" t="s">
        <v>17</v>
      </c>
      <c r="G2114">
        <v>2019</v>
      </c>
      <c r="H2114" t="s">
        <v>17</v>
      </c>
      <c r="I2114" t="s">
        <v>84</v>
      </c>
      <c r="J2114" t="s">
        <v>80</v>
      </c>
      <c r="K2114">
        <v>84</v>
      </c>
      <c r="L2114" s="18">
        <v>43496</v>
      </c>
      <c r="M2114" s="18">
        <v>46053</v>
      </c>
      <c r="O2114">
        <v>61391300</v>
      </c>
      <c r="P2114">
        <v>48391300</v>
      </c>
      <c r="Q2114">
        <v>13000000</v>
      </c>
      <c r="R2114">
        <v>951055</v>
      </c>
      <c r="S2114" t="s">
        <v>225</v>
      </c>
      <c r="T2114">
        <v>0.8353971742248627</v>
      </c>
      <c r="U2114">
        <v>0.33142814678635002</v>
      </c>
      <c r="V2114">
        <v>5.4761829984009823E-2</v>
      </c>
      <c r="W2114">
        <v>3.0810690312970741</v>
      </c>
      <c r="X2114">
        <v>1.9007300996350649</v>
      </c>
      <c r="Y2114" t="str">
        <f t="shared" si="128"/>
        <v>&gt;72</v>
      </c>
      <c r="Z2114" s="20">
        <f t="shared" si="129"/>
        <v>0.78824361106541152</v>
      </c>
      <c r="AA2114" t="str">
        <f t="shared" si="130"/>
        <v>60%-80%</v>
      </c>
      <c r="AB2114">
        <f t="shared" si="131"/>
        <v>1.9721110610685592E-4</v>
      </c>
    </row>
    <row r="2115" spans="1:28" x14ac:dyDescent="0.25">
      <c r="A2115" t="s">
        <v>5272</v>
      </c>
      <c r="B2115" t="s">
        <v>5273</v>
      </c>
      <c r="C2115" t="s">
        <v>82</v>
      </c>
      <c r="D2115" t="s">
        <v>299</v>
      </c>
      <c r="E2115">
        <v>7</v>
      </c>
      <c r="F2115" t="s">
        <v>12</v>
      </c>
      <c r="G2115">
        <v>2022</v>
      </c>
      <c r="H2115" t="s">
        <v>12</v>
      </c>
      <c r="I2115" t="s">
        <v>84</v>
      </c>
      <c r="J2115" t="s">
        <v>80</v>
      </c>
      <c r="K2115">
        <v>60</v>
      </c>
      <c r="L2115" s="18">
        <v>44393</v>
      </c>
      <c r="M2115" s="18">
        <v>46219</v>
      </c>
      <c r="O2115">
        <v>88089900</v>
      </c>
      <c r="P2115">
        <v>38089900</v>
      </c>
      <c r="Q2115">
        <v>50000000</v>
      </c>
      <c r="R2115">
        <v>923392</v>
      </c>
      <c r="S2115" t="s">
        <v>283</v>
      </c>
      <c r="T2115">
        <v>-0.28038669658906262</v>
      </c>
      <c r="U2115">
        <v>-1.1297492364156989</v>
      </c>
      <c r="V2115">
        <v>-0.6600232649211939</v>
      </c>
      <c r="W2115">
        <v>1.133471246259129</v>
      </c>
      <c r="X2115">
        <v>1.7460343448427791</v>
      </c>
      <c r="Y2115" t="str">
        <f t="shared" ref="Y2115:Y2178" si="132">IF(K2115&lt;=24,"&lt;=24",IF(AND(K2115&gt;=25,K2115&lt;=36),"25-36",IF(AND(K2115&gt;=37,K2115&lt;=48),"37-48",IF(AND(K2115&gt;=49,K2115&lt;=60),"49-60",IF(AND(K2115&gt;=61,K2115&lt;=72),"61-72","&gt;72")))))</f>
        <v>49-60</v>
      </c>
      <c r="Z2115" s="20">
        <f t="shared" ref="Z2115:Z2178" si="133">IF(P2115/O2115&gt;0.2,P2115/O2115,0.2)</f>
        <v>0.43239803882170375</v>
      </c>
      <c r="AA2115" t="str">
        <f t="shared" ref="AA2115:AA2178" si="134">IF(Z2115&lt;=0.2,"20%",IF(AND(Z2115&gt;0.2,Z2115&lt;=0.4),"20%-40%",IF(AND(Z2115&gt;0.4,Z2115&lt;=0.6),"40%-60%",IF(AND(Z2115&gt;0.6,Z2115&lt;=0.8),"60%-80%","80%-100%"))))</f>
        <v>40%-60%</v>
      </c>
      <c r="AB2115">
        <f t="shared" ref="AB2115:AB2178" si="135">R2115/SUM($R$2:$R$5739)</f>
        <v>1.9147489649938427E-4</v>
      </c>
    </row>
    <row r="2116" spans="1:28" x14ac:dyDescent="0.25">
      <c r="A2116" t="s">
        <v>5274</v>
      </c>
      <c r="B2116" t="s">
        <v>5275</v>
      </c>
      <c r="C2116" t="s">
        <v>82</v>
      </c>
      <c r="D2116" t="s">
        <v>236</v>
      </c>
      <c r="E2116">
        <v>38</v>
      </c>
      <c r="F2116" t="s">
        <v>117</v>
      </c>
      <c r="G2116">
        <v>2021</v>
      </c>
      <c r="H2116" t="s">
        <v>29</v>
      </c>
      <c r="I2116" t="s">
        <v>84</v>
      </c>
      <c r="J2116" t="s">
        <v>80</v>
      </c>
      <c r="K2116">
        <v>84</v>
      </c>
      <c r="L2116" s="18">
        <v>43899</v>
      </c>
      <c r="M2116" s="18">
        <v>46455</v>
      </c>
      <c r="O2116">
        <v>51590000</v>
      </c>
      <c r="P2116">
        <v>44814000</v>
      </c>
      <c r="Q2116">
        <v>6776000</v>
      </c>
      <c r="R2116">
        <v>1041817</v>
      </c>
      <c r="S2116" t="s">
        <v>135</v>
      </c>
      <c r="T2116">
        <v>-0.45017989432161648</v>
      </c>
      <c r="U2116">
        <v>0.66162141043512268</v>
      </c>
      <c r="V2116">
        <v>1.4741779646112401</v>
      </c>
      <c r="W2116">
        <v>-0.45239263405451302</v>
      </c>
      <c r="X2116">
        <v>-0.72909773183379534</v>
      </c>
      <c r="Y2116" t="str">
        <f t="shared" si="132"/>
        <v>&gt;72</v>
      </c>
      <c r="Z2116" s="20">
        <f t="shared" si="133"/>
        <v>0.86865671641791042</v>
      </c>
      <c r="AA2116" t="str">
        <f t="shared" si="134"/>
        <v>80%-100%</v>
      </c>
      <c r="AB2116">
        <f t="shared" si="135"/>
        <v>2.1603154699878168E-4</v>
      </c>
    </row>
    <row r="2117" spans="1:28" x14ac:dyDescent="0.25">
      <c r="A2117" t="s">
        <v>5276</v>
      </c>
      <c r="B2117" t="s">
        <v>5277</v>
      </c>
      <c r="C2117" t="s">
        <v>82</v>
      </c>
      <c r="D2117" t="s">
        <v>279</v>
      </c>
      <c r="E2117">
        <v>167156462</v>
      </c>
      <c r="G2117">
        <v>2022</v>
      </c>
      <c r="H2117" t="s">
        <v>280</v>
      </c>
      <c r="J2117" t="s">
        <v>96</v>
      </c>
      <c r="K2117">
        <v>84</v>
      </c>
      <c r="L2117" s="18">
        <v>44469</v>
      </c>
      <c r="M2117" s="18">
        <v>47026</v>
      </c>
      <c r="O2117">
        <v>71090000</v>
      </c>
      <c r="P2117">
        <v>71090000</v>
      </c>
      <c r="Q2117">
        <v>0</v>
      </c>
      <c r="R2117">
        <v>1579570</v>
      </c>
      <c r="S2117" t="s">
        <v>701</v>
      </c>
      <c r="T2117">
        <v>-1.250633540775085</v>
      </c>
      <c r="U2117">
        <v>1.2009447865714571</v>
      </c>
      <c r="V2117">
        <v>-6.7189590051072792E-2</v>
      </c>
      <c r="W2117">
        <v>-0.28647927214067792</v>
      </c>
      <c r="X2117">
        <v>-0.80644560922993824</v>
      </c>
      <c r="Y2117" t="str">
        <f t="shared" si="132"/>
        <v>&gt;72</v>
      </c>
      <c r="Z2117" s="20">
        <f t="shared" si="133"/>
        <v>1</v>
      </c>
      <c r="AA2117" t="str">
        <f t="shared" si="134"/>
        <v>80%-100%</v>
      </c>
      <c r="AB2117">
        <f t="shared" si="135"/>
        <v>3.2754020206318923E-4</v>
      </c>
    </row>
    <row r="2118" spans="1:28" x14ac:dyDescent="0.25">
      <c r="A2118" t="s">
        <v>5278</v>
      </c>
      <c r="B2118" t="s">
        <v>5279</v>
      </c>
      <c r="C2118" t="s">
        <v>82</v>
      </c>
      <c r="D2118" t="s">
        <v>154</v>
      </c>
      <c r="E2118">
        <v>62</v>
      </c>
      <c r="F2118" t="s">
        <v>11</v>
      </c>
      <c r="G2118">
        <v>2022</v>
      </c>
      <c r="H2118" t="s">
        <v>11</v>
      </c>
      <c r="I2118" t="s">
        <v>188</v>
      </c>
      <c r="J2118" t="s">
        <v>80</v>
      </c>
      <c r="K2118">
        <v>72</v>
      </c>
      <c r="L2118" s="18">
        <v>44202</v>
      </c>
      <c r="M2118" s="18">
        <v>46393</v>
      </c>
      <c r="O2118">
        <v>77880600</v>
      </c>
      <c r="P2118">
        <v>59470600</v>
      </c>
      <c r="Q2118">
        <v>18410000</v>
      </c>
      <c r="R2118">
        <v>1323703</v>
      </c>
      <c r="S2118" t="s">
        <v>190</v>
      </c>
      <c r="T2118">
        <v>0.2168648110562737</v>
      </c>
      <c r="U2118">
        <v>0.23028759880453609</v>
      </c>
      <c r="V2118">
        <v>-1.2427876598236449</v>
      </c>
      <c r="W2118">
        <v>-0.1327404707816143</v>
      </c>
      <c r="X2118">
        <v>-1.1931849962106531</v>
      </c>
      <c r="Y2118" t="str">
        <f t="shared" si="132"/>
        <v>61-72</v>
      </c>
      <c r="Z2118" s="20">
        <f t="shared" si="133"/>
        <v>0.7636125042693559</v>
      </c>
      <c r="AA2118" t="str">
        <f t="shared" si="134"/>
        <v>60%-80%</v>
      </c>
      <c r="AB2118">
        <f t="shared" si="135"/>
        <v>2.7448352911972862E-4</v>
      </c>
    </row>
    <row r="2119" spans="1:28" x14ac:dyDescent="0.25">
      <c r="A2119" t="s">
        <v>636</v>
      </c>
      <c r="B2119" t="s">
        <v>637</v>
      </c>
      <c r="C2119" t="s">
        <v>82</v>
      </c>
      <c r="D2119" t="s">
        <v>638</v>
      </c>
      <c r="E2119">
        <v>7</v>
      </c>
      <c r="F2119" t="s">
        <v>12</v>
      </c>
      <c r="G2119">
        <v>2021</v>
      </c>
      <c r="H2119" t="s">
        <v>12</v>
      </c>
      <c r="I2119" t="s">
        <v>84</v>
      </c>
      <c r="J2119" t="s">
        <v>80</v>
      </c>
      <c r="K2119">
        <v>84</v>
      </c>
      <c r="L2119" s="18">
        <v>43897</v>
      </c>
      <c r="M2119" s="18">
        <v>46453</v>
      </c>
      <c r="O2119">
        <v>71890000</v>
      </c>
      <c r="P2119">
        <v>42890000</v>
      </c>
      <c r="Q2119">
        <v>29000000</v>
      </c>
      <c r="R2119">
        <v>992796</v>
      </c>
      <c r="S2119" t="s">
        <v>400</v>
      </c>
      <c r="T2119">
        <v>-0.15910584106580991</v>
      </c>
      <c r="U2119">
        <v>-0.45547682952272911</v>
      </c>
      <c r="V2119">
        <v>0.48612183982770601</v>
      </c>
      <c r="W2119">
        <v>0.43105675392593312</v>
      </c>
      <c r="X2119">
        <v>0.43112042910834891</v>
      </c>
      <c r="Y2119" t="str">
        <f t="shared" si="132"/>
        <v>&gt;72</v>
      </c>
      <c r="Z2119" s="20">
        <f t="shared" si="133"/>
        <v>0.59660592571984972</v>
      </c>
      <c r="AA2119" t="str">
        <f t="shared" si="134"/>
        <v>40%-60%</v>
      </c>
      <c r="AB2119">
        <f t="shared" si="135"/>
        <v>2.058665348465253E-4</v>
      </c>
    </row>
    <row r="2120" spans="1:28" x14ac:dyDescent="0.25">
      <c r="A2120" t="s">
        <v>5280</v>
      </c>
      <c r="B2120" t="s">
        <v>5281</v>
      </c>
      <c r="C2120" t="s">
        <v>82</v>
      </c>
      <c r="D2120" t="s">
        <v>239</v>
      </c>
      <c r="E2120">
        <v>61</v>
      </c>
      <c r="F2120" t="s">
        <v>117</v>
      </c>
      <c r="G2120">
        <v>2019</v>
      </c>
      <c r="H2120" t="s">
        <v>14</v>
      </c>
      <c r="J2120" t="s">
        <v>80</v>
      </c>
      <c r="K2120">
        <v>60</v>
      </c>
      <c r="L2120" s="18">
        <v>43458</v>
      </c>
      <c r="M2120" s="18">
        <v>45284</v>
      </c>
      <c r="O2120">
        <v>42500000</v>
      </c>
      <c r="P2120">
        <v>27500000</v>
      </c>
      <c r="Q2120">
        <v>15000000</v>
      </c>
      <c r="R2120">
        <v>709741</v>
      </c>
      <c r="S2120" t="s">
        <v>255</v>
      </c>
      <c r="T2120">
        <v>0.73837248980626058</v>
      </c>
      <c r="U2120">
        <v>-0.24830653165585759</v>
      </c>
      <c r="V2120">
        <v>5.1377144922950549E-2</v>
      </c>
      <c r="W2120">
        <v>-0.58711766669131737</v>
      </c>
      <c r="X2120">
        <v>-1.1931849962106531</v>
      </c>
      <c r="Y2120" t="str">
        <f t="shared" si="132"/>
        <v>49-60</v>
      </c>
      <c r="Z2120" s="20">
        <f t="shared" si="133"/>
        <v>0.6470588235294118</v>
      </c>
      <c r="AA2120" t="str">
        <f t="shared" si="134"/>
        <v>60%-80%</v>
      </c>
      <c r="AB2120">
        <f t="shared" si="135"/>
        <v>1.471721484660572E-4</v>
      </c>
    </row>
    <row r="2121" spans="1:28" x14ac:dyDescent="0.25">
      <c r="A2121" t="s">
        <v>5282</v>
      </c>
      <c r="B2121" t="s">
        <v>5283</v>
      </c>
      <c r="C2121" t="s">
        <v>82</v>
      </c>
      <c r="D2121" t="s">
        <v>161</v>
      </c>
      <c r="E2121">
        <v>84</v>
      </c>
      <c r="F2121" t="s">
        <v>79</v>
      </c>
      <c r="G2121">
        <v>2021</v>
      </c>
      <c r="H2121" t="s">
        <v>26</v>
      </c>
      <c r="I2121" t="s">
        <v>84</v>
      </c>
      <c r="J2121" t="s">
        <v>80</v>
      </c>
      <c r="K2121">
        <v>84</v>
      </c>
      <c r="L2121" s="18">
        <v>44284</v>
      </c>
      <c r="M2121" s="18">
        <v>46841</v>
      </c>
      <c r="O2121">
        <v>49690000</v>
      </c>
      <c r="P2121">
        <v>49690000</v>
      </c>
      <c r="Q2121">
        <v>0</v>
      </c>
      <c r="R2121">
        <v>1073144</v>
      </c>
      <c r="S2121" t="s">
        <v>208</v>
      </c>
      <c r="T2121">
        <v>3.4943527771394541E-2</v>
      </c>
      <c r="U2121">
        <v>1.2009447865714571</v>
      </c>
      <c r="V2121">
        <v>0.52564408481904745</v>
      </c>
      <c r="W2121">
        <v>-0.1317457553163148</v>
      </c>
      <c r="X2121">
        <v>-0.80644560922993824</v>
      </c>
      <c r="Y2121" t="str">
        <f t="shared" si="132"/>
        <v>&gt;72</v>
      </c>
      <c r="Z2121" s="20">
        <f t="shared" si="133"/>
        <v>1</v>
      </c>
      <c r="AA2121" t="str">
        <f t="shared" si="134"/>
        <v>80%-100%</v>
      </c>
      <c r="AB2121">
        <f t="shared" si="135"/>
        <v>2.2252752496115975E-4</v>
      </c>
    </row>
    <row r="2122" spans="1:28" x14ac:dyDescent="0.25">
      <c r="A2122" t="s">
        <v>5284</v>
      </c>
      <c r="B2122" t="s">
        <v>5285</v>
      </c>
      <c r="C2122" t="s">
        <v>82</v>
      </c>
      <c r="D2122" t="s">
        <v>224</v>
      </c>
      <c r="E2122">
        <v>166846262</v>
      </c>
      <c r="F2122" t="s">
        <v>95</v>
      </c>
      <c r="G2122">
        <v>2018</v>
      </c>
      <c r="H2122" t="s">
        <v>16</v>
      </c>
      <c r="J2122" t="s">
        <v>96</v>
      </c>
      <c r="K2122">
        <v>72</v>
      </c>
      <c r="L2122" s="18">
        <v>44393</v>
      </c>
      <c r="M2122" s="18">
        <v>46584</v>
      </c>
      <c r="O2122">
        <v>34900000</v>
      </c>
      <c r="P2122">
        <v>34900000</v>
      </c>
      <c r="Q2122">
        <v>0</v>
      </c>
      <c r="R2122">
        <v>899960</v>
      </c>
      <c r="S2122" t="s">
        <v>163</v>
      </c>
      <c r="T2122">
        <v>-0.81402246089137476</v>
      </c>
      <c r="U2122">
        <v>1.2009447865714571</v>
      </c>
      <c r="V2122">
        <v>0.96038877972380288</v>
      </c>
      <c r="W2122">
        <v>-0.38579482391964443</v>
      </c>
      <c r="X2122">
        <v>-1.11583711881451</v>
      </c>
      <c r="Y2122" t="str">
        <f t="shared" si="132"/>
        <v>61-72</v>
      </c>
      <c r="Z2122" s="20">
        <f t="shared" si="133"/>
        <v>1</v>
      </c>
      <c r="AA2122" t="str">
        <f t="shared" si="134"/>
        <v>80%-100%</v>
      </c>
      <c r="AB2122">
        <f t="shared" si="135"/>
        <v>1.8661602857029936E-4</v>
      </c>
    </row>
    <row r="2123" spans="1:28" x14ac:dyDescent="0.25">
      <c r="A2123" t="s">
        <v>5286</v>
      </c>
      <c r="B2123" t="s">
        <v>5287</v>
      </c>
      <c r="C2123" t="s">
        <v>82</v>
      </c>
      <c r="D2123" t="s">
        <v>922</v>
      </c>
      <c r="E2123">
        <v>59</v>
      </c>
      <c r="F2123" t="s">
        <v>95</v>
      </c>
      <c r="G2123">
        <v>2011</v>
      </c>
      <c r="H2123" t="s">
        <v>16</v>
      </c>
      <c r="J2123" t="s">
        <v>96</v>
      </c>
      <c r="K2123">
        <v>60</v>
      </c>
      <c r="L2123" s="18">
        <v>43141</v>
      </c>
      <c r="M2123" s="18">
        <v>44967</v>
      </c>
      <c r="O2123">
        <v>32000000</v>
      </c>
      <c r="P2123">
        <v>25000000</v>
      </c>
      <c r="Q2123">
        <v>7000000</v>
      </c>
      <c r="R2123">
        <v>651425</v>
      </c>
      <c r="S2123" t="s">
        <v>556</v>
      </c>
      <c r="T2123">
        <v>-0.38953946655999011</v>
      </c>
      <c r="U2123">
        <v>0.30271089662848583</v>
      </c>
      <c r="V2123">
        <v>0.2094661248883162</v>
      </c>
      <c r="W2123">
        <v>-0.92300423688920541</v>
      </c>
      <c r="X2123">
        <v>-0.72909773183379534</v>
      </c>
      <c r="Y2123" t="str">
        <f t="shared" si="132"/>
        <v>49-60</v>
      </c>
      <c r="Z2123" s="20">
        <f t="shared" si="133"/>
        <v>0.78125</v>
      </c>
      <c r="AA2123" t="str">
        <f t="shared" si="134"/>
        <v>60%-80%</v>
      </c>
      <c r="AB2123">
        <f t="shared" si="135"/>
        <v>1.3507972177808709E-4</v>
      </c>
    </row>
    <row r="2124" spans="1:28" x14ac:dyDescent="0.25">
      <c r="A2124" t="s">
        <v>5288</v>
      </c>
      <c r="B2124" t="s">
        <v>5289</v>
      </c>
      <c r="C2124" t="s">
        <v>82</v>
      </c>
      <c r="D2124" t="s">
        <v>199</v>
      </c>
      <c r="E2124">
        <v>7</v>
      </c>
      <c r="F2124" t="s">
        <v>87</v>
      </c>
      <c r="G2124">
        <v>2022</v>
      </c>
      <c r="H2124" t="s">
        <v>24</v>
      </c>
      <c r="I2124" t="s">
        <v>84</v>
      </c>
      <c r="J2124" t="s">
        <v>80</v>
      </c>
      <c r="K2124">
        <v>84</v>
      </c>
      <c r="L2124" s="18">
        <v>44264</v>
      </c>
      <c r="M2124" s="18">
        <v>46821</v>
      </c>
      <c r="O2124">
        <v>55192000</v>
      </c>
      <c r="P2124">
        <v>34592000</v>
      </c>
      <c r="Q2124">
        <v>20600000</v>
      </c>
      <c r="R2124">
        <v>699120</v>
      </c>
      <c r="S2124" t="s">
        <v>715</v>
      </c>
      <c r="T2124">
        <v>-0.31677095324603838</v>
      </c>
      <c r="U2124">
        <v>-0.33166806687108802</v>
      </c>
      <c r="V2124">
        <v>-0.30432305999912118</v>
      </c>
      <c r="W2124">
        <v>3.918466331205709E-2</v>
      </c>
      <c r="X2124">
        <v>0.50846830650449182</v>
      </c>
      <c r="Y2124" t="str">
        <f t="shared" si="132"/>
        <v>&gt;72</v>
      </c>
      <c r="Z2124" s="20">
        <f t="shared" si="133"/>
        <v>0.62675750108711403</v>
      </c>
      <c r="AA2124" t="str">
        <f t="shared" si="134"/>
        <v>60%-80%</v>
      </c>
      <c r="AB2124">
        <f t="shared" si="135"/>
        <v>1.4496977409447941E-4</v>
      </c>
    </row>
    <row r="2125" spans="1:28" x14ac:dyDescent="0.25">
      <c r="A2125" t="s">
        <v>5290</v>
      </c>
      <c r="B2125" t="s">
        <v>5291</v>
      </c>
      <c r="C2125" t="s">
        <v>82</v>
      </c>
      <c r="D2125" t="s">
        <v>93</v>
      </c>
      <c r="E2125">
        <v>220</v>
      </c>
      <c r="F2125" t="s">
        <v>79</v>
      </c>
      <c r="G2125">
        <v>2018</v>
      </c>
      <c r="H2125" t="s">
        <v>13</v>
      </c>
      <c r="J2125" t="s">
        <v>80</v>
      </c>
      <c r="K2125">
        <v>72</v>
      </c>
      <c r="L2125" s="18">
        <v>43084</v>
      </c>
      <c r="M2125" s="18">
        <v>45275</v>
      </c>
      <c r="O2125">
        <v>38990000</v>
      </c>
      <c r="P2125">
        <v>28990000</v>
      </c>
      <c r="Q2125">
        <v>10000000</v>
      </c>
      <c r="R2125">
        <v>695130</v>
      </c>
      <c r="S2125" t="s">
        <v>210</v>
      </c>
      <c r="T2125">
        <v>1.187111655242296</v>
      </c>
      <c r="U2125">
        <v>0.14779986010038099</v>
      </c>
      <c r="V2125">
        <v>0.56516632981038883</v>
      </c>
      <c r="W2125">
        <v>-0.75136254857710416</v>
      </c>
      <c r="X2125">
        <v>1.0499034482774929</v>
      </c>
      <c r="Y2125" t="str">
        <f t="shared" si="132"/>
        <v>61-72</v>
      </c>
      <c r="Z2125" s="20">
        <f t="shared" si="133"/>
        <v>0.74352398050782254</v>
      </c>
      <c r="AA2125" t="str">
        <f t="shared" si="134"/>
        <v>60%-80%</v>
      </c>
      <c r="AB2125">
        <f t="shared" si="135"/>
        <v>1.4414240626258078E-4</v>
      </c>
    </row>
    <row r="2126" spans="1:28" x14ac:dyDescent="0.25">
      <c r="A2126" t="s">
        <v>5292</v>
      </c>
      <c r="B2126" t="s">
        <v>5293</v>
      </c>
      <c r="C2126" t="s">
        <v>82</v>
      </c>
      <c r="D2126" t="s">
        <v>93</v>
      </c>
      <c r="E2126">
        <v>60</v>
      </c>
      <c r="F2126" t="s">
        <v>17</v>
      </c>
      <c r="G2126">
        <v>2018</v>
      </c>
      <c r="H2126" t="s">
        <v>17</v>
      </c>
      <c r="J2126" t="s">
        <v>80</v>
      </c>
      <c r="K2126">
        <v>84</v>
      </c>
      <c r="L2126" s="18">
        <v>42837</v>
      </c>
      <c r="M2126" s="18">
        <v>45394</v>
      </c>
      <c r="O2126">
        <v>63460000</v>
      </c>
      <c r="P2126">
        <v>41000000</v>
      </c>
      <c r="Q2126">
        <v>22460000</v>
      </c>
      <c r="R2126">
        <v>949462</v>
      </c>
      <c r="S2126" t="s">
        <v>338</v>
      </c>
      <c r="T2126">
        <v>0.68986014759695946</v>
      </c>
      <c r="U2126">
        <v>-0.25234111091134909</v>
      </c>
      <c r="V2126">
        <v>1.158000004680509</v>
      </c>
      <c r="W2126">
        <v>0.42284485833055557</v>
      </c>
      <c r="X2126">
        <v>1.127251325673635</v>
      </c>
      <c r="Y2126" t="str">
        <f t="shared" si="132"/>
        <v>&gt;72</v>
      </c>
      <c r="Z2126" s="20">
        <f t="shared" si="133"/>
        <v>0.6460762685156004</v>
      </c>
      <c r="AA2126" t="str">
        <f t="shared" si="134"/>
        <v>60%-80%</v>
      </c>
      <c r="AB2126">
        <f t="shared" si="135"/>
        <v>1.9688078105517309E-4</v>
      </c>
    </row>
    <row r="2127" spans="1:28" x14ac:dyDescent="0.25">
      <c r="A2127" t="s">
        <v>5294</v>
      </c>
      <c r="B2127" t="s">
        <v>5295</v>
      </c>
      <c r="C2127" t="s">
        <v>82</v>
      </c>
      <c r="D2127" t="s">
        <v>199</v>
      </c>
      <c r="E2127">
        <v>83</v>
      </c>
      <c r="F2127" t="s">
        <v>17</v>
      </c>
      <c r="G2127">
        <v>2022</v>
      </c>
      <c r="H2127" t="s">
        <v>155</v>
      </c>
      <c r="I2127" t="s">
        <v>84</v>
      </c>
      <c r="J2127" t="s">
        <v>80</v>
      </c>
      <c r="K2127">
        <v>84</v>
      </c>
      <c r="L2127" s="18">
        <v>44484</v>
      </c>
      <c r="M2127" s="18">
        <v>47041</v>
      </c>
      <c r="O2127">
        <v>76500000</v>
      </c>
      <c r="P2127">
        <v>48500000</v>
      </c>
      <c r="Q2127">
        <v>28000000</v>
      </c>
      <c r="R2127">
        <v>1027619</v>
      </c>
      <c r="S2127" t="s">
        <v>205</v>
      </c>
      <c r="T2127">
        <v>-1.0687122574902059</v>
      </c>
      <c r="U2127">
        <v>-0.30198250640501761</v>
      </c>
      <c r="V2127">
        <v>-0.69954550991253528</v>
      </c>
      <c r="W2127">
        <v>-0.17223800982633691</v>
      </c>
      <c r="X2127">
        <v>-1.3478807510029389</v>
      </c>
      <c r="Y2127" t="str">
        <f t="shared" si="132"/>
        <v>&gt;72</v>
      </c>
      <c r="Z2127" s="20">
        <f t="shared" si="133"/>
        <v>0.63398692810457513</v>
      </c>
      <c r="AA2127" t="str">
        <f t="shared" si="134"/>
        <v>60%-80%</v>
      </c>
      <c r="AB2127">
        <f t="shared" si="135"/>
        <v>2.1308744462351933E-4</v>
      </c>
    </row>
    <row r="2128" spans="1:28" x14ac:dyDescent="0.25">
      <c r="A2128" t="s">
        <v>5296</v>
      </c>
      <c r="B2128" t="s">
        <v>5297</v>
      </c>
      <c r="C2128" t="s">
        <v>82</v>
      </c>
      <c r="D2128" t="s">
        <v>271</v>
      </c>
      <c r="E2128">
        <v>27</v>
      </c>
      <c r="F2128" t="s">
        <v>79</v>
      </c>
      <c r="G2128">
        <v>2019</v>
      </c>
      <c r="H2128" t="s">
        <v>13</v>
      </c>
      <c r="J2128" t="s">
        <v>80</v>
      </c>
      <c r="K2128">
        <v>84</v>
      </c>
      <c r="L2128" s="18">
        <v>43220</v>
      </c>
      <c r="M2128" s="18">
        <v>45777</v>
      </c>
      <c r="O2128">
        <v>34530000</v>
      </c>
      <c r="P2128">
        <v>29530000</v>
      </c>
      <c r="Q2128">
        <v>5000000</v>
      </c>
      <c r="R2128">
        <v>589259</v>
      </c>
      <c r="S2128" t="s">
        <v>217</v>
      </c>
      <c r="T2128">
        <v>-1.3568814437906571E-2</v>
      </c>
      <c r="U2128">
        <v>0.60635861971499505</v>
      </c>
      <c r="V2128">
        <v>0.2347421814500793</v>
      </c>
      <c r="W2128">
        <v>-0.85004847898881242</v>
      </c>
      <c r="X2128">
        <v>-0.26501046745693763</v>
      </c>
      <c r="Y2128" t="str">
        <f t="shared" si="132"/>
        <v>&gt;72</v>
      </c>
      <c r="Z2128" s="20">
        <f t="shared" si="133"/>
        <v>0.85519837822183609</v>
      </c>
      <c r="AA2128" t="str">
        <f t="shared" si="134"/>
        <v>80%-100%</v>
      </c>
      <c r="AB2128">
        <f t="shared" si="135"/>
        <v>1.221889577084604E-4</v>
      </c>
    </row>
    <row r="2129" spans="1:28" x14ac:dyDescent="0.25">
      <c r="A2129" t="s">
        <v>5298</v>
      </c>
      <c r="B2129" t="s">
        <v>5299</v>
      </c>
      <c r="C2129" t="s">
        <v>82</v>
      </c>
      <c r="D2129" t="s">
        <v>487</v>
      </c>
      <c r="E2129">
        <v>220</v>
      </c>
      <c r="F2129" t="s">
        <v>117</v>
      </c>
      <c r="G2129">
        <v>2022</v>
      </c>
      <c r="H2129" t="s">
        <v>29</v>
      </c>
      <c r="I2129" t="s">
        <v>84</v>
      </c>
      <c r="J2129" t="s">
        <v>80</v>
      </c>
      <c r="K2129">
        <v>12</v>
      </c>
      <c r="L2129" s="18">
        <v>44281</v>
      </c>
      <c r="M2129" s="18">
        <v>44646</v>
      </c>
      <c r="O2129">
        <v>64890000</v>
      </c>
      <c r="P2129">
        <v>13773213</v>
      </c>
      <c r="Q2129">
        <v>51116787</v>
      </c>
      <c r="R2129">
        <v>1245384</v>
      </c>
      <c r="S2129" t="s">
        <v>385</v>
      </c>
      <c r="T2129">
        <v>0.64134780538765834</v>
      </c>
      <c r="U2129">
        <v>-2.0337041219301422</v>
      </c>
      <c r="V2129">
        <v>-0.97620122485192473</v>
      </c>
      <c r="W2129">
        <v>0.47231902507909662</v>
      </c>
      <c r="X2129">
        <v>1.127251325673635</v>
      </c>
      <c r="Y2129" t="str">
        <f t="shared" si="132"/>
        <v>&lt;=24</v>
      </c>
      <c r="Z2129" s="20">
        <f t="shared" si="133"/>
        <v>0.21225478502080444</v>
      </c>
      <c r="AA2129" t="str">
        <f t="shared" si="134"/>
        <v>20%-40%</v>
      </c>
      <c r="AB2129">
        <f t="shared" si="135"/>
        <v>2.5824327317324516E-4</v>
      </c>
    </row>
    <row r="2130" spans="1:28" x14ac:dyDescent="0.25">
      <c r="A2130" t="s">
        <v>5300</v>
      </c>
      <c r="B2130" t="s">
        <v>5301</v>
      </c>
      <c r="C2130" t="s">
        <v>82</v>
      </c>
      <c r="D2130" t="s">
        <v>231</v>
      </c>
      <c r="E2130">
        <v>77</v>
      </c>
      <c r="F2130" t="s">
        <v>117</v>
      </c>
      <c r="G2130">
        <v>2020</v>
      </c>
      <c r="H2130" t="s">
        <v>14</v>
      </c>
      <c r="I2130" t="s">
        <v>84</v>
      </c>
      <c r="J2130" t="s">
        <v>80</v>
      </c>
      <c r="K2130">
        <v>72</v>
      </c>
      <c r="L2130" s="18">
        <v>43716</v>
      </c>
      <c r="M2130" s="18">
        <v>45908</v>
      </c>
      <c r="O2130">
        <v>44690000</v>
      </c>
      <c r="P2130">
        <v>29290000</v>
      </c>
      <c r="Q2130">
        <v>15400000</v>
      </c>
      <c r="R2130">
        <v>625818</v>
      </c>
      <c r="S2130" t="s">
        <v>124</v>
      </c>
      <c r="T2130">
        <v>-0.17123392661813511</v>
      </c>
      <c r="U2130">
        <v>-0.21403990467905021</v>
      </c>
      <c r="V2130">
        <v>-4.4522792103638922E-2</v>
      </c>
      <c r="W2130">
        <v>-0.74099553571136212</v>
      </c>
      <c r="X2130">
        <v>-0.49705409964536651</v>
      </c>
      <c r="Y2130" t="str">
        <f t="shared" si="132"/>
        <v>61-72</v>
      </c>
      <c r="Z2130" s="20">
        <f t="shared" si="133"/>
        <v>0.65540389348847616</v>
      </c>
      <c r="AA2130" t="str">
        <f t="shared" si="134"/>
        <v>60%-80%</v>
      </c>
      <c r="AB2130">
        <f t="shared" si="135"/>
        <v>1.2976984506845592E-4</v>
      </c>
    </row>
    <row r="2131" spans="1:28" x14ac:dyDescent="0.25">
      <c r="A2131" t="s">
        <v>5302</v>
      </c>
      <c r="B2131" t="s">
        <v>5303</v>
      </c>
      <c r="C2131" t="s">
        <v>82</v>
      </c>
      <c r="D2131" t="s">
        <v>212</v>
      </c>
      <c r="E2131">
        <v>241</v>
      </c>
      <c r="F2131" t="s">
        <v>87</v>
      </c>
      <c r="G2131">
        <v>2018</v>
      </c>
      <c r="H2131" t="s">
        <v>15</v>
      </c>
      <c r="J2131" t="s">
        <v>80</v>
      </c>
      <c r="K2131">
        <v>84</v>
      </c>
      <c r="L2131" s="18">
        <v>42947</v>
      </c>
      <c r="M2131" s="18">
        <v>45504</v>
      </c>
      <c r="O2131">
        <v>32330000</v>
      </c>
      <c r="P2131">
        <v>28000000</v>
      </c>
      <c r="Q2131">
        <v>4330000</v>
      </c>
      <c r="R2131">
        <v>606995</v>
      </c>
      <c r="S2131" t="s">
        <v>144</v>
      </c>
      <c r="T2131">
        <v>-0.83827863199602526</v>
      </c>
      <c r="U2131">
        <v>0.65099433015990615</v>
      </c>
      <c r="V2131">
        <v>1.237044494663192</v>
      </c>
      <c r="W2131">
        <v>-0.81745123499225447</v>
      </c>
      <c r="X2131">
        <v>0.66316406129677774</v>
      </c>
      <c r="Y2131" t="str">
        <f t="shared" si="132"/>
        <v>&gt;72</v>
      </c>
      <c r="Z2131" s="20">
        <f t="shared" si="133"/>
        <v>0.86606866687287354</v>
      </c>
      <c r="AA2131" t="str">
        <f t="shared" si="134"/>
        <v>80%-100%</v>
      </c>
      <c r="AB2131">
        <f t="shared" si="135"/>
        <v>1.2586670103341134E-4</v>
      </c>
    </row>
    <row r="2132" spans="1:28" x14ac:dyDescent="0.25">
      <c r="A2132" t="s">
        <v>5304</v>
      </c>
      <c r="B2132" t="s">
        <v>5305</v>
      </c>
      <c r="C2132" t="s">
        <v>82</v>
      </c>
      <c r="D2132" t="s">
        <v>350</v>
      </c>
      <c r="E2132">
        <v>46</v>
      </c>
      <c r="F2132" t="s">
        <v>17</v>
      </c>
      <c r="G2132">
        <v>2021</v>
      </c>
      <c r="H2132" t="s">
        <v>110</v>
      </c>
      <c r="I2132" t="s">
        <v>84</v>
      </c>
      <c r="J2132" t="s">
        <v>80</v>
      </c>
      <c r="K2132">
        <v>72</v>
      </c>
      <c r="L2132" s="18">
        <v>44154</v>
      </c>
      <c r="M2132" s="18">
        <v>46345</v>
      </c>
      <c r="O2132">
        <v>51949803</v>
      </c>
      <c r="P2132">
        <v>51949803</v>
      </c>
      <c r="Q2132">
        <v>0</v>
      </c>
      <c r="R2132">
        <v>1255180</v>
      </c>
      <c r="S2132" t="s">
        <v>235</v>
      </c>
      <c r="T2132">
        <v>-0.37741138100766491</v>
      </c>
      <c r="U2132">
        <v>1.2009447865714571</v>
      </c>
      <c r="V2132">
        <v>-2.7667345059731379E-2</v>
      </c>
      <c r="W2132">
        <v>-0.43444195296500449</v>
      </c>
      <c r="X2132">
        <v>-1.5025765057952249</v>
      </c>
      <c r="Y2132" t="str">
        <f t="shared" si="132"/>
        <v>61-72</v>
      </c>
      <c r="Z2132" s="20">
        <f t="shared" si="133"/>
        <v>1</v>
      </c>
      <c r="AA2132" t="str">
        <f t="shared" si="134"/>
        <v>80%-100%</v>
      </c>
      <c r="AB2132">
        <f t="shared" si="135"/>
        <v>2.6027457524875364E-4</v>
      </c>
    </row>
    <row r="2133" spans="1:28" x14ac:dyDescent="0.25">
      <c r="A2133" t="s">
        <v>5306</v>
      </c>
      <c r="B2133" t="s">
        <v>5307</v>
      </c>
      <c r="C2133" t="s">
        <v>82</v>
      </c>
      <c r="D2133" t="s">
        <v>233</v>
      </c>
      <c r="E2133">
        <v>220</v>
      </c>
      <c r="F2133" t="s">
        <v>87</v>
      </c>
      <c r="G2133">
        <v>2022</v>
      </c>
      <c r="H2133" t="s">
        <v>24</v>
      </c>
      <c r="J2133" t="s">
        <v>80</v>
      </c>
      <c r="K2133">
        <v>84</v>
      </c>
      <c r="L2133" s="18">
        <v>44481</v>
      </c>
      <c r="M2133" s="18">
        <v>47038</v>
      </c>
      <c r="O2133">
        <v>56492300</v>
      </c>
      <c r="P2133">
        <v>29797300</v>
      </c>
      <c r="Q2133">
        <v>26695000</v>
      </c>
      <c r="R2133">
        <v>646582</v>
      </c>
      <c r="S2133" t="s">
        <v>437</v>
      </c>
      <c r="T2133">
        <v>-2.196624213856456</v>
      </c>
      <c r="U2133">
        <v>-0.73941400858389683</v>
      </c>
      <c r="V2133">
        <v>-0.38336754998180411</v>
      </c>
      <c r="W2133">
        <v>7.6538093903185797E-3</v>
      </c>
      <c r="X2133">
        <v>-1.425228628399082</v>
      </c>
      <c r="Y2133" t="str">
        <f t="shared" si="132"/>
        <v>&gt;72</v>
      </c>
      <c r="Z2133" s="20">
        <f t="shared" si="133"/>
        <v>0.5274577243270322</v>
      </c>
      <c r="AA2133" t="str">
        <f t="shared" si="134"/>
        <v>40%-60%</v>
      </c>
      <c r="AB2133">
        <f t="shared" si="135"/>
        <v>1.3407547556007078E-4</v>
      </c>
    </row>
    <row r="2134" spans="1:28" x14ac:dyDescent="0.25">
      <c r="A2134" t="s">
        <v>5308</v>
      </c>
      <c r="B2134" t="s">
        <v>5309</v>
      </c>
      <c r="C2134" t="s">
        <v>82</v>
      </c>
      <c r="D2134" t="s">
        <v>4164</v>
      </c>
      <c r="E2134">
        <v>27</v>
      </c>
      <c r="F2134" t="s">
        <v>95</v>
      </c>
      <c r="G2134">
        <v>2019</v>
      </c>
      <c r="H2134" t="s">
        <v>16</v>
      </c>
      <c r="J2134" t="s">
        <v>96</v>
      </c>
      <c r="K2134">
        <v>60</v>
      </c>
      <c r="L2134" s="18">
        <v>44523</v>
      </c>
      <c r="M2134" s="18">
        <v>46349</v>
      </c>
      <c r="O2134">
        <v>61690000</v>
      </c>
      <c r="P2134">
        <v>24190000</v>
      </c>
      <c r="Q2134">
        <v>37500000</v>
      </c>
      <c r="R2134">
        <v>659645</v>
      </c>
      <c r="S2134" t="s">
        <v>335</v>
      </c>
      <c r="T2134">
        <v>-1.1172245996995069</v>
      </c>
      <c r="U2134">
        <v>-1.295131604442519</v>
      </c>
      <c r="V2134">
        <v>0.24898836987965761</v>
      </c>
      <c r="W2134">
        <v>9.3948778018234508E-2</v>
      </c>
      <c r="X2134">
        <v>1.668686467446636</v>
      </c>
      <c r="Y2134" t="str">
        <f t="shared" si="132"/>
        <v>49-60</v>
      </c>
      <c r="Z2134" s="20">
        <f t="shared" si="133"/>
        <v>0.3921218998216891</v>
      </c>
      <c r="AA2134" t="str">
        <f t="shared" si="134"/>
        <v>20%-40%</v>
      </c>
      <c r="AB2134">
        <f t="shared" si="135"/>
        <v>1.3678422392801359E-4</v>
      </c>
    </row>
    <row r="2135" spans="1:28" x14ac:dyDescent="0.25">
      <c r="A2135" t="s">
        <v>5310</v>
      </c>
      <c r="B2135" t="s">
        <v>5311</v>
      </c>
      <c r="C2135" t="s">
        <v>82</v>
      </c>
      <c r="D2135" t="s">
        <v>292</v>
      </c>
      <c r="E2135">
        <v>1182653</v>
      </c>
      <c r="F2135" t="s">
        <v>95</v>
      </c>
      <c r="G2135">
        <v>2019</v>
      </c>
      <c r="H2135" t="s">
        <v>16</v>
      </c>
      <c r="J2135" t="s">
        <v>96</v>
      </c>
      <c r="K2135">
        <v>84</v>
      </c>
      <c r="L2135" s="18">
        <v>44144</v>
      </c>
      <c r="M2135" s="18">
        <v>46700</v>
      </c>
      <c r="O2135">
        <v>27700000</v>
      </c>
      <c r="P2135">
        <v>27700000</v>
      </c>
      <c r="Q2135">
        <v>0</v>
      </c>
      <c r="R2135">
        <v>652416</v>
      </c>
      <c r="S2135" t="s">
        <v>374</v>
      </c>
      <c r="T2135">
        <v>-0.38953946655999011</v>
      </c>
      <c r="U2135">
        <v>1.2009447865714571</v>
      </c>
      <c r="V2135">
        <v>0.72325530977575447</v>
      </c>
      <c r="W2135">
        <v>-0.89543730916101771</v>
      </c>
      <c r="X2135">
        <v>-1.5025765057952249</v>
      </c>
      <c r="Y2135" t="str">
        <f t="shared" si="132"/>
        <v>&gt;72</v>
      </c>
      <c r="Z2135" s="20">
        <f t="shared" si="133"/>
        <v>1</v>
      </c>
      <c r="AA2135" t="str">
        <f t="shared" si="134"/>
        <v>80%-100%</v>
      </c>
      <c r="AB2135">
        <f t="shared" si="135"/>
        <v>1.3528521589372907E-4</v>
      </c>
    </row>
    <row r="2136" spans="1:28" x14ac:dyDescent="0.25">
      <c r="A2136" t="s">
        <v>5312</v>
      </c>
      <c r="B2136" t="s">
        <v>5313</v>
      </c>
      <c r="C2136" t="s">
        <v>82</v>
      </c>
      <c r="D2136" t="s">
        <v>125</v>
      </c>
      <c r="E2136">
        <v>49</v>
      </c>
      <c r="F2136" t="s">
        <v>117</v>
      </c>
      <c r="G2136">
        <v>2021</v>
      </c>
      <c r="H2136" t="s">
        <v>29</v>
      </c>
      <c r="I2136" t="s">
        <v>84</v>
      </c>
      <c r="J2136" t="s">
        <v>80</v>
      </c>
      <c r="K2136">
        <v>72</v>
      </c>
      <c r="L2136" s="18">
        <v>43962</v>
      </c>
      <c r="M2136" s="18">
        <v>46153</v>
      </c>
      <c r="O2136">
        <v>51303300</v>
      </c>
      <c r="P2136">
        <v>25651650</v>
      </c>
      <c r="Q2136">
        <v>25651650</v>
      </c>
      <c r="R2136">
        <v>680619</v>
      </c>
      <c r="S2136" t="s">
        <v>318</v>
      </c>
      <c r="T2136">
        <v>-1.4407288855812889E-3</v>
      </c>
      <c r="U2136">
        <v>-0.85216124758390532</v>
      </c>
      <c r="V2136">
        <v>0.80229979975843724</v>
      </c>
      <c r="W2136">
        <v>-0.12510768080647519</v>
      </c>
      <c r="X2136">
        <v>0.35377255171220601</v>
      </c>
      <c r="Y2136" t="str">
        <f t="shared" si="132"/>
        <v>61-72</v>
      </c>
      <c r="Z2136" s="20">
        <f t="shared" si="133"/>
        <v>0.5</v>
      </c>
      <c r="AA2136" t="str">
        <f t="shared" si="134"/>
        <v>40%-60%</v>
      </c>
      <c r="AB2136">
        <f t="shared" si="135"/>
        <v>1.4113340009499153E-4</v>
      </c>
    </row>
    <row r="2137" spans="1:28" x14ac:dyDescent="0.25">
      <c r="A2137" t="s">
        <v>5314</v>
      </c>
      <c r="B2137" t="s">
        <v>5315</v>
      </c>
      <c r="C2137" t="s">
        <v>82</v>
      </c>
      <c r="D2137" t="s">
        <v>5316</v>
      </c>
      <c r="E2137">
        <v>38</v>
      </c>
      <c r="F2137" t="s">
        <v>17</v>
      </c>
      <c r="G2137">
        <v>2020</v>
      </c>
      <c r="H2137" t="s">
        <v>110</v>
      </c>
      <c r="I2137" t="s">
        <v>84</v>
      </c>
      <c r="J2137" t="s">
        <v>80</v>
      </c>
      <c r="K2137">
        <v>72</v>
      </c>
      <c r="L2137" s="18">
        <v>43536</v>
      </c>
      <c r="M2137" s="18">
        <v>45728</v>
      </c>
      <c r="O2137">
        <v>44498973</v>
      </c>
      <c r="P2137">
        <v>40049075</v>
      </c>
      <c r="Q2137">
        <v>4449898</v>
      </c>
      <c r="R2137">
        <v>898395</v>
      </c>
      <c r="S2137" t="s">
        <v>158</v>
      </c>
      <c r="T2137">
        <v>-1.3355301396413619</v>
      </c>
      <c r="U2137">
        <v>0.79032357974038436</v>
      </c>
      <c r="V2137">
        <v>-0.39050131520274139</v>
      </c>
      <c r="W2137">
        <v>-0.90840146867873461</v>
      </c>
      <c r="X2137">
        <v>-1.1931849962106531</v>
      </c>
      <c r="Y2137" t="str">
        <f t="shared" si="132"/>
        <v>61-72</v>
      </c>
      <c r="Z2137" s="20">
        <f t="shared" si="133"/>
        <v>0.89999998426929984</v>
      </c>
      <c r="AA2137" t="str">
        <f t="shared" si="134"/>
        <v>80%-100%</v>
      </c>
      <c r="AB2137">
        <f t="shared" si="135"/>
        <v>1.8629150960866494E-4</v>
      </c>
    </row>
    <row r="2138" spans="1:28" x14ac:dyDescent="0.25">
      <c r="A2138" t="s">
        <v>5317</v>
      </c>
      <c r="B2138" t="s">
        <v>5318</v>
      </c>
      <c r="C2138" t="s">
        <v>82</v>
      </c>
      <c r="D2138" t="s">
        <v>116</v>
      </c>
      <c r="E2138">
        <v>50</v>
      </c>
      <c r="F2138" t="s">
        <v>87</v>
      </c>
      <c r="G2138">
        <v>2019</v>
      </c>
      <c r="H2138" t="s">
        <v>15</v>
      </c>
      <c r="I2138" t="s">
        <v>84</v>
      </c>
      <c r="J2138" t="s">
        <v>80</v>
      </c>
      <c r="K2138">
        <v>84</v>
      </c>
      <c r="L2138" s="18">
        <v>43539</v>
      </c>
      <c r="M2138" s="18">
        <v>46096</v>
      </c>
      <c r="O2138">
        <v>33930000</v>
      </c>
      <c r="P2138">
        <v>30430000</v>
      </c>
      <c r="Q2138">
        <v>3500000</v>
      </c>
      <c r="R2138">
        <v>634937</v>
      </c>
      <c r="S2138" t="s">
        <v>109</v>
      </c>
      <c r="T2138">
        <v>-1.7721412195250721</v>
      </c>
      <c r="U2138">
        <v>0.77737442880288798</v>
      </c>
      <c r="V2138">
        <v>-0.1906250703855806</v>
      </c>
      <c r="W2138">
        <v>-0.38223814359727232</v>
      </c>
      <c r="X2138">
        <v>1.436642835258207</v>
      </c>
      <c r="Y2138" t="str">
        <f t="shared" si="132"/>
        <v>&gt;72</v>
      </c>
      <c r="Z2138" s="20">
        <f t="shared" si="133"/>
        <v>0.89684644857058649</v>
      </c>
      <c r="AA2138" t="str">
        <f t="shared" si="134"/>
        <v>80%-100%</v>
      </c>
      <c r="AB2138">
        <f t="shared" si="135"/>
        <v>1.3166076418100824E-4</v>
      </c>
    </row>
    <row r="2139" spans="1:28" x14ac:dyDescent="0.25">
      <c r="A2139" t="s">
        <v>5319</v>
      </c>
      <c r="B2139" t="s">
        <v>5320</v>
      </c>
      <c r="C2139" t="s">
        <v>82</v>
      </c>
      <c r="D2139" t="s">
        <v>172</v>
      </c>
      <c r="E2139">
        <v>236</v>
      </c>
      <c r="F2139" t="s">
        <v>79</v>
      </c>
      <c r="G2139">
        <v>2022</v>
      </c>
      <c r="H2139" t="s">
        <v>26</v>
      </c>
      <c r="I2139" t="s">
        <v>84</v>
      </c>
      <c r="J2139" t="s">
        <v>80</v>
      </c>
      <c r="K2139">
        <v>84</v>
      </c>
      <c r="L2139" s="18">
        <v>44537</v>
      </c>
      <c r="M2139" s="18">
        <v>47094</v>
      </c>
      <c r="O2139">
        <v>47000000</v>
      </c>
      <c r="P2139">
        <v>47000000</v>
      </c>
      <c r="Q2139">
        <v>0</v>
      </c>
      <c r="R2139">
        <v>1174121</v>
      </c>
      <c r="S2139" t="s">
        <v>699</v>
      </c>
      <c r="T2139">
        <v>-0.26825861103673743</v>
      </c>
      <c r="U2139">
        <v>1.2009447865714571</v>
      </c>
      <c r="V2139">
        <v>-0.17789416482896961</v>
      </c>
      <c r="W2139">
        <v>-0.40390681021974201</v>
      </c>
      <c r="X2139">
        <v>-1.11583711881451</v>
      </c>
      <c r="Y2139" t="str">
        <f t="shared" si="132"/>
        <v>&gt;72</v>
      </c>
      <c r="Z2139" s="20">
        <f t="shared" si="133"/>
        <v>1</v>
      </c>
      <c r="AA2139" t="str">
        <f t="shared" si="134"/>
        <v>80%-100%</v>
      </c>
      <c r="AB2139">
        <f t="shared" si="135"/>
        <v>2.4346615191896134E-4</v>
      </c>
    </row>
    <row r="2140" spans="1:28" x14ac:dyDescent="0.25">
      <c r="A2140" t="s">
        <v>5321</v>
      </c>
      <c r="B2140" t="s">
        <v>5322</v>
      </c>
      <c r="C2140" t="s">
        <v>82</v>
      </c>
      <c r="D2140" t="s">
        <v>233</v>
      </c>
      <c r="E2140">
        <v>84</v>
      </c>
      <c r="F2140" t="s">
        <v>17</v>
      </c>
      <c r="G2140">
        <v>2022</v>
      </c>
      <c r="H2140" t="s">
        <v>155</v>
      </c>
      <c r="I2140" t="s">
        <v>84</v>
      </c>
      <c r="J2140" t="s">
        <v>80</v>
      </c>
      <c r="K2140">
        <v>24</v>
      </c>
      <c r="L2140" s="18">
        <v>44541</v>
      </c>
      <c r="M2140" s="18">
        <v>45271</v>
      </c>
      <c r="O2140">
        <v>85100000</v>
      </c>
      <c r="P2140">
        <v>8510000</v>
      </c>
      <c r="Q2140">
        <v>76590000</v>
      </c>
      <c r="R2140">
        <v>415890</v>
      </c>
      <c r="S2140" t="s">
        <v>208</v>
      </c>
      <c r="T2140">
        <v>0.2168648110562737</v>
      </c>
      <c r="U2140">
        <v>-2.4946460749081951</v>
      </c>
      <c r="V2140">
        <v>-0.81811224488655909</v>
      </c>
      <c r="W2140">
        <v>6.8846990015842344</v>
      </c>
      <c r="X2140">
        <v>0.27642467431606299</v>
      </c>
      <c r="Y2140" t="str">
        <f t="shared" si="132"/>
        <v>&lt;=24</v>
      </c>
      <c r="Z2140" s="20">
        <f t="shared" si="133"/>
        <v>0.2</v>
      </c>
      <c r="AA2140" t="str">
        <f t="shared" si="134"/>
        <v>20%</v>
      </c>
      <c r="AB2140">
        <f t="shared" si="135"/>
        <v>8.6239099651208725E-5</v>
      </c>
    </row>
    <row r="2141" spans="1:28" x14ac:dyDescent="0.25">
      <c r="A2141" t="s">
        <v>5323</v>
      </c>
      <c r="B2141" t="s">
        <v>5324</v>
      </c>
      <c r="C2141" t="s">
        <v>82</v>
      </c>
      <c r="D2141" t="s">
        <v>172</v>
      </c>
      <c r="E2141">
        <v>87</v>
      </c>
      <c r="F2141" t="s">
        <v>17</v>
      </c>
      <c r="G2141">
        <v>2022</v>
      </c>
      <c r="H2141" t="s">
        <v>155</v>
      </c>
      <c r="I2141" t="s">
        <v>84</v>
      </c>
      <c r="J2141" t="s">
        <v>80</v>
      </c>
      <c r="K2141">
        <v>84</v>
      </c>
      <c r="L2141" s="18">
        <v>44396</v>
      </c>
      <c r="M2141" s="18">
        <v>46953</v>
      </c>
      <c r="O2141">
        <v>79450000</v>
      </c>
      <c r="P2141">
        <v>79450000</v>
      </c>
      <c r="Q2141">
        <v>0</v>
      </c>
      <c r="R2141">
        <v>1910707</v>
      </c>
      <c r="S2141" t="s">
        <v>225</v>
      </c>
      <c r="T2141">
        <v>-2.3421612404843599</v>
      </c>
      <c r="U2141">
        <v>1.2009447865714571</v>
      </c>
      <c r="V2141">
        <v>-0.55494618356312442</v>
      </c>
      <c r="W2141">
        <v>-2.4536537233972509E-2</v>
      </c>
      <c r="X2141">
        <v>-0.4197062222492236</v>
      </c>
      <c r="Y2141" t="str">
        <f t="shared" si="132"/>
        <v>&gt;72</v>
      </c>
      <c r="Z2141" s="20">
        <f t="shared" si="133"/>
        <v>1</v>
      </c>
      <c r="AA2141" t="str">
        <f t="shared" si="134"/>
        <v>80%-100%</v>
      </c>
      <c r="AB2141">
        <f t="shared" si="135"/>
        <v>3.9620488921893301E-4</v>
      </c>
    </row>
    <row r="2142" spans="1:28" x14ac:dyDescent="0.25">
      <c r="A2142" t="s">
        <v>5325</v>
      </c>
      <c r="B2142" t="s">
        <v>5326</v>
      </c>
      <c r="C2142" t="s">
        <v>82</v>
      </c>
      <c r="D2142" t="s">
        <v>211</v>
      </c>
      <c r="E2142">
        <v>50</v>
      </c>
      <c r="F2142" t="s">
        <v>117</v>
      </c>
      <c r="G2142">
        <v>2020</v>
      </c>
      <c r="H2142" t="s">
        <v>29</v>
      </c>
      <c r="I2142" t="s">
        <v>84</v>
      </c>
      <c r="J2142" t="s">
        <v>80</v>
      </c>
      <c r="K2142">
        <v>36</v>
      </c>
      <c r="L2142" s="18">
        <v>43825</v>
      </c>
      <c r="M2142" s="18">
        <v>44921</v>
      </c>
      <c r="O2142">
        <v>52290000</v>
      </c>
      <c r="P2142">
        <v>12290000</v>
      </c>
      <c r="Q2142">
        <v>40000000</v>
      </c>
      <c r="R2142">
        <v>425161</v>
      </c>
      <c r="S2142" t="s">
        <v>109</v>
      </c>
      <c r="T2142">
        <v>0.1804805543992978</v>
      </c>
      <c r="U2142">
        <v>-1.9401621694895299</v>
      </c>
      <c r="V2142">
        <v>-0.30432305999912118</v>
      </c>
      <c r="W2142">
        <v>-0.76584350812031954</v>
      </c>
      <c r="X2142">
        <v>1.281947080465921</v>
      </c>
      <c r="Y2142" t="str">
        <f t="shared" si="132"/>
        <v>25-36</v>
      </c>
      <c r="Z2142" s="20">
        <f t="shared" si="133"/>
        <v>0.23503537961369286</v>
      </c>
      <c r="AA2142" t="str">
        <f t="shared" si="134"/>
        <v>20%-40%</v>
      </c>
      <c r="AB2142">
        <f t="shared" si="135"/>
        <v>8.816153753830953E-5</v>
      </c>
    </row>
    <row r="2143" spans="1:28" x14ac:dyDescent="0.25">
      <c r="A2143" t="s">
        <v>5327</v>
      </c>
      <c r="B2143" t="s">
        <v>5328</v>
      </c>
      <c r="C2143" t="s">
        <v>82</v>
      </c>
      <c r="D2143" t="s">
        <v>784</v>
      </c>
      <c r="E2143">
        <v>49</v>
      </c>
      <c r="F2143" t="s">
        <v>95</v>
      </c>
      <c r="G2143">
        <v>2016</v>
      </c>
      <c r="H2143" t="s">
        <v>16</v>
      </c>
      <c r="J2143" t="s">
        <v>96</v>
      </c>
      <c r="K2143">
        <v>84</v>
      </c>
      <c r="L2143" s="18">
        <v>44279</v>
      </c>
      <c r="M2143" s="18">
        <v>46836</v>
      </c>
      <c r="O2143">
        <v>26160000</v>
      </c>
      <c r="P2143">
        <v>26160000</v>
      </c>
      <c r="Q2143">
        <v>0</v>
      </c>
      <c r="R2143">
        <v>637936</v>
      </c>
      <c r="S2143" t="s">
        <v>318</v>
      </c>
      <c r="T2143">
        <v>-0.36528329545533961</v>
      </c>
      <c r="U2143">
        <v>1.2009447865714571</v>
      </c>
      <c r="V2143">
        <v>2.106533884472702</v>
      </c>
      <c r="W2143">
        <v>-0.94325567460382442</v>
      </c>
      <c r="X2143">
        <v>0.1217289195237771</v>
      </c>
      <c r="Y2143" t="str">
        <f t="shared" si="132"/>
        <v>&gt;72</v>
      </c>
      <c r="Z2143" s="20">
        <f t="shared" si="133"/>
        <v>1</v>
      </c>
      <c r="AA2143" t="str">
        <f t="shared" si="134"/>
        <v>80%-100%</v>
      </c>
      <c r="AB2143">
        <f t="shared" si="135"/>
        <v>1.3228263789726488E-4</v>
      </c>
    </row>
    <row r="2144" spans="1:28" x14ac:dyDescent="0.25">
      <c r="A2144" t="s">
        <v>5329</v>
      </c>
      <c r="B2144" t="s">
        <v>5330</v>
      </c>
      <c r="C2144" t="s">
        <v>82</v>
      </c>
      <c r="D2144" t="s">
        <v>742</v>
      </c>
      <c r="E2144">
        <v>59</v>
      </c>
      <c r="F2144" t="s">
        <v>17</v>
      </c>
      <c r="G2144">
        <v>2021</v>
      </c>
      <c r="H2144" t="s">
        <v>17</v>
      </c>
      <c r="I2144" t="s">
        <v>84</v>
      </c>
      <c r="J2144" t="s">
        <v>80</v>
      </c>
      <c r="K2144">
        <v>24</v>
      </c>
      <c r="L2144" s="18">
        <v>44245</v>
      </c>
      <c r="M2144" s="18">
        <v>44975</v>
      </c>
      <c r="O2144">
        <v>59189000</v>
      </c>
      <c r="P2144">
        <v>14789000</v>
      </c>
      <c r="Q2144">
        <v>44400000</v>
      </c>
      <c r="R2144">
        <v>823899</v>
      </c>
      <c r="S2144" t="s">
        <v>252</v>
      </c>
      <c r="T2144">
        <v>-3.7824985542557123E-2</v>
      </c>
      <c r="U2144">
        <v>-1.879286604953931</v>
      </c>
      <c r="V2144">
        <v>-4.2605179638650892</v>
      </c>
      <c r="W2144">
        <v>7.3780316234988583E-2</v>
      </c>
      <c r="X2144">
        <v>1.5139907126543499</v>
      </c>
      <c r="Y2144" t="str">
        <f t="shared" si="132"/>
        <v>&lt;=24</v>
      </c>
      <c r="Z2144" s="20">
        <f t="shared" si="133"/>
        <v>0.24986061599283652</v>
      </c>
      <c r="AA2144" t="str">
        <f t="shared" si="134"/>
        <v>20%-40%</v>
      </c>
      <c r="AB2144">
        <f t="shared" si="135"/>
        <v>1.708439923141485E-4</v>
      </c>
    </row>
    <row r="2145" spans="1:28" x14ac:dyDescent="0.25">
      <c r="A2145" t="s">
        <v>5331</v>
      </c>
      <c r="B2145" t="s">
        <v>5332</v>
      </c>
      <c r="C2145" t="s">
        <v>82</v>
      </c>
      <c r="D2145" t="s">
        <v>128</v>
      </c>
      <c r="E2145">
        <v>15</v>
      </c>
      <c r="F2145" t="s">
        <v>79</v>
      </c>
      <c r="G2145">
        <v>2018</v>
      </c>
      <c r="H2145" t="s">
        <v>13</v>
      </c>
      <c r="J2145" t="s">
        <v>80</v>
      </c>
      <c r="K2145">
        <v>60</v>
      </c>
      <c r="L2145" s="18">
        <v>43091</v>
      </c>
      <c r="M2145" s="18">
        <v>44917</v>
      </c>
      <c r="O2145">
        <v>33500000</v>
      </c>
      <c r="P2145">
        <v>24500000</v>
      </c>
      <c r="Q2145">
        <v>9000000</v>
      </c>
      <c r="R2145">
        <v>623447</v>
      </c>
      <c r="S2145" t="s">
        <v>306</v>
      </c>
      <c r="T2145">
        <v>-0.38953946655999011</v>
      </c>
      <c r="U2145">
        <v>9.7783335383500952E-2</v>
      </c>
      <c r="V2145">
        <v>0.84182204474977862</v>
      </c>
      <c r="W2145">
        <v>-0.56989750570161668</v>
      </c>
      <c r="X2145">
        <v>0.19907679691992</v>
      </c>
      <c r="Y2145" t="str">
        <f t="shared" si="132"/>
        <v>49-60</v>
      </c>
      <c r="Z2145" s="20">
        <f t="shared" si="133"/>
        <v>0.73134328358208955</v>
      </c>
      <c r="AA2145" t="str">
        <f t="shared" si="134"/>
        <v>60%-80%</v>
      </c>
      <c r="AB2145">
        <f t="shared" si="135"/>
        <v>1.2927819365757081E-4</v>
      </c>
    </row>
    <row r="2146" spans="1:28" x14ac:dyDescent="0.25">
      <c r="A2146" t="s">
        <v>5333</v>
      </c>
      <c r="B2146" t="s">
        <v>5334</v>
      </c>
      <c r="C2146" t="s">
        <v>82</v>
      </c>
      <c r="D2146" t="s">
        <v>199</v>
      </c>
      <c r="E2146">
        <v>15</v>
      </c>
      <c r="F2146" t="s">
        <v>87</v>
      </c>
      <c r="G2146">
        <v>2022</v>
      </c>
      <c r="H2146" t="s">
        <v>24</v>
      </c>
      <c r="I2146" t="s">
        <v>84</v>
      </c>
      <c r="J2146" t="s">
        <v>80</v>
      </c>
      <c r="K2146">
        <v>84</v>
      </c>
      <c r="L2146" s="18">
        <v>44456</v>
      </c>
      <c r="M2146" s="18">
        <v>47013</v>
      </c>
      <c r="O2146">
        <v>54502300</v>
      </c>
      <c r="P2146">
        <v>54502300</v>
      </c>
      <c r="Q2146">
        <v>0</v>
      </c>
      <c r="R2146">
        <v>1147934</v>
      </c>
      <c r="S2146" t="s">
        <v>302</v>
      </c>
      <c r="T2146">
        <v>-0.45017989432161648</v>
      </c>
      <c r="U2146">
        <v>1.2009447865714571</v>
      </c>
      <c r="V2146">
        <v>0.2094661248883162</v>
      </c>
      <c r="W2146">
        <v>-0.7397933804176301</v>
      </c>
      <c r="X2146">
        <v>-1.11583711881451</v>
      </c>
      <c r="Y2146" t="str">
        <f t="shared" si="132"/>
        <v>&gt;72</v>
      </c>
      <c r="Z2146" s="20">
        <f t="shared" si="133"/>
        <v>1</v>
      </c>
      <c r="AA2146" t="str">
        <f t="shared" si="134"/>
        <v>80%-100%</v>
      </c>
      <c r="AB2146">
        <f t="shared" si="135"/>
        <v>2.3803600620118451E-4</v>
      </c>
    </row>
    <row r="2147" spans="1:28" x14ac:dyDescent="0.25">
      <c r="A2147" t="s">
        <v>5335</v>
      </c>
      <c r="B2147" t="s">
        <v>5336</v>
      </c>
      <c r="C2147" t="s">
        <v>82</v>
      </c>
      <c r="D2147" t="s">
        <v>579</v>
      </c>
      <c r="E2147">
        <v>48</v>
      </c>
      <c r="F2147" t="s">
        <v>87</v>
      </c>
      <c r="G2147">
        <v>2019</v>
      </c>
      <c r="H2147" t="s">
        <v>15</v>
      </c>
      <c r="J2147" t="s">
        <v>80</v>
      </c>
      <c r="K2147">
        <v>84</v>
      </c>
      <c r="L2147" s="18">
        <v>43364</v>
      </c>
      <c r="M2147" s="18">
        <v>45921</v>
      </c>
      <c r="O2147">
        <v>37990000</v>
      </c>
      <c r="P2147">
        <v>21990000</v>
      </c>
      <c r="Q2147">
        <v>16000000</v>
      </c>
      <c r="R2147">
        <v>450987</v>
      </c>
      <c r="S2147" t="s">
        <v>178</v>
      </c>
      <c r="T2147">
        <v>-4.3554234421703564</v>
      </c>
      <c r="U2147">
        <v>-0.52844171232224146</v>
      </c>
      <c r="V2147">
        <v>-0.40829806355560688</v>
      </c>
      <c r="W2147">
        <v>3.0391396336556711</v>
      </c>
      <c r="X2147">
        <v>-0.1103147126646518</v>
      </c>
      <c r="Y2147" t="str">
        <f t="shared" si="132"/>
        <v>&gt;72</v>
      </c>
      <c r="Z2147" s="20">
        <f t="shared" si="133"/>
        <v>0.57883653593050799</v>
      </c>
      <c r="AA2147" t="str">
        <f t="shared" si="134"/>
        <v>40%-60%</v>
      </c>
      <c r="AB2147">
        <f t="shared" si="135"/>
        <v>9.3516826166533626E-5</v>
      </c>
    </row>
    <row r="2148" spans="1:28" x14ac:dyDescent="0.25">
      <c r="A2148" t="s">
        <v>5337</v>
      </c>
      <c r="B2148" t="s">
        <v>5338</v>
      </c>
      <c r="C2148" t="s">
        <v>82</v>
      </c>
      <c r="D2148" t="s">
        <v>165</v>
      </c>
      <c r="E2148">
        <v>38</v>
      </c>
      <c r="F2148" t="s">
        <v>79</v>
      </c>
      <c r="G2148">
        <v>2020</v>
      </c>
      <c r="H2148" t="s">
        <v>13</v>
      </c>
      <c r="I2148" t="s">
        <v>84</v>
      </c>
      <c r="J2148" t="s">
        <v>80</v>
      </c>
      <c r="K2148">
        <v>72</v>
      </c>
      <c r="L2148" s="18">
        <v>43732</v>
      </c>
      <c r="M2148" s="18">
        <v>45924</v>
      </c>
      <c r="O2148">
        <v>45290000</v>
      </c>
      <c r="P2148">
        <v>31703000</v>
      </c>
      <c r="Q2148">
        <v>13587000</v>
      </c>
      <c r="R2148">
        <v>699789</v>
      </c>
      <c r="S2148" t="s">
        <v>259</v>
      </c>
      <c r="T2148">
        <v>-2.1238557005425052</v>
      </c>
      <c r="U2148">
        <v>-3.091883392176074E-2</v>
      </c>
      <c r="V2148">
        <v>-0.22527857001643839</v>
      </c>
      <c r="W2148">
        <v>3.5619706453331941</v>
      </c>
      <c r="X2148">
        <v>1.127251325673635</v>
      </c>
      <c r="Y2148" t="str">
        <f t="shared" si="132"/>
        <v>61-72</v>
      </c>
      <c r="Z2148" s="20">
        <f t="shared" si="133"/>
        <v>0.7</v>
      </c>
      <c r="AA2148" t="str">
        <f t="shared" si="134"/>
        <v>60%-80%</v>
      </c>
      <c r="AB2148">
        <f t="shared" si="135"/>
        <v>1.4510849817456466E-4</v>
      </c>
    </row>
    <row r="2149" spans="1:28" x14ac:dyDescent="0.25">
      <c r="A2149" t="s">
        <v>5339</v>
      </c>
      <c r="B2149" t="s">
        <v>5340</v>
      </c>
      <c r="C2149" t="s">
        <v>82</v>
      </c>
      <c r="D2149" t="s">
        <v>246</v>
      </c>
      <c r="E2149">
        <v>15</v>
      </c>
      <c r="F2149" t="s">
        <v>79</v>
      </c>
      <c r="G2149">
        <v>2020</v>
      </c>
      <c r="H2149" t="s">
        <v>13</v>
      </c>
      <c r="I2149" t="s">
        <v>84</v>
      </c>
      <c r="J2149" t="s">
        <v>80</v>
      </c>
      <c r="K2149">
        <v>72</v>
      </c>
      <c r="L2149" s="18">
        <v>43744</v>
      </c>
      <c r="M2149" s="18">
        <v>45936</v>
      </c>
      <c r="O2149">
        <v>36690000</v>
      </c>
      <c r="P2149">
        <v>32658990</v>
      </c>
      <c r="Q2149">
        <v>4031010</v>
      </c>
      <c r="R2149">
        <v>910984</v>
      </c>
      <c r="S2149" t="s">
        <v>302</v>
      </c>
      <c r="T2149">
        <v>-0.29251478214138787</v>
      </c>
      <c r="U2149">
        <v>0.7498087301669536</v>
      </c>
      <c r="V2149">
        <v>0.44659959483636458</v>
      </c>
      <c r="W2149">
        <v>-0.65281933676735759</v>
      </c>
      <c r="X2149">
        <v>0.43112042910834891</v>
      </c>
      <c r="Y2149" t="str">
        <f t="shared" si="132"/>
        <v>61-72</v>
      </c>
      <c r="Z2149" s="20">
        <f t="shared" si="133"/>
        <v>0.89013327882256743</v>
      </c>
      <c r="AA2149" t="str">
        <f t="shared" si="134"/>
        <v>80%-100%</v>
      </c>
      <c r="AB2149">
        <f t="shared" si="135"/>
        <v>1.889019691665025E-4</v>
      </c>
    </row>
    <row r="2150" spans="1:28" x14ac:dyDescent="0.25">
      <c r="A2150" t="s">
        <v>5341</v>
      </c>
      <c r="B2150" t="s">
        <v>5342</v>
      </c>
      <c r="C2150" t="s">
        <v>82</v>
      </c>
      <c r="D2150" t="s">
        <v>199</v>
      </c>
      <c r="E2150">
        <v>220</v>
      </c>
      <c r="F2150" t="s">
        <v>117</v>
      </c>
      <c r="G2150">
        <v>2022</v>
      </c>
      <c r="H2150" t="s">
        <v>29</v>
      </c>
      <c r="I2150" t="s">
        <v>84</v>
      </c>
      <c r="J2150" t="s">
        <v>80</v>
      </c>
      <c r="K2150">
        <v>84</v>
      </c>
      <c r="L2150" s="18">
        <v>44357</v>
      </c>
      <c r="M2150" s="18">
        <v>46914</v>
      </c>
      <c r="O2150">
        <v>67513850</v>
      </c>
      <c r="P2150">
        <v>39513850</v>
      </c>
      <c r="Q2150">
        <v>28000000</v>
      </c>
      <c r="R2150">
        <v>824759</v>
      </c>
      <c r="S2150" t="s">
        <v>121</v>
      </c>
      <c r="T2150">
        <v>-2.6453633792924909</v>
      </c>
      <c r="U2150">
        <v>-0.50202338829488946</v>
      </c>
      <c r="V2150">
        <v>-0.89715673486924186</v>
      </c>
      <c r="W2150">
        <v>0.86562493978709809</v>
      </c>
      <c r="X2150">
        <v>0.27642467431606299</v>
      </c>
      <c r="Y2150" t="str">
        <f t="shared" si="132"/>
        <v>&gt;72</v>
      </c>
      <c r="Z2150" s="20">
        <f t="shared" si="133"/>
        <v>0.5852702815792612</v>
      </c>
      <c r="AA2150" t="str">
        <f t="shared" si="134"/>
        <v>40%-60%</v>
      </c>
      <c r="AB2150">
        <f t="shared" si="135"/>
        <v>1.7102232222277828E-4</v>
      </c>
    </row>
    <row r="2151" spans="1:28" x14ac:dyDescent="0.25">
      <c r="A2151" t="s">
        <v>5343</v>
      </c>
      <c r="B2151" t="s">
        <v>5344</v>
      </c>
      <c r="C2151" t="s">
        <v>82</v>
      </c>
      <c r="D2151" t="s">
        <v>613</v>
      </c>
      <c r="E2151">
        <v>27</v>
      </c>
      <c r="F2151" t="s">
        <v>25</v>
      </c>
      <c r="G2151">
        <v>2022</v>
      </c>
      <c r="H2151" t="s">
        <v>25</v>
      </c>
      <c r="I2151" t="s">
        <v>84</v>
      </c>
      <c r="J2151" t="s">
        <v>80</v>
      </c>
      <c r="K2151">
        <v>84</v>
      </c>
      <c r="L2151" s="18">
        <v>44403</v>
      </c>
      <c r="M2151" s="18">
        <v>46960</v>
      </c>
      <c r="O2151">
        <v>40819000</v>
      </c>
      <c r="P2151">
        <v>42219000</v>
      </c>
      <c r="Q2151">
        <v>0</v>
      </c>
      <c r="R2151">
        <v>924327</v>
      </c>
      <c r="S2151" t="s">
        <v>335</v>
      </c>
      <c r="T2151">
        <v>-1.8085254761820471</v>
      </c>
      <c r="U2151">
        <v>1.341778635897384</v>
      </c>
      <c r="V2151">
        <v>-0.2648008150077798</v>
      </c>
      <c r="W2151">
        <v>-0.91136005848777013</v>
      </c>
      <c r="X2151">
        <v>-0.96114136402222416</v>
      </c>
      <c r="Y2151" t="str">
        <f t="shared" si="132"/>
        <v>&gt;72</v>
      </c>
      <c r="Z2151" s="20">
        <f t="shared" si="133"/>
        <v>1.034297753497146</v>
      </c>
      <c r="AA2151" t="str">
        <f t="shared" si="134"/>
        <v>80%-100%</v>
      </c>
      <c r="AB2151">
        <f t="shared" si="135"/>
        <v>1.9166877843492943E-4</v>
      </c>
    </row>
    <row r="2152" spans="1:28" x14ac:dyDescent="0.25">
      <c r="A2152" t="s">
        <v>5345</v>
      </c>
      <c r="B2152" t="s">
        <v>5346</v>
      </c>
      <c r="C2152" t="s">
        <v>82</v>
      </c>
      <c r="D2152" t="s">
        <v>181</v>
      </c>
      <c r="E2152">
        <v>15</v>
      </c>
      <c r="F2152" t="s">
        <v>25</v>
      </c>
      <c r="G2152">
        <v>2020</v>
      </c>
      <c r="H2152" t="s">
        <v>25</v>
      </c>
      <c r="I2152" t="s">
        <v>84</v>
      </c>
      <c r="J2152" t="s">
        <v>80</v>
      </c>
      <c r="K2152">
        <v>84</v>
      </c>
      <c r="L2152" s="18">
        <v>43817</v>
      </c>
      <c r="M2152" s="18">
        <v>46374</v>
      </c>
      <c r="O2152">
        <v>34490000</v>
      </c>
      <c r="P2152">
        <v>35920000</v>
      </c>
      <c r="Q2152">
        <v>0</v>
      </c>
      <c r="R2152">
        <v>854519</v>
      </c>
      <c r="S2152" t="s">
        <v>311</v>
      </c>
      <c r="T2152">
        <v>-0.15910584106580991</v>
      </c>
      <c r="U2152">
        <v>1.3711936487832379</v>
      </c>
      <c r="V2152">
        <v>0.53938766885907141</v>
      </c>
      <c r="W2152">
        <v>-0.34914070409121162</v>
      </c>
      <c r="X2152">
        <v>0.27642467431606299</v>
      </c>
      <c r="Y2152" t="str">
        <f t="shared" si="132"/>
        <v>&gt;72</v>
      </c>
      <c r="Z2152" s="20">
        <f t="shared" si="133"/>
        <v>1.041461293128443</v>
      </c>
      <c r="AA2152" t="str">
        <f t="shared" si="134"/>
        <v>80%-100%</v>
      </c>
      <c r="AB2152">
        <f t="shared" si="135"/>
        <v>1.7719336650280418E-4</v>
      </c>
    </row>
    <row r="2153" spans="1:28" x14ac:dyDescent="0.25">
      <c r="A2153" t="s">
        <v>5347</v>
      </c>
      <c r="B2153" t="s">
        <v>5348</v>
      </c>
      <c r="C2153" t="s">
        <v>82</v>
      </c>
      <c r="D2153" t="s">
        <v>433</v>
      </c>
      <c r="E2153">
        <v>51</v>
      </c>
      <c r="F2153" t="s">
        <v>25</v>
      </c>
      <c r="G2153">
        <v>2021</v>
      </c>
      <c r="H2153" t="s">
        <v>25</v>
      </c>
      <c r="I2153" t="s">
        <v>84</v>
      </c>
      <c r="J2153" t="s">
        <v>80</v>
      </c>
      <c r="K2153">
        <v>72</v>
      </c>
      <c r="L2153" s="18">
        <v>44103</v>
      </c>
      <c r="M2153" s="18">
        <v>46294</v>
      </c>
      <c r="O2153">
        <v>40017500</v>
      </c>
      <c r="P2153">
        <v>28012250</v>
      </c>
      <c r="Q2153">
        <v>12005250</v>
      </c>
      <c r="R2153">
        <v>665504</v>
      </c>
      <c r="S2153" t="s">
        <v>153</v>
      </c>
      <c r="T2153">
        <v>-0.58358883539719453</v>
      </c>
      <c r="U2153">
        <v>-3.091883392176074E-2</v>
      </c>
      <c r="V2153">
        <v>0.36755510485368181</v>
      </c>
      <c r="W2153">
        <v>-0.55658252394605479</v>
      </c>
      <c r="X2153">
        <v>0.27642467431606299</v>
      </c>
      <c r="Y2153" t="str">
        <f t="shared" si="132"/>
        <v>61-72</v>
      </c>
      <c r="Z2153" s="20">
        <f t="shared" si="133"/>
        <v>0.7</v>
      </c>
      <c r="AA2153" t="str">
        <f t="shared" si="134"/>
        <v>60%-80%</v>
      </c>
      <c r="AB2153">
        <f t="shared" si="135"/>
        <v>1.3799914827064371E-4</v>
      </c>
    </row>
    <row r="2154" spans="1:28" x14ac:dyDescent="0.25">
      <c r="A2154" t="s">
        <v>5349</v>
      </c>
      <c r="B2154" t="s">
        <v>5350</v>
      </c>
      <c r="C2154" t="s">
        <v>82</v>
      </c>
      <c r="D2154" t="s">
        <v>134</v>
      </c>
      <c r="E2154">
        <v>236</v>
      </c>
      <c r="F2154" t="s">
        <v>17</v>
      </c>
      <c r="G2154">
        <v>2021</v>
      </c>
      <c r="H2154" t="s">
        <v>17</v>
      </c>
      <c r="I2154" t="s">
        <v>84</v>
      </c>
      <c r="J2154" t="s">
        <v>80</v>
      </c>
      <c r="K2154">
        <v>72</v>
      </c>
      <c r="L2154" s="18">
        <v>44111</v>
      </c>
      <c r="M2154" s="18">
        <v>46302</v>
      </c>
      <c r="O2154">
        <v>51990000</v>
      </c>
      <c r="P2154">
        <v>25995000</v>
      </c>
      <c r="Q2154">
        <v>25995000</v>
      </c>
      <c r="R2154">
        <v>661955</v>
      </c>
      <c r="S2154" t="s">
        <v>842</v>
      </c>
      <c r="T2154">
        <v>0.19260863995162311</v>
      </c>
      <c r="U2154">
        <v>-0.85216124758390532</v>
      </c>
      <c r="V2154">
        <v>0.13042163490563341</v>
      </c>
      <c r="W2154">
        <v>0.35450116821885402</v>
      </c>
      <c r="X2154">
        <v>-0.34235834485308059</v>
      </c>
      <c r="Y2154" t="str">
        <f t="shared" si="132"/>
        <v>61-72</v>
      </c>
      <c r="Z2154" s="20">
        <f t="shared" si="133"/>
        <v>0.5</v>
      </c>
      <c r="AA2154" t="str">
        <f t="shared" si="134"/>
        <v>40%-60%</v>
      </c>
      <c r="AB2154">
        <f t="shared" si="135"/>
        <v>1.3726322635700754E-4</v>
      </c>
    </row>
    <row r="2155" spans="1:28" x14ac:dyDescent="0.25">
      <c r="A2155" t="s">
        <v>5351</v>
      </c>
      <c r="B2155" t="s">
        <v>5352</v>
      </c>
      <c r="C2155" t="s">
        <v>82</v>
      </c>
      <c r="D2155" t="s">
        <v>846</v>
      </c>
      <c r="E2155">
        <v>59</v>
      </c>
      <c r="F2155" t="s">
        <v>79</v>
      </c>
      <c r="G2155">
        <v>2019</v>
      </c>
      <c r="H2155" t="s">
        <v>13</v>
      </c>
      <c r="I2155" t="s">
        <v>84</v>
      </c>
      <c r="J2155" t="s">
        <v>80</v>
      </c>
      <c r="K2155">
        <v>84</v>
      </c>
      <c r="L2155" s="18">
        <v>43524</v>
      </c>
      <c r="M2155" s="18">
        <v>46081</v>
      </c>
      <c r="O2155">
        <v>34890000</v>
      </c>
      <c r="P2155">
        <v>34890000</v>
      </c>
      <c r="Q2155">
        <v>0</v>
      </c>
      <c r="R2155">
        <v>759956</v>
      </c>
      <c r="S2155" t="s">
        <v>287</v>
      </c>
      <c r="T2155">
        <v>3.4943527771394541E-2</v>
      </c>
      <c r="U2155">
        <v>1.2009447865714571</v>
      </c>
      <c r="V2155">
        <v>0.3584582697240245</v>
      </c>
      <c r="W2155">
        <v>-0.34985960756062717</v>
      </c>
      <c r="X2155">
        <v>-0.80644560922993824</v>
      </c>
      <c r="Y2155" t="str">
        <f t="shared" si="132"/>
        <v>&gt;72</v>
      </c>
      <c r="Z2155" s="20">
        <f t="shared" si="133"/>
        <v>1</v>
      </c>
      <c r="AA2155" t="str">
        <f t="shared" si="134"/>
        <v>80%-100%</v>
      </c>
      <c r="AB2155">
        <f t="shared" si="135"/>
        <v>1.5758474888680655E-4</v>
      </c>
    </row>
    <row r="2156" spans="1:28" x14ac:dyDescent="0.25">
      <c r="A2156" t="s">
        <v>5353</v>
      </c>
      <c r="B2156" t="s">
        <v>5354</v>
      </c>
      <c r="C2156" t="s">
        <v>82</v>
      </c>
      <c r="D2156" t="s">
        <v>221</v>
      </c>
      <c r="E2156">
        <v>7</v>
      </c>
      <c r="F2156" t="s">
        <v>117</v>
      </c>
      <c r="G2156">
        <v>2022</v>
      </c>
      <c r="H2156" t="s">
        <v>29</v>
      </c>
      <c r="J2156" t="s">
        <v>80</v>
      </c>
      <c r="K2156">
        <v>84</v>
      </c>
      <c r="L2156" s="18">
        <v>44547</v>
      </c>
      <c r="M2156" s="18">
        <v>47104</v>
      </c>
      <c r="O2156">
        <v>70268840</v>
      </c>
      <c r="P2156">
        <v>45268840</v>
      </c>
      <c r="Q2156">
        <v>25000000</v>
      </c>
      <c r="R2156">
        <v>999909</v>
      </c>
      <c r="S2156" t="s">
        <v>320</v>
      </c>
      <c r="T2156">
        <v>-7.420924219953294E-2</v>
      </c>
      <c r="U2156">
        <v>-0.25994885715125299</v>
      </c>
      <c r="V2156">
        <v>-0.1462340800337556</v>
      </c>
      <c r="W2156">
        <v>8.5715231913039164E-3</v>
      </c>
      <c r="X2156">
        <v>1.281947080465921</v>
      </c>
      <c r="Y2156" t="str">
        <f t="shared" si="132"/>
        <v>&gt;72</v>
      </c>
      <c r="Z2156" s="20">
        <f t="shared" si="133"/>
        <v>0.64422352781118919</v>
      </c>
      <c r="AA2156" t="str">
        <f t="shared" si="134"/>
        <v>60%-80%</v>
      </c>
      <c r="AB2156">
        <f t="shared" si="135"/>
        <v>2.0734148907918071E-4</v>
      </c>
    </row>
    <row r="2157" spans="1:28" x14ac:dyDescent="0.25">
      <c r="A2157" t="s">
        <v>5355</v>
      </c>
      <c r="B2157" t="s">
        <v>5356</v>
      </c>
      <c r="C2157" t="s">
        <v>82</v>
      </c>
      <c r="D2157" t="s">
        <v>202</v>
      </c>
      <c r="E2157">
        <v>27</v>
      </c>
      <c r="F2157" t="s">
        <v>12</v>
      </c>
      <c r="G2157">
        <v>2022</v>
      </c>
      <c r="H2157" t="s">
        <v>12</v>
      </c>
      <c r="I2157" t="s">
        <v>84</v>
      </c>
      <c r="J2157" t="s">
        <v>80</v>
      </c>
      <c r="K2157">
        <v>84</v>
      </c>
      <c r="L2157" s="18">
        <v>44313</v>
      </c>
      <c r="M2157" s="18">
        <v>46870</v>
      </c>
      <c r="O2157">
        <v>75795900</v>
      </c>
      <c r="P2157">
        <v>66421900</v>
      </c>
      <c r="Q2157">
        <v>9374000</v>
      </c>
      <c r="R2157">
        <v>1644726</v>
      </c>
      <c r="S2157" t="s">
        <v>335</v>
      </c>
      <c r="T2157">
        <v>-1.2870177974320609</v>
      </c>
      <c r="U2157">
        <v>0.69311214749276362</v>
      </c>
      <c r="V2157">
        <v>-0.34384530499046262</v>
      </c>
      <c r="W2157">
        <v>-0.75109138323337721</v>
      </c>
      <c r="X2157">
        <v>-0.1103147126646518</v>
      </c>
      <c r="Y2157" t="str">
        <f t="shared" si="132"/>
        <v>&gt;72</v>
      </c>
      <c r="Z2157" s="20">
        <f t="shared" si="133"/>
        <v>0.87632576432234466</v>
      </c>
      <c r="AA2157" t="str">
        <f t="shared" si="134"/>
        <v>80%-100%</v>
      </c>
      <c r="AB2157">
        <f t="shared" si="135"/>
        <v>3.4105097360584267E-4</v>
      </c>
    </row>
    <row r="2158" spans="1:28" x14ac:dyDescent="0.25">
      <c r="A2158" t="s">
        <v>5357</v>
      </c>
      <c r="B2158" t="s">
        <v>5358</v>
      </c>
      <c r="C2158" t="s">
        <v>82</v>
      </c>
      <c r="D2158" t="s">
        <v>246</v>
      </c>
      <c r="E2158">
        <v>38</v>
      </c>
      <c r="F2158" t="s">
        <v>17</v>
      </c>
      <c r="G2158">
        <v>2020</v>
      </c>
      <c r="H2158" t="s">
        <v>17</v>
      </c>
      <c r="I2158" t="s">
        <v>84</v>
      </c>
      <c r="J2158" t="s">
        <v>80</v>
      </c>
      <c r="K2158">
        <v>84</v>
      </c>
      <c r="L2158" s="18">
        <v>43607</v>
      </c>
      <c r="M2158" s="18">
        <v>46164</v>
      </c>
      <c r="O2158">
        <v>60200000</v>
      </c>
      <c r="P2158">
        <v>51550000</v>
      </c>
      <c r="Q2158">
        <v>8650000</v>
      </c>
      <c r="R2158">
        <v>1133971</v>
      </c>
      <c r="S2158" t="s">
        <v>337</v>
      </c>
      <c r="T2158">
        <v>0.76262866091091108</v>
      </c>
      <c r="U2158">
        <v>0.61093258738727463</v>
      </c>
      <c r="V2158">
        <v>0.48612183982770601</v>
      </c>
      <c r="W2158">
        <v>0.23008639291073271</v>
      </c>
      <c r="X2158">
        <v>1.823382222238922</v>
      </c>
      <c r="Y2158" t="str">
        <f t="shared" si="132"/>
        <v>&gt;72</v>
      </c>
      <c r="Z2158" s="20">
        <f t="shared" si="133"/>
        <v>0.85631229235880402</v>
      </c>
      <c r="AA2158" t="str">
        <f t="shared" si="134"/>
        <v>80%-100%</v>
      </c>
      <c r="AB2158">
        <f t="shared" si="135"/>
        <v>2.3514063351025706E-4</v>
      </c>
    </row>
    <row r="2159" spans="1:28" x14ac:dyDescent="0.25">
      <c r="A2159" t="s">
        <v>5359</v>
      </c>
      <c r="B2159" t="s">
        <v>5360</v>
      </c>
      <c r="C2159" t="s">
        <v>82</v>
      </c>
      <c r="D2159" t="s">
        <v>165</v>
      </c>
      <c r="E2159">
        <v>49</v>
      </c>
      <c r="F2159" t="s">
        <v>117</v>
      </c>
      <c r="G2159">
        <v>2020</v>
      </c>
      <c r="H2159" t="s">
        <v>14</v>
      </c>
      <c r="I2159" t="s">
        <v>84</v>
      </c>
      <c r="J2159" t="s">
        <v>80</v>
      </c>
      <c r="K2159">
        <v>72</v>
      </c>
      <c r="L2159" s="18">
        <v>43726</v>
      </c>
      <c r="M2159" s="18">
        <v>45918</v>
      </c>
      <c r="O2159">
        <v>48206200</v>
      </c>
      <c r="P2159">
        <v>20206200</v>
      </c>
      <c r="Q2159">
        <v>28000000</v>
      </c>
      <c r="R2159">
        <v>468716</v>
      </c>
      <c r="S2159" t="s">
        <v>336</v>
      </c>
      <c r="T2159">
        <v>1.429673366288801</v>
      </c>
      <c r="U2159">
        <v>-1.184099832433988</v>
      </c>
      <c r="V2159">
        <v>-0.54145652994716964</v>
      </c>
      <c r="W2159">
        <v>1.335268711358256</v>
      </c>
      <c r="X2159">
        <v>0.74051193869292065</v>
      </c>
      <c r="Y2159" t="str">
        <f t="shared" si="132"/>
        <v>61-72</v>
      </c>
      <c r="Z2159" s="20">
        <f t="shared" si="133"/>
        <v>0.41916185055034416</v>
      </c>
      <c r="AA2159" t="str">
        <f t="shared" si="134"/>
        <v>40%-60%</v>
      </c>
      <c r="AB2159">
        <f t="shared" si="135"/>
        <v>9.719311796897243E-5</v>
      </c>
    </row>
    <row r="2160" spans="1:28" x14ac:dyDescent="0.25">
      <c r="A2160" t="s">
        <v>5361</v>
      </c>
      <c r="B2160" t="s">
        <v>5362</v>
      </c>
      <c r="C2160" t="s">
        <v>82</v>
      </c>
      <c r="D2160" t="s">
        <v>5363</v>
      </c>
      <c r="E2160">
        <v>166727192</v>
      </c>
      <c r="F2160" t="s">
        <v>95</v>
      </c>
      <c r="G2160">
        <v>2013</v>
      </c>
      <c r="H2160" t="s">
        <v>16</v>
      </c>
      <c r="J2160" t="s">
        <v>96</v>
      </c>
      <c r="K2160">
        <v>60</v>
      </c>
      <c r="L2160" s="18">
        <v>44560</v>
      </c>
      <c r="M2160" s="18">
        <v>46386</v>
      </c>
      <c r="O2160">
        <v>26990000</v>
      </c>
      <c r="P2160">
        <v>9990000</v>
      </c>
      <c r="Q2160">
        <v>17000000</v>
      </c>
      <c r="R2160">
        <v>278063</v>
      </c>
      <c r="S2160" t="s">
        <v>477</v>
      </c>
      <c r="T2160">
        <v>-2.6574914648448171</v>
      </c>
      <c r="U2160">
        <v>-1.385405904843227</v>
      </c>
      <c r="V2160">
        <v>0.60468857480173022</v>
      </c>
      <c r="W2160">
        <v>-0.29305096590541918</v>
      </c>
      <c r="X2160">
        <v>-0.65174985443765243</v>
      </c>
      <c r="Y2160" t="str">
        <f t="shared" si="132"/>
        <v>49-60</v>
      </c>
      <c r="Z2160" s="20">
        <f t="shared" si="133"/>
        <v>0.37013708781030014</v>
      </c>
      <c r="AA2160" t="str">
        <f t="shared" si="134"/>
        <v>20%-40%</v>
      </c>
      <c r="AB2160">
        <f t="shared" si="135"/>
        <v>5.7659243468979899E-5</v>
      </c>
    </row>
    <row r="2161" spans="1:28" x14ac:dyDescent="0.25">
      <c r="A2161" t="s">
        <v>5364</v>
      </c>
      <c r="B2161" t="s">
        <v>5365</v>
      </c>
      <c r="C2161" t="s">
        <v>82</v>
      </c>
      <c r="D2161" t="s">
        <v>384</v>
      </c>
      <c r="E2161">
        <v>15</v>
      </c>
      <c r="F2161" t="s">
        <v>79</v>
      </c>
      <c r="G2161">
        <v>2020</v>
      </c>
      <c r="H2161" t="s">
        <v>26</v>
      </c>
      <c r="I2161" t="s">
        <v>84</v>
      </c>
      <c r="J2161" t="s">
        <v>80</v>
      </c>
      <c r="K2161">
        <v>84</v>
      </c>
      <c r="L2161" s="18">
        <v>43825</v>
      </c>
      <c r="M2161" s="18">
        <v>46382</v>
      </c>
      <c r="O2161">
        <v>46599000</v>
      </c>
      <c r="P2161">
        <v>46949000</v>
      </c>
      <c r="Q2161">
        <v>0</v>
      </c>
      <c r="R2161">
        <v>988637</v>
      </c>
      <c r="S2161" t="s">
        <v>302</v>
      </c>
      <c r="T2161">
        <v>-0.60784500650184503</v>
      </c>
      <c r="U2161">
        <v>1.231786096983885</v>
      </c>
      <c r="V2161">
        <v>0.88134428974112011</v>
      </c>
      <c r="W2161">
        <v>-0.31240825498356273</v>
      </c>
      <c r="X2161">
        <v>1.0499034482774929</v>
      </c>
      <c r="Y2161" t="str">
        <f t="shared" si="132"/>
        <v>&gt;72</v>
      </c>
      <c r="Z2161" s="20">
        <f t="shared" si="133"/>
        <v>1.0075108907916479</v>
      </c>
      <c r="AA2161" t="str">
        <f t="shared" si="134"/>
        <v>80%-100%</v>
      </c>
      <c r="AB2161">
        <f t="shared" si="135"/>
        <v>2.0500412311397735E-4</v>
      </c>
    </row>
    <row r="2162" spans="1:28" x14ac:dyDescent="0.25">
      <c r="A2162" t="s">
        <v>5366</v>
      </c>
      <c r="B2162" t="s">
        <v>5367</v>
      </c>
      <c r="C2162" t="s">
        <v>82</v>
      </c>
      <c r="D2162" t="s">
        <v>258</v>
      </c>
      <c r="E2162">
        <v>236</v>
      </c>
      <c r="F2162" t="s">
        <v>25</v>
      </c>
      <c r="G2162">
        <v>2020</v>
      </c>
      <c r="H2162" t="s">
        <v>25</v>
      </c>
      <c r="I2162" t="s">
        <v>84</v>
      </c>
      <c r="J2162" t="s">
        <v>80</v>
      </c>
      <c r="K2162">
        <v>84</v>
      </c>
      <c r="L2162" s="18">
        <v>43707</v>
      </c>
      <c r="M2162" s="18">
        <v>46264</v>
      </c>
      <c r="O2162">
        <v>35640000</v>
      </c>
      <c r="P2162">
        <v>36640000</v>
      </c>
      <c r="Q2162">
        <v>0</v>
      </c>
      <c r="R2162">
        <v>870973</v>
      </c>
      <c r="S2162" t="s">
        <v>598</v>
      </c>
      <c r="T2162">
        <v>-2.778772320368069</v>
      </c>
      <c r="U2162">
        <v>1.3161583687350571</v>
      </c>
      <c r="V2162">
        <v>0.62496056183615867</v>
      </c>
      <c r="W2162">
        <v>-0.63000460658076407</v>
      </c>
      <c r="X2162">
        <v>-1.11583711881451</v>
      </c>
      <c r="Y2162" t="str">
        <f t="shared" si="132"/>
        <v>&gt;72</v>
      </c>
      <c r="Z2162" s="20">
        <f t="shared" si="133"/>
        <v>1.0280583613916947</v>
      </c>
      <c r="AA2162" t="str">
        <f t="shared" si="134"/>
        <v>80%-100%</v>
      </c>
      <c r="AB2162">
        <f t="shared" si="135"/>
        <v>1.806052738476814E-4</v>
      </c>
    </row>
    <row r="2163" spans="1:28" x14ac:dyDescent="0.25">
      <c r="A2163" t="s">
        <v>5368</v>
      </c>
      <c r="B2163" t="s">
        <v>5369</v>
      </c>
      <c r="C2163" t="s">
        <v>82</v>
      </c>
      <c r="D2163" t="s">
        <v>977</v>
      </c>
      <c r="E2163">
        <v>46</v>
      </c>
      <c r="F2163" t="s">
        <v>17</v>
      </c>
      <c r="G2163">
        <v>2021</v>
      </c>
      <c r="H2163" t="s">
        <v>110</v>
      </c>
      <c r="I2163" t="s">
        <v>84</v>
      </c>
      <c r="J2163" t="s">
        <v>80</v>
      </c>
      <c r="K2163">
        <v>72</v>
      </c>
      <c r="L2163" s="18">
        <v>43993</v>
      </c>
      <c r="M2163" s="18">
        <v>46184</v>
      </c>
      <c r="O2163">
        <v>57640764</v>
      </c>
      <c r="P2163">
        <v>52300867</v>
      </c>
      <c r="Q2163">
        <v>5339897</v>
      </c>
      <c r="R2163">
        <v>1317647</v>
      </c>
      <c r="S2163" t="s">
        <v>235</v>
      </c>
      <c r="T2163">
        <v>-1.857037818391349</v>
      </c>
      <c r="U2163">
        <v>0.82054126685169304</v>
      </c>
      <c r="V2163">
        <v>0.60468857480173022</v>
      </c>
      <c r="W2163">
        <v>-0.72253438669204695</v>
      </c>
      <c r="X2163">
        <v>0.1217289195237771</v>
      </c>
      <c r="Y2163" t="str">
        <f t="shared" si="132"/>
        <v>61-72</v>
      </c>
      <c r="Z2163" s="20">
        <f t="shared" si="133"/>
        <v>0.90735901765632387</v>
      </c>
      <c r="AA2163" t="str">
        <f t="shared" si="134"/>
        <v>80%-100%</v>
      </c>
      <c r="AB2163">
        <f t="shared" si="135"/>
        <v>2.7322775478640077E-4</v>
      </c>
    </row>
    <row r="2164" spans="1:28" x14ac:dyDescent="0.25">
      <c r="A2164" t="s">
        <v>5370</v>
      </c>
      <c r="B2164" t="s">
        <v>5371</v>
      </c>
      <c r="C2164" t="s">
        <v>82</v>
      </c>
      <c r="D2164" t="s">
        <v>457</v>
      </c>
      <c r="E2164">
        <v>166872296</v>
      </c>
      <c r="F2164" t="s">
        <v>95</v>
      </c>
      <c r="G2164">
        <v>2019</v>
      </c>
      <c r="H2164" t="s">
        <v>16</v>
      </c>
      <c r="J2164" t="s">
        <v>96</v>
      </c>
      <c r="K2164">
        <v>84</v>
      </c>
      <c r="L2164" s="18">
        <v>44508</v>
      </c>
      <c r="M2164" s="18">
        <v>47065</v>
      </c>
      <c r="O2164">
        <v>37000000</v>
      </c>
      <c r="P2164">
        <v>35000000</v>
      </c>
      <c r="Q2164">
        <v>2000000</v>
      </c>
      <c r="R2164">
        <v>796142</v>
      </c>
      <c r="S2164" t="s">
        <v>182</v>
      </c>
      <c r="T2164">
        <v>-0.89891905975765174</v>
      </c>
      <c r="U2164">
        <v>0.97898737747357967</v>
      </c>
      <c r="V2164">
        <v>0.24898836987965761</v>
      </c>
      <c r="W2164">
        <v>-0.64818795218184244</v>
      </c>
      <c r="X2164">
        <v>-0.65174985443765243</v>
      </c>
      <c r="Y2164" t="str">
        <f t="shared" si="132"/>
        <v>&gt;72</v>
      </c>
      <c r="Z2164" s="20">
        <f t="shared" si="133"/>
        <v>0.94594594594594594</v>
      </c>
      <c r="AA2164" t="str">
        <f t="shared" si="134"/>
        <v>80%-100%</v>
      </c>
      <c r="AB2164">
        <f t="shared" si="135"/>
        <v>1.6508829083294288E-4</v>
      </c>
    </row>
    <row r="2165" spans="1:28" x14ac:dyDescent="0.25">
      <c r="A2165" t="s">
        <v>5372</v>
      </c>
      <c r="B2165" t="s">
        <v>5373</v>
      </c>
      <c r="C2165" t="s">
        <v>82</v>
      </c>
      <c r="D2165" t="s">
        <v>299</v>
      </c>
      <c r="E2165">
        <v>74</v>
      </c>
      <c r="F2165" t="s">
        <v>79</v>
      </c>
      <c r="G2165">
        <v>2022</v>
      </c>
      <c r="H2165" t="s">
        <v>26</v>
      </c>
      <c r="I2165" t="s">
        <v>84</v>
      </c>
      <c r="J2165" t="s">
        <v>80</v>
      </c>
      <c r="K2165">
        <v>48</v>
      </c>
      <c r="L2165" s="18">
        <v>44448</v>
      </c>
      <c r="M2165" s="18">
        <v>45909</v>
      </c>
      <c r="O2165">
        <v>44880000</v>
      </c>
      <c r="P2165">
        <v>35880000</v>
      </c>
      <c r="Q2165">
        <v>9000000</v>
      </c>
      <c r="R2165">
        <v>1048660</v>
      </c>
      <c r="S2165" t="s">
        <v>168</v>
      </c>
      <c r="T2165">
        <v>-0.69274160536812202</v>
      </c>
      <c r="U2165">
        <v>0.37750653757866431</v>
      </c>
      <c r="V2165">
        <v>-6.7189590051072792E-2</v>
      </c>
      <c r="W2165">
        <v>-0.81703401541412468</v>
      </c>
      <c r="X2165">
        <v>1.436642835258207</v>
      </c>
      <c r="Y2165" t="str">
        <f t="shared" si="132"/>
        <v>37-48</v>
      </c>
      <c r="Z2165" s="20">
        <f t="shared" si="133"/>
        <v>0.79946524064171121</v>
      </c>
      <c r="AA2165" t="str">
        <f t="shared" si="134"/>
        <v>60%-80%</v>
      </c>
      <c r="AB2165">
        <f t="shared" si="135"/>
        <v>2.1745051393454168E-4</v>
      </c>
    </row>
    <row r="2166" spans="1:28" x14ac:dyDescent="0.25">
      <c r="A2166" t="s">
        <v>5374</v>
      </c>
      <c r="B2166" t="s">
        <v>5375</v>
      </c>
      <c r="C2166" t="s">
        <v>82</v>
      </c>
      <c r="D2166" t="s">
        <v>199</v>
      </c>
      <c r="E2166">
        <v>236</v>
      </c>
      <c r="F2166" t="s">
        <v>117</v>
      </c>
      <c r="G2166">
        <v>2022</v>
      </c>
      <c r="H2166" t="s">
        <v>29</v>
      </c>
      <c r="I2166" t="s">
        <v>84</v>
      </c>
      <c r="J2166" t="s">
        <v>80</v>
      </c>
      <c r="K2166">
        <v>84</v>
      </c>
      <c r="L2166" s="18">
        <v>44435</v>
      </c>
      <c r="M2166" s="18">
        <v>46992</v>
      </c>
      <c r="O2166">
        <v>63856500</v>
      </c>
      <c r="P2166">
        <v>43856500</v>
      </c>
      <c r="Q2166">
        <v>20000000</v>
      </c>
      <c r="R2166">
        <v>929250</v>
      </c>
      <c r="S2166" t="s">
        <v>266</v>
      </c>
      <c r="T2166">
        <v>2.2815442219069261E-2</v>
      </c>
      <c r="U2166">
        <v>-8.5130105823436178E-2</v>
      </c>
      <c r="V2166">
        <v>-0.69954550991253528</v>
      </c>
      <c r="W2166">
        <v>0.32586916143556249</v>
      </c>
      <c r="X2166">
        <v>-0.49705409964536651</v>
      </c>
      <c r="Y2166" t="str">
        <f t="shared" si="132"/>
        <v>&gt;72</v>
      </c>
      <c r="Z2166" s="20">
        <f t="shared" si="133"/>
        <v>0.68679774181171849</v>
      </c>
      <c r="AA2166" t="str">
        <f t="shared" si="134"/>
        <v>60%-80%</v>
      </c>
      <c r="AB2166">
        <f t="shared" si="135"/>
        <v>1.9268961348165549E-4</v>
      </c>
    </row>
    <row r="2167" spans="1:28" x14ac:dyDescent="0.25">
      <c r="A2167" t="s">
        <v>5376</v>
      </c>
      <c r="B2167" t="s">
        <v>5377</v>
      </c>
      <c r="C2167" t="s">
        <v>82</v>
      </c>
      <c r="D2167" t="s">
        <v>179</v>
      </c>
      <c r="E2167">
        <v>38</v>
      </c>
      <c r="F2167" t="s">
        <v>12</v>
      </c>
      <c r="G2167">
        <v>2022</v>
      </c>
      <c r="H2167" t="s">
        <v>12</v>
      </c>
      <c r="I2167" t="s">
        <v>84</v>
      </c>
      <c r="J2167" t="s">
        <v>80</v>
      </c>
      <c r="K2167">
        <v>36</v>
      </c>
      <c r="L2167" s="18">
        <v>44376</v>
      </c>
      <c r="M2167" s="18">
        <v>45472</v>
      </c>
      <c r="O2167">
        <v>84750000</v>
      </c>
      <c r="P2167">
        <v>54750000</v>
      </c>
      <c r="Q2167">
        <v>30000000</v>
      </c>
      <c r="R2167">
        <v>1989377</v>
      </c>
      <c r="S2167" t="s">
        <v>475</v>
      </c>
      <c r="T2167">
        <v>-1.5417075940308911</v>
      </c>
      <c r="U2167">
        <v>-0.25258160929074652</v>
      </c>
      <c r="V2167">
        <v>-1.015723469843266</v>
      </c>
      <c r="W2167">
        <v>-1.0003136902129501E-2</v>
      </c>
      <c r="X2167">
        <v>0.27642467431606299</v>
      </c>
      <c r="Y2167" t="str">
        <f t="shared" si="132"/>
        <v>25-36</v>
      </c>
      <c r="Z2167" s="20">
        <f t="shared" si="133"/>
        <v>0.64601769911504425</v>
      </c>
      <c r="AA2167" t="str">
        <f t="shared" si="134"/>
        <v>60%-80%</v>
      </c>
      <c r="AB2167">
        <f t="shared" si="135"/>
        <v>4.1251792865138056E-4</v>
      </c>
    </row>
    <row r="2168" spans="1:28" x14ac:dyDescent="0.25">
      <c r="A2168" t="s">
        <v>5378</v>
      </c>
      <c r="B2168" t="s">
        <v>5379</v>
      </c>
      <c r="C2168" t="s">
        <v>82</v>
      </c>
      <c r="D2168" t="s">
        <v>463</v>
      </c>
      <c r="E2168">
        <v>61</v>
      </c>
      <c r="F2168" t="s">
        <v>117</v>
      </c>
      <c r="G2168">
        <v>2018</v>
      </c>
      <c r="H2168" t="s">
        <v>14</v>
      </c>
      <c r="J2168" t="s">
        <v>80</v>
      </c>
      <c r="K2168">
        <v>84</v>
      </c>
      <c r="L2168" s="18">
        <v>42988</v>
      </c>
      <c r="M2168" s="18">
        <v>45545</v>
      </c>
      <c r="O2168">
        <v>48120000</v>
      </c>
      <c r="P2168">
        <v>38120000</v>
      </c>
      <c r="Q2168">
        <v>10000000</v>
      </c>
      <c r="R2168">
        <v>877512</v>
      </c>
      <c r="S2168" t="s">
        <v>264</v>
      </c>
      <c r="T2168">
        <v>0.43517035099812862</v>
      </c>
      <c r="U2168">
        <v>0.34761725782857972</v>
      </c>
      <c r="V2168">
        <v>1.078955514697826</v>
      </c>
      <c r="W2168">
        <v>-0.26699652345429847</v>
      </c>
      <c r="X2168">
        <v>0.50846830650449182</v>
      </c>
      <c r="Y2168" t="str">
        <f t="shared" si="132"/>
        <v>&gt;72</v>
      </c>
      <c r="Z2168" s="20">
        <f t="shared" si="133"/>
        <v>0.79218620116375726</v>
      </c>
      <c r="AA2168" t="str">
        <f t="shared" si="134"/>
        <v>60%-80%</v>
      </c>
      <c r="AB2168">
        <f t="shared" si="135"/>
        <v>1.8196120323434433E-4</v>
      </c>
    </row>
    <row r="2169" spans="1:28" x14ac:dyDescent="0.25">
      <c r="A2169" t="s">
        <v>5380</v>
      </c>
      <c r="B2169" t="s">
        <v>5381</v>
      </c>
      <c r="C2169" t="s">
        <v>82</v>
      </c>
      <c r="D2169" t="s">
        <v>742</v>
      </c>
      <c r="E2169">
        <v>60</v>
      </c>
      <c r="F2169" t="s">
        <v>12</v>
      </c>
      <c r="G2169">
        <v>2022</v>
      </c>
      <c r="H2169" t="s">
        <v>12</v>
      </c>
      <c r="I2169" t="s">
        <v>84</v>
      </c>
      <c r="J2169" t="s">
        <v>80</v>
      </c>
      <c r="K2169">
        <v>60</v>
      </c>
      <c r="L2169" s="18">
        <v>44284</v>
      </c>
      <c r="M2169" s="18">
        <v>46110</v>
      </c>
      <c r="O2169">
        <v>77330000</v>
      </c>
      <c r="P2169">
        <v>57330000</v>
      </c>
      <c r="Q2169">
        <v>20000000</v>
      </c>
      <c r="R2169">
        <v>1649981</v>
      </c>
      <c r="S2169" t="s">
        <v>365</v>
      </c>
      <c r="T2169">
        <v>-0.1348496699611593</v>
      </c>
      <c r="U2169">
        <v>0.13894761385434171</v>
      </c>
      <c r="V2169">
        <v>-1.235511654042984</v>
      </c>
      <c r="W2169">
        <v>-0.11183153178679579</v>
      </c>
      <c r="X2169">
        <v>0.27642467431606299</v>
      </c>
      <c r="Y2169" t="str">
        <f t="shared" si="132"/>
        <v>49-60</v>
      </c>
      <c r="Z2169" s="20">
        <f t="shared" si="133"/>
        <v>0.74136816242079395</v>
      </c>
      <c r="AA2169" t="str">
        <f t="shared" si="134"/>
        <v>60%-80%</v>
      </c>
      <c r="AB2169">
        <f t="shared" si="135"/>
        <v>3.4214065229171419E-4</v>
      </c>
    </row>
    <row r="2170" spans="1:28" x14ac:dyDescent="0.25">
      <c r="A2170" t="s">
        <v>5382</v>
      </c>
      <c r="B2170" t="s">
        <v>5383</v>
      </c>
      <c r="C2170" t="s">
        <v>82</v>
      </c>
      <c r="D2170" t="s">
        <v>358</v>
      </c>
      <c r="E2170">
        <v>46</v>
      </c>
      <c r="F2170" t="s">
        <v>95</v>
      </c>
      <c r="G2170">
        <v>2020</v>
      </c>
      <c r="H2170" t="s">
        <v>16</v>
      </c>
      <c r="J2170" t="s">
        <v>96</v>
      </c>
      <c r="K2170">
        <v>36</v>
      </c>
      <c r="L2170" s="18">
        <v>44271</v>
      </c>
      <c r="M2170" s="18">
        <v>45367</v>
      </c>
      <c r="O2170">
        <v>57000000</v>
      </c>
      <c r="P2170">
        <v>13049000</v>
      </c>
      <c r="Q2170">
        <v>43951000</v>
      </c>
      <c r="R2170">
        <v>498887</v>
      </c>
      <c r="S2170" t="s">
        <v>235</v>
      </c>
      <c r="T2170">
        <v>-0.61997309205417039</v>
      </c>
      <c r="U2170">
        <v>-1.965232873328975</v>
      </c>
      <c r="V2170">
        <v>0.28851061487099899</v>
      </c>
      <c r="W2170">
        <v>-0.21864777585815559</v>
      </c>
      <c r="X2170">
        <v>0.89520769348520657</v>
      </c>
      <c r="Y2170" t="str">
        <f t="shared" si="132"/>
        <v>25-36</v>
      </c>
      <c r="Z2170" s="20">
        <f t="shared" si="133"/>
        <v>0.22892982456140351</v>
      </c>
      <c r="AA2170" t="str">
        <f t="shared" si="134"/>
        <v>20%-40%</v>
      </c>
      <c r="AB2170">
        <f t="shared" si="135"/>
        <v>1.0344938735649466E-4</v>
      </c>
    </row>
    <row r="2171" spans="1:28" x14ac:dyDescent="0.25">
      <c r="A2171" t="s">
        <v>5384</v>
      </c>
      <c r="B2171" t="s">
        <v>5385</v>
      </c>
      <c r="C2171" t="s">
        <v>82</v>
      </c>
      <c r="D2171" t="s">
        <v>436</v>
      </c>
      <c r="E2171">
        <v>61</v>
      </c>
      <c r="F2171" t="s">
        <v>17</v>
      </c>
      <c r="G2171">
        <v>2019</v>
      </c>
      <c r="H2171" t="s">
        <v>17</v>
      </c>
      <c r="J2171" t="s">
        <v>80</v>
      </c>
      <c r="K2171">
        <v>84</v>
      </c>
      <c r="L2171" s="18">
        <v>43447</v>
      </c>
      <c r="M2171" s="18">
        <v>46004</v>
      </c>
      <c r="O2171">
        <v>59460000</v>
      </c>
      <c r="P2171">
        <v>31730000</v>
      </c>
      <c r="Q2171">
        <v>27730000</v>
      </c>
      <c r="R2171">
        <v>733971</v>
      </c>
      <c r="S2171" t="s">
        <v>262</v>
      </c>
      <c r="T2171">
        <v>0.93242185864346494</v>
      </c>
      <c r="U2171">
        <v>-0.71404446089333296</v>
      </c>
      <c r="V2171">
        <v>1.185489993161002E-2</v>
      </c>
      <c r="W2171">
        <v>0.1202149750462192</v>
      </c>
      <c r="X2171">
        <v>-0.65174985443765243</v>
      </c>
      <c r="Y2171" t="str">
        <f t="shared" si="132"/>
        <v>&gt;72</v>
      </c>
      <c r="Z2171" s="20">
        <f t="shared" si="133"/>
        <v>0.53363605785401946</v>
      </c>
      <c r="AA2171" t="str">
        <f t="shared" si="134"/>
        <v>40%-60%</v>
      </c>
      <c r="AB2171">
        <f t="shared" si="135"/>
        <v>1.5219648996152183E-4</v>
      </c>
    </row>
    <row r="2172" spans="1:28" x14ac:dyDescent="0.25">
      <c r="A2172" t="s">
        <v>5386</v>
      </c>
      <c r="B2172" t="s">
        <v>5387</v>
      </c>
      <c r="C2172" t="s">
        <v>82</v>
      </c>
      <c r="D2172" t="s">
        <v>254</v>
      </c>
      <c r="E2172">
        <v>27</v>
      </c>
      <c r="F2172" t="s">
        <v>79</v>
      </c>
      <c r="G2172">
        <v>2020</v>
      </c>
      <c r="H2172" t="s">
        <v>13</v>
      </c>
      <c r="I2172" t="s">
        <v>84</v>
      </c>
      <c r="J2172" t="s">
        <v>80</v>
      </c>
      <c r="K2172">
        <v>72</v>
      </c>
      <c r="L2172" s="18">
        <v>43790</v>
      </c>
      <c r="M2172" s="18">
        <v>45982</v>
      </c>
      <c r="O2172">
        <v>44490000</v>
      </c>
      <c r="P2172">
        <v>22245000</v>
      </c>
      <c r="Q2172">
        <v>22245000</v>
      </c>
      <c r="R2172">
        <v>546962</v>
      </c>
      <c r="S2172" t="s">
        <v>126</v>
      </c>
      <c r="T2172">
        <v>9.5583955533020917E-2</v>
      </c>
      <c r="U2172">
        <v>-0.85216124758390532</v>
      </c>
      <c r="V2172">
        <v>0.13042163490563341</v>
      </c>
      <c r="W2172">
        <v>0.34121705350976278</v>
      </c>
      <c r="X2172">
        <v>0.27642467431606299</v>
      </c>
      <c r="Y2172" t="str">
        <f t="shared" si="132"/>
        <v>61-72</v>
      </c>
      <c r="Z2172" s="20">
        <f t="shared" si="133"/>
        <v>0.5</v>
      </c>
      <c r="AA2172" t="str">
        <f t="shared" si="134"/>
        <v>40%-60%</v>
      </c>
      <c r="AB2172">
        <f t="shared" si="135"/>
        <v>1.1341823660925827E-4</v>
      </c>
    </row>
    <row r="2173" spans="1:28" x14ac:dyDescent="0.25">
      <c r="A2173" t="s">
        <v>5388</v>
      </c>
      <c r="B2173" t="s">
        <v>5389</v>
      </c>
      <c r="C2173" t="s">
        <v>82</v>
      </c>
      <c r="D2173" t="s">
        <v>487</v>
      </c>
      <c r="E2173">
        <v>15</v>
      </c>
      <c r="F2173" t="s">
        <v>11</v>
      </c>
      <c r="G2173">
        <v>2021</v>
      </c>
      <c r="H2173" t="s">
        <v>11</v>
      </c>
      <c r="I2173" t="s">
        <v>188</v>
      </c>
      <c r="J2173" t="s">
        <v>80</v>
      </c>
      <c r="K2173">
        <v>36</v>
      </c>
      <c r="L2173" s="18">
        <v>44533</v>
      </c>
      <c r="M2173" s="18">
        <v>45629</v>
      </c>
      <c r="O2173">
        <v>68255400</v>
      </c>
      <c r="P2173">
        <v>36093800</v>
      </c>
      <c r="Q2173">
        <v>32161600</v>
      </c>
      <c r="R2173">
        <v>1325818</v>
      </c>
      <c r="S2173" t="s">
        <v>243</v>
      </c>
      <c r="T2173">
        <v>-0.32889903879836369</v>
      </c>
      <c r="U2173">
        <v>-0.73388161626527393</v>
      </c>
      <c r="V2173">
        <v>-0.73906775490387622</v>
      </c>
      <c r="W2173">
        <v>0.52210458390289427</v>
      </c>
      <c r="X2173">
        <v>1.436642835258207</v>
      </c>
      <c r="Y2173" t="str">
        <f t="shared" si="132"/>
        <v>25-36</v>
      </c>
      <c r="Z2173" s="20">
        <f t="shared" si="133"/>
        <v>0.52880504692669006</v>
      </c>
      <c r="AA2173" t="str">
        <f t="shared" si="134"/>
        <v>40%-60%</v>
      </c>
      <c r="AB2173">
        <f t="shared" si="135"/>
        <v>2.7492209627874255E-4</v>
      </c>
    </row>
    <row r="2174" spans="1:28" x14ac:dyDescent="0.25">
      <c r="A2174" t="s">
        <v>5390</v>
      </c>
      <c r="B2174" t="s">
        <v>5391</v>
      </c>
      <c r="C2174" t="s">
        <v>82</v>
      </c>
      <c r="D2174" t="s">
        <v>292</v>
      </c>
      <c r="E2174">
        <v>59</v>
      </c>
      <c r="F2174" t="s">
        <v>95</v>
      </c>
      <c r="G2174">
        <v>2018</v>
      </c>
      <c r="H2174" t="s">
        <v>16</v>
      </c>
      <c r="J2174" t="s">
        <v>96</v>
      </c>
      <c r="K2174">
        <v>84</v>
      </c>
      <c r="L2174" s="18">
        <v>44005</v>
      </c>
      <c r="M2174" s="18">
        <v>46561</v>
      </c>
      <c r="O2174">
        <v>31000000</v>
      </c>
      <c r="P2174">
        <v>28000000</v>
      </c>
      <c r="Q2174">
        <v>3000000</v>
      </c>
      <c r="R2174">
        <v>768413</v>
      </c>
      <c r="S2174" t="s">
        <v>359</v>
      </c>
      <c r="T2174">
        <v>-0.38953946655999011</v>
      </c>
      <c r="U2174">
        <v>0.80356942512203167</v>
      </c>
      <c r="V2174">
        <v>1.276566739654533</v>
      </c>
      <c r="W2174">
        <v>-1.690706629608826E-2</v>
      </c>
      <c r="X2174">
        <v>-0.34235834485308059</v>
      </c>
      <c r="Y2174" t="str">
        <f t="shared" si="132"/>
        <v>&gt;72</v>
      </c>
      <c r="Z2174" s="20">
        <f t="shared" si="133"/>
        <v>0.90322580645161288</v>
      </c>
      <c r="AA2174" t="str">
        <f t="shared" si="134"/>
        <v>80%-100%</v>
      </c>
      <c r="AB2174">
        <f t="shared" si="135"/>
        <v>1.5933839544178568E-4</v>
      </c>
    </row>
    <row r="2175" spans="1:28" x14ac:dyDescent="0.25">
      <c r="A2175" t="s">
        <v>5392</v>
      </c>
      <c r="B2175" t="s">
        <v>5393</v>
      </c>
      <c r="C2175" t="s">
        <v>82</v>
      </c>
      <c r="D2175" t="s">
        <v>106</v>
      </c>
      <c r="E2175">
        <v>77</v>
      </c>
      <c r="F2175" t="s">
        <v>117</v>
      </c>
      <c r="G2175">
        <v>2022</v>
      </c>
      <c r="H2175" t="s">
        <v>29</v>
      </c>
      <c r="J2175" t="s">
        <v>80</v>
      </c>
      <c r="K2175">
        <v>36</v>
      </c>
      <c r="L2175" s="18">
        <v>44359</v>
      </c>
      <c r="M2175" s="18">
        <v>45455</v>
      </c>
      <c r="O2175">
        <v>68442300</v>
      </c>
      <c r="P2175">
        <v>23000000</v>
      </c>
      <c r="Q2175">
        <v>45442300</v>
      </c>
      <c r="R2175">
        <v>798506</v>
      </c>
      <c r="S2175" t="s">
        <v>616</v>
      </c>
      <c r="T2175">
        <v>1.7086193339922831</v>
      </c>
      <c r="U2175">
        <v>-1.525376810917179</v>
      </c>
      <c r="V2175">
        <v>-1.015723469843266</v>
      </c>
      <c r="W2175">
        <v>2.2783532331202001</v>
      </c>
      <c r="X2175">
        <v>0.97255557088134947</v>
      </c>
      <c r="Y2175" t="str">
        <f t="shared" si="132"/>
        <v>25-36</v>
      </c>
      <c r="Z2175" s="20">
        <f t="shared" si="133"/>
        <v>0.33604948986226352</v>
      </c>
      <c r="AA2175" t="str">
        <f t="shared" si="134"/>
        <v>20%-40%</v>
      </c>
      <c r="AB2175">
        <f t="shared" si="135"/>
        <v>1.655784907213159E-4</v>
      </c>
    </row>
    <row r="2176" spans="1:28" x14ac:dyDescent="0.25">
      <c r="A2176" t="s">
        <v>5394</v>
      </c>
      <c r="B2176" t="s">
        <v>5395</v>
      </c>
      <c r="C2176" t="s">
        <v>82</v>
      </c>
      <c r="D2176" t="s">
        <v>285</v>
      </c>
      <c r="E2176">
        <v>49</v>
      </c>
      <c r="F2176" t="s">
        <v>79</v>
      </c>
      <c r="G2176">
        <v>2018</v>
      </c>
      <c r="H2176" t="s">
        <v>13</v>
      </c>
      <c r="J2176" t="s">
        <v>80</v>
      </c>
      <c r="K2176">
        <v>84</v>
      </c>
      <c r="L2176" s="18">
        <v>42880</v>
      </c>
      <c r="M2176" s="18">
        <v>45437</v>
      </c>
      <c r="O2176">
        <v>33980000</v>
      </c>
      <c r="P2176">
        <v>30582000</v>
      </c>
      <c r="Q2176">
        <v>3398000</v>
      </c>
      <c r="R2176">
        <v>659209</v>
      </c>
      <c r="S2176" t="s">
        <v>331</v>
      </c>
      <c r="T2176">
        <v>-0.76551011868207364</v>
      </c>
      <c r="U2176">
        <v>0.79032357974038436</v>
      </c>
      <c r="V2176">
        <v>0.2245414900178134</v>
      </c>
      <c r="W2176">
        <v>-0.80219128081012314</v>
      </c>
      <c r="X2176">
        <v>-0.96114136402222416</v>
      </c>
      <c r="Y2176" t="str">
        <f t="shared" si="132"/>
        <v>&gt;72</v>
      </c>
      <c r="Z2176" s="20">
        <f t="shared" si="133"/>
        <v>0.9</v>
      </c>
      <c r="AA2176" t="str">
        <f t="shared" si="134"/>
        <v>80%-100%</v>
      </c>
      <c r="AB2176">
        <f t="shared" si="135"/>
        <v>1.3669381481154548E-4</v>
      </c>
    </row>
    <row r="2177" spans="1:28" x14ac:dyDescent="0.25">
      <c r="A2177" t="s">
        <v>5396</v>
      </c>
      <c r="B2177" t="s">
        <v>5397</v>
      </c>
      <c r="C2177" t="s">
        <v>82</v>
      </c>
      <c r="D2177" t="s">
        <v>576</v>
      </c>
      <c r="E2177">
        <v>220</v>
      </c>
      <c r="F2177" t="s">
        <v>25</v>
      </c>
      <c r="G2177">
        <v>2021</v>
      </c>
      <c r="H2177" t="s">
        <v>25</v>
      </c>
      <c r="I2177" t="s">
        <v>84</v>
      </c>
      <c r="J2177" t="s">
        <v>80</v>
      </c>
      <c r="K2177">
        <v>84</v>
      </c>
      <c r="L2177" s="18">
        <v>43901</v>
      </c>
      <c r="M2177" s="18">
        <v>46457</v>
      </c>
      <c r="O2177">
        <v>40700000</v>
      </c>
      <c r="P2177">
        <v>42000000</v>
      </c>
      <c r="Q2177">
        <v>0</v>
      </c>
      <c r="R2177">
        <v>904238</v>
      </c>
      <c r="S2177" t="s">
        <v>832</v>
      </c>
      <c r="T2177">
        <v>-1.8449097328390229</v>
      </c>
      <c r="U2177">
        <v>1.332101437402021</v>
      </c>
      <c r="V2177">
        <v>0.48612183982770601</v>
      </c>
      <c r="W2177">
        <v>-0.77750394980430393</v>
      </c>
      <c r="X2177">
        <v>-1.3478807510029389</v>
      </c>
      <c r="Y2177" t="str">
        <f t="shared" si="132"/>
        <v>&gt;72</v>
      </c>
      <c r="Z2177" s="20">
        <f t="shared" si="133"/>
        <v>1.031941031941032</v>
      </c>
      <c r="AA2177" t="str">
        <f t="shared" si="134"/>
        <v>80%-100%</v>
      </c>
      <c r="AB2177">
        <f t="shared" si="135"/>
        <v>1.8750311618555309E-4</v>
      </c>
    </row>
    <row r="2178" spans="1:28" x14ac:dyDescent="0.25">
      <c r="A2178" t="s">
        <v>5398</v>
      </c>
      <c r="B2178" t="s">
        <v>5399</v>
      </c>
      <c r="C2178" t="s">
        <v>82</v>
      </c>
      <c r="D2178" t="s">
        <v>239</v>
      </c>
      <c r="E2178">
        <v>62</v>
      </c>
      <c r="F2178" t="s">
        <v>117</v>
      </c>
      <c r="G2178">
        <v>2019</v>
      </c>
      <c r="H2178" t="s">
        <v>14</v>
      </c>
      <c r="J2178" t="s">
        <v>80</v>
      </c>
      <c r="K2178">
        <v>84</v>
      </c>
      <c r="L2178" s="18">
        <v>43461</v>
      </c>
      <c r="M2178" s="18">
        <v>46018</v>
      </c>
      <c r="O2178">
        <v>45770000</v>
      </c>
      <c r="P2178">
        <v>36220000</v>
      </c>
      <c r="Q2178">
        <v>9550000</v>
      </c>
      <c r="R2178">
        <v>779821</v>
      </c>
      <c r="S2178" t="s">
        <v>166</v>
      </c>
      <c r="T2178">
        <v>0.16835246884697261</v>
      </c>
      <c r="U2178">
        <v>0.34417560911094958</v>
      </c>
      <c r="V2178">
        <v>0.2094661248883162</v>
      </c>
      <c r="W2178">
        <v>-0.39394969845498251</v>
      </c>
      <c r="X2178">
        <v>-0.65174985443765243</v>
      </c>
      <c r="Y2178" t="str">
        <f t="shared" si="132"/>
        <v>&gt;72</v>
      </c>
      <c r="Z2178" s="20">
        <f t="shared" si="133"/>
        <v>0.79134804457067953</v>
      </c>
      <c r="AA2178" t="str">
        <f t="shared" si="134"/>
        <v>60%-80%</v>
      </c>
      <c r="AB2178">
        <f t="shared" si="135"/>
        <v>1.617039624157956E-4</v>
      </c>
    </row>
    <row r="2179" spans="1:28" x14ac:dyDescent="0.25">
      <c r="A2179" t="s">
        <v>5400</v>
      </c>
      <c r="B2179" t="s">
        <v>5401</v>
      </c>
      <c r="C2179" t="s">
        <v>82</v>
      </c>
      <c r="D2179" t="s">
        <v>216</v>
      </c>
      <c r="E2179">
        <v>236</v>
      </c>
      <c r="F2179" t="s">
        <v>79</v>
      </c>
      <c r="G2179">
        <v>2017</v>
      </c>
      <c r="H2179" t="s">
        <v>13</v>
      </c>
      <c r="J2179" t="s">
        <v>80</v>
      </c>
      <c r="K2179">
        <v>72</v>
      </c>
      <c r="L2179" s="18">
        <v>42718</v>
      </c>
      <c r="M2179" s="18">
        <v>44909</v>
      </c>
      <c r="O2179">
        <v>37940000</v>
      </c>
      <c r="P2179">
        <v>36043000</v>
      </c>
      <c r="Q2179">
        <v>1897000</v>
      </c>
      <c r="R2179">
        <v>784362</v>
      </c>
      <c r="S2179" t="s">
        <v>578</v>
      </c>
      <c r="T2179">
        <v>-7.420924219953294E-2</v>
      </c>
      <c r="U2179">
        <v>0.99563418315592023</v>
      </c>
      <c r="V2179">
        <v>0.20003789573440731</v>
      </c>
      <c r="W2179">
        <v>-0.51853391061496745</v>
      </c>
      <c r="X2179">
        <v>-0.4197062222492236</v>
      </c>
      <c r="Y2179" t="str">
        <f t="shared" ref="Y2179:Y2242" si="136">IF(K2179&lt;=24,"&lt;=24",IF(AND(K2179&gt;=25,K2179&lt;=36),"25-36",IF(AND(K2179&gt;=37,K2179&lt;=48),"37-48",IF(AND(K2179&gt;=49,K2179&lt;=60),"49-60",IF(AND(K2179&gt;=61,K2179&lt;=72),"61-72","&gt;72")))))</f>
        <v>61-72</v>
      </c>
      <c r="Z2179" s="20">
        <f t="shared" ref="Z2179:Z2242" si="137">IF(P2179/O2179&gt;0.2,P2179/O2179,0.2)</f>
        <v>0.95</v>
      </c>
      <c r="AA2179" t="str">
        <f t="shared" ref="AA2179:AA2242" si="138">IF(Z2179&lt;=0.2,"20%",IF(AND(Z2179&gt;0.2,Z2179&lt;=0.4),"20%-40%",IF(AND(Z2179&gt;0.4,Z2179&lt;=0.6),"40%-60%",IF(AND(Z2179&gt;0.6,Z2179&lt;=0.8),"60%-80%","80%-100%"))))</f>
        <v>80%-100%</v>
      </c>
      <c r="AB2179">
        <f t="shared" ref="AB2179:AB2242" si="139">R2179/SUM($R$2:$R$5739)</f>
        <v>1.6264558580543262E-4</v>
      </c>
    </row>
    <row r="2180" spans="1:28" x14ac:dyDescent="0.25">
      <c r="A2180" t="s">
        <v>5402</v>
      </c>
      <c r="B2180" t="s">
        <v>5403</v>
      </c>
      <c r="C2180" t="s">
        <v>82</v>
      </c>
      <c r="D2180" t="s">
        <v>199</v>
      </c>
      <c r="E2180">
        <v>38</v>
      </c>
      <c r="F2180" t="s">
        <v>117</v>
      </c>
      <c r="G2180">
        <v>2022</v>
      </c>
      <c r="H2180" t="s">
        <v>29</v>
      </c>
      <c r="I2180" t="s">
        <v>84</v>
      </c>
      <c r="J2180" t="s">
        <v>80</v>
      </c>
      <c r="K2180">
        <v>84</v>
      </c>
      <c r="L2180" s="18">
        <v>44453</v>
      </c>
      <c r="M2180" s="18">
        <v>47010</v>
      </c>
      <c r="O2180">
        <v>68700000</v>
      </c>
      <c r="P2180">
        <v>33700000</v>
      </c>
      <c r="Q2180">
        <v>35000000</v>
      </c>
      <c r="R2180">
        <v>703409</v>
      </c>
      <c r="S2180" t="s">
        <v>218</v>
      </c>
      <c r="T2180">
        <v>-6.2081156647207668E-2</v>
      </c>
      <c r="U2180">
        <v>-0.89101187122876657</v>
      </c>
      <c r="V2180">
        <v>-0.89715673486924186</v>
      </c>
      <c r="W2180">
        <v>-2.1221814727484061E-2</v>
      </c>
      <c r="X2180">
        <v>1.436642835258207</v>
      </c>
      <c r="Y2180" t="str">
        <f t="shared" si="136"/>
        <v>&gt;72</v>
      </c>
      <c r="Z2180" s="20">
        <f t="shared" si="137"/>
        <v>0.49053857350800584</v>
      </c>
      <c r="AA2180" t="str">
        <f t="shared" si="138"/>
        <v>40%-60%</v>
      </c>
      <c r="AB2180">
        <f t="shared" si="139"/>
        <v>1.4585914267368073E-4</v>
      </c>
    </row>
    <row r="2181" spans="1:28" x14ac:dyDescent="0.25">
      <c r="A2181" t="s">
        <v>856</v>
      </c>
      <c r="B2181" t="s">
        <v>857</v>
      </c>
      <c r="C2181" t="s">
        <v>82</v>
      </c>
      <c r="D2181" t="s">
        <v>149</v>
      </c>
      <c r="E2181">
        <v>27</v>
      </c>
      <c r="F2181" t="s">
        <v>117</v>
      </c>
      <c r="G2181">
        <v>2018</v>
      </c>
      <c r="H2181" t="s">
        <v>14</v>
      </c>
      <c r="J2181" t="s">
        <v>80</v>
      </c>
      <c r="K2181">
        <v>48</v>
      </c>
      <c r="L2181" s="18">
        <v>43175</v>
      </c>
      <c r="M2181" s="18">
        <v>44636</v>
      </c>
      <c r="O2181">
        <v>49490000</v>
      </c>
      <c r="P2181">
        <v>25490000</v>
      </c>
      <c r="Q2181">
        <v>24000000</v>
      </c>
      <c r="R2181">
        <v>699693</v>
      </c>
      <c r="S2181" t="s">
        <v>378</v>
      </c>
      <c r="T2181">
        <v>1.1022150563760189</v>
      </c>
      <c r="U2181">
        <v>-0.79034819462590378</v>
      </c>
      <c r="V2181">
        <v>-0.48533889428396382</v>
      </c>
      <c r="W2181">
        <v>-0.35461545604320188</v>
      </c>
      <c r="X2181">
        <v>1.978077977031208</v>
      </c>
      <c r="Y2181" t="str">
        <f t="shared" si="136"/>
        <v>37-48</v>
      </c>
      <c r="Z2181" s="20">
        <f t="shared" si="137"/>
        <v>0.51505354617094368</v>
      </c>
      <c r="AA2181" t="str">
        <f t="shared" si="138"/>
        <v>40%-60%</v>
      </c>
      <c r="AB2181">
        <f t="shared" si="139"/>
        <v>1.4508859158011297E-4</v>
      </c>
    </row>
    <row r="2182" spans="1:28" x14ac:dyDescent="0.25">
      <c r="A2182" t="s">
        <v>5404</v>
      </c>
      <c r="B2182" t="s">
        <v>5405</v>
      </c>
      <c r="C2182" t="s">
        <v>82</v>
      </c>
      <c r="D2182" t="s">
        <v>627</v>
      </c>
      <c r="E2182">
        <v>76</v>
      </c>
      <c r="F2182" t="s">
        <v>25</v>
      </c>
      <c r="G2182">
        <v>2021</v>
      </c>
      <c r="H2182" t="s">
        <v>25</v>
      </c>
      <c r="I2182" t="s">
        <v>84</v>
      </c>
      <c r="J2182" t="s">
        <v>80</v>
      </c>
      <c r="K2182">
        <v>72</v>
      </c>
      <c r="L2182" s="18">
        <v>44124</v>
      </c>
      <c r="M2182" s="18">
        <v>46315</v>
      </c>
      <c r="O2182">
        <v>40290000</v>
      </c>
      <c r="P2182">
        <v>21290000</v>
      </c>
      <c r="Q2182">
        <v>19000000</v>
      </c>
      <c r="R2182">
        <v>493034</v>
      </c>
      <c r="S2182" t="s">
        <v>277</v>
      </c>
      <c r="T2182">
        <v>-8.633732775185822E-2</v>
      </c>
      <c r="U2182">
        <v>-0.73546696070835882</v>
      </c>
      <c r="V2182">
        <v>-0.6600232649211939</v>
      </c>
      <c r="W2182">
        <v>-0.11183153178679579</v>
      </c>
      <c r="X2182">
        <v>-0.96114136402222416</v>
      </c>
      <c r="Y2182" t="str">
        <f t="shared" si="136"/>
        <v>61-72</v>
      </c>
      <c r="Z2182" s="20">
        <f t="shared" si="137"/>
        <v>0.52841896252171749</v>
      </c>
      <c r="AA2182" t="str">
        <f t="shared" si="138"/>
        <v>40%-60%</v>
      </c>
      <c r="AB2182">
        <f t="shared" si="139"/>
        <v>1.0223570717601779E-4</v>
      </c>
    </row>
    <row r="2183" spans="1:28" x14ac:dyDescent="0.25">
      <c r="A2183" t="s">
        <v>5406</v>
      </c>
      <c r="B2183" t="s">
        <v>5407</v>
      </c>
      <c r="C2183" t="s">
        <v>82</v>
      </c>
      <c r="D2183" t="s">
        <v>722</v>
      </c>
      <c r="E2183">
        <v>60</v>
      </c>
      <c r="F2183" t="s">
        <v>25</v>
      </c>
      <c r="G2183">
        <v>2022</v>
      </c>
      <c r="H2183" t="s">
        <v>25</v>
      </c>
      <c r="I2183" t="s">
        <v>84</v>
      </c>
      <c r="J2183" t="s">
        <v>80</v>
      </c>
      <c r="K2183">
        <v>72</v>
      </c>
      <c r="L2183" s="18">
        <v>44347</v>
      </c>
      <c r="M2183" s="18">
        <v>46538</v>
      </c>
      <c r="O2183">
        <v>41970000</v>
      </c>
      <c r="P2183">
        <v>29970000</v>
      </c>
      <c r="Q2183">
        <v>12000000</v>
      </c>
      <c r="R2183">
        <v>753232</v>
      </c>
      <c r="S2183" t="s">
        <v>103</v>
      </c>
      <c r="T2183">
        <v>-0.54720457874021866</v>
      </c>
      <c r="U2183">
        <v>2.6902737018712319E-2</v>
      </c>
      <c r="V2183">
        <v>-0.46241203996448682</v>
      </c>
      <c r="W2183">
        <v>-0.54070424971851827</v>
      </c>
      <c r="X2183">
        <v>-0.26501046745693763</v>
      </c>
      <c r="Y2183" t="str">
        <f t="shared" si="136"/>
        <v>61-72</v>
      </c>
      <c r="Z2183" s="20">
        <f t="shared" si="137"/>
        <v>0.71408148677626881</v>
      </c>
      <c r="AA2183" t="str">
        <f t="shared" si="138"/>
        <v>60%-80%</v>
      </c>
      <c r="AB2183">
        <f t="shared" si="139"/>
        <v>1.5619045783375231E-4</v>
      </c>
    </row>
    <row r="2184" spans="1:28" x14ac:dyDescent="0.25">
      <c r="A2184" t="s">
        <v>5408</v>
      </c>
      <c r="B2184" t="s">
        <v>5409</v>
      </c>
      <c r="C2184" t="s">
        <v>82</v>
      </c>
      <c r="D2184" t="s">
        <v>693</v>
      </c>
      <c r="E2184">
        <v>77</v>
      </c>
      <c r="F2184" t="s">
        <v>79</v>
      </c>
      <c r="G2184">
        <v>2022</v>
      </c>
      <c r="H2184" t="s">
        <v>27</v>
      </c>
      <c r="I2184" t="s">
        <v>84</v>
      </c>
      <c r="J2184" t="s">
        <v>80</v>
      </c>
      <c r="K2184">
        <v>72</v>
      </c>
      <c r="L2184" s="18">
        <v>44403</v>
      </c>
      <c r="M2184" s="18">
        <v>46594</v>
      </c>
      <c r="O2184">
        <v>46959072</v>
      </c>
      <c r="P2184">
        <v>46959072</v>
      </c>
      <c r="Q2184">
        <v>0</v>
      </c>
      <c r="R2184">
        <v>1113828</v>
      </c>
      <c r="S2184" t="s">
        <v>375</v>
      </c>
      <c r="T2184">
        <v>-0.207618183275111</v>
      </c>
      <c r="U2184">
        <v>1.2009447865714571</v>
      </c>
      <c r="V2184">
        <v>-0.30432305999912118</v>
      </c>
      <c r="W2184">
        <v>-0.77233488118349169</v>
      </c>
      <c r="X2184">
        <v>-1.425228628399082</v>
      </c>
      <c r="Y2184" t="str">
        <f t="shared" si="136"/>
        <v>61-72</v>
      </c>
      <c r="Z2184" s="20">
        <f t="shared" si="137"/>
        <v>1</v>
      </c>
      <c r="AA2184" t="str">
        <f t="shared" si="138"/>
        <v>80%-100%</v>
      </c>
      <c r="AB2184">
        <f t="shared" si="139"/>
        <v>2.3096377380150163E-4</v>
      </c>
    </row>
    <row r="2185" spans="1:28" x14ac:dyDescent="0.25">
      <c r="A2185" t="s">
        <v>5410</v>
      </c>
      <c r="B2185" t="s">
        <v>5411</v>
      </c>
      <c r="C2185" t="s">
        <v>82</v>
      </c>
      <c r="D2185" t="s">
        <v>108</v>
      </c>
      <c r="E2185">
        <v>61</v>
      </c>
      <c r="F2185" t="s">
        <v>12</v>
      </c>
      <c r="G2185">
        <v>2020</v>
      </c>
      <c r="H2185" t="s">
        <v>12</v>
      </c>
      <c r="I2185" t="s">
        <v>84</v>
      </c>
      <c r="J2185" t="s">
        <v>80</v>
      </c>
      <c r="K2185">
        <v>24</v>
      </c>
      <c r="L2185" s="18">
        <v>43953</v>
      </c>
      <c r="M2185" s="18">
        <v>44683</v>
      </c>
      <c r="O2185">
        <v>68250000</v>
      </c>
      <c r="P2185">
        <v>34125000</v>
      </c>
      <c r="Q2185">
        <v>34125000</v>
      </c>
      <c r="R2185">
        <v>1594451</v>
      </c>
      <c r="S2185" t="s">
        <v>228</v>
      </c>
      <c r="T2185">
        <v>-0.1348496699611593</v>
      </c>
      <c r="U2185">
        <v>-0.85216124758390532</v>
      </c>
      <c r="V2185">
        <v>-4.4146365390986242</v>
      </c>
      <c r="W2185">
        <v>0.72456585645300475</v>
      </c>
      <c r="X2185">
        <v>1.823382222238922</v>
      </c>
      <c r="Y2185" t="str">
        <f t="shared" si="136"/>
        <v>&lt;=24</v>
      </c>
      <c r="Z2185" s="20">
        <f t="shared" si="137"/>
        <v>0.5</v>
      </c>
      <c r="AA2185" t="str">
        <f t="shared" si="138"/>
        <v>40%-60%</v>
      </c>
      <c r="AB2185">
        <f t="shared" si="139"/>
        <v>3.3062593156356102E-4</v>
      </c>
    </row>
    <row r="2186" spans="1:28" x14ac:dyDescent="0.25">
      <c r="A2186" t="s">
        <v>882</v>
      </c>
      <c r="B2186" t="s">
        <v>883</v>
      </c>
      <c r="C2186" t="s">
        <v>82</v>
      </c>
      <c r="D2186" t="s">
        <v>566</v>
      </c>
      <c r="E2186">
        <v>59</v>
      </c>
      <c r="F2186" t="s">
        <v>469</v>
      </c>
      <c r="G2186">
        <v>2018</v>
      </c>
      <c r="H2186" t="s">
        <v>884</v>
      </c>
      <c r="J2186" t="s">
        <v>80</v>
      </c>
      <c r="K2186">
        <v>84</v>
      </c>
      <c r="L2186" s="18">
        <v>43360</v>
      </c>
      <c r="M2186" s="18">
        <v>45917</v>
      </c>
      <c r="O2186">
        <v>44790000</v>
      </c>
      <c r="P2186">
        <v>40311000</v>
      </c>
      <c r="Q2186">
        <v>4479000</v>
      </c>
      <c r="R2186">
        <v>870578</v>
      </c>
      <c r="S2186" t="s">
        <v>164</v>
      </c>
      <c r="T2186">
        <v>-0.8018943753390495</v>
      </c>
      <c r="U2186">
        <v>0.79032357974038436</v>
      </c>
      <c r="V2186">
        <v>0.24898836987965761</v>
      </c>
      <c r="W2186">
        <v>-0.27086950802706439</v>
      </c>
      <c r="X2186">
        <v>-0.34235834485308059</v>
      </c>
      <c r="Y2186" t="str">
        <f t="shared" si="136"/>
        <v>&gt;72</v>
      </c>
      <c r="Z2186" s="20">
        <f t="shared" si="137"/>
        <v>0.9</v>
      </c>
      <c r="AA2186" t="str">
        <f t="shared" si="138"/>
        <v>80%-100%</v>
      </c>
      <c r="AB2186">
        <f t="shared" si="139"/>
        <v>1.8052336650592701E-4</v>
      </c>
    </row>
    <row r="2187" spans="1:28" x14ac:dyDescent="0.25">
      <c r="A2187" t="s">
        <v>5412</v>
      </c>
      <c r="B2187" t="s">
        <v>5413</v>
      </c>
      <c r="C2187" t="s">
        <v>82</v>
      </c>
      <c r="D2187" t="s">
        <v>165</v>
      </c>
      <c r="E2187">
        <v>27</v>
      </c>
      <c r="F2187" t="s">
        <v>79</v>
      </c>
      <c r="G2187">
        <v>2020</v>
      </c>
      <c r="H2187" t="s">
        <v>13</v>
      </c>
      <c r="I2187" t="s">
        <v>84</v>
      </c>
      <c r="J2187" t="s">
        <v>80</v>
      </c>
      <c r="K2187">
        <v>72</v>
      </c>
      <c r="L2187" s="18">
        <v>43534</v>
      </c>
      <c r="M2187" s="18">
        <v>45726</v>
      </c>
      <c r="O2187">
        <v>34990000</v>
      </c>
      <c r="P2187">
        <v>31491000</v>
      </c>
      <c r="Q2187">
        <v>3499000</v>
      </c>
      <c r="R2187">
        <v>765856</v>
      </c>
      <c r="S2187" t="s">
        <v>126</v>
      </c>
      <c r="T2187">
        <v>1.1022150563760189</v>
      </c>
      <c r="U2187">
        <v>0.79032357974038436</v>
      </c>
      <c r="V2187">
        <v>0.16994387989697479</v>
      </c>
      <c r="W2187">
        <v>0.32354185251241269</v>
      </c>
      <c r="X2187">
        <v>1.281947080465921</v>
      </c>
      <c r="Y2187" t="str">
        <f t="shared" si="136"/>
        <v>61-72</v>
      </c>
      <c r="Z2187" s="20">
        <f t="shared" si="137"/>
        <v>0.9</v>
      </c>
      <c r="AA2187" t="str">
        <f t="shared" si="138"/>
        <v>80%-100%</v>
      </c>
      <c r="AB2187">
        <f t="shared" si="139"/>
        <v>1.5880817500415039E-4</v>
      </c>
    </row>
    <row r="2188" spans="1:28" x14ac:dyDescent="0.25">
      <c r="A2188" t="s">
        <v>5414</v>
      </c>
      <c r="B2188" t="s">
        <v>5415</v>
      </c>
      <c r="C2188" t="s">
        <v>82</v>
      </c>
      <c r="D2188" t="s">
        <v>695</v>
      </c>
      <c r="E2188">
        <v>291</v>
      </c>
      <c r="F2188" t="s">
        <v>11</v>
      </c>
      <c r="G2188">
        <v>2022</v>
      </c>
      <c r="H2188" t="s">
        <v>11</v>
      </c>
      <c r="I2188" t="s">
        <v>188</v>
      </c>
      <c r="J2188" t="s">
        <v>80</v>
      </c>
      <c r="K2188">
        <v>48</v>
      </c>
      <c r="L2188" s="18">
        <v>44368</v>
      </c>
      <c r="M2188" s="18">
        <v>45829</v>
      </c>
      <c r="O2188">
        <v>78520000</v>
      </c>
      <c r="P2188">
        <v>62816000</v>
      </c>
      <c r="Q2188">
        <v>15704000</v>
      </c>
      <c r="R2188">
        <v>1732970</v>
      </c>
      <c r="S2188" t="s">
        <v>343</v>
      </c>
      <c r="T2188">
        <v>-0.91104714530997699</v>
      </c>
      <c r="U2188">
        <v>0.37970237290931202</v>
      </c>
      <c r="V2188">
        <v>0.36755510485368181</v>
      </c>
      <c r="W2188">
        <v>0.60508051527589035</v>
      </c>
      <c r="X2188">
        <v>-0.96114136402222416</v>
      </c>
      <c r="Y2188" t="str">
        <f t="shared" si="136"/>
        <v>37-48</v>
      </c>
      <c r="Z2188" s="20">
        <f t="shared" si="137"/>
        <v>0.8</v>
      </c>
      <c r="AA2188" t="str">
        <f t="shared" si="138"/>
        <v>60%-80%</v>
      </c>
      <c r="AB2188">
        <f t="shared" si="139"/>
        <v>3.5934928111412917E-4</v>
      </c>
    </row>
    <row r="2189" spans="1:28" x14ac:dyDescent="0.25">
      <c r="A2189" t="s">
        <v>5416</v>
      </c>
      <c r="B2189" t="s">
        <v>5417</v>
      </c>
      <c r="C2189" t="s">
        <v>82</v>
      </c>
      <c r="D2189" t="s">
        <v>308</v>
      </c>
      <c r="E2189">
        <v>61</v>
      </c>
      <c r="F2189" t="s">
        <v>79</v>
      </c>
      <c r="G2189">
        <v>2018</v>
      </c>
      <c r="H2189" t="s">
        <v>13</v>
      </c>
      <c r="J2189" t="s">
        <v>80</v>
      </c>
      <c r="K2189">
        <v>84</v>
      </c>
      <c r="L2189" s="18">
        <v>42825</v>
      </c>
      <c r="M2189" s="18">
        <v>45382</v>
      </c>
      <c r="O2189">
        <v>38420000</v>
      </c>
      <c r="P2189">
        <v>23420000</v>
      </c>
      <c r="Q2189">
        <v>15000000</v>
      </c>
      <c r="R2189">
        <v>526269</v>
      </c>
      <c r="S2189" t="s">
        <v>682</v>
      </c>
      <c r="T2189">
        <v>0.45942652210277918</v>
      </c>
      <c r="U2189">
        <v>-0.40220932651185559</v>
      </c>
      <c r="V2189">
        <v>0.76277755476709586</v>
      </c>
      <c r="W2189">
        <v>-0.64195944686925988</v>
      </c>
      <c r="X2189">
        <v>-0.26501046745693763</v>
      </c>
      <c r="Y2189" t="str">
        <f t="shared" si="136"/>
        <v>&gt;72</v>
      </c>
      <c r="Z2189" s="20">
        <f t="shared" si="137"/>
        <v>0.60957834461218119</v>
      </c>
      <c r="AA2189" t="str">
        <f t="shared" si="138"/>
        <v>60%-80%</v>
      </c>
      <c r="AB2189">
        <f t="shared" si="139"/>
        <v>1.0912732870312333E-4</v>
      </c>
    </row>
    <row r="2190" spans="1:28" x14ac:dyDescent="0.25">
      <c r="A2190" t="s">
        <v>5418</v>
      </c>
      <c r="B2190" t="s">
        <v>5419</v>
      </c>
      <c r="C2190" t="s">
        <v>82</v>
      </c>
      <c r="D2190" t="s">
        <v>100</v>
      </c>
      <c r="E2190">
        <v>49</v>
      </c>
      <c r="F2190" t="s">
        <v>87</v>
      </c>
      <c r="G2190">
        <v>2017</v>
      </c>
      <c r="H2190" t="s">
        <v>15</v>
      </c>
      <c r="J2190" t="s">
        <v>80</v>
      </c>
      <c r="K2190">
        <v>84</v>
      </c>
      <c r="L2190" s="18">
        <v>42856</v>
      </c>
      <c r="M2190" s="18">
        <v>45413</v>
      </c>
      <c r="O2190">
        <v>37940000</v>
      </c>
      <c r="P2190">
        <v>27940000</v>
      </c>
      <c r="Q2190">
        <v>10000000</v>
      </c>
      <c r="R2190">
        <v>557844</v>
      </c>
      <c r="S2190" t="s">
        <v>158</v>
      </c>
      <c r="T2190">
        <v>0.70198823314928471</v>
      </c>
      <c r="U2190">
        <v>0.1186537827995212</v>
      </c>
      <c r="V2190">
        <v>0.24142432597750019</v>
      </c>
      <c r="W2190">
        <v>-0.53143467652111531</v>
      </c>
      <c r="X2190">
        <v>-0.88379348662608126</v>
      </c>
      <c r="Y2190" t="str">
        <f t="shared" si="136"/>
        <v>&gt;72</v>
      </c>
      <c r="Z2190" s="20">
        <f t="shared" si="137"/>
        <v>0.73642593568792836</v>
      </c>
      <c r="AA2190" t="str">
        <f t="shared" si="138"/>
        <v>60%-80%</v>
      </c>
      <c r="AB2190">
        <f t="shared" si="139"/>
        <v>1.1567473203450161E-4</v>
      </c>
    </row>
    <row r="2191" spans="1:28" x14ac:dyDescent="0.25">
      <c r="A2191" t="s">
        <v>688</v>
      </c>
      <c r="B2191" t="s">
        <v>689</v>
      </c>
      <c r="C2191" t="s">
        <v>82</v>
      </c>
      <c r="D2191" t="s">
        <v>231</v>
      </c>
      <c r="E2191">
        <v>83</v>
      </c>
      <c r="F2191" t="s">
        <v>117</v>
      </c>
      <c r="G2191">
        <v>2019</v>
      </c>
      <c r="H2191" t="s">
        <v>14</v>
      </c>
      <c r="I2191" t="s">
        <v>84</v>
      </c>
      <c r="J2191" t="s">
        <v>80</v>
      </c>
      <c r="K2191">
        <v>84</v>
      </c>
      <c r="L2191" s="18">
        <v>43691</v>
      </c>
      <c r="M2191" s="18">
        <v>46248</v>
      </c>
      <c r="O2191">
        <v>46360000</v>
      </c>
      <c r="P2191">
        <v>34547084</v>
      </c>
      <c r="Q2191">
        <v>11812916</v>
      </c>
      <c r="R2191">
        <v>719079</v>
      </c>
      <c r="S2191" t="s">
        <v>690</v>
      </c>
      <c r="T2191">
        <v>-0.82615054644370001</v>
      </c>
      <c r="U2191">
        <v>0.1546475855114729</v>
      </c>
      <c r="V2191">
        <v>-0.22141005363219579</v>
      </c>
      <c r="W2191">
        <v>-0.71595140820063896</v>
      </c>
      <c r="X2191">
        <v>-0.26501046745693763</v>
      </c>
      <c r="Y2191" t="str">
        <f t="shared" si="136"/>
        <v>&gt;72</v>
      </c>
      <c r="Z2191" s="20">
        <f t="shared" si="137"/>
        <v>0.74519163071613459</v>
      </c>
      <c r="AA2191" t="str">
        <f t="shared" si="138"/>
        <v>60%-80%</v>
      </c>
      <c r="AB2191">
        <f t="shared" si="139"/>
        <v>1.4910847949720242E-4</v>
      </c>
    </row>
    <row r="2192" spans="1:28" x14ac:dyDescent="0.25">
      <c r="A2192" t="s">
        <v>5420</v>
      </c>
      <c r="B2192" t="s">
        <v>5421</v>
      </c>
      <c r="C2192" t="s">
        <v>82</v>
      </c>
      <c r="D2192" t="s">
        <v>106</v>
      </c>
      <c r="E2192">
        <v>236</v>
      </c>
      <c r="F2192" t="s">
        <v>17</v>
      </c>
      <c r="G2192">
        <v>2022</v>
      </c>
      <c r="H2192" t="s">
        <v>155</v>
      </c>
      <c r="I2192" t="s">
        <v>84</v>
      </c>
      <c r="J2192" t="s">
        <v>80</v>
      </c>
      <c r="K2192">
        <v>24</v>
      </c>
      <c r="L2192" s="18">
        <v>44359</v>
      </c>
      <c r="M2192" s="18">
        <v>45089</v>
      </c>
      <c r="O2192">
        <v>83800000</v>
      </c>
      <c r="P2192">
        <v>29800000</v>
      </c>
      <c r="Q2192">
        <v>54000000</v>
      </c>
      <c r="R2192">
        <v>1476522</v>
      </c>
      <c r="S2192" t="s">
        <v>173</v>
      </c>
      <c r="T2192">
        <v>0.27750523881790012</v>
      </c>
      <c r="U2192">
        <v>-1.445062990144284</v>
      </c>
      <c r="V2192">
        <v>-1.489990409739363</v>
      </c>
      <c r="W2192">
        <v>0.99838642998389182</v>
      </c>
      <c r="X2192">
        <v>-0.1103147126646518</v>
      </c>
      <c r="Y2192" t="str">
        <f t="shared" si="136"/>
        <v>&lt;=24</v>
      </c>
      <c r="Z2192" s="20">
        <f t="shared" si="137"/>
        <v>0.35560859188544153</v>
      </c>
      <c r="AA2192" t="str">
        <f t="shared" si="138"/>
        <v>20%-40%</v>
      </c>
      <c r="AB2192">
        <f t="shared" si="139"/>
        <v>3.0617213180216403E-4</v>
      </c>
    </row>
    <row r="2193" spans="1:28" x14ac:dyDescent="0.25">
      <c r="A2193" t="s">
        <v>5422</v>
      </c>
      <c r="B2193" t="s">
        <v>5423</v>
      </c>
      <c r="C2193" t="s">
        <v>82</v>
      </c>
      <c r="D2193" t="s">
        <v>236</v>
      </c>
      <c r="E2193">
        <v>60</v>
      </c>
      <c r="F2193" t="s">
        <v>117</v>
      </c>
      <c r="G2193">
        <v>2021</v>
      </c>
      <c r="H2193" t="s">
        <v>29</v>
      </c>
      <c r="I2193" t="s">
        <v>84</v>
      </c>
      <c r="J2193" t="s">
        <v>80</v>
      </c>
      <c r="K2193">
        <v>84</v>
      </c>
      <c r="L2193" s="18">
        <v>44130</v>
      </c>
      <c r="M2193" s="18">
        <v>46686</v>
      </c>
      <c r="O2193">
        <v>58307000</v>
      </c>
      <c r="P2193">
        <v>58759152</v>
      </c>
      <c r="Q2193">
        <v>0</v>
      </c>
      <c r="R2193">
        <v>1316998</v>
      </c>
      <c r="S2193" t="s">
        <v>473</v>
      </c>
      <c r="T2193">
        <v>-0.52294840763556816</v>
      </c>
      <c r="U2193">
        <v>1.2327871382463991</v>
      </c>
      <c r="V2193">
        <v>0.99991102471514426</v>
      </c>
      <c r="W2193">
        <v>-0.81612426730255117</v>
      </c>
      <c r="X2193">
        <v>1.281947080465921</v>
      </c>
      <c r="Y2193" t="str">
        <f t="shared" si="136"/>
        <v>&gt;72</v>
      </c>
      <c r="Z2193" s="20">
        <f t="shared" si="137"/>
        <v>1.00775467782599</v>
      </c>
      <c r="AA2193" t="str">
        <f t="shared" si="138"/>
        <v>80%-100%</v>
      </c>
      <c r="AB2193">
        <f t="shared" si="139"/>
        <v>2.7309317791349293E-4</v>
      </c>
    </row>
    <row r="2194" spans="1:28" x14ac:dyDescent="0.25">
      <c r="A2194" t="s">
        <v>936</v>
      </c>
      <c r="B2194" t="s">
        <v>937</v>
      </c>
      <c r="C2194" t="s">
        <v>82</v>
      </c>
      <c r="D2194" t="s">
        <v>748</v>
      </c>
      <c r="E2194">
        <v>51</v>
      </c>
      <c r="F2194" t="s">
        <v>95</v>
      </c>
      <c r="G2194">
        <v>2017</v>
      </c>
      <c r="H2194" t="s">
        <v>16</v>
      </c>
      <c r="J2194" t="s">
        <v>96</v>
      </c>
      <c r="K2194">
        <v>48</v>
      </c>
      <c r="L2194" s="18">
        <v>43462</v>
      </c>
      <c r="M2194" s="18">
        <v>44923</v>
      </c>
      <c r="O2194">
        <v>37000000</v>
      </c>
      <c r="P2194">
        <v>17000000</v>
      </c>
      <c r="Q2194">
        <v>20000000</v>
      </c>
      <c r="R2194">
        <v>499756</v>
      </c>
      <c r="S2194" t="s">
        <v>261</v>
      </c>
      <c r="T2194">
        <v>0.28963332437022532</v>
      </c>
      <c r="U2194">
        <v>-1.0186293044073129</v>
      </c>
      <c r="V2194">
        <v>-0.2648008150077798</v>
      </c>
      <c r="W2194">
        <v>0.73931200707288813</v>
      </c>
      <c r="X2194">
        <v>1.5139907126543499</v>
      </c>
      <c r="Y2194" t="str">
        <f t="shared" si="136"/>
        <v>37-48</v>
      </c>
      <c r="Z2194" s="20">
        <f t="shared" si="137"/>
        <v>0.45945945945945948</v>
      </c>
      <c r="AA2194" t="str">
        <f t="shared" si="138"/>
        <v>40%-60%</v>
      </c>
      <c r="AB2194">
        <f t="shared" si="139"/>
        <v>1.0362958350835429E-4</v>
      </c>
    </row>
    <row r="2195" spans="1:28" x14ac:dyDescent="0.25">
      <c r="A2195" t="s">
        <v>5424</v>
      </c>
      <c r="B2195" t="s">
        <v>5425</v>
      </c>
      <c r="C2195" t="s">
        <v>82</v>
      </c>
      <c r="D2195" t="s">
        <v>136</v>
      </c>
      <c r="E2195">
        <v>49</v>
      </c>
      <c r="F2195" t="s">
        <v>117</v>
      </c>
      <c r="G2195">
        <v>2021</v>
      </c>
      <c r="H2195" t="s">
        <v>29</v>
      </c>
      <c r="I2195" t="s">
        <v>84</v>
      </c>
      <c r="J2195" t="s">
        <v>80</v>
      </c>
      <c r="K2195">
        <v>72</v>
      </c>
      <c r="L2195" s="18">
        <v>44244</v>
      </c>
      <c r="M2195" s="18">
        <v>46435</v>
      </c>
      <c r="O2195">
        <v>55436500</v>
      </c>
      <c r="P2195">
        <v>38805550</v>
      </c>
      <c r="Q2195">
        <v>16630950</v>
      </c>
      <c r="R2195">
        <v>931524</v>
      </c>
      <c r="S2195" t="s">
        <v>318</v>
      </c>
      <c r="T2195">
        <v>-0.41379563766464073</v>
      </c>
      <c r="U2195">
        <v>-3.091883392176074E-2</v>
      </c>
      <c r="V2195">
        <v>0.13042163490563341</v>
      </c>
      <c r="W2195">
        <v>0.54446991644517162</v>
      </c>
      <c r="X2195">
        <v>-1.270532873606796</v>
      </c>
      <c r="Y2195" t="str">
        <f t="shared" si="136"/>
        <v>61-72</v>
      </c>
      <c r="Z2195" s="20">
        <f t="shared" si="137"/>
        <v>0.7</v>
      </c>
      <c r="AA2195" t="str">
        <f t="shared" si="138"/>
        <v>60%-80%</v>
      </c>
      <c r="AB2195">
        <f t="shared" si="139"/>
        <v>1.9316115093773005E-4</v>
      </c>
    </row>
    <row r="2196" spans="1:28" x14ac:dyDescent="0.25">
      <c r="A2196" t="s">
        <v>2313</v>
      </c>
      <c r="B2196" t="s">
        <v>5426</v>
      </c>
      <c r="C2196" t="s">
        <v>82</v>
      </c>
      <c r="D2196" t="s">
        <v>154</v>
      </c>
      <c r="E2196">
        <v>236</v>
      </c>
      <c r="F2196" t="s">
        <v>17</v>
      </c>
      <c r="G2196">
        <v>2022</v>
      </c>
      <c r="H2196" t="s">
        <v>155</v>
      </c>
      <c r="I2196" t="s">
        <v>84</v>
      </c>
      <c r="J2196" t="s">
        <v>80</v>
      </c>
      <c r="K2196">
        <v>60</v>
      </c>
      <c r="L2196" s="18">
        <v>44446</v>
      </c>
      <c r="M2196" s="18">
        <v>46272</v>
      </c>
      <c r="O2196">
        <v>61250000</v>
      </c>
      <c r="P2196">
        <v>30900000</v>
      </c>
      <c r="Q2196">
        <v>30350000</v>
      </c>
      <c r="R2196">
        <v>878723</v>
      </c>
      <c r="S2196" t="s">
        <v>359</v>
      </c>
      <c r="T2196">
        <v>0.3745299232365023</v>
      </c>
      <c r="U2196">
        <v>-0.8337251933996529</v>
      </c>
      <c r="V2196">
        <v>-1.3010930493583459</v>
      </c>
      <c r="W2196">
        <v>-0.79576529278087282</v>
      </c>
      <c r="X2196">
        <v>1.823382222238922</v>
      </c>
      <c r="Y2196" t="str">
        <f t="shared" si="136"/>
        <v>49-60</v>
      </c>
      <c r="Z2196" s="20">
        <f t="shared" si="137"/>
        <v>0.5044897959183674</v>
      </c>
      <c r="AA2196" t="str">
        <f t="shared" si="138"/>
        <v>40%-60%</v>
      </c>
      <c r="AB2196">
        <f t="shared" si="139"/>
        <v>1.8221231662893814E-4</v>
      </c>
    </row>
    <row r="2197" spans="1:28" x14ac:dyDescent="0.25">
      <c r="A2197" t="s">
        <v>5427</v>
      </c>
      <c r="B2197" t="s">
        <v>5428</v>
      </c>
      <c r="C2197" t="s">
        <v>82</v>
      </c>
      <c r="D2197" t="s">
        <v>106</v>
      </c>
      <c r="E2197">
        <v>61</v>
      </c>
      <c r="F2197" t="s">
        <v>117</v>
      </c>
      <c r="G2197">
        <v>2022</v>
      </c>
      <c r="H2197" t="s">
        <v>29</v>
      </c>
      <c r="J2197" t="s">
        <v>80</v>
      </c>
      <c r="K2197">
        <v>84</v>
      </c>
      <c r="L2197" s="18">
        <v>44553</v>
      </c>
      <c r="M2197" s="18">
        <v>47110</v>
      </c>
      <c r="O2197">
        <v>69410300</v>
      </c>
      <c r="P2197">
        <v>69410300</v>
      </c>
      <c r="Q2197">
        <v>0</v>
      </c>
      <c r="R2197">
        <v>1533152</v>
      </c>
      <c r="S2197" t="s">
        <v>146</v>
      </c>
      <c r="T2197">
        <v>-1.7963973906297219</v>
      </c>
      <c r="U2197">
        <v>1.2009447865714571</v>
      </c>
      <c r="V2197">
        <v>-0.1462340800337556</v>
      </c>
      <c r="W2197">
        <v>-0.49093196704374031</v>
      </c>
      <c r="X2197">
        <v>4.4381042127634142E-2</v>
      </c>
      <c r="Y2197" t="str">
        <f t="shared" si="136"/>
        <v>&gt;72</v>
      </c>
      <c r="Z2197" s="20">
        <f t="shared" si="137"/>
        <v>1</v>
      </c>
      <c r="AA2197" t="str">
        <f t="shared" si="138"/>
        <v>80%-100%</v>
      </c>
      <c r="AB2197">
        <f t="shared" si="139"/>
        <v>3.1791494892507624E-4</v>
      </c>
    </row>
    <row r="2198" spans="1:28" x14ac:dyDescent="0.25">
      <c r="A2198" t="s">
        <v>5429</v>
      </c>
      <c r="B2198" t="s">
        <v>5430</v>
      </c>
      <c r="C2198" t="s">
        <v>82</v>
      </c>
      <c r="D2198" t="s">
        <v>231</v>
      </c>
      <c r="E2198">
        <v>74</v>
      </c>
      <c r="F2198" t="s">
        <v>87</v>
      </c>
      <c r="G2198">
        <v>2020</v>
      </c>
      <c r="H2198" t="s">
        <v>15</v>
      </c>
      <c r="I2198" t="s">
        <v>84</v>
      </c>
      <c r="J2198" t="s">
        <v>80</v>
      </c>
      <c r="K2198">
        <v>84</v>
      </c>
      <c r="L2198" s="18">
        <v>43700</v>
      </c>
      <c r="M2198" s="18">
        <v>46257</v>
      </c>
      <c r="O2198">
        <v>35990000</v>
      </c>
      <c r="P2198">
        <v>19990000</v>
      </c>
      <c r="Q2198">
        <v>16000000</v>
      </c>
      <c r="R2198">
        <v>395320</v>
      </c>
      <c r="S2198" t="s">
        <v>168</v>
      </c>
      <c r="T2198">
        <v>0.50793886431208024</v>
      </c>
      <c r="U2198">
        <v>-0.6245454355172233</v>
      </c>
      <c r="V2198">
        <v>-0.8639185268315237</v>
      </c>
      <c r="W2198">
        <v>0.19020085841091</v>
      </c>
      <c r="X2198">
        <v>-0.18766259006079469</v>
      </c>
      <c r="Y2198" t="str">
        <f t="shared" si="136"/>
        <v>&gt;72</v>
      </c>
      <c r="Z2198" s="20">
        <f t="shared" si="137"/>
        <v>0.55543206446235061</v>
      </c>
      <c r="AA2198" t="str">
        <f t="shared" si="138"/>
        <v>40%-60%</v>
      </c>
      <c r="AB2198">
        <f t="shared" si="139"/>
        <v>8.1973697069215009E-5</v>
      </c>
    </row>
    <row r="2199" spans="1:28" x14ac:dyDescent="0.25">
      <c r="A2199" t="s">
        <v>5431</v>
      </c>
      <c r="B2199" t="s">
        <v>5432</v>
      </c>
      <c r="C2199" t="s">
        <v>82</v>
      </c>
      <c r="D2199" t="s">
        <v>102</v>
      </c>
      <c r="E2199">
        <v>38</v>
      </c>
      <c r="F2199" t="s">
        <v>25</v>
      </c>
      <c r="G2199">
        <v>2021</v>
      </c>
      <c r="H2199" t="s">
        <v>25</v>
      </c>
      <c r="I2199" t="s">
        <v>84</v>
      </c>
      <c r="J2199" t="s">
        <v>80</v>
      </c>
      <c r="K2199">
        <v>84</v>
      </c>
      <c r="L2199" s="18">
        <v>44179</v>
      </c>
      <c r="M2199" s="18">
        <v>46735</v>
      </c>
      <c r="O2199">
        <v>39620000</v>
      </c>
      <c r="P2199">
        <v>33620000</v>
      </c>
      <c r="Q2199">
        <v>6000000</v>
      </c>
      <c r="R2199">
        <v>735170</v>
      </c>
      <c r="S2199" t="s">
        <v>184</v>
      </c>
      <c r="T2199">
        <v>-0.3531552099030143</v>
      </c>
      <c r="U2199">
        <v>0.57910550313217479</v>
      </c>
      <c r="V2199">
        <v>0.68373306478441309</v>
      </c>
      <c r="W2199">
        <v>-0.45701140629845949</v>
      </c>
      <c r="X2199">
        <v>-1.270532873606796</v>
      </c>
      <c r="Y2199" t="str">
        <f t="shared" si="136"/>
        <v>&gt;72</v>
      </c>
      <c r="Z2199" s="20">
        <f t="shared" si="137"/>
        <v>0.84856133266027256</v>
      </c>
      <c r="AA2199" t="str">
        <f t="shared" si="138"/>
        <v>80%-100%</v>
      </c>
      <c r="AB2199">
        <f t="shared" si="139"/>
        <v>1.5244511503180916E-4</v>
      </c>
    </row>
    <row r="2200" spans="1:28" x14ac:dyDescent="0.25">
      <c r="A2200" t="s">
        <v>5433</v>
      </c>
      <c r="B2200" t="s">
        <v>5434</v>
      </c>
      <c r="C2200" t="s">
        <v>82</v>
      </c>
      <c r="D2200" t="s">
        <v>83</v>
      </c>
      <c r="E2200">
        <v>59</v>
      </c>
      <c r="F2200" t="s">
        <v>9</v>
      </c>
      <c r="G2200">
        <v>2021</v>
      </c>
      <c r="H2200" t="s">
        <v>9</v>
      </c>
      <c r="I2200" t="s">
        <v>188</v>
      </c>
      <c r="J2200" t="s">
        <v>80</v>
      </c>
      <c r="K2200">
        <v>84</v>
      </c>
      <c r="L2200" s="18">
        <v>43977</v>
      </c>
      <c r="M2200" s="18">
        <v>46533</v>
      </c>
      <c r="O2200">
        <v>99990000</v>
      </c>
      <c r="P2200">
        <v>79990000</v>
      </c>
      <c r="Q2200">
        <v>20000000</v>
      </c>
      <c r="R2200">
        <v>1836580</v>
      </c>
      <c r="S2200" t="s">
        <v>287</v>
      </c>
      <c r="T2200">
        <v>-0.89891905975765174</v>
      </c>
      <c r="U2200">
        <v>0.37962024045470028</v>
      </c>
      <c r="V2200">
        <v>0.13042163490563341</v>
      </c>
      <c r="W2200">
        <v>-0.76422149461384015</v>
      </c>
      <c r="X2200">
        <v>0.35377255171220601</v>
      </c>
      <c r="Y2200" t="str">
        <f t="shared" si="136"/>
        <v>&gt;72</v>
      </c>
      <c r="Z2200" s="20">
        <f t="shared" si="137"/>
        <v>0.79997999799980002</v>
      </c>
      <c r="AA2200" t="str">
        <f t="shared" si="138"/>
        <v>60%-80%</v>
      </c>
      <c r="AB2200">
        <f t="shared" si="139"/>
        <v>3.8083388789684032E-4</v>
      </c>
    </row>
    <row r="2201" spans="1:28" x14ac:dyDescent="0.25">
      <c r="A2201" t="s">
        <v>631</v>
      </c>
      <c r="B2201" t="s">
        <v>632</v>
      </c>
      <c r="C2201" t="s">
        <v>82</v>
      </c>
      <c r="D2201" t="s">
        <v>199</v>
      </c>
      <c r="E2201">
        <v>236</v>
      </c>
      <c r="F2201" t="s">
        <v>87</v>
      </c>
      <c r="G2201">
        <v>2022</v>
      </c>
      <c r="H2201" t="s">
        <v>24</v>
      </c>
      <c r="I2201" t="s">
        <v>84</v>
      </c>
      <c r="J2201" t="s">
        <v>80</v>
      </c>
      <c r="K2201">
        <v>84</v>
      </c>
      <c r="L2201" s="18">
        <v>44490</v>
      </c>
      <c r="M2201" s="18">
        <v>47047</v>
      </c>
      <c r="O2201">
        <v>47557300</v>
      </c>
      <c r="P2201">
        <v>47557300</v>
      </c>
      <c r="Q2201">
        <v>0</v>
      </c>
      <c r="R2201">
        <v>1075454</v>
      </c>
      <c r="S2201" t="s">
        <v>359</v>
      </c>
      <c r="T2201">
        <v>-0.122721584408834</v>
      </c>
      <c r="U2201">
        <v>1.2009447865714571</v>
      </c>
      <c r="V2201">
        <v>0.16994387989697479</v>
      </c>
      <c r="W2201">
        <v>-5.8726935708078278E-2</v>
      </c>
      <c r="X2201">
        <v>-0.80644560922993824</v>
      </c>
      <c r="Y2201" t="str">
        <f t="shared" si="136"/>
        <v>&gt;72</v>
      </c>
      <c r="Z2201" s="20">
        <f t="shared" si="137"/>
        <v>1</v>
      </c>
      <c r="AA2201" t="str">
        <f t="shared" si="138"/>
        <v>80%-100%</v>
      </c>
      <c r="AB2201">
        <f t="shared" si="139"/>
        <v>2.230065273901537E-4</v>
      </c>
    </row>
    <row r="2202" spans="1:28" x14ac:dyDescent="0.25">
      <c r="A2202" t="s">
        <v>5435</v>
      </c>
      <c r="B2202" t="s">
        <v>5436</v>
      </c>
      <c r="C2202" t="s">
        <v>82</v>
      </c>
      <c r="D2202" t="s">
        <v>176</v>
      </c>
      <c r="E2202">
        <v>49</v>
      </c>
      <c r="F2202" t="s">
        <v>11</v>
      </c>
      <c r="G2202">
        <v>2019</v>
      </c>
      <c r="H2202" t="s">
        <v>11</v>
      </c>
      <c r="I2202" t="s">
        <v>188</v>
      </c>
      <c r="J2202" t="s">
        <v>80</v>
      </c>
      <c r="K2202">
        <v>60</v>
      </c>
      <c r="L2202" s="18">
        <v>43587</v>
      </c>
      <c r="M2202" s="18">
        <v>45414</v>
      </c>
      <c r="O2202">
        <v>63842100</v>
      </c>
      <c r="P2202">
        <v>30800000</v>
      </c>
      <c r="Q2202">
        <v>33042100</v>
      </c>
      <c r="R2202">
        <v>754187</v>
      </c>
      <c r="S2202" t="s">
        <v>158</v>
      </c>
      <c r="T2202">
        <v>0.72624440425393522</v>
      </c>
      <c r="U2202">
        <v>-0.92426522034137626</v>
      </c>
      <c r="V2202">
        <v>-0.80752609299889344</v>
      </c>
      <c r="W2202">
        <v>1.065167450975232</v>
      </c>
      <c r="X2202">
        <v>-0.72909773183379534</v>
      </c>
      <c r="Y2202" t="str">
        <f t="shared" si="136"/>
        <v>49-60</v>
      </c>
      <c r="Z2202" s="20">
        <f t="shared" si="137"/>
        <v>0.48244027060513361</v>
      </c>
      <c r="AA2202" t="str">
        <f t="shared" si="138"/>
        <v>40%-60%</v>
      </c>
      <c r="AB2202">
        <f t="shared" si="139"/>
        <v>1.5638848697647491E-4</v>
      </c>
    </row>
    <row r="2203" spans="1:28" x14ac:dyDescent="0.25">
      <c r="A2203" t="s">
        <v>5437</v>
      </c>
      <c r="B2203" t="s">
        <v>5438</v>
      </c>
      <c r="C2203" t="s">
        <v>82</v>
      </c>
      <c r="D2203" t="s">
        <v>211</v>
      </c>
      <c r="E2203">
        <v>15</v>
      </c>
      <c r="F2203" t="s">
        <v>79</v>
      </c>
      <c r="G2203">
        <v>2020</v>
      </c>
      <c r="H2203" t="s">
        <v>26</v>
      </c>
      <c r="I2203" t="s">
        <v>84</v>
      </c>
      <c r="J2203" t="s">
        <v>80</v>
      </c>
      <c r="K2203">
        <v>60</v>
      </c>
      <c r="L2203" s="18">
        <v>43891</v>
      </c>
      <c r="M2203" s="18">
        <v>45717</v>
      </c>
      <c r="O2203">
        <v>51494000</v>
      </c>
      <c r="P2203">
        <v>41844000</v>
      </c>
      <c r="Q2203">
        <v>9650000</v>
      </c>
      <c r="R2203">
        <v>1062132</v>
      </c>
      <c r="S2203" t="s">
        <v>302</v>
      </c>
      <c r="T2203">
        <v>0.1077120410853462</v>
      </c>
      <c r="U2203">
        <v>0.4314386992758788</v>
      </c>
      <c r="V2203">
        <v>0.80229979975843724</v>
      </c>
      <c r="W2203">
        <v>0.1736056721363107</v>
      </c>
      <c r="X2203">
        <v>4.4381042127634142E-2</v>
      </c>
      <c r="Y2203" t="str">
        <f t="shared" si="136"/>
        <v>49-60</v>
      </c>
      <c r="Z2203" s="20">
        <f t="shared" si="137"/>
        <v>0.81259952615838738</v>
      </c>
      <c r="AA2203" t="str">
        <f t="shared" si="138"/>
        <v>80%-100%</v>
      </c>
      <c r="AB2203">
        <f t="shared" si="139"/>
        <v>2.2024407268926308E-4</v>
      </c>
    </row>
    <row r="2204" spans="1:28" x14ac:dyDescent="0.25">
      <c r="A2204" t="s">
        <v>5439</v>
      </c>
      <c r="B2204" t="s">
        <v>5440</v>
      </c>
      <c r="C2204" t="s">
        <v>82</v>
      </c>
      <c r="D2204" t="s">
        <v>977</v>
      </c>
      <c r="E2204">
        <v>61</v>
      </c>
      <c r="F2204" t="s">
        <v>9</v>
      </c>
      <c r="G2204">
        <v>2021</v>
      </c>
      <c r="H2204" t="s">
        <v>28</v>
      </c>
      <c r="I2204" t="s">
        <v>188</v>
      </c>
      <c r="J2204" t="s">
        <v>80</v>
      </c>
      <c r="K2204">
        <v>72</v>
      </c>
      <c r="L2204" s="18">
        <v>44085</v>
      </c>
      <c r="M2204" s="18">
        <v>46276</v>
      </c>
      <c r="O2204">
        <v>103715500</v>
      </c>
      <c r="P2204">
        <v>43715500</v>
      </c>
      <c r="Q2204">
        <v>60000000</v>
      </c>
      <c r="R2204">
        <v>1081458</v>
      </c>
      <c r="S2204" t="s">
        <v>641</v>
      </c>
      <c r="T2204">
        <v>-1.0687122574902059</v>
      </c>
      <c r="U2204">
        <v>-1.1745219864628871</v>
      </c>
      <c r="V2204">
        <v>0.32803285986234038</v>
      </c>
      <c r="W2204">
        <v>1.4739443940395911</v>
      </c>
      <c r="X2204">
        <v>0.19907679691992</v>
      </c>
      <c r="Y2204" t="str">
        <f t="shared" si="136"/>
        <v>61-72</v>
      </c>
      <c r="Z2204" s="20">
        <f t="shared" si="137"/>
        <v>0.421494376443251</v>
      </c>
      <c r="AA2204" t="str">
        <f t="shared" si="138"/>
        <v>40%-60%</v>
      </c>
      <c r="AB2204">
        <f t="shared" si="139"/>
        <v>2.2425151898482023E-4</v>
      </c>
    </row>
    <row r="2205" spans="1:28" x14ac:dyDescent="0.25">
      <c r="A2205" t="s">
        <v>5441</v>
      </c>
      <c r="B2205" t="s">
        <v>5442</v>
      </c>
      <c r="C2205" t="s">
        <v>82</v>
      </c>
      <c r="D2205" t="s">
        <v>134</v>
      </c>
      <c r="E2205">
        <v>59</v>
      </c>
      <c r="F2205" t="s">
        <v>12</v>
      </c>
      <c r="G2205">
        <v>2021</v>
      </c>
      <c r="H2205" t="s">
        <v>12</v>
      </c>
      <c r="I2205" t="s">
        <v>84</v>
      </c>
      <c r="J2205" t="s">
        <v>80</v>
      </c>
      <c r="K2205">
        <v>72</v>
      </c>
      <c r="L2205" s="18">
        <v>44091</v>
      </c>
      <c r="M2205" s="18">
        <v>46282</v>
      </c>
      <c r="O2205">
        <v>80170000</v>
      </c>
      <c r="P2205">
        <v>30170000</v>
      </c>
      <c r="Q2205">
        <v>50000000</v>
      </c>
      <c r="R2205">
        <v>779554</v>
      </c>
      <c r="S2205" t="s">
        <v>252</v>
      </c>
      <c r="T2205">
        <v>-1.044456086385555</v>
      </c>
      <c r="U2205">
        <v>-1.359995757466665</v>
      </c>
      <c r="V2205">
        <v>0.36755510485368181</v>
      </c>
      <c r="W2205">
        <v>0.68856293173398719</v>
      </c>
      <c r="X2205">
        <v>-0.4197062222492236</v>
      </c>
      <c r="Y2205" t="str">
        <f t="shared" si="136"/>
        <v>61-72</v>
      </c>
      <c r="Z2205" s="20">
        <f t="shared" si="137"/>
        <v>0.37632530871897218</v>
      </c>
      <c r="AA2205" t="str">
        <f t="shared" si="138"/>
        <v>20%-40%</v>
      </c>
      <c r="AB2205">
        <f t="shared" si="139"/>
        <v>1.6164859719997683E-4</v>
      </c>
    </row>
    <row r="2206" spans="1:28" x14ac:dyDescent="0.25">
      <c r="A2206" t="s">
        <v>5443</v>
      </c>
      <c r="B2206" t="s">
        <v>5444</v>
      </c>
      <c r="C2206" t="s">
        <v>82</v>
      </c>
      <c r="D2206" t="s">
        <v>468</v>
      </c>
      <c r="E2206">
        <v>15</v>
      </c>
      <c r="F2206" t="s">
        <v>22</v>
      </c>
      <c r="G2206">
        <v>2021</v>
      </c>
      <c r="H2206" t="s">
        <v>22</v>
      </c>
      <c r="I2206" t="s">
        <v>188</v>
      </c>
      <c r="J2206" t="s">
        <v>80</v>
      </c>
      <c r="K2206">
        <v>72</v>
      </c>
      <c r="L2206" s="18">
        <v>44124</v>
      </c>
      <c r="M2206" s="18">
        <v>46315</v>
      </c>
      <c r="O2206">
        <v>149510000</v>
      </c>
      <c r="P2206">
        <v>99510000</v>
      </c>
      <c r="Q2206">
        <v>50000000</v>
      </c>
      <c r="R2206">
        <v>2364121</v>
      </c>
      <c r="S2206" t="s">
        <v>243</v>
      </c>
      <c r="T2206">
        <v>0.14409629774232199</v>
      </c>
      <c r="U2206">
        <v>-0.1722784320462693</v>
      </c>
      <c r="V2206">
        <v>0.36755510485368181</v>
      </c>
      <c r="W2206">
        <v>1.183358035719202</v>
      </c>
      <c r="X2206">
        <v>-0.72909773183379534</v>
      </c>
      <c r="Y2206" t="str">
        <f t="shared" si="136"/>
        <v>61-72</v>
      </c>
      <c r="Z2206" s="20">
        <f t="shared" si="137"/>
        <v>0.66557420908300446</v>
      </c>
      <c r="AA2206" t="str">
        <f t="shared" si="138"/>
        <v>60%-80%</v>
      </c>
      <c r="AB2206">
        <f t="shared" si="139"/>
        <v>4.9022497897644856E-4</v>
      </c>
    </row>
    <row r="2207" spans="1:28" x14ac:dyDescent="0.25">
      <c r="A2207" t="s">
        <v>268</v>
      </c>
      <c r="B2207" t="s">
        <v>5445</v>
      </c>
      <c r="C2207" t="s">
        <v>82</v>
      </c>
      <c r="D2207" t="s">
        <v>165</v>
      </c>
      <c r="E2207">
        <v>62</v>
      </c>
      <c r="F2207" t="s">
        <v>117</v>
      </c>
      <c r="G2207">
        <v>2020</v>
      </c>
      <c r="H2207" t="s">
        <v>14</v>
      </c>
      <c r="I2207" t="s">
        <v>84</v>
      </c>
      <c r="J2207" t="s">
        <v>80</v>
      </c>
      <c r="K2207">
        <v>72</v>
      </c>
      <c r="L2207" s="18">
        <v>43807</v>
      </c>
      <c r="M2207" s="18">
        <v>45999</v>
      </c>
      <c r="O2207">
        <v>47990000</v>
      </c>
      <c r="P2207">
        <v>25000000</v>
      </c>
      <c r="Q2207">
        <v>22990000</v>
      </c>
      <c r="R2207">
        <v>609570</v>
      </c>
      <c r="S2207" t="s">
        <v>166</v>
      </c>
      <c r="T2207">
        <v>1.187111655242296</v>
      </c>
      <c r="U2207">
        <v>-0.76616951745987349</v>
      </c>
      <c r="V2207">
        <v>0.2094661248883162</v>
      </c>
      <c r="W2207">
        <v>4.9099955207404629E-2</v>
      </c>
      <c r="X2207">
        <v>1.5139907126543499</v>
      </c>
      <c r="Y2207" t="str">
        <f t="shared" si="136"/>
        <v>61-72</v>
      </c>
      <c r="Z2207" s="20">
        <f t="shared" si="137"/>
        <v>0.52094186288810174</v>
      </c>
      <c r="AA2207" t="str">
        <f t="shared" si="138"/>
        <v>40%-60%</v>
      </c>
      <c r="AB2207">
        <f t="shared" si="139"/>
        <v>1.2640065395750632E-4</v>
      </c>
    </row>
    <row r="2208" spans="1:28" x14ac:dyDescent="0.25">
      <c r="A2208" t="s">
        <v>5446</v>
      </c>
      <c r="B2208" t="s">
        <v>5447</v>
      </c>
      <c r="C2208" t="s">
        <v>82</v>
      </c>
      <c r="D2208" t="s">
        <v>3414</v>
      </c>
      <c r="E2208">
        <v>62</v>
      </c>
      <c r="F2208" t="s">
        <v>79</v>
      </c>
      <c r="G2208">
        <v>2021</v>
      </c>
      <c r="H2208" t="s">
        <v>26</v>
      </c>
      <c r="I2208" t="s">
        <v>84</v>
      </c>
      <c r="J2208" t="s">
        <v>80</v>
      </c>
      <c r="K2208">
        <v>72</v>
      </c>
      <c r="L2208" s="18">
        <v>44183</v>
      </c>
      <c r="M2208" s="18">
        <v>46374</v>
      </c>
      <c r="O2208">
        <v>44613200</v>
      </c>
      <c r="P2208">
        <v>45713200</v>
      </c>
      <c r="Q2208">
        <v>0</v>
      </c>
      <c r="R2208">
        <v>1074728</v>
      </c>
      <c r="S2208" t="s">
        <v>190</v>
      </c>
      <c r="T2208">
        <v>-0.69274160536812202</v>
      </c>
      <c r="U2208">
        <v>1.3021891105639469</v>
      </c>
      <c r="V2208">
        <v>0.56516632981038883</v>
      </c>
      <c r="W2208">
        <v>1.393341242400137</v>
      </c>
      <c r="X2208">
        <v>0.58581618390063472</v>
      </c>
      <c r="Y2208" t="str">
        <f t="shared" si="136"/>
        <v>61-72</v>
      </c>
      <c r="Z2208" s="20">
        <f t="shared" si="137"/>
        <v>1.0246563797261796</v>
      </c>
      <c r="AA2208" t="str">
        <f t="shared" si="138"/>
        <v>80%-100%</v>
      </c>
      <c r="AB2208">
        <f t="shared" si="139"/>
        <v>2.2285598376961275E-4</v>
      </c>
    </row>
    <row r="2209" spans="1:28" x14ac:dyDescent="0.25">
      <c r="A2209" t="s">
        <v>5448</v>
      </c>
      <c r="B2209" t="s">
        <v>5449</v>
      </c>
      <c r="C2209" t="s">
        <v>82</v>
      </c>
      <c r="D2209" t="s">
        <v>236</v>
      </c>
      <c r="E2209">
        <v>62</v>
      </c>
      <c r="F2209" t="s">
        <v>87</v>
      </c>
      <c r="G2209">
        <v>2021</v>
      </c>
      <c r="H2209" t="s">
        <v>24</v>
      </c>
      <c r="I2209" t="s">
        <v>84</v>
      </c>
      <c r="J2209" t="s">
        <v>80</v>
      </c>
      <c r="K2209">
        <v>84</v>
      </c>
      <c r="L2209" s="18">
        <v>44155</v>
      </c>
      <c r="M2209" s="18">
        <v>46711</v>
      </c>
      <c r="O2209">
        <v>41724000</v>
      </c>
      <c r="P2209">
        <v>41724000</v>
      </c>
      <c r="Q2209">
        <v>0</v>
      </c>
      <c r="R2209">
        <v>810766</v>
      </c>
      <c r="S2209" t="s">
        <v>190</v>
      </c>
      <c r="T2209">
        <v>-1.044456086385555</v>
      </c>
      <c r="U2209">
        <v>1.2009447865714571</v>
      </c>
      <c r="V2209">
        <v>0.60468857480173022</v>
      </c>
      <c r="W2209">
        <v>-0.83748725059384277</v>
      </c>
      <c r="X2209">
        <v>0.74051193869292065</v>
      </c>
      <c r="Y2209" t="str">
        <f t="shared" si="136"/>
        <v>&gt;72</v>
      </c>
      <c r="Z2209" s="20">
        <f t="shared" si="137"/>
        <v>1</v>
      </c>
      <c r="AA2209" t="str">
        <f t="shared" si="138"/>
        <v>80%-100%</v>
      </c>
      <c r="AB2209">
        <f t="shared" si="139"/>
        <v>1.6812072872108462E-4</v>
      </c>
    </row>
    <row r="2210" spans="1:28" x14ac:dyDescent="0.25">
      <c r="A2210" t="s">
        <v>5450</v>
      </c>
      <c r="B2210" t="s">
        <v>5451</v>
      </c>
      <c r="C2210" t="s">
        <v>82</v>
      </c>
      <c r="D2210" t="s">
        <v>219</v>
      </c>
      <c r="E2210">
        <v>220</v>
      </c>
      <c r="F2210" t="s">
        <v>17</v>
      </c>
      <c r="G2210">
        <v>2021</v>
      </c>
      <c r="H2210" t="s">
        <v>17</v>
      </c>
      <c r="I2210" t="s">
        <v>84</v>
      </c>
      <c r="J2210" t="s">
        <v>80</v>
      </c>
      <c r="K2210">
        <v>27</v>
      </c>
      <c r="L2210" s="18">
        <v>43871</v>
      </c>
      <c r="M2210" s="18">
        <v>44691</v>
      </c>
      <c r="O2210">
        <v>72890000</v>
      </c>
      <c r="P2210">
        <v>28290000</v>
      </c>
      <c r="Q2210">
        <v>44600000</v>
      </c>
      <c r="R2210">
        <v>1112845</v>
      </c>
      <c r="S2210" t="s">
        <v>385</v>
      </c>
      <c r="T2210">
        <v>0.54432312096905611</v>
      </c>
      <c r="U2210">
        <v>-1.3115680169222781</v>
      </c>
      <c r="V2210">
        <v>-4.4146365390986242</v>
      </c>
      <c r="W2210">
        <v>0.86247119058747324</v>
      </c>
      <c r="X2210">
        <v>1.2045992030697781</v>
      </c>
      <c r="Y2210" t="str">
        <f t="shared" si="136"/>
        <v>25-36</v>
      </c>
      <c r="Z2210" s="20">
        <f t="shared" si="137"/>
        <v>0.38811908355055563</v>
      </c>
      <c r="AA2210" t="str">
        <f t="shared" si="138"/>
        <v>20%-40%</v>
      </c>
      <c r="AB2210">
        <f t="shared" si="139"/>
        <v>2.3075993856873061E-4</v>
      </c>
    </row>
    <row r="2211" spans="1:28" x14ac:dyDescent="0.25">
      <c r="A2211" t="s">
        <v>5452</v>
      </c>
      <c r="B2211" t="s">
        <v>5453</v>
      </c>
      <c r="C2211" t="s">
        <v>82</v>
      </c>
      <c r="D2211" t="s">
        <v>831</v>
      </c>
      <c r="E2211">
        <v>49</v>
      </c>
      <c r="F2211" t="s">
        <v>79</v>
      </c>
      <c r="G2211">
        <v>2021</v>
      </c>
      <c r="H2211" t="s">
        <v>26</v>
      </c>
      <c r="I2211" t="s">
        <v>84</v>
      </c>
      <c r="J2211" t="s">
        <v>80</v>
      </c>
      <c r="K2211">
        <v>72</v>
      </c>
      <c r="L2211" s="18">
        <v>44090</v>
      </c>
      <c r="M2211" s="18">
        <v>46281</v>
      </c>
      <c r="O2211">
        <v>45890000</v>
      </c>
      <c r="P2211">
        <v>32398340</v>
      </c>
      <c r="Q2211">
        <v>13491660</v>
      </c>
      <c r="R2211">
        <v>695211</v>
      </c>
      <c r="S2211" t="s">
        <v>735</v>
      </c>
      <c r="T2211">
        <v>-0.60784500650184503</v>
      </c>
      <c r="U2211">
        <v>-6.2815615118963757E-3</v>
      </c>
      <c r="V2211">
        <v>-0.7120946131421857</v>
      </c>
      <c r="W2211">
        <v>-0.7955409258624403</v>
      </c>
      <c r="X2211">
        <v>-0.65174985443765243</v>
      </c>
      <c r="Y2211" t="str">
        <f t="shared" si="136"/>
        <v>61-72</v>
      </c>
      <c r="Z2211" s="20">
        <f t="shared" si="137"/>
        <v>0.70599999999999996</v>
      </c>
      <c r="AA2211" t="str">
        <f t="shared" si="138"/>
        <v>60%-80%</v>
      </c>
      <c r="AB2211">
        <f t="shared" si="139"/>
        <v>1.441592024516494E-4</v>
      </c>
    </row>
    <row r="2212" spans="1:28" x14ac:dyDescent="0.25">
      <c r="A2212" t="s">
        <v>5454</v>
      </c>
      <c r="B2212" t="s">
        <v>5455</v>
      </c>
      <c r="C2212" t="s">
        <v>82</v>
      </c>
      <c r="D2212" t="s">
        <v>299</v>
      </c>
      <c r="E2212">
        <v>236</v>
      </c>
      <c r="F2212" t="s">
        <v>87</v>
      </c>
      <c r="G2212">
        <v>2022</v>
      </c>
      <c r="H2212" t="s">
        <v>24</v>
      </c>
      <c r="I2212" t="s">
        <v>84</v>
      </c>
      <c r="J2212" t="s">
        <v>80</v>
      </c>
      <c r="K2212">
        <v>60</v>
      </c>
      <c r="L2212" s="18">
        <v>44463</v>
      </c>
      <c r="M2212" s="18">
        <v>46289</v>
      </c>
      <c r="O2212">
        <v>46550000</v>
      </c>
      <c r="P2212">
        <v>34500000</v>
      </c>
      <c r="Q2212">
        <v>12050000</v>
      </c>
      <c r="R2212">
        <v>869994</v>
      </c>
      <c r="S2212" t="s">
        <v>266</v>
      </c>
      <c r="T2212">
        <v>0.13196821218999669</v>
      </c>
      <c r="U2212">
        <v>0.1380048204459095</v>
      </c>
      <c r="V2212">
        <v>-2.7667345059731379E-2</v>
      </c>
      <c r="W2212">
        <v>-0.35744028865086419</v>
      </c>
      <c r="X2212">
        <v>0.66316406129677774</v>
      </c>
      <c r="Y2212" t="str">
        <f t="shared" si="136"/>
        <v>49-60</v>
      </c>
      <c r="Z2212" s="20">
        <f t="shared" si="137"/>
        <v>0.74113856068743289</v>
      </c>
      <c r="AA2212" t="str">
        <f t="shared" si="138"/>
        <v>60%-80%</v>
      </c>
      <c r="AB2212">
        <f t="shared" si="139"/>
        <v>1.8040226805634586E-4</v>
      </c>
    </row>
    <row r="2213" spans="1:28" x14ac:dyDescent="0.25">
      <c r="A2213" t="s">
        <v>5456</v>
      </c>
      <c r="B2213" t="s">
        <v>5457</v>
      </c>
      <c r="C2213" t="s">
        <v>82</v>
      </c>
      <c r="D2213" t="s">
        <v>149</v>
      </c>
      <c r="E2213">
        <v>7</v>
      </c>
      <c r="F2213" t="s">
        <v>11</v>
      </c>
      <c r="G2213">
        <v>2018</v>
      </c>
      <c r="H2213" t="s">
        <v>11</v>
      </c>
      <c r="J2213" t="s">
        <v>80</v>
      </c>
      <c r="K2213">
        <v>84</v>
      </c>
      <c r="L2213" s="18">
        <v>43182</v>
      </c>
      <c r="M2213" s="18">
        <v>45739</v>
      </c>
      <c r="O2213">
        <v>61240000</v>
      </c>
      <c r="P2213">
        <v>35000000</v>
      </c>
      <c r="Q2213">
        <v>26240000</v>
      </c>
      <c r="R2213">
        <v>680804</v>
      </c>
      <c r="S2213" t="s">
        <v>307</v>
      </c>
      <c r="T2213">
        <v>0.59283546317835722</v>
      </c>
      <c r="U2213">
        <v>-0.55847723616651535</v>
      </c>
      <c r="V2213">
        <v>-6.6784882262362108E-2</v>
      </c>
      <c r="W2213">
        <v>1.3804234351479171E-2</v>
      </c>
      <c r="X2213">
        <v>0.43112042910834891</v>
      </c>
      <c r="Y2213" t="str">
        <f t="shared" si="136"/>
        <v>&gt;72</v>
      </c>
      <c r="Z2213" s="20">
        <f t="shared" si="137"/>
        <v>0.57152188112344871</v>
      </c>
      <c r="AA2213" t="str">
        <f t="shared" si="138"/>
        <v>40%-60%</v>
      </c>
      <c r="AB2213">
        <f t="shared" si="139"/>
        <v>1.4117176176138283E-4</v>
      </c>
    </row>
    <row r="2214" spans="1:28" x14ac:dyDescent="0.25">
      <c r="A2214" t="s">
        <v>5458</v>
      </c>
      <c r="B2214" t="s">
        <v>5459</v>
      </c>
      <c r="C2214" t="s">
        <v>82</v>
      </c>
      <c r="D2214" t="s">
        <v>221</v>
      </c>
      <c r="E2214">
        <v>15</v>
      </c>
      <c r="F2214" t="s">
        <v>17</v>
      </c>
      <c r="G2214">
        <v>2022</v>
      </c>
      <c r="H2214" t="s">
        <v>155</v>
      </c>
      <c r="J2214" t="s">
        <v>80</v>
      </c>
      <c r="K2214">
        <v>84</v>
      </c>
      <c r="L2214" s="18">
        <v>44575</v>
      </c>
      <c r="M2214" s="18">
        <v>47132</v>
      </c>
      <c r="O2214">
        <v>78795000</v>
      </c>
      <c r="P2214">
        <v>55795000</v>
      </c>
      <c r="Q2214">
        <v>23000000</v>
      </c>
      <c r="R2214">
        <v>1178865</v>
      </c>
      <c r="S2214" t="s">
        <v>743</v>
      </c>
      <c r="T2214">
        <v>-1.1778650274611331</v>
      </c>
      <c r="U2214">
        <v>2.355059163034278E-3</v>
      </c>
      <c r="V2214">
        <v>0.24898836987965761</v>
      </c>
      <c r="W2214">
        <v>0.38602405645118071</v>
      </c>
      <c r="X2214">
        <v>0.97255557088134947</v>
      </c>
      <c r="Y2214" t="str">
        <f t="shared" si="136"/>
        <v>&gt;72</v>
      </c>
      <c r="Z2214" s="20">
        <f t="shared" si="137"/>
        <v>0.70810330604733807</v>
      </c>
      <c r="AA2214" t="str">
        <f t="shared" si="138"/>
        <v>60%-80%</v>
      </c>
      <c r="AB2214">
        <f t="shared" si="139"/>
        <v>2.4444986946144933E-4</v>
      </c>
    </row>
    <row r="2215" spans="1:28" x14ac:dyDescent="0.25">
      <c r="A2215" t="s">
        <v>5460</v>
      </c>
      <c r="B2215" t="s">
        <v>5461</v>
      </c>
      <c r="C2215" t="s">
        <v>82</v>
      </c>
      <c r="D2215" t="s">
        <v>442</v>
      </c>
      <c r="E2215">
        <v>60</v>
      </c>
      <c r="F2215" t="s">
        <v>79</v>
      </c>
      <c r="G2215">
        <v>2020</v>
      </c>
      <c r="H2215" t="s">
        <v>26</v>
      </c>
      <c r="I2215" t="s">
        <v>84</v>
      </c>
      <c r="J2215" t="s">
        <v>80</v>
      </c>
      <c r="K2215">
        <v>84</v>
      </c>
      <c r="L2215" s="18">
        <v>44168</v>
      </c>
      <c r="M2215" s="18">
        <v>46724</v>
      </c>
      <c r="O2215">
        <v>44887650</v>
      </c>
      <c r="P2215">
        <v>44887650</v>
      </c>
      <c r="Q2215">
        <v>0</v>
      </c>
      <c r="R2215">
        <v>993461</v>
      </c>
      <c r="S2215" t="s">
        <v>338</v>
      </c>
      <c r="T2215">
        <v>-1.2263773696704341</v>
      </c>
      <c r="U2215">
        <v>1.2009447865714571</v>
      </c>
      <c r="V2215">
        <v>0.56516632981038883</v>
      </c>
      <c r="W2215">
        <v>-0.73097901317973946</v>
      </c>
      <c r="X2215">
        <v>0.50846830650449182</v>
      </c>
      <c r="Y2215" t="str">
        <f t="shared" si="136"/>
        <v>&gt;72</v>
      </c>
      <c r="Z2215" s="20">
        <f t="shared" si="137"/>
        <v>1</v>
      </c>
      <c r="AA2215" t="str">
        <f t="shared" si="138"/>
        <v>80%-100%</v>
      </c>
      <c r="AB2215">
        <f t="shared" si="139"/>
        <v>2.0600442948517507E-4</v>
      </c>
    </row>
    <row r="2216" spans="1:28" x14ac:dyDescent="0.25">
      <c r="A2216" t="s">
        <v>5462</v>
      </c>
      <c r="B2216" t="s">
        <v>5463</v>
      </c>
      <c r="C2216" t="s">
        <v>82</v>
      </c>
      <c r="D2216" t="s">
        <v>181</v>
      </c>
      <c r="E2216">
        <v>84</v>
      </c>
      <c r="F2216" t="s">
        <v>25</v>
      </c>
      <c r="G2216">
        <v>2022</v>
      </c>
      <c r="H2216" t="s">
        <v>25</v>
      </c>
      <c r="I2216" t="s">
        <v>84</v>
      </c>
      <c r="J2216" t="s">
        <v>80</v>
      </c>
      <c r="K2216">
        <v>84</v>
      </c>
      <c r="L2216" s="18">
        <v>44375</v>
      </c>
      <c r="M2216" s="18">
        <v>46932</v>
      </c>
      <c r="O2216">
        <v>43447300</v>
      </c>
      <c r="P2216">
        <v>23447300</v>
      </c>
      <c r="Q2216">
        <v>20000000</v>
      </c>
      <c r="R2216">
        <v>485008</v>
      </c>
      <c r="S2216" t="s">
        <v>208</v>
      </c>
      <c r="T2216">
        <v>-1.7478850484204209</v>
      </c>
      <c r="U2216">
        <v>-0.68925877881038489</v>
      </c>
      <c r="V2216">
        <v>-1.015723469843266</v>
      </c>
      <c r="W2216">
        <v>-0.74461693726020517</v>
      </c>
      <c r="X2216">
        <v>-0.65174985443765243</v>
      </c>
      <c r="Y2216" t="str">
        <f t="shared" si="136"/>
        <v>&gt;72</v>
      </c>
      <c r="Z2216" s="20">
        <f t="shared" si="137"/>
        <v>0.53967220057402876</v>
      </c>
      <c r="AA2216" t="str">
        <f t="shared" si="138"/>
        <v>40%-60%</v>
      </c>
      <c r="AB2216">
        <f t="shared" si="139"/>
        <v>1.0057143293571242E-4</v>
      </c>
    </row>
    <row r="2217" spans="1:28" x14ac:dyDescent="0.25">
      <c r="A2217" t="s">
        <v>5464</v>
      </c>
      <c r="B2217" t="s">
        <v>5465</v>
      </c>
      <c r="C2217" t="s">
        <v>82</v>
      </c>
      <c r="D2217" t="s">
        <v>442</v>
      </c>
      <c r="E2217">
        <v>59</v>
      </c>
      <c r="F2217" t="s">
        <v>17</v>
      </c>
      <c r="G2217">
        <v>2020</v>
      </c>
      <c r="H2217" t="s">
        <v>17</v>
      </c>
      <c r="I2217" t="s">
        <v>84</v>
      </c>
      <c r="J2217" t="s">
        <v>80</v>
      </c>
      <c r="K2217">
        <v>84</v>
      </c>
      <c r="L2217" s="18">
        <v>43879</v>
      </c>
      <c r="M2217" s="18">
        <v>46436</v>
      </c>
      <c r="O2217">
        <v>66490000</v>
      </c>
      <c r="P2217">
        <v>31490000</v>
      </c>
      <c r="Q2217">
        <v>35000000</v>
      </c>
      <c r="R2217">
        <v>624946</v>
      </c>
      <c r="S2217" t="s">
        <v>252</v>
      </c>
      <c r="T2217">
        <v>-1.3234020540890361</v>
      </c>
      <c r="U2217">
        <v>-0.96054449589019686</v>
      </c>
      <c r="V2217">
        <v>0.16994387989697479</v>
      </c>
      <c r="W2217">
        <v>-0.8092087212782002</v>
      </c>
      <c r="X2217">
        <v>1.127251325673635</v>
      </c>
      <c r="Y2217" t="str">
        <f t="shared" si="136"/>
        <v>&gt;72</v>
      </c>
      <c r="Z2217" s="20">
        <f t="shared" si="137"/>
        <v>0.47360505339148745</v>
      </c>
      <c r="AA2217" t="str">
        <f t="shared" si="138"/>
        <v>40%-60%</v>
      </c>
      <c r="AB2217">
        <f t="shared" si="139"/>
        <v>1.295890268355197E-4</v>
      </c>
    </row>
    <row r="2218" spans="1:28" x14ac:dyDescent="0.25">
      <c r="A2218" t="s">
        <v>5466</v>
      </c>
      <c r="B2218" t="s">
        <v>5467</v>
      </c>
      <c r="C2218" t="s">
        <v>82</v>
      </c>
      <c r="D2218" t="s">
        <v>837</v>
      </c>
      <c r="E2218">
        <v>167019560</v>
      </c>
      <c r="F2218" t="s">
        <v>95</v>
      </c>
      <c r="G2218">
        <v>2017</v>
      </c>
      <c r="H2218" t="s">
        <v>16</v>
      </c>
      <c r="J2218" t="s">
        <v>96</v>
      </c>
      <c r="K2218">
        <v>60</v>
      </c>
      <c r="L2218" s="18">
        <v>44483</v>
      </c>
      <c r="M2218" s="18">
        <v>46309</v>
      </c>
      <c r="O2218">
        <v>58500000</v>
      </c>
      <c r="P2218">
        <v>35000000</v>
      </c>
      <c r="Q2218">
        <v>23500000</v>
      </c>
      <c r="R2218">
        <v>958795</v>
      </c>
      <c r="S2218" t="s">
        <v>815</v>
      </c>
      <c r="T2218">
        <v>-0.94743140196695275</v>
      </c>
      <c r="U2218">
        <v>-0.44855920668156929</v>
      </c>
      <c r="V2218">
        <v>0.32803285986234038</v>
      </c>
      <c r="W2218">
        <v>0.1736056721363107</v>
      </c>
      <c r="X2218">
        <v>-0.80644560922993824</v>
      </c>
      <c r="Y2218" t="str">
        <f t="shared" si="136"/>
        <v>49-60</v>
      </c>
      <c r="Z2218" s="20">
        <f t="shared" si="137"/>
        <v>0.59829059829059827</v>
      </c>
      <c r="AA2218" t="str">
        <f t="shared" si="138"/>
        <v>40%-60%</v>
      </c>
      <c r="AB2218">
        <f t="shared" si="139"/>
        <v>1.9881607528452394E-4</v>
      </c>
    </row>
    <row r="2219" spans="1:28" x14ac:dyDescent="0.25">
      <c r="A2219" t="s">
        <v>5468</v>
      </c>
      <c r="B2219" t="s">
        <v>5469</v>
      </c>
      <c r="C2219" t="s">
        <v>82</v>
      </c>
      <c r="D2219" t="s">
        <v>236</v>
      </c>
      <c r="E2219">
        <v>60</v>
      </c>
      <c r="F2219" t="s">
        <v>17</v>
      </c>
      <c r="G2219">
        <v>2021</v>
      </c>
      <c r="H2219" t="s">
        <v>17</v>
      </c>
      <c r="I2219" t="s">
        <v>84</v>
      </c>
      <c r="J2219" t="s">
        <v>80</v>
      </c>
      <c r="K2219">
        <v>84</v>
      </c>
      <c r="L2219" s="18">
        <v>44063</v>
      </c>
      <c r="M2219" s="18">
        <v>46619</v>
      </c>
      <c r="O2219">
        <v>67470000</v>
      </c>
      <c r="P2219">
        <v>61470000</v>
      </c>
      <c r="Q2219">
        <v>6000000</v>
      </c>
      <c r="R2219">
        <v>1331696</v>
      </c>
      <c r="S2219" t="s">
        <v>473</v>
      </c>
      <c r="T2219">
        <v>0.28963332437022532</v>
      </c>
      <c r="U2219">
        <v>0.83578586542332656</v>
      </c>
      <c r="V2219">
        <v>0.56516632981038883</v>
      </c>
      <c r="W2219">
        <v>0.1444731545349773</v>
      </c>
      <c r="X2219">
        <v>-0.96114136402222416</v>
      </c>
      <c r="Y2219" t="str">
        <f t="shared" si="136"/>
        <v>&gt;72</v>
      </c>
      <c r="Z2219" s="20">
        <f t="shared" si="137"/>
        <v>0.91107158737216543</v>
      </c>
      <c r="AA2219" t="str">
        <f t="shared" si="138"/>
        <v>80%-100%</v>
      </c>
      <c r="AB2219">
        <f t="shared" si="139"/>
        <v>2.7614096046819122E-4</v>
      </c>
    </row>
    <row r="2220" spans="1:28" x14ac:dyDescent="0.25">
      <c r="A2220" t="s">
        <v>5470</v>
      </c>
      <c r="B2220" t="s">
        <v>5471</v>
      </c>
      <c r="C2220" t="s">
        <v>82</v>
      </c>
      <c r="D2220" t="s">
        <v>487</v>
      </c>
      <c r="E2220">
        <v>38</v>
      </c>
      <c r="F2220" t="s">
        <v>87</v>
      </c>
      <c r="G2220">
        <v>2021</v>
      </c>
      <c r="H2220" t="s">
        <v>24</v>
      </c>
      <c r="I2220" t="s">
        <v>84</v>
      </c>
      <c r="J2220" t="s">
        <v>80</v>
      </c>
      <c r="K2220">
        <v>36</v>
      </c>
      <c r="L2220" s="18">
        <v>44215</v>
      </c>
      <c r="M2220" s="18">
        <v>45310</v>
      </c>
      <c r="O2220">
        <v>42790000</v>
      </c>
      <c r="P2220">
        <v>8790000</v>
      </c>
      <c r="Q2220">
        <v>34000000</v>
      </c>
      <c r="R2220">
        <v>313179</v>
      </c>
      <c r="S2220" t="s">
        <v>234</v>
      </c>
      <c r="T2220">
        <v>-2.3300331549320341</v>
      </c>
      <c r="U2220">
        <v>-2.0617616944419721</v>
      </c>
      <c r="V2220">
        <v>-0.38336754998180411</v>
      </c>
      <c r="W2220">
        <v>7.6538093903185797E-3</v>
      </c>
      <c r="X2220">
        <v>-0.65174985443765243</v>
      </c>
      <c r="Y2220" t="str">
        <f t="shared" si="136"/>
        <v>25-36</v>
      </c>
      <c r="Z2220" s="20">
        <f t="shared" si="137"/>
        <v>0.20542182752979668</v>
      </c>
      <c r="AA2220" t="str">
        <f t="shared" si="138"/>
        <v>20%-40%</v>
      </c>
      <c r="AB2220">
        <f t="shared" si="139"/>
        <v>6.4940909831123363E-5</v>
      </c>
    </row>
    <row r="2221" spans="1:28" x14ac:dyDescent="0.25">
      <c r="A2221" t="s">
        <v>5472</v>
      </c>
      <c r="B2221" t="s">
        <v>5473</v>
      </c>
      <c r="C2221" t="s">
        <v>82</v>
      </c>
      <c r="D2221" t="s">
        <v>250</v>
      </c>
      <c r="E2221">
        <v>38</v>
      </c>
      <c r="F2221" t="s">
        <v>95</v>
      </c>
      <c r="G2221">
        <v>2012</v>
      </c>
      <c r="H2221" t="s">
        <v>16</v>
      </c>
      <c r="J2221" t="s">
        <v>96</v>
      </c>
      <c r="K2221">
        <v>60</v>
      </c>
      <c r="L2221" s="18">
        <v>43868</v>
      </c>
      <c r="M2221" s="18">
        <v>45695</v>
      </c>
      <c r="O2221">
        <v>30000000</v>
      </c>
      <c r="P2221">
        <v>20400000</v>
      </c>
      <c r="Q2221">
        <v>9600000</v>
      </c>
      <c r="R2221">
        <v>557566</v>
      </c>
      <c r="S2221" t="s">
        <v>160</v>
      </c>
      <c r="T2221">
        <v>-1.978318673914601</v>
      </c>
      <c r="U2221">
        <v>-0.1130430752879749</v>
      </c>
      <c r="V2221">
        <v>0.28851061487099899</v>
      </c>
      <c r="W2221">
        <v>-0.51226574280718851</v>
      </c>
      <c r="X2221">
        <v>-1.425228628399082</v>
      </c>
      <c r="Y2221" t="str">
        <f t="shared" si="136"/>
        <v>49-60</v>
      </c>
      <c r="Z2221" s="20">
        <f t="shared" si="137"/>
        <v>0.68</v>
      </c>
      <c r="AA2221" t="str">
        <f t="shared" si="138"/>
        <v>60%-80%</v>
      </c>
      <c r="AB2221">
        <f t="shared" si="139"/>
        <v>1.1561708585473524E-4</v>
      </c>
    </row>
    <row r="2222" spans="1:28" x14ac:dyDescent="0.25">
      <c r="A2222" t="s">
        <v>5474</v>
      </c>
      <c r="B2222" t="s">
        <v>5475</v>
      </c>
      <c r="C2222" t="s">
        <v>82</v>
      </c>
      <c r="D2222" t="s">
        <v>219</v>
      </c>
      <c r="E2222">
        <v>61</v>
      </c>
      <c r="F2222" t="s">
        <v>117</v>
      </c>
      <c r="G2222">
        <v>2021</v>
      </c>
      <c r="H2222" t="s">
        <v>29</v>
      </c>
      <c r="I2222" t="s">
        <v>84</v>
      </c>
      <c r="J2222" t="s">
        <v>80</v>
      </c>
      <c r="K2222">
        <v>27</v>
      </c>
      <c r="L2222" s="18">
        <v>44022</v>
      </c>
      <c r="M2222" s="18">
        <v>44844</v>
      </c>
      <c r="O2222">
        <v>55750850</v>
      </c>
      <c r="P2222">
        <v>26130850</v>
      </c>
      <c r="Q2222">
        <v>29620000</v>
      </c>
      <c r="R2222">
        <v>1027910</v>
      </c>
      <c r="S2222" t="s">
        <v>228</v>
      </c>
      <c r="T2222">
        <v>0.33814566657952638</v>
      </c>
      <c r="U2222">
        <v>-0.98065426462442007</v>
      </c>
      <c r="V2222">
        <v>-4.4146365390986242</v>
      </c>
      <c r="W2222">
        <v>1.215783370181142</v>
      </c>
      <c r="X2222">
        <v>0.1217289195237771</v>
      </c>
      <c r="Y2222" t="str">
        <f t="shared" si="136"/>
        <v>25-36</v>
      </c>
      <c r="Z2222" s="20">
        <f t="shared" si="137"/>
        <v>0.46870765199095621</v>
      </c>
      <c r="AA2222" t="str">
        <f t="shared" si="138"/>
        <v>40%-60%</v>
      </c>
      <c r="AB2222">
        <f t="shared" si="139"/>
        <v>2.1314778648795103E-4</v>
      </c>
    </row>
    <row r="2223" spans="1:28" x14ac:dyDescent="0.25">
      <c r="A2223" t="s">
        <v>5476</v>
      </c>
      <c r="B2223" t="s">
        <v>5477</v>
      </c>
      <c r="C2223" t="s">
        <v>82</v>
      </c>
      <c r="D2223" t="s">
        <v>5478</v>
      </c>
      <c r="E2223">
        <v>38</v>
      </c>
      <c r="F2223" t="s">
        <v>95</v>
      </c>
      <c r="G2223">
        <v>2012</v>
      </c>
      <c r="H2223" t="s">
        <v>16</v>
      </c>
      <c r="J2223" t="s">
        <v>96</v>
      </c>
      <c r="K2223">
        <v>60</v>
      </c>
      <c r="L2223" s="18">
        <v>44007</v>
      </c>
      <c r="M2223" s="18">
        <v>45833</v>
      </c>
      <c r="O2223">
        <v>27500000</v>
      </c>
      <c r="P2223">
        <v>25000000</v>
      </c>
      <c r="Q2223">
        <v>2500000</v>
      </c>
      <c r="R2223">
        <v>722075</v>
      </c>
      <c r="S2223" t="s">
        <v>331</v>
      </c>
      <c r="T2223">
        <v>-0.57146074984486928</v>
      </c>
      <c r="U2223">
        <v>0.82765278036139067</v>
      </c>
      <c r="V2223">
        <v>2.2251006194467262</v>
      </c>
      <c r="W2223">
        <v>-0.34680609328610101</v>
      </c>
      <c r="X2223">
        <v>-0.34235834485308059</v>
      </c>
      <c r="Y2223" t="str">
        <f t="shared" si="136"/>
        <v>49-60</v>
      </c>
      <c r="Z2223" s="20">
        <f t="shared" si="137"/>
        <v>0.90909090909090906</v>
      </c>
      <c r="AA2223" t="str">
        <f t="shared" si="138"/>
        <v>80%-100%</v>
      </c>
      <c r="AB2223">
        <f t="shared" si="139"/>
        <v>1.4972973113238245E-4</v>
      </c>
    </row>
    <row r="2224" spans="1:28" x14ac:dyDescent="0.25">
      <c r="A2224" t="s">
        <v>5479</v>
      </c>
      <c r="B2224" t="s">
        <v>5480</v>
      </c>
      <c r="C2224" t="s">
        <v>82</v>
      </c>
      <c r="D2224" t="s">
        <v>199</v>
      </c>
      <c r="E2224">
        <v>220</v>
      </c>
      <c r="F2224" t="s">
        <v>87</v>
      </c>
      <c r="G2224">
        <v>2022</v>
      </c>
      <c r="H2224" t="s">
        <v>24</v>
      </c>
      <c r="I2224" t="s">
        <v>84</v>
      </c>
      <c r="J2224" t="s">
        <v>80</v>
      </c>
      <c r="K2224">
        <v>84</v>
      </c>
      <c r="L2224" s="18">
        <v>44469</v>
      </c>
      <c r="M2224" s="18">
        <v>47026</v>
      </c>
      <c r="O2224">
        <v>56059000</v>
      </c>
      <c r="P2224">
        <v>36059000</v>
      </c>
      <c r="Q2224">
        <v>20000000</v>
      </c>
      <c r="R2224">
        <v>764019</v>
      </c>
      <c r="S2224" t="s">
        <v>470</v>
      </c>
      <c r="T2224">
        <v>0.61709163428300773</v>
      </c>
      <c r="U2224">
        <v>-0.26401608262375681</v>
      </c>
      <c r="V2224">
        <v>-0.69954550991253528</v>
      </c>
      <c r="W2224">
        <v>2.3161301832519721</v>
      </c>
      <c r="X2224">
        <v>-0.96114136402222416</v>
      </c>
      <c r="Y2224" t="str">
        <f t="shared" si="136"/>
        <v>&gt;72</v>
      </c>
      <c r="Z2224" s="20">
        <f t="shared" si="137"/>
        <v>0.64323302235145119</v>
      </c>
      <c r="AA2224" t="str">
        <f t="shared" si="138"/>
        <v>60%-80%</v>
      </c>
      <c r="AB2224">
        <f t="shared" si="139"/>
        <v>1.5842725402490283E-4</v>
      </c>
    </row>
    <row r="2225" spans="1:28" x14ac:dyDescent="0.25">
      <c r="A2225" t="s">
        <v>5481</v>
      </c>
      <c r="B2225" t="s">
        <v>5482</v>
      </c>
      <c r="C2225" t="s">
        <v>82</v>
      </c>
      <c r="D2225" t="s">
        <v>572</v>
      </c>
      <c r="E2225">
        <v>46</v>
      </c>
      <c r="F2225" t="s">
        <v>79</v>
      </c>
      <c r="G2225">
        <v>2021</v>
      </c>
      <c r="H2225" t="s">
        <v>26</v>
      </c>
      <c r="I2225" t="s">
        <v>84</v>
      </c>
      <c r="J2225" t="s">
        <v>80</v>
      </c>
      <c r="K2225">
        <v>72</v>
      </c>
      <c r="L2225" s="18">
        <v>43980</v>
      </c>
      <c r="M2225" s="18">
        <v>46171</v>
      </c>
      <c r="O2225">
        <v>39484200</v>
      </c>
      <c r="P2225">
        <v>39484200</v>
      </c>
      <c r="Q2225">
        <v>0</v>
      </c>
      <c r="R2225">
        <v>950778</v>
      </c>
      <c r="S2225" t="s">
        <v>235</v>
      </c>
      <c r="T2225">
        <v>-0.61997309205417039</v>
      </c>
      <c r="U2225">
        <v>1.2009447865714571</v>
      </c>
      <c r="V2225">
        <v>0.56516632981038883</v>
      </c>
      <c r="W2225">
        <v>-0.7316726919660177</v>
      </c>
      <c r="X2225">
        <v>2.1327737318234941</v>
      </c>
      <c r="Y2225" t="str">
        <f t="shared" si="136"/>
        <v>61-72</v>
      </c>
      <c r="Z2225" s="20">
        <f t="shared" si="137"/>
        <v>1</v>
      </c>
      <c r="AA2225" t="str">
        <f t="shared" si="138"/>
        <v>80%-100%</v>
      </c>
      <c r="AB2225">
        <f t="shared" si="139"/>
        <v>1.9715366728744843E-4</v>
      </c>
    </row>
    <row r="2226" spans="1:28" x14ac:dyDescent="0.25">
      <c r="A2226" t="s">
        <v>5483</v>
      </c>
      <c r="B2226" t="s">
        <v>5484</v>
      </c>
      <c r="C2226" t="s">
        <v>82</v>
      </c>
      <c r="D2226" t="s">
        <v>236</v>
      </c>
      <c r="E2226">
        <v>74</v>
      </c>
      <c r="F2226" t="s">
        <v>79</v>
      </c>
      <c r="G2226">
        <v>2021</v>
      </c>
      <c r="H2226" t="s">
        <v>26</v>
      </c>
      <c r="I2226" t="s">
        <v>84</v>
      </c>
      <c r="J2226" t="s">
        <v>80</v>
      </c>
      <c r="K2226">
        <v>84</v>
      </c>
      <c r="L2226" s="18">
        <v>44071</v>
      </c>
      <c r="M2226" s="18">
        <v>46627</v>
      </c>
      <c r="O2226">
        <v>56490000</v>
      </c>
      <c r="P2226">
        <v>56490000</v>
      </c>
      <c r="Q2226">
        <v>0</v>
      </c>
      <c r="R2226">
        <v>1277480</v>
      </c>
      <c r="S2226" t="s">
        <v>168</v>
      </c>
      <c r="T2226">
        <v>-0.47443606542626698</v>
      </c>
      <c r="U2226">
        <v>1.2009447865714571</v>
      </c>
      <c r="V2226">
        <v>0.16994387989697479</v>
      </c>
      <c r="W2226">
        <v>0.43415407949222429</v>
      </c>
      <c r="X2226">
        <v>-0.18766259006079469</v>
      </c>
      <c r="Y2226" t="str">
        <f t="shared" si="136"/>
        <v>&gt;72</v>
      </c>
      <c r="Z2226" s="20">
        <f t="shared" si="137"/>
        <v>1</v>
      </c>
      <c r="AA2226" t="str">
        <f t="shared" si="138"/>
        <v>80%-100%</v>
      </c>
      <c r="AB2226">
        <f t="shared" si="139"/>
        <v>2.6489871125159566E-4</v>
      </c>
    </row>
    <row r="2227" spans="1:28" x14ac:dyDescent="0.25">
      <c r="A2227" t="s">
        <v>5485</v>
      </c>
      <c r="B2227" t="s">
        <v>5486</v>
      </c>
      <c r="C2227" t="s">
        <v>82</v>
      </c>
      <c r="D2227" t="s">
        <v>299</v>
      </c>
      <c r="E2227">
        <v>236</v>
      </c>
      <c r="F2227" t="s">
        <v>79</v>
      </c>
      <c r="G2227">
        <v>2022</v>
      </c>
      <c r="H2227" t="s">
        <v>26</v>
      </c>
      <c r="I2227" t="s">
        <v>84</v>
      </c>
      <c r="J2227" t="s">
        <v>80</v>
      </c>
      <c r="K2227">
        <v>36</v>
      </c>
      <c r="L2227" s="18">
        <v>44466</v>
      </c>
      <c r="M2227" s="18">
        <v>45562</v>
      </c>
      <c r="O2227">
        <v>61910000</v>
      </c>
      <c r="P2227">
        <v>29910000</v>
      </c>
      <c r="Q2227">
        <v>32000000</v>
      </c>
      <c r="R2227">
        <v>1100374</v>
      </c>
      <c r="S2227" t="s">
        <v>173</v>
      </c>
      <c r="T2227">
        <v>0.44729843655045393</v>
      </c>
      <c r="U2227">
        <v>-0.92147140121635096</v>
      </c>
      <c r="V2227">
        <v>-0.69954550991253528</v>
      </c>
      <c r="W2227">
        <v>-0.42398598990083058</v>
      </c>
      <c r="X2227">
        <v>1.436642835258207</v>
      </c>
      <c r="Y2227" t="str">
        <f t="shared" si="136"/>
        <v>25-36</v>
      </c>
      <c r="Z2227" s="20">
        <f t="shared" si="137"/>
        <v>0.48312065902115975</v>
      </c>
      <c r="AA2227" t="str">
        <f t="shared" si="138"/>
        <v>40%-60%</v>
      </c>
      <c r="AB2227">
        <f t="shared" si="139"/>
        <v>2.2817394753323991E-4</v>
      </c>
    </row>
    <row r="2228" spans="1:28" x14ac:dyDescent="0.25">
      <c r="A2228" t="s">
        <v>5487</v>
      </c>
      <c r="B2228" t="s">
        <v>5488</v>
      </c>
      <c r="C2228" t="s">
        <v>82</v>
      </c>
      <c r="D2228" t="s">
        <v>457</v>
      </c>
      <c r="E2228">
        <v>76</v>
      </c>
      <c r="F2228" t="s">
        <v>95</v>
      </c>
      <c r="G2228">
        <v>2018</v>
      </c>
      <c r="H2228" t="s">
        <v>16</v>
      </c>
      <c r="J2228" t="s">
        <v>80</v>
      </c>
      <c r="K2228">
        <v>84</v>
      </c>
      <c r="L2228" s="18">
        <v>44406</v>
      </c>
      <c r="M2228" s="18">
        <v>46963</v>
      </c>
      <c r="O2228">
        <v>30300000</v>
      </c>
      <c r="P2228">
        <v>21757500</v>
      </c>
      <c r="Q2228">
        <v>8542500</v>
      </c>
      <c r="R2228">
        <v>490582</v>
      </c>
      <c r="S2228" t="s">
        <v>330</v>
      </c>
      <c r="T2228">
        <v>-0.77763820423439889</v>
      </c>
      <c r="U2228">
        <v>4.3277572263061823E-2</v>
      </c>
      <c r="V2228">
        <v>0.13042163490563341</v>
      </c>
      <c r="W2228">
        <v>-0.5260473812007922</v>
      </c>
      <c r="X2228">
        <v>-0.26501046745693763</v>
      </c>
      <c r="Y2228" t="str">
        <f t="shared" si="136"/>
        <v>&gt;72</v>
      </c>
      <c r="Z2228" s="20">
        <f t="shared" si="137"/>
        <v>0.71806930693069304</v>
      </c>
      <c r="AA2228" t="str">
        <f t="shared" si="138"/>
        <v>60%-80%</v>
      </c>
      <c r="AB2228">
        <f t="shared" si="139"/>
        <v>1.0172725957606405E-4</v>
      </c>
    </row>
    <row r="2229" spans="1:28" x14ac:dyDescent="0.25">
      <c r="A2229" t="s">
        <v>5489</v>
      </c>
      <c r="B2229" t="s">
        <v>5490</v>
      </c>
      <c r="C2229" t="s">
        <v>82</v>
      </c>
      <c r="D2229" t="s">
        <v>212</v>
      </c>
      <c r="E2229">
        <v>84</v>
      </c>
      <c r="F2229" t="s">
        <v>79</v>
      </c>
      <c r="G2229">
        <v>2018</v>
      </c>
      <c r="H2229" t="s">
        <v>13</v>
      </c>
      <c r="J2229" t="s">
        <v>80</v>
      </c>
      <c r="K2229">
        <v>84</v>
      </c>
      <c r="L2229" s="18">
        <v>42776</v>
      </c>
      <c r="M2229" s="18">
        <v>45332</v>
      </c>
      <c r="O2229">
        <v>39310000</v>
      </c>
      <c r="P2229">
        <v>39310000</v>
      </c>
      <c r="Q2229">
        <v>0</v>
      </c>
      <c r="R2229">
        <v>863144</v>
      </c>
      <c r="S2229" t="s">
        <v>208</v>
      </c>
      <c r="T2229">
        <v>5.9199698876045093E-2</v>
      </c>
      <c r="U2229">
        <v>1.2009447865714571</v>
      </c>
      <c r="V2229">
        <v>1.395133474628558</v>
      </c>
      <c r="W2229">
        <v>-9.8555382767116409E-2</v>
      </c>
      <c r="X2229">
        <v>-0.65174985443765243</v>
      </c>
      <c r="Y2229" t="str">
        <f t="shared" si="136"/>
        <v>&gt;72</v>
      </c>
      <c r="Z2229" s="20">
        <f t="shared" si="137"/>
        <v>1</v>
      </c>
      <c r="AA2229" t="str">
        <f t="shared" si="138"/>
        <v>80%-100%</v>
      </c>
      <c r="AB2229">
        <f t="shared" si="139"/>
        <v>1.7898184959807376E-4</v>
      </c>
    </row>
    <row r="2230" spans="1:28" x14ac:dyDescent="0.25">
      <c r="A2230" t="s">
        <v>5491</v>
      </c>
      <c r="B2230" t="s">
        <v>5492</v>
      </c>
      <c r="C2230" t="s">
        <v>82</v>
      </c>
      <c r="D2230" t="s">
        <v>648</v>
      </c>
      <c r="E2230">
        <v>-1</v>
      </c>
      <c r="F2230" t="s">
        <v>95</v>
      </c>
      <c r="G2230">
        <v>2013</v>
      </c>
      <c r="H2230" t="s">
        <v>16</v>
      </c>
      <c r="J2230" t="s">
        <v>96</v>
      </c>
      <c r="K2230">
        <v>60</v>
      </c>
      <c r="L2230" s="18">
        <v>44443</v>
      </c>
      <c r="M2230" s="18">
        <v>46269</v>
      </c>
      <c r="O2230">
        <v>30700000</v>
      </c>
      <c r="P2230">
        <v>30700000</v>
      </c>
      <c r="Q2230">
        <v>0</v>
      </c>
      <c r="R2230">
        <v>877997</v>
      </c>
      <c r="S2230" t="s">
        <v>721</v>
      </c>
      <c r="T2230">
        <v>-0.24400243993208681</v>
      </c>
      <c r="U2230">
        <v>1.2009447865714571</v>
      </c>
      <c r="V2230">
        <v>1.078955514697826</v>
      </c>
      <c r="W2230">
        <v>-0.79856490070539776</v>
      </c>
      <c r="X2230">
        <v>1.0499034482774929</v>
      </c>
      <c r="Y2230" t="str">
        <f t="shared" si="136"/>
        <v>49-60</v>
      </c>
      <c r="Z2230" s="20">
        <f t="shared" si="137"/>
        <v>1</v>
      </c>
      <c r="AA2230" t="str">
        <f t="shared" si="138"/>
        <v>80%-100%</v>
      </c>
      <c r="AB2230">
        <f t="shared" si="139"/>
        <v>1.8206177300839719E-4</v>
      </c>
    </row>
    <row r="2231" spans="1:28" x14ac:dyDescent="0.25">
      <c r="A2231" t="s">
        <v>5493</v>
      </c>
      <c r="B2231" t="s">
        <v>5494</v>
      </c>
      <c r="C2231" t="s">
        <v>82</v>
      </c>
      <c r="D2231" t="s">
        <v>760</v>
      </c>
      <c r="E2231">
        <v>241</v>
      </c>
      <c r="F2231" t="s">
        <v>87</v>
      </c>
      <c r="G2231">
        <v>2018</v>
      </c>
      <c r="H2231" t="s">
        <v>15</v>
      </c>
      <c r="J2231" t="s">
        <v>80</v>
      </c>
      <c r="K2231">
        <v>84</v>
      </c>
      <c r="L2231" s="18">
        <v>43157</v>
      </c>
      <c r="M2231" s="18">
        <v>45714</v>
      </c>
      <c r="O2231">
        <v>37870000</v>
      </c>
      <c r="P2231">
        <v>39681500</v>
      </c>
      <c r="Q2231">
        <v>0</v>
      </c>
      <c r="R2231">
        <v>802502</v>
      </c>
      <c r="S2231" t="s">
        <v>438</v>
      </c>
      <c r="T2231">
        <v>-1.0808403430425311</v>
      </c>
      <c r="U2231">
        <v>1.397364199345285</v>
      </c>
      <c r="V2231">
        <v>0.37986328047786511</v>
      </c>
      <c r="W2231">
        <v>0.1907316720390892</v>
      </c>
      <c r="X2231">
        <v>-0.26501046745693763</v>
      </c>
      <c r="Y2231" t="str">
        <f t="shared" si="136"/>
        <v>&gt;72</v>
      </c>
      <c r="Z2231" s="20">
        <f t="shared" si="137"/>
        <v>1.0478346976498547</v>
      </c>
      <c r="AA2231" t="str">
        <f t="shared" si="138"/>
        <v>80%-100%</v>
      </c>
      <c r="AB2231">
        <f t="shared" si="139"/>
        <v>1.6640710271536777E-4</v>
      </c>
    </row>
    <row r="2232" spans="1:28" x14ac:dyDescent="0.25">
      <c r="A2232" t="s">
        <v>5495</v>
      </c>
      <c r="B2232" t="s">
        <v>5496</v>
      </c>
      <c r="C2232" t="s">
        <v>82</v>
      </c>
      <c r="D2232" t="s">
        <v>106</v>
      </c>
      <c r="E2232">
        <v>236</v>
      </c>
      <c r="F2232" t="s">
        <v>17</v>
      </c>
      <c r="G2232">
        <v>2022</v>
      </c>
      <c r="H2232" t="s">
        <v>155</v>
      </c>
      <c r="I2232" t="s">
        <v>84</v>
      </c>
      <c r="J2232" t="s">
        <v>80</v>
      </c>
      <c r="K2232">
        <v>72</v>
      </c>
      <c r="L2232" s="18">
        <v>44238</v>
      </c>
      <c r="M2232" s="18">
        <v>46429</v>
      </c>
      <c r="O2232">
        <v>84320000</v>
      </c>
      <c r="P2232">
        <v>66320000</v>
      </c>
      <c r="Q2232">
        <v>18000000</v>
      </c>
      <c r="R2232">
        <v>1531715</v>
      </c>
      <c r="S2232" t="s">
        <v>266</v>
      </c>
      <c r="T2232">
        <v>-0.6442292631588209</v>
      </c>
      <c r="U2232">
        <v>0.32438148925654858</v>
      </c>
      <c r="V2232">
        <v>-0.69954550991253528</v>
      </c>
      <c r="W2232">
        <v>-0.1754515016965503</v>
      </c>
      <c r="X2232">
        <v>-1.11583711881451</v>
      </c>
      <c r="Y2232" t="str">
        <f t="shared" si="136"/>
        <v>61-72</v>
      </c>
      <c r="Z2232" s="20">
        <f t="shared" si="137"/>
        <v>0.78652751423149903</v>
      </c>
      <c r="AA2232" t="str">
        <f t="shared" si="138"/>
        <v>60%-80%</v>
      </c>
      <c r="AB2232">
        <f t="shared" si="139"/>
        <v>3.1761697208937742E-4</v>
      </c>
    </row>
    <row r="2233" spans="1:28" x14ac:dyDescent="0.25">
      <c r="A2233" t="s">
        <v>5497</v>
      </c>
      <c r="B2233" t="s">
        <v>5498</v>
      </c>
      <c r="C2233" t="s">
        <v>82</v>
      </c>
      <c r="D2233" t="s">
        <v>508</v>
      </c>
      <c r="E2233">
        <v>-1</v>
      </c>
      <c r="F2233" t="s">
        <v>95</v>
      </c>
      <c r="G2233">
        <v>2015</v>
      </c>
      <c r="H2233" t="s">
        <v>16</v>
      </c>
      <c r="J2233" t="s">
        <v>96</v>
      </c>
      <c r="K2233">
        <v>84</v>
      </c>
      <c r="L2233" s="18">
        <v>44183</v>
      </c>
      <c r="M2233" s="18">
        <v>46739</v>
      </c>
      <c r="O2233">
        <v>29000000</v>
      </c>
      <c r="P2233">
        <v>29000000</v>
      </c>
      <c r="Q2233">
        <v>0</v>
      </c>
      <c r="R2233">
        <v>692930</v>
      </c>
      <c r="S2233" t="s">
        <v>721</v>
      </c>
      <c r="T2233">
        <v>-1.214249284118109</v>
      </c>
      <c r="U2233">
        <v>1.2009447865714571</v>
      </c>
      <c r="V2233">
        <v>0.92086653473246149</v>
      </c>
      <c r="W2233">
        <v>-0.83139880865341775</v>
      </c>
      <c r="X2233">
        <v>-1.425228628399082</v>
      </c>
      <c r="Y2233" t="str">
        <f t="shared" si="136"/>
        <v>&gt;72</v>
      </c>
      <c r="Z2233" s="20">
        <f t="shared" si="137"/>
        <v>1</v>
      </c>
      <c r="AA2233" t="str">
        <f t="shared" si="138"/>
        <v>80%-100%</v>
      </c>
      <c r="AB2233">
        <f t="shared" si="139"/>
        <v>1.4368621347306273E-4</v>
      </c>
    </row>
    <row r="2234" spans="1:28" x14ac:dyDescent="0.25">
      <c r="A2234" t="s">
        <v>5499</v>
      </c>
      <c r="B2234" t="s">
        <v>5500</v>
      </c>
      <c r="C2234" t="s">
        <v>82</v>
      </c>
      <c r="D2234" t="s">
        <v>128</v>
      </c>
      <c r="E2234">
        <v>236</v>
      </c>
      <c r="F2234" t="s">
        <v>87</v>
      </c>
      <c r="G2234">
        <v>2018</v>
      </c>
      <c r="H2234" t="s">
        <v>15</v>
      </c>
      <c r="J2234" t="s">
        <v>80</v>
      </c>
      <c r="K2234">
        <v>72</v>
      </c>
      <c r="L2234" s="18">
        <v>43160</v>
      </c>
      <c r="M2234" s="18">
        <v>45352</v>
      </c>
      <c r="O2234">
        <v>32350000</v>
      </c>
      <c r="P2234">
        <v>25880000</v>
      </c>
      <c r="Q2234">
        <v>6470000</v>
      </c>
      <c r="R2234">
        <v>590577</v>
      </c>
      <c r="S2234" t="s">
        <v>309</v>
      </c>
      <c r="T2234">
        <v>0.35027375213185169</v>
      </c>
      <c r="U2234">
        <v>0.37970237290931202</v>
      </c>
      <c r="V2234">
        <v>0.84182204474977862</v>
      </c>
      <c r="W2234">
        <v>-0.24459302198358951</v>
      </c>
      <c r="X2234">
        <v>1.823382222238922</v>
      </c>
      <c r="Y2234" t="str">
        <f t="shared" si="136"/>
        <v>61-72</v>
      </c>
      <c r="Z2234" s="20">
        <f t="shared" si="137"/>
        <v>0.8</v>
      </c>
      <c r="AA2234" t="str">
        <f t="shared" si="138"/>
        <v>60%-80%</v>
      </c>
      <c r="AB2234">
        <f t="shared" si="139"/>
        <v>1.224622586614535E-4</v>
      </c>
    </row>
    <row r="2235" spans="1:28" x14ac:dyDescent="0.25">
      <c r="A2235" t="s">
        <v>5501</v>
      </c>
      <c r="B2235" t="s">
        <v>5502</v>
      </c>
      <c r="C2235" t="s">
        <v>82</v>
      </c>
      <c r="D2235" t="s">
        <v>221</v>
      </c>
      <c r="E2235">
        <v>77</v>
      </c>
      <c r="F2235" t="s">
        <v>117</v>
      </c>
      <c r="G2235">
        <v>2022</v>
      </c>
      <c r="H2235" t="s">
        <v>29</v>
      </c>
      <c r="J2235" t="s">
        <v>80</v>
      </c>
      <c r="K2235">
        <v>84</v>
      </c>
      <c r="L2235" s="18">
        <v>44621</v>
      </c>
      <c r="M2235" s="18">
        <v>47178</v>
      </c>
      <c r="O2235">
        <v>64552300</v>
      </c>
      <c r="P2235">
        <v>55952300</v>
      </c>
      <c r="Q2235">
        <v>8600000</v>
      </c>
      <c r="R2235">
        <v>1215936</v>
      </c>
      <c r="S2235" t="s">
        <v>616</v>
      </c>
      <c r="T2235">
        <v>-0.54720457874021866</v>
      </c>
      <c r="U2235">
        <v>0.6538934222130649</v>
      </c>
      <c r="V2235">
        <v>0.60468857480173022</v>
      </c>
      <c r="W2235">
        <v>0.42253346625529897</v>
      </c>
      <c r="X2235">
        <v>-1.425228628399082</v>
      </c>
      <c r="Y2235" t="str">
        <f t="shared" si="136"/>
        <v>&gt;72</v>
      </c>
      <c r="Z2235" s="20">
        <f t="shared" si="137"/>
        <v>0.86677469276849939</v>
      </c>
      <c r="AA2235" t="str">
        <f t="shared" si="138"/>
        <v>80%-100%</v>
      </c>
      <c r="AB2235">
        <f t="shared" si="139"/>
        <v>2.5213692532518727E-4</v>
      </c>
    </row>
    <row r="2236" spans="1:28" x14ac:dyDescent="0.25">
      <c r="A2236" t="s">
        <v>5503</v>
      </c>
      <c r="B2236" t="s">
        <v>5504</v>
      </c>
      <c r="C2236" t="s">
        <v>82</v>
      </c>
      <c r="D2236" t="s">
        <v>5505</v>
      </c>
      <c r="E2236">
        <v>1406792</v>
      </c>
      <c r="G2236">
        <v>2022</v>
      </c>
      <c r="H2236" t="s">
        <v>280</v>
      </c>
      <c r="J2236" t="s">
        <v>96</v>
      </c>
      <c r="K2236">
        <v>84</v>
      </c>
      <c r="L2236" s="18">
        <v>44682</v>
      </c>
      <c r="M2236" s="18">
        <v>47239</v>
      </c>
      <c r="O2236">
        <v>74450000</v>
      </c>
      <c r="P2236">
        <v>52848000</v>
      </c>
      <c r="Q2236">
        <v>21602000</v>
      </c>
      <c r="R2236">
        <v>1212674</v>
      </c>
      <c r="S2236" t="s">
        <v>623</v>
      </c>
      <c r="T2236">
        <v>-0.3531552099030143</v>
      </c>
      <c r="U2236">
        <v>9.5090162605329168E-3</v>
      </c>
      <c r="V2236">
        <v>0.36755510485368181</v>
      </c>
      <c r="W2236">
        <v>1.6671724368502401</v>
      </c>
      <c r="X2236">
        <v>0.19907679691992</v>
      </c>
      <c r="Y2236" t="str">
        <f t="shared" si="136"/>
        <v>&gt;72</v>
      </c>
      <c r="Z2236" s="20">
        <f t="shared" si="137"/>
        <v>0.70984553391537941</v>
      </c>
      <c r="AA2236" t="str">
        <f t="shared" si="138"/>
        <v>60%-80%</v>
      </c>
      <c r="AB2236">
        <f t="shared" si="139"/>
        <v>2.5146051583454734E-4</v>
      </c>
    </row>
    <row r="2237" spans="1:28" x14ac:dyDescent="0.25">
      <c r="A2237" t="s">
        <v>5506</v>
      </c>
      <c r="B2237" t="s">
        <v>5507</v>
      </c>
      <c r="C2237" t="s">
        <v>82</v>
      </c>
      <c r="D2237" t="s">
        <v>672</v>
      </c>
      <c r="E2237">
        <v>236</v>
      </c>
      <c r="F2237" t="s">
        <v>25</v>
      </c>
      <c r="G2237">
        <v>2022</v>
      </c>
      <c r="H2237" t="s">
        <v>25</v>
      </c>
      <c r="I2237" t="s">
        <v>84</v>
      </c>
      <c r="J2237" t="s">
        <v>80</v>
      </c>
      <c r="K2237">
        <v>84</v>
      </c>
      <c r="L2237" s="18">
        <v>44316</v>
      </c>
      <c r="M2237" s="18">
        <v>46873</v>
      </c>
      <c r="O2237">
        <v>42320000</v>
      </c>
      <c r="P2237">
        <v>42320000</v>
      </c>
      <c r="Q2237">
        <v>0</v>
      </c>
      <c r="R2237">
        <v>1086013</v>
      </c>
      <c r="S2237" t="s">
        <v>173</v>
      </c>
      <c r="T2237">
        <v>-0.46230797987394179</v>
      </c>
      <c r="U2237">
        <v>1.2009447865714571</v>
      </c>
      <c r="V2237">
        <v>0.13042163490563341</v>
      </c>
      <c r="W2237">
        <v>-0.25786917100326889</v>
      </c>
      <c r="X2237">
        <v>1.436642835258207</v>
      </c>
      <c r="Y2237" t="str">
        <f t="shared" si="136"/>
        <v>&gt;72</v>
      </c>
      <c r="Z2237" s="20">
        <f t="shared" si="137"/>
        <v>1</v>
      </c>
      <c r="AA2237" t="str">
        <f t="shared" si="138"/>
        <v>80%-100%</v>
      </c>
      <c r="AB2237">
        <f t="shared" si="139"/>
        <v>2.2519604541948145E-4</v>
      </c>
    </row>
    <row r="2238" spans="1:28" x14ac:dyDescent="0.25">
      <c r="A2238" t="s">
        <v>5508</v>
      </c>
      <c r="B2238" t="s">
        <v>5509</v>
      </c>
      <c r="C2238" t="s">
        <v>82</v>
      </c>
      <c r="D2238" t="s">
        <v>199</v>
      </c>
      <c r="E2238">
        <v>15</v>
      </c>
      <c r="F2238" t="s">
        <v>79</v>
      </c>
      <c r="G2238">
        <v>2022</v>
      </c>
      <c r="H2238" t="s">
        <v>26</v>
      </c>
      <c r="I2238" t="s">
        <v>84</v>
      </c>
      <c r="J2238" t="s">
        <v>80</v>
      </c>
      <c r="K2238">
        <v>84</v>
      </c>
      <c r="L2238" s="18">
        <v>44403</v>
      </c>
      <c r="M2238" s="18">
        <v>46960</v>
      </c>
      <c r="O2238">
        <v>46921800</v>
      </c>
      <c r="P2238">
        <v>48681850</v>
      </c>
      <c r="Q2238">
        <v>0</v>
      </c>
      <c r="R2238">
        <v>1048096</v>
      </c>
      <c r="S2238" t="s">
        <v>726</v>
      </c>
      <c r="T2238">
        <v>-0.68061351981579676</v>
      </c>
      <c r="U2238">
        <v>1.3549699635857719</v>
      </c>
      <c r="V2238">
        <v>0.48612183982770601</v>
      </c>
      <c r="W2238">
        <v>-0.81530645652293898</v>
      </c>
      <c r="X2238">
        <v>0.89520769348520657</v>
      </c>
      <c r="Y2238" t="str">
        <f t="shared" si="136"/>
        <v>&gt;72</v>
      </c>
      <c r="Z2238" s="20">
        <f t="shared" si="137"/>
        <v>1.0375102830667196</v>
      </c>
      <c r="AA2238" t="str">
        <f t="shared" si="138"/>
        <v>80%-100%</v>
      </c>
      <c r="AB2238">
        <f t="shared" si="139"/>
        <v>2.1733356269213795E-4</v>
      </c>
    </row>
    <row r="2239" spans="1:28" x14ac:dyDescent="0.25">
      <c r="A2239" t="s">
        <v>5510</v>
      </c>
      <c r="B2239" t="s">
        <v>5511</v>
      </c>
      <c r="C2239" t="s">
        <v>82</v>
      </c>
      <c r="D2239" t="s">
        <v>209</v>
      </c>
      <c r="E2239">
        <v>7</v>
      </c>
      <c r="F2239" t="s">
        <v>87</v>
      </c>
      <c r="G2239">
        <v>2019</v>
      </c>
      <c r="H2239" t="s">
        <v>15</v>
      </c>
      <c r="J2239" t="s">
        <v>80</v>
      </c>
      <c r="K2239">
        <v>84</v>
      </c>
      <c r="L2239" s="18">
        <v>43262</v>
      </c>
      <c r="M2239" s="18">
        <v>45819</v>
      </c>
      <c r="O2239">
        <v>33600000</v>
      </c>
      <c r="P2239">
        <v>33600000</v>
      </c>
      <c r="Q2239">
        <v>0</v>
      </c>
      <c r="R2239">
        <v>684751</v>
      </c>
      <c r="S2239" t="s">
        <v>307</v>
      </c>
      <c r="T2239">
        <v>1.2598801685562471</v>
      </c>
      <c r="U2239">
        <v>1.2009447865714571</v>
      </c>
      <c r="V2239">
        <v>0.48612183982770601</v>
      </c>
      <c r="W2239">
        <v>-0.26314975927584627</v>
      </c>
      <c r="X2239">
        <v>0.89520769348520657</v>
      </c>
      <c r="Y2239" t="str">
        <f t="shared" si="136"/>
        <v>&gt;72</v>
      </c>
      <c r="Z2239" s="20">
        <f t="shared" si="137"/>
        <v>1</v>
      </c>
      <c r="AA2239" t="str">
        <f t="shared" si="138"/>
        <v>80%-100%</v>
      </c>
      <c r="AB2239">
        <f t="shared" si="139"/>
        <v>1.4199021309784995E-4</v>
      </c>
    </row>
    <row r="2240" spans="1:28" x14ac:dyDescent="0.25">
      <c r="A2240" t="s">
        <v>5512</v>
      </c>
      <c r="B2240" t="s">
        <v>5513</v>
      </c>
      <c r="C2240" t="s">
        <v>82</v>
      </c>
      <c r="D2240" t="s">
        <v>628</v>
      </c>
      <c r="E2240">
        <v>38</v>
      </c>
      <c r="F2240" t="s">
        <v>17</v>
      </c>
      <c r="G2240">
        <v>2019</v>
      </c>
      <c r="H2240" t="s">
        <v>17</v>
      </c>
      <c r="I2240" t="s">
        <v>84</v>
      </c>
      <c r="J2240" t="s">
        <v>80</v>
      </c>
      <c r="K2240">
        <v>36</v>
      </c>
      <c r="L2240" s="18">
        <v>43468</v>
      </c>
      <c r="M2240" s="18">
        <v>44564</v>
      </c>
      <c r="O2240">
        <v>62426000</v>
      </c>
      <c r="P2240">
        <v>40000000</v>
      </c>
      <c r="Q2240">
        <v>22426000</v>
      </c>
      <c r="R2240">
        <v>1376095</v>
      </c>
      <c r="S2240" t="s">
        <v>162</v>
      </c>
      <c r="T2240">
        <v>1.2113678263469461</v>
      </c>
      <c r="U2240">
        <v>-0.27417634635290677</v>
      </c>
      <c r="V2240">
        <v>-0.4361759880718844</v>
      </c>
      <c r="W2240">
        <v>0.61635727625320602</v>
      </c>
      <c r="X2240">
        <v>2.3648173640119232</v>
      </c>
      <c r="Y2240" t="str">
        <f t="shared" si="136"/>
        <v>25-36</v>
      </c>
      <c r="Z2240" s="20">
        <f t="shared" si="137"/>
        <v>0.64075865825136957</v>
      </c>
      <c r="AA2240" t="str">
        <f t="shared" si="138"/>
        <v>60%-80%</v>
      </c>
      <c r="AB2240">
        <f t="shared" si="139"/>
        <v>2.8534755304174194E-4</v>
      </c>
    </row>
    <row r="2241" spans="1:28" x14ac:dyDescent="0.25">
      <c r="A2241" t="s">
        <v>5514</v>
      </c>
      <c r="B2241" t="s">
        <v>5515</v>
      </c>
      <c r="C2241" t="s">
        <v>82</v>
      </c>
      <c r="D2241" t="s">
        <v>1048</v>
      </c>
      <c r="E2241">
        <v>61</v>
      </c>
      <c r="F2241" t="s">
        <v>117</v>
      </c>
      <c r="G2241">
        <v>2019</v>
      </c>
      <c r="H2241" t="s">
        <v>14</v>
      </c>
      <c r="I2241" t="s">
        <v>84</v>
      </c>
      <c r="J2241" t="s">
        <v>80</v>
      </c>
      <c r="K2241">
        <v>72</v>
      </c>
      <c r="L2241" s="18">
        <v>43494</v>
      </c>
      <c r="M2241" s="18">
        <v>45686</v>
      </c>
      <c r="O2241">
        <v>42492799</v>
      </c>
      <c r="P2241">
        <v>21246399</v>
      </c>
      <c r="Q2241">
        <v>21246400</v>
      </c>
      <c r="R2241">
        <v>544410</v>
      </c>
      <c r="S2241" t="s">
        <v>332</v>
      </c>
      <c r="T2241">
        <v>1.077958885271368</v>
      </c>
      <c r="U2241">
        <v>-0.85216124758390532</v>
      </c>
      <c r="V2241">
        <v>-6.7189590051072792E-2</v>
      </c>
      <c r="W2241">
        <v>0.61444517889064665</v>
      </c>
      <c r="X2241">
        <v>-3.2966835268508812E-2</v>
      </c>
      <c r="Y2241" t="str">
        <f t="shared" si="136"/>
        <v>61-72</v>
      </c>
      <c r="Z2241" s="20">
        <f t="shared" si="137"/>
        <v>0.49999998823330044</v>
      </c>
      <c r="AA2241" t="str">
        <f t="shared" si="138"/>
        <v>40%-60%</v>
      </c>
      <c r="AB2241">
        <f t="shared" si="139"/>
        <v>1.1288905297341734E-4</v>
      </c>
    </row>
    <row r="2242" spans="1:28" x14ac:dyDescent="0.25">
      <c r="A2242" t="s">
        <v>5516</v>
      </c>
      <c r="B2242" t="s">
        <v>5517</v>
      </c>
      <c r="C2242" t="s">
        <v>82</v>
      </c>
      <c r="D2242" t="s">
        <v>219</v>
      </c>
      <c r="E2242">
        <v>7</v>
      </c>
      <c r="F2242" t="s">
        <v>17</v>
      </c>
      <c r="G2242">
        <v>2021</v>
      </c>
      <c r="H2242" t="s">
        <v>17</v>
      </c>
      <c r="I2242" t="s">
        <v>84</v>
      </c>
      <c r="J2242" t="s">
        <v>80</v>
      </c>
      <c r="K2242">
        <v>28</v>
      </c>
      <c r="L2242" s="18">
        <v>44070</v>
      </c>
      <c r="M2242" s="18">
        <v>44922</v>
      </c>
      <c r="O2242">
        <v>64000000</v>
      </c>
      <c r="P2242">
        <v>32000000</v>
      </c>
      <c r="Q2242">
        <v>32000000</v>
      </c>
      <c r="R2242">
        <v>1366238</v>
      </c>
      <c r="S2242" t="s">
        <v>283</v>
      </c>
      <c r="T2242">
        <v>-0.21974626882743631</v>
      </c>
      <c r="U2242">
        <v>-0.85216124758390532</v>
      </c>
      <c r="V2242">
        <v>-4.4146365390986242</v>
      </c>
      <c r="W2242">
        <v>-0.13738811864967859</v>
      </c>
      <c r="X2242">
        <v>0.74051193869292065</v>
      </c>
      <c r="Y2242" t="str">
        <f t="shared" si="136"/>
        <v>25-36</v>
      </c>
      <c r="Z2242" s="20">
        <f t="shared" si="137"/>
        <v>0.5</v>
      </c>
      <c r="AA2242" t="str">
        <f t="shared" si="138"/>
        <v>40%-60%</v>
      </c>
      <c r="AB2242">
        <f t="shared" si="139"/>
        <v>2.8330360198434225E-4</v>
      </c>
    </row>
    <row r="2243" spans="1:28" x14ac:dyDescent="0.25">
      <c r="A2243" t="s">
        <v>5518</v>
      </c>
      <c r="B2243" t="s">
        <v>5519</v>
      </c>
      <c r="C2243" t="s">
        <v>82</v>
      </c>
      <c r="D2243" t="s">
        <v>299</v>
      </c>
      <c r="E2243">
        <v>236</v>
      </c>
      <c r="F2243" t="s">
        <v>79</v>
      </c>
      <c r="G2243">
        <v>2022</v>
      </c>
      <c r="H2243" t="s">
        <v>26</v>
      </c>
      <c r="I2243" t="s">
        <v>84</v>
      </c>
      <c r="J2243" t="s">
        <v>80</v>
      </c>
      <c r="K2243">
        <v>72</v>
      </c>
      <c r="L2243" s="18">
        <v>44355</v>
      </c>
      <c r="M2243" s="18">
        <v>46546</v>
      </c>
      <c r="O2243">
        <v>59000000</v>
      </c>
      <c r="P2243">
        <v>46500000</v>
      </c>
      <c r="Q2243">
        <v>12500000</v>
      </c>
      <c r="R2243">
        <v>1065387</v>
      </c>
      <c r="S2243" t="s">
        <v>173</v>
      </c>
      <c r="T2243">
        <v>-0.31677095324603838</v>
      </c>
      <c r="U2243">
        <v>0.33098460260732032</v>
      </c>
      <c r="V2243">
        <v>-0.81811224488655909</v>
      </c>
      <c r="W2243">
        <v>0.43182677056907448</v>
      </c>
      <c r="X2243">
        <v>0.74051193869292065</v>
      </c>
      <c r="Y2243" t="str">
        <f t="shared" ref="Y2243:Y2306" si="140">IF(K2243&lt;=24,"&lt;=24",IF(AND(K2243&gt;=25,K2243&lt;=36),"25-36",IF(AND(K2243&gt;=37,K2243&lt;=48),"37-48",IF(AND(K2243&gt;=49,K2243&lt;=60),"49-60",IF(AND(K2243&gt;=61,K2243&lt;=72),"61-72","&gt;72")))))</f>
        <v>61-72</v>
      </c>
      <c r="Z2243" s="20">
        <f t="shared" ref="Z2243:Z2306" si="141">IF(P2243/O2243&gt;0.2,P2243/O2243,0.2)</f>
        <v>0.78813559322033899</v>
      </c>
      <c r="AA2243" t="str">
        <f t="shared" ref="AA2243:AA2306" si="142">IF(Z2243&lt;=0.2,"20%",IF(AND(Z2243&gt;0.2,Z2243&lt;=0.4),"20%-40%",IF(AND(Z2243&gt;0.4,Z2243&lt;=0.6),"40%-60%",IF(AND(Z2243&gt;0.6,Z2243&lt;=0.8),"60%-80%","80%-100%"))))</f>
        <v>60%-80%</v>
      </c>
      <c r="AB2243">
        <f t="shared" ref="AB2243:AB2306" si="143">R2243/SUM($R$2:$R$5739)</f>
        <v>2.2091903065739091E-4</v>
      </c>
    </row>
    <row r="2244" spans="1:28" x14ac:dyDescent="0.25">
      <c r="A2244" t="s">
        <v>5520</v>
      </c>
      <c r="B2244" t="s">
        <v>5521</v>
      </c>
      <c r="C2244" t="s">
        <v>82</v>
      </c>
      <c r="D2244" t="s">
        <v>106</v>
      </c>
      <c r="E2244">
        <v>7</v>
      </c>
      <c r="F2244" t="s">
        <v>17</v>
      </c>
      <c r="G2244">
        <v>2022</v>
      </c>
      <c r="H2244" t="s">
        <v>155</v>
      </c>
      <c r="I2244" t="s">
        <v>84</v>
      </c>
      <c r="J2244" t="s">
        <v>80</v>
      </c>
      <c r="K2244">
        <v>84</v>
      </c>
      <c r="L2244" s="18">
        <v>44238</v>
      </c>
      <c r="M2244" s="18">
        <v>46794</v>
      </c>
      <c r="O2244">
        <v>86850000</v>
      </c>
      <c r="P2244">
        <v>71360000</v>
      </c>
      <c r="Q2244">
        <v>15490000</v>
      </c>
      <c r="R2244">
        <v>1576217</v>
      </c>
      <c r="S2244" t="s">
        <v>400</v>
      </c>
      <c r="T2244">
        <v>-0.46230797987394179</v>
      </c>
      <c r="U2244">
        <v>0.46858756218305031</v>
      </c>
      <c r="V2244">
        <v>-0.1462340800337556</v>
      </c>
      <c r="W2244">
        <v>1.5869715525260819</v>
      </c>
      <c r="X2244">
        <v>1.281947080465921</v>
      </c>
      <c r="Y2244" t="str">
        <f t="shared" si="140"/>
        <v>&gt;72</v>
      </c>
      <c r="Z2244" s="20">
        <f t="shared" si="141"/>
        <v>0.8216465169833046</v>
      </c>
      <c r="AA2244" t="str">
        <f t="shared" si="142"/>
        <v>80%-100%</v>
      </c>
      <c r="AB2244">
        <f t="shared" si="143"/>
        <v>3.2684492277989196E-4</v>
      </c>
    </row>
    <row r="2245" spans="1:28" x14ac:dyDescent="0.25">
      <c r="A2245" t="s">
        <v>5522</v>
      </c>
      <c r="B2245" t="s">
        <v>5523</v>
      </c>
      <c r="C2245" t="s">
        <v>82</v>
      </c>
      <c r="D2245" t="s">
        <v>487</v>
      </c>
      <c r="E2245">
        <v>220</v>
      </c>
      <c r="F2245" t="s">
        <v>87</v>
      </c>
      <c r="G2245">
        <v>2021</v>
      </c>
      <c r="H2245" t="s">
        <v>24</v>
      </c>
      <c r="I2245" t="s">
        <v>84</v>
      </c>
      <c r="J2245" t="s">
        <v>80</v>
      </c>
      <c r="K2245">
        <v>72</v>
      </c>
      <c r="L2245" s="18">
        <v>44258</v>
      </c>
      <c r="M2245" s="18">
        <v>46449</v>
      </c>
      <c r="O2245">
        <v>42690000</v>
      </c>
      <c r="P2245">
        <v>34690000</v>
      </c>
      <c r="Q2245">
        <v>8000000</v>
      </c>
      <c r="R2245">
        <v>790890</v>
      </c>
      <c r="S2245" t="s">
        <v>385</v>
      </c>
      <c r="T2245">
        <v>-0.85040671754835062</v>
      </c>
      <c r="U2245">
        <v>0.43145084076480889</v>
      </c>
      <c r="V2245">
        <v>0.13042163490563341</v>
      </c>
      <c r="W2245">
        <v>-0.55658252394605479</v>
      </c>
      <c r="X2245">
        <v>0.35377255171220601</v>
      </c>
      <c r="Y2245" t="str">
        <f t="shared" si="140"/>
        <v>61-72</v>
      </c>
      <c r="Z2245" s="20">
        <f t="shared" si="141"/>
        <v>0.81260248301710003</v>
      </c>
      <c r="AA2245" t="str">
        <f t="shared" si="142"/>
        <v>80%-100%</v>
      </c>
      <c r="AB2245">
        <f t="shared" si="143"/>
        <v>1.6399923422814799E-4</v>
      </c>
    </row>
    <row r="2246" spans="1:28" x14ac:dyDescent="0.25">
      <c r="A2246" t="s">
        <v>5524</v>
      </c>
      <c r="B2246" t="s">
        <v>5525</v>
      </c>
      <c r="C2246" t="s">
        <v>82</v>
      </c>
      <c r="D2246" t="s">
        <v>292</v>
      </c>
      <c r="E2246">
        <v>49</v>
      </c>
      <c r="F2246" t="s">
        <v>95</v>
      </c>
      <c r="G2246">
        <v>2016</v>
      </c>
      <c r="H2246" t="s">
        <v>16</v>
      </c>
      <c r="J2246" t="s">
        <v>96</v>
      </c>
      <c r="K2246">
        <v>84</v>
      </c>
      <c r="L2246" s="18">
        <v>44195</v>
      </c>
      <c r="M2246" s="18">
        <v>46751</v>
      </c>
      <c r="O2246">
        <v>25000000</v>
      </c>
      <c r="P2246">
        <v>23000000</v>
      </c>
      <c r="Q2246">
        <v>2000000</v>
      </c>
      <c r="R2246">
        <v>559075</v>
      </c>
      <c r="S2246" t="s">
        <v>318</v>
      </c>
      <c r="T2246">
        <v>-0.72912586202509788</v>
      </c>
      <c r="U2246">
        <v>0.87244782110659891</v>
      </c>
      <c r="V2246">
        <v>1.158000004680509</v>
      </c>
      <c r="W2246">
        <v>-0.85810610573258128</v>
      </c>
      <c r="X2246">
        <v>-1.811968015379797</v>
      </c>
      <c r="Y2246" t="str">
        <f t="shared" si="140"/>
        <v>&gt;72</v>
      </c>
      <c r="Z2246" s="20">
        <f t="shared" si="141"/>
        <v>0.92</v>
      </c>
      <c r="AA2246" t="str">
        <f t="shared" si="142"/>
        <v>80%-100%</v>
      </c>
      <c r="AB2246">
        <f t="shared" si="143"/>
        <v>1.1592999263627286E-4</v>
      </c>
    </row>
    <row r="2247" spans="1:28" x14ac:dyDescent="0.25">
      <c r="A2247" t="s">
        <v>5526</v>
      </c>
      <c r="B2247" t="s">
        <v>5527</v>
      </c>
      <c r="C2247" t="s">
        <v>82</v>
      </c>
      <c r="D2247" t="s">
        <v>800</v>
      </c>
      <c r="E2247">
        <v>60</v>
      </c>
      <c r="F2247" t="s">
        <v>25</v>
      </c>
      <c r="G2247">
        <v>2022</v>
      </c>
      <c r="H2247" t="s">
        <v>25</v>
      </c>
      <c r="I2247" t="s">
        <v>84</v>
      </c>
      <c r="J2247" t="s">
        <v>80</v>
      </c>
      <c r="K2247">
        <v>84</v>
      </c>
      <c r="L2247" s="18">
        <v>44518</v>
      </c>
      <c r="M2247" s="18">
        <v>47075</v>
      </c>
      <c r="O2247">
        <v>46030000</v>
      </c>
      <c r="P2247">
        <v>23030000</v>
      </c>
      <c r="Q2247">
        <v>23000000</v>
      </c>
      <c r="R2247">
        <v>490886</v>
      </c>
      <c r="S2247" t="s">
        <v>346</v>
      </c>
      <c r="T2247">
        <v>0.28963332437022532</v>
      </c>
      <c r="U2247">
        <v>-0.85082313806783616</v>
      </c>
      <c r="V2247">
        <v>-0.62050101992985252</v>
      </c>
      <c r="W2247">
        <v>-0.72651723139795077</v>
      </c>
      <c r="X2247">
        <v>-0.65174985443765243</v>
      </c>
      <c r="Y2247" t="str">
        <f t="shared" si="140"/>
        <v>&gt;72</v>
      </c>
      <c r="Z2247" s="20">
        <f t="shared" si="141"/>
        <v>0.50032587442971976</v>
      </c>
      <c r="AA2247" t="str">
        <f t="shared" si="142"/>
        <v>40%-60%</v>
      </c>
      <c r="AB2247">
        <f t="shared" si="143"/>
        <v>1.0179029712516109E-4</v>
      </c>
    </row>
    <row r="2248" spans="1:28" x14ac:dyDescent="0.25">
      <c r="A2248" t="s">
        <v>5528</v>
      </c>
      <c r="B2248" t="s">
        <v>5529</v>
      </c>
      <c r="C2248" t="s">
        <v>82</v>
      </c>
      <c r="D2248" t="s">
        <v>233</v>
      </c>
      <c r="E2248">
        <v>60</v>
      </c>
      <c r="F2248" t="s">
        <v>9</v>
      </c>
      <c r="G2248">
        <v>2022</v>
      </c>
      <c r="H2248" t="s">
        <v>9</v>
      </c>
      <c r="J2248" t="s">
        <v>80</v>
      </c>
      <c r="K2248">
        <v>84</v>
      </c>
      <c r="L2248" s="18">
        <v>44551</v>
      </c>
      <c r="M2248" s="18">
        <v>47108</v>
      </c>
      <c r="O2248">
        <v>146470000</v>
      </c>
      <c r="P2248">
        <v>146470000</v>
      </c>
      <c r="Q2248">
        <v>0</v>
      </c>
      <c r="R2248">
        <v>3302565</v>
      </c>
      <c r="S2248" t="s">
        <v>593</v>
      </c>
      <c r="T2248">
        <v>-0.45017989432161648</v>
      </c>
      <c r="U2248">
        <v>1.2009447865714571</v>
      </c>
      <c r="V2248">
        <v>0.13042163490563341</v>
      </c>
      <c r="W2248">
        <v>5.3181134172620679</v>
      </c>
      <c r="X2248">
        <v>-0.26501046745693763</v>
      </c>
      <c r="Y2248" t="str">
        <f t="shared" si="140"/>
        <v>&gt;72</v>
      </c>
      <c r="Z2248" s="20">
        <f t="shared" si="141"/>
        <v>1</v>
      </c>
      <c r="AA2248" t="str">
        <f t="shared" si="142"/>
        <v>80%-100%</v>
      </c>
      <c r="AB2248">
        <f t="shared" si="143"/>
        <v>6.8482106359757182E-4</v>
      </c>
    </row>
    <row r="2249" spans="1:28" x14ac:dyDescent="0.25">
      <c r="A2249" t="s">
        <v>5530</v>
      </c>
      <c r="B2249" t="s">
        <v>5531</v>
      </c>
      <c r="C2249" t="s">
        <v>82</v>
      </c>
      <c r="D2249" t="s">
        <v>181</v>
      </c>
      <c r="E2249">
        <v>60</v>
      </c>
      <c r="F2249" t="s">
        <v>25</v>
      </c>
      <c r="G2249">
        <v>2022</v>
      </c>
      <c r="H2249" t="s">
        <v>25</v>
      </c>
      <c r="I2249" t="s">
        <v>84</v>
      </c>
      <c r="J2249" t="s">
        <v>80</v>
      </c>
      <c r="K2249">
        <v>84</v>
      </c>
      <c r="L2249" s="18">
        <v>44446</v>
      </c>
      <c r="M2249" s="18">
        <v>47003</v>
      </c>
      <c r="O2249">
        <v>36200000</v>
      </c>
      <c r="P2249">
        <v>34200000</v>
      </c>
      <c r="Q2249">
        <v>2000000</v>
      </c>
      <c r="R2249">
        <v>667874</v>
      </c>
      <c r="S2249" t="s">
        <v>103</v>
      </c>
      <c r="T2249">
        <v>-0.58358883539719453</v>
      </c>
      <c r="U2249">
        <v>0.97408224136091959</v>
      </c>
      <c r="V2249">
        <v>-0.30432305999912118</v>
      </c>
      <c r="W2249">
        <v>-0.7622977806208886</v>
      </c>
      <c r="X2249">
        <v>-1.7346201379836541</v>
      </c>
      <c r="Y2249" t="str">
        <f t="shared" si="140"/>
        <v>&gt;72</v>
      </c>
      <c r="Z2249" s="20">
        <f t="shared" si="141"/>
        <v>0.94475138121546964</v>
      </c>
      <c r="AA2249" t="str">
        <f t="shared" si="142"/>
        <v>80%-100%</v>
      </c>
      <c r="AB2249">
        <f t="shared" si="143"/>
        <v>1.3849059232116996E-4</v>
      </c>
    </row>
    <row r="2250" spans="1:28" x14ac:dyDescent="0.25">
      <c r="A2250" t="s">
        <v>5532</v>
      </c>
      <c r="B2250" t="s">
        <v>5533</v>
      </c>
      <c r="C2250" t="s">
        <v>82</v>
      </c>
      <c r="D2250" t="s">
        <v>681</v>
      </c>
      <c r="E2250">
        <v>76</v>
      </c>
      <c r="F2250" t="s">
        <v>95</v>
      </c>
      <c r="G2250">
        <v>2019</v>
      </c>
      <c r="H2250" t="s">
        <v>16</v>
      </c>
      <c r="J2250" t="s">
        <v>96</v>
      </c>
      <c r="K2250">
        <v>48</v>
      </c>
      <c r="L2250" s="18">
        <v>44496</v>
      </c>
      <c r="M2250" s="18">
        <v>45957</v>
      </c>
      <c r="O2250">
        <v>47000000</v>
      </c>
      <c r="P2250">
        <v>31000000</v>
      </c>
      <c r="Q2250">
        <v>16000000</v>
      </c>
      <c r="R2250">
        <v>969214</v>
      </c>
      <c r="S2250" t="s">
        <v>698</v>
      </c>
      <c r="T2250">
        <v>-8.633732775185822E-2</v>
      </c>
      <c r="U2250">
        <v>-0.1969146409385773</v>
      </c>
      <c r="V2250">
        <v>0.2094661248883162</v>
      </c>
      <c r="W2250">
        <v>-0.24459302198358951</v>
      </c>
      <c r="X2250">
        <v>0.50846830650449182</v>
      </c>
      <c r="Y2250" t="str">
        <f t="shared" si="140"/>
        <v>37-48</v>
      </c>
      <c r="Z2250" s="20">
        <f t="shared" si="141"/>
        <v>0.65957446808510634</v>
      </c>
      <c r="AA2250" t="str">
        <f t="shared" si="142"/>
        <v>60%-80%</v>
      </c>
      <c r="AB2250">
        <f t="shared" si="143"/>
        <v>2.0097656286360962E-4</v>
      </c>
    </row>
    <row r="2251" spans="1:28" x14ac:dyDescent="0.25">
      <c r="A2251" t="s">
        <v>5534</v>
      </c>
      <c r="B2251" t="s">
        <v>5535</v>
      </c>
      <c r="C2251" t="s">
        <v>82</v>
      </c>
      <c r="D2251" t="s">
        <v>246</v>
      </c>
      <c r="E2251">
        <v>60</v>
      </c>
      <c r="F2251" t="s">
        <v>17</v>
      </c>
      <c r="G2251">
        <v>2020</v>
      </c>
      <c r="H2251" t="s">
        <v>17</v>
      </c>
      <c r="I2251" t="s">
        <v>84</v>
      </c>
      <c r="J2251" t="s">
        <v>80</v>
      </c>
      <c r="K2251">
        <v>84</v>
      </c>
      <c r="L2251" s="18">
        <v>43571</v>
      </c>
      <c r="M2251" s="18">
        <v>46128</v>
      </c>
      <c r="O2251">
        <v>64230000</v>
      </c>
      <c r="P2251">
        <v>46230000</v>
      </c>
      <c r="Q2251">
        <v>18000000</v>
      </c>
      <c r="R2251">
        <v>980079</v>
      </c>
      <c r="S2251" t="s">
        <v>338</v>
      </c>
      <c r="T2251">
        <v>0.79901291756788695</v>
      </c>
      <c r="U2251">
        <v>5.0208102318101223E-2</v>
      </c>
      <c r="V2251">
        <v>1.185489993161002E-2</v>
      </c>
      <c r="W2251">
        <v>-0.2199810331234569</v>
      </c>
      <c r="X2251">
        <v>1.2045992030697781</v>
      </c>
      <c r="Y2251" t="str">
        <f t="shared" si="140"/>
        <v>&gt;72</v>
      </c>
      <c r="Z2251" s="20">
        <f t="shared" si="141"/>
        <v>0.71975712283979454</v>
      </c>
      <c r="AA2251" t="str">
        <f t="shared" si="142"/>
        <v>60%-80%</v>
      </c>
      <c r="AB2251">
        <f t="shared" si="143"/>
        <v>2.0322953316275215E-4</v>
      </c>
    </row>
    <row r="2252" spans="1:28" x14ac:dyDescent="0.25">
      <c r="A2252" t="s">
        <v>5536</v>
      </c>
      <c r="B2252" t="s">
        <v>5537</v>
      </c>
      <c r="C2252" t="s">
        <v>82</v>
      </c>
      <c r="D2252" t="s">
        <v>877</v>
      </c>
      <c r="E2252">
        <v>246</v>
      </c>
      <c r="F2252" t="s">
        <v>9</v>
      </c>
      <c r="G2252">
        <v>2021</v>
      </c>
      <c r="H2252" t="s">
        <v>28</v>
      </c>
      <c r="I2252" t="s">
        <v>188</v>
      </c>
      <c r="J2252" t="s">
        <v>80</v>
      </c>
      <c r="K2252">
        <v>72</v>
      </c>
      <c r="L2252" s="18">
        <v>44116</v>
      </c>
      <c r="M2252" s="18">
        <v>46307</v>
      </c>
      <c r="O2252">
        <v>112190000</v>
      </c>
      <c r="P2252">
        <v>97190000</v>
      </c>
      <c r="Q2252">
        <v>15000000</v>
      </c>
      <c r="R2252">
        <v>2284961</v>
      </c>
      <c r="S2252" t="s">
        <v>692</v>
      </c>
      <c r="T2252">
        <v>-0.54720457874021866</v>
      </c>
      <c r="U2252">
        <v>0.6519370227363479</v>
      </c>
      <c r="V2252">
        <v>0.56516632981038883</v>
      </c>
      <c r="W2252">
        <v>-0.85099606412509199</v>
      </c>
      <c r="X2252">
        <v>-1.0384892414183671</v>
      </c>
      <c r="Y2252" t="str">
        <f t="shared" si="140"/>
        <v>61-72</v>
      </c>
      <c r="Z2252" s="20">
        <f t="shared" si="141"/>
        <v>0.86629824405027189</v>
      </c>
      <c r="AA2252" t="str">
        <f t="shared" si="142"/>
        <v>80%-100%</v>
      </c>
      <c r="AB2252">
        <f t="shared" si="143"/>
        <v>4.7381033296815388E-4</v>
      </c>
    </row>
    <row r="2253" spans="1:28" x14ac:dyDescent="0.25">
      <c r="A2253" t="s">
        <v>5538</v>
      </c>
      <c r="B2253" t="s">
        <v>5539</v>
      </c>
      <c r="C2253" t="s">
        <v>82</v>
      </c>
      <c r="D2253" t="s">
        <v>239</v>
      </c>
      <c r="E2253">
        <v>61</v>
      </c>
      <c r="F2253" t="s">
        <v>117</v>
      </c>
      <c r="G2253">
        <v>2019</v>
      </c>
      <c r="H2253" t="s">
        <v>14</v>
      </c>
      <c r="J2253" t="s">
        <v>80</v>
      </c>
      <c r="K2253">
        <v>84</v>
      </c>
      <c r="L2253" s="18">
        <v>43404</v>
      </c>
      <c r="M2253" s="18">
        <v>45961</v>
      </c>
      <c r="O2253">
        <v>45720000</v>
      </c>
      <c r="P2253">
        <v>36720000</v>
      </c>
      <c r="Q2253">
        <v>9000000</v>
      </c>
      <c r="R2253">
        <v>790586</v>
      </c>
      <c r="S2253" t="s">
        <v>146</v>
      </c>
      <c r="T2253">
        <v>0.44729843655045393</v>
      </c>
      <c r="U2253">
        <v>0.39263532430556619</v>
      </c>
      <c r="V2253">
        <v>0.2094661248883162</v>
      </c>
      <c r="W2253">
        <v>-0.59120937581918254</v>
      </c>
      <c r="X2253">
        <v>-1.270532873606796</v>
      </c>
      <c r="Y2253" t="str">
        <f t="shared" si="140"/>
        <v>&gt;72</v>
      </c>
      <c r="Z2253" s="20">
        <f t="shared" si="141"/>
        <v>0.80314960629921262</v>
      </c>
      <c r="AA2253" t="str">
        <f t="shared" si="142"/>
        <v>80%-100%</v>
      </c>
      <c r="AB2253">
        <f t="shared" si="143"/>
        <v>1.6393619667905095E-4</v>
      </c>
    </row>
    <row r="2254" spans="1:28" x14ac:dyDescent="0.25">
      <c r="A2254" t="s">
        <v>5540</v>
      </c>
      <c r="B2254" t="s">
        <v>5541</v>
      </c>
      <c r="C2254" t="s">
        <v>82</v>
      </c>
      <c r="D2254" t="s">
        <v>130</v>
      </c>
      <c r="E2254">
        <v>84</v>
      </c>
      <c r="F2254" t="s">
        <v>79</v>
      </c>
      <c r="G2254">
        <v>2021</v>
      </c>
      <c r="H2254" t="s">
        <v>26</v>
      </c>
      <c r="I2254" t="s">
        <v>84</v>
      </c>
      <c r="J2254" t="s">
        <v>80</v>
      </c>
      <c r="K2254">
        <v>60</v>
      </c>
      <c r="L2254" s="18">
        <v>43842</v>
      </c>
      <c r="M2254" s="18">
        <v>45669</v>
      </c>
      <c r="O2254">
        <v>41700000</v>
      </c>
      <c r="P2254">
        <v>31700000</v>
      </c>
      <c r="Q2254">
        <v>10000000</v>
      </c>
      <c r="R2254">
        <v>779983</v>
      </c>
      <c r="S2254" t="s">
        <v>208</v>
      </c>
      <c r="T2254">
        <v>-1.9298063317053</v>
      </c>
      <c r="U2254">
        <v>0.21624165268399309</v>
      </c>
      <c r="V2254">
        <v>-0.42288979497314538</v>
      </c>
      <c r="W2254">
        <v>-0.24850450738851251</v>
      </c>
      <c r="X2254">
        <v>1.5913385900504931</v>
      </c>
      <c r="Y2254" t="str">
        <f t="shared" si="140"/>
        <v>49-60</v>
      </c>
      <c r="Z2254" s="20">
        <f t="shared" si="141"/>
        <v>0.76019184652278182</v>
      </c>
      <c r="AA2254" t="str">
        <f t="shared" si="142"/>
        <v>60%-80%</v>
      </c>
      <c r="AB2254">
        <f t="shared" si="143"/>
        <v>1.6173755479393284E-4</v>
      </c>
    </row>
    <row r="2255" spans="1:28" x14ac:dyDescent="0.25">
      <c r="A2255" t="s">
        <v>5542</v>
      </c>
      <c r="B2255" t="s">
        <v>5543</v>
      </c>
      <c r="C2255" t="s">
        <v>82</v>
      </c>
      <c r="D2255" t="s">
        <v>224</v>
      </c>
      <c r="E2255">
        <v>46</v>
      </c>
      <c r="F2255" t="s">
        <v>95</v>
      </c>
      <c r="G2255">
        <v>2022</v>
      </c>
      <c r="H2255" t="s">
        <v>16</v>
      </c>
      <c r="J2255" t="s">
        <v>96</v>
      </c>
      <c r="K2255">
        <v>72</v>
      </c>
      <c r="L2255" s="18">
        <v>44460</v>
      </c>
      <c r="M2255" s="18">
        <v>46651</v>
      </c>
      <c r="O2255">
        <v>102490000</v>
      </c>
      <c r="P2255">
        <v>102490000</v>
      </c>
      <c r="Q2255">
        <v>0</v>
      </c>
      <c r="R2255">
        <v>2511161</v>
      </c>
      <c r="S2255" t="s">
        <v>235</v>
      </c>
      <c r="T2255">
        <v>0.13196821218999669</v>
      </c>
      <c r="U2255">
        <v>1.2009447865714571</v>
      </c>
      <c r="V2255">
        <v>1.158000004680509</v>
      </c>
      <c r="W2255">
        <v>2.0986472799898199</v>
      </c>
      <c r="X2255">
        <v>4.4381042127634142E-2</v>
      </c>
      <c r="Y2255" t="str">
        <f t="shared" si="140"/>
        <v>61-72</v>
      </c>
      <c r="Z2255" s="20">
        <f t="shared" si="141"/>
        <v>1</v>
      </c>
      <c r="AA2255" t="str">
        <f t="shared" si="142"/>
        <v>80%-100%</v>
      </c>
      <c r="AB2255">
        <f t="shared" si="143"/>
        <v>5.2071524614496372E-4</v>
      </c>
    </row>
    <row r="2256" spans="1:28" x14ac:dyDescent="0.25">
      <c r="A2256" t="s">
        <v>5544</v>
      </c>
      <c r="B2256" t="s">
        <v>5545</v>
      </c>
      <c r="C2256" t="s">
        <v>82</v>
      </c>
      <c r="D2256" t="s">
        <v>221</v>
      </c>
      <c r="E2256">
        <v>60</v>
      </c>
      <c r="F2256" t="s">
        <v>87</v>
      </c>
      <c r="G2256">
        <v>2022</v>
      </c>
      <c r="H2256" t="s">
        <v>24</v>
      </c>
      <c r="J2256" t="s">
        <v>80</v>
      </c>
      <c r="K2256">
        <v>84</v>
      </c>
      <c r="L2256" s="18">
        <v>44574</v>
      </c>
      <c r="M2256" s="18">
        <v>47131</v>
      </c>
      <c r="O2256">
        <v>51270000</v>
      </c>
      <c r="P2256">
        <v>36135076</v>
      </c>
      <c r="Q2256">
        <v>15134924</v>
      </c>
      <c r="R2256">
        <v>798160</v>
      </c>
      <c r="S2256" t="s">
        <v>473</v>
      </c>
      <c r="T2256">
        <v>-0.83827863199602526</v>
      </c>
      <c r="U2256">
        <v>-1.1210617792998499E-2</v>
      </c>
      <c r="V2256">
        <v>-0.1462340800337556</v>
      </c>
      <c r="W2256">
        <v>6.6345672783968135E-2</v>
      </c>
      <c r="X2256">
        <v>1.127251325673635</v>
      </c>
      <c r="Y2256" t="str">
        <f t="shared" si="140"/>
        <v>&gt;72</v>
      </c>
      <c r="Z2256" s="20">
        <f t="shared" si="141"/>
        <v>0.70479960990832846</v>
      </c>
      <c r="AA2256" t="str">
        <f t="shared" si="142"/>
        <v>60%-80%</v>
      </c>
      <c r="AB2256">
        <f t="shared" si="143"/>
        <v>1.6550674403714624E-4</v>
      </c>
    </row>
    <row r="2257" spans="1:28" x14ac:dyDescent="0.25">
      <c r="A2257" t="s">
        <v>5546</v>
      </c>
      <c r="B2257" t="s">
        <v>5547</v>
      </c>
      <c r="C2257" t="s">
        <v>82</v>
      </c>
      <c r="D2257" t="s">
        <v>833</v>
      </c>
      <c r="E2257">
        <v>83</v>
      </c>
      <c r="F2257" t="s">
        <v>87</v>
      </c>
      <c r="G2257">
        <v>2019</v>
      </c>
      <c r="H2257" t="s">
        <v>15</v>
      </c>
      <c r="I2257" t="s">
        <v>84</v>
      </c>
      <c r="J2257" t="s">
        <v>80</v>
      </c>
      <c r="K2257">
        <v>84</v>
      </c>
      <c r="L2257" s="18">
        <v>43468</v>
      </c>
      <c r="M2257" s="18">
        <v>46025</v>
      </c>
      <c r="O2257">
        <v>37790000</v>
      </c>
      <c r="P2257">
        <v>26950000</v>
      </c>
      <c r="Q2257">
        <v>10840000</v>
      </c>
      <c r="R2257">
        <v>557020</v>
      </c>
      <c r="S2257" t="s">
        <v>205</v>
      </c>
      <c r="T2257">
        <v>0.47155460765510449</v>
      </c>
      <c r="U2257">
        <v>2.3084537286242431E-2</v>
      </c>
      <c r="V2257">
        <v>-0.31031700367450799</v>
      </c>
      <c r="W2257">
        <v>-0.91300397764013197</v>
      </c>
      <c r="X2257">
        <v>-0.80644560922993824</v>
      </c>
      <c r="Y2257" t="str">
        <f t="shared" si="140"/>
        <v>&gt;72</v>
      </c>
      <c r="Z2257" s="20">
        <f t="shared" si="141"/>
        <v>0.71315162741465998</v>
      </c>
      <c r="AA2257" t="str">
        <f t="shared" si="142"/>
        <v>60%-80%</v>
      </c>
      <c r="AB2257">
        <f t="shared" si="143"/>
        <v>1.1550386709879123E-4</v>
      </c>
    </row>
    <row r="2258" spans="1:28" x14ac:dyDescent="0.25">
      <c r="A2258" t="s">
        <v>5548</v>
      </c>
      <c r="B2258" t="s">
        <v>5549</v>
      </c>
      <c r="C2258" t="s">
        <v>82</v>
      </c>
      <c r="D2258" t="s">
        <v>613</v>
      </c>
      <c r="E2258">
        <v>50</v>
      </c>
      <c r="F2258" t="s">
        <v>25</v>
      </c>
      <c r="G2258">
        <v>2022</v>
      </c>
      <c r="H2258" t="s">
        <v>25</v>
      </c>
      <c r="I2258" t="s">
        <v>84</v>
      </c>
      <c r="J2258" t="s">
        <v>80</v>
      </c>
      <c r="K2258">
        <v>84</v>
      </c>
      <c r="L2258" s="18">
        <v>44428</v>
      </c>
      <c r="M2258" s="18">
        <v>46985</v>
      </c>
      <c r="O2258">
        <v>43377300</v>
      </c>
      <c r="P2258">
        <v>43377300</v>
      </c>
      <c r="Q2258">
        <v>0</v>
      </c>
      <c r="R2258">
        <v>913618</v>
      </c>
      <c r="S2258" t="s">
        <v>156</v>
      </c>
      <c r="T2258">
        <v>-0.92317523086230224</v>
      </c>
      <c r="U2258">
        <v>1.2009447865714571</v>
      </c>
      <c r="V2258">
        <v>0.2094661248883162</v>
      </c>
      <c r="W2258">
        <v>-0.77032852316289269</v>
      </c>
      <c r="X2258">
        <v>-2.044011647568226</v>
      </c>
      <c r="Y2258" t="str">
        <f t="shared" si="140"/>
        <v>&gt;72</v>
      </c>
      <c r="Z2258" s="20">
        <f t="shared" si="141"/>
        <v>1</v>
      </c>
      <c r="AA2258" t="str">
        <f t="shared" si="142"/>
        <v>80%-100%</v>
      </c>
      <c r="AB2258">
        <f t="shared" si="143"/>
        <v>1.8944815635177093E-4</v>
      </c>
    </row>
    <row r="2259" spans="1:28" x14ac:dyDescent="0.25">
      <c r="A2259" t="s">
        <v>5550</v>
      </c>
      <c r="B2259" t="s">
        <v>5551</v>
      </c>
      <c r="C2259" t="s">
        <v>82</v>
      </c>
      <c r="D2259" t="s">
        <v>130</v>
      </c>
      <c r="E2259">
        <v>38</v>
      </c>
      <c r="F2259" t="s">
        <v>87</v>
      </c>
      <c r="G2259">
        <v>2021</v>
      </c>
      <c r="H2259" t="s">
        <v>24</v>
      </c>
      <c r="I2259" t="s">
        <v>84</v>
      </c>
      <c r="J2259" t="s">
        <v>80</v>
      </c>
      <c r="K2259">
        <v>36</v>
      </c>
      <c r="L2259" s="18">
        <v>43873</v>
      </c>
      <c r="M2259" s="18">
        <v>44969</v>
      </c>
      <c r="O2259">
        <v>42340000</v>
      </c>
      <c r="P2259">
        <v>32340000</v>
      </c>
      <c r="Q2259">
        <v>10000000</v>
      </c>
      <c r="R2259">
        <v>1146680</v>
      </c>
      <c r="S2259" t="s">
        <v>475</v>
      </c>
      <c r="T2259">
        <v>0.33814566657952638</v>
      </c>
      <c r="U2259">
        <v>0.23112615919528201</v>
      </c>
      <c r="V2259">
        <v>-0.50193428495582826</v>
      </c>
      <c r="W2259">
        <v>0.39248555817905872</v>
      </c>
      <c r="X2259">
        <v>0.81785981608906366</v>
      </c>
      <c r="Y2259" t="str">
        <f t="shared" si="140"/>
        <v>25-36</v>
      </c>
      <c r="Z2259" s="20">
        <f t="shared" si="141"/>
        <v>0.76381672177609827</v>
      </c>
      <c r="AA2259" t="str">
        <f t="shared" si="142"/>
        <v>60%-80%</v>
      </c>
      <c r="AB2259">
        <f t="shared" si="143"/>
        <v>2.3777597631115924E-4</v>
      </c>
    </row>
    <row r="2260" spans="1:28" x14ac:dyDescent="0.25">
      <c r="A2260" t="s">
        <v>5552</v>
      </c>
      <c r="B2260" t="s">
        <v>5553</v>
      </c>
      <c r="C2260" t="s">
        <v>82</v>
      </c>
      <c r="D2260" t="s">
        <v>231</v>
      </c>
      <c r="E2260">
        <v>49</v>
      </c>
      <c r="F2260" t="s">
        <v>79</v>
      </c>
      <c r="G2260">
        <v>2020</v>
      </c>
      <c r="H2260" t="s">
        <v>13</v>
      </c>
      <c r="I2260" t="s">
        <v>84</v>
      </c>
      <c r="J2260" t="s">
        <v>80</v>
      </c>
      <c r="K2260">
        <v>60</v>
      </c>
      <c r="L2260" s="18">
        <v>43748</v>
      </c>
      <c r="M2260" s="18">
        <v>45575</v>
      </c>
      <c r="O2260">
        <v>38890000</v>
      </c>
      <c r="P2260">
        <v>29167500</v>
      </c>
      <c r="Q2260">
        <v>9722500</v>
      </c>
      <c r="R2260">
        <v>712098</v>
      </c>
      <c r="S2260" t="s">
        <v>336</v>
      </c>
      <c r="T2260">
        <v>-0.30464286769371318</v>
      </c>
      <c r="U2260">
        <v>0.17439176949377561</v>
      </c>
      <c r="V2260">
        <v>0.19363469921213461</v>
      </c>
      <c r="W2260">
        <v>0.60508051527589035</v>
      </c>
      <c r="X2260">
        <v>1.127251325673635</v>
      </c>
      <c r="Y2260" t="str">
        <f t="shared" si="140"/>
        <v>49-60</v>
      </c>
      <c r="Z2260" s="20">
        <f t="shared" si="141"/>
        <v>0.75</v>
      </c>
      <c r="AA2260" t="str">
        <f t="shared" si="142"/>
        <v>60%-80%</v>
      </c>
      <c r="AB2260">
        <f t="shared" si="143"/>
        <v>1.4766089683191812E-4</v>
      </c>
    </row>
    <row r="2261" spans="1:28" x14ac:dyDescent="0.25">
      <c r="A2261" t="s">
        <v>5554</v>
      </c>
      <c r="B2261" t="s">
        <v>5555</v>
      </c>
      <c r="C2261" t="s">
        <v>82</v>
      </c>
      <c r="D2261" t="s">
        <v>754</v>
      </c>
      <c r="E2261">
        <v>61</v>
      </c>
      <c r="F2261" t="s">
        <v>117</v>
      </c>
      <c r="G2261">
        <v>2022</v>
      </c>
      <c r="H2261" t="s">
        <v>29</v>
      </c>
      <c r="I2261" t="s">
        <v>84</v>
      </c>
      <c r="J2261" t="s">
        <v>80</v>
      </c>
      <c r="K2261">
        <v>84</v>
      </c>
      <c r="L2261" s="18">
        <v>44377</v>
      </c>
      <c r="M2261" s="18">
        <v>46934</v>
      </c>
      <c r="O2261">
        <v>62910000</v>
      </c>
      <c r="P2261">
        <v>62910000</v>
      </c>
      <c r="Q2261">
        <v>0</v>
      </c>
      <c r="R2261">
        <v>1414324</v>
      </c>
      <c r="S2261" t="s">
        <v>146</v>
      </c>
      <c r="T2261">
        <v>-0.98381565862392861</v>
      </c>
      <c r="U2261">
        <v>1.2009447865714571</v>
      </c>
      <c r="V2261">
        <v>9.0899389914291959E-2</v>
      </c>
      <c r="W2261">
        <v>-0.78856464145632421</v>
      </c>
      <c r="X2261">
        <v>-1.0384892414183671</v>
      </c>
      <c r="Y2261" t="str">
        <f t="shared" si="140"/>
        <v>&gt;72</v>
      </c>
      <c r="Z2261" s="20">
        <f t="shared" si="141"/>
        <v>1</v>
      </c>
      <c r="AA2261" t="str">
        <f t="shared" si="142"/>
        <v>80%-100%</v>
      </c>
      <c r="AB2261">
        <f t="shared" si="143"/>
        <v>2.9327473220105348E-4</v>
      </c>
    </row>
    <row r="2262" spans="1:28" x14ac:dyDescent="0.25">
      <c r="A2262" t="s">
        <v>5556</v>
      </c>
      <c r="B2262" t="s">
        <v>5557</v>
      </c>
      <c r="C2262" t="s">
        <v>82</v>
      </c>
      <c r="D2262" t="s">
        <v>316</v>
      </c>
      <c r="E2262">
        <v>61</v>
      </c>
      <c r="F2262" t="s">
        <v>25</v>
      </c>
      <c r="G2262">
        <v>2021</v>
      </c>
      <c r="H2262" t="s">
        <v>25</v>
      </c>
      <c r="I2262" t="s">
        <v>84</v>
      </c>
      <c r="J2262" t="s">
        <v>80</v>
      </c>
      <c r="K2262">
        <v>72</v>
      </c>
      <c r="L2262" s="18">
        <v>44057</v>
      </c>
      <c r="M2262" s="18">
        <v>46248</v>
      </c>
      <c r="O2262">
        <v>37990000</v>
      </c>
      <c r="P2262">
        <v>7990000</v>
      </c>
      <c r="Q2262">
        <v>30000000</v>
      </c>
      <c r="R2262">
        <v>208784</v>
      </c>
      <c r="S2262" t="s">
        <v>237</v>
      </c>
      <c r="T2262">
        <v>-0.82615054644370001</v>
      </c>
      <c r="U2262">
        <v>-2.0416548988542269</v>
      </c>
      <c r="V2262">
        <v>0.44659959483636458</v>
      </c>
      <c r="W2262">
        <v>-0.92114126127801899</v>
      </c>
      <c r="X2262">
        <v>-0.49705409964536651</v>
      </c>
      <c r="Y2262" t="str">
        <f t="shared" si="140"/>
        <v>61-72</v>
      </c>
      <c r="Z2262" s="20">
        <f t="shared" si="141"/>
        <v>0.21031850486970255</v>
      </c>
      <c r="AA2262" t="str">
        <f t="shared" si="142"/>
        <v>20%-40%</v>
      </c>
      <c r="AB2262">
        <f t="shared" si="143"/>
        <v>4.3293525166697836E-5</v>
      </c>
    </row>
    <row r="2263" spans="1:28" x14ac:dyDescent="0.25">
      <c r="A2263" t="s">
        <v>5558</v>
      </c>
      <c r="B2263" t="s">
        <v>5559</v>
      </c>
      <c r="C2263" t="s">
        <v>82</v>
      </c>
      <c r="D2263" t="s">
        <v>112</v>
      </c>
      <c r="E2263">
        <v>49</v>
      </c>
      <c r="F2263" t="s">
        <v>17</v>
      </c>
      <c r="G2263">
        <v>2019</v>
      </c>
      <c r="H2263" t="s">
        <v>17</v>
      </c>
      <c r="J2263" t="s">
        <v>80</v>
      </c>
      <c r="K2263">
        <v>72</v>
      </c>
      <c r="L2263" s="18">
        <v>43186</v>
      </c>
      <c r="M2263" s="18">
        <v>45378</v>
      </c>
      <c r="O2263">
        <v>64390000</v>
      </c>
      <c r="P2263">
        <v>51512000</v>
      </c>
      <c r="Q2263">
        <v>12878000</v>
      </c>
      <c r="R2263">
        <v>1168887</v>
      </c>
      <c r="S2263" t="s">
        <v>81</v>
      </c>
      <c r="T2263">
        <v>7.1327784428370358E-2</v>
      </c>
      <c r="U2263">
        <v>0.37970237290931202</v>
      </c>
      <c r="V2263">
        <v>-0.22722425013736261</v>
      </c>
      <c r="W2263">
        <v>-0.573177710220654</v>
      </c>
      <c r="X2263">
        <v>-0.26501046745693763</v>
      </c>
      <c r="Y2263" t="str">
        <f t="shared" si="140"/>
        <v>61-72</v>
      </c>
      <c r="Z2263" s="20">
        <f t="shared" si="141"/>
        <v>0.8</v>
      </c>
      <c r="AA2263" t="str">
        <f t="shared" si="142"/>
        <v>60%-80%</v>
      </c>
      <c r="AB2263">
        <f t="shared" si="143"/>
        <v>2.4238082780062614E-4</v>
      </c>
    </row>
    <row r="2264" spans="1:28" x14ac:dyDescent="0.25">
      <c r="A2264" t="s">
        <v>5560</v>
      </c>
      <c r="B2264" t="s">
        <v>5561</v>
      </c>
      <c r="C2264" t="s">
        <v>82</v>
      </c>
      <c r="D2264" t="s">
        <v>5562</v>
      </c>
      <c r="E2264">
        <v>74</v>
      </c>
      <c r="F2264" t="s">
        <v>12</v>
      </c>
      <c r="G2264">
        <v>2020</v>
      </c>
      <c r="H2264" t="s">
        <v>12</v>
      </c>
      <c r="I2264" t="s">
        <v>84</v>
      </c>
      <c r="J2264" t="s">
        <v>80</v>
      </c>
      <c r="K2264">
        <v>36</v>
      </c>
      <c r="L2264" s="18">
        <v>43715</v>
      </c>
      <c r="M2264" s="18">
        <v>44811</v>
      </c>
      <c r="O2264">
        <v>76790000</v>
      </c>
      <c r="P2264">
        <v>51560000</v>
      </c>
      <c r="Q2264">
        <v>25230000</v>
      </c>
      <c r="R2264">
        <v>1632726</v>
      </c>
      <c r="S2264" t="s">
        <v>168</v>
      </c>
      <c r="U2264">
        <v>-0.14818570546500079</v>
      </c>
      <c r="V2264">
        <v>-2.4110027766206099</v>
      </c>
      <c r="Y2264" t="str">
        <f t="shared" si="140"/>
        <v>25-36</v>
      </c>
      <c r="Z2264" s="20">
        <f t="shared" si="141"/>
        <v>0.67144159395754655</v>
      </c>
      <c r="AA2264" t="str">
        <f t="shared" si="142"/>
        <v>60%-80%</v>
      </c>
      <c r="AB2264">
        <f t="shared" si="143"/>
        <v>3.3856264929938063E-4</v>
      </c>
    </row>
    <row r="2265" spans="1:28" x14ac:dyDescent="0.25">
      <c r="A2265" t="s">
        <v>5563</v>
      </c>
      <c r="B2265" t="s">
        <v>5564</v>
      </c>
      <c r="C2265" t="s">
        <v>82</v>
      </c>
      <c r="D2265" t="s">
        <v>308</v>
      </c>
      <c r="E2265">
        <v>83</v>
      </c>
      <c r="F2265" t="s">
        <v>11</v>
      </c>
      <c r="G2265">
        <v>2017</v>
      </c>
      <c r="H2265" t="s">
        <v>11</v>
      </c>
      <c r="J2265" t="s">
        <v>80</v>
      </c>
      <c r="K2265">
        <v>84</v>
      </c>
      <c r="L2265" s="18">
        <v>42815</v>
      </c>
      <c r="M2265" s="18">
        <v>45372</v>
      </c>
      <c r="O2265">
        <v>64490000</v>
      </c>
      <c r="P2265">
        <v>64990000</v>
      </c>
      <c r="Q2265">
        <v>0</v>
      </c>
      <c r="R2265">
        <v>1460385</v>
      </c>
      <c r="S2265" t="s">
        <v>245</v>
      </c>
      <c r="T2265">
        <v>-0.82615054644370001</v>
      </c>
      <c r="U2265">
        <v>1.2327808236958999</v>
      </c>
      <c r="V2265">
        <v>0.76277755476709586</v>
      </c>
      <c r="W2265">
        <v>2.259203715774214</v>
      </c>
      <c r="X2265">
        <v>1.978077977031208</v>
      </c>
      <c r="Y2265" t="str">
        <f t="shared" si="140"/>
        <v>&gt;72</v>
      </c>
      <c r="Z2265" s="20">
        <f t="shared" si="141"/>
        <v>1.0077531400217088</v>
      </c>
      <c r="AA2265" t="str">
        <f t="shared" si="142"/>
        <v>80%-100%</v>
      </c>
      <c r="AB2265">
        <f t="shared" si="143"/>
        <v>3.0282595769104919E-4</v>
      </c>
    </row>
    <row r="2266" spans="1:28" x14ac:dyDescent="0.25">
      <c r="A2266" t="s">
        <v>5565</v>
      </c>
      <c r="B2266" t="s">
        <v>5566</v>
      </c>
      <c r="C2266" t="s">
        <v>82</v>
      </c>
      <c r="D2266" t="s">
        <v>5567</v>
      </c>
      <c r="E2266">
        <v>38</v>
      </c>
      <c r="F2266" t="s">
        <v>117</v>
      </c>
      <c r="G2266">
        <v>2020</v>
      </c>
      <c r="H2266" t="s">
        <v>14</v>
      </c>
      <c r="I2266" t="s">
        <v>84</v>
      </c>
      <c r="J2266" t="s">
        <v>80</v>
      </c>
      <c r="K2266">
        <v>36</v>
      </c>
      <c r="L2266" s="18">
        <v>44007</v>
      </c>
      <c r="M2266" s="18">
        <v>45102</v>
      </c>
      <c r="O2266">
        <v>47714300</v>
      </c>
      <c r="P2266">
        <v>14326450</v>
      </c>
      <c r="Q2266">
        <v>33387850</v>
      </c>
      <c r="R2266">
        <v>487905</v>
      </c>
      <c r="S2266" t="s">
        <v>158</v>
      </c>
      <c r="T2266">
        <v>-0.19549009772278569</v>
      </c>
      <c r="U2266">
        <v>-1.672357192184351</v>
      </c>
      <c r="V2266">
        <v>-1.73812963925015</v>
      </c>
      <c r="W2266">
        <v>-0.64314301555436426</v>
      </c>
      <c r="X2266">
        <v>1.281947080465921</v>
      </c>
      <c r="Y2266" t="str">
        <f t="shared" si="140"/>
        <v>25-36</v>
      </c>
      <c r="Z2266" s="20">
        <f t="shared" si="141"/>
        <v>0.30025485022309872</v>
      </c>
      <c r="AA2266" t="str">
        <f t="shared" si="142"/>
        <v>20%-40%</v>
      </c>
      <c r="AB2266">
        <f t="shared" si="143"/>
        <v>1.0117215589536414E-4</v>
      </c>
    </row>
    <row r="2267" spans="1:28" x14ac:dyDescent="0.25">
      <c r="A2267" t="s">
        <v>5568</v>
      </c>
      <c r="B2267" t="s">
        <v>5569</v>
      </c>
      <c r="C2267" t="s">
        <v>82</v>
      </c>
      <c r="D2267" t="s">
        <v>236</v>
      </c>
      <c r="E2267">
        <v>60</v>
      </c>
      <c r="F2267" t="s">
        <v>117</v>
      </c>
      <c r="G2267">
        <v>2021</v>
      </c>
      <c r="H2267" t="s">
        <v>29</v>
      </c>
      <c r="I2267" t="s">
        <v>84</v>
      </c>
      <c r="J2267" t="s">
        <v>80</v>
      </c>
      <c r="K2267">
        <v>84</v>
      </c>
      <c r="L2267" s="18">
        <v>44348</v>
      </c>
      <c r="M2267" s="18">
        <v>46905</v>
      </c>
      <c r="O2267">
        <v>64110000</v>
      </c>
      <c r="P2267">
        <v>64110000</v>
      </c>
      <c r="Q2267">
        <v>0</v>
      </c>
      <c r="R2267">
        <v>1346045</v>
      </c>
      <c r="S2267" t="s">
        <v>137</v>
      </c>
      <c r="T2267">
        <v>0.47155460765510449</v>
      </c>
      <c r="U2267">
        <v>1.2009447865714571</v>
      </c>
      <c r="V2267">
        <v>0.16994387989697479</v>
      </c>
      <c r="W2267">
        <v>0.93167378116000299</v>
      </c>
      <c r="X2267">
        <v>1.436642835258207</v>
      </c>
      <c r="Y2267" t="str">
        <f t="shared" si="140"/>
        <v>&gt;72</v>
      </c>
      <c r="Z2267" s="20">
        <f t="shared" si="141"/>
        <v>1</v>
      </c>
      <c r="AA2267" t="str">
        <f t="shared" si="142"/>
        <v>80%-100%</v>
      </c>
      <c r="AB2267">
        <f t="shared" si="143"/>
        <v>2.791163742576432E-4</v>
      </c>
    </row>
    <row r="2268" spans="1:28" x14ac:dyDescent="0.25">
      <c r="A2268" t="s">
        <v>5570</v>
      </c>
      <c r="B2268" t="s">
        <v>5571</v>
      </c>
      <c r="C2268" t="s">
        <v>82</v>
      </c>
      <c r="D2268" t="s">
        <v>125</v>
      </c>
      <c r="E2268">
        <v>38</v>
      </c>
      <c r="F2268" t="s">
        <v>117</v>
      </c>
      <c r="G2268">
        <v>2021</v>
      </c>
      <c r="H2268" t="s">
        <v>29</v>
      </c>
      <c r="I2268" t="s">
        <v>84</v>
      </c>
      <c r="J2268" t="s">
        <v>80</v>
      </c>
      <c r="K2268">
        <v>72</v>
      </c>
      <c r="L2268" s="18">
        <v>44162</v>
      </c>
      <c r="M2268" s="18">
        <v>46353</v>
      </c>
      <c r="O2268">
        <v>56491100</v>
      </c>
      <c r="P2268">
        <v>28245550</v>
      </c>
      <c r="Q2268">
        <v>28245550</v>
      </c>
      <c r="R2268">
        <v>724535</v>
      </c>
      <c r="S2268" t="s">
        <v>184</v>
      </c>
      <c r="T2268">
        <v>-1.092968428594856</v>
      </c>
      <c r="U2268">
        <v>-0.85216124758390532</v>
      </c>
      <c r="V2268">
        <v>0.24898836987965761</v>
      </c>
      <c r="W2268">
        <v>9.6869530802563969E-2</v>
      </c>
      <c r="X2268">
        <v>-0.72909773183379534</v>
      </c>
      <c r="Y2268" t="str">
        <f t="shared" si="140"/>
        <v>61-72</v>
      </c>
      <c r="Z2268" s="20">
        <f t="shared" si="141"/>
        <v>0.5</v>
      </c>
      <c r="AA2268" t="str">
        <f t="shared" si="142"/>
        <v>40%-60%</v>
      </c>
      <c r="AB2268">
        <f t="shared" si="143"/>
        <v>1.5023983761520718E-4</v>
      </c>
    </row>
    <row r="2269" spans="1:28" x14ac:dyDescent="0.25">
      <c r="A2269" t="s">
        <v>5572</v>
      </c>
      <c r="B2269" t="s">
        <v>5573</v>
      </c>
      <c r="C2269" t="s">
        <v>82</v>
      </c>
      <c r="D2269" t="s">
        <v>152</v>
      </c>
      <c r="E2269">
        <v>220</v>
      </c>
      <c r="F2269" t="s">
        <v>17</v>
      </c>
      <c r="G2269">
        <v>2020</v>
      </c>
      <c r="H2269" t="s">
        <v>17</v>
      </c>
      <c r="I2269" t="s">
        <v>84</v>
      </c>
      <c r="J2269" t="s">
        <v>80</v>
      </c>
      <c r="K2269">
        <v>72</v>
      </c>
      <c r="L2269" s="18">
        <v>43596</v>
      </c>
      <c r="M2269" s="18">
        <v>45788</v>
      </c>
      <c r="O2269">
        <v>54890000</v>
      </c>
      <c r="P2269">
        <v>55510000</v>
      </c>
      <c r="Q2269">
        <v>0</v>
      </c>
      <c r="R2269">
        <v>1285507</v>
      </c>
      <c r="S2269" t="s">
        <v>470</v>
      </c>
      <c r="T2269">
        <v>-0.65635734871114615</v>
      </c>
      <c r="U2269">
        <v>1.2473257572829279</v>
      </c>
      <c r="V2269">
        <v>0.32803285986234038</v>
      </c>
      <c r="W2269">
        <v>0.69376519072734855</v>
      </c>
      <c r="X2269">
        <v>-0.65174985443765243</v>
      </c>
      <c r="Y2269" t="str">
        <f t="shared" si="140"/>
        <v>61-72</v>
      </c>
      <c r="Z2269" s="20">
        <f t="shared" si="141"/>
        <v>1.0112953179085444</v>
      </c>
      <c r="AA2269" t="str">
        <f t="shared" si="142"/>
        <v>80%-100%</v>
      </c>
      <c r="AB2269">
        <f t="shared" si="143"/>
        <v>2.6656319285225992E-4</v>
      </c>
    </row>
    <row r="2270" spans="1:28" x14ac:dyDescent="0.25">
      <c r="A2270" t="s">
        <v>5574</v>
      </c>
      <c r="B2270" t="s">
        <v>5575</v>
      </c>
      <c r="C2270" t="s">
        <v>82</v>
      </c>
      <c r="D2270" t="s">
        <v>181</v>
      </c>
      <c r="E2270">
        <v>27</v>
      </c>
      <c r="F2270" t="s">
        <v>25</v>
      </c>
      <c r="G2270">
        <v>2022</v>
      </c>
      <c r="H2270" t="s">
        <v>25</v>
      </c>
      <c r="I2270" t="s">
        <v>84</v>
      </c>
      <c r="J2270" t="s">
        <v>80</v>
      </c>
      <c r="K2270">
        <v>84</v>
      </c>
      <c r="L2270" s="18">
        <v>44301</v>
      </c>
      <c r="M2270" s="18">
        <v>46858</v>
      </c>
      <c r="O2270">
        <v>42220000</v>
      </c>
      <c r="P2270">
        <v>33351000</v>
      </c>
      <c r="Q2270">
        <v>8869000</v>
      </c>
      <c r="R2270">
        <v>881199</v>
      </c>
      <c r="S2270" t="s">
        <v>335</v>
      </c>
      <c r="T2270">
        <v>-2.7181318926064431</v>
      </c>
      <c r="U2270">
        <v>0.33836793119846248</v>
      </c>
      <c r="V2270">
        <v>-0.7785899998952176</v>
      </c>
      <c r="W2270">
        <v>-0.83139880865341775</v>
      </c>
      <c r="X2270">
        <v>-1.8893158927759399</v>
      </c>
      <c r="Y2270" t="str">
        <f t="shared" si="140"/>
        <v>&gt;72</v>
      </c>
      <c r="Z2270" s="20">
        <f t="shared" si="141"/>
        <v>0.78993368072003789</v>
      </c>
      <c r="AA2270" t="str">
        <f t="shared" si="142"/>
        <v>60%-80%</v>
      </c>
      <c r="AB2270">
        <f t="shared" si="143"/>
        <v>1.8272574087750481E-4</v>
      </c>
    </row>
    <row r="2271" spans="1:28" x14ac:dyDescent="0.25">
      <c r="A2271" t="s">
        <v>5576</v>
      </c>
      <c r="B2271" t="s">
        <v>5577</v>
      </c>
      <c r="C2271" t="s">
        <v>82</v>
      </c>
      <c r="D2271" t="s">
        <v>239</v>
      </c>
      <c r="E2271">
        <v>59</v>
      </c>
      <c r="F2271" t="s">
        <v>79</v>
      </c>
      <c r="G2271">
        <v>2019</v>
      </c>
      <c r="H2271" t="s">
        <v>13</v>
      </c>
      <c r="J2271" t="s">
        <v>80</v>
      </c>
      <c r="K2271">
        <v>48</v>
      </c>
      <c r="L2271" s="18">
        <v>43403</v>
      </c>
      <c r="M2271" s="18">
        <v>44864</v>
      </c>
      <c r="O2271">
        <v>41910000</v>
      </c>
      <c r="P2271">
        <v>15000000</v>
      </c>
      <c r="Q2271">
        <v>26910000</v>
      </c>
      <c r="R2271">
        <v>444528</v>
      </c>
      <c r="S2271" t="s">
        <v>164</v>
      </c>
      <c r="T2271">
        <v>0.73837248980626058</v>
      </c>
      <c r="U2271">
        <v>-1.4356137139831029</v>
      </c>
      <c r="V2271">
        <v>-0.1067118350424142</v>
      </c>
      <c r="W2271">
        <v>-0.11183153178679579</v>
      </c>
      <c r="X2271">
        <v>-0.49705409964536651</v>
      </c>
      <c r="Y2271" t="str">
        <f t="shared" si="140"/>
        <v>37-48</v>
      </c>
      <c r="Z2271" s="20">
        <f t="shared" si="141"/>
        <v>0.35790980672870437</v>
      </c>
      <c r="AA2271" t="str">
        <f t="shared" si="142"/>
        <v>20%-40%</v>
      </c>
      <c r="AB2271">
        <f t="shared" si="143"/>
        <v>9.2177485608580415E-5</v>
      </c>
    </row>
    <row r="2272" spans="1:28" x14ac:dyDescent="0.25">
      <c r="A2272" t="s">
        <v>5578</v>
      </c>
      <c r="B2272" t="s">
        <v>5579</v>
      </c>
      <c r="C2272" t="s">
        <v>82</v>
      </c>
      <c r="D2272" t="s">
        <v>576</v>
      </c>
      <c r="E2272">
        <v>61</v>
      </c>
      <c r="F2272" t="s">
        <v>25</v>
      </c>
      <c r="G2272">
        <v>2021</v>
      </c>
      <c r="H2272" t="s">
        <v>25</v>
      </c>
      <c r="I2272" t="s">
        <v>84</v>
      </c>
      <c r="J2272" t="s">
        <v>80</v>
      </c>
      <c r="K2272">
        <v>84</v>
      </c>
      <c r="L2272" s="18">
        <v>44084</v>
      </c>
      <c r="M2272" s="18">
        <v>46640</v>
      </c>
      <c r="O2272">
        <v>35990000</v>
      </c>
      <c r="P2272">
        <v>35990000</v>
      </c>
      <c r="Q2272">
        <v>0</v>
      </c>
      <c r="R2272">
        <v>692069</v>
      </c>
      <c r="S2272" t="s">
        <v>255</v>
      </c>
      <c r="T2272">
        <v>-1.3719143962983369</v>
      </c>
      <c r="U2272">
        <v>1.2009447865714571</v>
      </c>
      <c r="V2272">
        <v>0.48612183982770601</v>
      </c>
      <c r="W2272">
        <v>-0.90549034110244442</v>
      </c>
      <c r="X2272">
        <v>-1.425228628399082</v>
      </c>
      <c r="Y2272" t="str">
        <f t="shared" si="140"/>
        <v>&gt;72</v>
      </c>
      <c r="Z2272" s="20">
        <f t="shared" si="141"/>
        <v>1</v>
      </c>
      <c r="AA2272" t="str">
        <f t="shared" si="142"/>
        <v>80%-100%</v>
      </c>
      <c r="AB2272">
        <f t="shared" si="143"/>
        <v>1.4350767620407406E-4</v>
      </c>
    </row>
    <row r="2273" spans="1:28" x14ac:dyDescent="0.25">
      <c r="A2273" t="s">
        <v>5580</v>
      </c>
      <c r="B2273" t="s">
        <v>5581</v>
      </c>
      <c r="C2273" t="s">
        <v>82</v>
      </c>
      <c r="D2273" t="s">
        <v>821</v>
      </c>
      <c r="E2273">
        <v>87</v>
      </c>
      <c r="F2273" t="s">
        <v>95</v>
      </c>
      <c r="G2273">
        <v>2019</v>
      </c>
      <c r="H2273" t="s">
        <v>16</v>
      </c>
      <c r="J2273" t="s">
        <v>96</v>
      </c>
      <c r="K2273">
        <v>84</v>
      </c>
      <c r="L2273" s="18">
        <v>43522</v>
      </c>
      <c r="M2273" s="18">
        <v>46079</v>
      </c>
      <c r="O2273">
        <v>30000000</v>
      </c>
      <c r="P2273">
        <v>27000000</v>
      </c>
      <c r="Q2273">
        <v>3000000</v>
      </c>
      <c r="R2273">
        <v>584902</v>
      </c>
      <c r="S2273" t="s">
        <v>225</v>
      </c>
      <c r="T2273">
        <v>0.89603760198648907</v>
      </c>
      <c r="U2273">
        <v>0.79032357974038436</v>
      </c>
      <c r="V2273">
        <v>0.28851061487099899</v>
      </c>
      <c r="W2273">
        <v>-0.23839405610257569</v>
      </c>
      <c r="X2273">
        <v>4.4381042127634142E-2</v>
      </c>
      <c r="Y2273" t="str">
        <f t="shared" si="140"/>
        <v>&gt;72</v>
      </c>
      <c r="Z2273" s="20">
        <f t="shared" si="141"/>
        <v>0.9</v>
      </c>
      <c r="AA2273" t="str">
        <f t="shared" si="142"/>
        <v>80%-100%</v>
      </c>
      <c r="AB2273">
        <f t="shared" si="143"/>
        <v>1.2128548862485582E-4</v>
      </c>
    </row>
    <row r="2274" spans="1:28" x14ac:dyDescent="0.25">
      <c r="A2274" t="s">
        <v>5582</v>
      </c>
      <c r="B2274" t="s">
        <v>5583</v>
      </c>
      <c r="C2274" t="s">
        <v>82</v>
      </c>
      <c r="D2274" t="s">
        <v>236</v>
      </c>
      <c r="E2274">
        <v>7</v>
      </c>
      <c r="F2274" t="s">
        <v>11</v>
      </c>
      <c r="G2274">
        <v>2021</v>
      </c>
      <c r="H2274" t="s">
        <v>11</v>
      </c>
      <c r="I2274" t="s">
        <v>188</v>
      </c>
      <c r="J2274" t="s">
        <v>80</v>
      </c>
      <c r="K2274">
        <v>84</v>
      </c>
      <c r="L2274" s="18">
        <v>44160</v>
      </c>
      <c r="M2274" s="18">
        <v>46716</v>
      </c>
      <c r="O2274">
        <v>66610000</v>
      </c>
      <c r="P2274">
        <v>52610000</v>
      </c>
      <c r="Q2274">
        <v>14000000</v>
      </c>
      <c r="R2274">
        <v>1111371</v>
      </c>
      <c r="S2274" t="s">
        <v>283</v>
      </c>
      <c r="T2274">
        <v>-0.95955948751927811</v>
      </c>
      <c r="U2274">
        <v>0.33790666982697198</v>
      </c>
      <c r="V2274">
        <v>-0.73906775490387622</v>
      </c>
      <c r="W2274">
        <v>-0.26284772688564872</v>
      </c>
      <c r="X2274">
        <v>-1.0384892414183671</v>
      </c>
      <c r="Y2274" t="str">
        <f t="shared" si="140"/>
        <v>&gt;72</v>
      </c>
      <c r="Z2274" s="20">
        <f t="shared" si="141"/>
        <v>0.78982134814592408</v>
      </c>
      <c r="AA2274" t="str">
        <f t="shared" si="142"/>
        <v>60%-80%</v>
      </c>
      <c r="AB2274">
        <f t="shared" si="143"/>
        <v>2.3045428939975351E-4</v>
      </c>
    </row>
    <row r="2275" spans="1:28" x14ac:dyDescent="0.25">
      <c r="A2275" t="s">
        <v>5584</v>
      </c>
      <c r="B2275" t="s">
        <v>5585</v>
      </c>
      <c r="C2275" t="s">
        <v>82</v>
      </c>
      <c r="D2275" t="s">
        <v>576</v>
      </c>
      <c r="E2275">
        <v>83</v>
      </c>
      <c r="F2275" t="s">
        <v>25</v>
      </c>
      <c r="G2275">
        <v>2021</v>
      </c>
      <c r="H2275" t="s">
        <v>25</v>
      </c>
      <c r="I2275" t="s">
        <v>84</v>
      </c>
      <c r="J2275" t="s">
        <v>80</v>
      </c>
      <c r="K2275">
        <v>84</v>
      </c>
      <c r="L2275" s="18">
        <v>44378</v>
      </c>
      <c r="M2275" s="18">
        <v>46935</v>
      </c>
      <c r="O2275">
        <v>37150000</v>
      </c>
      <c r="P2275">
        <v>32150000</v>
      </c>
      <c r="Q2275">
        <v>5000000</v>
      </c>
      <c r="R2275">
        <v>712248</v>
      </c>
      <c r="S2275" t="s">
        <v>205</v>
      </c>
      <c r="T2275">
        <v>-2.2087522994087809</v>
      </c>
      <c r="U2275">
        <v>0.64829174911375476</v>
      </c>
      <c r="V2275">
        <v>-0.1067118350424142</v>
      </c>
      <c r="W2275">
        <v>-0.85757771500159807</v>
      </c>
      <c r="X2275">
        <v>0.1217289195237771</v>
      </c>
      <c r="Y2275" t="str">
        <f t="shared" si="140"/>
        <v>&gt;72</v>
      </c>
      <c r="Z2275" s="20">
        <f t="shared" si="141"/>
        <v>0.86541049798115743</v>
      </c>
      <c r="AA2275" t="str">
        <f t="shared" si="142"/>
        <v>80%-100%</v>
      </c>
      <c r="AB2275">
        <f t="shared" si="143"/>
        <v>1.4769200088574891E-4</v>
      </c>
    </row>
    <row r="2276" spans="1:28" x14ac:dyDescent="0.25">
      <c r="A2276" t="s">
        <v>5586</v>
      </c>
      <c r="B2276" t="s">
        <v>5587</v>
      </c>
      <c r="C2276" t="s">
        <v>82</v>
      </c>
      <c r="D2276" t="s">
        <v>159</v>
      </c>
      <c r="E2276">
        <v>291</v>
      </c>
      <c r="F2276" t="s">
        <v>95</v>
      </c>
      <c r="G2276">
        <v>2018</v>
      </c>
      <c r="H2276" t="s">
        <v>16</v>
      </c>
      <c r="J2276" t="s">
        <v>96</v>
      </c>
      <c r="K2276">
        <v>72</v>
      </c>
      <c r="L2276" s="18">
        <v>44068</v>
      </c>
      <c r="M2276" s="18">
        <v>46259</v>
      </c>
      <c r="O2276">
        <v>29000000</v>
      </c>
      <c r="P2276">
        <v>24000000</v>
      </c>
      <c r="Q2276">
        <v>5000000</v>
      </c>
      <c r="R2276">
        <v>607799</v>
      </c>
      <c r="S2276" t="s">
        <v>941</v>
      </c>
      <c r="T2276">
        <v>-0.99594374417625386</v>
      </c>
      <c r="U2276">
        <v>0.49297718858684902</v>
      </c>
      <c r="V2276">
        <v>0.68373306478441309</v>
      </c>
      <c r="W2276">
        <v>-0.80208805875149514</v>
      </c>
      <c r="X2276">
        <v>-1.1931849962106531</v>
      </c>
      <c r="Y2276" t="str">
        <f t="shared" si="140"/>
        <v>61-72</v>
      </c>
      <c r="Z2276" s="20">
        <f t="shared" si="141"/>
        <v>0.82758620689655171</v>
      </c>
      <c r="AA2276" t="str">
        <f t="shared" si="142"/>
        <v>80%-100%</v>
      </c>
      <c r="AB2276">
        <f t="shared" si="143"/>
        <v>1.2603341876194429E-4</v>
      </c>
    </row>
    <row r="2277" spans="1:28" x14ac:dyDescent="0.25">
      <c r="A2277" t="s">
        <v>5588</v>
      </c>
      <c r="B2277" t="s">
        <v>5589</v>
      </c>
      <c r="C2277" t="s">
        <v>82</v>
      </c>
      <c r="D2277" t="s">
        <v>864</v>
      </c>
      <c r="E2277">
        <v>38</v>
      </c>
      <c r="F2277" t="s">
        <v>17</v>
      </c>
      <c r="G2277">
        <v>2020</v>
      </c>
      <c r="H2277" t="s">
        <v>110</v>
      </c>
      <c r="I2277" t="s">
        <v>84</v>
      </c>
      <c r="J2277" t="s">
        <v>80</v>
      </c>
      <c r="K2277">
        <v>72</v>
      </c>
      <c r="L2277" s="18">
        <v>43847</v>
      </c>
      <c r="M2277" s="18">
        <v>46039</v>
      </c>
      <c r="O2277">
        <v>63238661</v>
      </c>
      <c r="P2277">
        <v>48000000</v>
      </c>
      <c r="Q2277">
        <v>15238661</v>
      </c>
      <c r="R2277">
        <v>1070161</v>
      </c>
      <c r="S2277" t="s">
        <v>135</v>
      </c>
      <c r="T2277">
        <v>-1.0808403430425311</v>
      </c>
      <c r="U2277">
        <v>0.21146821142550359</v>
      </c>
      <c r="V2277">
        <v>0.52564408481904745</v>
      </c>
      <c r="W2277">
        <v>-0.42213529472748718</v>
      </c>
      <c r="X2277">
        <v>-1.5025765057952249</v>
      </c>
      <c r="Y2277" t="str">
        <f t="shared" si="140"/>
        <v>61-72</v>
      </c>
      <c r="Z2277" s="20">
        <f t="shared" si="141"/>
        <v>0.75902935389476389</v>
      </c>
      <c r="AA2277" t="str">
        <f t="shared" si="142"/>
        <v>60%-80%</v>
      </c>
      <c r="AB2277">
        <f t="shared" si="143"/>
        <v>2.2190896901064507E-4</v>
      </c>
    </row>
    <row r="2278" spans="1:28" x14ac:dyDescent="0.25">
      <c r="A2278" t="s">
        <v>5590</v>
      </c>
      <c r="B2278" t="s">
        <v>5591</v>
      </c>
      <c r="C2278" t="s">
        <v>82</v>
      </c>
      <c r="D2278" t="s">
        <v>5592</v>
      </c>
      <c r="E2278">
        <v>-1</v>
      </c>
      <c r="F2278" t="s">
        <v>87</v>
      </c>
      <c r="G2278">
        <v>2022</v>
      </c>
      <c r="H2278" t="s">
        <v>24</v>
      </c>
      <c r="I2278" t="s">
        <v>84</v>
      </c>
      <c r="J2278" t="s">
        <v>80</v>
      </c>
      <c r="K2278">
        <v>84</v>
      </c>
      <c r="L2278" s="18">
        <v>44312</v>
      </c>
      <c r="M2278" s="18">
        <v>46869</v>
      </c>
      <c r="O2278">
        <v>41000000</v>
      </c>
      <c r="P2278">
        <v>18000000</v>
      </c>
      <c r="Q2278">
        <v>23000000</v>
      </c>
      <c r="R2278">
        <v>339849</v>
      </c>
      <c r="S2278" t="s">
        <v>382</v>
      </c>
      <c r="T2278">
        <v>0.30176140992255063</v>
      </c>
      <c r="U2278">
        <v>-1.102540032236998</v>
      </c>
      <c r="V2278">
        <v>-1.13429020481729</v>
      </c>
      <c r="W2278">
        <v>-0.35684618098223347</v>
      </c>
      <c r="X2278">
        <v>0.35377255171220601</v>
      </c>
      <c r="Y2278" t="str">
        <f t="shared" si="140"/>
        <v>&gt;72</v>
      </c>
      <c r="Z2278" s="20">
        <f t="shared" si="141"/>
        <v>0.43902439024390244</v>
      </c>
      <c r="AA2278" t="str">
        <f t="shared" si="142"/>
        <v>40%-60%</v>
      </c>
      <c r="AB2278">
        <f t="shared" si="143"/>
        <v>7.0471210602235287E-5</v>
      </c>
    </row>
    <row r="2279" spans="1:28" x14ac:dyDescent="0.25">
      <c r="A2279" t="s">
        <v>5593</v>
      </c>
      <c r="B2279" t="s">
        <v>5594</v>
      </c>
      <c r="C2279" t="s">
        <v>82</v>
      </c>
      <c r="D2279" t="s">
        <v>181</v>
      </c>
      <c r="E2279">
        <v>62</v>
      </c>
      <c r="F2279" t="s">
        <v>25</v>
      </c>
      <c r="G2279">
        <v>2021</v>
      </c>
      <c r="H2279" t="s">
        <v>25</v>
      </c>
      <c r="I2279" t="s">
        <v>84</v>
      </c>
      <c r="J2279" t="s">
        <v>80</v>
      </c>
      <c r="K2279">
        <v>84</v>
      </c>
      <c r="L2279" s="18">
        <v>44171</v>
      </c>
      <c r="M2279" s="18">
        <v>46727</v>
      </c>
      <c r="O2279">
        <v>37990000</v>
      </c>
      <c r="P2279">
        <v>37990000</v>
      </c>
      <c r="Q2279">
        <v>0</v>
      </c>
      <c r="R2279">
        <v>838479</v>
      </c>
      <c r="S2279" t="s">
        <v>317</v>
      </c>
      <c r="T2279">
        <v>-0.91104714530997699</v>
      </c>
      <c r="U2279">
        <v>1.2009447865714571</v>
      </c>
      <c r="V2279">
        <v>0.80229979975843724</v>
      </c>
      <c r="W2279">
        <v>-0.43112291571008471</v>
      </c>
      <c r="X2279">
        <v>-0.80644560922993824</v>
      </c>
      <c r="Y2279" t="str">
        <f t="shared" si="140"/>
        <v>&gt;72</v>
      </c>
      <c r="Z2279" s="20">
        <f t="shared" si="141"/>
        <v>1</v>
      </c>
      <c r="AA2279" t="str">
        <f t="shared" si="142"/>
        <v>80%-100%</v>
      </c>
      <c r="AB2279">
        <f t="shared" si="143"/>
        <v>1.7386730634649989E-4</v>
      </c>
    </row>
    <row r="2280" spans="1:28" x14ac:dyDescent="0.25">
      <c r="A2280" t="s">
        <v>858</v>
      </c>
      <c r="B2280" t="s">
        <v>5595</v>
      </c>
      <c r="C2280" t="s">
        <v>82</v>
      </c>
      <c r="D2280" t="s">
        <v>108</v>
      </c>
      <c r="E2280">
        <v>241</v>
      </c>
      <c r="F2280" t="s">
        <v>117</v>
      </c>
      <c r="G2280">
        <v>2020</v>
      </c>
      <c r="H2280" t="s">
        <v>29</v>
      </c>
      <c r="I2280" t="s">
        <v>84</v>
      </c>
      <c r="J2280" t="s">
        <v>80</v>
      </c>
      <c r="K2280">
        <v>24</v>
      </c>
      <c r="L2280" s="18">
        <v>43908</v>
      </c>
      <c r="M2280" s="18">
        <v>44638</v>
      </c>
      <c r="O2280">
        <v>49590000</v>
      </c>
      <c r="P2280">
        <v>14590000</v>
      </c>
      <c r="Q2280">
        <v>35000000</v>
      </c>
      <c r="R2280">
        <v>641474</v>
      </c>
      <c r="S2280" t="s">
        <v>699</v>
      </c>
      <c r="T2280">
        <v>-0.4986922365309176</v>
      </c>
      <c r="U2280">
        <v>-1.6971681876345399</v>
      </c>
      <c r="V2280">
        <v>-4.4146365390986242</v>
      </c>
      <c r="W2280">
        <v>0.33955753488230289</v>
      </c>
      <c r="X2280">
        <v>-0.4197062222492236</v>
      </c>
      <c r="Y2280" t="str">
        <f t="shared" si="140"/>
        <v>&lt;=24</v>
      </c>
      <c r="Z2280" s="20">
        <f t="shared" si="141"/>
        <v>0.29421254285138132</v>
      </c>
      <c r="AA2280" t="str">
        <f t="shared" si="142"/>
        <v>20%-40%</v>
      </c>
      <c r="AB2280">
        <f t="shared" si="143"/>
        <v>1.3301627884695344E-4</v>
      </c>
    </row>
    <row r="2281" spans="1:28" x14ac:dyDescent="0.25">
      <c r="A2281" t="s">
        <v>5596</v>
      </c>
      <c r="B2281" t="s">
        <v>5597</v>
      </c>
      <c r="C2281" t="s">
        <v>82</v>
      </c>
      <c r="D2281" t="s">
        <v>487</v>
      </c>
      <c r="E2281">
        <v>61</v>
      </c>
      <c r="F2281" t="s">
        <v>87</v>
      </c>
      <c r="G2281">
        <v>2021</v>
      </c>
      <c r="H2281" t="s">
        <v>24</v>
      </c>
      <c r="I2281" t="s">
        <v>84</v>
      </c>
      <c r="J2281" t="s">
        <v>80</v>
      </c>
      <c r="K2281">
        <v>60</v>
      </c>
      <c r="L2281" s="18">
        <v>44249</v>
      </c>
      <c r="M2281" s="18">
        <v>46075</v>
      </c>
      <c r="O2281">
        <v>42080000</v>
      </c>
      <c r="P2281">
        <v>24080000</v>
      </c>
      <c r="Q2281">
        <v>18000000</v>
      </c>
      <c r="R2281">
        <v>609784</v>
      </c>
      <c r="S2281" t="s">
        <v>146</v>
      </c>
      <c r="T2281">
        <v>4.7071613323719813E-2</v>
      </c>
      <c r="U2281">
        <v>-0.55551474835233239</v>
      </c>
      <c r="V2281">
        <v>-1.015723469843266</v>
      </c>
      <c r="W2281">
        <v>-0.44970952433763578</v>
      </c>
      <c r="X2281">
        <v>0.1217289195237771</v>
      </c>
      <c r="Y2281" t="str">
        <f t="shared" si="140"/>
        <v>49-60</v>
      </c>
      <c r="Z2281" s="20">
        <f t="shared" si="141"/>
        <v>0.57224334600760451</v>
      </c>
      <c r="AA2281" t="str">
        <f t="shared" si="142"/>
        <v>40%-60%</v>
      </c>
      <c r="AB2281">
        <f t="shared" si="143"/>
        <v>1.2644502907430488E-4</v>
      </c>
    </row>
    <row r="2282" spans="1:28" x14ac:dyDescent="0.25">
      <c r="A2282" t="s">
        <v>5598</v>
      </c>
      <c r="B2282" t="s">
        <v>5599</v>
      </c>
      <c r="C2282" t="s">
        <v>82</v>
      </c>
      <c r="D2282" t="s">
        <v>246</v>
      </c>
      <c r="E2282">
        <v>49</v>
      </c>
      <c r="F2282" t="s">
        <v>87</v>
      </c>
      <c r="G2282">
        <v>2020</v>
      </c>
      <c r="H2282" t="s">
        <v>15</v>
      </c>
      <c r="I2282" t="s">
        <v>84</v>
      </c>
      <c r="J2282" t="s">
        <v>80</v>
      </c>
      <c r="K2282">
        <v>84</v>
      </c>
      <c r="L2282" s="18">
        <v>43599</v>
      </c>
      <c r="M2282" s="18">
        <v>46156</v>
      </c>
      <c r="O2282">
        <v>34525400</v>
      </c>
      <c r="P2282">
        <v>15000000</v>
      </c>
      <c r="Q2282">
        <v>19525400</v>
      </c>
      <c r="R2282">
        <v>316039</v>
      </c>
      <c r="S2282" t="s">
        <v>829</v>
      </c>
      <c r="T2282">
        <v>-0.30464286769371318</v>
      </c>
      <c r="U2282">
        <v>-1.121271121675637</v>
      </c>
      <c r="V2282">
        <v>-6.7189590051072792E-2</v>
      </c>
      <c r="W2282">
        <v>-0.74260327735764531</v>
      </c>
      <c r="X2282">
        <v>0.27642467431606299</v>
      </c>
      <c r="Y2282" t="str">
        <f t="shared" si="140"/>
        <v>&gt;72</v>
      </c>
      <c r="Z2282" s="20">
        <f t="shared" si="141"/>
        <v>0.43446274337154672</v>
      </c>
      <c r="AA2282" t="str">
        <f t="shared" si="142"/>
        <v>40%-60%</v>
      </c>
      <c r="AB2282">
        <f t="shared" si="143"/>
        <v>6.5533960457496817E-5</v>
      </c>
    </row>
    <row r="2283" spans="1:28" x14ac:dyDescent="0.25">
      <c r="A2283" t="s">
        <v>5600</v>
      </c>
      <c r="B2283" t="s">
        <v>5601</v>
      </c>
      <c r="C2283" t="s">
        <v>82</v>
      </c>
      <c r="D2283" t="s">
        <v>236</v>
      </c>
      <c r="E2283">
        <v>220</v>
      </c>
      <c r="F2283" t="s">
        <v>87</v>
      </c>
      <c r="G2283">
        <v>2021</v>
      </c>
      <c r="H2283" t="s">
        <v>24</v>
      </c>
      <c r="I2283" t="s">
        <v>84</v>
      </c>
      <c r="J2283" t="s">
        <v>80</v>
      </c>
      <c r="K2283">
        <v>84</v>
      </c>
      <c r="L2283" s="18">
        <v>44186</v>
      </c>
      <c r="M2283" s="18">
        <v>46742</v>
      </c>
      <c r="O2283">
        <v>41823000</v>
      </c>
      <c r="P2283">
        <v>32823000</v>
      </c>
      <c r="Q2283">
        <v>9000000</v>
      </c>
      <c r="R2283">
        <v>661247</v>
      </c>
      <c r="S2283" t="s">
        <v>5602</v>
      </c>
      <c r="T2283">
        <v>-0.1469777555134846</v>
      </c>
      <c r="U2283">
        <v>0.31731834622053667</v>
      </c>
      <c r="V2283">
        <v>-0.34384530499046262</v>
      </c>
      <c r="W2283">
        <v>-0.32225617042263538</v>
      </c>
      <c r="X2283">
        <v>-0.57440197704150942</v>
      </c>
      <c r="Y2283" t="str">
        <f t="shared" si="140"/>
        <v>&gt;72</v>
      </c>
      <c r="Z2283" s="20">
        <f t="shared" si="141"/>
        <v>0.78480740262534965</v>
      </c>
      <c r="AA2283" t="str">
        <f t="shared" si="142"/>
        <v>60%-80%</v>
      </c>
      <c r="AB2283">
        <f t="shared" si="143"/>
        <v>1.3711641522292628E-4</v>
      </c>
    </row>
    <row r="2284" spans="1:28" x14ac:dyDescent="0.25">
      <c r="A2284" t="s">
        <v>5603</v>
      </c>
      <c r="B2284" t="s">
        <v>5604</v>
      </c>
      <c r="C2284" t="s">
        <v>82</v>
      </c>
      <c r="D2284" t="s">
        <v>240</v>
      </c>
      <c r="E2284">
        <v>74</v>
      </c>
      <c r="F2284" t="s">
        <v>17</v>
      </c>
      <c r="G2284">
        <v>2019</v>
      </c>
      <c r="H2284" t="s">
        <v>17</v>
      </c>
      <c r="J2284" t="s">
        <v>80</v>
      </c>
      <c r="K2284">
        <v>84</v>
      </c>
      <c r="L2284" s="18">
        <v>43462</v>
      </c>
      <c r="M2284" s="18">
        <v>46019</v>
      </c>
      <c r="O2284">
        <v>49990000</v>
      </c>
      <c r="P2284">
        <v>24995000</v>
      </c>
      <c r="Q2284">
        <v>24995000</v>
      </c>
      <c r="R2284">
        <v>552390</v>
      </c>
      <c r="S2284" t="s">
        <v>287</v>
      </c>
      <c r="T2284">
        <v>1.126471227480669</v>
      </c>
      <c r="U2284">
        <v>-0.85216124758390532</v>
      </c>
      <c r="V2284">
        <v>0.4070773498450232</v>
      </c>
      <c r="W2284">
        <v>0.17865525541594579</v>
      </c>
      <c r="X2284">
        <v>0.89520769348520657</v>
      </c>
      <c r="Y2284" t="str">
        <f t="shared" si="140"/>
        <v>&gt;72</v>
      </c>
      <c r="Z2284" s="20">
        <f t="shared" si="141"/>
        <v>0.5</v>
      </c>
      <c r="AA2284" t="str">
        <f t="shared" si="142"/>
        <v>40%-60%</v>
      </c>
      <c r="AB2284">
        <f t="shared" si="143"/>
        <v>1.1454378863721461E-4</v>
      </c>
    </row>
    <row r="2285" spans="1:28" x14ac:dyDescent="0.25">
      <c r="A2285" t="s">
        <v>5605</v>
      </c>
      <c r="B2285" t="s">
        <v>5606</v>
      </c>
      <c r="C2285" t="s">
        <v>82</v>
      </c>
      <c r="D2285" t="s">
        <v>383</v>
      </c>
      <c r="E2285">
        <v>246</v>
      </c>
      <c r="F2285" t="s">
        <v>17</v>
      </c>
      <c r="G2285">
        <v>2019</v>
      </c>
      <c r="H2285" t="s">
        <v>17</v>
      </c>
      <c r="J2285" t="s">
        <v>80</v>
      </c>
      <c r="K2285">
        <v>48</v>
      </c>
      <c r="L2285" s="18">
        <v>43169</v>
      </c>
      <c r="M2285" s="18">
        <v>44630</v>
      </c>
      <c r="O2285">
        <v>55990000</v>
      </c>
      <c r="P2285">
        <v>24990000</v>
      </c>
      <c r="Q2285">
        <v>31000000</v>
      </c>
      <c r="R2285">
        <v>650895</v>
      </c>
      <c r="S2285" t="s">
        <v>420</v>
      </c>
      <c r="T2285">
        <v>1.235623997451597</v>
      </c>
      <c r="U2285">
        <v>-1.0725428740399461</v>
      </c>
      <c r="V2285">
        <v>-1.4427178129829741</v>
      </c>
      <c r="W2285">
        <v>-0.2199810331234569</v>
      </c>
      <c r="X2285">
        <v>0.50846830650449182</v>
      </c>
      <c r="Y2285" t="str">
        <f t="shared" si="140"/>
        <v>37-48</v>
      </c>
      <c r="Z2285" s="20">
        <f t="shared" si="141"/>
        <v>0.44632970173245223</v>
      </c>
      <c r="AA2285" t="str">
        <f t="shared" si="142"/>
        <v>40%-60%</v>
      </c>
      <c r="AB2285">
        <f t="shared" si="143"/>
        <v>1.3496982078788501E-4</v>
      </c>
    </row>
    <row r="2286" spans="1:28" x14ac:dyDescent="0.25">
      <c r="A2286" t="s">
        <v>5607</v>
      </c>
      <c r="B2286" t="s">
        <v>5608</v>
      </c>
      <c r="C2286" t="s">
        <v>82</v>
      </c>
      <c r="D2286" t="s">
        <v>627</v>
      </c>
      <c r="E2286">
        <v>76</v>
      </c>
      <c r="F2286" t="s">
        <v>25</v>
      </c>
      <c r="G2286">
        <v>2021</v>
      </c>
      <c r="H2286" t="s">
        <v>25</v>
      </c>
      <c r="I2286" t="s">
        <v>84</v>
      </c>
      <c r="J2286" t="s">
        <v>80</v>
      </c>
      <c r="K2286">
        <v>48</v>
      </c>
      <c r="L2286" s="18">
        <v>44112</v>
      </c>
      <c r="M2286" s="18">
        <v>45573</v>
      </c>
      <c r="O2286">
        <v>39390000</v>
      </c>
      <c r="P2286">
        <v>28890000</v>
      </c>
      <c r="Q2286">
        <v>10500000</v>
      </c>
      <c r="R2286">
        <v>865215</v>
      </c>
      <c r="S2286" t="s">
        <v>277</v>
      </c>
      <c r="T2286">
        <v>-1.311273968536711</v>
      </c>
      <c r="U2286">
        <v>0.1063718818427791</v>
      </c>
      <c r="V2286">
        <v>0.4070773498450232</v>
      </c>
      <c r="W2286">
        <v>-0.8466663800260491</v>
      </c>
      <c r="X2286">
        <v>-0.80644560922993824</v>
      </c>
      <c r="Y2286" t="str">
        <f t="shared" si="140"/>
        <v>37-48</v>
      </c>
      <c r="Z2286" s="20">
        <f t="shared" si="141"/>
        <v>0.73343488194973339</v>
      </c>
      <c r="AA2286" t="str">
        <f t="shared" si="142"/>
        <v>60%-80%</v>
      </c>
      <c r="AB2286">
        <f t="shared" si="143"/>
        <v>1.7941129290129735E-4</v>
      </c>
    </row>
    <row r="2287" spans="1:28" x14ac:dyDescent="0.25">
      <c r="A2287" t="s">
        <v>5609</v>
      </c>
      <c r="B2287" t="s">
        <v>5610</v>
      </c>
      <c r="C2287" t="s">
        <v>82</v>
      </c>
      <c r="D2287" t="s">
        <v>301</v>
      </c>
      <c r="E2287">
        <v>83</v>
      </c>
      <c r="F2287" t="s">
        <v>79</v>
      </c>
      <c r="G2287">
        <v>2020</v>
      </c>
      <c r="H2287" t="s">
        <v>13</v>
      </c>
      <c r="I2287" t="s">
        <v>84</v>
      </c>
      <c r="J2287" t="s">
        <v>80</v>
      </c>
      <c r="K2287">
        <v>84</v>
      </c>
      <c r="L2287" s="18">
        <v>43784</v>
      </c>
      <c r="M2287" s="18">
        <v>46341</v>
      </c>
      <c r="O2287">
        <v>42890000</v>
      </c>
      <c r="P2287">
        <v>37890000</v>
      </c>
      <c r="Q2287">
        <v>5000000</v>
      </c>
      <c r="R2287">
        <v>836050</v>
      </c>
      <c r="S2287" t="s">
        <v>205</v>
      </c>
      <c r="T2287">
        <v>-2.8030284914727202</v>
      </c>
      <c r="U2287">
        <v>0.72225370842844849</v>
      </c>
      <c r="V2287">
        <v>0.52564408481904745</v>
      </c>
      <c r="W2287">
        <v>-0.65615364159365008</v>
      </c>
      <c r="X2287">
        <v>-1.270532873606796</v>
      </c>
      <c r="Y2287" t="str">
        <f t="shared" si="140"/>
        <v>&gt;72</v>
      </c>
      <c r="Z2287" s="20">
        <f t="shared" si="141"/>
        <v>0.88342270925623689</v>
      </c>
      <c r="AA2287" t="str">
        <f t="shared" si="142"/>
        <v>80%-100%</v>
      </c>
      <c r="AB2287">
        <f t="shared" si="143"/>
        <v>1.7336362803480019E-4</v>
      </c>
    </row>
    <row r="2288" spans="1:28" x14ac:dyDescent="0.25">
      <c r="A2288" t="s">
        <v>5611</v>
      </c>
      <c r="B2288" t="s">
        <v>5612</v>
      </c>
      <c r="C2288" t="s">
        <v>82</v>
      </c>
      <c r="D2288" t="s">
        <v>784</v>
      </c>
      <c r="E2288">
        <v>166990391</v>
      </c>
      <c r="F2288" t="s">
        <v>95</v>
      </c>
      <c r="G2288">
        <v>2017</v>
      </c>
      <c r="H2288" t="s">
        <v>16</v>
      </c>
      <c r="J2288" t="s">
        <v>96</v>
      </c>
      <c r="K2288">
        <v>84</v>
      </c>
      <c r="L2288" s="18">
        <v>44305</v>
      </c>
      <c r="M2288" s="18">
        <v>46862</v>
      </c>
      <c r="O2288">
        <v>32775000</v>
      </c>
      <c r="P2288">
        <v>32775000</v>
      </c>
      <c r="Q2288">
        <v>0</v>
      </c>
      <c r="R2288">
        <v>1019831</v>
      </c>
      <c r="S2288" t="s">
        <v>477</v>
      </c>
      <c r="T2288">
        <v>-0.48656415097859229</v>
      </c>
      <c r="U2288">
        <v>1.2009447865714571</v>
      </c>
      <c r="V2288">
        <v>1.7508336795506301</v>
      </c>
      <c r="W2288">
        <v>-0.32424991610166581</v>
      </c>
      <c r="X2288">
        <v>-0.34235834485308059</v>
      </c>
      <c r="Y2288" t="str">
        <f t="shared" si="140"/>
        <v>&gt;72</v>
      </c>
      <c r="Z2288" s="20">
        <f t="shared" si="141"/>
        <v>1</v>
      </c>
      <c r="AA2288" t="str">
        <f t="shared" si="142"/>
        <v>80%-100%</v>
      </c>
      <c r="AB2288">
        <f t="shared" si="143"/>
        <v>2.1147252214862545E-4</v>
      </c>
    </row>
    <row r="2289" spans="1:28" x14ac:dyDescent="0.25">
      <c r="A2289" t="s">
        <v>5613</v>
      </c>
      <c r="B2289" t="s">
        <v>5614</v>
      </c>
      <c r="C2289" t="s">
        <v>82</v>
      </c>
      <c r="D2289" t="s">
        <v>246</v>
      </c>
      <c r="E2289">
        <v>220</v>
      </c>
      <c r="F2289" t="s">
        <v>87</v>
      </c>
      <c r="G2289">
        <v>2020</v>
      </c>
      <c r="H2289" t="s">
        <v>15</v>
      </c>
      <c r="I2289" t="s">
        <v>84</v>
      </c>
      <c r="J2289" t="s">
        <v>80</v>
      </c>
      <c r="K2289">
        <v>84</v>
      </c>
      <c r="L2289" s="18">
        <v>43682</v>
      </c>
      <c r="M2289" s="18">
        <v>46239</v>
      </c>
      <c r="O2289">
        <v>37900000</v>
      </c>
      <c r="P2289">
        <v>37900000</v>
      </c>
      <c r="Q2289">
        <v>0</v>
      </c>
      <c r="R2289">
        <v>787749</v>
      </c>
      <c r="S2289" t="s">
        <v>455</v>
      </c>
      <c r="T2289">
        <v>0.93242185864346494</v>
      </c>
      <c r="U2289">
        <v>1.2009447865714571</v>
      </c>
      <c r="V2289">
        <v>0.72325530977575447</v>
      </c>
      <c r="W2289">
        <v>-0.10337462486126001</v>
      </c>
      <c r="X2289">
        <v>-3.2966835268508812E-2</v>
      </c>
      <c r="Y2289" t="str">
        <f t="shared" si="140"/>
        <v>&gt;72</v>
      </c>
      <c r="Z2289" s="20">
        <f t="shared" si="141"/>
        <v>1</v>
      </c>
      <c r="AA2289" t="str">
        <f t="shared" si="142"/>
        <v>80%-100%</v>
      </c>
      <c r="AB2289">
        <f t="shared" si="143"/>
        <v>1.6334791534093154E-4</v>
      </c>
    </row>
    <row r="2290" spans="1:28" x14ac:dyDescent="0.25">
      <c r="A2290" t="s">
        <v>5615</v>
      </c>
      <c r="B2290" t="s">
        <v>5616</v>
      </c>
      <c r="C2290" t="s">
        <v>82</v>
      </c>
      <c r="D2290" t="s">
        <v>476</v>
      </c>
      <c r="E2290">
        <v>-1</v>
      </c>
      <c r="F2290" t="s">
        <v>95</v>
      </c>
      <c r="G2290">
        <v>2019</v>
      </c>
      <c r="H2290" t="s">
        <v>16</v>
      </c>
      <c r="J2290" t="s">
        <v>80</v>
      </c>
      <c r="K2290">
        <v>84</v>
      </c>
      <c r="L2290" s="18">
        <v>44302</v>
      </c>
      <c r="M2290" s="18">
        <v>46859</v>
      </c>
      <c r="O2290">
        <v>47000000</v>
      </c>
      <c r="P2290">
        <v>46700000</v>
      </c>
      <c r="Q2290">
        <v>300000</v>
      </c>
      <c r="R2290">
        <v>1115876</v>
      </c>
      <c r="S2290" t="s">
        <v>721</v>
      </c>
      <c r="T2290">
        <v>0.32601758102720108</v>
      </c>
      <c r="U2290">
        <v>1.174734922305644</v>
      </c>
      <c r="V2290">
        <v>0.92086653473246149</v>
      </c>
      <c r="W2290">
        <v>-0.26630815512762812</v>
      </c>
      <c r="X2290">
        <v>1.436642835258207</v>
      </c>
      <c r="Y2290" t="str">
        <f t="shared" si="140"/>
        <v>&gt;72</v>
      </c>
      <c r="Z2290" s="20">
        <f t="shared" si="141"/>
        <v>0.99361702127659579</v>
      </c>
      <c r="AA2290" t="str">
        <f t="shared" si="142"/>
        <v>80%-100%</v>
      </c>
      <c r="AB2290">
        <f t="shared" si="143"/>
        <v>2.3138844781647115E-4</v>
      </c>
    </row>
    <row r="2291" spans="1:28" x14ac:dyDescent="0.25">
      <c r="A2291" t="s">
        <v>5617</v>
      </c>
      <c r="B2291" t="s">
        <v>5618</v>
      </c>
      <c r="C2291" t="s">
        <v>82</v>
      </c>
      <c r="D2291" t="s">
        <v>681</v>
      </c>
      <c r="E2291">
        <v>-1</v>
      </c>
      <c r="F2291" t="s">
        <v>95</v>
      </c>
      <c r="G2291">
        <v>2020</v>
      </c>
      <c r="H2291" t="s">
        <v>16</v>
      </c>
      <c r="J2291" t="s">
        <v>96</v>
      </c>
      <c r="K2291">
        <v>36</v>
      </c>
      <c r="L2291" s="18">
        <v>44419</v>
      </c>
      <c r="M2291" s="18">
        <v>45515</v>
      </c>
      <c r="O2291">
        <v>142000000</v>
      </c>
      <c r="P2291">
        <v>55900000</v>
      </c>
      <c r="Q2291">
        <v>86100000</v>
      </c>
      <c r="R2291">
        <v>2515357</v>
      </c>
      <c r="S2291" t="s">
        <v>697</v>
      </c>
      <c r="T2291">
        <v>-0.57146074984486928</v>
      </c>
      <c r="U2291">
        <v>-1.2888077421718771</v>
      </c>
      <c r="V2291">
        <v>-0.1067118350424142</v>
      </c>
      <c r="W2291">
        <v>1.335268711358256</v>
      </c>
      <c r="X2291">
        <v>-1.11583711881451</v>
      </c>
      <c r="Y2291" t="str">
        <f t="shared" si="140"/>
        <v>25-36</v>
      </c>
      <c r="Z2291" s="20">
        <f t="shared" si="141"/>
        <v>0.39366197183098589</v>
      </c>
      <c r="AA2291" t="str">
        <f t="shared" si="142"/>
        <v>20%-40%</v>
      </c>
      <c r="AB2291">
        <f t="shared" si="143"/>
        <v>5.2158533021078989E-4</v>
      </c>
    </row>
    <row r="2292" spans="1:28" x14ac:dyDescent="0.25">
      <c r="A2292" t="s">
        <v>3309</v>
      </c>
      <c r="B2292" t="s">
        <v>5619</v>
      </c>
      <c r="C2292" t="s">
        <v>82</v>
      </c>
      <c r="D2292" t="s">
        <v>2686</v>
      </c>
      <c r="E2292">
        <v>59</v>
      </c>
      <c r="F2292" t="s">
        <v>22</v>
      </c>
      <c r="G2292">
        <v>2022</v>
      </c>
      <c r="H2292" t="s">
        <v>869</v>
      </c>
      <c r="I2292" t="s">
        <v>188</v>
      </c>
      <c r="J2292" t="s">
        <v>80</v>
      </c>
      <c r="K2292">
        <v>24</v>
      </c>
      <c r="L2292" s="18">
        <v>44545</v>
      </c>
      <c r="M2292" s="18">
        <v>45275</v>
      </c>
      <c r="O2292">
        <v>142300000</v>
      </c>
      <c r="P2292">
        <v>99610000</v>
      </c>
      <c r="Q2292">
        <v>42690000</v>
      </c>
      <c r="R2292">
        <v>4621908</v>
      </c>
      <c r="S2292" t="s">
        <v>252</v>
      </c>
      <c r="U2292">
        <v>-3.091883392176074E-2</v>
      </c>
      <c r="V2292">
        <v>-0.93936945668836891</v>
      </c>
      <c r="Y2292" t="str">
        <f t="shared" si="140"/>
        <v>&lt;=24</v>
      </c>
      <c r="Z2292" s="20">
        <f t="shared" si="141"/>
        <v>0.7</v>
      </c>
      <c r="AA2292" t="str">
        <f t="shared" si="142"/>
        <v>60%-80%</v>
      </c>
      <c r="AB2292">
        <f t="shared" si="143"/>
        <v>9.5840050155261919E-4</v>
      </c>
    </row>
    <row r="2293" spans="1:28" x14ac:dyDescent="0.25">
      <c r="A2293" t="s">
        <v>5620</v>
      </c>
      <c r="B2293" t="s">
        <v>5621</v>
      </c>
      <c r="C2293" t="s">
        <v>82</v>
      </c>
      <c r="D2293" t="s">
        <v>236</v>
      </c>
      <c r="E2293">
        <v>15</v>
      </c>
      <c r="F2293" t="s">
        <v>87</v>
      </c>
      <c r="G2293">
        <v>2021</v>
      </c>
      <c r="H2293" t="s">
        <v>24</v>
      </c>
      <c r="I2293" t="s">
        <v>84</v>
      </c>
      <c r="J2293" t="s">
        <v>80</v>
      </c>
      <c r="K2293">
        <v>84</v>
      </c>
      <c r="L2293" s="18">
        <v>44287</v>
      </c>
      <c r="M2293" s="18">
        <v>46844</v>
      </c>
      <c r="O2293">
        <v>51470000</v>
      </c>
      <c r="P2293">
        <v>41130000</v>
      </c>
      <c r="Q2293">
        <v>10340000</v>
      </c>
      <c r="R2293">
        <v>858123</v>
      </c>
      <c r="S2293" t="s">
        <v>302</v>
      </c>
      <c r="T2293">
        <v>-0.36528329545533961</v>
      </c>
      <c r="U2293">
        <v>0.37603255058286372</v>
      </c>
      <c r="V2293">
        <v>9.0899389914291959E-2</v>
      </c>
      <c r="W2293">
        <v>1.6671724368502401</v>
      </c>
      <c r="X2293">
        <v>-0.49705409964536651</v>
      </c>
      <c r="Y2293" t="str">
        <f t="shared" si="140"/>
        <v>&gt;72</v>
      </c>
      <c r="Z2293" s="20">
        <f t="shared" si="141"/>
        <v>0.79910627550029145</v>
      </c>
      <c r="AA2293" t="str">
        <f t="shared" si="142"/>
        <v>60%-80%</v>
      </c>
      <c r="AB2293">
        <f t="shared" si="143"/>
        <v>1.7794069323617828E-4</v>
      </c>
    </row>
    <row r="2294" spans="1:28" x14ac:dyDescent="0.25">
      <c r="A2294" t="s">
        <v>5622</v>
      </c>
      <c r="B2294" t="s">
        <v>5623</v>
      </c>
      <c r="C2294" t="s">
        <v>82</v>
      </c>
      <c r="D2294" t="s">
        <v>5624</v>
      </c>
      <c r="E2294">
        <v>61</v>
      </c>
      <c r="F2294" t="s">
        <v>25</v>
      </c>
      <c r="G2294">
        <v>2021</v>
      </c>
      <c r="H2294" t="s">
        <v>25</v>
      </c>
      <c r="I2294" t="s">
        <v>84</v>
      </c>
      <c r="J2294" t="s">
        <v>80</v>
      </c>
      <c r="K2294">
        <v>72</v>
      </c>
      <c r="L2294" s="18">
        <v>44221</v>
      </c>
      <c r="M2294" s="18">
        <v>46412</v>
      </c>
      <c r="O2294">
        <v>40490000</v>
      </c>
      <c r="P2294">
        <v>32490000</v>
      </c>
      <c r="Q2294">
        <v>8000000</v>
      </c>
      <c r="R2294">
        <v>709631</v>
      </c>
      <c r="S2294" t="s">
        <v>228</v>
      </c>
      <c r="U2294">
        <v>0.38964084617911798</v>
      </c>
      <c r="V2294">
        <v>0.24898836987965761</v>
      </c>
      <c r="Y2294" t="str">
        <f t="shared" si="140"/>
        <v>61-72</v>
      </c>
      <c r="Z2294" s="20">
        <f t="shared" si="141"/>
        <v>0.80242035070387752</v>
      </c>
      <c r="AA2294" t="str">
        <f t="shared" si="142"/>
        <v>80%-100%</v>
      </c>
      <c r="AB2294">
        <f t="shared" si="143"/>
        <v>1.471493388265813E-4</v>
      </c>
    </row>
    <row r="2295" spans="1:28" x14ac:dyDescent="0.25">
      <c r="A2295" t="s">
        <v>5625</v>
      </c>
      <c r="B2295" t="s">
        <v>5626</v>
      </c>
      <c r="C2295" t="s">
        <v>82</v>
      </c>
      <c r="D2295" t="s">
        <v>154</v>
      </c>
      <c r="E2295">
        <v>38</v>
      </c>
      <c r="F2295" t="s">
        <v>17</v>
      </c>
      <c r="G2295">
        <v>2022</v>
      </c>
      <c r="H2295" t="s">
        <v>155</v>
      </c>
      <c r="I2295" t="s">
        <v>84</v>
      </c>
      <c r="J2295" t="s">
        <v>80</v>
      </c>
      <c r="K2295">
        <v>24</v>
      </c>
      <c r="L2295" s="18">
        <v>44291</v>
      </c>
      <c r="M2295" s="18">
        <v>45021</v>
      </c>
      <c r="O2295">
        <v>59900000</v>
      </c>
      <c r="P2295">
        <v>19900000</v>
      </c>
      <c r="Q2295">
        <v>40000000</v>
      </c>
      <c r="R2295">
        <v>920821</v>
      </c>
      <c r="S2295" t="s">
        <v>234</v>
      </c>
      <c r="T2295">
        <v>4.7071613323719813E-2</v>
      </c>
      <c r="U2295">
        <v>-1.541100000280446</v>
      </c>
      <c r="V2295">
        <v>-2.6936399857282138</v>
      </c>
      <c r="W2295">
        <v>5.1853519270652741</v>
      </c>
      <c r="X2295">
        <v>-3.2966835268508812E-2</v>
      </c>
      <c r="Y2295" t="str">
        <f t="shared" si="140"/>
        <v>&lt;=24</v>
      </c>
      <c r="Z2295" s="20">
        <f t="shared" si="141"/>
        <v>0.332220367278798</v>
      </c>
      <c r="AA2295" t="str">
        <f t="shared" si="142"/>
        <v>20%-40%</v>
      </c>
      <c r="AB2295">
        <f t="shared" si="143"/>
        <v>1.9094177301672477E-4</v>
      </c>
    </row>
    <row r="2296" spans="1:28" x14ac:dyDescent="0.25">
      <c r="A2296" t="s">
        <v>5627</v>
      </c>
      <c r="B2296" t="s">
        <v>5628</v>
      </c>
      <c r="C2296" t="s">
        <v>82</v>
      </c>
      <c r="D2296" t="s">
        <v>402</v>
      </c>
      <c r="E2296">
        <v>15</v>
      </c>
      <c r="F2296" t="s">
        <v>79</v>
      </c>
      <c r="G2296">
        <v>2018</v>
      </c>
      <c r="H2296" t="s">
        <v>13</v>
      </c>
      <c r="J2296" t="s">
        <v>80</v>
      </c>
      <c r="K2296">
        <v>84</v>
      </c>
      <c r="L2296" s="18">
        <v>42780</v>
      </c>
      <c r="M2296" s="18">
        <v>45336</v>
      </c>
      <c r="O2296">
        <v>38970000</v>
      </c>
      <c r="P2296">
        <v>32970000</v>
      </c>
      <c r="Q2296">
        <v>6000000</v>
      </c>
      <c r="R2296">
        <v>707879</v>
      </c>
      <c r="S2296" t="s">
        <v>311</v>
      </c>
      <c r="T2296">
        <v>0.41091417989347812</v>
      </c>
      <c r="U2296">
        <v>0.56873353663908965</v>
      </c>
      <c r="V2296">
        <v>1.118477759689168</v>
      </c>
      <c r="W2296">
        <v>-0.15297166236897819</v>
      </c>
      <c r="X2296">
        <v>-0.80644560922993824</v>
      </c>
      <c r="Y2296" t="str">
        <f t="shared" si="140"/>
        <v>&gt;72</v>
      </c>
      <c r="Z2296" s="20">
        <f t="shared" si="141"/>
        <v>0.84603541185527331</v>
      </c>
      <c r="AA2296" t="str">
        <f t="shared" si="142"/>
        <v>80%-100%</v>
      </c>
      <c r="AB2296">
        <f t="shared" si="143"/>
        <v>1.4678604347783783E-4</v>
      </c>
    </row>
    <row r="2297" spans="1:28" x14ac:dyDescent="0.25">
      <c r="A2297" t="s">
        <v>5629</v>
      </c>
      <c r="B2297" t="s">
        <v>5630</v>
      </c>
      <c r="C2297" t="s">
        <v>82</v>
      </c>
      <c r="D2297" t="s">
        <v>301</v>
      </c>
      <c r="E2297">
        <v>291</v>
      </c>
      <c r="F2297" t="s">
        <v>117</v>
      </c>
      <c r="G2297">
        <v>2020</v>
      </c>
      <c r="H2297" t="s">
        <v>14</v>
      </c>
      <c r="I2297" t="s">
        <v>84</v>
      </c>
      <c r="J2297" t="s">
        <v>80</v>
      </c>
      <c r="K2297">
        <v>84</v>
      </c>
      <c r="L2297" s="18">
        <v>43627</v>
      </c>
      <c r="M2297" s="18">
        <v>46184</v>
      </c>
      <c r="O2297">
        <v>44990000</v>
      </c>
      <c r="P2297">
        <v>29990000</v>
      </c>
      <c r="Q2297">
        <v>15000000</v>
      </c>
      <c r="R2297">
        <v>613199</v>
      </c>
      <c r="S2297" t="s">
        <v>420</v>
      </c>
      <c r="T2297">
        <v>-6.2081156647207668E-2</v>
      </c>
      <c r="U2297">
        <v>-0.16809680099602181</v>
      </c>
      <c r="V2297">
        <v>0.52564408481904745</v>
      </c>
      <c r="W2297">
        <v>8.9814242922865162E-3</v>
      </c>
      <c r="X2297">
        <v>0.66316406129677774</v>
      </c>
      <c r="Y2297" t="str">
        <f t="shared" si="140"/>
        <v>&gt;72</v>
      </c>
      <c r="Z2297" s="20">
        <f t="shared" si="141"/>
        <v>0.66659257612802847</v>
      </c>
      <c r="AA2297" t="str">
        <f t="shared" si="142"/>
        <v>60%-80%</v>
      </c>
      <c r="AB2297">
        <f t="shared" si="143"/>
        <v>1.2715316469985222E-4</v>
      </c>
    </row>
    <row r="2298" spans="1:28" x14ac:dyDescent="0.25">
      <c r="A2298" t="s">
        <v>5631</v>
      </c>
      <c r="B2298" t="s">
        <v>5632</v>
      </c>
      <c r="C2298" t="s">
        <v>82</v>
      </c>
      <c r="D2298" t="s">
        <v>232</v>
      </c>
      <c r="E2298">
        <v>241</v>
      </c>
      <c r="F2298" t="s">
        <v>87</v>
      </c>
      <c r="G2298">
        <v>2021</v>
      </c>
      <c r="H2298" t="s">
        <v>24</v>
      </c>
      <c r="I2298" t="s">
        <v>84</v>
      </c>
      <c r="J2298" t="s">
        <v>80</v>
      </c>
      <c r="K2298">
        <v>48</v>
      </c>
      <c r="L2298" s="18">
        <v>44230</v>
      </c>
      <c r="M2298" s="18">
        <v>45691</v>
      </c>
      <c r="O2298">
        <v>48700000</v>
      </c>
      <c r="P2298">
        <v>20100000</v>
      </c>
      <c r="Q2298">
        <v>28600000</v>
      </c>
      <c r="R2298">
        <v>523940</v>
      </c>
      <c r="S2298" t="s">
        <v>320</v>
      </c>
      <c r="T2298">
        <v>0.1198401266376715</v>
      </c>
      <c r="U2298">
        <v>-1.2105062432783731</v>
      </c>
      <c r="V2298">
        <v>-2.377526842279269</v>
      </c>
      <c r="W2298">
        <v>2.875301997641063</v>
      </c>
      <c r="X2298">
        <v>1.668686467446636</v>
      </c>
      <c r="Y2298" t="str">
        <f t="shared" si="140"/>
        <v>37-48</v>
      </c>
      <c r="Z2298" s="20">
        <f t="shared" si="141"/>
        <v>0.41273100616016428</v>
      </c>
      <c r="AA2298" t="str">
        <f t="shared" si="142"/>
        <v>40%-60%</v>
      </c>
      <c r="AB2298">
        <f t="shared" si="143"/>
        <v>1.0864438642731082E-4</v>
      </c>
    </row>
    <row r="2299" spans="1:28" x14ac:dyDescent="0.25">
      <c r="A2299" t="s">
        <v>5633</v>
      </c>
      <c r="B2299" t="s">
        <v>5634</v>
      </c>
      <c r="C2299" t="s">
        <v>82</v>
      </c>
      <c r="D2299" t="s">
        <v>108</v>
      </c>
      <c r="E2299">
        <v>62</v>
      </c>
      <c r="F2299" t="s">
        <v>117</v>
      </c>
      <c r="G2299">
        <v>2020</v>
      </c>
      <c r="H2299" t="s">
        <v>29</v>
      </c>
      <c r="I2299" t="s">
        <v>84</v>
      </c>
      <c r="J2299" t="s">
        <v>80</v>
      </c>
      <c r="K2299">
        <v>24</v>
      </c>
      <c r="L2299" s="18">
        <v>43882</v>
      </c>
      <c r="M2299" s="18">
        <v>44613</v>
      </c>
      <c r="O2299">
        <v>52470000</v>
      </c>
      <c r="P2299">
        <v>17470000</v>
      </c>
      <c r="Q2299">
        <v>35000000</v>
      </c>
      <c r="R2299">
        <v>768098</v>
      </c>
      <c r="S2299" t="s">
        <v>317</v>
      </c>
      <c r="T2299">
        <v>-0.26825861103673743</v>
      </c>
      <c r="U2299">
        <v>-1.538095091280179</v>
      </c>
      <c r="V2299">
        <v>-4.4146365390986242</v>
      </c>
      <c r="W2299">
        <v>1.1037137539426951</v>
      </c>
      <c r="X2299">
        <v>1.127251325673635</v>
      </c>
      <c r="Y2299" t="str">
        <f t="shared" si="140"/>
        <v>&lt;=24</v>
      </c>
      <c r="Z2299" s="20">
        <f t="shared" si="141"/>
        <v>0.33295216314084236</v>
      </c>
      <c r="AA2299" t="str">
        <f t="shared" si="142"/>
        <v>20%-40%</v>
      </c>
      <c r="AB2299">
        <f t="shared" si="143"/>
        <v>1.5927307692874105E-4</v>
      </c>
    </row>
    <row r="2300" spans="1:28" x14ac:dyDescent="0.25">
      <c r="A2300" t="s">
        <v>5635</v>
      </c>
      <c r="B2300" t="s">
        <v>5636</v>
      </c>
      <c r="C2300" t="s">
        <v>82</v>
      </c>
      <c r="D2300" t="s">
        <v>246</v>
      </c>
      <c r="E2300">
        <v>40</v>
      </c>
      <c r="F2300" t="s">
        <v>12</v>
      </c>
      <c r="G2300">
        <v>2020</v>
      </c>
      <c r="H2300" t="s">
        <v>12</v>
      </c>
      <c r="I2300" t="s">
        <v>84</v>
      </c>
      <c r="J2300" t="s">
        <v>80</v>
      </c>
      <c r="K2300">
        <v>84</v>
      </c>
      <c r="L2300" s="18">
        <v>43585</v>
      </c>
      <c r="M2300" s="18">
        <v>46142</v>
      </c>
      <c r="O2300">
        <v>75670000</v>
      </c>
      <c r="P2300">
        <v>35670000</v>
      </c>
      <c r="Q2300">
        <v>40000000</v>
      </c>
      <c r="R2300">
        <v>715007</v>
      </c>
      <c r="S2300" t="s">
        <v>466</v>
      </c>
      <c r="T2300">
        <v>0.88390951643416382</v>
      </c>
      <c r="U2300">
        <v>-0.96964438658076957</v>
      </c>
      <c r="V2300">
        <v>0.28851061487099899</v>
      </c>
      <c r="W2300">
        <v>-0.45701140629845949</v>
      </c>
      <c r="X2300">
        <v>-0.4197062222492236</v>
      </c>
      <c r="Y2300" t="str">
        <f t="shared" si="140"/>
        <v>&gt;72</v>
      </c>
      <c r="Z2300" s="20">
        <f t="shared" si="141"/>
        <v>0.47138892559799128</v>
      </c>
      <c r="AA2300" t="str">
        <f t="shared" si="142"/>
        <v>40%-60%</v>
      </c>
      <c r="AB2300">
        <f t="shared" si="143"/>
        <v>1.4826410811587631E-4</v>
      </c>
    </row>
    <row r="2301" spans="1:28" x14ac:dyDescent="0.25">
      <c r="A2301" t="s">
        <v>5637</v>
      </c>
      <c r="B2301" t="s">
        <v>5638</v>
      </c>
      <c r="C2301" t="s">
        <v>82</v>
      </c>
      <c r="D2301" t="s">
        <v>654</v>
      </c>
      <c r="E2301">
        <v>166872296</v>
      </c>
      <c r="F2301" t="s">
        <v>95</v>
      </c>
      <c r="G2301">
        <v>2014</v>
      </c>
      <c r="H2301" t="s">
        <v>16</v>
      </c>
      <c r="J2301" t="s">
        <v>80</v>
      </c>
      <c r="K2301">
        <v>60</v>
      </c>
      <c r="L2301" s="18">
        <v>44462</v>
      </c>
      <c r="M2301" s="18">
        <v>46288</v>
      </c>
      <c r="O2301">
        <v>38700000</v>
      </c>
      <c r="P2301">
        <v>29000000</v>
      </c>
      <c r="Q2301">
        <v>9700000</v>
      </c>
      <c r="R2301">
        <v>812697</v>
      </c>
      <c r="S2301" t="s">
        <v>182</v>
      </c>
      <c r="T2301">
        <v>-1.4446829096122891</v>
      </c>
      <c r="U2301">
        <v>0.17173917771838129</v>
      </c>
      <c r="V2301">
        <v>0.72325530977575447</v>
      </c>
      <c r="W2301">
        <v>-0.99613158901567789</v>
      </c>
      <c r="X2301">
        <v>-1.9666637701720819</v>
      </c>
      <c r="Y2301" t="str">
        <f t="shared" si="140"/>
        <v>49-60</v>
      </c>
      <c r="Z2301" s="20">
        <f t="shared" si="141"/>
        <v>0.74935400516795869</v>
      </c>
      <c r="AA2301" t="str">
        <f t="shared" si="142"/>
        <v>60%-80%</v>
      </c>
      <c r="AB2301">
        <f t="shared" si="143"/>
        <v>1.6852114157406615E-4</v>
      </c>
    </row>
    <row r="2302" spans="1:28" x14ac:dyDescent="0.25">
      <c r="A2302" t="s">
        <v>5639</v>
      </c>
      <c r="B2302" t="s">
        <v>5640</v>
      </c>
      <c r="C2302" t="s">
        <v>82</v>
      </c>
      <c r="D2302" t="s">
        <v>695</v>
      </c>
      <c r="E2302">
        <v>61</v>
      </c>
      <c r="F2302" t="s">
        <v>9</v>
      </c>
      <c r="G2302">
        <v>2022</v>
      </c>
      <c r="H2302" t="s">
        <v>9</v>
      </c>
      <c r="I2302" t="s">
        <v>188</v>
      </c>
      <c r="J2302" t="s">
        <v>80</v>
      </c>
      <c r="K2302">
        <v>60</v>
      </c>
      <c r="L2302" s="18">
        <v>44334</v>
      </c>
      <c r="M2302" s="18">
        <v>46160</v>
      </c>
      <c r="O2302">
        <v>150421100</v>
      </c>
      <c r="P2302">
        <v>79921100</v>
      </c>
      <c r="Q2302">
        <v>70500000</v>
      </c>
      <c r="R2302">
        <v>1797247</v>
      </c>
      <c r="S2302" t="s">
        <v>293</v>
      </c>
      <c r="T2302">
        <v>0.27750523881790012</v>
      </c>
      <c r="U2302">
        <v>-0.72357212505800261</v>
      </c>
      <c r="V2302">
        <v>-0.30432305999912118</v>
      </c>
      <c r="W2302">
        <v>11.45833233886378</v>
      </c>
      <c r="X2302">
        <v>1.2045992030697781</v>
      </c>
      <c r="Y2302" t="str">
        <f t="shared" si="140"/>
        <v>49-60</v>
      </c>
      <c r="Z2302" s="20">
        <f t="shared" si="141"/>
        <v>0.53131575290966493</v>
      </c>
      <c r="AA2302" t="str">
        <f t="shared" si="142"/>
        <v>40%-60%</v>
      </c>
      <c r="AB2302">
        <f t="shared" si="143"/>
        <v>3.7267778290133428E-4</v>
      </c>
    </row>
    <row r="2303" spans="1:28" x14ac:dyDescent="0.25">
      <c r="A2303" t="s">
        <v>5641</v>
      </c>
      <c r="B2303" t="s">
        <v>5642</v>
      </c>
      <c r="C2303" t="s">
        <v>82</v>
      </c>
      <c r="D2303" t="s">
        <v>630</v>
      </c>
      <c r="E2303">
        <v>38</v>
      </c>
      <c r="F2303" t="s">
        <v>95</v>
      </c>
      <c r="G2303">
        <v>2013</v>
      </c>
      <c r="H2303" t="s">
        <v>16</v>
      </c>
      <c r="J2303" t="s">
        <v>96</v>
      </c>
      <c r="K2303">
        <v>60</v>
      </c>
      <c r="L2303" s="18">
        <v>44097</v>
      </c>
      <c r="M2303" s="18">
        <v>45923</v>
      </c>
      <c r="O2303">
        <v>19500000</v>
      </c>
      <c r="P2303">
        <v>19500000</v>
      </c>
      <c r="Q2303">
        <v>0</v>
      </c>
      <c r="R2303">
        <v>533679</v>
      </c>
      <c r="S2303" t="s">
        <v>331</v>
      </c>
      <c r="T2303">
        <v>-2.3179050693797092</v>
      </c>
      <c r="U2303">
        <v>1.2009447865714571</v>
      </c>
      <c r="V2303">
        <v>1.316088984645875</v>
      </c>
      <c r="W2303">
        <v>-0.72415938733205565</v>
      </c>
      <c r="X2303">
        <v>-0.96114136402222416</v>
      </c>
      <c r="Y2303" t="str">
        <f t="shared" si="140"/>
        <v>49-60</v>
      </c>
      <c r="Z2303" s="20">
        <f t="shared" si="141"/>
        <v>1</v>
      </c>
      <c r="AA2303" t="str">
        <f t="shared" si="142"/>
        <v>80%-100%</v>
      </c>
      <c r="AB2303">
        <f t="shared" si="143"/>
        <v>1.1066386896236365E-4</v>
      </c>
    </row>
    <row r="2304" spans="1:28" x14ac:dyDescent="0.25">
      <c r="A2304" t="s">
        <v>5643</v>
      </c>
      <c r="B2304" t="s">
        <v>5644</v>
      </c>
      <c r="C2304" t="s">
        <v>82</v>
      </c>
      <c r="D2304" t="s">
        <v>136</v>
      </c>
      <c r="E2304">
        <v>236</v>
      </c>
      <c r="F2304" t="s">
        <v>117</v>
      </c>
      <c r="G2304">
        <v>2021</v>
      </c>
      <c r="H2304" t="s">
        <v>29</v>
      </c>
      <c r="I2304" t="s">
        <v>84</v>
      </c>
      <c r="J2304" t="s">
        <v>80</v>
      </c>
      <c r="K2304">
        <v>72</v>
      </c>
      <c r="L2304" s="18">
        <v>44533</v>
      </c>
      <c r="M2304" s="18">
        <v>46724</v>
      </c>
      <c r="O2304">
        <v>60450000</v>
      </c>
      <c r="P2304">
        <v>42315000</v>
      </c>
      <c r="Q2304">
        <v>18135000</v>
      </c>
      <c r="R2304">
        <v>1050823</v>
      </c>
      <c r="S2304" t="s">
        <v>266</v>
      </c>
      <c r="T2304">
        <v>-1.1050965141471809</v>
      </c>
      <c r="U2304">
        <v>-3.091883392176074E-2</v>
      </c>
      <c r="V2304">
        <v>0.6442108197930716</v>
      </c>
      <c r="W2304">
        <v>1.9924380878323851</v>
      </c>
      <c r="X2304">
        <v>-1.7346201379836541</v>
      </c>
      <c r="Y2304" t="str">
        <f t="shared" si="140"/>
        <v>61-72</v>
      </c>
      <c r="Z2304" s="20">
        <f t="shared" si="141"/>
        <v>0.7</v>
      </c>
      <c r="AA2304" t="str">
        <f t="shared" si="142"/>
        <v>60%-80%</v>
      </c>
      <c r="AB2304">
        <f t="shared" si="143"/>
        <v>2.1789903439078145E-4</v>
      </c>
    </row>
    <row r="2305" spans="1:28" x14ac:dyDescent="0.25">
      <c r="A2305" t="s">
        <v>5645</v>
      </c>
      <c r="B2305" t="s">
        <v>5646</v>
      </c>
      <c r="C2305" t="s">
        <v>82</v>
      </c>
      <c r="D2305" t="s">
        <v>299</v>
      </c>
      <c r="E2305">
        <v>236</v>
      </c>
      <c r="F2305" t="s">
        <v>117</v>
      </c>
      <c r="G2305">
        <v>2022</v>
      </c>
      <c r="H2305" t="s">
        <v>29</v>
      </c>
      <c r="I2305" t="s">
        <v>84</v>
      </c>
      <c r="J2305" t="s">
        <v>80</v>
      </c>
      <c r="K2305">
        <v>60</v>
      </c>
      <c r="L2305" s="18">
        <v>44407</v>
      </c>
      <c r="M2305" s="18">
        <v>46233</v>
      </c>
      <c r="O2305">
        <v>60210000</v>
      </c>
      <c r="P2305">
        <v>28610050</v>
      </c>
      <c r="Q2305">
        <v>31599950</v>
      </c>
      <c r="R2305">
        <v>722792</v>
      </c>
      <c r="S2305" t="s">
        <v>359</v>
      </c>
      <c r="T2305">
        <v>0.48368269320742968</v>
      </c>
      <c r="U2305">
        <v>-0.95411410809746</v>
      </c>
      <c r="V2305">
        <v>-1.0552457148346079</v>
      </c>
      <c r="W2305">
        <v>0.4620300095888451</v>
      </c>
      <c r="X2305">
        <v>-3.2966835268508812E-2</v>
      </c>
      <c r="Y2305" t="str">
        <f t="shared" si="140"/>
        <v>49-60</v>
      </c>
      <c r="Z2305" s="20">
        <f t="shared" si="141"/>
        <v>0.47517106792891545</v>
      </c>
      <c r="AA2305" t="str">
        <f t="shared" si="142"/>
        <v>40%-60%</v>
      </c>
      <c r="AB2305">
        <f t="shared" si="143"/>
        <v>1.4987840850969356E-4</v>
      </c>
    </row>
    <row r="2306" spans="1:28" x14ac:dyDescent="0.25">
      <c r="A2306" t="s">
        <v>5647</v>
      </c>
      <c r="B2306" t="s">
        <v>5648</v>
      </c>
      <c r="C2306" t="s">
        <v>82</v>
      </c>
      <c r="D2306" t="s">
        <v>181</v>
      </c>
      <c r="E2306">
        <v>38</v>
      </c>
      <c r="F2306" t="s">
        <v>25</v>
      </c>
      <c r="G2306">
        <v>2020</v>
      </c>
      <c r="H2306" t="s">
        <v>25</v>
      </c>
      <c r="I2306" t="s">
        <v>84</v>
      </c>
      <c r="J2306" t="s">
        <v>80</v>
      </c>
      <c r="K2306">
        <v>84</v>
      </c>
      <c r="L2306" s="18">
        <v>43597</v>
      </c>
      <c r="M2306" s="18">
        <v>46154</v>
      </c>
      <c r="O2306">
        <v>33990000</v>
      </c>
      <c r="P2306">
        <v>33990000</v>
      </c>
      <c r="Q2306">
        <v>0</v>
      </c>
      <c r="R2306">
        <v>728127</v>
      </c>
      <c r="S2306" t="s">
        <v>259</v>
      </c>
      <c r="T2306">
        <v>-0.85040671754835062</v>
      </c>
      <c r="U2306">
        <v>1.2009447865714571</v>
      </c>
      <c r="V2306">
        <v>0.14456546072068491</v>
      </c>
      <c r="W2306">
        <v>-0.47818686398484811</v>
      </c>
      <c r="X2306">
        <v>-1.270532873606796</v>
      </c>
      <c r="Y2306" t="str">
        <f t="shared" si="140"/>
        <v>&gt;72</v>
      </c>
      <c r="Z2306" s="20">
        <f t="shared" si="141"/>
        <v>1</v>
      </c>
      <c r="AA2306" t="str">
        <f t="shared" si="142"/>
        <v>80%-100%</v>
      </c>
      <c r="AB2306">
        <f t="shared" si="143"/>
        <v>1.5098467602427481E-4</v>
      </c>
    </row>
    <row r="2307" spans="1:28" x14ac:dyDescent="0.25">
      <c r="A2307" t="s">
        <v>5649</v>
      </c>
      <c r="B2307" t="s">
        <v>5650</v>
      </c>
      <c r="C2307" t="s">
        <v>82</v>
      </c>
      <c r="D2307" t="s">
        <v>541</v>
      </c>
      <c r="E2307">
        <v>87</v>
      </c>
      <c r="F2307" t="s">
        <v>17</v>
      </c>
      <c r="G2307">
        <v>2021</v>
      </c>
      <c r="H2307" t="s">
        <v>110</v>
      </c>
      <c r="I2307" t="s">
        <v>84</v>
      </c>
      <c r="J2307" t="s">
        <v>80</v>
      </c>
      <c r="K2307">
        <v>72</v>
      </c>
      <c r="L2307" s="18">
        <v>44110</v>
      </c>
      <c r="M2307" s="18">
        <v>46301</v>
      </c>
      <c r="O2307">
        <v>48778030</v>
      </c>
      <c r="P2307">
        <v>33778030</v>
      </c>
      <c r="Q2307">
        <v>15000000</v>
      </c>
      <c r="R2307">
        <v>844191</v>
      </c>
      <c r="S2307" t="s">
        <v>225</v>
      </c>
      <c r="T2307">
        <v>-0.92317523086230224</v>
      </c>
      <c r="U2307">
        <v>-6.1779046774434257E-2</v>
      </c>
      <c r="V2307">
        <v>0.13042163490563341</v>
      </c>
      <c r="W2307">
        <v>-3.8040704113064872E-2</v>
      </c>
      <c r="X2307">
        <v>0.35377255171220601</v>
      </c>
      <c r="Y2307" t="str">
        <f t="shared" ref="Y2307:Y2370" si="144">IF(K2307&lt;=24,"&lt;=24",IF(AND(K2307&gt;=25,K2307&lt;=36),"25-36",IF(AND(K2307&gt;=37,K2307&lt;=48),"37-48",IF(AND(K2307&gt;=49,K2307&lt;=60),"49-60",IF(AND(K2307&gt;=61,K2307&lt;=72),"61-72","&gt;72")))))</f>
        <v>61-72</v>
      </c>
      <c r="Z2307" s="20">
        <f t="shared" ref="Z2307:Z2370" si="145">IF(P2307/O2307&gt;0.2,P2307/O2307,0.2)</f>
        <v>0.6924845058318263</v>
      </c>
      <c r="AA2307" t="str">
        <f t="shared" ref="AA2307:AA2370" si="146">IF(Z2307&lt;=0.2,"20%",IF(AND(Z2307&gt;0.2,Z2307&lt;=0.4),"20%-40%",IF(AND(Z2307&gt;0.4,Z2307&lt;=0.6),"40%-60%",IF(AND(Z2307&gt;0.6,Z2307&lt;=0.8),"60%-80%","80%-100%"))))</f>
        <v>60%-80%</v>
      </c>
      <c r="AB2307">
        <f t="shared" ref="AB2307:AB2370" si="147">R2307/SUM($R$2:$R$5739)</f>
        <v>1.7505174871637583E-4</v>
      </c>
    </row>
    <row r="2308" spans="1:28" x14ac:dyDescent="0.25">
      <c r="A2308" t="s">
        <v>5651</v>
      </c>
      <c r="B2308" t="s">
        <v>5652</v>
      </c>
      <c r="C2308" t="s">
        <v>82</v>
      </c>
      <c r="D2308" t="s">
        <v>106</v>
      </c>
      <c r="E2308">
        <v>83</v>
      </c>
      <c r="F2308" t="s">
        <v>87</v>
      </c>
      <c r="G2308">
        <v>2022</v>
      </c>
      <c r="H2308" t="s">
        <v>24</v>
      </c>
      <c r="I2308" t="s">
        <v>84</v>
      </c>
      <c r="J2308" t="s">
        <v>80</v>
      </c>
      <c r="K2308">
        <v>84</v>
      </c>
      <c r="L2308" s="18">
        <v>44238</v>
      </c>
      <c r="M2308" s="18">
        <v>46794</v>
      </c>
      <c r="O2308">
        <v>54714367</v>
      </c>
      <c r="P2308">
        <v>54714367</v>
      </c>
      <c r="Q2308">
        <v>0</v>
      </c>
      <c r="R2308">
        <v>1156034</v>
      </c>
      <c r="S2308" t="s">
        <v>375</v>
      </c>
      <c r="T2308">
        <v>-0.61997309205417039</v>
      </c>
      <c r="U2308">
        <v>1.2009447865714571</v>
      </c>
      <c r="V2308">
        <v>0.24898836987965761</v>
      </c>
      <c r="W2308">
        <v>0.37504468121190587</v>
      </c>
      <c r="X2308">
        <v>-0.96114136402222416</v>
      </c>
      <c r="Y2308" t="str">
        <f t="shared" si="144"/>
        <v>&gt;72</v>
      </c>
      <c r="Z2308" s="20">
        <f t="shared" si="145"/>
        <v>1</v>
      </c>
      <c r="AA2308" t="str">
        <f t="shared" si="146"/>
        <v>80%-100%</v>
      </c>
      <c r="AB2308">
        <f t="shared" si="147"/>
        <v>2.397156251080464E-4</v>
      </c>
    </row>
    <row r="2309" spans="1:28" x14ac:dyDescent="0.25">
      <c r="A2309" t="s">
        <v>5653</v>
      </c>
      <c r="B2309" t="s">
        <v>5654</v>
      </c>
      <c r="C2309" t="s">
        <v>82</v>
      </c>
      <c r="D2309" t="s">
        <v>154</v>
      </c>
      <c r="E2309">
        <v>49</v>
      </c>
      <c r="F2309" t="s">
        <v>25</v>
      </c>
      <c r="G2309">
        <v>2022</v>
      </c>
      <c r="H2309" t="s">
        <v>25</v>
      </c>
      <c r="I2309" t="s">
        <v>84</v>
      </c>
      <c r="J2309" t="s">
        <v>80</v>
      </c>
      <c r="K2309">
        <v>72</v>
      </c>
      <c r="L2309" s="18">
        <v>44384</v>
      </c>
      <c r="M2309" s="18">
        <v>46575</v>
      </c>
      <c r="O2309">
        <v>36120000</v>
      </c>
      <c r="P2309">
        <v>36120000</v>
      </c>
      <c r="Q2309">
        <v>0</v>
      </c>
      <c r="R2309">
        <v>795702</v>
      </c>
      <c r="S2309" t="s">
        <v>471</v>
      </c>
      <c r="T2309">
        <v>-0.45017989432161648</v>
      </c>
      <c r="U2309">
        <v>1.2009447865714571</v>
      </c>
      <c r="V2309">
        <v>-0.34920096440923948</v>
      </c>
      <c r="W2309">
        <v>-0.54330637492637535</v>
      </c>
      <c r="X2309">
        <v>0.1217289195237771</v>
      </c>
      <c r="Y2309" t="str">
        <f t="shared" si="144"/>
        <v>61-72</v>
      </c>
      <c r="Z2309" s="20">
        <f t="shared" si="145"/>
        <v>1</v>
      </c>
      <c r="AA2309" t="str">
        <f t="shared" si="146"/>
        <v>80%-100%</v>
      </c>
      <c r="AB2309">
        <f t="shared" si="147"/>
        <v>1.6499705227503926E-4</v>
      </c>
    </row>
    <row r="2310" spans="1:28" x14ac:dyDescent="0.25">
      <c r="A2310" t="s">
        <v>5655</v>
      </c>
      <c r="B2310" t="s">
        <v>5656</v>
      </c>
      <c r="C2310" t="s">
        <v>82</v>
      </c>
      <c r="D2310" t="s">
        <v>161</v>
      </c>
      <c r="E2310">
        <v>61</v>
      </c>
      <c r="F2310" t="s">
        <v>87</v>
      </c>
      <c r="G2310">
        <v>2021</v>
      </c>
      <c r="H2310" t="s">
        <v>24</v>
      </c>
      <c r="I2310" t="s">
        <v>84</v>
      </c>
      <c r="J2310" t="s">
        <v>80</v>
      </c>
      <c r="K2310">
        <v>84</v>
      </c>
      <c r="L2310" s="18">
        <v>44532</v>
      </c>
      <c r="M2310" s="18">
        <v>47089</v>
      </c>
      <c r="O2310">
        <v>50842400</v>
      </c>
      <c r="P2310">
        <v>50842400</v>
      </c>
      <c r="Q2310">
        <v>0</v>
      </c>
      <c r="R2310">
        <v>1070849</v>
      </c>
      <c r="S2310" t="s">
        <v>146</v>
      </c>
      <c r="T2310">
        <v>-1.978318673914601</v>
      </c>
      <c r="U2310">
        <v>1.2009447865714571</v>
      </c>
      <c r="V2310">
        <v>0.2094661248883162</v>
      </c>
      <c r="W2310">
        <v>-0.70925823767236751</v>
      </c>
      <c r="X2310">
        <v>-1.0384892414183671</v>
      </c>
      <c r="Y2310" t="str">
        <f t="shared" si="144"/>
        <v>&gt;72</v>
      </c>
      <c r="Z2310" s="20">
        <f t="shared" si="145"/>
        <v>1</v>
      </c>
      <c r="AA2310" t="str">
        <f t="shared" si="146"/>
        <v>80%-100%</v>
      </c>
      <c r="AB2310">
        <f t="shared" si="147"/>
        <v>2.2205163293754888E-4</v>
      </c>
    </row>
    <row r="2311" spans="1:28" x14ac:dyDescent="0.25">
      <c r="A2311" t="s">
        <v>5657</v>
      </c>
      <c r="B2311" t="s">
        <v>5658</v>
      </c>
      <c r="C2311" t="s">
        <v>82</v>
      </c>
      <c r="D2311" t="s">
        <v>165</v>
      </c>
      <c r="E2311">
        <v>220</v>
      </c>
      <c r="F2311" t="s">
        <v>117</v>
      </c>
      <c r="G2311">
        <v>2020</v>
      </c>
      <c r="H2311" t="s">
        <v>14</v>
      </c>
      <c r="I2311" t="s">
        <v>84</v>
      </c>
      <c r="J2311" t="s">
        <v>80</v>
      </c>
      <c r="K2311">
        <v>72</v>
      </c>
      <c r="L2311" s="18">
        <v>43534</v>
      </c>
      <c r="M2311" s="18">
        <v>45726</v>
      </c>
      <c r="O2311">
        <v>43990000</v>
      </c>
      <c r="P2311">
        <v>25990000</v>
      </c>
      <c r="Q2311">
        <v>18000000</v>
      </c>
      <c r="R2311">
        <v>632072</v>
      </c>
      <c r="S2311" t="s">
        <v>163</v>
      </c>
      <c r="T2311">
        <v>-1.978318673914601</v>
      </c>
      <c r="U2311">
        <v>-0.47925110407625943</v>
      </c>
      <c r="V2311">
        <v>0.16994387989697479</v>
      </c>
      <c r="W2311">
        <v>-0.57733148534518619</v>
      </c>
      <c r="X2311">
        <v>-1.11583711881451</v>
      </c>
      <c r="Y2311" t="str">
        <f t="shared" si="144"/>
        <v>61-72</v>
      </c>
      <c r="Z2311" s="20">
        <f t="shared" si="145"/>
        <v>0.59081609456694706</v>
      </c>
      <c r="AA2311" t="str">
        <f t="shared" si="146"/>
        <v>40%-60%</v>
      </c>
      <c r="AB2311">
        <f t="shared" si="147"/>
        <v>1.3106667675284042E-4</v>
      </c>
    </row>
    <row r="2312" spans="1:28" x14ac:dyDescent="0.25">
      <c r="A2312" t="s">
        <v>5659</v>
      </c>
      <c r="B2312" t="s">
        <v>5660</v>
      </c>
      <c r="C2312" t="s">
        <v>82</v>
      </c>
      <c r="D2312" t="s">
        <v>285</v>
      </c>
      <c r="E2312">
        <v>61</v>
      </c>
      <c r="F2312" t="s">
        <v>17</v>
      </c>
      <c r="G2312">
        <v>2017</v>
      </c>
      <c r="H2312" t="s">
        <v>17</v>
      </c>
      <c r="J2312" t="s">
        <v>80</v>
      </c>
      <c r="K2312">
        <v>84</v>
      </c>
      <c r="L2312" s="18">
        <v>42874</v>
      </c>
      <c r="M2312" s="18">
        <v>45431</v>
      </c>
      <c r="O2312">
        <v>52860000</v>
      </c>
      <c r="P2312">
        <v>47574000</v>
      </c>
      <c r="Q2312">
        <v>5286000</v>
      </c>
      <c r="R2312">
        <v>1036345</v>
      </c>
      <c r="S2312" t="s">
        <v>262</v>
      </c>
      <c r="T2312">
        <v>-1.2748897118797351</v>
      </c>
      <c r="U2312">
        <v>0.79032357974038436</v>
      </c>
      <c r="V2312">
        <v>0.36009899620259539</v>
      </c>
      <c r="W2312">
        <v>-0.50581982395922254</v>
      </c>
      <c r="X2312">
        <v>-0.49705409964536651</v>
      </c>
      <c r="Y2312" t="str">
        <f t="shared" si="144"/>
        <v>&gt;72</v>
      </c>
      <c r="Z2312" s="20">
        <f t="shared" si="145"/>
        <v>0.9</v>
      </c>
      <c r="AA2312" t="str">
        <f t="shared" si="146"/>
        <v>80%-100%</v>
      </c>
      <c r="AB2312">
        <f t="shared" si="147"/>
        <v>2.1489687111503499E-4</v>
      </c>
    </row>
    <row r="2313" spans="1:28" x14ac:dyDescent="0.25">
      <c r="A2313" t="s">
        <v>5661</v>
      </c>
      <c r="B2313" t="s">
        <v>5662</v>
      </c>
      <c r="C2313" t="s">
        <v>82</v>
      </c>
      <c r="D2313" t="s">
        <v>231</v>
      </c>
      <c r="E2313">
        <v>38</v>
      </c>
      <c r="F2313" t="s">
        <v>87</v>
      </c>
      <c r="G2313">
        <v>2020</v>
      </c>
      <c r="H2313" t="s">
        <v>15</v>
      </c>
      <c r="I2313" t="s">
        <v>84</v>
      </c>
      <c r="J2313" t="s">
        <v>80</v>
      </c>
      <c r="K2313">
        <v>84</v>
      </c>
      <c r="L2313" s="18">
        <v>43473</v>
      </c>
      <c r="M2313" s="18">
        <v>46030</v>
      </c>
      <c r="O2313">
        <v>45756200</v>
      </c>
      <c r="P2313">
        <v>45756200</v>
      </c>
      <c r="Q2313">
        <v>0</v>
      </c>
      <c r="R2313">
        <v>933957</v>
      </c>
      <c r="S2313" t="s">
        <v>337</v>
      </c>
      <c r="T2313">
        <v>-0.58358883539719453</v>
      </c>
      <c r="U2313">
        <v>1.2009447865714571</v>
      </c>
      <c r="V2313">
        <v>0.50498908770840745</v>
      </c>
      <c r="W2313">
        <v>0.73909029538425941</v>
      </c>
      <c r="X2313">
        <v>-0.34235834485308059</v>
      </c>
      <c r="Y2313" t="str">
        <f t="shared" si="144"/>
        <v>&gt;72</v>
      </c>
      <c r="Z2313" s="20">
        <f t="shared" si="145"/>
        <v>1</v>
      </c>
      <c r="AA2313" t="str">
        <f t="shared" si="146"/>
        <v>80%-100%</v>
      </c>
      <c r="AB2313">
        <f t="shared" si="147"/>
        <v>1.9366565869086524E-4</v>
      </c>
    </row>
    <row r="2314" spans="1:28" x14ac:dyDescent="0.25">
      <c r="A2314" t="s">
        <v>5663</v>
      </c>
      <c r="B2314" t="s">
        <v>5664</v>
      </c>
      <c r="C2314" t="s">
        <v>82</v>
      </c>
      <c r="D2314" t="s">
        <v>5665</v>
      </c>
      <c r="E2314">
        <v>27</v>
      </c>
      <c r="F2314" t="s">
        <v>17</v>
      </c>
      <c r="G2314">
        <v>2022</v>
      </c>
      <c r="H2314" t="s">
        <v>694</v>
      </c>
      <c r="I2314" t="s">
        <v>84</v>
      </c>
      <c r="J2314" t="s">
        <v>80</v>
      </c>
      <c r="K2314">
        <v>48</v>
      </c>
      <c r="L2314" s="18">
        <v>44336</v>
      </c>
      <c r="M2314" s="18">
        <v>45797</v>
      </c>
      <c r="O2314">
        <v>53320460</v>
      </c>
      <c r="P2314">
        <v>45320460</v>
      </c>
      <c r="Q2314">
        <v>8000000</v>
      </c>
      <c r="R2314">
        <v>1400612</v>
      </c>
      <c r="S2314" t="s">
        <v>97</v>
      </c>
      <c r="T2314">
        <v>0.22899289660859901</v>
      </c>
      <c r="U2314">
        <v>0.58486426989013418</v>
      </c>
      <c r="V2314">
        <v>-2.7667345059731379E-2</v>
      </c>
      <c r="W2314">
        <v>-0.63519491704000774</v>
      </c>
      <c r="X2314">
        <v>-0.18766259006079469</v>
      </c>
      <c r="Y2314" t="str">
        <f t="shared" si="144"/>
        <v>37-48</v>
      </c>
      <c r="Z2314" s="20">
        <f t="shared" si="145"/>
        <v>0.84996378500860648</v>
      </c>
      <c r="AA2314" t="str">
        <f t="shared" si="146"/>
        <v>80%-100%</v>
      </c>
      <c r="AB2314">
        <f t="shared" si="147"/>
        <v>2.904314069602028E-4</v>
      </c>
    </row>
    <row r="2315" spans="1:28" x14ac:dyDescent="0.25">
      <c r="A2315" t="s">
        <v>5666</v>
      </c>
      <c r="B2315" t="s">
        <v>5667</v>
      </c>
      <c r="C2315" t="s">
        <v>82</v>
      </c>
      <c r="D2315" t="s">
        <v>199</v>
      </c>
      <c r="E2315">
        <v>76</v>
      </c>
      <c r="F2315" t="s">
        <v>11</v>
      </c>
      <c r="G2315">
        <v>2022</v>
      </c>
      <c r="H2315" t="s">
        <v>11</v>
      </c>
      <c r="I2315" t="s">
        <v>188</v>
      </c>
      <c r="J2315" t="s">
        <v>80</v>
      </c>
      <c r="K2315">
        <v>84</v>
      </c>
      <c r="L2315" s="18">
        <v>44407</v>
      </c>
      <c r="M2315" s="18">
        <v>46964</v>
      </c>
      <c r="O2315">
        <v>80690000</v>
      </c>
      <c r="P2315">
        <v>64902000</v>
      </c>
      <c r="Q2315">
        <v>15788000</v>
      </c>
      <c r="R2315">
        <v>1341290</v>
      </c>
      <c r="S2315" t="s">
        <v>698</v>
      </c>
      <c r="T2315">
        <v>-1.0808403430425311</v>
      </c>
      <c r="U2315">
        <v>0.3975134303378503</v>
      </c>
      <c r="V2315">
        <v>-2.7667345059731379E-2</v>
      </c>
      <c r="W2315">
        <v>-0.74226373984646699</v>
      </c>
      <c r="X2315">
        <v>-1.5799243831913681</v>
      </c>
      <c r="Y2315" t="str">
        <f t="shared" si="144"/>
        <v>&gt;72</v>
      </c>
      <c r="Z2315" s="20">
        <f t="shared" si="145"/>
        <v>0.80433758830090474</v>
      </c>
      <c r="AA2315" t="str">
        <f t="shared" si="146"/>
        <v>80%-100%</v>
      </c>
      <c r="AB2315">
        <f t="shared" si="147"/>
        <v>2.7813037575120762E-4</v>
      </c>
    </row>
    <row r="2316" spans="1:28" x14ac:dyDescent="0.25">
      <c r="A2316" t="s">
        <v>5668</v>
      </c>
      <c r="B2316" t="s">
        <v>5669</v>
      </c>
      <c r="C2316" t="s">
        <v>82</v>
      </c>
      <c r="D2316" t="s">
        <v>227</v>
      </c>
      <c r="E2316">
        <v>291</v>
      </c>
      <c r="F2316" t="s">
        <v>79</v>
      </c>
      <c r="G2316">
        <v>2022</v>
      </c>
      <c r="H2316" t="s">
        <v>26</v>
      </c>
      <c r="I2316" t="s">
        <v>84</v>
      </c>
      <c r="J2316" t="s">
        <v>80</v>
      </c>
      <c r="K2316">
        <v>84</v>
      </c>
      <c r="L2316" s="18">
        <v>44306</v>
      </c>
      <c r="M2316" s="18">
        <v>46863</v>
      </c>
      <c r="O2316">
        <v>45530000</v>
      </c>
      <c r="P2316">
        <v>45530000</v>
      </c>
      <c r="Q2316">
        <v>0</v>
      </c>
      <c r="R2316">
        <v>990926</v>
      </c>
      <c r="S2316" t="s">
        <v>107</v>
      </c>
      <c r="T2316">
        <v>-0.24400243993208681</v>
      </c>
      <c r="U2316">
        <v>1.2009447865714571</v>
      </c>
      <c r="V2316">
        <v>-0.34384530499046262</v>
      </c>
      <c r="W2316">
        <v>-0.42350605711376921</v>
      </c>
      <c r="X2316">
        <v>-0.49705409964536651</v>
      </c>
      <c r="Y2316" t="str">
        <f t="shared" si="144"/>
        <v>&gt;72</v>
      </c>
      <c r="Z2316" s="20">
        <f t="shared" si="145"/>
        <v>1</v>
      </c>
      <c r="AA2316" t="str">
        <f t="shared" si="146"/>
        <v>80%-100%</v>
      </c>
      <c r="AB2316">
        <f t="shared" si="147"/>
        <v>2.0547877097543498E-4</v>
      </c>
    </row>
    <row r="2317" spans="1:28" x14ac:dyDescent="0.25">
      <c r="A2317" t="s">
        <v>5670</v>
      </c>
      <c r="B2317" t="s">
        <v>5671</v>
      </c>
      <c r="C2317" t="s">
        <v>82</v>
      </c>
      <c r="D2317" t="s">
        <v>865</v>
      </c>
      <c r="E2317">
        <v>291</v>
      </c>
      <c r="F2317" t="s">
        <v>17</v>
      </c>
      <c r="G2317">
        <v>2021</v>
      </c>
      <c r="H2317" t="s">
        <v>17</v>
      </c>
      <c r="I2317" t="s">
        <v>84</v>
      </c>
      <c r="J2317" t="s">
        <v>80</v>
      </c>
      <c r="K2317">
        <v>72</v>
      </c>
      <c r="L2317" s="18">
        <v>44147</v>
      </c>
      <c r="M2317" s="18">
        <v>46338</v>
      </c>
      <c r="O2317">
        <v>59021000</v>
      </c>
      <c r="P2317">
        <v>29510500</v>
      </c>
      <c r="Q2317">
        <v>29510500</v>
      </c>
      <c r="R2317">
        <v>783006</v>
      </c>
      <c r="S2317" t="s">
        <v>107</v>
      </c>
      <c r="T2317">
        <v>-0.61997309205417039</v>
      </c>
      <c r="U2317">
        <v>-0.85216124758390532</v>
      </c>
      <c r="V2317">
        <v>0.80229979975843724</v>
      </c>
      <c r="W2317">
        <v>-0.66443264812232217</v>
      </c>
      <c r="X2317">
        <v>-0.88379348662608126</v>
      </c>
      <c r="Y2317" t="str">
        <f t="shared" si="144"/>
        <v>61-72</v>
      </c>
      <c r="Z2317" s="20">
        <f t="shared" si="145"/>
        <v>0.5</v>
      </c>
      <c r="AA2317" t="str">
        <f t="shared" si="146"/>
        <v>40%-60%</v>
      </c>
      <c r="AB2317">
        <f t="shared" si="147"/>
        <v>1.6236440515880242E-4</v>
      </c>
    </row>
    <row r="2318" spans="1:28" x14ac:dyDescent="0.25">
      <c r="A2318" t="s">
        <v>5672</v>
      </c>
      <c r="B2318" t="s">
        <v>5673</v>
      </c>
      <c r="C2318" t="s">
        <v>82</v>
      </c>
      <c r="D2318" t="s">
        <v>231</v>
      </c>
      <c r="E2318">
        <v>291</v>
      </c>
      <c r="F2318" t="s">
        <v>87</v>
      </c>
      <c r="G2318">
        <v>2020</v>
      </c>
      <c r="H2318" t="s">
        <v>15</v>
      </c>
      <c r="I2318" t="s">
        <v>84</v>
      </c>
      <c r="J2318" t="s">
        <v>80</v>
      </c>
      <c r="K2318">
        <v>60</v>
      </c>
      <c r="L2318" s="18">
        <v>43593</v>
      </c>
      <c r="M2318" s="18">
        <v>45420</v>
      </c>
      <c r="O2318">
        <v>34490000</v>
      </c>
      <c r="P2318">
        <v>21490000</v>
      </c>
      <c r="Q2318">
        <v>13000000</v>
      </c>
      <c r="R2318">
        <v>513964</v>
      </c>
      <c r="S2318" t="s">
        <v>420</v>
      </c>
      <c r="T2318">
        <v>1.5752103929167049</v>
      </c>
      <c r="U2318">
        <v>-0.34677214262655492</v>
      </c>
      <c r="V2318">
        <v>-0.1244707606068239</v>
      </c>
      <c r="W2318">
        <v>-0.68849068966460858</v>
      </c>
      <c r="X2318">
        <v>1.2045992030697781</v>
      </c>
      <c r="Y2318" t="str">
        <f t="shared" si="144"/>
        <v>49-60</v>
      </c>
      <c r="Z2318" s="20">
        <f t="shared" si="145"/>
        <v>0.62307915337779063</v>
      </c>
      <c r="AA2318" t="str">
        <f t="shared" si="146"/>
        <v>60%-80%</v>
      </c>
      <c r="AB2318">
        <f t="shared" si="147"/>
        <v>1.0657575948720536E-4</v>
      </c>
    </row>
    <row r="2319" spans="1:28" x14ac:dyDescent="0.25">
      <c r="A2319" t="s">
        <v>5674</v>
      </c>
      <c r="B2319" t="s">
        <v>5675</v>
      </c>
      <c r="C2319" t="s">
        <v>82</v>
      </c>
      <c r="D2319" t="s">
        <v>521</v>
      </c>
      <c r="E2319">
        <v>291</v>
      </c>
      <c r="F2319" t="s">
        <v>17</v>
      </c>
      <c r="G2319">
        <v>2020</v>
      </c>
      <c r="H2319" t="s">
        <v>17</v>
      </c>
      <c r="I2319" t="s">
        <v>84</v>
      </c>
      <c r="J2319" t="s">
        <v>80</v>
      </c>
      <c r="K2319">
        <v>60</v>
      </c>
      <c r="L2319" s="18">
        <v>44014</v>
      </c>
      <c r="M2319" s="18">
        <v>45840</v>
      </c>
      <c r="O2319">
        <v>64014000</v>
      </c>
      <c r="P2319">
        <v>58349000</v>
      </c>
      <c r="Q2319">
        <v>5665000</v>
      </c>
      <c r="R2319">
        <v>1477371</v>
      </c>
      <c r="S2319" t="s">
        <v>343</v>
      </c>
      <c r="T2319">
        <v>-0.1469777555134846</v>
      </c>
      <c r="U2319">
        <v>0.8375603493080418</v>
      </c>
      <c r="V2319">
        <v>0.76277755476709586</v>
      </c>
      <c r="W2319">
        <v>7.6538093903185797E-3</v>
      </c>
      <c r="X2319">
        <v>1.0499034482774929</v>
      </c>
      <c r="Y2319" t="str">
        <f t="shared" si="144"/>
        <v>49-60</v>
      </c>
      <c r="Z2319" s="20">
        <f t="shared" si="145"/>
        <v>0.91150373355828418</v>
      </c>
      <c r="AA2319" t="str">
        <f t="shared" si="146"/>
        <v>80%-100%</v>
      </c>
      <c r="AB2319">
        <f t="shared" si="147"/>
        <v>3.0634818074684622E-4</v>
      </c>
    </row>
    <row r="2320" spans="1:28" x14ac:dyDescent="0.25">
      <c r="A2320" t="s">
        <v>5676</v>
      </c>
      <c r="B2320" t="s">
        <v>5677</v>
      </c>
      <c r="C2320" t="s">
        <v>82</v>
      </c>
      <c r="D2320" t="s">
        <v>199</v>
      </c>
      <c r="E2320">
        <v>62</v>
      </c>
      <c r="F2320" t="s">
        <v>87</v>
      </c>
      <c r="G2320">
        <v>2022</v>
      </c>
      <c r="H2320" t="s">
        <v>24</v>
      </c>
      <c r="I2320" t="s">
        <v>84</v>
      </c>
      <c r="J2320" t="s">
        <v>80</v>
      </c>
      <c r="K2320">
        <v>84</v>
      </c>
      <c r="L2320" s="18">
        <v>44406</v>
      </c>
      <c r="M2320" s="18">
        <v>46963</v>
      </c>
      <c r="O2320">
        <v>54780000</v>
      </c>
      <c r="P2320">
        <v>55780000</v>
      </c>
      <c r="Q2320">
        <v>0</v>
      </c>
      <c r="R2320">
        <v>1167460</v>
      </c>
      <c r="S2320" t="s">
        <v>190</v>
      </c>
      <c r="T2320">
        <v>-0.42592372321696592</v>
      </c>
      <c r="U2320">
        <v>1.2759030207501849</v>
      </c>
      <c r="V2320">
        <v>0.13042163490563341</v>
      </c>
      <c r="W2320">
        <v>-0.60703189022083637</v>
      </c>
      <c r="X2320">
        <v>-1.3478807510029389</v>
      </c>
      <c r="Y2320" t="str">
        <f t="shared" si="144"/>
        <v>&gt;72</v>
      </c>
      <c r="Z2320" s="20">
        <f t="shared" si="145"/>
        <v>1.018254837531946</v>
      </c>
      <c r="AA2320" t="str">
        <f t="shared" si="146"/>
        <v>80%-100%</v>
      </c>
      <c r="AB2320">
        <f t="shared" si="147"/>
        <v>2.4208492456851603E-4</v>
      </c>
    </row>
    <row r="2321" spans="1:28" x14ac:dyDescent="0.25">
      <c r="A2321" t="s">
        <v>5678</v>
      </c>
      <c r="B2321" t="s">
        <v>5679</v>
      </c>
      <c r="C2321" t="s">
        <v>82</v>
      </c>
      <c r="D2321" t="s">
        <v>418</v>
      </c>
      <c r="E2321">
        <v>38</v>
      </c>
      <c r="F2321" t="s">
        <v>117</v>
      </c>
      <c r="G2321">
        <v>2018</v>
      </c>
      <c r="H2321" t="s">
        <v>14</v>
      </c>
      <c r="J2321" t="s">
        <v>80</v>
      </c>
      <c r="K2321">
        <v>72</v>
      </c>
      <c r="L2321" s="18">
        <v>42867</v>
      </c>
      <c r="M2321" s="18">
        <v>45058</v>
      </c>
      <c r="O2321">
        <v>51050000</v>
      </c>
      <c r="P2321">
        <v>51050000</v>
      </c>
      <c r="Q2321">
        <v>0</v>
      </c>
      <c r="R2321">
        <v>1161584</v>
      </c>
      <c r="S2321" t="s">
        <v>474</v>
      </c>
      <c r="T2321">
        <v>1.3447767674225239</v>
      </c>
      <c r="U2321">
        <v>1.2009447865714571</v>
      </c>
      <c r="V2321">
        <v>0.80229979975843724</v>
      </c>
      <c r="W2321">
        <v>-0.1251860100856913</v>
      </c>
      <c r="X2321">
        <v>-0.18766259006079469</v>
      </c>
      <c r="Y2321" t="str">
        <f t="shared" si="144"/>
        <v>61-72</v>
      </c>
      <c r="Z2321" s="20">
        <f t="shared" si="145"/>
        <v>1</v>
      </c>
      <c r="AA2321" t="str">
        <f t="shared" si="146"/>
        <v>80%-100%</v>
      </c>
      <c r="AB2321">
        <f t="shared" si="147"/>
        <v>2.4086647509978512E-4</v>
      </c>
    </row>
    <row r="2322" spans="1:28" x14ac:dyDescent="0.25">
      <c r="A2322" t="s">
        <v>5680</v>
      </c>
      <c r="B2322" t="s">
        <v>5681</v>
      </c>
      <c r="C2322" t="s">
        <v>82</v>
      </c>
      <c r="D2322" t="s">
        <v>838</v>
      </c>
      <c r="E2322">
        <v>15</v>
      </c>
      <c r="F2322" t="s">
        <v>17</v>
      </c>
      <c r="G2322">
        <v>2017</v>
      </c>
      <c r="H2322" t="s">
        <v>110</v>
      </c>
      <c r="J2322" t="s">
        <v>80</v>
      </c>
      <c r="K2322">
        <v>72</v>
      </c>
      <c r="L2322" s="18">
        <v>43013</v>
      </c>
      <c r="M2322" s="18">
        <v>45204</v>
      </c>
      <c r="O2322">
        <v>85875000</v>
      </c>
      <c r="P2322">
        <v>68700000</v>
      </c>
      <c r="Q2322">
        <v>17175000</v>
      </c>
      <c r="R2322">
        <v>1576811</v>
      </c>
      <c r="S2322" t="s">
        <v>311</v>
      </c>
      <c r="T2322">
        <v>-1.687244620658795</v>
      </c>
      <c r="U2322">
        <v>0.37970237290931202</v>
      </c>
      <c r="V2322">
        <v>0.92086653473246149</v>
      </c>
      <c r="W2322">
        <v>1.253238705602912</v>
      </c>
      <c r="X2322">
        <v>-3.2966835268508812E-2</v>
      </c>
      <c r="Y2322" t="str">
        <f t="shared" si="144"/>
        <v>61-72</v>
      </c>
      <c r="Z2322" s="20">
        <f t="shared" si="145"/>
        <v>0.8</v>
      </c>
      <c r="AA2322" t="str">
        <f t="shared" si="146"/>
        <v>60%-80%</v>
      </c>
      <c r="AB2322">
        <f t="shared" si="147"/>
        <v>3.2696809483306178E-4</v>
      </c>
    </row>
    <row r="2323" spans="1:28" x14ac:dyDescent="0.25">
      <c r="A2323" t="s">
        <v>5682</v>
      </c>
      <c r="B2323" t="s">
        <v>5683</v>
      </c>
      <c r="C2323" t="s">
        <v>82</v>
      </c>
      <c r="D2323" t="s">
        <v>808</v>
      </c>
      <c r="E2323">
        <v>83</v>
      </c>
      <c r="F2323" t="s">
        <v>11</v>
      </c>
      <c r="G2323">
        <v>2021</v>
      </c>
      <c r="H2323" t="s">
        <v>23</v>
      </c>
      <c r="I2323" t="s">
        <v>188</v>
      </c>
      <c r="J2323" t="s">
        <v>80</v>
      </c>
      <c r="K2323">
        <v>72</v>
      </c>
      <c r="L2323" s="18">
        <v>44182</v>
      </c>
      <c r="M2323" s="18">
        <v>46373</v>
      </c>
      <c r="O2323">
        <v>76550000</v>
      </c>
      <c r="P2323">
        <v>45550000</v>
      </c>
      <c r="Q2323">
        <v>31000000</v>
      </c>
      <c r="R2323">
        <v>1118249</v>
      </c>
      <c r="S2323" t="s">
        <v>205</v>
      </c>
      <c r="T2323">
        <v>0.47155460765510449</v>
      </c>
      <c r="U2323">
        <v>-0.46192358857723648</v>
      </c>
      <c r="V2323">
        <v>-0.1462340800337556</v>
      </c>
      <c r="W2323">
        <v>0.33310134361403282</v>
      </c>
      <c r="X2323">
        <v>0.27642467431606299</v>
      </c>
      <c r="Y2323" t="str">
        <f t="shared" si="144"/>
        <v>61-72</v>
      </c>
      <c r="Z2323" s="20">
        <f t="shared" si="145"/>
        <v>0.59503592423252771</v>
      </c>
      <c r="AA2323" t="str">
        <f t="shared" si="146"/>
        <v>40%-60%</v>
      </c>
      <c r="AB2323">
        <f t="shared" si="147"/>
        <v>2.3188051394807402E-4</v>
      </c>
    </row>
    <row r="2324" spans="1:28" x14ac:dyDescent="0.25">
      <c r="A2324" t="s">
        <v>5684</v>
      </c>
      <c r="B2324" t="s">
        <v>5685</v>
      </c>
      <c r="C2324" t="s">
        <v>82</v>
      </c>
      <c r="D2324" t="s">
        <v>650</v>
      </c>
      <c r="E2324">
        <v>61</v>
      </c>
      <c r="F2324" t="s">
        <v>22</v>
      </c>
      <c r="G2324">
        <v>2020</v>
      </c>
      <c r="H2324" t="s">
        <v>22</v>
      </c>
      <c r="I2324" t="s">
        <v>188</v>
      </c>
      <c r="J2324" t="s">
        <v>80</v>
      </c>
      <c r="K2324">
        <v>72</v>
      </c>
      <c r="L2324" s="18">
        <v>44168</v>
      </c>
      <c r="M2324" s="18">
        <v>46359</v>
      </c>
      <c r="O2324">
        <v>143000000</v>
      </c>
      <c r="P2324">
        <v>68500491</v>
      </c>
      <c r="Q2324">
        <v>74499509</v>
      </c>
      <c r="R2324">
        <v>1347978</v>
      </c>
      <c r="S2324" t="s">
        <v>228</v>
      </c>
      <c r="T2324">
        <v>-8.633732775185822E-2</v>
      </c>
      <c r="U2324">
        <v>-0.93829145775737843</v>
      </c>
      <c r="V2324">
        <v>-1.1194633160420531</v>
      </c>
      <c r="W2324">
        <v>-0.91354066596425254</v>
      </c>
      <c r="X2324">
        <v>0.89520769348520657</v>
      </c>
      <c r="Y2324" t="str">
        <f t="shared" si="144"/>
        <v>61-72</v>
      </c>
      <c r="Z2324" s="20">
        <f t="shared" si="145"/>
        <v>0.47902441258741257</v>
      </c>
      <c r="AA2324" t="str">
        <f t="shared" si="146"/>
        <v>40%-60%</v>
      </c>
      <c r="AB2324">
        <f t="shared" si="147"/>
        <v>2.7951720183134251E-4</v>
      </c>
    </row>
    <row r="2325" spans="1:28" x14ac:dyDescent="0.25">
      <c r="A2325" t="s">
        <v>5686</v>
      </c>
      <c r="B2325" t="s">
        <v>5687</v>
      </c>
      <c r="C2325" t="s">
        <v>82</v>
      </c>
      <c r="D2325" t="s">
        <v>291</v>
      </c>
      <c r="E2325">
        <v>38</v>
      </c>
      <c r="F2325" t="s">
        <v>117</v>
      </c>
      <c r="G2325">
        <v>2017</v>
      </c>
      <c r="H2325" t="s">
        <v>14</v>
      </c>
      <c r="J2325" t="s">
        <v>80</v>
      </c>
      <c r="K2325">
        <v>84</v>
      </c>
      <c r="L2325" s="18">
        <v>42671</v>
      </c>
      <c r="M2325" s="18">
        <v>45227</v>
      </c>
      <c r="O2325">
        <v>47990000</v>
      </c>
      <c r="P2325">
        <v>45590500</v>
      </c>
      <c r="Q2325">
        <v>2399500</v>
      </c>
      <c r="R2325">
        <v>892852</v>
      </c>
      <c r="S2325" t="s">
        <v>389</v>
      </c>
      <c r="T2325">
        <v>1.138599313032995</v>
      </c>
      <c r="U2325">
        <v>0.99563418315592023</v>
      </c>
      <c r="V2325">
        <v>1.3125579630325859E-2</v>
      </c>
      <c r="W2325">
        <v>-0.27446435727786811</v>
      </c>
      <c r="X2325">
        <v>-0.57440197704150942</v>
      </c>
      <c r="Y2325" t="str">
        <f t="shared" si="144"/>
        <v>&gt;72</v>
      </c>
      <c r="Z2325" s="20">
        <f t="shared" si="145"/>
        <v>0.95</v>
      </c>
      <c r="AA2325" t="str">
        <f t="shared" si="146"/>
        <v>80%-100%</v>
      </c>
      <c r="AB2325">
        <f t="shared" si="147"/>
        <v>1.8514211113943832E-4</v>
      </c>
    </row>
    <row r="2326" spans="1:28" x14ac:dyDescent="0.25">
      <c r="A2326" t="s">
        <v>5688</v>
      </c>
      <c r="B2326" t="s">
        <v>5689</v>
      </c>
      <c r="C2326" t="s">
        <v>82</v>
      </c>
      <c r="D2326" t="s">
        <v>141</v>
      </c>
      <c r="E2326">
        <v>49</v>
      </c>
      <c r="F2326" t="s">
        <v>142</v>
      </c>
      <c r="G2326">
        <v>2017</v>
      </c>
      <c r="H2326" t="s">
        <v>143</v>
      </c>
      <c r="J2326" t="s">
        <v>80</v>
      </c>
      <c r="K2326">
        <v>84</v>
      </c>
      <c r="L2326" s="18">
        <v>42888</v>
      </c>
      <c r="M2326" s="18">
        <v>45445</v>
      </c>
      <c r="O2326">
        <v>27990000</v>
      </c>
      <c r="P2326">
        <v>27990000</v>
      </c>
      <c r="Q2326">
        <v>0</v>
      </c>
      <c r="R2326">
        <v>558961</v>
      </c>
      <c r="S2326" t="s">
        <v>218</v>
      </c>
      <c r="T2326">
        <v>0.98093420085276606</v>
      </c>
      <c r="U2326">
        <v>1.2009447865714571</v>
      </c>
      <c r="V2326">
        <v>0.24393201242220031</v>
      </c>
      <c r="W2326">
        <v>6.3696765746002817E-2</v>
      </c>
      <c r="X2326">
        <v>-0.49705409964536651</v>
      </c>
      <c r="Y2326" t="str">
        <f t="shared" si="144"/>
        <v>&gt;72</v>
      </c>
      <c r="Z2326" s="20">
        <f t="shared" si="145"/>
        <v>1</v>
      </c>
      <c r="AA2326" t="str">
        <f t="shared" si="146"/>
        <v>80%-100%</v>
      </c>
      <c r="AB2326">
        <f t="shared" si="147"/>
        <v>1.1590635355536146E-4</v>
      </c>
    </row>
    <row r="2327" spans="1:28" x14ac:dyDescent="0.25">
      <c r="A2327" t="s">
        <v>5690</v>
      </c>
      <c r="B2327" t="s">
        <v>5691</v>
      </c>
      <c r="C2327" t="s">
        <v>82</v>
      </c>
      <c r="D2327" t="s">
        <v>179</v>
      </c>
      <c r="E2327">
        <v>15</v>
      </c>
      <c r="F2327" t="s">
        <v>87</v>
      </c>
      <c r="G2327">
        <v>2022</v>
      </c>
      <c r="H2327" t="s">
        <v>24</v>
      </c>
      <c r="I2327" t="s">
        <v>84</v>
      </c>
      <c r="J2327" t="s">
        <v>80</v>
      </c>
      <c r="K2327">
        <v>72</v>
      </c>
      <c r="L2327" s="18">
        <v>44376</v>
      </c>
      <c r="M2327" s="18">
        <v>46567</v>
      </c>
      <c r="O2327">
        <v>46427800</v>
      </c>
      <c r="P2327">
        <v>31427800</v>
      </c>
      <c r="Q2327">
        <v>15000000</v>
      </c>
      <c r="R2327">
        <v>684744</v>
      </c>
      <c r="S2327" t="s">
        <v>302</v>
      </c>
      <c r="T2327">
        <v>-0.34102712435068899</v>
      </c>
      <c r="U2327">
        <v>-0.12569961666670801</v>
      </c>
      <c r="V2327">
        <v>-0.50193428495582826</v>
      </c>
      <c r="W2327">
        <v>-0.84259624464034089</v>
      </c>
      <c r="X2327">
        <v>-1.425228628399082</v>
      </c>
      <c r="Y2327" t="str">
        <f t="shared" si="144"/>
        <v>61-72</v>
      </c>
      <c r="Z2327" s="20">
        <f t="shared" si="145"/>
        <v>0.676917708786546</v>
      </c>
      <c r="AA2327" t="str">
        <f t="shared" si="146"/>
        <v>60%-80%</v>
      </c>
      <c r="AB2327">
        <f t="shared" si="147"/>
        <v>1.4198876157533785E-4</v>
      </c>
    </row>
    <row r="2328" spans="1:28" x14ac:dyDescent="0.25">
      <c r="A2328" t="s">
        <v>5692</v>
      </c>
      <c r="B2328" t="s">
        <v>5693</v>
      </c>
      <c r="C2328" t="s">
        <v>82</v>
      </c>
      <c r="D2328" t="s">
        <v>576</v>
      </c>
      <c r="E2328">
        <v>15</v>
      </c>
      <c r="F2328" t="s">
        <v>25</v>
      </c>
      <c r="G2328">
        <v>2021</v>
      </c>
      <c r="H2328" t="s">
        <v>25</v>
      </c>
      <c r="I2328" t="s">
        <v>84</v>
      </c>
      <c r="J2328" t="s">
        <v>80</v>
      </c>
      <c r="K2328">
        <v>84</v>
      </c>
      <c r="L2328" s="18">
        <v>44317</v>
      </c>
      <c r="M2328" s="18">
        <v>46874</v>
      </c>
      <c r="O2328">
        <v>43357499</v>
      </c>
      <c r="P2328">
        <v>43357499</v>
      </c>
      <c r="Q2328">
        <v>0</v>
      </c>
      <c r="R2328">
        <v>916080</v>
      </c>
      <c r="S2328" t="s">
        <v>243</v>
      </c>
      <c r="T2328">
        <v>-0.36528329545533961</v>
      </c>
      <c r="U2328">
        <v>1.2009447865714571</v>
      </c>
      <c r="V2328">
        <v>0.24898836987965761</v>
      </c>
      <c r="W2328">
        <v>-0.51077980982816096</v>
      </c>
      <c r="X2328">
        <v>-1.11583711881451</v>
      </c>
      <c r="Y2328" t="str">
        <f t="shared" si="144"/>
        <v>&gt;72</v>
      </c>
      <c r="Z2328" s="20">
        <f t="shared" si="145"/>
        <v>1</v>
      </c>
      <c r="AA2328" t="str">
        <f t="shared" si="146"/>
        <v>80%-100%</v>
      </c>
      <c r="AB2328">
        <f t="shared" si="147"/>
        <v>1.899586775553134E-4</v>
      </c>
    </row>
    <row r="2329" spans="1:28" x14ac:dyDescent="0.25">
      <c r="A2329" t="s">
        <v>5694</v>
      </c>
      <c r="B2329" t="s">
        <v>5695</v>
      </c>
      <c r="C2329" t="s">
        <v>82</v>
      </c>
      <c r="D2329" t="s">
        <v>258</v>
      </c>
      <c r="E2329">
        <v>74</v>
      </c>
      <c r="F2329" t="s">
        <v>25</v>
      </c>
      <c r="G2329">
        <v>2020</v>
      </c>
      <c r="H2329" t="s">
        <v>25</v>
      </c>
      <c r="I2329" t="s">
        <v>84</v>
      </c>
      <c r="J2329" t="s">
        <v>80</v>
      </c>
      <c r="K2329">
        <v>84</v>
      </c>
      <c r="L2329" s="18">
        <v>43706</v>
      </c>
      <c r="M2329" s="18">
        <v>46263</v>
      </c>
      <c r="O2329">
        <v>36640000</v>
      </c>
      <c r="P2329">
        <v>36640000</v>
      </c>
      <c r="Q2329">
        <v>0</v>
      </c>
      <c r="R2329">
        <v>925301</v>
      </c>
      <c r="S2329" t="s">
        <v>168</v>
      </c>
      <c r="T2329">
        <v>0.44729843655045393</v>
      </c>
      <c r="U2329">
        <v>1.2009447865714571</v>
      </c>
      <c r="V2329">
        <v>0.35667581647491498</v>
      </c>
      <c r="W2329">
        <v>-0.50589418698891897</v>
      </c>
      <c r="X2329">
        <v>-0.72909773183379534</v>
      </c>
      <c r="Y2329" t="str">
        <f t="shared" si="144"/>
        <v>&gt;72</v>
      </c>
      <c r="Z2329" s="20">
        <f t="shared" si="145"/>
        <v>1</v>
      </c>
      <c r="AA2329" t="str">
        <f t="shared" si="146"/>
        <v>80%-100%</v>
      </c>
      <c r="AB2329">
        <f t="shared" si="147"/>
        <v>1.9187074742447061E-4</v>
      </c>
    </row>
    <row r="2330" spans="1:28" x14ac:dyDescent="0.25">
      <c r="A2330" t="s">
        <v>5696</v>
      </c>
      <c r="B2330" t="s">
        <v>5697</v>
      </c>
      <c r="C2330" t="s">
        <v>82</v>
      </c>
      <c r="D2330" t="s">
        <v>145</v>
      </c>
      <c r="E2330">
        <v>59</v>
      </c>
      <c r="F2330" t="s">
        <v>25</v>
      </c>
      <c r="G2330">
        <v>2022</v>
      </c>
      <c r="H2330" t="s">
        <v>25</v>
      </c>
      <c r="I2330" t="s">
        <v>84</v>
      </c>
      <c r="J2330" t="s">
        <v>80</v>
      </c>
      <c r="K2330">
        <v>84</v>
      </c>
      <c r="L2330" s="18">
        <v>44381</v>
      </c>
      <c r="M2330" s="18">
        <v>46938</v>
      </c>
      <c r="O2330">
        <v>44090000</v>
      </c>
      <c r="P2330">
        <v>44090000</v>
      </c>
      <c r="Q2330">
        <v>0</v>
      </c>
      <c r="R2330">
        <v>928629</v>
      </c>
      <c r="S2330" t="s">
        <v>287</v>
      </c>
      <c r="T2330">
        <v>-0.31677095324603838</v>
      </c>
      <c r="U2330">
        <v>1.2009447865714571</v>
      </c>
      <c r="V2330">
        <v>0.2094661248883162</v>
      </c>
      <c r="W2330">
        <v>-0.94071461968145775</v>
      </c>
      <c r="X2330">
        <v>-1.657272260587511</v>
      </c>
      <c r="Y2330" t="str">
        <f t="shared" si="144"/>
        <v>&gt;72</v>
      </c>
      <c r="Z2330" s="20">
        <f t="shared" si="145"/>
        <v>1</v>
      </c>
      <c r="AA2330" t="str">
        <f t="shared" si="146"/>
        <v>80%-100%</v>
      </c>
      <c r="AB2330">
        <f t="shared" si="147"/>
        <v>1.9256084269879609E-4</v>
      </c>
    </row>
    <row r="2331" spans="1:28" x14ac:dyDescent="0.25">
      <c r="A2331" t="s">
        <v>5698</v>
      </c>
      <c r="B2331" t="s">
        <v>5699</v>
      </c>
      <c r="C2331" t="s">
        <v>82</v>
      </c>
      <c r="D2331" t="s">
        <v>221</v>
      </c>
      <c r="E2331">
        <v>7</v>
      </c>
      <c r="F2331" t="s">
        <v>17</v>
      </c>
      <c r="G2331">
        <v>2022</v>
      </c>
      <c r="H2331" t="s">
        <v>155</v>
      </c>
      <c r="J2331" t="s">
        <v>80</v>
      </c>
      <c r="K2331">
        <v>60</v>
      </c>
      <c r="L2331" s="18">
        <v>44621</v>
      </c>
      <c r="M2331" s="18">
        <v>46447</v>
      </c>
      <c r="O2331">
        <v>92300000</v>
      </c>
      <c r="P2331">
        <v>52300000</v>
      </c>
      <c r="Q2331">
        <v>40000000</v>
      </c>
      <c r="R2331">
        <v>1296400</v>
      </c>
      <c r="S2331" t="s">
        <v>780</v>
      </c>
      <c r="T2331">
        <v>1.1628554841376451</v>
      </c>
      <c r="U2331">
        <v>-0.57856206860112125</v>
      </c>
      <c r="V2331">
        <v>-0.30432305999912118</v>
      </c>
      <c r="W2331">
        <v>0.76439430351204285</v>
      </c>
      <c r="X2331">
        <v>1.436642835258207</v>
      </c>
      <c r="Y2331" t="str">
        <f t="shared" si="144"/>
        <v>49-60</v>
      </c>
      <c r="Z2331" s="20">
        <f t="shared" si="145"/>
        <v>0.56663055254604555</v>
      </c>
      <c r="AA2331" t="str">
        <f t="shared" si="146"/>
        <v>40%-60%</v>
      </c>
      <c r="AB2331">
        <f t="shared" si="147"/>
        <v>2.688219692414508E-4</v>
      </c>
    </row>
    <row r="2332" spans="1:28" x14ac:dyDescent="0.25">
      <c r="A2332" t="s">
        <v>991</v>
      </c>
      <c r="B2332" t="s">
        <v>992</v>
      </c>
      <c r="C2332" t="s">
        <v>82</v>
      </c>
      <c r="D2332" t="s">
        <v>159</v>
      </c>
      <c r="E2332">
        <v>62</v>
      </c>
      <c r="F2332" t="s">
        <v>95</v>
      </c>
      <c r="G2332">
        <v>2020</v>
      </c>
      <c r="H2332" t="s">
        <v>16</v>
      </c>
      <c r="I2332" t="s">
        <v>84</v>
      </c>
      <c r="J2332" t="s">
        <v>96</v>
      </c>
      <c r="K2332">
        <v>60</v>
      </c>
      <c r="L2332" s="18">
        <v>44181</v>
      </c>
      <c r="M2332" s="18">
        <v>46007</v>
      </c>
      <c r="O2332">
        <v>33300000</v>
      </c>
      <c r="P2332">
        <v>33300000</v>
      </c>
      <c r="Q2332">
        <v>0</v>
      </c>
      <c r="R2332">
        <v>1101604</v>
      </c>
      <c r="S2332" t="s">
        <v>103</v>
      </c>
      <c r="T2332">
        <v>-0.60784500650184503</v>
      </c>
      <c r="U2332">
        <v>1.2009447865714571</v>
      </c>
      <c r="V2332">
        <v>1.078955514697826</v>
      </c>
      <c r="W2332">
        <v>-0.49528820344082258</v>
      </c>
      <c r="X2332">
        <v>-0.49705409964536651</v>
      </c>
      <c r="Y2332" t="str">
        <f t="shared" si="144"/>
        <v>49-60</v>
      </c>
      <c r="Z2332" s="20">
        <f t="shared" si="145"/>
        <v>1</v>
      </c>
      <c r="AA2332" t="str">
        <f t="shared" si="146"/>
        <v>80%-100%</v>
      </c>
      <c r="AB2332">
        <f t="shared" si="147"/>
        <v>2.2842900077465228E-4</v>
      </c>
    </row>
    <row r="2333" spans="1:28" x14ac:dyDescent="0.25">
      <c r="A2333" t="s">
        <v>5700</v>
      </c>
      <c r="B2333" t="s">
        <v>5701</v>
      </c>
      <c r="C2333" t="s">
        <v>82</v>
      </c>
      <c r="D2333" t="s">
        <v>108</v>
      </c>
      <c r="E2333">
        <v>74</v>
      </c>
      <c r="F2333" t="s">
        <v>117</v>
      </c>
      <c r="G2333">
        <v>2020</v>
      </c>
      <c r="H2333" t="s">
        <v>29</v>
      </c>
      <c r="I2333" t="s">
        <v>84</v>
      </c>
      <c r="J2333" t="s">
        <v>80</v>
      </c>
      <c r="K2333">
        <v>24</v>
      </c>
      <c r="L2333" s="18">
        <v>43924</v>
      </c>
      <c r="M2333" s="18">
        <v>44654</v>
      </c>
      <c r="O2333">
        <v>56190000</v>
      </c>
      <c r="P2333">
        <v>28095000</v>
      </c>
      <c r="Q2333">
        <v>28095000</v>
      </c>
      <c r="R2333">
        <v>1235244</v>
      </c>
      <c r="S2333" t="s">
        <v>498</v>
      </c>
      <c r="T2333">
        <v>-0.15910584106580991</v>
      </c>
      <c r="U2333">
        <v>-0.85216124758390532</v>
      </c>
      <c r="V2333">
        <v>-4.4146365390986242</v>
      </c>
      <c r="W2333">
        <v>0.81207061416033888</v>
      </c>
      <c r="X2333">
        <v>0.74051193869292065</v>
      </c>
      <c r="Y2333" t="str">
        <f t="shared" si="144"/>
        <v>&lt;=24</v>
      </c>
      <c r="Z2333" s="20">
        <f t="shared" si="145"/>
        <v>0.5</v>
      </c>
      <c r="AA2333" t="str">
        <f t="shared" si="146"/>
        <v>40%-60%</v>
      </c>
      <c r="AB2333">
        <f t="shared" si="147"/>
        <v>2.5614063913428469E-4</v>
      </c>
    </row>
    <row r="2334" spans="1:28" x14ac:dyDescent="0.25">
      <c r="A2334" t="s">
        <v>5702</v>
      </c>
      <c r="B2334" t="s">
        <v>5703</v>
      </c>
      <c r="C2334" t="s">
        <v>82</v>
      </c>
      <c r="D2334" t="s">
        <v>181</v>
      </c>
      <c r="E2334">
        <v>51</v>
      </c>
      <c r="F2334" t="s">
        <v>25</v>
      </c>
      <c r="G2334">
        <v>2020</v>
      </c>
      <c r="H2334" t="s">
        <v>25</v>
      </c>
      <c r="I2334" t="s">
        <v>84</v>
      </c>
      <c r="J2334" t="s">
        <v>80</v>
      </c>
      <c r="K2334">
        <v>84</v>
      </c>
      <c r="L2334" s="18">
        <v>43860</v>
      </c>
      <c r="M2334" s="18">
        <v>46417</v>
      </c>
      <c r="O2334">
        <v>36990000</v>
      </c>
      <c r="P2334">
        <v>28990000</v>
      </c>
      <c r="Q2334">
        <v>8000000</v>
      </c>
      <c r="R2334">
        <v>626096</v>
      </c>
      <c r="S2334" t="s">
        <v>153</v>
      </c>
      <c r="T2334">
        <v>-0.6684854342634714</v>
      </c>
      <c r="U2334">
        <v>0.3128751313542143</v>
      </c>
      <c r="V2334">
        <v>0.24898836987965761</v>
      </c>
      <c r="W2334">
        <v>-0.12510768080647519</v>
      </c>
      <c r="X2334">
        <v>-0.65174985443765243</v>
      </c>
      <c r="Y2334" t="str">
        <f t="shared" si="144"/>
        <v>&gt;72</v>
      </c>
      <c r="Z2334" s="20">
        <f t="shared" si="145"/>
        <v>0.78372533117058663</v>
      </c>
      <c r="AA2334" t="str">
        <f t="shared" si="146"/>
        <v>60%-80%</v>
      </c>
      <c r="AB2334">
        <f t="shared" si="147"/>
        <v>1.2982749124822231E-4</v>
      </c>
    </row>
    <row r="2335" spans="1:28" x14ac:dyDescent="0.25">
      <c r="A2335" t="s">
        <v>5704</v>
      </c>
      <c r="B2335" t="s">
        <v>5705</v>
      </c>
      <c r="C2335" t="s">
        <v>82</v>
      </c>
      <c r="D2335" t="s">
        <v>464</v>
      </c>
      <c r="E2335">
        <v>-1</v>
      </c>
      <c r="F2335" t="s">
        <v>95</v>
      </c>
      <c r="G2335">
        <v>2013</v>
      </c>
      <c r="H2335" t="s">
        <v>16</v>
      </c>
      <c r="J2335" t="s">
        <v>80</v>
      </c>
      <c r="K2335">
        <v>60</v>
      </c>
      <c r="L2335" s="18">
        <v>44532</v>
      </c>
      <c r="M2335" s="18">
        <v>46358</v>
      </c>
      <c r="O2335">
        <v>29700000</v>
      </c>
      <c r="P2335">
        <v>28400000</v>
      </c>
      <c r="Q2335">
        <v>1300000</v>
      </c>
      <c r="R2335">
        <v>803282</v>
      </c>
      <c r="S2335" t="s">
        <v>1070</v>
      </c>
      <c r="T2335">
        <v>-0.1348496699611593</v>
      </c>
      <c r="U2335">
        <v>1.02121159839624</v>
      </c>
      <c r="V2335">
        <v>1.8694004145246541</v>
      </c>
      <c r="W2335">
        <v>-0.60304904551493255</v>
      </c>
      <c r="X2335">
        <v>-1.270532873606796</v>
      </c>
      <c r="Y2335" t="str">
        <f t="shared" si="144"/>
        <v>49-60</v>
      </c>
      <c r="Z2335" s="20">
        <f t="shared" si="145"/>
        <v>0.95622895622895621</v>
      </c>
      <c r="AA2335" t="str">
        <f t="shared" si="146"/>
        <v>80%-100%</v>
      </c>
      <c r="AB2335">
        <f t="shared" si="147"/>
        <v>1.6656884379528781E-4</v>
      </c>
    </row>
    <row r="2336" spans="1:28" x14ac:dyDescent="0.25">
      <c r="A2336" t="s">
        <v>5706</v>
      </c>
      <c r="B2336" t="s">
        <v>5707</v>
      </c>
      <c r="C2336" t="s">
        <v>82</v>
      </c>
      <c r="D2336" t="s">
        <v>766</v>
      </c>
      <c r="E2336">
        <v>46</v>
      </c>
      <c r="F2336" t="s">
        <v>19</v>
      </c>
      <c r="G2336">
        <v>2021</v>
      </c>
      <c r="H2336" t="s">
        <v>19</v>
      </c>
      <c r="I2336" t="s">
        <v>84</v>
      </c>
      <c r="J2336" t="s">
        <v>80</v>
      </c>
      <c r="K2336">
        <v>84</v>
      </c>
      <c r="L2336" s="18">
        <v>44421</v>
      </c>
      <c r="M2336" s="18">
        <v>46978</v>
      </c>
      <c r="O2336">
        <v>129900000</v>
      </c>
      <c r="P2336">
        <v>129900000</v>
      </c>
      <c r="Q2336">
        <v>0</v>
      </c>
      <c r="R2336">
        <v>2264394</v>
      </c>
      <c r="S2336" t="s">
        <v>235</v>
      </c>
      <c r="T2336">
        <v>-0.71699777647277252</v>
      </c>
      <c r="U2336">
        <v>1.2009447865714571</v>
      </c>
      <c r="V2336">
        <v>-2.082824084609483</v>
      </c>
      <c r="W2336">
        <v>0.4683361803731928</v>
      </c>
      <c r="X2336">
        <v>0.81785981608906366</v>
      </c>
      <c r="Y2336" t="str">
        <f t="shared" si="144"/>
        <v>&gt;72</v>
      </c>
      <c r="Z2336" s="20">
        <f t="shared" si="145"/>
        <v>1</v>
      </c>
      <c r="AA2336" t="str">
        <f t="shared" si="146"/>
        <v>80%-100%</v>
      </c>
      <c r="AB2336">
        <f t="shared" si="147"/>
        <v>4.6954555246723681E-4</v>
      </c>
    </row>
    <row r="2337" spans="1:28" x14ac:dyDescent="0.25">
      <c r="A2337" t="s">
        <v>5708</v>
      </c>
      <c r="B2337" t="s">
        <v>5709</v>
      </c>
      <c r="C2337" t="s">
        <v>82</v>
      </c>
      <c r="D2337" t="s">
        <v>1007</v>
      </c>
      <c r="E2337">
        <v>74</v>
      </c>
      <c r="F2337" t="s">
        <v>79</v>
      </c>
      <c r="G2337">
        <v>2021</v>
      </c>
      <c r="H2337" t="s">
        <v>26</v>
      </c>
      <c r="I2337" t="s">
        <v>84</v>
      </c>
      <c r="J2337" t="s">
        <v>80</v>
      </c>
      <c r="K2337">
        <v>84</v>
      </c>
      <c r="L2337" s="18">
        <v>44130</v>
      </c>
      <c r="M2337" s="18">
        <v>46686</v>
      </c>
      <c r="O2337">
        <v>45890000</v>
      </c>
      <c r="P2337">
        <v>45890000</v>
      </c>
      <c r="Q2337">
        <v>0</v>
      </c>
      <c r="R2337">
        <v>1042368</v>
      </c>
      <c r="S2337" t="s">
        <v>168</v>
      </c>
      <c r="T2337">
        <v>-0.28038669658906262</v>
      </c>
      <c r="U2337">
        <v>1.2009447865714571</v>
      </c>
      <c r="V2337">
        <v>0.22993943823873109</v>
      </c>
      <c r="W2337">
        <v>-0.28878135638069041</v>
      </c>
      <c r="X2337">
        <v>0.81785981608906366</v>
      </c>
      <c r="Y2337" t="str">
        <f t="shared" si="144"/>
        <v>&gt;72</v>
      </c>
      <c r="Z2337" s="20">
        <f t="shared" si="145"/>
        <v>1</v>
      </c>
      <c r="AA2337" t="str">
        <f t="shared" si="146"/>
        <v>80%-100%</v>
      </c>
      <c r="AB2337">
        <f t="shared" si="147"/>
        <v>2.1614580255652007E-4</v>
      </c>
    </row>
    <row r="2338" spans="1:28" x14ac:dyDescent="0.25">
      <c r="A2338" t="s">
        <v>5710</v>
      </c>
      <c r="B2338" t="s">
        <v>5711</v>
      </c>
      <c r="C2338" t="s">
        <v>82</v>
      </c>
      <c r="D2338" t="s">
        <v>254</v>
      </c>
      <c r="E2338">
        <v>62</v>
      </c>
      <c r="F2338" t="s">
        <v>12</v>
      </c>
      <c r="G2338">
        <v>2020</v>
      </c>
      <c r="H2338" t="s">
        <v>12</v>
      </c>
      <c r="I2338" t="s">
        <v>84</v>
      </c>
      <c r="J2338" t="s">
        <v>80</v>
      </c>
      <c r="K2338">
        <v>72</v>
      </c>
      <c r="L2338" s="18">
        <v>43789</v>
      </c>
      <c r="M2338" s="18">
        <v>45981</v>
      </c>
      <c r="O2338">
        <v>76070000</v>
      </c>
      <c r="P2338">
        <v>38035000</v>
      </c>
      <c r="Q2338">
        <v>38035000</v>
      </c>
      <c r="R2338">
        <v>935209</v>
      </c>
      <c r="S2338" t="s">
        <v>166</v>
      </c>
      <c r="T2338">
        <v>-0.59571692094951978</v>
      </c>
      <c r="U2338">
        <v>-0.85216124758390532</v>
      </c>
      <c r="V2338">
        <v>0.13042163490563341</v>
      </c>
      <c r="W2338">
        <v>-0.1933802771401763</v>
      </c>
      <c r="X2338">
        <v>-0.57440197704150942</v>
      </c>
      <c r="Y2338" t="str">
        <f t="shared" si="144"/>
        <v>61-72</v>
      </c>
      <c r="Z2338" s="20">
        <f t="shared" si="145"/>
        <v>0.5</v>
      </c>
      <c r="AA2338" t="str">
        <f t="shared" si="146"/>
        <v>40%-60%</v>
      </c>
      <c r="AB2338">
        <f t="shared" si="147"/>
        <v>1.9392527386017278E-4</v>
      </c>
    </row>
    <row r="2339" spans="1:28" x14ac:dyDescent="0.25">
      <c r="A2339" t="s">
        <v>5712</v>
      </c>
      <c r="B2339" t="s">
        <v>5713</v>
      </c>
      <c r="C2339" t="s">
        <v>82</v>
      </c>
      <c r="D2339" t="s">
        <v>209</v>
      </c>
      <c r="E2339">
        <v>49</v>
      </c>
      <c r="F2339" t="s">
        <v>12</v>
      </c>
      <c r="G2339">
        <v>2019</v>
      </c>
      <c r="H2339" t="s">
        <v>12</v>
      </c>
      <c r="J2339" t="s">
        <v>80</v>
      </c>
      <c r="K2339">
        <v>48</v>
      </c>
      <c r="L2339" s="18">
        <v>43448</v>
      </c>
      <c r="M2339" s="18">
        <v>44909</v>
      </c>
      <c r="O2339">
        <v>65366000</v>
      </c>
      <c r="P2339">
        <v>45366000</v>
      </c>
      <c r="Q2339">
        <v>20000000</v>
      </c>
      <c r="R2339">
        <v>1292774</v>
      </c>
      <c r="S2339" t="s">
        <v>337</v>
      </c>
      <c r="T2339">
        <v>0.70198823314928471</v>
      </c>
      <c r="U2339">
        <v>-5.5430720056063337E-2</v>
      </c>
      <c r="V2339">
        <v>0.2094661248883162</v>
      </c>
      <c r="W2339">
        <v>-0.51287578185464278</v>
      </c>
      <c r="X2339">
        <v>1.823382222238922</v>
      </c>
      <c r="Y2339" t="str">
        <f t="shared" si="144"/>
        <v>37-48</v>
      </c>
      <c r="Z2339" s="20">
        <f t="shared" si="145"/>
        <v>0.69403053575253193</v>
      </c>
      <c r="AA2339" t="str">
        <f t="shared" si="146"/>
        <v>60%-80%</v>
      </c>
      <c r="AB2339">
        <f t="shared" si="147"/>
        <v>2.6807008058018155E-4</v>
      </c>
    </row>
    <row r="2340" spans="1:28" x14ac:dyDescent="0.25">
      <c r="A2340" t="s">
        <v>5714</v>
      </c>
      <c r="B2340" t="s">
        <v>5715</v>
      </c>
      <c r="C2340" t="s">
        <v>82</v>
      </c>
      <c r="D2340" t="s">
        <v>301</v>
      </c>
      <c r="E2340">
        <v>15</v>
      </c>
      <c r="F2340" t="s">
        <v>12</v>
      </c>
      <c r="G2340">
        <v>2020</v>
      </c>
      <c r="H2340" t="s">
        <v>12</v>
      </c>
      <c r="I2340" t="s">
        <v>84</v>
      </c>
      <c r="J2340" t="s">
        <v>80</v>
      </c>
      <c r="K2340">
        <v>84</v>
      </c>
      <c r="L2340" s="18">
        <v>43750</v>
      </c>
      <c r="M2340" s="18">
        <v>46307</v>
      </c>
      <c r="O2340">
        <v>67990000</v>
      </c>
      <c r="P2340">
        <v>32990000</v>
      </c>
      <c r="Q2340">
        <v>35000000</v>
      </c>
      <c r="R2340">
        <v>639528</v>
      </c>
      <c r="S2340" t="s">
        <v>302</v>
      </c>
      <c r="T2340">
        <v>-0.31677095324603838</v>
      </c>
      <c r="U2340">
        <v>-0.9128575724648037</v>
      </c>
      <c r="V2340">
        <v>-0.1067118350424142</v>
      </c>
      <c r="W2340">
        <v>1.3288513528258681</v>
      </c>
      <c r="X2340">
        <v>-0.49705409964536651</v>
      </c>
      <c r="Y2340" t="str">
        <f t="shared" si="144"/>
        <v>&gt;72</v>
      </c>
      <c r="Z2340" s="20">
        <f t="shared" si="145"/>
        <v>0.48521841447271657</v>
      </c>
      <c r="AA2340" t="str">
        <f t="shared" si="146"/>
        <v>40%-60%</v>
      </c>
      <c r="AB2340">
        <f t="shared" si="147"/>
        <v>1.3261275558858885E-4</v>
      </c>
    </row>
    <row r="2341" spans="1:28" x14ac:dyDescent="0.25">
      <c r="A2341" t="s">
        <v>5716</v>
      </c>
      <c r="B2341" t="s">
        <v>5717</v>
      </c>
      <c r="C2341" t="s">
        <v>82</v>
      </c>
      <c r="D2341" t="s">
        <v>244</v>
      </c>
      <c r="E2341">
        <v>38</v>
      </c>
      <c r="F2341" t="s">
        <v>95</v>
      </c>
      <c r="G2341">
        <v>2015</v>
      </c>
      <c r="H2341" t="s">
        <v>16</v>
      </c>
      <c r="J2341" t="s">
        <v>80</v>
      </c>
      <c r="K2341">
        <v>48</v>
      </c>
      <c r="L2341" s="18">
        <v>43343</v>
      </c>
      <c r="M2341" s="18">
        <v>44804</v>
      </c>
      <c r="O2341">
        <v>43000000</v>
      </c>
      <c r="P2341">
        <v>38700000</v>
      </c>
      <c r="Q2341">
        <v>4300000</v>
      </c>
      <c r="R2341">
        <v>1107483</v>
      </c>
      <c r="S2341" t="s">
        <v>160</v>
      </c>
      <c r="T2341">
        <v>-0.88679097420532638</v>
      </c>
      <c r="U2341">
        <v>0.79032357974038436</v>
      </c>
      <c r="V2341">
        <v>0.28851061487099899</v>
      </c>
      <c r="W2341">
        <v>-0.1420347708065664</v>
      </c>
      <c r="X2341">
        <v>-0.57440197704150942</v>
      </c>
      <c r="Y2341" t="str">
        <f t="shared" si="144"/>
        <v>37-48</v>
      </c>
      <c r="Z2341" s="20">
        <f t="shared" si="145"/>
        <v>0.9</v>
      </c>
      <c r="AA2341" t="str">
        <f t="shared" si="146"/>
        <v>80%-100%</v>
      </c>
      <c r="AB2341">
        <f t="shared" si="147"/>
        <v>2.2964807232445981E-4</v>
      </c>
    </row>
    <row r="2342" spans="1:28" x14ac:dyDescent="0.25">
      <c r="A2342" t="s">
        <v>5718</v>
      </c>
      <c r="B2342" t="s">
        <v>5719</v>
      </c>
      <c r="C2342" t="s">
        <v>82</v>
      </c>
      <c r="D2342" t="s">
        <v>442</v>
      </c>
      <c r="E2342">
        <v>15</v>
      </c>
      <c r="F2342" t="s">
        <v>79</v>
      </c>
      <c r="G2342">
        <v>2020</v>
      </c>
      <c r="H2342" t="s">
        <v>26</v>
      </c>
      <c r="I2342" t="s">
        <v>84</v>
      </c>
      <c r="J2342" t="s">
        <v>80</v>
      </c>
      <c r="K2342">
        <v>84</v>
      </c>
      <c r="L2342" s="18">
        <v>43885</v>
      </c>
      <c r="M2342" s="18">
        <v>46442</v>
      </c>
      <c r="O2342">
        <v>39590000</v>
      </c>
      <c r="P2342">
        <v>41140000</v>
      </c>
      <c r="Q2342">
        <v>0</v>
      </c>
      <c r="R2342">
        <v>869129</v>
      </c>
      <c r="S2342" t="s">
        <v>311</v>
      </c>
      <c r="T2342">
        <v>-0.8018943753390495</v>
      </c>
      <c r="U2342">
        <v>1.3617083305442179</v>
      </c>
      <c r="V2342">
        <v>0.92086653473246149</v>
      </c>
      <c r="W2342">
        <v>0.18531523557166801</v>
      </c>
      <c r="X2342">
        <v>0.89520769348520657</v>
      </c>
      <c r="Y2342" t="str">
        <f t="shared" si="144"/>
        <v>&gt;72</v>
      </c>
      <c r="Z2342" s="20">
        <f t="shared" si="145"/>
        <v>1.0391513008335438</v>
      </c>
      <c r="AA2342" t="str">
        <f t="shared" si="146"/>
        <v>80%-100%</v>
      </c>
      <c r="AB2342">
        <f t="shared" si="147"/>
        <v>1.8022290134592171E-4</v>
      </c>
    </row>
    <row r="2343" spans="1:28" x14ac:dyDescent="0.25">
      <c r="A2343" t="s">
        <v>5720</v>
      </c>
      <c r="B2343" t="s">
        <v>5721</v>
      </c>
      <c r="C2343" t="s">
        <v>82</v>
      </c>
      <c r="D2343" t="s">
        <v>742</v>
      </c>
      <c r="E2343">
        <v>38</v>
      </c>
      <c r="F2343" t="s">
        <v>79</v>
      </c>
      <c r="G2343">
        <v>2022</v>
      </c>
      <c r="H2343" t="s">
        <v>26</v>
      </c>
      <c r="I2343" t="s">
        <v>84</v>
      </c>
      <c r="J2343" t="s">
        <v>80</v>
      </c>
      <c r="K2343">
        <v>72</v>
      </c>
      <c r="L2343" s="18">
        <v>44284</v>
      </c>
      <c r="M2343" s="18">
        <v>46475</v>
      </c>
      <c r="O2343">
        <v>48325566</v>
      </c>
      <c r="P2343">
        <v>28020000</v>
      </c>
      <c r="Q2343">
        <v>20305566</v>
      </c>
      <c r="R2343">
        <v>614722</v>
      </c>
      <c r="S2343" t="s">
        <v>162</v>
      </c>
      <c r="T2343">
        <v>-0.85040671754835062</v>
      </c>
      <c r="U2343">
        <v>-0.5244144190109451</v>
      </c>
      <c r="V2343">
        <v>-1.45369432608442</v>
      </c>
      <c r="W2343">
        <v>-0.12671276722295441</v>
      </c>
      <c r="X2343">
        <v>1.436642835258207</v>
      </c>
      <c r="Y2343" t="str">
        <f t="shared" si="144"/>
        <v>61-72</v>
      </c>
      <c r="Z2343" s="20">
        <f t="shared" si="145"/>
        <v>0.57981731657317781</v>
      </c>
      <c r="AA2343" t="str">
        <f t="shared" si="146"/>
        <v>40%-60%</v>
      </c>
      <c r="AB2343">
        <f t="shared" si="147"/>
        <v>1.2746897452641401E-4</v>
      </c>
    </row>
    <row r="2344" spans="1:28" x14ac:dyDescent="0.25">
      <c r="A2344" t="s">
        <v>5722</v>
      </c>
      <c r="B2344" t="s">
        <v>5723</v>
      </c>
      <c r="C2344" t="s">
        <v>82</v>
      </c>
      <c r="D2344" t="s">
        <v>301</v>
      </c>
      <c r="E2344">
        <v>62</v>
      </c>
      <c r="F2344" t="s">
        <v>17</v>
      </c>
      <c r="G2344">
        <v>2019</v>
      </c>
      <c r="H2344" t="s">
        <v>17</v>
      </c>
      <c r="I2344" t="s">
        <v>84</v>
      </c>
      <c r="J2344" t="s">
        <v>80</v>
      </c>
      <c r="K2344">
        <v>84</v>
      </c>
      <c r="L2344" s="18">
        <v>43822</v>
      </c>
      <c r="M2344" s="18">
        <v>46379</v>
      </c>
      <c r="O2344">
        <v>54435000</v>
      </c>
      <c r="P2344">
        <v>44435000</v>
      </c>
      <c r="Q2344">
        <v>10000000</v>
      </c>
      <c r="R2344">
        <v>935698</v>
      </c>
      <c r="S2344" t="s">
        <v>317</v>
      </c>
      <c r="T2344">
        <v>0.22899289660859901</v>
      </c>
      <c r="U2344">
        <v>0.44661171624708362</v>
      </c>
      <c r="V2344">
        <v>0.88134428974112011</v>
      </c>
      <c r="W2344">
        <v>1.664351587087284</v>
      </c>
      <c r="X2344">
        <v>0.66316406129677774</v>
      </c>
      <c r="Y2344" t="str">
        <f t="shared" si="144"/>
        <v>&gt;72</v>
      </c>
      <c r="Z2344" s="20">
        <f t="shared" si="145"/>
        <v>0.81629466335997058</v>
      </c>
      <c r="AA2344" t="str">
        <f t="shared" si="146"/>
        <v>80%-100%</v>
      </c>
      <c r="AB2344">
        <f t="shared" si="147"/>
        <v>1.940266730756611E-4</v>
      </c>
    </row>
    <row r="2345" spans="1:28" x14ac:dyDescent="0.25">
      <c r="A2345" t="s">
        <v>5724</v>
      </c>
      <c r="B2345" t="s">
        <v>5725</v>
      </c>
      <c r="C2345" t="s">
        <v>82</v>
      </c>
      <c r="D2345" t="s">
        <v>613</v>
      </c>
      <c r="E2345">
        <v>7</v>
      </c>
      <c r="F2345" t="s">
        <v>25</v>
      </c>
      <c r="G2345">
        <v>2022</v>
      </c>
      <c r="H2345" t="s">
        <v>25</v>
      </c>
      <c r="I2345" t="s">
        <v>84</v>
      </c>
      <c r="J2345" t="s">
        <v>80</v>
      </c>
      <c r="K2345">
        <v>84</v>
      </c>
      <c r="L2345" s="18">
        <v>44407</v>
      </c>
      <c r="M2345" s="18">
        <v>46964</v>
      </c>
      <c r="O2345">
        <v>40090000</v>
      </c>
      <c r="P2345">
        <v>31290000</v>
      </c>
      <c r="Q2345">
        <v>8800000</v>
      </c>
      <c r="R2345">
        <v>659014</v>
      </c>
      <c r="S2345" t="s">
        <v>283</v>
      </c>
      <c r="T2345">
        <v>-2.8030284914727202</v>
      </c>
      <c r="U2345">
        <v>0.29960614349003051</v>
      </c>
      <c r="V2345">
        <v>-0.7785899998952176</v>
      </c>
      <c r="W2345">
        <v>-0.43259391302146522</v>
      </c>
      <c r="X2345">
        <v>-1.811968015379797</v>
      </c>
      <c r="Y2345" t="str">
        <f t="shared" si="144"/>
        <v>&gt;72</v>
      </c>
      <c r="Z2345" s="20">
        <f t="shared" si="145"/>
        <v>0.78049388875031178</v>
      </c>
      <c r="AA2345" t="str">
        <f t="shared" si="146"/>
        <v>60%-80%</v>
      </c>
      <c r="AB2345">
        <f t="shared" si="147"/>
        <v>1.3665337954156547E-4</v>
      </c>
    </row>
    <row r="2346" spans="1:28" x14ac:dyDescent="0.25">
      <c r="A2346" t="s">
        <v>5726</v>
      </c>
      <c r="B2346" t="s">
        <v>5727</v>
      </c>
      <c r="C2346" t="s">
        <v>82</v>
      </c>
      <c r="D2346" t="s">
        <v>292</v>
      </c>
      <c r="E2346">
        <v>46</v>
      </c>
      <c r="F2346" t="s">
        <v>95</v>
      </c>
      <c r="G2346">
        <v>2021</v>
      </c>
      <c r="H2346" t="s">
        <v>16</v>
      </c>
      <c r="J2346" t="s">
        <v>96</v>
      </c>
      <c r="K2346">
        <v>84</v>
      </c>
      <c r="L2346" s="18">
        <v>43961</v>
      </c>
      <c r="M2346" s="18">
        <v>46517</v>
      </c>
      <c r="O2346">
        <v>40690000</v>
      </c>
      <c r="P2346">
        <v>35690000</v>
      </c>
      <c r="Q2346">
        <v>5000000</v>
      </c>
      <c r="R2346">
        <v>840604</v>
      </c>
      <c r="S2346" t="s">
        <v>235</v>
      </c>
      <c r="T2346">
        <v>-2.7666442348157441</v>
      </c>
      <c r="U2346">
        <v>0.69637215591150059</v>
      </c>
      <c r="V2346">
        <v>0.72325530977575447</v>
      </c>
      <c r="W2346">
        <v>-0.80086366590815528</v>
      </c>
      <c r="X2346">
        <v>-1.7346201379836541</v>
      </c>
      <c r="Y2346" t="str">
        <f t="shared" si="144"/>
        <v>&gt;72</v>
      </c>
      <c r="Z2346" s="20">
        <f t="shared" si="145"/>
        <v>0.87711968542639474</v>
      </c>
      <c r="AA2346" t="str">
        <f t="shared" si="146"/>
        <v>80%-100%</v>
      </c>
      <c r="AB2346">
        <f t="shared" si="147"/>
        <v>1.7430794710910253E-4</v>
      </c>
    </row>
    <row r="2347" spans="1:28" x14ac:dyDescent="0.25">
      <c r="A2347" t="s">
        <v>5728</v>
      </c>
      <c r="B2347" t="s">
        <v>5729</v>
      </c>
      <c r="C2347" t="s">
        <v>82</v>
      </c>
      <c r="D2347" t="s">
        <v>457</v>
      </c>
      <c r="E2347">
        <v>76</v>
      </c>
      <c r="F2347" t="s">
        <v>95</v>
      </c>
      <c r="G2347">
        <v>2017</v>
      </c>
      <c r="H2347" t="s">
        <v>16</v>
      </c>
      <c r="J2347" t="s">
        <v>96</v>
      </c>
      <c r="K2347">
        <v>84</v>
      </c>
      <c r="L2347" s="18">
        <v>44206</v>
      </c>
      <c r="M2347" s="18">
        <v>46762</v>
      </c>
      <c r="O2347">
        <v>27000000</v>
      </c>
      <c r="P2347">
        <v>27000000</v>
      </c>
      <c r="Q2347">
        <v>0</v>
      </c>
      <c r="R2347">
        <v>619565</v>
      </c>
      <c r="S2347" t="s">
        <v>330</v>
      </c>
      <c r="T2347">
        <v>-1.250633540775085</v>
      </c>
      <c r="U2347">
        <v>1.2009447865714571</v>
      </c>
      <c r="V2347">
        <v>0.36755510485368181</v>
      </c>
      <c r="W2347">
        <v>-1.009279955101043</v>
      </c>
      <c r="X2347">
        <v>-1.3478807510029389</v>
      </c>
      <c r="Y2347" t="str">
        <f t="shared" si="144"/>
        <v>&gt;72</v>
      </c>
      <c r="Z2347" s="20">
        <f t="shared" si="145"/>
        <v>1</v>
      </c>
      <c r="AA2347" t="str">
        <f t="shared" si="146"/>
        <v>80%-100%</v>
      </c>
      <c r="AB2347">
        <f t="shared" si="147"/>
        <v>1.2847322074443035E-4</v>
      </c>
    </row>
    <row r="2348" spans="1:28" x14ac:dyDescent="0.25">
      <c r="A2348" t="s">
        <v>5730</v>
      </c>
      <c r="B2348" t="s">
        <v>5731</v>
      </c>
      <c r="C2348" t="s">
        <v>82</v>
      </c>
      <c r="D2348" t="s">
        <v>199</v>
      </c>
      <c r="E2348">
        <v>74</v>
      </c>
      <c r="F2348" t="s">
        <v>12</v>
      </c>
      <c r="G2348">
        <v>2022</v>
      </c>
      <c r="H2348" t="s">
        <v>12</v>
      </c>
      <c r="I2348" t="s">
        <v>84</v>
      </c>
      <c r="J2348" t="s">
        <v>80</v>
      </c>
      <c r="K2348">
        <v>84</v>
      </c>
      <c r="L2348" s="18">
        <v>44326</v>
      </c>
      <c r="M2348" s="18">
        <v>46883</v>
      </c>
      <c r="O2348">
        <v>81490000</v>
      </c>
      <c r="P2348">
        <v>79590000</v>
      </c>
      <c r="Q2348">
        <v>1900000</v>
      </c>
      <c r="R2348">
        <v>1676335</v>
      </c>
      <c r="S2348" t="s">
        <v>168</v>
      </c>
      <c r="T2348">
        <v>0.1077120410853462</v>
      </c>
      <c r="U2348">
        <v>1.1052053960966699</v>
      </c>
      <c r="V2348">
        <v>0.2094661248883162</v>
      </c>
      <c r="W2348">
        <v>-2.0226103551008099E-2</v>
      </c>
      <c r="X2348">
        <v>-1.270532873606796</v>
      </c>
      <c r="Y2348" t="str">
        <f t="shared" si="144"/>
        <v>&gt;72</v>
      </c>
      <c r="Z2348" s="20">
        <f t="shared" si="145"/>
        <v>0.97668425573690021</v>
      </c>
      <c r="AA2348" t="str">
        <f t="shared" si="146"/>
        <v>80%-100%</v>
      </c>
      <c r="AB2348">
        <f t="shared" si="147"/>
        <v>3.4760542718942263E-4</v>
      </c>
    </row>
    <row r="2349" spans="1:28" x14ac:dyDescent="0.25">
      <c r="A2349" t="s">
        <v>5732</v>
      </c>
      <c r="B2349" t="s">
        <v>5733</v>
      </c>
      <c r="C2349" t="s">
        <v>82</v>
      </c>
      <c r="D2349" t="s">
        <v>136</v>
      </c>
      <c r="E2349">
        <v>38</v>
      </c>
      <c r="F2349" t="s">
        <v>87</v>
      </c>
      <c r="G2349">
        <v>2022</v>
      </c>
      <c r="H2349" t="s">
        <v>24</v>
      </c>
      <c r="I2349" t="s">
        <v>84</v>
      </c>
      <c r="J2349" t="s">
        <v>80</v>
      </c>
      <c r="K2349">
        <v>72</v>
      </c>
      <c r="L2349" s="18">
        <v>44400</v>
      </c>
      <c r="M2349" s="18">
        <v>46591</v>
      </c>
      <c r="O2349">
        <v>44890000</v>
      </c>
      <c r="P2349">
        <v>24890000</v>
      </c>
      <c r="Q2349">
        <v>20000000</v>
      </c>
      <c r="R2349">
        <v>594348</v>
      </c>
      <c r="S2349" t="s">
        <v>158</v>
      </c>
      <c r="T2349">
        <v>-1.420426738507639</v>
      </c>
      <c r="U2349">
        <v>-0.6285103563604767</v>
      </c>
      <c r="V2349">
        <v>5.1377144922950549E-2</v>
      </c>
      <c r="W2349">
        <v>-0.65615364159365008</v>
      </c>
      <c r="X2349">
        <v>1.0499034482774929</v>
      </c>
      <c r="Y2349" t="str">
        <f t="shared" si="144"/>
        <v>61-72</v>
      </c>
      <c r="Z2349" s="20">
        <f t="shared" si="145"/>
        <v>0.55446647360213852</v>
      </c>
      <c r="AA2349" t="str">
        <f t="shared" si="146"/>
        <v>40%-60%</v>
      </c>
      <c r="AB2349">
        <f t="shared" si="147"/>
        <v>1.2324421457475919E-4</v>
      </c>
    </row>
    <row r="2350" spans="1:28" x14ac:dyDescent="0.25">
      <c r="A2350" t="s">
        <v>5734</v>
      </c>
      <c r="B2350" t="s">
        <v>5735</v>
      </c>
      <c r="C2350" t="s">
        <v>82</v>
      </c>
      <c r="D2350" t="s">
        <v>106</v>
      </c>
      <c r="E2350">
        <v>7</v>
      </c>
      <c r="F2350" t="s">
        <v>12</v>
      </c>
      <c r="G2350">
        <v>2022</v>
      </c>
      <c r="H2350" t="s">
        <v>12</v>
      </c>
      <c r="I2350" t="s">
        <v>84</v>
      </c>
      <c r="J2350" t="s">
        <v>80</v>
      </c>
      <c r="K2350">
        <v>84</v>
      </c>
      <c r="L2350" s="18">
        <v>44490</v>
      </c>
      <c r="M2350" s="18">
        <v>47047</v>
      </c>
      <c r="O2350">
        <v>89750000</v>
      </c>
      <c r="P2350">
        <v>89750000</v>
      </c>
      <c r="Q2350">
        <v>0</v>
      </c>
      <c r="R2350">
        <v>1982420</v>
      </c>
      <c r="S2350" t="s">
        <v>715</v>
      </c>
      <c r="T2350">
        <v>-0.1469777555134846</v>
      </c>
      <c r="U2350">
        <v>1.2009447865714571</v>
      </c>
      <c r="V2350">
        <v>-0.1462340800337556</v>
      </c>
      <c r="W2350">
        <v>-0.58292904167560844</v>
      </c>
      <c r="X2350">
        <v>-0.1103147126646518</v>
      </c>
      <c r="Y2350" t="str">
        <f t="shared" si="144"/>
        <v>&gt;72</v>
      </c>
      <c r="Z2350" s="20">
        <f t="shared" si="145"/>
        <v>1</v>
      </c>
      <c r="AA2350" t="str">
        <f t="shared" si="146"/>
        <v>80%-100%</v>
      </c>
      <c r="AB2350">
        <f t="shared" si="147"/>
        <v>4.1107532263470915E-4</v>
      </c>
    </row>
    <row r="2351" spans="1:28" x14ac:dyDescent="0.25">
      <c r="A2351" t="s">
        <v>5736</v>
      </c>
      <c r="B2351" t="s">
        <v>5737</v>
      </c>
      <c r="C2351" t="s">
        <v>82</v>
      </c>
      <c r="D2351" t="s">
        <v>161</v>
      </c>
      <c r="E2351">
        <v>15</v>
      </c>
      <c r="F2351" t="s">
        <v>87</v>
      </c>
      <c r="G2351">
        <v>2021</v>
      </c>
      <c r="H2351" t="s">
        <v>24</v>
      </c>
      <c r="I2351" t="s">
        <v>84</v>
      </c>
      <c r="J2351" t="s">
        <v>80</v>
      </c>
      <c r="K2351">
        <v>84</v>
      </c>
      <c r="L2351" s="18">
        <v>44288</v>
      </c>
      <c r="M2351" s="18">
        <v>46845</v>
      </c>
      <c r="O2351">
        <v>47970000</v>
      </c>
      <c r="P2351">
        <v>35238990</v>
      </c>
      <c r="Q2351">
        <v>12731010</v>
      </c>
      <c r="R2351">
        <v>737542</v>
      </c>
      <c r="S2351" t="s">
        <v>243</v>
      </c>
      <c r="T2351">
        <v>1.068735666674399E-2</v>
      </c>
      <c r="U2351">
        <v>0.111175620347056</v>
      </c>
      <c r="V2351">
        <v>0.13042163490563341</v>
      </c>
      <c r="W2351">
        <v>-0.35744028865086419</v>
      </c>
      <c r="X2351">
        <v>-0.80644560922993824</v>
      </c>
      <c r="Y2351" t="str">
        <f t="shared" si="144"/>
        <v>&gt;72</v>
      </c>
      <c r="Z2351" s="20">
        <f t="shared" si="145"/>
        <v>0.73460475297060668</v>
      </c>
      <c r="AA2351" t="str">
        <f t="shared" si="146"/>
        <v>60%-80%</v>
      </c>
      <c r="AB2351">
        <f t="shared" si="147"/>
        <v>1.5293697380305317E-4</v>
      </c>
    </row>
    <row r="2352" spans="1:28" x14ac:dyDescent="0.25">
      <c r="A2352" t="s">
        <v>5738</v>
      </c>
      <c r="B2352" t="s">
        <v>5739</v>
      </c>
      <c r="C2352" t="s">
        <v>82</v>
      </c>
      <c r="D2352" t="s">
        <v>108</v>
      </c>
      <c r="E2352">
        <v>220</v>
      </c>
      <c r="F2352" t="s">
        <v>79</v>
      </c>
      <c r="G2352">
        <v>2020</v>
      </c>
      <c r="H2352" t="s">
        <v>26</v>
      </c>
      <c r="I2352" t="s">
        <v>84</v>
      </c>
      <c r="J2352" t="s">
        <v>80</v>
      </c>
      <c r="K2352">
        <v>24</v>
      </c>
      <c r="L2352" s="18">
        <v>44137</v>
      </c>
      <c r="M2352" s="18">
        <v>44867</v>
      </c>
      <c r="O2352">
        <v>42390000</v>
      </c>
      <c r="P2352">
        <v>21195000</v>
      </c>
      <c r="Q2352">
        <v>21195000</v>
      </c>
      <c r="R2352">
        <v>907499</v>
      </c>
      <c r="S2352" t="s">
        <v>470</v>
      </c>
      <c r="T2352">
        <v>-1.311273968536711</v>
      </c>
      <c r="U2352">
        <v>-0.85216124758390532</v>
      </c>
      <c r="V2352">
        <v>-4.4146365390986242</v>
      </c>
      <c r="W2352">
        <v>-0.56912782096220083</v>
      </c>
      <c r="X2352">
        <v>1.0499034482774929</v>
      </c>
      <c r="Y2352" t="str">
        <f t="shared" si="144"/>
        <v>&lt;=24</v>
      </c>
      <c r="Z2352" s="20">
        <f t="shared" si="145"/>
        <v>0.5</v>
      </c>
      <c r="AA2352" t="str">
        <f t="shared" si="146"/>
        <v>40%-60%</v>
      </c>
      <c r="AB2352">
        <f t="shared" si="147"/>
        <v>1.8817931831583416E-4</v>
      </c>
    </row>
    <row r="2353" spans="1:28" x14ac:dyDescent="0.25">
      <c r="A2353" t="s">
        <v>5740</v>
      </c>
      <c r="B2353" t="s">
        <v>5741</v>
      </c>
      <c r="C2353" t="s">
        <v>82</v>
      </c>
      <c r="D2353" t="s">
        <v>244</v>
      </c>
      <c r="E2353">
        <v>-1</v>
      </c>
      <c r="F2353" t="s">
        <v>95</v>
      </c>
      <c r="G2353">
        <v>2014</v>
      </c>
      <c r="H2353" t="s">
        <v>16</v>
      </c>
      <c r="J2353" t="s">
        <v>96</v>
      </c>
      <c r="K2353">
        <v>60</v>
      </c>
      <c r="L2353" s="18">
        <v>44335</v>
      </c>
      <c r="M2353" s="18">
        <v>46161</v>
      </c>
      <c r="O2353">
        <v>24900000</v>
      </c>
      <c r="P2353">
        <v>24900000</v>
      </c>
      <c r="Q2353">
        <v>0</v>
      </c>
      <c r="R2353">
        <v>674359</v>
      </c>
      <c r="S2353" t="s">
        <v>298</v>
      </c>
      <c r="T2353">
        <v>-1.662988449554144</v>
      </c>
      <c r="U2353">
        <v>1.2009447865714571</v>
      </c>
      <c r="V2353">
        <v>0.13042163490563341</v>
      </c>
      <c r="W2353">
        <v>-0.74179442797862127</v>
      </c>
      <c r="X2353">
        <v>-0.65174985443765243</v>
      </c>
      <c r="Y2353" t="str">
        <f t="shared" si="144"/>
        <v>49-60</v>
      </c>
      <c r="Z2353" s="20">
        <f t="shared" si="145"/>
        <v>1</v>
      </c>
      <c r="AA2353" t="str">
        <f t="shared" si="146"/>
        <v>80%-100%</v>
      </c>
      <c r="AB2353">
        <f t="shared" si="147"/>
        <v>1.3983532424845382E-4</v>
      </c>
    </row>
    <row r="2354" spans="1:28" x14ac:dyDescent="0.25">
      <c r="A2354" t="s">
        <v>5742</v>
      </c>
      <c r="B2354" t="s">
        <v>5743</v>
      </c>
      <c r="C2354" t="s">
        <v>82</v>
      </c>
      <c r="D2354" t="s">
        <v>181</v>
      </c>
      <c r="E2354">
        <v>60</v>
      </c>
      <c r="F2354" t="s">
        <v>25</v>
      </c>
      <c r="G2354">
        <v>2022</v>
      </c>
      <c r="H2354" t="s">
        <v>25</v>
      </c>
      <c r="I2354" t="s">
        <v>84</v>
      </c>
      <c r="J2354" t="s">
        <v>80</v>
      </c>
      <c r="K2354">
        <v>84</v>
      </c>
      <c r="L2354" s="18">
        <v>44344</v>
      </c>
      <c r="M2354" s="18">
        <v>46901</v>
      </c>
      <c r="O2354">
        <v>40590000</v>
      </c>
      <c r="P2354">
        <v>28590000</v>
      </c>
      <c r="Q2354">
        <v>12000000</v>
      </c>
      <c r="R2354">
        <v>575969</v>
      </c>
      <c r="S2354" t="s">
        <v>473</v>
      </c>
      <c r="T2354">
        <v>-0.68061351981579676</v>
      </c>
      <c r="U2354">
        <v>-1.301295720111518E-2</v>
      </c>
      <c r="V2354">
        <v>-0.34384530499046262</v>
      </c>
      <c r="W2354">
        <v>1.1302604096187201</v>
      </c>
      <c r="X2354">
        <v>1.436642835258207</v>
      </c>
      <c r="Y2354" t="str">
        <f t="shared" si="144"/>
        <v>&gt;72</v>
      </c>
      <c r="Z2354" s="20">
        <f t="shared" si="145"/>
        <v>0.70436067997043605</v>
      </c>
      <c r="AA2354" t="str">
        <f t="shared" si="146"/>
        <v>60%-80%</v>
      </c>
      <c r="AB2354">
        <f t="shared" si="147"/>
        <v>1.1943313853905368E-4</v>
      </c>
    </row>
    <row r="2355" spans="1:28" x14ac:dyDescent="0.25">
      <c r="A2355" t="s">
        <v>5744</v>
      </c>
      <c r="B2355" t="s">
        <v>5745</v>
      </c>
      <c r="C2355" t="s">
        <v>82</v>
      </c>
      <c r="D2355" t="s">
        <v>181</v>
      </c>
      <c r="E2355">
        <v>62</v>
      </c>
      <c r="F2355" t="s">
        <v>25</v>
      </c>
      <c r="G2355">
        <v>2022</v>
      </c>
      <c r="H2355" t="s">
        <v>25</v>
      </c>
      <c r="I2355" t="s">
        <v>84</v>
      </c>
      <c r="J2355" t="s">
        <v>80</v>
      </c>
      <c r="K2355">
        <v>84</v>
      </c>
      <c r="L2355" s="18">
        <v>44376</v>
      </c>
      <c r="M2355" s="18">
        <v>46933</v>
      </c>
      <c r="O2355">
        <v>39800000</v>
      </c>
      <c r="P2355">
        <v>36800000</v>
      </c>
      <c r="Q2355">
        <v>3000000</v>
      </c>
      <c r="R2355">
        <v>803288</v>
      </c>
      <c r="S2355" t="s">
        <v>190</v>
      </c>
      <c r="T2355">
        <v>0.1077120410853462</v>
      </c>
      <c r="U2355">
        <v>0.89143131408572374</v>
      </c>
      <c r="V2355">
        <v>-0.30432305999912118</v>
      </c>
      <c r="W2355">
        <v>-0.61722233030461682</v>
      </c>
      <c r="X2355">
        <v>-0.57440197704150942</v>
      </c>
      <c r="Y2355" t="str">
        <f t="shared" si="144"/>
        <v>&gt;72</v>
      </c>
      <c r="Z2355" s="20">
        <f t="shared" si="145"/>
        <v>0.92462311557788945</v>
      </c>
      <c r="AA2355" t="str">
        <f t="shared" si="146"/>
        <v>80%-100%</v>
      </c>
      <c r="AB2355">
        <f t="shared" si="147"/>
        <v>1.6657008795744103E-4</v>
      </c>
    </row>
    <row r="2356" spans="1:28" x14ac:dyDescent="0.25">
      <c r="A2356" t="s">
        <v>5746</v>
      </c>
      <c r="B2356" t="s">
        <v>5747</v>
      </c>
      <c r="C2356" t="s">
        <v>82</v>
      </c>
      <c r="D2356" t="s">
        <v>169</v>
      </c>
      <c r="E2356">
        <v>15</v>
      </c>
      <c r="F2356" t="s">
        <v>25</v>
      </c>
      <c r="G2356">
        <v>2021</v>
      </c>
      <c r="H2356" t="s">
        <v>25</v>
      </c>
      <c r="I2356" t="s">
        <v>84</v>
      </c>
      <c r="J2356" t="s">
        <v>80</v>
      </c>
      <c r="K2356">
        <v>84</v>
      </c>
      <c r="L2356" s="18">
        <v>44012</v>
      </c>
      <c r="M2356" s="18">
        <v>46568</v>
      </c>
      <c r="O2356">
        <v>40444000</v>
      </c>
      <c r="P2356">
        <v>40444000</v>
      </c>
      <c r="Q2356">
        <v>0</v>
      </c>
      <c r="R2356">
        <v>884391</v>
      </c>
      <c r="S2356" t="s">
        <v>302</v>
      </c>
      <c r="T2356">
        <v>-1.2263773696704341</v>
      </c>
      <c r="U2356">
        <v>1.2009447865714571</v>
      </c>
      <c r="V2356">
        <v>0.68373306478441309</v>
      </c>
      <c r="W2356">
        <v>-0.2574015186540507</v>
      </c>
      <c r="X2356">
        <v>-1.3478807510029389</v>
      </c>
      <c r="Y2356" t="str">
        <f t="shared" si="144"/>
        <v>&gt;72</v>
      </c>
      <c r="Z2356" s="20">
        <f t="shared" si="145"/>
        <v>1</v>
      </c>
      <c r="AA2356" t="str">
        <f t="shared" si="146"/>
        <v>80%-100%</v>
      </c>
      <c r="AB2356">
        <f t="shared" si="147"/>
        <v>1.833876351430237E-4</v>
      </c>
    </row>
    <row r="2357" spans="1:28" x14ac:dyDescent="0.25">
      <c r="A2357" t="s">
        <v>5748</v>
      </c>
      <c r="B2357" t="s">
        <v>5749</v>
      </c>
      <c r="C2357" t="s">
        <v>82</v>
      </c>
      <c r="D2357" t="s">
        <v>800</v>
      </c>
      <c r="E2357">
        <v>61</v>
      </c>
      <c r="F2357" t="s">
        <v>25</v>
      </c>
      <c r="G2357">
        <v>2022</v>
      </c>
      <c r="H2357" t="s">
        <v>25</v>
      </c>
      <c r="J2357" t="s">
        <v>80</v>
      </c>
      <c r="K2357">
        <v>84</v>
      </c>
      <c r="L2357" s="18">
        <v>44359</v>
      </c>
      <c r="M2357" s="18">
        <v>46916</v>
      </c>
      <c r="O2357">
        <v>44680000</v>
      </c>
      <c r="P2357">
        <v>35760000</v>
      </c>
      <c r="Q2357">
        <v>8920000</v>
      </c>
      <c r="R2357">
        <v>792223</v>
      </c>
      <c r="S2357" t="s">
        <v>255</v>
      </c>
      <c r="T2357">
        <v>1.7450035906492589</v>
      </c>
      <c r="U2357">
        <v>0.38117281590602131</v>
      </c>
      <c r="V2357">
        <v>-0.1067118350424142</v>
      </c>
      <c r="W2357">
        <v>0.75855047461730551</v>
      </c>
      <c r="X2357">
        <v>-0.96114136402222416</v>
      </c>
      <c r="Y2357" t="str">
        <f t="shared" si="144"/>
        <v>&gt;72</v>
      </c>
      <c r="Z2357" s="20">
        <f t="shared" si="145"/>
        <v>0.80035810205908686</v>
      </c>
      <c r="AA2357" t="str">
        <f t="shared" si="146"/>
        <v>80%-100%</v>
      </c>
      <c r="AB2357">
        <f t="shared" si="147"/>
        <v>1.6427564558652415E-4</v>
      </c>
    </row>
    <row r="2358" spans="1:28" x14ac:dyDescent="0.25">
      <c r="A2358" t="s">
        <v>5750</v>
      </c>
      <c r="B2358" t="s">
        <v>5751</v>
      </c>
      <c r="C2358" t="s">
        <v>82</v>
      </c>
      <c r="D2358" t="s">
        <v>239</v>
      </c>
      <c r="E2358">
        <v>46</v>
      </c>
      <c r="F2358" t="s">
        <v>87</v>
      </c>
      <c r="G2358">
        <v>2019</v>
      </c>
      <c r="H2358" t="s">
        <v>15</v>
      </c>
      <c r="J2358" t="s">
        <v>80</v>
      </c>
      <c r="K2358">
        <v>84</v>
      </c>
      <c r="L2358" s="18">
        <v>43448</v>
      </c>
      <c r="M2358" s="18">
        <v>46005</v>
      </c>
      <c r="O2358">
        <v>33530000</v>
      </c>
      <c r="P2358">
        <v>33530000</v>
      </c>
      <c r="Q2358">
        <v>0</v>
      </c>
      <c r="R2358">
        <v>721919</v>
      </c>
      <c r="S2358" t="s">
        <v>437</v>
      </c>
      <c r="T2358">
        <v>-7.420924219953294E-2</v>
      </c>
      <c r="U2358">
        <v>1.2009447865714571</v>
      </c>
      <c r="V2358">
        <v>0.2094661248883162</v>
      </c>
      <c r="W2358">
        <v>-0.70925823767236751</v>
      </c>
      <c r="X2358">
        <v>-0.88379348662608126</v>
      </c>
      <c r="Y2358" t="str">
        <f t="shared" si="144"/>
        <v>&gt;72</v>
      </c>
      <c r="Z2358" s="20">
        <f t="shared" si="145"/>
        <v>1</v>
      </c>
      <c r="AA2358" t="str">
        <f t="shared" si="146"/>
        <v>80%-100%</v>
      </c>
      <c r="AB2358">
        <f t="shared" si="147"/>
        <v>1.4969738291639845E-4</v>
      </c>
    </row>
    <row r="2359" spans="1:28" x14ac:dyDescent="0.25">
      <c r="A2359" t="s">
        <v>5752</v>
      </c>
      <c r="B2359" t="s">
        <v>5753</v>
      </c>
      <c r="C2359" t="s">
        <v>82</v>
      </c>
      <c r="D2359" t="s">
        <v>909</v>
      </c>
      <c r="E2359">
        <v>62</v>
      </c>
      <c r="F2359" t="s">
        <v>95</v>
      </c>
      <c r="G2359">
        <v>2017</v>
      </c>
      <c r="H2359" t="s">
        <v>16</v>
      </c>
      <c r="J2359" t="s">
        <v>96</v>
      </c>
      <c r="K2359">
        <v>72</v>
      </c>
      <c r="L2359" s="18">
        <v>44171</v>
      </c>
      <c r="M2359" s="18">
        <v>46362</v>
      </c>
      <c r="O2359">
        <v>35500000</v>
      </c>
      <c r="P2359">
        <v>28172344</v>
      </c>
      <c r="Q2359">
        <v>7327656</v>
      </c>
      <c r="R2359">
        <v>899782</v>
      </c>
      <c r="S2359" t="s">
        <v>103</v>
      </c>
      <c r="T2359">
        <v>-0.47443606542626698</v>
      </c>
      <c r="U2359">
        <v>0.35336987108893581</v>
      </c>
      <c r="V2359">
        <v>1.276566739654533</v>
      </c>
      <c r="W2359">
        <v>-0.8979365442139724</v>
      </c>
      <c r="X2359">
        <v>-0.80644560922993824</v>
      </c>
      <c r="Y2359" t="str">
        <f t="shared" si="144"/>
        <v>61-72</v>
      </c>
      <c r="Z2359" s="20">
        <f t="shared" si="145"/>
        <v>0.79358715492957743</v>
      </c>
      <c r="AA2359" t="str">
        <f t="shared" si="146"/>
        <v>60%-80%</v>
      </c>
      <c r="AB2359">
        <f t="shared" si="147"/>
        <v>1.8657911842642018E-4</v>
      </c>
    </row>
    <row r="2360" spans="1:28" x14ac:dyDescent="0.25">
      <c r="A2360" t="s">
        <v>5754</v>
      </c>
      <c r="B2360" t="s">
        <v>5755</v>
      </c>
      <c r="C2360" t="s">
        <v>82</v>
      </c>
      <c r="D2360" t="s">
        <v>195</v>
      </c>
      <c r="E2360">
        <v>38</v>
      </c>
      <c r="F2360" t="s">
        <v>79</v>
      </c>
      <c r="G2360">
        <v>2020</v>
      </c>
      <c r="H2360" t="s">
        <v>13</v>
      </c>
      <c r="I2360" t="s">
        <v>84</v>
      </c>
      <c r="J2360" t="s">
        <v>80</v>
      </c>
      <c r="K2360">
        <v>60</v>
      </c>
      <c r="L2360" s="18">
        <v>43664</v>
      </c>
      <c r="M2360" s="18">
        <v>45491</v>
      </c>
      <c r="O2360">
        <v>34000500</v>
      </c>
      <c r="P2360">
        <v>30500500</v>
      </c>
      <c r="Q2360">
        <v>3500000</v>
      </c>
      <c r="R2360">
        <v>778086</v>
      </c>
      <c r="S2360" t="s">
        <v>259</v>
      </c>
      <c r="T2360">
        <v>1.1507273985853199</v>
      </c>
      <c r="U2360">
        <v>0.77825270148189818</v>
      </c>
      <c r="V2360">
        <v>0.88134428974112011</v>
      </c>
      <c r="W2360">
        <v>-6.288967223319876E-2</v>
      </c>
      <c r="X2360">
        <v>4.4381042127634142E-2</v>
      </c>
      <c r="Y2360" t="str">
        <f t="shared" si="144"/>
        <v>49-60</v>
      </c>
      <c r="Z2360" s="20">
        <f t="shared" si="145"/>
        <v>0.89706033734798019</v>
      </c>
      <c r="AA2360" t="str">
        <f t="shared" si="146"/>
        <v>80%-100%</v>
      </c>
      <c r="AB2360">
        <f t="shared" si="147"/>
        <v>1.6134419219315297E-4</v>
      </c>
    </row>
    <row r="2361" spans="1:28" x14ac:dyDescent="0.25">
      <c r="A2361" t="s">
        <v>5756</v>
      </c>
      <c r="B2361" t="s">
        <v>5757</v>
      </c>
      <c r="C2361" t="s">
        <v>82</v>
      </c>
      <c r="D2361" t="s">
        <v>199</v>
      </c>
      <c r="E2361">
        <v>236</v>
      </c>
      <c r="F2361" t="s">
        <v>17</v>
      </c>
      <c r="G2361">
        <v>2022</v>
      </c>
      <c r="H2361" t="s">
        <v>155</v>
      </c>
      <c r="I2361" t="s">
        <v>84</v>
      </c>
      <c r="J2361" t="s">
        <v>80</v>
      </c>
      <c r="K2361">
        <v>84</v>
      </c>
      <c r="L2361" s="18">
        <v>44454</v>
      </c>
      <c r="M2361" s="18">
        <v>47011</v>
      </c>
      <c r="O2361">
        <v>87150000</v>
      </c>
      <c r="P2361">
        <v>88150000</v>
      </c>
      <c r="Q2361">
        <v>0</v>
      </c>
      <c r="R2361">
        <v>1993413</v>
      </c>
      <c r="S2361" t="s">
        <v>699</v>
      </c>
      <c r="T2361">
        <v>0.48368269320742968</v>
      </c>
      <c r="U2361">
        <v>1.2480613909123719</v>
      </c>
      <c r="V2361">
        <v>0.16994387989697479</v>
      </c>
      <c r="W2361">
        <v>-0.68330436205007083</v>
      </c>
      <c r="X2361">
        <v>0.66316406129677774</v>
      </c>
      <c r="Y2361" t="str">
        <f t="shared" si="144"/>
        <v>&gt;72</v>
      </c>
      <c r="Z2361" s="20">
        <f t="shared" si="145"/>
        <v>1.0114744693057947</v>
      </c>
      <c r="AA2361" t="str">
        <f t="shared" si="146"/>
        <v>80%-100%</v>
      </c>
      <c r="AB2361">
        <f t="shared" si="147"/>
        <v>4.1335483505978727E-4</v>
      </c>
    </row>
    <row r="2362" spans="1:28" x14ac:dyDescent="0.25">
      <c r="A2362" t="s">
        <v>5758</v>
      </c>
      <c r="B2362" t="s">
        <v>5759</v>
      </c>
      <c r="C2362" t="s">
        <v>82</v>
      </c>
      <c r="D2362" t="s">
        <v>199</v>
      </c>
      <c r="E2362">
        <v>236</v>
      </c>
      <c r="F2362" t="s">
        <v>87</v>
      </c>
      <c r="G2362">
        <v>2022</v>
      </c>
      <c r="H2362" t="s">
        <v>24</v>
      </c>
      <c r="I2362" t="s">
        <v>84</v>
      </c>
      <c r="J2362" t="s">
        <v>80</v>
      </c>
      <c r="K2362">
        <v>84</v>
      </c>
      <c r="L2362" s="18">
        <v>44386</v>
      </c>
      <c r="M2362" s="18">
        <v>46943</v>
      </c>
      <c r="O2362">
        <v>50943612</v>
      </c>
      <c r="P2362">
        <v>41100000</v>
      </c>
      <c r="Q2362">
        <v>9843612</v>
      </c>
      <c r="R2362">
        <v>894494</v>
      </c>
      <c r="S2362" t="s">
        <v>173</v>
      </c>
      <c r="T2362">
        <v>0.25324906771324951</v>
      </c>
      <c r="U2362">
        <v>0.40751933432499532</v>
      </c>
      <c r="V2362">
        <v>-0.34384530499046262</v>
      </c>
      <c r="W2362">
        <v>1.2191024074360619</v>
      </c>
      <c r="X2362">
        <v>-0.49705409964536651</v>
      </c>
      <c r="Y2362" t="str">
        <f t="shared" si="144"/>
        <v>&gt;72</v>
      </c>
      <c r="Z2362" s="20">
        <f t="shared" si="145"/>
        <v>0.80677436064015251</v>
      </c>
      <c r="AA2362" t="str">
        <f t="shared" si="146"/>
        <v>80%-100%</v>
      </c>
      <c r="AB2362">
        <f t="shared" si="147"/>
        <v>1.854825968487059E-4</v>
      </c>
    </row>
    <row r="2363" spans="1:28" x14ac:dyDescent="0.25">
      <c r="A2363" t="s">
        <v>5760</v>
      </c>
      <c r="B2363" t="s">
        <v>5761</v>
      </c>
      <c r="C2363" t="s">
        <v>82</v>
      </c>
      <c r="D2363" t="s">
        <v>209</v>
      </c>
      <c r="E2363">
        <v>48</v>
      </c>
      <c r="F2363" t="s">
        <v>87</v>
      </c>
      <c r="G2363">
        <v>2019</v>
      </c>
      <c r="H2363" t="s">
        <v>15</v>
      </c>
      <c r="J2363" t="s">
        <v>80</v>
      </c>
      <c r="K2363">
        <v>72</v>
      </c>
      <c r="L2363" s="18">
        <v>43395</v>
      </c>
      <c r="M2363" s="18">
        <v>45587</v>
      </c>
      <c r="O2363">
        <v>33000000</v>
      </c>
      <c r="P2363">
        <v>25000000</v>
      </c>
      <c r="Q2363">
        <v>8000000</v>
      </c>
      <c r="R2363">
        <v>549263</v>
      </c>
      <c r="S2363" t="s">
        <v>407</v>
      </c>
      <c r="T2363">
        <v>0.8111410031202122</v>
      </c>
      <c r="U2363">
        <v>0.20549943667794779</v>
      </c>
      <c r="V2363">
        <v>0.32803285986234038</v>
      </c>
      <c r="W2363">
        <v>-0.3543253721871219</v>
      </c>
      <c r="X2363">
        <v>-0.1103147126646518</v>
      </c>
      <c r="Y2363" t="str">
        <f t="shared" si="144"/>
        <v>61-72</v>
      </c>
      <c r="Z2363" s="20">
        <f t="shared" si="145"/>
        <v>0.75757575757575757</v>
      </c>
      <c r="AA2363" t="str">
        <f t="shared" si="146"/>
        <v>60%-80%</v>
      </c>
      <c r="AB2363">
        <f t="shared" si="147"/>
        <v>1.1389537279502237E-4</v>
      </c>
    </row>
    <row r="2364" spans="1:28" x14ac:dyDescent="0.25">
      <c r="A2364" t="s">
        <v>5762</v>
      </c>
      <c r="B2364" t="s">
        <v>5763</v>
      </c>
      <c r="C2364" t="s">
        <v>82</v>
      </c>
      <c r="D2364" t="s">
        <v>197</v>
      </c>
      <c r="E2364">
        <v>61</v>
      </c>
      <c r="F2364" t="s">
        <v>117</v>
      </c>
      <c r="G2364">
        <v>2017</v>
      </c>
      <c r="H2364" t="s">
        <v>14</v>
      </c>
      <c r="J2364" t="s">
        <v>80</v>
      </c>
      <c r="K2364">
        <v>72</v>
      </c>
      <c r="L2364" s="18">
        <v>42470</v>
      </c>
      <c r="M2364" s="18">
        <v>44661</v>
      </c>
      <c r="O2364">
        <v>47750000</v>
      </c>
      <c r="P2364">
        <v>37750000</v>
      </c>
      <c r="Q2364">
        <v>10000000</v>
      </c>
      <c r="R2364">
        <v>803826</v>
      </c>
      <c r="S2364" t="s">
        <v>262</v>
      </c>
      <c r="T2364">
        <v>0.22899289660859901</v>
      </c>
      <c r="U2364">
        <v>0.34100508640167149</v>
      </c>
      <c r="V2364">
        <v>-8.9863502002605747E-2</v>
      </c>
      <c r="W2364">
        <v>0.75161601008060142</v>
      </c>
      <c r="X2364">
        <v>-0.18766259006079469</v>
      </c>
      <c r="Y2364" t="str">
        <f t="shared" si="144"/>
        <v>61-72</v>
      </c>
      <c r="Z2364" s="20">
        <f t="shared" si="145"/>
        <v>0.79057591623036649</v>
      </c>
      <c r="AA2364" t="str">
        <f t="shared" si="146"/>
        <v>60%-80%</v>
      </c>
      <c r="AB2364">
        <f t="shared" si="147"/>
        <v>1.6668164783051407E-4</v>
      </c>
    </row>
    <row r="2365" spans="1:28" x14ac:dyDescent="0.25">
      <c r="A2365" t="s">
        <v>5764</v>
      </c>
      <c r="B2365" t="s">
        <v>5765</v>
      </c>
      <c r="C2365" t="s">
        <v>82</v>
      </c>
      <c r="D2365" t="s">
        <v>560</v>
      </c>
      <c r="E2365">
        <v>7</v>
      </c>
      <c r="F2365" t="s">
        <v>87</v>
      </c>
      <c r="G2365">
        <v>2019</v>
      </c>
      <c r="H2365" t="s">
        <v>15</v>
      </c>
      <c r="I2365" t="s">
        <v>84</v>
      </c>
      <c r="J2365" t="s">
        <v>80</v>
      </c>
      <c r="K2365">
        <v>60</v>
      </c>
      <c r="L2365" s="18">
        <v>43493</v>
      </c>
      <c r="M2365" s="18">
        <v>45319</v>
      </c>
      <c r="O2365">
        <v>39920000</v>
      </c>
      <c r="P2365">
        <v>23920000</v>
      </c>
      <c r="Q2365">
        <v>16000000</v>
      </c>
      <c r="R2365">
        <v>601598</v>
      </c>
      <c r="S2365" t="s">
        <v>283</v>
      </c>
      <c r="T2365">
        <v>-1.638732278449494</v>
      </c>
      <c r="U2365">
        <v>-0.44483159351300172</v>
      </c>
      <c r="V2365">
        <v>-0.3729139161815942</v>
      </c>
      <c r="W2365">
        <v>-0.37251900680369049</v>
      </c>
      <c r="X2365">
        <v>-0.57440197704150942</v>
      </c>
      <c r="Y2365" t="str">
        <f t="shared" si="144"/>
        <v>49-60</v>
      </c>
      <c r="Z2365" s="20">
        <f t="shared" si="145"/>
        <v>0.59919839679358722</v>
      </c>
      <c r="AA2365" t="str">
        <f t="shared" si="146"/>
        <v>40%-60%</v>
      </c>
      <c r="AB2365">
        <f t="shared" si="147"/>
        <v>1.2474757717658003E-4</v>
      </c>
    </row>
    <row r="2366" spans="1:28" x14ac:dyDescent="0.25">
      <c r="A2366" t="s">
        <v>5766</v>
      </c>
      <c r="B2366" t="s">
        <v>5767</v>
      </c>
      <c r="C2366" t="s">
        <v>82</v>
      </c>
      <c r="D2366" t="s">
        <v>219</v>
      </c>
      <c r="E2366">
        <v>60</v>
      </c>
      <c r="F2366" t="s">
        <v>17</v>
      </c>
      <c r="G2366">
        <v>2021</v>
      </c>
      <c r="H2366" t="s">
        <v>17</v>
      </c>
      <c r="I2366" t="s">
        <v>84</v>
      </c>
      <c r="J2366" t="s">
        <v>80</v>
      </c>
      <c r="K2366">
        <v>28</v>
      </c>
      <c r="L2366" s="18">
        <v>44113</v>
      </c>
      <c r="M2366" s="18">
        <v>44966</v>
      </c>
      <c r="O2366">
        <v>72970000</v>
      </c>
      <c r="P2366">
        <v>36485000</v>
      </c>
      <c r="Q2366">
        <v>36485000</v>
      </c>
      <c r="R2366">
        <v>1386952</v>
      </c>
      <c r="S2366" t="s">
        <v>473</v>
      </c>
      <c r="T2366">
        <v>0.49581077875975499</v>
      </c>
      <c r="U2366">
        <v>-0.85216124758390532</v>
      </c>
      <c r="V2366">
        <v>-4.4146365390986242</v>
      </c>
      <c r="W2366">
        <v>5.4011517465354562</v>
      </c>
      <c r="X2366">
        <v>2.0554258544273512</v>
      </c>
      <c r="Y2366" t="str">
        <f t="shared" si="144"/>
        <v>25-36</v>
      </c>
      <c r="Z2366" s="20">
        <f t="shared" si="145"/>
        <v>0.5</v>
      </c>
      <c r="AA2366" t="str">
        <f t="shared" si="146"/>
        <v>40%-60%</v>
      </c>
      <c r="AB2366">
        <f t="shared" si="147"/>
        <v>2.8759886445801349E-4</v>
      </c>
    </row>
    <row r="2367" spans="1:28" x14ac:dyDescent="0.25">
      <c r="A2367" t="s">
        <v>5768</v>
      </c>
      <c r="B2367" t="s">
        <v>5769</v>
      </c>
      <c r="C2367" t="s">
        <v>82</v>
      </c>
      <c r="D2367" t="s">
        <v>154</v>
      </c>
      <c r="E2367">
        <v>27</v>
      </c>
      <c r="F2367" t="s">
        <v>17</v>
      </c>
      <c r="G2367">
        <v>2022</v>
      </c>
      <c r="H2367" t="s">
        <v>155</v>
      </c>
      <c r="I2367" t="s">
        <v>84</v>
      </c>
      <c r="J2367" t="s">
        <v>80</v>
      </c>
      <c r="K2367">
        <v>36</v>
      </c>
      <c r="L2367" s="18">
        <v>44296</v>
      </c>
      <c r="M2367" s="18">
        <v>45392</v>
      </c>
      <c r="O2367">
        <v>86600000</v>
      </c>
      <c r="P2367">
        <v>48538401</v>
      </c>
      <c r="Q2367">
        <v>38061599</v>
      </c>
      <c r="R2367">
        <v>1661188</v>
      </c>
      <c r="S2367" t="s">
        <v>335</v>
      </c>
      <c r="T2367">
        <v>-2.569689999023184E-2</v>
      </c>
      <c r="U2367">
        <v>-0.60377804429463311</v>
      </c>
      <c r="V2367">
        <v>-1.388663278030561</v>
      </c>
      <c r="W2367">
        <v>-6.5232248727721182E-2</v>
      </c>
      <c r="X2367">
        <v>1.3592949578620639</v>
      </c>
      <c r="Y2367" t="str">
        <f t="shared" si="144"/>
        <v>25-36</v>
      </c>
      <c r="Z2367" s="20">
        <f t="shared" si="145"/>
        <v>0.56048961893764437</v>
      </c>
      <c r="AA2367" t="str">
        <f t="shared" si="146"/>
        <v>40%-60%</v>
      </c>
      <c r="AB2367">
        <f t="shared" si="147"/>
        <v>3.4446453983359086E-4</v>
      </c>
    </row>
    <row r="2368" spans="1:28" x14ac:dyDescent="0.25">
      <c r="A2368" t="s">
        <v>5770</v>
      </c>
      <c r="B2368" t="s">
        <v>5771</v>
      </c>
      <c r="C2368" t="s">
        <v>82</v>
      </c>
      <c r="D2368" t="s">
        <v>258</v>
      </c>
      <c r="E2368">
        <v>74</v>
      </c>
      <c r="F2368" t="s">
        <v>25</v>
      </c>
      <c r="G2368">
        <v>2020</v>
      </c>
      <c r="H2368" t="s">
        <v>25</v>
      </c>
      <c r="I2368" t="s">
        <v>84</v>
      </c>
      <c r="J2368" t="s">
        <v>80</v>
      </c>
      <c r="K2368">
        <v>84</v>
      </c>
      <c r="L2368" s="18">
        <v>43503</v>
      </c>
      <c r="M2368" s="18">
        <v>46060</v>
      </c>
      <c r="O2368">
        <v>32990000</v>
      </c>
      <c r="P2368">
        <v>28250000</v>
      </c>
      <c r="Q2368">
        <v>4740000</v>
      </c>
      <c r="R2368">
        <v>608546</v>
      </c>
      <c r="S2368" t="s">
        <v>113</v>
      </c>
      <c r="T2368">
        <v>-2.863668919234347</v>
      </c>
      <c r="U2368">
        <v>0.61096463489540831</v>
      </c>
      <c r="V2368">
        <v>0.2162059323711801</v>
      </c>
      <c r="W2368">
        <v>-0.34283652472921688</v>
      </c>
      <c r="X2368">
        <v>-0.96114136402222416</v>
      </c>
      <c r="Y2368" t="str">
        <f t="shared" si="144"/>
        <v>&gt;72</v>
      </c>
      <c r="Z2368" s="20">
        <f t="shared" si="145"/>
        <v>0.85632009699909062</v>
      </c>
      <c r="AA2368" t="str">
        <f t="shared" si="146"/>
        <v>80%-100%</v>
      </c>
      <c r="AB2368">
        <f t="shared" si="147"/>
        <v>1.2618831695002155E-4</v>
      </c>
    </row>
    <row r="2369" spans="1:28" x14ac:dyDescent="0.25">
      <c r="A2369" t="s">
        <v>5772</v>
      </c>
      <c r="B2369" t="s">
        <v>5773</v>
      </c>
      <c r="C2369" t="s">
        <v>82</v>
      </c>
      <c r="D2369" t="s">
        <v>227</v>
      </c>
      <c r="E2369">
        <v>27</v>
      </c>
      <c r="F2369" t="s">
        <v>11</v>
      </c>
      <c r="G2369">
        <v>2022</v>
      </c>
      <c r="H2369" t="s">
        <v>11</v>
      </c>
      <c r="I2369" t="s">
        <v>188</v>
      </c>
      <c r="J2369" t="s">
        <v>80</v>
      </c>
      <c r="K2369">
        <v>84</v>
      </c>
      <c r="L2369" s="18">
        <v>44372</v>
      </c>
      <c r="M2369" s="18">
        <v>46929</v>
      </c>
      <c r="O2369">
        <v>79890000</v>
      </c>
      <c r="P2369">
        <v>73890000</v>
      </c>
      <c r="Q2369">
        <v>6000000</v>
      </c>
      <c r="R2369">
        <v>1603395</v>
      </c>
      <c r="S2369" t="s">
        <v>471</v>
      </c>
      <c r="T2369">
        <v>-7.420924219953294E-2</v>
      </c>
      <c r="U2369">
        <v>0.89255484527887519</v>
      </c>
      <c r="V2369">
        <v>-0.38336754998180411</v>
      </c>
      <c r="W2369">
        <v>1.3405330363482839</v>
      </c>
      <c r="X2369">
        <v>-0.26501046745693763</v>
      </c>
      <c r="Y2369" t="str">
        <f t="shared" si="144"/>
        <v>&gt;72</v>
      </c>
      <c r="Z2369" s="20">
        <f t="shared" si="145"/>
        <v>0.92489673300788589</v>
      </c>
      <c r="AA2369" t="str">
        <f t="shared" si="146"/>
        <v>80%-100%</v>
      </c>
      <c r="AB2369">
        <f t="shared" si="147"/>
        <v>3.3248056261331077E-4</v>
      </c>
    </row>
    <row r="2370" spans="1:28" x14ac:dyDescent="0.25">
      <c r="A2370" t="s">
        <v>5774</v>
      </c>
      <c r="B2370" t="s">
        <v>5775</v>
      </c>
      <c r="C2370" t="s">
        <v>82</v>
      </c>
      <c r="D2370" t="s">
        <v>265</v>
      </c>
      <c r="E2370">
        <v>76</v>
      </c>
      <c r="F2370" t="s">
        <v>117</v>
      </c>
      <c r="G2370">
        <v>2021</v>
      </c>
      <c r="H2370" t="s">
        <v>29</v>
      </c>
      <c r="I2370" t="s">
        <v>84</v>
      </c>
      <c r="J2370" t="s">
        <v>80</v>
      </c>
      <c r="K2370">
        <v>84</v>
      </c>
      <c r="L2370" s="18">
        <v>44245</v>
      </c>
      <c r="M2370" s="18">
        <v>46801</v>
      </c>
      <c r="O2370">
        <v>54990000</v>
      </c>
      <c r="P2370">
        <v>54990000</v>
      </c>
      <c r="Q2370">
        <v>0</v>
      </c>
      <c r="R2370">
        <v>1133997</v>
      </c>
      <c r="S2370" t="s">
        <v>330</v>
      </c>
      <c r="T2370">
        <v>-0.88679097420532638</v>
      </c>
      <c r="U2370">
        <v>1.2009447865714571</v>
      </c>
      <c r="V2370">
        <v>-5.4518758306849463E-2</v>
      </c>
      <c r="W2370">
        <v>-0.5932246952403698</v>
      </c>
      <c r="X2370">
        <v>0.1217289195237771</v>
      </c>
      <c r="Y2370" t="str">
        <f t="shared" si="144"/>
        <v>&gt;72</v>
      </c>
      <c r="Z2370" s="20">
        <f t="shared" si="145"/>
        <v>1</v>
      </c>
      <c r="AA2370" t="str">
        <f t="shared" si="146"/>
        <v>80%-100%</v>
      </c>
      <c r="AB2370">
        <f t="shared" si="147"/>
        <v>2.3514602487958772E-4</v>
      </c>
    </row>
    <row r="2371" spans="1:28" x14ac:dyDescent="0.25">
      <c r="A2371" t="s">
        <v>5776</v>
      </c>
      <c r="B2371" t="s">
        <v>5777</v>
      </c>
      <c r="C2371" t="s">
        <v>82</v>
      </c>
      <c r="D2371" t="s">
        <v>258</v>
      </c>
      <c r="E2371">
        <v>246</v>
      </c>
      <c r="F2371" t="s">
        <v>25</v>
      </c>
      <c r="G2371">
        <v>2020</v>
      </c>
      <c r="H2371" t="s">
        <v>25</v>
      </c>
      <c r="I2371" t="s">
        <v>84</v>
      </c>
      <c r="J2371" t="s">
        <v>80</v>
      </c>
      <c r="K2371">
        <v>84</v>
      </c>
      <c r="L2371" s="18">
        <v>43753</v>
      </c>
      <c r="M2371" s="18">
        <v>46310</v>
      </c>
      <c r="O2371">
        <v>36640000</v>
      </c>
      <c r="P2371">
        <v>36640000</v>
      </c>
      <c r="Q2371">
        <v>0</v>
      </c>
      <c r="R2371">
        <v>781074</v>
      </c>
      <c r="S2371" t="s">
        <v>335</v>
      </c>
      <c r="T2371">
        <v>-2.569689999023184E-2</v>
      </c>
      <c r="U2371">
        <v>1.2009447865714571</v>
      </c>
      <c r="V2371">
        <v>8.2406454688103009E-2</v>
      </c>
      <c r="W2371">
        <v>-0.40363730439464252</v>
      </c>
      <c r="X2371">
        <v>0.27642467431606299</v>
      </c>
      <c r="Y2371" t="str">
        <f t="shared" ref="Y2371:Y2434" si="148">IF(K2371&lt;=24,"&lt;=24",IF(AND(K2371&gt;=25,K2371&lt;=36),"25-36",IF(AND(K2371&gt;=37,K2371&lt;=48),"37-48",IF(AND(K2371&gt;=49,K2371&lt;=60),"49-60",IF(AND(K2371&gt;=61,K2371&lt;=72),"61-72","&gt;72")))))</f>
        <v>&gt;72</v>
      </c>
      <c r="Z2371" s="20">
        <f t="shared" ref="Z2371:Z2434" si="149">IF(P2371/O2371&gt;0.2,P2371/O2371,0.2)</f>
        <v>1</v>
      </c>
      <c r="AA2371" t="str">
        <f t="shared" ref="AA2371:AA2434" si="150">IF(Z2371&lt;=0.2,"20%",IF(AND(Z2371&gt;0.2,Z2371&lt;=0.4),"20%-40%",IF(AND(Z2371&gt;0.4,Z2371&lt;=0.6),"40%-60%",IF(AND(Z2371&gt;0.6,Z2371&lt;=0.8),"60%-80%","80%-100%"))))</f>
        <v>80%-100%</v>
      </c>
      <c r="AB2371">
        <f t="shared" ref="AB2371:AB2434" si="151">R2371/SUM($R$2:$R$5739)</f>
        <v>1.6196378494546203E-4</v>
      </c>
    </row>
    <row r="2372" spans="1:28" x14ac:dyDescent="0.25">
      <c r="A2372" t="s">
        <v>5778</v>
      </c>
      <c r="B2372" t="s">
        <v>5779</v>
      </c>
      <c r="C2372" t="s">
        <v>82</v>
      </c>
      <c r="D2372" t="s">
        <v>236</v>
      </c>
      <c r="E2372">
        <v>60</v>
      </c>
      <c r="F2372" t="s">
        <v>79</v>
      </c>
      <c r="G2372">
        <v>2021</v>
      </c>
      <c r="H2372" t="s">
        <v>26</v>
      </c>
      <c r="I2372" t="s">
        <v>84</v>
      </c>
      <c r="J2372" t="s">
        <v>80</v>
      </c>
      <c r="K2372">
        <v>84</v>
      </c>
      <c r="L2372" s="18">
        <v>44165</v>
      </c>
      <c r="M2372" s="18">
        <v>46721</v>
      </c>
      <c r="O2372">
        <v>41780000</v>
      </c>
      <c r="P2372">
        <v>41780000</v>
      </c>
      <c r="Q2372">
        <v>0</v>
      </c>
      <c r="R2372">
        <v>917409</v>
      </c>
      <c r="S2372" t="s">
        <v>137</v>
      </c>
      <c r="T2372">
        <v>-0.40166755211231542</v>
      </c>
      <c r="U2372">
        <v>1.2009447865714571</v>
      </c>
      <c r="V2372">
        <v>-0.22527857001643839</v>
      </c>
      <c r="W2372">
        <v>-0.35611267374889621</v>
      </c>
      <c r="X2372">
        <v>-0.4197062222492236</v>
      </c>
      <c r="Y2372" t="str">
        <f t="shared" si="148"/>
        <v>&gt;72</v>
      </c>
      <c r="Z2372" s="20">
        <f t="shared" si="149"/>
        <v>1</v>
      </c>
      <c r="AA2372" t="str">
        <f t="shared" si="150"/>
        <v>80%-100%</v>
      </c>
      <c r="AB2372">
        <f t="shared" si="151"/>
        <v>1.9023425947225405E-4</v>
      </c>
    </row>
    <row r="2373" spans="1:28" x14ac:dyDescent="0.25">
      <c r="A2373" t="s">
        <v>5780</v>
      </c>
      <c r="B2373" t="s">
        <v>5781</v>
      </c>
      <c r="C2373" t="s">
        <v>82</v>
      </c>
      <c r="D2373" t="s">
        <v>236</v>
      </c>
      <c r="E2373">
        <v>38</v>
      </c>
      <c r="F2373" t="s">
        <v>117</v>
      </c>
      <c r="G2373">
        <v>2021</v>
      </c>
      <c r="H2373" t="s">
        <v>29</v>
      </c>
      <c r="I2373" t="s">
        <v>84</v>
      </c>
      <c r="J2373" t="s">
        <v>80</v>
      </c>
      <c r="K2373">
        <v>84</v>
      </c>
      <c r="L2373" s="18">
        <v>44181</v>
      </c>
      <c r="M2373" s="18">
        <v>46737</v>
      </c>
      <c r="O2373">
        <v>54923600</v>
      </c>
      <c r="P2373">
        <v>48923600</v>
      </c>
      <c r="Q2373">
        <v>6000000</v>
      </c>
      <c r="R2373">
        <v>1027193</v>
      </c>
      <c r="S2373" t="s">
        <v>717</v>
      </c>
      <c r="T2373">
        <v>-0.42592372321696592</v>
      </c>
      <c r="U2373">
        <v>0.75237126972506752</v>
      </c>
      <c r="V2373">
        <v>0.16994387989697479</v>
      </c>
      <c r="W2373">
        <v>-0.61632419882343548</v>
      </c>
      <c r="X2373">
        <v>1.127251325673635</v>
      </c>
      <c r="Y2373" t="str">
        <f t="shared" si="148"/>
        <v>&gt;72</v>
      </c>
      <c r="Z2373" s="20">
        <f t="shared" si="149"/>
        <v>0.89075734292726627</v>
      </c>
      <c r="AA2373" t="str">
        <f t="shared" si="150"/>
        <v>80%-100%</v>
      </c>
      <c r="AB2373">
        <f t="shared" si="151"/>
        <v>2.1299910911063991E-4</v>
      </c>
    </row>
    <row r="2374" spans="1:28" x14ac:dyDescent="0.25">
      <c r="A2374" t="s">
        <v>5782</v>
      </c>
      <c r="B2374" t="s">
        <v>5783</v>
      </c>
      <c r="C2374" t="s">
        <v>82</v>
      </c>
      <c r="D2374" t="s">
        <v>541</v>
      </c>
      <c r="E2374">
        <v>84</v>
      </c>
      <c r="F2374" t="s">
        <v>17</v>
      </c>
      <c r="G2374">
        <v>2021</v>
      </c>
      <c r="H2374" t="s">
        <v>110</v>
      </c>
      <c r="I2374" t="s">
        <v>84</v>
      </c>
      <c r="J2374" t="s">
        <v>80</v>
      </c>
      <c r="K2374">
        <v>72</v>
      </c>
      <c r="L2374" s="18">
        <v>44036</v>
      </c>
      <c r="M2374" s="18">
        <v>46227</v>
      </c>
      <c r="O2374">
        <v>50120551</v>
      </c>
      <c r="P2374">
        <v>33000000</v>
      </c>
      <c r="Q2374">
        <v>17120551</v>
      </c>
      <c r="R2374">
        <v>826845</v>
      </c>
      <c r="S2374" t="s">
        <v>208</v>
      </c>
      <c r="T2374">
        <v>-0.48656415097859229</v>
      </c>
      <c r="U2374">
        <v>-0.2016857059051573</v>
      </c>
      <c r="V2374">
        <v>0.16994387989697479</v>
      </c>
      <c r="W2374">
        <v>-0.56040207201901648</v>
      </c>
      <c r="X2374">
        <v>-3.2966835268508812E-2</v>
      </c>
      <c r="Y2374" t="str">
        <f t="shared" si="148"/>
        <v>61-72</v>
      </c>
      <c r="Z2374" s="20">
        <f t="shared" si="149"/>
        <v>0.65841255416366029</v>
      </c>
      <c r="AA2374" t="str">
        <f t="shared" si="150"/>
        <v>60%-80%</v>
      </c>
      <c r="AB2374">
        <f t="shared" si="151"/>
        <v>1.7145487593138491E-4</v>
      </c>
    </row>
    <row r="2375" spans="1:28" x14ac:dyDescent="0.25">
      <c r="A2375" t="s">
        <v>5784</v>
      </c>
      <c r="B2375" t="s">
        <v>5785</v>
      </c>
      <c r="C2375" t="s">
        <v>82</v>
      </c>
      <c r="D2375" t="s">
        <v>273</v>
      </c>
      <c r="E2375">
        <v>241</v>
      </c>
      <c r="F2375" t="s">
        <v>79</v>
      </c>
      <c r="G2375">
        <v>2022</v>
      </c>
      <c r="H2375" t="s">
        <v>26</v>
      </c>
      <c r="I2375" t="s">
        <v>84</v>
      </c>
      <c r="J2375" t="s">
        <v>80</v>
      </c>
      <c r="K2375">
        <v>36</v>
      </c>
      <c r="L2375" s="18">
        <v>44230</v>
      </c>
      <c r="M2375" s="18">
        <v>45325</v>
      </c>
      <c r="O2375">
        <v>43664000</v>
      </c>
      <c r="P2375">
        <v>21664000</v>
      </c>
      <c r="Q2375">
        <v>22000000</v>
      </c>
      <c r="R2375">
        <v>696212</v>
      </c>
      <c r="S2375" t="s">
        <v>320</v>
      </c>
      <c r="T2375">
        <v>-2.0874714438855291</v>
      </c>
      <c r="U2375">
        <v>-0.86796015807026039</v>
      </c>
      <c r="V2375">
        <v>-2.8663715622404209</v>
      </c>
      <c r="W2375">
        <v>1.5601567186398599</v>
      </c>
      <c r="X2375">
        <v>1.3592949578620639</v>
      </c>
      <c r="Y2375" t="str">
        <f t="shared" si="148"/>
        <v>25-36</v>
      </c>
      <c r="Z2375" s="20">
        <f t="shared" si="149"/>
        <v>0.49615243679003296</v>
      </c>
      <c r="AA2375" t="str">
        <f t="shared" si="150"/>
        <v>40%-60%</v>
      </c>
      <c r="AB2375">
        <f t="shared" si="151"/>
        <v>1.4436677017088011E-4</v>
      </c>
    </row>
    <row r="2376" spans="1:28" x14ac:dyDescent="0.25">
      <c r="A2376" t="s">
        <v>5786</v>
      </c>
      <c r="B2376" t="s">
        <v>5787</v>
      </c>
      <c r="C2376" t="s">
        <v>82</v>
      </c>
      <c r="D2376" t="s">
        <v>181</v>
      </c>
      <c r="E2376">
        <v>46</v>
      </c>
      <c r="F2376" t="s">
        <v>25</v>
      </c>
      <c r="G2376">
        <v>2022</v>
      </c>
      <c r="H2376" t="s">
        <v>25</v>
      </c>
      <c r="I2376" t="s">
        <v>84</v>
      </c>
      <c r="J2376" t="s">
        <v>80</v>
      </c>
      <c r="K2376">
        <v>84</v>
      </c>
      <c r="L2376" s="18">
        <v>44233</v>
      </c>
      <c r="M2376" s="18">
        <v>46789</v>
      </c>
      <c r="O2376">
        <v>42046900</v>
      </c>
      <c r="P2376">
        <v>43346900</v>
      </c>
      <c r="Q2376">
        <v>0</v>
      </c>
      <c r="R2376">
        <v>904376</v>
      </c>
      <c r="S2376" t="s">
        <v>4394</v>
      </c>
      <c r="T2376">
        <v>-1.9419344172576249</v>
      </c>
      <c r="U2376">
        <v>1.327900060059013</v>
      </c>
      <c r="V2376">
        <v>9.0899389914291959E-2</v>
      </c>
      <c r="W2376">
        <v>-0.86248856252397743</v>
      </c>
      <c r="X2376">
        <v>-1.1931849962106531</v>
      </c>
      <c r="Y2376" t="str">
        <f t="shared" si="148"/>
        <v>&gt;72</v>
      </c>
      <c r="Z2376" s="20">
        <f t="shared" si="149"/>
        <v>1.0309178560131662</v>
      </c>
      <c r="AA2376" t="str">
        <f t="shared" si="150"/>
        <v>80%-100%</v>
      </c>
      <c r="AB2376">
        <f t="shared" si="151"/>
        <v>1.875317319150774E-4</v>
      </c>
    </row>
    <row r="2377" spans="1:28" x14ac:dyDescent="0.25">
      <c r="A2377" t="s">
        <v>5788</v>
      </c>
      <c r="B2377" t="s">
        <v>5789</v>
      </c>
      <c r="C2377" t="s">
        <v>82</v>
      </c>
      <c r="D2377" t="s">
        <v>192</v>
      </c>
      <c r="E2377">
        <v>60</v>
      </c>
      <c r="F2377" t="s">
        <v>12</v>
      </c>
      <c r="G2377">
        <v>2021</v>
      </c>
      <c r="H2377" t="s">
        <v>12</v>
      </c>
      <c r="I2377" t="s">
        <v>84</v>
      </c>
      <c r="J2377" t="s">
        <v>80</v>
      </c>
      <c r="K2377">
        <v>72</v>
      </c>
      <c r="L2377" s="18">
        <v>43898</v>
      </c>
      <c r="M2377" s="18">
        <v>46089</v>
      </c>
      <c r="O2377">
        <v>70490000</v>
      </c>
      <c r="P2377">
        <v>72492000</v>
      </c>
      <c r="Q2377">
        <v>0</v>
      </c>
      <c r="R2377">
        <v>1839762</v>
      </c>
      <c r="S2377" t="s">
        <v>189</v>
      </c>
      <c r="T2377">
        <v>-0.11059349885650881</v>
      </c>
      <c r="U2377">
        <v>1.317566102513549</v>
      </c>
      <c r="V2377">
        <v>0.13042163490563341</v>
      </c>
      <c r="W2377">
        <v>-0.41525990905392079</v>
      </c>
      <c r="X2377">
        <v>0.35377255171220601</v>
      </c>
      <c r="Y2377" t="str">
        <f t="shared" si="148"/>
        <v>61-72</v>
      </c>
      <c r="Z2377" s="20">
        <f t="shared" si="149"/>
        <v>1.0284011916583913</v>
      </c>
      <c r="AA2377" t="str">
        <f t="shared" si="150"/>
        <v>80%-100%</v>
      </c>
      <c r="AB2377">
        <f t="shared" si="151"/>
        <v>3.8149370855877047E-4</v>
      </c>
    </row>
    <row r="2378" spans="1:28" x14ac:dyDescent="0.25">
      <c r="A2378" t="s">
        <v>5790</v>
      </c>
      <c r="B2378" t="s">
        <v>5791</v>
      </c>
      <c r="C2378" t="s">
        <v>82</v>
      </c>
      <c r="D2378" t="s">
        <v>199</v>
      </c>
      <c r="E2378">
        <v>61</v>
      </c>
      <c r="F2378" t="s">
        <v>87</v>
      </c>
      <c r="G2378">
        <v>2022</v>
      </c>
      <c r="H2378" t="s">
        <v>24</v>
      </c>
      <c r="I2378" t="s">
        <v>84</v>
      </c>
      <c r="J2378" t="s">
        <v>80</v>
      </c>
      <c r="K2378">
        <v>84</v>
      </c>
      <c r="L2378" s="18">
        <v>44406</v>
      </c>
      <c r="M2378" s="18">
        <v>46963</v>
      </c>
      <c r="O2378">
        <v>45390000</v>
      </c>
      <c r="P2378">
        <v>45390000</v>
      </c>
      <c r="Q2378">
        <v>0</v>
      </c>
      <c r="R2378">
        <v>949999</v>
      </c>
      <c r="S2378" t="s">
        <v>146</v>
      </c>
      <c r="T2378">
        <v>-3.0334621169668998</v>
      </c>
      <c r="U2378">
        <v>1.2009447865714571</v>
      </c>
      <c r="V2378">
        <v>0.13042163490563341</v>
      </c>
      <c r="W2378">
        <v>-0.75588971539281491</v>
      </c>
      <c r="X2378">
        <v>2.1327737318234941</v>
      </c>
      <c r="Y2378" t="str">
        <f t="shared" si="148"/>
        <v>&gt;72</v>
      </c>
      <c r="Z2378" s="20">
        <f t="shared" si="149"/>
        <v>1</v>
      </c>
      <c r="AA2378" t="str">
        <f t="shared" si="150"/>
        <v>80%-100%</v>
      </c>
      <c r="AB2378">
        <f t="shared" si="151"/>
        <v>1.9699213356788727E-4</v>
      </c>
    </row>
    <row r="2379" spans="1:28" x14ac:dyDescent="0.25">
      <c r="A2379" t="s">
        <v>5792</v>
      </c>
      <c r="B2379" t="s">
        <v>5793</v>
      </c>
      <c r="C2379" t="s">
        <v>82</v>
      </c>
      <c r="D2379" t="s">
        <v>838</v>
      </c>
      <c r="E2379">
        <v>83</v>
      </c>
      <c r="F2379" t="s">
        <v>17</v>
      </c>
      <c r="G2379">
        <v>2017</v>
      </c>
      <c r="H2379" t="s">
        <v>110</v>
      </c>
      <c r="J2379" t="s">
        <v>80</v>
      </c>
      <c r="K2379">
        <v>72</v>
      </c>
      <c r="L2379" s="18">
        <v>42909</v>
      </c>
      <c r="M2379" s="18">
        <v>45100</v>
      </c>
      <c r="O2379">
        <v>61833150</v>
      </c>
      <c r="P2379">
        <v>55649835</v>
      </c>
      <c r="Q2379">
        <v>6183315</v>
      </c>
      <c r="R2379">
        <v>1277282</v>
      </c>
      <c r="S2379" t="s">
        <v>205</v>
      </c>
      <c r="T2379">
        <v>-0.63210117760649565</v>
      </c>
      <c r="U2379">
        <v>0.79032357974038436</v>
      </c>
      <c r="V2379">
        <v>0.92086653473246149</v>
      </c>
      <c r="W2379">
        <v>-1.014609665124993</v>
      </c>
      <c r="X2379">
        <v>-1.425228628399082</v>
      </c>
      <c r="Y2379" t="str">
        <f t="shared" si="148"/>
        <v>61-72</v>
      </c>
      <c r="Z2379" s="20">
        <f t="shared" si="149"/>
        <v>0.9</v>
      </c>
      <c r="AA2379" t="str">
        <f t="shared" si="150"/>
        <v>80%-100%</v>
      </c>
      <c r="AB2379">
        <f t="shared" si="151"/>
        <v>2.6485765390053904E-4</v>
      </c>
    </row>
    <row r="2380" spans="1:28" x14ac:dyDescent="0.25">
      <c r="A2380" t="s">
        <v>5794</v>
      </c>
      <c r="B2380" t="s">
        <v>5795</v>
      </c>
      <c r="C2380" t="s">
        <v>82</v>
      </c>
      <c r="D2380" t="s">
        <v>223</v>
      </c>
      <c r="E2380">
        <v>38</v>
      </c>
      <c r="F2380" t="s">
        <v>95</v>
      </c>
      <c r="G2380">
        <v>2014</v>
      </c>
      <c r="H2380" t="s">
        <v>16</v>
      </c>
      <c r="J2380" t="s">
        <v>96</v>
      </c>
      <c r="K2380">
        <v>60</v>
      </c>
      <c r="L2380" s="18">
        <v>43794</v>
      </c>
      <c r="M2380" s="18">
        <v>45621</v>
      </c>
      <c r="O2380">
        <v>26700000</v>
      </c>
      <c r="P2380">
        <v>23000000</v>
      </c>
      <c r="Q2380">
        <v>3700000</v>
      </c>
      <c r="R2380">
        <v>612282</v>
      </c>
      <c r="S2380" t="s">
        <v>475</v>
      </c>
      <c r="T2380">
        <v>-2.427057839350637</v>
      </c>
      <c r="U2380">
        <v>0.63191914414637507</v>
      </c>
      <c r="V2380">
        <v>0.56516632981038883</v>
      </c>
      <c r="W2380">
        <v>-0.87828120559033707</v>
      </c>
      <c r="X2380">
        <v>-0.57440197704150942</v>
      </c>
      <c r="Y2380" t="str">
        <f t="shared" si="148"/>
        <v>49-60</v>
      </c>
      <c r="Z2380" s="20">
        <f t="shared" si="149"/>
        <v>0.86142322097378277</v>
      </c>
      <c r="AA2380" t="str">
        <f t="shared" si="150"/>
        <v>80%-100%</v>
      </c>
      <c r="AB2380">
        <f t="shared" si="151"/>
        <v>1.2696301525076672E-4</v>
      </c>
    </row>
    <row r="2381" spans="1:28" x14ac:dyDescent="0.25">
      <c r="A2381" t="s">
        <v>5796</v>
      </c>
      <c r="B2381" t="s">
        <v>5797</v>
      </c>
      <c r="C2381" t="s">
        <v>82</v>
      </c>
      <c r="D2381" t="s">
        <v>457</v>
      </c>
      <c r="E2381">
        <v>62</v>
      </c>
      <c r="F2381" t="s">
        <v>95</v>
      </c>
      <c r="G2381">
        <v>2017</v>
      </c>
      <c r="H2381" t="s">
        <v>16</v>
      </c>
      <c r="J2381" t="s">
        <v>96</v>
      </c>
      <c r="K2381">
        <v>84</v>
      </c>
      <c r="L2381" s="18">
        <v>44469</v>
      </c>
      <c r="M2381" s="18">
        <v>47026</v>
      </c>
      <c r="O2381">
        <v>55900000</v>
      </c>
      <c r="P2381">
        <v>55900000</v>
      </c>
      <c r="Q2381">
        <v>0</v>
      </c>
      <c r="R2381">
        <v>1282708</v>
      </c>
      <c r="S2381" t="s">
        <v>103</v>
      </c>
      <c r="T2381">
        <v>-1.092968428594856</v>
      </c>
      <c r="U2381">
        <v>1.2009447865714571</v>
      </c>
      <c r="V2381">
        <v>0.36755510485368181</v>
      </c>
      <c r="W2381">
        <v>-0.11183153178679579</v>
      </c>
      <c r="X2381">
        <v>-0.72909773183379534</v>
      </c>
      <c r="Y2381" t="str">
        <f t="shared" si="148"/>
        <v>&gt;72</v>
      </c>
      <c r="Z2381" s="20">
        <f t="shared" si="149"/>
        <v>1</v>
      </c>
      <c r="AA2381" t="str">
        <f t="shared" si="150"/>
        <v>80%-100%</v>
      </c>
      <c r="AB2381">
        <f t="shared" si="151"/>
        <v>2.6598279120777763E-4</v>
      </c>
    </row>
    <row r="2382" spans="1:28" x14ac:dyDescent="0.25">
      <c r="A2382" t="s">
        <v>5798</v>
      </c>
      <c r="B2382" t="s">
        <v>5799</v>
      </c>
      <c r="C2382" t="s">
        <v>82</v>
      </c>
      <c r="D2382" t="s">
        <v>130</v>
      </c>
      <c r="E2382">
        <v>59</v>
      </c>
      <c r="F2382" t="s">
        <v>17</v>
      </c>
      <c r="G2382">
        <v>2021</v>
      </c>
      <c r="H2382" t="s">
        <v>17</v>
      </c>
      <c r="I2382" t="s">
        <v>84</v>
      </c>
      <c r="J2382" t="s">
        <v>80</v>
      </c>
      <c r="K2382">
        <v>72</v>
      </c>
      <c r="L2382" s="18">
        <v>44115</v>
      </c>
      <c r="M2382" s="18">
        <v>46306</v>
      </c>
      <c r="O2382">
        <v>57272000</v>
      </c>
      <c r="P2382">
        <v>58106000</v>
      </c>
      <c r="Q2382">
        <v>0</v>
      </c>
      <c r="R2382">
        <v>1403923</v>
      </c>
      <c r="S2382" t="s">
        <v>252</v>
      </c>
      <c r="T2382">
        <v>-0.60784500650184503</v>
      </c>
      <c r="U2382">
        <v>1.260739814944329</v>
      </c>
      <c r="V2382">
        <v>-2.7667345059731379E-2</v>
      </c>
      <c r="W2382">
        <v>-0.11183153178679579</v>
      </c>
      <c r="X2382">
        <v>-1.0384892414183671</v>
      </c>
      <c r="Y2382" t="str">
        <f t="shared" si="148"/>
        <v>61-72</v>
      </c>
      <c r="Z2382" s="20">
        <f t="shared" si="149"/>
        <v>1.0145620896773293</v>
      </c>
      <c r="AA2382" t="str">
        <f t="shared" si="150"/>
        <v>80%-100%</v>
      </c>
      <c r="AB2382">
        <f t="shared" si="151"/>
        <v>2.9111797710842745E-4</v>
      </c>
    </row>
    <row r="2383" spans="1:28" x14ac:dyDescent="0.25">
      <c r="A2383" t="s">
        <v>5800</v>
      </c>
      <c r="B2383" t="s">
        <v>5801</v>
      </c>
      <c r="C2383" t="s">
        <v>82</v>
      </c>
      <c r="D2383" t="s">
        <v>202</v>
      </c>
      <c r="E2383">
        <v>38</v>
      </c>
      <c r="F2383" t="s">
        <v>12</v>
      </c>
      <c r="G2383">
        <v>2020</v>
      </c>
      <c r="H2383" t="s">
        <v>12</v>
      </c>
      <c r="I2383" t="s">
        <v>84</v>
      </c>
      <c r="J2383" t="s">
        <v>80</v>
      </c>
      <c r="K2383">
        <v>84</v>
      </c>
      <c r="L2383" s="18">
        <v>43859</v>
      </c>
      <c r="M2383" s="18">
        <v>46416</v>
      </c>
      <c r="O2383">
        <v>73990000</v>
      </c>
      <c r="P2383">
        <v>53990000</v>
      </c>
      <c r="Q2383">
        <v>20000000</v>
      </c>
      <c r="R2383">
        <v>1166018</v>
      </c>
      <c r="S2383" t="s">
        <v>234</v>
      </c>
      <c r="T2383">
        <v>-1.3840424818506629</v>
      </c>
      <c r="U2383">
        <v>9.1007749590587841E-2</v>
      </c>
      <c r="V2383">
        <v>0.24898836987965761</v>
      </c>
      <c r="W2383">
        <v>-0.40390681021974201</v>
      </c>
      <c r="X2383">
        <v>0.1217289195237771</v>
      </c>
      <c r="Y2383" t="str">
        <f t="shared" si="148"/>
        <v>&gt;72</v>
      </c>
      <c r="Z2383" s="20">
        <f t="shared" si="149"/>
        <v>0.72969320178402486</v>
      </c>
      <c r="AA2383" t="str">
        <f t="shared" si="150"/>
        <v>60%-80%</v>
      </c>
      <c r="AB2383">
        <f t="shared" si="151"/>
        <v>2.4178591093102284E-4</v>
      </c>
    </row>
    <row r="2384" spans="1:28" x14ac:dyDescent="0.25">
      <c r="A2384" t="s">
        <v>5802</v>
      </c>
      <c r="B2384" t="s">
        <v>5803</v>
      </c>
      <c r="C2384" t="s">
        <v>82</v>
      </c>
      <c r="D2384" t="s">
        <v>833</v>
      </c>
      <c r="E2384">
        <v>60</v>
      </c>
      <c r="F2384" t="s">
        <v>87</v>
      </c>
      <c r="G2384">
        <v>2019</v>
      </c>
      <c r="H2384" t="s">
        <v>15</v>
      </c>
      <c r="I2384" t="s">
        <v>84</v>
      </c>
      <c r="J2384" t="s">
        <v>80</v>
      </c>
      <c r="K2384">
        <v>84</v>
      </c>
      <c r="L2384" s="18">
        <v>43679</v>
      </c>
      <c r="M2384" s="18">
        <v>46236</v>
      </c>
      <c r="O2384">
        <v>37290000</v>
      </c>
      <c r="P2384">
        <v>27290000</v>
      </c>
      <c r="Q2384">
        <v>10000000</v>
      </c>
      <c r="R2384">
        <v>564251</v>
      </c>
      <c r="S2384" t="s">
        <v>473</v>
      </c>
      <c r="T2384">
        <v>1.1992397407946209</v>
      </c>
      <c r="U2384">
        <v>9.978842606978737E-2</v>
      </c>
      <c r="V2384">
        <v>-0.30577072031090952</v>
      </c>
      <c r="W2384">
        <v>-0.52573505979510426</v>
      </c>
      <c r="X2384">
        <v>1.127251325673635</v>
      </c>
      <c r="Y2384" t="str">
        <f t="shared" si="148"/>
        <v>&gt;72</v>
      </c>
      <c r="Z2384" s="20">
        <f t="shared" si="149"/>
        <v>0.73183159023866984</v>
      </c>
      <c r="AA2384" t="str">
        <f t="shared" si="150"/>
        <v>60%-80%</v>
      </c>
      <c r="AB2384">
        <f t="shared" si="151"/>
        <v>1.1700328985379348E-4</v>
      </c>
    </row>
    <row r="2385" spans="1:28" x14ac:dyDescent="0.25">
      <c r="A2385" t="s">
        <v>5804</v>
      </c>
      <c r="B2385" t="s">
        <v>5805</v>
      </c>
      <c r="C2385" t="s">
        <v>82</v>
      </c>
      <c r="D2385" t="s">
        <v>790</v>
      </c>
      <c r="E2385">
        <v>38</v>
      </c>
      <c r="F2385" t="s">
        <v>17</v>
      </c>
      <c r="G2385">
        <v>2020</v>
      </c>
      <c r="H2385" t="s">
        <v>110</v>
      </c>
      <c r="I2385" t="s">
        <v>84</v>
      </c>
      <c r="J2385" t="s">
        <v>80</v>
      </c>
      <c r="K2385">
        <v>72</v>
      </c>
      <c r="L2385" s="18">
        <v>44044</v>
      </c>
      <c r="M2385" s="18">
        <v>46235</v>
      </c>
      <c r="O2385">
        <v>44498973</v>
      </c>
      <c r="P2385">
        <v>42067320</v>
      </c>
      <c r="Q2385">
        <v>2431653</v>
      </c>
      <c r="R2385">
        <v>928317</v>
      </c>
      <c r="S2385" t="s">
        <v>158</v>
      </c>
      <c r="T2385">
        <v>0.1804805543992978</v>
      </c>
      <c r="U2385">
        <v>0.9765602817830985</v>
      </c>
      <c r="V2385">
        <v>-0.66898691008522981</v>
      </c>
      <c r="W2385">
        <v>-0.5920534069931086</v>
      </c>
      <c r="X2385">
        <v>1.281947080465921</v>
      </c>
      <c r="Y2385" t="str">
        <f t="shared" si="148"/>
        <v>61-72</v>
      </c>
      <c r="Z2385" s="20">
        <f t="shared" si="149"/>
        <v>0.94535485122319562</v>
      </c>
      <c r="AA2385" t="str">
        <f t="shared" si="150"/>
        <v>80%-100%</v>
      </c>
      <c r="AB2385">
        <f t="shared" si="151"/>
        <v>1.9249614626682806E-4</v>
      </c>
    </row>
    <row r="2386" spans="1:28" x14ac:dyDescent="0.25">
      <c r="A2386" t="s">
        <v>5806</v>
      </c>
      <c r="B2386" t="s">
        <v>5807</v>
      </c>
      <c r="C2386" t="s">
        <v>82</v>
      </c>
      <c r="D2386" t="s">
        <v>138</v>
      </c>
      <c r="E2386">
        <v>38</v>
      </c>
      <c r="F2386" t="s">
        <v>117</v>
      </c>
      <c r="G2386">
        <v>2018</v>
      </c>
      <c r="H2386" t="s">
        <v>14</v>
      </c>
      <c r="J2386" t="s">
        <v>80</v>
      </c>
      <c r="K2386">
        <v>84</v>
      </c>
      <c r="L2386" s="18">
        <v>42886</v>
      </c>
      <c r="M2386" s="18">
        <v>45443</v>
      </c>
      <c r="O2386">
        <v>44507500</v>
      </c>
      <c r="P2386">
        <v>41442500</v>
      </c>
      <c r="Q2386">
        <v>3065000</v>
      </c>
      <c r="R2386">
        <v>849399</v>
      </c>
      <c r="S2386" t="s">
        <v>474</v>
      </c>
      <c r="T2386">
        <v>1.2962644252132229</v>
      </c>
      <c r="U2386">
        <v>0.91817132166391602</v>
      </c>
      <c r="V2386">
        <v>0.55443841162993868</v>
      </c>
      <c r="W2386">
        <v>0.14220492447496511</v>
      </c>
      <c r="X2386">
        <v>-0.49705409964536651</v>
      </c>
      <c r="Y2386" t="str">
        <f t="shared" si="148"/>
        <v>&gt;72</v>
      </c>
      <c r="Z2386" s="20">
        <f t="shared" si="149"/>
        <v>0.93113520193225863</v>
      </c>
      <c r="AA2386" t="str">
        <f t="shared" si="150"/>
        <v>80%-100%</v>
      </c>
      <c r="AB2386">
        <f t="shared" si="151"/>
        <v>1.7613168146538035E-4</v>
      </c>
    </row>
    <row r="2387" spans="1:28" x14ac:dyDescent="0.25">
      <c r="A2387" t="s">
        <v>5808</v>
      </c>
      <c r="B2387" t="s">
        <v>5809</v>
      </c>
      <c r="C2387" t="s">
        <v>82</v>
      </c>
      <c r="D2387" t="s">
        <v>989</v>
      </c>
      <c r="E2387">
        <v>38</v>
      </c>
      <c r="F2387" t="s">
        <v>87</v>
      </c>
      <c r="G2387">
        <v>2020</v>
      </c>
      <c r="H2387" t="s">
        <v>15</v>
      </c>
      <c r="I2387" t="s">
        <v>84</v>
      </c>
      <c r="J2387" t="s">
        <v>80</v>
      </c>
      <c r="K2387">
        <v>84</v>
      </c>
      <c r="L2387" s="18">
        <v>43558</v>
      </c>
      <c r="M2387" s="18">
        <v>46115</v>
      </c>
      <c r="O2387">
        <v>32765500</v>
      </c>
      <c r="P2387">
        <v>29675500</v>
      </c>
      <c r="Q2387">
        <v>3090000</v>
      </c>
      <c r="R2387">
        <v>602780</v>
      </c>
      <c r="S2387" t="s">
        <v>135</v>
      </c>
      <c r="T2387">
        <v>1.1628554841376451</v>
      </c>
      <c r="U2387">
        <v>0.81370225124984907</v>
      </c>
      <c r="V2387">
        <v>0.44659959483636458</v>
      </c>
      <c r="W2387">
        <v>-0.47546691295444132</v>
      </c>
      <c r="X2387">
        <v>2.0554258544273512</v>
      </c>
      <c r="Y2387" t="str">
        <f t="shared" si="148"/>
        <v>&gt;72</v>
      </c>
      <c r="Z2387" s="20">
        <f t="shared" si="149"/>
        <v>0.90569348857792498</v>
      </c>
      <c r="AA2387" t="str">
        <f t="shared" si="150"/>
        <v>80%-100%</v>
      </c>
      <c r="AB2387">
        <f t="shared" si="151"/>
        <v>1.2499267712076653E-4</v>
      </c>
    </row>
    <row r="2388" spans="1:28" x14ac:dyDescent="0.25">
      <c r="A2388" t="s">
        <v>5810</v>
      </c>
      <c r="B2388" t="s">
        <v>5811</v>
      </c>
      <c r="C2388" t="s">
        <v>82</v>
      </c>
      <c r="D2388" t="s">
        <v>199</v>
      </c>
      <c r="E2388">
        <v>236</v>
      </c>
      <c r="F2388" t="s">
        <v>87</v>
      </c>
      <c r="G2388">
        <v>2022</v>
      </c>
      <c r="H2388" t="s">
        <v>24</v>
      </c>
      <c r="I2388" t="s">
        <v>84</v>
      </c>
      <c r="J2388" t="s">
        <v>80</v>
      </c>
      <c r="K2388">
        <v>84</v>
      </c>
      <c r="L2388" s="18">
        <v>44356</v>
      </c>
      <c r="M2388" s="18">
        <v>46913</v>
      </c>
      <c r="O2388">
        <v>48550000</v>
      </c>
      <c r="P2388">
        <v>38550000</v>
      </c>
      <c r="Q2388">
        <v>10000000</v>
      </c>
      <c r="R2388">
        <v>816814</v>
      </c>
      <c r="S2388" t="s">
        <v>359</v>
      </c>
      <c r="T2388">
        <v>-1.5417075940308911</v>
      </c>
      <c r="U2388">
        <v>0.35517505056512833</v>
      </c>
      <c r="V2388">
        <v>-0.69954550991253528</v>
      </c>
      <c r="W2388">
        <v>-0.49551223845552972</v>
      </c>
      <c r="X2388">
        <v>-0.72909773183379534</v>
      </c>
      <c r="Y2388" t="str">
        <f t="shared" si="148"/>
        <v>&gt;72</v>
      </c>
      <c r="Z2388" s="20">
        <f t="shared" si="149"/>
        <v>0.79402677651905251</v>
      </c>
      <c r="AA2388" t="str">
        <f t="shared" si="150"/>
        <v>60%-80%</v>
      </c>
      <c r="AB2388">
        <f t="shared" si="151"/>
        <v>1.693748441715415E-4</v>
      </c>
    </row>
    <row r="2389" spans="1:28" x14ac:dyDescent="0.25">
      <c r="A2389" t="s">
        <v>5812</v>
      </c>
      <c r="B2389" t="s">
        <v>5813</v>
      </c>
      <c r="C2389" t="s">
        <v>82</v>
      </c>
      <c r="D2389" t="s">
        <v>329</v>
      </c>
      <c r="E2389">
        <v>87</v>
      </c>
      <c r="F2389" t="s">
        <v>87</v>
      </c>
      <c r="G2389">
        <v>2018</v>
      </c>
      <c r="H2389" t="s">
        <v>15</v>
      </c>
      <c r="J2389" t="s">
        <v>80</v>
      </c>
      <c r="K2389">
        <v>84</v>
      </c>
      <c r="L2389" s="18">
        <v>43312</v>
      </c>
      <c r="M2389" s="18">
        <v>45869</v>
      </c>
      <c r="O2389">
        <v>39800000</v>
      </c>
      <c r="P2389">
        <v>37335889</v>
      </c>
      <c r="Q2389">
        <v>2464111</v>
      </c>
      <c r="R2389">
        <v>747694</v>
      </c>
      <c r="S2389" t="s">
        <v>257</v>
      </c>
      <c r="T2389">
        <v>0.3745299232365023</v>
      </c>
      <c r="U2389">
        <v>0.94671960250469256</v>
      </c>
      <c r="V2389">
        <v>-0.73271811102356776</v>
      </c>
      <c r="W2389">
        <v>-5.3376315749421997E-2</v>
      </c>
      <c r="X2389">
        <v>0.66316406129677774</v>
      </c>
      <c r="Y2389" t="str">
        <f t="shared" si="148"/>
        <v>&gt;72</v>
      </c>
      <c r="Z2389" s="20">
        <f t="shared" si="149"/>
        <v>0.93808766331658289</v>
      </c>
      <c r="AA2389" t="str">
        <f t="shared" si="150"/>
        <v>80%-100%</v>
      </c>
      <c r="AB2389">
        <f t="shared" si="151"/>
        <v>1.5504209616632006E-4</v>
      </c>
    </row>
    <row r="2390" spans="1:28" x14ac:dyDescent="0.25">
      <c r="A2390" t="s">
        <v>5814</v>
      </c>
      <c r="B2390" t="s">
        <v>5815</v>
      </c>
      <c r="C2390" t="s">
        <v>82</v>
      </c>
      <c r="D2390" t="s">
        <v>250</v>
      </c>
      <c r="E2390">
        <v>76</v>
      </c>
      <c r="F2390" t="s">
        <v>95</v>
      </c>
      <c r="G2390">
        <v>2013</v>
      </c>
      <c r="H2390" t="s">
        <v>16</v>
      </c>
      <c r="J2390" t="s">
        <v>96</v>
      </c>
      <c r="K2390">
        <v>60</v>
      </c>
      <c r="L2390" s="18">
        <v>43973</v>
      </c>
      <c r="M2390" s="18">
        <v>45799</v>
      </c>
      <c r="O2390">
        <v>17000000</v>
      </c>
      <c r="P2390">
        <v>17000000</v>
      </c>
      <c r="Q2390">
        <v>0</v>
      </c>
      <c r="R2390">
        <v>491670</v>
      </c>
      <c r="S2390" t="s">
        <v>277</v>
      </c>
      <c r="T2390">
        <v>-0.43805180876929117</v>
      </c>
      <c r="U2390">
        <v>1.2009447865714571</v>
      </c>
      <c r="V2390">
        <v>1.276566739654533</v>
      </c>
      <c r="W2390">
        <v>-0.573177710220654</v>
      </c>
      <c r="X2390">
        <v>-0.96114136402222416</v>
      </c>
      <c r="Y2390" t="str">
        <f t="shared" si="148"/>
        <v>49-60</v>
      </c>
      <c r="Z2390" s="20">
        <f t="shared" si="149"/>
        <v>1</v>
      </c>
      <c r="AA2390" t="str">
        <f t="shared" si="150"/>
        <v>80%-100%</v>
      </c>
      <c r="AB2390">
        <f t="shared" si="151"/>
        <v>1.0195286764651661E-4</v>
      </c>
    </row>
    <row r="2391" spans="1:28" x14ac:dyDescent="0.25">
      <c r="A2391" t="s">
        <v>5816</v>
      </c>
      <c r="B2391" t="s">
        <v>5817</v>
      </c>
      <c r="C2391" t="s">
        <v>82</v>
      </c>
      <c r="D2391" t="s">
        <v>86</v>
      </c>
      <c r="E2391">
        <v>236</v>
      </c>
      <c r="F2391" t="s">
        <v>117</v>
      </c>
      <c r="G2391">
        <v>2020</v>
      </c>
      <c r="H2391" t="s">
        <v>14</v>
      </c>
      <c r="I2391" t="s">
        <v>84</v>
      </c>
      <c r="J2391" t="s">
        <v>80</v>
      </c>
      <c r="K2391">
        <v>84</v>
      </c>
      <c r="L2391" s="18">
        <v>43661</v>
      </c>
      <c r="M2391" s="18">
        <v>46218</v>
      </c>
      <c r="O2391">
        <v>48245000</v>
      </c>
      <c r="P2391">
        <v>33245000</v>
      </c>
      <c r="Q2391">
        <v>15000000</v>
      </c>
      <c r="R2391">
        <v>717977</v>
      </c>
      <c r="S2391" t="s">
        <v>724</v>
      </c>
      <c r="T2391">
        <v>0.27750523881790012</v>
      </c>
      <c r="U2391">
        <v>-7.5730123256730134E-2</v>
      </c>
      <c r="V2391">
        <v>0.24898836987965761</v>
      </c>
      <c r="W2391">
        <v>-0.56347085386491547</v>
      </c>
      <c r="X2391">
        <v>0.43112042910834891</v>
      </c>
      <c r="Y2391" t="str">
        <f t="shared" si="148"/>
        <v>&gt;72</v>
      </c>
      <c r="Z2391" s="20">
        <f t="shared" si="149"/>
        <v>0.68908695201575287</v>
      </c>
      <c r="AA2391" t="str">
        <f t="shared" si="150"/>
        <v>60%-80%</v>
      </c>
      <c r="AB2391">
        <f t="shared" si="151"/>
        <v>1.4887996838172565E-4</v>
      </c>
    </row>
    <row r="2392" spans="1:28" x14ac:dyDescent="0.25">
      <c r="A2392" t="s">
        <v>5818</v>
      </c>
      <c r="B2392" t="s">
        <v>5819</v>
      </c>
      <c r="C2392" t="s">
        <v>82</v>
      </c>
      <c r="D2392" t="s">
        <v>828</v>
      </c>
      <c r="E2392">
        <v>166872296</v>
      </c>
      <c r="F2392" t="s">
        <v>95</v>
      </c>
      <c r="G2392">
        <v>2015</v>
      </c>
      <c r="H2392" t="s">
        <v>16</v>
      </c>
      <c r="J2392" t="s">
        <v>96</v>
      </c>
      <c r="K2392">
        <v>36</v>
      </c>
      <c r="L2392" s="18">
        <v>44522</v>
      </c>
      <c r="M2392" s="18">
        <v>45618</v>
      </c>
      <c r="O2392">
        <v>24200000</v>
      </c>
      <c r="P2392">
        <v>18150000</v>
      </c>
      <c r="Q2392">
        <v>6050000</v>
      </c>
      <c r="R2392">
        <v>667726</v>
      </c>
      <c r="S2392" t="s">
        <v>725</v>
      </c>
      <c r="T2392">
        <v>-0.92317523086230224</v>
      </c>
      <c r="U2392">
        <v>0.17439176949377561</v>
      </c>
      <c r="V2392">
        <v>0.4070773498450232</v>
      </c>
      <c r="W2392">
        <v>-0.57156366240358647</v>
      </c>
      <c r="X2392">
        <v>-1.7346201379836541</v>
      </c>
      <c r="Y2392" t="str">
        <f t="shared" si="148"/>
        <v>25-36</v>
      </c>
      <c r="Z2392" s="20">
        <f t="shared" si="149"/>
        <v>0.75</v>
      </c>
      <c r="AA2392" t="str">
        <f t="shared" si="150"/>
        <v>60%-80%</v>
      </c>
      <c r="AB2392">
        <f t="shared" si="151"/>
        <v>1.3845990298805692E-4</v>
      </c>
    </row>
    <row r="2393" spans="1:28" x14ac:dyDescent="0.25">
      <c r="A2393" t="s">
        <v>5820</v>
      </c>
      <c r="B2393" t="s">
        <v>5821</v>
      </c>
      <c r="C2393" t="s">
        <v>82</v>
      </c>
      <c r="D2393" t="s">
        <v>627</v>
      </c>
      <c r="E2393">
        <v>246</v>
      </c>
      <c r="F2393" t="s">
        <v>25</v>
      </c>
      <c r="G2393">
        <v>2021</v>
      </c>
      <c r="H2393" t="s">
        <v>25</v>
      </c>
      <c r="I2393" t="s">
        <v>84</v>
      </c>
      <c r="J2393" t="s">
        <v>80</v>
      </c>
      <c r="K2393">
        <v>60</v>
      </c>
      <c r="L2393" s="18">
        <v>44317</v>
      </c>
      <c r="M2393" s="18">
        <v>46143</v>
      </c>
      <c r="O2393">
        <v>36290000</v>
      </c>
      <c r="P2393">
        <v>21290000</v>
      </c>
      <c r="Q2393">
        <v>15000000</v>
      </c>
      <c r="R2393">
        <v>519973</v>
      </c>
      <c r="S2393" t="s">
        <v>133</v>
      </c>
      <c r="T2393">
        <v>-1.5902199362401921</v>
      </c>
      <c r="U2393">
        <v>-0.49630462165838263</v>
      </c>
      <c r="V2393">
        <v>-0.54145652994716964</v>
      </c>
      <c r="W2393">
        <v>-0.48245514589467497</v>
      </c>
      <c r="X2393">
        <v>-0.34235834485308059</v>
      </c>
      <c r="Y2393" t="str">
        <f t="shared" si="148"/>
        <v>49-60</v>
      </c>
      <c r="Z2393" s="20">
        <f t="shared" si="149"/>
        <v>0.58666299255993382</v>
      </c>
      <c r="AA2393" t="str">
        <f t="shared" si="150"/>
        <v>40%-60%</v>
      </c>
      <c r="AB2393">
        <f t="shared" si="151"/>
        <v>1.0782178788366624E-4</v>
      </c>
    </row>
    <row r="2394" spans="1:28" x14ac:dyDescent="0.25">
      <c r="A2394" t="s">
        <v>5822</v>
      </c>
      <c r="B2394" t="s">
        <v>5823</v>
      </c>
      <c r="C2394" t="s">
        <v>82</v>
      </c>
      <c r="D2394" t="s">
        <v>209</v>
      </c>
      <c r="E2394">
        <v>252</v>
      </c>
      <c r="F2394" t="s">
        <v>79</v>
      </c>
      <c r="G2394">
        <v>2019</v>
      </c>
      <c r="H2394" t="s">
        <v>13</v>
      </c>
      <c r="J2394" t="s">
        <v>80</v>
      </c>
      <c r="K2394">
        <v>84</v>
      </c>
      <c r="L2394" s="18">
        <v>43460</v>
      </c>
      <c r="M2394" s="18">
        <v>46017</v>
      </c>
      <c r="O2394">
        <v>33868000</v>
      </c>
      <c r="P2394">
        <v>26868000</v>
      </c>
      <c r="Q2394">
        <v>7000000</v>
      </c>
      <c r="R2394">
        <v>547556</v>
      </c>
      <c r="S2394" t="s">
        <v>403</v>
      </c>
      <c r="T2394">
        <v>0.77475674646323633</v>
      </c>
      <c r="U2394">
        <v>0.35225326424433179</v>
      </c>
      <c r="V2394">
        <v>0.48612183982770601</v>
      </c>
      <c r="W2394">
        <v>-0.49455370049630881</v>
      </c>
      <c r="X2394">
        <v>-0.65174985443765243</v>
      </c>
      <c r="Y2394" t="str">
        <f t="shared" si="148"/>
        <v>&gt;72</v>
      </c>
      <c r="Z2394" s="20">
        <f t="shared" si="149"/>
        <v>0.79331522381008623</v>
      </c>
      <c r="AA2394" t="str">
        <f t="shared" si="150"/>
        <v>60%-80%</v>
      </c>
      <c r="AB2394">
        <f t="shared" si="151"/>
        <v>1.1354140866242815E-4</v>
      </c>
    </row>
    <row r="2395" spans="1:28" x14ac:dyDescent="0.25">
      <c r="A2395" t="s">
        <v>5824</v>
      </c>
      <c r="B2395" t="s">
        <v>5825</v>
      </c>
      <c r="C2395" t="s">
        <v>82</v>
      </c>
      <c r="D2395" t="s">
        <v>254</v>
      </c>
      <c r="E2395">
        <v>60</v>
      </c>
      <c r="F2395" t="s">
        <v>20</v>
      </c>
      <c r="G2395">
        <v>2020</v>
      </c>
      <c r="H2395" t="s">
        <v>20</v>
      </c>
      <c r="I2395" t="s">
        <v>84</v>
      </c>
      <c r="J2395" t="s">
        <v>80</v>
      </c>
      <c r="K2395">
        <v>72</v>
      </c>
      <c r="L2395" s="18">
        <v>43791</v>
      </c>
      <c r="M2395" s="18">
        <v>45983</v>
      </c>
      <c r="O2395">
        <v>113611400</v>
      </c>
      <c r="P2395">
        <v>56805700</v>
      </c>
      <c r="Q2395">
        <v>56805700</v>
      </c>
      <c r="R2395">
        <v>1396744</v>
      </c>
      <c r="S2395" t="s">
        <v>189</v>
      </c>
      <c r="T2395">
        <v>-0.47443606542626698</v>
      </c>
      <c r="U2395">
        <v>-0.85216124758390532</v>
      </c>
      <c r="V2395">
        <v>0.13042163490563341</v>
      </c>
      <c r="W2395">
        <v>-0.10696881030461269</v>
      </c>
      <c r="X2395">
        <v>-0.72909773183379534</v>
      </c>
      <c r="Y2395" t="str">
        <f t="shared" si="148"/>
        <v>61-72</v>
      </c>
      <c r="Z2395" s="20">
        <f t="shared" si="149"/>
        <v>0.5</v>
      </c>
      <c r="AA2395" t="str">
        <f t="shared" si="150"/>
        <v>40%-60%</v>
      </c>
      <c r="AB2395">
        <f t="shared" si="151"/>
        <v>2.8962933709208652E-4</v>
      </c>
    </row>
    <row r="2396" spans="1:28" x14ac:dyDescent="0.25">
      <c r="A2396" t="s">
        <v>5826</v>
      </c>
      <c r="B2396" t="s">
        <v>5827</v>
      </c>
      <c r="C2396" t="s">
        <v>82</v>
      </c>
      <c r="D2396" t="s">
        <v>537</v>
      </c>
      <c r="E2396">
        <v>15</v>
      </c>
      <c r="F2396" t="s">
        <v>95</v>
      </c>
      <c r="G2396">
        <v>2012</v>
      </c>
      <c r="H2396" t="s">
        <v>16</v>
      </c>
      <c r="J2396" t="s">
        <v>96</v>
      </c>
      <c r="K2396">
        <v>60</v>
      </c>
      <c r="L2396" s="18">
        <v>44225</v>
      </c>
      <c r="M2396" s="18">
        <v>46051</v>
      </c>
      <c r="O2396">
        <v>30000000</v>
      </c>
      <c r="P2396">
        <v>22000000</v>
      </c>
      <c r="Q2396">
        <v>8000000</v>
      </c>
      <c r="R2396">
        <v>616538</v>
      </c>
      <c r="S2396" t="s">
        <v>775</v>
      </c>
      <c r="T2396">
        <v>-1.626604192897168</v>
      </c>
      <c r="U2396">
        <v>0.1059549016885967</v>
      </c>
      <c r="V2396">
        <v>0.72325530977575447</v>
      </c>
      <c r="W2396">
        <v>-0.69997787760388619</v>
      </c>
      <c r="X2396">
        <v>-0.65174985443765243</v>
      </c>
      <c r="Y2396" t="str">
        <f t="shared" si="148"/>
        <v>49-60</v>
      </c>
      <c r="Z2396" s="20">
        <f t="shared" si="149"/>
        <v>0.73333333333333328</v>
      </c>
      <c r="AA2396" t="str">
        <f t="shared" si="150"/>
        <v>60%-80%</v>
      </c>
      <c r="AB2396">
        <f t="shared" si="151"/>
        <v>1.2784554093812529E-4</v>
      </c>
    </row>
    <row r="2397" spans="1:28" x14ac:dyDescent="0.25">
      <c r="A2397" t="s">
        <v>5828</v>
      </c>
      <c r="B2397" t="s">
        <v>5829</v>
      </c>
      <c r="C2397" t="s">
        <v>82</v>
      </c>
      <c r="D2397" t="s">
        <v>1269</v>
      </c>
      <c r="E2397">
        <v>38</v>
      </c>
      <c r="F2397" t="s">
        <v>11</v>
      </c>
      <c r="G2397">
        <v>2019</v>
      </c>
      <c r="H2397" t="s">
        <v>11</v>
      </c>
      <c r="I2397" t="s">
        <v>188</v>
      </c>
      <c r="J2397" t="s">
        <v>80</v>
      </c>
      <c r="K2397">
        <v>60</v>
      </c>
      <c r="L2397" s="18">
        <v>43801</v>
      </c>
      <c r="M2397" s="18">
        <v>45628</v>
      </c>
      <c r="O2397">
        <v>65490000</v>
      </c>
      <c r="P2397">
        <v>47920000</v>
      </c>
      <c r="Q2397">
        <v>17570000</v>
      </c>
      <c r="R2397">
        <v>1123752</v>
      </c>
      <c r="S2397" t="s">
        <v>184</v>
      </c>
      <c r="T2397">
        <v>0.22899289660859901</v>
      </c>
      <c r="U2397">
        <v>9.9308719382276284E-2</v>
      </c>
      <c r="V2397">
        <v>-0.47768639959751541</v>
      </c>
      <c r="W2397">
        <v>-7.2997136385606148E-2</v>
      </c>
      <c r="X2397">
        <v>-3.2966835268508812E-2</v>
      </c>
      <c r="Y2397" t="str">
        <f t="shared" si="148"/>
        <v>49-60</v>
      </c>
      <c r="Z2397" s="20">
        <f t="shared" si="149"/>
        <v>0.73171476561307069</v>
      </c>
      <c r="AA2397" t="str">
        <f t="shared" si="150"/>
        <v>60%-80%</v>
      </c>
      <c r="AB2397">
        <f t="shared" si="151"/>
        <v>2.3302161800294572E-4</v>
      </c>
    </row>
    <row r="2398" spans="1:28" x14ac:dyDescent="0.25">
      <c r="A2398" t="s">
        <v>5830</v>
      </c>
      <c r="B2398" t="s">
        <v>5831</v>
      </c>
      <c r="C2398" t="s">
        <v>82</v>
      </c>
      <c r="D2398" t="s">
        <v>350</v>
      </c>
      <c r="E2398">
        <v>46</v>
      </c>
      <c r="F2398" t="s">
        <v>17</v>
      </c>
      <c r="G2398">
        <v>2021</v>
      </c>
      <c r="H2398" t="s">
        <v>110</v>
      </c>
      <c r="I2398" t="s">
        <v>84</v>
      </c>
      <c r="J2398" t="s">
        <v>80</v>
      </c>
      <c r="K2398">
        <v>60</v>
      </c>
      <c r="L2398" s="18">
        <v>44146</v>
      </c>
      <c r="M2398" s="18">
        <v>45972</v>
      </c>
      <c r="O2398">
        <v>48949803</v>
      </c>
      <c r="P2398">
        <v>35949803</v>
      </c>
      <c r="Q2398">
        <v>13000000</v>
      </c>
      <c r="R2398">
        <v>934011</v>
      </c>
      <c r="S2398" t="s">
        <v>385</v>
      </c>
      <c r="T2398">
        <v>-0.99594374417625386</v>
      </c>
      <c r="U2398">
        <v>0.1104244245581628</v>
      </c>
      <c r="V2398">
        <v>-0.58097877493851102</v>
      </c>
      <c r="W2398">
        <v>-0.27315167804354729</v>
      </c>
      <c r="X2398">
        <v>-0.26501046745693763</v>
      </c>
      <c r="Y2398" t="str">
        <f t="shared" si="148"/>
        <v>49-60</v>
      </c>
      <c r="Z2398" s="20">
        <f t="shared" si="149"/>
        <v>0.73442181166694376</v>
      </c>
      <c r="AA2398" t="str">
        <f t="shared" si="150"/>
        <v>60%-80%</v>
      </c>
      <c r="AB2398">
        <f t="shared" si="151"/>
        <v>1.9367685615024431E-4</v>
      </c>
    </row>
    <row r="2399" spans="1:28" x14ac:dyDescent="0.25">
      <c r="A2399" t="s">
        <v>5832</v>
      </c>
      <c r="B2399" t="s">
        <v>5833</v>
      </c>
      <c r="C2399" t="s">
        <v>82</v>
      </c>
      <c r="D2399" t="s">
        <v>181</v>
      </c>
      <c r="E2399">
        <v>38</v>
      </c>
      <c r="F2399" t="s">
        <v>25</v>
      </c>
      <c r="G2399">
        <v>2020</v>
      </c>
      <c r="H2399" t="s">
        <v>25</v>
      </c>
      <c r="I2399" t="s">
        <v>84</v>
      </c>
      <c r="J2399" t="s">
        <v>80</v>
      </c>
      <c r="K2399">
        <v>84</v>
      </c>
      <c r="L2399" s="18">
        <v>43829</v>
      </c>
      <c r="M2399" s="18">
        <v>46386</v>
      </c>
      <c r="O2399">
        <v>36990000</v>
      </c>
      <c r="P2399">
        <v>26990000</v>
      </c>
      <c r="Q2399">
        <v>10000000</v>
      </c>
      <c r="R2399">
        <v>530110</v>
      </c>
      <c r="S2399" t="s">
        <v>1125</v>
      </c>
      <c r="T2399">
        <v>-0.94743140196695275</v>
      </c>
      <c r="U2399">
        <v>9.0857717549903572E-2</v>
      </c>
      <c r="V2399">
        <v>4.7280031873678942E-2</v>
      </c>
      <c r="W2399">
        <v>-0.65615364159365008</v>
      </c>
      <c r="X2399">
        <v>0.50846830650449182</v>
      </c>
      <c r="Y2399" t="str">
        <f t="shared" si="148"/>
        <v>&gt;72</v>
      </c>
      <c r="Z2399" s="20">
        <f t="shared" si="149"/>
        <v>0.72965666396323325</v>
      </c>
      <c r="AA2399" t="str">
        <f t="shared" si="150"/>
        <v>60%-80%</v>
      </c>
      <c r="AB2399">
        <f t="shared" si="151"/>
        <v>1.0992379984155006E-4</v>
      </c>
    </row>
    <row r="2400" spans="1:28" x14ac:dyDescent="0.25">
      <c r="A2400" t="s">
        <v>5834</v>
      </c>
      <c r="B2400" t="s">
        <v>5835</v>
      </c>
      <c r="C2400" t="s">
        <v>82</v>
      </c>
      <c r="D2400" t="s">
        <v>231</v>
      </c>
      <c r="E2400">
        <v>38</v>
      </c>
      <c r="F2400" t="s">
        <v>79</v>
      </c>
      <c r="G2400">
        <v>2020</v>
      </c>
      <c r="H2400" t="s">
        <v>13</v>
      </c>
      <c r="I2400" t="s">
        <v>84</v>
      </c>
      <c r="J2400" t="s">
        <v>80</v>
      </c>
      <c r="K2400">
        <v>60</v>
      </c>
      <c r="L2400" s="18">
        <v>43593</v>
      </c>
      <c r="M2400" s="18">
        <v>45420</v>
      </c>
      <c r="O2400">
        <v>39390000</v>
      </c>
      <c r="P2400">
        <v>29390000</v>
      </c>
      <c r="Q2400">
        <v>10000000</v>
      </c>
      <c r="R2400">
        <v>710493</v>
      </c>
      <c r="S2400" t="s">
        <v>135</v>
      </c>
      <c r="T2400">
        <v>0.85965334532951332</v>
      </c>
      <c r="U2400">
        <v>0.15849440111557339</v>
      </c>
      <c r="V2400">
        <v>4.1061443757761183E-2</v>
      </c>
      <c r="W2400">
        <v>-9.3244923159244653E-2</v>
      </c>
      <c r="X2400">
        <v>2.1327737318234941</v>
      </c>
      <c r="Y2400" t="str">
        <f t="shared" si="148"/>
        <v>49-60</v>
      </c>
      <c r="Z2400" s="20">
        <f t="shared" si="149"/>
        <v>0.74612845899974611</v>
      </c>
      <c r="AA2400" t="str">
        <f t="shared" si="150"/>
        <v>60%-80%</v>
      </c>
      <c r="AB2400">
        <f t="shared" si="151"/>
        <v>1.4732808345592881E-4</v>
      </c>
    </row>
    <row r="2401" spans="1:28" x14ac:dyDescent="0.25">
      <c r="A2401" t="s">
        <v>5836</v>
      </c>
      <c r="B2401" t="s">
        <v>5837</v>
      </c>
      <c r="C2401" t="s">
        <v>82</v>
      </c>
      <c r="D2401" t="s">
        <v>487</v>
      </c>
      <c r="E2401">
        <v>38</v>
      </c>
      <c r="F2401" t="s">
        <v>12</v>
      </c>
      <c r="G2401">
        <v>2021</v>
      </c>
      <c r="H2401" t="s">
        <v>12</v>
      </c>
      <c r="I2401" t="s">
        <v>84</v>
      </c>
      <c r="J2401" t="s">
        <v>80</v>
      </c>
      <c r="K2401">
        <v>60</v>
      </c>
      <c r="L2401" s="18">
        <v>44214</v>
      </c>
      <c r="M2401" s="18">
        <v>46040</v>
      </c>
      <c r="O2401">
        <v>75850000</v>
      </c>
      <c r="P2401">
        <v>55850000</v>
      </c>
      <c r="Q2401">
        <v>20000000</v>
      </c>
      <c r="R2401">
        <v>1434251</v>
      </c>
      <c r="S2401" t="s">
        <v>616</v>
      </c>
      <c r="T2401">
        <v>-7.420924219953294E-2</v>
      </c>
      <c r="U2401">
        <v>0.1182257178013251</v>
      </c>
      <c r="V2401">
        <v>-0.7785899998952176</v>
      </c>
      <c r="W2401">
        <v>0.19020085841091</v>
      </c>
      <c r="X2401">
        <v>-0.72909773183379534</v>
      </c>
      <c r="Y2401" t="str">
        <f t="shared" si="148"/>
        <v>49-60</v>
      </c>
      <c r="Z2401" s="20">
        <f t="shared" si="149"/>
        <v>0.73632168754119975</v>
      </c>
      <c r="AA2401" t="str">
        <f t="shared" si="150"/>
        <v>60%-80%</v>
      </c>
      <c r="AB2401">
        <f t="shared" si="151"/>
        <v>2.9740680207229259E-4</v>
      </c>
    </row>
    <row r="2402" spans="1:28" x14ac:dyDescent="0.25">
      <c r="A2402" t="s">
        <v>5838</v>
      </c>
      <c r="B2402" t="s">
        <v>5839</v>
      </c>
      <c r="C2402" t="s">
        <v>82</v>
      </c>
      <c r="D2402" t="s">
        <v>106</v>
      </c>
      <c r="E2402">
        <v>38</v>
      </c>
      <c r="F2402" t="s">
        <v>87</v>
      </c>
      <c r="G2402">
        <v>2022</v>
      </c>
      <c r="H2402" t="s">
        <v>24</v>
      </c>
      <c r="I2402" t="s">
        <v>84</v>
      </c>
      <c r="J2402" t="s">
        <v>80</v>
      </c>
      <c r="K2402">
        <v>72</v>
      </c>
      <c r="L2402" s="18">
        <v>44526</v>
      </c>
      <c r="M2402" s="18">
        <v>46717</v>
      </c>
      <c r="O2402">
        <v>58890000</v>
      </c>
      <c r="P2402">
        <v>58890000</v>
      </c>
      <c r="Q2402">
        <v>0</v>
      </c>
      <c r="R2402">
        <v>1389430</v>
      </c>
      <c r="S2402" t="s">
        <v>118</v>
      </c>
      <c r="T2402">
        <v>-1.1293526852518321</v>
      </c>
      <c r="U2402">
        <v>1.2009447865714571</v>
      </c>
      <c r="V2402">
        <v>-0.38336754998180411</v>
      </c>
      <c r="W2402">
        <v>-3.028278643341523E-2</v>
      </c>
      <c r="X2402">
        <v>-1.1931849962106531</v>
      </c>
      <c r="Y2402" t="str">
        <f t="shared" si="148"/>
        <v>61-72</v>
      </c>
      <c r="Z2402" s="20">
        <f t="shared" si="149"/>
        <v>1</v>
      </c>
      <c r="AA2402" t="str">
        <f t="shared" si="150"/>
        <v>80%-100%</v>
      </c>
      <c r="AB2402">
        <f t="shared" si="151"/>
        <v>2.8811270342729795E-4</v>
      </c>
    </row>
    <row r="2403" spans="1:28" x14ac:dyDescent="0.25">
      <c r="A2403" t="s">
        <v>5840</v>
      </c>
      <c r="B2403" t="s">
        <v>5841</v>
      </c>
      <c r="C2403" t="s">
        <v>82</v>
      </c>
      <c r="D2403" t="s">
        <v>271</v>
      </c>
      <c r="E2403">
        <v>49</v>
      </c>
      <c r="F2403" t="s">
        <v>17</v>
      </c>
      <c r="G2403">
        <v>2019</v>
      </c>
      <c r="H2403" t="s">
        <v>17</v>
      </c>
      <c r="J2403" t="s">
        <v>80</v>
      </c>
      <c r="K2403">
        <v>84</v>
      </c>
      <c r="L2403" s="18">
        <v>43257</v>
      </c>
      <c r="M2403" s="18">
        <v>45814</v>
      </c>
      <c r="O2403">
        <v>55668300</v>
      </c>
      <c r="P2403">
        <v>37668300</v>
      </c>
      <c r="Q2403">
        <v>18000000</v>
      </c>
      <c r="R2403">
        <v>741271</v>
      </c>
      <c r="S2403" t="s">
        <v>567</v>
      </c>
      <c r="T2403">
        <v>0.56857929207370672</v>
      </c>
      <c r="U2403">
        <v>-0.1267734521675212</v>
      </c>
      <c r="V2403">
        <v>7.0041722731336881E-2</v>
      </c>
      <c r="W2403">
        <v>0.1918471008893502</v>
      </c>
      <c r="X2403">
        <v>0.81785981608906366</v>
      </c>
      <c r="Y2403" t="str">
        <f t="shared" si="148"/>
        <v>&gt;72</v>
      </c>
      <c r="Z2403" s="20">
        <f t="shared" si="149"/>
        <v>0.6766561939200586</v>
      </c>
      <c r="AA2403" t="str">
        <f t="shared" si="150"/>
        <v>60%-80%</v>
      </c>
      <c r="AB2403">
        <f t="shared" si="151"/>
        <v>1.5371022058128625E-4</v>
      </c>
    </row>
    <row r="2404" spans="1:28" x14ac:dyDescent="0.25">
      <c r="A2404" t="s">
        <v>5842</v>
      </c>
      <c r="B2404" t="s">
        <v>5843</v>
      </c>
      <c r="C2404" t="s">
        <v>82</v>
      </c>
      <c r="D2404" t="s">
        <v>130</v>
      </c>
      <c r="E2404">
        <v>83</v>
      </c>
      <c r="F2404" t="s">
        <v>20</v>
      </c>
      <c r="G2404">
        <v>2021</v>
      </c>
      <c r="H2404" t="s">
        <v>20</v>
      </c>
      <c r="I2404" t="s">
        <v>84</v>
      </c>
      <c r="J2404" t="s">
        <v>80</v>
      </c>
      <c r="K2404">
        <v>36</v>
      </c>
      <c r="L2404" s="18">
        <v>44071</v>
      </c>
      <c r="M2404" s="18">
        <v>45166</v>
      </c>
      <c r="O2404">
        <v>121790000</v>
      </c>
      <c r="P2404">
        <v>81790000</v>
      </c>
      <c r="Q2404">
        <v>40000000</v>
      </c>
      <c r="R2404">
        <v>3081411</v>
      </c>
      <c r="S2404" t="s">
        <v>375</v>
      </c>
      <c r="T2404">
        <v>0.1804805543992978</v>
      </c>
      <c r="U2404">
        <v>-0.1476756480490293</v>
      </c>
      <c r="V2404">
        <v>0.99991102471514426</v>
      </c>
      <c r="W2404">
        <v>5.806654459347838</v>
      </c>
      <c r="X2404">
        <v>-0.18766259006079469</v>
      </c>
      <c r="Y2404" t="str">
        <f t="shared" si="148"/>
        <v>25-36</v>
      </c>
      <c r="Z2404" s="20">
        <f t="shared" si="149"/>
        <v>0.67156581000082105</v>
      </c>
      <c r="AA2404" t="str">
        <f t="shared" si="150"/>
        <v>60%-80%</v>
      </c>
      <c r="AB2404">
        <f t="shared" si="151"/>
        <v>6.3896249079162931E-4</v>
      </c>
    </row>
    <row r="2405" spans="1:28" x14ac:dyDescent="0.25">
      <c r="A2405" t="s">
        <v>5844</v>
      </c>
      <c r="B2405" t="s">
        <v>5845</v>
      </c>
      <c r="C2405" t="s">
        <v>82</v>
      </c>
      <c r="D2405" t="s">
        <v>236</v>
      </c>
      <c r="E2405">
        <v>76</v>
      </c>
      <c r="F2405" t="s">
        <v>117</v>
      </c>
      <c r="G2405">
        <v>2021</v>
      </c>
      <c r="H2405" t="s">
        <v>29</v>
      </c>
      <c r="I2405" t="s">
        <v>84</v>
      </c>
      <c r="J2405" t="s">
        <v>80</v>
      </c>
      <c r="K2405">
        <v>84</v>
      </c>
      <c r="L2405" s="18">
        <v>44124</v>
      </c>
      <c r="M2405" s="18">
        <v>46680</v>
      </c>
      <c r="O2405">
        <v>51300000</v>
      </c>
      <c r="P2405">
        <v>38800000</v>
      </c>
      <c r="Q2405">
        <v>12500000</v>
      </c>
      <c r="R2405">
        <v>707537</v>
      </c>
      <c r="S2405" t="s">
        <v>413</v>
      </c>
      <c r="T2405">
        <v>-0.48656415097859229</v>
      </c>
      <c r="U2405">
        <v>0.20040578357176739</v>
      </c>
      <c r="V2405">
        <v>-0.1067118350424142</v>
      </c>
      <c r="W2405">
        <v>6.7575707990641429E-2</v>
      </c>
      <c r="X2405">
        <v>-0.49705409964536651</v>
      </c>
      <c r="Y2405" t="str">
        <f t="shared" si="148"/>
        <v>&gt;72</v>
      </c>
      <c r="Z2405" s="20">
        <f t="shared" si="149"/>
        <v>0.75633528265107208</v>
      </c>
      <c r="AA2405" t="str">
        <f t="shared" si="150"/>
        <v>60%-80%</v>
      </c>
      <c r="AB2405">
        <f t="shared" si="151"/>
        <v>1.4671512623510368E-4</v>
      </c>
    </row>
    <row r="2406" spans="1:28" x14ac:dyDescent="0.25">
      <c r="A2406" t="s">
        <v>5846</v>
      </c>
      <c r="B2406" t="s">
        <v>5847</v>
      </c>
      <c r="C2406" t="s">
        <v>82</v>
      </c>
      <c r="D2406" t="s">
        <v>209</v>
      </c>
      <c r="E2406">
        <v>27</v>
      </c>
      <c r="F2406" t="s">
        <v>79</v>
      </c>
      <c r="G2406">
        <v>2019</v>
      </c>
      <c r="H2406" t="s">
        <v>13</v>
      </c>
      <c r="J2406" t="s">
        <v>80</v>
      </c>
      <c r="K2406">
        <v>84</v>
      </c>
      <c r="L2406" s="18">
        <v>43417</v>
      </c>
      <c r="M2406" s="18">
        <v>45974</v>
      </c>
      <c r="O2406">
        <v>38290000</v>
      </c>
      <c r="P2406">
        <v>35200000</v>
      </c>
      <c r="Q2406">
        <v>3090000</v>
      </c>
      <c r="R2406">
        <v>717358</v>
      </c>
      <c r="S2406" t="s">
        <v>415</v>
      </c>
      <c r="T2406">
        <v>-0.60784500650184503</v>
      </c>
      <c r="U2406">
        <v>0.86957379437819116</v>
      </c>
      <c r="V2406">
        <v>0.48612183982770601</v>
      </c>
      <c r="W2406">
        <v>-0.26635395784174598</v>
      </c>
      <c r="X2406">
        <v>-0.34235834485308059</v>
      </c>
      <c r="Y2406" t="str">
        <f t="shared" si="148"/>
        <v>&gt;72</v>
      </c>
      <c r="Z2406" s="20">
        <f t="shared" si="149"/>
        <v>0.9193000783494385</v>
      </c>
      <c r="AA2406" t="str">
        <f t="shared" si="150"/>
        <v>80%-100%</v>
      </c>
      <c r="AB2406">
        <f t="shared" si="151"/>
        <v>1.4875161231958398E-4</v>
      </c>
    </row>
    <row r="2407" spans="1:28" x14ac:dyDescent="0.25">
      <c r="A2407" t="s">
        <v>5848</v>
      </c>
      <c r="B2407" t="s">
        <v>5849</v>
      </c>
      <c r="C2407" t="s">
        <v>82</v>
      </c>
      <c r="D2407" t="s">
        <v>648</v>
      </c>
      <c r="E2407">
        <v>76</v>
      </c>
      <c r="F2407" t="s">
        <v>95</v>
      </c>
      <c r="G2407">
        <v>2011</v>
      </c>
      <c r="H2407" t="s">
        <v>16</v>
      </c>
      <c r="J2407" t="s">
        <v>80</v>
      </c>
      <c r="K2407">
        <v>60</v>
      </c>
      <c r="L2407" s="18">
        <v>44503</v>
      </c>
      <c r="M2407" s="18">
        <v>46329</v>
      </c>
      <c r="O2407">
        <v>28000000</v>
      </c>
      <c r="P2407">
        <v>23000000</v>
      </c>
      <c r="Q2407">
        <v>5000000</v>
      </c>
      <c r="R2407">
        <v>604424</v>
      </c>
      <c r="S2407" t="s">
        <v>330</v>
      </c>
      <c r="T2407">
        <v>-0.32889903879836369</v>
      </c>
      <c r="U2407">
        <v>0.46769263151597013</v>
      </c>
      <c r="V2407">
        <v>0.6442108197930716</v>
      </c>
      <c r="W2407">
        <v>-0.87034970226225505</v>
      </c>
      <c r="X2407">
        <v>-1.0384892414183671</v>
      </c>
      <c r="Y2407" t="str">
        <f t="shared" si="148"/>
        <v>49-60</v>
      </c>
      <c r="Z2407" s="20">
        <f t="shared" si="149"/>
        <v>0.8214285714285714</v>
      </c>
      <c r="AA2407" t="str">
        <f t="shared" si="150"/>
        <v>80%-100%</v>
      </c>
      <c r="AB2407">
        <f t="shared" si="151"/>
        <v>1.2533357755075184E-4</v>
      </c>
    </row>
    <row r="2408" spans="1:28" x14ac:dyDescent="0.25">
      <c r="A2408" t="s">
        <v>5850</v>
      </c>
      <c r="B2408" t="s">
        <v>5851</v>
      </c>
      <c r="C2408" t="s">
        <v>82</v>
      </c>
      <c r="D2408" t="s">
        <v>130</v>
      </c>
      <c r="E2408">
        <v>236</v>
      </c>
      <c r="F2408" t="s">
        <v>117</v>
      </c>
      <c r="G2408">
        <v>2021</v>
      </c>
      <c r="H2408" t="s">
        <v>29</v>
      </c>
      <c r="I2408" t="s">
        <v>84</v>
      </c>
      <c r="J2408" t="s">
        <v>80</v>
      </c>
      <c r="K2408">
        <v>72</v>
      </c>
      <c r="L2408" s="18">
        <v>44176</v>
      </c>
      <c r="M2408" s="18">
        <v>46367</v>
      </c>
      <c r="O2408">
        <v>60846350</v>
      </c>
      <c r="P2408">
        <v>44846350</v>
      </c>
      <c r="Q2408">
        <v>16000000</v>
      </c>
      <c r="R2408">
        <v>1045588</v>
      </c>
      <c r="S2408" t="s">
        <v>359</v>
      </c>
      <c r="T2408">
        <v>-0.42592372321696592</v>
      </c>
      <c r="U2408">
        <v>0.1211858019656161</v>
      </c>
      <c r="V2408">
        <v>0.44659959483636458</v>
      </c>
      <c r="W2408">
        <v>-0.1582980533556736</v>
      </c>
      <c r="X2408">
        <v>-0.88379348662608126</v>
      </c>
      <c r="Y2408" t="str">
        <f t="shared" si="148"/>
        <v>61-72</v>
      </c>
      <c r="Z2408" s="20">
        <f t="shared" si="149"/>
        <v>0.73704256705619975</v>
      </c>
      <c r="AA2408" t="str">
        <f t="shared" si="150"/>
        <v>60%-80%</v>
      </c>
      <c r="AB2408">
        <f t="shared" si="151"/>
        <v>2.1681350291208738E-4</v>
      </c>
    </row>
    <row r="2409" spans="1:28" x14ac:dyDescent="0.25">
      <c r="A2409" t="s">
        <v>5852</v>
      </c>
      <c r="B2409" t="s">
        <v>5853</v>
      </c>
      <c r="C2409" t="s">
        <v>82</v>
      </c>
      <c r="D2409" t="s">
        <v>358</v>
      </c>
      <c r="E2409">
        <v>74</v>
      </c>
      <c r="F2409" t="s">
        <v>95</v>
      </c>
      <c r="G2409">
        <v>2021</v>
      </c>
      <c r="H2409" t="s">
        <v>16</v>
      </c>
      <c r="I2409" t="s">
        <v>84</v>
      </c>
      <c r="J2409" t="s">
        <v>96</v>
      </c>
      <c r="K2409">
        <v>12</v>
      </c>
      <c r="L2409" s="18">
        <v>44390</v>
      </c>
      <c r="M2409" s="18">
        <v>44755</v>
      </c>
      <c r="O2409">
        <v>41500000</v>
      </c>
      <c r="P2409">
        <v>5000000</v>
      </c>
      <c r="Q2409">
        <v>36500000</v>
      </c>
      <c r="R2409">
        <v>463555</v>
      </c>
      <c r="S2409" t="s">
        <v>121</v>
      </c>
      <c r="T2409">
        <v>0.27750523881790012</v>
      </c>
      <c r="U2409">
        <v>-2.4105429361596622</v>
      </c>
      <c r="V2409">
        <v>-0.50193428495582826</v>
      </c>
      <c r="W2409">
        <v>0.47130240396791467</v>
      </c>
      <c r="X2409">
        <v>-0.65174985443765243</v>
      </c>
      <c r="Y2409" t="str">
        <f t="shared" si="148"/>
        <v>&lt;=24</v>
      </c>
      <c r="Z2409" s="20">
        <f t="shared" si="149"/>
        <v>0.2</v>
      </c>
      <c r="AA2409" t="str">
        <f t="shared" si="150"/>
        <v>20%</v>
      </c>
      <c r="AB2409">
        <f t="shared" si="151"/>
        <v>9.6122931156834878E-5</v>
      </c>
    </row>
    <row r="2410" spans="1:28" x14ac:dyDescent="0.25">
      <c r="A2410" t="s">
        <v>5854</v>
      </c>
      <c r="B2410" t="s">
        <v>5855</v>
      </c>
      <c r="C2410" t="s">
        <v>82</v>
      </c>
      <c r="D2410" t="s">
        <v>83</v>
      </c>
      <c r="E2410">
        <v>50</v>
      </c>
      <c r="F2410" t="s">
        <v>79</v>
      </c>
      <c r="G2410">
        <v>2021</v>
      </c>
      <c r="H2410" t="s">
        <v>26</v>
      </c>
      <c r="I2410" t="s">
        <v>84</v>
      </c>
      <c r="J2410" t="s">
        <v>80</v>
      </c>
      <c r="K2410">
        <v>84</v>
      </c>
      <c r="L2410" s="18">
        <v>43836</v>
      </c>
      <c r="M2410" s="18">
        <v>46393</v>
      </c>
      <c r="O2410">
        <v>39072050</v>
      </c>
      <c r="P2410">
        <v>35164100</v>
      </c>
      <c r="Q2410">
        <v>3907950</v>
      </c>
      <c r="R2410">
        <v>807372</v>
      </c>
      <c r="S2410" t="s">
        <v>220</v>
      </c>
      <c r="T2410">
        <v>-2.2330084705134321</v>
      </c>
      <c r="U2410">
        <v>0.79024528520526516</v>
      </c>
      <c r="V2410">
        <v>0.13042163490563341</v>
      </c>
      <c r="W2410">
        <v>-0.63737851165001946</v>
      </c>
      <c r="X2410">
        <v>-1.425228628399082</v>
      </c>
      <c r="Y2410" t="str">
        <f t="shared" si="148"/>
        <v>&gt;72</v>
      </c>
      <c r="Z2410" s="20">
        <f t="shared" si="149"/>
        <v>0.89998093266158286</v>
      </c>
      <c r="AA2410" t="str">
        <f t="shared" si="150"/>
        <v>80%-100%</v>
      </c>
      <c r="AB2410">
        <f t="shared" si="151"/>
        <v>1.6741694766307362E-4</v>
      </c>
    </row>
    <row r="2411" spans="1:28" x14ac:dyDescent="0.25">
      <c r="A2411" t="s">
        <v>5856</v>
      </c>
      <c r="B2411" t="s">
        <v>5857</v>
      </c>
      <c r="C2411" t="s">
        <v>82</v>
      </c>
      <c r="D2411" t="s">
        <v>5858</v>
      </c>
      <c r="E2411">
        <v>61</v>
      </c>
      <c r="F2411" t="s">
        <v>17</v>
      </c>
      <c r="G2411">
        <v>2019</v>
      </c>
      <c r="H2411" t="s">
        <v>110</v>
      </c>
      <c r="J2411" t="s">
        <v>80</v>
      </c>
      <c r="K2411">
        <v>72</v>
      </c>
      <c r="L2411" s="18">
        <v>43426</v>
      </c>
      <c r="M2411" s="18">
        <v>45618</v>
      </c>
      <c r="O2411">
        <v>56853146</v>
      </c>
      <c r="P2411">
        <v>45482516</v>
      </c>
      <c r="Q2411">
        <v>11370630</v>
      </c>
      <c r="R2411">
        <v>938965</v>
      </c>
      <c r="S2411" t="s">
        <v>146</v>
      </c>
      <c r="T2411">
        <v>-0.6684854342634714</v>
      </c>
      <c r="U2411">
        <v>0.37970237290931158</v>
      </c>
      <c r="V2411">
        <v>-0.49770370528522029</v>
      </c>
      <c r="W2411">
        <v>-0.573177710220654</v>
      </c>
      <c r="X2411">
        <v>-0.96114136402222416</v>
      </c>
      <c r="Y2411" t="str">
        <f t="shared" si="148"/>
        <v>61-72</v>
      </c>
      <c r="Z2411" s="20">
        <f t="shared" si="149"/>
        <v>0.79999998592865906</v>
      </c>
      <c r="AA2411" t="str">
        <f t="shared" si="150"/>
        <v>60%-80%</v>
      </c>
      <c r="AB2411">
        <f t="shared" si="151"/>
        <v>1.947041193680954E-4</v>
      </c>
    </row>
    <row r="2412" spans="1:28" x14ac:dyDescent="0.25">
      <c r="A2412" t="s">
        <v>5859</v>
      </c>
      <c r="B2412" t="s">
        <v>5860</v>
      </c>
      <c r="C2412" t="s">
        <v>82</v>
      </c>
      <c r="D2412" t="s">
        <v>136</v>
      </c>
      <c r="E2412">
        <v>48</v>
      </c>
      <c r="F2412" t="s">
        <v>87</v>
      </c>
      <c r="G2412">
        <v>2022</v>
      </c>
      <c r="H2412" t="s">
        <v>24</v>
      </c>
      <c r="I2412" t="s">
        <v>84</v>
      </c>
      <c r="J2412" t="s">
        <v>80</v>
      </c>
      <c r="K2412">
        <v>72</v>
      </c>
      <c r="L2412" s="18">
        <v>44315</v>
      </c>
      <c r="M2412" s="18">
        <v>46506</v>
      </c>
      <c r="O2412">
        <v>44800000</v>
      </c>
      <c r="P2412">
        <v>14800000</v>
      </c>
      <c r="Q2412">
        <v>30000000</v>
      </c>
      <c r="R2412">
        <v>363734</v>
      </c>
      <c r="S2412" t="s">
        <v>186</v>
      </c>
      <c r="T2412">
        <v>-0.76551011868207364</v>
      </c>
      <c r="U2412">
        <v>-1.5487507948866179</v>
      </c>
      <c r="V2412">
        <v>0.48612183982770601</v>
      </c>
      <c r="W2412">
        <v>-0.1582980533556736</v>
      </c>
      <c r="X2412">
        <v>4.4381042127634142E-2</v>
      </c>
      <c r="Y2412" t="str">
        <f t="shared" si="148"/>
        <v>61-72</v>
      </c>
      <c r="Z2412" s="20">
        <f t="shared" si="149"/>
        <v>0.33035714285714285</v>
      </c>
      <c r="AA2412" t="str">
        <f t="shared" si="150"/>
        <v>20%-40%</v>
      </c>
      <c r="AB2412">
        <f t="shared" si="151"/>
        <v>7.5424012773889139E-5</v>
      </c>
    </row>
    <row r="2413" spans="1:28" x14ac:dyDescent="0.25">
      <c r="A2413" t="s">
        <v>5861</v>
      </c>
      <c r="B2413" t="s">
        <v>5862</v>
      </c>
      <c r="C2413" t="s">
        <v>82</v>
      </c>
      <c r="D2413" t="s">
        <v>759</v>
      </c>
      <c r="E2413">
        <v>48</v>
      </c>
      <c r="F2413" t="s">
        <v>25</v>
      </c>
      <c r="G2413">
        <v>2022</v>
      </c>
      <c r="H2413" t="s">
        <v>25</v>
      </c>
      <c r="I2413" t="s">
        <v>84</v>
      </c>
      <c r="J2413" t="s">
        <v>80</v>
      </c>
      <c r="K2413">
        <v>60</v>
      </c>
      <c r="L2413" s="18">
        <v>44301</v>
      </c>
      <c r="M2413" s="18">
        <v>46127</v>
      </c>
      <c r="O2413">
        <v>44090000</v>
      </c>
      <c r="P2413">
        <v>39090000</v>
      </c>
      <c r="Q2413">
        <v>5000000</v>
      </c>
      <c r="R2413">
        <v>1019855</v>
      </c>
      <c r="S2413" t="s">
        <v>186</v>
      </c>
      <c r="T2413">
        <v>-1.456810995164614</v>
      </c>
      <c r="U2413">
        <v>0.73528227031939009</v>
      </c>
      <c r="V2413">
        <v>0.52564408481904745</v>
      </c>
      <c r="W2413">
        <v>-0.94889040415150183</v>
      </c>
      <c r="X2413">
        <v>-0.49705409964536651</v>
      </c>
      <c r="Y2413" t="str">
        <f t="shared" si="148"/>
        <v>49-60</v>
      </c>
      <c r="Z2413" s="20">
        <f t="shared" si="149"/>
        <v>0.8865955999092765</v>
      </c>
      <c r="AA2413" t="str">
        <f t="shared" si="150"/>
        <v>80%-100%</v>
      </c>
      <c r="AB2413">
        <f t="shared" si="151"/>
        <v>2.1147749879723838E-4</v>
      </c>
    </row>
    <row r="2414" spans="1:28" x14ac:dyDescent="0.25">
      <c r="A2414" t="s">
        <v>5863</v>
      </c>
      <c r="B2414" t="s">
        <v>5864</v>
      </c>
      <c r="C2414" t="s">
        <v>82</v>
      </c>
      <c r="D2414" t="s">
        <v>219</v>
      </c>
      <c r="E2414">
        <v>38</v>
      </c>
      <c r="F2414" t="s">
        <v>11</v>
      </c>
      <c r="G2414">
        <v>2021</v>
      </c>
      <c r="H2414" t="s">
        <v>11</v>
      </c>
      <c r="I2414" t="s">
        <v>188</v>
      </c>
      <c r="J2414" t="s">
        <v>80</v>
      </c>
      <c r="K2414">
        <v>27</v>
      </c>
      <c r="L2414" s="18">
        <v>44085</v>
      </c>
      <c r="M2414" s="18">
        <v>44906</v>
      </c>
      <c r="O2414">
        <v>62612200</v>
      </c>
      <c r="P2414">
        <v>31306100</v>
      </c>
      <c r="Q2414">
        <v>31306100</v>
      </c>
      <c r="R2414">
        <v>1231489</v>
      </c>
      <c r="S2414" t="s">
        <v>162</v>
      </c>
      <c r="T2414">
        <v>-0.87466288865300112</v>
      </c>
      <c r="U2414">
        <v>-0.85216124758390532</v>
      </c>
      <c r="V2414">
        <v>-4.4146365390986242</v>
      </c>
      <c r="W2414">
        <v>1.0033649858662721</v>
      </c>
      <c r="X2414">
        <v>1.281947080465921</v>
      </c>
      <c r="Y2414" t="str">
        <f t="shared" si="148"/>
        <v>25-36</v>
      </c>
      <c r="Z2414" s="20">
        <f t="shared" si="149"/>
        <v>0.5</v>
      </c>
      <c r="AA2414" t="str">
        <f t="shared" si="150"/>
        <v>40%-60%</v>
      </c>
      <c r="AB2414">
        <f t="shared" si="151"/>
        <v>2.5536200098672093E-4</v>
      </c>
    </row>
    <row r="2415" spans="1:28" x14ac:dyDescent="0.25">
      <c r="A2415" t="s">
        <v>5865</v>
      </c>
      <c r="B2415" t="s">
        <v>5866</v>
      </c>
      <c r="C2415" t="s">
        <v>82</v>
      </c>
      <c r="D2415" t="s">
        <v>236</v>
      </c>
      <c r="E2415">
        <v>220</v>
      </c>
      <c r="F2415" t="s">
        <v>79</v>
      </c>
      <c r="G2415">
        <v>2021</v>
      </c>
      <c r="H2415" t="s">
        <v>26</v>
      </c>
      <c r="I2415" t="s">
        <v>84</v>
      </c>
      <c r="J2415" t="s">
        <v>80</v>
      </c>
      <c r="K2415">
        <v>84</v>
      </c>
      <c r="L2415" s="18">
        <v>44085</v>
      </c>
      <c r="M2415" s="18">
        <v>46641</v>
      </c>
      <c r="O2415">
        <v>41605000</v>
      </c>
      <c r="P2415">
        <v>42485000</v>
      </c>
      <c r="Q2415">
        <v>0</v>
      </c>
      <c r="R2415">
        <v>949541</v>
      </c>
      <c r="S2415" t="s">
        <v>437</v>
      </c>
      <c r="T2415">
        <v>-0.51082032208324291</v>
      </c>
      <c r="U2415">
        <v>1.287796526028576</v>
      </c>
      <c r="V2415">
        <v>1.185489993161002E-2</v>
      </c>
      <c r="W2415">
        <v>-0.89246909414394293</v>
      </c>
      <c r="X2415">
        <v>-0.88379348662608126</v>
      </c>
      <c r="Y2415" t="str">
        <f t="shared" si="148"/>
        <v>&gt;72</v>
      </c>
      <c r="Z2415" s="20">
        <f t="shared" si="149"/>
        <v>1.0211513039298161</v>
      </c>
      <c r="AA2415" t="str">
        <f t="shared" si="150"/>
        <v>80%-100%</v>
      </c>
      <c r="AB2415">
        <f t="shared" si="151"/>
        <v>1.9689716252352396E-4</v>
      </c>
    </row>
    <row r="2416" spans="1:28" x14ac:dyDescent="0.25">
      <c r="A2416" t="s">
        <v>5867</v>
      </c>
      <c r="B2416" t="s">
        <v>5868</v>
      </c>
      <c r="C2416" t="s">
        <v>82</v>
      </c>
      <c r="D2416" t="s">
        <v>125</v>
      </c>
      <c r="E2416">
        <v>60</v>
      </c>
      <c r="F2416" t="s">
        <v>117</v>
      </c>
      <c r="G2416">
        <v>2021</v>
      </c>
      <c r="H2416" t="s">
        <v>29</v>
      </c>
      <c r="I2416" t="s">
        <v>84</v>
      </c>
      <c r="J2416" t="s">
        <v>80</v>
      </c>
      <c r="K2416">
        <v>72</v>
      </c>
      <c r="L2416" s="18">
        <v>44287</v>
      </c>
      <c r="M2416" s="18">
        <v>46478</v>
      </c>
      <c r="O2416">
        <v>62827000</v>
      </c>
      <c r="P2416">
        <v>31413500</v>
      </c>
      <c r="Q2416">
        <v>31413500</v>
      </c>
      <c r="R2416">
        <v>805797</v>
      </c>
      <c r="S2416" t="s">
        <v>137</v>
      </c>
      <c r="T2416">
        <v>-0.25613052548441212</v>
      </c>
      <c r="U2416">
        <v>-0.85216124758390532</v>
      </c>
      <c r="V2416">
        <v>0.24898836987965761</v>
      </c>
      <c r="W2416">
        <v>3.918466331205709E-2</v>
      </c>
      <c r="X2416">
        <v>-1.1931849962106531</v>
      </c>
      <c r="Y2416" t="str">
        <f t="shared" si="148"/>
        <v>61-72</v>
      </c>
      <c r="Z2416" s="20">
        <f t="shared" si="149"/>
        <v>0.5</v>
      </c>
      <c r="AA2416" t="str">
        <f t="shared" si="150"/>
        <v>40%-60%</v>
      </c>
      <c r="AB2416">
        <f t="shared" si="151"/>
        <v>1.6709035509785048E-4</v>
      </c>
    </row>
    <row r="2417" spans="1:28" x14ac:dyDescent="0.25">
      <c r="A2417" t="s">
        <v>5869</v>
      </c>
      <c r="B2417" t="s">
        <v>5870</v>
      </c>
      <c r="C2417" t="s">
        <v>82</v>
      </c>
      <c r="D2417" t="s">
        <v>515</v>
      </c>
      <c r="E2417">
        <v>236</v>
      </c>
      <c r="F2417" t="s">
        <v>95</v>
      </c>
      <c r="G2417">
        <v>2014</v>
      </c>
      <c r="H2417" t="s">
        <v>16</v>
      </c>
      <c r="J2417" t="s">
        <v>96</v>
      </c>
      <c r="K2417">
        <v>72</v>
      </c>
      <c r="L2417" s="18">
        <v>42780</v>
      </c>
      <c r="M2417" s="18">
        <v>44971</v>
      </c>
      <c r="O2417">
        <v>34000000</v>
      </c>
      <c r="P2417">
        <v>30600000</v>
      </c>
      <c r="Q2417">
        <v>3400000</v>
      </c>
      <c r="R2417">
        <v>830417</v>
      </c>
      <c r="S2417" t="s">
        <v>578</v>
      </c>
      <c r="T2417">
        <v>-0.19549009772278569</v>
      </c>
      <c r="U2417">
        <v>0.79032357974038436</v>
      </c>
      <c r="V2417">
        <v>1.316088984645875</v>
      </c>
      <c r="W2417">
        <v>-0.27446435727786811</v>
      </c>
      <c r="X2417">
        <v>0.66316406129677774</v>
      </c>
      <c r="Y2417" t="str">
        <f t="shared" si="148"/>
        <v>61-72</v>
      </c>
      <c r="Z2417" s="20">
        <f t="shared" si="149"/>
        <v>0.9</v>
      </c>
      <c r="AA2417" t="str">
        <f t="shared" si="150"/>
        <v>80%-100%</v>
      </c>
      <c r="AB2417">
        <f t="shared" si="151"/>
        <v>1.7219556713327512E-4</v>
      </c>
    </row>
    <row r="2418" spans="1:28" x14ac:dyDescent="0.25">
      <c r="A2418" t="s">
        <v>5871</v>
      </c>
      <c r="B2418" t="s">
        <v>5872</v>
      </c>
      <c r="C2418" t="s">
        <v>82</v>
      </c>
      <c r="D2418" t="s">
        <v>265</v>
      </c>
      <c r="E2418">
        <v>59</v>
      </c>
      <c r="F2418" t="s">
        <v>79</v>
      </c>
      <c r="G2418">
        <v>2021</v>
      </c>
      <c r="H2418" t="s">
        <v>26</v>
      </c>
      <c r="I2418" t="s">
        <v>84</v>
      </c>
      <c r="J2418" t="s">
        <v>80</v>
      </c>
      <c r="K2418">
        <v>84</v>
      </c>
      <c r="L2418" s="18">
        <v>44225</v>
      </c>
      <c r="M2418" s="18">
        <v>46781</v>
      </c>
      <c r="O2418">
        <v>46155950</v>
      </c>
      <c r="P2418">
        <v>34155950</v>
      </c>
      <c r="Q2418">
        <v>12000000</v>
      </c>
      <c r="R2418">
        <v>672397</v>
      </c>
      <c r="S2418" t="s">
        <v>252</v>
      </c>
      <c r="T2418">
        <v>0.33814566657952638</v>
      </c>
      <c r="U2418">
        <v>0.1333783120491322</v>
      </c>
      <c r="V2418">
        <v>-0.62732291511556293</v>
      </c>
      <c r="W2418">
        <v>-0.64818795218184244</v>
      </c>
      <c r="X2418">
        <v>-0.4197062222492236</v>
      </c>
      <c r="Y2418" t="str">
        <f t="shared" si="148"/>
        <v>&gt;72</v>
      </c>
      <c r="Z2418" s="20">
        <f t="shared" si="149"/>
        <v>0.74001185112645285</v>
      </c>
      <c r="AA2418" t="str">
        <f t="shared" si="150"/>
        <v>60%-80%</v>
      </c>
      <c r="AB2418">
        <f t="shared" si="151"/>
        <v>1.3942848322434729E-4</v>
      </c>
    </row>
    <row r="2419" spans="1:28" x14ac:dyDescent="0.25">
      <c r="A2419" t="s">
        <v>5873</v>
      </c>
      <c r="B2419" t="s">
        <v>5874</v>
      </c>
      <c r="C2419" t="s">
        <v>82</v>
      </c>
      <c r="D2419" t="s">
        <v>165</v>
      </c>
      <c r="E2419">
        <v>48</v>
      </c>
      <c r="F2419" t="s">
        <v>17</v>
      </c>
      <c r="G2419">
        <v>2020</v>
      </c>
      <c r="H2419" t="s">
        <v>17</v>
      </c>
      <c r="I2419" t="s">
        <v>84</v>
      </c>
      <c r="J2419" t="s">
        <v>80</v>
      </c>
      <c r="K2419">
        <v>72</v>
      </c>
      <c r="L2419" s="18">
        <v>43685</v>
      </c>
      <c r="M2419" s="18">
        <v>45877</v>
      </c>
      <c r="O2419">
        <v>50590008</v>
      </c>
      <c r="P2419">
        <v>25295004</v>
      </c>
      <c r="Q2419">
        <v>25295004</v>
      </c>
      <c r="R2419">
        <v>569439</v>
      </c>
      <c r="S2419" t="s">
        <v>178</v>
      </c>
      <c r="T2419">
        <v>1.235623997451597</v>
      </c>
      <c r="U2419">
        <v>-0.85216124758390532</v>
      </c>
      <c r="V2419">
        <v>5.1377144922950549E-2</v>
      </c>
      <c r="W2419">
        <v>-0.67322643732923226</v>
      </c>
      <c r="X2419">
        <v>-0.18766259006079469</v>
      </c>
      <c r="Y2419" t="str">
        <f t="shared" si="148"/>
        <v>61-72</v>
      </c>
      <c r="Z2419" s="20">
        <f t="shared" si="149"/>
        <v>0.5</v>
      </c>
      <c r="AA2419" t="str">
        <f t="shared" si="150"/>
        <v>40%-60%</v>
      </c>
      <c r="AB2419">
        <f t="shared" si="151"/>
        <v>1.1807907539562058E-4</v>
      </c>
    </row>
    <row r="2420" spans="1:28" x14ac:dyDescent="0.25">
      <c r="A2420" t="s">
        <v>5875</v>
      </c>
      <c r="B2420" t="s">
        <v>5876</v>
      </c>
      <c r="C2420" t="s">
        <v>82</v>
      </c>
      <c r="D2420" t="s">
        <v>716</v>
      </c>
      <c r="E2420">
        <v>60</v>
      </c>
      <c r="F2420" t="s">
        <v>11</v>
      </c>
      <c r="G2420">
        <v>2022</v>
      </c>
      <c r="H2420" t="s">
        <v>23</v>
      </c>
      <c r="I2420" t="s">
        <v>188</v>
      </c>
      <c r="J2420" t="s">
        <v>80</v>
      </c>
      <c r="K2420">
        <v>72</v>
      </c>
      <c r="L2420" s="18">
        <v>44235</v>
      </c>
      <c r="M2420" s="18">
        <v>46426</v>
      </c>
      <c r="O2420">
        <v>77971500</v>
      </c>
      <c r="P2420">
        <v>47971500</v>
      </c>
      <c r="Q2420">
        <v>30000000</v>
      </c>
      <c r="R2420">
        <v>1401725</v>
      </c>
      <c r="S2420" t="s">
        <v>137</v>
      </c>
      <c r="T2420">
        <v>-1.8449097328390229</v>
      </c>
      <c r="U2420">
        <v>-0.37894481474853497</v>
      </c>
      <c r="V2420">
        <v>-0.38336754998180411</v>
      </c>
      <c r="W2420">
        <v>2.4139558192072048</v>
      </c>
      <c r="X2420">
        <v>-0.72909773183379534</v>
      </c>
      <c r="Y2420" t="str">
        <f t="shared" si="148"/>
        <v>61-72</v>
      </c>
      <c r="Z2420" s="20">
        <f t="shared" si="149"/>
        <v>0.61524403147303819</v>
      </c>
      <c r="AA2420" t="str">
        <f t="shared" si="150"/>
        <v>60%-80%</v>
      </c>
      <c r="AB2420">
        <f t="shared" si="151"/>
        <v>2.9066219903962719E-4</v>
      </c>
    </row>
    <row r="2421" spans="1:28" x14ac:dyDescent="0.25">
      <c r="A2421" t="s">
        <v>5877</v>
      </c>
      <c r="B2421" t="s">
        <v>5878</v>
      </c>
      <c r="C2421" t="s">
        <v>82</v>
      </c>
      <c r="D2421" t="s">
        <v>468</v>
      </c>
      <c r="E2421">
        <v>62</v>
      </c>
      <c r="F2421" t="s">
        <v>9</v>
      </c>
      <c r="G2421">
        <v>2021</v>
      </c>
      <c r="H2421" t="s">
        <v>28</v>
      </c>
      <c r="I2421" t="s">
        <v>188</v>
      </c>
      <c r="J2421" t="s">
        <v>80</v>
      </c>
      <c r="K2421">
        <v>72</v>
      </c>
      <c r="L2421" s="18">
        <v>44097</v>
      </c>
      <c r="M2421" s="18">
        <v>46288</v>
      </c>
      <c r="O2421">
        <v>106567802</v>
      </c>
      <c r="P2421">
        <v>41992400</v>
      </c>
      <c r="Q2421">
        <v>64575402</v>
      </c>
      <c r="R2421">
        <v>1005748</v>
      </c>
      <c r="S2421" t="s">
        <v>317</v>
      </c>
      <c r="T2421">
        <v>0.19260863995162311</v>
      </c>
      <c r="U2421">
        <v>-1.2872391679818751</v>
      </c>
      <c r="V2421">
        <v>0.48612183982770601</v>
      </c>
      <c r="W2421">
        <v>-0.65585891108541317</v>
      </c>
      <c r="X2421">
        <v>0.35377255171220601</v>
      </c>
      <c r="Y2421" t="str">
        <f t="shared" si="148"/>
        <v>61-72</v>
      </c>
      <c r="Z2421" s="20">
        <f t="shared" si="149"/>
        <v>0.3940439721183327</v>
      </c>
      <c r="AA2421" t="str">
        <f t="shared" si="150"/>
        <v>20%-40%</v>
      </c>
      <c r="AB2421">
        <f t="shared" si="151"/>
        <v>2.0855226621463335E-4</v>
      </c>
    </row>
    <row r="2422" spans="1:28" x14ac:dyDescent="0.25">
      <c r="A2422" t="s">
        <v>5879</v>
      </c>
      <c r="B2422" t="s">
        <v>5880</v>
      </c>
      <c r="C2422" t="s">
        <v>82</v>
      </c>
      <c r="D2422" t="s">
        <v>236</v>
      </c>
      <c r="E2422">
        <v>61</v>
      </c>
      <c r="F2422" t="s">
        <v>79</v>
      </c>
      <c r="G2422">
        <v>2021</v>
      </c>
      <c r="H2422" t="s">
        <v>26</v>
      </c>
      <c r="I2422" t="s">
        <v>84</v>
      </c>
      <c r="J2422" t="s">
        <v>80</v>
      </c>
      <c r="K2422">
        <v>84</v>
      </c>
      <c r="L2422" s="18">
        <v>43932</v>
      </c>
      <c r="M2422" s="18">
        <v>46488</v>
      </c>
      <c r="O2422">
        <v>48930000</v>
      </c>
      <c r="P2422">
        <v>26430000</v>
      </c>
      <c r="Q2422">
        <v>22500000</v>
      </c>
      <c r="R2422">
        <v>559999</v>
      </c>
      <c r="S2422" t="s">
        <v>255</v>
      </c>
      <c r="T2422">
        <v>-0.69274160536812202</v>
      </c>
      <c r="U2422">
        <v>-0.68725818782035408</v>
      </c>
      <c r="V2422">
        <v>-0.69954550991253528</v>
      </c>
      <c r="W2422">
        <v>-0.29305096590541918</v>
      </c>
      <c r="X2422">
        <v>-0.80644560922993824</v>
      </c>
      <c r="Y2422" t="str">
        <f t="shared" si="148"/>
        <v>&gt;72</v>
      </c>
      <c r="Z2422" s="20">
        <f t="shared" si="149"/>
        <v>0.54015941140404655</v>
      </c>
      <c r="AA2422" t="str">
        <f t="shared" si="150"/>
        <v>40%-60%</v>
      </c>
      <c r="AB2422">
        <f t="shared" si="151"/>
        <v>1.1612159360787043E-4</v>
      </c>
    </row>
    <row r="2423" spans="1:28" x14ac:dyDescent="0.25">
      <c r="A2423" t="s">
        <v>5881</v>
      </c>
      <c r="B2423" t="s">
        <v>5882</v>
      </c>
      <c r="C2423" t="s">
        <v>82</v>
      </c>
      <c r="D2423" t="s">
        <v>555</v>
      </c>
      <c r="E2423">
        <v>60</v>
      </c>
      <c r="F2423" t="s">
        <v>17</v>
      </c>
      <c r="G2423">
        <v>2020</v>
      </c>
      <c r="H2423" t="s">
        <v>110</v>
      </c>
      <c r="I2423" t="s">
        <v>84</v>
      </c>
      <c r="J2423" t="s">
        <v>80</v>
      </c>
      <c r="K2423">
        <v>72</v>
      </c>
      <c r="L2423" s="18">
        <v>43843</v>
      </c>
      <c r="M2423" s="18">
        <v>46035</v>
      </c>
      <c r="O2423">
        <v>44568000</v>
      </c>
      <c r="P2423">
        <v>28586245</v>
      </c>
      <c r="Q2423">
        <v>15981755</v>
      </c>
      <c r="R2423">
        <v>599675</v>
      </c>
      <c r="S2423" t="s">
        <v>191</v>
      </c>
      <c r="T2423">
        <v>-0.75338203312974839</v>
      </c>
      <c r="U2423">
        <v>-0.27151247545029111</v>
      </c>
      <c r="V2423">
        <v>-1.434236971563752</v>
      </c>
      <c r="W2423">
        <v>0.27483630841136603</v>
      </c>
      <c r="X2423">
        <v>0.74051193869292065</v>
      </c>
      <c r="Y2423" t="str">
        <f t="shared" si="148"/>
        <v>61-72</v>
      </c>
      <c r="Z2423" s="20">
        <f t="shared" si="149"/>
        <v>0.64140739992819962</v>
      </c>
      <c r="AA2423" t="str">
        <f t="shared" si="150"/>
        <v>60%-80%</v>
      </c>
      <c r="AB2423">
        <f t="shared" si="151"/>
        <v>1.2434882320646947E-4</v>
      </c>
    </row>
    <row r="2424" spans="1:28" x14ac:dyDescent="0.25">
      <c r="A2424" t="s">
        <v>5883</v>
      </c>
      <c r="B2424" t="s">
        <v>5884</v>
      </c>
      <c r="C2424" t="s">
        <v>82</v>
      </c>
      <c r="D2424" t="s">
        <v>195</v>
      </c>
      <c r="E2424">
        <v>62</v>
      </c>
      <c r="F2424" t="s">
        <v>79</v>
      </c>
      <c r="G2424">
        <v>2020</v>
      </c>
      <c r="H2424" t="s">
        <v>13</v>
      </c>
      <c r="I2424" t="s">
        <v>84</v>
      </c>
      <c r="J2424" t="s">
        <v>80</v>
      </c>
      <c r="K2424">
        <v>84</v>
      </c>
      <c r="L2424" s="18">
        <v>43534</v>
      </c>
      <c r="M2424" s="18">
        <v>46091</v>
      </c>
      <c r="O2424">
        <v>36270000</v>
      </c>
      <c r="P2424">
        <v>36270000</v>
      </c>
      <c r="Q2424">
        <v>0</v>
      </c>
      <c r="R2424">
        <v>761797</v>
      </c>
      <c r="S2424" t="s">
        <v>166</v>
      </c>
      <c r="T2424">
        <v>-4.9953071094882402E-2</v>
      </c>
      <c r="U2424">
        <v>1.2009447865714571</v>
      </c>
      <c r="V2424">
        <v>-0.1067118350424142</v>
      </c>
      <c r="W2424">
        <v>-0.64012070023003431</v>
      </c>
      <c r="X2424">
        <v>0.27642467431606299</v>
      </c>
      <c r="Y2424" t="str">
        <f t="shared" si="148"/>
        <v>&gt;72</v>
      </c>
      <c r="Z2424" s="20">
        <f t="shared" si="149"/>
        <v>1</v>
      </c>
      <c r="AA2424" t="str">
        <f t="shared" si="150"/>
        <v>80%-100%</v>
      </c>
      <c r="AB2424">
        <f t="shared" si="151"/>
        <v>1.5796649930748961E-4</v>
      </c>
    </row>
    <row r="2425" spans="1:28" x14ac:dyDescent="0.25">
      <c r="A2425" t="s">
        <v>5885</v>
      </c>
      <c r="B2425" t="s">
        <v>5886</v>
      </c>
      <c r="C2425" t="s">
        <v>82</v>
      </c>
      <c r="D2425" t="s">
        <v>457</v>
      </c>
      <c r="E2425">
        <v>60</v>
      </c>
      <c r="F2425" t="s">
        <v>95</v>
      </c>
      <c r="G2425">
        <v>2017</v>
      </c>
      <c r="H2425" t="s">
        <v>16</v>
      </c>
      <c r="J2425" t="s">
        <v>96</v>
      </c>
      <c r="K2425">
        <v>84</v>
      </c>
      <c r="L2425" s="18">
        <v>44459</v>
      </c>
      <c r="M2425" s="18">
        <v>47016</v>
      </c>
      <c r="O2425">
        <v>45000000</v>
      </c>
      <c r="P2425">
        <v>42000000</v>
      </c>
      <c r="Q2425">
        <v>3000000</v>
      </c>
      <c r="R2425">
        <v>983543</v>
      </c>
      <c r="S2425" t="s">
        <v>189</v>
      </c>
      <c r="T2425">
        <v>-0.29251478214138787</v>
      </c>
      <c r="U2425">
        <v>0.92719731535074179</v>
      </c>
      <c r="V2425">
        <v>0.6442108197930716</v>
      </c>
      <c r="W2425">
        <v>-0.85349264394824276</v>
      </c>
      <c r="X2425">
        <v>-0.1103147126646518</v>
      </c>
      <c r="Y2425" t="str">
        <f t="shared" si="148"/>
        <v>&gt;72</v>
      </c>
      <c r="Z2425" s="20">
        <f t="shared" si="149"/>
        <v>0.93333333333333335</v>
      </c>
      <c r="AA2425" t="str">
        <f t="shared" si="150"/>
        <v>80%-100%</v>
      </c>
      <c r="AB2425">
        <f t="shared" si="151"/>
        <v>2.0394782944588419E-4</v>
      </c>
    </row>
    <row r="2426" spans="1:28" x14ac:dyDescent="0.25">
      <c r="A2426" t="s">
        <v>5887</v>
      </c>
      <c r="B2426" t="s">
        <v>5888</v>
      </c>
      <c r="C2426" t="s">
        <v>82</v>
      </c>
      <c r="D2426" t="s">
        <v>216</v>
      </c>
      <c r="E2426">
        <v>59</v>
      </c>
      <c r="F2426" t="s">
        <v>11</v>
      </c>
      <c r="G2426">
        <v>2017</v>
      </c>
      <c r="H2426" t="s">
        <v>11</v>
      </c>
      <c r="J2426" t="s">
        <v>80</v>
      </c>
      <c r="K2426">
        <v>84</v>
      </c>
      <c r="L2426" s="18">
        <v>42625</v>
      </c>
      <c r="M2426" s="18">
        <v>45181</v>
      </c>
      <c r="O2426">
        <v>64990000</v>
      </c>
      <c r="P2426">
        <v>40990000</v>
      </c>
      <c r="Q2426">
        <v>24000000</v>
      </c>
      <c r="R2426">
        <v>800721</v>
      </c>
      <c r="S2426" t="s">
        <v>612</v>
      </c>
      <c r="T2426">
        <v>0.3745299232365023</v>
      </c>
      <c r="U2426">
        <v>-0.31542834220923871</v>
      </c>
      <c r="V2426">
        <v>-1.673059133674808E-2</v>
      </c>
      <c r="W2426">
        <v>0.47231902507909662</v>
      </c>
      <c r="X2426">
        <v>-0.72909773183379534</v>
      </c>
      <c r="Y2426" t="str">
        <f t="shared" si="148"/>
        <v>&gt;72</v>
      </c>
      <c r="Z2426" s="20">
        <f t="shared" si="149"/>
        <v>0.63071241729496841</v>
      </c>
      <c r="AA2426" t="str">
        <f t="shared" si="150"/>
        <v>60%-80%</v>
      </c>
      <c r="AB2426">
        <f t="shared" si="151"/>
        <v>1.6603779391621701E-4</v>
      </c>
    </row>
    <row r="2427" spans="1:28" x14ac:dyDescent="0.25">
      <c r="A2427" t="s">
        <v>5889</v>
      </c>
      <c r="B2427" t="s">
        <v>5890</v>
      </c>
      <c r="C2427" t="s">
        <v>82</v>
      </c>
      <c r="D2427" t="s">
        <v>195</v>
      </c>
      <c r="E2427">
        <v>77</v>
      </c>
      <c r="F2427" t="s">
        <v>17</v>
      </c>
      <c r="G2427">
        <v>2020</v>
      </c>
      <c r="H2427" t="s">
        <v>17</v>
      </c>
      <c r="I2427" t="s">
        <v>84</v>
      </c>
      <c r="J2427" t="s">
        <v>80</v>
      </c>
      <c r="K2427">
        <v>48</v>
      </c>
      <c r="L2427" s="18">
        <v>43475</v>
      </c>
      <c r="M2427" s="18">
        <v>44936</v>
      </c>
      <c r="O2427">
        <v>61270000</v>
      </c>
      <c r="P2427">
        <v>56270000</v>
      </c>
      <c r="Q2427">
        <v>5000000</v>
      </c>
      <c r="R2427">
        <v>1781709</v>
      </c>
      <c r="S2427" t="s">
        <v>124</v>
      </c>
      <c r="T2427">
        <v>0.26537715326557482</v>
      </c>
      <c r="U2427">
        <v>0.86585321905793255</v>
      </c>
      <c r="V2427">
        <v>9.0899389914291959E-2</v>
      </c>
      <c r="W2427">
        <v>2.6628836133261928</v>
      </c>
      <c r="X2427">
        <v>-1.657272260587511</v>
      </c>
      <c r="Y2427" t="str">
        <f t="shared" si="148"/>
        <v>37-48</v>
      </c>
      <c r="Z2427" s="20">
        <f t="shared" si="149"/>
        <v>0.91839399379794351</v>
      </c>
      <c r="AA2427" t="str">
        <f t="shared" si="150"/>
        <v>80%-100%</v>
      </c>
      <c r="AB2427">
        <f t="shared" si="151"/>
        <v>3.6945581764518369E-4</v>
      </c>
    </row>
    <row r="2428" spans="1:28" x14ac:dyDescent="0.25">
      <c r="A2428" t="s">
        <v>5891</v>
      </c>
      <c r="B2428" t="s">
        <v>5892</v>
      </c>
      <c r="C2428" t="s">
        <v>82</v>
      </c>
      <c r="D2428" t="s">
        <v>691</v>
      </c>
      <c r="E2428">
        <v>15</v>
      </c>
      <c r="F2428" t="s">
        <v>20</v>
      </c>
      <c r="G2428">
        <v>2019</v>
      </c>
      <c r="H2428" t="s">
        <v>20</v>
      </c>
      <c r="I2428" t="s">
        <v>84</v>
      </c>
      <c r="J2428" t="s">
        <v>80</v>
      </c>
      <c r="K2428">
        <v>72</v>
      </c>
      <c r="L2428" s="18">
        <v>43699</v>
      </c>
      <c r="M2428" s="18">
        <v>45891</v>
      </c>
      <c r="O2428">
        <v>118990000</v>
      </c>
      <c r="P2428">
        <v>95192000</v>
      </c>
      <c r="Q2428">
        <v>23798000</v>
      </c>
      <c r="R2428">
        <v>1919804</v>
      </c>
      <c r="S2428" t="s">
        <v>311</v>
      </c>
      <c r="U2428">
        <v>0.37970237290931202</v>
      </c>
      <c r="V2428">
        <v>-0.80230413733492234</v>
      </c>
      <c r="Y2428" t="str">
        <f t="shared" si="148"/>
        <v>61-72</v>
      </c>
      <c r="Z2428" s="20">
        <f t="shared" si="149"/>
        <v>0.8</v>
      </c>
      <c r="AA2428" t="str">
        <f t="shared" si="150"/>
        <v>60%-80%</v>
      </c>
      <c r="AB2428">
        <f t="shared" si="151"/>
        <v>3.9809124640359013E-4</v>
      </c>
    </row>
    <row r="2429" spans="1:28" x14ac:dyDescent="0.25">
      <c r="A2429" t="s">
        <v>905</v>
      </c>
      <c r="B2429" t="s">
        <v>906</v>
      </c>
      <c r="C2429" t="s">
        <v>82</v>
      </c>
      <c r="D2429" t="s">
        <v>231</v>
      </c>
      <c r="E2429">
        <v>236</v>
      </c>
      <c r="F2429" t="s">
        <v>17</v>
      </c>
      <c r="G2429">
        <v>2020</v>
      </c>
      <c r="H2429" t="s">
        <v>17</v>
      </c>
      <c r="I2429" t="s">
        <v>84</v>
      </c>
      <c r="J2429" t="s">
        <v>80</v>
      </c>
      <c r="K2429">
        <v>84</v>
      </c>
      <c r="L2429" s="18">
        <v>43685</v>
      </c>
      <c r="M2429" s="18">
        <v>46242</v>
      </c>
      <c r="O2429">
        <v>57795698</v>
      </c>
      <c r="P2429">
        <v>40456989</v>
      </c>
      <c r="Q2429">
        <v>17338709</v>
      </c>
      <c r="R2429">
        <v>840336</v>
      </c>
      <c r="S2429" t="s">
        <v>294</v>
      </c>
      <c r="T2429">
        <v>1.1628554841376451</v>
      </c>
      <c r="U2429">
        <v>-3.0918805502952871E-2</v>
      </c>
      <c r="V2429">
        <v>-0.24806037769679751</v>
      </c>
      <c r="W2429">
        <v>0.57122998621668841</v>
      </c>
      <c r="X2429">
        <v>-0.80644560922993824</v>
      </c>
      <c r="Y2429" t="str">
        <f t="shared" si="148"/>
        <v>&gt;72</v>
      </c>
      <c r="Z2429" s="20">
        <f t="shared" si="149"/>
        <v>0.70000000692093034</v>
      </c>
      <c r="AA2429" t="str">
        <f t="shared" si="150"/>
        <v>60%-80%</v>
      </c>
      <c r="AB2429">
        <f t="shared" si="151"/>
        <v>1.7425237453292489E-4</v>
      </c>
    </row>
    <row r="2430" spans="1:28" x14ac:dyDescent="0.25">
      <c r="A2430" t="s">
        <v>5893</v>
      </c>
      <c r="B2430" t="s">
        <v>5894</v>
      </c>
      <c r="C2430" t="s">
        <v>82</v>
      </c>
      <c r="D2430" t="s">
        <v>5316</v>
      </c>
      <c r="E2430">
        <v>236</v>
      </c>
      <c r="F2430" t="s">
        <v>22</v>
      </c>
      <c r="G2430">
        <v>2020</v>
      </c>
      <c r="H2430" t="s">
        <v>22</v>
      </c>
      <c r="I2430" t="s">
        <v>188</v>
      </c>
      <c r="J2430" t="s">
        <v>80</v>
      </c>
      <c r="K2430">
        <v>60</v>
      </c>
      <c r="L2430" s="18">
        <v>43885</v>
      </c>
      <c r="M2430" s="18">
        <v>45712</v>
      </c>
      <c r="O2430">
        <v>119047500</v>
      </c>
      <c r="P2430">
        <v>99316140</v>
      </c>
      <c r="Q2430">
        <v>19731360</v>
      </c>
      <c r="R2430">
        <v>2474096</v>
      </c>
      <c r="S2430" t="s">
        <v>511</v>
      </c>
      <c r="T2430">
        <v>-0.4986922365309176</v>
      </c>
      <c r="U2430">
        <v>0.52036645812118698</v>
      </c>
      <c r="V2430">
        <v>-0.52843086748741341</v>
      </c>
      <c r="W2430">
        <v>-1.028625077997416E-2</v>
      </c>
      <c r="X2430">
        <v>4.4381042127634142E-2</v>
      </c>
      <c r="Y2430" t="str">
        <f t="shared" si="148"/>
        <v>49-60</v>
      </c>
      <c r="Z2430" s="20">
        <f t="shared" si="149"/>
        <v>0.83425641025641029</v>
      </c>
      <c r="AA2430" t="str">
        <f t="shared" si="150"/>
        <v>80%-100%</v>
      </c>
      <c r="AB2430">
        <f t="shared" si="151"/>
        <v>5.1302943444337897E-4</v>
      </c>
    </row>
    <row r="2431" spans="1:28" x14ac:dyDescent="0.25">
      <c r="A2431" t="s">
        <v>5895</v>
      </c>
      <c r="B2431" t="s">
        <v>5896</v>
      </c>
      <c r="C2431" t="s">
        <v>82</v>
      </c>
      <c r="D2431" t="s">
        <v>239</v>
      </c>
      <c r="E2431">
        <v>252</v>
      </c>
      <c r="F2431" t="s">
        <v>79</v>
      </c>
      <c r="G2431">
        <v>2019</v>
      </c>
      <c r="H2431" t="s">
        <v>13</v>
      </c>
      <c r="J2431" t="s">
        <v>80</v>
      </c>
      <c r="K2431">
        <v>84</v>
      </c>
      <c r="L2431" s="18">
        <v>43171</v>
      </c>
      <c r="M2431" s="18">
        <v>45728</v>
      </c>
      <c r="O2431">
        <v>35000000</v>
      </c>
      <c r="P2431">
        <v>35000000</v>
      </c>
      <c r="Q2431">
        <v>0</v>
      </c>
      <c r="R2431">
        <v>753568</v>
      </c>
      <c r="S2431" t="s">
        <v>403</v>
      </c>
      <c r="T2431">
        <v>1.429673366288801</v>
      </c>
      <c r="U2431">
        <v>1.2009447865714571</v>
      </c>
      <c r="V2431">
        <v>0.2094661248883162</v>
      </c>
      <c r="W2431">
        <v>-0.74834322038630363</v>
      </c>
      <c r="X2431">
        <v>-1.0384892414183671</v>
      </c>
      <c r="Y2431" t="str">
        <f t="shared" si="148"/>
        <v>&gt;72</v>
      </c>
      <c r="Z2431" s="20">
        <f t="shared" si="149"/>
        <v>1</v>
      </c>
      <c r="AA2431" t="str">
        <f t="shared" si="150"/>
        <v>80%-100%</v>
      </c>
      <c r="AB2431">
        <f t="shared" si="151"/>
        <v>1.5626013091433325E-4</v>
      </c>
    </row>
    <row r="2432" spans="1:28" x14ac:dyDescent="0.25">
      <c r="A2432" t="s">
        <v>619</v>
      </c>
      <c r="B2432" t="s">
        <v>620</v>
      </c>
      <c r="C2432" t="s">
        <v>82</v>
      </c>
      <c r="D2432" t="s">
        <v>106</v>
      </c>
      <c r="E2432">
        <v>49</v>
      </c>
      <c r="F2432" t="s">
        <v>17</v>
      </c>
      <c r="G2432">
        <v>2022</v>
      </c>
      <c r="H2432" t="s">
        <v>155</v>
      </c>
      <c r="I2432" t="s">
        <v>84</v>
      </c>
      <c r="J2432" t="s">
        <v>80</v>
      </c>
      <c r="K2432">
        <v>36</v>
      </c>
      <c r="L2432" s="18">
        <v>44266</v>
      </c>
      <c r="M2432" s="18">
        <v>45362</v>
      </c>
      <c r="O2432">
        <v>89305000</v>
      </c>
      <c r="P2432">
        <v>26705000</v>
      </c>
      <c r="Q2432">
        <v>62600000</v>
      </c>
      <c r="R2432">
        <v>955335</v>
      </c>
      <c r="S2432" t="s">
        <v>163</v>
      </c>
      <c r="T2432">
        <v>0.2168648110562737</v>
      </c>
      <c r="U2432">
        <v>-1.6773809004141691</v>
      </c>
      <c r="V2432">
        <v>-1.41094591975668</v>
      </c>
      <c r="W2432">
        <v>-0.79830568389578849</v>
      </c>
      <c r="X2432">
        <v>-0.4197062222492236</v>
      </c>
      <c r="Y2432" t="str">
        <f t="shared" si="148"/>
        <v>25-36</v>
      </c>
      <c r="Z2432" s="20">
        <f t="shared" si="149"/>
        <v>0.29903140921560944</v>
      </c>
      <c r="AA2432" t="str">
        <f t="shared" si="150"/>
        <v>20%-40%</v>
      </c>
      <c r="AB2432">
        <f t="shared" si="151"/>
        <v>1.9809860844282738E-4</v>
      </c>
    </row>
    <row r="2433" spans="1:28" x14ac:dyDescent="0.25">
      <c r="A2433" t="s">
        <v>5897</v>
      </c>
      <c r="B2433" t="s">
        <v>5898</v>
      </c>
      <c r="C2433" t="s">
        <v>82</v>
      </c>
      <c r="D2433" t="s">
        <v>167</v>
      </c>
      <c r="E2433">
        <v>38</v>
      </c>
      <c r="F2433" t="s">
        <v>95</v>
      </c>
      <c r="G2433">
        <v>2017</v>
      </c>
      <c r="H2433" t="s">
        <v>16</v>
      </c>
      <c r="J2433" t="s">
        <v>96</v>
      </c>
      <c r="K2433">
        <v>84</v>
      </c>
      <c r="L2433" s="18">
        <v>44167</v>
      </c>
      <c r="M2433" s="18">
        <v>46723</v>
      </c>
      <c r="O2433">
        <v>31500000</v>
      </c>
      <c r="P2433">
        <v>26990000</v>
      </c>
      <c r="Q2433">
        <v>4510000</v>
      </c>
      <c r="R2433">
        <v>577622</v>
      </c>
      <c r="S2433" t="s">
        <v>321</v>
      </c>
      <c r="T2433">
        <v>-1.2263773696704341</v>
      </c>
      <c r="U2433">
        <v>0.6130395031403022</v>
      </c>
      <c r="V2433">
        <v>1.078955514697826</v>
      </c>
      <c r="W2433">
        <v>-0.1582980533556736</v>
      </c>
      <c r="X2433">
        <v>-1.11583711881451</v>
      </c>
      <c r="Y2433" t="str">
        <f t="shared" si="148"/>
        <v>&gt;72</v>
      </c>
      <c r="Z2433" s="20">
        <f t="shared" si="149"/>
        <v>0.85682539682539682</v>
      </c>
      <c r="AA2433" t="str">
        <f t="shared" si="150"/>
        <v>80%-100%</v>
      </c>
      <c r="AB2433">
        <f t="shared" si="151"/>
        <v>1.1977590521226883E-4</v>
      </c>
    </row>
    <row r="2434" spans="1:28" x14ac:dyDescent="0.25">
      <c r="A2434" t="s">
        <v>5899</v>
      </c>
      <c r="B2434" t="s">
        <v>5900</v>
      </c>
      <c r="C2434" t="s">
        <v>82</v>
      </c>
      <c r="D2434" t="s">
        <v>722</v>
      </c>
      <c r="E2434">
        <v>38</v>
      </c>
      <c r="F2434" t="s">
        <v>25</v>
      </c>
      <c r="G2434">
        <v>2022</v>
      </c>
      <c r="H2434" t="s">
        <v>25</v>
      </c>
      <c r="I2434" t="s">
        <v>84</v>
      </c>
      <c r="J2434" t="s">
        <v>80</v>
      </c>
      <c r="K2434">
        <v>72</v>
      </c>
      <c r="L2434" s="18">
        <v>44308</v>
      </c>
      <c r="M2434" s="18">
        <v>46499</v>
      </c>
      <c r="O2434">
        <v>42220000</v>
      </c>
      <c r="P2434">
        <v>42220000</v>
      </c>
      <c r="Q2434">
        <v>0</v>
      </c>
      <c r="R2434">
        <v>989848</v>
      </c>
      <c r="S2434" t="s">
        <v>162</v>
      </c>
      <c r="T2434">
        <v>0.1077120410853462</v>
      </c>
      <c r="U2434">
        <v>1.2009447865714571</v>
      </c>
      <c r="V2434">
        <v>0.52564408481904745</v>
      </c>
      <c r="W2434">
        <v>0.65871615731539501</v>
      </c>
      <c r="X2434">
        <v>-1.11583711881451</v>
      </c>
      <c r="Y2434" t="str">
        <f t="shared" si="148"/>
        <v>61-72</v>
      </c>
      <c r="Z2434" s="20">
        <f t="shared" si="149"/>
        <v>1</v>
      </c>
      <c r="AA2434" t="str">
        <f t="shared" si="150"/>
        <v>80%-100%</v>
      </c>
      <c r="AB2434">
        <f t="shared" si="151"/>
        <v>2.0525523650857114E-4</v>
      </c>
    </row>
    <row r="2435" spans="1:28" x14ac:dyDescent="0.25">
      <c r="A2435" t="s">
        <v>5901</v>
      </c>
      <c r="B2435" t="s">
        <v>5902</v>
      </c>
      <c r="C2435" t="s">
        <v>82</v>
      </c>
      <c r="D2435" t="s">
        <v>468</v>
      </c>
      <c r="E2435">
        <v>38</v>
      </c>
      <c r="F2435" t="s">
        <v>17</v>
      </c>
      <c r="G2435">
        <v>2021</v>
      </c>
      <c r="H2435" t="s">
        <v>110</v>
      </c>
      <c r="I2435" t="s">
        <v>84</v>
      </c>
      <c r="J2435" t="s">
        <v>80</v>
      </c>
      <c r="K2435">
        <v>72</v>
      </c>
      <c r="L2435" s="18">
        <v>44153</v>
      </c>
      <c r="M2435" s="18">
        <v>46344</v>
      </c>
      <c r="O2435">
        <v>64922840</v>
      </c>
      <c r="P2435">
        <v>64922840</v>
      </c>
      <c r="Q2435">
        <v>0</v>
      </c>
      <c r="R2435">
        <v>1610222</v>
      </c>
      <c r="S2435" t="s">
        <v>118</v>
      </c>
      <c r="T2435">
        <v>0.1562243832946473</v>
      </c>
      <c r="U2435">
        <v>1.2009447865714571</v>
      </c>
      <c r="V2435">
        <v>1.185489993161002E-2</v>
      </c>
      <c r="W2435">
        <v>1.170976367239724</v>
      </c>
      <c r="X2435">
        <v>0.35377255171220601</v>
      </c>
      <c r="Y2435" t="str">
        <f t="shared" ref="Y2435:Y2498" si="152">IF(K2435&lt;=24,"&lt;=24",IF(AND(K2435&gt;=25,K2435&lt;=36),"25-36",IF(AND(K2435&gt;=37,K2435&lt;=48),"37-48",IF(AND(K2435&gt;=49,K2435&lt;=60),"49-60",IF(AND(K2435&gt;=61,K2435&lt;=72),"61-72","&gt;72")))))</f>
        <v>61-72</v>
      </c>
      <c r="Z2435" s="20">
        <f t="shared" ref="Z2435:Z2498" si="153">IF(P2435/O2435&gt;0.2,P2435/O2435,0.2)</f>
        <v>1</v>
      </c>
      <c r="AA2435" t="str">
        <f t="shared" ref="AA2435:AA2498" si="154">IF(Z2435&lt;=0.2,"20%",IF(AND(Z2435&gt;0.2,Z2435&lt;=0.4),"20%-40%",IF(AND(Z2435&gt;0.4,Z2435&lt;=0.6),"40%-60%",IF(AND(Z2435&gt;0.6,Z2435&lt;=0.8),"60%-80%","80%-100%"))))</f>
        <v>80%-100%</v>
      </c>
      <c r="AB2435">
        <f t="shared" ref="AB2435:AB2498" si="155">R2435/SUM($R$2:$R$5739)</f>
        <v>3.3389621178332881E-4</v>
      </c>
    </row>
    <row r="2436" spans="1:28" x14ac:dyDescent="0.25">
      <c r="A2436" t="s">
        <v>5903</v>
      </c>
      <c r="B2436" t="s">
        <v>5904</v>
      </c>
      <c r="C2436" t="s">
        <v>82</v>
      </c>
      <c r="D2436" t="s">
        <v>231</v>
      </c>
      <c r="E2436">
        <v>61</v>
      </c>
      <c r="F2436" t="s">
        <v>79</v>
      </c>
      <c r="G2436">
        <v>2020</v>
      </c>
      <c r="H2436" t="s">
        <v>13</v>
      </c>
      <c r="I2436" t="s">
        <v>84</v>
      </c>
      <c r="J2436" t="s">
        <v>80</v>
      </c>
      <c r="K2436">
        <v>84</v>
      </c>
      <c r="L2436" s="18">
        <v>43692</v>
      </c>
      <c r="M2436" s="18">
        <v>46249</v>
      </c>
      <c r="O2436">
        <v>37470000</v>
      </c>
      <c r="P2436">
        <v>31849500</v>
      </c>
      <c r="Q2436">
        <v>5620500</v>
      </c>
      <c r="R2436">
        <v>632347</v>
      </c>
      <c r="S2436" t="s">
        <v>146</v>
      </c>
      <c r="T2436">
        <v>-0.30464286769371318</v>
      </c>
      <c r="U2436">
        <v>0.58501297632484794</v>
      </c>
      <c r="V2436">
        <v>0.17494130968714999</v>
      </c>
      <c r="W2436">
        <v>-0.86227182939123115</v>
      </c>
      <c r="X2436">
        <v>-1.1931849962106531</v>
      </c>
      <c r="Y2436" t="str">
        <f t="shared" si="152"/>
        <v>&gt;72</v>
      </c>
      <c r="Z2436" s="20">
        <f t="shared" si="153"/>
        <v>0.85</v>
      </c>
      <c r="AA2436" t="str">
        <f t="shared" si="154"/>
        <v>80%-100%</v>
      </c>
      <c r="AB2436">
        <f t="shared" si="155"/>
        <v>1.3112370085153016E-4</v>
      </c>
    </row>
    <row r="2437" spans="1:28" x14ac:dyDescent="0.25">
      <c r="A2437" t="s">
        <v>5905</v>
      </c>
      <c r="B2437" t="s">
        <v>5906</v>
      </c>
      <c r="C2437" t="s">
        <v>82</v>
      </c>
      <c r="D2437" t="s">
        <v>246</v>
      </c>
      <c r="E2437">
        <v>74</v>
      </c>
      <c r="F2437" t="s">
        <v>17</v>
      </c>
      <c r="G2437">
        <v>2020</v>
      </c>
      <c r="H2437" t="s">
        <v>17</v>
      </c>
      <c r="I2437" t="s">
        <v>84</v>
      </c>
      <c r="J2437" t="s">
        <v>80</v>
      </c>
      <c r="K2437">
        <v>84</v>
      </c>
      <c r="L2437" s="18">
        <v>43585</v>
      </c>
      <c r="M2437" s="18">
        <v>46142</v>
      </c>
      <c r="O2437">
        <v>63111000</v>
      </c>
      <c r="P2437">
        <v>43111000</v>
      </c>
      <c r="Q2437">
        <v>20000000</v>
      </c>
      <c r="R2437">
        <v>872797</v>
      </c>
      <c r="S2437" t="s">
        <v>847</v>
      </c>
      <c r="T2437">
        <v>-0.93530331641462749</v>
      </c>
      <c r="U2437">
        <v>-0.1003218922359536</v>
      </c>
      <c r="V2437">
        <v>0.4070773498450232</v>
      </c>
      <c r="W2437">
        <v>1.4492431230773011</v>
      </c>
      <c r="X2437">
        <v>4.4381042127634142E-2</v>
      </c>
      <c r="Y2437" t="str">
        <f t="shared" si="152"/>
        <v>&gt;72</v>
      </c>
      <c r="Z2437" s="20">
        <f t="shared" si="153"/>
        <v>0.68309803362329868</v>
      </c>
      <c r="AA2437" t="str">
        <f t="shared" si="154"/>
        <v>60%-80%</v>
      </c>
      <c r="AB2437">
        <f t="shared" si="155"/>
        <v>1.8098349914226361E-4</v>
      </c>
    </row>
    <row r="2438" spans="1:28" x14ac:dyDescent="0.25">
      <c r="A2438" t="s">
        <v>5907</v>
      </c>
      <c r="B2438" t="s">
        <v>5908</v>
      </c>
      <c r="C2438" t="s">
        <v>82</v>
      </c>
      <c r="D2438" t="s">
        <v>233</v>
      </c>
      <c r="E2438">
        <v>236</v>
      </c>
      <c r="F2438" t="s">
        <v>17</v>
      </c>
      <c r="G2438">
        <v>2022</v>
      </c>
      <c r="H2438" t="s">
        <v>155</v>
      </c>
      <c r="I2438" t="s">
        <v>84</v>
      </c>
      <c r="J2438" t="s">
        <v>80</v>
      </c>
      <c r="K2438">
        <v>72</v>
      </c>
      <c r="L2438" s="18">
        <v>44530</v>
      </c>
      <c r="M2438" s="18">
        <v>46721</v>
      </c>
      <c r="O2438">
        <v>69900000</v>
      </c>
      <c r="P2438">
        <v>69900000</v>
      </c>
      <c r="Q2438">
        <v>0</v>
      </c>
      <c r="R2438">
        <v>1680003</v>
      </c>
      <c r="S2438" t="s">
        <v>266</v>
      </c>
      <c r="T2438">
        <v>0.68986014759695946</v>
      </c>
      <c r="U2438">
        <v>1.2009447865714571</v>
      </c>
      <c r="V2438">
        <v>-0.1067118350424142</v>
      </c>
      <c r="W2438">
        <v>0.67146126037428722</v>
      </c>
      <c r="X2438">
        <v>-0.72909773183379534</v>
      </c>
      <c r="Y2438" t="str">
        <f t="shared" si="152"/>
        <v>61-72</v>
      </c>
      <c r="Z2438" s="20">
        <f t="shared" si="153"/>
        <v>1</v>
      </c>
      <c r="AA2438" t="str">
        <f t="shared" si="154"/>
        <v>80%-100%</v>
      </c>
      <c r="AB2438">
        <f t="shared" si="155"/>
        <v>3.4836602498576451E-4</v>
      </c>
    </row>
    <row r="2439" spans="1:28" x14ac:dyDescent="0.25">
      <c r="A2439" t="s">
        <v>5909</v>
      </c>
      <c r="B2439" t="s">
        <v>5910</v>
      </c>
      <c r="C2439" t="s">
        <v>82</v>
      </c>
      <c r="D2439" t="s">
        <v>391</v>
      </c>
      <c r="E2439">
        <v>7</v>
      </c>
      <c r="F2439" t="s">
        <v>25</v>
      </c>
      <c r="G2439">
        <v>2022</v>
      </c>
      <c r="H2439" t="s">
        <v>25</v>
      </c>
      <c r="I2439" t="s">
        <v>84</v>
      </c>
      <c r="J2439" t="s">
        <v>80</v>
      </c>
      <c r="K2439">
        <v>60</v>
      </c>
      <c r="L2439" s="18">
        <v>44391</v>
      </c>
      <c r="M2439" s="18">
        <v>46217</v>
      </c>
      <c r="O2439">
        <v>43980000</v>
      </c>
      <c r="P2439">
        <v>21980000</v>
      </c>
      <c r="Q2439">
        <v>22000000</v>
      </c>
      <c r="R2439">
        <v>556596</v>
      </c>
      <c r="S2439" t="s">
        <v>400</v>
      </c>
      <c r="T2439">
        <v>0.20473672550394839</v>
      </c>
      <c r="U2439">
        <v>-0.85309490198779592</v>
      </c>
      <c r="V2439">
        <v>-1.015723469843266</v>
      </c>
      <c r="W2439">
        <v>-0.12671276722295441</v>
      </c>
      <c r="X2439">
        <v>-1.11583711881451</v>
      </c>
      <c r="Y2439" t="str">
        <f t="shared" si="152"/>
        <v>49-60</v>
      </c>
      <c r="Z2439" s="20">
        <f t="shared" si="153"/>
        <v>0.49977262391996363</v>
      </c>
      <c r="AA2439" t="str">
        <f t="shared" si="154"/>
        <v>40%-60%</v>
      </c>
      <c r="AB2439">
        <f t="shared" si="155"/>
        <v>1.1541594630662957E-4</v>
      </c>
    </row>
    <row r="2440" spans="1:28" x14ac:dyDescent="0.25">
      <c r="A2440" t="s">
        <v>5911</v>
      </c>
      <c r="B2440" t="s">
        <v>5912</v>
      </c>
      <c r="C2440" t="s">
        <v>82</v>
      </c>
      <c r="D2440" t="s">
        <v>754</v>
      </c>
      <c r="E2440">
        <v>60</v>
      </c>
      <c r="F2440" t="s">
        <v>11</v>
      </c>
      <c r="G2440">
        <v>2022</v>
      </c>
      <c r="H2440" t="s">
        <v>11</v>
      </c>
      <c r="I2440" t="s">
        <v>188</v>
      </c>
      <c r="J2440" t="s">
        <v>80</v>
      </c>
      <c r="K2440">
        <v>84</v>
      </c>
      <c r="L2440" s="18">
        <v>44234</v>
      </c>
      <c r="M2440" s="18">
        <v>46790</v>
      </c>
      <c r="O2440">
        <v>78615450</v>
      </c>
      <c r="P2440">
        <v>61615450</v>
      </c>
      <c r="Q2440">
        <v>17000000</v>
      </c>
      <c r="R2440">
        <v>1333049</v>
      </c>
      <c r="S2440" t="s">
        <v>473</v>
      </c>
      <c r="T2440">
        <v>2.2815442219069261E-2</v>
      </c>
      <c r="U2440">
        <v>0.31300729894933771</v>
      </c>
      <c r="V2440">
        <v>-0.42288979497314538</v>
      </c>
      <c r="W2440">
        <v>3.9904985152941301</v>
      </c>
      <c r="X2440">
        <v>-0.1103147126646518</v>
      </c>
      <c r="Y2440" t="str">
        <f t="shared" si="152"/>
        <v>&gt;72</v>
      </c>
      <c r="Z2440" s="20">
        <f t="shared" si="153"/>
        <v>0.78375751840128116</v>
      </c>
      <c r="AA2440" t="str">
        <f t="shared" si="154"/>
        <v>60%-80%</v>
      </c>
      <c r="AB2440">
        <f t="shared" si="155"/>
        <v>2.764215190337448E-4</v>
      </c>
    </row>
    <row r="2441" spans="1:28" x14ac:dyDescent="0.25">
      <c r="A2441" t="s">
        <v>5913</v>
      </c>
      <c r="B2441" t="s">
        <v>5914</v>
      </c>
      <c r="C2441" t="s">
        <v>82</v>
      </c>
      <c r="D2441" t="s">
        <v>579</v>
      </c>
      <c r="E2441">
        <v>38</v>
      </c>
      <c r="F2441" t="s">
        <v>79</v>
      </c>
      <c r="G2441">
        <v>2019</v>
      </c>
      <c r="H2441" t="s">
        <v>13</v>
      </c>
      <c r="J2441" t="s">
        <v>80</v>
      </c>
      <c r="K2441">
        <v>84</v>
      </c>
      <c r="L2441" s="18">
        <v>43229</v>
      </c>
      <c r="M2441" s="18">
        <v>45786</v>
      </c>
      <c r="O2441">
        <v>36161600</v>
      </c>
      <c r="P2441">
        <v>32545440</v>
      </c>
      <c r="Q2441">
        <v>3616160</v>
      </c>
      <c r="R2441">
        <v>688042</v>
      </c>
      <c r="S2441" t="s">
        <v>389</v>
      </c>
      <c r="T2441">
        <v>0.71411631870160996</v>
      </c>
      <c r="U2441">
        <v>0.79032357974038436</v>
      </c>
      <c r="V2441">
        <v>-2.3974781710190581E-2</v>
      </c>
      <c r="W2441">
        <v>-0.54192565542832871</v>
      </c>
      <c r="X2441">
        <v>-1.0384892414183671</v>
      </c>
      <c r="Y2441" t="str">
        <f t="shared" si="152"/>
        <v>&gt;72</v>
      </c>
      <c r="Z2441" s="20">
        <f t="shared" si="153"/>
        <v>0.9</v>
      </c>
      <c r="AA2441" t="str">
        <f t="shared" si="154"/>
        <v>80%-100%</v>
      </c>
      <c r="AB2441">
        <f t="shared" si="155"/>
        <v>1.4267263603889719E-4</v>
      </c>
    </row>
    <row r="2442" spans="1:28" x14ac:dyDescent="0.25">
      <c r="A2442" t="s">
        <v>5915</v>
      </c>
      <c r="B2442" t="s">
        <v>5916</v>
      </c>
      <c r="C2442" t="s">
        <v>82</v>
      </c>
      <c r="D2442" t="s">
        <v>299</v>
      </c>
      <c r="E2442">
        <v>27</v>
      </c>
      <c r="F2442" t="s">
        <v>17</v>
      </c>
      <c r="G2442">
        <v>2022</v>
      </c>
      <c r="H2442" t="s">
        <v>155</v>
      </c>
      <c r="I2442" t="s">
        <v>84</v>
      </c>
      <c r="J2442" t="s">
        <v>80</v>
      </c>
      <c r="K2442">
        <v>72</v>
      </c>
      <c r="L2442" s="18">
        <v>44406</v>
      </c>
      <c r="M2442" s="18">
        <v>46597</v>
      </c>
      <c r="O2442">
        <v>73758000</v>
      </c>
      <c r="P2442">
        <v>69658000</v>
      </c>
      <c r="Q2442">
        <v>4100000</v>
      </c>
      <c r="R2442">
        <v>1583660</v>
      </c>
      <c r="S2442" t="s">
        <v>335</v>
      </c>
      <c r="T2442">
        <v>-0.1348496699611593</v>
      </c>
      <c r="U2442">
        <v>0.97269199392423256</v>
      </c>
      <c r="V2442">
        <v>9.0899389914291959E-2</v>
      </c>
      <c r="W2442">
        <v>3.918466331205709E-2</v>
      </c>
      <c r="X2442">
        <v>-1.11583711881451</v>
      </c>
      <c r="Y2442" t="str">
        <f t="shared" si="152"/>
        <v>61-72</v>
      </c>
      <c r="Z2442" s="20">
        <f t="shared" si="153"/>
        <v>0.94441280945795714</v>
      </c>
      <c r="AA2442" t="str">
        <f t="shared" si="154"/>
        <v>80%-100%</v>
      </c>
      <c r="AB2442">
        <f t="shared" si="155"/>
        <v>3.2838830593097504E-4</v>
      </c>
    </row>
    <row r="2443" spans="1:28" x14ac:dyDescent="0.25">
      <c r="A2443" t="s">
        <v>5917</v>
      </c>
      <c r="B2443" t="s">
        <v>5918</v>
      </c>
      <c r="C2443" t="s">
        <v>82</v>
      </c>
      <c r="D2443" t="s">
        <v>672</v>
      </c>
      <c r="E2443">
        <v>61</v>
      </c>
      <c r="F2443" t="s">
        <v>25</v>
      </c>
      <c r="G2443">
        <v>2022</v>
      </c>
      <c r="H2443" t="s">
        <v>25</v>
      </c>
      <c r="I2443" t="s">
        <v>84</v>
      </c>
      <c r="J2443" t="s">
        <v>80</v>
      </c>
      <c r="K2443">
        <v>84</v>
      </c>
      <c r="L2443" s="18">
        <v>44377</v>
      </c>
      <c r="M2443" s="18">
        <v>46934</v>
      </c>
      <c r="O2443">
        <v>39800000</v>
      </c>
      <c r="P2443">
        <v>38300000</v>
      </c>
      <c r="Q2443">
        <v>1500000</v>
      </c>
      <c r="R2443">
        <v>1027312</v>
      </c>
      <c r="S2443" t="s">
        <v>641</v>
      </c>
      <c r="T2443">
        <v>-1.044456086385555</v>
      </c>
      <c r="U2443">
        <v>1.0461880503285901</v>
      </c>
      <c r="V2443">
        <v>0.2094661248883162</v>
      </c>
      <c r="W2443">
        <v>-0.77634195486135649</v>
      </c>
      <c r="X2443">
        <v>0.35377255171220601</v>
      </c>
      <c r="Y2443" t="str">
        <f t="shared" si="152"/>
        <v>&gt;72</v>
      </c>
      <c r="Z2443" s="20">
        <f t="shared" si="153"/>
        <v>0.96231155778894473</v>
      </c>
      <c r="AA2443" t="str">
        <f t="shared" si="154"/>
        <v>80%-100%</v>
      </c>
      <c r="AB2443">
        <f t="shared" si="155"/>
        <v>2.1302378499334567E-4</v>
      </c>
    </row>
    <row r="2444" spans="1:28" x14ac:dyDescent="0.25">
      <c r="A2444" t="s">
        <v>5919</v>
      </c>
      <c r="B2444" t="s">
        <v>5920</v>
      </c>
      <c r="C2444" t="s">
        <v>82</v>
      </c>
      <c r="D2444" t="s">
        <v>838</v>
      </c>
      <c r="E2444">
        <v>38</v>
      </c>
      <c r="F2444" t="s">
        <v>17</v>
      </c>
      <c r="G2444">
        <v>2019</v>
      </c>
      <c r="H2444" t="s">
        <v>110</v>
      </c>
      <c r="J2444" t="s">
        <v>80</v>
      </c>
      <c r="K2444">
        <v>72</v>
      </c>
      <c r="L2444" s="18">
        <v>43235</v>
      </c>
      <c r="M2444" s="18">
        <v>45427</v>
      </c>
      <c r="O2444">
        <v>56713901</v>
      </c>
      <c r="P2444">
        <v>38972000</v>
      </c>
      <c r="Q2444">
        <v>17741901</v>
      </c>
      <c r="R2444">
        <v>886763</v>
      </c>
      <c r="S2444" t="s">
        <v>389</v>
      </c>
      <c r="T2444">
        <v>7.1327784428370358E-2</v>
      </c>
      <c r="U2444">
        <v>-8.360814871285939E-2</v>
      </c>
      <c r="V2444">
        <v>0.80229979975843724</v>
      </c>
      <c r="W2444">
        <v>1.0962582005569681</v>
      </c>
      <c r="X2444">
        <v>4.4381042127634142E-2</v>
      </c>
      <c r="Y2444" t="str">
        <f t="shared" si="152"/>
        <v>61-72</v>
      </c>
      <c r="Z2444" s="20">
        <f t="shared" si="153"/>
        <v>0.68716838928078672</v>
      </c>
      <c r="AA2444" t="str">
        <f t="shared" si="154"/>
        <v>60%-80%</v>
      </c>
      <c r="AB2444">
        <f t="shared" si="155"/>
        <v>1.8387949391426771E-4</v>
      </c>
    </row>
    <row r="2445" spans="1:28" x14ac:dyDescent="0.25">
      <c r="A2445" t="s">
        <v>5921</v>
      </c>
      <c r="B2445" t="s">
        <v>5922</v>
      </c>
      <c r="C2445" t="s">
        <v>82</v>
      </c>
      <c r="D2445" t="s">
        <v>86</v>
      </c>
      <c r="E2445">
        <v>51</v>
      </c>
      <c r="F2445" t="s">
        <v>87</v>
      </c>
      <c r="G2445">
        <v>2020</v>
      </c>
      <c r="H2445" t="s">
        <v>15</v>
      </c>
      <c r="I2445" t="s">
        <v>84</v>
      </c>
      <c r="J2445" t="s">
        <v>80</v>
      </c>
      <c r="K2445">
        <v>60</v>
      </c>
      <c r="L2445" s="18">
        <v>43744</v>
      </c>
      <c r="M2445" s="18">
        <v>45571</v>
      </c>
      <c r="O2445">
        <v>35490000</v>
      </c>
      <c r="P2445">
        <v>10000000</v>
      </c>
      <c r="Q2445">
        <v>25490000</v>
      </c>
      <c r="R2445">
        <v>247710</v>
      </c>
      <c r="S2445" t="s">
        <v>153</v>
      </c>
      <c r="T2445">
        <v>1.2720082541085731</v>
      </c>
      <c r="U2445">
        <v>-1.7482619088706499</v>
      </c>
      <c r="V2445">
        <v>-0.62050101992985252</v>
      </c>
      <c r="W2445">
        <v>-0.53053538337689488</v>
      </c>
      <c r="X2445">
        <v>1.668686467446636</v>
      </c>
      <c r="Y2445" t="str">
        <f t="shared" si="152"/>
        <v>49-60</v>
      </c>
      <c r="Z2445" s="20">
        <f t="shared" si="153"/>
        <v>0.28176951253874333</v>
      </c>
      <c r="AA2445" t="str">
        <f t="shared" si="154"/>
        <v>20%-40%</v>
      </c>
      <c r="AB2445">
        <f t="shared" si="155"/>
        <v>5.1365234496142997E-5</v>
      </c>
    </row>
    <row r="2446" spans="1:28" x14ac:dyDescent="0.25">
      <c r="A2446" t="s">
        <v>5923</v>
      </c>
      <c r="B2446" t="s">
        <v>5924</v>
      </c>
      <c r="C2446" t="s">
        <v>82</v>
      </c>
      <c r="D2446" t="s">
        <v>251</v>
      </c>
      <c r="E2446">
        <v>59</v>
      </c>
      <c r="F2446" t="s">
        <v>11</v>
      </c>
      <c r="G2446">
        <v>2021</v>
      </c>
      <c r="H2446" t="s">
        <v>11</v>
      </c>
      <c r="I2446" t="s">
        <v>188</v>
      </c>
      <c r="J2446" t="s">
        <v>80</v>
      </c>
      <c r="K2446">
        <v>72</v>
      </c>
      <c r="L2446" s="18">
        <v>44067</v>
      </c>
      <c r="M2446" s="18">
        <v>46258</v>
      </c>
      <c r="O2446">
        <v>72730000</v>
      </c>
      <c r="P2446">
        <v>59930000</v>
      </c>
      <c r="Q2446">
        <v>12800000</v>
      </c>
      <c r="R2446">
        <v>1493849</v>
      </c>
      <c r="S2446" t="s">
        <v>252</v>
      </c>
      <c r="T2446">
        <v>-1.0201999152809049</v>
      </c>
      <c r="U2446">
        <v>0.47827856253217049</v>
      </c>
      <c r="V2446">
        <v>9.0899389914291959E-2</v>
      </c>
      <c r="W2446">
        <v>-0.36604323321561638</v>
      </c>
      <c r="X2446">
        <v>-1.1931849962106531</v>
      </c>
      <c r="Y2446" t="str">
        <f t="shared" si="152"/>
        <v>61-72</v>
      </c>
      <c r="Z2446" s="20">
        <f t="shared" si="153"/>
        <v>0.82400659975250923</v>
      </c>
      <c r="AA2446" t="str">
        <f t="shared" si="154"/>
        <v>80%-100%</v>
      </c>
      <c r="AB2446">
        <f t="shared" si="155"/>
        <v>3.097650647403364E-4</v>
      </c>
    </row>
    <row r="2447" spans="1:28" x14ac:dyDescent="0.25">
      <c r="A2447" t="s">
        <v>5925</v>
      </c>
      <c r="B2447" t="s">
        <v>5926</v>
      </c>
      <c r="C2447" t="s">
        <v>82</v>
      </c>
      <c r="D2447" t="s">
        <v>236</v>
      </c>
      <c r="E2447">
        <v>7</v>
      </c>
      <c r="F2447" t="s">
        <v>117</v>
      </c>
      <c r="G2447">
        <v>2021</v>
      </c>
      <c r="H2447" t="s">
        <v>29</v>
      </c>
      <c r="I2447" t="s">
        <v>84</v>
      </c>
      <c r="J2447" t="s">
        <v>80</v>
      </c>
      <c r="K2447">
        <v>84</v>
      </c>
      <c r="L2447" s="18">
        <v>44211</v>
      </c>
      <c r="M2447" s="18">
        <v>46767</v>
      </c>
      <c r="O2447">
        <v>53991750</v>
      </c>
      <c r="P2447">
        <v>28991750</v>
      </c>
      <c r="Q2447">
        <v>25000000</v>
      </c>
      <c r="R2447">
        <v>574751</v>
      </c>
      <c r="S2447" t="s">
        <v>498</v>
      </c>
      <c r="T2447">
        <v>-0.4986922365309176</v>
      </c>
      <c r="U2447">
        <v>-0.70036979774500119</v>
      </c>
      <c r="V2447">
        <v>-0.54145652994716964</v>
      </c>
      <c r="W2447">
        <v>-0.54025916682263353</v>
      </c>
      <c r="X2447">
        <v>-0.80644560922993824</v>
      </c>
      <c r="Y2447" t="str">
        <f t="shared" si="152"/>
        <v>&gt;72</v>
      </c>
      <c r="Z2447" s="20">
        <f t="shared" si="153"/>
        <v>0.53696629577666954</v>
      </c>
      <c r="AA2447" t="str">
        <f t="shared" si="154"/>
        <v>40%-60%</v>
      </c>
      <c r="AB2447">
        <f t="shared" si="155"/>
        <v>1.1918057362194779E-4</v>
      </c>
    </row>
    <row r="2448" spans="1:28" x14ac:dyDescent="0.25">
      <c r="A2448" t="s">
        <v>5927</v>
      </c>
      <c r="B2448" t="s">
        <v>5928</v>
      </c>
      <c r="C2448" t="s">
        <v>82</v>
      </c>
      <c r="D2448" t="s">
        <v>292</v>
      </c>
      <c r="E2448">
        <v>59</v>
      </c>
      <c r="F2448" t="s">
        <v>95</v>
      </c>
      <c r="G2448">
        <v>2018</v>
      </c>
      <c r="H2448" t="s">
        <v>16</v>
      </c>
      <c r="J2448" t="s">
        <v>96</v>
      </c>
      <c r="K2448">
        <v>84</v>
      </c>
      <c r="L2448" s="18">
        <v>44165</v>
      </c>
      <c r="M2448" s="18">
        <v>46721</v>
      </c>
      <c r="O2448">
        <v>28000000</v>
      </c>
      <c r="P2448">
        <v>28000000</v>
      </c>
      <c r="Q2448">
        <v>0</v>
      </c>
      <c r="R2448">
        <v>765379</v>
      </c>
      <c r="S2448" t="s">
        <v>359</v>
      </c>
      <c r="T2448">
        <v>1.068735666674399E-2</v>
      </c>
      <c r="U2448">
        <v>1.2009447865714571</v>
      </c>
      <c r="V2448">
        <v>1.513700209602582</v>
      </c>
      <c r="W2448">
        <v>-5.8726935708078278E-2</v>
      </c>
      <c r="X2448">
        <v>-0.88379348662608126</v>
      </c>
      <c r="Y2448" t="str">
        <f t="shared" si="152"/>
        <v>&gt;72</v>
      </c>
      <c r="Z2448" s="20">
        <f t="shared" si="153"/>
        <v>1</v>
      </c>
      <c r="AA2448" t="str">
        <f t="shared" si="154"/>
        <v>80%-100%</v>
      </c>
      <c r="AB2448">
        <f t="shared" si="155"/>
        <v>1.5870926411296852E-4</v>
      </c>
    </row>
    <row r="2449" spans="1:28" x14ac:dyDescent="0.25">
      <c r="A2449" t="s">
        <v>5929</v>
      </c>
      <c r="B2449" t="s">
        <v>5930</v>
      </c>
      <c r="C2449" t="s">
        <v>82</v>
      </c>
      <c r="D2449" t="s">
        <v>411</v>
      </c>
      <c r="E2449">
        <v>38</v>
      </c>
      <c r="F2449" t="s">
        <v>17</v>
      </c>
      <c r="G2449">
        <v>2021</v>
      </c>
      <c r="H2449" t="s">
        <v>17</v>
      </c>
      <c r="I2449" t="s">
        <v>84</v>
      </c>
      <c r="J2449" t="s">
        <v>80</v>
      </c>
      <c r="K2449">
        <v>72</v>
      </c>
      <c r="L2449" s="18">
        <v>44041</v>
      </c>
      <c r="M2449" s="18">
        <v>46232</v>
      </c>
      <c r="O2449">
        <v>63490000</v>
      </c>
      <c r="P2449">
        <v>44443000</v>
      </c>
      <c r="Q2449">
        <v>19047000</v>
      </c>
      <c r="R2449">
        <v>1082694</v>
      </c>
      <c r="S2449" t="s">
        <v>184</v>
      </c>
      <c r="T2449">
        <v>-2.2087522994087809</v>
      </c>
      <c r="U2449">
        <v>-3.091883392176074E-2</v>
      </c>
      <c r="V2449">
        <v>0.48612183982770601</v>
      </c>
      <c r="W2449">
        <v>-0.78559609453552393</v>
      </c>
      <c r="X2449">
        <v>0.74051193869292065</v>
      </c>
      <c r="Y2449" t="str">
        <f t="shared" si="152"/>
        <v>61-72</v>
      </c>
      <c r="Z2449" s="20">
        <f t="shared" si="153"/>
        <v>0.7</v>
      </c>
      <c r="AA2449" t="str">
        <f t="shared" si="154"/>
        <v>60%-80%</v>
      </c>
      <c r="AB2449">
        <f t="shared" si="155"/>
        <v>2.2450781638838581E-4</v>
      </c>
    </row>
    <row r="2450" spans="1:28" x14ac:dyDescent="0.25">
      <c r="A2450" t="s">
        <v>5931</v>
      </c>
      <c r="B2450" t="s">
        <v>5932</v>
      </c>
      <c r="C2450" t="s">
        <v>82</v>
      </c>
      <c r="D2450" t="s">
        <v>134</v>
      </c>
      <c r="E2450">
        <v>76</v>
      </c>
      <c r="F2450" t="s">
        <v>17</v>
      </c>
      <c r="G2450">
        <v>2021</v>
      </c>
      <c r="H2450" t="s">
        <v>17</v>
      </c>
      <c r="I2450" t="s">
        <v>84</v>
      </c>
      <c r="J2450" t="s">
        <v>80</v>
      </c>
      <c r="K2450">
        <v>72</v>
      </c>
      <c r="L2450" s="18">
        <v>43837</v>
      </c>
      <c r="M2450" s="18">
        <v>46029</v>
      </c>
      <c r="O2450">
        <v>53490000</v>
      </c>
      <c r="P2450">
        <v>26745000</v>
      </c>
      <c r="Q2450">
        <v>26745000</v>
      </c>
      <c r="R2450">
        <v>681054</v>
      </c>
      <c r="S2450" t="s">
        <v>277</v>
      </c>
      <c r="T2450">
        <v>-1.3568814437906571E-2</v>
      </c>
      <c r="U2450">
        <v>-0.85216124758390532</v>
      </c>
      <c r="V2450">
        <v>0.13042163490563341</v>
      </c>
      <c r="W2450">
        <v>0.67146126037428722</v>
      </c>
      <c r="X2450">
        <v>1.823382222238922</v>
      </c>
      <c r="Y2450" t="str">
        <f t="shared" si="152"/>
        <v>61-72</v>
      </c>
      <c r="Z2450" s="20">
        <f t="shared" si="153"/>
        <v>0.5</v>
      </c>
      <c r="AA2450" t="str">
        <f t="shared" si="154"/>
        <v>40%-60%</v>
      </c>
      <c r="AB2450">
        <f t="shared" si="155"/>
        <v>1.4122360185110078E-4</v>
      </c>
    </row>
    <row r="2451" spans="1:28" x14ac:dyDescent="0.25">
      <c r="A2451" t="s">
        <v>5933</v>
      </c>
      <c r="B2451" t="s">
        <v>5934</v>
      </c>
      <c r="C2451" t="s">
        <v>82</v>
      </c>
      <c r="D2451" t="s">
        <v>120</v>
      </c>
      <c r="E2451">
        <v>27</v>
      </c>
      <c r="F2451" t="s">
        <v>95</v>
      </c>
      <c r="G2451">
        <v>2016</v>
      </c>
      <c r="H2451" t="s">
        <v>16</v>
      </c>
      <c r="J2451" t="s">
        <v>96</v>
      </c>
      <c r="K2451">
        <v>48</v>
      </c>
      <c r="L2451" s="18">
        <v>44229</v>
      </c>
      <c r="M2451" s="18">
        <v>45690</v>
      </c>
      <c r="O2451">
        <v>25890000</v>
      </c>
      <c r="P2451">
        <v>25890000</v>
      </c>
      <c r="Q2451">
        <v>0</v>
      </c>
      <c r="R2451">
        <v>805533</v>
      </c>
      <c r="S2451" t="s">
        <v>335</v>
      </c>
      <c r="T2451">
        <v>-0.46230797987394179</v>
      </c>
      <c r="U2451">
        <v>1.2009447865714571</v>
      </c>
      <c r="V2451">
        <v>1.158000004680509</v>
      </c>
      <c r="W2451">
        <v>-0.19952680223256239</v>
      </c>
      <c r="X2451">
        <v>1.127251325673635</v>
      </c>
      <c r="Y2451" t="str">
        <f t="shared" si="152"/>
        <v>37-48</v>
      </c>
      <c r="Z2451" s="20">
        <f t="shared" si="153"/>
        <v>1</v>
      </c>
      <c r="AA2451" t="str">
        <f t="shared" si="154"/>
        <v>80%-100%</v>
      </c>
      <c r="AB2451">
        <f t="shared" si="155"/>
        <v>1.6703561196310831E-4</v>
      </c>
    </row>
    <row r="2452" spans="1:28" x14ac:dyDescent="0.25">
      <c r="A2452" t="s">
        <v>5935</v>
      </c>
      <c r="B2452" t="s">
        <v>5936</v>
      </c>
      <c r="C2452" t="s">
        <v>82</v>
      </c>
      <c r="D2452" t="s">
        <v>457</v>
      </c>
      <c r="E2452">
        <v>50</v>
      </c>
      <c r="F2452" t="s">
        <v>95</v>
      </c>
      <c r="G2452">
        <v>2018</v>
      </c>
      <c r="H2452" t="s">
        <v>16</v>
      </c>
      <c r="J2452" t="s">
        <v>96</v>
      </c>
      <c r="K2452">
        <v>84</v>
      </c>
      <c r="L2452" s="18">
        <v>44412</v>
      </c>
      <c r="M2452" s="18">
        <v>46969</v>
      </c>
      <c r="O2452">
        <v>32000000</v>
      </c>
      <c r="P2452">
        <v>29000000</v>
      </c>
      <c r="Q2452">
        <v>3000000</v>
      </c>
      <c r="R2452">
        <v>665459</v>
      </c>
      <c r="S2452" t="s">
        <v>156</v>
      </c>
      <c r="T2452">
        <v>-0.17123392661813511</v>
      </c>
      <c r="U2452">
        <v>0.81598740516732626</v>
      </c>
      <c r="V2452">
        <v>0.36755510485368181</v>
      </c>
      <c r="W2452">
        <v>-0.64818795218184244</v>
      </c>
      <c r="X2452">
        <v>-1.270532873606796</v>
      </c>
      <c r="Y2452" t="str">
        <f t="shared" si="152"/>
        <v>&gt;72</v>
      </c>
      <c r="Z2452" s="20">
        <f t="shared" si="153"/>
        <v>0.90625</v>
      </c>
      <c r="AA2452" t="str">
        <f t="shared" si="154"/>
        <v>80%-100%</v>
      </c>
      <c r="AB2452">
        <f t="shared" si="155"/>
        <v>1.3798981705449447E-4</v>
      </c>
    </row>
    <row r="2453" spans="1:28" x14ac:dyDescent="0.25">
      <c r="A2453" t="s">
        <v>5937</v>
      </c>
      <c r="B2453" t="s">
        <v>5938</v>
      </c>
      <c r="C2453" t="s">
        <v>82</v>
      </c>
      <c r="D2453" t="s">
        <v>130</v>
      </c>
      <c r="E2453">
        <v>220</v>
      </c>
      <c r="F2453" t="s">
        <v>79</v>
      </c>
      <c r="G2453">
        <v>2021</v>
      </c>
      <c r="H2453" t="s">
        <v>26</v>
      </c>
      <c r="I2453" t="s">
        <v>84</v>
      </c>
      <c r="J2453" t="s">
        <v>80</v>
      </c>
      <c r="K2453">
        <v>36</v>
      </c>
      <c r="L2453" s="18">
        <v>44161</v>
      </c>
      <c r="M2453" s="18">
        <v>45256</v>
      </c>
      <c r="O2453">
        <v>49990000</v>
      </c>
      <c r="P2453">
        <v>10000000</v>
      </c>
      <c r="Q2453">
        <v>39990000</v>
      </c>
      <c r="R2453">
        <v>359977</v>
      </c>
      <c r="S2453" t="s">
        <v>470</v>
      </c>
      <c r="T2453">
        <v>-0.31677095324603838</v>
      </c>
      <c r="U2453">
        <v>-2.0838605867381221</v>
      </c>
      <c r="V2453">
        <v>-1.2528569397913141</v>
      </c>
      <c r="W2453">
        <v>-0.49551223845552972</v>
      </c>
      <c r="X2453">
        <v>4.4381042127634142E-2</v>
      </c>
      <c r="Y2453" t="str">
        <f t="shared" si="152"/>
        <v>25-36</v>
      </c>
      <c r="Z2453" s="20">
        <f t="shared" si="153"/>
        <v>0.20004000800160032</v>
      </c>
      <c r="AA2453" t="str">
        <f t="shared" si="154"/>
        <v>20%-40%</v>
      </c>
      <c r="AB2453">
        <f t="shared" si="155"/>
        <v>7.4644959905607636E-5</v>
      </c>
    </row>
    <row r="2454" spans="1:28" x14ac:dyDescent="0.25">
      <c r="A2454" t="s">
        <v>5939</v>
      </c>
      <c r="B2454" t="s">
        <v>5940</v>
      </c>
      <c r="C2454" t="s">
        <v>82</v>
      </c>
      <c r="D2454" t="s">
        <v>541</v>
      </c>
      <c r="E2454">
        <v>62</v>
      </c>
      <c r="F2454" t="s">
        <v>17</v>
      </c>
      <c r="G2454">
        <v>2021</v>
      </c>
      <c r="H2454" t="s">
        <v>110</v>
      </c>
      <c r="I2454" t="s">
        <v>84</v>
      </c>
      <c r="J2454" t="s">
        <v>80</v>
      </c>
      <c r="K2454">
        <v>72</v>
      </c>
      <c r="L2454" s="18">
        <v>44041</v>
      </c>
      <c r="M2454" s="18">
        <v>46232</v>
      </c>
      <c r="O2454">
        <v>64158436</v>
      </c>
      <c r="P2454">
        <v>64158436</v>
      </c>
      <c r="Q2454">
        <v>0</v>
      </c>
      <c r="R2454">
        <v>1607550</v>
      </c>
      <c r="S2454" t="s">
        <v>317</v>
      </c>
      <c r="T2454">
        <v>-1.978318673914601</v>
      </c>
      <c r="U2454">
        <v>1.2009447865714571</v>
      </c>
      <c r="V2454">
        <v>0.16994387989697479</v>
      </c>
      <c r="W2454">
        <v>1.868559337040933</v>
      </c>
      <c r="X2454">
        <v>1.2045992030697781</v>
      </c>
      <c r="Y2454" t="str">
        <f t="shared" si="152"/>
        <v>61-72</v>
      </c>
      <c r="Z2454" s="20">
        <f t="shared" si="153"/>
        <v>1</v>
      </c>
      <c r="AA2454" t="str">
        <f t="shared" si="154"/>
        <v>80%-100%</v>
      </c>
      <c r="AB2454">
        <f t="shared" si="155"/>
        <v>3.3334214490442324E-4</v>
      </c>
    </row>
    <row r="2455" spans="1:28" x14ac:dyDescent="0.25">
      <c r="A2455" t="s">
        <v>5941</v>
      </c>
      <c r="B2455" t="s">
        <v>5942</v>
      </c>
      <c r="C2455" t="s">
        <v>82</v>
      </c>
      <c r="D2455" t="s">
        <v>613</v>
      </c>
      <c r="E2455">
        <v>38</v>
      </c>
      <c r="F2455" t="s">
        <v>25</v>
      </c>
      <c r="G2455">
        <v>2022</v>
      </c>
      <c r="H2455" t="s">
        <v>25</v>
      </c>
      <c r="I2455" t="s">
        <v>84</v>
      </c>
      <c r="J2455" t="s">
        <v>80</v>
      </c>
      <c r="K2455">
        <v>84</v>
      </c>
      <c r="L2455" s="18">
        <v>44469</v>
      </c>
      <c r="M2455" s="18">
        <v>47026</v>
      </c>
      <c r="O2455">
        <v>43083200</v>
      </c>
      <c r="P2455">
        <v>43083200</v>
      </c>
      <c r="Q2455">
        <v>0</v>
      </c>
      <c r="R2455">
        <v>948826</v>
      </c>
      <c r="S2455" t="s">
        <v>811</v>
      </c>
      <c r="T2455">
        <v>-1.044456086385555</v>
      </c>
      <c r="U2455">
        <v>1.2009447865714571</v>
      </c>
      <c r="V2455">
        <v>-0.18575632502509701</v>
      </c>
      <c r="W2455">
        <v>-0.70925823767236751</v>
      </c>
      <c r="X2455">
        <v>-0.96114136402222416</v>
      </c>
      <c r="Y2455" t="str">
        <f t="shared" si="152"/>
        <v>&gt;72</v>
      </c>
      <c r="Z2455" s="20">
        <f t="shared" si="153"/>
        <v>1</v>
      </c>
      <c r="AA2455" t="str">
        <f t="shared" si="154"/>
        <v>80%-100%</v>
      </c>
      <c r="AB2455">
        <f t="shared" si="155"/>
        <v>1.967488998669306E-4</v>
      </c>
    </row>
    <row r="2456" spans="1:28" x14ac:dyDescent="0.25">
      <c r="A2456" t="s">
        <v>5943</v>
      </c>
      <c r="B2456" t="s">
        <v>5944</v>
      </c>
      <c r="C2456" t="s">
        <v>82</v>
      </c>
      <c r="D2456" t="s">
        <v>308</v>
      </c>
      <c r="E2456">
        <v>83</v>
      </c>
      <c r="F2456" t="s">
        <v>79</v>
      </c>
      <c r="G2456">
        <v>2018</v>
      </c>
      <c r="H2456" t="s">
        <v>13</v>
      </c>
      <c r="J2456" t="s">
        <v>80</v>
      </c>
      <c r="K2456">
        <v>84</v>
      </c>
      <c r="L2456" s="18">
        <v>42859</v>
      </c>
      <c r="M2456" s="18">
        <v>45416</v>
      </c>
      <c r="O2456">
        <v>34390000</v>
      </c>
      <c r="P2456">
        <v>26390000</v>
      </c>
      <c r="Q2456">
        <v>8000000</v>
      </c>
      <c r="R2456">
        <v>593008</v>
      </c>
      <c r="S2456" t="s">
        <v>245</v>
      </c>
      <c r="T2456">
        <v>0.20473672550394839</v>
      </c>
      <c r="U2456">
        <v>0.24573406989551019</v>
      </c>
      <c r="V2456">
        <v>0.76277755476709586</v>
      </c>
      <c r="W2456">
        <v>-0.34491613390203207</v>
      </c>
      <c r="X2456">
        <v>-0.72909773183379534</v>
      </c>
      <c r="Y2456" t="str">
        <f t="shared" si="152"/>
        <v>&gt;72</v>
      </c>
      <c r="Z2456" s="20">
        <f t="shared" si="153"/>
        <v>0.76737423669671412</v>
      </c>
      <c r="AA2456" t="str">
        <f t="shared" si="154"/>
        <v>60%-80%</v>
      </c>
      <c r="AB2456">
        <f t="shared" si="155"/>
        <v>1.2296635169387093E-4</v>
      </c>
    </row>
    <row r="2457" spans="1:28" x14ac:dyDescent="0.25">
      <c r="A2457" t="s">
        <v>5945</v>
      </c>
      <c r="B2457" t="s">
        <v>5946</v>
      </c>
      <c r="C2457" t="s">
        <v>82</v>
      </c>
      <c r="D2457" t="s">
        <v>187</v>
      </c>
      <c r="E2457">
        <v>61</v>
      </c>
      <c r="F2457" t="s">
        <v>87</v>
      </c>
      <c r="G2457">
        <v>2019</v>
      </c>
      <c r="H2457" t="s">
        <v>15</v>
      </c>
      <c r="I2457" t="s">
        <v>84</v>
      </c>
      <c r="J2457" t="s">
        <v>80</v>
      </c>
      <c r="K2457">
        <v>84</v>
      </c>
      <c r="L2457" s="18">
        <v>43511</v>
      </c>
      <c r="M2457" s="18">
        <v>46068</v>
      </c>
      <c r="O2457">
        <v>33868000</v>
      </c>
      <c r="P2457">
        <v>20868000</v>
      </c>
      <c r="Q2457">
        <v>13000000</v>
      </c>
      <c r="R2457">
        <v>422436</v>
      </c>
      <c r="S2457" t="s">
        <v>255</v>
      </c>
      <c r="T2457">
        <v>0.84752525977718796</v>
      </c>
      <c r="U2457">
        <v>-0.37519661203606131</v>
      </c>
      <c r="V2457">
        <v>-0.62200286523952319</v>
      </c>
      <c r="W2457">
        <v>-0.32404745482911562</v>
      </c>
      <c r="X2457">
        <v>1.0499034482774929</v>
      </c>
      <c r="Y2457" t="str">
        <f t="shared" si="152"/>
        <v>&gt;72</v>
      </c>
      <c r="Z2457" s="20">
        <f t="shared" si="153"/>
        <v>0.61615684421873151</v>
      </c>
      <c r="AA2457" t="str">
        <f t="shared" si="154"/>
        <v>60%-80%</v>
      </c>
      <c r="AB2457">
        <f t="shared" si="155"/>
        <v>8.759648056038377E-5</v>
      </c>
    </row>
    <row r="2458" spans="1:28" x14ac:dyDescent="0.25">
      <c r="A2458" t="s">
        <v>982</v>
      </c>
      <c r="B2458" t="s">
        <v>983</v>
      </c>
      <c r="C2458" t="s">
        <v>82</v>
      </c>
      <c r="D2458" t="s">
        <v>840</v>
      </c>
      <c r="E2458">
        <v>76</v>
      </c>
      <c r="F2458" t="s">
        <v>25</v>
      </c>
      <c r="G2458">
        <v>2022</v>
      </c>
      <c r="H2458" t="s">
        <v>25</v>
      </c>
      <c r="I2458" t="s">
        <v>84</v>
      </c>
      <c r="J2458" t="s">
        <v>80</v>
      </c>
      <c r="K2458">
        <v>84</v>
      </c>
      <c r="L2458" s="18">
        <v>44484</v>
      </c>
      <c r="M2458" s="18">
        <v>47041</v>
      </c>
      <c r="O2458">
        <v>40617300</v>
      </c>
      <c r="P2458">
        <v>18617300</v>
      </c>
      <c r="Q2458">
        <v>22000000</v>
      </c>
      <c r="R2458">
        <v>405184</v>
      </c>
      <c r="S2458" t="s">
        <v>698</v>
      </c>
      <c r="T2458">
        <v>0.48368269320742968</v>
      </c>
      <c r="U2458">
        <v>-1.023148530877904</v>
      </c>
      <c r="V2458">
        <v>-0.34384530499046262</v>
      </c>
      <c r="W2458">
        <v>-0.32424991610166581</v>
      </c>
      <c r="X2458">
        <v>1.3592949578620639</v>
      </c>
      <c r="Y2458" t="str">
        <f t="shared" si="152"/>
        <v>&gt;72</v>
      </c>
      <c r="Z2458" s="20">
        <f t="shared" si="153"/>
        <v>0.45835887663631014</v>
      </c>
      <c r="AA2458" t="str">
        <f t="shared" si="154"/>
        <v>40%-60%</v>
      </c>
      <c r="AB2458">
        <f t="shared" si="155"/>
        <v>8.4019099649126824E-5</v>
      </c>
    </row>
    <row r="2459" spans="1:28" x14ac:dyDescent="0.25">
      <c r="A2459" t="s">
        <v>5947</v>
      </c>
      <c r="B2459" t="s">
        <v>5948</v>
      </c>
      <c r="C2459" t="s">
        <v>82</v>
      </c>
      <c r="D2459" t="s">
        <v>219</v>
      </c>
      <c r="E2459">
        <v>77</v>
      </c>
      <c r="F2459" t="s">
        <v>117</v>
      </c>
      <c r="G2459">
        <v>2021</v>
      </c>
      <c r="H2459" t="s">
        <v>29</v>
      </c>
      <c r="I2459" t="s">
        <v>84</v>
      </c>
      <c r="J2459" t="s">
        <v>80</v>
      </c>
      <c r="K2459">
        <v>28</v>
      </c>
      <c r="L2459" s="18">
        <v>43899</v>
      </c>
      <c r="M2459" s="18">
        <v>44751</v>
      </c>
      <c r="O2459">
        <v>56000000</v>
      </c>
      <c r="P2459">
        <v>28000000</v>
      </c>
      <c r="Q2459">
        <v>28000000</v>
      </c>
      <c r="R2459">
        <v>1064400</v>
      </c>
      <c r="S2459" t="s">
        <v>375</v>
      </c>
      <c r="T2459">
        <v>-1.3961705674029881</v>
      </c>
      <c r="U2459">
        <v>-0.85216124758390532</v>
      </c>
      <c r="V2459">
        <v>-4.4146365390986242</v>
      </c>
      <c r="W2459">
        <v>7.6538093903185797E-3</v>
      </c>
      <c r="X2459">
        <v>-0.1103147126646518</v>
      </c>
      <c r="Y2459" t="str">
        <f t="shared" si="152"/>
        <v>25-36</v>
      </c>
      <c r="Z2459" s="20">
        <f t="shared" si="153"/>
        <v>0.5</v>
      </c>
      <c r="AA2459" t="str">
        <f t="shared" si="154"/>
        <v>40%-60%</v>
      </c>
      <c r="AB2459">
        <f t="shared" si="155"/>
        <v>2.2071436598318441E-4</v>
      </c>
    </row>
    <row r="2460" spans="1:28" x14ac:dyDescent="0.25">
      <c r="A2460" t="s">
        <v>5949</v>
      </c>
      <c r="B2460" t="s">
        <v>5950</v>
      </c>
      <c r="C2460" t="s">
        <v>82</v>
      </c>
      <c r="D2460" t="s">
        <v>285</v>
      </c>
      <c r="E2460">
        <v>246</v>
      </c>
      <c r="F2460" t="s">
        <v>117</v>
      </c>
      <c r="G2460">
        <v>2018</v>
      </c>
      <c r="H2460" t="s">
        <v>14</v>
      </c>
      <c r="J2460" t="s">
        <v>80</v>
      </c>
      <c r="K2460">
        <v>72</v>
      </c>
      <c r="L2460" s="18">
        <v>42915</v>
      </c>
      <c r="M2460" s="18">
        <v>45106</v>
      </c>
      <c r="O2460">
        <v>40707500</v>
      </c>
      <c r="P2460">
        <v>32207500</v>
      </c>
      <c r="Q2460">
        <v>8500000</v>
      </c>
      <c r="R2460">
        <v>749690</v>
      </c>
      <c r="S2460" t="s">
        <v>333</v>
      </c>
      <c r="T2460">
        <v>-0.25613052548441212</v>
      </c>
      <c r="U2460">
        <v>0.343540068014897</v>
      </c>
      <c r="V2460">
        <v>0.1366218846998751</v>
      </c>
      <c r="W2460">
        <v>-0.81590056419156953</v>
      </c>
      <c r="X2460">
        <v>-1.11583711881451</v>
      </c>
      <c r="Y2460" t="str">
        <f t="shared" si="152"/>
        <v>61-72</v>
      </c>
      <c r="Z2460" s="20">
        <f t="shared" si="153"/>
        <v>0.7911932690536142</v>
      </c>
      <c r="AA2460" t="str">
        <f t="shared" si="154"/>
        <v>60%-80%</v>
      </c>
      <c r="AB2460">
        <f t="shared" si="155"/>
        <v>1.5545598744262827E-4</v>
      </c>
    </row>
    <row r="2461" spans="1:28" x14ac:dyDescent="0.25">
      <c r="A2461" t="s">
        <v>5951</v>
      </c>
      <c r="B2461" t="s">
        <v>5952</v>
      </c>
      <c r="C2461" t="s">
        <v>82</v>
      </c>
      <c r="D2461" t="s">
        <v>165</v>
      </c>
      <c r="E2461">
        <v>62</v>
      </c>
      <c r="F2461" t="s">
        <v>117</v>
      </c>
      <c r="G2461">
        <v>2020</v>
      </c>
      <c r="H2461" t="s">
        <v>14</v>
      </c>
      <c r="I2461" t="s">
        <v>84</v>
      </c>
      <c r="J2461" t="s">
        <v>80</v>
      </c>
      <c r="K2461">
        <v>72</v>
      </c>
      <c r="L2461" s="18">
        <v>43731</v>
      </c>
      <c r="M2461" s="18">
        <v>45923</v>
      </c>
      <c r="O2461">
        <v>48690000</v>
      </c>
      <c r="P2461">
        <v>26690000</v>
      </c>
      <c r="Q2461">
        <v>22000000</v>
      </c>
      <c r="R2461">
        <v>589136</v>
      </c>
      <c r="S2461" t="s">
        <v>166</v>
      </c>
      <c r="T2461">
        <v>-0.68061351981579676</v>
      </c>
      <c r="U2461">
        <v>-0.65439851806678362</v>
      </c>
      <c r="V2461">
        <v>-0.22527857001643839</v>
      </c>
      <c r="W2461">
        <v>0.24366059147590391</v>
      </c>
      <c r="X2461">
        <v>0.1217289195237771</v>
      </c>
      <c r="Y2461" t="str">
        <f t="shared" si="152"/>
        <v>61-72</v>
      </c>
      <c r="Z2461" s="20">
        <f t="shared" si="153"/>
        <v>0.54816184021359626</v>
      </c>
      <c r="AA2461" t="str">
        <f t="shared" si="154"/>
        <v>40%-60%</v>
      </c>
      <c r="AB2461">
        <f t="shared" si="155"/>
        <v>1.2216345238431916E-4</v>
      </c>
    </row>
    <row r="2462" spans="1:28" x14ac:dyDescent="0.25">
      <c r="A2462" t="s">
        <v>5953</v>
      </c>
      <c r="B2462" t="s">
        <v>5954</v>
      </c>
      <c r="C2462" t="s">
        <v>82</v>
      </c>
      <c r="D2462" t="s">
        <v>384</v>
      </c>
      <c r="E2462">
        <v>62</v>
      </c>
      <c r="F2462" t="s">
        <v>117</v>
      </c>
      <c r="G2462">
        <v>2020</v>
      </c>
      <c r="H2462" t="s">
        <v>29</v>
      </c>
      <c r="I2462" t="s">
        <v>84</v>
      </c>
      <c r="J2462" t="s">
        <v>80</v>
      </c>
      <c r="K2462">
        <v>84</v>
      </c>
      <c r="L2462" s="18">
        <v>43817</v>
      </c>
      <c r="M2462" s="18">
        <v>46374</v>
      </c>
      <c r="O2462">
        <v>51370000</v>
      </c>
      <c r="P2462">
        <v>26370000</v>
      </c>
      <c r="Q2462">
        <v>25000000</v>
      </c>
      <c r="R2462">
        <v>535128</v>
      </c>
      <c r="S2462" t="s">
        <v>166</v>
      </c>
      <c r="T2462">
        <v>-3.00920594586225</v>
      </c>
      <c r="U2462">
        <v>-0.79740642440319953</v>
      </c>
      <c r="V2462">
        <v>-0.54145652994716964</v>
      </c>
      <c r="W2462">
        <v>-0.69764160728014812</v>
      </c>
      <c r="X2462">
        <v>0.81785981608906366</v>
      </c>
      <c r="Y2462" t="str">
        <f t="shared" si="152"/>
        <v>&gt;72</v>
      </c>
      <c r="Z2462" s="20">
        <f t="shared" si="153"/>
        <v>0.51333463110765043</v>
      </c>
      <c r="AA2462" t="str">
        <f t="shared" si="154"/>
        <v>40%-60%</v>
      </c>
      <c r="AB2462">
        <f t="shared" si="155"/>
        <v>1.1096433412236895E-4</v>
      </c>
    </row>
    <row r="2463" spans="1:28" x14ac:dyDescent="0.25">
      <c r="A2463" t="s">
        <v>5955</v>
      </c>
      <c r="B2463" t="s">
        <v>5956</v>
      </c>
      <c r="C2463" t="s">
        <v>82</v>
      </c>
      <c r="D2463" t="s">
        <v>258</v>
      </c>
      <c r="E2463">
        <v>61</v>
      </c>
      <c r="F2463" t="s">
        <v>25</v>
      </c>
      <c r="G2463">
        <v>2020</v>
      </c>
      <c r="H2463" t="s">
        <v>25</v>
      </c>
      <c r="I2463" t="s">
        <v>84</v>
      </c>
      <c r="J2463" t="s">
        <v>80</v>
      </c>
      <c r="K2463">
        <v>84</v>
      </c>
      <c r="L2463" s="18">
        <v>43682</v>
      </c>
      <c r="M2463" s="18">
        <v>46239</v>
      </c>
      <c r="O2463">
        <v>29990000</v>
      </c>
      <c r="P2463">
        <v>29990000</v>
      </c>
      <c r="Q2463">
        <v>0</v>
      </c>
      <c r="R2463">
        <v>638969</v>
      </c>
      <c r="S2463" t="s">
        <v>146</v>
      </c>
      <c r="T2463">
        <v>3.4943527771394541E-2</v>
      </c>
      <c r="U2463">
        <v>1.2009447865714571</v>
      </c>
      <c r="V2463">
        <v>7.5535630963093098E-2</v>
      </c>
      <c r="W2463">
        <v>-0.83139880865341775</v>
      </c>
      <c r="X2463">
        <v>-0.65174985443765243</v>
      </c>
      <c r="Y2463" t="str">
        <f t="shared" si="152"/>
        <v>&gt;72</v>
      </c>
      <c r="Z2463" s="20">
        <f t="shared" si="153"/>
        <v>1</v>
      </c>
      <c r="AA2463" t="str">
        <f t="shared" si="154"/>
        <v>80%-100%</v>
      </c>
      <c r="AB2463">
        <f t="shared" si="155"/>
        <v>1.3249684114797949E-4</v>
      </c>
    </row>
    <row r="2464" spans="1:28" x14ac:dyDescent="0.25">
      <c r="A2464" t="s">
        <v>5957</v>
      </c>
      <c r="B2464" t="s">
        <v>5958</v>
      </c>
      <c r="C2464" t="s">
        <v>82</v>
      </c>
      <c r="D2464" t="s">
        <v>197</v>
      </c>
      <c r="E2464">
        <v>60</v>
      </c>
      <c r="F2464" t="s">
        <v>87</v>
      </c>
      <c r="G2464">
        <v>2017</v>
      </c>
      <c r="H2464" t="s">
        <v>15</v>
      </c>
      <c r="J2464" t="s">
        <v>80</v>
      </c>
      <c r="K2464">
        <v>72</v>
      </c>
      <c r="L2464" s="18">
        <v>42641</v>
      </c>
      <c r="M2464" s="18">
        <v>44832</v>
      </c>
      <c r="O2464">
        <v>37250000</v>
      </c>
      <c r="P2464">
        <v>37250000</v>
      </c>
      <c r="Q2464">
        <v>0</v>
      </c>
      <c r="R2464">
        <v>794582</v>
      </c>
      <c r="S2464" t="s">
        <v>228</v>
      </c>
      <c r="T2464">
        <v>0.85965334532951332</v>
      </c>
      <c r="U2464">
        <v>1.2009447865714571</v>
      </c>
      <c r="V2464">
        <v>-6.6421870442116615E-2</v>
      </c>
      <c r="W2464">
        <v>-0.18412016319895</v>
      </c>
      <c r="X2464">
        <v>0.27642467431606299</v>
      </c>
      <c r="Y2464" t="str">
        <f t="shared" si="152"/>
        <v>61-72</v>
      </c>
      <c r="Z2464" s="20">
        <f t="shared" si="153"/>
        <v>1</v>
      </c>
      <c r="AA2464" t="str">
        <f t="shared" si="154"/>
        <v>80%-100%</v>
      </c>
      <c r="AB2464">
        <f t="shared" si="155"/>
        <v>1.6476480867310282E-4</v>
      </c>
    </row>
    <row r="2465" spans="1:28" x14ac:dyDescent="0.25">
      <c r="A2465" t="s">
        <v>5959</v>
      </c>
      <c r="B2465" t="s">
        <v>5960</v>
      </c>
      <c r="C2465" t="s">
        <v>82</v>
      </c>
      <c r="D2465" t="s">
        <v>236</v>
      </c>
      <c r="E2465">
        <v>49</v>
      </c>
      <c r="F2465" t="s">
        <v>117</v>
      </c>
      <c r="G2465">
        <v>2021</v>
      </c>
      <c r="H2465" t="s">
        <v>29</v>
      </c>
      <c r="I2465" t="s">
        <v>84</v>
      </c>
      <c r="J2465" t="s">
        <v>80</v>
      </c>
      <c r="K2465">
        <v>84</v>
      </c>
      <c r="L2465" s="18">
        <v>44074</v>
      </c>
      <c r="M2465" s="18">
        <v>46630</v>
      </c>
      <c r="O2465">
        <v>57090000</v>
      </c>
      <c r="P2465">
        <v>57090000</v>
      </c>
      <c r="Q2465">
        <v>0</v>
      </c>
      <c r="R2465">
        <v>1383771</v>
      </c>
      <c r="S2465" t="s">
        <v>318</v>
      </c>
      <c r="T2465">
        <v>-0.57146074984486928</v>
      </c>
      <c r="U2465">
        <v>1.2009447865714571</v>
      </c>
      <c r="V2465">
        <v>1.118477759689168</v>
      </c>
      <c r="W2465">
        <v>-0.46506538210124798</v>
      </c>
      <c r="X2465">
        <v>0.19907679691992</v>
      </c>
      <c r="Y2465" t="str">
        <f t="shared" si="152"/>
        <v>&gt;72</v>
      </c>
      <c r="Z2465" s="20">
        <f t="shared" si="153"/>
        <v>1</v>
      </c>
      <c r="AA2465" t="str">
        <f t="shared" si="154"/>
        <v>80%-100%</v>
      </c>
      <c r="AB2465">
        <f t="shared" si="155"/>
        <v>2.8693925115644221E-4</v>
      </c>
    </row>
    <row r="2466" spans="1:28" x14ac:dyDescent="0.25">
      <c r="A2466" t="s">
        <v>5961</v>
      </c>
      <c r="B2466" t="s">
        <v>5962</v>
      </c>
      <c r="C2466" t="s">
        <v>82</v>
      </c>
      <c r="D2466" t="s">
        <v>83</v>
      </c>
      <c r="E2466">
        <v>220</v>
      </c>
      <c r="F2466" t="s">
        <v>79</v>
      </c>
      <c r="G2466">
        <v>2021</v>
      </c>
      <c r="H2466" t="s">
        <v>26</v>
      </c>
      <c r="I2466" t="s">
        <v>84</v>
      </c>
      <c r="J2466" t="s">
        <v>80</v>
      </c>
      <c r="K2466">
        <v>84</v>
      </c>
      <c r="L2466" s="18">
        <v>44019</v>
      </c>
      <c r="M2466" s="18">
        <v>46575</v>
      </c>
      <c r="O2466">
        <v>55490000</v>
      </c>
      <c r="P2466">
        <v>55490000</v>
      </c>
      <c r="Q2466">
        <v>0</v>
      </c>
      <c r="R2466">
        <v>1213579</v>
      </c>
      <c r="S2466" t="s">
        <v>437</v>
      </c>
      <c r="T2466">
        <v>-1.505323337373915</v>
      </c>
      <c r="U2466">
        <v>1.2009447865714571</v>
      </c>
      <c r="V2466">
        <v>0.44659959483636458</v>
      </c>
      <c r="W2466">
        <v>-0.27923182239083488</v>
      </c>
      <c r="X2466">
        <v>0.50846830650449182</v>
      </c>
      <c r="Y2466" t="str">
        <f t="shared" si="152"/>
        <v>&gt;72</v>
      </c>
      <c r="Z2466" s="20">
        <f t="shared" si="153"/>
        <v>1</v>
      </c>
      <c r="AA2466" t="str">
        <f t="shared" si="154"/>
        <v>80%-100%</v>
      </c>
      <c r="AB2466">
        <f t="shared" si="155"/>
        <v>2.5164817695932636E-4</v>
      </c>
    </row>
    <row r="2467" spans="1:28" x14ac:dyDescent="0.25">
      <c r="A2467" t="s">
        <v>899</v>
      </c>
      <c r="B2467" t="s">
        <v>900</v>
      </c>
      <c r="C2467" t="s">
        <v>82</v>
      </c>
      <c r="D2467" t="s">
        <v>627</v>
      </c>
      <c r="E2467">
        <v>220</v>
      </c>
      <c r="F2467" t="s">
        <v>25</v>
      </c>
      <c r="G2467">
        <v>2021</v>
      </c>
      <c r="H2467" t="s">
        <v>25</v>
      </c>
      <c r="I2467" t="s">
        <v>84</v>
      </c>
      <c r="J2467" t="s">
        <v>80</v>
      </c>
      <c r="K2467">
        <v>48</v>
      </c>
      <c r="L2467" s="18">
        <v>44287</v>
      </c>
      <c r="M2467" s="18">
        <v>45748</v>
      </c>
      <c r="O2467">
        <v>39290000</v>
      </c>
      <c r="P2467">
        <v>25000000</v>
      </c>
      <c r="Q2467">
        <v>14290000</v>
      </c>
      <c r="R2467">
        <v>735157</v>
      </c>
      <c r="S2467" t="s">
        <v>385</v>
      </c>
      <c r="T2467">
        <v>-0.85040671754835062</v>
      </c>
      <c r="U2467">
        <v>-0.292508266525012</v>
      </c>
      <c r="V2467">
        <v>5.1377144922950549E-2</v>
      </c>
      <c r="W2467">
        <v>-0.86746280365792583</v>
      </c>
      <c r="X2467">
        <v>0.50846830650449182</v>
      </c>
      <c r="Y2467" t="str">
        <f t="shared" si="152"/>
        <v>37-48</v>
      </c>
      <c r="Z2467" s="20">
        <f t="shared" si="153"/>
        <v>0.63629422244846012</v>
      </c>
      <c r="AA2467" t="str">
        <f t="shared" si="154"/>
        <v>60%-80%</v>
      </c>
      <c r="AB2467">
        <f t="shared" si="155"/>
        <v>1.5244241934714384E-4</v>
      </c>
    </row>
    <row r="2468" spans="1:28" x14ac:dyDescent="0.25">
      <c r="A2468" t="s">
        <v>5963</v>
      </c>
      <c r="B2468" t="s">
        <v>5964</v>
      </c>
      <c r="C2468" t="s">
        <v>82</v>
      </c>
      <c r="D2468" t="s">
        <v>244</v>
      </c>
      <c r="E2468">
        <v>38</v>
      </c>
      <c r="F2468" t="s">
        <v>95</v>
      </c>
      <c r="G2468">
        <v>2014</v>
      </c>
      <c r="H2468" t="s">
        <v>16</v>
      </c>
      <c r="J2468" t="s">
        <v>96</v>
      </c>
      <c r="K2468">
        <v>36</v>
      </c>
      <c r="L2468" s="18">
        <v>44435</v>
      </c>
      <c r="M2468" s="18">
        <v>45531</v>
      </c>
      <c r="O2468">
        <v>29500000</v>
      </c>
      <c r="P2468">
        <v>29500000</v>
      </c>
      <c r="Q2468">
        <v>0</v>
      </c>
      <c r="R2468">
        <v>1143429</v>
      </c>
      <c r="S2468" t="s">
        <v>331</v>
      </c>
      <c r="T2468">
        <v>-0.47443606542626698</v>
      </c>
      <c r="U2468">
        <v>1.2009447865714571</v>
      </c>
      <c r="V2468">
        <v>0.6442108197930716</v>
      </c>
      <c r="W2468">
        <v>2.42489956649178E-2</v>
      </c>
      <c r="X2468">
        <v>0.27642467431606299</v>
      </c>
      <c r="Y2468" t="str">
        <f t="shared" si="152"/>
        <v>25-36</v>
      </c>
      <c r="Z2468" s="20">
        <f t="shared" si="153"/>
        <v>1</v>
      </c>
      <c r="AA2468" t="str">
        <f t="shared" si="154"/>
        <v>80%-100%</v>
      </c>
      <c r="AB2468">
        <f t="shared" si="155"/>
        <v>2.371018477844669E-4</v>
      </c>
    </row>
    <row r="2469" spans="1:28" x14ac:dyDescent="0.25">
      <c r="A2469" t="s">
        <v>5965</v>
      </c>
      <c r="B2469" t="s">
        <v>5966</v>
      </c>
      <c r="C2469" t="s">
        <v>82</v>
      </c>
      <c r="D2469" t="s">
        <v>5967</v>
      </c>
      <c r="E2469">
        <v>291</v>
      </c>
      <c r="F2469" t="s">
        <v>17</v>
      </c>
      <c r="G2469">
        <v>2022</v>
      </c>
      <c r="H2469" t="s">
        <v>694</v>
      </c>
      <c r="I2469" t="s">
        <v>84</v>
      </c>
      <c r="J2469" t="s">
        <v>80</v>
      </c>
      <c r="K2469">
        <v>60</v>
      </c>
      <c r="L2469" s="18">
        <v>44530</v>
      </c>
      <c r="M2469" s="18">
        <v>46356</v>
      </c>
      <c r="O2469">
        <v>66496850</v>
      </c>
      <c r="P2469">
        <v>58296850</v>
      </c>
      <c r="Q2469">
        <v>8200000</v>
      </c>
      <c r="R2469">
        <v>1539374</v>
      </c>
      <c r="S2469" t="s">
        <v>182</v>
      </c>
      <c r="T2469">
        <v>-0.69274160536812202</v>
      </c>
      <c r="U2469">
        <v>0.69459089221183012</v>
      </c>
      <c r="V2469">
        <v>-0.30432305999912118</v>
      </c>
      <c r="W2469">
        <v>-7.0501884177357407E-2</v>
      </c>
      <c r="X2469">
        <v>0.74051193869292065</v>
      </c>
      <c r="Y2469" t="str">
        <f t="shared" si="152"/>
        <v>49-60</v>
      </c>
      <c r="Z2469" s="20">
        <f t="shared" si="153"/>
        <v>0.87668588812853543</v>
      </c>
      <c r="AA2469" t="str">
        <f t="shared" si="154"/>
        <v>80%-100%</v>
      </c>
      <c r="AB2469">
        <f t="shared" si="155"/>
        <v>3.1920514507797679E-4</v>
      </c>
    </row>
    <row r="2470" spans="1:28" x14ac:dyDescent="0.25">
      <c r="A2470" t="s">
        <v>5968</v>
      </c>
      <c r="B2470" t="s">
        <v>5969</v>
      </c>
      <c r="C2470" t="s">
        <v>82</v>
      </c>
      <c r="D2470" t="s">
        <v>572</v>
      </c>
      <c r="E2470">
        <v>15</v>
      </c>
      <c r="F2470" t="s">
        <v>117</v>
      </c>
      <c r="G2470">
        <v>2021</v>
      </c>
      <c r="H2470" t="s">
        <v>29</v>
      </c>
      <c r="I2470" t="s">
        <v>84</v>
      </c>
      <c r="J2470" t="s">
        <v>80</v>
      </c>
      <c r="K2470">
        <v>72</v>
      </c>
      <c r="L2470" s="18">
        <v>44019</v>
      </c>
      <c r="M2470" s="18">
        <v>46210</v>
      </c>
      <c r="O2470">
        <v>60390000</v>
      </c>
      <c r="P2470">
        <v>61971000</v>
      </c>
      <c r="Q2470">
        <v>0</v>
      </c>
      <c r="R2470">
        <v>1479351</v>
      </c>
      <c r="S2470" t="s">
        <v>302</v>
      </c>
      <c r="T2470">
        <v>-1.1778650274611331</v>
      </c>
      <c r="U2470">
        <v>1.3084447249718409</v>
      </c>
      <c r="V2470">
        <v>0.44659959483636458</v>
      </c>
      <c r="W2470">
        <v>-0.25050754637185668</v>
      </c>
      <c r="X2470">
        <v>0.74051193869292065</v>
      </c>
      <c r="Y2470" t="str">
        <f t="shared" si="152"/>
        <v>61-72</v>
      </c>
      <c r="Z2470" s="20">
        <f t="shared" si="153"/>
        <v>1.0261798310978638</v>
      </c>
      <c r="AA2470" t="str">
        <f t="shared" si="154"/>
        <v>80%-100%</v>
      </c>
      <c r="AB2470">
        <f t="shared" si="155"/>
        <v>3.0675875425741246E-4</v>
      </c>
    </row>
    <row r="2471" spans="1:28" x14ac:dyDescent="0.25">
      <c r="A2471" t="s">
        <v>5970</v>
      </c>
      <c r="B2471" t="s">
        <v>5971</v>
      </c>
      <c r="C2471" t="s">
        <v>82</v>
      </c>
      <c r="D2471" t="s">
        <v>130</v>
      </c>
      <c r="E2471">
        <v>27</v>
      </c>
      <c r="F2471" t="s">
        <v>117</v>
      </c>
      <c r="G2471">
        <v>2020</v>
      </c>
      <c r="H2471" t="s">
        <v>14</v>
      </c>
      <c r="I2471" t="s">
        <v>84</v>
      </c>
      <c r="J2471" t="s">
        <v>80</v>
      </c>
      <c r="K2471">
        <v>72</v>
      </c>
      <c r="L2471" s="18">
        <v>43839</v>
      </c>
      <c r="M2471" s="18">
        <v>46031</v>
      </c>
      <c r="O2471">
        <v>50190000</v>
      </c>
      <c r="P2471">
        <v>50190000</v>
      </c>
      <c r="Q2471">
        <v>0</v>
      </c>
      <c r="R2471">
        <v>1173438</v>
      </c>
      <c r="S2471" t="s">
        <v>126</v>
      </c>
      <c r="T2471">
        <v>-0.3531552099030143</v>
      </c>
      <c r="U2471">
        <v>1.2009447865714571</v>
      </c>
      <c r="V2471">
        <v>0.48612183982770601</v>
      </c>
      <c r="W2471">
        <v>0.79512759278142409</v>
      </c>
      <c r="X2471">
        <v>0.97255557088134947</v>
      </c>
      <c r="Y2471" t="str">
        <f t="shared" si="152"/>
        <v>61-72</v>
      </c>
      <c r="Z2471" s="20">
        <f t="shared" si="153"/>
        <v>1</v>
      </c>
      <c r="AA2471" t="str">
        <f t="shared" si="154"/>
        <v>80%-100%</v>
      </c>
      <c r="AB2471">
        <f t="shared" si="155"/>
        <v>2.4332452479385188E-4</v>
      </c>
    </row>
    <row r="2472" spans="1:28" x14ac:dyDescent="0.25">
      <c r="A2472" t="s">
        <v>5972</v>
      </c>
      <c r="B2472" t="s">
        <v>5973</v>
      </c>
      <c r="C2472" t="s">
        <v>82</v>
      </c>
      <c r="D2472" t="s">
        <v>165</v>
      </c>
      <c r="E2472">
        <v>38</v>
      </c>
      <c r="F2472" t="s">
        <v>79</v>
      </c>
      <c r="G2472">
        <v>2020</v>
      </c>
      <c r="H2472" t="s">
        <v>13</v>
      </c>
      <c r="I2472" t="s">
        <v>84</v>
      </c>
      <c r="J2472" t="s">
        <v>80</v>
      </c>
      <c r="K2472">
        <v>72</v>
      </c>
      <c r="L2472" s="18">
        <v>43625</v>
      </c>
      <c r="M2472" s="18">
        <v>45817</v>
      </c>
      <c r="O2472">
        <v>42836350</v>
      </c>
      <c r="P2472">
        <v>8836350</v>
      </c>
      <c r="Q2472">
        <v>34000000</v>
      </c>
      <c r="R2472">
        <v>204970</v>
      </c>
      <c r="S2472" t="s">
        <v>331</v>
      </c>
      <c r="T2472">
        <v>1.065830799719043</v>
      </c>
      <c r="U2472">
        <v>-2.0582313645843868</v>
      </c>
      <c r="V2472">
        <v>-0.54145652994716964</v>
      </c>
      <c r="W2472">
        <v>-0.3150170182659297</v>
      </c>
      <c r="X2472">
        <v>-0.1103147126646518</v>
      </c>
      <c r="Y2472" t="str">
        <f t="shared" si="152"/>
        <v>61-72</v>
      </c>
      <c r="Z2472" s="20">
        <f t="shared" si="153"/>
        <v>0.20628158094702279</v>
      </c>
      <c r="AA2472" t="str">
        <f t="shared" si="154"/>
        <v>20%-40%</v>
      </c>
      <c r="AB2472">
        <f t="shared" si="155"/>
        <v>4.2502652757960641E-5</v>
      </c>
    </row>
    <row r="2473" spans="1:28" x14ac:dyDescent="0.25">
      <c r="A2473" t="s">
        <v>5974</v>
      </c>
      <c r="B2473" t="s">
        <v>5975</v>
      </c>
      <c r="C2473" t="s">
        <v>82</v>
      </c>
      <c r="D2473" t="s">
        <v>128</v>
      </c>
      <c r="E2473">
        <v>49</v>
      </c>
      <c r="F2473" t="s">
        <v>79</v>
      </c>
      <c r="G2473">
        <v>2018</v>
      </c>
      <c r="H2473" t="s">
        <v>13</v>
      </c>
      <c r="J2473" t="s">
        <v>80</v>
      </c>
      <c r="K2473">
        <v>72</v>
      </c>
      <c r="L2473" s="18">
        <v>43098</v>
      </c>
      <c r="M2473" s="18">
        <v>45289</v>
      </c>
      <c r="O2473">
        <v>37190000</v>
      </c>
      <c r="P2473">
        <v>31190000</v>
      </c>
      <c r="Q2473">
        <v>6000000</v>
      </c>
      <c r="R2473">
        <v>711751</v>
      </c>
      <c r="S2473" t="s">
        <v>331</v>
      </c>
      <c r="T2473">
        <v>0.41091417989347812</v>
      </c>
      <c r="U2473">
        <v>0.53847443406098761</v>
      </c>
      <c r="V2473">
        <v>0.84182204474977862</v>
      </c>
      <c r="W2473">
        <v>0.13431955576472651</v>
      </c>
      <c r="X2473">
        <v>1.0499034482774929</v>
      </c>
      <c r="Y2473" t="str">
        <f t="shared" si="152"/>
        <v>61-72</v>
      </c>
      <c r="Z2473" s="20">
        <f t="shared" si="153"/>
        <v>0.83866630814735144</v>
      </c>
      <c r="AA2473" t="str">
        <f t="shared" si="154"/>
        <v>80%-100%</v>
      </c>
      <c r="AB2473">
        <f t="shared" si="155"/>
        <v>1.4758894278738959E-4</v>
      </c>
    </row>
    <row r="2474" spans="1:28" x14ac:dyDescent="0.25">
      <c r="A2474" t="s">
        <v>5976</v>
      </c>
      <c r="B2474" t="s">
        <v>5977</v>
      </c>
      <c r="C2474" t="s">
        <v>82</v>
      </c>
      <c r="D2474" t="s">
        <v>865</v>
      </c>
      <c r="E2474">
        <v>48</v>
      </c>
      <c r="F2474" t="s">
        <v>12</v>
      </c>
      <c r="G2474">
        <v>2021</v>
      </c>
      <c r="H2474" t="s">
        <v>12</v>
      </c>
      <c r="I2474" t="s">
        <v>84</v>
      </c>
      <c r="J2474" t="s">
        <v>80</v>
      </c>
      <c r="K2474">
        <v>72</v>
      </c>
      <c r="L2474" s="18">
        <v>44317</v>
      </c>
      <c r="M2474" s="18">
        <v>46508</v>
      </c>
      <c r="O2474">
        <v>82590000</v>
      </c>
      <c r="P2474">
        <v>40590000</v>
      </c>
      <c r="Q2474">
        <v>42000000</v>
      </c>
      <c r="R2474">
        <v>1076980</v>
      </c>
      <c r="S2474" t="s">
        <v>186</v>
      </c>
      <c r="T2474">
        <v>0.16835246884697261</v>
      </c>
      <c r="U2474">
        <v>-0.88721245848303421</v>
      </c>
      <c r="V2474">
        <v>0.80229979975843724</v>
      </c>
      <c r="W2474">
        <v>-0.69848231941681926</v>
      </c>
      <c r="X2474">
        <v>1.281947080465921</v>
      </c>
      <c r="Y2474" t="str">
        <f t="shared" si="152"/>
        <v>61-72</v>
      </c>
      <c r="Z2474" s="20">
        <f t="shared" si="153"/>
        <v>0.49146385760988015</v>
      </c>
      <c r="AA2474" t="str">
        <f t="shared" si="154"/>
        <v>40%-60%</v>
      </c>
      <c r="AB2474">
        <f t="shared" si="155"/>
        <v>2.2332295929779214E-4</v>
      </c>
    </row>
    <row r="2475" spans="1:28" x14ac:dyDescent="0.25">
      <c r="A2475" t="s">
        <v>5978</v>
      </c>
      <c r="B2475" t="s">
        <v>5979</v>
      </c>
      <c r="C2475" t="s">
        <v>82</v>
      </c>
      <c r="D2475" t="s">
        <v>722</v>
      </c>
      <c r="E2475">
        <v>46</v>
      </c>
      <c r="F2475" t="s">
        <v>25</v>
      </c>
      <c r="G2475">
        <v>2022</v>
      </c>
      <c r="H2475" t="s">
        <v>25</v>
      </c>
      <c r="I2475" t="s">
        <v>84</v>
      </c>
      <c r="J2475" t="s">
        <v>80</v>
      </c>
      <c r="K2475">
        <v>72</v>
      </c>
      <c r="L2475" s="18">
        <v>44336</v>
      </c>
      <c r="M2475" s="18">
        <v>46527</v>
      </c>
      <c r="O2475">
        <v>42810000</v>
      </c>
      <c r="P2475">
        <v>32810000</v>
      </c>
      <c r="Q2475">
        <v>10000000</v>
      </c>
      <c r="R2475">
        <v>721007</v>
      </c>
      <c r="S2475" t="s">
        <v>4394</v>
      </c>
      <c r="T2475">
        <v>-0.31677095324603838</v>
      </c>
      <c r="U2475">
        <v>0.2417735489375572</v>
      </c>
      <c r="V2475">
        <v>-0.38336754998180411</v>
      </c>
      <c r="W2475">
        <v>-0.70925823767236751</v>
      </c>
      <c r="X2475">
        <v>-1.657272260587511</v>
      </c>
      <c r="Y2475" t="str">
        <f t="shared" si="152"/>
        <v>61-72</v>
      </c>
      <c r="Z2475" s="20">
        <f t="shared" si="153"/>
        <v>0.76640971735575802</v>
      </c>
      <c r="AA2475" t="str">
        <f t="shared" si="154"/>
        <v>60%-80%</v>
      </c>
      <c r="AB2475">
        <f t="shared" si="155"/>
        <v>1.4950827026910733E-4</v>
      </c>
    </row>
    <row r="2476" spans="1:28" x14ac:dyDescent="0.25">
      <c r="A2476" t="s">
        <v>5980</v>
      </c>
      <c r="B2476" t="s">
        <v>5981</v>
      </c>
      <c r="C2476" t="s">
        <v>82</v>
      </c>
      <c r="D2476" t="s">
        <v>487</v>
      </c>
      <c r="E2476">
        <v>220</v>
      </c>
      <c r="F2476" t="s">
        <v>117</v>
      </c>
      <c r="G2476">
        <v>2021</v>
      </c>
      <c r="H2476" t="s">
        <v>29</v>
      </c>
      <c r="I2476" t="s">
        <v>84</v>
      </c>
      <c r="J2476" t="s">
        <v>80</v>
      </c>
      <c r="K2476">
        <v>72</v>
      </c>
      <c r="L2476" s="18">
        <v>44280</v>
      </c>
      <c r="M2476" s="18">
        <v>46471</v>
      </c>
      <c r="O2476">
        <v>58190000</v>
      </c>
      <c r="P2476">
        <v>41990000</v>
      </c>
      <c r="Q2476">
        <v>16200000</v>
      </c>
      <c r="R2476">
        <v>922740</v>
      </c>
      <c r="S2476" t="s">
        <v>385</v>
      </c>
      <c r="T2476">
        <v>-1.408298652955313</v>
      </c>
      <c r="U2476">
        <v>5.7782121051028097E-2</v>
      </c>
      <c r="V2476">
        <v>-0.38336754998180411</v>
      </c>
      <c r="W2476">
        <v>5.5382550440326713E-3</v>
      </c>
      <c r="X2476">
        <v>-1.0384892414183671</v>
      </c>
      <c r="Y2476" t="str">
        <f t="shared" si="152"/>
        <v>61-72</v>
      </c>
      <c r="Z2476" s="20">
        <f t="shared" si="153"/>
        <v>0.72160164976800134</v>
      </c>
      <c r="AA2476" t="str">
        <f t="shared" si="154"/>
        <v>60%-80%</v>
      </c>
      <c r="AB2476">
        <f t="shared" si="155"/>
        <v>1.9133969754539984E-4</v>
      </c>
    </row>
    <row r="2477" spans="1:28" x14ac:dyDescent="0.25">
      <c r="A2477" t="s">
        <v>5982</v>
      </c>
      <c r="B2477" t="s">
        <v>5983</v>
      </c>
      <c r="C2477" t="s">
        <v>82</v>
      </c>
      <c r="D2477" t="s">
        <v>834</v>
      </c>
      <c r="E2477">
        <v>60</v>
      </c>
      <c r="F2477" t="s">
        <v>469</v>
      </c>
      <c r="G2477">
        <v>2021</v>
      </c>
      <c r="H2477" t="s">
        <v>10</v>
      </c>
      <c r="I2477" t="s">
        <v>188</v>
      </c>
      <c r="J2477" t="s">
        <v>80</v>
      </c>
      <c r="K2477">
        <v>72</v>
      </c>
      <c r="L2477" s="18">
        <v>44251</v>
      </c>
      <c r="M2477" s="18">
        <v>46442</v>
      </c>
      <c r="O2477">
        <v>57890000</v>
      </c>
      <c r="P2477">
        <v>53729000</v>
      </c>
      <c r="Q2477">
        <v>4161000</v>
      </c>
      <c r="R2477">
        <v>1318788</v>
      </c>
      <c r="S2477" t="s">
        <v>137</v>
      </c>
      <c r="T2477">
        <v>-4.9953071094882402E-2</v>
      </c>
      <c r="U2477">
        <v>0.90579971114839719</v>
      </c>
      <c r="V2477">
        <v>0.2094661248883162</v>
      </c>
      <c r="W2477">
        <v>2.6628836133261928</v>
      </c>
      <c r="X2477">
        <v>-0.72909773183379534</v>
      </c>
      <c r="Y2477" t="str">
        <f t="shared" si="152"/>
        <v>61-72</v>
      </c>
      <c r="Z2477" s="20">
        <f t="shared" si="153"/>
        <v>0.9281223009155295</v>
      </c>
      <c r="AA2477" t="str">
        <f t="shared" si="154"/>
        <v>80%-100%</v>
      </c>
      <c r="AB2477">
        <f t="shared" si="155"/>
        <v>2.7346435295587352E-4</v>
      </c>
    </row>
    <row r="2478" spans="1:28" x14ac:dyDescent="0.25">
      <c r="A2478" t="s">
        <v>5984</v>
      </c>
      <c r="B2478" t="s">
        <v>5985</v>
      </c>
      <c r="C2478" t="s">
        <v>82</v>
      </c>
      <c r="D2478" t="s">
        <v>181</v>
      </c>
      <c r="E2478">
        <v>236</v>
      </c>
      <c r="F2478" t="s">
        <v>25</v>
      </c>
      <c r="G2478">
        <v>2022</v>
      </c>
      <c r="H2478" t="s">
        <v>25</v>
      </c>
      <c r="I2478" t="s">
        <v>84</v>
      </c>
      <c r="J2478" t="s">
        <v>80</v>
      </c>
      <c r="K2478">
        <v>84</v>
      </c>
      <c r="L2478" s="18">
        <v>44372</v>
      </c>
      <c r="M2478" s="18">
        <v>46929</v>
      </c>
      <c r="O2478">
        <v>43033900</v>
      </c>
      <c r="P2478">
        <v>43033900</v>
      </c>
      <c r="Q2478">
        <v>0</v>
      </c>
      <c r="R2478">
        <v>1081473</v>
      </c>
      <c r="S2478" t="s">
        <v>359</v>
      </c>
      <c r="T2478">
        <v>-0.83827863199602526</v>
      </c>
      <c r="U2478">
        <v>1.2009447865714571</v>
      </c>
      <c r="V2478">
        <v>-0.30432305999912118</v>
      </c>
      <c r="W2478">
        <v>0.34121705350976278</v>
      </c>
      <c r="X2478">
        <v>-1.3478807510029389</v>
      </c>
      <c r="Y2478" t="str">
        <f t="shared" si="152"/>
        <v>&gt;72</v>
      </c>
      <c r="Z2478" s="20">
        <f t="shared" si="153"/>
        <v>1</v>
      </c>
      <c r="AA2478" t="str">
        <f t="shared" si="154"/>
        <v>80%-100%</v>
      </c>
      <c r="AB2478">
        <f t="shared" si="155"/>
        <v>2.242546293902033E-4</v>
      </c>
    </row>
    <row r="2479" spans="1:28" x14ac:dyDescent="0.25">
      <c r="A2479" t="s">
        <v>5986</v>
      </c>
      <c r="B2479" t="s">
        <v>5987</v>
      </c>
      <c r="C2479" t="s">
        <v>82</v>
      </c>
      <c r="D2479" t="s">
        <v>236</v>
      </c>
      <c r="E2479">
        <v>61</v>
      </c>
      <c r="F2479" t="s">
        <v>117</v>
      </c>
      <c r="G2479">
        <v>2021</v>
      </c>
      <c r="H2479" t="s">
        <v>29</v>
      </c>
      <c r="I2479" t="s">
        <v>84</v>
      </c>
      <c r="J2479" t="s">
        <v>80</v>
      </c>
      <c r="K2479">
        <v>84</v>
      </c>
      <c r="L2479" s="18">
        <v>44088</v>
      </c>
      <c r="M2479" s="18">
        <v>46644</v>
      </c>
      <c r="O2479">
        <v>59490000</v>
      </c>
      <c r="P2479">
        <v>59490000</v>
      </c>
      <c r="Q2479">
        <v>0</v>
      </c>
      <c r="R2479">
        <v>1374658</v>
      </c>
      <c r="S2479" t="s">
        <v>641</v>
      </c>
      <c r="T2479">
        <v>-1.0323280008332301</v>
      </c>
      <c r="U2479">
        <v>1.2009447865714571</v>
      </c>
      <c r="V2479">
        <v>1.395133474628558</v>
      </c>
      <c r="W2479">
        <v>0.2034770074305893</v>
      </c>
      <c r="X2479">
        <v>-1.5799243831913681</v>
      </c>
      <c r="Y2479" t="str">
        <f t="shared" si="152"/>
        <v>&gt;72</v>
      </c>
      <c r="Z2479" s="20">
        <f t="shared" si="153"/>
        <v>1</v>
      </c>
      <c r="AA2479" t="str">
        <f t="shared" si="154"/>
        <v>80%-100%</v>
      </c>
      <c r="AB2479">
        <f t="shared" si="155"/>
        <v>2.8504957620604311E-4</v>
      </c>
    </row>
    <row r="2480" spans="1:28" x14ac:dyDescent="0.25">
      <c r="A2480" t="s">
        <v>5988</v>
      </c>
      <c r="B2480" t="s">
        <v>5989</v>
      </c>
      <c r="C2480" t="s">
        <v>82</v>
      </c>
      <c r="D2480" t="s">
        <v>476</v>
      </c>
      <c r="E2480">
        <v>166990391</v>
      </c>
      <c r="F2480" t="s">
        <v>95</v>
      </c>
      <c r="G2480">
        <v>2020</v>
      </c>
      <c r="H2480" t="s">
        <v>16</v>
      </c>
      <c r="J2480" t="s">
        <v>96</v>
      </c>
      <c r="K2480">
        <v>84</v>
      </c>
      <c r="L2480" s="18">
        <v>44508</v>
      </c>
      <c r="M2480" s="18">
        <v>47065</v>
      </c>
      <c r="O2480">
        <v>27675000</v>
      </c>
      <c r="P2480">
        <v>20675000</v>
      </c>
      <c r="Q2480">
        <v>7000000</v>
      </c>
      <c r="R2480">
        <v>464823</v>
      </c>
      <c r="S2480" t="s">
        <v>477</v>
      </c>
      <c r="T2480">
        <v>-2.2451365560657579</v>
      </c>
      <c r="U2480">
        <v>0.16233649467714539</v>
      </c>
      <c r="V2480">
        <v>1.039433269706485</v>
      </c>
      <c r="W2480">
        <v>-0.40725804213603461</v>
      </c>
      <c r="X2480">
        <v>0.66316406129677774</v>
      </c>
      <c r="Y2480" t="str">
        <f t="shared" si="152"/>
        <v>&gt;72</v>
      </c>
      <c r="Z2480" s="20">
        <f t="shared" si="153"/>
        <v>0.74706413730803978</v>
      </c>
      <c r="AA2480" t="str">
        <f t="shared" si="154"/>
        <v>60%-80%</v>
      </c>
      <c r="AB2480">
        <f t="shared" si="155"/>
        <v>9.6385864091884369E-5</v>
      </c>
    </row>
    <row r="2481" spans="1:28" x14ac:dyDescent="0.25">
      <c r="A2481" t="s">
        <v>5990</v>
      </c>
      <c r="B2481" t="s">
        <v>5991</v>
      </c>
      <c r="C2481" t="s">
        <v>82</v>
      </c>
      <c r="D2481" t="s">
        <v>354</v>
      </c>
      <c r="E2481">
        <v>49</v>
      </c>
      <c r="F2481" t="s">
        <v>79</v>
      </c>
      <c r="G2481">
        <v>2019</v>
      </c>
      <c r="H2481" t="s">
        <v>13</v>
      </c>
      <c r="J2481" t="s">
        <v>80</v>
      </c>
      <c r="K2481">
        <v>72</v>
      </c>
      <c r="L2481" s="18">
        <v>43298</v>
      </c>
      <c r="M2481" s="18">
        <v>45490</v>
      </c>
      <c r="O2481">
        <v>33300100</v>
      </c>
      <c r="P2481">
        <v>29835589</v>
      </c>
      <c r="Q2481">
        <v>3464511</v>
      </c>
      <c r="R2481">
        <v>609634</v>
      </c>
      <c r="S2481" t="s">
        <v>563</v>
      </c>
      <c r="T2481">
        <v>1.090086970823694</v>
      </c>
      <c r="U2481">
        <v>0.77373835538971059</v>
      </c>
      <c r="V2481">
        <v>-0.64980044103173351</v>
      </c>
      <c r="W2481">
        <v>-0.1873396293362222</v>
      </c>
      <c r="X2481">
        <v>-0.88379348662608126</v>
      </c>
      <c r="Y2481" t="str">
        <f t="shared" si="152"/>
        <v>61-72</v>
      </c>
      <c r="Z2481" s="20">
        <f t="shared" si="153"/>
        <v>0.895960943060231</v>
      </c>
      <c r="AA2481" t="str">
        <f t="shared" si="154"/>
        <v>80%-100%</v>
      </c>
      <c r="AB2481">
        <f t="shared" si="155"/>
        <v>1.2641392502047412E-4</v>
      </c>
    </row>
    <row r="2482" spans="1:28" x14ac:dyDescent="0.25">
      <c r="A2482" t="s">
        <v>5992</v>
      </c>
      <c r="B2482" t="s">
        <v>5993</v>
      </c>
      <c r="C2482" t="s">
        <v>82</v>
      </c>
      <c r="D2482" t="s">
        <v>161</v>
      </c>
      <c r="E2482">
        <v>48</v>
      </c>
      <c r="F2482" t="s">
        <v>87</v>
      </c>
      <c r="G2482">
        <v>2021</v>
      </c>
      <c r="H2482" t="s">
        <v>24</v>
      </c>
      <c r="I2482" t="s">
        <v>84</v>
      </c>
      <c r="J2482" t="s">
        <v>80</v>
      </c>
      <c r="K2482">
        <v>84</v>
      </c>
      <c r="L2482" s="18">
        <v>44230</v>
      </c>
      <c r="M2482" s="18">
        <v>46786</v>
      </c>
      <c r="O2482">
        <v>49400000</v>
      </c>
      <c r="P2482">
        <v>49400000</v>
      </c>
      <c r="Q2482">
        <v>0</v>
      </c>
      <c r="R2482">
        <v>1037195</v>
      </c>
      <c r="S2482" t="s">
        <v>186</v>
      </c>
      <c r="T2482">
        <v>-0.36528329545533961</v>
      </c>
      <c r="U2482">
        <v>1.2009447865714571</v>
      </c>
      <c r="V2482">
        <v>0.16994387989697479</v>
      </c>
      <c r="W2482">
        <v>9.4720786083728858E-2</v>
      </c>
      <c r="X2482">
        <v>0.66316406129677774</v>
      </c>
      <c r="Y2482" t="str">
        <f t="shared" si="152"/>
        <v>&gt;72</v>
      </c>
      <c r="Z2482" s="20">
        <f t="shared" si="153"/>
        <v>1</v>
      </c>
      <c r="AA2482" t="str">
        <f t="shared" si="154"/>
        <v>80%-100%</v>
      </c>
      <c r="AB2482">
        <f t="shared" si="155"/>
        <v>2.1507312742007604E-4</v>
      </c>
    </row>
    <row r="2483" spans="1:28" x14ac:dyDescent="0.25">
      <c r="A2483" t="s">
        <v>5994</v>
      </c>
      <c r="B2483" t="s">
        <v>5995</v>
      </c>
      <c r="C2483" t="s">
        <v>82</v>
      </c>
      <c r="D2483" t="s">
        <v>209</v>
      </c>
      <c r="E2483">
        <v>76</v>
      </c>
      <c r="F2483" t="s">
        <v>87</v>
      </c>
      <c r="G2483">
        <v>2019</v>
      </c>
      <c r="H2483" t="s">
        <v>15</v>
      </c>
      <c r="J2483" t="s">
        <v>80</v>
      </c>
      <c r="K2483">
        <v>60</v>
      </c>
      <c r="L2483" s="18">
        <v>43434</v>
      </c>
      <c r="M2483" s="18">
        <v>45260</v>
      </c>
      <c r="O2483">
        <v>33668850</v>
      </c>
      <c r="P2483">
        <v>28668850</v>
      </c>
      <c r="Q2483">
        <v>5000000</v>
      </c>
      <c r="R2483">
        <v>706003</v>
      </c>
      <c r="S2483" t="s">
        <v>413</v>
      </c>
      <c r="T2483">
        <v>1.077958885271368</v>
      </c>
      <c r="U2483">
        <v>0.59115085712172422</v>
      </c>
      <c r="V2483">
        <v>0.32803285986234038</v>
      </c>
      <c r="W2483">
        <v>-0.2820795563555562</v>
      </c>
      <c r="X2483">
        <v>0.35377255171220601</v>
      </c>
      <c r="Y2483" t="str">
        <f t="shared" si="152"/>
        <v>49-60</v>
      </c>
      <c r="Z2483" s="20">
        <f t="shared" si="153"/>
        <v>0.85149477929896622</v>
      </c>
      <c r="AA2483" t="str">
        <f t="shared" si="154"/>
        <v>80%-100%</v>
      </c>
      <c r="AB2483">
        <f t="shared" si="155"/>
        <v>1.4639703544459427E-4</v>
      </c>
    </row>
    <row r="2484" spans="1:28" x14ac:dyDescent="0.25">
      <c r="A2484" t="s">
        <v>5996</v>
      </c>
      <c r="B2484" t="s">
        <v>5997</v>
      </c>
      <c r="C2484" t="s">
        <v>82</v>
      </c>
      <c r="D2484" t="s">
        <v>256</v>
      </c>
      <c r="E2484">
        <v>83</v>
      </c>
      <c r="F2484" t="s">
        <v>79</v>
      </c>
      <c r="G2484">
        <v>2018</v>
      </c>
      <c r="H2484" t="s">
        <v>13</v>
      </c>
      <c r="J2484" t="s">
        <v>80</v>
      </c>
      <c r="K2484">
        <v>84</v>
      </c>
      <c r="L2484" s="18">
        <v>42835</v>
      </c>
      <c r="M2484" s="18">
        <v>45392</v>
      </c>
      <c r="O2484">
        <v>39870000</v>
      </c>
      <c r="P2484">
        <v>35883000</v>
      </c>
      <c r="Q2484">
        <v>3987000</v>
      </c>
      <c r="R2484">
        <v>828496</v>
      </c>
      <c r="S2484" t="s">
        <v>245</v>
      </c>
      <c r="T2484">
        <v>0.76262866091091108</v>
      </c>
      <c r="U2484">
        <v>0.79032357974038436</v>
      </c>
      <c r="V2484">
        <v>1.118477759689168</v>
      </c>
      <c r="W2484">
        <v>-0.5007337478649696</v>
      </c>
      <c r="X2484">
        <v>0.89520769348520657</v>
      </c>
      <c r="Y2484" t="str">
        <f t="shared" si="152"/>
        <v>&gt;72</v>
      </c>
      <c r="Z2484" s="20">
        <f t="shared" si="153"/>
        <v>0.9</v>
      </c>
      <c r="AA2484" t="str">
        <f t="shared" si="154"/>
        <v>80%-100%</v>
      </c>
      <c r="AB2484">
        <f t="shared" si="155"/>
        <v>1.7179722788388232E-4</v>
      </c>
    </row>
    <row r="2485" spans="1:28" x14ac:dyDescent="0.25">
      <c r="A2485" t="s">
        <v>5998</v>
      </c>
      <c r="B2485" t="s">
        <v>5999</v>
      </c>
      <c r="C2485" t="s">
        <v>82</v>
      </c>
      <c r="D2485" t="s">
        <v>1007</v>
      </c>
      <c r="E2485">
        <v>48</v>
      </c>
      <c r="F2485" t="s">
        <v>25</v>
      </c>
      <c r="G2485">
        <v>2021</v>
      </c>
      <c r="H2485" t="s">
        <v>25</v>
      </c>
      <c r="I2485" t="s">
        <v>84</v>
      </c>
      <c r="J2485" t="s">
        <v>80</v>
      </c>
      <c r="K2485">
        <v>84</v>
      </c>
      <c r="L2485" s="18">
        <v>44273</v>
      </c>
      <c r="M2485" s="18">
        <v>46830</v>
      </c>
      <c r="O2485">
        <v>41410000</v>
      </c>
      <c r="P2485">
        <v>23410000</v>
      </c>
      <c r="Q2485">
        <v>18000000</v>
      </c>
      <c r="R2485">
        <v>591379</v>
      </c>
      <c r="S2485" t="s">
        <v>186</v>
      </c>
      <c r="T2485">
        <v>0.1562243832946473</v>
      </c>
      <c r="U2485">
        <v>-0.58393367828227538</v>
      </c>
      <c r="V2485">
        <v>-0.90323090870196132</v>
      </c>
      <c r="W2485">
        <v>-0.32424991610166581</v>
      </c>
      <c r="X2485">
        <v>-0.1103147126646518</v>
      </c>
      <c r="Y2485" t="str">
        <f t="shared" si="152"/>
        <v>&gt;72</v>
      </c>
      <c r="Z2485" s="20">
        <f t="shared" si="153"/>
        <v>0.56532238589712624</v>
      </c>
      <c r="AA2485" t="str">
        <f t="shared" si="154"/>
        <v>40%-60%</v>
      </c>
      <c r="AB2485">
        <f t="shared" si="155"/>
        <v>1.2262856166926872E-4</v>
      </c>
    </row>
    <row r="2486" spans="1:28" x14ac:dyDescent="0.25">
      <c r="A2486" t="s">
        <v>6000</v>
      </c>
      <c r="B2486" t="s">
        <v>6001</v>
      </c>
      <c r="C2486" t="s">
        <v>82</v>
      </c>
      <c r="D2486" t="s">
        <v>244</v>
      </c>
      <c r="E2486">
        <v>166872296</v>
      </c>
      <c r="F2486" t="s">
        <v>95</v>
      </c>
      <c r="G2486">
        <v>2013</v>
      </c>
      <c r="H2486" t="s">
        <v>16</v>
      </c>
      <c r="J2486" t="s">
        <v>96</v>
      </c>
      <c r="K2486">
        <v>60</v>
      </c>
      <c r="L2486" s="18">
        <v>44538</v>
      </c>
      <c r="M2486" s="18">
        <v>46364</v>
      </c>
      <c r="O2486">
        <v>17000000</v>
      </c>
      <c r="P2486">
        <v>17000000</v>
      </c>
      <c r="Q2486">
        <v>0</v>
      </c>
      <c r="R2486">
        <v>442459</v>
      </c>
      <c r="S2486" t="s">
        <v>182</v>
      </c>
      <c r="T2486">
        <v>-0.70486969092044727</v>
      </c>
      <c r="U2486">
        <v>1.2009447865714571</v>
      </c>
      <c r="V2486">
        <v>0.48612183982770601</v>
      </c>
      <c r="W2486">
        <v>-0.87109449422225915</v>
      </c>
      <c r="X2486">
        <v>-0.96114136402222416</v>
      </c>
      <c r="Y2486" t="str">
        <f t="shared" si="152"/>
        <v>49-60</v>
      </c>
      <c r="Z2486" s="20">
        <f t="shared" si="153"/>
        <v>1</v>
      </c>
      <c r="AA2486" t="str">
        <f t="shared" si="154"/>
        <v>80%-100%</v>
      </c>
      <c r="AB2486">
        <f t="shared" si="155"/>
        <v>9.1748457026074581E-5</v>
      </c>
    </row>
    <row r="2487" spans="1:28" x14ac:dyDescent="0.25">
      <c r="A2487" t="s">
        <v>6002</v>
      </c>
      <c r="B2487" t="s">
        <v>6003</v>
      </c>
      <c r="C2487" t="s">
        <v>82</v>
      </c>
      <c r="D2487" t="s">
        <v>172</v>
      </c>
      <c r="E2487">
        <v>83</v>
      </c>
      <c r="F2487" t="s">
        <v>17</v>
      </c>
      <c r="G2487">
        <v>2022</v>
      </c>
      <c r="H2487" t="s">
        <v>155</v>
      </c>
      <c r="I2487" t="s">
        <v>84</v>
      </c>
      <c r="J2487" t="s">
        <v>80</v>
      </c>
      <c r="K2487">
        <v>84</v>
      </c>
      <c r="L2487" s="18">
        <v>44392</v>
      </c>
      <c r="M2487" s="18">
        <v>46949</v>
      </c>
      <c r="O2487">
        <v>60625000</v>
      </c>
      <c r="P2487">
        <v>53625000</v>
      </c>
      <c r="Q2487">
        <v>7000000</v>
      </c>
      <c r="R2487">
        <v>1248121</v>
      </c>
      <c r="S2487" t="s">
        <v>205</v>
      </c>
      <c r="T2487">
        <v>-0.6684854342634714</v>
      </c>
      <c r="U2487">
        <v>0.72682545497269246</v>
      </c>
      <c r="V2487">
        <v>-0.1450560207161766</v>
      </c>
      <c r="W2487">
        <v>-0.50293227814262842</v>
      </c>
      <c r="X2487">
        <v>-0.80644560922993824</v>
      </c>
      <c r="Y2487" t="str">
        <f t="shared" si="152"/>
        <v>&gt;72</v>
      </c>
      <c r="Z2487" s="20">
        <f t="shared" si="153"/>
        <v>0.88453608247422677</v>
      </c>
      <c r="AA2487" t="str">
        <f t="shared" si="154"/>
        <v>80%-100%</v>
      </c>
      <c r="AB2487">
        <f t="shared" si="155"/>
        <v>2.5881081847547739E-4</v>
      </c>
    </row>
    <row r="2488" spans="1:28" x14ac:dyDescent="0.25">
      <c r="A2488" t="s">
        <v>6004</v>
      </c>
      <c r="B2488" t="s">
        <v>6005</v>
      </c>
      <c r="C2488" t="s">
        <v>82</v>
      </c>
      <c r="D2488" t="s">
        <v>391</v>
      </c>
      <c r="E2488">
        <v>236</v>
      </c>
      <c r="F2488" t="s">
        <v>25</v>
      </c>
      <c r="G2488">
        <v>2022</v>
      </c>
      <c r="H2488" t="s">
        <v>25</v>
      </c>
      <c r="I2488" t="s">
        <v>84</v>
      </c>
      <c r="J2488" t="s">
        <v>80</v>
      </c>
      <c r="K2488">
        <v>60</v>
      </c>
      <c r="L2488" s="18">
        <v>44427</v>
      </c>
      <c r="M2488" s="18">
        <v>46253</v>
      </c>
      <c r="O2488">
        <v>42886900</v>
      </c>
      <c r="P2488">
        <v>24886900</v>
      </c>
      <c r="Q2488">
        <v>18000000</v>
      </c>
      <c r="R2488">
        <v>549079</v>
      </c>
      <c r="S2488" t="s">
        <v>359</v>
      </c>
      <c r="T2488">
        <v>0.31388949547487588</v>
      </c>
      <c r="U2488">
        <v>-0.52246765941072071</v>
      </c>
      <c r="V2488">
        <v>-0.58097877493851102</v>
      </c>
      <c r="W2488">
        <v>-0.40390681021974201</v>
      </c>
      <c r="X2488">
        <v>0.27642467431606299</v>
      </c>
      <c r="Y2488" t="str">
        <f t="shared" si="152"/>
        <v>49-60</v>
      </c>
      <c r="Z2488" s="20">
        <f t="shared" si="153"/>
        <v>0.58029141765900538</v>
      </c>
      <c r="AA2488" t="str">
        <f t="shared" si="154"/>
        <v>40%-60%</v>
      </c>
      <c r="AB2488">
        <f t="shared" si="155"/>
        <v>1.1385721848898995E-4</v>
      </c>
    </row>
    <row r="2489" spans="1:28" x14ac:dyDescent="0.25">
      <c r="A2489" t="s">
        <v>6006</v>
      </c>
      <c r="B2489" t="s">
        <v>6007</v>
      </c>
      <c r="C2489" t="s">
        <v>82</v>
      </c>
      <c r="D2489" t="s">
        <v>106</v>
      </c>
      <c r="E2489">
        <v>59</v>
      </c>
      <c r="F2489" t="s">
        <v>17</v>
      </c>
      <c r="G2489">
        <v>2022</v>
      </c>
      <c r="H2489" t="s">
        <v>155</v>
      </c>
      <c r="I2489" t="s">
        <v>84</v>
      </c>
      <c r="J2489" t="s">
        <v>80</v>
      </c>
      <c r="K2489">
        <v>60</v>
      </c>
      <c r="L2489" s="18">
        <v>44498</v>
      </c>
      <c r="M2489" s="18">
        <v>46324</v>
      </c>
      <c r="O2489">
        <v>77300000</v>
      </c>
      <c r="P2489">
        <v>62300000</v>
      </c>
      <c r="Q2489">
        <v>15000000</v>
      </c>
      <c r="R2489">
        <v>1555710</v>
      </c>
      <c r="S2489" t="s">
        <v>252</v>
      </c>
      <c r="T2489">
        <v>-2.2693927271704082</v>
      </c>
      <c r="U2489">
        <v>0.40413778754608959</v>
      </c>
      <c r="V2489">
        <v>-0.18575632502509701</v>
      </c>
      <c r="W2489">
        <v>-0.62791494072506659</v>
      </c>
      <c r="X2489">
        <v>-1.8893158927759399</v>
      </c>
      <c r="Y2489" t="str">
        <f t="shared" si="152"/>
        <v>49-60</v>
      </c>
      <c r="Z2489" s="20">
        <f t="shared" si="153"/>
        <v>0.80595084087968949</v>
      </c>
      <c r="AA2489" t="str">
        <f t="shared" si="154"/>
        <v>80%-100%</v>
      </c>
      <c r="AB2489">
        <f t="shared" si="155"/>
        <v>3.2259258390050717E-4</v>
      </c>
    </row>
    <row r="2490" spans="1:28" x14ac:dyDescent="0.25">
      <c r="A2490" t="s">
        <v>6008</v>
      </c>
      <c r="B2490" t="s">
        <v>6009</v>
      </c>
      <c r="C2490" t="s">
        <v>82</v>
      </c>
      <c r="D2490" t="s">
        <v>923</v>
      </c>
      <c r="E2490">
        <v>76</v>
      </c>
      <c r="F2490" t="s">
        <v>87</v>
      </c>
      <c r="G2490">
        <v>2018</v>
      </c>
      <c r="H2490" t="s">
        <v>15</v>
      </c>
      <c r="J2490" t="s">
        <v>80</v>
      </c>
      <c r="K2490">
        <v>84</v>
      </c>
      <c r="L2490" s="18">
        <v>42999</v>
      </c>
      <c r="M2490" s="18">
        <v>45556</v>
      </c>
      <c r="O2490">
        <v>38490000</v>
      </c>
      <c r="P2490">
        <v>32990000</v>
      </c>
      <c r="Q2490">
        <v>5500000</v>
      </c>
      <c r="R2490">
        <v>650618</v>
      </c>
      <c r="S2490" t="s">
        <v>412</v>
      </c>
      <c r="T2490">
        <v>0.96880611530044081</v>
      </c>
      <c r="U2490">
        <v>0.61419065885753155</v>
      </c>
      <c r="V2490">
        <v>9.5667985905967992E-2</v>
      </c>
      <c r="W2490">
        <v>-0.56255679100491052</v>
      </c>
      <c r="X2490">
        <v>-0.1103147126646518</v>
      </c>
      <c r="Y2490" t="str">
        <f t="shared" si="152"/>
        <v>&gt;72</v>
      </c>
      <c r="Z2490" s="20">
        <f t="shared" si="153"/>
        <v>0.85710574175110421</v>
      </c>
      <c r="AA2490" t="str">
        <f t="shared" si="154"/>
        <v>80%-100%</v>
      </c>
      <c r="AB2490">
        <f t="shared" si="155"/>
        <v>1.3491238196847752E-4</v>
      </c>
    </row>
    <row r="2491" spans="1:28" x14ac:dyDescent="0.25">
      <c r="A2491" t="s">
        <v>6010</v>
      </c>
      <c r="B2491" t="s">
        <v>6011</v>
      </c>
      <c r="C2491" t="s">
        <v>82</v>
      </c>
      <c r="D2491" t="s">
        <v>358</v>
      </c>
      <c r="E2491">
        <v>83</v>
      </c>
      <c r="F2491" t="s">
        <v>95</v>
      </c>
      <c r="G2491">
        <v>2020</v>
      </c>
      <c r="H2491" t="s">
        <v>16</v>
      </c>
      <c r="I2491" t="s">
        <v>84</v>
      </c>
      <c r="J2491" t="s">
        <v>96</v>
      </c>
      <c r="K2491">
        <v>24</v>
      </c>
      <c r="L2491" s="18">
        <v>44453</v>
      </c>
      <c r="M2491" s="18">
        <v>45183</v>
      </c>
      <c r="O2491">
        <v>34000000</v>
      </c>
      <c r="P2491">
        <v>13550000</v>
      </c>
      <c r="Q2491">
        <v>20450000</v>
      </c>
      <c r="R2491">
        <v>694738</v>
      </c>
      <c r="S2491" t="s">
        <v>205</v>
      </c>
      <c r="T2491">
        <v>-1.4407288855812889E-3</v>
      </c>
      <c r="U2491">
        <v>-1.268821001574258</v>
      </c>
      <c r="V2491">
        <v>-0.2648008150077798</v>
      </c>
      <c r="W2491">
        <v>1.1867115909615731</v>
      </c>
      <c r="X2491">
        <v>-1.3478807510029389</v>
      </c>
      <c r="Y2491" t="str">
        <f t="shared" si="152"/>
        <v>&lt;=24</v>
      </c>
      <c r="Z2491" s="20">
        <f t="shared" si="153"/>
        <v>0.39852941176470591</v>
      </c>
      <c r="AA2491" t="str">
        <f t="shared" si="154"/>
        <v>20%-40%</v>
      </c>
      <c r="AB2491">
        <f t="shared" si="155"/>
        <v>1.4406112100190301E-4</v>
      </c>
    </row>
    <row r="2492" spans="1:28" x14ac:dyDescent="0.25">
      <c r="A2492" t="s">
        <v>677</v>
      </c>
      <c r="B2492" t="s">
        <v>678</v>
      </c>
      <c r="C2492" t="s">
        <v>82</v>
      </c>
      <c r="D2492" t="s">
        <v>679</v>
      </c>
      <c r="E2492">
        <v>50</v>
      </c>
      <c r="F2492" t="s">
        <v>25</v>
      </c>
      <c r="G2492">
        <v>2021</v>
      </c>
      <c r="H2492" t="s">
        <v>25</v>
      </c>
      <c r="I2492" t="s">
        <v>84</v>
      </c>
      <c r="J2492" t="s">
        <v>80</v>
      </c>
      <c r="K2492">
        <v>84</v>
      </c>
      <c r="L2492" s="18">
        <v>44224</v>
      </c>
      <c r="M2492" s="18">
        <v>46780</v>
      </c>
      <c r="O2492">
        <v>40410000</v>
      </c>
      <c r="P2492">
        <v>37410000</v>
      </c>
      <c r="Q2492">
        <v>3000000</v>
      </c>
      <c r="R2492">
        <v>820585</v>
      </c>
      <c r="S2492" t="s">
        <v>680</v>
      </c>
      <c r="T2492">
        <v>-0.46230797987394179</v>
      </c>
      <c r="U2492">
        <v>0.89610350458847765</v>
      </c>
      <c r="V2492">
        <v>0.72325530977575447</v>
      </c>
      <c r="W2492">
        <v>-0.6450063230692763</v>
      </c>
      <c r="X2492">
        <v>-0.57440197704150942</v>
      </c>
      <c r="Y2492" t="str">
        <f t="shared" si="152"/>
        <v>&gt;72</v>
      </c>
      <c r="Z2492" s="20">
        <f t="shared" si="153"/>
        <v>0.92576095025983662</v>
      </c>
      <c r="AA2492" t="str">
        <f t="shared" si="154"/>
        <v>80%-100%</v>
      </c>
      <c r="AB2492">
        <f t="shared" si="155"/>
        <v>1.7015680008484723E-4</v>
      </c>
    </row>
    <row r="2493" spans="1:28" x14ac:dyDescent="0.25">
      <c r="A2493" t="s">
        <v>6012</v>
      </c>
      <c r="B2493" t="s">
        <v>6013</v>
      </c>
      <c r="C2493" t="s">
        <v>82</v>
      </c>
      <c r="D2493" t="s">
        <v>679</v>
      </c>
      <c r="E2493">
        <v>27</v>
      </c>
      <c r="F2493" t="s">
        <v>25</v>
      </c>
      <c r="G2493">
        <v>2021</v>
      </c>
      <c r="H2493" t="s">
        <v>25</v>
      </c>
      <c r="I2493" t="s">
        <v>84</v>
      </c>
      <c r="J2493" t="s">
        <v>80</v>
      </c>
      <c r="K2493">
        <v>84</v>
      </c>
      <c r="L2493" s="18">
        <v>44502</v>
      </c>
      <c r="M2493" s="18">
        <v>47059</v>
      </c>
      <c r="O2493">
        <v>41940000</v>
      </c>
      <c r="P2493">
        <v>43466541</v>
      </c>
      <c r="Q2493">
        <v>0</v>
      </c>
      <c r="R2493">
        <v>947539</v>
      </c>
      <c r="S2493" t="s">
        <v>126</v>
      </c>
      <c r="T2493">
        <v>-0.43805180876929117</v>
      </c>
      <c r="U2493">
        <v>1.3504035628464</v>
      </c>
      <c r="V2493">
        <v>0.6442108197930716</v>
      </c>
      <c r="W2493">
        <v>-0.52274593484332343</v>
      </c>
      <c r="X2493">
        <v>0.43112042910834891</v>
      </c>
      <c r="Y2493" t="str">
        <f t="shared" si="152"/>
        <v>&gt;72</v>
      </c>
      <c r="Z2493" s="20">
        <f t="shared" si="153"/>
        <v>1.0363982117310444</v>
      </c>
      <c r="AA2493" t="str">
        <f t="shared" si="154"/>
        <v>80%-100%</v>
      </c>
      <c r="AB2493">
        <f t="shared" si="155"/>
        <v>1.9648202708506254E-4</v>
      </c>
    </row>
    <row r="2494" spans="1:28" x14ac:dyDescent="0.25">
      <c r="A2494" t="s">
        <v>6014</v>
      </c>
      <c r="B2494" t="s">
        <v>6015</v>
      </c>
      <c r="C2494" t="s">
        <v>82</v>
      </c>
      <c r="D2494" t="s">
        <v>154</v>
      </c>
      <c r="E2494">
        <v>50</v>
      </c>
      <c r="F2494" t="s">
        <v>117</v>
      </c>
      <c r="G2494">
        <v>2022</v>
      </c>
      <c r="H2494" t="s">
        <v>29</v>
      </c>
      <c r="I2494" t="s">
        <v>84</v>
      </c>
      <c r="J2494" t="s">
        <v>80</v>
      </c>
      <c r="K2494">
        <v>48</v>
      </c>
      <c r="L2494" s="18">
        <v>44354</v>
      </c>
      <c r="M2494" s="18">
        <v>45815</v>
      </c>
      <c r="O2494">
        <v>56384950</v>
      </c>
      <c r="P2494">
        <v>20884950</v>
      </c>
      <c r="Q2494">
        <v>35500000</v>
      </c>
      <c r="R2494">
        <v>574869</v>
      </c>
      <c r="S2494" t="s">
        <v>156</v>
      </c>
      <c r="T2494">
        <v>-0.30464286769371318</v>
      </c>
      <c r="U2494">
        <v>-1.3843289154541849</v>
      </c>
      <c r="V2494">
        <v>-2.3507015137138461</v>
      </c>
      <c r="W2494">
        <v>-0.12708051655079949</v>
      </c>
      <c r="X2494">
        <v>0.1217289195237771</v>
      </c>
      <c r="Y2494" t="str">
        <f t="shared" si="152"/>
        <v>37-48</v>
      </c>
      <c r="Z2494" s="20">
        <f t="shared" si="153"/>
        <v>0.37039937075407531</v>
      </c>
      <c r="AA2494" t="str">
        <f t="shared" si="154"/>
        <v>20%-40%</v>
      </c>
      <c r="AB2494">
        <f t="shared" si="155"/>
        <v>1.1920504214429465E-4</v>
      </c>
    </row>
    <row r="2495" spans="1:28" x14ac:dyDescent="0.25">
      <c r="A2495" t="s">
        <v>6016</v>
      </c>
      <c r="B2495" t="s">
        <v>6017</v>
      </c>
      <c r="C2495" t="s">
        <v>82</v>
      </c>
      <c r="D2495" t="s">
        <v>130</v>
      </c>
      <c r="E2495">
        <v>61</v>
      </c>
      <c r="F2495" t="s">
        <v>117</v>
      </c>
      <c r="G2495">
        <v>2021</v>
      </c>
      <c r="H2495" t="s">
        <v>29</v>
      </c>
      <c r="J2495" t="s">
        <v>80</v>
      </c>
      <c r="K2495">
        <v>60</v>
      </c>
      <c r="L2495" s="18">
        <v>44071</v>
      </c>
      <c r="M2495" s="18">
        <v>45897</v>
      </c>
      <c r="O2495">
        <v>54989999</v>
      </c>
      <c r="P2495">
        <v>41989999</v>
      </c>
      <c r="Q2495">
        <v>13000000</v>
      </c>
      <c r="R2495">
        <v>1036348</v>
      </c>
      <c r="S2495" t="s">
        <v>237</v>
      </c>
      <c r="T2495">
        <v>-2.1359837860948301</v>
      </c>
      <c r="U2495">
        <v>0.2302090553698721</v>
      </c>
      <c r="V2495">
        <v>1.078955514697826</v>
      </c>
      <c r="W2495">
        <v>-0.66443264812232217</v>
      </c>
      <c r="X2495">
        <v>-0.57440197704150942</v>
      </c>
      <c r="Y2495" t="str">
        <f t="shared" si="152"/>
        <v>49-60</v>
      </c>
      <c r="Z2495" s="20">
        <f t="shared" si="153"/>
        <v>0.76359337631557334</v>
      </c>
      <c r="AA2495" t="str">
        <f t="shared" si="154"/>
        <v>60%-80%</v>
      </c>
      <c r="AB2495">
        <f t="shared" si="155"/>
        <v>2.1489749319611161E-4</v>
      </c>
    </row>
    <row r="2496" spans="1:28" x14ac:dyDescent="0.25">
      <c r="A2496" t="s">
        <v>6018</v>
      </c>
      <c r="B2496" t="s">
        <v>6019</v>
      </c>
      <c r="C2496" t="s">
        <v>82</v>
      </c>
      <c r="D2496" t="s">
        <v>299</v>
      </c>
      <c r="E2496">
        <v>61</v>
      </c>
      <c r="F2496" t="s">
        <v>117</v>
      </c>
      <c r="G2496">
        <v>2022</v>
      </c>
      <c r="H2496" t="s">
        <v>29</v>
      </c>
      <c r="I2496" t="s">
        <v>84</v>
      </c>
      <c r="J2496" t="s">
        <v>80</v>
      </c>
      <c r="K2496">
        <v>60</v>
      </c>
      <c r="L2496" s="18">
        <v>44459</v>
      </c>
      <c r="M2496" s="18">
        <v>46285</v>
      </c>
      <c r="O2496">
        <v>67970000</v>
      </c>
      <c r="P2496">
        <v>47970000</v>
      </c>
      <c r="Q2496">
        <v>20000000</v>
      </c>
      <c r="R2496">
        <v>1257924</v>
      </c>
      <c r="S2496" t="s">
        <v>641</v>
      </c>
      <c r="T2496">
        <v>-0.3531552099030143</v>
      </c>
      <c r="U2496">
        <v>-7.2976934375837479E-3</v>
      </c>
      <c r="V2496">
        <v>-0.42288979497314538</v>
      </c>
      <c r="W2496">
        <v>-0.14779894280718561</v>
      </c>
      <c r="X2496">
        <v>-0.26501046745693763</v>
      </c>
      <c r="Y2496" t="str">
        <f t="shared" si="152"/>
        <v>49-60</v>
      </c>
      <c r="Z2496" s="20">
        <f t="shared" si="153"/>
        <v>0.70575253788436076</v>
      </c>
      <c r="AA2496" t="str">
        <f t="shared" si="154"/>
        <v>60%-80%</v>
      </c>
      <c r="AB2496">
        <f t="shared" si="155"/>
        <v>2.6084357207349797E-4</v>
      </c>
    </row>
    <row r="2497" spans="1:28" x14ac:dyDescent="0.25">
      <c r="A2497" t="s">
        <v>6020</v>
      </c>
      <c r="B2497" t="s">
        <v>6021</v>
      </c>
      <c r="C2497" t="s">
        <v>82</v>
      </c>
      <c r="D2497" t="s">
        <v>219</v>
      </c>
      <c r="E2497">
        <v>27</v>
      </c>
      <c r="F2497" t="s">
        <v>117</v>
      </c>
      <c r="G2497">
        <v>2021</v>
      </c>
      <c r="H2497" t="s">
        <v>29</v>
      </c>
      <c r="I2497" t="s">
        <v>84</v>
      </c>
      <c r="J2497" t="s">
        <v>80</v>
      </c>
      <c r="K2497">
        <v>29</v>
      </c>
      <c r="L2497" s="18">
        <v>44061</v>
      </c>
      <c r="M2497" s="18">
        <v>44944</v>
      </c>
      <c r="O2497">
        <v>55050000</v>
      </c>
      <c r="P2497">
        <v>27525000</v>
      </c>
      <c r="Q2497">
        <v>27525000</v>
      </c>
      <c r="R2497">
        <v>1012446</v>
      </c>
      <c r="S2497" t="s">
        <v>126</v>
      </c>
      <c r="T2497">
        <v>-1.214249284118109</v>
      </c>
      <c r="U2497">
        <v>-0.85216124758390532</v>
      </c>
      <c r="V2497">
        <v>-4.4146365390986242</v>
      </c>
      <c r="W2497">
        <v>0.33955753488230289</v>
      </c>
      <c r="X2497">
        <v>-0.72909773183379534</v>
      </c>
      <c r="Y2497" t="str">
        <f t="shared" si="152"/>
        <v>25-36</v>
      </c>
      <c r="Z2497" s="20">
        <f t="shared" si="153"/>
        <v>0.5</v>
      </c>
      <c r="AA2497" t="str">
        <f t="shared" si="154"/>
        <v>40%-60%</v>
      </c>
      <c r="AB2497">
        <f t="shared" si="155"/>
        <v>2.0994116589835693E-4</v>
      </c>
    </row>
    <row r="2498" spans="1:28" x14ac:dyDescent="0.25">
      <c r="A2498" t="s">
        <v>6022</v>
      </c>
      <c r="B2498" t="s">
        <v>6023</v>
      </c>
      <c r="C2498" t="s">
        <v>82</v>
      </c>
      <c r="D2498" t="s">
        <v>613</v>
      </c>
      <c r="E2498">
        <v>60</v>
      </c>
      <c r="F2498" t="s">
        <v>25</v>
      </c>
      <c r="G2498">
        <v>2022</v>
      </c>
      <c r="H2498" t="s">
        <v>25</v>
      </c>
      <c r="I2498" t="s">
        <v>84</v>
      </c>
      <c r="J2498" t="s">
        <v>80</v>
      </c>
      <c r="K2498">
        <v>84</v>
      </c>
      <c r="L2498" s="18">
        <v>44296</v>
      </c>
      <c r="M2498" s="18">
        <v>46853</v>
      </c>
      <c r="O2498">
        <v>44050000</v>
      </c>
      <c r="P2498">
        <v>44050000</v>
      </c>
      <c r="Q2498">
        <v>0</v>
      </c>
      <c r="R2498">
        <v>927786</v>
      </c>
      <c r="S2498" t="s">
        <v>190</v>
      </c>
      <c r="T2498">
        <v>-0.65635734871114615</v>
      </c>
      <c r="U2498">
        <v>1.2009447865714571</v>
      </c>
      <c r="V2498">
        <v>0.2094661248883162</v>
      </c>
      <c r="W2498">
        <v>-0.6334759876456848</v>
      </c>
      <c r="X2498">
        <v>-0.4197062222492236</v>
      </c>
      <c r="Y2498" t="str">
        <f t="shared" si="152"/>
        <v>&gt;72</v>
      </c>
      <c r="Z2498" s="20">
        <f t="shared" si="153"/>
        <v>1</v>
      </c>
      <c r="AA2498" t="str">
        <f t="shared" si="154"/>
        <v>80%-100%</v>
      </c>
      <c r="AB2498">
        <f t="shared" si="155"/>
        <v>1.9238603791626712E-4</v>
      </c>
    </row>
    <row r="2499" spans="1:28" x14ac:dyDescent="0.25">
      <c r="A2499" t="s">
        <v>6024</v>
      </c>
      <c r="B2499" t="s">
        <v>6025</v>
      </c>
      <c r="C2499" t="s">
        <v>82</v>
      </c>
      <c r="D2499" t="s">
        <v>128</v>
      </c>
      <c r="E2499">
        <v>38</v>
      </c>
      <c r="F2499" t="s">
        <v>17</v>
      </c>
      <c r="G2499">
        <v>2018</v>
      </c>
      <c r="H2499" t="s">
        <v>17</v>
      </c>
      <c r="J2499" t="s">
        <v>80</v>
      </c>
      <c r="K2499">
        <v>72</v>
      </c>
      <c r="L2499" s="18">
        <v>43435</v>
      </c>
      <c r="M2499" s="18">
        <v>45627</v>
      </c>
      <c r="O2499">
        <v>64390000</v>
      </c>
      <c r="P2499">
        <v>64576250</v>
      </c>
      <c r="Q2499">
        <v>0</v>
      </c>
      <c r="R2499">
        <v>1473619</v>
      </c>
      <c r="S2499" t="s">
        <v>184</v>
      </c>
      <c r="T2499">
        <v>1.2113678263469461</v>
      </c>
      <c r="U2499">
        <v>1.2128221277381419</v>
      </c>
      <c r="V2499">
        <v>0.84182204474977862</v>
      </c>
      <c r="W2499">
        <v>0.1406758440116235</v>
      </c>
      <c r="X2499">
        <v>2.210121609219637</v>
      </c>
      <c r="Y2499" t="str">
        <f t="shared" ref="Y2499:Y2562" si="156">IF(K2499&lt;=24,"&lt;=24",IF(AND(K2499&gt;=25,K2499&lt;=36),"25-36",IF(AND(K2499&gt;=37,K2499&lt;=48),"37-48",IF(AND(K2499&gt;=49,K2499&lt;=60),"49-60",IF(AND(K2499&gt;=61,K2499&lt;=72),"61-72","&gt;72")))))</f>
        <v>61-72</v>
      </c>
      <c r="Z2499" s="20">
        <f t="shared" ref="Z2499:Z2562" si="157">IF(P2499/O2499&gt;0.2,P2499/O2499,0.2)</f>
        <v>1.0028925298959466</v>
      </c>
      <c r="AA2499" t="str">
        <f t="shared" ref="AA2499:AA2562" si="158">IF(Z2499&lt;=0.2,"20%",IF(AND(Z2499&gt;0.2,Z2499&lt;=0.4),"20%-40%",IF(AND(Z2499&gt;0.4,Z2499&lt;=0.6),"40%-60%",IF(AND(Z2499&gt;0.6,Z2499&lt;=0.8),"60%-80%","80%-100%"))))</f>
        <v>80%-100%</v>
      </c>
      <c r="AB2499">
        <f t="shared" ref="AB2499:AB2562" si="159">R2499/SUM($R$2:$R$5739)</f>
        <v>3.055701646803591E-4</v>
      </c>
    </row>
    <row r="2500" spans="1:28" x14ac:dyDescent="0.25">
      <c r="A2500" t="s">
        <v>6026</v>
      </c>
      <c r="B2500" t="s">
        <v>6027</v>
      </c>
      <c r="C2500" t="s">
        <v>82</v>
      </c>
      <c r="D2500" t="s">
        <v>246</v>
      </c>
      <c r="E2500">
        <v>62</v>
      </c>
      <c r="F2500" t="s">
        <v>11</v>
      </c>
      <c r="G2500">
        <v>2020</v>
      </c>
      <c r="H2500" t="s">
        <v>11</v>
      </c>
      <c r="I2500" t="s">
        <v>188</v>
      </c>
      <c r="J2500" t="s">
        <v>80</v>
      </c>
      <c r="K2500">
        <v>84</v>
      </c>
      <c r="L2500" s="18">
        <v>43616</v>
      </c>
      <c r="M2500" s="18">
        <v>46173</v>
      </c>
      <c r="O2500">
        <v>65270000</v>
      </c>
      <c r="P2500">
        <v>28270000</v>
      </c>
      <c r="Q2500">
        <v>37000000</v>
      </c>
      <c r="R2500">
        <v>601185</v>
      </c>
      <c r="S2500" t="s">
        <v>166</v>
      </c>
      <c r="T2500">
        <v>-6.2081156647207668E-2</v>
      </c>
      <c r="U2500">
        <v>-1.126768504795125</v>
      </c>
      <c r="V2500">
        <v>5.1377144922950549E-2</v>
      </c>
      <c r="W2500">
        <v>-0.40831913834643241</v>
      </c>
      <c r="X2500">
        <v>1.5913385900504931</v>
      </c>
      <c r="Y2500" t="str">
        <f t="shared" si="156"/>
        <v>&gt;72</v>
      </c>
      <c r="Z2500" s="20">
        <f t="shared" si="157"/>
        <v>0.43312394668300902</v>
      </c>
      <c r="AA2500" t="str">
        <f t="shared" si="158"/>
        <v>40%-60%</v>
      </c>
      <c r="AB2500">
        <f t="shared" si="159"/>
        <v>1.2466193734836595E-4</v>
      </c>
    </row>
    <row r="2501" spans="1:28" x14ac:dyDescent="0.25">
      <c r="A2501" t="s">
        <v>6028</v>
      </c>
      <c r="B2501" t="s">
        <v>6029</v>
      </c>
      <c r="C2501" t="s">
        <v>82</v>
      </c>
      <c r="D2501" t="s">
        <v>299</v>
      </c>
      <c r="E2501">
        <v>246</v>
      </c>
      <c r="F2501" t="s">
        <v>117</v>
      </c>
      <c r="G2501">
        <v>2022</v>
      </c>
      <c r="H2501" t="s">
        <v>29</v>
      </c>
      <c r="I2501" t="s">
        <v>84</v>
      </c>
      <c r="J2501" t="s">
        <v>80</v>
      </c>
      <c r="K2501">
        <v>36</v>
      </c>
      <c r="L2501" s="18">
        <v>44462</v>
      </c>
      <c r="M2501" s="18">
        <v>45558</v>
      </c>
      <c r="O2501">
        <v>63202000</v>
      </c>
      <c r="P2501">
        <v>15271000</v>
      </c>
      <c r="Q2501">
        <v>47931000</v>
      </c>
      <c r="R2501">
        <v>542338</v>
      </c>
      <c r="S2501" t="s">
        <v>320</v>
      </c>
      <c r="T2501">
        <v>-0.1348496699611593</v>
      </c>
      <c r="U2501">
        <v>-1.9131156964227729</v>
      </c>
      <c r="V2501">
        <v>-0.46241203996448682</v>
      </c>
      <c r="W2501">
        <v>-0.26417534178761659</v>
      </c>
      <c r="X2501">
        <v>-3.2966835268508812E-2</v>
      </c>
      <c r="Y2501" t="str">
        <f t="shared" si="156"/>
        <v>25-36</v>
      </c>
      <c r="Z2501" s="20">
        <f t="shared" si="157"/>
        <v>0.24162210056643776</v>
      </c>
      <c r="AA2501" t="str">
        <f t="shared" si="158"/>
        <v>20%-40%</v>
      </c>
      <c r="AB2501">
        <f t="shared" si="159"/>
        <v>1.124594023098349E-4</v>
      </c>
    </row>
    <row r="2502" spans="1:28" x14ac:dyDescent="0.25">
      <c r="A2502" t="s">
        <v>6030</v>
      </c>
      <c r="B2502" t="s">
        <v>6031</v>
      </c>
      <c r="C2502" t="s">
        <v>82</v>
      </c>
      <c r="D2502" t="s">
        <v>172</v>
      </c>
      <c r="E2502">
        <v>49</v>
      </c>
      <c r="F2502" t="s">
        <v>117</v>
      </c>
      <c r="G2502">
        <v>2022</v>
      </c>
      <c r="H2502" t="s">
        <v>29</v>
      </c>
      <c r="I2502" t="s">
        <v>84</v>
      </c>
      <c r="J2502" t="s">
        <v>80</v>
      </c>
      <c r="K2502">
        <v>84</v>
      </c>
      <c r="L2502" s="18">
        <v>44330</v>
      </c>
      <c r="M2502" s="18">
        <v>46887</v>
      </c>
      <c r="O2502">
        <v>67270000</v>
      </c>
      <c r="P2502">
        <v>67270000</v>
      </c>
      <c r="Q2502">
        <v>0</v>
      </c>
      <c r="R2502">
        <v>1411786</v>
      </c>
      <c r="S2502" t="s">
        <v>85</v>
      </c>
      <c r="T2502">
        <v>1.068735666674399E-2</v>
      </c>
      <c r="U2502">
        <v>1.2009447865714571</v>
      </c>
      <c r="V2502">
        <v>0.16456541614283871</v>
      </c>
      <c r="W2502">
        <v>0.1198372686066093</v>
      </c>
      <c r="X2502">
        <v>-0.49705409964536651</v>
      </c>
      <c r="Y2502" t="str">
        <f t="shared" si="156"/>
        <v>&gt;72</v>
      </c>
      <c r="Z2502" s="20">
        <f t="shared" si="157"/>
        <v>1</v>
      </c>
      <c r="AA2502" t="str">
        <f t="shared" si="158"/>
        <v>80%-100%</v>
      </c>
      <c r="AB2502">
        <f t="shared" si="159"/>
        <v>2.9274845161023674E-4</v>
      </c>
    </row>
    <row r="2503" spans="1:28" x14ac:dyDescent="0.25">
      <c r="A2503" t="s">
        <v>6032</v>
      </c>
      <c r="B2503" t="s">
        <v>6033</v>
      </c>
      <c r="C2503" t="s">
        <v>82</v>
      </c>
      <c r="D2503" t="s">
        <v>384</v>
      </c>
      <c r="E2503">
        <v>15</v>
      </c>
      <c r="F2503" t="s">
        <v>79</v>
      </c>
      <c r="G2503">
        <v>2020</v>
      </c>
      <c r="H2503" t="s">
        <v>26</v>
      </c>
      <c r="I2503" t="s">
        <v>84</v>
      </c>
      <c r="J2503" t="s">
        <v>80</v>
      </c>
      <c r="K2503">
        <v>84</v>
      </c>
      <c r="L2503" s="18">
        <v>43862</v>
      </c>
      <c r="M2503" s="18">
        <v>46419</v>
      </c>
      <c r="O2503">
        <v>39990000</v>
      </c>
      <c r="P2503">
        <v>39990000</v>
      </c>
      <c r="Q2503">
        <v>0</v>
      </c>
      <c r="R2503">
        <v>842096</v>
      </c>
      <c r="S2503" t="s">
        <v>302</v>
      </c>
      <c r="T2503">
        <v>-0.47443606542626698</v>
      </c>
      <c r="U2503">
        <v>1.2009447865714571</v>
      </c>
      <c r="V2503">
        <v>0.88134428974112011</v>
      </c>
      <c r="W2503">
        <v>-0.55658252394605479</v>
      </c>
      <c r="X2503">
        <v>-1.3478807510029389</v>
      </c>
      <c r="Y2503" t="str">
        <f t="shared" si="156"/>
        <v>&gt;72</v>
      </c>
      <c r="Z2503" s="20">
        <f t="shared" si="157"/>
        <v>1</v>
      </c>
      <c r="AA2503" t="str">
        <f t="shared" si="158"/>
        <v>80%-100%</v>
      </c>
      <c r="AB2503">
        <f t="shared" si="159"/>
        <v>1.7461732876453931E-4</v>
      </c>
    </row>
    <row r="2504" spans="1:28" x14ac:dyDescent="0.25">
      <c r="A2504" t="s">
        <v>6034</v>
      </c>
      <c r="B2504" t="s">
        <v>6035</v>
      </c>
      <c r="C2504" t="s">
        <v>82</v>
      </c>
      <c r="D2504" t="s">
        <v>621</v>
      </c>
      <c r="E2504">
        <v>27</v>
      </c>
      <c r="F2504" t="s">
        <v>117</v>
      </c>
      <c r="G2504">
        <v>2020</v>
      </c>
      <c r="H2504" t="s">
        <v>14</v>
      </c>
      <c r="I2504" t="s">
        <v>84</v>
      </c>
      <c r="J2504" t="s">
        <v>80</v>
      </c>
      <c r="K2504">
        <v>84</v>
      </c>
      <c r="L2504" s="18">
        <v>43503</v>
      </c>
      <c r="M2504" s="18">
        <v>46060</v>
      </c>
      <c r="O2504">
        <v>41990000</v>
      </c>
      <c r="P2504">
        <v>41990000</v>
      </c>
      <c r="Q2504">
        <v>0</v>
      </c>
      <c r="R2504">
        <v>829838</v>
      </c>
      <c r="S2504" t="s">
        <v>412</v>
      </c>
      <c r="T2504">
        <v>0.2168648110562737</v>
      </c>
      <c r="U2504">
        <v>1.2009447865714571</v>
      </c>
      <c r="V2504">
        <v>0.1202804244520804</v>
      </c>
      <c r="W2504">
        <v>-0.10942987642913581</v>
      </c>
      <c r="X2504">
        <v>-3.2966835268508812E-2</v>
      </c>
      <c r="Y2504" t="str">
        <f t="shared" si="156"/>
        <v>&gt;72</v>
      </c>
      <c r="Z2504" s="20">
        <f t="shared" si="157"/>
        <v>1</v>
      </c>
      <c r="AA2504" t="str">
        <f t="shared" si="158"/>
        <v>80%-100%</v>
      </c>
      <c r="AB2504">
        <f t="shared" si="159"/>
        <v>1.7207550548548834E-4</v>
      </c>
    </row>
    <row r="2505" spans="1:28" x14ac:dyDescent="0.25">
      <c r="A2505" t="s">
        <v>6036</v>
      </c>
      <c r="B2505" t="s">
        <v>6037</v>
      </c>
      <c r="C2505" t="s">
        <v>82</v>
      </c>
      <c r="D2505" t="s">
        <v>291</v>
      </c>
      <c r="E2505">
        <v>252</v>
      </c>
      <c r="F2505" t="s">
        <v>79</v>
      </c>
      <c r="G2505">
        <v>2017</v>
      </c>
      <c r="H2505" t="s">
        <v>13</v>
      </c>
      <c r="J2505" t="s">
        <v>80</v>
      </c>
      <c r="K2505">
        <v>72</v>
      </c>
      <c r="L2505" s="18">
        <v>42685</v>
      </c>
      <c r="M2505" s="18">
        <v>44876</v>
      </c>
      <c r="O2505">
        <v>43990000</v>
      </c>
      <c r="P2505">
        <v>33490000</v>
      </c>
      <c r="Q2505">
        <v>10500000</v>
      </c>
      <c r="R2505">
        <v>701971</v>
      </c>
      <c r="S2505" t="s">
        <v>403</v>
      </c>
      <c r="T2505">
        <v>-0.17123392661813511</v>
      </c>
      <c r="U2505">
        <v>0.22083051702695539</v>
      </c>
      <c r="V2505">
        <v>-0.29809949208033498</v>
      </c>
      <c r="W2505">
        <v>-0.17070760174809341</v>
      </c>
      <c r="X2505">
        <v>-0.49705409964536651</v>
      </c>
      <c r="Y2505" t="str">
        <f t="shared" si="156"/>
        <v>61-72</v>
      </c>
      <c r="Z2505" s="20">
        <f t="shared" si="157"/>
        <v>0.76130938849738572</v>
      </c>
      <c r="AA2505" t="str">
        <f t="shared" si="158"/>
        <v>60%-80%</v>
      </c>
      <c r="AB2505">
        <f t="shared" si="159"/>
        <v>1.4556095847762302E-4</v>
      </c>
    </row>
    <row r="2506" spans="1:28" x14ac:dyDescent="0.25">
      <c r="A2506" t="s">
        <v>6038</v>
      </c>
      <c r="B2506" t="s">
        <v>6039</v>
      </c>
      <c r="C2506" t="s">
        <v>82</v>
      </c>
      <c r="D2506" t="s">
        <v>613</v>
      </c>
      <c r="E2506">
        <v>236</v>
      </c>
      <c r="F2506" t="s">
        <v>25</v>
      </c>
      <c r="G2506">
        <v>2022</v>
      </c>
      <c r="H2506" t="s">
        <v>25</v>
      </c>
      <c r="I2506" t="s">
        <v>84</v>
      </c>
      <c r="J2506" t="s">
        <v>80</v>
      </c>
      <c r="K2506">
        <v>84</v>
      </c>
      <c r="L2506" s="18">
        <v>44438</v>
      </c>
      <c r="M2506" s="18">
        <v>46995</v>
      </c>
      <c r="O2506">
        <v>43986900</v>
      </c>
      <c r="P2506">
        <v>45016900</v>
      </c>
      <c r="Q2506">
        <v>0</v>
      </c>
      <c r="R2506">
        <v>991412</v>
      </c>
      <c r="S2506" t="s">
        <v>359</v>
      </c>
      <c r="T2506">
        <v>-0.68061351981579676</v>
      </c>
      <c r="U2506">
        <v>1.297096105040366</v>
      </c>
      <c r="V2506">
        <v>-0.18575632502509701</v>
      </c>
      <c r="W2506">
        <v>-0.55658252394605479</v>
      </c>
      <c r="X2506">
        <v>-1.3478807510029389</v>
      </c>
      <c r="Y2506" t="str">
        <f t="shared" si="156"/>
        <v>&gt;72</v>
      </c>
      <c r="Z2506" s="20">
        <f t="shared" si="157"/>
        <v>1.0234160625095199</v>
      </c>
      <c r="AA2506" t="str">
        <f t="shared" si="158"/>
        <v>80%-100%</v>
      </c>
      <c r="AB2506">
        <f t="shared" si="159"/>
        <v>2.0557954810984669E-4</v>
      </c>
    </row>
    <row r="2507" spans="1:28" x14ac:dyDescent="0.25">
      <c r="A2507" t="s">
        <v>6040</v>
      </c>
      <c r="B2507" t="s">
        <v>6041</v>
      </c>
      <c r="C2507" t="s">
        <v>82</v>
      </c>
      <c r="D2507" t="s">
        <v>627</v>
      </c>
      <c r="E2507">
        <v>291</v>
      </c>
      <c r="F2507" t="s">
        <v>25</v>
      </c>
      <c r="G2507">
        <v>2021</v>
      </c>
      <c r="H2507" t="s">
        <v>25</v>
      </c>
      <c r="I2507" t="s">
        <v>84</v>
      </c>
      <c r="J2507" t="s">
        <v>80</v>
      </c>
      <c r="K2507">
        <v>60</v>
      </c>
      <c r="L2507" s="18">
        <v>43901</v>
      </c>
      <c r="M2507" s="18">
        <v>45727</v>
      </c>
      <c r="O2507">
        <v>39250000</v>
      </c>
      <c r="P2507">
        <v>35325000</v>
      </c>
      <c r="Q2507">
        <v>3925000</v>
      </c>
      <c r="R2507">
        <v>914967</v>
      </c>
      <c r="S2507" t="s">
        <v>343</v>
      </c>
      <c r="T2507">
        <v>-1.1172245996995069</v>
      </c>
      <c r="U2507">
        <v>0.79032357974038436</v>
      </c>
      <c r="V2507">
        <v>0.4070773498450232</v>
      </c>
      <c r="W2507">
        <v>-0.55658252394605479</v>
      </c>
      <c r="X2507">
        <v>-0.72909773183379534</v>
      </c>
      <c r="Y2507" t="str">
        <f t="shared" si="156"/>
        <v>49-60</v>
      </c>
      <c r="Z2507" s="20">
        <f t="shared" si="157"/>
        <v>0.9</v>
      </c>
      <c r="AA2507" t="str">
        <f t="shared" si="158"/>
        <v>80%-100%</v>
      </c>
      <c r="AB2507">
        <f t="shared" si="159"/>
        <v>1.8972788547588903E-4</v>
      </c>
    </row>
    <row r="2508" spans="1:28" x14ac:dyDescent="0.25">
      <c r="A2508" t="s">
        <v>6042</v>
      </c>
      <c r="B2508" t="s">
        <v>6043</v>
      </c>
      <c r="C2508" t="s">
        <v>82</v>
      </c>
      <c r="D2508" t="s">
        <v>662</v>
      </c>
      <c r="E2508">
        <v>60</v>
      </c>
      <c r="F2508" t="s">
        <v>87</v>
      </c>
      <c r="G2508">
        <v>2018</v>
      </c>
      <c r="H2508" t="s">
        <v>15</v>
      </c>
      <c r="J2508" t="s">
        <v>80</v>
      </c>
      <c r="K2508">
        <v>84</v>
      </c>
      <c r="L2508" s="18">
        <v>42833</v>
      </c>
      <c r="M2508" s="18">
        <v>45390</v>
      </c>
      <c r="O2508">
        <v>38240000</v>
      </c>
      <c r="P2508">
        <v>34240000</v>
      </c>
      <c r="Q2508">
        <v>4000000</v>
      </c>
      <c r="R2508">
        <v>721334</v>
      </c>
      <c r="S2508" t="s">
        <v>665</v>
      </c>
      <c r="T2508">
        <v>0.25324906771324951</v>
      </c>
      <c r="U2508">
        <v>0.7714246957439751</v>
      </c>
      <c r="V2508">
        <v>-6.8555281226748699E-2</v>
      </c>
      <c r="W2508">
        <v>-0.4138639219845015</v>
      </c>
      <c r="X2508">
        <v>-0.96114136402222416</v>
      </c>
      <c r="Y2508" t="str">
        <f t="shared" si="156"/>
        <v>&gt;72</v>
      </c>
      <c r="Z2508" s="20">
        <f t="shared" si="157"/>
        <v>0.89539748953974896</v>
      </c>
      <c r="AA2508" t="str">
        <f t="shared" si="158"/>
        <v>80%-100%</v>
      </c>
      <c r="AB2508">
        <f t="shared" si="159"/>
        <v>1.495760771064584E-4</v>
      </c>
    </row>
    <row r="2509" spans="1:28" x14ac:dyDescent="0.25">
      <c r="A2509" t="s">
        <v>6044</v>
      </c>
      <c r="B2509" t="s">
        <v>6045</v>
      </c>
      <c r="C2509" t="s">
        <v>82</v>
      </c>
      <c r="D2509" t="s">
        <v>130</v>
      </c>
      <c r="E2509">
        <v>236</v>
      </c>
      <c r="F2509" t="s">
        <v>79</v>
      </c>
      <c r="G2509">
        <v>2021</v>
      </c>
      <c r="H2509" t="s">
        <v>26</v>
      </c>
      <c r="I2509" t="s">
        <v>84</v>
      </c>
      <c r="J2509" t="s">
        <v>80</v>
      </c>
      <c r="K2509">
        <v>60</v>
      </c>
      <c r="L2509" s="18">
        <v>43842</v>
      </c>
      <c r="M2509" s="18">
        <v>45669</v>
      </c>
      <c r="O2509">
        <v>48000000</v>
      </c>
      <c r="P2509">
        <v>43300000</v>
      </c>
      <c r="Q2509">
        <v>4700000</v>
      </c>
      <c r="R2509">
        <v>1099936</v>
      </c>
      <c r="S2509" t="s">
        <v>266</v>
      </c>
      <c r="T2509">
        <v>-2.4149297537983112</v>
      </c>
      <c r="U2509">
        <v>0.79887818821603163</v>
      </c>
      <c r="V2509">
        <v>9.0899389914291959E-2</v>
      </c>
      <c r="W2509">
        <v>-0.57772213603009026</v>
      </c>
      <c r="X2509">
        <v>1.281947080465921</v>
      </c>
      <c r="Y2509" t="str">
        <f t="shared" si="156"/>
        <v>49-60</v>
      </c>
      <c r="Z2509" s="20">
        <f t="shared" si="157"/>
        <v>0.90208333333333335</v>
      </c>
      <c r="AA2509" t="str">
        <f t="shared" si="158"/>
        <v>80%-100%</v>
      </c>
      <c r="AB2509">
        <f t="shared" si="159"/>
        <v>2.2808312369605404E-4</v>
      </c>
    </row>
    <row r="2510" spans="1:28" x14ac:dyDescent="0.25">
      <c r="A2510" t="s">
        <v>6046</v>
      </c>
      <c r="B2510" t="s">
        <v>6047</v>
      </c>
      <c r="C2510" t="s">
        <v>82</v>
      </c>
      <c r="D2510" t="s">
        <v>212</v>
      </c>
      <c r="E2510">
        <v>61</v>
      </c>
      <c r="F2510" t="s">
        <v>79</v>
      </c>
      <c r="G2510">
        <v>2018</v>
      </c>
      <c r="H2510" t="s">
        <v>13</v>
      </c>
      <c r="J2510" t="s">
        <v>80</v>
      </c>
      <c r="K2510">
        <v>84</v>
      </c>
      <c r="L2510" s="18">
        <v>42943</v>
      </c>
      <c r="M2510" s="18">
        <v>45500</v>
      </c>
      <c r="O2510">
        <v>38740000</v>
      </c>
      <c r="P2510">
        <v>28740000</v>
      </c>
      <c r="Q2510">
        <v>10000000</v>
      </c>
      <c r="R2510">
        <v>623037</v>
      </c>
      <c r="S2510" t="s">
        <v>264</v>
      </c>
      <c r="T2510">
        <v>8.3455869980695638E-2</v>
      </c>
      <c r="U2510">
        <v>0.1410036228361122</v>
      </c>
      <c r="V2510">
        <v>1.237044494663192</v>
      </c>
      <c r="W2510">
        <v>-0.90858169240167674</v>
      </c>
      <c r="X2510">
        <v>1.0499034482774929</v>
      </c>
      <c r="Y2510" t="str">
        <f t="shared" si="156"/>
        <v>&gt;72</v>
      </c>
      <c r="Z2510" s="20">
        <f t="shared" si="157"/>
        <v>0.74186886938564789</v>
      </c>
      <c r="AA2510" t="str">
        <f t="shared" si="158"/>
        <v>60%-80%</v>
      </c>
      <c r="AB2510">
        <f t="shared" si="159"/>
        <v>1.2919317591043335E-4</v>
      </c>
    </row>
    <row r="2511" spans="1:28" x14ac:dyDescent="0.25">
      <c r="A2511" t="s">
        <v>2472</v>
      </c>
      <c r="B2511" t="s">
        <v>6048</v>
      </c>
      <c r="C2511" t="s">
        <v>82</v>
      </c>
      <c r="D2511" t="s">
        <v>108</v>
      </c>
      <c r="E2511">
        <v>38</v>
      </c>
      <c r="F2511" t="s">
        <v>117</v>
      </c>
      <c r="G2511">
        <v>2021</v>
      </c>
      <c r="H2511" t="s">
        <v>29</v>
      </c>
      <c r="I2511" t="s">
        <v>84</v>
      </c>
      <c r="J2511" t="s">
        <v>80</v>
      </c>
      <c r="K2511">
        <v>24</v>
      </c>
      <c r="L2511" s="18">
        <v>44077</v>
      </c>
      <c r="M2511" s="18">
        <v>44807</v>
      </c>
      <c r="O2511">
        <v>53790000</v>
      </c>
      <c r="P2511">
        <v>20790000</v>
      </c>
      <c r="Q2511">
        <v>33000000</v>
      </c>
      <c r="R2511">
        <v>914067</v>
      </c>
      <c r="S2511" t="s">
        <v>162</v>
      </c>
      <c r="T2511">
        <v>-0.122721584408834</v>
      </c>
      <c r="U2511">
        <v>-1.3182037215946321</v>
      </c>
      <c r="V2511">
        <v>-4.4146365390986242</v>
      </c>
      <c r="W2511">
        <v>0.57274944147199069</v>
      </c>
      <c r="X2511">
        <v>4.4381042127634142E-2</v>
      </c>
      <c r="Y2511" t="str">
        <f t="shared" si="156"/>
        <v>&lt;=24</v>
      </c>
      <c r="Z2511" s="20">
        <f t="shared" si="157"/>
        <v>0.38650306748466257</v>
      </c>
      <c r="AA2511" t="str">
        <f t="shared" si="158"/>
        <v>20%-40%</v>
      </c>
      <c r="AB2511">
        <f t="shared" si="159"/>
        <v>1.8954126115290439E-4</v>
      </c>
    </row>
    <row r="2512" spans="1:28" x14ac:dyDescent="0.25">
      <c r="A2512" t="s">
        <v>6049</v>
      </c>
      <c r="B2512" t="s">
        <v>6050</v>
      </c>
      <c r="C2512" t="s">
        <v>82</v>
      </c>
      <c r="D2512" t="s">
        <v>209</v>
      </c>
      <c r="E2512">
        <v>60</v>
      </c>
      <c r="F2512" t="s">
        <v>79</v>
      </c>
      <c r="G2512">
        <v>2019</v>
      </c>
      <c r="H2512" t="s">
        <v>13</v>
      </c>
      <c r="J2512" t="s">
        <v>80</v>
      </c>
      <c r="K2512">
        <v>84</v>
      </c>
      <c r="L2512" s="18">
        <v>43462</v>
      </c>
      <c r="M2512" s="18">
        <v>46019</v>
      </c>
      <c r="O2512">
        <v>33500000</v>
      </c>
      <c r="P2512">
        <v>29500000</v>
      </c>
      <c r="Q2512">
        <v>4000000</v>
      </c>
      <c r="R2512">
        <v>601195</v>
      </c>
      <c r="S2512" t="s">
        <v>473</v>
      </c>
      <c r="T2512">
        <v>0.71411631870160996</v>
      </c>
      <c r="U2512">
        <v>0.71065080826569849</v>
      </c>
      <c r="V2512">
        <v>0.48612183982770601</v>
      </c>
      <c r="W2512">
        <v>0.32832159806322281</v>
      </c>
      <c r="X2512">
        <v>-0.49705409964536651</v>
      </c>
      <c r="Y2512" t="str">
        <f t="shared" si="156"/>
        <v>&gt;72</v>
      </c>
      <c r="Z2512" s="20">
        <f t="shared" si="157"/>
        <v>0.88059701492537312</v>
      </c>
      <c r="AA2512" t="str">
        <f t="shared" si="158"/>
        <v>80%-100%</v>
      </c>
      <c r="AB2512">
        <f t="shared" si="159"/>
        <v>1.2466401095195467E-4</v>
      </c>
    </row>
    <row r="2513" spans="1:28" x14ac:dyDescent="0.25">
      <c r="A2513" t="s">
        <v>6051</v>
      </c>
      <c r="B2513" t="s">
        <v>6052</v>
      </c>
      <c r="C2513" t="s">
        <v>82</v>
      </c>
      <c r="D2513" t="s">
        <v>613</v>
      </c>
      <c r="E2513">
        <v>38</v>
      </c>
      <c r="F2513" t="s">
        <v>25</v>
      </c>
      <c r="G2513">
        <v>2022</v>
      </c>
      <c r="H2513" t="s">
        <v>25</v>
      </c>
      <c r="I2513" t="s">
        <v>84</v>
      </c>
      <c r="J2513" t="s">
        <v>80</v>
      </c>
      <c r="K2513">
        <v>84</v>
      </c>
      <c r="L2513" s="18">
        <v>44496</v>
      </c>
      <c r="M2513" s="18">
        <v>47053</v>
      </c>
      <c r="O2513">
        <v>41300000</v>
      </c>
      <c r="P2513">
        <v>20000000</v>
      </c>
      <c r="Q2513">
        <v>21300000</v>
      </c>
      <c r="R2513">
        <v>397772</v>
      </c>
      <c r="S2513" t="s">
        <v>827</v>
      </c>
      <c r="T2513">
        <v>-0.55933266429254402</v>
      </c>
      <c r="U2513">
        <v>-0.91678686124981268</v>
      </c>
      <c r="V2513">
        <v>-0.50193428495582826</v>
      </c>
      <c r="W2513">
        <v>-0.34283652472921688</v>
      </c>
      <c r="X2513">
        <v>0.74051193869292065</v>
      </c>
      <c r="Y2513" t="str">
        <f t="shared" si="156"/>
        <v>&gt;72</v>
      </c>
      <c r="Z2513" s="20">
        <f t="shared" si="157"/>
        <v>0.48426150121065376</v>
      </c>
      <c r="AA2513" t="str">
        <f t="shared" si="158"/>
        <v>40%-60%</v>
      </c>
      <c r="AB2513">
        <f t="shared" si="159"/>
        <v>8.2482144669168762E-5</v>
      </c>
    </row>
    <row r="2514" spans="1:28" x14ac:dyDescent="0.25">
      <c r="A2514" t="s">
        <v>6053</v>
      </c>
      <c r="B2514" t="s">
        <v>6054</v>
      </c>
      <c r="C2514" t="s">
        <v>82</v>
      </c>
      <c r="D2514" t="s">
        <v>487</v>
      </c>
      <c r="E2514">
        <v>83</v>
      </c>
      <c r="F2514" t="s">
        <v>79</v>
      </c>
      <c r="G2514">
        <v>2022</v>
      </c>
      <c r="H2514" t="s">
        <v>26</v>
      </c>
      <c r="I2514" t="s">
        <v>84</v>
      </c>
      <c r="J2514" t="s">
        <v>80</v>
      </c>
      <c r="K2514">
        <v>72</v>
      </c>
      <c r="L2514" s="18">
        <v>44320</v>
      </c>
      <c r="M2514" s="18">
        <v>46511</v>
      </c>
      <c r="O2514">
        <v>49850000</v>
      </c>
      <c r="P2514">
        <v>49850000</v>
      </c>
      <c r="Q2514">
        <v>0</v>
      </c>
      <c r="R2514">
        <v>1182399</v>
      </c>
      <c r="S2514" t="s">
        <v>205</v>
      </c>
      <c r="T2514">
        <v>-0.97168757307160336</v>
      </c>
      <c r="U2514">
        <v>1.2009447865714571</v>
      </c>
      <c r="V2514">
        <v>-0.30432305999912118</v>
      </c>
      <c r="W2514">
        <v>-0.70467796626057821</v>
      </c>
      <c r="X2514">
        <v>-1.0384892414183671</v>
      </c>
      <c r="Y2514" t="str">
        <f t="shared" si="156"/>
        <v>61-72</v>
      </c>
      <c r="Z2514" s="20">
        <f t="shared" si="157"/>
        <v>1</v>
      </c>
      <c r="AA2514" t="str">
        <f t="shared" si="158"/>
        <v>80%-100%</v>
      </c>
      <c r="AB2514">
        <f t="shared" si="159"/>
        <v>2.4518268096970243E-4</v>
      </c>
    </row>
    <row r="2515" spans="1:28" x14ac:dyDescent="0.25">
      <c r="A2515" t="s">
        <v>6055</v>
      </c>
      <c r="B2515" t="s">
        <v>6056</v>
      </c>
      <c r="C2515" t="s">
        <v>82</v>
      </c>
      <c r="D2515" t="s">
        <v>231</v>
      </c>
      <c r="E2515">
        <v>60</v>
      </c>
      <c r="F2515" t="s">
        <v>79</v>
      </c>
      <c r="G2515">
        <v>2020</v>
      </c>
      <c r="H2515" t="s">
        <v>13</v>
      </c>
      <c r="I2515" t="s">
        <v>84</v>
      </c>
      <c r="J2515" t="s">
        <v>80</v>
      </c>
      <c r="K2515">
        <v>84</v>
      </c>
      <c r="L2515" s="18">
        <v>43672</v>
      </c>
      <c r="M2515" s="18">
        <v>46229</v>
      </c>
      <c r="O2515">
        <v>35270000</v>
      </c>
      <c r="P2515">
        <v>22270000</v>
      </c>
      <c r="Q2515">
        <v>13000000</v>
      </c>
      <c r="R2515">
        <v>461744</v>
      </c>
      <c r="S2515" t="s">
        <v>338</v>
      </c>
      <c r="T2515">
        <v>-1.3719143962983369</v>
      </c>
      <c r="U2515">
        <v>-0.31254420940357652</v>
      </c>
      <c r="V2515">
        <v>-0.27073587053812931</v>
      </c>
      <c r="W2515">
        <v>-0.80809286095309618</v>
      </c>
      <c r="X2515">
        <v>-1.1931849962106531</v>
      </c>
      <c r="Y2515" t="str">
        <f t="shared" si="156"/>
        <v>&gt;72</v>
      </c>
      <c r="Z2515" s="20">
        <f t="shared" si="157"/>
        <v>0.63141480011341078</v>
      </c>
      <c r="AA2515" t="str">
        <f t="shared" si="158"/>
        <v>60%-80%</v>
      </c>
      <c r="AB2515">
        <f t="shared" si="159"/>
        <v>9.574740154691798E-5</v>
      </c>
    </row>
    <row r="2516" spans="1:28" x14ac:dyDescent="0.25">
      <c r="A2516" t="s">
        <v>6057</v>
      </c>
      <c r="B2516" t="s">
        <v>6058</v>
      </c>
      <c r="C2516" t="s">
        <v>82</v>
      </c>
      <c r="D2516" t="s">
        <v>246</v>
      </c>
      <c r="E2516">
        <v>220</v>
      </c>
      <c r="F2516" t="s">
        <v>12</v>
      </c>
      <c r="G2516">
        <v>2020</v>
      </c>
      <c r="H2516" t="s">
        <v>12</v>
      </c>
      <c r="I2516" t="s">
        <v>84</v>
      </c>
      <c r="J2516" t="s">
        <v>80</v>
      </c>
      <c r="K2516">
        <v>84</v>
      </c>
      <c r="L2516" s="18">
        <v>43616</v>
      </c>
      <c r="M2516" s="18">
        <v>46173</v>
      </c>
      <c r="O2516">
        <v>66456000</v>
      </c>
      <c r="P2516">
        <v>67544000</v>
      </c>
      <c r="Q2516">
        <v>0</v>
      </c>
      <c r="R2516">
        <v>1527479</v>
      </c>
      <c r="S2516" t="s">
        <v>455</v>
      </c>
      <c r="T2516">
        <v>0.42304226544580342</v>
      </c>
      <c r="U2516">
        <v>1.268170601100199</v>
      </c>
      <c r="V2516">
        <v>0.88134428974112011</v>
      </c>
      <c r="W2516">
        <v>0.65530020417263157</v>
      </c>
      <c r="X2516">
        <v>-0.4197062222492236</v>
      </c>
      <c r="Y2516" t="str">
        <f t="shared" si="156"/>
        <v>&gt;72</v>
      </c>
      <c r="Z2516" s="20">
        <f t="shared" si="157"/>
        <v>1.0163717346815939</v>
      </c>
      <c r="AA2516" t="str">
        <f t="shared" si="158"/>
        <v>80%-100%</v>
      </c>
      <c r="AB2516">
        <f t="shared" si="159"/>
        <v>3.1673859360919631E-4</v>
      </c>
    </row>
    <row r="2517" spans="1:28" x14ac:dyDescent="0.25">
      <c r="A2517" t="s">
        <v>6059</v>
      </c>
      <c r="B2517" t="s">
        <v>6060</v>
      </c>
      <c r="C2517" t="s">
        <v>82</v>
      </c>
      <c r="D2517" t="s">
        <v>212</v>
      </c>
      <c r="E2517">
        <v>236</v>
      </c>
      <c r="F2517" t="s">
        <v>79</v>
      </c>
      <c r="G2517">
        <v>2018</v>
      </c>
      <c r="H2517" t="s">
        <v>13</v>
      </c>
      <c r="J2517" t="s">
        <v>80</v>
      </c>
      <c r="K2517">
        <v>72</v>
      </c>
      <c r="L2517" s="18">
        <v>42970</v>
      </c>
      <c r="M2517" s="18">
        <v>45161</v>
      </c>
      <c r="O2517">
        <v>31473500</v>
      </c>
      <c r="P2517">
        <v>24000000</v>
      </c>
      <c r="Q2517">
        <v>7473500</v>
      </c>
      <c r="R2517">
        <v>546092</v>
      </c>
      <c r="S2517" t="s">
        <v>710</v>
      </c>
      <c r="T2517">
        <v>-0.6442292631588209</v>
      </c>
      <c r="U2517">
        <v>0.22590941101677761</v>
      </c>
      <c r="V2517">
        <v>0.80229979975843724</v>
      </c>
      <c r="W2517">
        <v>-0.65414894309167848</v>
      </c>
      <c r="X2517">
        <v>-1.11583711881451</v>
      </c>
      <c r="Y2517" t="str">
        <f t="shared" si="156"/>
        <v>61-72</v>
      </c>
      <c r="Z2517" s="20">
        <f t="shared" si="157"/>
        <v>0.76254626908351475</v>
      </c>
      <c r="AA2517" t="str">
        <f t="shared" si="158"/>
        <v>60%-80%</v>
      </c>
      <c r="AB2517">
        <f t="shared" si="159"/>
        <v>1.1323783309703977E-4</v>
      </c>
    </row>
    <row r="2518" spans="1:28" x14ac:dyDescent="0.25">
      <c r="A2518" t="s">
        <v>6061</v>
      </c>
      <c r="B2518" t="s">
        <v>6062</v>
      </c>
      <c r="C2518" t="s">
        <v>82</v>
      </c>
      <c r="D2518" t="s">
        <v>236</v>
      </c>
      <c r="E2518">
        <v>27</v>
      </c>
      <c r="F2518" t="s">
        <v>117</v>
      </c>
      <c r="G2518">
        <v>2021</v>
      </c>
      <c r="H2518" t="s">
        <v>29</v>
      </c>
      <c r="I2518" t="s">
        <v>84</v>
      </c>
      <c r="J2518" t="s">
        <v>80</v>
      </c>
      <c r="K2518">
        <v>84</v>
      </c>
      <c r="L2518" s="18">
        <v>44148</v>
      </c>
      <c r="M2518" s="18">
        <v>46704</v>
      </c>
      <c r="O2518">
        <v>53890000</v>
      </c>
      <c r="P2518">
        <v>49890000</v>
      </c>
      <c r="Q2518">
        <v>4000000</v>
      </c>
      <c r="R2518">
        <v>1067414</v>
      </c>
      <c r="S2518" t="s">
        <v>415</v>
      </c>
      <c r="T2518">
        <v>-0.87466288865300112</v>
      </c>
      <c r="U2518">
        <v>0.89616007190745794</v>
      </c>
      <c r="V2518">
        <v>0.4070773498450232</v>
      </c>
      <c r="W2518">
        <v>-0.43067418187321949</v>
      </c>
      <c r="X2518">
        <v>1.0499034482774929</v>
      </c>
      <c r="Y2518" t="str">
        <f t="shared" si="156"/>
        <v>&gt;72</v>
      </c>
      <c r="Z2518" s="20">
        <f t="shared" si="157"/>
        <v>0.92577472629430324</v>
      </c>
      <c r="AA2518" t="str">
        <f t="shared" si="158"/>
        <v>80%-100%</v>
      </c>
      <c r="AB2518">
        <f t="shared" si="159"/>
        <v>2.2133935010482412E-4</v>
      </c>
    </row>
    <row r="2519" spans="1:28" x14ac:dyDescent="0.25">
      <c r="A2519" t="s">
        <v>6063</v>
      </c>
      <c r="B2519" t="s">
        <v>6064</v>
      </c>
      <c r="C2519" t="s">
        <v>82</v>
      </c>
      <c r="D2519" t="s">
        <v>384</v>
      </c>
      <c r="E2519">
        <v>7</v>
      </c>
      <c r="F2519" t="s">
        <v>117</v>
      </c>
      <c r="G2519">
        <v>2020</v>
      </c>
      <c r="H2519" t="s">
        <v>29</v>
      </c>
      <c r="I2519" t="s">
        <v>84</v>
      </c>
      <c r="J2519" t="s">
        <v>80</v>
      </c>
      <c r="K2519">
        <v>84</v>
      </c>
      <c r="L2519" s="18">
        <v>43825</v>
      </c>
      <c r="M2519" s="18">
        <v>46382</v>
      </c>
      <c r="O2519">
        <v>52290000</v>
      </c>
      <c r="P2519">
        <v>49639214</v>
      </c>
      <c r="Q2519">
        <v>2650786</v>
      </c>
      <c r="R2519">
        <v>1098644</v>
      </c>
      <c r="S2519" t="s">
        <v>400</v>
      </c>
      <c r="T2519">
        <v>-1.1172245996995069</v>
      </c>
      <c r="U2519">
        <v>0.9927847279807297</v>
      </c>
      <c r="V2519">
        <v>0.56516632981038883</v>
      </c>
      <c r="W2519">
        <v>0.59419075404249833</v>
      </c>
      <c r="X2519">
        <v>1.5139907126543499</v>
      </c>
      <c r="Y2519" t="str">
        <f t="shared" si="156"/>
        <v>&gt;72</v>
      </c>
      <c r="Z2519" s="20">
        <f t="shared" si="157"/>
        <v>0.94930606234461656</v>
      </c>
      <c r="AA2519" t="str">
        <f t="shared" si="158"/>
        <v>80%-100%</v>
      </c>
      <c r="AB2519">
        <f t="shared" si="159"/>
        <v>2.2781521411239163E-4</v>
      </c>
    </row>
    <row r="2520" spans="1:28" x14ac:dyDescent="0.25">
      <c r="A2520" t="s">
        <v>6065</v>
      </c>
      <c r="B2520" t="s">
        <v>6066</v>
      </c>
      <c r="C2520" t="s">
        <v>82</v>
      </c>
      <c r="D2520" t="s">
        <v>273</v>
      </c>
      <c r="E2520">
        <v>241</v>
      </c>
      <c r="F2520" t="s">
        <v>87</v>
      </c>
      <c r="G2520">
        <v>2022</v>
      </c>
      <c r="H2520" t="s">
        <v>24</v>
      </c>
      <c r="I2520" t="s">
        <v>84</v>
      </c>
      <c r="J2520" t="s">
        <v>80</v>
      </c>
      <c r="K2520">
        <v>24</v>
      </c>
      <c r="L2520" s="18">
        <v>44279</v>
      </c>
      <c r="M2520" s="18">
        <v>45009</v>
      </c>
      <c r="O2520">
        <v>42981000</v>
      </c>
      <c r="P2520">
        <v>29981000</v>
      </c>
      <c r="Q2520">
        <v>13000000</v>
      </c>
      <c r="R2520">
        <v>1382986</v>
      </c>
      <c r="S2520" t="s">
        <v>320</v>
      </c>
      <c r="T2520">
        <v>-0.15910584106580991</v>
      </c>
      <c r="U2520">
        <v>-4.1016938098500107E-2</v>
      </c>
      <c r="V2520">
        <v>-2.7992623950226738</v>
      </c>
      <c r="W2520">
        <v>-0.2933529982956169</v>
      </c>
      <c r="X2520">
        <v>-0.65174985443765243</v>
      </c>
      <c r="Y2520" t="str">
        <f t="shared" si="156"/>
        <v>&lt;=24</v>
      </c>
      <c r="Z2520" s="20">
        <f t="shared" si="157"/>
        <v>0.69754077383029711</v>
      </c>
      <c r="AA2520" t="str">
        <f t="shared" si="158"/>
        <v>60%-80%</v>
      </c>
      <c r="AB2520">
        <f t="shared" si="159"/>
        <v>2.8677647327472782E-4</v>
      </c>
    </row>
    <row r="2521" spans="1:28" x14ac:dyDescent="0.25">
      <c r="A2521" t="s">
        <v>6067</v>
      </c>
      <c r="B2521" t="s">
        <v>6068</v>
      </c>
      <c r="C2521" t="s">
        <v>82</v>
      </c>
      <c r="D2521" t="s">
        <v>231</v>
      </c>
      <c r="E2521">
        <v>7</v>
      </c>
      <c r="F2521" t="s">
        <v>12</v>
      </c>
      <c r="G2521">
        <v>2020</v>
      </c>
      <c r="H2521" t="s">
        <v>12</v>
      </c>
      <c r="I2521" t="s">
        <v>84</v>
      </c>
      <c r="J2521" t="s">
        <v>80</v>
      </c>
      <c r="K2521">
        <v>84</v>
      </c>
      <c r="L2521" s="18">
        <v>43594</v>
      </c>
      <c r="M2521" s="18">
        <v>46151</v>
      </c>
      <c r="O2521">
        <v>66990000</v>
      </c>
      <c r="P2521">
        <v>47990000</v>
      </c>
      <c r="Q2521">
        <v>19000000</v>
      </c>
      <c r="R2521">
        <v>998268</v>
      </c>
      <c r="S2521" t="s">
        <v>400</v>
      </c>
      <c r="T2521">
        <v>-0.4986922365309176</v>
      </c>
      <c r="U2521">
        <v>3.6322763912794619E-2</v>
      </c>
      <c r="V2521">
        <v>-0.22924755194744931</v>
      </c>
      <c r="W2521">
        <v>-0.1419800066918602</v>
      </c>
      <c r="X2521">
        <v>-0.88379348662608126</v>
      </c>
      <c r="Y2521" t="str">
        <f t="shared" si="156"/>
        <v>&gt;72</v>
      </c>
      <c r="Z2521" s="20">
        <f t="shared" si="157"/>
        <v>0.71637557844454391</v>
      </c>
      <c r="AA2521" t="str">
        <f t="shared" si="158"/>
        <v>60%-80%</v>
      </c>
      <c r="AB2521">
        <f t="shared" si="159"/>
        <v>2.0700121073027202E-4</v>
      </c>
    </row>
    <row r="2522" spans="1:28" x14ac:dyDescent="0.25">
      <c r="A2522" t="s">
        <v>6069</v>
      </c>
      <c r="B2522" t="s">
        <v>6070</v>
      </c>
      <c r="C2522" t="s">
        <v>82</v>
      </c>
      <c r="D2522" t="s">
        <v>276</v>
      </c>
      <c r="E2522">
        <v>38</v>
      </c>
      <c r="F2522" t="s">
        <v>17</v>
      </c>
      <c r="G2522">
        <v>2020</v>
      </c>
      <c r="H2522" t="s">
        <v>17</v>
      </c>
      <c r="I2522" t="s">
        <v>84</v>
      </c>
      <c r="J2522" t="s">
        <v>80</v>
      </c>
      <c r="K2522">
        <v>24</v>
      </c>
      <c r="L2522" s="18">
        <v>43817</v>
      </c>
      <c r="M2522" s="18">
        <v>44548</v>
      </c>
      <c r="O2522">
        <v>57770000</v>
      </c>
      <c r="P2522">
        <v>10000000</v>
      </c>
      <c r="Q2522">
        <v>47770000</v>
      </c>
      <c r="R2522">
        <v>494502</v>
      </c>
      <c r="S2522" t="s">
        <v>118</v>
      </c>
      <c r="T2522">
        <v>0.47155460765510449</v>
      </c>
      <c r="U2522">
        <v>-2.1944810486925781</v>
      </c>
      <c r="V2522">
        <v>-0.73906775490387622</v>
      </c>
      <c r="W2522">
        <v>0.65654052839479504</v>
      </c>
      <c r="X2522">
        <v>1.281947080465921</v>
      </c>
      <c r="Y2522" t="str">
        <f t="shared" si="156"/>
        <v>&lt;=24</v>
      </c>
      <c r="Z2522" s="20">
        <f t="shared" si="157"/>
        <v>0.2</v>
      </c>
      <c r="AA2522" t="str">
        <f t="shared" si="158"/>
        <v>20%</v>
      </c>
      <c r="AB2522">
        <f t="shared" si="159"/>
        <v>1.0254011218284165E-4</v>
      </c>
    </row>
    <row r="2523" spans="1:28" x14ac:dyDescent="0.25">
      <c r="A2523" t="s">
        <v>6071</v>
      </c>
      <c r="B2523" t="s">
        <v>6072</v>
      </c>
      <c r="C2523" t="s">
        <v>82</v>
      </c>
      <c r="D2523" t="s">
        <v>211</v>
      </c>
      <c r="E2523">
        <v>77</v>
      </c>
      <c r="F2523" t="s">
        <v>87</v>
      </c>
      <c r="G2523">
        <v>2020</v>
      </c>
      <c r="H2523" t="s">
        <v>24</v>
      </c>
      <c r="I2523" t="s">
        <v>84</v>
      </c>
      <c r="J2523" t="s">
        <v>80</v>
      </c>
      <c r="K2523">
        <v>24</v>
      </c>
      <c r="L2523" s="18">
        <v>43811</v>
      </c>
      <c r="M2523" s="18">
        <v>44542</v>
      </c>
      <c r="O2523">
        <v>43000000</v>
      </c>
      <c r="P2523">
        <v>18000000</v>
      </c>
      <c r="Q2523">
        <v>25000000</v>
      </c>
      <c r="R2523">
        <v>872063</v>
      </c>
      <c r="S2523" t="s">
        <v>124</v>
      </c>
      <c r="T2523">
        <v>-0.4986922365309176</v>
      </c>
      <c r="U2523">
        <v>-1.1863878112836159</v>
      </c>
      <c r="V2523">
        <v>-0.30432305999912118</v>
      </c>
      <c r="W2523">
        <v>-0.61765280943657985</v>
      </c>
      <c r="X2523">
        <v>-0.96114136402222416</v>
      </c>
      <c r="Y2523" t="str">
        <f t="shared" si="156"/>
        <v>&lt;=24</v>
      </c>
      <c r="Z2523" s="20">
        <f t="shared" si="157"/>
        <v>0.41860465116279072</v>
      </c>
      <c r="AA2523" t="str">
        <f t="shared" si="158"/>
        <v>40%-60%</v>
      </c>
      <c r="AB2523">
        <f t="shared" si="159"/>
        <v>1.808312966388517E-4</v>
      </c>
    </row>
    <row r="2524" spans="1:28" x14ac:dyDescent="0.25">
      <c r="A2524" t="s">
        <v>6073</v>
      </c>
      <c r="B2524" t="s">
        <v>6074</v>
      </c>
      <c r="C2524" t="s">
        <v>82</v>
      </c>
      <c r="D2524" t="s">
        <v>679</v>
      </c>
      <c r="E2524">
        <v>291</v>
      </c>
      <c r="F2524" t="s">
        <v>25</v>
      </c>
      <c r="G2524">
        <v>2021</v>
      </c>
      <c r="H2524" t="s">
        <v>25</v>
      </c>
      <c r="I2524" t="s">
        <v>84</v>
      </c>
      <c r="J2524" t="s">
        <v>80</v>
      </c>
      <c r="K2524">
        <v>84</v>
      </c>
      <c r="L2524" s="18">
        <v>44258</v>
      </c>
      <c r="M2524" s="18">
        <v>46815</v>
      </c>
      <c r="O2524">
        <v>38310000</v>
      </c>
      <c r="P2524">
        <v>38310000</v>
      </c>
      <c r="Q2524">
        <v>0</v>
      </c>
      <c r="R2524">
        <v>747018</v>
      </c>
      <c r="S2524" t="s">
        <v>107</v>
      </c>
      <c r="T2524">
        <v>-0.87466288865300112</v>
      </c>
      <c r="U2524">
        <v>1.2009447865714571</v>
      </c>
      <c r="V2524">
        <v>0.6442108197930716</v>
      </c>
      <c r="W2524">
        <v>0.41998776468077548</v>
      </c>
      <c r="X2524">
        <v>-1.11583711881451</v>
      </c>
      <c r="Y2524" t="str">
        <f t="shared" si="156"/>
        <v>&gt;72</v>
      </c>
      <c r="Z2524" s="20">
        <f t="shared" si="157"/>
        <v>1</v>
      </c>
      <c r="AA2524" t="str">
        <f t="shared" si="158"/>
        <v>80%-100%</v>
      </c>
      <c r="AB2524">
        <f t="shared" si="159"/>
        <v>1.549019205637227E-4</v>
      </c>
    </row>
    <row r="2525" spans="1:28" x14ac:dyDescent="0.25">
      <c r="A2525" t="s">
        <v>6075</v>
      </c>
      <c r="B2525" t="s">
        <v>6076</v>
      </c>
      <c r="C2525" t="s">
        <v>82</v>
      </c>
      <c r="D2525" t="s">
        <v>6077</v>
      </c>
      <c r="E2525">
        <v>38</v>
      </c>
      <c r="F2525" t="s">
        <v>17</v>
      </c>
      <c r="G2525">
        <v>2020</v>
      </c>
      <c r="H2525" t="s">
        <v>110</v>
      </c>
      <c r="I2525" t="s">
        <v>84</v>
      </c>
      <c r="J2525" t="s">
        <v>80</v>
      </c>
      <c r="K2525">
        <v>72</v>
      </c>
      <c r="L2525" s="18">
        <v>43681</v>
      </c>
      <c r="M2525" s="18">
        <v>45873</v>
      </c>
      <c r="O2525">
        <v>53988052</v>
      </c>
      <c r="P2525">
        <v>51288649</v>
      </c>
      <c r="Q2525">
        <v>2699403</v>
      </c>
      <c r="R2525">
        <v>1162596</v>
      </c>
      <c r="S2525" t="s">
        <v>337</v>
      </c>
      <c r="T2525">
        <v>1.4175452807364759</v>
      </c>
      <c r="U2525">
        <v>0.99563418315592023</v>
      </c>
      <c r="V2525">
        <v>-0.2424173520346887</v>
      </c>
      <c r="W2525">
        <v>-0.80513858589249199</v>
      </c>
      <c r="X2525">
        <v>-0.49705409964536651</v>
      </c>
      <c r="Y2525" t="str">
        <f t="shared" si="156"/>
        <v>61-72</v>
      </c>
      <c r="Z2525" s="20">
        <f t="shared" si="157"/>
        <v>0.94999999259095325</v>
      </c>
      <c r="AA2525" t="str">
        <f t="shared" si="158"/>
        <v>80%-100%</v>
      </c>
      <c r="AB2525">
        <f t="shared" si="159"/>
        <v>2.4107632378296342E-4</v>
      </c>
    </row>
    <row r="2526" spans="1:28" x14ac:dyDescent="0.25">
      <c r="A2526" t="s">
        <v>6078</v>
      </c>
      <c r="B2526" t="s">
        <v>6079</v>
      </c>
      <c r="C2526" t="s">
        <v>82</v>
      </c>
      <c r="D2526" t="s">
        <v>216</v>
      </c>
      <c r="E2526">
        <v>38</v>
      </c>
      <c r="F2526" t="s">
        <v>79</v>
      </c>
      <c r="G2526">
        <v>2017</v>
      </c>
      <c r="H2526" t="s">
        <v>13</v>
      </c>
      <c r="J2526" t="s">
        <v>80</v>
      </c>
      <c r="K2526">
        <v>84</v>
      </c>
      <c r="L2526" s="18">
        <v>42690</v>
      </c>
      <c r="M2526" s="18">
        <v>45246</v>
      </c>
      <c r="O2526">
        <v>37940000</v>
      </c>
      <c r="P2526">
        <v>34146000</v>
      </c>
      <c r="Q2526">
        <v>3794000</v>
      </c>
      <c r="R2526">
        <v>682338</v>
      </c>
      <c r="S2526" t="s">
        <v>389</v>
      </c>
      <c r="T2526">
        <v>-1.1778650274611331</v>
      </c>
      <c r="U2526">
        <v>0.79032357974038436</v>
      </c>
      <c r="V2526">
        <v>0.25162972055691962</v>
      </c>
      <c r="W2526">
        <v>-0.31667212257384059</v>
      </c>
      <c r="X2526">
        <v>-1.11583711881451</v>
      </c>
      <c r="Y2526" t="str">
        <f t="shared" si="156"/>
        <v>&gt;72</v>
      </c>
      <c r="Z2526" s="20">
        <f t="shared" si="157"/>
        <v>0.9</v>
      </c>
      <c r="AA2526" t="str">
        <f t="shared" si="158"/>
        <v>80%-100%</v>
      </c>
      <c r="AB2526">
        <f t="shared" si="159"/>
        <v>1.4148985255189222E-4</v>
      </c>
    </row>
    <row r="2527" spans="1:28" x14ac:dyDescent="0.25">
      <c r="A2527" t="s">
        <v>6080</v>
      </c>
      <c r="B2527" t="s">
        <v>6081</v>
      </c>
      <c r="C2527" t="s">
        <v>82</v>
      </c>
      <c r="D2527" t="s">
        <v>299</v>
      </c>
      <c r="E2527">
        <v>291</v>
      </c>
      <c r="F2527" t="s">
        <v>17</v>
      </c>
      <c r="G2527">
        <v>2022</v>
      </c>
      <c r="H2527" t="s">
        <v>155</v>
      </c>
      <c r="I2527" t="s">
        <v>84</v>
      </c>
      <c r="J2527" t="s">
        <v>80</v>
      </c>
      <c r="K2527">
        <v>48</v>
      </c>
      <c r="L2527" s="18">
        <v>44428</v>
      </c>
      <c r="M2527" s="18">
        <v>45889</v>
      </c>
      <c r="O2527">
        <v>82000000</v>
      </c>
      <c r="P2527">
        <v>42900000</v>
      </c>
      <c r="Q2527">
        <v>39100000</v>
      </c>
      <c r="R2527">
        <v>1241071</v>
      </c>
      <c r="S2527" t="s">
        <v>107</v>
      </c>
      <c r="T2527">
        <v>-0.97168757307160336</v>
      </c>
      <c r="U2527">
        <v>-0.75701730941572998</v>
      </c>
      <c r="V2527">
        <v>-0.2648008150077798</v>
      </c>
      <c r="W2527">
        <v>0.50550939762829505</v>
      </c>
      <c r="X2527">
        <v>-0.26501046745693763</v>
      </c>
      <c r="Y2527" t="str">
        <f t="shared" si="156"/>
        <v>37-48</v>
      </c>
      <c r="Z2527" s="20">
        <f t="shared" si="157"/>
        <v>0.52317073170731709</v>
      </c>
      <c r="AA2527" t="str">
        <f t="shared" si="158"/>
        <v>40%-60%</v>
      </c>
      <c r="AB2527">
        <f t="shared" si="159"/>
        <v>2.5734892794543091E-4</v>
      </c>
    </row>
    <row r="2528" spans="1:28" x14ac:dyDescent="0.25">
      <c r="A2528" t="s">
        <v>6082</v>
      </c>
      <c r="B2528" t="s">
        <v>6083</v>
      </c>
      <c r="C2528" t="s">
        <v>82</v>
      </c>
      <c r="D2528" t="s">
        <v>714</v>
      </c>
      <c r="E2528">
        <v>61</v>
      </c>
      <c r="F2528" t="s">
        <v>25</v>
      </c>
      <c r="G2528">
        <v>2021</v>
      </c>
      <c r="H2528" t="s">
        <v>25</v>
      </c>
      <c r="I2528" t="s">
        <v>84</v>
      </c>
      <c r="J2528" t="s">
        <v>80</v>
      </c>
      <c r="K2528">
        <v>36</v>
      </c>
      <c r="L2528" s="18">
        <v>44198</v>
      </c>
      <c r="M2528" s="18">
        <v>45293</v>
      </c>
      <c r="O2528">
        <v>38590000</v>
      </c>
      <c r="P2528">
        <v>7600000</v>
      </c>
      <c r="Q2528">
        <v>30990000</v>
      </c>
      <c r="R2528">
        <v>274865</v>
      </c>
      <c r="S2528" t="s">
        <v>228</v>
      </c>
      <c r="T2528">
        <v>0.19260863995162311</v>
      </c>
      <c r="U2528">
        <v>-2.096580789923733</v>
      </c>
      <c r="V2528">
        <v>-1.13429020481729</v>
      </c>
      <c r="W2528">
        <v>-0.27911100943475592</v>
      </c>
      <c r="X2528">
        <v>1.823382222238922</v>
      </c>
      <c r="Y2528" t="str">
        <f t="shared" si="156"/>
        <v>25-36</v>
      </c>
      <c r="Z2528" s="20">
        <f t="shared" si="157"/>
        <v>0.2</v>
      </c>
      <c r="AA2528" t="str">
        <f t="shared" si="158"/>
        <v>20%</v>
      </c>
      <c r="AB2528">
        <f t="shared" si="159"/>
        <v>5.6996105041307759E-5</v>
      </c>
    </row>
    <row r="2529" spans="1:28" x14ac:dyDescent="0.25">
      <c r="A2529" t="s">
        <v>6084</v>
      </c>
      <c r="B2529" t="s">
        <v>6085</v>
      </c>
      <c r="C2529" t="s">
        <v>82</v>
      </c>
      <c r="D2529" t="s">
        <v>555</v>
      </c>
      <c r="E2529">
        <v>62</v>
      </c>
      <c r="F2529" t="s">
        <v>22</v>
      </c>
      <c r="G2529">
        <v>2020</v>
      </c>
      <c r="H2529" t="s">
        <v>22</v>
      </c>
      <c r="I2529" t="s">
        <v>188</v>
      </c>
      <c r="J2529" t="s">
        <v>80</v>
      </c>
      <c r="K2529">
        <v>72</v>
      </c>
      <c r="L2529" s="18">
        <v>43862</v>
      </c>
      <c r="M2529" s="18">
        <v>46054</v>
      </c>
      <c r="O2529">
        <v>114849200</v>
      </c>
      <c r="P2529">
        <v>120349691</v>
      </c>
      <c r="Q2529">
        <v>0</v>
      </c>
      <c r="R2529">
        <v>2543274</v>
      </c>
      <c r="S2529" t="s">
        <v>166</v>
      </c>
      <c r="T2529">
        <v>-7.420924219953294E-2</v>
      </c>
      <c r="U2529">
        <v>1.3976042541675271</v>
      </c>
      <c r="V2529">
        <v>-0.22916566185582729</v>
      </c>
      <c r="W2529">
        <v>0.24996875368260449</v>
      </c>
      <c r="X2529">
        <v>1.281947080465921</v>
      </c>
      <c r="Y2529" t="str">
        <f t="shared" si="156"/>
        <v>61-72</v>
      </c>
      <c r="Z2529" s="20">
        <f t="shared" si="157"/>
        <v>1.0478931590294056</v>
      </c>
      <c r="AA2529" t="str">
        <f t="shared" si="158"/>
        <v>80%-100%</v>
      </c>
      <c r="AB2529">
        <f t="shared" si="159"/>
        <v>5.2737420934941502E-4</v>
      </c>
    </row>
    <row r="2530" spans="1:28" x14ac:dyDescent="0.25">
      <c r="A2530" t="s">
        <v>6086</v>
      </c>
      <c r="B2530" t="s">
        <v>6087</v>
      </c>
      <c r="C2530" t="s">
        <v>82</v>
      </c>
      <c r="D2530" t="s">
        <v>195</v>
      </c>
      <c r="E2530">
        <v>84</v>
      </c>
      <c r="F2530" t="s">
        <v>87</v>
      </c>
      <c r="G2530">
        <v>2019</v>
      </c>
      <c r="H2530" t="s">
        <v>15</v>
      </c>
      <c r="J2530" t="s">
        <v>80</v>
      </c>
      <c r="K2530">
        <v>84</v>
      </c>
      <c r="L2530" s="18">
        <v>43220</v>
      </c>
      <c r="M2530" s="18">
        <v>45777</v>
      </c>
      <c r="O2530">
        <v>45590000</v>
      </c>
      <c r="P2530">
        <v>35992000</v>
      </c>
      <c r="Q2530">
        <v>9598000</v>
      </c>
      <c r="R2530">
        <v>931574</v>
      </c>
      <c r="S2530" t="s">
        <v>208</v>
      </c>
      <c r="T2530">
        <v>0.96880611530044081</v>
      </c>
      <c r="U2530">
        <v>0.33646960711003271</v>
      </c>
      <c r="V2530">
        <v>0.6442108197930716</v>
      </c>
      <c r="W2530">
        <v>-0.78107656150549964</v>
      </c>
      <c r="X2530">
        <v>0.97255557088134947</v>
      </c>
      <c r="Y2530" t="str">
        <f t="shared" si="156"/>
        <v>&gt;72</v>
      </c>
      <c r="Z2530" s="20">
        <f t="shared" si="157"/>
        <v>0.78947137530160127</v>
      </c>
      <c r="AA2530" t="str">
        <f t="shared" si="158"/>
        <v>60%-80%</v>
      </c>
      <c r="AB2530">
        <f t="shared" si="159"/>
        <v>1.9317151895567364E-4</v>
      </c>
    </row>
    <row r="2531" spans="1:28" x14ac:dyDescent="0.25">
      <c r="A2531" t="s">
        <v>6088</v>
      </c>
      <c r="B2531" t="s">
        <v>6089</v>
      </c>
      <c r="C2531" t="s">
        <v>82</v>
      </c>
      <c r="D2531" t="s">
        <v>468</v>
      </c>
      <c r="E2531">
        <v>46</v>
      </c>
      <c r="F2531" t="s">
        <v>17</v>
      </c>
      <c r="G2531">
        <v>2021</v>
      </c>
      <c r="H2531" t="s">
        <v>110</v>
      </c>
      <c r="I2531" t="s">
        <v>84</v>
      </c>
      <c r="J2531" t="s">
        <v>80</v>
      </c>
      <c r="K2531">
        <v>72</v>
      </c>
      <c r="L2531" s="18">
        <v>44084</v>
      </c>
      <c r="M2531" s="18">
        <v>46275</v>
      </c>
      <c r="O2531">
        <v>68370000</v>
      </c>
      <c r="P2531">
        <v>69770000</v>
      </c>
      <c r="Q2531">
        <v>0</v>
      </c>
      <c r="R2531">
        <v>1729662</v>
      </c>
      <c r="S2531" t="s">
        <v>235</v>
      </c>
      <c r="T2531">
        <v>-1.3568814437906571E-2</v>
      </c>
      <c r="U2531">
        <v>1.2850269409613211</v>
      </c>
      <c r="V2531">
        <v>1.185489993161002E-2</v>
      </c>
      <c r="W2531">
        <v>-0.71991101964575832</v>
      </c>
      <c r="X2531">
        <v>-0.65174985443765243</v>
      </c>
      <c r="Y2531" t="str">
        <f t="shared" si="156"/>
        <v>61-72</v>
      </c>
      <c r="Z2531" s="20">
        <f t="shared" si="157"/>
        <v>1.0204768173175369</v>
      </c>
      <c r="AA2531" t="str">
        <f t="shared" si="158"/>
        <v>80%-100%</v>
      </c>
      <c r="AB2531">
        <f t="shared" si="159"/>
        <v>3.5866333304698111E-4</v>
      </c>
    </row>
    <row r="2532" spans="1:28" x14ac:dyDescent="0.25">
      <c r="A2532" t="s">
        <v>6090</v>
      </c>
      <c r="B2532" t="s">
        <v>6091</v>
      </c>
      <c r="C2532" t="s">
        <v>82</v>
      </c>
      <c r="D2532" t="s">
        <v>630</v>
      </c>
      <c r="E2532">
        <v>74</v>
      </c>
      <c r="F2532" t="s">
        <v>95</v>
      </c>
      <c r="G2532">
        <v>2013</v>
      </c>
      <c r="H2532" t="s">
        <v>16</v>
      </c>
      <c r="J2532" t="s">
        <v>80</v>
      </c>
      <c r="K2532">
        <v>60</v>
      </c>
      <c r="L2532" s="18">
        <v>44152</v>
      </c>
      <c r="M2532" s="18">
        <v>45978</v>
      </c>
      <c r="O2532">
        <v>27000000</v>
      </c>
      <c r="P2532">
        <v>27000000</v>
      </c>
      <c r="Q2532">
        <v>0</v>
      </c>
      <c r="R2532">
        <v>900314</v>
      </c>
      <c r="S2532" t="s">
        <v>498</v>
      </c>
      <c r="T2532">
        <v>-0.59571692094951978</v>
      </c>
      <c r="U2532">
        <v>1.2009447865714571</v>
      </c>
      <c r="V2532">
        <v>1.8694004145246541</v>
      </c>
      <c r="W2532">
        <v>6.5670580606317433E-2</v>
      </c>
      <c r="X2532">
        <v>1.0499034482774929</v>
      </c>
      <c r="Y2532" t="str">
        <f t="shared" si="156"/>
        <v>49-60</v>
      </c>
      <c r="Z2532" s="20">
        <f t="shared" si="157"/>
        <v>1</v>
      </c>
      <c r="AA2532" t="str">
        <f t="shared" si="158"/>
        <v>80%-100%</v>
      </c>
      <c r="AB2532">
        <f t="shared" si="159"/>
        <v>1.8668943413733998E-4</v>
      </c>
    </row>
    <row r="2533" spans="1:28" x14ac:dyDescent="0.25">
      <c r="A2533" t="s">
        <v>6092</v>
      </c>
      <c r="B2533" t="s">
        <v>6093</v>
      </c>
      <c r="C2533" t="s">
        <v>82</v>
      </c>
      <c r="D2533" t="s">
        <v>292</v>
      </c>
      <c r="E2533">
        <v>59</v>
      </c>
      <c r="F2533" t="s">
        <v>95</v>
      </c>
      <c r="G2533">
        <v>2019</v>
      </c>
      <c r="H2533" t="s">
        <v>16</v>
      </c>
      <c r="J2533" t="s">
        <v>96</v>
      </c>
      <c r="K2533">
        <v>84</v>
      </c>
      <c r="L2533" s="18">
        <v>44158</v>
      </c>
      <c r="M2533" s="18">
        <v>46714</v>
      </c>
      <c r="O2533">
        <v>32000000</v>
      </c>
      <c r="P2533">
        <v>32000000</v>
      </c>
      <c r="Q2533">
        <v>0</v>
      </c>
      <c r="R2533">
        <v>857094</v>
      </c>
      <c r="S2533" t="s">
        <v>359</v>
      </c>
      <c r="T2533">
        <v>-0.68061351981579676</v>
      </c>
      <c r="U2533">
        <v>1.2009447865714571</v>
      </c>
      <c r="V2533">
        <v>0.36755510485368181</v>
      </c>
      <c r="W2533">
        <v>-0.56488011708335439</v>
      </c>
      <c r="X2533">
        <v>0.97255557088134947</v>
      </c>
      <c r="Y2533" t="str">
        <f t="shared" si="156"/>
        <v>&gt;72</v>
      </c>
      <c r="Z2533" s="20">
        <f t="shared" si="157"/>
        <v>1</v>
      </c>
      <c r="AA2533" t="str">
        <f t="shared" si="158"/>
        <v>80%-100%</v>
      </c>
      <c r="AB2533">
        <f t="shared" si="159"/>
        <v>1.7772731942689916E-4</v>
      </c>
    </row>
    <row r="2534" spans="1:28" x14ac:dyDescent="0.25">
      <c r="A2534" t="s">
        <v>6094</v>
      </c>
      <c r="B2534" t="s">
        <v>6095</v>
      </c>
      <c r="C2534" t="s">
        <v>82</v>
      </c>
      <c r="D2534" t="s">
        <v>301</v>
      </c>
      <c r="E2534">
        <v>77</v>
      </c>
      <c r="F2534" t="s">
        <v>117</v>
      </c>
      <c r="G2534">
        <v>2020</v>
      </c>
      <c r="H2534" t="s">
        <v>14</v>
      </c>
      <c r="I2534" t="s">
        <v>84</v>
      </c>
      <c r="J2534" t="s">
        <v>80</v>
      </c>
      <c r="K2534">
        <v>84</v>
      </c>
      <c r="L2534" s="18">
        <v>43767</v>
      </c>
      <c r="M2534" s="18">
        <v>46324</v>
      </c>
      <c r="O2534">
        <v>45990000</v>
      </c>
      <c r="P2534">
        <v>45990000</v>
      </c>
      <c r="Q2534">
        <v>0</v>
      </c>
      <c r="R2534">
        <v>965298</v>
      </c>
      <c r="S2534" t="s">
        <v>124</v>
      </c>
      <c r="T2534">
        <v>-1.359786310746012</v>
      </c>
      <c r="U2534">
        <v>1.2009447865714571</v>
      </c>
      <c r="V2534">
        <v>0.84182204474977862</v>
      </c>
      <c r="W2534">
        <v>-0.64818961170046985</v>
      </c>
      <c r="X2534">
        <v>-0.88379348662608126</v>
      </c>
      <c r="Y2534" t="str">
        <f t="shared" si="156"/>
        <v>&gt;72</v>
      </c>
      <c r="Z2534" s="20">
        <f t="shared" si="157"/>
        <v>1</v>
      </c>
      <c r="AA2534" t="str">
        <f t="shared" si="158"/>
        <v>80%-100%</v>
      </c>
      <c r="AB2534">
        <f t="shared" si="159"/>
        <v>2.0016453969826751E-4</v>
      </c>
    </row>
    <row r="2535" spans="1:28" x14ac:dyDescent="0.25">
      <c r="A2535" t="s">
        <v>6096</v>
      </c>
      <c r="B2535" t="s">
        <v>6097</v>
      </c>
      <c r="C2535" t="s">
        <v>82</v>
      </c>
      <c r="D2535" t="s">
        <v>292</v>
      </c>
      <c r="E2535">
        <v>59</v>
      </c>
      <c r="F2535" t="s">
        <v>95</v>
      </c>
      <c r="G2535">
        <v>2019</v>
      </c>
      <c r="H2535" t="s">
        <v>16</v>
      </c>
      <c r="J2535" t="s">
        <v>96</v>
      </c>
      <c r="K2535">
        <v>84</v>
      </c>
      <c r="L2535" s="18">
        <v>44132</v>
      </c>
      <c r="M2535" s="18">
        <v>46688</v>
      </c>
      <c r="O2535">
        <v>32000000</v>
      </c>
      <c r="P2535">
        <v>32000000</v>
      </c>
      <c r="Q2535">
        <v>0</v>
      </c>
      <c r="R2535">
        <v>715032</v>
      </c>
      <c r="S2535" t="s">
        <v>359</v>
      </c>
      <c r="T2535">
        <v>-0.86253480310067587</v>
      </c>
      <c r="U2535">
        <v>1.2009447865714571</v>
      </c>
      <c r="V2535">
        <v>0.96038877972380288</v>
      </c>
      <c r="W2535">
        <v>-0.77352243271330201</v>
      </c>
      <c r="X2535">
        <v>-1.425228628399082</v>
      </c>
      <c r="Y2535" t="str">
        <f t="shared" si="156"/>
        <v>&gt;72</v>
      </c>
      <c r="Z2535" s="20">
        <f t="shared" si="157"/>
        <v>1</v>
      </c>
      <c r="AA2535" t="str">
        <f t="shared" si="158"/>
        <v>80%-100%</v>
      </c>
      <c r="AB2535">
        <f t="shared" si="159"/>
        <v>1.482692921248481E-4</v>
      </c>
    </row>
    <row r="2536" spans="1:28" x14ac:dyDescent="0.25">
      <c r="A2536" t="s">
        <v>752</v>
      </c>
      <c r="B2536" t="s">
        <v>753</v>
      </c>
      <c r="C2536" t="s">
        <v>82</v>
      </c>
      <c r="D2536" t="s">
        <v>754</v>
      </c>
      <c r="E2536">
        <v>83</v>
      </c>
      <c r="F2536" t="s">
        <v>11</v>
      </c>
      <c r="G2536">
        <v>2022</v>
      </c>
      <c r="H2536" t="s">
        <v>11</v>
      </c>
      <c r="I2536" t="s">
        <v>188</v>
      </c>
      <c r="J2536" t="s">
        <v>80</v>
      </c>
      <c r="K2536">
        <v>84</v>
      </c>
      <c r="L2536" s="18">
        <v>44365</v>
      </c>
      <c r="M2536" s="18">
        <v>46922</v>
      </c>
      <c r="O2536">
        <v>80890000</v>
      </c>
      <c r="P2536">
        <v>73890000</v>
      </c>
      <c r="Q2536">
        <v>7000000</v>
      </c>
      <c r="R2536">
        <v>1661203</v>
      </c>
      <c r="S2536" t="s">
        <v>205</v>
      </c>
      <c r="T2536">
        <v>-0.46230797987394179</v>
      </c>
      <c r="U2536">
        <v>0.84560439247855168</v>
      </c>
      <c r="V2536">
        <v>9.0899389914291959E-2</v>
      </c>
      <c r="W2536">
        <v>-0.80152747335913921</v>
      </c>
      <c r="X2536">
        <v>-0.26501046745693763</v>
      </c>
      <c r="Y2536" t="str">
        <f t="shared" si="156"/>
        <v>&gt;72</v>
      </c>
      <c r="Z2536" s="20">
        <f t="shared" si="157"/>
        <v>0.91346272716034116</v>
      </c>
      <c r="AA2536" t="str">
        <f t="shared" si="158"/>
        <v>80%-100%</v>
      </c>
      <c r="AB2536">
        <f t="shared" si="159"/>
        <v>3.4446765023897393E-4</v>
      </c>
    </row>
    <row r="2537" spans="1:28" x14ac:dyDescent="0.25">
      <c r="A2537" t="s">
        <v>6098</v>
      </c>
      <c r="B2537" t="s">
        <v>6099</v>
      </c>
      <c r="C2537" t="s">
        <v>82</v>
      </c>
      <c r="D2537" t="s">
        <v>128</v>
      </c>
      <c r="E2537">
        <v>15</v>
      </c>
      <c r="F2537" t="s">
        <v>17</v>
      </c>
      <c r="G2537">
        <v>2018</v>
      </c>
      <c r="H2537" t="s">
        <v>17</v>
      </c>
      <c r="J2537" t="s">
        <v>80</v>
      </c>
      <c r="K2537">
        <v>72</v>
      </c>
      <c r="L2537" s="18">
        <v>42927</v>
      </c>
      <c r="M2537" s="18">
        <v>45118</v>
      </c>
      <c r="O2537">
        <v>67270000</v>
      </c>
      <c r="P2537">
        <v>60543000</v>
      </c>
      <c r="Q2537">
        <v>6727000</v>
      </c>
      <c r="R2537">
        <v>1377587</v>
      </c>
      <c r="S2537" t="s">
        <v>690</v>
      </c>
      <c r="T2537">
        <v>0.88390951643416382</v>
      </c>
      <c r="U2537">
        <v>0.79032357974038436</v>
      </c>
      <c r="V2537">
        <v>0.80229979975843724</v>
      </c>
      <c r="W2537">
        <v>-0.22368308727759451</v>
      </c>
      <c r="X2537">
        <v>-0.34235834485308059</v>
      </c>
      <c r="Y2537" t="str">
        <f t="shared" si="156"/>
        <v>61-72</v>
      </c>
      <c r="Z2537" s="20">
        <f t="shared" si="157"/>
        <v>0.9</v>
      </c>
      <c r="AA2537" t="str">
        <f t="shared" si="158"/>
        <v>80%-100%</v>
      </c>
      <c r="AB2537">
        <f t="shared" si="159"/>
        <v>2.8565693469717872E-4</v>
      </c>
    </row>
    <row r="2538" spans="1:28" x14ac:dyDescent="0.25">
      <c r="A2538" t="s">
        <v>6100</v>
      </c>
      <c r="B2538" t="s">
        <v>6101</v>
      </c>
      <c r="C2538" t="s">
        <v>82</v>
      </c>
      <c r="D2538" t="s">
        <v>136</v>
      </c>
      <c r="E2538">
        <v>236</v>
      </c>
      <c r="F2538" t="s">
        <v>87</v>
      </c>
      <c r="G2538">
        <v>2022</v>
      </c>
      <c r="H2538" t="s">
        <v>24</v>
      </c>
      <c r="I2538" t="s">
        <v>84</v>
      </c>
      <c r="J2538" t="s">
        <v>80</v>
      </c>
      <c r="K2538">
        <v>72</v>
      </c>
      <c r="L2538" s="18">
        <v>44393</v>
      </c>
      <c r="M2538" s="18">
        <v>46584</v>
      </c>
      <c r="O2538">
        <v>49710000</v>
      </c>
      <c r="P2538">
        <v>8710000</v>
      </c>
      <c r="Q2538">
        <v>41000000</v>
      </c>
      <c r="R2538">
        <v>214505</v>
      </c>
      <c r="S2538" t="s">
        <v>266</v>
      </c>
      <c r="T2538">
        <v>-0.98381565862392861</v>
      </c>
      <c r="U2538">
        <v>-2.185792183871909</v>
      </c>
      <c r="V2538">
        <v>-0.50193428495582826</v>
      </c>
      <c r="W2538">
        <v>-0.57527534176576334</v>
      </c>
      <c r="X2538">
        <v>4.4381042127634142E-2</v>
      </c>
      <c r="Y2538" t="str">
        <f t="shared" si="156"/>
        <v>61-72</v>
      </c>
      <c r="Z2538" s="20">
        <f t="shared" si="157"/>
        <v>0.2</v>
      </c>
      <c r="AA2538" t="str">
        <f t="shared" si="158"/>
        <v>20%</v>
      </c>
      <c r="AB2538">
        <f t="shared" si="159"/>
        <v>4.4479833779803614E-5</v>
      </c>
    </row>
    <row r="2539" spans="1:28" x14ac:dyDescent="0.25">
      <c r="A2539" t="s">
        <v>6102</v>
      </c>
      <c r="B2539" t="s">
        <v>6103</v>
      </c>
      <c r="C2539" t="s">
        <v>82</v>
      </c>
      <c r="D2539" t="s">
        <v>93</v>
      </c>
      <c r="E2539">
        <v>50</v>
      </c>
      <c r="F2539" t="s">
        <v>87</v>
      </c>
      <c r="G2539">
        <v>2018</v>
      </c>
      <c r="H2539" t="s">
        <v>15</v>
      </c>
      <c r="J2539" t="s">
        <v>80</v>
      </c>
      <c r="K2539">
        <v>84</v>
      </c>
      <c r="L2539" s="18">
        <v>43089</v>
      </c>
      <c r="M2539" s="18">
        <v>45646</v>
      </c>
      <c r="O2539">
        <v>32180000</v>
      </c>
      <c r="P2539">
        <v>25744000</v>
      </c>
      <c r="Q2539">
        <v>6436000</v>
      </c>
      <c r="R2539">
        <v>596170</v>
      </c>
      <c r="S2539" t="s">
        <v>109</v>
      </c>
      <c r="T2539">
        <v>-0.31677095324603838</v>
      </c>
      <c r="U2539">
        <v>0.37970237290931202</v>
      </c>
      <c r="V2539">
        <v>1.158000004680509</v>
      </c>
      <c r="W2539">
        <v>-0.56303805140687391</v>
      </c>
      <c r="X2539">
        <v>-1.11583711881451</v>
      </c>
      <c r="Y2539" t="str">
        <f t="shared" si="156"/>
        <v>&gt;72</v>
      </c>
      <c r="Z2539" s="20">
        <f t="shared" si="157"/>
        <v>0.8</v>
      </c>
      <c r="AA2539" t="str">
        <f t="shared" si="158"/>
        <v>60%-80%</v>
      </c>
      <c r="AB2539">
        <f t="shared" si="159"/>
        <v>1.2362202514862368E-4</v>
      </c>
    </row>
    <row r="2540" spans="1:28" x14ac:dyDescent="0.25">
      <c r="A2540" t="s">
        <v>6104</v>
      </c>
      <c r="B2540" t="s">
        <v>6105</v>
      </c>
      <c r="C2540" t="s">
        <v>82</v>
      </c>
      <c r="D2540" t="s">
        <v>195</v>
      </c>
      <c r="E2540">
        <v>59</v>
      </c>
      <c r="F2540" t="s">
        <v>117</v>
      </c>
      <c r="G2540">
        <v>2020</v>
      </c>
      <c r="H2540" t="s">
        <v>14</v>
      </c>
      <c r="I2540" t="s">
        <v>84</v>
      </c>
      <c r="J2540" t="s">
        <v>80</v>
      </c>
      <c r="K2540">
        <v>84</v>
      </c>
      <c r="L2540" s="18">
        <v>43733</v>
      </c>
      <c r="M2540" s="18">
        <v>46290</v>
      </c>
      <c r="O2540">
        <v>52190000</v>
      </c>
      <c r="P2540">
        <v>52190000</v>
      </c>
      <c r="Q2540">
        <v>0</v>
      </c>
      <c r="R2540">
        <v>1039214</v>
      </c>
      <c r="S2540" t="s">
        <v>252</v>
      </c>
      <c r="T2540">
        <v>-1.565963765135542</v>
      </c>
      <c r="U2540">
        <v>1.2009447865714571</v>
      </c>
      <c r="V2540">
        <v>0.2094661248883162</v>
      </c>
      <c r="W2540">
        <v>-0.19879030786569571</v>
      </c>
      <c r="X2540">
        <v>0.66316406129677774</v>
      </c>
      <c r="Y2540" t="str">
        <f t="shared" si="156"/>
        <v>&gt;72</v>
      </c>
      <c r="Z2540" s="20">
        <f t="shared" si="157"/>
        <v>1</v>
      </c>
      <c r="AA2540" t="str">
        <f t="shared" si="158"/>
        <v>80%-100%</v>
      </c>
      <c r="AB2540">
        <f t="shared" si="159"/>
        <v>2.1549178798463829E-4</v>
      </c>
    </row>
    <row r="2541" spans="1:28" x14ac:dyDescent="0.25">
      <c r="A2541" t="s">
        <v>6106</v>
      </c>
      <c r="B2541" t="s">
        <v>6107</v>
      </c>
      <c r="C2541" t="s">
        <v>82</v>
      </c>
      <c r="D2541" t="s">
        <v>116</v>
      </c>
      <c r="E2541">
        <v>27</v>
      </c>
      <c r="F2541" t="s">
        <v>79</v>
      </c>
      <c r="G2541">
        <v>2019</v>
      </c>
      <c r="H2541" t="s">
        <v>13</v>
      </c>
      <c r="I2541" t="s">
        <v>84</v>
      </c>
      <c r="J2541" t="s">
        <v>80</v>
      </c>
      <c r="K2541">
        <v>84</v>
      </c>
      <c r="L2541" s="18">
        <v>43550</v>
      </c>
      <c r="M2541" s="18">
        <v>46107</v>
      </c>
      <c r="O2541">
        <v>33990000</v>
      </c>
      <c r="P2541">
        <v>33990000</v>
      </c>
      <c r="Q2541">
        <v>0</v>
      </c>
      <c r="R2541">
        <v>739901</v>
      </c>
      <c r="S2541" t="s">
        <v>415</v>
      </c>
      <c r="T2541">
        <v>0.31388949547487588</v>
      </c>
      <c r="U2541">
        <v>1.2009447865714571</v>
      </c>
      <c r="V2541">
        <v>0.35084000130173859</v>
      </c>
      <c r="W2541">
        <v>-0.2275789732074194</v>
      </c>
      <c r="X2541">
        <v>-0.34235834485308059</v>
      </c>
      <c r="Y2541" t="str">
        <f t="shared" si="156"/>
        <v>&gt;72</v>
      </c>
      <c r="Z2541" s="20">
        <f t="shared" si="157"/>
        <v>1</v>
      </c>
      <c r="AA2541" t="str">
        <f t="shared" si="158"/>
        <v>80%-100%</v>
      </c>
      <c r="AB2541">
        <f t="shared" si="159"/>
        <v>1.5342613688963184E-4</v>
      </c>
    </row>
    <row r="2542" spans="1:28" x14ac:dyDescent="0.25">
      <c r="A2542" t="s">
        <v>6108</v>
      </c>
      <c r="B2542" t="s">
        <v>6109</v>
      </c>
      <c r="C2542" t="s">
        <v>82</v>
      </c>
      <c r="D2542" t="s">
        <v>172</v>
      </c>
      <c r="E2542">
        <v>61</v>
      </c>
      <c r="F2542" t="s">
        <v>117</v>
      </c>
      <c r="G2542">
        <v>2022</v>
      </c>
      <c r="H2542" t="s">
        <v>29</v>
      </c>
      <c r="I2542" t="s">
        <v>84</v>
      </c>
      <c r="J2542" t="s">
        <v>80</v>
      </c>
      <c r="K2542">
        <v>84</v>
      </c>
      <c r="L2542" s="18">
        <v>44387</v>
      </c>
      <c r="M2542" s="18">
        <v>46944</v>
      </c>
      <c r="O2542">
        <v>66990000</v>
      </c>
      <c r="P2542">
        <v>40551800</v>
      </c>
      <c r="Q2542">
        <v>26438200</v>
      </c>
      <c r="R2542">
        <v>819805</v>
      </c>
      <c r="S2542" t="s">
        <v>146</v>
      </c>
      <c r="T2542">
        <v>-1.3719143962983369</v>
      </c>
      <c r="U2542">
        <v>-0.41960836918929229</v>
      </c>
      <c r="V2542">
        <v>-0.30397768830057192</v>
      </c>
      <c r="W2542">
        <v>2.0322665348914231</v>
      </c>
      <c r="X2542">
        <v>-0.49705409964536651</v>
      </c>
      <c r="Y2542" t="str">
        <f t="shared" si="156"/>
        <v>&gt;72</v>
      </c>
      <c r="Z2542" s="20">
        <f t="shared" si="157"/>
        <v>0.60534109568592331</v>
      </c>
      <c r="AA2542" t="str">
        <f t="shared" si="158"/>
        <v>60%-80%</v>
      </c>
      <c r="AB2542">
        <f t="shared" si="159"/>
        <v>1.6999505900492718E-4</v>
      </c>
    </row>
    <row r="2543" spans="1:28" x14ac:dyDescent="0.25">
      <c r="A2543" t="s">
        <v>6110</v>
      </c>
      <c r="B2543" t="s">
        <v>6111</v>
      </c>
      <c r="C2543" t="s">
        <v>82</v>
      </c>
      <c r="D2543" t="s">
        <v>108</v>
      </c>
      <c r="E2543">
        <v>38</v>
      </c>
      <c r="F2543" t="s">
        <v>12</v>
      </c>
      <c r="G2543">
        <v>2020</v>
      </c>
      <c r="H2543" t="s">
        <v>12</v>
      </c>
      <c r="I2543" t="s">
        <v>84</v>
      </c>
      <c r="J2543" t="s">
        <v>80</v>
      </c>
      <c r="K2543">
        <v>24</v>
      </c>
      <c r="L2543" s="18">
        <v>43903</v>
      </c>
      <c r="M2543" s="18">
        <v>44633</v>
      </c>
      <c r="O2543">
        <v>68170000</v>
      </c>
      <c r="P2543">
        <v>34869000</v>
      </c>
      <c r="Q2543">
        <v>33301000</v>
      </c>
      <c r="R2543">
        <v>1538197</v>
      </c>
      <c r="S2543" t="s">
        <v>135</v>
      </c>
      <c r="T2543">
        <v>8.3455869980695638E-2</v>
      </c>
      <c r="U2543">
        <v>-0.80493709822853476</v>
      </c>
      <c r="V2543">
        <v>-4.4146365390986242</v>
      </c>
      <c r="W2543">
        <v>0.14572476348380761</v>
      </c>
      <c r="X2543">
        <v>1.668686467446636</v>
      </c>
      <c r="Y2543" t="str">
        <f t="shared" si="156"/>
        <v>&lt;=24</v>
      </c>
      <c r="Z2543" s="20">
        <f t="shared" si="157"/>
        <v>0.51150066011441986</v>
      </c>
      <c r="AA2543" t="str">
        <f t="shared" si="158"/>
        <v>40%-60%</v>
      </c>
      <c r="AB2543">
        <f t="shared" si="159"/>
        <v>3.1896108193558466E-4</v>
      </c>
    </row>
    <row r="2544" spans="1:28" x14ac:dyDescent="0.25">
      <c r="A2544" t="s">
        <v>6112</v>
      </c>
      <c r="B2544" t="s">
        <v>6113</v>
      </c>
      <c r="C2544" t="s">
        <v>82</v>
      </c>
      <c r="D2544" t="s">
        <v>199</v>
      </c>
      <c r="E2544">
        <v>61</v>
      </c>
      <c r="F2544" t="s">
        <v>87</v>
      </c>
      <c r="G2544">
        <v>2022</v>
      </c>
      <c r="H2544" t="s">
        <v>24</v>
      </c>
      <c r="I2544" t="s">
        <v>84</v>
      </c>
      <c r="J2544" t="s">
        <v>80</v>
      </c>
      <c r="K2544">
        <v>84</v>
      </c>
      <c r="L2544" s="18">
        <v>44403</v>
      </c>
      <c r="M2544" s="18">
        <v>46960</v>
      </c>
      <c r="O2544">
        <v>53780000</v>
      </c>
      <c r="P2544">
        <v>26706050</v>
      </c>
      <c r="Q2544">
        <v>27073950</v>
      </c>
      <c r="R2544">
        <v>552415</v>
      </c>
      <c r="S2544" t="s">
        <v>255</v>
      </c>
      <c r="T2544">
        <v>-1.311273968536711</v>
      </c>
      <c r="U2544">
        <v>-0.86620620314295615</v>
      </c>
      <c r="V2544">
        <v>-1.015723469843266</v>
      </c>
      <c r="W2544">
        <v>-1.0115564827541921</v>
      </c>
      <c r="X2544">
        <v>0.89520769348520657</v>
      </c>
      <c r="Y2544" t="str">
        <f t="shared" si="156"/>
        <v>&gt;72</v>
      </c>
      <c r="Z2544" s="20">
        <f t="shared" si="157"/>
        <v>0.49657958348828563</v>
      </c>
      <c r="AA2544" t="str">
        <f t="shared" si="158"/>
        <v>40%-60%</v>
      </c>
      <c r="AB2544">
        <f t="shared" si="159"/>
        <v>1.1454897264618641E-4</v>
      </c>
    </row>
    <row r="2545" spans="1:28" x14ac:dyDescent="0.25">
      <c r="A2545" t="s">
        <v>6114</v>
      </c>
      <c r="B2545" t="s">
        <v>6115</v>
      </c>
      <c r="C2545" t="s">
        <v>82</v>
      </c>
      <c r="D2545" t="s">
        <v>274</v>
      </c>
      <c r="E2545">
        <v>62</v>
      </c>
      <c r="F2545" t="s">
        <v>79</v>
      </c>
      <c r="G2545">
        <v>2019</v>
      </c>
      <c r="H2545" t="s">
        <v>13</v>
      </c>
      <c r="J2545" t="s">
        <v>80</v>
      </c>
      <c r="K2545">
        <v>60</v>
      </c>
      <c r="L2545" s="18">
        <v>43226</v>
      </c>
      <c r="M2545" s="18">
        <v>45052</v>
      </c>
      <c r="O2545">
        <v>42659400</v>
      </c>
      <c r="P2545">
        <v>19659400</v>
      </c>
      <c r="Q2545">
        <v>23000000</v>
      </c>
      <c r="R2545">
        <v>440816</v>
      </c>
      <c r="S2545" t="s">
        <v>255</v>
      </c>
      <c r="T2545">
        <v>1.2113678263469461</v>
      </c>
      <c r="U2545">
        <v>-1.0129372082795409</v>
      </c>
      <c r="V2545">
        <v>-1.1039967992538771</v>
      </c>
      <c r="W2545">
        <v>-0.45783452753767961</v>
      </c>
      <c r="X2545">
        <v>1.7460343448427791</v>
      </c>
      <c r="Y2545" t="str">
        <f t="shared" si="156"/>
        <v>49-60</v>
      </c>
      <c r="Z2545" s="20">
        <f t="shared" si="157"/>
        <v>0.46084567527907094</v>
      </c>
      <c r="AA2545" t="str">
        <f t="shared" si="158"/>
        <v>40%-60%</v>
      </c>
      <c r="AB2545">
        <f t="shared" si="159"/>
        <v>9.1407763956448152E-5</v>
      </c>
    </row>
    <row r="2546" spans="1:28" x14ac:dyDescent="0.25">
      <c r="A2546" t="s">
        <v>6116</v>
      </c>
      <c r="B2546" t="s">
        <v>6117</v>
      </c>
      <c r="C2546" t="s">
        <v>82</v>
      </c>
      <c r="D2546" t="s">
        <v>86</v>
      </c>
      <c r="E2546">
        <v>60</v>
      </c>
      <c r="F2546" t="s">
        <v>117</v>
      </c>
      <c r="G2546">
        <v>2019</v>
      </c>
      <c r="H2546" t="s">
        <v>14</v>
      </c>
      <c r="I2546" t="s">
        <v>84</v>
      </c>
      <c r="J2546" t="s">
        <v>80</v>
      </c>
      <c r="K2546">
        <v>84</v>
      </c>
      <c r="L2546" s="18">
        <v>43503</v>
      </c>
      <c r="M2546" s="18">
        <v>46060</v>
      </c>
      <c r="O2546">
        <v>45990000</v>
      </c>
      <c r="P2546">
        <v>35990000</v>
      </c>
      <c r="Q2546">
        <v>10000000</v>
      </c>
      <c r="R2546">
        <v>777259</v>
      </c>
      <c r="S2546" t="s">
        <v>189</v>
      </c>
      <c r="T2546">
        <v>1.2720082541085731</v>
      </c>
      <c r="U2546">
        <v>0.30809589152672429</v>
      </c>
      <c r="V2546">
        <v>0.24898836987965761</v>
      </c>
      <c r="W2546">
        <v>-0.38131080458824768</v>
      </c>
      <c r="X2546">
        <v>-0.18766259006079469</v>
      </c>
      <c r="Y2546" t="str">
        <f t="shared" si="156"/>
        <v>&gt;72</v>
      </c>
      <c r="Z2546" s="20">
        <f t="shared" si="157"/>
        <v>0.78256142639704285</v>
      </c>
      <c r="AA2546" t="str">
        <f t="shared" si="158"/>
        <v>60%-80%</v>
      </c>
      <c r="AB2546">
        <f t="shared" si="159"/>
        <v>1.6117270517636596E-4</v>
      </c>
    </row>
    <row r="2547" spans="1:28" x14ac:dyDescent="0.25">
      <c r="A2547" t="s">
        <v>6118</v>
      </c>
      <c r="B2547" t="s">
        <v>6119</v>
      </c>
      <c r="C2547" t="s">
        <v>82</v>
      </c>
      <c r="D2547" t="s">
        <v>100</v>
      </c>
      <c r="E2547">
        <v>236</v>
      </c>
      <c r="F2547" t="s">
        <v>87</v>
      </c>
      <c r="G2547">
        <v>2017</v>
      </c>
      <c r="H2547" t="s">
        <v>15</v>
      </c>
      <c r="J2547" t="s">
        <v>80</v>
      </c>
      <c r="K2547">
        <v>72</v>
      </c>
      <c r="L2547" s="18">
        <v>42727</v>
      </c>
      <c r="M2547" s="18">
        <v>44918</v>
      </c>
      <c r="O2547">
        <v>37940000</v>
      </c>
      <c r="P2547">
        <v>29940000</v>
      </c>
      <c r="Q2547">
        <v>8000000</v>
      </c>
      <c r="R2547">
        <v>698925</v>
      </c>
      <c r="S2547" t="s">
        <v>445</v>
      </c>
      <c r="T2547">
        <v>0.50793886431208024</v>
      </c>
      <c r="U2547">
        <v>0.33511198355390809</v>
      </c>
      <c r="V2547">
        <v>0.2014672177245187</v>
      </c>
      <c r="W2547">
        <v>-0.43686352254619398</v>
      </c>
      <c r="X2547">
        <v>1.2045992030697781</v>
      </c>
      <c r="Y2547" t="str">
        <f t="shared" si="156"/>
        <v>61-72</v>
      </c>
      <c r="Z2547" s="20">
        <f t="shared" si="157"/>
        <v>0.78914074855034266</v>
      </c>
      <c r="AA2547" t="str">
        <f t="shared" si="158"/>
        <v>60%-80%</v>
      </c>
      <c r="AB2547">
        <f t="shared" si="159"/>
        <v>1.449293388244994E-4</v>
      </c>
    </row>
    <row r="2548" spans="1:28" x14ac:dyDescent="0.25">
      <c r="A2548" t="s">
        <v>6120</v>
      </c>
      <c r="B2548" t="s">
        <v>6121</v>
      </c>
      <c r="C2548" t="s">
        <v>82</v>
      </c>
      <c r="D2548" t="s">
        <v>181</v>
      </c>
      <c r="E2548">
        <v>87</v>
      </c>
      <c r="F2548" t="s">
        <v>25</v>
      </c>
      <c r="G2548">
        <v>2021</v>
      </c>
      <c r="H2548" t="s">
        <v>25</v>
      </c>
      <c r="I2548" t="s">
        <v>84</v>
      </c>
      <c r="J2548" t="s">
        <v>80</v>
      </c>
      <c r="K2548">
        <v>84</v>
      </c>
      <c r="L2548" s="18">
        <v>43998</v>
      </c>
      <c r="M2548" s="18">
        <v>46554</v>
      </c>
      <c r="O2548">
        <v>38890000</v>
      </c>
      <c r="P2548">
        <v>38890000</v>
      </c>
      <c r="Q2548">
        <v>0</v>
      </c>
      <c r="R2548">
        <v>1031804</v>
      </c>
      <c r="S2548" t="s">
        <v>225</v>
      </c>
      <c r="T2548">
        <v>-2.4876982671122629</v>
      </c>
      <c r="U2548">
        <v>1.2009447865714571</v>
      </c>
      <c r="V2548">
        <v>0.44659959483636458</v>
      </c>
      <c r="W2548">
        <v>-0.86077527549298782</v>
      </c>
      <c r="X2548">
        <v>-1.5799243831913681</v>
      </c>
      <c r="Y2548" t="str">
        <f t="shared" si="156"/>
        <v>&gt;72</v>
      </c>
      <c r="Z2548" s="20">
        <f t="shared" si="157"/>
        <v>1</v>
      </c>
      <c r="AA2548" t="str">
        <f t="shared" si="158"/>
        <v>80%-100%</v>
      </c>
      <c r="AB2548">
        <f t="shared" si="159"/>
        <v>2.1395524772539797E-4</v>
      </c>
    </row>
    <row r="2549" spans="1:28" x14ac:dyDescent="0.25">
      <c r="A2549" t="s">
        <v>6122</v>
      </c>
      <c r="B2549" t="s">
        <v>6123</v>
      </c>
      <c r="C2549" t="s">
        <v>82</v>
      </c>
      <c r="D2549" t="s">
        <v>112</v>
      </c>
      <c r="E2549">
        <v>77</v>
      </c>
      <c r="F2549" t="s">
        <v>79</v>
      </c>
      <c r="G2549">
        <v>2018</v>
      </c>
      <c r="H2549" t="s">
        <v>13</v>
      </c>
      <c r="J2549" t="s">
        <v>80</v>
      </c>
      <c r="K2549">
        <v>48</v>
      </c>
      <c r="L2549" s="18">
        <v>43220</v>
      </c>
      <c r="M2549" s="18">
        <v>44681</v>
      </c>
      <c r="O2549">
        <v>43000000</v>
      </c>
      <c r="P2549">
        <v>43000000</v>
      </c>
      <c r="Q2549">
        <v>0</v>
      </c>
      <c r="R2549">
        <v>1278825</v>
      </c>
      <c r="S2549" t="s">
        <v>666</v>
      </c>
      <c r="T2549">
        <v>0.59283546317835722</v>
      </c>
      <c r="U2549">
        <v>1.2009447865714571</v>
      </c>
      <c r="V2549">
        <v>-3.7244256899298812E-2</v>
      </c>
      <c r="W2549">
        <v>1.0630382885762011</v>
      </c>
      <c r="X2549">
        <v>0.1217289195237771</v>
      </c>
      <c r="Y2549" t="str">
        <f t="shared" si="156"/>
        <v>37-48</v>
      </c>
      <c r="Z2549" s="20">
        <f t="shared" si="157"/>
        <v>1</v>
      </c>
      <c r="AA2549" t="str">
        <f t="shared" si="158"/>
        <v>80%-100%</v>
      </c>
      <c r="AB2549">
        <f t="shared" si="159"/>
        <v>2.6517761093427828E-4</v>
      </c>
    </row>
    <row r="2550" spans="1:28" x14ac:dyDescent="0.25">
      <c r="A2550" t="s">
        <v>6124</v>
      </c>
      <c r="B2550" t="s">
        <v>6125</v>
      </c>
      <c r="C2550" t="s">
        <v>82</v>
      </c>
      <c r="D2550" t="s">
        <v>521</v>
      </c>
      <c r="E2550">
        <v>49</v>
      </c>
      <c r="F2550" t="s">
        <v>87</v>
      </c>
      <c r="G2550">
        <v>2020</v>
      </c>
      <c r="H2550" t="s">
        <v>24</v>
      </c>
      <c r="I2550" t="s">
        <v>84</v>
      </c>
      <c r="J2550" t="s">
        <v>80</v>
      </c>
      <c r="K2550">
        <v>60</v>
      </c>
      <c r="L2550" s="18">
        <v>43889</v>
      </c>
      <c r="M2550" s="18">
        <v>45716</v>
      </c>
      <c r="O2550">
        <v>38990000</v>
      </c>
      <c r="P2550">
        <v>38990000</v>
      </c>
      <c r="Q2550">
        <v>0</v>
      </c>
      <c r="R2550">
        <v>1041986</v>
      </c>
      <c r="S2550" t="s">
        <v>318</v>
      </c>
      <c r="T2550">
        <v>-0.92317523086230224</v>
      </c>
      <c r="U2550">
        <v>1.2009447865714571</v>
      </c>
      <c r="V2550">
        <v>0.92086653473246149</v>
      </c>
      <c r="W2550">
        <v>1.575301485634059</v>
      </c>
      <c r="X2550">
        <v>4.4381042127634142E-2</v>
      </c>
      <c r="Y2550" t="str">
        <f t="shared" si="156"/>
        <v>49-60</v>
      </c>
      <c r="Z2550" s="20">
        <f t="shared" si="157"/>
        <v>1</v>
      </c>
      <c r="AA2550" t="str">
        <f t="shared" si="158"/>
        <v>80%-100%</v>
      </c>
      <c r="AB2550">
        <f t="shared" si="159"/>
        <v>2.1606659089943103E-4</v>
      </c>
    </row>
    <row r="2551" spans="1:28" x14ac:dyDescent="0.25">
      <c r="A2551" t="s">
        <v>6126</v>
      </c>
      <c r="B2551" t="s">
        <v>6127</v>
      </c>
      <c r="C2551" t="s">
        <v>82</v>
      </c>
      <c r="D2551" t="s">
        <v>258</v>
      </c>
      <c r="E2551">
        <v>62</v>
      </c>
      <c r="F2551" t="s">
        <v>25</v>
      </c>
      <c r="G2551">
        <v>2020</v>
      </c>
      <c r="H2551" t="s">
        <v>25</v>
      </c>
      <c r="I2551" t="s">
        <v>84</v>
      </c>
      <c r="J2551" t="s">
        <v>80</v>
      </c>
      <c r="K2551">
        <v>84</v>
      </c>
      <c r="L2551" s="18">
        <v>43596</v>
      </c>
      <c r="M2551" s="18">
        <v>46153</v>
      </c>
      <c r="O2551">
        <v>33720000</v>
      </c>
      <c r="P2551">
        <v>33720000</v>
      </c>
      <c r="Q2551">
        <v>0</v>
      </c>
      <c r="R2551">
        <v>823721</v>
      </c>
      <c r="S2551" t="s">
        <v>166</v>
      </c>
      <c r="T2551">
        <v>-0.11059349885650881</v>
      </c>
      <c r="U2551">
        <v>1.2009447865714571</v>
      </c>
      <c r="V2551">
        <v>0.33852542307386702</v>
      </c>
      <c r="W2551">
        <v>2.6664734840211142</v>
      </c>
      <c r="X2551">
        <v>0.43112042910834891</v>
      </c>
      <c r="Y2551" t="str">
        <f t="shared" si="156"/>
        <v>&gt;72</v>
      </c>
      <c r="Z2551" s="20">
        <f t="shared" si="157"/>
        <v>1</v>
      </c>
      <c r="AA2551" t="str">
        <f t="shared" si="158"/>
        <v>80%-100%</v>
      </c>
      <c r="AB2551">
        <f t="shared" si="159"/>
        <v>1.7080708217026929E-4</v>
      </c>
    </row>
    <row r="2552" spans="1:28" x14ac:dyDescent="0.25">
      <c r="A2552" t="s">
        <v>6128</v>
      </c>
      <c r="B2552" t="s">
        <v>6129</v>
      </c>
      <c r="C2552" t="s">
        <v>82</v>
      </c>
      <c r="D2552" t="s">
        <v>246</v>
      </c>
      <c r="E2552">
        <v>83</v>
      </c>
      <c r="F2552" t="s">
        <v>79</v>
      </c>
      <c r="G2552">
        <v>2020</v>
      </c>
      <c r="H2552" t="s">
        <v>13</v>
      </c>
      <c r="I2552" t="s">
        <v>84</v>
      </c>
      <c r="J2552" t="s">
        <v>80</v>
      </c>
      <c r="K2552">
        <v>72</v>
      </c>
      <c r="L2552" s="18">
        <v>43651</v>
      </c>
      <c r="M2552" s="18">
        <v>45843</v>
      </c>
      <c r="O2552">
        <v>34640000</v>
      </c>
      <c r="P2552">
        <v>10487147</v>
      </c>
      <c r="Q2552">
        <v>24152853</v>
      </c>
      <c r="R2552">
        <v>353042</v>
      </c>
      <c r="S2552" t="s">
        <v>205</v>
      </c>
      <c r="T2552">
        <v>-1.784269305077397</v>
      </c>
      <c r="U2552">
        <v>-1.6621249730340539</v>
      </c>
      <c r="V2552">
        <v>-0.93667897986058324</v>
      </c>
      <c r="W2552">
        <v>0.50665546119241889</v>
      </c>
      <c r="X2552">
        <v>-0.49705409964536651</v>
      </c>
      <c r="Y2552" t="str">
        <f t="shared" si="156"/>
        <v>61-72</v>
      </c>
      <c r="Z2552" s="20">
        <f t="shared" si="157"/>
        <v>0.30274673787528866</v>
      </c>
      <c r="AA2552" t="str">
        <f t="shared" si="158"/>
        <v>20%-40%</v>
      </c>
      <c r="AB2552">
        <f t="shared" si="159"/>
        <v>7.3206915816831445E-5</v>
      </c>
    </row>
    <row r="2553" spans="1:28" x14ac:dyDescent="0.25">
      <c r="A2553" t="s">
        <v>6130</v>
      </c>
      <c r="B2553" t="s">
        <v>6131</v>
      </c>
      <c r="C2553" t="s">
        <v>82</v>
      </c>
      <c r="D2553" t="s">
        <v>204</v>
      </c>
      <c r="E2553">
        <v>7</v>
      </c>
      <c r="F2553" t="s">
        <v>79</v>
      </c>
      <c r="G2553">
        <v>2019</v>
      </c>
      <c r="H2553" t="s">
        <v>13</v>
      </c>
      <c r="J2553" t="s">
        <v>80</v>
      </c>
      <c r="K2553">
        <v>84</v>
      </c>
      <c r="L2553" s="18">
        <v>43426</v>
      </c>
      <c r="M2553" s="18">
        <v>45983</v>
      </c>
      <c r="O2553">
        <v>36130000</v>
      </c>
      <c r="P2553">
        <v>18065000</v>
      </c>
      <c r="Q2553">
        <v>18065000</v>
      </c>
      <c r="R2553">
        <v>409523</v>
      </c>
      <c r="S2553" t="s">
        <v>307</v>
      </c>
      <c r="T2553">
        <v>-2.2451365560657579</v>
      </c>
      <c r="U2553">
        <v>-0.85216124758390532</v>
      </c>
      <c r="V2553">
        <v>0.52564408481904745</v>
      </c>
      <c r="W2553">
        <v>0.1060632639986919</v>
      </c>
      <c r="X2553">
        <v>-0.72909773183379534</v>
      </c>
      <c r="Y2553" t="str">
        <f t="shared" si="156"/>
        <v>&gt;72</v>
      </c>
      <c r="Z2553" s="20">
        <f t="shared" si="157"/>
        <v>0.5</v>
      </c>
      <c r="AA2553" t="str">
        <f t="shared" si="158"/>
        <v>40%-60%</v>
      </c>
      <c r="AB2553">
        <f t="shared" si="159"/>
        <v>8.4918836246271722E-5</v>
      </c>
    </row>
    <row r="2554" spans="1:28" x14ac:dyDescent="0.25">
      <c r="A2554" t="s">
        <v>6132</v>
      </c>
      <c r="B2554" t="s">
        <v>6133</v>
      </c>
      <c r="C2554" t="s">
        <v>82</v>
      </c>
      <c r="D2554" t="s">
        <v>221</v>
      </c>
      <c r="E2554">
        <v>49</v>
      </c>
      <c r="F2554" t="s">
        <v>87</v>
      </c>
      <c r="G2554">
        <v>2022</v>
      </c>
      <c r="H2554" t="s">
        <v>24</v>
      </c>
      <c r="J2554" t="s">
        <v>80</v>
      </c>
      <c r="K2554">
        <v>84</v>
      </c>
      <c r="L2554" s="18">
        <v>44652</v>
      </c>
      <c r="M2554" s="18">
        <v>47209</v>
      </c>
      <c r="O2554">
        <v>50490000</v>
      </c>
      <c r="P2554">
        <v>51333850</v>
      </c>
      <c r="Q2554">
        <v>0</v>
      </c>
      <c r="R2554">
        <v>1115569</v>
      </c>
      <c r="S2554" t="s">
        <v>163</v>
      </c>
      <c r="T2554">
        <v>-0.93530331641462749</v>
      </c>
      <c r="U2554">
        <v>1.269572773377637</v>
      </c>
      <c r="V2554">
        <v>0.60468857480173022</v>
      </c>
      <c r="W2554">
        <v>-0.49949508316143348</v>
      </c>
      <c r="X2554">
        <v>-0.49705409964536651</v>
      </c>
      <c r="Y2554" t="str">
        <f t="shared" si="156"/>
        <v>&gt;72</v>
      </c>
      <c r="Z2554" s="20">
        <f t="shared" si="157"/>
        <v>1.01671321053674</v>
      </c>
      <c r="AA2554" t="str">
        <f t="shared" si="158"/>
        <v>80%-100%</v>
      </c>
      <c r="AB2554">
        <f t="shared" si="159"/>
        <v>2.3132478818629749E-4</v>
      </c>
    </row>
    <row r="2555" spans="1:28" x14ac:dyDescent="0.25">
      <c r="A2555" t="s">
        <v>6134</v>
      </c>
      <c r="B2555" t="s">
        <v>6135</v>
      </c>
      <c r="C2555" t="s">
        <v>82</v>
      </c>
      <c r="D2555" t="s">
        <v>93</v>
      </c>
      <c r="E2555">
        <v>59</v>
      </c>
      <c r="F2555" t="s">
        <v>87</v>
      </c>
      <c r="G2555">
        <v>2018</v>
      </c>
      <c r="H2555" t="s">
        <v>15</v>
      </c>
      <c r="J2555" t="s">
        <v>80</v>
      </c>
      <c r="K2555">
        <v>72</v>
      </c>
      <c r="L2555" s="18">
        <v>43019</v>
      </c>
      <c r="M2555" s="18">
        <v>45210</v>
      </c>
      <c r="O2555">
        <v>37870000</v>
      </c>
      <c r="P2555">
        <v>35976500</v>
      </c>
      <c r="Q2555">
        <v>1893500</v>
      </c>
      <c r="R2555">
        <v>862653</v>
      </c>
      <c r="S2555" t="s">
        <v>296</v>
      </c>
      <c r="T2555">
        <v>0.35027375213185169</v>
      </c>
      <c r="U2555">
        <v>0.99563418315592023</v>
      </c>
      <c r="V2555">
        <v>0.56516632981038883</v>
      </c>
      <c r="W2555">
        <v>-0.25096598839269252</v>
      </c>
      <c r="X2555">
        <v>-0.49705409964536651</v>
      </c>
      <c r="Y2555" t="str">
        <f t="shared" si="156"/>
        <v>61-72</v>
      </c>
      <c r="Z2555" s="20">
        <f t="shared" si="157"/>
        <v>0.95</v>
      </c>
      <c r="AA2555" t="str">
        <f t="shared" si="158"/>
        <v>80%-100%</v>
      </c>
      <c r="AB2555">
        <f t="shared" si="159"/>
        <v>1.7888003566186769E-4</v>
      </c>
    </row>
    <row r="2556" spans="1:28" x14ac:dyDescent="0.25">
      <c r="A2556" t="s">
        <v>6136</v>
      </c>
      <c r="B2556" t="s">
        <v>6137</v>
      </c>
      <c r="C2556" t="s">
        <v>82</v>
      </c>
      <c r="D2556" t="s">
        <v>442</v>
      </c>
      <c r="E2556">
        <v>60</v>
      </c>
      <c r="F2556" t="s">
        <v>79</v>
      </c>
      <c r="G2556">
        <v>2021</v>
      </c>
      <c r="H2556" t="s">
        <v>26</v>
      </c>
      <c r="I2556" t="s">
        <v>84</v>
      </c>
      <c r="J2556" t="s">
        <v>80</v>
      </c>
      <c r="K2556">
        <v>84</v>
      </c>
      <c r="L2556" s="18">
        <v>43909</v>
      </c>
      <c r="M2556" s="18">
        <v>46465</v>
      </c>
      <c r="O2556">
        <v>38288150</v>
      </c>
      <c r="P2556">
        <v>39388782</v>
      </c>
      <c r="Q2556">
        <v>0</v>
      </c>
      <c r="R2556">
        <v>909108</v>
      </c>
      <c r="S2556" t="s">
        <v>338</v>
      </c>
      <c r="T2556">
        <v>-1.3719143962983369</v>
      </c>
      <c r="U2556">
        <v>1.318982048783629</v>
      </c>
      <c r="V2556">
        <v>0.44659959483636458</v>
      </c>
      <c r="W2556">
        <v>-0.25562085516678618</v>
      </c>
      <c r="X2556">
        <v>0.19907679691992</v>
      </c>
      <c r="Y2556" t="str">
        <f t="shared" si="156"/>
        <v>&gt;72</v>
      </c>
      <c r="Z2556" s="20">
        <f t="shared" si="157"/>
        <v>1.0287460219415145</v>
      </c>
      <c r="AA2556" t="str">
        <f t="shared" si="158"/>
        <v>80%-100%</v>
      </c>
      <c r="AB2556">
        <f t="shared" si="159"/>
        <v>1.8851296113325892E-4</v>
      </c>
    </row>
    <row r="2557" spans="1:28" x14ac:dyDescent="0.25">
      <c r="A2557" t="s">
        <v>6138</v>
      </c>
      <c r="B2557" t="s">
        <v>6139</v>
      </c>
      <c r="C2557" t="s">
        <v>82</v>
      </c>
      <c r="D2557" t="s">
        <v>648</v>
      </c>
      <c r="E2557">
        <v>60</v>
      </c>
      <c r="F2557" t="s">
        <v>95</v>
      </c>
      <c r="G2557">
        <v>2014</v>
      </c>
      <c r="H2557" t="s">
        <v>16</v>
      </c>
      <c r="J2557" t="s">
        <v>96</v>
      </c>
      <c r="K2557">
        <v>60</v>
      </c>
      <c r="L2557" s="18">
        <v>44253</v>
      </c>
      <c r="M2557" s="18">
        <v>46079</v>
      </c>
      <c r="O2557">
        <v>32000000</v>
      </c>
      <c r="P2557">
        <v>23000000</v>
      </c>
      <c r="Q2557">
        <v>9000000</v>
      </c>
      <c r="R2557">
        <v>600068</v>
      </c>
      <c r="S2557" t="s">
        <v>365</v>
      </c>
      <c r="T2557">
        <v>-0.54720457874021866</v>
      </c>
      <c r="U2557">
        <v>4.6072642359065517E-2</v>
      </c>
      <c r="V2557">
        <v>0.52564408481904745</v>
      </c>
      <c r="W2557">
        <v>-0.7684280424307256</v>
      </c>
      <c r="X2557">
        <v>-0.26501046745693763</v>
      </c>
      <c r="Y2557" t="str">
        <f t="shared" si="156"/>
        <v>49-60</v>
      </c>
      <c r="Z2557" s="20">
        <f t="shared" si="157"/>
        <v>0.71875</v>
      </c>
      <c r="AA2557" t="str">
        <f t="shared" si="158"/>
        <v>60%-80%</v>
      </c>
      <c r="AB2557">
        <f t="shared" si="159"/>
        <v>1.244303158275061E-4</v>
      </c>
    </row>
    <row r="2558" spans="1:28" x14ac:dyDescent="0.25">
      <c r="A2558" t="s">
        <v>6140</v>
      </c>
      <c r="B2558" t="s">
        <v>6141</v>
      </c>
      <c r="C2558" t="s">
        <v>82</v>
      </c>
      <c r="D2558" t="s">
        <v>373</v>
      </c>
      <c r="E2558">
        <v>60</v>
      </c>
      <c r="F2558" t="s">
        <v>87</v>
      </c>
      <c r="G2558">
        <v>2018</v>
      </c>
      <c r="H2558" t="s">
        <v>15</v>
      </c>
      <c r="J2558" t="s">
        <v>80</v>
      </c>
      <c r="K2558">
        <v>84</v>
      </c>
      <c r="L2558" s="18">
        <v>43125</v>
      </c>
      <c r="M2558" s="18">
        <v>45682</v>
      </c>
      <c r="O2558">
        <v>36990000</v>
      </c>
      <c r="P2558">
        <v>17958989</v>
      </c>
      <c r="Q2558">
        <v>19031011</v>
      </c>
      <c r="R2558">
        <v>339045</v>
      </c>
      <c r="S2558" t="s">
        <v>191</v>
      </c>
      <c r="T2558">
        <v>-1.202121198565784</v>
      </c>
      <c r="U2558">
        <v>-0.91166313557923639</v>
      </c>
      <c r="V2558">
        <v>-1.5545697580552149</v>
      </c>
      <c r="W2558">
        <v>-0.54330637492637535</v>
      </c>
      <c r="X2558">
        <v>-0.57440197704150942</v>
      </c>
      <c r="Y2558" t="str">
        <f t="shared" si="156"/>
        <v>&gt;72</v>
      </c>
      <c r="Z2558" s="20">
        <f t="shared" si="157"/>
        <v>0.48550929981075969</v>
      </c>
      <c r="AA2558" t="str">
        <f t="shared" si="158"/>
        <v>40%-60%</v>
      </c>
      <c r="AB2558">
        <f t="shared" si="159"/>
        <v>7.0304492873702324E-5</v>
      </c>
    </row>
    <row r="2559" spans="1:28" x14ac:dyDescent="0.25">
      <c r="A2559" t="s">
        <v>6142</v>
      </c>
      <c r="B2559" t="s">
        <v>6143</v>
      </c>
      <c r="C2559" t="s">
        <v>82</v>
      </c>
      <c r="D2559" t="s">
        <v>800</v>
      </c>
      <c r="E2559">
        <v>60</v>
      </c>
      <c r="F2559" t="s">
        <v>25</v>
      </c>
      <c r="G2559">
        <v>2022</v>
      </c>
      <c r="H2559" t="s">
        <v>25</v>
      </c>
      <c r="I2559" t="s">
        <v>84</v>
      </c>
      <c r="J2559" t="s">
        <v>80</v>
      </c>
      <c r="K2559">
        <v>72</v>
      </c>
      <c r="L2559" s="18">
        <v>44530</v>
      </c>
      <c r="M2559" s="18">
        <v>46721</v>
      </c>
      <c r="O2559">
        <v>45307300</v>
      </c>
      <c r="P2559">
        <v>33508800</v>
      </c>
      <c r="Q2559">
        <v>11798500</v>
      </c>
      <c r="R2559">
        <v>775984</v>
      </c>
      <c r="S2559" t="s">
        <v>190</v>
      </c>
      <c r="T2559">
        <v>0.26537715326557482</v>
      </c>
      <c r="U2559">
        <v>0.1316437448416673</v>
      </c>
      <c r="V2559">
        <v>-0.6600232649211939</v>
      </c>
      <c r="W2559">
        <v>3.4214837640218492</v>
      </c>
      <c r="X2559">
        <v>-0.18766259006079469</v>
      </c>
      <c r="Y2559" t="str">
        <f t="shared" si="156"/>
        <v>61-72</v>
      </c>
      <c r="Z2559" s="20">
        <f t="shared" si="157"/>
        <v>0.73958942598654076</v>
      </c>
      <c r="AA2559" t="str">
        <f t="shared" si="158"/>
        <v>60%-80%</v>
      </c>
      <c r="AB2559">
        <f t="shared" si="159"/>
        <v>1.6090832071880438E-4</v>
      </c>
    </row>
    <row r="2560" spans="1:28" x14ac:dyDescent="0.25">
      <c r="A2560" t="s">
        <v>6144</v>
      </c>
      <c r="B2560" t="s">
        <v>6145</v>
      </c>
      <c r="C2560" t="s">
        <v>82</v>
      </c>
      <c r="D2560" t="s">
        <v>145</v>
      </c>
      <c r="E2560">
        <v>62</v>
      </c>
      <c r="F2560" t="s">
        <v>25</v>
      </c>
      <c r="G2560">
        <v>2022</v>
      </c>
      <c r="H2560" t="s">
        <v>25</v>
      </c>
      <c r="I2560" t="s">
        <v>84</v>
      </c>
      <c r="J2560" t="s">
        <v>80</v>
      </c>
      <c r="K2560">
        <v>84</v>
      </c>
      <c r="L2560" s="18">
        <v>44260</v>
      </c>
      <c r="M2560" s="18">
        <v>46817</v>
      </c>
      <c r="O2560">
        <v>42170000</v>
      </c>
      <c r="P2560">
        <v>33492000</v>
      </c>
      <c r="Q2560">
        <v>8678000</v>
      </c>
      <c r="R2560">
        <v>676889</v>
      </c>
      <c r="S2560" t="s">
        <v>190</v>
      </c>
      <c r="T2560">
        <v>-0.31677095324603838</v>
      </c>
      <c r="U2560">
        <v>0.35594340338908881</v>
      </c>
      <c r="V2560">
        <v>-0.30432305999912118</v>
      </c>
      <c r="W2560">
        <v>-0.70925823767236751</v>
      </c>
      <c r="X2560">
        <v>-1.0384892414183671</v>
      </c>
      <c r="Y2560" t="str">
        <f t="shared" si="156"/>
        <v>&gt;72</v>
      </c>
      <c r="Z2560" s="20">
        <f t="shared" si="157"/>
        <v>0.79421389613469295</v>
      </c>
      <c r="AA2560" t="str">
        <f t="shared" si="158"/>
        <v>60%-80%</v>
      </c>
      <c r="AB2560">
        <f t="shared" si="159"/>
        <v>1.4035994595639959E-4</v>
      </c>
    </row>
    <row r="2561" spans="1:28" x14ac:dyDescent="0.25">
      <c r="A2561" t="s">
        <v>6146</v>
      </c>
      <c r="B2561" t="s">
        <v>6147</v>
      </c>
      <c r="C2561" t="s">
        <v>82</v>
      </c>
      <c r="D2561" t="s">
        <v>246</v>
      </c>
      <c r="E2561">
        <v>40</v>
      </c>
      <c r="F2561" t="s">
        <v>87</v>
      </c>
      <c r="G2561">
        <v>2020</v>
      </c>
      <c r="H2561" t="s">
        <v>15</v>
      </c>
      <c r="I2561" t="s">
        <v>84</v>
      </c>
      <c r="J2561" t="s">
        <v>80</v>
      </c>
      <c r="K2561">
        <v>48</v>
      </c>
      <c r="L2561" s="18">
        <v>43621</v>
      </c>
      <c r="M2561" s="18">
        <v>45082</v>
      </c>
      <c r="O2561">
        <v>36573500</v>
      </c>
      <c r="P2561">
        <v>8573500</v>
      </c>
      <c r="Q2561">
        <v>28000000</v>
      </c>
      <c r="R2561">
        <v>233618</v>
      </c>
      <c r="S2561" t="s">
        <v>466</v>
      </c>
      <c r="T2561">
        <v>0.60496354873068248</v>
      </c>
      <c r="U2561">
        <v>-1.9426957704630159</v>
      </c>
      <c r="V2561">
        <v>-0.62050101992985252</v>
      </c>
      <c r="W2561">
        <v>-0.8104517007301677</v>
      </c>
      <c r="X2561">
        <v>0.97255557088134947</v>
      </c>
      <c r="Y2561" t="str">
        <f t="shared" si="156"/>
        <v>37-48</v>
      </c>
      <c r="Z2561" s="20">
        <f t="shared" si="157"/>
        <v>0.23441836302240693</v>
      </c>
      <c r="AA2561" t="str">
        <f t="shared" si="158"/>
        <v>20%-40%</v>
      </c>
      <c r="AB2561">
        <f t="shared" si="159"/>
        <v>4.8443112318921061E-5</v>
      </c>
    </row>
    <row r="2562" spans="1:28" x14ac:dyDescent="0.25">
      <c r="A2562" t="s">
        <v>6148</v>
      </c>
      <c r="B2562" t="s">
        <v>6149</v>
      </c>
      <c r="C2562" t="s">
        <v>82</v>
      </c>
      <c r="D2562" t="s">
        <v>195</v>
      </c>
      <c r="E2562">
        <v>38</v>
      </c>
      <c r="F2562" t="s">
        <v>87</v>
      </c>
      <c r="G2562">
        <v>2020</v>
      </c>
      <c r="H2562" t="s">
        <v>15</v>
      </c>
      <c r="I2562" t="s">
        <v>84</v>
      </c>
      <c r="J2562" t="s">
        <v>80</v>
      </c>
      <c r="K2562">
        <v>84</v>
      </c>
      <c r="L2562" s="18">
        <v>43687</v>
      </c>
      <c r="M2562" s="18">
        <v>46244</v>
      </c>
      <c r="O2562">
        <v>38690000</v>
      </c>
      <c r="P2562">
        <v>34690000</v>
      </c>
      <c r="Q2562">
        <v>4000000</v>
      </c>
      <c r="R2562">
        <v>728626</v>
      </c>
      <c r="S2562" t="s">
        <v>331</v>
      </c>
      <c r="T2562">
        <v>-2.0389591016762281</v>
      </c>
      <c r="U2562">
        <v>0.77642040628603659</v>
      </c>
      <c r="V2562">
        <v>-0.1067118350424142</v>
      </c>
      <c r="W2562">
        <v>-0.53262936398102378</v>
      </c>
      <c r="X2562">
        <v>-0.4197062222492236</v>
      </c>
      <c r="Y2562" t="str">
        <f t="shared" si="156"/>
        <v>&gt;72</v>
      </c>
      <c r="Z2562" s="20">
        <f t="shared" si="157"/>
        <v>0.89661411217368825</v>
      </c>
      <c r="AA2562" t="str">
        <f t="shared" si="158"/>
        <v>80%-100%</v>
      </c>
      <c r="AB2562">
        <f t="shared" si="159"/>
        <v>1.5108814884335186E-4</v>
      </c>
    </row>
    <row r="2563" spans="1:28" x14ac:dyDescent="0.25">
      <c r="A2563" t="s">
        <v>6150</v>
      </c>
      <c r="B2563" t="s">
        <v>6151</v>
      </c>
      <c r="C2563" t="s">
        <v>82</v>
      </c>
      <c r="D2563" t="s">
        <v>576</v>
      </c>
      <c r="E2563">
        <v>76</v>
      </c>
      <c r="F2563" t="s">
        <v>25</v>
      </c>
      <c r="G2563">
        <v>2021</v>
      </c>
      <c r="H2563" t="s">
        <v>25</v>
      </c>
      <c r="I2563" t="s">
        <v>84</v>
      </c>
      <c r="J2563" t="s">
        <v>80</v>
      </c>
      <c r="K2563">
        <v>84</v>
      </c>
      <c r="L2563" s="18">
        <v>44090</v>
      </c>
      <c r="M2563" s="18">
        <v>46646</v>
      </c>
      <c r="O2563">
        <v>38990000</v>
      </c>
      <c r="P2563">
        <v>38990000</v>
      </c>
      <c r="Q2563">
        <v>0</v>
      </c>
      <c r="R2563">
        <v>881730</v>
      </c>
      <c r="S2563" t="s">
        <v>413</v>
      </c>
      <c r="T2563">
        <v>-1.565963765135542</v>
      </c>
      <c r="U2563">
        <v>1.2009447865714571</v>
      </c>
      <c r="V2563">
        <v>0.16994387989697479</v>
      </c>
      <c r="W2563">
        <v>-0.98407452237973059</v>
      </c>
      <c r="X2563">
        <v>-1.425228628399082</v>
      </c>
      <c r="Y2563" t="str">
        <f t="shared" ref="Y2563:Y2626" si="160">IF(K2563&lt;=24,"&lt;=24",IF(AND(K2563&gt;=25,K2563&lt;=36),"25-36",IF(AND(K2563&gt;=37,K2563&lt;=48),"37-48",IF(AND(K2563&gt;=49,K2563&lt;=60),"49-60",IF(AND(K2563&gt;=61,K2563&lt;=72),"61-72","&gt;72")))))</f>
        <v>&gt;72</v>
      </c>
      <c r="Z2563" s="20">
        <f t="shared" ref="Z2563:Z2626" si="161">IF(P2563/O2563&gt;0.2,P2563/O2563,0.2)</f>
        <v>1</v>
      </c>
      <c r="AA2563" t="str">
        <f t="shared" ref="AA2563:AA2626" si="162">IF(Z2563&lt;=0.2,"20%",IF(AND(Z2563&gt;0.2,Z2563&lt;=0.4),"20%-40%",IF(AND(Z2563&gt;0.4,Z2563&lt;=0.6),"40%-60%",IF(AND(Z2563&gt;0.6,Z2563&lt;=0.8),"60%-80%","80%-100%"))))</f>
        <v>80%-100%</v>
      </c>
      <c r="AB2563">
        <f t="shared" ref="AB2563:AB2626" si="163">R2563/SUM($R$2:$R$5739)</f>
        <v>1.8283584922806575E-4</v>
      </c>
    </row>
    <row r="2564" spans="1:28" x14ac:dyDescent="0.25">
      <c r="A2564" t="s">
        <v>6152</v>
      </c>
      <c r="B2564" t="s">
        <v>6153</v>
      </c>
      <c r="C2564" t="s">
        <v>82</v>
      </c>
      <c r="D2564" t="s">
        <v>1793</v>
      </c>
      <c r="E2564">
        <v>15</v>
      </c>
      <c r="F2564" t="s">
        <v>117</v>
      </c>
      <c r="G2564">
        <v>2019</v>
      </c>
      <c r="H2564" t="s">
        <v>14</v>
      </c>
      <c r="J2564" t="s">
        <v>80</v>
      </c>
      <c r="K2564">
        <v>60</v>
      </c>
      <c r="L2564" s="18">
        <v>43461</v>
      </c>
      <c r="M2564" s="18">
        <v>45287</v>
      </c>
      <c r="O2564">
        <v>49000000</v>
      </c>
      <c r="P2564">
        <v>39000000</v>
      </c>
      <c r="Q2564">
        <v>10000000</v>
      </c>
      <c r="R2564">
        <v>939354</v>
      </c>
      <c r="S2564" t="s">
        <v>311</v>
      </c>
      <c r="T2564">
        <v>0.71411631870160996</v>
      </c>
      <c r="U2564">
        <v>0.36294232365090068</v>
      </c>
      <c r="V2564">
        <v>-1.5630054902718821E-2</v>
      </c>
      <c r="W2564">
        <v>0.3203768185861211</v>
      </c>
      <c r="X2564">
        <v>-3.2966835268508812E-2</v>
      </c>
      <c r="Y2564" t="str">
        <f t="shared" si="160"/>
        <v>49-60</v>
      </c>
      <c r="Z2564" s="20">
        <f t="shared" si="161"/>
        <v>0.79591836734693877</v>
      </c>
      <c r="AA2564" t="str">
        <f t="shared" si="162"/>
        <v>60%-80%</v>
      </c>
      <c r="AB2564">
        <f t="shared" si="163"/>
        <v>1.9478478254769655E-4</v>
      </c>
    </row>
    <row r="2565" spans="1:28" x14ac:dyDescent="0.25">
      <c r="A2565" t="s">
        <v>6154</v>
      </c>
      <c r="B2565" t="s">
        <v>6155</v>
      </c>
      <c r="C2565" t="s">
        <v>82</v>
      </c>
      <c r="D2565" t="s">
        <v>650</v>
      </c>
      <c r="E2565">
        <v>46</v>
      </c>
      <c r="F2565" t="s">
        <v>17</v>
      </c>
      <c r="G2565">
        <v>2020</v>
      </c>
      <c r="H2565" t="s">
        <v>110</v>
      </c>
      <c r="I2565" t="s">
        <v>84</v>
      </c>
      <c r="J2565" t="s">
        <v>80</v>
      </c>
      <c r="K2565">
        <v>48</v>
      </c>
      <c r="L2565" s="18">
        <v>43843</v>
      </c>
      <c r="M2565" s="18">
        <v>45304</v>
      </c>
      <c r="O2565">
        <v>45916943</v>
      </c>
      <c r="P2565">
        <v>44339494</v>
      </c>
      <c r="Q2565">
        <v>1577449</v>
      </c>
      <c r="R2565">
        <v>1222553</v>
      </c>
      <c r="S2565" t="s">
        <v>235</v>
      </c>
      <c r="T2565">
        <v>-0.24400243993208681</v>
      </c>
      <c r="U2565">
        <v>1.059878337070568</v>
      </c>
      <c r="V2565">
        <v>-0.48686508529654948</v>
      </c>
      <c r="W2565">
        <v>-0.66370777038584761</v>
      </c>
      <c r="X2565">
        <v>-0.88379348662608126</v>
      </c>
      <c r="Y2565" t="str">
        <f t="shared" si="160"/>
        <v>37-48</v>
      </c>
      <c r="Z2565" s="20">
        <f t="shared" si="161"/>
        <v>0.96564560057928939</v>
      </c>
      <c r="AA2565" t="str">
        <f t="shared" si="162"/>
        <v>80%-100%</v>
      </c>
      <c r="AB2565">
        <f t="shared" si="163"/>
        <v>2.535090288198422E-4</v>
      </c>
    </row>
    <row r="2566" spans="1:28" x14ac:dyDescent="0.25">
      <c r="A2566" t="s">
        <v>6156</v>
      </c>
      <c r="B2566" t="s">
        <v>6157</v>
      </c>
      <c r="C2566" t="s">
        <v>82</v>
      </c>
      <c r="D2566" t="s">
        <v>172</v>
      </c>
      <c r="E2566">
        <v>236</v>
      </c>
      <c r="F2566" t="s">
        <v>79</v>
      </c>
      <c r="G2566">
        <v>2022</v>
      </c>
      <c r="H2566" t="s">
        <v>26</v>
      </c>
      <c r="I2566" t="s">
        <v>84</v>
      </c>
      <c r="J2566" t="s">
        <v>80</v>
      </c>
      <c r="K2566">
        <v>84</v>
      </c>
      <c r="L2566" s="18">
        <v>44407</v>
      </c>
      <c r="M2566" s="18">
        <v>46964</v>
      </c>
      <c r="O2566">
        <v>61340000</v>
      </c>
      <c r="P2566">
        <v>61340000</v>
      </c>
      <c r="Q2566">
        <v>0</v>
      </c>
      <c r="R2566">
        <v>1319132</v>
      </c>
      <c r="S2566" t="s">
        <v>266</v>
      </c>
      <c r="T2566">
        <v>-0.207618183275111</v>
      </c>
      <c r="U2566">
        <v>1.2009447865714571</v>
      </c>
      <c r="V2566">
        <v>-0.5027963474834477</v>
      </c>
      <c r="W2566">
        <v>-0.12693315129668109</v>
      </c>
      <c r="X2566">
        <v>-0.72909773183379534</v>
      </c>
      <c r="Y2566" t="str">
        <f t="shared" si="160"/>
        <v>&gt;72</v>
      </c>
      <c r="Z2566" s="20">
        <f t="shared" si="161"/>
        <v>1</v>
      </c>
      <c r="AA2566" t="str">
        <f t="shared" si="162"/>
        <v>80%-100%</v>
      </c>
      <c r="AB2566">
        <f t="shared" si="163"/>
        <v>2.7353568491932545E-4</v>
      </c>
    </row>
    <row r="2567" spans="1:28" x14ac:dyDescent="0.25">
      <c r="A2567" t="s">
        <v>6158</v>
      </c>
      <c r="B2567" t="s">
        <v>6159</v>
      </c>
      <c r="C2567" t="s">
        <v>82</v>
      </c>
      <c r="D2567" t="s">
        <v>650</v>
      </c>
      <c r="E2567">
        <v>38</v>
      </c>
      <c r="F2567" t="s">
        <v>17</v>
      </c>
      <c r="G2567">
        <v>2021</v>
      </c>
      <c r="H2567" t="s">
        <v>110</v>
      </c>
      <c r="I2567" t="s">
        <v>84</v>
      </c>
      <c r="J2567" t="s">
        <v>80</v>
      </c>
      <c r="K2567">
        <v>72</v>
      </c>
      <c r="L2567" s="18">
        <v>44107</v>
      </c>
      <c r="M2567" s="18">
        <v>46298</v>
      </c>
      <c r="O2567">
        <v>45389129</v>
      </c>
      <c r="P2567">
        <v>45389129</v>
      </c>
      <c r="Q2567">
        <v>0</v>
      </c>
      <c r="R2567">
        <v>1086088</v>
      </c>
      <c r="S2567" t="s">
        <v>118</v>
      </c>
      <c r="T2567">
        <v>-0.98381565862392861</v>
      </c>
      <c r="U2567">
        <v>1.2009447865714571</v>
      </c>
      <c r="V2567">
        <v>-0.17311355407481721</v>
      </c>
      <c r="W2567">
        <v>0.33955753488230289</v>
      </c>
      <c r="X2567">
        <v>-0.72909773183379534</v>
      </c>
      <c r="Y2567" t="str">
        <f t="shared" si="160"/>
        <v>61-72</v>
      </c>
      <c r="Z2567" s="20">
        <f t="shared" si="161"/>
        <v>1</v>
      </c>
      <c r="AA2567" t="str">
        <f t="shared" si="162"/>
        <v>80%-100%</v>
      </c>
      <c r="AB2567">
        <f t="shared" si="163"/>
        <v>2.2521159744639683E-4</v>
      </c>
    </row>
    <row r="2568" spans="1:28" x14ac:dyDescent="0.25">
      <c r="A2568" t="s">
        <v>6160</v>
      </c>
      <c r="B2568" t="s">
        <v>6161</v>
      </c>
      <c r="C2568" t="s">
        <v>82</v>
      </c>
      <c r="D2568" t="s">
        <v>165</v>
      </c>
      <c r="E2568">
        <v>84</v>
      </c>
      <c r="F2568" t="s">
        <v>87</v>
      </c>
      <c r="G2568">
        <v>2020</v>
      </c>
      <c r="H2568" t="s">
        <v>15</v>
      </c>
      <c r="I2568" t="s">
        <v>84</v>
      </c>
      <c r="J2568" t="s">
        <v>80</v>
      </c>
      <c r="K2568">
        <v>72</v>
      </c>
      <c r="L2568" s="18">
        <v>43703</v>
      </c>
      <c r="M2568" s="18">
        <v>45895</v>
      </c>
      <c r="O2568">
        <v>36190000</v>
      </c>
      <c r="P2568">
        <v>32571000</v>
      </c>
      <c r="Q2568">
        <v>3619000</v>
      </c>
      <c r="R2568">
        <v>756019</v>
      </c>
      <c r="S2568" t="s">
        <v>208</v>
      </c>
      <c r="T2568">
        <v>0.47155460765510449</v>
      </c>
      <c r="U2568">
        <v>0.79032357974038436</v>
      </c>
      <c r="V2568">
        <v>0.48612183982770601</v>
      </c>
      <c r="W2568">
        <v>-0.80766437324348594</v>
      </c>
      <c r="X2568">
        <v>1.823382222238922</v>
      </c>
      <c r="Y2568" t="str">
        <f t="shared" si="160"/>
        <v>61-72</v>
      </c>
      <c r="Z2568" s="20">
        <f t="shared" si="161"/>
        <v>0.9</v>
      </c>
      <c r="AA2568" t="str">
        <f t="shared" si="162"/>
        <v>80%-100%</v>
      </c>
      <c r="AB2568">
        <f t="shared" si="163"/>
        <v>1.5676837115392812E-4</v>
      </c>
    </row>
    <row r="2569" spans="1:28" x14ac:dyDescent="0.25">
      <c r="A2569" t="s">
        <v>6162</v>
      </c>
      <c r="B2569" t="s">
        <v>6163</v>
      </c>
      <c r="C2569" t="s">
        <v>82</v>
      </c>
      <c r="D2569" t="s">
        <v>221</v>
      </c>
      <c r="E2569">
        <v>38</v>
      </c>
      <c r="F2569" t="s">
        <v>17</v>
      </c>
      <c r="G2569">
        <v>2022</v>
      </c>
      <c r="H2569" t="s">
        <v>155</v>
      </c>
      <c r="J2569" t="s">
        <v>80</v>
      </c>
      <c r="K2569">
        <v>84</v>
      </c>
      <c r="L2569" s="18">
        <v>44575</v>
      </c>
      <c r="M2569" s="18">
        <v>47132</v>
      </c>
      <c r="O2569">
        <v>85800000</v>
      </c>
      <c r="P2569">
        <v>65800000</v>
      </c>
      <c r="Q2569">
        <v>20000000</v>
      </c>
      <c r="R2569">
        <v>1453432</v>
      </c>
      <c r="S2569" t="s">
        <v>218</v>
      </c>
      <c r="T2569">
        <v>-0.8018943753390495</v>
      </c>
      <c r="U2569">
        <v>0.24378579628923661</v>
      </c>
      <c r="V2569">
        <v>-0.1462340800337556</v>
      </c>
      <c r="W2569">
        <v>0.86215555014453038</v>
      </c>
      <c r="X2569">
        <v>1.668686467446636</v>
      </c>
      <c r="Y2569" t="str">
        <f t="shared" si="160"/>
        <v>&gt;72</v>
      </c>
      <c r="Z2569" s="20">
        <f t="shared" si="161"/>
        <v>0.76689976689976691</v>
      </c>
      <c r="AA2569" t="str">
        <f t="shared" si="162"/>
        <v>60%-80%</v>
      </c>
      <c r="AB2569">
        <f t="shared" si="163"/>
        <v>3.0138418111581329E-4</v>
      </c>
    </row>
    <row r="2570" spans="1:28" x14ac:dyDescent="0.25">
      <c r="A2570" t="s">
        <v>6164</v>
      </c>
      <c r="B2570" t="s">
        <v>6165</v>
      </c>
      <c r="C2570" t="s">
        <v>82</v>
      </c>
      <c r="D2570" t="s">
        <v>161</v>
      </c>
      <c r="E2570">
        <v>246</v>
      </c>
      <c r="F2570" t="s">
        <v>117</v>
      </c>
      <c r="G2570">
        <v>2022</v>
      </c>
      <c r="H2570" t="s">
        <v>29</v>
      </c>
      <c r="I2570" t="s">
        <v>84</v>
      </c>
      <c r="J2570" t="s">
        <v>80</v>
      </c>
      <c r="K2570">
        <v>84</v>
      </c>
      <c r="L2570" s="18">
        <v>44320</v>
      </c>
      <c r="M2570" s="18">
        <v>46877</v>
      </c>
      <c r="O2570">
        <v>61750000</v>
      </c>
      <c r="P2570">
        <v>61750000</v>
      </c>
      <c r="Q2570">
        <v>0</v>
      </c>
      <c r="R2570">
        <v>1292410</v>
      </c>
      <c r="S2570" t="s">
        <v>133</v>
      </c>
      <c r="T2570">
        <v>-0.15910584106580991</v>
      </c>
      <c r="U2570">
        <v>1.2009447865714571</v>
      </c>
      <c r="V2570">
        <v>0.13042163490563341</v>
      </c>
      <c r="W2570">
        <v>-0.46635648759341181</v>
      </c>
      <c r="X2570">
        <v>-1.1931849962106531</v>
      </c>
      <c r="Y2570" t="str">
        <f t="shared" si="160"/>
        <v>&gt;72</v>
      </c>
      <c r="Z2570" s="20">
        <f t="shared" si="161"/>
        <v>1</v>
      </c>
      <c r="AA2570" t="str">
        <f t="shared" si="162"/>
        <v>80%-100%</v>
      </c>
      <c r="AB2570">
        <f t="shared" si="163"/>
        <v>2.6799460140955217E-4</v>
      </c>
    </row>
    <row r="2571" spans="1:28" x14ac:dyDescent="0.25">
      <c r="A2571" t="s">
        <v>6166</v>
      </c>
      <c r="B2571" t="s">
        <v>6167</v>
      </c>
      <c r="C2571" t="s">
        <v>82</v>
      </c>
      <c r="D2571" t="s">
        <v>258</v>
      </c>
      <c r="E2571">
        <v>46</v>
      </c>
      <c r="F2571" t="s">
        <v>25</v>
      </c>
      <c r="G2571">
        <v>2020</v>
      </c>
      <c r="H2571" t="s">
        <v>25</v>
      </c>
      <c r="I2571" t="s">
        <v>84</v>
      </c>
      <c r="J2571" t="s">
        <v>80</v>
      </c>
      <c r="K2571">
        <v>60</v>
      </c>
      <c r="L2571" s="18">
        <v>43675</v>
      </c>
      <c r="M2571" s="18">
        <v>45502</v>
      </c>
      <c r="O2571">
        <v>33390000</v>
      </c>
      <c r="P2571">
        <v>33390000</v>
      </c>
      <c r="Q2571">
        <v>0</v>
      </c>
      <c r="R2571">
        <v>866715</v>
      </c>
      <c r="S2571" t="s">
        <v>430</v>
      </c>
      <c r="T2571">
        <v>1.405417195184151</v>
      </c>
      <c r="U2571">
        <v>1.2009447865714571</v>
      </c>
      <c r="V2571">
        <v>0.14608509104060199</v>
      </c>
      <c r="W2571">
        <v>-0.54931515997268232</v>
      </c>
      <c r="X2571">
        <v>0.74051193869292065</v>
      </c>
      <c r="Y2571" t="str">
        <f t="shared" si="160"/>
        <v>49-60</v>
      </c>
      <c r="Z2571" s="20">
        <f t="shared" si="161"/>
        <v>1</v>
      </c>
      <c r="AA2571" t="str">
        <f t="shared" si="162"/>
        <v>80%-100%</v>
      </c>
      <c r="AB2571">
        <f t="shared" si="163"/>
        <v>1.7972233343960511E-4</v>
      </c>
    </row>
    <row r="2572" spans="1:28" x14ac:dyDescent="0.25">
      <c r="A2572" t="s">
        <v>6168</v>
      </c>
      <c r="B2572" t="s">
        <v>6169</v>
      </c>
      <c r="C2572" t="s">
        <v>82</v>
      </c>
      <c r="D2572" t="s">
        <v>576</v>
      </c>
      <c r="E2572">
        <v>61</v>
      </c>
      <c r="F2572" t="s">
        <v>25</v>
      </c>
      <c r="G2572">
        <v>2021</v>
      </c>
      <c r="H2572" t="s">
        <v>25</v>
      </c>
      <c r="I2572" t="s">
        <v>84</v>
      </c>
      <c r="J2572" t="s">
        <v>80</v>
      </c>
      <c r="K2572">
        <v>84</v>
      </c>
      <c r="L2572" s="18">
        <v>44152</v>
      </c>
      <c r="M2572" s="18">
        <v>46708</v>
      </c>
      <c r="O2572">
        <v>39490000</v>
      </c>
      <c r="P2572">
        <v>30795350</v>
      </c>
      <c r="Q2572">
        <v>8694650</v>
      </c>
      <c r="R2572">
        <v>666257</v>
      </c>
      <c r="S2572" t="s">
        <v>237</v>
      </c>
      <c r="T2572">
        <v>-2.5119544382169132</v>
      </c>
      <c r="U2572">
        <v>0.29686586128055181</v>
      </c>
      <c r="V2572">
        <v>-0.42288979497314538</v>
      </c>
      <c r="W2572">
        <v>0.29782296472776432</v>
      </c>
      <c r="X2572">
        <v>1.7460343448427791</v>
      </c>
      <c r="Y2572" t="str">
        <f t="shared" si="160"/>
        <v>&gt;72</v>
      </c>
      <c r="Z2572" s="20">
        <f t="shared" si="161"/>
        <v>0.77982653836414284</v>
      </c>
      <c r="AA2572" t="str">
        <f t="shared" si="162"/>
        <v>60%-80%</v>
      </c>
      <c r="AB2572">
        <f t="shared" si="163"/>
        <v>1.381552906208742E-4</v>
      </c>
    </row>
    <row r="2573" spans="1:28" x14ac:dyDescent="0.25">
      <c r="A2573" t="s">
        <v>6170</v>
      </c>
      <c r="B2573" t="s">
        <v>6171</v>
      </c>
      <c r="C2573" t="s">
        <v>82</v>
      </c>
      <c r="D2573" t="s">
        <v>224</v>
      </c>
      <c r="E2573">
        <v>83</v>
      </c>
      <c r="F2573" t="s">
        <v>95</v>
      </c>
      <c r="G2573">
        <v>2017</v>
      </c>
      <c r="H2573" t="s">
        <v>16</v>
      </c>
      <c r="J2573" t="s">
        <v>96</v>
      </c>
      <c r="K2573">
        <v>72</v>
      </c>
      <c r="L2573" s="18">
        <v>44382</v>
      </c>
      <c r="M2573" s="18">
        <v>46573</v>
      </c>
      <c r="O2573">
        <v>21000000</v>
      </c>
      <c r="P2573">
        <v>16000000</v>
      </c>
      <c r="Q2573">
        <v>5000000</v>
      </c>
      <c r="R2573">
        <v>503512</v>
      </c>
      <c r="S2573" t="s">
        <v>205</v>
      </c>
      <c r="T2573">
        <v>-0.82615054644370001</v>
      </c>
      <c r="U2573">
        <v>0.2232752464974746</v>
      </c>
      <c r="V2573">
        <v>0.2094661248883162</v>
      </c>
      <c r="W2573">
        <v>-0.83707336664815424</v>
      </c>
      <c r="X2573">
        <v>-0.49705409964536651</v>
      </c>
      <c r="Y2573" t="str">
        <f t="shared" si="160"/>
        <v>61-72</v>
      </c>
      <c r="Z2573" s="20">
        <f t="shared" si="161"/>
        <v>0.76190476190476186</v>
      </c>
      <c r="AA2573" t="str">
        <f t="shared" si="162"/>
        <v>60%-80%</v>
      </c>
      <c r="AB2573">
        <f t="shared" si="163"/>
        <v>1.0440842901627691E-4</v>
      </c>
    </row>
    <row r="2574" spans="1:28" x14ac:dyDescent="0.25">
      <c r="A2574" t="s">
        <v>6172</v>
      </c>
      <c r="B2574" t="s">
        <v>6173</v>
      </c>
      <c r="C2574" t="s">
        <v>82</v>
      </c>
      <c r="D2574" t="s">
        <v>679</v>
      </c>
      <c r="E2574">
        <v>7</v>
      </c>
      <c r="F2574" t="s">
        <v>25</v>
      </c>
      <c r="G2574">
        <v>2022</v>
      </c>
      <c r="H2574" t="s">
        <v>25</v>
      </c>
      <c r="I2574" t="s">
        <v>84</v>
      </c>
      <c r="J2574" t="s">
        <v>80</v>
      </c>
      <c r="K2574">
        <v>84</v>
      </c>
      <c r="L2574" s="18">
        <v>44312</v>
      </c>
      <c r="M2574" s="18">
        <v>46869</v>
      </c>
      <c r="O2574">
        <v>41490000</v>
      </c>
      <c r="P2574">
        <v>40310000</v>
      </c>
      <c r="Q2574">
        <v>1180000</v>
      </c>
      <c r="R2574">
        <v>911565</v>
      </c>
      <c r="S2574" t="s">
        <v>283</v>
      </c>
      <c r="T2574">
        <v>-0.87466288865300112</v>
      </c>
      <c r="U2574">
        <v>1.084161700512005</v>
      </c>
      <c r="V2574">
        <v>0.16994387989697479</v>
      </c>
      <c r="W2574">
        <v>-0.89348505144767387</v>
      </c>
      <c r="X2574">
        <v>-0.80644560922993824</v>
      </c>
      <c r="Y2574" t="str">
        <f t="shared" si="160"/>
        <v>&gt;72</v>
      </c>
      <c r="Z2574" s="20">
        <f t="shared" si="161"/>
        <v>0.97155941190648354</v>
      </c>
      <c r="AA2574" t="str">
        <f t="shared" si="162"/>
        <v>80%-100%</v>
      </c>
      <c r="AB2574">
        <f t="shared" si="163"/>
        <v>1.8902244553500703E-4</v>
      </c>
    </row>
    <row r="2575" spans="1:28" x14ac:dyDescent="0.25">
      <c r="A2575" t="s">
        <v>6174</v>
      </c>
      <c r="B2575" t="s">
        <v>6175</v>
      </c>
      <c r="C2575" t="s">
        <v>82</v>
      </c>
      <c r="D2575" t="s">
        <v>299</v>
      </c>
      <c r="E2575">
        <v>236</v>
      </c>
      <c r="F2575" t="s">
        <v>117</v>
      </c>
      <c r="G2575">
        <v>2022</v>
      </c>
      <c r="H2575" t="s">
        <v>29</v>
      </c>
      <c r="I2575" t="s">
        <v>84</v>
      </c>
      <c r="J2575" t="s">
        <v>80</v>
      </c>
      <c r="K2575">
        <v>60</v>
      </c>
      <c r="L2575" s="18">
        <v>44355</v>
      </c>
      <c r="M2575" s="18">
        <v>46181</v>
      </c>
      <c r="O2575">
        <v>68370000</v>
      </c>
      <c r="P2575">
        <v>48370000</v>
      </c>
      <c r="Q2575">
        <v>20000000</v>
      </c>
      <c r="R2575">
        <v>1236396</v>
      </c>
      <c r="S2575" t="s">
        <v>173</v>
      </c>
      <c r="T2575">
        <v>-0.69274160536812202</v>
      </c>
      <c r="U2575">
        <v>-2.2884756946028211E-4</v>
      </c>
      <c r="V2575">
        <v>-0.85763448987790047</v>
      </c>
      <c r="W2575">
        <v>-0.55658252394605479</v>
      </c>
      <c r="X2575">
        <v>-1.270532873606796</v>
      </c>
      <c r="Y2575" t="str">
        <f t="shared" si="160"/>
        <v>49-60</v>
      </c>
      <c r="Z2575" s="20">
        <f t="shared" si="161"/>
        <v>0.70747403832090094</v>
      </c>
      <c r="AA2575" t="str">
        <f t="shared" si="162"/>
        <v>60%-80%</v>
      </c>
      <c r="AB2575">
        <f t="shared" si="163"/>
        <v>2.5637951826770506E-4</v>
      </c>
    </row>
    <row r="2576" spans="1:28" x14ac:dyDescent="0.25">
      <c r="A2576" t="s">
        <v>6176</v>
      </c>
      <c r="B2576" t="s">
        <v>6177</v>
      </c>
      <c r="C2576" t="s">
        <v>82</v>
      </c>
      <c r="D2576" t="s">
        <v>672</v>
      </c>
      <c r="E2576">
        <v>84</v>
      </c>
      <c r="F2576" t="s">
        <v>25</v>
      </c>
      <c r="G2576">
        <v>2022</v>
      </c>
      <c r="H2576" t="s">
        <v>25</v>
      </c>
      <c r="I2576" t="s">
        <v>84</v>
      </c>
      <c r="J2576" t="s">
        <v>80</v>
      </c>
      <c r="K2576">
        <v>84</v>
      </c>
      <c r="L2576" s="18">
        <v>44362</v>
      </c>
      <c r="M2576" s="18">
        <v>46919</v>
      </c>
      <c r="O2576">
        <v>42820000</v>
      </c>
      <c r="P2576">
        <v>42820000</v>
      </c>
      <c r="Q2576">
        <v>0</v>
      </c>
      <c r="R2576">
        <v>1127852</v>
      </c>
      <c r="S2576" t="s">
        <v>208</v>
      </c>
      <c r="T2576">
        <v>-0.51082032208324291</v>
      </c>
      <c r="U2576">
        <v>1.2009447865714571</v>
      </c>
      <c r="V2576">
        <v>0.2094661248883162</v>
      </c>
      <c r="W2576">
        <v>0.33955753488230289</v>
      </c>
      <c r="X2576">
        <v>-1.1931849962106531</v>
      </c>
      <c r="Y2576" t="str">
        <f t="shared" si="160"/>
        <v>&gt;72</v>
      </c>
      <c r="Z2576" s="20">
        <f t="shared" si="161"/>
        <v>1</v>
      </c>
      <c r="AA2576" t="str">
        <f t="shared" si="162"/>
        <v>80%-100%</v>
      </c>
      <c r="AB2576">
        <f t="shared" si="163"/>
        <v>2.3387179547432028E-4</v>
      </c>
    </row>
    <row r="2577" spans="1:28" x14ac:dyDescent="0.25">
      <c r="A2577" t="s">
        <v>6178</v>
      </c>
      <c r="B2577" t="s">
        <v>6179</v>
      </c>
      <c r="C2577" t="s">
        <v>82</v>
      </c>
      <c r="D2577" t="s">
        <v>480</v>
      </c>
      <c r="E2577">
        <v>241</v>
      </c>
      <c r="F2577" t="s">
        <v>79</v>
      </c>
      <c r="G2577">
        <v>2019</v>
      </c>
      <c r="H2577" t="s">
        <v>13</v>
      </c>
      <c r="J2577" t="s">
        <v>80</v>
      </c>
      <c r="K2577">
        <v>84</v>
      </c>
      <c r="L2577" s="18">
        <v>43343</v>
      </c>
      <c r="M2577" s="18">
        <v>45900</v>
      </c>
      <c r="O2577">
        <v>33562700</v>
      </c>
      <c r="P2577">
        <v>33437700</v>
      </c>
      <c r="Q2577">
        <v>125000</v>
      </c>
      <c r="R2577">
        <v>707370</v>
      </c>
      <c r="S2577" t="s">
        <v>438</v>
      </c>
      <c r="T2577">
        <v>0.76262866091091108</v>
      </c>
      <c r="U2577">
        <v>1.1856517228865071</v>
      </c>
      <c r="V2577">
        <v>-3.122814124447152E-2</v>
      </c>
      <c r="W2577">
        <v>-0.49926640149456952</v>
      </c>
      <c r="X2577">
        <v>-0.26501046745693763</v>
      </c>
      <c r="Y2577" t="str">
        <f t="shared" si="160"/>
        <v>&gt;72</v>
      </c>
      <c r="Z2577" s="20">
        <f t="shared" si="161"/>
        <v>0.99627562740780684</v>
      </c>
      <c r="AA2577" t="str">
        <f t="shared" si="162"/>
        <v>80%-100%</v>
      </c>
      <c r="AB2577">
        <f t="shared" si="163"/>
        <v>1.4668049705517206E-4</v>
      </c>
    </row>
    <row r="2578" spans="1:28" x14ac:dyDescent="0.25">
      <c r="A2578" t="s">
        <v>6180</v>
      </c>
      <c r="B2578" t="s">
        <v>6181</v>
      </c>
      <c r="C2578" t="s">
        <v>82</v>
      </c>
      <c r="D2578" t="s">
        <v>199</v>
      </c>
      <c r="E2578">
        <v>15</v>
      </c>
      <c r="F2578" t="s">
        <v>79</v>
      </c>
      <c r="G2578">
        <v>2022</v>
      </c>
      <c r="H2578" t="s">
        <v>26</v>
      </c>
      <c r="I2578" t="s">
        <v>84</v>
      </c>
      <c r="J2578" t="s">
        <v>80</v>
      </c>
      <c r="K2578">
        <v>84</v>
      </c>
      <c r="L2578" s="18">
        <v>44466</v>
      </c>
      <c r="M2578" s="18">
        <v>47023</v>
      </c>
      <c r="O2578">
        <v>57950000</v>
      </c>
      <c r="P2578">
        <v>47960000</v>
      </c>
      <c r="Q2578">
        <v>9990000</v>
      </c>
      <c r="R2578">
        <v>1056228</v>
      </c>
      <c r="S2578" t="s">
        <v>302</v>
      </c>
      <c r="T2578">
        <v>-1.4325548240599639</v>
      </c>
      <c r="U2578">
        <v>0.49307492354429311</v>
      </c>
      <c r="V2578">
        <v>-0.18575632502509701</v>
      </c>
      <c r="W2578">
        <v>-0.676612187232976</v>
      </c>
      <c r="X2578">
        <v>-1.657272260587511</v>
      </c>
      <c r="Y2578" t="str">
        <f t="shared" si="160"/>
        <v>&gt;72</v>
      </c>
      <c r="Z2578" s="20">
        <f t="shared" si="161"/>
        <v>0.82761000862812772</v>
      </c>
      <c r="AA2578" t="str">
        <f t="shared" si="162"/>
        <v>80%-100%</v>
      </c>
      <c r="AB2578">
        <f t="shared" si="163"/>
        <v>2.1901981713048373E-4</v>
      </c>
    </row>
    <row r="2579" spans="1:28" x14ac:dyDescent="0.25">
      <c r="A2579" t="s">
        <v>6182</v>
      </c>
      <c r="B2579" t="s">
        <v>6183</v>
      </c>
      <c r="C2579" t="s">
        <v>82</v>
      </c>
      <c r="D2579" t="s">
        <v>299</v>
      </c>
      <c r="E2579">
        <v>60</v>
      </c>
      <c r="F2579" t="s">
        <v>79</v>
      </c>
      <c r="G2579">
        <v>2022</v>
      </c>
      <c r="H2579" t="s">
        <v>26</v>
      </c>
      <c r="I2579" t="s">
        <v>84</v>
      </c>
      <c r="J2579" t="s">
        <v>80</v>
      </c>
      <c r="K2579">
        <v>60</v>
      </c>
      <c r="L2579" s="18">
        <v>44453</v>
      </c>
      <c r="M2579" s="18">
        <v>46279</v>
      </c>
      <c r="O2579">
        <v>46090000</v>
      </c>
      <c r="P2579">
        <v>41481000</v>
      </c>
      <c r="Q2579">
        <v>4609000</v>
      </c>
      <c r="R2579">
        <v>1097872</v>
      </c>
      <c r="S2579" t="s">
        <v>137</v>
      </c>
      <c r="T2579">
        <v>-0.97168757307160336</v>
      </c>
      <c r="U2579">
        <v>0.79032357974038436</v>
      </c>
      <c r="V2579">
        <v>-0.2648008150077798</v>
      </c>
      <c r="W2579">
        <v>-0.2399463698267017</v>
      </c>
      <c r="X2579">
        <v>0.66316406129677774</v>
      </c>
      <c r="Y2579" t="str">
        <f t="shared" si="160"/>
        <v>49-60</v>
      </c>
      <c r="Z2579" s="20">
        <f t="shared" si="161"/>
        <v>0.9</v>
      </c>
      <c r="AA2579" t="str">
        <f t="shared" si="162"/>
        <v>80%-100%</v>
      </c>
      <c r="AB2579">
        <f t="shared" si="163"/>
        <v>2.2765513191534256E-4</v>
      </c>
    </row>
    <row r="2580" spans="1:28" x14ac:dyDescent="0.25">
      <c r="A2580" t="s">
        <v>6184</v>
      </c>
      <c r="B2580" t="s">
        <v>6185</v>
      </c>
      <c r="C2580" t="s">
        <v>82</v>
      </c>
      <c r="D2580" t="s">
        <v>742</v>
      </c>
      <c r="E2580">
        <v>291</v>
      </c>
      <c r="F2580" t="s">
        <v>117</v>
      </c>
      <c r="G2580">
        <v>2021</v>
      </c>
      <c r="H2580" t="s">
        <v>29</v>
      </c>
      <c r="I2580" t="s">
        <v>84</v>
      </c>
      <c r="J2580" t="s">
        <v>80</v>
      </c>
      <c r="K2580">
        <v>60</v>
      </c>
      <c r="L2580" s="18">
        <v>44242</v>
      </c>
      <c r="M2580" s="18">
        <v>46068</v>
      </c>
      <c r="O2580">
        <v>62749000</v>
      </c>
      <c r="P2580">
        <v>56749000</v>
      </c>
      <c r="Q2580">
        <v>6000000</v>
      </c>
      <c r="R2580">
        <v>1416164</v>
      </c>
      <c r="S2580" t="s">
        <v>107</v>
      </c>
      <c r="T2580">
        <v>3.4943527771394541E-2</v>
      </c>
      <c r="U2580">
        <v>0.80831267434872267</v>
      </c>
      <c r="V2580">
        <v>-0.19631864499903329</v>
      </c>
      <c r="W2580">
        <v>-0.33041237257287542</v>
      </c>
      <c r="X2580">
        <v>-1.3478807510029389</v>
      </c>
      <c r="Y2580" t="str">
        <f t="shared" si="160"/>
        <v>49-60</v>
      </c>
      <c r="Z2580" s="20">
        <f t="shared" si="161"/>
        <v>0.9043809463099014</v>
      </c>
      <c r="AA2580" t="str">
        <f t="shared" si="162"/>
        <v>80%-100%</v>
      </c>
      <c r="AB2580">
        <f t="shared" si="163"/>
        <v>2.9365627526137765E-4</v>
      </c>
    </row>
    <row r="2581" spans="1:28" x14ac:dyDescent="0.25">
      <c r="A2581" t="s">
        <v>6186</v>
      </c>
      <c r="B2581" t="s">
        <v>6187</v>
      </c>
      <c r="C2581" t="s">
        <v>82</v>
      </c>
      <c r="D2581" t="s">
        <v>837</v>
      </c>
      <c r="E2581">
        <v>46</v>
      </c>
      <c r="F2581" t="s">
        <v>95</v>
      </c>
      <c r="G2581">
        <v>2017</v>
      </c>
      <c r="H2581" t="s">
        <v>16</v>
      </c>
      <c r="J2581" t="s">
        <v>96</v>
      </c>
      <c r="K2581">
        <v>24</v>
      </c>
      <c r="L2581" s="18">
        <v>44526</v>
      </c>
      <c r="M2581" s="18">
        <v>45256</v>
      </c>
      <c r="O2581">
        <v>47900000</v>
      </c>
      <c r="P2581">
        <v>34000000</v>
      </c>
      <c r="Q2581">
        <v>13900000</v>
      </c>
      <c r="R2581">
        <v>1730626</v>
      </c>
      <c r="S2581" t="s">
        <v>235</v>
      </c>
      <c r="T2581">
        <v>-0.86253480310067587</v>
      </c>
      <c r="U2581">
        <v>9.3717646608289604E-3</v>
      </c>
      <c r="V2581">
        <v>0.60468857480173022</v>
      </c>
      <c r="W2581">
        <v>0.57189014272669192</v>
      </c>
      <c r="X2581">
        <v>0.27642467431606299</v>
      </c>
      <c r="Y2581" t="str">
        <f t="shared" si="160"/>
        <v>&lt;=24</v>
      </c>
      <c r="Z2581" s="20">
        <f t="shared" si="161"/>
        <v>0.70981210855949894</v>
      </c>
      <c r="AA2581" t="str">
        <f t="shared" si="162"/>
        <v>60%-80%</v>
      </c>
      <c r="AB2581">
        <f t="shared" si="163"/>
        <v>3.5886322843293355E-4</v>
      </c>
    </row>
    <row r="2582" spans="1:28" x14ac:dyDescent="0.25">
      <c r="A2582" t="s">
        <v>6188</v>
      </c>
      <c r="B2582" t="s">
        <v>6189</v>
      </c>
      <c r="C2582" t="s">
        <v>82</v>
      </c>
      <c r="D2582" t="s">
        <v>221</v>
      </c>
      <c r="E2582">
        <v>220</v>
      </c>
      <c r="F2582" t="s">
        <v>79</v>
      </c>
      <c r="G2582">
        <v>2022</v>
      </c>
      <c r="H2582" t="s">
        <v>26</v>
      </c>
      <c r="J2582" t="s">
        <v>80</v>
      </c>
      <c r="K2582">
        <v>84</v>
      </c>
      <c r="L2582" s="18">
        <v>44652</v>
      </c>
      <c r="M2582" s="18">
        <v>47209</v>
      </c>
      <c r="O2582">
        <v>51150000</v>
      </c>
      <c r="P2582">
        <v>51150000</v>
      </c>
      <c r="Q2582">
        <v>0</v>
      </c>
      <c r="R2582">
        <v>1194336</v>
      </c>
      <c r="S2582" t="s">
        <v>639</v>
      </c>
      <c r="T2582">
        <v>-0.40166755211231542</v>
      </c>
      <c r="U2582">
        <v>1.2009447865714571</v>
      </c>
      <c r="V2582">
        <v>0.60468857480173022</v>
      </c>
      <c r="W2582">
        <v>0.21675315645026871</v>
      </c>
      <c r="X2582">
        <v>-0.80644560922993824</v>
      </c>
      <c r="Y2582" t="str">
        <f t="shared" si="160"/>
        <v>&gt;72</v>
      </c>
      <c r="Z2582" s="20">
        <f t="shared" si="161"/>
        <v>1</v>
      </c>
      <c r="AA2582" t="str">
        <f t="shared" si="162"/>
        <v>80%-100%</v>
      </c>
      <c r="AB2582">
        <f t="shared" si="163"/>
        <v>2.4765794157355554E-4</v>
      </c>
    </row>
    <row r="2583" spans="1:28" x14ac:dyDescent="0.25">
      <c r="A2583" t="s">
        <v>6190</v>
      </c>
      <c r="B2583" t="s">
        <v>6191</v>
      </c>
      <c r="C2583" t="s">
        <v>82</v>
      </c>
      <c r="D2583" t="s">
        <v>681</v>
      </c>
      <c r="E2583">
        <v>46</v>
      </c>
      <c r="F2583" t="s">
        <v>95</v>
      </c>
      <c r="G2583">
        <v>2022</v>
      </c>
      <c r="H2583" t="s">
        <v>16</v>
      </c>
      <c r="J2583" t="s">
        <v>96</v>
      </c>
      <c r="K2583">
        <v>72</v>
      </c>
      <c r="L2583" s="18">
        <v>44267</v>
      </c>
      <c r="M2583" s="18">
        <v>46458</v>
      </c>
      <c r="O2583">
        <v>44490000</v>
      </c>
      <c r="P2583">
        <v>39990000</v>
      </c>
      <c r="Q2583">
        <v>4500000</v>
      </c>
      <c r="R2583">
        <v>971810</v>
      </c>
      <c r="S2583" t="s">
        <v>235</v>
      </c>
      <c r="T2583">
        <v>-0.54720457874021866</v>
      </c>
      <c r="U2583">
        <v>0.78561652612195665</v>
      </c>
      <c r="V2583">
        <v>1.039433269706485</v>
      </c>
      <c r="W2583">
        <v>-0.64148913929023776</v>
      </c>
      <c r="X2583">
        <v>-1.1931849962106531</v>
      </c>
      <c r="Y2583" t="str">
        <f t="shared" si="160"/>
        <v>61-72</v>
      </c>
      <c r="Z2583" s="20">
        <f t="shared" si="161"/>
        <v>0.89885367498314228</v>
      </c>
      <c r="AA2583" t="str">
        <f t="shared" si="162"/>
        <v>80%-100%</v>
      </c>
      <c r="AB2583">
        <f t="shared" si="163"/>
        <v>2.0151487035524092E-4</v>
      </c>
    </row>
    <row r="2584" spans="1:28" x14ac:dyDescent="0.25">
      <c r="A2584" t="s">
        <v>6192</v>
      </c>
      <c r="B2584" t="s">
        <v>6193</v>
      </c>
      <c r="C2584" t="s">
        <v>82</v>
      </c>
      <c r="D2584" t="s">
        <v>236</v>
      </c>
      <c r="E2584">
        <v>220</v>
      </c>
      <c r="F2584" t="s">
        <v>17</v>
      </c>
      <c r="G2584">
        <v>2021</v>
      </c>
      <c r="H2584" t="s">
        <v>17</v>
      </c>
      <c r="I2584" t="s">
        <v>84</v>
      </c>
      <c r="J2584" t="s">
        <v>80</v>
      </c>
      <c r="K2584">
        <v>84</v>
      </c>
      <c r="L2584" s="18">
        <v>44209</v>
      </c>
      <c r="M2584" s="18">
        <v>46765</v>
      </c>
      <c r="O2584">
        <v>66247250</v>
      </c>
      <c r="P2584">
        <v>66247250</v>
      </c>
      <c r="Q2584">
        <v>0</v>
      </c>
      <c r="R2584">
        <v>1390917</v>
      </c>
      <c r="S2584" t="s">
        <v>470</v>
      </c>
      <c r="T2584">
        <v>-0.21974626882743631</v>
      </c>
      <c r="U2584">
        <v>1.2009447865714571</v>
      </c>
      <c r="V2584">
        <v>0.16994387989697479</v>
      </c>
      <c r="W2584">
        <v>-0.48024466708289842</v>
      </c>
      <c r="X2584">
        <v>-1.11583711881451</v>
      </c>
      <c r="Y2584" t="str">
        <f t="shared" si="160"/>
        <v>&gt;72</v>
      </c>
      <c r="Z2584" s="20">
        <f t="shared" si="161"/>
        <v>1</v>
      </c>
      <c r="AA2584" t="str">
        <f t="shared" si="162"/>
        <v>80%-100%</v>
      </c>
      <c r="AB2584">
        <f t="shared" si="163"/>
        <v>2.8842104828094036E-4</v>
      </c>
    </row>
    <row r="2585" spans="1:28" x14ac:dyDescent="0.25">
      <c r="A2585" t="s">
        <v>6194</v>
      </c>
      <c r="B2585" t="s">
        <v>6195</v>
      </c>
      <c r="C2585" t="s">
        <v>82</v>
      </c>
      <c r="D2585" t="s">
        <v>180</v>
      </c>
      <c r="E2585">
        <v>84</v>
      </c>
      <c r="F2585" t="s">
        <v>12</v>
      </c>
      <c r="G2585">
        <v>2017</v>
      </c>
      <c r="H2585" t="s">
        <v>12</v>
      </c>
      <c r="J2585" t="s">
        <v>80</v>
      </c>
      <c r="K2585">
        <v>84</v>
      </c>
      <c r="L2585" s="18">
        <v>42783</v>
      </c>
      <c r="M2585" s="18">
        <v>45339</v>
      </c>
      <c r="O2585">
        <v>80990000</v>
      </c>
      <c r="P2585">
        <v>65000000</v>
      </c>
      <c r="Q2585">
        <v>15990000</v>
      </c>
      <c r="R2585">
        <v>1326251</v>
      </c>
      <c r="S2585" t="s">
        <v>208</v>
      </c>
      <c r="T2585">
        <v>1.1022150563760189</v>
      </c>
      <c r="U2585">
        <v>0.39024802188089652</v>
      </c>
      <c r="V2585">
        <v>0.50044335765623804</v>
      </c>
      <c r="W2585">
        <v>-0.45541461747511752</v>
      </c>
      <c r="X2585">
        <v>0.74051193869292065</v>
      </c>
      <c r="Y2585" t="str">
        <f t="shared" si="160"/>
        <v>&gt;72</v>
      </c>
      <c r="Z2585" s="20">
        <f t="shared" si="161"/>
        <v>0.8025682182985554</v>
      </c>
      <c r="AA2585" t="str">
        <f t="shared" si="162"/>
        <v>80%-100%</v>
      </c>
      <c r="AB2585">
        <f t="shared" si="163"/>
        <v>2.7501188331413405E-4</v>
      </c>
    </row>
    <row r="2586" spans="1:28" x14ac:dyDescent="0.25">
      <c r="A2586" t="s">
        <v>6196</v>
      </c>
      <c r="B2586" t="s">
        <v>6197</v>
      </c>
      <c r="C2586" t="s">
        <v>82</v>
      </c>
      <c r="D2586" t="s">
        <v>165</v>
      </c>
      <c r="E2586">
        <v>50</v>
      </c>
      <c r="F2586" t="s">
        <v>20</v>
      </c>
      <c r="G2586">
        <v>2019</v>
      </c>
      <c r="H2586" t="s">
        <v>20</v>
      </c>
      <c r="I2586" t="s">
        <v>84</v>
      </c>
      <c r="J2586" t="s">
        <v>80</v>
      </c>
      <c r="K2586">
        <v>72</v>
      </c>
      <c r="L2586" s="18">
        <v>43670</v>
      </c>
      <c r="M2586" s="18">
        <v>45862</v>
      </c>
      <c r="O2586">
        <v>110700000</v>
      </c>
      <c r="P2586">
        <v>55350000</v>
      </c>
      <c r="Q2586">
        <v>55350000</v>
      </c>
      <c r="R2586">
        <v>1246033</v>
      </c>
      <c r="S2586" t="s">
        <v>220</v>
      </c>
      <c r="T2586">
        <v>0.44729843655045393</v>
      </c>
      <c r="U2586">
        <v>-0.85216124758390532</v>
      </c>
      <c r="V2586">
        <v>5.1377144922950549E-2</v>
      </c>
      <c r="W2586">
        <v>1.0311453276899509</v>
      </c>
      <c r="X2586">
        <v>0.50846830650449182</v>
      </c>
      <c r="Y2586" t="str">
        <f t="shared" si="160"/>
        <v>61-72</v>
      </c>
      <c r="Z2586" s="20">
        <f t="shared" si="161"/>
        <v>0.5</v>
      </c>
      <c r="AA2586" t="str">
        <f t="shared" si="162"/>
        <v>40%-60%</v>
      </c>
      <c r="AB2586">
        <f t="shared" si="163"/>
        <v>2.5837785004615294E-4</v>
      </c>
    </row>
    <row r="2587" spans="1:28" x14ac:dyDescent="0.25">
      <c r="A2587" t="s">
        <v>6198</v>
      </c>
      <c r="B2587" t="s">
        <v>6199</v>
      </c>
      <c r="C2587" t="s">
        <v>82</v>
      </c>
      <c r="D2587" t="s">
        <v>231</v>
      </c>
      <c r="E2587">
        <v>27</v>
      </c>
      <c r="F2587" t="s">
        <v>79</v>
      </c>
      <c r="G2587">
        <v>2019</v>
      </c>
      <c r="H2587" t="s">
        <v>13</v>
      </c>
      <c r="I2587" t="s">
        <v>84</v>
      </c>
      <c r="J2587" t="s">
        <v>80</v>
      </c>
      <c r="K2587">
        <v>60</v>
      </c>
      <c r="L2587" s="18">
        <v>43594</v>
      </c>
      <c r="M2587" s="18">
        <v>45421</v>
      </c>
      <c r="O2587">
        <v>36590000</v>
      </c>
      <c r="P2587">
        <v>22000000</v>
      </c>
      <c r="Q2587">
        <v>14590000</v>
      </c>
      <c r="R2587">
        <v>523997</v>
      </c>
      <c r="S2587" t="s">
        <v>415</v>
      </c>
      <c r="T2587">
        <v>1.3205205963178741</v>
      </c>
      <c r="U2587">
        <v>-0.43637781732724418</v>
      </c>
      <c r="V2587">
        <v>-0.18781820054629511</v>
      </c>
      <c r="W2587">
        <v>-0.27637877796650578</v>
      </c>
      <c r="X2587">
        <v>-0.57440197704150942</v>
      </c>
      <c r="Y2587" t="str">
        <f t="shared" si="160"/>
        <v>49-60</v>
      </c>
      <c r="Z2587" s="20">
        <f t="shared" si="161"/>
        <v>0.60125717409128177</v>
      </c>
      <c r="AA2587" t="str">
        <f t="shared" si="162"/>
        <v>60%-80%</v>
      </c>
      <c r="AB2587">
        <f t="shared" si="163"/>
        <v>1.0865620596776651E-4</v>
      </c>
    </row>
    <row r="2588" spans="1:28" x14ac:dyDescent="0.25">
      <c r="A2588" t="s">
        <v>6200</v>
      </c>
      <c r="B2588" t="s">
        <v>6201</v>
      </c>
      <c r="C2588" t="s">
        <v>82</v>
      </c>
      <c r="D2588" t="s">
        <v>236</v>
      </c>
      <c r="E2588">
        <v>61</v>
      </c>
      <c r="F2588" t="s">
        <v>79</v>
      </c>
      <c r="G2588">
        <v>2021</v>
      </c>
      <c r="H2588" t="s">
        <v>26</v>
      </c>
      <c r="I2588" t="s">
        <v>84</v>
      </c>
      <c r="J2588" t="s">
        <v>80</v>
      </c>
      <c r="K2588">
        <v>84</v>
      </c>
      <c r="L2588" s="18">
        <v>44348</v>
      </c>
      <c r="M2588" s="18">
        <v>46905</v>
      </c>
      <c r="O2588">
        <v>43340000</v>
      </c>
      <c r="P2588">
        <v>44059600</v>
      </c>
      <c r="Q2588">
        <v>0</v>
      </c>
      <c r="R2588">
        <v>925070</v>
      </c>
      <c r="S2588" t="s">
        <v>146</v>
      </c>
      <c r="T2588">
        <v>-0.37741138100766491</v>
      </c>
      <c r="U2588">
        <v>1.269122686995001</v>
      </c>
      <c r="V2588">
        <v>0.16994387989697479</v>
      </c>
      <c r="W2588">
        <v>-0.8305418332341975</v>
      </c>
      <c r="X2588">
        <v>-1.0384892414183671</v>
      </c>
      <c r="Y2588" t="str">
        <f t="shared" si="160"/>
        <v>&gt;72</v>
      </c>
      <c r="Z2588" s="20">
        <f t="shared" si="161"/>
        <v>1.016603599446239</v>
      </c>
      <c r="AA2588" t="str">
        <f t="shared" si="162"/>
        <v>80%-100%</v>
      </c>
      <c r="AB2588">
        <f t="shared" si="163"/>
        <v>1.918228471815712E-4</v>
      </c>
    </row>
    <row r="2589" spans="1:28" x14ac:dyDescent="0.25">
      <c r="A2589" t="s">
        <v>6202</v>
      </c>
      <c r="B2589" t="s">
        <v>6203</v>
      </c>
      <c r="C2589" t="s">
        <v>82</v>
      </c>
      <c r="D2589" t="s">
        <v>722</v>
      </c>
      <c r="E2589">
        <v>27</v>
      </c>
      <c r="F2589" t="s">
        <v>25</v>
      </c>
      <c r="G2589">
        <v>2020</v>
      </c>
      <c r="H2589" t="s">
        <v>25</v>
      </c>
      <c r="I2589" t="s">
        <v>84</v>
      </c>
      <c r="J2589" t="s">
        <v>80</v>
      </c>
      <c r="K2589">
        <v>36</v>
      </c>
      <c r="L2589" s="18">
        <v>44044</v>
      </c>
      <c r="M2589" s="18">
        <v>45139</v>
      </c>
      <c r="O2589">
        <v>31990000</v>
      </c>
      <c r="P2589">
        <v>3409000</v>
      </c>
      <c r="Q2589">
        <v>28581000</v>
      </c>
      <c r="R2589">
        <v>104131</v>
      </c>
      <c r="S2589" t="s">
        <v>415</v>
      </c>
      <c r="T2589">
        <v>0.1562243832946473</v>
      </c>
      <c r="U2589">
        <v>-2.46769063463482</v>
      </c>
      <c r="V2589">
        <v>-4.4146365390986242</v>
      </c>
      <c r="W2589">
        <v>-0.82210550433964225</v>
      </c>
      <c r="X2589">
        <v>0.97255557088134947</v>
      </c>
      <c r="Y2589" t="str">
        <f t="shared" si="160"/>
        <v>25-36</v>
      </c>
      <c r="Z2589" s="20">
        <f t="shared" si="161"/>
        <v>0.2</v>
      </c>
      <c r="AA2589" t="str">
        <f t="shared" si="162"/>
        <v>20%</v>
      </c>
      <c r="AB2589">
        <f t="shared" si="163"/>
        <v>2.1592641529683366E-5</v>
      </c>
    </row>
    <row r="2590" spans="1:28" x14ac:dyDescent="0.25">
      <c r="A2590" t="s">
        <v>6204</v>
      </c>
      <c r="B2590" t="s">
        <v>6205</v>
      </c>
      <c r="C2590" t="s">
        <v>82</v>
      </c>
      <c r="D2590" t="s">
        <v>414</v>
      </c>
      <c r="E2590">
        <v>61</v>
      </c>
      <c r="F2590" t="s">
        <v>87</v>
      </c>
      <c r="G2590">
        <v>2022</v>
      </c>
      <c r="H2590" t="s">
        <v>24</v>
      </c>
      <c r="I2590" t="s">
        <v>84</v>
      </c>
      <c r="J2590" t="s">
        <v>80</v>
      </c>
      <c r="K2590">
        <v>84</v>
      </c>
      <c r="L2590" s="18">
        <v>44316</v>
      </c>
      <c r="M2590" s="18">
        <v>46873</v>
      </c>
      <c r="O2590">
        <v>46430000</v>
      </c>
      <c r="P2590">
        <v>47545000</v>
      </c>
      <c r="Q2590">
        <v>0</v>
      </c>
      <c r="R2590">
        <v>1065778</v>
      </c>
      <c r="S2590" t="s">
        <v>255</v>
      </c>
      <c r="T2590">
        <v>0.20473672550394839</v>
      </c>
      <c r="U2590">
        <v>1.29955401457418</v>
      </c>
      <c r="V2590">
        <v>5.1377144922950549E-2</v>
      </c>
      <c r="W2590">
        <v>-0.49020177884765792</v>
      </c>
      <c r="X2590">
        <v>-0.26501046745693763</v>
      </c>
      <c r="Y2590" t="str">
        <f t="shared" si="160"/>
        <v>&gt;72</v>
      </c>
      <c r="Z2590" s="20">
        <f t="shared" si="161"/>
        <v>1.0240146457032091</v>
      </c>
      <c r="AA2590" t="str">
        <f t="shared" si="162"/>
        <v>80%-100%</v>
      </c>
      <c r="AB2590">
        <f t="shared" si="163"/>
        <v>2.2100010855770981E-4</v>
      </c>
    </row>
    <row r="2591" spans="1:28" x14ac:dyDescent="0.25">
      <c r="A2591" t="s">
        <v>6206</v>
      </c>
      <c r="B2591" t="s">
        <v>6207</v>
      </c>
      <c r="C2591" t="s">
        <v>82</v>
      </c>
      <c r="D2591" t="s">
        <v>236</v>
      </c>
      <c r="E2591">
        <v>236</v>
      </c>
      <c r="F2591" t="s">
        <v>79</v>
      </c>
      <c r="G2591">
        <v>2021</v>
      </c>
      <c r="H2591" t="s">
        <v>26</v>
      </c>
      <c r="I2591" t="s">
        <v>84</v>
      </c>
      <c r="J2591" t="s">
        <v>80</v>
      </c>
      <c r="K2591">
        <v>84</v>
      </c>
      <c r="L2591" s="18">
        <v>44115</v>
      </c>
      <c r="M2591" s="18">
        <v>46671</v>
      </c>
      <c r="O2591">
        <v>42343000</v>
      </c>
      <c r="P2591">
        <v>33343000</v>
      </c>
      <c r="Q2591">
        <v>9000000</v>
      </c>
      <c r="R2591">
        <v>717858</v>
      </c>
      <c r="S2591" t="s">
        <v>699</v>
      </c>
      <c r="T2591">
        <v>-1.1657369419088079</v>
      </c>
      <c r="U2591">
        <v>0.32816986238572299</v>
      </c>
      <c r="V2591">
        <v>0.48612183982770601</v>
      </c>
      <c r="W2591">
        <v>-0.79119763371065222</v>
      </c>
      <c r="X2591">
        <v>-1.270532873606796</v>
      </c>
      <c r="Y2591" t="str">
        <f t="shared" si="160"/>
        <v>&gt;72</v>
      </c>
      <c r="Z2591" s="20">
        <f t="shared" si="161"/>
        <v>0.78745010981744323</v>
      </c>
      <c r="AA2591" t="str">
        <f t="shared" si="162"/>
        <v>60%-80%</v>
      </c>
      <c r="AB2591">
        <f t="shared" si="163"/>
        <v>1.4885529249901992E-4</v>
      </c>
    </row>
    <row r="2592" spans="1:28" x14ac:dyDescent="0.25">
      <c r="A2592" t="s">
        <v>6208</v>
      </c>
      <c r="B2592" t="s">
        <v>6209</v>
      </c>
      <c r="C2592" t="s">
        <v>82</v>
      </c>
      <c r="D2592" t="s">
        <v>442</v>
      </c>
      <c r="E2592">
        <v>38</v>
      </c>
      <c r="F2592" t="s">
        <v>87</v>
      </c>
      <c r="G2592">
        <v>2020</v>
      </c>
      <c r="H2592" t="s">
        <v>24</v>
      </c>
      <c r="I2592" t="s">
        <v>84</v>
      </c>
      <c r="J2592" t="s">
        <v>80</v>
      </c>
      <c r="K2592">
        <v>84</v>
      </c>
      <c r="L2592" s="18">
        <v>43909</v>
      </c>
      <c r="M2592" s="18">
        <v>46465</v>
      </c>
      <c r="O2592">
        <v>42190000</v>
      </c>
      <c r="P2592">
        <v>32190000</v>
      </c>
      <c r="Q2592">
        <v>10000000</v>
      </c>
      <c r="R2592">
        <v>697369</v>
      </c>
      <c r="S2592" t="s">
        <v>184</v>
      </c>
      <c r="T2592">
        <v>9.5583955533020917E-2</v>
      </c>
      <c r="U2592">
        <v>0.22767811951511041</v>
      </c>
      <c r="V2592">
        <v>0.56516632981038883</v>
      </c>
      <c r="W2592">
        <v>-0.70925823767236751</v>
      </c>
      <c r="X2592">
        <v>-0.4197062222492236</v>
      </c>
      <c r="Y2592" t="str">
        <f t="shared" si="160"/>
        <v>&gt;72</v>
      </c>
      <c r="Z2592" s="20">
        <f t="shared" si="161"/>
        <v>0.76297700876985064</v>
      </c>
      <c r="AA2592" t="str">
        <f t="shared" si="162"/>
        <v>60%-80%</v>
      </c>
      <c r="AB2592">
        <f t="shared" si="163"/>
        <v>1.4460668610609482E-4</v>
      </c>
    </row>
    <row r="2593" spans="1:28" x14ac:dyDescent="0.25">
      <c r="A2593" t="s">
        <v>6210</v>
      </c>
      <c r="B2593" t="s">
        <v>6211</v>
      </c>
      <c r="C2593" t="s">
        <v>82</v>
      </c>
      <c r="D2593" t="s">
        <v>291</v>
      </c>
      <c r="E2593">
        <v>38</v>
      </c>
      <c r="F2593" t="s">
        <v>11</v>
      </c>
      <c r="G2593">
        <v>2017</v>
      </c>
      <c r="H2593" t="s">
        <v>11</v>
      </c>
      <c r="J2593" t="s">
        <v>80</v>
      </c>
      <c r="K2593">
        <v>84</v>
      </c>
      <c r="L2593" s="18">
        <v>42593</v>
      </c>
      <c r="M2593" s="18">
        <v>45149</v>
      </c>
      <c r="O2593">
        <v>64990000</v>
      </c>
      <c r="P2593">
        <v>63976500</v>
      </c>
      <c r="Q2593">
        <v>1013500</v>
      </c>
      <c r="R2593">
        <v>1257926</v>
      </c>
      <c r="S2593" t="s">
        <v>322</v>
      </c>
      <c r="T2593">
        <v>-0.3531552099030143</v>
      </c>
      <c r="U2593">
        <v>1.136909612987322</v>
      </c>
      <c r="V2593">
        <v>2.5252861939184381E-2</v>
      </c>
      <c r="W2593">
        <v>-0.3424216450723519</v>
      </c>
      <c r="X2593">
        <v>0.89520769348520657</v>
      </c>
      <c r="Y2593" t="str">
        <f t="shared" si="160"/>
        <v>&gt;72</v>
      </c>
      <c r="Z2593" s="20">
        <f t="shared" si="161"/>
        <v>0.98440529312201874</v>
      </c>
      <c r="AA2593" t="str">
        <f t="shared" si="162"/>
        <v>80%-100%</v>
      </c>
      <c r="AB2593">
        <f t="shared" si="163"/>
        <v>2.6084398679421575E-4</v>
      </c>
    </row>
    <row r="2594" spans="1:28" x14ac:dyDescent="0.25">
      <c r="A2594" t="s">
        <v>6212</v>
      </c>
      <c r="B2594" t="s">
        <v>6213</v>
      </c>
      <c r="C2594" t="s">
        <v>82</v>
      </c>
      <c r="D2594" t="s">
        <v>1302</v>
      </c>
      <c r="E2594">
        <v>87</v>
      </c>
      <c r="F2594" t="s">
        <v>17</v>
      </c>
      <c r="G2594">
        <v>2021</v>
      </c>
      <c r="H2594" t="s">
        <v>17</v>
      </c>
      <c r="I2594" t="s">
        <v>84</v>
      </c>
      <c r="J2594" t="s">
        <v>80</v>
      </c>
      <c r="K2594">
        <v>72</v>
      </c>
      <c r="L2594" s="18">
        <v>43840</v>
      </c>
      <c r="M2594" s="18">
        <v>46032</v>
      </c>
      <c r="O2594">
        <v>69040000</v>
      </c>
      <c r="P2594">
        <v>30395747</v>
      </c>
      <c r="Q2594">
        <v>38644253</v>
      </c>
      <c r="R2594">
        <v>847961</v>
      </c>
      <c r="S2594" t="s">
        <v>225</v>
      </c>
      <c r="T2594">
        <v>-0.68061351981579676</v>
      </c>
      <c r="U2594">
        <v>-1.0974546635944309</v>
      </c>
      <c r="V2594">
        <v>0.6442108197930716</v>
      </c>
      <c r="W2594">
        <v>-0.27536414827767691</v>
      </c>
      <c r="X2594">
        <v>-1.5025765057952249</v>
      </c>
      <c r="Y2594" t="str">
        <f t="shared" si="160"/>
        <v>61-72</v>
      </c>
      <c r="Z2594" s="20">
        <f t="shared" si="161"/>
        <v>0.44026284762456547</v>
      </c>
      <c r="AA2594" t="str">
        <f t="shared" si="162"/>
        <v>40%-60%</v>
      </c>
      <c r="AB2594">
        <f t="shared" si="163"/>
        <v>1.7583349726932267E-4</v>
      </c>
    </row>
    <row r="2595" spans="1:28" x14ac:dyDescent="0.25">
      <c r="A2595" t="s">
        <v>6214</v>
      </c>
      <c r="B2595" t="s">
        <v>6215</v>
      </c>
      <c r="C2595" t="s">
        <v>82</v>
      </c>
      <c r="D2595" t="s">
        <v>195</v>
      </c>
      <c r="E2595">
        <v>15</v>
      </c>
      <c r="F2595" t="s">
        <v>79</v>
      </c>
      <c r="G2595">
        <v>2019</v>
      </c>
      <c r="H2595" t="s">
        <v>13</v>
      </c>
      <c r="J2595" t="s">
        <v>80</v>
      </c>
      <c r="K2595">
        <v>84</v>
      </c>
      <c r="L2595" s="18">
        <v>43172</v>
      </c>
      <c r="M2595" s="18">
        <v>45729</v>
      </c>
      <c r="O2595">
        <v>42990000</v>
      </c>
      <c r="P2595">
        <v>38691000</v>
      </c>
      <c r="Q2595">
        <v>4299000</v>
      </c>
      <c r="R2595">
        <v>946700</v>
      </c>
      <c r="S2595" t="s">
        <v>690</v>
      </c>
      <c r="T2595">
        <v>8.3455869980695638E-2</v>
      </c>
      <c r="U2595">
        <v>0.79032357974038436</v>
      </c>
      <c r="V2595">
        <v>0.6442108197930716</v>
      </c>
      <c r="W2595">
        <v>-0.78206994935589713</v>
      </c>
      <c r="X2595">
        <v>0.19907679691992</v>
      </c>
      <c r="Y2595" t="str">
        <f t="shared" si="160"/>
        <v>&gt;72</v>
      </c>
      <c r="Z2595" s="20">
        <f t="shared" si="161"/>
        <v>0.9</v>
      </c>
      <c r="AA2595" t="str">
        <f t="shared" si="162"/>
        <v>80%-100%</v>
      </c>
      <c r="AB2595">
        <f t="shared" si="163"/>
        <v>1.9630805174396907E-4</v>
      </c>
    </row>
    <row r="2596" spans="1:28" x14ac:dyDescent="0.25">
      <c r="A2596" t="s">
        <v>6216</v>
      </c>
      <c r="B2596" t="s">
        <v>6217</v>
      </c>
      <c r="C2596" t="s">
        <v>82</v>
      </c>
      <c r="D2596" t="s">
        <v>130</v>
      </c>
      <c r="E2596">
        <v>60</v>
      </c>
      <c r="F2596" t="s">
        <v>87</v>
      </c>
      <c r="G2596">
        <v>2021</v>
      </c>
      <c r="H2596" t="s">
        <v>24</v>
      </c>
      <c r="I2596" t="s">
        <v>84</v>
      </c>
      <c r="J2596" t="s">
        <v>80</v>
      </c>
      <c r="K2596">
        <v>24</v>
      </c>
      <c r="L2596" s="18">
        <v>44188</v>
      </c>
      <c r="M2596" s="18">
        <v>44918</v>
      </c>
      <c r="O2596">
        <v>51780000</v>
      </c>
      <c r="P2596">
        <v>6000000</v>
      </c>
      <c r="Q2596">
        <v>45780000</v>
      </c>
      <c r="R2596">
        <v>302598</v>
      </c>
      <c r="S2596" t="s">
        <v>137</v>
      </c>
      <c r="T2596">
        <v>-0.97168757307160336</v>
      </c>
      <c r="U2596">
        <v>-2.4294605530821731</v>
      </c>
      <c r="V2596">
        <v>-0.85763448987790047</v>
      </c>
      <c r="W2596">
        <v>-0.42382103374926111</v>
      </c>
      <c r="X2596">
        <v>-0.1103147126646518</v>
      </c>
      <c r="Y2596" t="str">
        <f t="shared" si="160"/>
        <v>&lt;=24</v>
      </c>
      <c r="Z2596" s="20">
        <f t="shared" si="161"/>
        <v>0.2</v>
      </c>
      <c r="AA2596" t="str">
        <f t="shared" si="162"/>
        <v>20%</v>
      </c>
      <c r="AB2596">
        <f t="shared" si="163"/>
        <v>6.2746829873900446E-5</v>
      </c>
    </row>
    <row r="2597" spans="1:28" x14ac:dyDescent="0.25">
      <c r="A2597" t="s">
        <v>6218</v>
      </c>
      <c r="B2597" t="s">
        <v>6219</v>
      </c>
      <c r="C2597" t="s">
        <v>82</v>
      </c>
      <c r="D2597" t="s">
        <v>487</v>
      </c>
      <c r="E2597">
        <v>50</v>
      </c>
      <c r="F2597" t="s">
        <v>87</v>
      </c>
      <c r="G2597">
        <v>2021</v>
      </c>
      <c r="H2597" t="s">
        <v>24</v>
      </c>
      <c r="I2597" t="s">
        <v>84</v>
      </c>
      <c r="J2597" t="s">
        <v>80</v>
      </c>
      <c r="K2597">
        <v>48</v>
      </c>
      <c r="L2597" s="18">
        <v>44289</v>
      </c>
      <c r="M2597" s="18">
        <v>45750</v>
      </c>
      <c r="O2597">
        <v>44100000</v>
      </c>
      <c r="P2597">
        <v>21100000</v>
      </c>
      <c r="Q2597">
        <v>23000000</v>
      </c>
      <c r="R2597">
        <v>632126</v>
      </c>
      <c r="S2597" t="s">
        <v>156</v>
      </c>
      <c r="T2597">
        <v>-0.75338203312974839</v>
      </c>
      <c r="U2597">
        <v>-0.9406170631144084</v>
      </c>
      <c r="V2597">
        <v>-0.6600232649211939</v>
      </c>
      <c r="W2597">
        <v>0.33955753488230289</v>
      </c>
      <c r="X2597">
        <v>-1.7346201379836541</v>
      </c>
      <c r="Y2597" t="str">
        <f t="shared" si="160"/>
        <v>37-48</v>
      </c>
      <c r="Z2597" s="20">
        <f t="shared" si="161"/>
        <v>0.47845804988662133</v>
      </c>
      <c r="AA2597" t="str">
        <f t="shared" si="162"/>
        <v>40%-60%</v>
      </c>
      <c r="AB2597">
        <f t="shared" si="163"/>
        <v>1.3107787421221949E-4</v>
      </c>
    </row>
    <row r="2598" spans="1:28" x14ac:dyDescent="0.25">
      <c r="A2598" t="s">
        <v>6220</v>
      </c>
      <c r="B2598" t="s">
        <v>6221</v>
      </c>
      <c r="C2598" t="s">
        <v>82</v>
      </c>
      <c r="D2598" t="s">
        <v>199</v>
      </c>
      <c r="E2598">
        <v>27</v>
      </c>
      <c r="F2598" t="s">
        <v>11</v>
      </c>
      <c r="G2598">
        <v>2022</v>
      </c>
      <c r="H2598" t="s">
        <v>11</v>
      </c>
      <c r="I2598" t="s">
        <v>188</v>
      </c>
      <c r="J2598" t="s">
        <v>80</v>
      </c>
      <c r="K2598">
        <v>84</v>
      </c>
      <c r="L2598" s="18">
        <v>44355</v>
      </c>
      <c r="M2598" s="18">
        <v>46912</v>
      </c>
      <c r="O2598">
        <v>80686000</v>
      </c>
      <c r="P2598">
        <v>51096000</v>
      </c>
      <c r="Q2598">
        <v>29590000</v>
      </c>
      <c r="R2598">
        <v>1102179</v>
      </c>
      <c r="S2598" t="s">
        <v>97</v>
      </c>
      <c r="T2598">
        <v>-1.517451422926241</v>
      </c>
      <c r="U2598">
        <v>-0.30492754693515312</v>
      </c>
      <c r="V2598">
        <v>-0.46241203996448682</v>
      </c>
      <c r="W2598">
        <v>0.42112187971078158</v>
      </c>
      <c r="X2598">
        <v>-0.34235834485308059</v>
      </c>
      <c r="Y2598" t="str">
        <f t="shared" si="160"/>
        <v>&gt;72</v>
      </c>
      <c r="Z2598" s="20">
        <f t="shared" si="161"/>
        <v>0.63326971221773298</v>
      </c>
      <c r="AA2598" t="str">
        <f t="shared" si="162"/>
        <v>60%-80%</v>
      </c>
      <c r="AB2598">
        <f t="shared" si="163"/>
        <v>2.2854823298100357E-4</v>
      </c>
    </row>
    <row r="2599" spans="1:28" x14ac:dyDescent="0.25">
      <c r="A2599" t="s">
        <v>6222</v>
      </c>
      <c r="B2599" t="s">
        <v>6223</v>
      </c>
      <c r="C2599" t="s">
        <v>82</v>
      </c>
      <c r="D2599" t="s">
        <v>580</v>
      </c>
      <c r="E2599">
        <v>236</v>
      </c>
      <c r="F2599" t="s">
        <v>17</v>
      </c>
      <c r="G2599">
        <v>2020</v>
      </c>
      <c r="H2599" t="s">
        <v>17</v>
      </c>
      <c r="I2599" t="s">
        <v>84</v>
      </c>
      <c r="J2599" t="s">
        <v>80</v>
      </c>
      <c r="K2599">
        <v>72</v>
      </c>
      <c r="L2599" s="18">
        <v>43891</v>
      </c>
      <c r="M2599" s="18">
        <v>46082</v>
      </c>
      <c r="O2599">
        <v>49990000</v>
      </c>
      <c r="P2599">
        <v>24990000</v>
      </c>
      <c r="Q2599">
        <v>25000000</v>
      </c>
      <c r="R2599">
        <v>614457</v>
      </c>
      <c r="S2599" t="s">
        <v>724</v>
      </c>
      <c r="T2599">
        <v>-1.978318673914601</v>
      </c>
      <c r="U2599">
        <v>-0.85257195093140581</v>
      </c>
      <c r="V2599">
        <v>0.13042163490563341</v>
      </c>
      <c r="W2599">
        <v>0.75365954131845558</v>
      </c>
      <c r="X2599">
        <v>-0.80644560922993824</v>
      </c>
      <c r="Y2599" t="str">
        <f t="shared" si="160"/>
        <v>61-72</v>
      </c>
      <c r="Z2599" s="20">
        <f t="shared" si="161"/>
        <v>0.49989997999599922</v>
      </c>
      <c r="AA2599" t="str">
        <f t="shared" si="162"/>
        <v>40%-60%</v>
      </c>
      <c r="AB2599">
        <f t="shared" si="163"/>
        <v>1.2741402403131297E-4</v>
      </c>
    </row>
    <row r="2600" spans="1:28" x14ac:dyDescent="0.25">
      <c r="A2600" t="s">
        <v>6224</v>
      </c>
      <c r="B2600" t="s">
        <v>6225</v>
      </c>
      <c r="C2600" t="s">
        <v>82</v>
      </c>
      <c r="D2600" t="s">
        <v>482</v>
      </c>
      <c r="E2600">
        <v>236</v>
      </c>
      <c r="F2600" t="s">
        <v>12</v>
      </c>
      <c r="G2600">
        <v>2020</v>
      </c>
      <c r="H2600" t="s">
        <v>12</v>
      </c>
      <c r="I2600" t="s">
        <v>84</v>
      </c>
      <c r="J2600" t="s">
        <v>80</v>
      </c>
      <c r="K2600">
        <v>84</v>
      </c>
      <c r="L2600" s="18">
        <v>43677</v>
      </c>
      <c r="M2600" s="18">
        <v>46234</v>
      </c>
      <c r="O2600">
        <v>73076000</v>
      </c>
      <c r="P2600">
        <v>43000000</v>
      </c>
      <c r="Q2600">
        <v>30076000</v>
      </c>
      <c r="R2600">
        <v>931510</v>
      </c>
      <c r="S2600" t="s">
        <v>385</v>
      </c>
      <c r="T2600">
        <v>-0.51082032208324291</v>
      </c>
      <c r="U2600">
        <v>-0.48905513360087538</v>
      </c>
      <c r="V2600">
        <v>0.28851061487099899</v>
      </c>
      <c r="W2600">
        <v>-0.28643048229303059</v>
      </c>
      <c r="X2600">
        <v>-0.80644560922993824</v>
      </c>
      <c r="Y2600" t="str">
        <f t="shared" si="160"/>
        <v>&gt;72</v>
      </c>
      <c r="Z2600" s="20">
        <f t="shared" si="161"/>
        <v>0.5884284854124473</v>
      </c>
      <c r="AA2600" t="str">
        <f t="shared" si="162"/>
        <v>40%-60%</v>
      </c>
      <c r="AB2600">
        <f t="shared" si="163"/>
        <v>1.9315824789270584E-4</v>
      </c>
    </row>
    <row r="2601" spans="1:28" x14ac:dyDescent="0.25">
      <c r="A2601" t="s">
        <v>6226</v>
      </c>
      <c r="B2601" t="s">
        <v>6227</v>
      </c>
      <c r="C2601" t="s">
        <v>82</v>
      </c>
      <c r="D2601" t="s">
        <v>384</v>
      </c>
      <c r="E2601">
        <v>15</v>
      </c>
      <c r="F2601" t="s">
        <v>117</v>
      </c>
      <c r="G2601">
        <v>2020</v>
      </c>
      <c r="H2601" t="s">
        <v>29</v>
      </c>
      <c r="I2601" t="s">
        <v>84</v>
      </c>
      <c r="J2601" t="s">
        <v>80</v>
      </c>
      <c r="K2601">
        <v>84</v>
      </c>
      <c r="L2601" s="18">
        <v>43818</v>
      </c>
      <c r="M2601" s="18">
        <v>46375</v>
      </c>
      <c r="O2601">
        <v>51790000</v>
      </c>
      <c r="P2601">
        <v>42015000</v>
      </c>
      <c r="Q2601">
        <v>9775000</v>
      </c>
      <c r="R2601">
        <v>881866</v>
      </c>
      <c r="S2601" t="s">
        <v>302</v>
      </c>
      <c r="T2601">
        <v>-0.97168757307160336</v>
      </c>
      <c r="U2601">
        <v>0.42592599978371137</v>
      </c>
      <c r="V2601">
        <v>0.84182204474977862</v>
      </c>
      <c r="W2601">
        <v>-0.3658042625332622</v>
      </c>
      <c r="X2601">
        <v>-0.80644560922993824</v>
      </c>
      <c r="Y2601" t="str">
        <f t="shared" si="160"/>
        <v>&gt;72</v>
      </c>
      <c r="Z2601" s="20">
        <f t="shared" si="161"/>
        <v>0.81125699942073759</v>
      </c>
      <c r="AA2601" t="str">
        <f t="shared" si="162"/>
        <v>80%-100%</v>
      </c>
      <c r="AB2601">
        <f t="shared" si="163"/>
        <v>1.8286405023687231E-4</v>
      </c>
    </row>
    <row r="2602" spans="1:28" x14ac:dyDescent="0.25">
      <c r="A2602" t="s">
        <v>6228</v>
      </c>
      <c r="B2602" t="s">
        <v>6229</v>
      </c>
      <c r="C2602" t="s">
        <v>82</v>
      </c>
      <c r="D2602" t="s">
        <v>784</v>
      </c>
      <c r="E2602">
        <v>166872296</v>
      </c>
      <c r="F2602" t="s">
        <v>95</v>
      </c>
      <c r="G2602">
        <v>2018</v>
      </c>
      <c r="H2602" t="s">
        <v>16</v>
      </c>
      <c r="J2602" t="s">
        <v>96</v>
      </c>
      <c r="K2602">
        <v>84</v>
      </c>
      <c r="L2602" s="18">
        <v>44342</v>
      </c>
      <c r="M2602" s="18">
        <v>46899</v>
      </c>
      <c r="O2602">
        <v>74000000</v>
      </c>
      <c r="P2602">
        <v>39000000</v>
      </c>
      <c r="Q2602">
        <v>35000000</v>
      </c>
      <c r="R2602">
        <v>926534</v>
      </c>
      <c r="S2602" t="s">
        <v>182</v>
      </c>
      <c r="T2602">
        <v>-1.311273968536711</v>
      </c>
      <c r="U2602">
        <v>-0.74118254303496711</v>
      </c>
      <c r="V2602">
        <v>0.84182204474977862</v>
      </c>
      <c r="W2602">
        <v>-0.79103931563359253</v>
      </c>
      <c r="X2602">
        <v>-1.8893158927759399</v>
      </c>
      <c r="Y2602" t="str">
        <f t="shared" si="160"/>
        <v>&gt;72</v>
      </c>
      <c r="Z2602" s="20">
        <f t="shared" si="161"/>
        <v>0.52702702702702697</v>
      </c>
      <c r="AA2602" t="str">
        <f t="shared" si="162"/>
        <v>40%-60%</v>
      </c>
      <c r="AB2602">
        <f t="shared" si="163"/>
        <v>1.9212642274695957E-4</v>
      </c>
    </row>
    <row r="2603" spans="1:28" x14ac:dyDescent="0.25">
      <c r="A2603" t="s">
        <v>6230</v>
      </c>
      <c r="B2603" t="s">
        <v>6231</v>
      </c>
      <c r="C2603" t="s">
        <v>82</v>
      </c>
      <c r="D2603" t="s">
        <v>478</v>
      </c>
      <c r="E2603">
        <v>236</v>
      </c>
      <c r="F2603" t="s">
        <v>117</v>
      </c>
      <c r="G2603">
        <v>2019</v>
      </c>
      <c r="H2603" t="s">
        <v>14</v>
      </c>
      <c r="J2603" t="s">
        <v>80</v>
      </c>
      <c r="K2603">
        <v>60</v>
      </c>
      <c r="L2603" s="18">
        <v>43342</v>
      </c>
      <c r="M2603" s="18">
        <v>45168</v>
      </c>
      <c r="O2603">
        <v>46344250</v>
      </c>
      <c r="P2603">
        <v>26344250</v>
      </c>
      <c r="Q2603">
        <v>20000000</v>
      </c>
      <c r="R2603">
        <v>683068</v>
      </c>
      <c r="S2603" t="s">
        <v>710</v>
      </c>
      <c r="T2603">
        <v>1.35690485297485</v>
      </c>
      <c r="U2603">
        <v>-0.57110333948980196</v>
      </c>
      <c r="V2603">
        <v>0.1275021661903683</v>
      </c>
      <c r="W2603">
        <v>-0.41008586187722618</v>
      </c>
      <c r="X2603">
        <v>4.4381042127634142E-2</v>
      </c>
      <c r="Y2603" t="str">
        <f t="shared" si="160"/>
        <v>49-60</v>
      </c>
      <c r="Z2603" s="20">
        <f t="shared" si="161"/>
        <v>0.56844700259471237</v>
      </c>
      <c r="AA2603" t="str">
        <f t="shared" si="162"/>
        <v>40%-60%</v>
      </c>
      <c r="AB2603">
        <f t="shared" si="163"/>
        <v>1.4164122561386867E-4</v>
      </c>
    </row>
    <row r="2604" spans="1:28" x14ac:dyDescent="0.25">
      <c r="A2604" t="s">
        <v>6232</v>
      </c>
      <c r="B2604" t="s">
        <v>6233</v>
      </c>
      <c r="C2604" t="s">
        <v>82</v>
      </c>
      <c r="D2604" t="s">
        <v>299</v>
      </c>
      <c r="E2604">
        <v>38</v>
      </c>
      <c r="F2604" t="s">
        <v>17</v>
      </c>
      <c r="G2604">
        <v>2022</v>
      </c>
      <c r="H2604" t="s">
        <v>155</v>
      </c>
      <c r="I2604" t="s">
        <v>84</v>
      </c>
      <c r="J2604" t="s">
        <v>80</v>
      </c>
      <c r="K2604">
        <v>72</v>
      </c>
      <c r="L2604" s="18">
        <v>44483</v>
      </c>
      <c r="M2604" s="18">
        <v>46674</v>
      </c>
      <c r="O2604">
        <v>88440000</v>
      </c>
      <c r="P2604">
        <v>45221000</v>
      </c>
      <c r="Q2604">
        <v>43219000</v>
      </c>
      <c r="R2604">
        <v>1027760</v>
      </c>
      <c r="S2604" t="s">
        <v>158</v>
      </c>
      <c r="T2604">
        <v>0.32601758102720108</v>
      </c>
      <c r="U2604">
        <v>-0.80568546422367204</v>
      </c>
      <c r="V2604">
        <v>-0.93667897986058324</v>
      </c>
      <c r="W2604">
        <v>1.026151172332473</v>
      </c>
      <c r="X2604">
        <v>-0.88379348662608126</v>
      </c>
      <c r="Y2604" t="str">
        <f t="shared" si="160"/>
        <v>61-72</v>
      </c>
      <c r="Z2604" s="20">
        <f t="shared" si="161"/>
        <v>0.51131840796019901</v>
      </c>
      <c r="AA2604" t="str">
        <f t="shared" si="162"/>
        <v>40%-60%</v>
      </c>
      <c r="AB2604">
        <f t="shared" si="163"/>
        <v>2.1311668243412027E-4</v>
      </c>
    </row>
    <row r="2605" spans="1:28" x14ac:dyDescent="0.25">
      <c r="A2605" t="s">
        <v>6234</v>
      </c>
      <c r="B2605" t="s">
        <v>6235</v>
      </c>
      <c r="C2605" t="s">
        <v>82</v>
      </c>
      <c r="D2605" t="s">
        <v>830</v>
      </c>
      <c r="E2605">
        <v>7</v>
      </c>
      <c r="F2605" t="s">
        <v>17</v>
      </c>
      <c r="G2605">
        <v>2021</v>
      </c>
      <c r="H2605" t="s">
        <v>17</v>
      </c>
      <c r="I2605" t="s">
        <v>84</v>
      </c>
      <c r="J2605" t="s">
        <v>80</v>
      </c>
      <c r="K2605">
        <v>84</v>
      </c>
      <c r="L2605" s="18">
        <v>44130</v>
      </c>
      <c r="M2605" s="18">
        <v>46686</v>
      </c>
      <c r="O2605">
        <v>64448000</v>
      </c>
      <c r="P2605">
        <v>44448000</v>
      </c>
      <c r="Q2605">
        <v>20000000</v>
      </c>
      <c r="R2605">
        <v>912762</v>
      </c>
      <c r="S2605" t="s">
        <v>498</v>
      </c>
      <c r="T2605">
        <v>-1.359786310746012</v>
      </c>
      <c r="U2605">
        <v>-7.332658517343052E-2</v>
      </c>
      <c r="V2605">
        <v>-0.1067118350424142</v>
      </c>
      <c r="W2605">
        <v>-0.54935332890111388</v>
      </c>
      <c r="X2605">
        <v>-0.4197062222492236</v>
      </c>
      <c r="Y2605" t="str">
        <f t="shared" si="160"/>
        <v>&gt;72</v>
      </c>
      <c r="Z2605" s="20">
        <f t="shared" si="161"/>
        <v>0.68967229394240315</v>
      </c>
      <c r="AA2605" t="str">
        <f t="shared" si="162"/>
        <v>60%-80%</v>
      </c>
      <c r="AB2605">
        <f t="shared" si="163"/>
        <v>1.8927065588457664E-4</v>
      </c>
    </row>
    <row r="2606" spans="1:28" x14ac:dyDescent="0.25">
      <c r="A2606" t="s">
        <v>6236</v>
      </c>
      <c r="B2606" t="s">
        <v>6237</v>
      </c>
      <c r="C2606" t="s">
        <v>82</v>
      </c>
      <c r="D2606" t="s">
        <v>130</v>
      </c>
      <c r="E2606">
        <v>59</v>
      </c>
      <c r="F2606" t="s">
        <v>117</v>
      </c>
      <c r="G2606">
        <v>2021</v>
      </c>
      <c r="H2606" t="s">
        <v>29</v>
      </c>
      <c r="I2606" t="s">
        <v>84</v>
      </c>
      <c r="J2606" t="s">
        <v>80</v>
      </c>
      <c r="K2606">
        <v>72</v>
      </c>
      <c r="L2606" s="18">
        <v>44061</v>
      </c>
      <c r="M2606" s="18">
        <v>46252</v>
      </c>
      <c r="O2606">
        <v>54990000</v>
      </c>
      <c r="P2606">
        <v>54990000</v>
      </c>
      <c r="Q2606">
        <v>0</v>
      </c>
      <c r="R2606">
        <v>1296421</v>
      </c>
      <c r="S2606" t="s">
        <v>252</v>
      </c>
      <c r="T2606">
        <v>-1.626604192897168</v>
      </c>
      <c r="U2606">
        <v>1.2009447865714571</v>
      </c>
      <c r="V2606">
        <v>0.60468857480173022</v>
      </c>
      <c r="W2606">
        <v>0.44086517282167231</v>
      </c>
      <c r="X2606">
        <v>-1.3478807510029389</v>
      </c>
      <c r="Y2606" t="str">
        <f t="shared" si="160"/>
        <v>61-72</v>
      </c>
      <c r="Z2606" s="20">
        <f t="shared" si="161"/>
        <v>1</v>
      </c>
      <c r="AA2606" t="str">
        <f t="shared" si="162"/>
        <v>80%-100%</v>
      </c>
      <c r="AB2606">
        <f t="shared" si="163"/>
        <v>2.6882632380898711E-4</v>
      </c>
    </row>
    <row r="2607" spans="1:28" x14ac:dyDescent="0.25">
      <c r="A2607" t="s">
        <v>6238</v>
      </c>
      <c r="B2607" t="s">
        <v>6239</v>
      </c>
      <c r="C2607" t="s">
        <v>82</v>
      </c>
      <c r="D2607" t="s">
        <v>86</v>
      </c>
      <c r="E2607">
        <v>241</v>
      </c>
      <c r="F2607" t="s">
        <v>87</v>
      </c>
      <c r="G2607">
        <v>2020</v>
      </c>
      <c r="H2607" t="s">
        <v>15</v>
      </c>
      <c r="I2607" t="s">
        <v>84</v>
      </c>
      <c r="J2607" t="s">
        <v>80</v>
      </c>
      <c r="K2607">
        <v>84</v>
      </c>
      <c r="L2607" s="18">
        <v>43644</v>
      </c>
      <c r="M2607" s="18">
        <v>46201</v>
      </c>
      <c r="O2607">
        <v>36660350</v>
      </c>
      <c r="P2607">
        <v>38130350</v>
      </c>
      <c r="Q2607">
        <v>0</v>
      </c>
      <c r="R2607">
        <v>843906</v>
      </c>
      <c r="S2607" t="s">
        <v>438</v>
      </c>
      <c r="T2607">
        <v>0.20473672550394839</v>
      </c>
      <c r="U2607">
        <v>1.3655949260386671</v>
      </c>
      <c r="V2607">
        <v>0.56516632981038883</v>
      </c>
      <c r="W2607">
        <v>-0.45579564295198233</v>
      </c>
      <c r="X2607">
        <v>-1.270532873606796</v>
      </c>
      <c r="Y2607" t="str">
        <f t="shared" si="160"/>
        <v>&gt;72</v>
      </c>
      <c r="Z2607" s="20">
        <f t="shared" si="161"/>
        <v>1.0400978168511756</v>
      </c>
      <c r="AA2607" t="str">
        <f t="shared" si="162"/>
        <v>80%-100%</v>
      </c>
      <c r="AB2607">
        <f t="shared" si="163"/>
        <v>1.7499265101409735E-4</v>
      </c>
    </row>
    <row r="2608" spans="1:28" x14ac:dyDescent="0.25">
      <c r="A2608" t="s">
        <v>6240</v>
      </c>
      <c r="B2608" t="s">
        <v>6241</v>
      </c>
      <c r="C2608" t="s">
        <v>82</v>
      </c>
      <c r="D2608" t="s">
        <v>6242</v>
      </c>
      <c r="E2608">
        <v>15</v>
      </c>
      <c r="F2608" t="s">
        <v>95</v>
      </c>
      <c r="G2608">
        <v>2019</v>
      </c>
      <c r="H2608" t="s">
        <v>16</v>
      </c>
      <c r="J2608" t="s">
        <v>96</v>
      </c>
      <c r="K2608">
        <v>84</v>
      </c>
      <c r="L2608" s="18">
        <v>44297</v>
      </c>
      <c r="M2608" s="18">
        <v>46854</v>
      </c>
      <c r="O2608">
        <v>35500000</v>
      </c>
      <c r="P2608">
        <v>35500000</v>
      </c>
      <c r="Q2608">
        <v>0</v>
      </c>
      <c r="R2608">
        <v>831329</v>
      </c>
      <c r="S2608" t="s">
        <v>764</v>
      </c>
      <c r="T2608">
        <v>-2.2451365560657579</v>
      </c>
      <c r="U2608">
        <v>1.2009447865714571</v>
      </c>
      <c r="V2608">
        <v>0.6442108197930716</v>
      </c>
      <c r="W2608">
        <v>-0.11506161884328379</v>
      </c>
      <c r="X2608">
        <v>-1.0384892414183671</v>
      </c>
      <c r="Y2608" t="str">
        <f t="shared" si="160"/>
        <v>&gt;72</v>
      </c>
      <c r="Z2608" s="20">
        <f t="shared" si="161"/>
        <v>1</v>
      </c>
      <c r="AA2608" t="str">
        <f t="shared" si="162"/>
        <v>80%-100%</v>
      </c>
      <c r="AB2608">
        <f t="shared" si="163"/>
        <v>1.7238467978056624E-4</v>
      </c>
    </row>
    <row r="2609" spans="1:28" x14ac:dyDescent="0.25">
      <c r="A2609" t="s">
        <v>6243</v>
      </c>
      <c r="B2609" t="s">
        <v>6244</v>
      </c>
      <c r="C2609" t="s">
        <v>82</v>
      </c>
      <c r="D2609" t="s">
        <v>395</v>
      </c>
      <c r="E2609">
        <v>62</v>
      </c>
      <c r="F2609" t="s">
        <v>674</v>
      </c>
      <c r="G2609">
        <v>2020</v>
      </c>
      <c r="H2609" t="s">
        <v>18</v>
      </c>
      <c r="I2609" t="s">
        <v>188</v>
      </c>
      <c r="J2609" t="s">
        <v>80</v>
      </c>
      <c r="K2609">
        <v>60</v>
      </c>
      <c r="L2609" s="18">
        <v>44035</v>
      </c>
      <c r="M2609" s="18">
        <v>45861</v>
      </c>
      <c r="O2609">
        <v>93595802</v>
      </c>
      <c r="P2609">
        <v>84236522</v>
      </c>
      <c r="Q2609">
        <v>9359280</v>
      </c>
      <c r="R2609">
        <v>2166765</v>
      </c>
      <c r="S2609" t="s">
        <v>317</v>
      </c>
      <c r="U2609">
        <v>0.79033675004115156</v>
      </c>
      <c r="V2609">
        <v>0.48612183982770601</v>
      </c>
      <c r="Y2609" t="str">
        <f t="shared" si="160"/>
        <v>49-60</v>
      </c>
      <c r="Z2609" s="20">
        <f t="shared" si="161"/>
        <v>0.9000032074088109</v>
      </c>
      <c r="AA2609" t="str">
        <f t="shared" si="162"/>
        <v>80%-100%</v>
      </c>
      <c r="AB2609">
        <f t="shared" si="163"/>
        <v>4.4930116799093815E-4</v>
      </c>
    </row>
    <row r="2610" spans="1:28" x14ac:dyDescent="0.25">
      <c r="A2610" t="s">
        <v>6245</v>
      </c>
      <c r="B2610" t="s">
        <v>6246</v>
      </c>
      <c r="C2610" t="s">
        <v>82</v>
      </c>
      <c r="D2610" t="s">
        <v>236</v>
      </c>
      <c r="E2610">
        <v>38</v>
      </c>
      <c r="F2610" t="s">
        <v>17</v>
      </c>
      <c r="G2610">
        <v>2021</v>
      </c>
      <c r="H2610" t="s">
        <v>17</v>
      </c>
      <c r="I2610" t="s">
        <v>84</v>
      </c>
      <c r="J2610" t="s">
        <v>80</v>
      </c>
      <c r="K2610">
        <v>84</v>
      </c>
      <c r="L2610" s="18">
        <v>44287</v>
      </c>
      <c r="M2610" s="18">
        <v>46844</v>
      </c>
      <c r="O2610">
        <v>58900000</v>
      </c>
      <c r="P2610">
        <v>58900000</v>
      </c>
      <c r="Q2610">
        <v>0</v>
      </c>
      <c r="R2610">
        <v>1279995</v>
      </c>
      <c r="S2610" t="s">
        <v>259</v>
      </c>
      <c r="T2610">
        <v>-0.71699777647277252</v>
      </c>
      <c r="U2610">
        <v>1.2009447865714571</v>
      </c>
      <c r="V2610">
        <v>0.60468857480173022</v>
      </c>
      <c r="W2610">
        <v>-0.78863865598710903</v>
      </c>
      <c r="X2610">
        <v>-0.34235834485308059</v>
      </c>
      <c r="Y2610" t="str">
        <f t="shared" si="160"/>
        <v>&gt;72</v>
      </c>
      <c r="Z2610" s="20">
        <f t="shared" si="161"/>
        <v>1</v>
      </c>
      <c r="AA2610" t="str">
        <f t="shared" si="162"/>
        <v>80%-100%</v>
      </c>
      <c r="AB2610">
        <f t="shared" si="163"/>
        <v>2.6542022255415831E-4</v>
      </c>
    </row>
    <row r="2611" spans="1:28" x14ac:dyDescent="0.25">
      <c r="A2611" t="s">
        <v>6247</v>
      </c>
      <c r="B2611" t="s">
        <v>6248</v>
      </c>
      <c r="C2611" t="s">
        <v>82</v>
      </c>
      <c r="D2611" t="s">
        <v>179</v>
      </c>
      <c r="E2611">
        <v>48</v>
      </c>
      <c r="F2611" t="s">
        <v>17</v>
      </c>
      <c r="G2611">
        <v>2021</v>
      </c>
      <c r="H2611" t="s">
        <v>17</v>
      </c>
      <c r="I2611" t="s">
        <v>84</v>
      </c>
      <c r="J2611" t="s">
        <v>80</v>
      </c>
      <c r="K2611">
        <v>36</v>
      </c>
      <c r="L2611" s="18">
        <v>44371</v>
      </c>
      <c r="M2611" s="18">
        <v>45467</v>
      </c>
      <c r="O2611">
        <v>69776000</v>
      </c>
      <c r="P2611">
        <v>19776000</v>
      </c>
      <c r="Q2611">
        <v>50000000</v>
      </c>
      <c r="R2611">
        <v>687694</v>
      </c>
      <c r="S2611" t="s">
        <v>186</v>
      </c>
      <c r="T2611">
        <v>0.3745299232365023</v>
      </c>
      <c r="U2611">
        <v>-1.741479591660833</v>
      </c>
      <c r="V2611">
        <v>-0.97620122485192473</v>
      </c>
      <c r="W2611">
        <v>2.272232928422127</v>
      </c>
      <c r="X2611">
        <v>-0.65174985443765243</v>
      </c>
      <c r="Y2611" t="str">
        <f t="shared" si="160"/>
        <v>25-36</v>
      </c>
      <c r="Z2611" s="20">
        <f t="shared" si="161"/>
        <v>0.28342123366200411</v>
      </c>
      <c r="AA2611" t="str">
        <f t="shared" si="162"/>
        <v>20%-40%</v>
      </c>
      <c r="AB2611">
        <f t="shared" si="163"/>
        <v>1.426004746340098E-4</v>
      </c>
    </row>
    <row r="2612" spans="1:28" x14ac:dyDescent="0.25">
      <c r="A2612" t="s">
        <v>6249</v>
      </c>
      <c r="B2612" t="s">
        <v>6250</v>
      </c>
      <c r="C2612" t="s">
        <v>82</v>
      </c>
      <c r="D2612" t="s">
        <v>211</v>
      </c>
      <c r="E2612">
        <v>38</v>
      </c>
      <c r="F2612" t="s">
        <v>87</v>
      </c>
      <c r="G2612">
        <v>2020</v>
      </c>
      <c r="H2612" t="s">
        <v>24</v>
      </c>
      <c r="I2612" t="s">
        <v>84</v>
      </c>
      <c r="J2612" t="s">
        <v>80</v>
      </c>
      <c r="K2612">
        <v>60</v>
      </c>
      <c r="L2612" s="18">
        <v>43850</v>
      </c>
      <c r="M2612" s="18">
        <v>45677</v>
      </c>
      <c r="O2612">
        <v>38890000</v>
      </c>
      <c r="P2612">
        <v>24890000</v>
      </c>
      <c r="Q2612">
        <v>14000000</v>
      </c>
      <c r="R2612">
        <v>619189</v>
      </c>
      <c r="S2612" t="s">
        <v>321</v>
      </c>
      <c r="T2612">
        <v>-2.7545161492634191</v>
      </c>
      <c r="U2612">
        <v>-0.2772493239029617</v>
      </c>
      <c r="V2612">
        <v>0.48612183982770601</v>
      </c>
      <c r="W2612">
        <v>-0.57630756235204339</v>
      </c>
      <c r="X2612">
        <v>2.210121609219637</v>
      </c>
      <c r="Y2612" t="str">
        <f t="shared" si="160"/>
        <v>49-60</v>
      </c>
      <c r="Z2612" s="20">
        <f t="shared" si="161"/>
        <v>0.6400102854204166</v>
      </c>
      <c r="AA2612" t="str">
        <f t="shared" si="162"/>
        <v>60%-80%</v>
      </c>
      <c r="AB2612">
        <f t="shared" si="163"/>
        <v>1.2839525324949452E-4</v>
      </c>
    </row>
    <row r="2613" spans="1:28" x14ac:dyDescent="0.25">
      <c r="A2613" t="s">
        <v>939</v>
      </c>
      <c r="B2613" t="s">
        <v>940</v>
      </c>
      <c r="C2613" t="s">
        <v>82</v>
      </c>
      <c r="D2613" t="s">
        <v>535</v>
      </c>
      <c r="E2613">
        <v>62</v>
      </c>
      <c r="F2613" t="s">
        <v>12</v>
      </c>
      <c r="G2613">
        <v>2019</v>
      </c>
      <c r="H2613" t="s">
        <v>12</v>
      </c>
      <c r="J2613" t="s">
        <v>80</v>
      </c>
      <c r="K2613">
        <v>72</v>
      </c>
      <c r="L2613" s="18">
        <v>43382</v>
      </c>
      <c r="M2613" s="18">
        <v>45574</v>
      </c>
      <c r="O2613">
        <v>71944900</v>
      </c>
      <c r="P2613">
        <v>49944900</v>
      </c>
      <c r="Q2613">
        <v>22000000</v>
      </c>
      <c r="R2613">
        <v>1119850</v>
      </c>
      <c r="S2613" t="s">
        <v>255</v>
      </c>
      <c r="T2613">
        <v>1.550954221812054</v>
      </c>
      <c r="U2613">
        <v>-5.4692034146008303E-2</v>
      </c>
      <c r="V2613">
        <v>-0.3972062640655224</v>
      </c>
      <c r="W2613">
        <v>2.2185577898392892</v>
      </c>
      <c r="X2613">
        <v>0.89520769348520657</v>
      </c>
      <c r="Y2613" t="str">
        <f t="shared" si="160"/>
        <v>61-72</v>
      </c>
      <c r="Z2613" s="20">
        <f t="shared" si="161"/>
        <v>0.6942104304822162</v>
      </c>
      <c r="AA2613" t="str">
        <f t="shared" si="162"/>
        <v>60%-80%</v>
      </c>
      <c r="AB2613">
        <f t="shared" si="163"/>
        <v>2.3221249788262782E-4</v>
      </c>
    </row>
    <row r="2614" spans="1:28" x14ac:dyDescent="0.25">
      <c r="A2614" t="s">
        <v>6251</v>
      </c>
      <c r="B2614" t="s">
        <v>6252</v>
      </c>
      <c r="C2614" t="s">
        <v>82</v>
      </c>
      <c r="D2614" t="s">
        <v>254</v>
      </c>
      <c r="E2614">
        <v>49</v>
      </c>
      <c r="F2614" t="s">
        <v>12</v>
      </c>
      <c r="G2614">
        <v>2020</v>
      </c>
      <c r="H2614" t="s">
        <v>12</v>
      </c>
      <c r="I2614" t="s">
        <v>84</v>
      </c>
      <c r="J2614" t="s">
        <v>80</v>
      </c>
      <c r="K2614">
        <v>72</v>
      </c>
      <c r="L2614" s="18">
        <v>43817</v>
      </c>
      <c r="M2614" s="18">
        <v>46009</v>
      </c>
      <c r="O2614">
        <v>76840000</v>
      </c>
      <c r="P2614">
        <v>32440000</v>
      </c>
      <c r="Q2614">
        <v>44400000</v>
      </c>
      <c r="R2614">
        <v>834160</v>
      </c>
      <c r="S2614" t="s">
        <v>735</v>
      </c>
      <c r="T2614">
        <v>0.22899289660859901</v>
      </c>
      <c r="U2614">
        <v>-1.1717233007918459</v>
      </c>
      <c r="V2614">
        <v>-0.18575632502509701</v>
      </c>
      <c r="W2614">
        <v>-0.15702818970194121</v>
      </c>
      <c r="X2614">
        <v>0.97255557088134947</v>
      </c>
      <c r="Y2614" t="str">
        <f t="shared" si="160"/>
        <v>61-72</v>
      </c>
      <c r="Z2614" s="20">
        <f t="shared" si="161"/>
        <v>0.42217595002602809</v>
      </c>
      <c r="AA2614" t="str">
        <f t="shared" si="162"/>
        <v>40%-60%</v>
      </c>
      <c r="AB2614">
        <f t="shared" si="163"/>
        <v>1.7297171695653243E-4</v>
      </c>
    </row>
    <row r="2615" spans="1:28" x14ac:dyDescent="0.25">
      <c r="A2615" t="s">
        <v>6253</v>
      </c>
      <c r="B2615" t="s">
        <v>6254</v>
      </c>
      <c r="C2615" t="s">
        <v>82</v>
      </c>
      <c r="D2615" t="s">
        <v>800</v>
      </c>
      <c r="E2615">
        <v>236</v>
      </c>
      <c r="F2615" t="s">
        <v>25</v>
      </c>
      <c r="G2615">
        <v>2022</v>
      </c>
      <c r="H2615" t="s">
        <v>25</v>
      </c>
      <c r="I2615" t="s">
        <v>84</v>
      </c>
      <c r="J2615" t="s">
        <v>80</v>
      </c>
      <c r="K2615">
        <v>84</v>
      </c>
      <c r="L2615" s="18">
        <v>44480</v>
      </c>
      <c r="M2615" s="18">
        <v>47037</v>
      </c>
      <c r="O2615">
        <v>45950000</v>
      </c>
      <c r="P2615">
        <v>45950000</v>
      </c>
      <c r="Q2615">
        <v>0</v>
      </c>
      <c r="R2615">
        <v>1017954</v>
      </c>
      <c r="S2615" t="s">
        <v>266</v>
      </c>
      <c r="T2615">
        <v>-0.207618183275111</v>
      </c>
      <c r="U2615">
        <v>1.2009447865714571</v>
      </c>
      <c r="V2615">
        <v>-0.1067118350424142</v>
      </c>
      <c r="W2615">
        <v>-4.7145487110760977E-2</v>
      </c>
      <c r="X2615">
        <v>-0.96114136402222416</v>
      </c>
      <c r="Y2615" t="str">
        <f t="shared" si="160"/>
        <v>&gt;72</v>
      </c>
      <c r="Z2615" s="20">
        <f t="shared" si="161"/>
        <v>1</v>
      </c>
      <c r="AA2615" t="str">
        <f t="shared" si="162"/>
        <v>80%-100%</v>
      </c>
      <c r="AB2615">
        <f t="shared" si="163"/>
        <v>2.1108330675502301E-4</v>
      </c>
    </row>
    <row r="2616" spans="1:28" x14ac:dyDescent="0.25">
      <c r="A2616" t="s">
        <v>6255</v>
      </c>
      <c r="B2616" t="s">
        <v>6256</v>
      </c>
      <c r="C2616" t="s">
        <v>82</v>
      </c>
      <c r="D2616" t="s">
        <v>165</v>
      </c>
      <c r="E2616">
        <v>48</v>
      </c>
      <c r="F2616" t="s">
        <v>87</v>
      </c>
      <c r="G2616">
        <v>2020</v>
      </c>
      <c r="H2616" t="s">
        <v>15</v>
      </c>
      <c r="I2616" t="s">
        <v>84</v>
      </c>
      <c r="J2616" t="s">
        <v>80</v>
      </c>
      <c r="K2616">
        <v>72</v>
      </c>
      <c r="L2616" s="18">
        <v>43735</v>
      </c>
      <c r="M2616" s="18">
        <v>45927</v>
      </c>
      <c r="O2616">
        <v>36390000</v>
      </c>
      <c r="P2616">
        <v>31390000</v>
      </c>
      <c r="Q2616">
        <v>5000000</v>
      </c>
      <c r="R2616">
        <v>728606</v>
      </c>
      <c r="S2616" t="s">
        <v>407</v>
      </c>
      <c r="T2616">
        <v>-0.21974626882743631</v>
      </c>
      <c r="U2616">
        <v>0.6367496686392331</v>
      </c>
      <c r="V2616">
        <v>0.48612183982770601</v>
      </c>
      <c r="W2616">
        <v>-0.40390681021974201</v>
      </c>
      <c r="X2616">
        <v>-0.18766259006079469</v>
      </c>
      <c r="Y2616" t="str">
        <f t="shared" si="160"/>
        <v>61-72</v>
      </c>
      <c r="Z2616" s="20">
        <f t="shared" si="161"/>
        <v>0.86259961527892282</v>
      </c>
      <c r="AA2616" t="str">
        <f t="shared" si="162"/>
        <v>80%-100%</v>
      </c>
      <c r="AB2616">
        <f t="shared" si="163"/>
        <v>1.5108400163617441E-4</v>
      </c>
    </row>
    <row r="2617" spans="1:28" x14ac:dyDescent="0.25">
      <c r="A2617" t="s">
        <v>6257</v>
      </c>
      <c r="B2617" t="s">
        <v>6258</v>
      </c>
      <c r="C2617" t="s">
        <v>82</v>
      </c>
      <c r="D2617" t="s">
        <v>1008</v>
      </c>
      <c r="E2617">
        <v>38</v>
      </c>
      <c r="F2617" t="s">
        <v>87</v>
      </c>
      <c r="G2617">
        <v>2018</v>
      </c>
      <c r="H2617" t="s">
        <v>15</v>
      </c>
      <c r="J2617" t="s">
        <v>80</v>
      </c>
      <c r="K2617">
        <v>84</v>
      </c>
      <c r="L2617" s="18">
        <v>42822</v>
      </c>
      <c r="M2617" s="18">
        <v>45379</v>
      </c>
      <c r="O2617">
        <v>32590000</v>
      </c>
      <c r="P2617">
        <v>30000000</v>
      </c>
      <c r="Q2617">
        <v>2590000</v>
      </c>
      <c r="R2617">
        <v>482293</v>
      </c>
      <c r="S2617" t="s">
        <v>814</v>
      </c>
      <c r="T2617">
        <v>0.64134780538765834</v>
      </c>
      <c r="U2617">
        <v>0.87461495358818653</v>
      </c>
      <c r="V2617">
        <v>0.25429383604729511</v>
      </c>
      <c r="W2617">
        <v>-0.83139880865341775</v>
      </c>
      <c r="X2617">
        <v>-0.72909773183379534</v>
      </c>
      <c r="Y2617" t="str">
        <f t="shared" si="160"/>
        <v>&gt;72</v>
      </c>
      <c r="Z2617" s="20">
        <f t="shared" si="161"/>
        <v>0.92052776925437252</v>
      </c>
      <c r="AA2617" t="str">
        <f t="shared" si="162"/>
        <v>80%-100%</v>
      </c>
      <c r="AB2617">
        <f t="shared" si="163"/>
        <v>1.0000844956137539E-4</v>
      </c>
    </row>
    <row r="2618" spans="1:28" x14ac:dyDescent="0.25">
      <c r="A2618" t="s">
        <v>6259</v>
      </c>
      <c r="B2618" t="s">
        <v>6260</v>
      </c>
      <c r="C2618" t="s">
        <v>82</v>
      </c>
      <c r="D2618" t="s">
        <v>165</v>
      </c>
      <c r="E2618">
        <v>61</v>
      </c>
      <c r="F2618" t="s">
        <v>79</v>
      </c>
      <c r="G2618">
        <v>2020</v>
      </c>
      <c r="H2618" t="s">
        <v>13</v>
      </c>
      <c r="I2618" t="s">
        <v>84</v>
      </c>
      <c r="J2618" t="s">
        <v>80</v>
      </c>
      <c r="K2618">
        <v>72</v>
      </c>
      <c r="L2618" s="18">
        <v>43687</v>
      </c>
      <c r="M2618" s="18">
        <v>45879</v>
      </c>
      <c r="O2618">
        <v>45270000</v>
      </c>
      <c r="P2618">
        <v>30270000</v>
      </c>
      <c r="Q2618">
        <v>15000000</v>
      </c>
      <c r="R2618">
        <v>702151</v>
      </c>
      <c r="S2618" t="s">
        <v>332</v>
      </c>
      <c r="T2618">
        <v>-0.75338203312974839</v>
      </c>
      <c r="U2618">
        <v>-0.15962912605635121</v>
      </c>
      <c r="V2618">
        <v>-0.54145652994716964</v>
      </c>
      <c r="W2618">
        <v>-0.88770196093470155</v>
      </c>
      <c r="X2618">
        <v>-0.34235834485308059</v>
      </c>
      <c r="Y2618" t="str">
        <f t="shared" si="160"/>
        <v>61-72</v>
      </c>
      <c r="Z2618" s="20">
        <f t="shared" si="161"/>
        <v>0.6686547382372432</v>
      </c>
      <c r="AA2618" t="str">
        <f t="shared" si="162"/>
        <v>60%-80%</v>
      </c>
      <c r="AB2618">
        <f t="shared" si="163"/>
        <v>1.4559828334221995E-4</v>
      </c>
    </row>
    <row r="2619" spans="1:28" x14ac:dyDescent="0.25">
      <c r="A2619" t="s">
        <v>6261</v>
      </c>
      <c r="B2619" t="s">
        <v>6262</v>
      </c>
      <c r="C2619" t="s">
        <v>82</v>
      </c>
      <c r="D2619" t="s">
        <v>145</v>
      </c>
      <c r="E2619">
        <v>236</v>
      </c>
      <c r="F2619" t="s">
        <v>25</v>
      </c>
      <c r="G2619">
        <v>2021</v>
      </c>
      <c r="H2619" t="s">
        <v>25</v>
      </c>
      <c r="I2619" t="s">
        <v>84</v>
      </c>
      <c r="J2619" t="s">
        <v>80</v>
      </c>
      <c r="K2619">
        <v>84</v>
      </c>
      <c r="L2619" s="18">
        <v>44471</v>
      </c>
      <c r="M2619" s="18">
        <v>47028</v>
      </c>
      <c r="O2619">
        <v>42967000</v>
      </c>
      <c r="P2619">
        <v>42967000</v>
      </c>
      <c r="Q2619">
        <v>0</v>
      </c>
      <c r="R2619">
        <v>951870</v>
      </c>
      <c r="S2619" t="s">
        <v>173</v>
      </c>
      <c r="T2619">
        <v>-1.978318673914601</v>
      </c>
      <c r="U2619">
        <v>1.2009447865714571</v>
      </c>
      <c r="V2619">
        <v>-0.1067118350424142</v>
      </c>
      <c r="W2619">
        <v>-0.18028169661363519</v>
      </c>
      <c r="X2619">
        <v>-0.80644560922993824</v>
      </c>
      <c r="Y2619" t="str">
        <f t="shared" si="160"/>
        <v>&gt;72</v>
      </c>
      <c r="Z2619" s="20">
        <f t="shared" si="161"/>
        <v>1</v>
      </c>
      <c r="AA2619" t="str">
        <f t="shared" si="162"/>
        <v>80%-100%</v>
      </c>
      <c r="AB2619">
        <f t="shared" si="163"/>
        <v>1.9738010479933648E-4</v>
      </c>
    </row>
    <row r="2620" spans="1:28" x14ac:dyDescent="0.25">
      <c r="A2620" t="s">
        <v>6263</v>
      </c>
      <c r="B2620" t="s">
        <v>6264</v>
      </c>
      <c r="C2620" t="s">
        <v>82</v>
      </c>
      <c r="D2620" t="s">
        <v>807</v>
      </c>
      <c r="E2620">
        <v>49</v>
      </c>
      <c r="F2620" t="s">
        <v>17</v>
      </c>
      <c r="G2620">
        <v>2021</v>
      </c>
      <c r="H2620" t="s">
        <v>110</v>
      </c>
      <c r="I2620" t="s">
        <v>84</v>
      </c>
      <c r="J2620" t="s">
        <v>80</v>
      </c>
      <c r="K2620">
        <v>72</v>
      </c>
      <c r="L2620" s="18">
        <v>43992</v>
      </c>
      <c r="M2620" s="18">
        <v>46183</v>
      </c>
      <c r="O2620">
        <v>50682756</v>
      </c>
      <c r="P2620">
        <v>50682756</v>
      </c>
      <c r="Q2620">
        <v>0</v>
      </c>
      <c r="R2620">
        <v>1233604</v>
      </c>
      <c r="S2620" t="s">
        <v>85</v>
      </c>
      <c r="T2620">
        <v>-0.24400243993208681</v>
      </c>
      <c r="U2620">
        <v>1.2009447865714571</v>
      </c>
      <c r="V2620">
        <v>0.72325530977575447</v>
      </c>
      <c r="W2620">
        <v>0.27164970074291739</v>
      </c>
      <c r="X2620">
        <v>0.1217289195237771</v>
      </c>
      <c r="Y2620" t="str">
        <f t="shared" si="160"/>
        <v>61-72</v>
      </c>
      <c r="Z2620" s="20">
        <f t="shared" si="161"/>
        <v>1</v>
      </c>
      <c r="AA2620" t="str">
        <f t="shared" si="162"/>
        <v>80%-100%</v>
      </c>
      <c r="AB2620">
        <f t="shared" si="163"/>
        <v>2.5580056814573487E-4</v>
      </c>
    </row>
    <row r="2621" spans="1:28" x14ac:dyDescent="0.25">
      <c r="A2621" t="s">
        <v>6265</v>
      </c>
      <c r="B2621" t="s">
        <v>6266</v>
      </c>
      <c r="C2621" t="s">
        <v>82</v>
      </c>
      <c r="D2621" t="s">
        <v>247</v>
      </c>
      <c r="E2621">
        <v>-1</v>
      </c>
      <c r="F2621" t="s">
        <v>95</v>
      </c>
      <c r="G2621">
        <v>2017</v>
      </c>
      <c r="H2621" t="s">
        <v>16</v>
      </c>
      <c r="J2621" t="s">
        <v>96</v>
      </c>
      <c r="K2621">
        <v>84</v>
      </c>
      <c r="L2621" s="18">
        <v>44404</v>
      </c>
      <c r="M2621" s="18">
        <v>46961</v>
      </c>
      <c r="O2621">
        <v>29000000</v>
      </c>
      <c r="P2621">
        <v>29000000</v>
      </c>
      <c r="Q2621">
        <v>0</v>
      </c>
      <c r="R2621">
        <v>685019</v>
      </c>
      <c r="S2621" t="s">
        <v>721</v>
      </c>
      <c r="T2621">
        <v>-2.099599529437854</v>
      </c>
      <c r="U2621">
        <v>1.2009447865714571</v>
      </c>
      <c r="V2621">
        <v>0.76277755476709586</v>
      </c>
      <c r="W2621">
        <v>-0.89246909414394293</v>
      </c>
      <c r="X2621">
        <v>-1.5799243831913681</v>
      </c>
      <c r="Y2621" t="str">
        <f t="shared" si="160"/>
        <v>&gt;72</v>
      </c>
      <c r="Z2621" s="20">
        <f t="shared" si="161"/>
        <v>1</v>
      </c>
      <c r="AA2621" t="str">
        <f t="shared" si="162"/>
        <v>80%-100%</v>
      </c>
      <c r="AB2621">
        <f t="shared" si="163"/>
        <v>1.4204578567402761E-4</v>
      </c>
    </row>
    <row r="2622" spans="1:28" x14ac:dyDescent="0.25">
      <c r="A2622" t="s">
        <v>6267</v>
      </c>
      <c r="B2622" t="s">
        <v>6268</v>
      </c>
      <c r="C2622" t="s">
        <v>82</v>
      </c>
      <c r="D2622" t="s">
        <v>227</v>
      </c>
      <c r="E2622">
        <v>48</v>
      </c>
      <c r="F2622" t="s">
        <v>12</v>
      </c>
      <c r="G2622">
        <v>2022</v>
      </c>
      <c r="H2622" t="s">
        <v>12</v>
      </c>
      <c r="I2622" t="s">
        <v>84</v>
      </c>
      <c r="J2622" t="s">
        <v>80</v>
      </c>
      <c r="K2622">
        <v>84</v>
      </c>
      <c r="L2622" s="18">
        <v>44260</v>
      </c>
      <c r="M2622" s="18">
        <v>46817</v>
      </c>
      <c r="O2622">
        <v>79810000</v>
      </c>
      <c r="P2622">
        <v>58810000</v>
      </c>
      <c r="Q2622">
        <v>21000000</v>
      </c>
      <c r="R2622">
        <v>1177199</v>
      </c>
      <c r="S2622" t="s">
        <v>186</v>
      </c>
      <c r="T2622">
        <v>0.43517035099812862</v>
      </c>
      <c r="U2622">
        <v>0.120498057658724</v>
      </c>
      <c r="V2622">
        <v>-0.42288979497314538</v>
      </c>
      <c r="W2622">
        <v>0.43249057802005852</v>
      </c>
      <c r="X2622">
        <v>1.2045992030697781</v>
      </c>
      <c r="Y2622" t="str">
        <f t="shared" si="160"/>
        <v>&gt;72</v>
      </c>
      <c r="Z2622" s="20">
        <f t="shared" si="161"/>
        <v>0.73687507831098864</v>
      </c>
      <c r="AA2622" t="str">
        <f t="shared" si="162"/>
        <v>60%-80%</v>
      </c>
      <c r="AB2622">
        <f t="shared" si="163"/>
        <v>2.4410440710356885E-4</v>
      </c>
    </row>
    <row r="2623" spans="1:28" x14ac:dyDescent="0.25">
      <c r="A2623" t="s">
        <v>6269</v>
      </c>
      <c r="B2623" t="s">
        <v>6270</v>
      </c>
      <c r="C2623" t="s">
        <v>82</v>
      </c>
      <c r="D2623" t="s">
        <v>219</v>
      </c>
      <c r="E2623">
        <v>38</v>
      </c>
      <c r="F2623" t="s">
        <v>117</v>
      </c>
      <c r="G2623">
        <v>2021</v>
      </c>
      <c r="H2623" t="s">
        <v>29</v>
      </c>
      <c r="I2623" t="s">
        <v>84</v>
      </c>
      <c r="J2623" t="s">
        <v>80</v>
      </c>
      <c r="K2623">
        <v>27</v>
      </c>
      <c r="L2623" s="18">
        <v>44096</v>
      </c>
      <c r="M2623" s="18">
        <v>44917</v>
      </c>
      <c r="O2623">
        <v>54126850</v>
      </c>
      <c r="P2623">
        <v>9126850</v>
      </c>
      <c r="Q2623">
        <v>45000000</v>
      </c>
      <c r="R2623">
        <v>373790</v>
      </c>
      <c r="S2623" t="s">
        <v>88</v>
      </c>
      <c r="T2623">
        <v>-0.94743140196695275</v>
      </c>
      <c r="U2623">
        <v>-2.2128792780837481</v>
      </c>
      <c r="V2623">
        <v>-4.4146365390986242</v>
      </c>
      <c r="W2623">
        <v>-3.8466868496596578E-2</v>
      </c>
      <c r="X2623">
        <v>-0.34235834485308059</v>
      </c>
      <c r="Y2623" t="str">
        <f t="shared" si="160"/>
        <v>25-36</v>
      </c>
      <c r="Z2623" s="20">
        <f t="shared" si="161"/>
        <v>0.2</v>
      </c>
      <c r="AA2623" t="str">
        <f t="shared" si="162"/>
        <v>20%</v>
      </c>
      <c r="AB2623">
        <f t="shared" si="163"/>
        <v>7.7509228542704339E-5</v>
      </c>
    </row>
    <row r="2624" spans="1:28" x14ac:dyDescent="0.25">
      <c r="A2624" t="s">
        <v>6271</v>
      </c>
      <c r="B2624" t="s">
        <v>6272</v>
      </c>
      <c r="C2624" t="s">
        <v>82</v>
      </c>
      <c r="D2624" t="s">
        <v>195</v>
      </c>
      <c r="E2624">
        <v>38</v>
      </c>
      <c r="F2624" t="s">
        <v>9</v>
      </c>
      <c r="G2624">
        <v>2019</v>
      </c>
      <c r="H2624" t="s">
        <v>9</v>
      </c>
      <c r="I2624" t="s">
        <v>188</v>
      </c>
      <c r="J2624" t="s">
        <v>80</v>
      </c>
      <c r="K2624">
        <v>84</v>
      </c>
      <c r="L2624" s="18">
        <v>43565</v>
      </c>
      <c r="M2624" s="18">
        <v>46122</v>
      </c>
      <c r="O2624">
        <v>104490500</v>
      </c>
      <c r="P2624">
        <v>98990000</v>
      </c>
      <c r="Q2624">
        <v>5500500</v>
      </c>
      <c r="R2624">
        <v>1971101</v>
      </c>
      <c r="S2624" t="s">
        <v>321</v>
      </c>
      <c r="T2624">
        <v>0.1804805543992978</v>
      </c>
      <c r="U2624">
        <v>0.98478906445563608</v>
      </c>
      <c r="V2624">
        <v>0.2094661248883162</v>
      </c>
      <c r="W2624">
        <v>-0.2698761201766669</v>
      </c>
      <c r="X2624">
        <v>-0.80644560922993824</v>
      </c>
      <c r="Y2624" t="str">
        <f t="shared" si="160"/>
        <v>&gt;72</v>
      </c>
      <c r="Z2624" s="20">
        <f t="shared" si="161"/>
        <v>0.94735885080461857</v>
      </c>
      <c r="AA2624" t="str">
        <f t="shared" si="162"/>
        <v>80%-100%</v>
      </c>
      <c r="AB2624">
        <f t="shared" si="163"/>
        <v>4.0872821073263883E-4</v>
      </c>
    </row>
    <row r="2625" spans="1:28" x14ac:dyDescent="0.25">
      <c r="A2625" t="s">
        <v>6273</v>
      </c>
      <c r="B2625" t="s">
        <v>6274</v>
      </c>
      <c r="C2625" t="s">
        <v>82</v>
      </c>
      <c r="D2625" t="s">
        <v>138</v>
      </c>
      <c r="E2625">
        <v>49</v>
      </c>
      <c r="F2625" t="s">
        <v>20</v>
      </c>
      <c r="G2625">
        <v>2018</v>
      </c>
      <c r="H2625" t="s">
        <v>20</v>
      </c>
      <c r="J2625" t="s">
        <v>80</v>
      </c>
      <c r="K2625">
        <v>84</v>
      </c>
      <c r="L2625" s="18">
        <v>42914</v>
      </c>
      <c r="M2625" s="18">
        <v>45471</v>
      </c>
      <c r="O2625">
        <v>117900000</v>
      </c>
      <c r="P2625">
        <v>65000000</v>
      </c>
      <c r="Q2625">
        <v>52900000</v>
      </c>
      <c r="R2625">
        <v>1336568</v>
      </c>
      <c r="S2625" t="s">
        <v>162</v>
      </c>
      <c r="T2625">
        <v>1.2720082541085731</v>
      </c>
      <c r="U2625">
        <v>-0.64145231617355847</v>
      </c>
      <c r="V2625">
        <v>0.59352425199208592</v>
      </c>
      <c r="W2625">
        <v>1.09972360735483</v>
      </c>
      <c r="X2625">
        <v>-0.18766259006079469</v>
      </c>
      <c r="Y2625" t="str">
        <f t="shared" si="160"/>
        <v>&gt;72</v>
      </c>
      <c r="Z2625" s="20">
        <f t="shared" si="161"/>
        <v>0.55131467345207807</v>
      </c>
      <c r="AA2625" t="str">
        <f t="shared" si="162"/>
        <v>40%-60%</v>
      </c>
      <c r="AB2625">
        <f t="shared" si="163"/>
        <v>2.7715122013661483E-4</v>
      </c>
    </row>
    <row r="2626" spans="1:28" x14ac:dyDescent="0.25">
      <c r="A2626" t="s">
        <v>6275</v>
      </c>
      <c r="B2626" t="s">
        <v>6276</v>
      </c>
      <c r="C2626" t="s">
        <v>82</v>
      </c>
      <c r="D2626" t="s">
        <v>299</v>
      </c>
      <c r="E2626">
        <v>246</v>
      </c>
      <c r="F2626" t="s">
        <v>87</v>
      </c>
      <c r="G2626">
        <v>2022</v>
      </c>
      <c r="H2626" t="s">
        <v>24</v>
      </c>
      <c r="I2626" t="s">
        <v>84</v>
      </c>
      <c r="J2626" t="s">
        <v>80</v>
      </c>
      <c r="K2626">
        <v>36</v>
      </c>
      <c r="L2626" s="18">
        <v>44438</v>
      </c>
      <c r="M2626" s="18">
        <v>45534</v>
      </c>
      <c r="O2626">
        <v>50848000</v>
      </c>
      <c r="P2626">
        <v>26842695</v>
      </c>
      <c r="Q2626">
        <v>24005305</v>
      </c>
      <c r="R2626">
        <v>945627</v>
      </c>
      <c r="S2626" t="s">
        <v>686</v>
      </c>
      <c r="T2626">
        <v>-0.6442292631588209</v>
      </c>
      <c r="U2626">
        <v>-0.73759503986183017</v>
      </c>
      <c r="V2626">
        <v>-0.6600232649211939</v>
      </c>
      <c r="W2626">
        <v>-0.11183153178679579</v>
      </c>
      <c r="X2626">
        <v>-1.3478807510029389</v>
      </c>
      <c r="Y2626" t="str">
        <f t="shared" si="160"/>
        <v>25-36</v>
      </c>
      <c r="Z2626" s="20">
        <f t="shared" si="161"/>
        <v>0.52790070405915668</v>
      </c>
      <c r="AA2626" t="str">
        <f t="shared" si="162"/>
        <v>40%-60%</v>
      </c>
      <c r="AB2626">
        <f t="shared" si="163"/>
        <v>1.9608555407889957E-4</v>
      </c>
    </row>
    <row r="2627" spans="1:28" x14ac:dyDescent="0.25">
      <c r="A2627" t="s">
        <v>6277</v>
      </c>
      <c r="B2627" t="s">
        <v>6278</v>
      </c>
      <c r="C2627" t="s">
        <v>82</v>
      </c>
      <c r="D2627" t="s">
        <v>476</v>
      </c>
      <c r="E2627">
        <v>87</v>
      </c>
      <c r="F2627" t="s">
        <v>95</v>
      </c>
      <c r="G2627">
        <v>2022</v>
      </c>
      <c r="H2627" t="s">
        <v>16</v>
      </c>
      <c r="I2627" t="s">
        <v>84</v>
      </c>
      <c r="J2627" t="s">
        <v>96</v>
      </c>
      <c r="K2627">
        <v>84</v>
      </c>
      <c r="L2627" s="18">
        <v>44235</v>
      </c>
      <c r="M2627" s="18">
        <v>46791</v>
      </c>
      <c r="O2627">
        <v>36500000</v>
      </c>
      <c r="P2627">
        <v>36500000</v>
      </c>
      <c r="Q2627">
        <v>0</v>
      </c>
      <c r="R2627">
        <v>998213</v>
      </c>
      <c r="S2627" t="s">
        <v>225</v>
      </c>
      <c r="T2627">
        <v>-2.8394127481296958</v>
      </c>
      <c r="U2627">
        <v>1.2009447865714571</v>
      </c>
      <c r="V2627">
        <v>0.80229979975843724</v>
      </c>
      <c r="W2627">
        <v>-0.85978122383513933</v>
      </c>
      <c r="X2627">
        <v>-1.8893158927759399</v>
      </c>
      <c r="Y2627" t="str">
        <f t="shared" ref="Y2627:Y2690" si="164">IF(K2627&lt;=24,"&lt;=24",IF(AND(K2627&gt;=25,K2627&lt;=36),"25-36",IF(AND(K2627&gt;=37,K2627&lt;=48),"37-48",IF(AND(K2627&gt;=49,K2627&lt;=60),"49-60",IF(AND(K2627&gt;=61,K2627&lt;=72),"61-72","&gt;72")))))</f>
        <v>&gt;72</v>
      </c>
      <c r="Z2627" s="20">
        <f t="shared" ref="Z2627:Z2690" si="165">IF(P2627/O2627&gt;0.2,P2627/O2627,0.2)</f>
        <v>1</v>
      </c>
      <c r="AA2627" t="str">
        <f t="shared" ref="AA2627:AA2690" si="166">IF(Z2627&lt;=0.2,"20%",IF(AND(Z2627&gt;0.2,Z2627&lt;=0.4),"20%-40%",IF(AND(Z2627&gt;0.4,Z2627&lt;=0.6),"40%-60%",IF(AND(Z2627&gt;0.6,Z2627&lt;=0.8),"60%-80%","80%-100%"))))</f>
        <v>80%-100%</v>
      </c>
      <c r="AB2627">
        <f t="shared" ref="AB2627:AB2690" si="167">R2627/SUM($R$2:$R$5739)</f>
        <v>2.0698980591053406E-4</v>
      </c>
    </row>
    <row r="2628" spans="1:28" x14ac:dyDescent="0.25">
      <c r="A2628" t="s">
        <v>6279</v>
      </c>
      <c r="B2628" t="s">
        <v>6280</v>
      </c>
      <c r="C2628" t="s">
        <v>82</v>
      </c>
      <c r="D2628" t="s">
        <v>282</v>
      </c>
      <c r="E2628">
        <v>50</v>
      </c>
      <c r="F2628" t="s">
        <v>17</v>
      </c>
      <c r="G2628">
        <v>2020</v>
      </c>
      <c r="H2628" t="s">
        <v>17</v>
      </c>
      <c r="I2628" t="s">
        <v>84</v>
      </c>
      <c r="J2628" t="s">
        <v>80</v>
      </c>
      <c r="K2628">
        <v>72</v>
      </c>
      <c r="L2628" s="18">
        <v>43657</v>
      </c>
      <c r="M2628" s="18">
        <v>45849</v>
      </c>
      <c r="O2628">
        <v>50090000</v>
      </c>
      <c r="P2628">
        <v>25045000</v>
      </c>
      <c r="Q2628">
        <v>25045000</v>
      </c>
      <c r="R2628">
        <v>618274</v>
      </c>
      <c r="S2628" t="s">
        <v>220</v>
      </c>
      <c r="T2628">
        <v>-0.38953946655999011</v>
      </c>
      <c r="U2628">
        <v>-0.85216124758390532</v>
      </c>
      <c r="V2628">
        <v>1.185489993161002E-2</v>
      </c>
      <c r="W2628">
        <v>0.1736056721363107</v>
      </c>
      <c r="X2628">
        <v>0.89520769348520657</v>
      </c>
      <c r="Y2628" t="str">
        <f t="shared" si="164"/>
        <v>61-72</v>
      </c>
      <c r="Z2628" s="20">
        <f t="shared" si="165"/>
        <v>0.5</v>
      </c>
      <c r="AA2628" t="str">
        <f t="shared" si="166"/>
        <v>40%-60%</v>
      </c>
      <c r="AB2628">
        <f t="shared" si="167"/>
        <v>1.282055185211268E-4</v>
      </c>
    </row>
    <row r="2629" spans="1:28" x14ac:dyDescent="0.25">
      <c r="A2629" t="s">
        <v>6281</v>
      </c>
      <c r="B2629" t="s">
        <v>6282</v>
      </c>
      <c r="C2629" t="s">
        <v>82</v>
      </c>
      <c r="D2629" t="s">
        <v>537</v>
      </c>
      <c r="E2629">
        <v>74</v>
      </c>
      <c r="F2629" t="s">
        <v>95</v>
      </c>
      <c r="G2629">
        <v>2014</v>
      </c>
      <c r="H2629" t="s">
        <v>16</v>
      </c>
      <c r="J2629" t="s">
        <v>96</v>
      </c>
      <c r="K2629">
        <v>60</v>
      </c>
      <c r="L2629" s="18">
        <v>44246</v>
      </c>
      <c r="M2629" s="18">
        <v>46072</v>
      </c>
      <c r="O2629">
        <v>23000000</v>
      </c>
      <c r="P2629">
        <v>23000000</v>
      </c>
      <c r="Q2629">
        <v>0</v>
      </c>
      <c r="R2629">
        <v>754772</v>
      </c>
      <c r="S2629" t="s">
        <v>168</v>
      </c>
      <c r="T2629">
        <v>-0.29251478214138787</v>
      </c>
      <c r="U2629">
        <v>1.2009447865714571</v>
      </c>
      <c r="V2629">
        <v>0.84182204474977862</v>
      </c>
      <c r="W2629">
        <v>-0.49911505339574508</v>
      </c>
      <c r="X2629">
        <v>0.50846830650449182</v>
      </c>
      <c r="Y2629" t="str">
        <f t="shared" si="164"/>
        <v>49-60</v>
      </c>
      <c r="Z2629" s="20">
        <f t="shared" si="165"/>
        <v>1</v>
      </c>
      <c r="AA2629" t="str">
        <f t="shared" si="166"/>
        <v>80%-100%</v>
      </c>
      <c r="AB2629">
        <f t="shared" si="167"/>
        <v>1.5650979278641493E-4</v>
      </c>
    </row>
    <row r="2630" spans="1:28" x14ac:dyDescent="0.25">
      <c r="A2630" t="s">
        <v>6283</v>
      </c>
      <c r="B2630" t="s">
        <v>6284</v>
      </c>
      <c r="C2630" t="s">
        <v>82</v>
      </c>
      <c r="D2630" t="s">
        <v>159</v>
      </c>
      <c r="E2630">
        <v>38</v>
      </c>
      <c r="F2630" t="s">
        <v>95</v>
      </c>
      <c r="G2630">
        <v>2018</v>
      </c>
      <c r="H2630" t="s">
        <v>16</v>
      </c>
      <c r="J2630" t="s">
        <v>96</v>
      </c>
      <c r="K2630">
        <v>72</v>
      </c>
      <c r="L2630" s="18">
        <v>44225</v>
      </c>
      <c r="M2630" s="18">
        <v>46416</v>
      </c>
      <c r="O2630">
        <v>81000000</v>
      </c>
      <c r="P2630">
        <v>50000000</v>
      </c>
      <c r="Q2630">
        <v>31000000</v>
      </c>
      <c r="R2630">
        <v>1175513</v>
      </c>
      <c r="S2630" t="s">
        <v>160</v>
      </c>
      <c r="T2630">
        <v>-2.099599529437854</v>
      </c>
      <c r="U2630">
        <v>-0.37056847414005523</v>
      </c>
      <c r="V2630">
        <v>0.56516632981038883</v>
      </c>
      <c r="W2630">
        <v>-0.26284772688564872</v>
      </c>
      <c r="X2630">
        <v>-0.57440197704150942</v>
      </c>
      <c r="Y2630" t="str">
        <f t="shared" si="164"/>
        <v>61-72</v>
      </c>
      <c r="Z2630" s="20">
        <f t="shared" si="165"/>
        <v>0.61728395061728392</v>
      </c>
      <c r="AA2630" t="str">
        <f t="shared" si="166"/>
        <v>60%-80%</v>
      </c>
      <c r="AB2630">
        <f t="shared" si="167"/>
        <v>2.4375479753851095E-4</v>
      </c>
    </row>
    <row r="2631" spans="1:28" x14ac:dyDescent="0.25">
      <c r="A2631" t="s">
        <v>6285</v>
      </c>
      <c r="B2631" t="s">
        <v>6286</v>
      </c>
      <c r="C2631" t="s">
        <v>82</v>
      </c>
      <c r="D2631" t="s">
        <v>181</v>
      </c>
      <c r="E2631">
        <v>15</v>
      </c>
      <c r="F2631" t="s">
        <v>25</v>
      </c>
      <c r="G2631">
        <v>2020</v>
      </c>
      <c r="H2631" t="s">
        <v>25</v>
      </c>
      <c r="I2631" t="s">
        <v>84</v>
      </c>
      <c r="J2631" t="s">
        <v>80</v>
      </c>
      <c r="K2631">
        <v>84</v>
      </c>
      <c r="L2631" s="18">
        <v>43796</v>
      </c>
      <c r="M2631" s="18">
        <v>46353</v>
      </c>
      <c r="O2631">
        <v>31490000</v>
      </c>
      <c r="P2631">
        <v>31720000</v>
      </c>
      <c r="Q2631">
        <v>0</v>
      </c>
      <c r="R2631">
        <v>641931</v>
      </c>
      <c r="S2631" t="s">
        <v>311</v>
      </c>
      <c r="T2631">
        <v>-2.1844961283041311</v>
      </c>
      <c r="U2631">
        <v>1.2309361735422879</v>
      </c>
      <c r="V2631">
        <v>0.40062731946243602</v>
      </c>
      <c r="W2631">
        <v>-0.13195518656710031</v>
      </c>
      <c r="X2631">
        <v>0.19907679691992</v>
      </c>
      <c r="Y2631" t="str">
        <f t="shared" si="164"/>
        <v>&gt;72</v>
      </c>
      <c r="Z2631" s="20">
        <f t="shared" si="165"/>
        <v>1.0073039060019053</v>
      </c>
      <c r="AA2631" t="str">
        <f t="shared" si="166"/>
        <v>80%-100%</v>
      </c>
      <c r="AB2631">
        <f t="shared" si="167"/>
        <v>1.3311104253095786E-4</v>
      </c>
    </row>
    <row r="2632" spans="1:28" x14ac:dyDescent="0.25">
      <c r="A2632" t="s">
        <v>6287</v>
      </c>
      <c r="B2632" t="s">
        <v>6288</v>
      </c>
      <c r="C2632" t="s">
        <v>82</v>
      </c>
      <c r="D2632" t="s">
        <v>576</v>
      </c>
      <c r="E2632">
        <v>246</v>
      </c>
      <c r="F2632" t="s">
        <v>25</v>
      </c>
      <c r="G2632">
        <v>2021</v>
      </c>
      <c r="H2632" t="s">
        <v>25</v>
      </c>
      <c r="I2632" t="s">
        <v>84</v>
      </c>
      <c r="J2632" t="s">
        <v>80</v>
      </c>
      <c r="K2632">
        <v>84</v>
      </c>
      <c r="L2632" s="18">
        <v>44183</v>
      </c>
      <c r="M2632" s="18">
        <v>46739</v>
      </c>
      <c r="O2632">
        <v>40153000</v>
      </c>
      <c r="P2632">
        <v>40620000</v>
      </c>
      <c r="Q2632">
        <v>0</v>
      </c>
      <c r="R2632">
        <v>899875</v>
      </c>
      <c r="S2632" t="s">
        <v>133</v>
      </c>
      <c r="T2632">
        <v>-0.69274160536812202</v>
      </c>
      <c r="U2632">
        <v>1.248702140589864</v>
      </c>
      <c r="V2632">
        <v>-0.1067118350424142</v>
      </c>
      <c r="W2632">
        <v>0.38652191203941871</v>
      </c>
      <c r="X2632">
        <v>-0.49705409964536651</v>
      </c>
      <c r="Y2632" t="str">
        <f t="shared" si="164"/>
        <v>&gt;72</v>
      </c>
      <c r="Z2632" s="20">
        <f t="shared" si="165"/>
        <v>1.0116305132866785</v>
      </c>
      <c r="AA2632" t="str">
        <f t="shared" si="166"/>
        <v>80%-100%</v>
      </c>
      <c r="AB2632">
        <f t="shared" si="167"/>
        <v>1.8659840293979525E-4</v>
      </c>
    </row>
    <row r="2633" spans="1:28" x14ac:dyDescent="0.25">
      <c r="A2633" t="s">
        <v>6289</v>
      </c>
      <c r="B2633" t="s">
        <v>6290</v>
      </c>
      <c r="C2633" t="s">
        <v>82</v>
      </c>
      <c r="D2633" t="s">
        <v>199</v>
      </c>
      <c r="E2633">
        <v>220</v>
      </c>
      <c r="F2633" t="s">
        <v>87</v>
      </c>
      <c r="G2633">
        <v>2022</v>
      </c>
      <c r="H2633" t="s">
        <v>24</v>
      </c>
      <c r="I2633" t="s">
        <v>84</v>
      </c>
      <c r="J2633" t="s">
        <v>80</v>
      </c>
      <c r="K2633">
        <v>84</v>
      </c>
      <c r="L2633" s="18">
        <v>44454</v>
      </c>
      <c r="M2633" s="18">
        <v>47011</v>
      </c>
      <c r="O2633">
        <v>53100000</v>
      </c>
      <c r="P2633">
        <v>53100000</v>
      </c>
      <c r="Q2633">
        <v>0</v>
      </c>
      <c r="R2633">
        <v>1200796</v>
      </c>
      <c r="S2633" t="s">
        <v>121</v>
      </c>
      <c r="T2633">
        <v>-0.54720457874021866</v>
      </c>
      <c r="U2633">
        <v>1.2009447865714571</v>
      </c>
      <c r="V2633">
        <v>0.16994387989697479</v>
      </c>
      <c r="W2633">
        <v>0.40281871686480059</v>
      </c>
      <c r="X2633">
        <v>1.3592949578620639</v>
      </c>
      <c r="Y2633" t="str">
        <f t="shared" si="164"/>
        <v>&gt;72</v>
      </c>
      <c r="Z2633" s="20">
        <f t="shared" si="165"/>
        <v>1</v>
      </c>
      <c r="AA2633" t="str">
        <f t="shared" si="166"/>
        <v>80%-100%</v>
      </c>
      <c r="AB2633">
        <f t="shared" si="167"/>
        <v>2.489974894918676E-4</v>
      </c>
    </row>
    <row r="2634" spans="1:28" x14ac:dyDescent="0.25">
      <c r="A2634" t="s">
        <v>6291</v>
      </c>
      <c r="B2634" t="s">
        <v>6292</v>
      </c>
      <c r="C2634" t="s">
        <v>82</v>
      </c>
      <c r="D2634" t="s">
        <v>172</v>
      </c>
      <c r="E2634">
        <v>7</v>
      </c>
      <c r="F2634" t="s">
        <v>25</v>
      </c>
      <c r="G2634">
        <v>2022</v>
      </c>
      <c r="H2634" t="s">
        <v>25</v>
      </c>
      <c r="I2634" t="s">
        <v>84</v>
      </c>
      <c r="J2634" t="s">
        <v>80</v>
      </c>
      <c r="K2634">
        <v>84</v>
      </c>
      <c r="L2634" s="18">
        <v>44362</v>
      </c>
      <c r="M2634" s="18">
        <v>46919</v>
      </c>
      <c r="O2634">
        <v>42568000</v>
      </c>
      <c r="P2634">
        <v>43968000</v>
      </c>
      <c r="Q2634">
        <v>0</v>
      </c>
      <c r="R2634">
        <v>1077073</v>
      </c>
      <c r="S2634" t="s">
        <v>400</v>
      </c>
      <c r="T2634">
        <v>-1.4810671662692649</v>
      </c>
      <c r="U2634">
        <v>1.3359921671304451</v>
      </c>
      <c r="V2634">
        <v>-0.60932610515855079</v>
      </c>
      <c r="W2634">
        <v>-0.60437666041690052</v>
      </c>
      <c r="X2634">
        <v>-3.2966835268508812E-2</v>
      </c>
      <c r="Y2634" t="str">
        <f t="shared" si="164"/>
        <v>&gt;72</v>
      </c>
      <c r="Z2634" s="20">
        <f t="shared" si="165"/>
        <v>1.0328885547829356</v>
      </c>
      <c r="AA2634" t="str">
        <f t="shared" si="166"/>
        <v>80%-100%</v>
      </c>
      <c r="AB2634">
        <f t="shared" si="167"/>
        <v>2.2334224381116721E-4</v>
      </c>
    </row>
    <row r="2635" spans="1:28" x14ac:dyDescent="0.25">
      <c r="A2635" t="s">
        <v>6293</v>
      </c>
      <c r="B2635" t="s">
        <v>6294</v>
      </c>
      <c r="C2635" t="s">
        <v>82</v>
      </c>
      <c r="D2635" t="s">
        <v>86</v>
      </c>
      <c r="E2635">
        <v>59</v>
      </c>
      <c r="F2635" t="s">
        <v>17</v>
      </c>
      <c r="G2635">
        <v>2020</v>
      </c>
      <c r="H2635" t="s">
        <v>17</v>
      </c>
      <c r="I2635" t="s">
        <v>84</v>
      </c>
      <c r="J2635" t="s">
        <v>80</v>
      </c>
      <c r="K2635">
        <v>84</v>
      </c>
      <c r="L2635" s="18">
        <v>43644</v>
      </c>
      <c r="M2635" s="18">
        <v>46201</v>
      </c>
      <c r="O2635">
        <v>48990000</v>
      </c>
      <c r="P2635">
        <v>28990000</v>
      </c>
      <c r="Q2635">
        <v>20000000</v>
      </c>
      <c r="R2635">
        <v>618418</v>
      </c>
      <c r="S2635" t="s">
        <v>287</v>
      </c>
      <c r="T2635">
        <v>-3.1789991435948028</v>
      </c>
      <c r="U2635">
        <v>-0.47540225090995741</v>
      </c>
      <c r="V2635">
        <v>9.0899389914291959E-2</v>
      </c>
      <c r="W2635">
        <v>-0.92932899428218074</v>
      </c>
      <c r="X2635">
        <v>-0.1103147126646518</v>
      </c>
      <c r="Y2635" t="str">
        <f t="shared" si="164"/>
        <v>&gt;72</v>
      </c>
      <c r="Z2635" s="20">
        <f t="shared" si="165"/>
        <v>0.59175341906511536</v>
      </c>
      <c r="AA2635" t="str">
        <f t="shared" si="166"/>
        <v>40%-60%</v>
      </c>
      <c r="AB2635">
        <f t="shared" si="167"/>
        <v>1.2823537841280433E-4</v>
      </c>
    </row>
    <row r="2636" spans="1:28" x14ac:dyDescent="0.25">
      <c r="A2636" t="s">
        <v>6295</v>
      </c>
      <c r="B2636" t="s">
        <v>6296</v>
      </c>
      <c r="C2636" t="s">
        <v>82</v>
      </c>
      <c r="D2636" t="s">
        <v>327</v>
      </c>
      <c r="E2636">
        <v>38</v>
      </c>
      <c r="F2636" t="s">
        <v>117</v>
      </c>
      <c r="G2636">
        <v>2019</v>
      </c>
      <c r="H2636" t="s">
        <v>14</v>
      </c>
      <c r="I2636" t="s">
        <v>84</v>
      </c>
      <c r="J2636" t="s">
        <v>80</v>
      </c>
      <c r="K2636">
        <v>60</v>
      </c>
      <c r="L2636" s="18">
        <v>43509</v>
      </c>
      <c r="M2636" s="18">
        <v>45335</v>
      </c>
      <c r="O2636">
        <v>47690000</v>
      </c>
      <c r="P2636">
        <v>31690000</v>
      </c>
      <c r="Q2636">
        <v>16000000</v>
      </c>
      <c r="R2636">
        <v>761799</v>
      </c>
      <c r="S2636" t="s">
        <v>336</v>
      </c>
      <c r="T2636">
        <v>1.235623997451597</v>
      </c>
      <c r="U2636">
        <v>-0.17668979285759739</v>
      </c>
      <c r="V2636">
        <v>-4.5703321561530667E-2</v>
      </c>
      <c r="W2636">
        <v>1.159951521190056</v>
      </c>
      <c r="X2636">
        <v>0.19907679691992</v>
      </c>
      <c r="Y2636" t="str">
        <f t="shared" si="164"/>
        <v>49-60</v>
      </c>
      <c r="Z2636" s="20">
        <f t="shared" si="165"/>
        <v>0.66449989515621721</v>
      </c>
      <c r="AA2636" t="str">
        <f t="shared" si="166"/>
        <v>60%-80%</v>
      </c>
      <c r="AB2636">
        <f t="shared" si="167"/>
        <v>1.5796691402820734E-4</v>
      </c>
    </row>
    <row r="2637" spans="1:28" x14ac:dyDescent="0.25">
      <c r="A2637" t="s">
        <v>6297</v>
      </c>
      <c r="B2637" t="s">
        <v>6298</v>
      </c>
      <c r="C2637" t="s">
        <v>82</v>
      </c>
      <c r="D2637" t="s">
        <v>154</v>
      </c>
      <c r="E2637">
        <v>61</v>
      </c>
      <c r="F2637" t="s">
        <v>17</v>
      </c>
      <c r="G2637">
        <v>2022</v>
      </c>
      <c r="H2637" t="s">
        <v>155</v>
      </c>
      <c r="I2637" t="s">
        <v>84</v>
      </c>
      <c r="J2637" t="s">
        <v>80</v>
      </c>
      <c r="K2637">
        <v>72</v>
      </c>
      <c r="L2637" s="18">
        <v>44264</v>
      </c>
      <c r="M2637" s="18">
        <v>46455</v>
      </c>
      <c r="O2637">
        <v>86230000</v>
      </c>
      <c r="P2637">
        <v>36000000</v>
      </c>
      <c r="Q2637">
        <v>50230000</v>
      </c>
      <c r="R2637">
        <v>693305</v>
      </c>
      <c r="S2637" t="s">
        <v>293</v>
      </c>
      <c r="T2637">
        <v>0.31388949547487588</v>
      </c>
      <c r="U2637">
        <v>-1.190972553000011</v>
      </c>
      <c r="V2637">
        <v>-0.64795858584840205</v>
      </c>
      <c r="W2637">
        <v>7.6538093903185797E-3</v>
      </c>
      <c r="X2637">
        <v>0.1217289195237771</v>
      </c>
      <c r="Y2637" t="str">
        <f t="shared" si="164"/>
        <v>61-72</v>
      </c>
      <c r="Z2637" s="20">
        <f t="shared" si="165"/>
        <v>0.41748811318566625</v>
      </c>
      <c r="AA2637" t="str">
        <f t="shared" si="166"/>
        <v>40%-60%</v>
      </c>
      <c r="AB2637">
        <f t="shared" si="167"/>
        <v>1.4376397360763967E-4</v>
      </c>
    </row>
    <row r="2638" spans="1:28" x14ac:dyDescent="0.25">
      <c r="A2638" t="s">
        <v>6299</v>
      </c>
      <c r="B2638" t="s">
        <v>6300</v>
      </c>
      <c r="C2638" t="s">
        <v>82</v>
      </c>
      <c r="D2638" t="s">
        <v>128</v>
      </c>
      <c r="E2638">
        <v>46</v>
      </c>
      <c r="F2638" t="s">
        <v>79</v>
      </c>
      <c r="G2638">
        <v>2018</v>
      </c>
      <c r="H2638" t="s">
        <v>13</v>
      </c>
      <c r="J2638" t="s">
        <v>80</v>
      </c>
      <c r="K2638">
        <v>84</v>
      </c>
      <c r="L2638" s="18">
        <v>43084</v>
      </c>
      <c r="M2638" s="18">
        <v>45641</v>
      </c>
      <c r="O2638">
        <v>33800000</v>
      </c>
      <c r="P2638">
        <v>27800000</v>
      </c>
      <c r="Q2638">
        <v>6000000</v>
      </c>
      <c r="R2638">
        <v>612361</v>
      </c>
      <c r="S2638" t="s">
        <v>287</v>
      </c>
      <c r="T2638">
        <v>1.0415746286143921</v>
      </c>
      <c r="U2638">
        <v>0.47203140166422752</v>
      </c>
      <c r="V2638">
        <v>1.434655719619899</v>
      </c>
      <c r="W2638">
        <v>-0.35407212964457152</v>
      </c>
      <c r="X2638">
        <v>-0.72909773183379534</v>
      </c>
      <c r="Y2638" t="str">
        <f t="shared" si="164"/>
        <v>&gt;72</v>
      </c>
      <c r="Z2638" s="20">
        <f t="shared" si="165"/>
        <v>0.8224852071005917</v>
      </c>
      <c r="AA2638" t="str">
        <f t="shared" si="166"/>
        <v>80%-100%</v>
      </c>
      <c r="AB2638">
        <f t="shared" si="167"/>
        <v>1.2697939671911762E-4</v>
      </c>
    </row>
    <row r="2639" spans="1:28" x14ac:dyDescent="0.25">
      <c r="A2639" t="s">
        <v>6301</v>
      </c>
      <c r="B2639" t="s">
        <v>6302</v>
      </c>
      <c r="C2639" t="s">
        <v>82</v>
      </c>
      <c r="D2639" t="s">
        <v>236</v>
      </c>
      <c r="E2639">
        <v>61</v>
      </c>
      <c r="F2639" t="s">
        <v>87</v>
      </c>
      <c r="G2639">
        <v>2021</v>
      </c>
      <c r="H2639" t="s">
        <v>24</v>
      </c>
      <c r="I2639" t="s">
        <v>84</v>
      </c>
      <c r="J2639" t="s">
        <v>80</v>
      </c>
      <c r="K2639">
        <v>84</v>
      </c>
      <c r="L2639" s="18">
        <v>43933</v>
      </c>
      <c r="M2639" s="18">
        <v>46489</v>
      </c>
      <c r="O2639">
        <v>42490000</v>
      </c>
      <c r="P2639">
        <v>16000000</v>
      </c>
      <c r="Q2639">
        <v>26490000</v>
      </c>
      <c r="R2639">
        <v>313120</v>
      </c>
      <c r="S2639" t="s">
        <v>146</v>
      </c>
      <c r="T2639">
        <v>3.4943527771394541E-2</v>
      </c>
      <c r="U2639">
        <v>-1.3590353896947489</v>
      </c>
      <c r="V2639">
        <v>-0.69954550991253528</v>
      </c>
      <c r="W2639">
        <v>2.710336770414886E-2</v>
      </c>
      <c r="X2639">
        <v>-1.0384892414183671</v>
      </c>
      <c r="Y2639" t="str">
        <f t="shared" si="164"/>
        <v>&gt;72</v>
      </c>
      <c r="Z2639" s="20">
        <f t="shared" si="165"/>
        <v>0.37655919039774066</v>
      </c>
      <c r="AA2639" t="str">
        <f t="shared" si="166"/>
        <v>20%-40%</v>
      </c>
      <c r="AB2639">
        <f t="shared" si="167"/>
        <v>6.4928675569949929E-5</v>
      </c>
    </row>
    <row r="2640" spans="1:28" x14ac:dyDescent="0.25">
      <c r="A2640" t="s">
        <v>6303</v>
      </c>
      <c r="B2640" t="s">
        <v>6304</v>
      </c>
      <c r="C2640" t="s">
        <v>82</v>
      </c>
      <c r="D2640" t="s">
        <v>145</v>
      </c>
      <c r="E2640">
        <v>76</v>
      </c>
      <c r="F2640" t="s">
        <v>25</v>
      </c>
      <c r="G2640">
        <v>2021</v>
      </c>
      <c r="H2640" t="s">
        <v>25</v>
      </c>
      <c r="I2640" t="s">
        <v>84</v>
      </c>
      <c r="J2640" t="s">
        <v>80</v>
      </c>
      <c r="K2640">
        <v>84</v>
      </c>
      <c r="L2640" s="18">
        <v>44198</v>
      </c>
      <c r="M2640" s="18">
        <v>46754</v>
      </c>
      <c r="O2640">
        <v>41310000</v>
      </c>
      <c r="P2640">
        <v>41310000</v>
      </c>
      <c r="Q2640">
        <v>0</v>
      </c>
      <c r="R2640">
        <v>915161</v>
      </c>
      <c r="S2640" t="s">
        <v>277</v>
      </c>
      <c r="T2640">
        <v>-1.0323280008332301</v>
      </c>
      <c r="U2640">
        <v>1.2009447865714571</v>
      </c>
      <c r="V2640">
        <v>-0.1067118350424142</v>
      </c>
      <c r="W2640">
        <v>-0.7313653491162122</v>
      </c>
      <c r="X2640">
        <v>-1.9666637701720819</v>
      </c>
      <c r="Y2640" t="str">
        <f t="shared" si="164"/>
        <v>&gt;72</v>
      </c>
      <c r="Z2640" s="20">
        <f t="shared" si="165"/>
        <v>1</v>
      </c>
      <c r="AA2640" t="str">
        <f t="shared" si="166"/>
        <v>80%-100%</v>
      </c>
      <c r="AB2640">
        <f t="shared" si="167"/>
        <v>1.8976811338551017E-4</v>
      </c>
    </row>
    <row r="2641" spans="1:28" x14ac:dyDescent="0.25">
      <c r="A2641" t="s">
        <v>6305</v>
      </c>
      <c r="B2641" t="s">
        <v>6306</v>
      </c>
      <c r="C2641" t="s">
        <v>82</v>
      </c>
      <c r="D2641" t="s">
        <v>535</v>
      </c>
      <c r="E2641">
        <v>246</v>
      </c>
      <c r="F2641" t="s">
        <v>87</v>
      </c>
      <c r="G2641">
        <v>2019</v>
      </c>
      <c r="H2641" t="s">
        <v>15</v>
      </c>
      <c r="J2641" t="s">
        <v>80</v>
      </c>
      <c r="K2641">
        <v>36</v>
      </c>
      <c r="L2641" s="18">
        <v>43342</v>
      </c>
      <c r="M2641" s="18">
        <v>44438</v>
      </c>
      <c r="O2641">
        <v>33990000</v>
      </c>
      <c r="P2641">
        <v>10197000</v>
      </c>
      <c r="Q2641">
        <v>23793000</v>
      </c>
      <c r="R2641">
        <v>497784</v>
      </c>
      <c r="S2641" t="s">
        <v>133</v>
      </c>
      <c r="T2641">
        <v>-0.42592372321696592</v>
      </c>
      <c r="U2641">
        <v>-1.6734036612460499</v>
      </c>
      <c r="V2641">
        <v>-1.7783012347266991</v>
      </c>
      <c r="W2641">
        <v>-0.482560359375656</v>
      </c>
      <c r="X2641">
        <v>1.5139907126543499</v>
      </c>
      <c r="Y2641" t="str">
        <f t="shared" si="164"/>
        <v>25-36</v>
      </c>
      <c r="Z2641" s="20">
        <f t="shared" si="165"/>
        <v>0.3</v>
      </c>
      <c r="AA2641" t="str">
        <f t="shared" si="166"/>
        <v>20%-40%</v>
      </c>
      <c r="AB2641">
        <f t="shared" si="167"/>
        <v>1.0322066888065902E-4</v>
      </c>
    </row>
    <row r="2642" spans="1:28" x14ac:dyDescent="0.25">
      <c r="A2642" t="s">
        <v>667</v>
      </c>
      <c r="B2642" t="s">
        <v>668</v>
      </c>
      <c r="C2642" t="s">
        <v>82</v>
      </c>
      <c r="D2642" t="s">
        <v>627</v>
      </c>
      <c r="E2642">
        <v>220</v>
      </c>
      <c r="F2642" t="s">
        <v>25</v>
      </c>
      <c r="G2642">
        <v>2021</v>
      </c>
      <c r="H2642" t="s">
        <v>25</v>
      </c>
      <c r="I2642" t="s">
        <v>84</v>
      </c>
      <c r="J2642" t="s">
        <v>80</v>
      </c>
      <c r="K2642">
        <v>72</v>
      </c>
      <c r="L2642" s="18">
        <v>43962</v>
      </c>
      <c r="M2642" s="18">
        <v>46153</v>
      </c>
      <c r="O2642">
        <v>39450000</v>
      </c>
      <c r="P2642">
        <v>39450000</v>
      </c>
      <c r="Q2642">
        <v>0</v>
      </c>
      <c r="R2642">
        <v>919773</v>
      </c>
      <c r="S2642" t="s">
        <v>385</v>
      </c>
      <c r="T2642">
        <v>-0.75338203312974839</v>
      </c>
      <c r="U2642">
        <v>1.2009447865714571</v>
      </c>
      <c r="V2642">
        <v>0.44659959483636458</v>
      </c>
      <c r="W2642">
        <v>-0.49551223845552972</v>
      </c>
      <c r="X2642">
        <v>-1.5025765057952249</v>
      </c>
      <c r="Y2642" t="str">
        <f t="shared" si="164"/>
        <v>61-72</v>
      </c>
      <c r="Z2642" s="20">
        <f t="shared" si="165"/>
        <v>1</v>
      </c>
      <c r="AA2642" t="str">
        <f t="shared" si="166"/>
        <v>80%-100%</v>
      </c>
      <c r="AB2642">
        <f t="shared" si="167"/>
        <v>1.9072445936062709E-4</v>
      </c>
    </row>
    <row r="2643" spans="1:28" x14ac:dyDescent="0.25">
      <c r="A2643" t="s">
        <v>6307</v>
      </c>
      <c r="B2643" t="s">
        <v>6308</v>
      </c>
      <c r="C2643" t="s">
        <v>82</v>
      </c>
      <c r="D2643" t="s">
        <v>199</v>
      </c>
      <c r="E2643">
        <v>61</v>
      </c>
      <c r="F2643" t="s">
        <v>87</v>
      </c>
      <c r="G2643">
        <v>2022</v>
      </c>
      <c r="H2643" t="s">
        <v>24</v>
      </c>
      <c r="I2643" t="s">
        <v>84</v>
      </c>
      <c r="J2643" t="s">
        <v>80</v>
      </c>
      <c r="K2643">
        <v>84</v>
      </c>
      <c r="L2643" s="18">
        <v>44393</v>
      </c>
      <c r="M2643" s="18">
        <v>46950</v>
      </c>
      <c r="O2643">
        <v>45390000</v>
      </c>
      <c r="P2643">
        <v>40851000</v>
      </c>
      <c r="Q2643">
        <v>4539000</v>
      </c>
      <c r="R2643">
        <v>891732</v>
      </c>
      <c r="S2643" t="s">
        <v>641</v>
      </c>
      <c r="T2643">
        <v>-0.86253480310067587</v>
      </c>
      <c r="U2643">
        <v>0.79032357974038436</v>
      </c>
      <c r="V2643">
        <v>-0.30432305999912118</v>
      </c>
      <c r="W2643">
        <v>-0.39726873570990229</v>
      </c>
      <c r="X2643">
        <v>-0.96114136402222416</v>
      </c>
      <c r="Y2643" t="str">
        <f t="shared" si="164"/>
        <v>&gt;72</v>
      </c>
      <c r="Z2643" s="20">
        <f t="shared" si="165"/>
        <v>0.9</v>
      </c>
      <c r="AA2643" t="str">
        <f t="shared" si="166"/>
        <v>80%-100%</v>
      </c>
      <c r="AB2643">
        <f t="shared" si="167"/>
        <v>1.8490986753750188E-4</v>
      </c>
    </row>
    <row r="2644" spans="1:28" x14ac:dyDescent="0.25">
      <c r="A2644" t="s">
        <v>6309</v>
      </c>
      <c r="B2644" t="s">
        <v>6310</v>
      </c>
      <c r="C2644" t="s">
        <v>82</v>
      </c>
      <c r="D2644" t="s">
        <v>611</v>
      </c>
      <c r="E2644">
        <v>38</v>
      </c>
      <c r="F2644" t="s">
        <v>79</v>
      </c>
      <c r="G2644">
        <v>2017</v>
      </c>
      <c r="H2644" t="s">
        <v>13</v>
      </c>
      <c r="J2644" t="s">
        <v>80</v>
      </c>
      <c r="K2644">
        <v>84</v>
      </c>
      <c r="L2644" s="18">
        <v>42625</v>
      </c>
      <c r="M2644" s="18">
        <v>45181</v>
      </c>
      <c r="O2644">
        <v>37940000</v>
      </c>
      <c r="P2644">
        <v>30940000</v>
      </c>
      <c r="Q2644">
        <v>7000000</v>
      </c>
      <c r="R2644">
        <v>527974</v>
      </c>
      <c r="S2644" t="s">
        <v>389</v>
      </c>
      <c r="T2644">
        <v>0.99306228640509131</v>
      </c>
      <c r="U2644">
        <v>0.44334108393110139</v>
      </c>
      <c r="V2644">
        <v>0.18066626496312641</v>
      </c>
      <c r="W2644">
        <v>-0.87189106316343989</v>
      </c>
      <c r="X2644">
        <v>-0.96114136402222416</v>
      </c>
      <c r="Y2644" t="str">
        <f t="shared" si="164"/>
        <v>&gt;72</v>
      </c>
      <c r="Z2644" s="20">
        <f t="shared" si="165"/>
        <v>0.81549815498154976</v>
      </c>
      <c r="AA2644" t="str">
        <f t="shared" si="166"/>
        <v>80%-100%</v>
      </c>
      <c r="AB2644">
        <f t="shared" si="167"/>
        <v>1.0948087811499981E-4</v>
      </c>
    </row>
    <row r="2645" spans="1:28" x14ac:dyDescent="0.25">
      <c r="A2645" t="s">
        <v>6311</v>
      </c>
      <c r="B2645" t="s">
        <v>6312</v>
      </c>
      <c r="C2645" t="s">
        <v>82</v>
      </c>
      <c r="D2645" t="s">
        <v>125</v>
      </c>
      <c r="E2645">
        <v>291</v>
      </c>
      <c r="F2645" t="s">
        <v>117</v>
      </c>
      <c r="G2645">
        <v>2021</v>
      </c>
      <c r="H2645" t="s">
        <v>29</v>
      </c>
      <c r="I2645" t="s">
        <v>84</v>
      </c>
      <c r="J2645" t="s">
        <v>80</v>
      </c>
      <c r="K2645">
        <v>72</v>
      </c>
      <c r="L2645" s="18">
        <v>44531</v>
      </c>
      <c r="M2645" s="18">
        <v>46722</v>
      </c>
      <c r="O2645">
        <v>60390000</v>
      </c>
      <c r="P2645">
        <v>30195000</v>
      </c>
      <c r="Q2645">
        <v>30195000</v>
      </c>
      <c r="R2645">
        <v>774541</v>
      </c>
      <c r="S2645" t="s">
        <v>107</v>
      </c>
      <c r="T2645">
        <v>-0.30464286769371318</v>
      </c>
      <c r="U2645">
        <v>-0.85216124758390532</v>
      </c>
      <c r="V2645">
        <v>0.24898836987965761</v>
      </c>
      <c r="W2645">
        <v>-0.22295289908151211</v>
      </c>
      <c r="X2645">
        <v>0.27642467431606299</v>
      </c>
      <c r="Y2645" t="str">
        <f t="shared" si="164"/>
        <v>61-72</v>
      </c>
      <c r="Z2645" s="20">
        <f t="shared" si="165"/>
        <v>0.5</v>
      </c>
      <c r="AA2645" t="str">
        <f t="shared" si="166"/>
        <v>40%-60%</v>
      </c>
      <c r="AB2645">
        <f t="shared" si="167"/>
        <v>1.6060909972095231E-4</v>
      </c>
    </row>
    <row r="2646" spans="1:28" x14ac:dyDescent="0.25">
      <c r="A2646" t="s">
        <v>6313</v>
      </c>
      <c r="B2646" t="s">
        <v>6314</v>
      </c>
      <c r="C2646" t="s">
        <v>82</v>
      </c>
      <c r="D2646" t="s">
        <v>209</v>
      </c>
      <c r="E2646">
        <v>74</v>
      </c>
      <c r="F2646" t="s">
        <v>87</v>
      </c>
      <c r="G2646">
        <v>2019</v>
      </c>
      <c r="H2646" t="s">
        <v>15</v>
      </c>
      <c r="J2646" t="s">
        <v>80</v>
      </c>
      <c r="K2646">
        <v>84</v>
      </c>
      <c r="L2646" s="18">
        <v>43385</v>
      </c>
      <c r="M2646" s="18">
        <v>45942</v>
      </c>
      <c r="O2646">
        <v>33530000</v>
      </c>
      <c r="P2646">
        <v>26824000</v>
      </c>
      <c r="Q2646">
        <v>6706000</v>
      </c>
      <c r="R2646">
        <v>590062</v>
      </c>
      <c r="S2646" t="s">
        <v>287</v>
      </c>
      <c r="T2646">
        <v>0.38665800878882761</v>
      </c>
      <c r="U2646">
        <v>0.37970237290931202</v>
      </c>
      <c r="V2646">
        <v>0.48612183982770601</v>
      </c>
      <c r="W2646">
        <v>-0.28895195489559322</v>
      </c>
      <c r="X2646">
        <v>0.58581618390063472</v>
      </c>
      <c r="Y2646" t="str">
        <f t="shared" si="164"/>
        <v>&gt;72</v>
      </c>
      <c r="Z2646" s="20">
        <f t="shared" si="165"/>
        <v>0.8</v>
      </c>
      <c r="AA2646" t="str">
        <f t="shared" si="166"/>
        <v>60%-80%</v>
      </c>
      <c r="AB2646">
        <f t="shared" si="167"/>
        <v>1.2235546807663449E-4</v>
      </c>
    </row>
    <row r="2647" spans="1:28" x14ac:dyDescent="0.25">
      <c r="A2647" t="s">
        <v>6315</v>
      </c>
      <c r="B2647" t="s">
        <v>6316</v>
      </c>
      <c r="C2647" t="s">
        <v>82</v>
      </c>
      <c r="D2647" t="s">
        <v>327</v>
      </c>
      <c r="E2647">
        <v>61</v>
      </c>
      <c r="F2647" t="s">
        <v>87</v>
      </c>
      <c r="G2647">
        <v>2019</v>
      </c>
      <c r="H2647" t="s">
        <v>15</v>
      </c>
      <c r="I2647" t="s">
        <v>84</v>
      </c>
      <c r="J2647" t="s">
        <v>80</v>
      </c>
      <c r="K2647">
        <v>36</v>
      </c>
      <c r="L2647" s="18">
        <v>43679</v>
      </c>
      <c r="M2647" s="18">
        <v>44775</v>
      </c>
      <c r="O2647">
        <v>37290000</v>
      </c>
      <c r="P2647">
        <v>15290000</v>
      </c>
      <c r="Q2647">
        <v>22000000</v>
      </c>
      <c r="R2647">
        <v>517458</v>
      </c>
      <c r="S2647" t="s">
        <v>146</v>
      </c>
      <c r="T2647">
        <v>0.93242185864346494</v>
      </c>
      <c r="U2647">
        <v>-1.221599206532215</v>
      </c>
      <c r="V2647">
        <v>-0.8236599824159937</v>
      </c>
      <c r="W2647">
        <v>-0.1851022663226807</v>
      </c>
      <c r="X2647">
        <v>-0.26501046745693763</v>
      </c>
      <c r="Y2647" t="str">
        <f t="shared" si="164"/>
        <v>25-36</v>
      </c>
      <c r="Z2647" s="20">
        <f t="shared" si="165"/>
        <v>0.41002949852507375</v>
      </c>
      <c r="AA2647" t="str">
        <f t="shared" si="166"/>
        <v>40%-60%</v>
      </c>
      <c r="AB2647">
        <f t="shared" si="167"/>
        <v>1.0730027658110357E-4</v>
      </c>
    </row>
    <row r="2648" spans="1:28" x14ac:dyDescent="0.25">
      <c r="A2648" t="s">
        <v>6317</v>
      </c>
      <c r="B2648" t="s">
        <v>6318</v>
      </c>
      <c r="C2648" t="s">
        <v>82</v>
      </c>
      <c r="D2648" t="s">
        <v>219</v>
      </c>
      <c r="E2648">
        <v>60</v>
      </c>
      <c r="F2648" t="s">
        <v>79</v>
      </c>
      <c r="G2648">
        <v>2021</v>
      </c>
      <c r="H2648" t="s">
        <v>26</v>
      </c>
      <c r="I2648" t="s">
        <v>84</v>
      </c>
      <c r="J2648" t="s">
        <v>80</v>
      </c>
      <c r="K2648">
        <v>29</v>
      </c>
      <c r="L2648" s="18">
        <v>43839</v>
      </c>
      <c r="M2648" s="18">
        <v>44721</v>
      </c>
      <c r="O2648">
        <v>52670000</v>
      </c>
      <c r="P2648">
        <v>26335000</v>
      </c>
      <c r="Q2648">
        <v>26335000</v>
      </c>
      <c r="R2648">
        <v>1011284</v>
      </c>
      <c r="S2648" t="s">
        <v>189</v>
      </c>
      <c r="T2648">
        <v>-1.092968428594856</v>
      </c>
      <c r="U2648">
        <v>-0.85216124758390532</v>
      </c>
      <c r="V2648">
        <v>-4.4146365390986242</v>
      </c>
      <c r="W2648">
        <v>-0.1582980533556736</v>
      </c>
      <c r="X2648">
        <v>0.27642467431606299</v>
      </c>
      <c r="Y2648" t="str">
        <f t="shared" si="164"/>
        <v>25-36</v>
      </c>
      <c r="Z2648" s="20">
        <f t="shared" si="165"/>
        <v>0.5</v>
      </c>
      <c r="AA2648" t="str">
        <f t="shared" si="166"/>
        <v>40%-60%</v>
      </c>
      <c r="AB2648">
        <f t="shared" si="167"/>
        <v>2.0970021316134787E-4</v>
      </c>
    </row>
    <row r="2649" spans="1:28" x14ac:dyDescent="0.25">
      <c r="A2649" t="s">
        <v>6319</v>
      </c>
      <c r="B2649" t="s">
        <v>6320</v>
      </c>
      <c r="C2649" t="s">
        <v>82</v>
      </c>
      <c r="D2649" t="s">
        <v>627</v>
      </c>
      <c r="E2649">
        <v>60</v>
      </c>
      <c r="F2649" t="s">
        <v>25</v>
      </c>
      <c r="G2649">
        <v>2021</v>
      </c>
      <c r="H2649" t="s">
        <v>25</v>
      </c>
      <c r="I2649" t="s">
        <v>84</v>
      </c>
      <c r="J2649" t="s">
        <v>80</v>
      </c>
      <c r="K2649">
        <v>72</v>
      </c>
      <c r="L2649" s="18">
        <v>44183</v>
      </c>
      <c r="M2649" s="18">
        <v>46374</v>
      </c>
      <c r="O2649">
        <v>38490000</v>
      </c>
      <c r="P2649">
        <v>38490000</v>
      </c>
      <c r="Q2649">
        <v>0</v>
      </c>
      <c r="R2649">
        <v>909942</v>
      </c>
      <c r="S2649" t="s">
        <v>137</v>
      </c>
      <c r="T2649">
        <v>-0.4986922365309176</v>
      </c>
      <c r="U2649">
        <v>1.2009447865714571</v>
      </c>
      <c r="V2649">
        <v>0.6442108197930716</v>
      </c>
      <c r="W2649">
        <v>0.33955753488230289</v>
      </c>
      <c r="X2649">
        <v>-1.0384892414183671</v>
      </c>
      <c r="Y2649" t="str">
        <f t="shared" si="164"/>
        <v>61-72</v>
      </c>
      <c r="Z2649" s="20">
        <f t="shared" si="165"/>
        <v>1</v>
      </c>
      <c r="AA2649" t="str">
        <f t="shared" si="166"/>
        <v>80%-100%</v>
      </c>
      <c r="AB2649">
        <f t="shared" si="167"/>
        <v>1.8868589967255804E-4</v>
      </c>
    </row>
    <row r="2650" spans="1:28" x14ac:dyDescent="0.25">
      <c r="A2650" t="s">
        <v>6321</v>
      </c>
      <c r="B2650" t="s">
        <v>6322</v>
      </c>
      <c r="C2650" t="s">
        <v>82</v>
      </c>
      <c r="D2650" t="s">
        <v>299</v>
      </c>
      <c r="E2650">
        <v>220</v>
      </c>
      <c r="F2650" t="s">
        <v>117</v>
      </c>
      <c r="G2650">
        <v>2022</v>
      </c>
      <c r="H2650" t="s">
        <v>29</v>
      </c>
      <c r="I2650" t="s">
        <v>84</v>
      </c>
      <c r="J2650" t="s">
        <v>80</v>
      </c>
      <c r="K2650">
        <v>60</v>
      </c>
      <c r="L2650" s="18">
        <v>44357</v>
      </c>
      <c r="M2650" s="18">
        <v>46183</v>
      </c>
      <c r="O2650">
        <v>65807327</v>
      </c>
      <c r="P2650">
        <v>35807327</v>
      </c>
      <c r="Q2650">
        <v>30000000</v>
      </c>
      <c r="R2650">
        <v>908869</v>
      </c>
      <c r="S2650" t="s">
        <v>639</v>
      </c>
      <c r="T2650">
        <v>-2.4998263526645879</v>
      </c>
      <c r="U2650">
        <v>-0.67097993161868819</v>
      </c>
      <c r="V2650">
        <v>-0.97620122485192473</v>
      </c>
      <c r="W2650">
        <v>0.34121705350976278</v>
      </c>
      <c r="X2650">
        <v>-1.0384892414183671</v>
      </c>
      <c r="Y2650" t="str">
        <f t="shared" si="164"/>
        <v>49-60</v>
      </c>
      <c r="Z2650" s="20">
        <f t="shared" si="165"/>
        <v>0.54412371133080673</v>
      </c>
      <c r="AA2650" t="str">
        <f t="shared" si="166"/>
        <v>40%-60%</v>
      </c>
      <c r="AB2650">
        <f t="shared" si="167"/>
        <v>1.8846340200748857E-4</v>
      </c>
    </row>
    <row r="2651" spans="1:28" x14ac:dyDescent="0.25">
      <c r="A2651" t="s">
        <v>6323</v>
      </c>
      <c r="B2651" t="s">
        <v>6324</v>
      </c>
      <c r="C2651" t="s">
        <v>82</v>
      </c>
      <c r="D2651" t="s">
        <v>301</v>
      </c>
      <c r="E2651">
        <v>15</v>
      </c>
      <c r="F2651" t="s">
        <v>87</v>
      </c>
      <c r="G2651">
        <v>2020</v>
      </c>
      <c r="H2651" t="s">
        <v>15</v>
      </c>
      <c r="I2651" t="s">
        <v>84</v>
      </c>
      <c r="J2651" t="s">
        <v>80</v>
      </c>
      <c r="K2651">
        <v>84</v>
      </c>
      <c r="L2651" s="18">
        <v>43782</v>
      </c>
      <c r="M2651" s="18">
        <v>46339</v>
      </c>
      <c r="O2651">
        <v>46990000</v>
      </c>
      <c r="P2651">
        <v>47958989</v>
      </c>
      <c r="Q2651">
        <v>0</v>
      </c>
      <c r="R2651">
        <v>1006625</v>
      </c>
      <c r="S2651" t="s">
        <v>311</v>
      </c>
      <c r="T2651">
        <v>-1.978318673914601</v>
      </c>
      <c r="U2651">
        <v>1.2856197030613561</v>
      </c>
      <c r="V2651">
        <v>0.84182204474977862</v>
      </c>
      <c r="W2651">
        <v>-0.25948852927994431</v>
      </c>
      <c r="X2651">
        <v>-0.26501046745693763</v>
      </c>
      <c r="Y2651" t="str">
        <f t="shared" si="164"/>
        <v>&gt;72</v>
      </c>
      <c r="Z2651" s="20">
        <f t="shared" si="165"/>
        <v>1.0206211747180252</v>
      </c>
      <c r="AA2651" t="str">
        <f t="shared" si="166"/>
        <v>80%-100%</v>
      </c>
      <c r="AB2651">
        <f t="shared" si="167"/>
        <v>2.0873412124936395E-4</v>
      </c>
    </row>
    <row r="2652" spans="1:28" x14ac:dyDescent="0.25">
      <c r="A2652" t="s">
        <v>6325</v>
      </c>
      <c r="B2652" t="s">
        <v>6326</v>
      </c>
      <c r="C2652" t="s">
        <v>82</v>
      </c>
      <c r="D2652" t="s">
        <v>236</v>
      </c>
      <c r="E2652">
        <v>38</v>
      </c>
      <c r="F2652" t="s">
        <v>12</v>
      </c>
      <c r="G2652">
        <v>2021</v>
      </c>
      <c r="H2652" t="s">
        <v>12</v>
      </c>
      <c r="I2652" t="s">
        <v>84</v>
      </c>
      <c r="J2652" t="s">
        <v>80</v>
      </c>
      <c r="K2652">
        <v>84</v>
      </c>
      <c r="L2652" s="18">
        <v>44043</v>
      </c>
      <c r="M2652" s="18">
        <v>46599</v>
      </c>
      <c r="O2652">
        <v>77890000</v>
      </c>
      <c r="P2652">
        <v>77890000</v>
      </c>
      <c r="Q2652">
        <v>0</v>
      </c>
      <c r="R2652">
        <v>1697947</v>
      </c>
      <c r="S2652" t="s">
        <v>475</v>
      </c>
      <c r="T2652">
        <v>-0.83827863199602526</v>
      </c>
      <c r="U2652">
        <v>1.2009447865714571</v>
      </c>
      <c r="V2652">
        <v>0.6442108197930716</v>
      </c>
      <c r="W2652">
        <v>1.582056390255272</v>
      </c>
      <c r="X2652">
        <v>0.19907679691992</v>
      </c>
      <c r="Y2652" t="str">
        <f t="shared" si="164"/>
        <v>&gt;72</v>
      </c>
      <c r="Z2652" s="20">
        <f t="shared" si="165"/>
        <v>1</v>
      </c>
      <c r="AA2652" t="str">
        <f t="shared" si="166"/>
        <v>80%-100%</v>
      </c>
      <c r="AB2652">
        <f t="shared" si="167"/>
        <v>3.5208689926536079E-4</v>
      </c>
    </row>
    <row r="2653" spans="1:28" x14ac:dyDescent="0.25">
      <c r="A2653" t="s">
        <v>6327</v>
      </c>
      <c r="B2653" t="s">
        <v>6328</v>
      </c>
      <c r="C2653" t="s">
        <v>82</v>
      </c>
      <c r="D2653" t="s">
        <v>1187</v>
      </c>
      <c r="E2653">
        <v>61</v>
      </c>
      <c r="F2653" t="s">
        <v>87</v>
      </c>
      <c r="G2653">
        <v>2017</v>
      </c>
      <c r="H2653" t="s">
        <v>15</v>
      </c>
      <c r="J2653" t="s">
        <v>80</v>
      </c>
      <c r="K2653">
        <v>72</v>
      </c>
      <c r="L2653" s="18">
        <v>42662</v>
      </c>
      <c r="M2653" s="18">
        <v>44853</v>
      </c>
      <c r="O2653">
        <v>38000000</v>
      </c>
      <c r="P2653">
        <v>31902000</v>
      </c>
      <c r="Q2653">
        <v>6098000</v>
      </c>
      <c r="R2653">
        <v>556660</v>
      </c>
      <c r="S2653" t="s">
        <v>262</v>
      </c>
      <c r="T2653">
        <v>-0.68061351981579676</v>
      </c>
      <c r="U2653">
        <v>0.54200580781990937</v>
      </c>
      <c r="V2653">
        <v>-0.17026277502134651</v>
      </c>
      <c r="W2653">
        <v>-0.7961718748446005</v>
      </c>
      <c r="X2653">
        <v>-0.49705409964536651</v>
      </c>
      <c r="Y2653" t="str">
        <f t="shared" si="164"/>
        <v>61-72</v>
      </c>
      <c r="Z2653" s="20">
        <f t="shared" si="165"/>
        <v>0.83952631578947368</v>
      </c>
      <c r="AA2653" t="str">
        <f t="shared" si="166"/>
        <v>80%-100%</v>
      </c>
      <c r="AB2653">
        <f t="shared" si="167"/>
        <v>1.1542921736959736E-4</v>
      </c>
    </row>
    <row r="2654" spans="1:28" x14ac:dyDescent="0.25">
      <c r="A2654" t="s">
        <v>6329</v>
      </c>
      <c r="B2654" t="s">
        <v>6330</v>
      </c>
      <c r="C2654" t="s">
        <v>82</v>
      </c>
      <c r="D2654" t="s">
        <v>161</v>
      </c>
      <c r="E2654">
        <v>241</v>
      </c>
      <c r="F2654" t="s">
        <v>12</v>
      </c>
      <c r="G2654">
        <v>2022</v>
      </c>
      <c r="H2654" t="s">
        <v>12</v>
      </c>
      <c r="I2654" t="s">
        <v>84</v>
      </c>
      <c r="J2654" t="s">
        <v>80</v>
      </c>
      <c r="K2654">
        <v>84</v>
      </c>
      <c r="L2654" s="18">
        <v>44279</v>
      </c>
      <c r="M2654" s="18">
        <v>46836</v>
      </c>
      <c r="O2654">
        <v>82034000</v>
      </c>
      <c r="P2654">
        <v>84734000</v>
      </c>
      <c r="Q2654">
        <v>0</v>
      </c>
      <c r="R2654">
        <v>1779063</v>
      </c>
      <c r="S2654" t="s">
        <v>320</v>
      </c>
      <c r="T2654">
        <v>-2.9243093469959729</v>
      </c>
      <c r="U2654">
        <v>1.336093293098493</v>
      </c>
      <c r="V2654">
        <v>0.16994387989697479</v>
      </c>
      <c r="W2654">
        <v>0.15935505377858691</v>
      </c>
      <c r="X2654">
        <v>-0.49705409964536651</v>
      </c>
      <c r="Y2654" t="str">
        <f t="shared" si="164"/>
        <v>&gt;72</v>
      </c>
      <c r="Z2654" s="20">
        <f t="shared" si="165"/>
        <v>1.0329131823390301</v>
      </c>
      <c r="AA2654" t="str">
        <f t="shared" si="166"/>
        <v>80%-100%</v>
      </c>
      <c r="AB2654">
        <f t="shared" si="167"/>
        <v>3.6890714213560881E-4</v>
      </c>
    </row>
    <row r="2655" spans="1:28" x14ac:dyDescent="0.25">
      <c r="A2655" t="s">
        <v>6331</v>
      </c>
      <c r="B2655" t="s">
        <v>6332</v>
      </c>
      <c r="C2655" t="s">
        <v>82</v>
      </c>
      <c r="D2655" t="s">
        <v>254</v>
      </c>
      <c r="E2655">
        <v>62</v>
      </c>
      <c r="F2655" t="s">
        <v>17</v>
      </c>
      <c r="G2655">
        <v>2020</v>
      </c>
      <c r="H2655" t="s">
        <v>17</v>
      </c>
      <c r="I2655" t="s">
        <v>84</v>
      </c>
      <c r="J2655" t="s">
        <v>80</v>
      </c>
      <c r="K2655">
        <v>72</v>
      </c>
      <c r="L2655" s="18">
        <v>44013</v>
      </c>
      <c r="M2655" s="18">
        <v>46204</v>
      </c>
      <c r="O2655">
        <v>59030000</v>
      </c>
      <c r="P2655">
        <v>29515000</v>
      </c>
      <c r="Q2655">
        <v>29515000</v>
      </c>
      <c r="R2655">
        <v>725718</v>
      </c>
      <c r="S2655" t="s">
        <v>166</v>
      </c>
      <c r="T2655">
        <v>-0.19549009772278569</v>
      </c>
      <c r="U2655">
        <v>-0.85216124758390532</v>
      </c>
      <c r="V2655">
        <v>0.13042163490563341</v>
      </c>
      <c r="W2655">
        <v>4.058994368579015E-2</v>
      </c>
      <c r="X2655">
        <v>0.50846830650449182</v>
      </c>
      <c r="Y2655" t="str">
        <f t="shared" si="164"/>
        <v>61-72</v>
      </c>
      <c r="Z2655" s="20">
        <f t="shared" si="165"/>
        <v>0.5</v>
      </c>
      <c r="AA2655" t="str">
        <f t="shared" si="166"/>
        <v>40%-60%</v>
      </c>
      <c r="AB2655">
        <f t="shared" si="167"/>
        <v>1.5048514491975256E-4</v>
      </c>
    </row>
    <row r="2656" spans="1:28" x14ac:dyDescent="0.25">
      <c r="A2656" t="s">
        <v>6333</v>
      </c>
      <c r="B2656" t="s">
        <v>6334</v>
      </c>
      <c r="C2656" t="s">
        <v>82</v>
      </c>
      <c r="D2656" t="s">
        <v>199</v>
      </c>
      <c r="E2656">
        <v>61</v>
      </c>
      <c r="F2656" t="s">
        <v>12</v>
      </c>
      <c r="G2656">
        <v>2022</v>
      </c>
      <c r="H2656" t="s">
        <v>12</v>
      </c>
      <c r="I2656" t="s">
        <v>84</v>
      </c>
      <c r="J2656" t="s">
        <v>80</v>
      </c>
      <c r="K2656">
        <v>84</v>
      </c>
      <c r="L2656" s="18">
        <v>44406</v>
      </c>
      <c r="M2656" s="18">
        <v>46963</v>
      </c>
      <c r="O2656">
        <v>77432000</v>
      </c>
      <c r="P2656">
        <v>73902800</v>
      </c>
      <c r="Q2656">
        <v>3529200</v>
      </c>
      <c r="R2656">
        <v>1613215</v>
      </c>
      <c r="S2656" t="s">
        <v>293</v>
      </c>
      <c r="T2656">
        <v>-2.3664174115890102</v>
      </c>
      <c r="U2656">
        <v>1.0137916246812539</v>
      </c>
      <c r="V2656">
        <v>-0.30432305999912118</v>
      </c>
      <c r="W2656">
        <v>0.88758103503584385</v>
      </c>
      <c r="X2656">
        <v>-0.57440197704150942</v>
      </c>
      <c r="Y2656" t="str">
        <f t="shared" si="164"/>
        <v>&gt;72</v>
      </c>
      <c r="Z2656" s="20">
        <f t="shared" si="165"/>
        <v>0.95442194441574546</v>
      </c>
      <c r="AA2656" t="str">
        <f t="shared" si="166"/>
        <v>80%-100%</v>
      </c>
      <c r="AB2656">
        <f t="shared" si="167"/>
        <v>3.3451684133743221E-4</v>
      </c>
    </row>
    <row r="2657" spans="1:28" x14ac:dyDescent="0.25">
      <c r="A2657" t="s">
        <v>738</v>
      </c>
      <c r="B2657" t="s">
        <v>739</v>
      </c>
      <c r="C2657" t="s">
        <v>82</v>
      </c>
      <c r="D2657" t="s">
        <v>740</v>
      </c>
      <c r="E2657">
        <v>38</v>
      </c>
      <c r="F2657" t="s">
        <v>95</v>
      </c>
      <c r="G2657">
        <v>2019</v>
      </c>
      <c r="H2657" t="s">
        <v>16</v>
      </c>
      <c r="J2657" t="s">
        <v>96</v>
      </c>
      <c r="K2657">
        <v>72</v>
      </c>
      <c r="L2657" s="18">
        <v>44557</v>
      </c>
      <c r="M2657" s="18">
        <v>46748</v>
      </c>
      <c r="O2657">
        <v>41500000</v>
      </c>
      <c r="P2657">
        <v>26500000</v>
      </c>
      <c r="Q2657">
        <v>15000000</v>
      </c>
      <c r="R2657">
        <v>819165</v>
      </c>
      <c r="S2657" t="s">
        <v>160</v>
      </c>
      <c r="T2657">
        <v>-1.1293526852518321</v>
      </c>
      <c r="U2657">
        <v>-0.28322825016735947</v>
      </c>
      <c r="V2657">
        <v>0.6442108197930716</v>
      </c>
      <c r="W2657">
        <v>-0.55658252394605479</v>
      </c>
      <c r="X2657">
        <v>-1.270532873606796</v>
      </c>
      <c r="Y2657" t="str">
        <f t="shared" si="164"/>
        <v>61-72</v>
      </c>
      <c r="Z2657" s="20">
        <f t="shared" si="165"/>
        <v>0.63855421686746983</v>
      </c>
      <c r="AA2657" t="str">
        <f t="shared" si="166"/>
        <v>60%-80%</v>
      </c>
      <c r="AB2657">
        <f t="shared" si="167"/>
        <v>1.698623483752492E-4</v>
      </c>
    </row>
    <row r="2658" spans="1:28" x14ac:dyDescent="0.25">
      <c r="A2658" t="s">
        <v>6335</v>
      </c>
      <c r="B2658" t="s">
        <v>6336</v>
      </c>
      <c r="C2658" t="s">
        <v>82</v>
      </c>
      <c r="D2658" t="s">
        <v>808</v>
      </c>
      <c r="E2658">
        <v>74</v>
      </c>
      <c r="F2658" t="s">
        <v>17</v>
      </c>
      <c r="G2658">
        <v>2021</v>
      </c>
      <c r="H2658" t="s">
        <v>110</v>
      </c>
      <c r="I2658" t="s">
        <v>84</v>
      </c>
      <c r="J2658" t="s">
        <v>80</v>
      </c>
      <c r="K2658">
        <v>72</v>
      </c>
      <c r="L2658" s="18">
        <v>44187</v>
      </c>
      <c r="M2658" s="18">
        <v>46378</v>
      </c>
      <c r="O2658">
        <v>68141555</v>
      </c>
      <c r="P2658">
        <v>68141555</v>
      </c>
      <c r="Q2658">
        <v>0</v>
      </c>
      <c r="R2658">
        <v>1605789</v>
      </c>
      <c r="S2658" t="s">
        <v>121</v>
      </c>
      <c r="T2658">
        <v>0.28963332437022532</v>
      </c>
      <c r="U2658">
        <v>1.2009447865714571</v>
      </c>
      <c r="V2658">
        <v>0.24898836987965761</v>
      </c>
      <c r="W2658">
        <v>0.63845443058528584</v>
      </c>
      <c r="X2658">
        <v>0.97255557088134947</v>
      </c>
      <c r="Y2658" t="str">
        <f t="shared" si="164"/>
        <v>61-72</v>
      </c>
      <c r="Z2658" s="20">
        <f t="shared" si="165"/>
        <v>1</v>
      </c>
      <c r="AA2658" t="str">
        <f t="shared" si="166"/>
        <v>80%-100%</v>
      </c>
      <c r="AB2658">
        <f t="shared" si="167"/>
        <v>3.3297698331244993E-4</v>
      </c>
    </row>
    <row r="2659" spans="1:28" x14ac:dyDescent="0.25">
      <c r="A2659" t="s">
        <v>6337</v>
      </c>
      <c r="B2659" t="s">
        <v>6338</v>
      </c>
      <c r="C2659" t="s">
        <v>82</v>
      </c>
      <c r="D2659" t="s">
        <v>86</v>
      </c>
      <c r="E2659">
        <v>38</v>
      </c>
      <c r="F2659" t="s">
        <v>87</v>
      </c>
      <c r="G2659">
        <v>2020</v>
      </c>
      <c r="H2659" t="s">
        <v>15</v>
      </c>
      <c r="I2659" t="s">
        <v>84</v>
      </c>
      <c r="J2659" t="s">
        <v>80</v>
      </c>
      <c r="K2659">
        <v>60</v>
      </c>
      <c r="L2659" s="18">
        <v>43661</v>
      </c>
      <c r="M2659" s="18">
        <v>45488</v>
      </c>
      <c r="O2659">
        <v>34590000</v>
      </c>
      <c r="P2659">
        <v>30590000</v>
      </c>
      <c r="Q2659">
        <v>4000000</v>
      </c>
      <c r="R2659">
        <v>780369</v>
      </c>
      <c r="S2659" t="s">
        <v>88</v>
      </c>
      <c r="T2659">
        <v>0.90816568753881444</v>
      </c>
      <c r="U2659">
        <v>0.72610095097611405</v>
      </c>
      <c r="V2659">
        <v>0.88134428974112011</v>
      </c>
      <c r="W2659">
        <v>-0.6225898773532732</v>
      </c>
      <c r="X2659">
        <v>1.3592949578620639</v>
      </c>
      <c r="Y2659" t="str">
        <f t="shared" si="164"/>
        <v>49-60</v>
      </c>
      <c r="Z2659" s="20">
        <f t="shared" si="165"/>
        <v>0.88435964151488866</v>
      </c>
      <c r="AA2659" t="str">
        <f t="shared" si="166"/>
        <v>80%-100%</v>
      </c>
      <c r="AB2659">
        <f t="shared" si="167"/>
        <v>1.6181759589245737E-4</v>
      </c>
    </row>
    <row r="2660" spans="1:28" x14ac:dyDescent="0.25">
      <c r="A2660" t="s">
        <v>6339</v>
      </c>
      <c r="B2660" t="s">
        <v>6340</v>
      </c>
      <c r="C2660" t="s">
        <v>82</v>
      </c>
      <c r="D2660" t="s">
        <v>197</v>
      </c>
      <c r="E2660">
        <v>15</v>
      </c>
      <c r="F2660" t="s">
        <v>87</v>
      </c>
      <c r="G2660">
        <v>2017</v>
      </c>
      <c r="H2660" t="s">
        <v>15</v>
      </c>
      <c r="J2660" t="s">
        <v>80</v>
      </c>
      <c r="K2660">
        <v>72</v>
      </c>
      <c r="L2660" s="18">
        <v>42654</v>
      </c>
      <c r="M2660" s="18">
        <v>44845</v>
      </c>
      <c r="O2660">
        <v>34190000</v>
      </c>
      <c r="P2660">
        <v>32480500</v>
      </c>
      <c r="Q2660">
        <v>1709500</v>
      </c>
      <c r="R2660">
        <v>689055</v>
      </c>
      <c r="S2660" t="s">
        <v>768</v>
      </c>
      <c r="T2660">
        <v>-0.75338203312974839</v>
      </c>
      <c r="U2660">
        <v>0.99563418315592023</v>
      </c>
      <c r="V2660">
        <v>-0.1391137128538705</v>
      </c>
      <c r="W2660">
        <v>-0.71162968979100782</v>
      </c>
      <c r="X2660">
        <v>-1.3478807510029389</v>
      </c>
      <c r="Y2660" t="str">
        <f t="shared" si="164"/>
        <v>61-72</v>
      </c>
      <c r="Z2660" s="20">
        <f t="shared" si="165"/>
        <v>0.95</v>
      </c>
      <c r="AA2660" t="str">
        <f t="shared" si="166"/>
        <v>80%-100%</v>
      </c>
      <c r="AB2660">
        <f t="shared" si="167"/>
        <v>1.4288269208243435E-4</v>
      </c>
    </row>
    <row r="2661" spans="1:28" x14ac:dyDescent="0.25">
      <c r="A2661" t="s">
        <v>6341</v>
      </c>
      <c r="B2661" t="s">
        <v>6342</v>
      </c>
      <c r="C2661" t="s">
        <v>82</v>
      </c>
      <c r="D2661" t="s">
        <v>209</v>
      </c>
      <c r="E2661">
        <v>236</v>
      </c>
      <c r="F2661" t="s">
        <v>79</v>
      </c>
      <c r="G2661">
        <v>2019</v>
      </c>
      <c r="H2661" t="s">
        <v>13</v>
      </c>
      <c r="J2661" t="s">
        <v>80</v>
      </c>
      <c r="K2661">
        <v>84</v>
      </c>
      <c r="L2661" s="18">
        <v>43447</v>
      </c>
      <c r="M2661" s="18">
        <v>46004</v>
      </c>
      <c r="O2661">
        <v>36130000</v>
      </c>
      <c r="P2661">
        <v>31130000</v>
      </c>
      <c r="Q2661">
        <v>5000000</v>
      </c>
      <c r="R2661">
        <v>684783</v>
      </c>
      <c r="S2661" t="s">
        <v>578</v>
      </c>
      <c r="T2661">
        <v>-3.154742972490153</v>
      </c>
      <c r="U2661">
        <v>0.63268958752485749</v>
      </c>
      <c r="V2661">
        <v>0.48612183982770601</v>
      </c>
      <c r="W2661">
        <v>-0.40390681021974201</v>
      </c>
      <c r="X2661">
        <v>-0.80644560922993824</v>
      </c>
      <c r="Y2661" t="str">
        <f t="shared" si="164"/>
        <v>&gt;72</v>
      </c>
      <c r="Z2661" s="20">
        <f t="shared" si="165"/>
        <v>0.86161084970938273</v>
      </c>
      <c r="AA2661" t="str">
        <f t="shared" si="166"/>
        <v>80%-100%</v>
      </c>
      <c r="AB2661">
        <f t="shared" si="167"/>
        <v>1.4199684862933385E-4</v>
      </c>
    </row>
    <row r="2662" spans="1:28" x14ac:dyDescent="0.25">
      <c r="A2662" t="s">
        <v>6343</v>
      </c>
      <c r="B2662" t="s">
        <v>6344</v>
      </c>
      <c r="C2662" t="s">
        <v>82</v>
      </c>
      <c r="D2662" t="s">
        <v>274</v>
      </c>
      <c r="E2662">
        <v>49</v>
      </c>
      <c r="F2662" t="s">
        <v>79</v>
      </c>
      <c r="G2662">
        <v>2019</v>
      </c>
      <c r="H2662" t="s">
        <v>13</v>
      </c>
      <c r="J2662" t="s">
        <v>80</v>
      </c>
      <c r="K2662">
        <v>72</v>
      </c>
      <c r="L2662" s="18">
        <v>43280</v>
      </c>
      <c r="M2662" s="18">
        <v>45472</v>
      </c>
      <c r="O2662">
        <v>34780000</v>
      </c>
      <c r="P2662">
        <v>35705000</v>
      </c>
      <c r="Q2662">
        <v>0</v>
      </c>
      <c r="R2662">
        <v>756896</v>
      </c>
      <c r="S2662" t="s">
        <v>567</v>
      </c>
      <c r="T2662">
        <v>0.55645120652138136</v>
      </c>
      <c r="U2662">
        <v>1.310152554345678</v>
      </c>
      <c r="V2662">
        <v>-0.1715479198617299</v>
      </c>
      <c r="W2662">
        <v>0.15410300922640169</v>
      </c>
      <c r="X2662">
        <v>-1.270532873606796</v>
      </c>
      <c r="Y2662" t="str">
        <f t="shared" si="164"/>
        <v>61-72</v>
      </c>
      <c r="Z2662" s="20">
        <f t="shared" si="165"/>
        <v>1.0265957446808511</v>
      </c>
      <c r="AA2662" t="str">
        <f t="shared" si="166"/>
        <v>80%-100%</v>
      </c>
      <c r="AB2662">
        <f t="shared" si="167"/>
        <v>1.5695022618865872E-4</v>
      </c>
    </row>
    <row r="2663" spans="1:28" x14ac:dyDescent="0.25">
      <c r="A2663" t="s">
        <v>6345</v>
      </c>
      <c r="B2663" t="s">
        <v>6346</v>
      </c>
      <c r="C2663" t="s">
        <v>82</v>
      </c>
      <c r="D2663" t="s">
        <v>271</v>
      </c>
      <c r="E2663">
        <v>15</v>
      </c>
      <c r="F2663" t="s">
        <v>79</v>
      </c>
      <c r="G2663">
        <v>2019</v>
      </c>
      <c r="H2663" t="s">
        <v>13</v>
      </c>
      <c r="J2663" t="s">
        <v>80</v>
      </c>
      <c r="K2663">
        <v>84</v>
      </c>
      <c r="L2663" s="18">
        <v>43249</v>
      </c>
      <c r="M2663" s="18">
        <v>45806</v>
      </c>
      <c r="O2663">
        <v>40590000</v>
      </c>
      <c r="P2663">
        <v>36490000</v>
      </c>
      <c r="Q2663">
        <v>4100000</v>
      </c>
      <c r="R2663">
        <v>733537</v>
      </c>
      <c r="S2663" t="s">
        <v>306</v>
      </c>
      <c r="T2663">
        <v>0.16835246884697261</v>
      </c>
      <c r="U2663">
        <v>0.78617589078249472</v>
      </c>
      <c r="V2663">
        <v>0.32252946629178603</v>
      </c>
      <c r="W2663">
        <v>-0.34236090669058677</v>
      </c>
      <c r="X2663">
        <v>-1.5025765057952249</v>
      </c>
      <c r="Y2663" t="str">
        <f t="shared" si="164"/>
        <v>&gt;72</v>
      </c>
      <c r="Z2663" s="20">
        <f t="shared" si="165"/>
        <v>0.89898989898989901</v>
      </c>
      <c r="AA2663" t="str">
        <f t="shared" si="166"/>
        <v>80%-100%</v>
      </c>
      <c r="AB2663">
        <f t="shared" si="167"/>
        <v>1.5210649556577147E-4</v>
      </c>
    </row>
    <row r="2664" spans="1:28" x14ac:dyDescent="0.25">
      <c r="A2664" t="s">
        <v>6347</v>
      </c>
      <c r="B2664" t="s">
        <v>6348</v>
      </c>
      <c r="C2664" t="s">
        <v>82</v>
      </c>
      <c r="D2664" t="s">
        <v>754</v>
      </c>
      <c r="E2664">
        <v>38</v>
      </c>
      <c r="F2664" t="s">
        <v>117</v>
      </c>
      <c r="G2664">
        <v>2022</v>
      </c>
      <c r="H2664" t="s">
        <v>29</v>
      </c>
      <c r="I2664" t="s">
        <v>84</v>
      </c>
      <c r="J2664" t="s">
        <v>80</v>
      </c>
      <c r="K2664">
        <v>84</v>
      </c>
      <c r="L2664" s="18">
        <v>44537</v>
      </c>
      <c r="M2664" s="18">
        <v>47094</v>
      </c>
      <c r="O2664">
        <v>57330000</v>
      </c>
      <c r="P2664">
        <v>26496000</v>
      </c>
      <c r="Q2664">
        <v>30834000</v>
      </c>
      <c r="R2664">
        <v>564765</v>
      </c>
      <c r="S2664" t="s">
        <v>234</v>
      </c>
      <c r="T2664">
        <v>-0.81402246089137476</v>
      </c>
      <c r="U2664">
        <v>-1.0075140118637931</v>
      </c>
      <c r="V2664">
        <v>-0.62050101992985252</v>
      </c>
      <c r="W2664">
        <v>-0.89409044384297121</v>
      </c>
      <c r="X2664">
        <v>1.127251325673635</v>
      </c>
      <c r="Y2664" t="str">
        <f t="shared" si="164"/>
        <v>&gt;72</v>
      </c>
      <c r="Z2664" s="20">
        <f t="shared" si="165"/>
        <v>0.46216640502354789</v>
      </c>
      <c r="AA2664" t="str">
        <f t="shared" si="166"/>
        <v>40%-60%</v>
      </c>
      <c r="AB2664">
        <f t="shared" si="167"/>
        <v>1.1710987307825361E-4</v>
      </c>
    </row>
    <row r="2665" spans="1:28" x14ac:dyDescent="0.25">
      <c r="A2665" t="s">
        <v>6349</v>
      </c>
      <c r="B2665" t="s">
        <v>6350</v>
      </c>
      <c r="C2665" t="s">
        <v>82</v>
      </c>
      <c r="D2665" t="s">
        <v>512</v>
      </c>
      <c r="E2665">
        <v>62</v>
      </c>
      <c r="F2665" t="s">
        <v>87</v>
      </c>
      <c r="G2665">
        <v>2019</v>
      </c>
      <c r="H2665" t="s">
        <v>15</v>
      </c>
      <c r="J2665" t="s">
        <v>80</v>
      </c>
      <c r="K2665">
        <v>72</v>
      </c>
      <c r="L2665" s="18">
        <v>43371</v>
      </c>
      <c r="M2665" s="18">
        <v>45563</v>
      </c>
      <c r="O2665">
        <v>37560000</v>
      </c>
      <c r="P2665">
        <v>20560000</v>
      </c>
      <c r="Q2665">
        <v>17000000</v>
      </c>
      <c r="R2665">
        <v>458667</v>
      </c>
      <c r="S2665" t="s">
        <v>166</v>
      </c>
      <c r="T2665">
        <v>1.114343141928344</v>
      </c>
      <c r="U2665">
        <v>-0.65756440302604868</v>
      </c>
      <c r="V2665">
        <v>-0.46870161003240901</v>
      </c>
      <c r="W2665">
        <v>-0.573177710220654</v>
      </c>
      <c r="X2665">
        <v>1.5139907126543499</v>
      </c>
      <c r="Y2665" t="str">
        <f t="shared" si="164"/>
        <v>61-72</v>
      </c>
      <c r="Z2665" s="20">
        <f t="shared" si="165"/>
        <v>0.54739084132055382</v>
      </c>
      <c r="AA2665" t="str">
        <f t="shared" si="166"/>
        <v>40%-60%</v>
      </c>
      <c r="AB2665">
        <f t="shared" si="167"/>
        <v>9.5109353722669333E-5</v>
      </c>
    </row>
    <row r="2666" spans="1:28" x14ac:dyDescent="0.25">
      <c r="A2666" t="s">
        <v>6351</v>
      </c>
      <c r="B2666" t="s">
        <v>6352</v>
      </c>
      <c r="C2666" t="s">
        <v>82</v>
      </c>
      <c r="D2666" t="s">
        <v>541</v>
      </c>
      <c r="E2666">
        <v>38</v>
      </c>
      <c r="F2666" t="s">
        <v>17</v>
      </c>
      <c r="G2666">
        <v>2021</v>
      </c>
      <c r="H2666" t="s">
        <v>110</v>
      </c>
      <c r="I2666" t="s">
        <v>84</v>
      </c>
      <c r="J2666" t="s">
        <v>80</v>
      </c>
      <c r="K2666">
        <v>72</v>
      </c>
      <c r="L2666" s="18">
        <v>44173</v>
      </c>
      <c r="M2666" s="18">
        <v>46364</v>
      </c>
      <c r="O2666">
        <v>55625941</v>
      </c>
      <c r="P2666">
        <v>45153000</v>
      </c>
      <c r="Q2666">
        <v>10472941</v>
      </c>
      <c r="R2666">
        <v>1078535</v>
      </c>
      <c r="S2666" t="s">
        <v>118</v>
      </c>
      <c r="T2666">
        <v>-0.68061351981579676</v>
      </c>
      <c r="U2666">
        <v>0.42785014849771719</v>
      </c>
      <c r="V2666">
        <v>0.44659959483636458</v>
      </c>
      <c r="W2666">
        <v>0.6695704048501594</v>
      </c>
      <c r="X2666">
        <v>-0.4197062222492236</v>
      </c>
      <c r="Y2666" t="str">
        <f t="shared" si="164"/>
        <v>61-72</v>
      </c>
      <c r="Z2666" s="20">
        <f t="shared" si="165"/>
        <v>0.81172559399938959</v>
      </c>
      <c r="AA2666" t="str">
        <f t="shared" si="166"/>
        <v>80%-100%</v>
      </c>
      <c r="AB2666">
        <f t="shared" si="167"/>
        <v>2.2364540465583783E-4</v>
      </c>
    </row>
    <row r="2667" spans="1:28" x14ac:dyDescent="0.25">
      <c r="A2667" t="s">
        <v>6353</v>
      </c>
      <c r="B2667" t="s">
        <v>6354</v>
      </c>
      <c r="C2667" t="s">
        <v>82</v>
      </c>
      <c r="D2667" t="s">
        <v>350</v>
      </c>
      <c r="E2667">
        <v>49</v>
      </c>
      <c r="F2667" t="s">
        <v>469</v>
      </c>
      <c r="G2667">
        <v>2021</v>
      </c>
      <c r="H2667" t="s">
        <v>10</v>
      </c>
      <c r="I2667" t="s">
        <v>188</v>
      </c>
      <c r="J2667" t="s">
        <v>80</v>
      </c>
      <c r="K2667">
        <v>72</v>
      </c>
      <c r="L2667" s="18">
        <v>44090</v>
      </c>
      <c r="M2667" s="18">
        <v>46281</v>
      </c>
      <c r="O2667">
        <v>54301500</v>
      </c>
      <c r="P2667">
        <v>39301500</v>
      </c>
      <c r="Q2667">
        <v>15000000</v>
      </c>
      <c r="R2667">
        <v>1000475</v>
      </c>
      <c r="S2667" t="s">
        <v>318</v>
      </c>
      <c r="T2667">
        <v>-0.63210117760649565</v>
      </c>
      <c r="U2667">
        <v>6.666339425888955E-2</v>
      </c>
      <c r="V2667">
        <v>0.76277755476709586</v>
      </c>
      <c r="W2667">
        <v>-0.73599109133839391</v>
      </c>
      <c r="X2667">
        <v>0.74051193869292065</v>
      </c>
      <c r="Y2667" t="str">
        <f t="shared" si="164"/>
        <v>61-72</v>
      </c>
      <c r="Z2667" s="20">
        <f t="shared" si="165"/>
        <v>0.72376453689124609</v>
      </c>
      <c r="AA2667" t="str">
        <f t="shared" si="166"/>
        <v>60%-80%</v>
      </c>
      <c r="AB2667">
        <f t="shared" si="167"/>
        <v>2.0745885504230217E-4</v>
      </c>
    </row>
    <row r="2668" spans="1:28" x14ac:dyDescent="0.25">
      <c r="A2668" t="s">
        <v>6355</v>
      </c>
      <c r="B2668" t="s">
        <v>6356</v>
      </c>
      <c r="C2668" t="s">
        <v>82</v>
      </c>
      <c r="D2668" t="s">
        <v>233</v>
      </c>
      <c r="E2668">
        <v>236</v>
      </c>
      <c r="F2668" t="s">
        <v>79</v>
      </c>
      <c r="G2668">
        <v>2022</v>
      </c>
      <c r="H2668" t="s">
        <v>26</v>
      </c>
      <c r="I2668" t="s">
        <v>84</v>
      </c>
      <c r="J2668" t="s">
        <v>80</v>
      </c>
      <c r="K2668">
        <v>84</v>
      </c>
      <c r="L2668" s="18">
        <v>44489</v>
      </c>
      <c r="M2668" s="18">
        <v>47046</v>
      </c>
      <c r="O2668">
        <v>61700000</v>
      </c>
      <c r="P2668">
        <v>51700000</v>
      </c>
      <c r="Q2668">
        <v>10000000</v>
      </c>
      <c r="R2668">
        <v>1165718</v>
      </c>
      <c r="S2668" t="s">
        <v>699</v>
      </c>
      <c r="T2668">
        <v>0.19260863995162311</v>
      </c>
      <c r="U2668">
        <v>0.53543229575934603</v>
      </c>
      <c r="V2668">
        <v>0.13042163490563341</v>
      </c>
      <c r="W2668">
        <v>2.5197179370464018</v>
      </c>
      <c r="X2668">
        <v>0.89520769348520657</v>
      </c>
      <c r="Y2668" t="str">
        <f t="shared" si="164"/>
        <v>&gt;72</v>
      </c>
      <c r="Z2668" s="20">
        <f t="shared" si="165"/>
        <v>0.83792544570502436</v>
      </c>
      <c r="AA2668" t="str">
        <f t="shared" si="166"/>
        <v>80%-100%</v>
      </c>
      <c r="AB2668">
        <f t="shared" si="167"/>
        <v>2.4172370282336128E-4</v>
      </c>
    </row>
    <row r="2669" spans="1:28" x14ac:dyDescent="0.25">
      <c r="A2669" t="s">
        <v>6357</v>
      </c>
      <c r="B2669" t="s">
        <v>6358</v>
      </c>
      <c r="C2669" t="s">
        <v>82</v>
      </c>
      <c r="D2669" t="s">
        <v>108</v>
      </c>
      <c r="E2669">
        <v>15</v>
      </c>
      <c r="F2669" t="s">
        <v>79</v>
      </c>
      <c r="G2669">
        <v>2021</v>
      </c>
      <c r="H2669" t="s">
        <v>26</v>
      </c>
      <c r="I2669" t="s">
        <v>84</v>
      </c>
      <c r="J2669" t="s">
        <v>80</v>
      </c>
      <c r="K2669">
        <v>24</v>
      </c>
      <c r="L2669" s="18">
        <v>44007</v>
      </c>
      <c r="M2669" s="18">
        <v>44737</v>
      </c>
      <c r="O2669">
        <v>46490000</v>
      </c>
      <c r="P2669">
        <v>18121000</v>
      </c>
      <c r="Q2669">
        <v>28369000</v>
      </c>
      <c r="R2669">
        <v>807379</v>
      </c>
      <c r="S2669" t="s">
        <v>311</v>
      </c>
      <c r="T2669">
        <v>-0.31677095324603838</v>
      </c>
      <c r="U2669">
        <v>-1.3047366538653451</v>
      </c>
      <c r="V2669">
        <v>-4.4146365390986242</v>
      </c>
      <c r="W2669">
        <v>0.67828453716295145</v>
      </c>
      <c r="X2669">
        <v>1.0499034482774929</v>
      </c>
      <c r="Y2669" t="str">
        <f t="shared" si="164"/>
        <v>&lt;=24</v>
      </c>
      <c r="Z2669" s="20">
        <f t="shared" si="165"/>
        <v>0.38978274897827492</v>
      </c>
      <c r="AA2669" t="str">
        <f t="shared" si="166"/>
        <v>20%-40%</v>
      </c>
      <c r="AB2669">
        <f t="shared" si="167"/>
        <v>1.6741839918558573E-4</v>
      </c>
    </row>
    <row r="2670" spans="1:28" x14ac:dyDescent="0.25">
      <c r="A2670" t="s">
        <v>6359</v>
      </c>
      <c r="B2670" t="s">
        <v>6360</v>
      </c>
      <c r="C2670" t="s">
        <v>82</v>
      </c>
      <c r="D2670" t="s">
        <v>83</v>
      </c>
      <c r="E2670">
        <v>15</v>
      </c>
      <c r="F2670" t="s">
        <v>79</v>
      </c>
      <c r="G2670">
        <v>2021</v>
      </c>
      <c r="H2670" t="s">
        <v>26</v>
      </c>
      <c r="I2670" t="s">
        <v>84</v>
      </c>
      <c r="J2670" t="s">
        <v>80</v>
      </c>
      <c r="K2670">
        <v>84</v>
      </c>
      <c r="L2670" s="18">
        <v>43969</v>
      </c>
      <c r="M2670" s="18">
        <v>46525</v>
      </c>
      <c r="O2670">
        <v>39990000</v>
      </c>
      <c r="P2670">
        <v>39990000</v>
      </c>
      <c r="Q2670">
        <v>0</v>
      </c>
      <c r="R2670">
        <v>877254</v>
      </c>
      <c r="S2670" t="s">
        <v>243</v>
      </c>
      <c r="T2670">
        <v>-2.3179050693797092</v>
      </c>
      <c r="U2670">
        <v>1.2009447865714571</v>
      </c>
      <c r="V2670">
        <v>0.48612183982770601</v>
      </c>
      <c r="W2670">
        <v>-0.34387505148628128</v>
      </c>
      <c r="X2670">
        <v>-0.18766259006079469</v>
      </c>
      <c r="Y2670" t="str">
        <f t="shared" si="164"/>
        <v>&gt;72</v>
      </c>
      <c r="Z2670" s="20">
        <f t="shared" si="165"/>
        <v>1</v>
      </c>
      <c r="AA2670" t="str">
        <f t="shared" si="166"/>
        <v>80%-100%</v>
      </c>
      <c r="AB2670">
        <f t="shared" si="167"/>
        <v>1.8190770426175539E-4</v>
      </c>
    </row>
    <row r="2671" spans="1:28" x14ac:dyDescent="0.25">
      <c r="A2671" t="s">
        <v>6361</v>
      </c>
      <c r="B2671" t="s">
        <v>6362</v>
      </c>
      <c r="C2671" t="s">
        <v>82</v>
      </c>
      <c r="D2671" t="s">
        <v>130</v>
      </c>
      <c r="E2671">
        <v>38</v>
      </c>
      <c r="F2671" t="s">
        <v>87</v>
      </c>
      <c r="G2671">
        <v>2021</v>
      </c>
      <c r="H2671" t="s">
        <v>24</v>
      </c>
      <c r="I2671" t="s">
        <v>84</v>
      </c>
      <c r="J2671" t="s">
        <v>80</v>
      </c>
      <c r="K2671">
        <v>36</v>
      </c>
      <c r="L2671" s="18">
        <v>43932</v>
      </c>
      <c r="M2671" s="18">
        <v>45027</v>
      </c>
      <c r="O2671">
        <v>45090000</v>
      </c>
      <c r="P2671">
        <v>15090000</v>
      </c>
      <c r="Q2671">
        <v>30000000</v>
      </c>
      <c r="R2671">
        <v>532458</v>
      </c>
      <c r="S2671" t="s">
        <v>184</v>
      </c>
      <c r="T2671">
        <v>-3.7824985542557123E-2</v>
      </c>
      <c r="U2671">
        <v>-1.531065904254042</v>
      </c>
      <c r="V2671">
        <v>-0.62050101992985252</v>
      </c>
      <c r="W2671">
        <v>-0.61765280943657985</v>
      </c>
      <c r="X2671">
        <v>1.2045992030697781</v>
      </c>
      <c r="Y2671" t="str">
        <f t="shared" si="164"/>
        <v>25-36</v>
      </c>
      <c r="Z2671" s="20">
        <f t="shared" si="165"/>
        <v>0.33466400532268797</v>
      </c>
      <c r="AA2671" t="str">
        <f t="shared" si="166"/>
        <v>20%-40%</v>
      </c>
      <c r="AB2671">
        <f t="shared" si="167"/>
        <v>1.1041068196418114E-4</v>
      </c>
    </row>
    <row r="2672" spans="1:28" x14ac:dyDescent="0.25">
      <c r="A2672" t="s">
        <v>6363</v>
      </c>
      <c r="B2672" t="s">
        <v>6364</v>
      </c>
      <c r="C2672" t="s">
        <v>82</v>
      </c>
      <c r="D2672" t="s">
        <v>120</v>
      </c>
      <c r="E2672">
        <v>241</v>
      </c>
      <c r="F2672" t="s">
        <v>95</v>
      </c>
      <c r="G2672">
        <v>2021</v>
      </c>
      <c r="H2672" t="s">
        <v>16</v>
      </c>
      <c r="I2672" t="s">
        <v>84</v>
      </c>
      <c r="J2672" t="s">
        <v>96</v>
      </c>
      <c r="K2672">
        <v>72</v>
      </c>
      <c r="L2672" s="18">
        <v>44443</v>
      </c>
      <c r="M2672" s="18">
        <v>46634</v>
      </c>
      <c r="O2672">
        <v>35440000</v>
      </c>
      <c r="P2672">
        <v>24940000</v>
      </c>
      <c r="Q2672">
        <v>10500000</v>
      </c>
      <c r="R2672">
        <v>609401</v>
      </c>
      <c r="S2672" t="s">
        <v>320</v>
      </c>
      <c r="T2672">
        <v>-1.0201999152809049</v>
      </c>
      <c r="U2672">
        <v>-1.5624816060106531E-2</v>
      </c>
      <c r="V2672">
        <v>1.118477759689168</v>
      </c>
      <c r="W2672">
        <v>-0.11183153178679579</v>
      </c>
      <c r="X2672">
        <v>-1.1931849962106531</v>
      </c>
      <c r="Y2672" t="str">
        <f t="shared" si="164"/>
        <v>61-72</v>
      </c>
      <c r="Z2672" s="20">
        <f t="shared" si="165"/>
        <v>0.70372460496613998</v>
      </c>
      <c r="AA2672" t="str">
        <f t="shared" si="166"/>
        <v>60%-80%</v>
      </c>
      <c r="AB2672">
        <f t="shared" si="167"/>
        <v>1.2636561005685697E-4</v>
      </c>
    </row>
    <row r="2673" spans="1:28" x14ac:dyDescent="0.25">
      <c r="A2673" t="s">
        <v>6365</v>
      </c>
      <c r="B2673" t="s">
        <v>6366</v>
      </c>
      <c r="C2673" t="s">
        <v>82</v>
      </c>
      <c r="D2673" t="s">
        <v>106</v>
      </c>
      <c r="E2673">
        <v>38</v>
      </c>
      <c r="F2673" t="s">
        <v>87</v>
      </c>
      <c r="G2673">
        <v>2022</v>
      </c>
      <c r="H2673" t="s">
        <v>24</v>
      </c>
      <c r="J2673" t="s">
        <v>80</v>
      </c>
      <c r="K2673">
        <v>84</v>
      </c>
      <c r="L2673" s="18">
        <v>44543</v>
      </c>
      <c r="M2673" s="18">
        <v>47100</v>
      </c>
      <c r="O2673">
        <v>50640000</v>
      </c>
      <c r="P2673">
        <v>50640000</v>
      </c>
      <c r="Q2673">
        <v>0</v>
      </c>
      <c r="R2673">
        <v>1118569</v>
      </c>
      <c r="S2673" t="s">
        <v>897</v>
      </c>
      <c r="T2673">
        <v>-0.4986922365309176</v>
      </c>
      <c r="U2673">
        <v>1.2009447865714571</v>
      </c>
      <c r="V2673">
        <v>-0.1462340800337556</v>
      </c>
      <c r="W2673">
        <v>2.353440694393355E-2</v>
      </c>
      <c r="X2673">
        <v>-0.65174985443765243</v>
      </c>
      <c r="Y2673" t="str">
        <f t="shared" si="164"/>
        <v>&gt;72</v>
      </c>
      <c r="Z2673" s="20">
        <f t="shared" si="165"/>
        <v>1</v>
      </c>
      <c r="AA2673" t="str">
        <f t="shared" si="166"/>
        <v>80%-100%</v>
      </c>
      <c r="AB2673">
        <f t="shared" si="167"/>
        <v>2.31946869262913E-4</v>
      </c>
    </row>
    <row r="2674" spans="1:28" x14ac:dyDescent="0.25">
      <c r="A2674" t="s">
        <v>6367</v>
      </c>
      <c r="B2674" t="s">
        <v>6368</v>
      </c>
      <c r="C2674" t="s">
        <v>82</v>
      </c>
      <c r="D2674" t="s">
        <v>199</v>
      </c>
      <c r="E2674">
        <v>61</v>
      </c>
      <c r="F2674" t="s">
        <v>117</v>
      </c>
      <c r="G2674">
        <v>2022</v>
      </c>
      <c r="H2674" t="s">
        <v>29</v>
      </c>
      <c r="I2674" t="s">
        <v>84</v>
      </c>
      <c r="J2674" t="s">
        <v>80</v>
      </c>
      <c r="K2674">
        <v>84</v>
      </c>
      <c r="L2674" s="18">
        <v>44421</v>
      </c>
      <c r="M2674" s="18">
        <v>46978</v>
      </c>
      <c r="O2674">
        <v>64786001</v>
      </c>
      <c r="P2674">
        <v>55613801</v>
      </c>
      <c r="Q2674">
        <v>9172200</v>
      </c>
      <c r="R2674">
        <v>1224789</v>
      </c>
      <c r="S2674" t="s">
        <v>293</v>
      </c>
      <c r="T2674">
        <v>-0.24400243993208681</v>
      </c>
      <c r="U2674">
        <v>0.61960008630264995</v>
      </c>
      <c r="V2674">
        <v>-0.18575632502509701</v>
      </c>
      <c r="W2674">
        <v>0.3488422096992157</v>
      </c>
      <c r="X2674">
        <v>-0.88379348662608126</v>
      </c>
      <c r="Y2674" t="str">
        <f t="shared" si="164"/>
        <v>&gt;72</v>
      </c>
      <c r="Z2674" s="20">
        <f t="shared" si="165"/>
        <v>0.858423118290632</v>
      </c>
      <c r="AA2674" t="str">
        <f t="shared" si="166"/>
        <v>80%-100%</v>
      </c>
      <c r="AB2674">
        <f t="shared" si="167"/>
        <v>2.5397268658227962E-4</v>
      </c>
    </row>
    <row r="2675" spans="1:28" x14ac:dyDescent="0.25">
      <c r="A2675" t="s">
        <v>6369</v>
      </c>
      <c r="B2675" t="s">
        <v>6370</v>
      </c>
      <c r="C2675" t="s">
        <v>82</v>
      </c>
      <c r="D2675" t="s">
        <v>258</v>
      </c>
      <c r="E2675">
        <v>220</v>
      </c>
      <c r="F2675" t="s">
        <v>25</v>
      </c>
      <c r="G2675">
        <v>2020</v>
      </c>
      <c r="H2675" t="s">
        <v>25</v>
      </c>
      <c r="I2675" t="s">
        <v>84</v>
      </c>
      <c r="J2675" t="s">
        <v>80</v>
      </c>
      <c r="K2675">
        <v>48</v>
      </c>
      <c r="L2675" s="18">
        <v>43476</v>
      </c>
      <c r="M2675" s="18">
        <v>44937</v>
      </c>
      <c r="O2675">
        <v>33640000</v>
      </c>
      <c r="P2675">
        <v>30640000</v>
      </c>
      <c r="Q2675">
        <v>3000000</v>
      </c>
      <c r="R2675">
        <v>1014947</v>
      </c>
      <c r="S2675" t="s">
        <v>492</v>
      </c>
      <c r="T2675">
        <v>1.068735666674399E-2</v>
      </c>
      <c r="U2675">
        <v>0.83475464968286628</v>
      </c>
      <c r="V2675">
        <v>-0.1463281429768355</v>
      </c>
      <c r="W2675">
        <v>-0.69330827224012481</v>
      </c>
      <c r="X2675">
        <v>-0.96114136402222416</v>
      </c>
      <c r="Y2675" t="str">
        <f t="shared" si="164"/>
        <v>37-48</v>
      </c>
      <c r="Z2675" s="20">
        <f t="shared" si="165"/>
        <v>0.91082045184304394</v>
      </c>
      <c r="AA2675" t="str">
        <f t="shared" si="166"/>
        <v>80%-100%</v>
      </c>
      <c r="AB2675">
        <f t="shared" si="167"/>
        <v>2.1045977415589539E-4</v>
      </c>
    </row>
    <row r="2676" spans="1:28" x14ac:dyDescent="0.25">
      <c r="A2676" t="s">
        <v>6371</v>
      </c>
      <c r="B2676" t="s">
        <v>6372</v>
      </c>
      <c r="C2676" t="s">
        <v>82</v>
      </c>
      <c r="D2676" t="s">
        <v>130</v>
      </c>
      <c r="E2676">
        <v>291</v>
      </c>
      <c r="F2676" t="s">
        <v>117</v>
      </c>
      <c r="G2676">
        <v>2021</v>
      </c>
      <c r="H2676" t="s">
        <v>29</v>
      </c>
      <c r="I2676" t="s">
        <v>84</v>
      </c>
      <c r="J2676" t="s">
        <v>80</v>
      </c>
      <c r="K2676">
        <v>60</v>
      </c>
      <c r="L2676" s="18">
        <v>44126</v>
      </c>
      <c r="M2676" s="18">
        <v>45952</v>
      </c>
      <c r="O2676">
        <v>53190000</v>
      </c>
      <c r="P2676">
        <v>53190000</v>
      </c>
      <c r="Q2676">
        <v>0</v>
      </c>
      <c r="R2676">
        <v>1367711</v>
      </c>
      <c r="S2676" t="s">
        <v>343</v>
      </c>
      <c r="T2676">
        <v>0.39878609434115281</v>
      </c>
      <c r="U2676">
        <v>1.2009447865714571</v>
      </c>
      <c r="V2676">
        <v>0.28851061487099899</v>
      </c>
      <c r="W2676">
        <v>1.1988562801810501</v>
      </c>
      <c r="X2676">
        <v>1.127251325673635</v>
      </c>
      <c r="Y2676" t="str">
        <f t="shared" si="164"/>
        <v>49-60</v>
      </c>
      <c r="Z2676" s="20">
        <f t="shared" si="165"/>
        <v>1</v>
      </c>
      <c r="AA2676" t="str">
        <f t="shared" si="166"/>
        <v>80%-100%</v>
      </c>
      <c r="AB2676">
        <f t="shared" si="167"/>
        <v>2.8360904379296046E-4</v>
      </c>
    </row>
    <row r="2677" spans="1:28" x14ac:dyDescent="0.25">
      <c r="A2677" t="s">
        <v>6373</v>
      </c>
      <c r="B2677" t="s">
        <v>6374</v>
      </c>
      <c r="C2677" t="s">
        <v>82</v>
      </c>
      <c r="D2677" t="s">
        <v>154</v>
      </c>
      <c r="E2677">
        <v>38</v>
      </c>
      <c r="F2677" t="s">
        <v>17</v>
      </c>
      <c r="G2677">
        <v>2022</v>
      </c>
      <c r="H2677" t="s">
        <v>155</v>
      </c>
      <c r="I2677" t="s">
        <v>84</v>
      </c>
      <c r="J2677" t="s">
        <v>80</v>
      </c>
      <c r="K2677">
        <v>60</v>
      </c>
      <c r="L2677" s="18">
        <v>44352</v>
      </c>
      <c r="M2677" s="18">
        <v>46178</v>
      </c>
      <c r="O2677">
        <v>79350000</v>
      </c>
      <c r="P2677">
        <v>36850000</v>
      </c>
      <c r="Q2677">
        <v>42500000</v>
      </c>
      <c r="R2677">
        <v>863888</v>
      </c>
      <c r="S2677" t="s">
        <v>162</v>
      </c>
      <c r="T2677">
        <v>-0.88679097420532638</v>
      </c>
      <c r="U2677">
        <v>-0.99834964195035536</v>
      </c>
      <c r="V2677">
        <v>-1.1906109848197519</v>
      </c>
      <c r="W2677">
        <v>2.407726650087171</v>
      </c>
      <c r="X2677">
        <v>0.35377255171220601</v>
      </c>
      <c r="Y2677" t="str">
        <f t="shared" si="164"/>
        <v>49-60</v>
      </c>
      <c r="Z2677" s="20">
        <f t="shared" si="165"/>
        <v>0.46439823566477628</v>
      </c>
      <c r="AA2677" t="str">
        <f t="shared" si="166"/>
        <v>40%-60%</v>
      </c>
      <c r="AB2677">
        <f t="shared" si="167"/>
        <v>1.7913612570507443E-4</v>
      </c>
    </row>
    <row r="2678" spans="1:28" x14ac:dyDescent="0.25">
      <c r="A2678" t="s">
        <v>6375</v>
      </c>
      <c r="B2678" t="s">
        <v>6376</v>
      </c>
      <c r="C2678" t="s">
        <v>82</v>
      </c>
      <c r="D2678" t="s">
        <v>199</v>
      </c>
      <c r="E2678">
        <v>62</v>
      </c>
      <c r="F2678" t="s">
        <v>117</v>
      </c>
      <c r="G2678">
        <v>2022</v>
      </c>
      <c r="H2678" t="s">
        <v>29</v>
      </c>
      <c r="I2678" t="s">
        <v>84</v>
      </c>
      <c r="J2678" t="s">
        <v>80</v>
      </c>
      <c r="K2678">
        <v>84</v>
      </c>
      <c r="L2678" s="18">
        <v>44356</v>
      </c>
      <c r="M2678" s="18">
        <v>46913</v>
      </c>
      <c r="O2678">
        <v>62220200</v>
      </c>
      <c r="P2678">
        <v>63790200</v>
      </c>
      <c r="Q2678">
        <v>0</v>
      </c>
      <c r="R2678">
        <v>1343558</v>
      </c>
      <c r="S2678" t="s">
        <v>190</v>
      </c>
      <c r="T2678">
        <v>-0.57146074984486928</v>
      </c>
      <c r="U2678">
        <v>1.304556683467446</v>
      </c>
      <c r="V2678">
        <v>0.2094661248883162</v>
      </c>
      <c r="W2678">
        <v>-0.17814290900656479</v>
      </c>
      <c r="X2678">
        <v>-0.57440197704150942</v>
      </c>
      <c r="Y2678" t="str">
        <f t="shared" si="164"/>
        <v>&gt;72</v>
      </c>
      <c r="Z2678" s="20">
        <f t="shared" si="165"/>
        <v>1.025232962928438</v>
      </c>
      <c r="AA2678" t="str">
        <f t="shared" si="166"/>
        <v>80%-100%</v>
      </c>
      <c r="AB2678">
        <f t="shared" si="167"/>
        <v>2.7860066904512897E-4</v>
      </c>
    </row>
    <row r="2679" spans="1:28" x14ac:dyDescent="0.25">
      <c r="A2679" t="s">
        <v>6377</v>
      </c>
      <c r="B2679" t="s">
        <v>6378</v>
      </c>
      <c r="C2679" t="s">
        <v>82</v>
      </c>
      <c r="D2679" t="s">
        <v>866</v>
      </c>
      <c r="E2679">
        <v>77</v>
      </c>
      <c r="F2679" t="s">
        <v>95</v>
      </c>
      <c r="G2679">
        <v>2018</v>
      </c>
      <c r="H2679" t="s">
        <v>16</v>
      </c>
      <c r="J2679" t="s">
        <v>96</v>
      </c>
      <c r="K2679">
        <v>72</v>
      </c>
      <c r="L2679" s="18">
        <v>44441</v>
      </c>
      <c r="M2679" s="18">
        <v>46632</v>
      </c>
      <c r="O2679">
        <v>38000000</v>
      </c>
      <c r="P2679">
        <v>38000000</v>
      </c>
      <c r="Q2679">
        <v>0</v>
      </c>
      <c r="R2679">
        <v>980072</v>
      </c>
      <c r="S2679" t="s">
        <v>375</v>
      </c>
      <c r="T2679">
        <v>-0.59571692094951978</v>
      </c>
      <c r="U2679">
        <v>1.2009447865714571</v>
      </c>
      <c r="V2679">
        <v>1.908922659515996</v>
      </c>
      <c r="W2679">
        <v>0.1736056721363107</v>
      </c>
      <c r="X2679">
        <v>1.668686467446636</v>
      </c>
      <c r="Y2679" t="str">
        <f t="shared" si="164"/>
        <v>61-72</v>
      </c>
      <c r="Z2679" s="20">
        <f t="shared" si="165"/>
        <v>1</v>
      </c>
      <c r="AA2679" t="str">
        <f t="shared" si="166"/>
        <v>80%-100%</v>
      </c>
      <c r="AB2679">
        <f t="shared" si="167"/>
        <v>2.0322808164024005E-4</v>
      </c>
    </row>
    <row r="2680" spans="1:28" x14ac:dyDescent="0.25">
      <c r="A2680" t="s">
        <v>6379</v>
      </c>
      <c r="B2680" t="s">
        <v>6380</v>
      </c>
      <c r="C2680" t="s">
        <v>82</v>
      </c>
      <c r="D2680" t="s">
        <v>650</v>
      </c>
      <c r="E2680">
        <v>46</v>
      </c>
      <c r="F2680" t="s">
        <v>12</v>
      </c>
      <c r="G2680">
        <v>2020</v>
      </c>
      <c r="H2680" t="s">
        <v>21</v>
      </c>
      <c r="I2680" t="s">
        <v>84</v>
      </c>
      <c r="J2680" t="s">
        <v>80</v>
      </c>
      <c r="K2680">
        <v>60</v>
      </c>
      <c r="L2680" s="18">
        <v>44014</v>
      </c>
      <c r="M2680" s="18">
        <v>45840</v>
      </c>
      <c r="O2680">
        <v>60694385</v>
      </c>
      <c r="P2680">
        <v>60694385</v>
      </c>
      <c r="Q2680">
        <v>0</v>
      </c>
      <c r="R2680">
        <v>1460620</v>
      </c>
      <c r="S2680" t="s">
        <v>235</v>
      </c>
      <c r="T2680">
        <v>-0.58358883539719453</v>
      </c>
      <c r="U2680">
        <v>1.2009447865714571</v>
      </c>
      <c r="V2680">
        <v>-2.8992130711841511E-2</v>
      </c>
      <c r="W2680">
        <v>-0.58313482198541355</v>
      </c>
      <c r="X2680">
        <v>2.1327737318234941</v>
      </c>
      <c r="Y2680" t="str">
        <f t="shared" si="164"/>
        <v>49-60</v>
      </c>
      <c r="Z2680" s="20">
        <f t="shared" si="165"/>
        <v>1</v>
      </c>
      <c r="AA2680" t="str">
        <f t="shared" si="166"/>
        <v>80%-100%</v>
      </c>
      <c r="AB2680">
        <f t="shared" si="167"/>
        <v>3.0287468737538406E-4</v>
      </c>
    </row>
    <row r="2681" spans="1:28" x14ac:dyDescent="0.25">
      <c r="A2681" t="s">
        <v>6381</v>
      </c>
      <c r="B2681" t="s">
        <v>6382</v>
      </c>
      <c r="C2681" t="s">
        <v>82</v>
      </c>
      <c r="D2681" t="s">
        <v>236</v>
      </c>
      <c r="E2681">
        <v>50</v>
      </c>
      <c r="F2681" t="s">
        <v>17</v>
      </c>
      <c r="G2681">
        <v>2021</v>
      </c>
      <c r="H2681" t="s">
        <v>17</v>
      </c>
      <c r="I2681" t="s">
        <v>84</v>
      </c>
      <c r="J2681" t="s">
        <v>80</v>
      </c>
      <c r="K2681">
        <v>84</v>
      </c>
      <c r="L2681" s="18">
        <v>44147</v>
      </c>
      <c r="M2681" s="18">
        <v>46703</v>
      </c>
      <c r="O2681">
        <v>57090000</v>
      </c>
      <c r="P2681">
        <v>44290000</v>
      </c>
      <c r="Q2681">
        <v>12800000</v>
      </c>
      <c r="R2681">
        <v>892259</v>
      </c>
      <c r="S2681" t="s">
        <v>680</v>
      </c>
      <c r="T2681">
        <v>0.42304226544580342</v>
      </c>
      <c r="U2681">
        <v>0.28030168840404962</v>
      </c>
      <c r="V2681">
        <v>-0.34384530499046262</v>
      </c>
      <c r="W2681">
        <v>0.14199184228319919</v>
      </c>
      <c r="X2681">
        <v>0.66316406129677774</v>
      </c>
      <c r="Y2681" t="str">
        <f t="shared" si="164"/>
        <v>&gt;72</v>
      </c>
      <c r="Z2681" s="20">
        <f t="shared" si="165"/>
        <v>0.77579260816255036</v>
      </c>
      <c r="AA2681" t="str">
        <f t="shared" si="166"/>
        <v>60%-80%</v>
      </c>
      <c r="AB2681">
        <f t="shared" si="167"/>
        <v>1.8501914644662734E-4</v>
      </c>
    </row>
    <row r="2682" spans="1:28" x14ac:dyDescent="0.25">
      <c r="A2682" t="s">
        <v>6383</v>
      </c>
      <c r="B2682" t="s">
        <v>6384</v>
      </c>
      <c r="C2682" t="s">
        <v>82</v>
      </c>
      <c r="D2682" t="s">
        <v>485</v>
      </c>
      <c r="E2682">
        <v>49</v>
      </c>
      <c r="F2682" t="s">
        <v>12</v>
      </c>
      <c r="G2682">
        <v>2019</v>
      </c>
      <c r="H2682" t="s">
        <v>12</v>
      </c>
      <c r="J2682" t="s">
        <v>80</v>
      </c>
      <c r="K2682">
        <v>84</v>
      </c>
      <c r="L2682" s="18">
        <v>43678</v>
      </c>
      <c r="M2682" s="18">
        <v>46235</v>
      </c>
      <c r="O2682">
        <v>72990000</v>
      </c>
      <c r="P2682">
        <v>36495000</v>
      </c>
      <c r="Q2682">
        <v>36495000</v>
      </c>
      <c r="R2682">
        <v>849138</v>
      </c>
      <c r="S2682" t="s">
        <v>563</v>
      </c>
      <c r="T2682">
        <v>0.53219503541673086</v>
      </c>
      <c r="U2682">
        <v>-0.85216124758390532</v>
      </c>
      <c r="V2682">
        <v>0.13042163490563341</v>
      </c>
      <c r="W2682">
        <v>4.1916587252403126</v>
      </c>
      <c r="X2682">
        <v>0.35377255171220601</v>
      </c>
      <c r="Y2682" t="str">
        <f t="shared" si="164"/>
        <v>&gt;72</v>
      </c>
      <c r="Z2682" s="20">
        <f t="shared" si="165"/>
        <v>0.5</v>
      </c>
      <c r="AA2682" t="str">
        <f t="shared" si="166"/>
        <v>40%-60%</v>
      </c>
      <c r="AB2682">
        <f t="shared" si="167"/>
        <v>1.760775604117148E-4</v>
      </c>
    </row>
    <row r="2683" spans="1:28" x14ac:dyDescent="0.25">
      <c r="A2683" t="s">
        <v>6385</v>
      </c>
      <c r="B2683" t="s">
        <v>6386</v>
      </c>
      <c r="C2683" t="s">
        <v>82</v>
      </c>
      <c r="D2683" t="s">
        <v>679</v>
      </c>
      <c r="E2683">
        <v>60</v>
      </c>
      <c r="F2683" t="s">
        <v>25</v>
      </c>
      <c r="G2683">
        <v>2022</v>
      </c>
      <c r="H2683" t="s">
        <v>25</v>
      </c>
      <c r="I2683" t="s">
        <v>84</v>
      </c>
      <c r="J2683" t="s">
        <v>80</v>
      </c>
      <c r="K2683">
        <v>84</v>
      </c>
      <c r="L2683" s="18">
        <v>44412</v>
      </c>
      <c r="M2683" s="18">
        <v>46969</v>
      </c>
      <c r="O2683">
        <v>39070000</v>
      </c>
      <c r="P2683">
        <v>39070000</v>
      </c>
      <c r="Q2683">
        <v>0</v>
      </c>
      <c r="R2683">
        <v>849056</v>
      </c>
      <c r="S2683" t="s">
        <v>137</v>
      </c>
      <c r="T2683">
        <v>0.26537715326557482</v>
      </c>
      <c r="U2683">
        <v>1.2009447865714571</v>
      </c>
      <c r="V2683">
        <v>0.60468857480173022</v>
      </c>
      <c r="W2683">
        <v>7.6538093903185797E-3</v>
      </c>
      <c r="X2683">
        <v>-3.2966835268508812E-2</v>
      </c>
      <c r="Y2683" t="str">
        <f t="shared" si="164"/>
        <v>&gt;72</v>
      </c>
      <c r="Z2683" s="20">
        <f t="shared" si="165"/>
        <v>1</v>
      </c>
      <c r="AA2683" t="str">
        <f t="shared" si="166"/>
        <v>80%-100%</v>
      </c>
      <c r="AB2683">
        <f t="shared" si="167"/>
        <v>1.7606055686228731E-4</v>
      </c>
    </row>
    <row r="2684" spans="1:28" x14ac:dyDescent="0.25">
      <c r="A2684" t="s">
        <v>6387</v>
      </c>
      <c r="B2684" t="s">
        <v>6388</v>
      </c>
      <c r="C2684" t="s">
        <v>82</v>
      </c>
      <c r="D2684" t="s">
        <v>610</v>
      </c>
      <c r="E2684">
        <v>220</v>
      </c>
      <c r="F2684" t="s">
        <v>12</v>
      </c>
      <c r="G2684">
        <v>2019</v>
      </c>
      <c r="H2684" t="s">
        <v>12</v>
      </c>
      <c r="I2684" t="s">
        <v>84</v>
      </c>
      <c r="J2684" t="s">
        <v>80</v>
      </c>
      <c r="K2684">
        <v>84</v>
      </c>
      <c r="L2684" s="18">
        <v>43510</v>
      </c>
      <c r="M2684" s="18">
        <v>46067</v>
      </c>
      <c r="O2684">
        <v>64741850</v>
      </c>
      <c r="P2684">
        <v>54741850</v>
      </c>
      <c r="Q2684">
        <v>10000000</v>
      </c>
      <c r="R2684">
        <v>1075806</v>
      </c>
      <c r="S2684" t="s">
        <v>113</v>
      </c>
      <c r="T2684">
        <v>0.56857929207370672</v>
      </c>
      <c r="U2684">
        <v>0.56670092911129388</v>
      </c>
      <c r="V2684">
        <v>5.4102243237349197E-2</v>
      </c>
      <c r="W2684">
        <v>-0.2076494821065277</v>
      </c>
      <c r="X2684">
        <v>-1.270532873606796</v>
      </c>
      <c r="Y2684" t="str">
        <f t="shared" si="164"/>
        <v>&gt;72</v>
      </c>
      <c r="Z2684" s="20">
        <f t="shared" si="165"/>
        <v>0.84554040392728969</v>
      </c>
      <c r="AA2684" t="str">
        <f t="shared" si="166"/>
        <v>80%-100%</v>
      </c>
      <c r="AB2684">
        <f t="shared" si="167"/>
        <v>2.230795182364766E-4</v>
      </c>
    </row>
    <row r="2685" spans="1:28" x14ac:dyDescent="0.25">
      <c r="A2685" t="s">
        <v>6389</v>
      </c>
      <c r="B2685" t="s">
        <v>6390</v>
      </c>
      <c r="C2685" t="s">
        <v>82</v>
      </c>
      <c r="D2685" t="s">
        <v>236</v>
      </c>
      <c r="E2685">
        <v>15</v>
      </c>
      <c r="F2685" t="s">
        <v>17</v>
      </c>
      <c r="G2685">
        <v>2021</v>
      </c>
      <c r="H2685" t="s">
        <v>17</v>
      </c>
      <c r="I2685" t="s">
        <v>84</v>
      </c>
      <c r="J2685" t="s">
        <v>80</v>
      </c>
      <c r="K2685">
        <v>84</v>
      </c>
      <c r="L2685" s="18">
        <v>44187</v>
      </c>
      <c r="M2685" s="18">
        <v>46743</v>
      </c>
      <c r="O2685">
        <v>70070949</v>
      </c>
      <c r="P2685">
        <v>60070949</v>
      </c>
      <c r="Q2685">
        <v>10000000</v>
      </c>
      <c r="R2685">
        <v>1261241</v>
      </c>
      <c r="S2685" t="s">
        <v>243</v>
      </c>
      <c r="T2685">
        <v>-7.420924219953294E-2</v>
      </c>
      <c r="U2685">
        <v>0.61493701488982522</v>
      </c>
      <c r="V2685">
        <v>0.16994387989697479</v>
      </c>
      <c r="W2685">
        <v>-3.8040704113064872E-2</v>
      </c>
      <c r="X2685">
        <v>0.74051193869292065</v>
      </c>
      <c r="Y2685" t="str">
        <f t="shared" si="164"/>
        <v>&gt;72</v>
      </c>
      <c r="Z2685" s="20">
        <f t="shared" si="165"/>
        <v>0.85728750441213519</v>
      </c>
      <c r="AA2685" t="str">
        <f t="shared" si="166"/>
        <v>80%-100%</v>
      </c>
      <c r="AB2685">
        <f t="shared" si="167"/>
        <v>2.6153138638387586E-4</v>
      </c>
    </row>
    <row r="2686" spans="1:28" x14ac:dyDescent="0.25">
      <c r="A2686" t="s">
        <v>6391</v>
      </c>
      <c r="B2686" t="s">
        <v>6392</v>
      </c>
      <c r="C2686" t="s">
        <v>82</v>
      </c>
      <c r="D2686" t="s">
        <v>405</v>
      </c>
      <c r="E2686">
        <v>27</v>
      </c>
      <c r="F2686" t="s">
        <v>117</v>
      </c>
      <c r="G2686">
        <v>2017</v>
      </c>
      <c r="H2686" t="s">
        <v>14</v>
      </c>
      <c r="J2686" t="s">
        <v>80</v>
      </c>
      <c r="K2686">
        <v>84</v>
      </c>
      <c r="L2686" s="18">
        <v>42732</v>
      </c>
      <c r="M2686" s="18">
        <v>45288</v>
      </c>
      <c r="O2686">
        <v>47490000</v>
      </c>
      <c r="P2686">
        <v>47490000</v>
      </c>
      <c r="Q2686">
        <v>0</v>
      </c>
      <c r="R2686">
        <v>638495</v>
      </c>
      <c r="S2686" t="s">
        <v>586</v>
      </c>
      <c r="T2686">
        <v>-0.69274160536812202</v>
      </c>
      <c r="U2686">
        <v>1.2009447865714571</v>
      </c>
      <c r="V2686">
        <v>0.41136658052719821</v>
      </c>
      <c r="W2686">
        <v>0.39792512833614679</v>
      </c>
      <c r="X2686">
        <v>0.1217289195237771</v>
      </c>
      <c r="Y2686" t="str">
        <f t="shared" si="164"/>
        <v>&gt;72</v>
      </c>
      <c r="Z2686" s="20">
        <f t="shared" si="165"/>
        <v>1</v>
      </c>
      <c r="AA2686" t="str">
        <f t="shared" si="166"/>
        <v>80%-100%</v>
      </c>
      <c r="AB2686">
        <f t="shared" si="167"/>
        <v>1.3239855233787424E-4</v>
      </c>
    </row>
    <row r="2687" spans="1:28" x14ac:dyDescent="0.25">
      <c r="A2687" t="s">
        <v>6393</v>
      </c>
      <c r="B2687" t="s">
        <v>6394</v>
      </c>
      <c r="C2687" t="s">
        <v>82</v>
      </c>
      <c r="D2687" t="s">
        <v>808</v>
      </c>
      <c r="E2687">
        <v>60</v>
      </c>
      <c r="F2687" t="s">
        <v>79</v>
      </c>
      <c r="G2687">
        <v>2020</v>
      </c>
      <c r="H2687" t="s">
        <v>27</v>
      </c>
      <c r="I2687" t="s">
        <v>84</v>
      </c>
      <c r="J2687" t="s">
        <v>80</v>
      </c>
      <c r="K2687">
        <v>60</v>
      </c>
      <c r="L2687" s="18">
        <v>43897</v>
      </c>
      <c r="M2687" s="18">
        <v>45723</v>
      </c>
      <c r="O2687">
        <v>37809775</v>
      </c>
      <c r="P2687">
        <v>10000000</v>
      </c>
      <c r="Q2687">
        <v>27809775</v>
      </c>
      <c r="R2687">
        <v>283662</v>
      </c>
      <c r="S2687" t="s">
        <v>189</v>
      </c>
      <c r="T2687">
        <v>-0.85040671754835062</v>
      </c>
      <c r="U2687">
        <v>-1.8192486348917991</v>
      </c>
      <c r="V2687">
        <v>0.4070773498450232</v>
      </c>
      <c r="W2687">
        <v>-0.80404429930954491</v>
      </c>
      <c r="X2687">
        <v>1.2045992030697781</v>
      </c>
      <c r="Y2687" t="str">
        <f t="shared" si="164"/>
        <v>49-60</v>
      </c>
      <c r="Z2687" s="20">
        <f t="shared" si="165"/>
        <v>0.26448187009840707</v>
      </c>
      <c r="AA2687" t="str">
        <f t="shared" si="166"/>
        <v>20%-40%</v>
      </c>
      <c r="AB2687">
        <f t="shared" si="167"/>
        <v>5.8820254118303321E-5</v>
      </c>
    </row>
    <row r="2688" spans="1:28" x14ac:dyDescent="0.25">
      <c r="A2688" t="s">
        <v>6395</v>
      </c>
      <c r="B2688" t="s">
        <v>6396</v>
      </c>
      <c r="C2688" t="s">
        <v>82</v>
      </c>
      <c r="D2688" t="s">
        <v>239</v>
      </c>
      <c r="E2688">
        <v>83</v>
      </c>
      <c r="F2688" t="s">
        <v>79</v>
      </c>
      <c r="G2688">
        <v>2019</v>
      </c>
      <c r="H2688" t="s">
        <v>13</v>
      </c>
      <c r="J2688" t="s">
        <v>80</v>
      </c>
      <c r="K2688">
        <v>84</v>
      </c>
      <c r="L2688" s="18">
        <v>43397</v>
      </c>
      <c r="M2688" s="18">
        <v>45954</v>
      </c>
      <c r="O2688">
        <v>49500000</v>
      </c>
      <c r="P2688">
        <v>40568989</v>
      </c>
      <c r="Q2688">
        <v>8931011</v>
      </c>
      <c r="R2688">
        <v>873456</v>
      </c>
      <c r="S2688" t="s">
        <v>690</v>
      </c>
      <c r="T2688">
        <v>8.3455869980695638E-2</v>
      </c>
      <c r="U2688">
        <v>0.46008367242164189</v>
      </c>
      <c r="V2688">
        <v>0.2094661248883162</v>
      </c>
      <c r="W2688">
        <v>-0.7397933804176301</v>
      </c>
      <c r="X2688">
        <v>-0.96114136402222416</v>
      </c>
      <c r="Y2688" t="str">
        <f t="shared" si="164"/>
        <v>&gt;72</v>
      </c>
      <c r="Z2688" s="20">
        <f t="shared" si="165"/>
        <v>0.81957553535353533</v>
      </c>
      <c r="AA2688" t="str">
        <f t="shared" si="166"/>
        <v>80%-100%</v>
      </c>
      <c r="AB2688">
        <f t="shared" si="167"/>
        <v>1.8112014961876017E-4</v>
      </c>
    </row>
    <row r="2689" spans="1:28" x14ac:dyDescent="0.25">
      <c r="A2689" t="s">
        <v>1016</v>
      </c>
      <c r="B2689" t="s">
        <v>1017</v>
      </c>
      <c r="C2689" t="s">
        <v>82</v>
      </c>
      <c r="D2689" t="s">
        <v>807</v>
      </c>
      <c r="E2689">
        <v>38</v>
      </c>
      <c r="F2689" t="s">
        <v>17</v>
      </c>
      <c r="G2689">
        <v>2021</v>
      </c>
      <c r="H2689" t="s">
        <v>110</v>
      </c>
      <c r="I2689" t="s">
        <v>84</v>
      </c>
      <c r="J2689" t="s">
        <v>80</v>
      </c>
      <c r="K2689">
        <v>72</v>
      </c>
      <c r="L2689" s="18">
        <v>44126</v>
      </c>
      <c r="M2689" s="18">
        <v>46317</v>
      </c>
      <c r="O2689">
        <v>48949759</v>
      </c>
      <c r="P2689">
        <v>40949759</v>
      </c>
      <c r="Q2689">
        <v>8000000</v>
      </c>
      <c r="R2689">
        <v>991378</v>
      </c>
      <c r="S2689" t="s">
        <v>162</v>
      </c>
      <c r="T2689">
        <v>-0.18336201217046039</v>
      </c>
      <c r="U2689">
        <v>0.52985472979536941</v>
      </c>
      <c r="V2689">
        <v>0.6442108197930716</v>
      </c>
      <c r="W2689">
        <v>-0.52339215139685635</v>
      </c>
      <c r="X2689">
        <v>1.5913385900504931</v>
      </c>
      <c r="Y2689" t="str">
        <f t="shared" si="164"/>
        <v>61-72</v>
      </c>
      <c r="Z2689" s="20">
        <f t="shared" si="165"/>
        <v>0.83656712181157011</v>
      </c>
      <c r="AA2689" t="str">
        <f t="shared" si="166"/>
        <v>80%-100%</v>
      </c>
      <c r="AB2689">
        <f t="shared" si="167"/>
        <v>2.0557249785764506E-4</v>
      </c>
    </row>
    <row r="2690" spans="1:28" x14ac:dyDescent="0.25">
      <c r="A2690" t="s">
        <v>6397</v>
      </c>
      <c r="B2690" t="s">
        <v>6398</v>
      </c>
      <c r="C2690" t="s">
        <v>82</v>
      </c>
      <c r="D2690" t="s">
        <v>611</v>
      </c>
      <c r="E2690">
        <v>61</v>
      </c>
      <c r="F2690" t="s">
        <v>117</v>
      </c>
      <c r="G2690">
        <v>2017</v>
      </c>
      <c r="H2690" t="s">
        <v>14</v>
      </c>
      <c r="J2690" t="s">
        <v>80</v>
      </c>
      <c r="K2690">
        <v>84</v>
      </c>
      <c r="L2690" s="18">
        <v>42563</v>
      </c>
      <c r="M2690" s="18">
        <v>45119</v>
      </c>
      <c r="O2690">
        <v>43750000</v>
      </c>
      <c r="P2690">
        <v>39375000</v>
      </c>
      <c r="Q2690">
        <v>4375000</v>
      </c>
      <c r="R2690">
        <v>526148</v>
      </c>
      <c r="S2690" t="s">
        <v>264</v>
      </c>
      <c r="T2690">
        <v>1.3205205963178741</v>
      </c>
      <c r="U2690">
        <v>0.79032357974038436</v>
      </c>
      <c r="V2690">
        <v>0.23757719112779779</v>
      </c>
      <c r="W2690">
        <v>-0.66613088331936066</v>
      </c>
      <c r="X2690">
        <v>0.43112042910834891</v>
      </c>
      <c r="Y2690" t="str">
        <f t="shared" si="164"/>
        <v>&gt;72</v>
      </c>
      <c r="Z2690" s="20">
        <f t="shared" si="165"/>
        <v>0.9</v>
      </c>
      <c r="AA2690" t="str">
        <f t="shared" si="166"/>
        <v>80%-100%</v>
      </c>
      <c r="AB2690">
        <f t="shared" si="167"/>
        <v>1.0910223809969984E-4</v>
      </c>
    </row>
    <row r="2691" spans="1:28" x14ac:dyDescent="0.25">
      <c r="A2691" t="s">
        <v>6399</v>
      </c>
      <c r="B2691" t="s">
        <v>6400</v>
      </c>
      <c r="C2691" t="s">
        <v>82</v>
      </c>
      <c r="D2691" t="s">
        <v>227</v>
      </c>
      <c r="E2691">
        <v>220</v>
      </c>
      <c r="F2691" t="s">
        <v>79</v>
      </c>
      <c r="G2691">
        <v>2021</v>
      </c>
      <c r="H2691" t="s">
        <v>26</v>
      </c>
      <c r="I2691" t="s">
        <v>84</v>
      </c>
      <c r="J2691" t="s">
        <v>80</v>
      </c>
      <c r="K2691">
        <v>84</v>
      </c>
      <c r="L2691" s="18">
        <v>44234</v>
      </c>
      <c r="M2691" s="18">
        <v>46790</v>
      </c>
      <c r="O2691">
        <v>42890000</v>
      </c>
      <c r="P2691">
        <v>37890000</v>
      </c>
      <c r="Q2691">
        <v>5000000</v>
      </c>
      <c r="R2691">
        <v>822204</v>
      </c>
      <c r="S2691" t="s">
        <v>437</v>
      </c>
      <c r="T2691">
        <v>4.7071613323719813E-2</v>
      </c>
      <c r="U2691">
        <v>0.72225370842844849</v>
      </c>
      <c r="V2691">
        <v>-0.38336754998180411</v>
      </c>
      <c r="W2691">
        <v>0.19020085841091</v>
      </c>
      <c r="X2691">
        <v>-1.1931849962106531</v>
      </c>
      <c r="Y2691" t="str">
        <f t="shared" ref="Y2691:Y2754" si="168">IF(K2691&lt;=24,"&lt;=24",IF(AND(K2691&gt;=25,K2691&lt;=36),"25-36",IF(AND(K2691&gt;=37,K2691&lt;=48),"37-48",IF(AND(K2691&gt;=49,K2691&lt;=60),"49-60",IF(AND(K2691&gt;=61,K2691&lt;=72),"61-72","&gt;72")))))</f>
        <v>&gt;72</v>
      </c>
      <c r="Z2691" s="20">
        <f t="shared" ref="Z2691:Z2754" si="169">IF(P2691/O2691&gt;0.2,P2691/O2691,0.2)</f>
        <v>0.88342270925623689</v>
      </c>
      <c r="AA2691" t="str">
        <f t="shared" ref="AA2691:AA2754" si="170">IF(Z2691&lt;=0.2,"20%",IF(AND(Z2691&gt;0.2,Z2691&lt;=0.4),"20%-40%",IF(AND(Z2691&gt;0.4,Z2691&lt;=0.6),"40%-60%",IF(AND(Z2691&gt;0.6,Z2691&lt;=0.8),"60%-80%","80%-100%"))))</f>
        <v>80%-100%</v>
      </c>
      <c r="AB2691">
        <f t="shared" ref="AB2691:AB2754" si="171">R2691/SUM($R$2:$R$5739)</f>
        <v>1.7049251650586071E-4</v>
      </c>
    </row>
    <row r="2692" spans="1:28" x14ac:dyDescent="0.25">
      <c r="A2692" t="s">
        <v>6401</v>
      </c>
      <c r="B2692" t="s">
        <v>6402</v>
      </c>
      <c r="C2692" t="s">
        <v>82</v>
      </c>
      <c r="D2692" t="s">
        <v>889</v>
      </c>
      <c r="E2692">
        <v>236</v>
      </c>
      <c r="F2692" t="s">
        <v>17</v>
      </c>
      <c r="G2692">
        <v>2022</v>
      </c>
      <c r="H2692" t="s">
        <v>694</v>
      </c>
      <c r="I2692" t="s">
        <v>84</v>
      </c>
      <c r="J2692" t="s">
        <v>80</v>
      </c>
      <c r="K2692">
        <v>48</v>
      </c>
      <c r="L2692" s="18">
        <v>44357</v>
      </c>
      <c r="M2692" s="18">
        <v>45818</v>
      </c>
      <c r="O2692">
        <v>65421475</v>
      </c>
      <c r="P2692">
        <v>15421475</v>
      </c>
      <c r="Q2692">
        <v>50000000</v>
      </c>
      <c r="R2692">
        <v>442486</v>
      </c>
      <c r="S2692" t="s">
        <v>266</v>
      </c>
      <c r="T2692">
        <v>0.27750523881790012</v>
      </c>
      <c r="U2692">
        <v>-1.937330579667782</v>
      </c>
      <c r="V2692">
        <v>-0.42288979497314538</v>
      </c>
      <c r="W2692">
        <v>-0.65615364159365008</v>
      </c>
      <c r="X2692">
        <v>1.7460343448427791</v>
      </c>
      <c r="Y2692" t="str">
        <f t="shared" si="168"/>
        <v>37-48</v>
      </c>
      <c r="Z2692" s="20">
        <f t="shared" si="169"/>
        <v>0.23572496645787946</v>
      </c>
      <c r="AA2692" t="str">
        <f t="shared" si="170"/>
        <v>20%-40%</v>
      </c>
      <c r="AB2692">
        <f t="shared" si="171"/>
        <v>9.1754055755764131E-5</v>
      </c>
    </row>
    <row r="2693" spans="1:28" x14ac:dyDescent="0.25">
      <c r="A2693" t="s">
        <v>6403</v>
      </c>
      <c r="B2693" t="s">
        <v>6404</v>
      </c>
      <c r="C2693" t="s">
        <v>82</v>
      </c>
      <c r="D2693" t="s">
        <v>246</v>
      </c>
      <c r="E2693">
        <v>40</v>
      </c>
      <c r="F2693" t="s">
        <v>79</v>
      </c>
      <c r="G2693">
        <v>2019</v>
      </c>
      <c r="H2693" t="s">
        <v>13</v>
      </c>
      <c r="I2693" t="s">
        <v>84</v>
      </c>
      <c r="J2693" t="s">
        <v>80</v>
      </c>
      <c r="K2693">
        <v>84</v>
      </c>
      <c r="L2693" s="18">
        <v>43602</v>
      </c>
      <c r="M2693" s="18">
        <v>46159</v>
      </c>
      <c r="O2693">
        <v>34890000</v>
      </c>
      <c r="P2693">
        <v>23900000</v>
      </c>
      <c r="Q2693">
        <v>10990000</v>
      </c>
      <c r="R2693">
        <v>514580</v>
      </c>
      <c r="S2693" t="s">
        <v>466</v>
      </c>
      <c r="T2693">
        <v>-2.3057769838273838</v>
      </c>
      <c r="U2693">
        <v>-9.2470823366486987E-2</v>
      </c>
      <c r="V2693">
        <v>0.2094661248883162</v>
      </c>
      <c r="W2693">
        <v>-0.72253438669204695</v>
      </c>
      <c r="X2693">
        <v>-0.34235834485308059</v>
      </c>
      <c r="Y2693" t="str">
        <f t="shared" si="168"/>
        <v>&gt;72</v>
      </c>
      <c r="Z2693" s="20">
        <f t="shared" si="169"/>
        <v>0.68501003152765838</v>
      </c>
      <c r="AA2693" t="str">
        <f t="shared" si="170"/>
        <v>60%-80%</v>
      </c>
      <c r="AB2693">
        <f t="shared" si="171"/>
        <v>1.0670349346827042E-4</v>
      </c>
    </row>
    <row r="2694" spans="1:28" x14ac:dyDescent="0.25">
      <c r="A2694" t="s">
        <v>6405</v>
      </c>
      <c r="B2694" t="s">
        <v>6406</v>
      </c>
      <c r="C2694" t="s">
        <v>82</v>
      </c>
      <c r="D2694" t="s">
        <v>6407</v>
      </c>
      <c r="E2694">
        <v>84</v>
      </c>
      <c r="F2694" t="s">
        <v>17</v>
      </c>
      <c r="G2694">
        <v>2022</v>
      </c>
      <c r="H2694" t="s">
        <v>694</v>
      </c>
      <c r="I2694" t="s">
        <v>84</v>
      </c>
      <c r="J2694" t="s">
        <v>80</v>
      </c>
      <c r="K2694">
        <v>72</v>
      </c>
      <c r="L2694" s="18">
        <v>44523</v>
      </c>
      <c r="M2694" s="18">
        <v>46714</v>
      </c>
      <c r="O2694">
        <v>64336945</v>
      </c>
      <c r="P2694">
        <v>64336945</v>
      </c>
      <c r="Q2694">
        <v>0</v>
      </c>
      <c r="R2694">
        <v>1517918</v>
      </c>
      <c r="S2694" t="s">
        <v>208</v>
      </c>
      <c r="T2694">
        <v>0.362401837684177</v>
      </c>
      <c r="U2694">
        <v>1.2009447865714571</v>
      </c>
      <c r="V2694">
        <v>-0.38336754998180411</v>
      </c>
      <c r="W2694">
        <v>-0.17821227688519259</v>
      </c>
      <c r="X2694">
        <v>0.19907679691992</v>
      </c>
      <c r="Y2694" t="str">
        <f t="shared" si="168"/>
        <v>61-72</v>
      </c>
      <c r="Z2694" s="20">
        <f t="shared" si="169"/>
        <v>1</v>
      </c>
      <c r="AA2694" t="str">
        <f t="shared" si="170"/>
        <v>80%-100%</v>
      </c>
      <c r="AB2694">
        <f t="shared" si="171"/>
        <v>3.1475602121802264E-4</v>
      </c>
    </row>
    <row r="2695" spans="1:28" x14ac:dyDescent="0.25">
      <c r="A2695" t="s">
        <v>6408</v>
      </c>
      <c r="B2695" t="s">
        <v>6409</v>
      </c>
      <c r="C2695" t="s">
        <v>82</v>
      </c>
      <c r="D2695" t="s">
        <v>165</v>
      </c>
      <c r="E2695">
        <v>291</v>
      </c>
      <c r="F2695" t="s">
        <v>87</v>
      </c>
      <c r="G2695">
        <v>2020</v>
      </c>
      <c r="H2695" t="s">
        <v>15</v>
      </c>
      <c r="I2695" t="s">
        <v>84</v>
      </c>
      <c r="J2695" t="s">
        <v>80</v>
      </c>
      <c r="K2695">
        <v>72</v>
      </c>
      <c r="L2695" s="18">
        <v>43506</v>
      </c>
      <c r="M2695" s="18">
        <v>45698</v>
      </c>
      <c r="O2695">
        <v>37190000</v>
      </c>
      <c r="P2695">
        <v>32440000</v>
      </c>
      <c r="Q2695">
        <v>4750000</v>
      </c>
      <c r="R2695">
        <v>752732</v>
      </c>
      <c r="S2695" t="s">
        <v>343</v>
      </c>
      <c r="T2695">
        <v>-2.2208803849611072</v>
      </c>
      <c r="U2695">
        <v>0.67648909083400199</v>
      </c>
      <c r="V2695">
        <v>0.48612183982770601</v>
      </c>
      <c r="W2695">
        <v>-0.75987355580989513</v>
      </c>
      <c r="X2695">
        <v>-0.88379348662608126</v>
      </c>
      <c r="Y2695" t="str">
        <f t="shared" si="168"/>
        <v>61-72</v>
      </c>
      <c r="Z2695" s="20">
        <f t="shared" si="169"/>
        <v>0.87227749394998655</v>
      </c>
      <c r="AA2695" t="str">
        <f t="shared" si="170"/>
        <v>80%-100%</v>
      </c>
      <c r="AB2695">
        <f t="shared" si="171"/>
        <v>1.560867776543164E-4</v>
      </c>
    </row>
    <row r="2696" spans="1:28" x14ac:dyDescent="0.25">
      <c r="A2696" t="s">
        <v>6410</v>
      </c>
      <c r="B2696" t="s">
        <v>6411</v>
      </c>
      <c r="C2696" t="s">
        <v>82</v>
      </c>
      <c r="D2696" t="s">
        <v>258</v>
      </c>
      <c r="E2696">
        <v>61</v>
      </c>
      <c r="F2696" t="s">
        <v>25</v>
      </c>
      <c r="G2696">
        <v>2020</v>
      </c>
      <c r="H2696" t="s">
        <v>25</v>
      </c>
      <c r="I2696" t="s">
        <v>84</v>
      </c>
      <c r="J2696" t="s">
        <v>80</v>
      </c>
      <c r="K2696">
        <v>84</v>
      </c>
      <c r="L2696" s="18">
        <v>43473</v>
      </c>
      <c r="M2696" s="18">
        <v>46030</v>
      </c>
      <c r="O2696">
        <v>36390000</v>
      </c>
      <c r="P2696">
        <v>36390000</v>
      </c>
      <c r="Q2696">
        <v>0</v>
      </c>
      <c r="R2696">
        <v>790008</v>
      </c>
      <c r="S2696" t="s">
        <v>255</v>
      </c>
      <c r="T2696">
        <v>0.45942652210277918</v>
      </c>
      <c r="U2696">
        <v>1.2009447865714571</v>
      </c>
      <c r="V2696">
        <v>0.31605959574221337</v>
      </c>
      <c r="W2696">
        <v>0.55757911789092851</v>
      </c>
      <c r="X2696">
        <v>1.0499034482774929</v>
      </c>
      <c r="Y2696" t="str">
        <f t="shared" si="168"/>
        <v>&gt;72</v>
      </c>
      <c r="Z2696" s="20">
        <f t="shared" si="169"/>
        <v>1</v>
      </c>
      <c r="AA2696" t="str">
        <f t="shared" si="170"/>
        <v>80%-100%</v>
      </c>
      <c r="AB2696">
        <f t="shared" si="171"/>
        <v>1.6381634239162303E-4</v>
      </c>
    </row>
    <row r="2697" spans="1:28" x14ac:dyDescent="0.25">
      <c r="A2697" t="s">
        <v>6412</v>
      </c>
      <c r="B2697" t="s">
        <v>6413</v>
      </c>
      <c r="C2697" t="s">
        <v>82</v>
      </c>
      <c r="D2697" t="s">
        <v>772</v>
      </c>
      <c r="E2697">
        <v>46</v>
      </c>
      <c r="F2697" t="s">
        <v>17</v>
      </c>
      <c r="G2697">
        <v>2022</v>
      </c>
      <c r="H2697" t="s">
        <v>694</v>
      </c>
      <c r="I2697" t="s">
        <v>84</v>
      </c>
      <c r="J2697" t="s">
        <v>80</v>
      </c>
      <c r="K2697">
        <v>72</v>
      </c>
      <c r="L2697" s="18">
        <v>44454</v>
      </c>
      <c r="M2697" s="18">
        <v>46645</v>
      </c>
      <c r="O2697">
        <v>67341639</v>
      </c>
      <c r="P2697">
        <v>42299639</v>
      </c>
      <c r="Q2697">
        <v>25042000</v>
      </c>
      <c r="R2697">
        <v>930559</v>
      </c>
      <c r="S2697" t="s">
        <v>235</v>
      </c>
      <c r="T2697">
        <v>-0.1348496699611593</v>
      </c>
      <c r="U2697">
        <v>-0.32601185038591157</v>
      </c>
      <c r="V2697">
        <v>-0.36824554860321701</v>
      </c>
      <c r="W2697">
        <v>-0.73545473491799884</v>
      </c>
      <c r="X2697">
        <v>-0.26501046745693763</v>
      </c>
      <c r="Y2697" t="str">
        <f t="shared" si="168"/>
        <v>61-72</v>
      </c>
      <c r="Z2697" s="20">
        <f t="shared" si="169"/>
        <v>0.62813497901350457</v>
      </c>
      <c r="AA2697" t="str">
        <f t="shared" si="170"/>
        <v>60%-80%</v>
      </c>
      <c r="AB2697">
        <f t="shared" si="171"/>
        <v>1.9296104819141872E-4</v>
      </c>
    </row>
    <row r="2698" spans="1:28" x14ac:dyDescent="0.25">
      <c r="A2698" t="s">
        <v>6414</v>
      </c>
      <c r="B2698" t="s">
        <v>6415</v>
      </c>
      <c r="C2698" t="s">
        <v>82</v>
      </c>
      <c r="D2698" t="s">
        <v>627</v>
      </c>
      <c r="E2698">
        <v>236</v>
      </c>
      <c r="F2698" t="s">
        <v>25</v>
      </c>
      <c r="G2698">
        <v>2021</v>
      </c>
      <c r="H2698" t="s">
        <v>25</v>
      </c>
      <c r="I2698" t="s">
        <v>84</v>
      </c>
      <c r="J2698" t="s">
        <v>80</v>
      </c>
      <c r="K2698">
        <v>36</v>
      </c>
      <c r="L2698" s="18">
        <v>44188</v>
      </c>
      <c r="M2698" s="18">
        <v>45283</v>
      </c>
      <c r="O2698">
        <v>41825000</v>
      </c>
      <c r="P2698">
        <v>25825000</v>
      </c>
      <c r="Q2698">
        <v>16000000</v>
      </c>
      <c r="R2698">
        <v>935028</v>
      </c>
      <c r="S2698" t="s">
        <v>266</v>
      </c>
      <c r="T2698">
        <v>-0.58358883539719453</v>
      </c>
      <c r="U2698">
        <v>-0.36987154559761881</v>
      </c>
      <c r="V2698">
        <v>1.185489993161002E-2</v>
      </c>
      <c r="W2698">
        <v>-0.34416413963118481</v>
      </c>
      <c r="X2698">
        <v>1.978077977031208</v>
      </c>
      <c r="Y2698" t="str">
        <f t="shared" si="168"/>
        <v>25-36</v>
      </c>
      <c r="Z2698" s="20">
        <f t="shared" si="169"/>
        <v>0.61745367603108192</v>
      </c>
      <c r="AA2698" t="str">
        <f t="shared" si="170"/>
        <v>60%-80%</v>
      </c>
      <c r="AB2698">
        <f t="shared" si="171"/>
        <v>1.9388774163521698E-4</v>
      </c>
    </row>
    <row r="2699" spans="1:28" x14ac:dyDescent="0.25">
      <c r="A2699" t="s">
        <v>6416</v>
      </c>
      <c r="B2699" t="s">
        <v>6417</v>
      </c>
      <c r="C2699" t="s">
        <v>82</v>
      </c>
      <c r="D2699" t="s">
        <v>299</v>
      </c>
      <c r="E2699">
        <v>49</v>
      </c>
      <c r="F2699" t="s">
        <v>117</v>
      </c>
      <c r="G2699">
        <v>2022</v>
      </c>
      <c r="H2699" t="s">
        <v>29</v>
      </c>
      <c r="I2699" t="s">
        <v>84</v>
      </c>
      <c r="J2699" t="s">
        <v>80</v>
      </c>
      <c r="K2699">
        <v>72</v>
      </c>
      <c r="L2699" s="18">
        <v>44484</v>
      </c>
      <c r="M2699" s="18">
        <v>46675</v>
      </c>
      <c r="O2699">
        <v>67035000</v>
      </c>
      <c r="P2699">
        <v>51940000</v>
      </c>
      <c r="Q2699">
        <v>15095000</v>
      </c>
      <c r="R2699">
        <v>1196394</v>
      </c>
      <c r="S2699" t="s">
        <v>318</v>
      </c>
      <c r="T2699">
        <v>0.1077120410853462</v>
      </c>
      <c r="U2699">
        <v>0.27630435737550851</v>
      </c>
      <c r="V2699">
        <v>-0.73906775490387622</v>
      </c>
      <c r="W2699">
        <v>-6.3705491590458047E-2</v>
      </c>
      <c r="X2699">
        <v>-0.49705409964536651</v>
      </c>
      <c r="Y2699" t="str">
        <f t="shared" si="168"/>
        <v>61-72</v>
      </c>
      <c r="Z2699" s="20">
        <f t="shared" si="169"/>
        <v>0.77481912433803235</v>
      </c>
      <c r="AA2699" t="str">
        <f t="shared" si="170"/>
        <v>60%-80%</v>
      </c>
      <c r="AB2699">
        <f t="shared" si="171"/>
        <v>2.4808468919211378E-4</v>
      </c>
    </row>
    <row r="2700" spans="1:28" x14ac:dyDescent="0.25">
      <c r="A2700" t="s">
        <v>6418</v>
      </c>
      <c r="B2700" t="s">
        <v>6419</v>
      </c>
      <c r="C2700" t="s">
        <v>82</v>
      </c>
      <c r="D2700" t="s">
        <v>211</v>
      </c>
      <c r="E2700">
        <v>38</v>
      </c>
      <c r="F2700" t="s">
        <v>117</v>
      </c>
      <c r="G2700">
        <v>2020</v>
      </c>
      <c r="H2700" t="s">
        <v>29</v>
      </c>
      <c r="I2700" t="s">
        <v>84</v>
      </c>
      <c r="J2700" t="s">
        <v>80</v>
      </c>
      <c r="K2700">
        <v>36</v>
      </c>
      <c r="L2700" s="18">
        <v>43822</v>
      </c>
      <c r="M2700" s="18">
        <v>44918</v>
      </c>
      <c r="O2700">
        <v>51890000</v>
      </c>
      <c r="P2700">
        <v>10000000</v>
      </c>
      <c r="Q2700">
        <v>41890000</v>
      </c>
      <c r="R2700">
        <v>356395</v>
      </c>
      <c r="S2700" t="s">
        <v>162</v>
      </c>
      <c r="T2700">
        <v>-0.93530331641462749</v>
      </c>
      <c r="U2700">
        <v>-2.1139371471640649</v>
      </c>
      <c r="V2700">
        <v>-0.69954550991253528</v>
      </c>
      <c r="W2700">
        <v>-0.58148691998834579</v>
      </c>
      <c r="X2700">
        <v>0.97255557088134947</v>
      </c>
      <c r="Y2700" t="str">
        <f t="shared" si="168"/>
        <v>25-36</v>
      </c>
      <c r="Z2700" s="20">
        <f t="shared" si="169"/>
        <v>0.2</v>
      </c>
      <c r="AA2700" t="str">
        <f t="shared" si="170"/>
        <v>20%</v>
      </c>
      <c r="AB2700">
        <f t="shared" si="171"/>
        <v>7.3902195100128718E-5</v>
      </c>
    </row>
    <row r="2701" spans="1:28" x14ac:dyDescent="0.25">
      <c r="A2701" t="s">
        <v>6420</v>
      </c>
      <c r="B2701" t="s">
        <v>6421</v>
      </c>
      <c r="C2701" t="s">
        <v>82</v>
      </c>
      <c r="D2701" t="s">
        <v>784</v>
      </c>
      <c r="E2701">
        <v>-1</v>
      </c>
      <c r="F2701" t="s">
        <v>95</v>
      </c>
      <c r="G2701">
        <v>2016</v>
      </c>
      <c r="H2701" t="s">
        <v>16</v>
      </c>
      <c r="J2701" t="s">
        <v>96</v>
      </c>
      <c r="K2701">
        <v>84</v>
      </c>
      <c r="L2701" s="18">
        <v>44302</v>
      </c>
      <c r="M2701" s="18">
        <v>46859</v>
      </c>
      <c r="O2701">
        <v>36000000</v>
      </c>
      <c r="P2701">
        <v>35700000</v>
      </c>
      <c r="Q2701">
        <v>300000</v>
      </c>
      <c r="R2701">
        <v>905365</v>
      </c>
      <c r="S2701" t="s">
        <v>701</v>
      </c>
      <c r="T2701">
        <v>-0.85040671754835062</v>
      </c>
      <c r="U2701">
        <v>1.1667263526688669</v>
      </c>
      <c r="V2701">
        <v>1.7508336795506301</v>
      </c>
      <c r="W2701">
        <v>-0.65239284048010038</v>
      </c>
      <c r="X2701">
        <v>0.19907679691992</v>
      </c>
      <c r="Y2701" t="str">
        <f t="shared" si="168"/>
        <v>&gt;72</v>
      </c>
      <c r="Z2701" s="20">
        <f t="shared" si="169"/>
        <v>0.9916666666666667</v>
      </c>
      <c r="AA2701" t="str">
        <f t="shared" si="170"/>
        <v>80%-100%</v>
      </c>
      <c r="AB2701">
        <f t="shared" si="171"/>
        <v>1.8773681131000164E-4</v>
      </c>
    </row>
    <row r="2702" spans="1:28" x14ac:dyDescent="0.25">
      <c r="A2702" t="s">
        <v>6422</v>
      </c>
      <c r="B2702" t="s">
        <v>6423</v>
      </c>
      <c r="C2702" t="s">
        <v>82</v>
      </c>
      <c r="D2702" t="s">
        <v>476</v>
      </c>
      <c r="E2702">
        <v>-1</v>
      </c>
      <c r="F2702" t="s">
        <v>95</v>
      </c>
      <c r="G2702">
        <v>2018</v>
      </c>
      <c r="H2702" t="s">
        <v>16</v>
      </c>
      <c r="J2702" t="s">
        <v>96</v>
      </c>
      <c r="K2702">
        <v>84</v>
      </c>
      <c r="L2702" s="18">
        <v>44249</v>
      </c>
      <c r="M2702" s="18">
        <v>46805</v>
      </c>
      <c r="O2702">
        <v>34334000</v>
      </c>
      <c r="P2702">
        <v>34334000</v>
      </c>
      <c r="Q2702">
        <v>0</v>
      </c>
      <c r="R2702">
        <v>820396</v>
      </c>
      <c r="S2702" t="s">
        <v>721</v>
      </c>
      <c r="T2702">
        <v>-0.74125394757742313</v>
      </c>
      <c r="U2702">
        <v>1.2009447865714571</v>
      </c>
      <c r="V2702">
        <v>0.92086653473246149</v>
      </c>
      <c r="W2702">
        <v>-0.91201158550091099</v>
      </c>
      <c r="X2702">
        <v>-0.65174985443765243</v>
      </c>
      <c r="Y2702" t="str">
        <f t="shared" si="168"/>
        <v>&gt;72</v>
      </c>
      <c r="Z2702" s="20">
        <f t="shared" si="169"/>
        <v>1</v>
      </c>
      <c r="AA2702" t="str">
        <f t="shared" si="170"/>
        <v>80%-100%</v>
      </c>
      <c r="AB2702">
        <f t="shared" si="171"/>
        <v>1.7011760897702043E-4</v>
      </c>
    </row>
    <row r="2703" spans="1:28" x14ac:dyDescent="0.25">
      <c r="A2703" t="s">
        <v>6424</v>
      </c>
      <c r="B2703" t="s">
        <v>6425</v>
      </c>
      <c r="C2703" t="s">
        <v>82</v>
      </c>
      <c r="D2703" t="s">
        <v>833</v>
      </c>
      <c r="E2703">
        <v>46</v>
      </c>
      <c r="F2703" t="s">
        <v>87</v>
      </c>
      <c r="G2703">
        <v>2018</v>
      </c>
      <c r="H2703" t="s">
        <v>15</v>
      </c>
      <c r="I2703" t="s">
        <v>84</v>
      </c>
      <c r="J2703" t="s">
        <v>80</v>
      </c>
      <c r="K2703">
        <v>84</v>
      </c>
      <c r="L2703" s="18">
        <v>43557</v>
      </c>
      <c r="M2703" s="18">
        <v>46114</v>
      </c>
      <c r="O2703">
        <v>39480000</v>
      </c>
      <c r="P2703">
        <v>36201200</v>
      </c>
      <c r="Q2703">
        <v>3278800</v>
      </c>
      <c r="R2703">
        <v>753756</v>
      </c>
      <c r="S2703" t="s">
        <v>437</v>
      </c>
      <c r="T2703">
        <v>0.94454994419579019</v>
      </c>
      <c r="U2703">
        <v>0.85992533040182162</v>
      </c>
      <c r="V2703">
        <v>-0.2345317551472817</v>
      </c>
      <c r="W2703">
        <v>2.0739433537977261</v>
      </c>
      <c r="X2703">
        <v>0.50846830650449182</v>
      </c>
      <c r="Y2703" t="str">
        <f t="shared" si="168"/>
        <v>&gt;72</v>
      </c>
      <c r="Z2703" s="20">
        <f t="shared" si="169"/>
        <v>0.91695035460992913</v>
      </c>
      <c r="AA2703" t="str">
        <f t="shared" si="170"/>
        <v>80%-100%</v>
      </c>
      <c r="AB2703">
        <f t="shared" si="171"/>
        <v>1.5629911466180115E-4</v>
      </c>
    </row>
    <row r="2704" spans="1:28" x14ac:dyDescent="0.25">
      <c r="A2704" t="s">
        <v>6426</v>
      </c>
      <c r="B2704" t="s">
        <v>6427</v>
      </c>
      <c r="C2704" t="s">
        <v>82</v>
      </c>
      <c r="D2704" t="s">
        <v>221</v>
      </c>
      <c r="E2704">
        <v>46</v>
      </c>
      <c r="F2704" t="s">
        <v>17</v>
      </c>
      <c r="G2704">
        <v>2022</v>
      </c>
      <c r="H2704" t="s">
        <v>155</v>
      </c>
      <c r="J2704" t="s">
        <v>80</v>
      </c>
      <c r="K2704">
        <v>72</v>
      </c>
      <c r="L2704" s="18">
        <v>44652</v>
      </c>
      <c r="M2704" s="18">
        <v>46844</v>
      </c>
      <c r="O2704">
        <v>85760000</v>
      </c>
      <c r="P2704">
        <v>62760000</v>
      </c>
      <c r="Q2704">
        <v>23000000</v>
      </c>
      <c r="R2704">
        <v>1422824</v>
      </c>
      <c r="S2704" t="s">
        <v>235</v>
      </c>
      <c r="T2704">
        <v>-0.21974626882743631</v>
      </c>
      <c r="U2704">
        <v>9.9698546236257846E-2</v>
      </c>
      <c r="V2704">
        <v>5.1377144922950549E-2</v>
      </c>
      <c r="W2704">
        <v>0.19020085841091</v>
      </c>
      <c r="X2704">
        <v>1.0499034482774929</v>
      </c>
      <c r="Y2704" t="str">
        <f t="shared" si="168"/>
        <v>61-72</v>
      </c>
      <c r="Z2704" s="20">
        <f t="shared" si="169"/>
        <v>0.73180970149253732</v>
      </c>
      <c r="AA2704" t="str">
        <f t="shared" si="170"/>
        <v>60%-80%</v>
      </c>
      <c r="AB2704">
        <f t="shared" si="171"/>
        <v>2.9503729525146407E-4</v>
      </c>
    </row>
    <row r="2705" spans="1:28" x14ac:dyDescent="0.25">
      <c r="A2705" t="s">
        <v>6428</v>
      </c>
      <c r="B2705" t="s">
        <v>6429</v>
      </c>
      <c r="C2705" t="s">
        <v>82</v>
      </c>
      <c r="D2705" t="s">
        <v>714</v>
      </c>
      <c r="E2705">
        <v>27</v>
      </c>
      <c r="F2705" t="s">
        <v>25</v>
      </c>
      <c r="G2705">
        <v>2021</v>
      </c>
      <c r="H2705" t="s">
        <v>25</v>
      </c>
      <c r="I2705" t="s">
        <v>84</v>
      </c>
      <c r="J2705" t="s">
        <v>80</v>
      </c>
      <c r="K2705">
        <v>72</v>
      </c>
      <c r="L2705" s="18">
        <v>44210</v>
      </c>
      <c r="M2705" s="18">
        <v>46401</v>
      </c>
      <c r="O2705">
        <v>41710000</v>
      </c>
      <c r="P2705">
        <v>43279391</v>
      </c>
      <c r="Q2705">
        <v>0</v>
      </c>
      <c r="R2705">
        <v>995059</v>
      </c>
      <c r="S2705" t="s">
        <v>126</v>
      </c>
      <c r="T2705">
        <v>-0.92317523086230224</v>
      </c>
      <c r="U2705">
        <v>1.3554461594819871</v>
      </c>
      <c r="V2705">
        <v>0.24898836987965761</v>
      </c>
      <c r="W2705">
        <v>-0.3645164760783533</v>
      </c>
      <c r="X2705">
        <v>-1.0384892414183671</v>
      </c>
      <c r="Y2705" t="str">
        <f t="shared" si="168"/>
        <v>61-72</v>
      </c>
      <c r="Z2705" s="20">
        <f t="shared" si="169"/>
        <v>1.0376262526971949</v>
      </c>
      <c r="AA2705" t="str">
        <f t="shared" si="170"/>
        <v>80%-100%</v>
      </c>
      <c r="AB2705">
        <f t="shared" si="171"/>
        <v>2.0633579133865228E-4</v>
      </c>
    </row>
    <row r="2706" spans="1:28" x14ac:dyDescent="0.25">
      <c r="A2706" t="s">
        <v>6430</v>
      </c>
      <c r="B2706" t="s">
        <v>6431</v>
      </c>
      <c r="C2706" t="s">
        <v>82</v>
      </c>
      <c r="D2706" t="s">
        <v>199</v>
      </c>
      <c r="E2706">
        <v>246</v>
      </c>
      <c r="F2706" t="s">
        <v>117</v>
      </c>
      <c r="G2706">
        <v>2022</v>
      </c>
      <c r="H2706" t="s">
        <v>29</v>
      </c>
      <c r="I2706" t="s">
        <v>84</v>
      </c>
      <c r="J2706" t="s">
        <v>80</v>
      </c>
      <c r="K2706">
        <v>84</v>
      </c>
      <c r="L2706" s="18">
        <v>44478</v>
      </c>
      <c r="M2706" s="18">
        <v>47035</v>
      </c>
      <c r="O2706">
        <v>58990000</v>
      </c>
      <c r="P2706">
        <v>40990000</v>
      </c>
      <c r="Q2706">
        <v>18000000</v>
      </c>
      <c r="R2706">
        <v>868514</v>
      </c>
      <c r="S2706" t="s">
        <v>486</v>
      </c>
      <c r="T2706">
        <v>-0.19549009772278569</v>
      </c>
      <c r="U2706">
        <v>-5.2010243596250283E-2</v>
      </c>
      <c r="V2706">
        <v>-0.69954550991253528</v>
      </c>
      <c r="W2706">
        <v>-0.58915522366211259</v>
      </c>
      <c r="X2706">
        <v>-1.5025765057952249</v>
      </c>
      <c r="Y2706" t="str">
        <f t="shared" si="168"/>
        <v>&gt;72</v>
      </c>
      <c r="Z2706" s="20">
        <f t="shared" si="169"/>
        <v>0.69486353619257502</v>
      </c>
      <c r="AA2706" t="str">
        <f t="shared" si="170"/>
        <v>60%-80%</v>
      </c>
      <c r="AB2706">
        <f t="shared" si="171"/>
        <v>1.8009537472521553E-4</v>
      </c>
    </row>
    <row r="2707" spans="1:28" x14ac:dyDescent="0.25">
      <c r="A2707" t="s">
        <v>6432</v>
      </c>
      <c r="B2707" t="s">
        <v>6433</v>
      </c>
      <c r="C2707" t="s">
        <v>82</v>
      </c>
      <c r="D2707" t="s">
        <v>4164</v>
      </c>
      <c r="E2707">
        <v>49</v>
      </c>
      <c r="F2707" t="s">
        <v>95</v>
      </c>
      <c r="G2707">
        <v>2022</v>
      </c>
      <c r="H2707" t="s">
        <v>16</v>
      </c>
      <c r="J2707" t="s">
        <v>96</v>
      </c>
      <c r="K2707">
        <v>36</v>
      </c>
      <c r="L2707" s="18">
        <v>44482</v>
      </c>
      <c r="M2707" s="18">
        <v>45578</v>
      </c>
      <c r="O2707">
        <v>82000000</v>
      </c>
      <c r="P2707">
        <v>20000000</v>
      </c>
      <c r="Q2707">
        <v>62000000</v>
      </c>
      <c r="R2707">
        <v>738132</v>
      </c>
      <c r="S2707" t="s">
        <v>318</v>
      </c>
      <c r="T2707">
        <v>0.38665800878882761</v>
      </c>
      <c r="U2707">
        <v>-1.903752143126896</v>
      </c>
      <c r="V2707">
        <v>0.48612183982770601</v>
      </c>
      <c r="W2707">
        <v>7.3808409708874958</v>
      </c>
      <c r="X2707">
        <v>0.58581618390063472</v>
      </c>
      <c r="Y2707" t="str">
        <f t="shared" si="168"/>
        <v>25-36</v>
      </c>
      <c r="Z2707" s="20">
        <f t="shared" si="169"/>
        <v>0.24390243902439024</v>
      </c>
      <c r="AA2707" t="str">
        <f t="shared" si="170"/>
        <v>20%-40%</v>
      </c>
      <c r="AB2707">
        <f t="shared" si="171"/>
        <v>1.5305931641478756E-4</v>
      </c>
    </row>
    <row r="2708" spans="1:28" x14ac:dyDescent="0.25">
      <c r="A2708" t="s">
        <v>6434</v>
      </c>
      <c r="B2708" t="s">
        <v>6435</v>
      </c>
      <c r="C2708" t="s">
        <v>82</v>
      </c>
      <c r="D2708" t="s">
        <v>384</v>
      </c>
      <c r="E2708">
        <v>220</v>
      </c>
      <c r="F2708" t="s">
        <v>87</v>
      </c>
      <c r="G2708">
        <v>2020</v>
      </c>
      <c r="H2708" t="s">
        <v>24</v>
      </c>
      <c r="I2708" t="s">
        <v>84</v>
      </c>
      <c r="J2708" t="s">
        <v>80</v>
      </c>
      <c r="K2708">
        <v>84</v>
      </c>
      <c r="L2708" s="18">
        <v>44013</v>
      </c>
      <c r="M2708" s="18">
        <v>46569</v>
      </c>
      <c r="O2708">
        <v>38890000</v>
      </c>
      <c r="P2708">
        <v>38890000</v>
      </c>
      <c r="Q2708">
        <v>0</v>
      </c>
      <c r="R2708">
        <v>860720</v>
      </c>
      <c r="S2708" t="s">
        <v>430</v>
      </c>
      <c r="T2708">
        <v>-3.7824985542557123E-2</v>
      </c>
      <c r="U2708">
        <v>1.2009447865714571</v>
      </c>
      <c r="V2708">
        <v>0.56516632981038883</v>
      </c>
      <c r="W2708">
        <v>-0.82887169368752178</v>
      </c>
      <c r="X2708">
        <v>0.27642467431606299</v>
      </c>
      <c r="Y2708" t="str">
        <f t="shared" si="168"/>
        <v>&gt;72</v>
      </c>
      <c r="Z2708" s="20">
        <f t="shared" si="169"/>
        <v>1</v>
      </c>
      <c r="AA2708" t="str">
        <f t="shared" si="170"/>
        <v>80%-100%</v>
      </c>
      <c r="AB2708">
        <f t="shared" si="171"/>
        <v>1.7847920808816844E-4</v>
      </c>
    </row>
    <row r="2709" spans="1:28" x14ac:dyDescent="0.25">
      <c r="A2709" t="s">
        <v>6436</v>
      </c>
      <c r="B2709" t="s">
        <v>6437</v>
      </c>
      <c r="C2709" t="s">
        <v>82</v>
      </c>
      <c r="D2709" t="s">
        <v>476</v>
      </c>
      <c r="E2709">
        <v>166872296</v>
      </c>
      <c r="F2709" t="s">
        <v>95</v>
      </c>
      <c r="G2709">
        <v>2017</v>
      </c>
      <c r="H2709" t="s">
        <v>16</v>
      </c>
      <c r="J2709" t="s">
        <v>96</v>
      </c>
      <c r="K2709">
        <v>84</v>
      </c>
      <c r="L2709" s="18">
        <v>44432</v>
      </c>
      <c r="M2709" s="18">
        <v>46989</v>
      </c>
      <c r="O2709">
        <v>30000000</v>
      </c>
      <c r="P2709">
        <v>30000000</v>
      </c>
      <c r="Q2709">
        <v>0</v>
      </c>
      <c r="R2709">
        <v>716836</v>
      </c>
      <c r="S2709" t="s">
        <v>182</v>
      </c>
      <c r="T2709">
        <v>-1.638732278449494</v>
      </c>
      <c r="U2709">
        <v>1.2009447865714571</v>
      </c>
      <c r="V2709">
        <v>0.92086653473246149</v>
      </c>
      <c r="W2709">
        <v>-0.85110293712470042</v>
      </c>
      <c r="X2709">
        <v>-1.811968015379797</v>
      </c>
      <c r="Y2709" t="str">
        <f t="shared" si="168"/>
        <v>&gt;72</v>
      </c>
      <c r="Z2709" s="20">
        <f t="shared" si="169"/>
        <v>1</v>
      </c>
      <c r="AA2709" t="str">
        <f t="shared" si="170"/>
        <v>80%-100%</v>
      </c>
      <c r="AB2709">
        <f t="shared" si="171"/>
        <v>1.486433702122529E-4</v>
      </c>
    </row>
    <row r="2710" spans="1:28" x14ac:dyDescent="0.25">
      <c r="A2710" t="s">
        <v>6438</v>
      </c>
      <c r="B2710" t="s">
        <v>6439</v>
      </c>
      <c r="C2710" t="s">
        <v>82</v>
      </c>
      <c r="D2710" t="s">
        <v>329</v>
      </c>
      <c r="E2710">
        <v>49</v>
      </c>
      <c r="F2710" t="s">
        <v>79</v>
      </c>
      <c r="G2710">
        <v>2019</v>
      </c>
      <c r="H2710" t="s">
        <v>13</v>
      </c>
      <c r="J2710" t="s">
        <v>80</v>
      </c>
      <c r="K2710">
        <v>84</v>
      </c>
      <c r="L2710" s="18">
        <v>43336</v>
      </c>
      <c r="M2710" s="18">
        <v>45893</v>
      </c>
      <c r="O2710">
        <v>36190000</v>
      </c>
      <c r="P2710">
        <v>36106889</v>
      </c>
      <c r="Q2710">
        <v>83111</v>
      </c>
      <c r="R2710">
        <v>720135</v>
      </c>
      <c r="S2710" t="s">
        <v>218</v>
      </c>
      <c r="T2710">
        <v>-0.58358883539719453</v>
      </c>
      <c r="U2710">
        <v>1.1915147951039411</v>
      </c>
      <c r="V2710">
        <v>-0.79025246108073266</v>
      </c>
      <c r="W2710">
        <v>-0.49722818071632319</v>
      </c>
      <c r="X2710">
        <v>-0.96114136402222416</v>
      </c>
      <c r="Y2710" t="str">
        <f t="shared" si="168"/>
        <v>&gt;72</v>
      </c>
      <c r="Z2710" s="20">
        <f t="shared" si="169"/>
        <v>0.99770348162475819</v>
      </c>
      <c r="AA2710" t="str">
        <f t="shared" si="170"/>
        <v>80%-100%</v>
      </c>
      <c r="AB2710">
        <f t="shared" si="171"/>
        <v>1.4932745203617107E-4</v>
      </c>
    </row>
    <row r="2711" spans="1:28" x14ac:dyDescent="0.25">
      <c r="A2711" t="s">
        <v>6440</v>
      </c>
      <c r="B2711" t="s">
        <v>6441</v>
      </c>
      <c r="C2711" t="s">
        <v>82</v>
      </c>
      <c r="D2711" t="s">
        <v>154</v>
      </c>
      <c r="E2711">
        <v>61</v>
      </c>
      <c r="F2711" t="s">
        <v>87</v>
      </c>
      <c r="G2711">
        <v>2022</v>
      </c>
      <c r="H2711" t="s">
        <v>24</v>
      </c>
      <c r="I2711" t="s">
        <v>84</v>
      </c>
      <c r="J2711" t="s">
        <v>80</v>
      </c>
      <c r="K2711">
        <v>48</v>
      </c>
      <c r="L2711" s="18">
        <v>44337</v>
      </c>
      <c r="M2711" s="18">
        <v>45798</v>
      </c>
      <c r="O2711">
        <v>47800000</v>
      </c>
      <c r="P2711">
        <v>29800000</v>
      </c>
      <c r="Q2711">
        <v>18000000</v>
      </c>
      <c r="R2711">
        <v>850304</v>
      </c>
      <c r="S2711" t="s">
        <v>255</v>
      </c>
      <c r="T2711">
        <v>-0.75338203312974839</v>
      </c>
      <c r="U2711">
        <v>-0.34532754040747698</v>
      </c>
      <c r="V2711">
        <v>-1.637915849182755</v>
      </c>
      <c r="W2711">
        <v>0.51770984667365494</v>
      </c>
      <c r="X2711">
        <v>-1.425228628399082</v>
      </c>
      <c r="Y2711" t="str">
        <f t="shared" si="168"/>
        <v>37-48</v>
      </c>
      <c r="Z2711" s="20">
        <f t="shared" si="169"/>
        <v>0.62343096234309625</v>
      </c>
      <c r="AA2711" t="str">
        <f t="shared" si="170"/>
        <v>60%-80%</v>
      </c>
      <c r="AB2711">
        <f t="shared" si="171"/>
        <v>1.7631934259015937E-4</v>
      </c>
    </row>
    <row r="2712" spans="1:28" x14ac:dyDescent="0.25">
      <c r="A2712" t="s">
        <v>6442</v>
      </c>
      <c r="B2712" t="s">
        <v>6443</v>
      </c>
      <c r="C2712" t="s">
        <v>82</v>
      </c>
      <c r="D2712" t="s">
        <v>165</v>
      </c>
      <c r="E2712">
        <v>59</v>
      </c>
      <c r="F2712" t="s">
        <v>17</v>
      </c>
      <c r="G2712">
        <v>2019</v>
      </c>
      <c r="H2712" t="s">
        <v>17</v>
      </c>
      <c r="I2712" t="s">
        <v>84</v>
      </c>
      <c r="J2712" t="s">
        <v>80</v>
      </c>
      <c r="K2712">
        <v>72</v>
      </c>
      <c r="L2712" s="18">
        <v>43738</v>
      </c>
      <c r="M2712" s="18">
        <v>45930</v>
      </c>
      <c r="O2712">
        <v>54600000</v>
      </c>
      <c r="P2712">
        <v>27300000</v>
      </c>
      <c r="Q2712">
        <v>27300000</v>
      </c>
      <c r="R2712">
        <v>590765</v>
      </c>
      <c r="S2712" t="s">
        <v>252</v>
      </c>
      <c r="T2712">
        <v>-0.2318743543797615</v>
      </c>
      <c r="U2712">
        <v>-0.85216124758390532</v>
      </c>
      <c r="V2712">
        <v>-0.50193428495582826</v>
      </c>
      <c r="W2712">
        <v>-2.1553718452976042E-2</v>
      </c>
      <c r="X2712">
        <v>2.0554258544273512</v>
      </c>
      <c r="Y2712" t="str">
        <f t="shared" si="168"/>
        <v>61-72</v>
      </c>
      <c r="Z2712" s="20">
        <f t="shared" si="169"/>
        <v>0.5</v>
      </c>
      <c r="AA2712" t="str">
        <f t="shared" si="170"/>
        <v>40%-60%</v>
      </c>
      <c r="AB2712">
        <f t="shared" si="171"/>
        <v>1.225012424089214E-4</v>
      </c>
    </row>
    <row r="2713" spans="1:28" x14ac:dyDescent="0.25">
      <c r="A2713" t="s">
        <v>6444</v>
      </c>
      <c r="B2713" t="s">
        <v>6445</v>
      </c>
      <c r="C2713" t="s">
        <v>82</v>
      </c>
      <c r="D2713" t="s">
        <v>212</v>
      </c>
      <c r="E2713">
        <v>236</v>
      </c>
      <c r="F2713" t="s">
        <v>79</v>
      </c>
      <c r="G2713">
        <v>2018</v>
      </c>
      <c r="H2713" t="s">
        <v>13</v>
      </c>
      <c r="J2713" t="s">
        <v>80</v>
      </c>
      <c r="K2713">
        <v>84</v>
      </c>
      <c r="L2713" s="18">
        <v>42943</v>
      </c>
      <c r="M2713" s="18">
        <v>45500</v>
      </c>
      <c r="O2713">
        <v>45090000</v>
      </c>
      <c r="P2713">
        <v>41090000</v>
      </c>
      <c r="Q2713">
        <v>4000000</v>
      </c>
      <c r="R2713">
        <v>890765</v>
      </c>
      <c r="S2713" t="s">
        <v>445</v>
      </c>
      <c r="T2713">
        <v>0.99306228640509131</v>
      </c>
      <c r="U2713">
        <v>0.83667669446139004</v>
      </c>
      <c r="V2713">
        <v>1.237044494663192</v>
      </c>
      <c r="W2713">
        <v>-0.48779600788380179</v>
      </c>
      <c r="X2713">
        <v>-3.2966835268508812E-2</v>
      </c>
      <c r="Y2713" t="str">
        <f t="shared" si="168"/>
        <v>&gt;72</v>
      </c>
      <c r="Z2713" s="20">
        <f t="shared" si="169"/>
        <v>0.91128853404302501</v>
      </c>
      <c r="AA2713" t="str">
        <f t="shared" si="170"/>
        <v>80%-100%</v>
      </c>
      <c r="AB2713">
        <f t="shared" si="171"/>
        <v>1.847093500704728E-4</v>
      </c>
    </row>
    <row r="2714" spans="1:28" x14ac:dyDescent="0.25">
      <c r="A2714" t="s">
        <v>6446</v>
      </c>
      <c r="B2714" t="s">
        <v>6447</v>
      </c>
      <c r="C2714" t="s">
        <v>82</v>
      </c>
      <c r="D2714" t="s">
        <v>209</v>
      </c>
      <c r="E2714">
        <v>291</v>
      </c>
      <c r="F2714" t="s">
        <v>17</v>
      </c>
      <c r="G2714">
        <v>2019</v>
      </c>
      <c r="H2714" t="s">
        <v>17</v>
      </c>
      <c r="J2714" t="s">
        <v>80</v>
      </c>
      <c r="K2714">
        <v>84</v>
      </c>
      <c r="L2714" s="18">
        <v>43293</v>
      </c>
      <c r="M2714" s="18">
        <v>45850</v>
      </c>
      <c r="O2714">
        <v>62590000</v>
      </c>
      <c r="P2714">
        <v>62590000</v>
      </c>
      <c r="Q2714">
        <v>0</v>
      </c>
      <c r="R2714">
        <v>1275553</v>
      </c>
      <c r="S2714" t="s">
        <v>111</v>
      </c>
      <c r="T2714">
        <v>0.1198401266376715</v>
      </c>
      <c r="U2714">
        <v>1.2009447865714571</v>
      </c>
      <c r="V2714">
        <v>0.48612183982770601</v>
      </c>
      <c r="W2714">
        <v>-0.11183153178679579</v>
      </c>
      <c r="X2714">
        <v>0.50846830650449182</v>
      </c>
      <c r="Y2714" t="str">
        <f t="shared" si="168"/>
        <v>&gt;72</v>
      </c>
      <c r="Z2714" s="20">
        <f t="shared" si="169"/>
        <v>1</v>
      </c>
      <c r="AA2714" t="str">
        <f t="shared" si="170"/>
        <v>80%-100%</v>
      </c>
      <c r="AB2714">
        <f t="shared" si="171"/>
        <v>2.644991278400496E-4</v>
      </c>
    </row>
    <row r="2715" spans="1:28" x14ac:dyDescent="0.25">
      <c r="A2715" t="s">
        <v>6448</v>
      </c>
      <c r="B2715" t="s">
        <v>6449</v>
      </c>
      <c r="C2715" t="s">
        <v>82</v>
      </c>
      <c r="D2715" t="s">
        <v>130</v>
      </c>
      <c r="E2715">
        <v>7</v>
      </c>
      <c r="F2715" t="s">
        <v>117</v>
      </c>
      <c r="G2715">
        <v>2021</v>
      </c>
      <c r="H2715" t="s">
        <v>29</v>
      </c>
      <c r="I2715" t="s">
        <v>84</v>
      </c>
      <c r="J2715" t="s">
        <v>80</v>
      </c>
      <c r="K2715">
        <v>48</v>
      </c>
      <c r="L2715" s="18">
        <v>44148</v>
      </c>
      <c r="M2715" s="18">
        <v>45609</v>
      </c>
      <c r="O2715">
        <v>59140000</v>
      </c>
      <c r="P2715">
        <v>29570000</v>
      </c>
      <c r="Q2715">
        <v>29570000</v>
      </c>
      <c r="R2715">
        <v>848446</v>
      </c>
      <c r="S2715" t="s">
        <v>400</v>
      </c>
      <c r="T2715">
        <v>-0.53507649318789341</v>
      </c>
      <c r="U2715">
        <v>-0.85216124758390532</v>
      </c>
      <c r="V2715">
        <v>-0.42288979497314538</v>
      </c>
      <c r="W2715">
        <v>8.9814242922865162E-3</v>
      </c>
      <c r="X2715">
        <v>0.74051193869292065</v>
      </c>
      <c r="Y2715" t="str">
        <f t="shared" si="168"/>
        <v>37-48</v>
      </c>
      <c r="Z2715" s="20">
        <f t="shared" si="169"/>
        <v>0.5</v>
      </c>
      <c r="AA2715" t="str">
        <f t="shared" si="170"/>
        <v>40%-60%</v>
      </c>
      <c r="AB2715">
        <f t="shared" si="171"/>
        <v>1.759340670433755E-4</v>
      </c>
    </row>
    <row r="2716" spans="1:28" x14ac:dyDescent="0.25">
      <c r="A2716" t="s">
        <v>6450</v>
      </c>
      <c r="B2716" t="s">
        <v>6451</v>
      </c>
      <c r="C2716" t="s">
        <v>82</v>
      </c>
      <c r="D2716" t="s">
        <v>442</v>
      </c>
      <c r="E2716">
        <v>7</v>
      </c>
      <c r="F2716" t="s">
        <v>79</v>
      </c>
      <c r="G2716">
        <v>2021</v>
      </c>
      <c r="H2716" t="s">
        <v>26</v>
      </c>
      <c r="I2716" t="s">
        <v>84</v>
      </c>
      <c r="J2716" t="s">
        <v>80</v>
      </c>
      <c r="K2716">
        <v>84</v>
      </c>
      <c r="L2716" s="18">
        <v>43909</v>
      </c>
      <c r="M2716" s="18">
        <v>46465</v>
      </c>
      <c r="O2716">
        <v>45500000</v>
      </c>
      <c r="P2716">
        <v>45880000</v>
      </c>
      <c r="Q2716">
        <v>0</v>
      </c>
      <c r="R2716">
        <v>907096</v>
      </c>
      <c r="S2716" t="s">
        <v>403</v>
      </c>
      <c r="T2716">
        <v>-2.2451365560657579</v>
      </c>
      <c r="U2716">
        <v>1.2352384258232829</v>
      </c>
      <c r="V2716">
        <v>0.80229979975843724</v>
      </c>
      <c r="W2716">
        <v>-0.62895081225232707</v>
      </c>
      <c r="X2716">
        <v>-0.65174985443765243</v>
      </c>
      <c r="Y2716" t="str">
        <f t="shared" si="168"/>
        <v>&gt;72</v>
      </c>
      <c r="Z2716" s="20">
        <f t="shared" si="169"/>
        <v>1.0083516483516484</v>
      </c>
      <c r="AA2716" t="str">
        <f t="shared" si="170"/>
        <v>80%-100%</v>
      </c>
      <c r="AB2716">
        <f t="shared" si="171"/>
        <v>1.880957520912088E-4</v>
      </c>
    </row>
    <row r="2717" spans="1:28" x14ac:dyDescent="0.25">
      <c r="A2717" t="s">
        <v>6452</v>
      </c>
      <c r="B2717" t="s">
        <v>6453</v>
      </c>
      <c r="C2717" t="s">
        <v>82</v>
      </c>
      <c r="D2717" t="s">
        <v>453</v>
      </c>
      <c r="E2717">
        <v>61</v>
      </c>
      <c r="F2717" t="s">
        <v>117</v>
      </c>
      <c r="G2717">
        <v>2018</v>
      </c>
      <c r="H2717" t="s">
        <v>14</v>
      </c>
      <c r="J2717" t="s">
        <v>80</v>
      </c>
      <c r="K2717">
        <v>84</v>
      </c>
      <c r="L2717" s="18">
        <v>43015</v>
      </c>
      <c r="M2717" s="18">
        <v>45572</v>
      </c>
      <c r="O2717">
        <v>46490000</v>
      </c>
      <c r="P2717">
        <v>41841000</v>
      </c>
      <c r="Q2717">
        <v>4649000</v>
      </c>
      <c r="R2717">
        <v>860622</v>
      </c>
      <c r="S2717" t="s">
        <v>264</v>
      </c>
      <c r="T2717">
        <v>0.93242185864346494</v>
      </c>
      <c r="U2717">
        <v>0.79032357974038436</v>
      </c>
      <c r="V2717">
        <v>0.59719938603158618</v>
      </c>
      <c r="W2717">
        <v>9.0443542773313651E-2</v>
      </c>
      <c r="X2717">
        <v>-0.34235834485308059</v>
      </c>
      <c r="Y2717" t="str">
        <f t="shared" si="168"/>
        <v>&gt;72</v>
      </c>
      <c r="Z2717" s="20">
        <f t="shared" si="169"/>
        <v>0.9</v>
      </c>
      <c r="AA2717" t="str">
        <f t="shared" si="170"/>
        <v>80%-100%</v>
      </c>
      <c r="AB2717">
        <f t="shared" si="171"/>
        <v>1.7845888677299899E-4</v>
      </c>
    </row>
    <row r="2718" spans="1:28" x14ac:dyDescent="0.25">
      <c r="A2718" t="s">
        <v>6454</v>
      </c>
      <c r="B2718" t="s">
        <v>6455</v>
      </c>
      <c r="C2718" t="s">
        <v>82</v>
      </c>
      <c r="D2718" t="s">
        <v>714</v>
      </c>
      <c r="E2718">
        <v>49</v>
      </c>
      <c r="F2718" t="s">
        <v>25</v>
      </c>
      <c r="G2718">
        <v>2021</v>
      </c>
      <c r="H2718" t="s">
        <v>25</v>
      </c>
      <c r="I2718" t="s">
        <v>84</v>
      </c>
      <c r="J2718" t="s">
        <v>80</v>
      </c>
      <c r="K2718">
        <v>60</v>
      </c>
      <c r="L2718" s="18">
        <v>44252</v>
      </c>
      <c r="M2718" s="18">
        <v>46078</v>
      </c>
      <c r="O2718">
        <v>41630000</v>
      </c>
      <c r="P2718">
        <v>23887000</v>
      </c>
      <c r="Q2718">
        <v>17743000</v>
      </c>
      <c r="R2718">
        <v>607724</v>
      </c>
      <c r="S2718" t="s">
        <v>640</v>
      </c>
      <c r="T2718">
        <v>1.068735666674399E-2</v>
      </c>
      <c r="U2718">
        <v>-0.54915179589400542</v>
      </c>
      <c r="V2718">
        <v>-0.93667897986058324</v>
      </c>
      <c r="W2718">
        <v>-0.74941858845689768</v>
      </c>
      <c r="X2718">
        <v>0.43112042910834891</v>
      </c>
      <c r="Y2718" t="str">
        <f t="shared" si="168"/>
        <v>49-60</v>
      </c>
      <c r="Z2718" s="20">
        <f t="shared" si="169"/>
        <v>0.57379293778525098</v>
      </c>
      <c r="AA2718" t="str">
        <f t="shared" si="170"/>
        <v>40%-60%</v>
      </c>
      <c r="AB2718">
        <f t="shared" si="171"/>
        <v>1.2601786673502891E-4</v>
      </c>
    </row>
    <row r="2719" spans="1:28" x14ac:dyDescent="0.25">
      <c r="A2719" t="s">
        <v>1001</v>
      </c>
      <c r="B2719" t="s">
        <v>1002</v>
      </c>
      <c r="C2719" t="s">
        <v>82</v>
      </c>
      <c r="D2719" t="s">
        <v>236</v>
      </c>
      <c r="E2719">
        <v>7</v>
      </c>
      <c r="F2719" t="s">
        <v>17</v>
      </c>
      <c r="G2719">
        <v>2021</v>
      </c>
      <c r="H2719" t="s">
        <v>17</v>
      </c>
      <c r="I2719" t="s">
        <v>84</v>
      </c>
      <c r="J2719" t="s">
        <v>80</v>
      </c>
      <c r="K2719">
        <v>84</v>
      </c>
      <c r="L2719" s="18">
        <v>44090</v>
      </c>
      <c r="M2719" s="18">
        <v>46646</v>
      </c>
      <c r="O2719">
        <v>55783000</v>
      </c>
      <c r="P2719">
        <v>25783000</v>
      </c>
      <c r="Q2719">
        <v>30000000</v>
      </c>
      <c r="R2719">
        <v>536230</v>
      </c>
      <c r="S2719" t="s">
        <v>771</v>
      </c>
      <c r="T2719">
        <v>-0.85040671754835062</v>
      </c>
      <c r="U2719">
        <v>-1.007368894107634</v>
      </c>
      <c r="V2719">
        <v>5.1377144922950549E-2</v>
      </c>
      <c r="W2719">
        <v>-0.63848507867080972</v>
      </c>
      <c r="X2719">
        <v>1.281947080465921</v>
      </c>
      <c r="Y2719" t="str">
        <f t="shared" si="168"/>
        <v>&gt;72</v>
      </c>
      <c r="Z2719" s="20">
        <f t="shared" si="169"/>
        <v>0.46220174605166447</v>
      </c>
      <c r="AA2719" t="str">
        <f t="shared" si="170"/>
        <v>40%-60%</v>
      </c>
      <c r="AB2719">
        <f t="shared" si="171"/>
        <v>1.1119284523784571E-4</v>
      </c>
    </row>
    <row r="2720" spans="1:28" x14ac:dyDescent="0.25">
      <c r="A2720" t="s">
        <v>6456</v>
      </c>
      <c r="B2720" t="s">
        <v>6457</v>
      </c>
      <c r="C2720" t="s">
        <v>82</v>
      </c>
      <c r="D2720" t="s">
        <v>478</v>
      </c>
      <c r="E2720">
        <v>220</v>
      </c>
      <c r="F2720" t="s">
        <v>87</v>
      </c>
      <c r="G2720">
        <v>2019</v>
      </c>
      <c r="H2720" t="s">
        <v>15</v>
      </c>
      <c r="J2720" t="s">
        <v>80</v>
      </c>
      <c r="K2720">
        <v>72</v>
      </c>
      <c r="L2720" s="18">
        <v>43391</v>
      </c>
      <c r="M2720" s="18">
        <v>45583</v>
      </c>
      <c r="O2720">
        <v>33680000</v>
      </c>
      <c r="P2720">
        <v>13680000</v>
      </c>
      <c r="Q2720">
        <v>20000000</v>
      </c>
      <c r="R2720">
        <v>287634</v>
      </c>
      <c r="S2720" t="s">
        <v>148</v>
      </c>
      <c r="T2720">
        <v>0.82326908867253745</v>
      </c>
      <c r="U2720">
        <v>-1.237423425014484</v>
      </c>
      <c r="V2720">
        <v>-0.25711294791206418</v>
      </c>
      <c r="W2720">
        <v>-0.99220848698036268</v>
      </c>
      <c r="X2720">
        <v>2.0554258544273512</v>
      </c>
      <c r="Y2720" t="str">
        <f t="shared" si="168"/>
        <v>61-72</v>
      </c>
      <c r="Z2720" s="20">
        <f t="shared" si="169"/>
        <v>0.40617577197149646</v>
      </c>
      <c r="AA2720" t="str">
        <f t="shared" si="170"/>
        <v>40%-60%</v>
      </c>
      <c r="AB2720">
        <f t="shared" si="171"/>
        <v>5.9643889463742261E-5</v>
      </c>
    </row>
    <row r="2721" spans="1:28" x14ac:dyDescent="0.25">
      <c r="A2721" t="s">
        <v>6458</v>
      </c>
      <c r="B2721" t="s">
        <v>6459</v>
      </c>
      <c r="C2721" t="s">
        <v>82</v>
      </c>
      <c r="D2721" t="s">
        <v>154</v>
      </c>
      <c r="E2721">
        <v>220</v>
      </c>
      <c r="F2721" t="s">
        <v>25</v>
      </c>
      <c r="G2721">
        <v>2022</v>
      </c>
      <c r="H2721" t="s">
        <v>25</v>
      </c>
      <c r="I2721" t="s">
        <v>84</v>
      </c>
      <c r="J2721" t="s">
        <v>80</v>
      </c>
      <c r="K2721">
        <v>60</v>
      </c>
      <c r="L2721" s="18">
        <v>44396</v>
      </c>
      <c r="M2721" s="18">
        <v>46222</v>
      </c>
      <c r="O2721">
        <v>42820000</v>
      </c>
      <c r="P2721">
        <v>34256000</v>
      </c>
      <c r="Q2721">
        <v>8564000</v>
      </c>
      <c r="R2721">
        <v>875382</v>
      </c>
      <c r="S2721" t="s">
        <v>437</v>
      </c>
      <c r="T2721">
        <v>-0.46230797987394179</v>
      </c>
      <c r="U2721">
        <v>0.37970237290931202</v>
      </c>
      <c r="V2721">
        <v>-0.86208192810677609</v>
      </c>
      <c r="W2721">
        <v>0.19020085841091</v>
      </c>
      <c r="X2721">
        <v>0.50846830650449182</v>
      </c>
      <c r="Y2721" t="str">
        <f t="shared" si="168"/>
        <v>49-60</v>
      </c>
      <c r="Z2721" s="20">
        <f t="shared" si="169"/>
        <v>0.8</v>
      </c>
      <c r="AA2721" t="str">
        <f t="shared" si="170"/>
        <v>60%-80%</v>
      </c>
      <c r="AB2721">
        <f t="shared" si="171"/>
        <v>1.8151952566994732E-4</v>
      </c>
    </row>
    <row r="2722" spans="1:28" x14ac:dyDescent="0.25">
      <c r="A2722" t="s">
        <v>6460</v>
      </c>
      <c r="B2722" t="s">
        <v>6461</v>
      </c>
      <c r="C2722" t="s">
        <v>82</v>
      </c>
      <c r="D2722" t="s">
        <v>1010</v>
      </c>
      <c r="E2722">
        <v>49</v>
      </c>
      <c r="F2722" t="s">
        <v>469</v>
      </c>
      <c r="G2722">
        <v>2022</v>
      </c>
      <c r="H2722" t="s">
        <v>10</v>
      </c>
      <c r="J2722" t="s">
        <v>80</v>
      </c>
      <c r="K2722">
        <v>48</v>
      </c>
      <c r="L2722" s="18">
        <v>44543</v>
      </c>
      <c r="M2722" s="18">
        <v>46004</v>
      </c>
      <c r="O2722">
        <v>66940000</v>
      </c>
      <c r="P2722">
        <v>26190000</v>
      </c>
      <c r="Q2722">
        <v>40750000</v>
      </c>
      <c r="R2722">
        <v>769377</v>
      </c>
      <c r="S2722" t="s">
        <v>318</v>
      </c>
      <c r="T2722">
        <v>-1.978318673914601</v>
      </c>
      <c r="U2722">
        <v>-1.2987286789747341</v>
      </c>
      <c r="V2722">
        <v>-1.0552457148346079</v>
      </c>
      <c r="W2722">
        <v>0.64490896233492845</v>
      </c>
      <c r="X2722">
        <v>-1.5025765057952249</v>
      </c>
      <c r="Y2722" t="str">
        <f t="shared" si="168"/>
        <v>37-48</v>
      </c>
      <c r="Z2722" s="20">
        <f t="shared" si="169"/>
        <v>0.39124589184344188</v>
      </c>
      <c r="AA2722" t="str">
        <f t="shared" si="170"/>
        <v>20%-40%</v>
      </c>
      <c r="AB2722">
        <f t="shared" si="171"/>
        <v>1.5953829082773814E-4</v>
      </c>
    </row>
    <row r="2723" spans="1:28" x14ac:dyDescent="0.25">
      <c r="A2723" t="s">
        <v>6462</v>
      </c>
      <c r="B2723" t="s">
        <v>6463</v>
      </c>
      <c r="C2723" t="s">
        <v>82</v>
      </c>
      <c r="D2723" t="s">
        <v>128</v>
      </c>
      <c r="E2723">
        <v>236</v>
      </c>
      <c r="F2723" t="s">
        <v>87</v>
      </c>
      <c r="G2723">
        <v>2018</v>
      </c>
      <c r="H2723" t="s">
        <v>15</v>
      </c>
      <c r="J2723" t="s">
        <v>80</v>
      </c>
      <c r="K2723">
        <v>84</v>
      </c>
      <c r="L2723" s="18">
        <v>43032</v>
      </c>
      <c r="M2723" s="18">
        <v>45589</v>
      </c>
      <c r="O2723">
        <v>38870000</v>
      </c>
      <c r="P2723">
        <v>36926500</v>
      </c>
      <c r="Q2723">
        <v>1943500</v>
      </c>
      <c r="R2723">
        <v>808227</v>
      </c>
      <c r="S2723" t="s">
        <v>309</v>
      </c>
      <c r="T2723">
        <v>0.64134780538765834</v>
      </c>
      <c r="U2723">
        <v>0.99563418315592023</v>
      </c>
      <c r="V2723">
        <v>1.355611229637216</v>
      </c>
      <c r="W2723">
        <v>-0.31486993512997802</v>
      </c>
      <c r="X2723">
        <v>-0.26501046745693763</v>
      </c>
      <c r="Y2723" t="str">
        <f t="shared" si="168"/>
        <v>&gt;72</v>
      </c>
      <c r="Z2723" s="20">
        <f t="shared" si="169"/>
        <v>0.95</v>
      </c>
      <c r="AA2723" t="str">
        <f t="shared" si="170"/>
        <v>80%-100%</v>
      </c>
      <c r="AB2723">
        <f t="shared" si="171"/>
        <v>1.6759424076990905E-4</v>
      </c>
    </row>
    <row r="2724" spans="1:28" x14ac:dyDescent="0.25">
      <c r="A2724" t="s">
        <v>6464</v>
      </c>
      <c r="B2724" t="s">
        <v>6465</v>
      </c>
      <c r="C2724" t="s">
        <v>82</v>
      </c>
      <c r="D2724" t="s">
        <v>120</v>
      </c>
      <c r="E2724">
        <v>236</v>
      </c>
      <c r="F2724" t="s">
        <v>95</v>
      </c>
      <c r="G2724">
        <v>2019</v>
      </c>
      <c r="H2724" t="s">
        <v>16</v>
      </c>
      <c r="J2724" t="s">
        <v>96</v>
      </c>
      <c r="K2724">
        <v>60</v>
      </c>
      <c r="L2724" s="18">
        <v>44459</v>
      </c>
      <c r="M2724" s="18">
        <v>46285</v>
      </c>
      <c r="O2724">
        <v>55900000</v>
      </c>
      <c r="P2724">
        <v>46900000</v>
      </c>
      <c r="Q2724">
        <v>9000000</v>
      </c>
      <c r="R2724">
        <v>1495675</v>
      </c>
      <c r="S2724" t="s">
        <v>173</v>
      </c>
      <c r="T2724">
        <v>0.30176140992255063</v>
      </c>
      <c r="U2724">
        <v>0.53983729793466728</v>
      </c>
      <c r="V2724">
        <v>0.84182204474977862</v>
      </c>
      <c r="W2724">
        <v>-0.43975241257287628</v>
      </c>
      <c r="X2724">
        <v>1.668686467446636</v>
      </c>
      <c r="Y2724" t="str">
        <f t="shared" si="168"/>
        <v>49-60</v>
      </c>
      <c r="Z2724" s="20">
        <f t="shared" si="169"/>
        <v>0.83899821109123429</v>
      </c>
      <c r="AA2724" t="str">
        <f t="shared" si="170"/>
        <v>80%-100%</v>
      </c>
      <c r="AB2724">
        <f t="shared" si="171"/>
        <v>3.1014370475563637E-4</v>
      </c>
    </row>
    <row r="2725" spans="1:28" x14ac:dyDescent="0.25">
      <c r="A2725" t="s">
        <v>6466</v>
      </c>
      <c r="B2725" t="s">
        <v>6467</v>
      </c>
      <c r="C2725" t="s">
        <v>82</v>
      </c>
      <c r="D2725" t="s">
        <v>86</v>
      </c>
      <c r="E2725">
        <v>27</v>
      </c>
      <c r="F2725" t="s">
        <v>117</v>
      </c>
      <c r="G2725">
        <v>2020</v>
      </c>
      <c r="H2725" t="s">
        <v>14</v>
      </c>
      <c r="I2725" t="s">
        <v>84</v>
      </c>
      <c r="J2725" t="s">
        <v>80</v>
      </c>
      <c r="K2725">
        <v>84</v>
      </c>
      <c r="L2725" s="18">
        <v>43592</v>
      </c>
      <c r="M2725" s="18">
        <v>46149</v>
      </c>
      <c r="O2725">
        <v>41490000</v>
      </c>
      <c r="P2725">
        <v>27280000</v>
      </c>
      <c r="Q2725">
        <v>14210000</v>
      </c>
      <c r="R2725">
        <v>563312</v>
      </c>
      <c r="S2725" t="s">
        <v>217</v>
      </c>
      <c r="T2725">
        <v>1.1992397407946209</v>
      </c>
      <c r="U2725">
        <v>-0.2054006819919415</v>
      </c>
      <c r="V2725">
        <v>0.6442108197930716</v>
      </c>
      <c r="W2725">
        <v>-0.56681378818807071</v>
      </c>
      <c r="X2725">
        <v>0.19907679691992</v>
      </c>
      <c r="Y2725" t="str">
        <f t="shared" si="168"/>
        <v>&gt;72</v>
      </c>
      <c r="Z2725" s="20">
        <f t="shared" si="169"/>
        <v>0.65750783321282236</v>
      </c>
      <c r="AA2725" t="str">
        <f t="shared" si="170"/>
        <v>60%-80%</v>
      </c>
      <c r="AB2725">
        <f t="shared" si="171"/>
        <v>1.1680857847681282E-4</v>
      </c>
    </row>
    <row r="2726" spans="1:28" x14ac:dyDescent="0.25">
      <c r="A2726" t="s">
        <v>6468</v>
      </c>
      <c r="B2726" t="s">
        <v>6469</v>
      </c>
      <c r="C2726" t="s">
        <v>82</v>
      </c>
      <c r="D2726" t="s">
        <v>236</v>
      </c>
      <c r="E2726">
        <v>60</v>
      </c>
      <c r="F2726" t="s">
        <v>12</v>
      </c>
      <c r="G2726">
        <v>2021</v>
      </c>
      <c r="H2726" t="s">
        <v>12</v>
      </c>
      <c r="I2726" t="s">
        <v>84</v>
      </c>
      <c r="J2726" t="s">
        <v>80</v>
      </c>
      <c r="K2726">
        <v>84</v>
      </c>
      <c r="L2726" s="18">
        <v>44061</v>
      </c>
      <c r="M2726" s="18">
        <v>46617</v>
      </c>
      <c r="O2726">
        <v>78770000</v>
      </c>
      <c r="P2726">
        <v>73770000</v>
      </c>
      <c r="Q2726">
        <v>5000000</v>
      </c>
      <c r="R2726">
        <v>1668226</v>
      </c>
      <c r="S2726" t="s">
        <v>137</v>
      </c>
      <c r="T2726">
        <v>3.4943527771394541E-2</v>
      </c>
      <c r="U2726">
        <v>0.94029910494706115</v>
      </c>
      <c r="V2726">
        <v>0.16994387989697479</v>
      </c>
      <c r="W2726">
        <v>-0.77111845402956358</v>
      </c>
      <c r="X2726">
        <v>1.5139907126543499</v>
      </c>
      <c r="Y2726" t="str">
        <f t="shared" si="168"/>
        <v>&gt;72</v>
      </c>
      <c r="Z2726" s="20">
        <f t="shared" si="169"/>
        <v>0.93652405738225208</v>
      </c>
      <c r="AA2726" t="str">
        <f t="shared" si="170"/>
        <v>80%-100%</v>
      </c>
      <c r="AB2726">
        <f t="shared" si="171"/>
        <v>3.4592394203933086E-4</v>
      </c>
    </row>
    <row r="2727" spans="1:28" x14ac:dyDescent="0.25">
      <c r="A2727" t="s">
        <v>6470</v>
      </c>
      <c r="B2727" t="s">
        <v>6471</v>
      </c>
      <c r="C2727" t="s">
        <v>82</v>
      </c>
      <c r="D2727" t="s">
        <v>613</v>
      </c>
      <c r="E2727">
        <v>27</v>
      </c>
      <c r="F2727" t="s">
        <v>25</v>
      </c>
      <c r="G2727">
        <v>2022</v>
      </c>
      <c r="H2727" t="s">
        <v>25</v>
      </c>
      <c r="I2727" t="s">
        <v>84</v>
      </c>
      <c r="J2727" t="s">
        <v>80</v>
      </c>
      <c r="K2727">
        <v>84</v>
      </c>
      <c r="L2727" s="18">
        <v>44453</v>
      </c>
      <c r="M2727" s="18">
        <v>47010</v>
      </c>
      <c r="O2727">
        <v>41990000</v>
      </c>
      <c r="P2727">
        <v>39900000</v>
      </c>
      <c r="Q2727">
        <v>2090000</v>
      </c>
      <c r="R2727">
        <v>878722</v>
      </c>
      <c r="S2727" t="s">
        <v>126</v>
      </c>
      <c r="T2727">
        <v>-1.3476582251936871</v>
      </c>
      <c r="U2727">
        <v>0.99656319041119423</v>
      </c>
      <c r="V2727">
        <v>-0.18575632502509701</v>
      </c>
      <c r="W2727">
        <v>-0.84411669560681968</v>
      </c>
      <c r="X2727">
        <v>-2.044011647568226</v>
      </c>
      <c r="Y2727" t="str">
        <f t="shared" si="168"/>
        <v>&gt;72</v>
      </c>
      <c r="Z2727" s="20">
        <f t="shared" si="169"/>
        <v>0.95022624434389136</v>
      </c>
      <c r="AA2727" t="str">
        <f t="shared" si="170"/>
        <v>80%-100%</v>
      </c>
      <c r="AB2727">
        <f t="shared" si="171"/>
        <v>1.8221210926857927E-4</v>
      </c>
    </row>
    <row r="2728" spans="1:28" x14ac:dyDescent="0.25">
      <c r="A2728" t="s">
        <v>6472</v>
      </c>
      <c r="B2728" t="s">
        <v>6473</v>
      </c>
      <c r="C2728" t="s">
        <v>82</v>
      </c>
      <c r="D2728" t="s">
        <v>819</v>
      </c>
      <c r="E2728">
        <v>167156462</v>
      </c>
      <c r="G2728">
        <v>2022</v>
      </c>
      <c r="H2728" t="s">
        <v>280</v>
      </c>
      <c r="J2728" t="s">
        <v>80</v>
      </c>
      <c r="K2728">
        <v>84</v>
      </c>
      <c r="L2728" s="18">
        <v>44550</v>
      </c>
      <c r="M2728" s="18">
        <v>47107</v>
      </c>
      <c r="O2728">
        <v>45490000</v>
      </c>
      <c r="P2728">
        <v>35490000</v>
      </c>
      <c r="Q2728">
        <v>10000000</v>
      </c>
      <c r="R2728">
        <v>675319</v>
      </c>
      <c r="S2728" t="s">
        <v>701</v>
      </c>
      <c r="T2728">
        <v>-1.141480770804157</v>
      </c>
      <c r="U2728">
        <v>0.2982822083541069</v>
      </c>
      <c r="V2728">
        <v>0.36755510485368181</v>
      </c>
      <c r="W2728">
        <v>0.33955753488230289</v>
      </c>
      <c r="X2728">
        <v>1.5913385900504931</v>
      </c>
      <c r="Y2728" t="str">
        <f t="shared" si="168"/>
        <v>&gt;72</v>
      </c>
      <c r="Z2728" s="20">
        <f t="shared" si="169"/>
        <v>0.78017146625632006</v>
      </c>
      <c r="AA2728" t="str">
        <f t="shared" si="170"/>
        <v>60%-80%</v>
      </c>
      <c r="AB2728">
        <f t="shared" si="171"/>
        <v>1.400343901929708E-4</v>
      </c>
    </row>
    <row r="2729" spans="1:28" x14ac:dyDescent="0.25">
      <c r="A2729" t="s">
        <v>6474</v>
      </c>
      <c r="B2729" t="s">
        <v>6475</v>
      </c>
      <c r="C2729" t="s">
        <v>82</v>
      </c>
      <c r="D2729" t="s">
        <v>236</v>
      </c>
      <c r="E2729">
        <v>15</v>
      </c>
      <c r="F2729" t="s">
        <v>79</v>
      </c>
      <c r="G2729">
        <v>2021</v>
      </c>
      <c r="H2729" t="s">
        <v>26</v>
      </c>
      <c r="I2729" t="s">
        <v>84</v>
      </c>
      <c r="J2729" t="s">
        <v>80</v>
      </c>
      <c r="K2729">
        <v>84</v>
      </c>
      <c r="L2729" s="18">
        <v>44287</v>
      </c>
      <c r="M2729" s="18">
        <v>46844</v>
      </c>
      <c r="O2729">
        <v>50686000</v>
      </c>
      <c r="P2729">
        <v>50686000</v>
      </c>
      <c r="Q2729">
        <v>0</v>
      </c>
      <c r="R2729">
        <v>1064196</v>
      </c>
      <c r="S2729" t="s">
        <v>302</v>
      </c>
      <c r="T2729">
        <v>-1.2385054552227599</v>
      </c>
      <c r="U2729">
        <v>1.2009447865714571</v>
      </c>
      <c r="V2729">
        <v>0.16994387989697479</v>
      </c>
      <c r="W2729">
        <v>-0.42494552357122789</v>
      </c>
      <c r="X2729">
        <v>-1.425228628399082</v>
      </c>
      <c r="Y2729" t="str">
        <f t="shared" si="168"/>
        <v>&gt;72</v>
      </c>
      <c r="Z2729" s="20">
        <f t="shared" si="169"/>
        <v>1</v>
      </c>
      <c r="AA2729" t="str">
        <f t="shared" si="170"/>
        <v>80%-100%</v>
      </c>
      <c r="AB2729">
        <f t="shared" si="171"/>
        <v>2.2067206446997454E-4</v>
      </c>
    </row>
    <row r="2730" spans="1:28" x14ac:dyDescent="0.25">
      <c r="A2730" t="s">
        <v>6476</v>
      </c>
      <c r="B2730" t="s">
        <v>6477</v>
      </c>
      <c r="C2730" t="s">
        <v>82</v>
      </c>
      <c r="D2730" t="s">
        <v>476</v>
      </c>
      <c r="E2730">
        <v>220</v>
      </c>
      <c r="F2730" t="s">
        <v>95</v>
      </c>
      <c r="G2730">
        <v>2017</v>
      </c>
      <c r="H2730" t="s">
        <v>16</v>
      </c>
      <c r="J2730" t="s">
        <v>96</v>
      </c>
      <c r="K2730">
        <v>84</v>
      </c>
      <c r="L2730" s="18">
        <v>44439</v>
      </c>
      <c r="M2730" s="18">
        <v>46996</v>
      </c>
      <c r="O2730">
        <v>29500000</v>
      </c>
      <c r="P2730">
        <v>29500000</v>
      </c>
      <c r="Q2730">
        <v>0</v>
      </c>
      <c r="R2730">
        <v>704889</v>
      </c>
      <c r="S2730" t="s">
        <v>281</v>
      </c>
      <c r="T2730">
        <v>-0.83827863199602526</v>
      </c>
      <c r="U2730">
        <v>1.2009447865714571</v>
      </c>
      <c r="V2730">
        <v>0.92086653473246149</v>
      </c>
      <c r="W2730">
        <v>-0.30566330747411458</v>
      </c>
      <c r="X2730">
        <v>1.7460343448427791</v>
      </c>
      <c r="Y2730" t="str">
        <f t="shared" si="168"/>
        <v>&gt;72</v>
      </c>
      <c r="Z2730" s="20">
        <f t="shared" si="169"/>
        <v>1</v>
      </c>
      <c r="AA2730" t="str">
        <f t="shared" si="170"/>
        <v>80%-100%</v>
      </c>
      <c r="AB2730">
        <f t="shared" si="171"/>
        <v>1.4616603600481104E-4</v>
      </c>
    </row>
    <row r="2731" spans="1:28" x14ac:dyDescent="0.25">
      <c r="A2731" t="s">
        <v>6478</v>
      </c>
      <c r="B2731" t="s">
        <v>6479</v>
      </c>
      <c r="C2731" t="s">
        <v>82</v>
      </c>
      <c r="D2731" t="s">
        <v>112</v>
      </c>
      <c r="E2731">
        <v>246</v>
      </c>
      <c r="F2731" t="s">
        <v>87</v>
      </c>
      <c r="G2731">
        <v>2019</v>
      </c>
      <c r="H2731" t="s">
        <v>15</v>
      </c>
      <c r="J2731" t="s">
        <v>80</v>
      </c>
      <c r="K2731">
        <v>72</v>
      </c>
      <c r="L2731" s="18">
        <v>43186</v>
      </c>
      <c r="M2731" s="18">
        <v>45378</v>
      </c>
      <c r="O2731">
        <v>32280000</v>
      </c>
      <c r="P2731">
        <v>28980000</v>
      </c>
      <c r="Q2731">
        <v>3300000</v>
      </c>
      <c r="R2731">
        <v>662796</v>
      </c>
      <c r="S2731" t="s">
        <v>133</v>
      </c>
      <c r="T2731">
        <v>-0.3531552099030143</v>
      </c>
      <c r="U2731">
        <v>0.78116474241329692</v>
      </c>
      <c r="V2731">
        <v>-0.1154229330609564</v>
      </c>
      <c r="W2731">
        <v>-0.68256722047093943</v>
      </c>
      <c r="X2731">
        <v>-0.26501046745693763</v>
      </c>
      <c r="Y2731" t="str">
        <f t="shared" si="168"/>
        <v>61-72</v>
      </c>
      <c r="Z2731" s="20">
        <f t="shared" si="169"/>
        <v>0.89776951672862448</v>
      </c>
      <c r="AA2731" t="str">
        <f t="shared" si="170"/>
        <v>80%-100%</v>
      </c>
      <c r="AB2731">
        <f t="shared" si="171"/>
        <v>1.3743761641881876E-4</v>
      </c>
    </row>
    <row r="2732" spans="1:28" x14ac:dyDescent="0.25">
      <c r="A2732" t="s">
        <v>6480</v>
      </c>
      <c r="B2732" t="s">
        <v>6481</v>
      </c>
      <c r="C2732" t="s">
        <v>82</v>
      </c>
      <c r="D2732" t="s">
        <v>106</v>
      </c>
      <c r="E2732">
        <v>236</v>
      </c>
      <c r="F2732" t="s">
        <v>87</v>
      </c>
      <c r="G2732">
        <v>2022</v>
      </c>
      <c r="H2732" t="s">
        <v>24</v>
      </c>
      <c r="I2732" t="s">
        <v>84</v>
      </c>
      <c r="J2732" t="s">
        <v>80</v>
      </c>
      <c r="K2732">
        <v>84</v>
      </c>
      <c r="L2732" s="18">
        <v>44359</v>
      </c>
      <c r="M2732" s="18">
        <v>46916</v>
      </c>
      <c r="O2732">
        <v>51792000</v>
      </c>
      <c r="P2732">
        <v>30890000</v>
      </c>
      <c r="Q2732">
        <v>20902000</v>
      </c>
      <c r="R2732">
        <v>656458</v>
      </c>
      <c r="S2732" t="s">
        <v>359</v>
      </c>
      <c r="T2732">
        <v>-0.93530331641462749</v>
      </c>
      <c r="U2732">
        <v>-0.45622320562484298</v>
      </c>
      <c r="V2732">
        <v>-0.6600232649211939</v>
      </c>
      <c r="W2732">
        <v>-2.4997219604955379E-2</v>
      </c>
      <c r="X2732">
        <v>-1.5025765057952249</v>
      </c>
      <c r="Y2732" t="str">
        <f t="shared" si="168"/>
        <v>&gt;72</v>
      </c>
      <c r="Z2732" s="20">
        <f t="shared" si="169"/>
        <v>0.59642415817114613</v>
      </c>
      <c r="AA2732" t="str">
        <f t="shared" si="170"/>
        <v>40%-60%</v>
      </c>
      <c r="AB2732">
        <f t="shared" si="171"/>
        <v>1.3612336646428905E-4</v>
      </c>
    </row>
    <row r="2733" spans="1:28" x14ac:dyDescent="0.25">
      <c r="A2733" t="s">
        <v>6482</v>
      </c>
      <c r="B2733" t="s">
        <v>6483</v>
      </c>
      <c r="C2733" t="s">
        <v>82</v>
      </c>
      <c r="D2733" t="s">
        <v>285</v>
      </c>
      <c r="E2733">
        <v>83</v>
      </c>
      <c r="F2733" t="s">
        <v>79</v>
      </c>
      <c r="G2733">
        <v>2018</v>
      </c>
      <c r="H2733" t="s">
        <v>13</v>
      </c>
      <c r="J2733" t="s">
        <v>80</v>
      </c>
      <c r="K2733">
        <v>84</v>
      </c>
      <c r="L2733" s="18">
        <v>42842</v>
      </c>
      <c r="M2733" s="18">
        <v>45399</v>
      </c>
      <c r="O2733">
        <v>38850000</v>
      </c>
      <c r="P2733">
        <v>33000000</v>
      </c>
      <c r="Q2733">
        <v>5850000</v>
      </c>
      <c r="R2733">
        <v>717691</v>
      </c>
      <c r="S2733" t="s">
        <v>690</v>
      </c>
      <c r="T2733">
        <v>1.138599313032995</v>
      </c>
      <c r="U2733">
        <v>0.58263486122737063</v>
      </c>
      <c r="V2733">
        <v>0.33900897774133631</v>
      </c>
      <c r="W2733">
        <v>-0.62597098060486001</v>
      </c>
      <c r="X2733">
        <v>-3.2966835268508812E-2</v>
      </c>
      <c r="Y2733" t="str">
        <f t="shared" si="168"/>
        <v>&gt;72</v>
      </c>
      <c r="Z2733" s="20">
        <f t="shared" si="169"/>
        <v>0.84942084942084939</v>
      </c>
      <c r="AA2733" t="str">
        <f t="shared" si="170"/>
        <v>80%-100%</v>
      </c>
      <c r="AB2733">
        <f t="shared" si="171"/>
        <v>1.4882066331908832E-4</v>
      </c>
    </row>
    <row r="2734" spans="1:28" x14ac:dyDescent="0.25">
      <c r="A2734" t="s">
        <v>6484</v>
      </c>
      <c r="B2734" t="s">
        <v>6485</v>
      </c>
      <c r="C2734" t="s">
        <v>82</v>
      </c>
      <c r="D2734" t="s">
        <v>316</v>
      </c>
      <c r="E2734">
        <v>61</v>
      </c>
      <c r="F2734" t="s">
        <v>87</v>
      </c>
      <c r="G2734">
        <v>2020</v>
      </c>
      <c r="H2734" t="s">
        <v>24</v>
      </c>
      <c r="I2734" t="s">
        <v>84</v>
      </c>
      <c r="J2734" t="s">
        <v>80</v>
      </c>
      <c r="K2734">
        <v>72</v>
      </c>
      <c r="L2734" s="18">
        <v>44001</v>
      </c>
      <c r="M2734" s="18">
        <v>46192</v>
      </c>
      <c r="O2734">
        <v>44457551</v>
      </c>
      <c r="P2734">
        <v>31120285</v>
      </c>
      <c r="Q2734">
        <v>13337266</v>
      </c>
      <c r="R2734">
        <v>799370</v>
      </c>
      <c r="S2734" t="s">
        <v>146</v>
      </c>
      <c r="T2734">
        <v>-0.83827863199602526</v>
      </c>
      <c r="U2734">
        <v>-3.091883392176074E-2</v>
      </c>
      <c r="V2734">
        <v>0.16994387989697479</v>
      </c>
      <c r="W2734">
        <v>5.1241729948004397E-2</v>
      </c>
      <c r="X2734">
        <v>-1.270532873606796</v>
      </c>
      <c r="Y2734" t="str">
        <f t="shared" si="168"/>
        <v>61-72</v>
      </c>
      <c r="Z2734" s="20">
        <f t="shared" si="169"/>
        <v>0.69999998425464327</v>
      </c>
      <c r="AA2734" t="str">
        <f t="shared" si="170"/>
        <v>60%-80%</v>
      </c>
      <c r="AB2734">
        <f t="shared" si="171"/>
        <v>1.6575765007138116E-4</v>
      </c>
    </row>
    <row r="2735" spans="1:28" x14ac:dyDescent="0.25">
      <c r="A2735" t="s">
        <v>6486</v>
      </c>
      <c r="B2735" t="s">
        <v>6487</v>
      </c>
      <c r="C2735" t="s">
        <v>82</v>
      </c>
      <c r="D2735" t="s">
        <v>299</v>
      </c>
      <c r="E2735">
        <v>38</v>
      </c>
      <c r="F2735" t="s">
        <v>17</v>
      </c>
      <c r="G2735">
        <v>2022</v>
      </c>
      <c r="H2735" t="s">
        <v>155</v>
      </c>
      <c r="I2735" t="s">
        <v>84</v>
      </c>
      <c r="J2735" t="s">
        <v>80</v>
      </c>
      <c r="K2735">
        <v>12</v>
      </c>
      <c r="L2735" s="18">
        <v>44467</v>
      </c>
      <c r="M2735" s="18">
        <v>44832</v>
      </c>
      <c r="O2735">
        <v>84350000</v>
      </c>
      <c r="P2735">
        <v>28350000</v>
      </c>
      <c r="Q2735">
        <v>56000000</v>
      </c>
      <c r="R2735">
        <v>2501391</v>
      </c>
      <c r="S2735" t="s">
        <v>184</v>
      </c>
      <c r="T2735">
        <v>-0.94743140196695275</v>
      </c>
      <c r="U2735">
        <v>-1.525171109402468</v>
      </c>
      <c r="V2735">
        <v>-0.89715673486924186</v>
      </c>
      <c r="W2735">
        <v>-3.2807909976958247E-2</v>
      </c>
      <c r="X2735">
        <v>-1.3478807510029389</v>
      </c>
      <c r="Y2735" t="str">
        <f t="shared" si="168"/>
        <v>&lt;=24</v>
      </c>
      <c r="Z2735" s="20">
        <f t="shared" si="169"/>
        <v>0.33609958506224069</v>
      </c>
      <c r="AA2735" t="str">
        <f t="shared" si="170"/>
        <v>20%-40%</v>
      </c>
      <c r="AB2735">
        <f t="shared" si="171"/>
        <v>5.1868933543878582E-4</v>
      </c>
    </row>
    <row r="2736" spans="1:28" x14ac:dyDescent="0.25">
      <c r="A2736" t="s">
        <v>6488</v>
      </c>
      <c r="B2736" t="s">
        <v>6489</v>
      </c>
      <c r="C2736" t="s">
        <v>82</v>
      </c>
      <c r="D2736" t="s">
        <v>720</v>
      </c>
      <c r="E2736">
        <v>-1</v>
      </c>
      <c r="F2736" t="s">
        <v>95</v>
      </c>
      <c r="G2736">
        <v>2014</v>
      </c>
      <c r="H2736" t="s">
        <v>16</v>
      </c>
      <c r="J2736" t="s">
        <v>96</v>
      </c>
      <c r="K2736">
        <v>60</v>
      </c>
      <c r="L2736" s="18">
        <v>44406</v>
      </c>
      <c r="M2736" s="18">
        <v>46232</v>
      </c>
      <c r="O2736">
        <v>27000000</v>
      </c>
      <c r="P2736">
        <v>26700000</v>
      </c>
      <c r="Q2736">
        <v>300000</v>
      </c>
      <c r="R2736">
        <v>748253</v>
      </c>
      <c r="S2736" t="s">
        <v>701</v>
      </c>
      <c r="T2736">
        <v>-1.517451422926241</v>
      </c>
      <c r="U2736">
        <v>1.1553202080346709</v>
      </c>
      <c r="V2736">
        <v>0.72325530977575447</v>
      </c>
      <c r="W2736">
        <v>-1.005928059377299</v>
      </c>
      <c r="X2736">
        <v>-1.270532873606796</v>
      </c>
      <c r="Y2736" t="str">
        <f t="shared" si="168"/>
        <v>49-60</v>
      </c>
      <c r="Z2736" s="20">
        <f t="shared" si="169"/>
        <v>0.98888888888888893</v>
      </c>
      <c r="AA2736" t="str">
        <f t="shared" si="170"/>
        <v>80%-100%</v>
      </c>
      <c r="AB2736">
        <f t="shared" si="171"/>
        <v>1.5515801060692942E-4</v>
      </c>
    </row>
    <row r="2737" spans="1:28" x14ac:dyDescent="0.25">
      <c r="A2737" t="s">
        <v>6490</v>
      </c>
      <c r="B2737" t="s">
        <v>6491</v>
      </c>
      <c r="C2737" t="s">
        <v>82</v>
      </c>
      <c r="D2737" t="s">
        <v>233</v>
      </c>
      <c r="E2737">
        <v>38</v>
      </c>
      <c r="F2737" t="s">
        <v>87</v>
      </c>
      <c r="G2737">
        <v>2022</v>
      </c>
      <c r="H2737" t="s">
        <v>24</v>
      </c>
      <c r="J2737" t="s">
        <v>80</v>
      </c>
      <c r="K2737">
        <v>84</v>
      </c>
      <c r="L2737" s="18">
        <v>44544</v>
      </c>
      <c r="M2737" s="18">
        <v>47101</v>
      </c>
      <c r="O2737">
        <v>48890000</v>
      </c>
      <c r="P2737">
        <v>39112000</v>
      </c>
      <c r="Q2737">
        <v>9778000</v>
      </c>
      <c r="R2737">
        <v>881887</v>
      </c>
      <c r="S2737" t="s">
        <v>162</v>
      </c>
      <c r="T2737">
        <v>-0.99594374417625386</v>
      </c>
      <c r="U2737">
        <v>0.37970237290931202</v>
      </c>
      <c r="V2737">
        <v>0.13042163490563341</v>
      </c>
      <c r="W2737">
        <v>-0.12510768080647519</v>
      </c>
      <c r="X2737">
        <v>-1.5025765057952249</v>
      </c>
      <c r="Y2737" t="str">
        <f t="shared" si="168"/>
        <v>&gt;72</v>
      </c>
      <c r="Z2737" s="20">
        <f t="shared" si="169"/>
        <v>0.8</v>
      </c>
      <c r="AA2737" t="str">
        <f t="shared" si="170"/>
        <v>60%-80%</v>
      </c>
      <c r="AB2737">
        <f t="shared" si="171"/>
        <v>1.8286840480440862E-4</v>
      </c>
    </row>
    <row r="2738" spans="1:28" x14ac:dyDescent="0.25">
      <c r="A2738" t="s">
        <v>978</v>
      </c>
      <c r="B2738" t="s">
        <v>979</v>
      </c>
      <c r="C2738" t="s">
        <v>82</v>
      </c>
      <c r="D2738" t="s">
        <v>165</v>
      </c>
      <c r="E2738">
        <v>220</v>
      </c>
      <c r="F2738" t="s">
        <v>87</v>
      </c>
      <c r="G2738">
        <v>2020</v>
      </c>
      <c r="H2738" t="s">
        <v>15</v>
      </c>
      <c r="I2738" t="s">
        <v>84</v>
      </c>
      <c r="J2738" t="s">
        <v>80</v>
      </c>
      <c r="K2738">
        <v>72</v>
      </c>
      <c r="L2738" s="18">
        <v>43687</v>
      </c>
      <c r="M2738" s="18">
        <v>45879</v>
      </c>
      <c r="O2738">
        <v>36190000</v>
      </c>
      <c r="P2738">
        <v>32571000</v>
      </c>
      <c r="Q2738">
        <v>3619000</v>
      </c>
      <c r="R2738">
        <v>792108</v>
      </c>
      <c r="S2738" t="s">
        <v>492</v>
      </c>
      <c r="T2738">
        <v>1.126471227480669</v>
      </c>
      <c r="U2738">
        <v>0.79032357974038436</v>
      </c>
      <c r="V2738">
        <v>0.16994387989697479</v>
      </c>
      <c r="W2738">
        <v>-0.82717765707261071</v>
      </c>
      <c r="X2738">
        <v>4.4381042127634142E-2</v>
      </c>
      <c r="Y2738" t="str">
        <f t="shared" si="168"/>
        <v>61-72</v>
      </c>
      <c r="Z2738" s="20">
        <f t="shared" si="169"/>
        <v>0.9</v>
      </c>
      <c r="AA2738" t="str">
        <f t="shared" si="170"/>
        <v>80%-100%</v>
      </c>
      <c r="AB2738">
        <f t="shared" si="171"/>
        <v>1.6425179914525387E-4</v>
      </c>
    </row>
    <row r="2739" spans="1:28" x14ac:dyDescent="0.25">
      <c r="A2739" t="s">
        <v>6492</v>
      </c>
      <c r="B2739" t="s">
        <v>6493</v>
      </c>
      <c r="C2739" t="s">
        <v>82</v>
      </c>
      <c r="D2739" t="s">
        <v>560</v>
      </c>
      <c r="E2739">
        <v>15</v>
      </c>
      <c r="F2739" t="s">
        <v>79</v>
      </c>
      <c r="G2739">
        <v>2019</v>
      </c>
      <c r="H2739" t="s">
        <v>13</v>
      </c>
      <c r="I2739" t="s">
        <v>84</v>
      </c>
      <c r="J2739" t="s">
        <v>80</v>
      </c>
      <c r="K2739">
        <v>72</v>
      </c>
      <c r="L2739" s="18">
        <v>43495</v>
      </c>
      <c r="M2739" s="18">
        <v>45687</v>
      </c>
      <c r="O2739">
        <v>45990000</v>
      </c>
      <c r="P2739">
        <v>33990000</v>
      </c>
      <c r="Q2739">
        <v>12000000</v>
      </c>
      <c r="R2739">
        <v>775129</v>
      </c>
      <c r="S2739" t="s">
        <v>311</v>
      </c>
      <c r="T2739">
        <v>0.98093420085276606</v>
      </c>
      <c r="U2739">
        <v>0.1295261125177779</v>
      </c>
      <c r="V2739">
        <v>-0.15647457036672721</v>
      </c>
      <c r="W2739">
        <v>-0.66056165497190911</v>
      </c>
      <c r="X2739">
        <v>-0.80644560922993824</v>
      </c>
      <c r="Y2739" t="str">
        <f t="shared" si="168"/>
        <v>61-72</v>
      </c>
      <c r="Z2739" s="20">
        <f t="shared" si="169"/>
        <v>0.73907371167645142</v>
      </c>
      <c r="AA2739" t="str">
        <f t="shared" si="170"/>
        <v>60%-80%</v>
      </c>
      <c r="AB2739">
        <f t="shared" si="171"/>
        <v>1.6073102761196895E-4</v>
      </c>
    </row>
    <row r="2740" spans="1:28" x14ac:dyDescent="0.25">
      <c r="A2740" t="s">
        <v>6494</v>
      </c>
      <c r="B2740" t="s">
        <v>6495</v>
      </c>
      <c r="C2740" t="s">
        <v>82</v>
      </c>
      <c r="D2740" t="s">
        <v>138</v>
      </c>
      <c r="E2740">
        <v>236</v>
      </c>
      <c r="F2740" t="s">
        <v>79</v>
      </c>
      <c r="G2740">
        <v>2018</v>
      </c>
      <c r="H2740" t="s">
        <v>13</v>
      </c>
      <c r="J2740" t="s">
        <v>80</v>
      </c>
      <c r="K2740">
        <v>72</v>
      </c>
      <c r="L2740" s="18">
        <v>43046</v>
      </c>
      <c r="M2740" s="18">
        <v>45237</v>
      </c>
      <c r="O2740">
        <v>33980000</v>
      </c>
      <c r="P2740">
        <v>30582000</v>
      </c>
      <c r="Q2740">
        <v>3398000</v>
      </c>
      <c r="R2740">
        <v>675083</v>
      </c>
      <c r="S2740" t="s">
        <v>710</v>
      </c>
      <c r="T2740">
        <v>0.3745299232365023</v>
      </c>
      <c r="U2740">
        <v>0.79032357974038436</v>
      </c>
      <c r="V2740">
        <v>0.39153443655727832</v>
      </c>
      <c r="W2740">
        <v>-0.64287749257397064</v>
      </c>
      <c r="X2740">
        <v>1.436642835258207</v>
      </c>
      <c r="Y2740" t="str">
        <f t="shared" si="168"/>
        <v>61-72</v>
      </c>
      <c r="Z2740" s="20">
        <f t="shared" si="169"/>
        <v>0.9</v>
      </c>
      <c r="AA2740" t="str">
        <f t="shared" si="170"/>
        <v>80%-100%</v>
      </c>
      <c r="AB2740">
        <f t="shared" si="171"/>
        <v>1.3998545314827704E-4</v>
      </c>
    </row>
    <row r="2741" spans="1:28" x14ac:dyDescent="0.25">
      <c r="A2741" t="s">
        <v>6496</v>
      </c>
      <c r="B2741" t="s">
        <v>6497</v>
      </c>
      <c r="C2741" t="s">
        <v>82</v>
      </c>
      <c r="D2741" t="s">
        <v>138</v>
      </c>
      <c r="E2741">
        <v>252</v>
      </c>
      <c r="F2741" t="s">
        <v>79</v>
      </c>
      <c r="G2741">
        <v>2018</v>
      </c>
      <c r="H2741" t="s">
        <v>13</v>
      </c>
      <c r="J2741" t="s">
        <v>80</v>
      </c>
      <c r="K2741">
        <v>84</v>
      </c>
      <c r="L2741" s="18">
        <v>42881</v>
      </c>
      <c r="M2741" s="18">
        <v>45438</v>
      </c>
      <c r="O2741">
        <v>39390000</v>
      </c>
      <c r="P2741">
        <v>35390000</v>
      </c>
      <c r="Q2741">
        <v>4000000</v>
      </c>
      <c r="R2741">
        <v>723624</v>
      </c>
      <c r="S2741" t="s">
        <v>403</v>
      </c>
      <c r="T2741">
        <v>0.61709163428300773</v>
      </c>
      <c r="U2741">
        <v>0.78396463238910319</v>
      </c>
      <c r="V2741">
        <v>0.52585126042729224</v>
      </c>
      <c r="W2741">
        <v>-0.62628230629937143</v>
      </c>
      <c r="X2741">
        <v>-1.11583711881451</v>
      </c>
      <c r="Y2741" t="str">
        <f t="shared" si="168"/>
        <v>&gt;72</v>
      </c>
      <c r="Z2741" s="20">
        <f t="shared" si="169"/>
        <v>0.8984513835998984</v>
      </c>
      <c r="AA2741" t="str">
        <f t="shared" si="170"/>
        <v>80%-100%</v>
      </c>
      <c r="AB2741">
        <f t="shared" si="171"/>
        <v>1.5005093232827493E-4</v>
      </c>
    </row>
    <row r="2742" spans="1:28" x14ac:dyDescent="0.25">
      <c r="A2742" t="s">
        <v>6498</v>
      </c>
      <c r="B2742" t="s">
        <v>6499</v>
      </c>
      <c r="C2742" t="s">
        <v>82</v>
      </c>
      <c r="D2742" t="s">
        <v>329</v>
      </c>
      <c r="E2742">
        <v>220</v>
      </c>
      <c r="F2742" t="s">
        <v>87</v>
      </c>
      <c r="G2742">
        <v>2019</v>
      </c>
      <c r="H2742" t="s">
        <v>15</v>
      </c>
      <c r="J2742" t="s">
        <v>80</v>
      </c>
      <c r="K2742">
        <v>84</v>
      </c>
      <c r="L2742" s="18">
        <v>43326</v>
      </c>
      <c r="M2742" s="18">
        <v>45883</v>
      </c>
      <c r="O2742">
        <v>33530000</v>
      </c>
      <c r="P2742">
        <v>36824389</v>
      </c>
      <c r="Q2742">
        <v>0</v>
      </c>
      <c r="R2742">
        <v>735859</v>
      </c>
      <c r="S2742" t="s">
        <v>148</v>
      </c>
      <c r="T2742">
        <v>0.99306228640509131</v>
      </c>
      <c r="U2742">
        <v>1.6043882661273801</v>
      </c>
      <c r="V2742">
        <v>-0.77663463682427103</v>
      </c>
      <c r="W2742">
        <v>0.67847305847903083</v>
      </c>
      <c r="X2742">
        <v>-0.57440197704150942</v>
      </c>
      <c r="Y2742" t="str">
        <f t="shared" si="168"/>
        <v>&gt;72</v>
      </c>
      <c r="Z2742" s="20">
        <f t="shared" si="169"/>
        <v>1.0982519832985387</v>
      </c>
      <c r="AA2742" t="str">
        <f t="shared" si="170"/>
        <v>80%-100%</v>
      </c>
      <c r="AB2742">
        <f t="shared" si="171"/>
        <v>1.5258798631907186E-4</v>
      </c>
    </row>
    <row r="2743" spans="1:28" x14ac:dyDescent="0.25">
      <c r="A2743" t="s">
        <v>6500</v>
      </c>
      <c r="B2743" t="s">
        <v>6501</v>
      </c>
      <c r="C2743" t="s">
        <v>82</v>
      </c>
      <c r="D2743" t="s">
        <v>599</v>
      </c>
      <c r="E2743">
        <v>15</v>
      </c>
      <c r="F2743" t="s">
        <v>95</v>
      </c>
      <c r="G2743">
        <v>2012</v>
      </c>
      <c r="H2743" t="s">
        <v>16</v>
      </c>
      <c r="J2743" t="s">
        <v>96</v>
      </c>
      <c r="K2743">
        <v>60</v>
      </c>
      <c r="L2743" s="18">
        <v>43738</v>
      </c>
      <c r="M2743" s="18">
        <v>45565</v>
      </c>
      <c r="O2743">
        <v>39000000</v>
      </c>
      <c r="P2743">
        <v>23400000</v>
      </c>
      <c r="Q2743">
        <v>15600000</v>
      </c>
      <c r="R2743">
        <v>599939</v>
      </c>
      <c r="S2743" t="s">
        <v>302</v>
      </c>
      <c r="T2743">
        <v>-1.311273968536711</v>
      </c>
      <c r="U2743">
        <v>-0.44154004075283299</v>
      </c>
      <c r="V2743">
        <v>0.96038877972380288</v>
      </c>
      <c r="W2743">
        <v>-0.1582980533556736</v>
      </c>
      <c r="X2743">
        <v>-0.57440197704150942</v>
      </c>
      <c r="Y2743" t="str">
        <f t="shared" si="168"/>
        <v>49-60</v>
      </c>
      <c r="Z2743" s="20">
        <f t="shared" si="169"/>
        <v>0.6</v>
      </c>
      <c r="AA2743" t="str">
        <f t="shared" si="170"/>
        <v>40%-60%</v>
      </c>
      <c r="AB2743">
        <f t="shared" si="171"/>
        <v>1.2440356634121165E-4</v>
      </c>
    </row>
    <row r="2744" spans="1:28" x14ac:dyDescent="0.25">
      <c r="A2744" t="s">
        <v>6502</v>
      </c>
      <c r="B2744" t="s">
        <v>6503</v>
      </c>
      <c r="C2744" t="s">
        <v>82</v>
      </c>
      <c r="D2744" t="s">
        <v>871</v>
      </c>
      <c r="E2744">
        <v>236</v>
      </c>
      <c r="F2744" t="s">
        <v>117</v>
      </c>
      <c r="G2744">
        <v>2020</v>
      </c>
      <c r="H2744" t="s">
        <v>29</v>
      </c>
      <c r="I2744" t="s">
        <v>84</v>
      </c>
      <c r="J2744" t="s">
        <v>80</v>
      </c>
      <c r="K2744">
        <v>84</v>
      </c>
      <c r="L2744" s="18">
        <v>43826</v>
      </c>
      <c r="M2744" s="18">
        <v>46383</v>
      </c>
      <c r="O2744">
        <v>51890000</v>
      </c>
      <c r="P2744">
        <v>40000000</v>
      </c>
      <c r="Q2744">
        <v>11890000</v>
      </c>
      <c r="R2744">
        <v>820566</v>
      </c>
      <c r="S2744" t="s">
        <v>710</v>
      </c>
      <c r="T2744">
        <v>-0.34102712435068899</v>
      </c>
      <c r="U2744">
        <v>0.26005325656154121</v>
      </c>
      <c r="V2744">
        <v>0.56516632981038883</v>
      </c>
      <c r="W2744">
        <v>0.4909497769021382</v>
      </c>
      <c r="X2744">
        <v>0.19907679691992</v>
      </c>
      <c r="Y2744" t="str">
        <f t="shared" si="168"/>
        <v>&gt;72</v>
      </c>
      <c r="Z2744" s="20">
        <f t="shared" si="169"/>
        <v>0.77086143765658122</v>
      </c>
      <c r="AA2744" t="str">
        <f t="shared" si="170"/>
        <v>60%-80%</v>
      </c>
      <c r="AB2744">
        <f t="shared" si="171"/>
        <v>1.7015286023802864E-4</v>
      </c>
    </row>
    <row r="2745" spans="1:28" x14ac:dyDescent="0.25">
      <c r="A2745" t="s">
        <v>6504</v>
      </c>
      <c r="B2745" t="s">
        <v>6505</v>
      </c>
      <c r="C2745" t="s">
        <v>82</v>
      </c>
      <c r="D2745" t="s">
        <v>172</v>
      </c>
      <c r="E2745">
        <v>48</v>
      </c>
      <c r="F2745" t="s">
        <v>17</v>
      </c>
      <c r="G2745">
        <v>2022</v>
      </c>
      <c r="H2745" t="s">
        <v>155</v>
      </c>
      <c r="I2745" t="s">
        <v>84</v>
      </c>
      <c r="J2745" t="s">
        <v>80</v>
      </c>
      <c r="K2745">
        <v>84</v>
      </c>
      <c r="L2745" s="18">
        <v>44462</v>
      </c>
      <c r="M2745" s="18">
        <v>47019</v>
      </c>
      <c r="O2745">
        <v>66960000</v>
      </c>
      <c r="P2745">
        <v>51460000</v>
      </c>
      <c r="Q2745">
        <v>15500000</v>
      </c>
      <c r="R2745">
        <v>1203603</v>
      </c>
      <c r="S2745" t="s">
        <v>186</v>
      </c>
      <c r="T2745">
        <v>-0.85040671754835062</v>
      </c>
      <c r="U2745">
        <v>0.2504327337217519</v>
      </c>
      <c r="V2745">
        <v>-0.31294924447429873</v>
      </c>
      <c r="W2745">
        <v>9.892733390061427E-2</v>
      </c>
      <c r="X2745">
        <v>-0.65174985443765243</v>
      </c>
      <c r="Y2745" t="str">
        <f t="shared" si="168"/>
        <v>&gt;72</v>
      </c>
      <c r="Z2745" s="20">
        <f t="shared" si="169"/>
        <v>0.76851851851851849</v>
      </c>
      <c r="AA2745" t="str">
        <f t="shared" si="170"/>
        <v>60%-80%</v>
      </c>
      <c r="AB2745">
        <f t="shared" si="171"/>
        <v>2.4957955001922086E-4</v>
      </c>
    </row>
    <row r="2746" spans="1:28" x14ac:dyDescent="0.25">
      <c r="A2746" t="s">
        <v>6506</v>
      </c>
      <c r="B2746" t="s">
        <v>6507</v>
      </c>
      <c r="C2746" t="s">
        <v>82</v>
      </c>
      <c r="D2746" t="s">
        <v>720</v>
      </c>
      <c r="E2746">
        <v>167043424</v>
      </c>
      <c r="F2746" t="s">
        <v>95</v>
      </c>
      <c r="G2746">
        <v>2013</v>
      </c>
      <c r="H2746" t="s">
        <v>16</v>
      </c>
      <c r="J2746" t="s">
        <v>96</v>
      </c>
      <c r="K2746">
        <v>60</v>
      </c>
      <c r="L2746" s="18">
        <v>44425</v>
      </c>
      <c r="M2746" s="18">
        <v>46251</v>
      </c>
      <c r="O2746">
        <v>24300000</v>
      </c>
      <c r="P2746">
        <v>20000000</v>
      </c>
      <c r="Q2746">
        <v>4300000</v>
      </c>
      <c r="R2746">
        <v>574552</v>
      </c>
      <c r="S2746" t="s">
        <v>676</v>
      </c>
      <c r="T2746">
        <v>-0.85040671754835062</v>
      </c>
      <c r="U2746">
        <v>0.47433112839301589</v>
      </c>
      <c r="V2746">
        <v>1.158000004680509</v>
      </c>
      <c r="W2746">
        <v>-0.78382903910100465</v>
      </c>
      <c r="X2746">
        <v>-1.5025765057952249</v>
      </c>
      <c r="Y2746" t="str">
        <f t="shared" si="168"/>
        <v>49-60</v>
      </c>
      <c r="Z2746" s="20">
        <f t="shared" si="169"/>
        <v>0.82304526748971196</v>
      </c>
      <c r="AA2746" t="str">
        <f t="shared" si="170"/>
        <v>80%-100%</v>
      </c>
      <c r="AB2746">
        <f t="shared" si="171"/>
        <v>1.1913930891053228E-4</v>
      </c>
    </row>
    <row r="2747" spans="1:28" x14ac:dyDescent="0.25">
      <c r="A2747" t="s">
        <v>6508</v>
      </c>
      <c r="B2747" t="s">
        <v>6509</v>
      </c>
      <c r="C2747" t="s">
        <v>82</v>
      </c>
      <c r="D2747" t="s">
        <v>130</v>
      </c>
      <c r="E2747">
        <v>38</v>
      </c>
      <c r="F2747" t="s">
        <v>79</v>
      </c>
      <c r="G2747">
        <v>2020</v>
      </c>
      <c r="H2747" t="s">
        <v>26</v>
      </c>
      <c r="I2747" t="s">
        <v>84</v>
      </c>
      <c r="J2747" t="s">
        <v>80</v>
      </c>
      <c r="K2747">
        <v>72</v>
      </c>
      <c r="L2747" s="18">
        <v>44033</v>
      </c>
      <c r="M2747" s="18">
        <v>46224</v>
      </c>
      <c r="O2747">
        <v>39068200</v>
      </c>
      <c r="P2747">
        <v>29068200</v>
      </c>
      <c r="Q2747">
        <v>10000000</v>
      </c>
      <c r="R2747">
        <v>739960</v>
      </c>
      <c r="S2747" t="s">
        <v>259</v>
      </c>
      <c r="T2747">
        <v>-2.5362106093215639</v>
      </c>
      <c r="U2747">
        <v>0.14990786439159581</v>
      </c>
      <c r="V2747">
        <v>0.76277755476709586</v>
      </c>
      <c r="W2747">
        <v>0.17887630329712351</v>
      </c>
      <c r="X2747">
        <v>0.1217289195237771</v>
      </c>
      <c r="Y2747" t="str">
        <f t="shared" si="168"/>
        <v>61-72</v>
      </c>
      <c r="Z2747" s="20">
        <f t="shared" si="169"/>
        <v>0.74403735006987781</v>
      </c>
      <c r="AA2747" t="str">
        <f t="shared" si="170"/>
        <v>60%-80%</v>
      </c>
      <c r="AB2747">
        <f t="shared" si="171"/>
        <v>1.5343837115080528E-4</v>
      </c>
    </row>
    <row r="2748" spans="1:28" x14ac:dyDescent="0.25">
      <c r="A2748" t="s">
        <v>6510</v>
      </c>
      <c r="B2748" t="s">
        <v>6511</v>
      </c>
      <c r="C2748" t="s">
        <v>82</v>
      </c>
      <c r="D2748" t="s">
        <v>165</v>
      </c>
      <c r="E2748">
        <v>60</v>
      </c>
      <c r="F2748" t="s">
        <v>12</v>
      </c>
      <c r="G2748">
        <v>2019</v>
      </c>
      <c r="H2748" t="s">
        <v>12</v>
      </c>
      <c r="I2748" t="s">
        <v>84</v>
      </c>
      <c r="J2748" t="s">
        <v>80</v>
      </c>
      <c r="K2748">
        <v>72</v>
      </c>
      <c r="L2748" s="18">
        <v>43735</v>
      </c>
      <c r="M2748" s="18">
        <v>45927</v>
      </c>
      <c r="O2748">
        <v>63990000</v>
      </c>
      <c r="P2748">
        <v>23990000</v>
      </c>
      <c r="Q2748">
        <v>40000000</v>
      </c>
      <c r="R2748">
        <v>546220</v>
      </c>
      <c r="S2748" t="s">
        <v>189</v>
      </c>
      <c r="T2748">
        <v>0.66560397649230885</v>
      </c>
      <c r="U2748">
        <v>-1.3658388160606569</v>
      </c>
      <c r="V2748">
        <v>-0.81811224488655909</v>
      </c>
      <c r="W2748">
        <v>-0.1516599788458339</v>
      </c>
      <c r="X2748">
        <v>1.281947080465921</v>
      </c>
      <c r="Y2748" t="str">
        <f t="shared" si="168"/>
        <v>61-72</v>
      </c>
      <c r="Z2748" s="20">
        <f t="shared" si="169"/>
        <v>0.37490232848882638</v>
      </c>
      <c r="AA2748" t="str">
        <f t="shared" si="170"/>
        <v>20%-40%</v>
      </c>
      <c r="AB2748">
        <f t="shared" si="171"/>
        <v>1.1326437522297538E-4</v>
      </c>
    </row>
    <row r="2749" spans="1:28" x14ac:dyDescent="0.25">
      <c r="A2749" t="s">
        <v>6512</v>
      </c>
      <c r="B2749" t="s">
        <v>6513</v>
      </c>
      <c r="C2749" t="s">
        <v>82</v>
      </c>
      <c r="D2749" t="s">
        <v>211</v>
      </c>
      <c r="E2749">
        <v>77</v>
      </c>
      <c r="F2749" t="s">
        <v>117</v>
      </c>
      <c r="G2749">
        <v>2020</v>
      </c>
      <c r="H2749" t="s">
        <v>29</v>
      </c>
      <c r="I2749" t="s">
        <v>84</v>
      </c>
      <c r="J2749" t="s">
        <v>80</v>
      </c>
      <c r="K2749">
        <v>60</v>
      </c>
      <c r="L2749" s="18">
        <v>43597</v>
      </c>
      <c r="M2749" s="18">
        <v>45424</v>
      </c>
      <c r="O2749">
        <v>48090000</v>
      </c>
      <c r="P2749">
        <v>24090000</v>
      </c>
      <c r="Q2749">
        <v>24000000</v>
      </c>
      <c r="R2749">
        <v>570905</v>
      </c>
      <c r="S2749" t="s">
        <v>124</v>
      </c>
      <c r="T2749">
        <v>0.31388949547487588</v>
      </c>
      <c r="U2749">
        <v>-0.84831887821243557</v>
      </c>
      <c r="V2749">
        <v>-0.2648008150077798</v>
      </c>
      <c r="W2749">
        <v>-0.40390681021974201</v>
      </c>
      <c r="X2749">
        <v>4.4381042127634142E-2</v>
      </c>
      <c r="Y2749" t="str">
        <f t="shared" si="168"/>
        <v>49-60</v>
      </c>
      <c r="Z2749" s="20">
        <f t="shared" si="169"/>
        <v>0.50093574547723019</v>
      </c>
      <c r="AA2749" t="str">
        <f t="shared" si="170"/>
        <v>40%-60%</v>
      </c>
      <c r="AB2749">
        <f t="shared" si="171"/>
        <v>1.1838306568172669E-4</v>
      </c>
    </row>
    <row r="2750" spans="1:28" x14ac:dyDescent="0.25">
      <c r="A2750" t="s">
        <v>6514</v>
      </c>
      <c r="B2750" t="s">
        <v>6515</v>
      </c>
      <c r="C2750" t="s">
        <v>82</v>
      </c>
      <c r="D2750" t="s">
        <v>236</v>
      </c>
      <c r="E2750">
        <v>7</v>
      </c>
      <c r="F2750" t="s">
        <v>87</v>
      </c>
      <c r="G2750">
        <v>2021</v>
      </c>
      <c r="H2750" t="s">
        <v>24</v>
      </c>
      <c r="I2750" t="s">
        <v>84</v>
      </c>
      <c r="J2750" t="s">
        <v>80</v>
      </c>
      <c r="K2750">
        <v>84</v>
      </c>
      <c r="L2750" s="18">
        <v>44186</v>
      </c>
      <c r="M2750" s="18">
        <v>46742</v>
      </c>
      <c r="O2750">
        <v>44900000</v>
      </c>
      <c r="P2750">
        <v>44900000</v>
      </c>
      <c r="Q2750">
        <v>0</v>
      </c>
      <c r="R2750">
        <v>975751</v>
      </c>
      <c r="S2750" t="s">
        <v>498</v>
      </c>
      <c r="T2750">
        <v>-1.299145882984386</v>
      </c>
      <c r="U2750">
        <v>1.2009447865714571</v>
      </c>
      <c r="V2750">
        <v>0.60468857480173022</v>
      </c>
      <c r="W2750">
        <v>7.6538093903185797E-3</v>
      </c>
      <c r="X2750">
        <v>-0.18766259006079469</v>
      </c>
      <c r="Y2750" t="str">
        <f t="shared" si="168"/>
        <v>&gt;72</v>
      </c>
      <c r="Z2750" s="20">
        <f t="shared" si="169"/>
        <v>1</v>
      </c>
      <c r="AA2750" t="str">
        <f t="shared" si="170"/>
        <v>80%-100%</v>
      </c>
      <c r="AB2750">
        <f t="shared" si="171"/>
        <v>2.0233207752955482E-4</v>
      </c>
    </row>
    <row r="2751" spans="1:28" x14ac:dyDescent="0.25">
      <c r="A2751" t="s">
        <v>6516</v>
      </c>
      <c r="B2751" t="s">
        <v>6517</v>
      </c>
      <c r="C2751" t="s">
        <v>82</v>
      </c>
      <c r="D2751" t="s">
        <v>209</v>
      </c>
      <c r="E2751">
        <v>40</v>
      </c>
      <c r="F2751" t="s">
        <v>17</v>
      </c>
      <c r="G2751">
        <v>2019</v>
      </c>
      <c r="H2751" t="s">
        <v>17</v>
      </c>
      <c r="J2751" t="s">
        <v>80</v>
      </c>
      <c r="K2751">
        <v>84</v>
      </c>
      <c r="L2751" s="18">
        <v>43399</v>
      </c>
      <c r="M2751" s="18">
        <v>45956</v>
      </c>
      <c r="O2751">
        <v>49990000</v>
      </c>
      <c r="P2751">
        <v>39990000</v>
      </c>
      <c r="Q2751">
        <v>10000000</v>
      </c>
      <c r="R2751">
        <v>814976</v>
      </c>
      <c r="S2751" t="s">
        <v>466</v>
      </c>
      <c r="T2751">
        <v>-0.55933266429254402</v>
      </c>
      <c r="U2751">
        <v>0.37953809157031182</v>
      </c>
      <c r="V2751">
        <v>0.48612183982770601</v>
      </c>
      <c r="W2751">
        <v>0.83215709572338836</v>
      </c>
      <c r="X2751">
        <v>0.81785981608906366</v>
      </c>
      <c r="Y2751" t="str">
        <f t="shared" si="168"/>
        <v>&gt;72</v>
      </c>
      <c r="Z2751" s="20">
        <f t="shared" si="169"/>
        <v>0.79995999199839973</v>
      </c>
      <c r="AA2751" t="str">
        <f t="shared" si="170"/>
        <v>60%-80%</v>
      </c>
      <c r="AB2751">
        <f t="shared" si="171"/>
        <v>1.6899371583193508E-4</v>
      </c>
    </row>
    <row r="2752" spans="1:28" x14ac:dyDescent="0.25">
      <c r="A2752" t="s">
        <v>6518</v>
      </c>
      <c r="B2752" t="s">
        <v>6519</v>
      </c>
      <c r="C2752" t="s">
        <v>82</v>
      </c>
      <c r="D2752" t="s">
        <v>199</v>
      </c>
      <c r="E2752">
        <v>50</v>
      </c>
      <c r="F2752" t="s">
        <v>117</v>
      </c>
      <c r="G2752">
        <v>2022</v>
      </c>
      <c r="H2752" t="s">
        <v>29</v>
      </c>
      <c r="I2752" t="s">
        <v>84</v>
      </c>
      <c r="J2752" t="s">
        <v>80</v>
      </c>
      <c r="K2752">
        <v>84</v>
      </c>
      <c r="L2752" s="18">
        <v>44407</v>
      </c>
      <c r="M2752" s="18">
        <v>46964</v>
      </c>
      <c r="O2752">
        <v>58920000</v>
      </c>
      <c r="P2752">
        <v>58920000</v>
      </c>
      <c r="Q2752">
        <v>0</v>
      </c>
      <c r="R2752">
        <v>1320740</v>
      </c>
      <c r="S2752" t="s">
        <v>156</v>
      </c>
      <c r="T2752">
        <v>-0.91104714530997699</v>
      </c>
      <c r="U2752">
        <v>1.2009447865714571</v>
      </c>
      <c r="V2752">
        <v>5.1377144922950549E-2</v>
      </c>
      <c r="W2752">
        <v>-0.86594102507654502</v>
      </c>
      <c r="X2752">
        <v>0.43112042910834891</v>
      </c>
      <c r="Y2752" t="str">
        <f t="shared" si="168"/>
        <v>&gt;72</v>
      </c>
      <c r="Z2752" s="20">
        <f t="shared" si="169"/>
        <v>1</v>
      </c>
      <c r="AA2752" t="str">
        <f t="shared" si="170"/>
        <v>80%-100%</v>
      </c>
      <c r="AB2752">
        <f t="shared" si="171"/>
        <v>2.7386912037639135E-4</v>
      </c>
    </row>
    <row r="2753" spans="1:28" x14ac:dyDescent="0.25">
      <c r="A2753" t="s">
        <v>6520</v>
      </c>
      <c r="B2753" t="s">
        <v>6521</v>
      </c>
      <c r="C2753" t="s">
        <v>82</v>
      </c>
      <c r="D2753" t="s">
        <v>411</v>
      </c>
      <c r="E2753">
        <v>50</v>
      </c>
      <c r="F2753" t="s">
        <v>87</v>
      </c>
      <c r="G2753">
        <v>2021</v>
      </c>
      <c r="H2753" t="s">
        <v>24</v>
      </c>
      <c r="I2753" t="s">
        <v>84</v>
      </c>
      <c r="J2753" t="s">
        <v>80</v>
      </c>
      <c r="K2753">
        <v>72</v>
      </c>
      <c r="L2753" s="18">
        <v>44043</v>
      </c>
      <c r="M2753" s="18">
        <v>46234</v>
      </c>
      <c r="O2753">
        <v>39990000</v>
      </c>
      <c r="P2753">
        <v>27990000</v>
      </c>
      <c r="Q2753">
        <v>12000000</v>
      </c>
      <c r="R2753">
        <v>723578</v>
      </c>
      <c r="S2753" t="s">
        <v>220</v>
      </c>
      <c r="T2753">
        <v>-0.95955948751927811</v>
      </c>
      <c r="U2753">
        <v>-3.122687683761282E-2</v>
      </c>
      <c r="V2753">
        <v>0.4070773498450232</v>
      </c>
      <c r="W2753">
        <v>0.46527967896513711</v>
      </c>
      <c r="X2753">
        <v>0.58581618390063472</v>
      </c>
      <c r="Y2753" t="str">
        <f t="shared" si="168"/>
        <v>61-72</v>
      </c>
      <c r="Z2753" s="20">
        <f t="shared" si="169"/>
        <v>0.69992498124531133</v>
      </c>
      <c r="AA2753" t="str">
        <f t="shared" si="170"/>
        <v>60%-80%</v>
      </c>
      <c r="AB2753">
        <f t="shared" si="171"/>
        <v>1.5004139375176682E-4</v>
      </c>
    </row>
    <row r="2754" spans="1:28" x14ac:dyDescent="0.25">
      <c r="A2754" t="s">
        <v>6522</v>
      </c>
      <c r="B2754" t="s">
        <v>6523</v>
      </c>
      <c r="C2754" t="s">
        <v>82</v>
      </c>
      <c r="D2754" t="s">
        <v>219</v>
      </c>
      <c r="E2754">
        <v>220</v>
      </c>
      <c r="F2754" t="s">
        <v>25</v>
      </c>
      <c r="G2754">
        <v>2021</v>
      </c>
      <c r="H2754" t="s">
        <v>25</v>
      </c>
      <c r="I2754" t="s">
        <v>84</v>
      </c>
      <c r="J2754" t="s">
        <v>80</v>
      </c>
      <c r="K2754">
        <v>29</v>
      </c>
      <c r="L2754" s="18">
        <v>44040</v>
      </c>
      <c r="M2754" s="18">
        <v>44923</v>
      </c>
      <c r="O2754">
        <v>38590000</v>
      </c>
      <c r="P2754">
        <v>19295000</v>
      </c>
      <c r="Q2754">
        <v>19295000</v>
      </c>
      <c r="R2754">
        <v>709724</v>
      </c>
      <c r="S2754" t="s">
        <v>385</v>
      </c>
      <c r="T2754">
        <v>0.42304226544580342</v>
      </c>
      <c r="U2754">
        <v>-0.85216124758390532</v>
      </c>
      <c r="V2754">
        <v>-4.4146365390986242</v>
      </c>
      <c r="W2754">
        <v>-0.40390681021974201</v>
      </c>
      <c r="X2754">
        <v>-0.88379348662608126</v>
      </c>
      <c r="Y2754" t="str">
        <f t="shared" si="168"/>
        <v>25-36</v>
      </c>
      <c r="Z2754" s="20">
        <f t="shared" si="169"/>
        <v>0.5</v>
      </c>
      <c r="AA2754" t="str">
        <f t="shared" si="170"/>
        <v>40%-60%</v>
      </c>
      <c r="AB2754">
        <f t="shared" si="171"/>
        <v>1.4716862333995638E-4</v>
      </c>
    </row>
    <row r="2755" spans="1:28" x14ac:dyDescent="0.25">
      <c r="A2755" t="s">
        <v>6524</v>
      </c>
      <c r="B2755" t="s">
        <v>6525</v>
      </c>
      <c r="C2755" t="s">
        <v>82</v>
      </c>
      <c r="D2755" t="s">
        <v>227</v>
      </c>
      <c r="E2755">
        <v>60</v>
      </c>
      <c r="F2755" t="s">
        <v>87</v>
      </c>
      <c r="G2755">
        <v>2022</v>
      </c>
      <c r="H2755" t="s">
        <v>24</v>
      </c>
      <c r="I2755" t="s">
        <v>84</v>
      </c>
      <c r="J2755" t="s">
        <v>80</v>
      </c>
      <c r="K2755">
        <v>84</v>
      </c>
      <c r="L2755" s="18">
        <v>44203</v>
      </c>
      <c r="M2755" s="18">
        <v>46759</v>
      </c>
      <c r="O2755">
        <v>49790000</v>
      </c>
      <c r="P2755">
        <v>51099793</v>
      </c>
      <c r="Q2755">
        <v>0</v>
      </c>
      <c r="R2755">
        <v>1062763</v>
      </c>
      <c r="S2755" t="s">
        <v>473</v>
      </c>
      <c r="T2755">
        <v>0.2168648110562737</v>
      </c>
      <c r="U2755">
        <v>1.308964224683304</v>
      </c>
      <c r="V2755">
        <v>5.1377144922950549E-2</v>
      </c>
      <c r="W2755">
        <v>0.15424738734699081</v>
      </c>
      <c r="X2755">
        <v>1.2045992030697781</v>
      </c>
      <c r="Y2755" t="str">
        <f t="shared" ref="Y2755:Y2818" si="172">IF(K2755&lt;=24,"&lt;=24",IF(AND(K2755&gt;=25,K2755&lt;=36),"25-36",IF(AND(K2755&gt;=37,K2755&lt;=48),"37-48",IF(AND(K2755&gt;=49,K2755&lt;=60),"49-60",IF(AND(K2755&gt;=61,K2755&lt;=72),"61-72","&gt;72")))))</f>
        <v>&gt;72</v>
      </c>
      <c r="Z2755" s="20">
        <f t="shared" ref="Z2755:Z2818" si="173">IF(P2755/O2755&gt;0.2,P2755/O2755,0.2)</f>
        <v>1.026306346655955</v>
      </c>
      <c r="AA2755" t="str">
        <f t="shared" ref="AA2755:AA2818" si="174">IF(Z2755&lt;=0.2,"20%",IF(AND(Z2755&gt;0.2,Z2755&lt;=0.4),"20%-40%",IF(AND(Z2755&gt;0.4,Z2755&lt;=0.6),"40%-60%",IF(AND(Z2755&gt;0.6,Z2755&lt;=0.8),"60%-80%","80%-100%"))))</f>
        <v>80%-100%</v>
      </c>
      <c r="AB2755">
        <f t="shared" ref="AB2755:AB2818" si="175">R2755/SUM($R$2:$R$5739)</f>
        <v>2.203749170757112E-4</v>
      </c>
    </row>
    <row r="2756" spans="1:28" x14ac:dyDescent="0.25">
      <c r="A2756" t="s">
        <v>6526</v>
      </c>
      <c r="B2756" t="s">
        <v>6527</v>
      </c>
      <c r="C2756" t="s">
        <v>82</v>
      </c>
      <c r="D2756" t="s">
        <v>223</v>
      </c>
      <c r="E2756">
        <v>15</v>
      </c>
      <c r="F2756" t="s">
        <v>95</v>
      </c>
      <c r="G2756">
        <v>2018</v>
      </c>
      <c r="H2756" t="s">
        <v>16</v>
      </c>
      <c r="J2756" t="s">
        <v>96</v>
      </c>
      <c r="K2756">
        <v>84</v>
      </c>
      <c r="L2756" s="18">
        <v>43769</v>
      </c>
      <c r="M2756" s="18">
        <v>46326</v>
      </c>
      <c r="O2756">
        <v>48000000</v>
      </c>
      <c r="P2756">
        <v>28800000</v>
      </c>
      <c r="Q2756">
        <v>19200000</v>
      </c>
      <c r="R2756">
        <v>606795</v>
      </c>
      <c r="S2756" t="s">
        <v>302</v>
      </c>
      <c r="T2756">
        <v>-0.93530331641462749</v>
      </c>
      <c r="U2756">
        <v>-0.44154004075283299</v>
      </c>
      <c r="V2756">
        <v>-6.7189590051072792E-2</v>
      </c>
      <c r="W2756">
        <v>-0.953539379634468</v>
      </c>
      <c r="X2756">
        <v>-1.3478807510029389</v>
      </c>
      <c r="Y2756" t="str">
        <f t="shared" si="172"/>
        <v>&gt;72</v>
      </c>
      <c r="Z2756" s="20">
        <f t="shared" si="173"/>
        <v>0.6</v>
      </c>
      <c r="AA2756" t="str">
        <f t="shared" si="174"/>
        <v>40%-60%</v>
      </c>
      <c r="AB2756">
        <f t="shared" si="175"/>
        <v>1.2582522896163696E-4</v>
      </c>
    </row>
    <row r="2757" spans="1:28" x14ac:dyDescent="0.25">
      <c r="A2757" t="s">
        <v>6528</v>
      </c>
      <c r="B2757" t="s">
        <v>6529</v>
      </c>
      <c r="C2757" t="s">
        <v>82</v>
      </c>
      <c r="D2757" t="s">
        <v>93</v>
      </c>
      <c r="E2757">
        <v>87</v>
      </c>
      <c r="F2757" t="s">
        <v>79</v>
      </c>
      <c r="G2757">
        <v>2018</v>
      </c>
      <c r="H2757" t="s">
        <v>13</v>
      </c>
      <c r="J2757" t="s">
        <v>80</v>
      </c>
      <c r="K2757">
        <v>72</v>
      </c>
      <c r="L2757" s="18">
        <v>43090</v>
      </c>
      <c r="M2757" s="18">
        <v>45281</v>
      </c>
      <c r="O2757">
        <v>33000000</v>
      </c>
      <c r="P2757">
        <v>29000000</v>
      </c>
      <c r="Q2757">
        <v>4000000</v>
      </c>
      <c r="R2757">
        <v>693477</v>
      </c>
      <c r="S2757" t="s">
        <v>257</v>
      </c>
      <c r="T2757">
        <v>0.71411631870160996</v>
      </c>
      <c r="U2757">
        <v>0.70322211162470216</v>
      </c>
      <c r="V2757">
        <v>0.52564408481904745</v>
      </c>
      <c r="W2757">
        <v>1.1794628135968279</v>
      </c>
      <c r="X2757">
        <v>1.281947080465921</v>
      </c>
      <c r="Y2757" t="str">
        <f t="shared" si="172"/>
        <v>61-72</v>
      </c>
      <c r="Z2757" s="20">
        <f t="shared" si="173"/>
        <v>0.87878787878787878</v>
      </c>
      <c r="AA2757" t="str">
        <f t="shared" si="174"/>
        <v>80%-100%</v>
      </c>
      <c r="AB2757">
        <f t="shared" si="175"/>
        <v>1.4379963958936564E-4</v>
      </c>
    </row>
    <row r="2758" spans="1:28" x14ac:dyDescent="0.25">
      <c r="A2758" t="s">
        <v>6530</v>
      </c>
      <c r="B2758" t="s">
        <v>6531</v>
      </c>
      <c r="C2758" t="s">
        <v>82</v>
      </c>
      <c r="D2758" t="s">
        <v>199</v>
      </c>
      <c r="E2758">
        <v>60</v>
      </c>
      <c r="F2758" t="s">
        <v>87</v>
      </c>
      <c r="G2758">
        <v>2022</v>
      </c>
      <c r="H2758" t="s">
        <v>24</v>
      </c>
      <c r="I2758" t="s">
        <v>84</v>
      </c>
      <c r="J2758" t="s">
        <v>80</v>
      </c>
      <c r="K2758">
        <v>84</v>
      </c>
      <c r="L2758" s="18">
        <v>44235</v>
      </c>
      <c r="M2758" s="18">
        <v>46791</v>
      </c>
      <c r="O2758">
        <v>44562200</v>
      </c>
      <c r="P2758">
        <v>44562200</v>
      </c>
      <c r="Q2758">
        <v>0</v>
      </c>
      <c r="R2758">
        <v>972725</v>
      </c>
      <c r="S2758" t="s">
        <v>365</v>
      </c>
      <c r="T2758">
        <v>2.2815442219069261E-2</v>
      </c>
      <c r="U2758">
        <v>1.2009447865714571</v>
      </c>
      <c r="V2758">
        <v>-0.30432305999912118</v>
      </c>
      <c r="W2758">
        <v>-0.43834480887306482</v>
      </c>
      <c r="X2758">
        <v>0.27642467431606299</v>
      </c>
      <c r="Y2758" t="str">
        <f t="shared" si="172"/>
        <v>&gt;72</v>
      </c>
      <c r="Z2758" s="20">
        <f t="shared" si="173"/>
        <v>1</v>
      </c>
      <c r="AA2758" t="str">
        <f t="shared" si="174"/>
        <v>80%-100%</v>
      </c>
      <c r="AB2758">
        <f t="shared" si="175"/>
        <v>2.0170460508360866E-4</v>
      </c>
    </row>
    <row r="2759" spans="1:28" x14ac:dyDescent="0.25">
      <c r="A2759" t="s">
        <v>6532</v>
      </c>
      <c r="B2759" t="s">
        <v>6533</v>
      </c>
      <c r="C2759" t="s">
        <v>82</v>
      </c>
      <c r="D2759" t="s">
        <v>108</v>
      </c>
      <c r="E2759">
        <v>87</v>
      </c>
      <c r="F2759" t="s">
        <v>117</v>
      </c>
      <c r="G2759">
        <v>2021</v>
      </c>
      <c r="H2759" t="s">
        <v>29</v>
      </c>
      <c r="I2759" t="s">
        <v>84</v>
      </c>
      <c r="J2759" t="s">
        <v>80</v>
      </c>
      <c r="K2759">
        <v>24</v>
      </c>
      <c r="L2759" s="18">
        <v>43867</v>
      </c>
      <c r="M2759" s="18">
        <v>44598</v>
      </c>
      <c r="O2759">
        <v>52390000</v>
      </c>
      <c r="P2759">
        <v>7390000</v>
      </c>
      <c r="Q2759">
        <v>45000000</v>
      </c>
      <c r="R2759">
        <v>336871</v>
      </c>
      <c r="S2759" t="s">
        <v>225</v>
      </c>
      <c r="T2759">
        <v>-1.0201999152809049</v>
      </c>
      <c r="U2759">
        <v>-2.3260554629796522</v>
      </c>
      <c r="V2759">
        <v>-4.4146365390986242</v>
      </c>
      <c r="W2759">
        <v>-0.80963422185428091</v>
      </c>
      <c r="X2759">
        <v>0.74051193869292065</v>
      </c>
      <c r="Y2759" t="str">
        <f t="shared" si="172"/>
        <v>&lt;=24</v>
      </c>
      <c r="Z2759" s="20">
        <f t="shared" si="173"/>
        <v>0.2</v>
      </c>
      <c r="AA2759" t="str">
        <f t="shared" si="174"/>
        <v>20%</v>
      </c>
      <c r="AB2759">
        <f t="shared" si="175"/>
        <v>6.9853691453514952E-5</v>
      </c>
    </row>
    <row r="2760" spans="1:28" x14ac:dyDescent="0.25">
      <c r="A2760" t="s">
        <v>6534</v>
      </c>
      <c r="B2760" t="s">
        <v>6535</v>
      </c>
      <c r="C2760" t="s">
        <v>82</v>
      </c>
      <c r="D2760" t="s">
        <v>889</v>
      </c>
      <c r="E2760">
        <v>59</v>
      </c>
      <c r="F2760" t="s">
        <v>17</v>
      </c>
      <c r="G2760">
        <v>2022</v>
      </c>
      <c r="H2760" t="s">
        <v>694</v>
      </c>
      <c r="I2760" t="s">
        <v>84</v>
      </c>
      <c r="J2760" t="s">
        <v>80</v>
      </c>
      <c r="K2760">
        <v>12</v>
      </c>
      <c r="L2760" s="18">
        <v>44296</v>
      </c>
      <c r="M2760" s="18">
        <v>44661</v>
      </c>
      <c r="O2760">
        <v>77203940</v>
      </c>
      <c r="P2760">
        <v>28953940</v>
      </c>
      <c r="Q2760">
        <v>48250000</v>
      </c>
      <c r="R2760">
        <v>2635867</v>
      </c>
      <c r="S2760" t="s">
        <v>287</v>
      </c>
      <c r="T2760">
        <v>-0.29251478214138787</v>
      </c>
      <c r="U2760">
        <v>-1.3653067842161539</v>
      </c>
      <c r="V2760">
        <v>-0.54145652994716964</v>
      </c>
      <c r="W2760">
        <v>2.1650280250882159</v>
      </c>
      <c r="X2760">
        <v>4.4381042127634142E-2</v>
      </c>
      <c r="Y2760" t="str">
        <f t="shared" si="172"/>
        <v>&lt;=24</v>
      </c>
      <c r="Z2760" s="20">
        <f t="shared" si="173"/>
        <v>0.37503189604053888</v>
      </c>
      <c r="AA2760" t="str">
        <f t="shared" si="174"/>
        <v>20%-40%</v>
      </c>
      <c r="AB2760">
        <f t="shared" si="175"/>
        <v>5.4657432705843511E-4</v>
      </c>
    </row>
    <row r="2761" spans="1:28" x14ac:dyDescent="0.25">
      <c r="A2761" t="s">
        <v>6536</v>
      </c>
      <c r="B2761" t="s">
        <v>6537</v>
      </c>
      <c r="C2761" t="s">
        <v>82</v>
      </c>
      <c r="D2761" t="s">
        <v>83</v>
      </c>
      <c r="E2761">
        <v>7</v>
      </c>
      <c r="F2761" t="s">
        <v>17</v>
      </c>
      <c r="G2761">
        <v>2020</v>
      </c>
      <c r="H2761" t="s">
        <v>17</v>
      </c>
      <c r="I2761" t="s">
        <v>84</v>
      </c>
      <c r="J2761" t="s">
        <v>80</v>
      </c>
      <c r="K2761">
        <v>84</v>
      </c>
      <c r="L2761" s="18">
        <v>43957</v>
      </c>
      <c r="M2761" s="18">
        <v>46513</v>
      </c>
      <c r="O2761">
        <v>50990000</v>
      </c>
      <c r="P2761">
        <v>50990000</v>
      </c>
      <c r="Q2761">
        <v>0</v>
      </c>
      <c r="R2761">
        <v>1111773</v>
      </c>
      <c r="S2761" t="s">
        <v>498</v>
      </c>
      <c r="T2761">
        <v>-0.69274160536812202</v>
      </c>
      <c r="U2761">
        <v>1.2009447865714571</v>
      </c>
      <c r="V2761">
        <v>0.4070773498450232</v>
      </c>
      <c r="W2761">
        <v>-0.56478519261786364</v>
      </c>
      <c r="X2761">
        <v>0.50846830650449182</v>
      </c>
      <c r="Y2761" t="str">
        <f t="shared" si="172"/>
        <v>&gt;72</v>
      </c>
      <c r="Z2761" s="20">
        <f t="shared" si="173"/>
        <v>1</v>
      </c>
      <c r="AA2761" t="str">
        <f t="shared" si="174"/>
        <v>80%-100%</v>
      </c>
      <c r="AB2761">
        <f t="shared" si="175"/>
        <v>2.3053764826402E-4</v>
      </c>
    </row>
    <row r="2762" spans="1:28" x14ac:dyDescent="0.25">
      <c r="A2762" t="s">
        <v>6538</v>
      </c>
      <c r="B2762" t="s">
        <v>6539</v>
      </c>
      <c r="C2762" t="s">
        <v>82</v>
      </c>
      <c r="D2762" t="s">
        <v>754</v>
      </c>
      <c r="E2762">
        <v>291</v>
      </c>
      <c r="F2762" t="s">
        <v>117</v>
      </c>
      <c r="G2762">
        <v>2021</v>
      </c>
      <c r="H2762" t="s">
        <v>29</v>
      </c>
      <c r="I2762" t="s">
        <v>84</v>
      </c>
      <c r="J2762" t="s">
        <v>80</v>
      </c>
      <c r="K2762">
        <v>84</v>
      </c>
      <c r="L2762" s="18">
        <v>44377</v>
      </c>
      <c r="M2762" s="18">
        <v>46934</v>
      </c>
      <c r="O2762">
        <v>62500000</v>
      </c>
      <c r="P2762">
        <v>42500000</v>
      </c>
      <c r="Q2762">
        <v>20000000</v>
      </c>
      <c r="R2762">
        <v>881111</v>
      </c>
      <c r="S2762" t="s">
        <v>107</v>
      </c>
      <c r="T2762">
        <v>-0.19549009772278569</v>
      </c>
      <c r="U2762">
        <v>-0.1130430752879749</v>
      </c>
      <c r="V2762">
        <v>1.185489993161002E-2</v>
      </c>
      <c r="W2762">
        <v>-0.1582980533556736</v>
      </c>
      <c r="X2762">
        <v>-1.1931849962106531</v>
      </c>
      <c r="Y2762" t="str">
        <f t="shared" si="172"/>
        <v>&gt;72</v>
      </c>
      <c r="Z2762" s="20">
        <f t="shared" si="173"/>
        <v>0.68</v>
      </c>
      <c r="AA2762" t="str">
        <f t="shared" si="174"/>
        <v>60%-80%</v>
      </c>
      <c r="AB2762">
        <f t="shared" si="175"/>
        <v>1.8270749316592408E-4</v>
      </c>
    </row>
    <row r="2763" spans="1:28" x14ac:dyDescent="0.25">
      <c r="A2763" t="s">
        <v>6540</v>
      </c>
      <c r="B2763" t="s">
        <v>6541</v>
      </c>
      <c r="C2763" t="s">
        <v>82</v>
      </c>
      <c r="D2763" t="s">
        <v>442</v>
      </c>
      <c r="E2763">
        <v>74</v>
      </c>
      <c r="F2763" t="s">
        <v>79</v>
      </c>
      <c r="G2763">
        <v>2021</v>
      </c>
      <c r="H2763" t="s">
        <v>26</v>
      </c>
      <c r="I2763" t="s">
        <v>84</v>
      </c>
      <c r="J2763" t="s">
        <v>80</v>
      </c>
      <c r="K2763">
        <v>84</v>
      </c>
      <c r="L2763" s="18">
        <v>43903</v>
      </c>
      <c r="M2763" s="18">
        <v>46459</v>
      </c>
      <c r="O2763">
        <v>45560200</v>
      </c>
      <c r="P2763">
        <v>41004180</v>
      </c>
      <c r="Q2763">
        <v>4556020</v>
      </c>
      <c r="R2763">
        <v>946391</v>
      </c>
      <c r="S2763" t="s">
        <v>300</v>
      </c>
      <c r="T2763">
        <v>-1.7115007917634451</v>
      </c>
      <c r="U2763">
        <v>0.79032357974038436</v>
      </c>
      <c r="V2763">
        <v>0.44659959483636458</v>
      </c>
      <c r="W2763">
        <v>-0.70925823767236751</v>
      </c>
      <c r="X2763">
        <v>-0.96114136402222416</v>
      </c>
      <c r="Y2763" t="str">
        <f t="shared" si="172"/>
        <v>&gt;72</v>
      </c>
      <c r="Z2763" s="20">
        <f t="shared" si="173"/>
        <v>0.9</v>
      </c>
      <c r="AA2763" t="str">
        <f t="shared" si="174"/>
        <v>80%-100%</v>
      </c>
      <c r="AB2763">
        <f t="shared" si="175"/>
        <v>1.9624397739307766E-4</v>
      </c>
    </row>
    <row r="2764" spans="1:28" x14ac:dyDescent="0.25">
      <c r="A2764" t="s">
        <v>6542</v>
      </c>
      <c r="B2764" t="s">
        <v>6543</v>
      </c>
      <c r="C2764" t="s">
        <v>82</v>
      </c>
      <c r="D2764" t="s">
        <v>227</v>
      </c>
      <c r="E2764">
        <v>61</v>
      </c>
      <c r="F2764" t="s">
        <v>117</v>
      </c>
      <c r="G2764">
        <v>2022</v>
      </c>
      <c r="H2764" t="s">
        <v>29</v>
      </c>
      <c r="I2764" t="s">
        <v>84</v>
      </c>
      <c r="J2764" t="s">
        <v>80</v>
      </c>
      <c r="K2764">
        <v>84</v>
      </c>
      <c r="L2764" s="18">
        <v>44505</v>
      </c>
      <c r="M2764" s="18">
        <v>47062</v>
      </c>
      <c r="O2764">
        <v>65540000</v>
      </c>
      <c r="P2764">
        <v>47540000</v>
      </c>
      <c r="Q2764">
        <v>18000000</v>
      </c>
      <c r="R2764">
        <v>989306</v>
      </c>
      <c r="S2764" t="s">
        <v>255</v>
      </c>
      <c r="T2764">
        <v>0.42304226544580342</v>
      </c>
      <c r="U2764">
        <v>7.3208789781816025E-2</v>
      </c>
      <c r="V2764">
        <v>-0.93667897986058324</v>
      </c>
      <c r="W2764">
        <v>0.22040409743068051</v>
      </c>
      <c r="X2764">
        <v>-1.0384892414183671</v>
      </c>
      <c r="Y2764" t="str">
        <f t="shared" si="172"/>
        <v>&gt;72</v>
      </c>
      <c r="Z2764" s="20">
        <f t="shared" si="173"/>
        <v>0.72535855965822393</v>
      </c>
      <c r="AA2764" t="str">
        <f t="shared" si="174"/>
        <v>60%-80%</v>
      </c>
      <c r="AB2764">
        <f t="shared" si="175"/>
        <v>2.0514284719406261E-4</v>
      </c>
    </row>
    <row r="2765" spans="1:28" x14ac:dyDescent="0.25">
      <c r="A2765" t="s">
        <v>6544</v>
      </c>
      <c r="B2765" t="s">
        <v>6545</v>
      </c>
      <c r="C2765" t="s">
        <v>82</v>
      </c>
      <c r="D2765" t="s">
        <v>130</v>
      </c>
      <c r="E2765">
        <v>38</v>
      </c>
      <c r="F2765" t="s">
        <v>11</v>
      </c>
      <c r="G2765">
        <v>2021</v>
      </c>
      <c r="H2765" t="s">
        <v>11</v>
      </c>
      <c r="I2765" t="s">
        <v>188</v>
      </c>
      <c r="J2765" t="s">
        <v>80</v>
      </c>
      <c r="K2765">
        <v>24</v>
      </c>
      <c r="L2765" s="18">
        <v>44024</v>
      </c>
      <c r="M2765" s="18">
        <v>44754</v>
      </c>
      <c r="O2765">
        <v>75650000</v>
      </c>
      <c r="P2765">
        <v>45650000</v>
      </c>
      <c r="Q2765">
        <v>30000000</v>
      </c>
      <c r="R2765">
        <v>2264146</v>
      </c>
      <c r="S2765" t="s">
        <v>259</v>
      </c>
      <c r="T2765">
        <v>-0.74125394757742313</v>
      </c>
      <c r="U2765">
        <v>-0.4274274810996832</v>
      </c>
      <c r="V2765">
        <v>-0.30432305999912118</v>
      </c>
      <c r="W2765">
        <v>0.65760560744989882</v>
      </c>
      <c r="X2765">
        <v>-3.2966835268508812E-2</v>
      </c>
      <c r="Y2765" t="str">
        <f t="shared" si="172"/>
        <v>&lt;=24</v>
      </c>
      <c r="Z2765" s="20">
        <f t="shared" si="173"/>
        <v>0.60343688037012555</v>
      </c>
      <c r="AA2765" t="str">
        <f t="shared" si="174"/>
        <v>60%-80%</v>
      </c>
      <c r="AB2765">
        <f t="shared" si="175"/>
        <v>4.694941270982366E-4</v>
      </c>
    </row>
    <row r="2766" spans="1:28" x14ac:dyDescent="0.25">
      <c r="A2766" t="s">
        <v>6546</v>
      </c>
      <c r="B2766" t="s">
        <v>6547</v>
      </c>
      <c r="C2766" t="s">
        <v>82</v>
      </c>
      <c r="D2766" t="s">
        <v>165</v>
      </c>
      <c r="E2766">
        <v>220</v>
      </c>
      <c r="F2766" t="s">
        <v>87</v>
      </c>
      <c r="G2766">
        <v>2020</v>
      </c>
      <c r="H2766" t="s">
        <v>15</v>
      </c>
      <c r="I2766" t="s">
        <v>84</v>
      </c>
      <c r="J2766" t="s">
        <v>80</v>
      </c>
      <c r="K2766">
        <v>72</v>
      </c>
      <c r="L2766" s="18">
        <v>43783</v>
      </c>
      <c r="M2766" s="18">
        <v>45975</v>
      </c>
      <c r="O2766">
        <v>36190000</v>
      </c>
      <c r="P2766">
        <v>32571000</v>
      </c>
      <c r="Q2766">
        <v>3619000</v>
      </c>
      <c r="R2766">
        <v>792108</v>
      </c>
      <c r="S2766" t="s">
        <v>470</v>
      </c>
      <c r="T2766">
        <v>-0.72912586202509788</v>
      </c>
      <c r="U2766">
        <v>0.79032357974038436</v>
      </c>
      <c r="V2766">
        <v>0.16994387989697479</v>
      </c>
      <c r="W2766">
        <v>0.77086011998835213</v>
      </c>
      <c r="X2766">
        <v>-0.65174985443765243</v>
      </c>
      <c r="Y2766" t="str">
        <f t="shared" si="172"/>
        <v>61-72</v>
      </c>
      <c r="Z2766" s="20">
        <f t="shared" si="173"/>
        <v>0.9</v>
      </c>
      <c r="AA2766" t="str">
        <f t="shared" si="174"/>
        <v>80%-100%</v>
      </c>
      <c r="AB2766">
        <f t="shared" si="175"/>
        <v>1.6425179914525387E-4</v>
      </c>
    </row>
    <row r="2767" spans="1:28" x14ac:dyDescent="0.25">
      <c r="A2767" t="s">
        <v>6548</v>
      </c>
      <c r="B2767" t="s">
        <v>6549</v>
      </c>
      <c r="C2767" t="s">
        <v>82</v>
      </c>
      <c r="D2767" t="s">
        <v>141</v>
      </c>
      <c r="E2767">
        <v>74</v>
      </c>
      <c r="F2767" t="s">
        <v>142</v>
      </c>
      <c r="G2767">
        <v>2017</v>
      </c>
      <c r="H2767" t="s">
        <v>143</v>
      </c>
      <c r="J2767" t="s">
        <v>80</v>
      </c>
      <c r="K2767">
        <v>60</v>
      </c>
      <c r="L2767" s="18">
        <v>42767</v>
      </c>
      <c r="M2767" s="18">
        <v>44593</v>
      </c>
      <c r="O2767">
        <v>30990000</v>
      </c>
      <c r="P2767">
        <v>27891000</v>
      </c>
      <c r="Q2767">
        <v>3099000</v>
      </c>
      <c r="R2767">
        <v>672673</v>
      </c>
      <c r="S2767" t="s">
        <v>238</v>
      </c>
      <c r="T2767">
        <v>9.5583955533020917E-2</v>
      </c>
      <c r="U2767">
        <v>0.79032357974038436</v>
      </c>
      <c r="V2767">
        <v>4.7994282780003446E-3</v>
      </c>
      <c r="W2767">
        <v>-6.5365010217917976E-2</v>
      </c>
      <c r="X2767">
        <v>-0.4197062222492236</v>
      </c>
      <c r="Y2767" t="str">
        <f t="shared" si="172"/>
        <v>49-60</v>
      </c>
      <c r="Z2767" s="20">
        <f t="shared" si="173"/>
        <v>0.9</v>
      </c>
      <c r="AA2767" t="str">
        <f t="shared" si="174"/>
        <v>80%-100%</v>
      </c>
      <c r="AB2767">
        <f t="shared" si="175"/>
        <v>1.3948571468339592E-4</v>
      </c>
    </row>
    <row r="2768" spans="1:28" x14ac:dyDescent="0.25">
      <c r="A2768" t="s">
        <v>6550</v>
      </c>
      <c r="B2768" t="s">
        <v>6551</v>
      </c>
      <c r="C2768" t="s">
        <v>82</v>
      </c>
      <c r="D2768" t="s">
        <v>258</v>
      </c>
      <c r="E2768">
        <v>7</v>
      </c>
      <c r="F2768" t="s">
        <v>25</v>
      </c>
      <c r="G2768">
        <v>2020</v>
      </c>
      <c r="H2768" t="s">
        <v>25</v>
      </c>
      <c r="I2768" t="s">
        <v>84</v>
      </c>
      <c r="J2768" t="s">
        <v>80</v>
      </c>
      <c r="K2768">
        <v>84</v>
      </c>
      <c r="L2768" s="18">
        <v>43761</v>
      </c>
      <c r="M2768" s="18">
        <v>46318</v>
      </c>
      <c r="O2768">
        <v>33640000</v>
      </c>
      <c r="P2768">
        <v>33640000</v>
      </c>
      <c r="Q2768">
        <v>0</v>
      </c>
      <c r="R2768">
        <v>716085</v>
      </c>
      <c r="S2768" t="s">
        <v>400</v>
      </c>
      <c r="T2768">
        <v>-1.3568814437906571E-2</v>
      </c>
      <c r="U2768">
        <v>1.2009447865714571</v>
      </c>
      <c r="V2768">
        <v>6.3926682897296333E-2</v>
      </c>
      <c r="W2768">
        <v>0.52781000894410146</v>
      </c>
      <c r="X2768">
        <v>0.50846830650449182</v>
      </c>
      <c r="Y2768" t="str">
        <f t="shared" si="172"/>
        <v>&gt;72</v>
      </c>
      <c r="Z2768" s="20">
        <f t="shared" si="173"/>
        <v>1</v>
      </c>
      <c r="AA2768" t="str">
        <f t="shared" si="174"/>
        <v>80%-100%</v>
      </c>
      <c r="AB2768">
        <f t="shared" si="175"/>
        <v>1.4848764258274013E-4</v>
      </c>
    </row>
    <row r="2769" spans="1:28" x14ac:dyDescent="0.25">
      <c r="A2769" t="s">
        <v>6552</v>
      </c>
      <c r="B2769" t="s">
        <v>6553</v>
      </c>
      <c r="C2769" t="s">
        <v>82</v>
      </c>
      <c r="D2769" t="s">
        <v>250</v>
      </c>
      <c r="E2769">
        <v>83</v>
      </c>
      <c r="F2769" t="s">
        <v>95</v>
      </c>
      <c r="G2769">
        <v>2014</v>
      </c>
      <c r="H2769" t="s">
        <v>16</v>
      </c>
      <c r="J2769" t="s">
        <v>96</v>
      </c>
      <c r="K2769">
        <v>60</v>
      </c>
      <c r="L2769" s="18">
        <v>44116</v>
      </c>
      <c r="M2769" s="18">
        <v>45942</v>
      </c>
      <c r="O2769">
        <v>37000000</v>
      </c>
      <c r="P2769">
        <v>34000000</v>
      </c>
      <c r="Q2769">
        <v>3000000</v>
      </c>
      <c r="R2769">
        <v>1037410</v>
      </c>
      <c r="S2769" t="s">
        <v>205</v>
      </c>
      <c r="T2769">
        <v>-0.4986922365309176</v>
      </c>
      <c r="U2769">
        <v>0.86800867292464146</v>
      </c>
      <c r="V2769">
        <v>0.52564408481904745</v>
      </c>
      <c r="W2769">
        <v>9.4284332684706901E-2</v>
      </c>
      <c r="X2769">
        <v>-0.1103147126646518</v>
      </c>
      <c r="Y2769" t="str">
        <f t="shared" si="172"/>
        <v>49-60</v>
      </c>
      <c r="Z2769" s="20">
        <f t="shared" si="173"/>
        <v>0.91891891891891897</v>
      </c>
      <c r="AA2769" t="str">
        <f t="shared" si="174"/>
        <v>80%-100%</v>
      </c>
      <c r="AB2769">
        <f t="shared" si="175"/>
        <v>2.1511770989723349E-4</v>
      </c>
    </row>
    <row r="2770" spans="1:28" x14ac:dyDescent="0.25">
      <c r="A2770" t="s">
        <v>6554</v>
      </c>
      <c r="B2770" t="s">
        <v>6555</v>
      </c>
      <c r="C2770" t="s">
        <v>82</v>
      </c>
      <c r="D2770" t="s">
        <v>840</v>
      </c>
      <c r="E2770">
        <v>38</v>
      </c>
      <c r="F2770" t="s">
        <v>25</v>
      </c>
      <c r="G2770">
        <v>2022</v>
      </c>
      <c r="H2770" t="s">
        <v>25</v>
      </c>
      <c r="I2770" t="s">
        <v>84</v>
      </c>
      <c r="J2770" t="s">
        <v>80</v>
      </c>
      <c r="K2770">
        <v>84</v>
      </c>
      <c r="L2770" s="18">
        <v>44266</v>
      </c>
      <c r="M2770" s="18">
        <v>46823</v>
      </c>
      <c r="O2770">
        <v>45950000</v>
      </c>
      <c r="P2770">
        <v>45950000</v>
      </c>
      <c r="Q2770">
        <v>0</v>
      </c>
      <c r="R2770">
        <v>1039107</v>
      </c>
      <c r="S2770" t="s">
        <v>184</v>
      </c>
      <c r="T2770">
        <v>0.26537715326557482</v>
      </c>
      <c r="U2770">
        <v>1.2009447865714571</v>
      </c>
      <c r="V2770">
        <v>0.16994387989697479</v>
      </c>
      <c r="W2770">
        <v>0.59340580173170976</v>
      </c>
      <c r="X2770">
        <v>-0.34235834485308059</v>
      </c>
      <c r="Y2770" t="str">
        <f t="shared" si="172"/>
        <v>&gt;72</v>
      </c>
      <c r="Z2770" s="20">
        <f t="shared" si="173"/>
        <v>1</v>
      </c>
      <c r="AA2770" t="str">
        <f t="shared" si="174"/>
        <v>80%-100%</v>
      </c>
      <c r="AB2770">
        <f t="shared" si="175"/>
        <v>2.1546960042623901E-4</v>
      </c>
    </row>
    <row r="2771" spans="1:28" x14ac:dyDescent="0.25">
      <c r="A2771" t="s">
        <v>6556</v>
      </c>
      <c r="B2771" t="s">
        <v>6557</v>
      </c>
      <c r="C2771" t="s">
        <v>82</v>
      </c>
      <c r="D2771" t="s">
        <v>411</v>
      </c>
      <c r="E2771">
        <v>220</v>
      </c>
      <c r="F2771" t="s">
        <v>117</v>
      </c>
      <c r="G2771">
        <v>2021</v>
      </c>
      <c r="H2771" t="s">
        <v>29</v>
      </c>
      <c r="I2771" t="s">
        <v>84</v>
      </c>
      <c r="J2771" t="s">
        <v>80</v>
      </c>
      <c r="K2771">
        <v>72</v>
      </c>
      <c r="L2771" s="18">
        <v>44074</v>
      </c>
      <c r="M2771" s="18">
        <v>46265</v>
      </c>
      <c r="O2771">
        <v>54091850</v>
      </c>
      <c r="P2771">
        <v>37791850</v>
      </c>
      <c r="Q2771">
        <v>16300000</v>
      </c>
      <c r="R2771">
        <v>920663</v>
      </c>
      <c r="S2771" t="s">
        <v>385</v>
      </c>
      <c r="T2771">
        <v>-0.1469777555134846</v>
      </c>
      <c r="U2771">
        <v>-3.6418267446196848E-2</v>
      </c>
      <c r="V2771">
        <v>0.48612183982770601</v>
      </c>
      <c r="W2771">
        <v>-0.34391089708863443</v>
      </c>
      <c r="X2771">
        <v>-0.4197062222492236</v>
      </c>
      <c r="Y2771" t="str">
        <f t="shared" si="172"/>
        <v>61-72</v>
      </c>
      <c r="Z2771" s="20">
        <f t="shared" si="173"/>
        <v>0.69866070396926705</v>
      </c>
      <c r="AA2771" t="str">
        <f t="shared" si="174"/>
        <v>60%-80%</v>
      </c>
      <c r="AB2771">
        <f t="shared" si="175"/>
        <v>1.9090901008002301E-4</v>
      </c>
    </row>
    <row r="2772" spans="1:28" x14ac:dyDescent="0.25">
      <c r="A2772" t="s">
        <v>6558</v>
      </c>
      <c r="B2772" t="s">
        <v>6559</v>
      </c>
      <c r="C2772" t="s">
        <v>82</v>
      </c>
      <c r="D2772" t="s">
        <v>6407</v>
      </c>
      <c r="E2772">
        <v>220</v>
      </c>
      <c r="F2772" t="s">
        <v>17</v>
      </c>
      <c r="G2772">
        <v>2022</v>
      </c>
      <c r="H2772" t="s">
        <v>694</v>
      </c>
      <c r="I2772" t="s">
        <v>84</v>
      </c>
      <c r="J2772" t="s">
        <v>80</v>
      </c>
      <c r="K2772">
        <v>72</v>
      </c>
      <c r="L2772" s="18">
        <v>44530</v>
      </c>
      <c r="M2772" s="18">
        <v>46721</v>
      </c>
      <c r="O2772">
        <v>79739370</v>
      </c>
      <c r="P2772">
        <v>81739370</v>
      </c>
      <c r="Q2772">
        <v>0</v>
      </c>
      <c r="R2772">
        <v>1928496</v>
      </c>
      <c r="S2772" t="s">
        <v>385</v>
      </c>
      <c r="T2772">
        <v>0.19260863995162311</v>
      </c>
      <c r="U2772">
        <v>1.30393561953918</v>
      </c>
      <c r="V2772">
        <v>-0.38336754998180411</v>
      </c>
      <c r="W2772">
        <v>0.23144985341505381</v>
      </c>
      <c r="X2772">
        <v>-0.49705409964536651</v>
      </c>
      <c r="Y2772" t="str">
        <f t="shared" si="172"/>
        <v>61-72</v>
      </c>
      <c r="Z2772" s="20">
        <f t="shared" si="173"/>
        <v>1.0250817130860201</v>
      </c>
      <c r="AA2772" t="str">
        <f t="shared" si="174"/>
        <v>80%-100%</v>
      </c>
      <c r="AB2772">
        <f t="shared" si="175"/>
        <v>3.9989362264290416E-4</v>
      </c>
    </row>
    <row r="2773" spans="1:28" x14ac:dyDescent="0.25">
      <c r="A2773" t="s">
        <v>6560</v>
      </c>
      <c r="B2773" t="s">
        <v>6561</v>
      </c>
      <c r="C2773" t="s">
        <v>82</v>
      </c>
      <c r="D2773" t="s">
        <v>776</v>
      </c>
      <c r="E2773">
        <v>38</v>
      </c>
      <c r="F2773" t="s">
        <v>95</v>
      </c>
      <c r="G2773">
        <v>2019</v>
      </c>
      <c r="H2773" t="s">
        <v>16</v>
      </c>
      <c r="J2773" t="s">
        <v>96</v>
      </c>
      <c r="K2773">
        <v>60</v>
      </c>
      <c r="L2773" s="18">
        <v>44155</v>
      </c>
      <c r="M2773" s="18">
        <v>45981</v>
      </c>
      <c r="O2773">
        <v>32000000</v>
      </c>
      <c r="P2773">
        <v>25000000</v>
      </c>
      <c r="Q2773">
        <v>7000000</v>
      </c>
      <c r="R2773">
        <v>700601</v>
      </c>
      <c r="S2773" t="s">
        <v>184</v>
      </c>
      <c r="T2773">
        <v>-1.26276162632741</v>
      </c>
      <c r="U2773">
        <v>0.30271089662848583</v>
      </c>
      <c r="V2773">
        <v>0.72325530977575447</v>
      </c>
      <c r="W2773">
        <v>-0.91140088264600572</v>
      </c>
      <c r="X2773">
        <v>-0.65174985443765243</v>
      </c>
      <c r="Y2773" t="str">
        <f t="shared" si="172"/>
        <v>49-60</v>
      </c>
      <c r="Z2773" s="20">
        <f t="shared" si="173"/>
        <v>0.78125</v>
      </c>
      <c r="AA2773" t="str">
        <f t="shared" si="174"/>
        <v>60%-80%</v>
      </c>
      <c r="AB2773">
        <f t="shared" si="175"/>
        <v>1.4527687478596861E-4</v>
      </c>
    </row>
    <row r="2774" spans="1:28" x14ac:dyDescent="0.25">
      <c r="A2774" t="s">
        <v>6562</v>
      </c>
      <c r="B2774" t="s">
        <v>6563</v>
      </c>
      <c r="C2774" t="s">
        <v>82</v>
      </c>
      <c r="D2774" t="s">
        <v>181</v>
      </c>
      <c r="E2774">
        <v>220</v>
      </c>
      <c r="F2774" t="s">
        <v>25</v>
      </c>
      <c r="G2774">
        <v>2022</v>
      </c>
      <c r="H2774" t="s">
        <v>25</v>
      </c>
      <c r="I2774" t="s">
        <v>84</v>
      </c>
      <c r="J2774" t="s">
        <v>80</v>
      </c>
      <c r="K2774">
        <v>84</v>
      </c>
      <c r="L2774" s="18">
        <v>44475</v>
      </c>
      <c r="M2774" s="18">
        <v>47032</v>
      </c>
      <c r="O2774">
        <v>36410000</v>
      </c>
      <c r="P2774">
        <v>24410000</v>
      </c>
      <c r="Q2774">
        <v>12000000</v>
      </c>
      <c r="R2774">
        <v>511044</v>
      </c>
      <c r="S2774" t="s">
        <v>437</v>
      </c>
      <c r="T2774">
        <v>-1.153608856356483</v>
      </c>
      <c r="U2774">
        <v>-0.15237970724147101</v>
      </c>
      <c r="V2774">
        <v>-0.85763448987790047</v>
      </c>
      <c r="W2774">
        <v>-0.62986686653468493</v>
      </c>
      <c r="X2774">
        <v>-1.657272260587511</v>
      </c>
      <c r="Y2774" t="str">
        <f t="shared" si="172"/>
        <v>&gt;72</v>
      </c>
      <c r="Z2774" s="20">
        <f t="shared" si="173"/>
        <v>0.67042021422686071</v>
      </c>
      <c r="AA2774" t="str">
        <f t="shared" si="174"/>
        <v>60%-80%</v>
      </c>
      <c r="AB2774">
        <f t="shared" si="175"/>
        <v>1.0597026723929959E-4</v>
      </c>
    </row>
    <row r="2775" spans="1:28" x14ac:dyDescent="0.25">
      <c r="A2775" t="s">
        <v>6564</v>
      </c>
      <c r="B2775" t="s">
        <v>6565</v>
      </c>
      <c r="C2775" t="s">
        <v>82</v>
      </c>
      <c r="D2775" t="s">
        <v>227</v>
      </c>
      <c r="E2775">
        <v>7</v>
      </c>
      <c r="F2775" t="s">
        <v>12</v>
      </c>
      <c r="G2775">
        <v>2022</v>
      </c>
      <c r="H2775" t="s">
        <v>12</v>
      </c>
      <c r="I2775" t="s">
        <v>84</v>
      </c>
      <c r="J2775" t="s">
        <v>80</v>
      </c>
      <c r="K2775">
        <v>84</v>
      </c>
      <c r="L2775" s="18">
        <v>44365</v>
      </c>
      <c r="M2775" s="18">
        <v>46922</v>
      </c>
      <c r="O2775">
        <v>89250000</v>
      </c>
      <c r="P2775">
        <v>64150000</v>
      </c>
      <c r="Q2775">
        <v>25100000</v>
      </c>
      <c r="R2775">
        <v>1334960</v>
      </c>
      <c r="S2775" t="s">
        <v>400</v>
      </c>
      <c r="T2775">
        <v>0.27750523881790012</v>
      </c>
      <c r="U2775">
        <v>4.614452982524743E-2</v>
      </c>
      <c r="V2775">
        <v>-0.93667897986058324</v>
      </c>
      <c r="W2775">
        <v>0.63329233194270906</v>
      </c>
      <c r="X2775">
        <v>-0.57440197704150942</v>
      </c>
      <c r="Y2775" t="str">
        <f t="shared" si="172"/>
        <v>&gt;72</v>
      </c>
      <c r="Z2775" s="20">
        <f t="shared" si="173"/>
        <v>0.71876750700280112</v>
      </c>
      <c r="AA2775" t="str">
        <f t="shared" si="174"/>
        <v>60%-80%</v>
      </c>
      <c r="AB2775">
        <f t="shared" si="175"/>
        <v>2.7681778467954888E-4</v>
      </c>
    </row>
    <row r="2776" spans="1:28" x14ac:dyDescent="0.25">
      <c r="A2776" t="s">
        <v>6566</v>
      </c>
      <c r="B2776" t="s">
        <v>6567</v>
      </c>
      <c r="C2776" t="s">
        <v>82</v>
      </c>
      <c r="D2776" t="s">
        <v>765</v>
      </c>
      <c r="E2776">
        <v>84</v>
      </c>
      <c r="F2776" t="s">
        <v>25</v>
      </c>
      <c r="G2776">
        <v>2022</v>
      </c>
      <c r="H2776" t="s">
        <v>25</v>
      </c>
      <c r="J2776" t="s">
        <v>80</v>
      </c>
      <c r="K2776">
        <v>84</v>
      </c>
      <c r="L2776" s="18">
        <v>44552</v>
      </c>
      <c r="M2776" s="18">
        <v>47109</v>
      </c>
      <c r="O2776">
        <v>46400000</v>
      </c>
      <c r="P2776">
        <v>46400000</v>
      </c>
      <c r="Q2776">
        <v>0</v>
      </c>
      <c r="R2776">
        <v>1011487</v>
      </c>
      <c r="S2776" t="s">
        <v>208</v>
      </c>
      <c r="T2776">
        <v>-1.3568814437906571E-2</v>
      </c>
      <c r="U2776">
        <v>1.2009447865714571</v>
      </c>
      <c r="V2776">
        <v>0.6442108197930716</v>
      </c>
      <c r="W2776">
        <v>-0.28731235049166282</v>
      </c>
      <c r="X2776">
        <v>-1.3478807510029389</v>
      </c>
      <c r="Y2776" t="str">
        <f t="shared" si="172"/>
        <v>&gt;72</v>
      </c>
      <c r="Z2776" s="20">
        <f t="shared" si="173"/>
        <v>1</v>
      </c>
      <c r="AA2776" t="str">
        <f t="shared" si="174"/>
        <v>80%-100%</v>
      </c>
      <c r="AB2776">
        <f t="shared" si="175"/>
        <v>2.0974230731419884E-4</v>
      </c>
    </row>
    <row r="2777" spans="1:28" x14ac:dyDescent="0.25">
      <c r="A2777" t="s">
        <v>6568</v>
      </c>
      <c r="B2777" t="s">
        <v>6569</v>
      </c>
      <c r="C2777" t="s">
        <v>82</v>
      </c>
      <c r="D2777" t="s">
        <v>181</v>
      </c>
      <c r="E2777">
        <v>38</v>
      </c>
      <c r="F2777" t="s">
        <v>25</v>
      </c>
      <c r="G2777">
        <v>2020</v>
      </c>
      <c r="H2777" t="s">
        <v>25</v>
      </c>
      <c r="I2777" t="s">
        <v>84</v>
      </c>
      <c r="J2777" t="s">
        <v>80</v>
      </c>
      <c r="K2777">
        <v>84</v>
      </c>
      <c r="L2777" s="18">
        <v>43822</v>
      </c>
      <c r="M2777" s="18">
        <v>46379</v>
      </c>
      <c r="O2777">
        <v>36990000</v>
      </c>
      <c r="P2777">
        <v>37838607</v>
      </c>
      <c r="Q2777">
        <v>0</v>
      </c>
      <c r="R2777">
        <v>819471</v>
      </c>
      <c r="S2777" t="s">
        <v>158</v>
      </c>
      <c r="T2777">
        <v>-1.5538356795832171</v>
      </c>
      <c r="U2777">
        <v>1.2951475523095739</v>
      </c>
      <c r="V2777">
        <v>0.28029279399219448</v>
      </c>
      <c r="W2777">
        <v>0.2304315727852444</v>
      </c>
      <c r="X2777">
        <v>-0.72909773183379534</v>
      </c>
      <c r="Y2777" t="str">
        <f t="shared" si="172"/>
        <v>&gt;72</v>
      </c>
      <c r="Z2777" s="20">
        <f t="shared" si="173"/>
        <v>1.0229415247364153</v>
      </c>
      <c r="AA2777" t="str">
        <f t="shared" si="174"/>
        <v>80%-100%</v>
      </c>
      <c r="AB2777">
        <f t="shared" si="175"/>
        <v>1.69925800645064E-4</v>
      </c>
    </row>
    <row r="2778" spans="1:28" x14ac:dyDescent="0.25">
      <c r="A2778" t="s">
        <v>6570</v>
      </c>
      <c r="B2778" t="s">
        <v>6571</v>
      </c>
      <c r="C2778" t="s">
        <v>82</v>
      </c>
      <c r="D2778" t="s">
        <v>392</v>
      </c>
      <c r="E2778">
        <v>220</v>
      </c>
      <c r="F2778" t="s">
        <v>87</v>
      </c>
      <c r="G2778">
        <v>2018</v>
      </c>
      <c r="H2778" t="s">
        <v>15</v>
      </c>
      <c r="J2778" t="s">
        <v>80</v>
      </c>
      <c r="K2778">
        <v>84</v>
      </c>
      <c r="L2778" s="18">
        <v>43226</v>
      </c>
      <c r="M2778" s="18">
        <v>45783</v>
      </c>
      <c r="O2778">
        <v>43490000</v>
      </c>
      <c r="P2778">
        <v>39141000</v>
      </c>
      <c r="Q2778">
        <v>4349000</v>
      </c>
      <c r="R2778">
        <v>833472</v>
      </c>
      <c r="S2778" t="s">
        <v>640</v>
      </c>
      <c r="T2778">
        <v>0.19260863995162311</v>
      </c>
      <c r="U2778">
        <v>0.79032357974038436</v>
      </c>
      <c r="V2778">
        <v>6.8108966384525307E-2</v>
      </c>
      <c r="W2778">
        <v>2.330979887834209</v>
      </c>
      <c r="X2778">
        <v>0.97255557088134947</v>
      </c>
      <c r="Y2778" t="str">
        <f t="shared" si="172"/>
        <v>&gt;72</v>
      </c>
      <c r="Z2778" s="20">
        <f t="shared" si="173"/>
        <v>0.9</v>
      </c>
      <c r="AA2778" t="str">
        <f t="shared" si="174"/>
        <v>80%-100%</v>
      </c>
      <c r="AB2778">
        <f t="shared" si="175"/>
        <v>1.7282905302962859E-4</v>
      </c>
    </row>
    <row r="2779" spans="1:28" x14ac:dyDescent="0.25">
      <c r="A2779" t="s">
        <v>6572</v>
      </c>
      <c r="B2779" t="s">
        <v>6573</v>
      </c>
      <c r="C2779" t="s">
        <v>82</v>
      </c>
      <c r="D2779" t="s">
        <v>199</v>
      </c>
      <c r="E2779">
        <v>46</v>
      </c>
      <c r="F2779" t="s">
        <v>117</v>
      </c>
      <c r="G2779">
        <v>2022</v>
      </c>
      <c r="H2779" t="s">
        <v>29</v>
      </c>
      <c r="I2779" t="s">
        <v>84</v>
      </c>
      <c r="J2779" t="s">
        <v>80</v>
      </c>
      <c r="K2779">
        <v>84</v>
      </c>
      <c r="L2779" s="18">
        <v>44432</v>
      </c>
      <c r="M2779" s="18">
        <v>46989</v>
      </c>
      <c r="O2779">
        <v>68291400</v>
      </c>
      <c r="P2779">
        <v>69791400</v>
      </c>
      <c r="Q2779">
        <v>0</v>
      </c>
      <c r="R2779">
        <v>1511971</v>
      </c>
      <c r="S2779" t="s">
        <v>235</v>
      </c>
      <c r="T2779">
        <v>-0.19549009772278569</v>
      </c>
      <c r="U2779">
        <v>1.2911364959589651</v>
      </c>
      <c r="V2779">
        <v>0.56516632981038883</v>
      </c>
      <c r="W2779">
        <v>1.030903919425445E-2</v>
      </c>
      <c r="X2779">
        <v>1.823382222238922</v>
      </c>
      <c r="Y2779" t="str">
        <f t="shared" si="172"/>
        <v>&gt;72</v>
      </c>
      <c r="Z2779" s="20">
        <f t="shared" si="173"/>
        <v>1.0219646983368331</v>
      </c>
      <c r="AA2779" t="str">
        <f t="shared" si="174"/>
        <v>80%-100%</v>
      </c>
      <c r="AB2779">
        <f t="shared" si="175"/>
        <v>3.135228491638118E-4</v>
      </c>
    </row>
    <row r="2780" spans="1:28" x14ac:dyDescent="0.25">
      <c r="A2780" t="s">
        <v>6574</v>
      </c>
      <c r="B2780" t="s">
        <v>6575</v>
      </c>
      <c r="C2780" t="s">
        <v>82</v>
      </c>
      <c r="D2780" t="s">
        <v>145</v>
      </c>
      <c r="E2780">
        <v>236</v>
      </c>
      <c r="F2780" t="s">
        <v>25</v>
      </c>
      <c r="G2780">
        <v>2022</v>
      </c>
      <c r="H2780" t="s">
        <v>25</v>
      </c>
      <c r="I2780" t="s">
        <v>84</v>
      </c>
      <c r="J2780" t="s">
        <v>80</v>
      </c>
      <c r="K2780">
        <v>84</v>
      </c>
      <c r="L2780" s="18">
        <v>44285</v>
      </c>
      <c r="M2780" s="18">
        <v>46842</v>
      </c>
      <c r="O2780">
        <v>43840000</v>
      </c>
      <c r="P2780">
        <v>45047000</v>
      </c>
      <c r="Q2780">
        <v>0</v>
      </c>
      <c r="R2780">
        <v>948786</v>
      </c>
      <c r="S2780" t="s">
        <v>359</v>
      </c>
      <c r="T2780">
        <v>0.60496354873068248</v>
      </c>
      <c r="U2780">
        <v>1.31399674748503</v>
      </c>
      <c r="V2780">
        <v>0.2094661248883162</v>
      </c>
      <c r="W2780">
        <v>0.82480078155158398</v>
      </c>
      <c r="X2780">
        <v>0.89520769348520657</v>
      </c>
      <c r="Y2780" t="str">
        <f t="shared" si="172"/>
        <v>&gt;72</v>
      </c>
      <c r="Z2780" s="20">
        <f t="shared" si="173"/>
        <v>1.0275319343065694</v>
      </c>
      <c r="AA2780" t="str">
        <f t="shared" si="174"/>
        <v>80%-100%</v>
      </c>
      <c r="AB2780">
        <f t="shared" si="175"/>
        <v>1.9674060545257573E-4</v>
      </c>
    </row>
    <row r="2781" spans="1:28" x14ac:dyDescent="0.25">
      <c r="A2781" t="s">
        <v>6576</v>
      </c>
      <c r="B2781" t="s">
        <v>6577</v>
      </c>
      <c r="C2781" t="s">
        <v>82</v>
      </c>
      <c r="D2781" t="s">
        <v>316</v>
      </c>
      <c r="E2781">
        <v>38</v>
      </c>
      <c r="F2781" t="s">
        <v>87</v>
      </c>
      <c r="G2781">
        <v>2021</v>
      </c>
      <c r="H2781" t="s">
        <v>24</v>
      </c>
      <c r="I2781" t="s">
        <v>84</v>
      </c>
      <c r="J2781" t="s">
        <v>80</v>
      </c>
      <c r="K2781">
        <v>72</v>
      </c>
      <c r="L2781" s="18">
        <v>44028</v>
      </c>
      <c r="M2781" s="18">
        <v>46219</v>
      </c>
      <c r="O2781">
        <v>47371850</v>
      </c>
      <c r="P2781">
        <v>33160295</v>
      </c>
      <c r="Q2781">
        <v>14211555</v>
      </c>
      <c r="R2781">
        <v>812848</v>
      </c>
      <c r="S2781" t="s">
        <v>135</v>
      </c>
      <c r="T2781">
        <v>-1.092968428594856</v>
      </c>
      <c r="U2781">
        <v>-3.091883392176074E-2</v>
      </c>
      <c r="V2781">
        <v>0.44659959483636458</v>
      </c>
      <c r="W2781">
        <v>-0.60105762316198064</v>
      </c>
      <c r="X2781">
        <v>-1.3478807510029389</v>
      </c>
      <c r="Y2781" t="str">
        <f t="shared" si="172"/>
        <v>61-72</v>
      </c>
      <c r="Z2781" s="20">
        <f t="shared" si="173"/>
        <v>0.7</v>
      </c>
      <c r="AA2781" t="str">
        <f t="shared" si="174"/>
        <v>60%-80%</v>
      </c>
      <c r="AB2781">
        <f t="shared" si="175"/>
        <v>1.685524529882558E-4</v>
      </c>
    </row>
    <row r="2782" spans="1:28" x14ac:dyDescent="0.25">
      <c r="A2782" t="s">
        <v>777</v>
      </c>
      <c r="B2782" t="s">
        <v>778</v>
      </c>
      <c r="C2782" t="s">
        <v>82</v>
      </c>
      <c r="D2782" t="s">
        <v>779</v>
      </c>
      <c r="E2782">
        <v>59</v>
      </c>
      <c r="F2782" t="s">
        <v>79</v>
      </c>
      <c r="G2782">
        <v>2020</v>
      </c>
      <c r="H2782" t="s">
        <v>26</v>
      </c>
      <c r="I2782" t="s">
        <v>84</v>
      </c>
      <c r="J2782" t="s">
        <v>80</v>
      </c>
      <c r="K2782">
        <v>84</v>
      </c>
      <c r="L2782" s="18">
        <v>43476</v>
      </c>
      <c r="M2782" s="18">
        <v>46033</v>
      </c>
      <c r="O2782">
        <v>43090000</v>
      </c>
      <c r="P2782">
        <v>43090000</v>
      </c>
      <c r="Q2782">
        <v>0</v>
      </c>
      <c r="R2782">
        <v>904429</v>
      </c>
      <c r="S2782" t="s">
        <v>287</v>
      </c>
      <c r="T2782">
        <v>-0.207618183275111</v>
      </c>
      <c r="U2782">
        <v>1.2009447865714571</v>
      </c>
      <c r="V2782">
        <v>0.84182204474977862</v>
      </c>
      <c r="W2782">
        <v>-0.26004911467230019</v>
      </c>
      <c r="X2782">
        <v>1.5913385900504931</v>
      </c>
      <c r="Y2782" t="str">
        <f t="shared" si="172"/>
        <v>&gt;72</v>
      </c>
      <c r="Z2782" s="20">
        <f t="shared" si="173"/>
        <v>1</v>
      </c>
      <c r="AA2782" t="str">
        <f t="shared" si="174"/>
        <v>80%-100%</v>
      </c>
      <c r="AB2782">
        <f t="shared" si="175"/>
        <v>1.8754272201409761E-4</v>
      </c>
    </row>
    <row r="2783" spans="1:28" x14ac:dyDescent="0.25">
      <c r="A2783" t="s">
        <v>6578</v>
      </c>
      <c r="B2783" t="s">
        <v>6579</v>
      </c>
      <c r="C2783" t="s">
        <v>82</v>
      </c>
      <c r="D2783" t="s">
        <v>6580</v>
      </c>
      <c r="E2783">
        <v>15</v>
      </c>
      <c r="F2783" t="s">
        <v>9</v>
      </c>
      <c r="G2783">
        <v>2020</v>
      </c>
      <c r="H2783" t="s">
        <v>9</v>
      </c>
      <c r="I2783" t="s">
        <v>188</v>
      </c>
      <c r="J2783" t="s">
        <v>80</v>
      </c>
      <c r="K2783">
        <v>72</v>
      </c>
      <c r="L2783" s="18">
        <v>43859</v>
      </c>
      <c r="M2783" s="18">
        <v>46051</v>
      </c>
      <c r="O2783">
        <v>132490000</v>
      </c>
      <c r="P2783">
        <v>66245000</v>
      </c>
      <c r="Q2783">
        <v>66245000</v>
      </c>
      <c r="R2783">
        <v>1610727</v>
      </c>
      <c r="S2783" t="s">
        <v>311</v>
      </c>
      <c r="T2783">
        <v>-1.5538356795832171</v>
      </c>
      <c r="U2783">
        <v>-0.85216124758390532</v>
      </c>
      <c r="V2783">
        <v>0.13042163490563341</v>
      </c>
      <c r="W2783">
        <v>0.33955753488230289</v>
      </c>
      <c r="X2783">
        <v>-0.80644560922993824</v>
      </c>
      <c r="Y2783" t="str">
        <f t="shared" si="172"/>
        <v>61-72</v>
      </c>
      <c r="Z2783" s="20">
        <f t="shared" si="173"/>
        <v>0.5</v>
      </c>
      <c r="AA2783" t="str">
        <f t="shared" si="174"/>
        <v>40%-60%</v>
      </c>
      <c r="AB2783">
        <f t="shared" si="175"/>
        <v>3.3400092876455906E-4</v>
      </c>
    </row>
    <row r="2784" spans="1:28" x14ac:dyDescent="0.25">
      <c r="A2784" t="s">
        <v>6581</v>
      </c>
      <c r="B2784" t="s">
        <v>6582</v>
      </c>
      <c r="C2784" t="s">
        <v>82</v>
      </c>
      <c r="D2784" t="s">
        <v>236</v>
      </c>
      <c r="E2784">
        <v>60</v>
      </c>
      <c r="F2784" t="s">
        <v>79</v>
      </c>
      <c r="G2784">
        <v>2021</v>
      </c>
      <c r="H2784" t="s">
        <v>26</v>
      </c>
      <c r="I2784" t="s">
        <v>84</v>
      </c>
      <c r="J2784" t="s">
        <v>80</v>
      </c>
      <c r="K2784">
        <v>84</v>
      </c>
      <c r="L2784" s="18">
        <v>44287</v>
      </c>
      <c r="M2784" s="18">
        <v>46844</v>
      </c>
      <c r="O2784">
        <v>43340000</v>
      </c>
      <c r="P2784">
        <v>39848884</v>
      </c>
      <c r="Q2784">
        <v>3491116</v>
      </c>
      <c r="R2784">
        <v>865983</v>
      </c>
      <c r="S2784" t="s">
        <v>1252</v>
      </c>
      <c r="T2784">
        <v>-0.2318743543797615</v>
      </c>
      <c r="U2784">
        <v>0.87018191968007075</v>
      </c>
      <c r="V2784">
        <v>0.60468857480173022</v>
      </c>
      <c r="W2784">
        <v>4.3224022407861149</v>
      </c>
      <c r="X2784">
        <v>0.97255557088134947</v>
      </c>
      <c r="Y2784" t="str">
        <f t="shared" si="172"/>
        <v>&gt;72</v>
      </c>
      <c r="Z2784" s="20">
        <f t="shared" si="173"/>
        <v>0.91944817720350713</v>
      </c>
      <c r="AA2784" t="str">
        <f t="shared" si="174"/>
        <v>80%-100%</v>
      </c>
      <c r="AB2784">
        <f t="shared" si="175"/>
        <v>1.7957054565691092E-4</v>
      </c>
    </row>
    <row r="2785" spans="1:28" x14ac:dyDescent="0.25">
      <c r="A2785" t="s">
        <v>6583</v>
      </c>
      <c r="B2785" t="s">
        <v>6584</v>
      </c>
      <c r="C2785" t="s">
        <v>82</v>
      </c>
      <c r="D2785" t="s">
        <v>720</v>
      </c>
      <c r="E2785">
        <v>166990391</v>
      </c>
      <c r="F2785" t="s">
        <v>95</v>
      </c>
      <c r="G2785">
        <v>2014</v>
      </c>
      <c r="H2785" t="s">
        <v>16</v>
      </c>
      <c r="J2785" t="s">
        <v>96</v>
      </c>
      <c r="K2785">
        <v>60</v>
      </c>
      <c r="L2785" s="18">
        <v>44405</v>
      </c>
      <c r="M2785" s="18">
        <v>46231</v>
      </c>
      <c r="O2785">
        <v>44000000</v>
      </c>
      <c r="P2785">
        <v>44000000</v>
      </c>
      <c r="Q2785">
        <v>0</v>
      </c>
      <c r="R2785">
        <v>1218511</v>
      </c>
      <c r="S2785" t="s">
        <v>477</v>
      </c>
      <c r="T2785">
        <v>-0.95955948751927811</v>
      </c>
      <c r="U2785">
        <v>1.2009447865714571</v>
      </c>
      <c r="V2785">
        <v>1.513700209602582</v>
      </c>
      <c r="W2785">
        <v>-0.64148913929023776</v>
      </c>
      <c r="X2785">
        <v>-1.3478807510029389</v>
      </c>
      <c r="Y2785" t="str">
        <f t="shared" si="172"/>
        <v>49-60</v>
      </c>
      <c r="Z2785" s="20">
        <f t="shared" si="173"/>
        <v>1</v>
      </c>
      <c r="AA2785" t="str">
        <f t="shared" si="174"/>
        <v>80%-100%</v>
      </c>
      <c r="AB2785">
        <f t="shared" si="175"/>
        <v>2.5267087824928225E-4</v>
      </c>
    </row>
    <row r="2786" spans="1:28" x14ac:dyDescent="0.25">
      <c r="A2786" t="s">
        <v>6585</v>
      </c>
      <c r="B2786" t="s">
        <v>6586</v>
      </c>
      <c r="C2786" t="s">
        <v>82</v>
      </c>
      <c r="D2786" t="s">
        <v>6587</v>
      </c>
      <c r="E2786">
        <v>74</v>
      </c>
      <c r="F2786" t="s">
        <v>95</v>
      </c>
      <c r="G2786">
        <v>2021</v>
      </c>
      <c r="H2786" t="s">
        <v>16</v>
      </c>
      <c r="I2786" t="s">
        <v>84</v>
      </c>
      <c r="J2786" t="s">
        <v>96</v>
      </c>
      <c r="K2786">
        <v>48</v>
      </c>
      <c r="L2786" s="18">
        <v>44517</v>
      </c>
      <c r="M2786" s="18">
        <v>45978</v>
      </c>
      <c r="O2786">
        <v>45492342</v>
      </c>
      <c r="P2786">
        <v>25492342</v>
      </c>
      <c r="Q2786">
        <v>20000000</v>
      </c>
      <c r="R2786">
        <v>918933</v>
      </c>
      <c r="S2786" t="s">
        <v>723</v>
      </c>
      <c r="T2786">
        <v>-0.32889903879836369</v>
      </c>
      <c r="U2786">
        <v>-0.60428742957196557</v>
      </c>
      <c r="V2786">
        <v>-0.18575632502509701</v>
      </c>
      <c r="W2786">
        <v>1.335268711358256</v>
      </c>
      <c r="X2786">
        <v>-0.18766259006079469</v>
      </c>
      <c r="Y2786" t="str">
        <f t="shared" si="172"/>
        <v>37-48</v>
      </c>
      <c r="Z2786" s="20">
        <f t="shared" si="173"/>
        <v>0.56036556658261294</v>
      </c>
      <c r="AA2786" t="str">
        <f t="shared" si="174"/>
        <v>40%-60%</v>
      </c>
      <c r="AB2786">
        <f t="shared" si="175"/>
        <v>1.9055027665917473E-4</v>
      </c>
    </row>
    <row r="2787" spans="1:28" x14ac:dyDescent="0.25">
      <c r="A2787" t="s">
        <v>6588</v>
      </c>
      <c r="B2787" t="s">
        <v>6589</v>
      </c>
      <c r="C2787" t="s">
        <v>82</v>
      </c>
      <c r="D2787" t="s">
        <v>871</v>
      </c>
      <c r="E2787">
        <v>7</v>
      </c>
      <c r="F2787" t="s">
        <v>117</v>
      </c>
      <c r="G2787">
        <v>2020</v>
      </c>
      <c r="H2787" t="s">
        <v>29</v>
      </c>
      <c r="I2787" t="s">
        <v>84</v>
      </c>
      <c r="J2787" t="s">
        <v>80</v>
      </c>
      <c r="K2787">
        <v>84</v>
      </c>
      <c r="L2787" s="18">
        <v>43536</v>
      </c>
      <c r="M2787" s="18">
        <v>46093</v>
      </c>
      <c r="O2787">
        <v>56300000</v>
      </c>
      <c r="P2787">
        <v>39000000</v>
      </c>
      <c r="Q2787">
        <v>17300000</v>
      </c>
      <c r="R2787">
        <v>797424</v>
      </c>
      <c r="S2787" t="s">
        <v>283</v>
      </c>
      <c r="T2787">
        <v>8.3455869980695638E-2</v>
      </c>
      <c r="U2787">
        <v>-6.082197687038203E-2</v>
      </c>
      <c r="V2787">
        <v>0.52564408481904745</v>
      </c>
      <c r="W2787">
        <v>-0.16398256846217479</v>
      </c>
      <c r="X2787">
        <v>-0.26501046745693763</v>
      </c>
      <c r="Y2787" t="str">
        <f t="shared" si="172"/>
        <v>&gt;72</v>
      </c>
      <c r="Z2787" s="20">
        <f t="shared" si="173"/>
        <v>0.69271758436944941</v>
      </c>
      <c r="AA2787" t="str">
        <f t="shared" si="174"/>
        <v>60%-80%</v>
      </c>
      <c r="AB2787">
        <f t="shared" si="175"/>
        <v>1.6535412681301657E-4</v>
      </c>
    </row>
    <row r="2788" spans="1:28" x14ac:dyDescent="0.25">
      <c r="A2788" t="s">
        <v>6590</v>
      </c>
      <c r="B2788" t="s">
        <v>6591</v>
      </c>
      <c r="C2788" t="s">
        <v>82</v>
      </c>
      <c r="D2788" t="s">
        <v>301</v>
      </c>
      <c r="E2788">
        <v>77</v>
      </c>
      <c r="F2788" t="s">
        <v>117</v>
      </c>
      <c r="G2788">
        <v>2020</v>
      </c>
      <c r="H2788" t="s">
        <v>14</v>
      </c>
      <c r="I2788" t="s">
        <v>84</v>
      </c>
      <c r="J2788" t="s">
        <v>80</v>
      </c>
      <c r="K2788">
        <v>84</v>
      </c>
      <c r="L2788" s="18">
        <v>43476</v>
      </c>
      <c r="M2788" s="18">
        <v>46033</v>
      </c>
      <c r="O2788">
        <v>45990000</v>
      </c>
      <c r="P2788">
        <v>45990000</v>
      </c>
      <c r="Q2788">
        <v>0</v>
      </c>
      <c r="R2788">
        <v>965298</v>
      </c>
      <c r="S2788" t="s">
        <v>124</v>
      </c>
      <c r="T2788">
        <v>-0.4986922365309176</v>
      </c>
      <c r="U2788">
        <v>1.2009447865714571</v>
      </c>
      <c r="V2788">
        <v>0.84182204474977862</v>
      </c>
      <c r="W2788">
        <v>-0.49551223845552972</v>
      </c>
      <c r="X2788">
        <v>-1.0384892414183671</v>
      </c>
      <c r="Y2788" t="str">
        <f t="shared" si="172"/>
        <v>&gt;72</v>
      </c>
      <c r="Z2788" s="20">
        <f t="shared" si="173"/>
        <v>1</v>
      </c>
      <c r="AA2788" t="str">
        <f t="shared" si="174"/>
        <v>80%-100%</v>
      </c>
      <c r="AB2788">
        <f t="shared" si="175"/>
        <v>2.0016453969826751E-4</v>
      </c>
    </row>
    <row r="2789" spans="1:28" x14ac:dyDescent="0.25">
      <c r="A2789" t="s">
        <v>6592</v>
      </c>
      <c r="B2789" t="s">
        <v>6593</v>
      </c>
      <c r="C2789" t="s">
        <v>82</v>
      </c>
      <c r="D2789" t="s">
        <v>299</v>
      </c>
      <c r="E2789">
        <v>236</v>
      </c>
      <c r="F2789" t="s">
        <v>17</v>
      </c>
      <c r="G2789">
        <v>2022</v>
      </c>
      <c r="H2789" t="s">
        <v>155</v>
      </c>
      <c r="I2789" t="s">
        <v>84</v>
      </c>
      <c r="J2789" t="s">
        <v>80</v>
      </c>
      <c r="K2789">
        <v>60</v>
      </c>
      <c r="L2789" s="18">
        <v>44425</v>
      </c>
      <c r="M2789" s="18">
        <v>46251</v>
      </c>
      <c r="O2789">
        <v>79650000</v>
      </c>
      <c r="P2789">
        <v>69650000</v>
      </c>
      <c r="Q2789">
        <v>10000000</v>
      </c>
      <c r="R2789">
        <v>1881992</v>
      </c>
      <c r="S2789" t="s">
        <v>266</v>
      </c>
      <c r="T2789">
        <v>-0.26825861103673743</v>
      </c>
      <c r="U2789">
        <v>0.68541282570382034</v>
      </c>
      <c r="V2789">
        <v>9.0899389914291959E-2</v>
      </c>
      <c r="W2789">
        <v>-0.23413905034176849</v>
      </c>
      <c r="X2789">
        <v>-0.34235834485308059</v>
      </c>
      <c r="Y2789" t="str">
        <f t="shared" si="172"/>
        <v>49-60</v>
      </c>
      <c r="Z2789" s="20">
        <f t="shared" si="173"/>
        <v>0.87445072190834905</v>
      </c>
      <c r="AA2789" t="str">
        <f t="shared" si="174"/>
        <v>80%-100%</v>
      </c>
      <c r="AB2789">
        <f t="shared" si="175"/>
        <v>3.902505365139282E-4</v>
      </c>
    </row>
    <row r="2790" spans="1:28" x14ac:dyDescent="0.25">
      <c r="A2790" t="s">
        <v>6594</v>
      </c>
      <c r="B2790" t="s">
        <v>6595</v>
      </c>
      <c r="C2790" t="s">
        <v>82</v>
      </c>
      <c r="D2790" t="s">
        <v>273</v>
      </c>
      <c r="E2790">
        <v>60</v>
      </c>
      <c r="F2790" t="s">
        <v>79</v>
      </c>
      <c r="G2790">
        <v>2022</v>
      </c>
      <c r="H2790" t="s">
        <v>26</v>
      </c>
      <c r="I2790" t="s">
        <v>84</v>
      </c>
      <c r="J2790" t="s">
        <v>80</v>
      </c>
      <c r="K2790">
        <v>72</v>
      </c>
      <c r="L2790" s="18">
        <v>44319</v>
      </c>
      <c r="M2790" s="18">
        <v>46510</v>
      </c>
      <c r="O2790">
        <v>49720000</v>
      </c>
      <c r="P2790">
        <v>38702767</v>
      </c>
      <c r="Q2790">
        <v>11017233</v>
      </c>
      <c r="R2790">
        <v>850994</v>
      </c>
      <c r="S2790" t="s">
        <v>103</v>
      </c>
      <c r="T2790">
        <v>-9.8465413304183499E-2</v>
      </c>
      <c r="U2790">
        <v>0.29106757209054018</v>
      </c>
      <c r="V2790">
        <v>-1.450648386185182</v>
      </c>
      <c r="W2790">
        <v>-0.34283652472921688</v>
      </c>
      <c r="X2790">
        <v>-0.80644560922993824</v>
      </c>
      <c r="Y2790" t="str">
        <f t="shared" si="172"/>
        <v>61-72</v>
      </c>
      <c r="Z2790" s="20">
        <f t="shared" si="173"/>
        <v>0.77841446098149636</v>
      </c>
      <c r="AA2790" t="str">
        <f t="shared" si="174"/>
        <v>60%-80%</v>
      </c>
      <c r="AB2790">
        <f t="shared" si="175"/>
        <v>1.7646242123778094E-4</v>
      </c>
    </row>
    <row r="2791" spans="1:28" x14ac:dyDescent="0.25">
      <c r="A2791" t="s">
        <v>6596</v>
      </c>
      <c r="B2791" t="s">
        <v>6597</v>
      </c>
      <c r="C2791" t="s">
        <v>82</v>
      </c>
      <c r="D2791" t="s">
        <v>244</v>
      </c>
      <c r="E2791">
        <v>166846262</v>
      </c>
      <c r="F2791" t="s">
        <v>95</v>
      </c>
      <c r="G2791">
        <v>2014</v>
      </c>
      <c r="H2791" t="s">
        <v>16</v>
      </c>
      <c r="J2791" t="s">
        <v>96</v>
      </c>
      <c r="K2791">
        <v>60</v>
      </c>
      <c r="L2791" s="18">
        <v>44264</v>
      </c>
      <c r="M2791" s="18">
        <v>46090</v>
      </c>
      <c r="O2791">
        <v>42900000</v>
      </c>
      <c r="P2791">
        <v>37900000</v>
      </c>
      <c r="Q2791">
        <v>5000000</v>
      </c>
      <c r="R2791">
        <v>1035886</v>
      </c>
      <c r="S2791" t="s">
        <v>163</v>
      </c>
      <c r="T2791">
        <v>-1.4325548240599639</v>
      </c>
      <c r="U2791">
        <v>0.72236529143034645</v>
      </c>
      <c r="V2791">
        <v>0.28851061487099899</v>
      </c>
      <c r="W2791">
        <v>-0.2001179227676636</v>
      </c>
      <c r="X2791">
        <v>-0.49705409964536651</v>
      </c>
      <c r="Y2791" t="str">
        <f t="shared" si="172"/>
        <v>49-60</v>
      </c>
      <c r="Z2791" s="20">
        <f t="shared" si="173"/>
        <v>0.8834498834498834</v>
      </c>
      <c r="AA2791" t="str">
        <f t="shared" si="174"/>
        <v>80%-100%</v>
      </c>
      <c r="AB2791">
        <f t="shared" si="175"/>
        <v>2.1480169271031281E-4</v>
      </c>
    </row>
    <row r="2792" spans="1:28" x14ac:dyDescent="0.25">
      <c r="A2792" t="s">
        <v>6598</v>
      </c>
      <c r="B2792" t="s">
        <v>6599</v>
      </c>
      <c r="C2792" t="s">
        <v>82</v>
      </c>
      <c r="D2792" t="s">
        <v>209</v>
      </c>
      <c r="E2792">
        <v>61</v>
      </c>
      <c r="F2792" t="s">
        <v>87</v>
      </c>
      <c r="G2792">
        <v>2019</v>
      </c>
      <c r="H2792" t="s">
        <v>15</v>
      </c>
      <c r="J2792" t="s">
        <v>80</v>
      </c>
      <c r="K2792">
        <v>84</v>
      </c>
      <c r="L2792" s="18">
        <v>43202</v>
      </c>
      <c r="M2792" s="18">
        <v>45759</v>
      </c>
      <c r="O2792">
        <v>32990000</v>
      </c>
      <c r="P2792">
        <v>27990000</v>
      </c>
      <c r="Q2792">
        <v>5000000</v>
      </c>
      <c r="R2792">
        <v>570422</v>
      </c>
      <c r="S2792" t="s">
        <v>262</v>
      </c>
      <c r="T2792">
        <v>0.95667802974811544</v>
      </c>
      <c r="U2792">
        <v>0.57860285442372661</v>
      </c>
      <c r="V2792">
        <v>0.48612183982770601</v>
      </c>
      <c r="W2792">
        <v>-0.51077980982816096</v>
      </c>
      <c r="X2792">
        <v>4.4381042127634142E-2</v>
      </c>
      <c r="Y2792" t="str">
        <f t="shared" si="172"/>
        <v>&gt;72</v>
      </c>
      <c r="Z2792" s="20">
        <f t="shared" si="173"/>
        <v>0.84843892088511674</v>
      </c>
      <c r="AA2792" t="str">
        <f t="shared" si="174"/>
        <v>80%-100%</v>
      </c>
      <c r="AB2792">
        <f t="shared" si="175"/>
        <v>1.182829106283916E-4</v>
      </c>
    </row>
    <row r="2793" spans="1:28" x14ac:dyDescent="0.25">
      <c r="A2793" t="s">
        <v>6600</v>
      </c>
      <c r="B2793" t="s">
        <v>6601</v>
      </c>
      <c r="C2793" t="s">
        <v>82</v>
      </c>
      <c r="D2793" t="s">
        <v>181</v>
      </c>
      <c r="E2793">
        <v>246</v>
      </c>
      <c r="F2793" t="s">
        <v>25</v>
      </c>
      <c r="G2793">
        <v>2020</v>
      </c>
      <c r="H2793" t="s">
        <v>25</v>
      </c>
      <c r="I2793" t="s">
        <v>84</v>
      </c>
      <c r="J2793" t="s">
        <v>80</v>
      </c>
      <c r="K2793">
        <v>84</v>
      </c>
      <c r="L2793" s="18">
        <v>43817</v>
      </c>
      <c r="M2793" s="18">
        <v>46374</v>
      </c>
      <c r="O2793">
        <v>36640000</v>
      </c>
      <c r="P2793">
        <v>38290000</v>
      </c>
      <c r="Q2793">
        <v>0</v>
      </c>
      <c r="R2793">
        <v>785258</v>
      </c>
      <c r="S2793" t="s">
        <v>182</v>
      </c>
      <c r="T2793">
        <v>-0.45017989432161648</v>
      </c>
      <c r="U2793">
        <v>1.385858812573441</v>
      </c>
      <c r="V2793">
        <v>0.55255952410305109</v>
      </c>
      <c r="W2793">
        <v>-0.70153782511369855</v>
      </c>
      <c r="X2793">
        <v>-0.57440197704150942</v>
      </c>
      <c r="Y2793" t="str">
        <f t="shared" si="172"/>
        <v>&gt;72</v>
      </c>
      <c r="Z2793" s="20">
        <f t="shared" si="173"/>
        <v>1.045032751091703</v>
      </c>
      <c r="AA2793" t="str">
        <f t="shared" si="174"/>
        <v>80%-100%</v>
      </c>
      <c r="AB2793">
        <f t="shared" si="175"/>
        <v>1.628313806869818E-4</v>
      </c>
    </row>
    <row r="2794" spans="1:28" x14ac:dyDescent="0.25">
      <c r="A2794" t="s">
        <v>6602</v>
      </c>
      <c r="B2794" t="s">
        <v>6603</v>
      </c>
      <c r="C2794" t="s">
        <v>82</v>
      </c>
      <c r="D2794" t="s">
        <v>224</v>
      </c>
      <c r="E2794">
        <v>76</v>
      </c>
      <c r="F2794" t="s">
        <v>95</v>
      </c>
      <c r="G2794">
        <v>2020</v>
      </c>
      <c r="H2794" t="s">
        <v>16</v>
      </c>
      <c r="J2794" t="s">
        <v>96</v>
      </c>
      <c r="K2794">
        <v>72</v>
      </c>
      <c r="L2794" s="18">
        <v>44319</v>
      </c>
      <c r="M2794" s="18">
        <v>46510</v>
      </c>
      <c r="O2794">
        <v>90000000</v>
      </c>
      <c r="P2794">
        <v>45000000</v>
      </c>
      <c r="Q2794">
        <v>45000000</v>
      </c>
      <c r="R2794">
        <v>1084402</v>
      </c>
      <c r="S2794" t="s">
        <v>330</v>
      </c>
      <c r="T2794">
        <v>-0.94743140196695275</v>
      </c>
      <c r="U2794">
        <v>-0.85216124758390532</v>
      </c>
      <c r="V2794">
        <v>-6.7189590051072792E-2</v>
      </c>
      <c r="W2794">
        <v>-0.1782786576302911</v>
      </c>
      <c r="X2794">
        <v>0.66316406129677774</v>
      </c>
      <c r="Y2794" t="str">
        <f t="shared" si="172"/>
        <v>61-72</v>
      </c>
      <c r="Z2794" s="20">
        <f t="shared" si="173"/>
        <v>0.5</v>
      </c>
      <c r="AA2794" t="str">
        <f t="shared" si="174"/>
        <v>40%-60%</v>
      </c>
      <c r="AB2794">
        <f t="shared" si="175"/>
        <v>2.2486198788133891E-4</v>
      </c>
    </row>
    <row r="2795" spans="1:28" x14ac:dyDescent="0.25">
      <c r="A2795" t="s">
        <v>6604</v>
      </c>
      <c r="B2795" t="s">
        <v>6605</v>
      </c>
      <c r="C2795" t="s">
        <v>82</v>
      </c>
      <c r="D2795" t="s">
        <v>165</v>
      </c>
      <c r="E2795">
        <v>61</v>
      </c>
      <c r="F2795" t="s">
        <v>117</v>
      </c>
      <c r="G2795">
        <v>2020</v>
      </c>
      <c r="H2795" t="s">
        <v>14</v>
      </c>
      <c r="I2795" t="s">
        <v>84</v>
      </c>
      <c r="J2795" t="s">
        <v>80</v>
      </c>
      <c r="K2795">
        <v>72</v>
      </c>
      <c r="L2795" s="18">
        <v>43724</v>
      </c>
      <c r="M2795" s="18">
        <v>45916</v>
      </c>
      <c r="O2795">
        <v>49890000</v>
      </c>
      <c r="P2795">
        <v>29934000</v>
      </c>
      <c r="Q2795">
        <v>19956000</v>
      </c>
      <c r="R2795">
        <v>694368</v>
      </c>
      <c r="S2795" t="s">
        <v>255</v>
      </c>
      <c r="T2795">
        <v>-1.2870177974320609</v>
      </c>
      <c r="U2795">
        <v>-0.44154004075283299</v>
      </c>
      <c r="V2795">
        <v>-0.54145652994716964</v>
      </c>
      <c r="W2795">
        <v>-0.38214122770942871</v>
      </c>
      <c r="X2795">
        <v>-1.3478807510029389</v>
      </c>
      <c r="Y2795" t="str">
        <f t="shared" si="172"/>
        <v>61-72</v>
      </c>
      <c r="Z2795" s="20">
        <f t="shared" si="173"/>
        <v>0.6</v>
      </c>
      <c r="AA2795" t="str">
        <f t="shared" si="174"/>
        <v>40%-60%</v>
      </c>
      <c r="AB2795">
        <f t="shared" si="175"/>
        <v>1.4398439766912042E-4</v>
      </c>
    </row>
    <row r="2796" spans="1:28" x14ac:dyDescent="0.25">
      <c r="A2796" t="s">
        <v>6606</v>
      </c>
      <c r="B2796" t="s">
        <v>6607</v>
      </c>
      <c r="C2796" t="s">
        <v>82</v>
      </c>
      <c r="D2796" t="s">
        <v>840</v>
      </c>
      <c r="E2796">
        <v>50</v>
      </c>
      <c r="F2796" t="s">
        <v>25</v>
      </c>
      <c r="G2796">
        <v>2022</v>
      </c>
      <c r="H2796" t="s">
        <v>25</v>
      </c>
      <c r="J2796" t="s">
        <v>80</v>
      </c>
      <c r="K2796">
        <v>84</v>
      </c>
      <c r="L2796" s="18">
        <v>44546</v>
      </c>
      <c r="M2796" s="18">
        <v>47103</v>
      </c>
      <c r="O2796">
        <v>46500000</v>
      </c>
      <c r="P2796">
        <v>46500000</v>
      </c>
      <c r="Q2796">
        <v>0</v>
      </c>
      <c r="R2796">
        <v>1051544</v>
      </c>
      <c r="S2796" t="s">
        <v>156</v>
      </c>
      <c r="T2796">
        <v>0.53219503541673086</v>
      </c>
      <c r="U2796">
        <v>1.2009447865714571</v>
      </c>
      <c r="V2796">
        <v>0.16994387989697479</v>
      </c>
      <c r="W2796">
        <v>-0.1811068092752082</v>
      </c>
      <c r="X2796">
        <v>-0.96114136402222416</v>
      </c>
      <c r="Y2796" t="str">
        <f t="shared" si="172"/>
        <v>&gt;72</v>
      </c>
      <c r="Z2796" s="20">
        <f t="shared" si="173"/>
        <v>1</v>
      </c>
      <c r="AA2796" t="str">
        <f t="shared" si="174"/>
        <v>80%-100%</v>
      </c>
      <c r="AB2796">
        <f t="shared" si="175"/>
        <v>2.1804854120952805E-4</v>
      </c>
    </row>
    <row r="2797" spans="1:28" x14ac:dyDescent="0.25">
      <c r="A2797" t="s">
        <v>6608</v>
      </c>
      <c r="B2797" t="s">
        <v>6609</v>
      </c>
      <c r="C2797" t="s">
        <v>82</v>
      </c>
      <c r="D2797" t="s">
        <v>181</v>
      </c>
      <c r="E2797">
        <v>38</v>
      </c>
      <c r="F2797" t="s">
        <v>25</v>
      </c>
      <c r="G2797">
        <v>2021</v>
      </c>
      <c r="H2797" t="s">
        <v>25</v>
      </c>
      <c r="I2797" t="s">
        <v>84</v>
      </c>
      <c r="J2797" t="s">
        <v>80</v>
      </c>
      <c r="K2797">
        <v>84</v>
      </c>
      <c r="L2797" s="18">
        <v>44008</v>
      </c>
      <c r="M2797" s="18">
        <v>46564</v>
      </c>
      <c r="O2797">
        <v>35790000</v>
      </c>
      <c r="P2797">
        <v>34790000</v>
      </c>
      <c r="Q2797">
        <v>1000000</v>
      </c>
      <c r="R2797">
        <v>767852</v>
      </c>
      <c r="S2797" t="s">
        <v>331</v>
      </c>
      <c r="T2797">
        <v>-0.95955948751927811</v>
      </c>
      <c r="U2797">
        <v>1.086214077761434</v>
      </c>
      <c r="V2797">
        <v>0.80229979975843724</v>
      </c>
      <c r="W2797">
        <v>-0.2302627467317476</v>
      </c>
      <c r="X2797">
        <v>-1.5799243831913681</v>
      </c>
      <c r="Y2797" t="str">
        <f t="shared" si="172"/>
        <v>&gt;72</v>
      </c>
      <c r="Z2797" s="20">
        <f t="shared" si="173"/>
        <v>0.97205923442302322</v>
      </c>
      <c r="AA2797" t="str">
        <f t="shared" si="174"/>
        <v>80%-100%</v>
      </c>
      <c r="AB2797">
        <f t="shared" si="175"/>
        <v>1.5922206628045857E-4</v>
      </c>
    </row>
    <row r="2798" spans="1:28" x14ac:dyDescent="0.25">
      <c r="A2798" t="s">
        <v>6610</v>
      </c>
      <c r="B2798" t="s">
        <v>6611</v>
      </c>
      <c r="C2798" t="s">
        <v>82</v>
      </c>
      <c r="D2798" t="s">
        <v>308</v>
      </c>
      <c r="E2798">
        <v>76</v>
      </c>
      <c r="F2798" t="s">
        <v>87</v>
      </c>
      <c r="G2798">
        <v>2017</v>
      </c>
      <c r="H2798" t="s">
        <v>15</v>
      </c>
      <c r="J2798" t="s">
        <v>80</v>
      </c>
      <c r="K2798">
        <v>84</v>
      </c>
      <c r="L2798" s="18">
        <v>42781</v>
      </c>
      <c r="M2798" s="18">
        <v>45337</v>
      </c>
      <c r="O2798">
        <v>32390000</v>
      </c>
      <c r="P2798">
        <v>29151000</v>
      </c>
      <c r="Q2798">
        <v>3239000</v>
      </c>
      <c r="R2798">
        <v>649115</v>
      </c>
      <c r="S2798" t="s">
        <v>413</v>
      </c>
      <c r="T2798">
        <v>0.32601758102720108</v>
      </c>
      <c r="U2798">
        <v>0.79032357974038436</v>
      </c>
      <c r="V2798">
        <v>0.6442108197930716</v>
      </c>
      <c r="W2798">
        <v>-0.92798279277158524</v>
      </c>
      <c r="X2798">
        <v>-0.18766259006079469</v>
      </c>
      <c r="Y2798" t="str">
        <f t="shared" si="172"/>
        <v>&gt;72</v>
      </c>
      <c r="Z2798" s="20">
        <f t="shared" si="173"/>
        <v>0.9</v>
      </c>
      <c r="AA2798" t="str">
        <f t="shared" si="174"/>
        <v>80%-100%</v>
      </c>
      <c r="AB2798">
        <f t="shared" si="175"/>
        <v>1.3460071934909314E-4</v>
      </c>
    </row>
    <row r="2799" spans="1:28" x14ac:dyDescent="0.25">
      <c r="A2799" t="s">
        <v>6612</v>
      </c>
      <c r="B2799" t="s">
        <v>6613</v>
      </c>
      <c r="C2799" t="s">
        <v>82</v>
      </c>
      <c r="D2799" t="s">
        <v>358</v>
      </c>
      <c r="E2799">
        <v>167013373</v>
      </c>
      <c r="F2799" t="s">
        <v>95</v>
      </c>
      <c r="G2799">
        <v>2019</v>
      </c>
      <c r="H2799" t="s">
        <v>16</v>
      </c>
      <c r="J2799" t="s">
        <v>96</v>
      </c>
      <c r="K2799">
        <v>60</v>
      </c>
      <c r="L2799" s="18">
        <v>44261</v>
      </c>
      <c r="M2799" s="18">
        <v>46087</v>
      </c>
      <c r="O2799">
        <v>38000000</v>
      </c>
      <c r="P2799">
        <v>10000000</v>
      </c>
      <c r="Q2799">
        <v>28000000</v>
      </c>
      <c r="R2799">
        <v>272074</v>
      </c>
      <c r="S2799" t="s">
        <v>6614</v>
      </c>
      <c r="T2799">
        <v>-1.687244620658795</v>
      </c>
      <c r="U2799">
        <v>-1.8246851584996031</v>
      </c>
      <c r="V2799">
        <v>0.2094661248883162</v>
      </c>
      <c r="W2799">
        <v>0.67146126037428722</v>
      </c>
      <c r="X2799">
        <v>0.89520769348520657</v>
      </c>
      <c r="Y2799" t="str">
        <f t="shared" si="172"/>
        <v>49-60</v>
      </c>
      <c r="Z2799" s="20">
        <f t="shared" si="173"/>
        <v>0.26315789473684209</v>
      </c>
      <c r="AA2799" t="str">
        <f t="shared" si="174"/>
        <v>20%-40%</v>
      </c>
      <c r="AB2799">
        <f t="shared" si="175"/>
        <v>5.6417362279696462E-5</v>
      </c>
    </row>
    <row r="2800" spans="1:28" x14ac:dyDescent="0.25">
      <c r="A2800" t="s">
        <v>6615</v>
      </c>
      <c r="B2800" t="s">
        <v>6616</v>
      </c>
      <c r="C2800" t="s">
        <v>82</v>
      </c>
      <c r="D2800" t="s">
        <v>246</v>
      </c>
      <c r="E2800">
        <v>291</v>
      </c>
      <c r="F2800" t="s">
        <v>87</v>
      </c>
      <c r="G2800">
        <v>2020</v>
      </c>
      <c r="H2800" t="s">
        <v>15</v>
      </c>
      <c r="I2800" t="s">
        <v>84</v>
      </c>
      <c r="J2800" t="s">
        <v>80</v>
      </c>
      <c r="K2800">
        <v>84</v>
      </c>
      <c r="L2800" s="18">
        <v>43529</v>
      </c>
      <c r="M2800" s="18">
        <v>46086</v>
      </c>
      <c r="O2800">
        <v>37990000</v>
      </c>
      <c r="P2800">
        <v>37990000</v>
      </c>
      <c r="Q2800">
        <v>0</v>
      </c>
      <c r="R2800">
        <v>789620</v>
      </c>
      <c r="S2800" t="s">
        <v>841</v>
      </c>
      <c r="T2800">
        <v>0.87178143088183857</v>
      </c>
      <c r="U2800">
        <v>1.2009447865714571</v>
      </c>
      <c r="V2800">
        <v>0.72325530977575447</v>
      </c>
      <c r="W2800">
        <v>-0.62137212258444308</v>
      </c>
      <c r="X2800">
        <v>-0.4197062222492236</v>
      </c>
      <c r="Y2800" t="str">
        <f t="shared" si="172"/>
        <v>&gt;72</v>
      </c>
      <c r="Z2800" s="20">
        <f t="shared" si="173"/>
        <v>1</v>
      </c>
      <c r="AA2800" t="str">
        <f t="shared" si="174"/>
        <v>80%-100%</v>
      </c>
      <c r="AB2800">
        <f t="shared" si="175"/>
        <v>1.6373588657238075E-4</v>
      </c>
    </row>
    <row r="2801" spans="1:28" x14ac:dyDescent="0.25">
      <c r="A2801" t="s">
        <v>6617</v>
      </c>
      <c r="B2801" t="s">
        <v>6618</v>
      </c>
      <c r="C2801" t="s">
        <v>82</v>
      </c>
      <c r="D2801" t="s">
        <v>672</v>
      </c>
      <c r="E2801">
        <v>76</v>
      </c>
      <c r="F2801" t="s">
        <v>25</v>
      </c>
      <c r="G2801">
        <v>2022</v>
      </c>
      <c r="H2801" t="s">
        <v>25</v>
      </c>
      <c r="I2801" t="s">
        <v>84</v>
      </c>
      <c r="J2801" t="s">
        <v>80</v>
      </c>
      <c r="K2801">
        <v>84</v>
      </c>
      <c r="L2801" s="18">
        <v>44369</v>
      </c>
      <c r="M2801" s="18">
        <v>46926</v>
      </c>
      <c r="O2801">
        <v>38890000</v>
      </c>
      <c r="P2801">
        <v>34890000</v>
      </c>
      <c r="Q2801">
        <v>4000000</v>
      </c>
      <c r="R2801">
        <v>758217</v>
      </c>
      <c r="S2801" t="s">
        <v>698</v>
      </c>
      <c r="T2801">
        <v>-4.9953071094882402E-2</v>
      </c>
      <c r="U2801">
        <v>0.77860361215019402</v>
      </c>
      <c r="V2801">
        <v>0.60468857480173022</v>
      </c>
      <c r="W2801">
        <v>-0.68934401414284852</v>
      </c>
      <c r="X2801">
        <v>-1.1931849962106531</v>
      </c>
      <c r="Y2801" t="str">
        <f t="shared" si="172"/>
        <v>&gt;72</v>
      </c>
      <c r="Z2801" s="20">
        <f t="shared" si="173"/>
        <v>0.89714579583440468</v>
      </c>
      <c r="AA2801" t="str">
        <f t="shared" si="174"/>
        <v>80%-100%</v>
      </c>
      <c r="AB2801">
        <f t="shared" si="175"/>
        <v>1.5722414922272841E-4</v>
      </c>
    </row>
    <row r="2802" spans="1:28" x14ac:dyDescent="0.25">
      <c r="A2802" t="s">
        <v>6619</v>
      </c>
      <c r="B2802" t="s">
        <v>6620</v>
      </c>
      <c r="C2802" t="s">
        <v>82</v>
      </c>
      <c r="D2802" t="s">
        <v>246</v>
      </c>
      <c r="E2802">
        <v>38</v>
      </c>
      <c r="F2802" t="s">
        <v>17</v>
      </c>
      <c r="G2802">
        <v>2020</v>
      </c>
      <c r="H2802" t="s">
        <v>17</v>
      </c>
      <c r="I2802" t="s">
        <v>84</v>
      </c>
      <c r="J2802" t="s">
        <v>80</v>
      </c>
      <c r="K2802">
        <v>84</v>
      </c>
      <c r="L2802" s="18">
        <v>43585</v>
      </c>
      <c r="M2802" s="18">
        <v>46142</v>
      </c>
      <c r="O2802">
        <v>60650000</v>
      </c>
      <c r="P2802">
        <v>62650000</v>
      </c>
      <c r="Q2802">
        <v>0</v>
      </c>
      <c r="R2802">
        <v>1302176</v>
      </c>
      <c r="S2802" t="s">
        <v>135</v>
      </c>
      <c r="T2802">
        <v>0.2411209821609242</v>
      </c>
      <c r="U2802">
        <v>1.3363516148751899</v>
      </c>
      <c r="V2802">
        <v>0.72325530977575447</v>
      </c>
      <c r="W2802">
        <v>-0.31733968053692257</v>
      </c>
      <c r="X2802">
        <v>-0.65174985443765243</v>
      </c>
      <c r="Y2802" t="str">
        <f t="shared" si="172"/>
        <v>&gt;72</v>
      </c>
      <c r="Z2802" s="20">
        <f t="shared" si="173"/>
        <v>1.0329760923330584</v>
      </c>
      <c r="AA2802" t="str">
        <f t="shared" si="174"/>
        <v>80%-100%</v>
      </c>
      <c r="AB2802">
        <f t="shared" si="175"/>
        <v>2.7001968267429457E-4</v>
      </c>
    </row>
    <row r="2803" spans="1:28" x14ac:dyDescent="0.25">
      <c r="A2803" t="s">
        <v>6621</v>
      </c>
      <c r="B2803" t="s">
        <v>6622</v>
      </c>
      <c r="C2803" t="s">
        <v>82</v>
      </c>
      <c r="D2803" t="s">
        <v>199</v>
      </c>
      <c r="E2803">
        <v>59</v>
      </c>
      <c r="F2803" t="s">
        <v>87</v>
      </c>
      <c r="G2803">
        <v>2022</v>
      </c>
      <c r="H2803" t="s">
        <v>24</v>
      </c>
      <c r="I2803" t="s">
        <v>84</v>
      </c>
      <c r="J2803" t="s">
        <v>80</v>
      </c>
      <c r="K2803">
        <v>84</v>
      </c>
      <c r="L2803" s="18">
        <v>44405</v>
      </c>
      <c r="M2803" s="18">
        <v>46962</v>
      </c>
      <c r="O2803">
        <v>47480000</v>
      </c>
      <c r="P2803">
        <v>48980000</v>
      </c>
      <c r="Q2803">
        <v>0</v>
      </c>
      <c r="R2803">
        <v>1025137</v>
      </c>
      <c r="S2803" t="s">
        <v>252</v>
      </c>
      <c r="T2803">
        <v>-0.46230797987394179</v>
      </c>
      <c r="U2803">
        <v>1.3306692621920571</v>
      </c>
      <c r="V2803">
        <v>0.13042163490563341</v>
      </c>
      <c r="W2803">
        <v>-0.37337166747447942</v>
      </c>
      <c r="X2803">
        <v>-0.26501046745693763</v>
      </c>
      <c r="Y2803" t="str">
        <f t="shared" si="172"/>
        <v>&gt;72</v>
      </c>
      <c r="Z2803" s="20">
        <f t="shared" si="173"/>
        <v>1.0315922493681551</v>
      </c>
      <c r="AA2803" t="str">
        <f t="shared" si="174"/>
        <v>80%-100%</v>
      </c>
      <c r="AB2803">
        <f t="shared" si="175"/>
        <v>2.1257277621279942E-4</v>
      </c>
    </row>
    <row r="2804" spans="1:28" x14ac:dyDescent="0.25">
      <c r="A2804" t="s">
        <v>6623</v>
      </c>
      <c r="B2804" t="s">
        <v>6624</v>
      </c>
      <c r="C2804" t="s">
        <v>82</v>
      </c>
      <c r="D2804" t="s">
        <v>240</v>
      </c>
      <c r="E2804">
        <v>61</v>
      </c>
      <c r="F2804" t="s">
        <v>87</v>
      </c>
      <c r="G2804">
        <v>2019</v>
      </c>
      <c r="H2804" t="s">
        <v>15</v>
      </c>
      <c r="I2804" t="s">
        <v>84</v>
      </c>
      <c r="J2804" t="s">
        <v>80</v>
      </c>
      <c r="K2804">
        <v>84</v>
      </c>
      <c r="L2804" s="18">
        <v>43480</v>
      </c>
      <c r="M2804" s="18">
        <v>46037</v>
      </c>
      <c r="O2804">
        <v>37660000</v>
      </c>
      <c r="P2804">
        <v>18830000</v>
      </c>
      <c r="Q2804">
        <v>18830000</v>
      </c>
      <c r="R2804">
        <v>416144</v>
      </c>
      <c r="S2804" t="s">
        <v>262</v>
      </c>
      <c r="T2804">
        <v>0.35027375213185169</v>
      </c>
      <c r="U2804">
        <v>-0.85216124758390532</v>
      </c>
      <c r="V2804">
        <v>0.4070773498450232</v>
      </c>
      <c r="W2804">
        <v>-0.68800312309186085</v>
      </c>
      <c r="X2804">
        <v>-0.72909773183379534</v>
      </c>
      <c r="Y2804" t="str">
        <f t="shared" si="172"/>
        <v>&gt;72</v>
      </c>
      <c r="Z2804" s="20">
        <f t="shared" si="173"/>
        <v>0.5</v>
      </c>
      <c r="AA2804" t="str">
        <f t="shared" si="174"/>
        <v>40%-60%</v>
      </c>
      <c r="AB2804">
        <f t="shared" si="175"/>
        <v>8.6291769182362163E-5</v>
      </c>
    </row>
    <row r="2805" spans="1:28" x14ac:dyDescent="0.25">
      <c r="A2805" t="s">
        <v>6625</v>
      </c>
      <c r="B2805" t="s">
        <v>6626</v>
      </c>
      <c r="C2805" t="s">
        <v>82</v>
      </c>
      <c r="D2805" t="s">
        <v>276</v>
      </c>
      <c r="E2805">
        <v>220</v>
      </c>
      <c r="F2805" t="s">
        <v>17</v>
      </c>
      <c r="G2805">
        <v>2020</v>
      </c>
      <c r="H2805" t="s">
        <v>17</v>
      </c>
      <c r="I2805" t="s">
        <v>84</v>
      </c>
      <c r="J2805" t="s">
        <v>80</v>
      </c>
      <c r="K2805">
        <v>48</v>
      </c>
      <c r="L2805" s="18">
        <v>44044</v>
      </c>
      <c r="M2805" s="18">
        <v>45505</v>
      </c>
      <c r="O2805">
        <v>65170000</v>
      </c>
      <c r="P2805">
        <v>65170000</v>
      </c>
      <c r="Q2805">
        <v>0</v>
      </c>
      <c r="R2805">
        <v>1912550</v>
      </c>
      <c r="S2805" t="s">
        <v>163</v>
      </c>
      <c r="T2805">
        <v>-1.6023480217925179</v>
      </c>
      <c r="U2805">
        <v>1.2009447865714571</v>
      </c>
      <c r="V2805">
        <v>0.76277755476709586</v>
      </c>
      <c r="W2805">
        <v>0.34121705350976278</v>
      </c>
      <c r="X2805">
        <v>0.27642467431606299</v>
      </c>
      <c r="Y2805" t="str">
        <f t="shared" si="172"/>
        <v>37-48</v>
      </c>
      <c r="Z2805" s="20">
        <f t="shared" si="173"/>
        <v>1</v>
      </c>
      <c r="AA2805" t="str">
        <f t="shared" si="174"/>
        <v>80%-100%</v>
      </c>
      <c r="AB2805">
        <f t="shared" si="175"/>
        <v>3.9658705436033384E-4</v>
      </c>
    </row>
    <row r="2806" spans="1:28" x14ac:dyDescent="0.25">
      <c r="A2806" t="s">
        <v>6627</v>
      </c>
      <c r="B2806" t="s">
        <v>6628</v>
      </c>
      <c r="C2806" t="s">
        <v>82</v>
      </c>
      <c r="D2806" t="s">
        <v>683</v>
      </c>
      <c r="E2806">
        <v>27</v>
      </c>
      <c r="F2806" t="s">
        <v>95</v>
      </c>
      <c r="G2806">
        <v>2014</v>
      </c>
      <c r="H2806" t="s">
        <v>16</v>
      </c>
      <c r="J2806" t="s">
        <v>96</v>
      </c>
      <c r="K2806">
        <v>60</v>
      </c>
      <c r="L2806" s="18">
        <v>43174</v>
      </c>
      <c r="M2806" s="18">
        <v>45000</v>
      </c>
      <c r="O2806">
        <v>30800000</v>
      </c>
      <c r="P2806">
        <v>27720000</v>
      </c>
      <c r="Q2806">
        <v>3080000</v>
      </c>
      <c r="R2806">
        <v>739683</v>
      </c>
      <c r="S2806" t="s">
        <v>92</v>
      </c>
      <c r="T2806">
        <v>-1.456810995164614</v>
      </c>
      <c r="U2806">
        <v>0.79032357974038436</v>
      </c>
      <c r="V2806">
        <v>0.60468857480173022</v>
      </c>
      <c r="W2806">
        <v>-0.23503552230432229</v>
      </c>
      <c r="X2806">
        <v>0.27642467431606299</v>
      </c>
      <c r="Y2806" t="str">
        <f t="shared" si="172"/>
        <v>49-60</v>
      </c>
      <c r="Z2806" s="20">
        <f t="shared" si="173"/>
        <v>0.9</v>
      </c>
      <c r="AA2806" t="str">
        <f t="shared" si="174"/>
        <v>80%-100%</v>
      </c>
      <c r="AB2806">
        <f t="shared" si="175"/>
        <v>1.5338093233139777E-4</v>
      </c>
    </row>
    <row r="2807" spans="1:28" x14ac:dyDescent="0.25">
      <c r="A2807" t="s">
        <v>6629</v>
      </c>
      <c r="B2807" t="s">
        <v>6630</v>
      </c>
      <c r="C2807" t="s">
        <v>82</v>
      </c>
      <c r="D2807" t="s">
        <v>6631</v>
      </c>
      <c r="E2807">
        <v>40</v>
      </c>
      <c r="F2807" t="s">
        <v>17</v>
      </c>
      <c r="G2807">
        <v>2019</v>
      </c>
      <c r="H2807" t="s">
        <v>110</v>
      </c>
      <c r="I2807" t="s">
        <v>84</v>
      </c>
      <c r="J2807" t="s">
        <v>80</v>
      </c>
      <c r="K2807">
        <v>72</v>
      </c>
      <c r="L2807" s="18">
        <v>43524</v>
      </c>
      <c r="M2807" s="18">
        <v>45716</v>
      </c>
      <c r="O2807">
        <v>59490000</v>
      </c>
      <c r="P2807">
        <v>39000000</v>
      </c>
      <c r="Q2807">
        <v>20490000</v>
      </c>
      <c r="R2807">
        <v>832909</v>
      </c>
      <c r="S2807" t="s">
        <v>466</v>
      </c>
      <c r="T2807">
        <v>0.6777320620446341</v>
      </c>
      <c r="U2807">
        <v>-0.2133481245007697</v>
      </c>
      <c r="V2807">
        <v>-5.0512269765341587E-2</v>
      </c>
      <c r="W2807">
        <v>3.5852018004392083E-2</v>
      </c>
      <c r="X2807">
        <v>-0.72909773183379534</v>
      </c>
      <c r="Y2807" t="str">
        <f t="shared" si="172"/>
        <v>61-72</v>
      </c>
      <c r="Z2807" s="20">
        <f t="shared" si="173"/>
        <v>0.65557236510337868</v>
      </c>
      <c r="AA2807" t="str">
        <f t="shared" si="174"/>
        <v>60%-80%</v>
      </c>
      <c r="AB2807">
        <f t="shared" si="175"/>
        <v>1.7271230914758375E-4</v>
      </c>
    </row>
    <row r="2808" spans="1:28" x14ac:dyDescent="0.25">
      <c r="A2808" t="s">
        <v>6632</v>
      </c>
      <c r="B2808" t="s">
        <v>6633</v>
      </c>
      <c r="C2808" t="s">
        <v>82</v>
      </c>
      <c r="D2808" t="s">
        <v>350</v>
      </c>
      <c r="E2808">
        <v>46</v>
      </c>
      <c r="F2808" t="s">
        <v>17</v>
      </c>
      <c r="G2808">
        <v>2021</v>
      </c>
      <c r="H2808" t="s">
        <v>110</v>
      </c>
      <c r="I2808" t="s">
        <v>84</v>
      </c>
      <c r="J2808" t="s">
        <v>80</v>
      </c>
      <c r="K2808">
        <v>72</v>
      </c>
      <c r="L2808" s="18">
        <v>44317</v>
      </c>
      <c r="M2808" s="18">
        <v>46508</v>
      </c>
      <c r="O2808">
        <v>54330000</v>
      </c>
      <c r="P2808">
        <v>55730000</v>
      </c>
      <c r="Q2808">
        <v>0</v>
      </c>
      <c r="R2808">
        <v>1325351</v>
      </c>
      <c r="S2808" t="s">
        <v>235</v>
      </c>
      <c r="T2808">
        <v>-1.978318673914601</v>
      </c>
      <c r="U2808">
        <v>1.3067555153701871</v>
      </c>
      <c r="V2808">
        <v>-0.2648008150077798</v>
      </c>
      <c r="W2808">
        <v>-0.17625437680851541</v>
      </c>
      <c r="X2808">
        <v>-0.34235834485308059</v>
      </c>
      <c r="Y2808" t="str">
        <f t="shared" si="172"/>
        <v>61-72</v>
      </c>
      <c r="Z2808" s="20">
        <f t="shared" si="173"/>
        <v>1.0257684520522732</v>
      </c>
      <c r="AA2808" t="str">
        <f t="shared" si="174"/>
        <v>80%-100%</v>
      </c>
      <c r="AB2808">
        <f t="shared" si="175"/>
        <v>2.7482525899114941E-4</v>
      </c>
    </row>
    <row r="2809" spans="1:28" x14ac:dyDescent="0.25">
      <c r="A2809" t="s">
        <v>6634</v>
      </c>
      <c r="B2809" t="s">
        <v>6635</v>
      </c>
      <c r="C2809" t="s">
        <v>82</v>
      </c>
      <c r="D2809" t="s">
        <v>258</v>
      </c>
      <c r="E2809">
        <v>236</v>
      </c>
      <c r="F2809" t="s">
        <v>25</v>
      </c>
      <c r="G2809">
        <v>2020</v>
      </c>
      <c r="H2809" t="s">
        <v>25</v>
      </c>
      <c r="I2809" t="s">
        <v>84</v>
      </c>
      <c r="J2809" t="s">
        <v>80</v>
      </c>
      <c r="K2809">
        <v>84</v>
      </c>
      <c r="L2809" s="18">
        <v>43763</v>
      </c>
      <c r="M2809" s="18">
        <v>46320</v>
      </c>
      <c r="O2809">
        <v>36640000</v>
      </c>
      <c r="P2809">
        <v>36640000</v>
      </c>
      <c r="Q2809">
        <v>0</v>
      </c>
      <c r="R2809">
        <v>781089</v>
      </c>
      <c r="S2809" t="s">
        <v>294</v>
      </c>
      <c r="T2809">
        <v>-0.92317523086230224</v>
      </c>
      <c r="U2809">
        <v>1.2009447865714571</v>
      </c>
      <c r="V2809">
        <v>8.2406454688103009E-2</v>
      </c>
      <c r="W2809">
        <v>-0.61688943086794834</v>
      </c>
      <c r="X2809">
        <v>-1.3478807510029389</v>
      </c>
      <c r="Y2809" t="str">
        <f t="shared" si="172"/>
        <v>&gt;72</v>
      </c>
      <c r="Z2809" s="20">
        <f t="shared" si="173"/>
        <v>1</v>
      </c>
      <c r="AA2809" t="str">
        <f t="shared" si="174"/>
        <v>80%-100%</v>
      </c>
      <c r="AB2809">
        <f t="shared" si="175"/>
        <v>1.619668953508451E-4</v>
      </c>
    </row>
    <row r="2810" spans="1:28" x14ac:dyDescent="0.25">
      <c r="A2810" t="s">
        <v>6636</v>
      </c>
      <c r="B2810" t="s">
        <v>6637</v>
      </c>
      <c r="C2810" t="s">
        <v>82</v>
      </c>
      <c r="D2810" t="s">
        <v>221</v>
      </c>
      <c r="E2810">
        <v>27</v>
      </c>
      <c r="F2810" t="s">
        <v>11</v>
      </c>
      <c r="G2810">
        <v>2022</v>
      </c>
      <c r="H2810" t="s">
        <v>11</v>
      </c>
      <c r="J2810" t="s">
        <v>80</v>
      </c>
      <c r="K2810">
        <v>84</v>
      </c>
      <c r="L2810" s="18">
        <v>44743</v>
      </c>
      <c r="M2810" s="18">
        <v>47300</v>
      </c>
      <c r="O2810">
        <v>82090000</v>
      </c>
      <c r="P2810">
        <v>52819600</v>
      </c>
      <c r="Q2810">
        <v>29270400</v>
      </c>
      <c r="R2810">
        <v>1166692</v>
      </c>
      <c r="S2810" t="s">
        <v>335</v>
      </c>
      <c r="T2810">
        <v>0.76262866091091108</v>
      </c>
      <c r="U2810">
        <v>-0.26318567663090908</v>
      </c>
      <c r="V2810">
        <v>-0.1462340800337556</v>
      </c>
      <c r="W2810">
        <v>-0.11183153178679579</v>
      </c>
      <c r="X2810">
        <v>-0.26501046745693763</v>
      </c>
      <c r="Y2810" t="str">
        <f t="shared" si="172"/>
        <v>&gt;72</v>
      </c>
      <c r="Z2810" s="20">
        <f t="shared" si="173"/>
        <v>0.64343525398952373</v>
      </c>
      <c r="AA2810" t="str">
        <f t="shared" si="174"/>
        <v>60%-80%</v>
      </c>
      <c r="AB2810">
        <f t="shared" si="175"/>
        <v>2.4192567181290247E-4</v>
      </c>
    </row>
    <row r="2811" spans="1:28" x14ac:dyDescent="0.25">
      <c r="A2811" t="s">
        <v>6638</v>
      </c>
      <c r="B2811" t="s">
        <v>6639</v>
      </c>
      <c r="C2811" t="s">
        <v>82</v>
      </c>
      <c r="D2811" t="s">
        <v>161</v>
      </c>
      <c r="E2811">
        <v>7</v>
      </c>
      <c r="F2811" t="s">
        <v>79</v>
      </c>
      <c r="G2811">
        <v>2022</v>
      </c>
      <c r="H2811" t="s">
        <v>26</v>
      </c>
      <c r="I2811" t="s">
        <v>84</v>
      </c>
      <c r="J2811" t="s">
        <v>80</v>
      </c>
      <c r="K2811">
        <v>84</v>
      </c>
      <c r="L2811" s="18">
        <v>44253</v>
      </c>
      <c r="M2811" s="18">
        <v>46809</v>
      </c>
      <c r="O2811">
        <v>48990000</v>
      </c>
      <c r="P2811">
        <v>43990000</v>
      </c>
      <c r="Q2811">
        <v>5000000</v>
      </c>
      <c r="R2811">
        <v>953006</v>
      </c>
      <c r="S2811" t="s">
        <v>400</v>
      </c>
      <c r="T2811">
        <v>7.1327784428370358E-2</v>
      </c>
      <c r="U2811">
        <v>0.78185802720110298</v>
      </c>
      <c r="V2811">
        <v>0.56516632981038883</v>
      </c>
      <c r="W2811">
        <v>-0.1582980533556736</v>
      </c>
      <c r="X2811">
        <v>1.9007300996350649</v>
      </c>
      <c r="Y2811" t="str">
        <f t="shared" si="172"/>
        <v>&gt;72</v>
      </c>
      <c r="Z2811" s="20">
        <f t="shared" si="173"/>
        <v>0.89793835476627881</v>
      </c>
      <c r="AA2811" t="str">
        <f t="shared" si="174"/>
        <v>80%-100%</v>
      </c>
      <c r="AB2811">
        <f t="shared" si="175"/>
        <v>1.9761566616701489E-4</v>
      </c>
    </row>
    <row r="2812" spans="1:28" x14ac:dyDescent="0.25">
      <c r="A2812" t="s">
        <v>6640</v>
      </c>
      <c r="B2812" t="s">
        <v>6641</v>
      </c>
      <c r="C2812" t="s">
        <v>82</v>
      </c>
      <c r="D2812" t="s">
        <v>223</v>
      </c>
      <c r="E2812">
        <v>60</v>
      </c>
      <c r="F2812" t="s">
        <v>95</v>
      </c>
      <c r="G2812">
        <v>2019</v>
      </c>
      <c r="H2812" t="s">
        <v>16</v>
      </c>
      <c r="I2812" t="s">
        <v>84</v>
      </c>
      <c r="J2812" t="s">
        <v>96</v>
      </c>
      <c r="K2812">
        <v>84</v>
      </c>
      <c r="L2812" s="18">
        <v>43669</v>
      </c>
      <c r="M2812" s="18">
        <v>46226</v>
      </c>
      <c r="O2812">
        <v>39900000</v>
      </c>
      <c r="P2812">
        <v>34900000</v>
      </c>
      <c r="Q2812">
        <v>5000000</v>
      </c>
      <c r="R2812">
        <v>830127</v>
      </c>
      <c r="S2812" t="s">
        <v>191</v>
      </c>
      <c r="T2812">
        <v>-8.633732775185822E-2</v>
      </c>
      <c r="U2812">
        <v>0.68638187074304513</v>
      </c>
      <c r="V2812">
        <v>1.513700209602582</v>
      </c>
      <c r="W2812">
        <v>-0.70153782511369855</v>
      </c>
      <c r="X2812">
        <v>1.5139907126543499</v>
      </c>
      <c r="Y2812" t="str">
        <f t="shared" si="172"/>
        <v>&gt;72</v>
      </c>
      <c r="Z2812" s="20">
        <f t="shared" si="173"/>
        <v>0.87468671679197996</v>
      </c>
      <c r="AA2812" t="str">
        <f t="shared" si="174"/>
        <v>80%-100%</v>
      </c>
      <c r="AB2812">
        <f t="shared" si="175"/>
        <v>1.7213543262920228E-4</v>
      </c>
    </row>
    <row r="2813" spans="1:28" x14ac:dyDescent="0.25">
      <c r="A2813" t="s">
        <v>6642</v>
      </c>
      <c r="B2813" t="s">
        <v>6643</v>
      </c>
      <c r="C2813" t="s">
        <v>82</v>
      </c>
      <c r="D2813" t="s">
        <v>797</v>
      </c>
      <c r="E2813">
        <v>220</v>
      </c>
      <c r="F2813" t="s">
        <v>95</v>
      </c>
      <c r="G2813">
        <v>2017</v>
      </c>
      <c r="H2813" t="s">
        <v>16</v>
      </c>
      <c r="J2813" t="s">
        <v>96</v>
      </c>
      <c r="K2813">
        <v>60</v>
      </c>
      <c r="L2813" s="18">
        <v>43553</v>
      </c>
      <c r="M2813" s="18">
        <v>45380</v>
      </c>
      <c r="O2813">
        <v>28000000</v>
      </c>
      <c r="P2813">
        <v>25200000</v>
      </c>
      <c r="Q2813">
        <v>2800000</v>
      </c>
      <c r="R2813">
        <v>784920</v>
      </c>
      <c r="S2813" t="s">
        <v>163</v>
      </c>
      <c r="T2813">
        <v>0.44729843655045393</v>
      </c>
      <c r="U2813">
        <v>0.79032357974038436</v>
      </c>
      <c r="V2813">
        <v>0.60468857480173022</v>
      </c>
      <c r="W2813">
        <v>-0.77032852316289269</v>
      </c>
      <c r="X2813">
        <v>-0.88379348662608126</v>
      </c>
      <c r="Y2813" t="str">
        <f t="shared" si="172"/>
        <v>49-60</v>
      </c>
      <c r="Z2813" s="20">
        <f t="shared" si="173"/>
        <v>0.9</v>
      </c>
      <c r="AA2813" t="str">
        <f t="shared" si="174"/>
        <v>80%-100%</v>
      </c>
      <c r="AB2813">
        <f t="shared" si="175"/>
        <v>1.6276129288568311E-4</v>
      </c>
    </row>
    <row r="2814" spans="1:28" x14ac:dyDescent="0.25">
      <c r="A2814" t="s">
        <v>6644</v>
      </c>
      <c r="B2814" t="s">
        <v>6645</v>
      </c>
      <c r="C2814" t="s">
        <v>82</v>
      </c>
      <c r="D2814" t="s">
        <v>358</v>
      </c>
      <c r="E2814">
        <v>83</v>
      </c>
      <c r="F2814" t="s">
        <v>95</v>
      </c>
      <c r="G2814">
        <v>2018</v>
      </c>
      <c r="H2814" t="s">
        <v>16</v>
      </c>
      <c r="J2814" t="s">
        <v>96</v>
      </c>
      <c r="K2814">
        <v>60</v>
      </c>
      <c r="L2814" s="18">
        <v>44263</v>
      </c>
      <c r="M2814" s="18">
        <v>46089</v>
      </c>
      <c r="O2814">
        <v>38000000</v>
      </c>
      <c r="P2814">
        <v>15000000</v>
      </c>
      <c r="Q2814">
        <v>23000000</v>
      </c>
      <c r="R2814">
        <v>349335</v>
      </c>
      <c r="S2814" t="s">
        <v>205</v>
      </c>
      <c r="T2814">
        <v>-1.2263773696704341</v>
      </c>
      <c r="U2814">
        <v>-1.2843940968797709</v>
      </c>
      <c r="V2814">
        <v>0.2094661248883162</v>
      </c>
      <c r="W2814">
        <v>-0.64148913929023776</v>
      </c>
      <c r="X2814">
        <v>-1.5025765057952249</v>
      </c>
      <c r="Y2814" t="str">
        <f t="shared" si="172"/>
        <v>49-60</v>
      </c>
      <c r="Z2814" s="20">
        <f t="shared" si="173"/>
        <v>0.39473684210526316</v>
      </c>
      <c r="AA2814" t="str">
        <f t="shared" si="174"/>
        <v>20%-40%</v>
      </c>
      <c r="AB2814">
        <f t="shared" si="175"/>
        <v>7.2438230966493544E-5</v>
      </c>
    </row>
    <row r="2815" spans="1:28" x14ac:dyDescent="0.25">
      <c r="A2815" t="s">
        <v>6646</v>
      </c>
      <c r="B2815" t="s">
        <v>6647</v>
      </c>
      <c r="C2815" t="s">
        <v>82</v>
      </c>
      <c r="D2815" t="s">
        <v>627</v>
      </c>
      <c r="E2815">
        <v>291</v>
      </c>
      <c r="F2815" t="s">
        <v>25</v>
      </c>
      <c r="G2815">
        <v>2021</v>
      </c>
      <c r="H2815" t="s">
        <v>25</v>
      </c>
      <c r="I2815" t="s">
        <v>84</v>
      </c>
      <c r="J2815" t="s">
        <v>80</v>
      </c>
      <c r="K2815">
        <v>72</v>
      </c>
      <c r="L2815" s="18">
        <v>44216</v>
      </c>
      <c r="M2815" s="18">
        <v>46407</v>
      </c>
      <c r="O2815">
        <v>41190000</v>
      </c>
      <c r="P2815">
        <v>37190000</v>
      </c>
      <c r="Q2815">
        <v>4000000</v>
      </c>
      <c r="R2815">
        <v>879209</v>
      </c>
      <c r="S2815" t="s">
        <v>107</v>
      </c>
      <c r="T2815">
        <v>-0.6684854342634714</v>
      </c>
      <c r="U2815">
        <v>0.80218663475686824</v>
      </c>
      <c r="V2815">
        <v>0.6442108197930716</v>
      </c>
      <c r="W2815">
        <v>-0.40656204002367791</v>
      </c>
      <c r="X2815">
        <v>0.1217289195237771</v>
      </c>
      <c r="Y2815" t="str">
        <f t="shared" si="172"/>
        <v>61-72</v>
      </c>
      <c r="Z2815" s="20">
        <f t="shared" si="173"/>
        <v>0.90288905074047099</v>
      </c>
      <c r="AA2815" t="str">
        <f t="shared" si="174"/>
        <v>80%-100%</v>
      </c>
      <c r="AB2815">
        <f t="shared" si="175"/>
        <v>1.8231309376334984E-4</v>
      </c>
    </row>
    <row r="2816" spans="1:28" x14ac:dyDescent="0.25">
      <c r="A2816" t="s">
        <v>6648</v>
      </c>
      <c r="B2816" t="s">
        <v>6649</v>
      </c>
      <c r="C2816" t="s">
        <v>82</v>
      </c>
      <c r="D2816" t="s">
        <v>301</v>
      </c>
      <c r="E2816">
        <v>50</v>
      </c>
      <c r="F2816" t="s">
        <v>17</v>
      </c>
      <c r="G2816">
        <v>2020</v>
      </c>
      <c r="H2816" t="s">
        <v>17</v>
      </c>
      <c r="I2816" t="s">
        <v>84</v>
      </c>
      <c r="J2816" t="s">
        <v>80</v>
      </c>
      <c r="K2816">
        <v>84</v>
      </c>
      <c r="L2816" s="18">
        <v>43862</v>
      </c>
      <c r="M2816" s="18">
        <v>46419</v>
      </c>
      <c r="O2816">
        <v>64690000</v>
      </c>
      <c r="P2816">
        <v>58190000</v>
      </c>
      <c r="Q2816">
        <v>6500000</v>
      </c>
      <c r="R2816">
        <v>1287870</v>
      </c>
      <c r="S2816" t="s">
        <v>109</v>
      </c>
      <c r="T2816">
        <v>-0.1348496699611593</v>
      </c>
      <c r="U2816">
        <v>0.78835584787892776</v>
      </c>
      <c r="V2816">
        <v>0.56516632981038883</v>
      </c>
      <c r="W2816">
        <v>-0.18485035139503231</v>
      </c>
      <c r="X2816">
        <v>1.7460343448427791</v>
      </c>
      <c r="Y2816" t="str">
        <f t="shared" si="172"/>
        <v>&gt;72</v>
      </c>
      <c r="Z2816" s="20">
        <f t="shared" si="173"/>
        <v>0.89952079146699648</v>
      </c>
      <c r="AA2816" t="str">
        <f t="shared" si="174"/>
        <v>80%-100%</v>
      </c>
      <c r="AB2816">
        <f t="shared" si="175"/>
        <v>2.6705318538027407E-4</v>
      </c>
    </row>
    <row r="2817" spans="1:28" x14ac:dyDescent="0.25">
      <c r="A2817" t="s">
        <v>6650</v>
      </c>
      <c r="B2817" t="s">
        <v>6651</v>
      </c>
      <c r="C2817" t="s">
        <v>82</v>
      </c>
      <c r="D2817" t="s">
        <v>212</v>
      </c>
      <c r="E2817">
        <v>61</v>
      </c>
      <c r="F2817" t="s">
        <v>87</v>
      </c>
      <c r="G2817">
        <v>2018</v>
      </c>
      <c r="H2817" t="s">
        <v>15</v>
      </c>
      <c r="J2817" t="s">
        <v>80</v>
      </c>
      <c r="K2817">
        <v>72</v>
      </c>
      <c r="L2817" s="18">
        <v>43048</v>
      </c>
      <c r="M2817" s="18">
        <v>45239</v>
      </c>
      <c r="O2817">
        <v>43838199</v>
      </c>
      <c r="P2817">
        <v>33838199</v>
      </c>
      <c r="Q2817">
        <v>10000000</v>
      </c>
      <c r="R2817">
        <v>769949</v>
      </c>
      <c r="S2817" t="s">
        <v>255</v>
      </c>
      <c r="T2817">
        <v>1.187111655242296</v>
      </c>
      <c r="U2817">
        <v>0.26427034237024222</v>
      </c>
      <c r="V2817">
        <v>0.80229979975843724</v>
      </c>
      <c r="W2817">
        <v>-0.28219970550418427</v>
      </c>
      <c r="X2817">
        <v>0.1217289195237771</v>
      </c>
      <c r="Y2817" t="str">
        <f t="shared" si="172"/>
        <v>61-72</v>
      </c>
      <c r="Z2817" s="20">
        <f t="shared" si="173"/>
        <v>0.77188843912132432</v>
      </c>
      <c r="AA2817" t="str">
        <f t="shared" si="174"/>
        <v>60%-80%</v>
      </c>
      <c r="AB2817">
        <f t="shared" si="175"/>
        <v>1.5965690095301281E-4</v>
      </c>
    </row>
    <row r="2818" spans="1:28" x14ac:dyDescent="0.25">
      <c r="A2818" t="s">
        <v>6652</v>
      </c>
      <c r="B2818" t="s">
        <v>6653</v>
      </c>
      <c r="C2818" t="s">
        <v>82</v>
      </c>
      <c r="D2818" t="s">
        <v>231</v>
      </c>
      <c r="E2818">
        <v>61</v>
      </c>
      <c r="F2818" t="s">
        <v>87</v>
      </c>
      <c r="G2818">
        <v>2020</v>
      </c>
      <c r="H2818" t="s">
        <v>15</v>
      </c>
      <c r="I2818" t="s">
        <v>84</v>
      </c>
      <c r="J2818" t="s">
        <v>80</v>
      </c>
      <c r="K2818">
        <v>84</v>
      </c>
      <c r="L2818" s="18">
        <v>43685</v>
      </c>
      <c r="M2818" s="18">
        <v>46242</v>
      </c>
      <c r="O2818">
        <v>37190000</v>
      </c>
      <c r="P2818">
        <v>37190000</v>
      </c>
      <c r="Q2818">
        <v>0</v>
      </c>
      <c r="R2818">
        <v>796486</v>
      </c>
      <c r="S2818" t="s">
        <v>332</v>
      </c>
      <c r="T2818">
        <v>0.20473672550394839</v>
      </c>
      <c r="U2818">
        <v>1.2009447865714571</v>
      </c>
      <c r="V2818">
        <v>0.14173851358094469</v>
      </c>
      <c r="W2818">
        <v>2.4950640140607851E-2</v>
      </c>
      <c r="X2818">
        <v>-0.72909773183379534</v>
      </c>
      <c r="Y2818" t="str">
        <f t="shared" si="172"/>
        <v>&gt;72</v>
      </c>
      <c r="Z2818" s="20">
        <f t="shared" si="173"/>
        <v>1</v>
      </c>
      <c r="AA2818" t="str">
        <f t="shared" si="174"/>
        <v>80%-100%</v>
      </c>
      <c r="AB2818">
        <f t="shared" si="175"/>
        <v>1.6515962279639479E-4</v>
      </c>
    </row>
    <row r="2819" spans="1:28" x14ac:dyDescent="0.25">
      <c r="A2819" t="s">
        <v>6654</v>
      </c>
      <c r="B2819" t="s">
        <v>6655</v>
      </c>
      <c r="C2819" t="s">
        <v>82</v>
      </c>
      <c r="D2819" t="s">
        <v>244</v>
      </c>
      <c r="E2819">
        <v>166872296</v>
      </c>
      <c r="F2819" t="s">
        <v>95</v>
      </c>
      <c r="G2819">
        <v>2015</v>
      </c>
      <c r="H2819" t="s">
        <v>16</v>
      </c>
      <c r="J2819" t="s">
        <v>96</v>
      </c>
      <c r="K2819">
        <v>60</v>
      </c>
      <c r="L2819" s="18">
        <v>44355</v>
      </c>
      <c r="M2819" s="18">
        <v>46181</v>
      </c>
      <c r="O2819">
        <v>34900000</v>
      </c>
      <c r="P2819">
        <v>34900000</v>
      </c>
      <c r="Q2819">
        <v>0</v>
      </c>
      <c r="R2819">
        <v>969222</v>
      </c>
      <c r="S2819" t="s">
        <v>182</v>
      </c>
      <c r="T2819">
        <v>-0.81402246089137476</v>
      </c>
      <c r="U2819">
        <v>1.2009447865714571</v>
      </c>
      <c r="V2819">
        <v>0.56516632981038883</v>
      </c>
      <c r="W2819">
        <v>-0.91218152020836285</v>
      </c>
      <c r="X2819">
        <v>4.4381042127634142E-2</v>
      </c>
      <c r="Y2819" t="str">
        <f t="shared" ref="Y2819:Y2882" si="176">IF(K2819&lt;=24,"&lt;=24",IF(AND(K2819&gt;=25,K2819&lt;=36),"25-36",IF(AND(K2819&gt;=37,K2819&lt;=48),"37-48",IF(AND(K2819&gt;=49,K2819&lt;=60),"49-60",IF(AND(K2819&gt;=61,K2819&lt;=72),"61-72","&gt;72")))))</f>
        <v>49-60</v>
      </c>
      <c r="Z2819" s="20">
        <f t="shared" ref="Z2819:Z2882" si="177">IF(P2819/O2819&gt;0.2,P2819/O2819,0.2)</f>
        <v>1</v>
      </c>
      <c r="AA2819" t="str">
        <f t="shared" ref="AA2819:AA2882" si="178">IF(Z2819&lt;=0.2,"20%",IF(AND(Z2819&gt;0.2,Z2819&lt;=0.4),"20%-40%",IF(AND(Z2819&gt;0.4,Z2819&lt;=0.6),"40%-60%",IF(AND(Z2819&gt;0.6,Z2819&lt;=0.8),"60%-80%","80%-100%"))))</f>
        <v>80%-100%</v>
      </c>
      <c r="AB2819">
        <f t="shared" ref="AB2819:AB2882" si="179">R2819/SUM($R$2:$R$5739)</f>
        <v>2.0097822174648059E-4</v>
      </c>
    </row>
    <row r="2820" spans="1:28" x14ac:dyDescent="0.25">
      <c r="A2820" t="s">
        <v>6656</v>
      </c>
      <c r="B2820" t="s">
        <v>6657</v>
      </c>
      <c r="C2820" t="s">
        <v>82</v>
      </c>
      <c r="D2820" t="s">
        <v>233</v>
      </c>
      <c r="E2820">
        <v>27</v>
      </c>
      <c r="F2820" t="s">
        <v>17</v>
      </c>
      <c r="G2820">
        <v>2022</v>
      </c>
      <c r="H2820" t="s">
        <v>155</v>
      </c>
      <c r="I2820" t="s">
        <v>84</v>
      </c>
      <c r="J2820" t="s">
        <v>80</v>
      </c>
      <c r="K2820">
        <v>84</v>
      </c>
      <c r="L2820" s="18">
        <v>44518</v>
      </c>
      <c r="M2820" s="18">
        <v>47075</v>
      </c>
      <c r="O2820">
        <v>88600000</v>
      </c>
      <c r="P2820">
        <v>18600000</v>
      </c>
      <c r="Q2820">
        <v>70000000</v>
      </c>
      <c r="R2820">
        <v>397646</v>
      </c>
      <c r="S2820" t="s">
        <v>97</v>
      </c>
      <c r="T2820">
        <v>-1.517451422926241</v>
      </c>
      <c r="U2820">
        <v>-2.0432408204460448</v>
      </c>
      <c r="V2820">
        <v>-0.58097877493851102</v>
      </c>
      <c r="W2820">
        <v>-0.8167286639866721</v>
      </c>
      <c r="X2820">
        <v>-0.72909773183379534</v>
      </c>
      <c r="Y2820" t="str">
        <f t="shared" si="176"/>
        <v>&gt;72</v>
      </c>
      <c r="Z2820" s="20">
        <f t="shared" si="177"/>
        <v>0.20993227990970656</v>
      </c>
      <c r="AA2820" t="str">
        <f t="shared" si="178"/>
        <v>20%-40%</v>
      </c>
      <c r="AB2820">
        <f t="shared" si="179"/>
        <v>8.2456017263950914E-5</v>
      </c>
    </row>
    <row r="2821" spans="1:28" x14ac:dyDescent="0.25">
      <c r="A2821" t="s">
        <v>6658</v>
      </c>
      <c r="B2821" t="s">
        <v>6659</v>
      </c>
      <c r="C2821" t="s">
        <v>82</v>
      </c>
      <c r="D2821" t="s">
        <v>236</v>
      </c>
      <c r="E2821">
        <v>246</v>
      </c>
      <c r="F2821" t="s">
        <v>79</v>
      </c>
      <c r="G2821">
        <v>2021</v>
      </c>
      <c r="H2821" t="s">
        <v>26</v>
      </c>
      <c r="I2821" t="s">
        <v>84</v>
      </c>
      <c r="J2821" t="s">
        <v>80</v>
      </c>
      <c r="K2821">
        <v>84</v>
      </c>
      <c r="L2821" s="18">
        <v>44074</v>
      </c>
      <c r="M2821" s="18">
        <v>46630</v>
      </c>
      <c r="O2821">
        <v>52590000</v>
      </c>
      <c r="P2821">
        <v>53340000</v>
      </c>
      <c r="Q2821">
        <v>0</v>
      </c>
      <c r="R2821">
        <v>1206225</v>
      </c>
      <c r="S2821" t="s">
        <v>335</v>
      </c>
      <c r="T2821">
        <v>-0.38953946655999011</v>
      </c>
      <c r="U2821">
        <v>1.259504570774405</v>
      </c>
      <c r="V2821">
        <v>0.16994387989697479</v>
      </c>
      <c r="W2821">
        <v>-0.1779676638395051</v>
      </c>
      <c r="X2821">
        <v>1.2045992030697781</v>
      </c>
      <c r="Y2821" t="str">
        <f t="shared" si="176"/>
        <v>&gt;72</v>
      </c>
      <c r="Z2821" s="20">
        <f t="shared" si="177"/>
        <v>1.0142612664004564</v>
      </c>
      <c r="AA2821" t="str">
        <f t="shared" si="178"/>
        <v>80%-100%</v>
      </c>
      <c r="AB2821">
        <f t="shared" si="179"/>
        <v>2.5012324888018284E-4</v>
      </c>
    </row>
    <row r="2822" spans="1:28" x14ac:dyDescent="0.25">
      <c r="A2822" t="s">
        <v>6660</v>
      </c>
      <c r="B2822" t="s">
        <v>6661</v>
      </c>
      <c r="C2822" t="s">
        <v>82</v>
      </c>
      <c r="D2822" t="s">
        <v>613</v>
      </c>
      <c r="E2822">
        <v>87</v>
      </c>
      <c r="F2822" t="s">
        <v>25</v>
      </c>
      <c r="G2822">
        <v>2022</v>
      </c>
      <c r="H2822" t="s">
        <v>25</v>
      </c>
      <c r="I2822" t="s">
        <v>84</v>
      </c>
      <c r="J2822" t="s">
        <v>80</v>
      </c>
      <c r="K2822">
        <v>84</v>
      </c>
      <c r="L2822" s="18">
        <v>44407</v>
      </c>
      <c r="M2822" s="18">
        <v>46964</v>
      </c>
      <c r="O2822">
        <v>43945400</v>
      </c>
      <c r="P2822">
        <v>44426900</v>
      </c>
      <c r="Q2822">
        <v>0</v>
      </c>
      <c r="R2822">
        <v>972648</v>
      </c>
      <c r="S2822" t="s">
        <v>225</v>
      </c>
      <c r="T2822">
        <v>-0.3531552099030143</v>
      </c>
      <c r="U2822">
        <v>1.245935641379732</v>
      </c>
      <c r="V2822">
        <v>-0.2648008150077798</v>
      </c>
      <c r="W2822">
        <v>-0.33927221062115842</v>
      </c>
      <c r="X2822">
        <v>-1.0384892414183671</v>
      </c>
      <c r="Y2822" t="str">
        <f t="shared" si="176"/>
        <v>&gt;72</v>
      </c>
      <c r="Z2822" s="20">
        <f t="shared" si="177"/>
        <v>1.0109567781838371</v>
      </c>
      <c r="AA2822" t="str">
        <f t="shared" si="178"/>
        <v>80%-100%</v>
      </c>
      <c r="AB2822">
        <f t="shared" si="179"/>
        <v>2.0168863833597552E-4</v>
      </c>
    </row>
    <row r="2823" spans="1:28" x14ac:dyDescent="0.25">
      <c r="A2823" t="s">
        <v>6662</v>
      </c>
      <c r="B2823" t="s">
        <v>6663</v>
      </c>
      <c r="C2823" t="s">
        <v>82</v>
      </c>
      <c r="D2823" t="s">
        <v>211</v>
      </c>
      <c r="E2823">
        <v>46</v>
      </c>
      <c r="F2823" t="s">
        <v>87</v>
      </c>
      <c r="G2823">
        <v>2020</v>
      </c>
      <c r="H2823" t="s">
        <v>24</v>
      </c>
      <c r="I2823" t="s">
        <v>84</v>
      </c>
      <c r="J2823" t="s">
        <v>80</v>
      </c>
      <c r="K2823">
        <v>72</v>
      </c>
      <c r="L2823" s="18">
        <v>44044</v>
      </c>
      <c r="M2823" s="18">
        <v>46235</v>
      </c>
      <c r="O2823">
        <v>38903000</v>
      </c>
      <c r="P2823">
        <v>38903000</v>
      </c>
      <c r="Q2823">
        <v>0</v>
      </c>
      <c r="R2823">
        <v>930288</v>
      </c>
      <c r="S2823" t="s">
        <v>235</v>
      </c>
      <c r="T2823">
        <v>-2.1359837860948301</v>
      </c>
      <c r="U2823">
        <v>1.2009447865714571</v>
      </c>
      <c r="V2823">
        <v>0.52564408481904745</v>
      </c>
      <c r="W2823">
        <v>-0.2450639933700626</v>
      </c>
      <c r="X2823">
        <v>0.35377255171220601</v>
      </c>
      <c r="Y2823" t="str">
        <f t="shared" si="176"/>
        <v>61-72</v>
      </c>
      <c r="Z2823" s="20">
        <f t="shared" si="177"/>
        <v>1</v>
      </c>
      <c r="AA2823" t="str">
        <f t="shared" si="178"/>
        <v>80%-100%</v>
      </c>
      <c r="AB2823">
        <f t="shared" si="179"/>
        <v>1.9290485353416447E-4</v>
      </c>
    </row>
    <row r="2824" spans="1:28" x14ac:dyDescent="0.25">
      <c r="A2824" t="s">
        <v>6664</v>
      </c>
      <c r="B2824" t="s">
        <v>6665</v>
      </c>
      <c r="C2824" t="s">
        <v>82</v>
      </c>
      <c r="D2824" t="s">
        <v>236</v>
      </c>
      <c r="E2824">
        <v>38</v>
      </c>
      <c r="F2824" t="s">
        <v>79</v>
      </c>
      <c r="G2824">
        <v>2021</v>
      </c>
      <c r="H2824" t="s">
        <v>26</v>
      </c>
      <c r="I2824" t="s">
        <v>84</v>
      </c>
      <c r="J2824" t="s">
        <v>80</v>
      </c>
      <c r="K2824">
        <v>84</v>
      </c>
      <c r="L2824" s="18">
        <v>44085</v>
      </c>
      <c r="M2824" s="18">
        <v>46641</v>
      </c>
      <c r="O2824">
        <v>47650000</v>
      </c>
      <c r="P2824">
        <v>47650000</v>
      </c>
      <c r="Q2824">
        <v>0</v>
      </c>
      <c r="R2824">
        <v>1068002</v>
      </c>
      <c r="S2824" t="s">
        <v>184</v>
      </c>
      <c r="T2824">
        <v>-0.46230797987394179</v>
      </c>
      <c r="U2824">
        <v>1.2009447865714571</v>
      </c>
      <c r="V2824">
        <v>0.99991102471514426</v>
      </c>
      <c r="W2824">
        <v>0.24131403213667549</v>
      </c>
      <c r="X2824">
        <v>1.2045992030697781</v>
      </c>
      <c r="Y2824" t="str">
        <f t="shared" si="176"/>
        <v>&gt;72</v>
      </c>
      <c r="Z2824" s="20">
        <f t="shared" si="177"/>
        <v>1</v>
      </c>
      <c r="AA2824" t="str">
        <f t="shared" si="178"/>
        <v>80%-100%</v>
      </c>
      <c r="AB2824">
        <f t="shared" si="179"/>
        <v>2.2146127799584076E-4</v>
      </c>
    </row>
    <row r="2825" spans="1:28" x14ac:dyDescent="0.25">
      <c r="A2825" t="s">
        <v>6666</v>
      </c>
      <c r="B2825" t="s">
        <v>6667</v>
      </c>
      <c r="C2825" t="s">
        <v>82</v>
      </c>
      <c r="D2825" t="s">
        <v>181</v>
      </c>
      <c r="E2825">
        <v>60</v>
      </c>
      <c r="F2825" t="s">
        <v>25</v>
      </c>
      <c r="G2825">
        <v>2020</v>
      </c>
      <c r="H2825" t="s">
        <v>25</v>
      </c>
      <c r="I2825" t="s">
        <v>84</v>
      </c>
      <c r="J2825" t="s">
        <v>80</v>
      </c>
      <c r="K2825">
        <v>84</v>
      </c>
      <c r="L2825" s="18">
        <v>44167</v>
      </c>
      <c r="M2825" s="18">
        <v>46723</v>
      </c>
      <c r="O2825">
        <v>37070000</v>
      </c>
      <c r="P2825">
        <v>38398000</v>
      </c>
      <c r="Q2825">
        <v>0</v>
      </c>
      <c r="R2825">
        <v>1009190</v>
      </c>
      <c r="S2825" t="s">
        <v>189</v>
      </c>
      <c r="T2825">
        <v>-0.48656415097859229</v>
      </c>
      <c r="U2825">
        <v>1.3480462062293099</v>
      </c>
      <c r="V2825">
        <v>0.56516632981038883</v>
      </c>
      <c r="W2825">
        <v>4.3224022407861149</v>
      </c>
      <c r="X2825">
        <v>1.436642835258207</v>
      </c>
      <c r="Y2825" t="str">
        <f t="shared" si="176"/>
        <v>&gt;72</v>
      </c>
      <c r="Z2825" s="20">
        <f t="shared" si="177"/>
        <v>1.0358241165362827</v>
      </c>
      <c r="AA2825" t="str">
        <f t="shared" si="178"/>
        <v>80%-100%</v>
      </c>
      <c r="AB2825">
        <f t="shared" si="179"/>
        <v>2.0926600056987024E-4</v>
      </c>
    </row>
    <row r="2826" spans="1:28" x14ac:dyDescent="0.25">
      <c r="A2826" t="s">
        <v>6668</v>
      </c>
      <c r="B2826" t="s">
        <v>6669</v>
      </c>
      <c r="C2826" t="s">
        <v>82</v>
      </c>
      <c r="D2826" t="s">
        <v>391</v>
      </c>
      <c r="E2826">
        <v>49</v>
      </c>
      <c r="F2826" t="s">
        <v>25</v>
      </c>
      <c r="G2826">
        <v>2022</v>
      </c>
      <c r="H2826" t="s">
        <v>25</v>
      </c>
      <c r="I2826" t="s">
        <v>84</v>
      </c>
      <c r="J2826" t="s">
        <v>80</v>
      </c>
      <c r="K2826">
        <v>60</v>
      </c>
      <c r="L2826" s="18">
        <v>44467</v>
      </c>
      <c r="M2826" s="18">
        <v>46293</v>
      </c>
      <c r="O2826">
        <v>42990000</v>
      </c>
      <c r="P2826">
        <v>27000000</v>
      </c>
      <c r="Q2826">
        <v>15990000</v>
      </c>
      <c r="R2826">
        <v>693381</v>
      </c>
      <c r="S2826" t="s">
        <v>318</v>
      </c>
      <c r="T2826">
        <v>-0.97168757307160336</v>
      </c>
      <c r="U2826">
        <v>-0.32634832746177128</v>
      </c>
      <c r="V2826">
        <v>-0.7785899998952176</v>
      </c>
      <c r="W2826">
        <v>0.91911089324640582</v>
      </c>
      <c r="X2826">
        <v>-1.0384892414183671</v>
      </c>
      <c r="Y2826" t="str">
        <f t="shared" si="176"/>
        <v>49-60</v>
      </c>
      <c r="Z2826" s="20">
        <f t="shared" si="177"/>
        <v>0.62805303558967207</v>
      </c>
      <c r="AA2826" t="str">
        <f t="shared" si="178"/>
        <v>60%-80%</v>
      </c>
      <c r="AB2826">
        <f t="shared" si="179"/>
        <v>1.4377973299491392E-4</v>
      </c>
    </row>
    <row r="2827" spans="1:28" x14ac:dyDescent="0.25">
      <c r="A2827" t="s">
        <v>6670</v>
      </c>
      <c r="B2827" t="s">
        <v>6671</v>
      </c>
      <c r="C2827" t="s">
        <v>82</v>
      </c>
      <c r="D2827" t="s">
        <v>373</v>
      </c>
      <c r="E2827">
        <v>61</v>
      </c>
      <c r="F2827" t="s">
        <v>87</v>
      </c>
      <c r="G2827">
        <v>2018</v>
      </c>
      <c r="H2827" t="s">
        <v>15</v>
      </c>
      <c r="J2827" t="s">
        <v>80</v>
      </c>
      <c r="K2827">
        <v>84</v>
      </c>
      <c r="L2827" s="18">
        <v>43157</v>
      </c>
      <c r="M2827" s="18">
        <v>45714</v>
      </c>
      <c r="O2827">
        <v>30479000</v>
      </c>
      <c r="P2827">
        <v>13736978</v>
      </c>
      <c r="Q2827">
        <v>16742022</v>
      </c>
      <c r="R2827">
        <v>397850</v>
      </c>
      <c r="S2827" t="s">
        <v>641</v>
      </c>
      <c r="T2827">
        <v>0.72624440425393522</v>
      </c>
      <c r="U2827">
        <v>-1.0545850137606949</v>
      </c>
      <c r="V2827">
        <v>-2.0740509366663051</v>
      </c>
      <c r="W2827">
        <v>-0.59309823992095745</v>
      </c>
      <c r="X2827">
        <v>-0.4197062222492236</v>
      </c>
      <c r="Y2827" t="str">
        <f t="shared" si="176"/>
        <v>&gt;72</v>
      </c>
      <c r="Z2827" s="20">
        <f t="shared" si="177"/>
        <v>0.45070304143836742</v>
      </c>
      <c r="AA2827" t="str">
        <f t="shared" si="178"/>
        <v>40%-60%</v>
      </c>
      <c r="AB2827">
        <f t="shared" si="179"/>
        <v>8.2498318777160764E-5</v>
      </c>
    </row>
    <row r="2828" spans="1:28" x14ac:dyDescent="0.25">
      <c r="A2828" t="s">
        <v>6672</v>
      </c>
      <c r="B2828" t="s">
        <v>6673</v>
      </c>
      <c r="C2828" t="s">
        <v>82</v>
      </c>
      <c r="D2828" t="s">
        <v>223</v>
      </c>
      <c r="E2828">
        <v>220</v>
      </c>
      <c r="F2828" t="s">
        <v>95</v>
      </c>
      <c r="G2828">
        <v>2016</v>
      </c>
      <c r="H2828" t="s">
        <v>16</v>
      </c>
      <c r="J2828" t="s">
        <v>96</v>
      </c>
      <c r="K2828">
        <v>60</v>
      </c>
      <c r="L2828" s="18">
        <v>43733</v>
      </c>
      <c r="M2828" s="18">
        <v>45560</v>
      </c>
      <c r="O2828">
        <v>24500000</v>
      </c>
      <c r="P2828">
        <v>15600000</v>
      </c>
      <c r="Q2828">
        <v>8900000</v>
      </c>
      <c r="R2828">
        <v>528428</v>
      </c>
      <c r="S2828" t="s">
        <v>163</v>
      </c>
      <c r="T2828">
        <v>1.029446543062067</v>
      </c>
      <c r="U2828">
        <v>-0.29069959742713303</v>
      </c>
      <c r="V2828">
        <v>0.56516632981038883</v>
      </c>
      <c r="W2828">
        <v>-0.65615364159365008</v>
      </c>
      <c r="X2828">
        <v>0.35377255171220601</v>
      </c>
      <c r="Y2828" t="str">
        <f t="shared" si="176"/>
        <v>49-60</v>
      </c>
      <c r="Z2828" s="20">
        <f t="shared" si="177"/>
        <v>0.63673469387755099</v>
      </c>
      <c r="AA2828" t="str">
        <f t="shared" si="178"/>
        <v>60%-80%</v>
      </c>
      <c r="AB2828">
        <f t="shared" si="179"/>
        <v>1.0957501971792763E-4</v>
      </c>
    </row>
    <row r="2829" spans="1:28" x14ac:dyDescent="0.25">
      <c r="A2829" t="s">
        <v>6674</v>
      </c>
      <c r="B2829" t="s">
        <v>6675</v>
      </c>
      <c r="C2829" t="s">
        <v>82</v>
      </c>
      <c r="D2829" t="s">
        <v>784</v>
      </c>
      <c r="E2829">
        <v>-1</v>
      </c>
      <c r="F2829" t="s">
        <v>95</v>
      </c>
      <c r="G2829">
        <v>2018</v>
      </c>
      <c r="H2829" t="s">
        <v>16</v>
      </c>
      <c r="J2829" t="s">
        <v>96</v>
      </c>
      <c r="K2829">
        <v>84</v>
      </c>
      <c r="L2829" s="18">
        <v>44469</v>
      </c>
      <c r="M2829" s="18">
        <v>47026</v>
      </c>
      <c r="O2829">
        <v>50500000</v>
      </c>
      <c r="P2829">
        <v>50200000</v>
      </c>
      <c r="Q2829">
        <v>300000</v>
      </c>
      <c r="R2829">
        <v>1241234</v>
      </c>
      <c r="S2829" t="s">
        <v>701</v>
      </c>
      <c r="T2829">
        <v>-0.52294840763556816</v>
      </c>
      <c r="U2829">
        <v>1.1765514475517891</v>
      </c>
      <c r="V2829">
        <v>1.395133474628558</v>
      </c>
      <c r="W2829">
        <v>0.20314510370509731</v>
      </c>
      <c r="X2829">
        <v>-0.4197062222492236</v>
      </c>
      <c r="Y2829" t="str">
        <f t="shared" si="176"/>
        <v>&gt;72</v>
      </c>
      <c r="Z2829" s="20">
        <f t="shared" si="177"/>
        <v>0.99405940594059405</v>
      </c>
      <c r="AA2829" t="str">
        <f t="shared" si="178"/>
        <v>80%-100%</v>
      </c>
      <c r="AB2829">
        <f t="shared" si="179"/>
        <v>2.5738272768392701E-4</v>
      </c>
    </row>
    <row r="2830" spans="1:28" x14ac:dyDescent="0.25">
      <c r="A2830" t="s">
        <v>6676</v>
      </c>
      <c r="B2830" t="s">
        <v>6677</v>
      </c>
      <c r="C2830" t="s">
        <v>82</v>
      </c>
      <c r="D2830" t="s">
        <v>83</v>
      </c>
      <c r="E2830">
        <v>87</v>
      </c>
      <c r="F2830" t="s">
        <v>79</v>
      </c>
      <c r="G2830">
        <v>2021</v>
      </c>
      <c r="H2830" t="s">
        <v>26</v>
      </c>
      <c r="I2830" t="s">
        <v>84</v>
      </c>
      <c r="J2830" t="s">
        <v>80</v>
      </c>
      <c r="K2830">
        <v>84</v>
      </c>
      <c r="L2830" s="18">
        <v>43836</v>
      </c>
      <c r="M2830" s="18">
        <v>46393</v>
      </c>
      <c r="O2830">
        <v>35672946</v>
      </c>
      <c r="P2830">
        <v>21672946</v>
      </c>
      <c r="Q2830">
        <v>14000000</v>
      </c>
      <c r="R2830">
        <v>497614</v>
      </c>
      <c r="S2830" t="s">
        <v>225</v>
      </c>
      <c r="T2830">
        <v>-0.76551011868207364</v>
      </c>
      <c r="U2830">
        <v>-0.41055567532900272</v>
      </c>
      <c r="V2830">
        <v>0.13042163490563341</v>
      </c>
      <c r="W2830">
        <v>-0.66443264812232217</v>
      </c>
      <c r="X2830">
        <v>1.3592949578620639</v>
      </c>
      <c r="Y2830" t="str">
        <f t="shared" si="176"/>
        <v>&gt;72</v>
      </c>
      <c r="Z2830" s="20">
        <f t="shared" si="177"/>
        <v>0.60754572947241303</v>
      </c>
      <c r="AA2830" t="str">
        <f t="shared" si="178"/>
        <v>60%-80%</v>
      </c>
      <c r="AB2830">
        <f t="shared" si="179"/>
        <v>1.0318541761965081E-4</v>
      </c>
    </row>
    <row r="2831" spans="1:28" x14ac:dyDescent="0.25">
      <c r="A2831" t="s">
        <v>6678</v>
      </c>
      <c r="B2831" t="s">
        <v>6679</v>
      </c>
      <c r="C2831" t="s">
        <v>82</v>
      </c>
      <c r="D2831" t="s">
        <v>392</v>
      </c>
      <c r="E2831">
        <v>60</v>
      </c>
      <c r="F2831" t="s">
        <v>87</v>
      </c>
      <c r="G2831">
        <v>2019</v>
      </c>
      <c r="H2831" t="s">
        <v>15</v>
      </c>
      <c r="J2831" t="s">
        <v>80</v>
      </c>
      <c r="K2831">
        <v>84</v>
      </c>
      <c r="L2831" s="18">
        <v>43265</v>
      </c>
      <c r="M2831" s="18">
        <v>45822</v>
      </c>
      <c r="O2831">
        <v>33240000</v>
      </c>
      <c r="P2831">
        <v>30867838</v>
      </c>
      <c r="Q2831">
        <v>2372162</v>
      </c>
      <c r="R2831">
        <v>653683</v>
      </c>
      <c r="S2831" t="s">
        <v>473</v>
      </c>
      <c r="T2831">
        <v>0.6777320620446341</v>
      </c>
      <c r="U2831">
        <v>0.9079062717583366</v>
      </c>
      <c r="V2831">
        <v>-1.473527127611457E-2</v>
      </c>
      <c r="W2831">
        <v>-0.7774126762797936</v>
      </c>
      <c r="X2831">
        <v>0.66316406129677774</v>
      </c>
      <c r="Y2831" t="str">
        <f t="shared" si="176"/>
        <v>&gt;72</v>
      </c>
      <c r="Z2831" s="20">
        <f t="shared" si="177"/>
        <v>0.92863531889290007</v>
      </c>
      <c r="AA2831" t="str">
        <f t="shared" si="178"/>
        <v>80%-100%</v>
      </c>
      <c r="AB2831">
        <f t="shared" si="179"/>
        <v>1.3554794146841971E-4</v>
      </c>
    </row>
    <row r="2832" spans="1:28" x14ac:dyDescent="0.25">
      <c r="A2832" t="s">
        <v>6680</v>
      </c>
      <c r="B2832" t="s">
        <v>6681</v>
      </c>
      <c r="C2832" t="s">
        <v>82</v>
      </c>
      <c r="D2832" t="s">
        <v>199</v>
      </c>
      <c r="E2832">
        <v>38</v>
      </c>
      <c r="F2832" t="s">
        <v>79</v>
      </c>
      <c r="G2832">
        <v>2022</v>
      </c>
      <c r="H2832" t="s">
        <v>26</v>
      </c>
      <c r="I2832" t="s">
        <v>84</v>
      </c>
      <c r="J2832" t="s">
        <v>80</v>
      </c>
      <c r="K2832">
        <v>84</v>
      </c>
      <c r="L2832" s="18">
        <v>44454</v>
      </c>
      <c r="M2832" s="18">
        <v>47011</v>
      </c>
      <c r="O2832">
        <v>45880000</v>
      </c>
      <c r="P2832">
        <v>37704000</v>
      </c>
      <c r="Q2832">
        <v>8176000</v>
      </c>
      <c r="R2832">
        <v>816825</v>
      </c>
      <c r="S2832" t="s">
        <v>218</v>
      </c>
      <c r="T2832">
        <v>-1.6993727062111199</v>
      </c>
      <c r="U2832">
        <v>0.4692013281907137</v>
      </c>
      <c r="V2832">
        <v>0.56516632981038883</v>
      </c>
      <c r="W2832">
        <v>-0.88943814932275012</v>
      </c>
      <c r="X2832">
        <v>-0.4197062222492236</v>
      </c>
      <c r="Y2832" t="str">
        <f t="shared" si="176"/>
        <v>&gt;72</v>
      </c>
      <c r="Z2832" s="20">
        <f t="shared" si="177"/>
        <v>0.82179598953792499</v>
      </c>
      <c r="AA2832" t="str">
        <f t="shared" si="178"/>
        <v>80%-100%</v>
      </c>
      <c r="AB2832">
        <f t="shared" si="179"/>
        <v>1.6937712513548909E-4</v>
      </c>
    </row>
    <row r="2833" spans="1:28" x14ac:dyDescent="0.25">
      <c r="A2833" t="s">
        <v>6682</v>
      </c>
      <c r="B2833" t="s">
        <v>6683</v>
      </c>
      <c r="C2833" t="s">
        <v>82</v>
      </c>
      <c r="D2833" t="s">
        <v>224</v>
      </c>
      <c r="E2833">
        <v>166846262</v>
      </c>
      <c r="F2833" t="s">
        <v>95</v>
      </c>
      <c r="G2833">
        <v>2018</v>
      </c>
      <c r="H2833" t="s">
        <v>16</v>
      </c>
      <c r="J2833" t="s">
        <v>96</v>
      </c>
      <c r="K2833">
        <v>72</v>
      </c>
      <c r="L2833" s="18">
        <v>44392</v>
      </c>
      <c r="M2833" s="18">
        <v>46583</v>
      </c>
      <c r="O2833">
        <v>37500000</v>
      </c>
      <c r="P2833">
        <v>35000000</v>
      </c>
      <c r="Q2833">
        <v>2500000</v>
      </c>
      <c r="R2833">
        <v>1019727</v>
      </c>
      <c r="S2833" t="s">
        <v>163</v>
      </c>
      <c r="T2833">
        <v>-1.0323280008332301</v>
      </c>
      <c r="U2833">
        <v>0.92719731535074179</v>
      </c>
      <c r="V2833">
        <v>0.16994387989697479</v>
      </c>
      <c r="W2833">
        <v>-0.94116268971087191</v>
      </c>
      <c r="X2833">
        <v>-1.5025765057952249</v>
      </c>
      <c r="Y2833" t="str">
        <f t="shared" si="176"/>
        <v>61-72</v>
      </c>
      <c r="Z2833" s="20">
        <f t="shared" si="177"/>
        <v>0.93333333333333335</v>
      </c>
      <c r="AA2833" t="str">
        <f t="shared" si="178"/>
        <v>80%-100%</v>
      </c>
      <c r="AB2833">
        <f t="shared" si="179"/>
        <v>2.1145095667130279E-4</v>
      </c>
    </row>
    <row r="2834" spans="1:28" x14ac:dyDescent="0.25">
      <c r="A2834" t="s">
        <v>6684</v>
      </c>
      <c r="B2834" t="s">
        <v>6685</v>
      </c>
      <c r="C2834" t="s">
        <v>82</v>
      </c>
      <c r="D2834" t="s">
        <v>442</v>
      </c>
      <c r="E2834">
        <v>27</v>
      </c>
      <c r="F2834" t="s">
        <v>17</v>
      </c>
      <c r="G2834">
        <v>2020</v>
      </c>
      <c r="H2834" t="s">
        <v>17</v>
      </c>
      <c r="I2834" t="s">
        <v>84</v>
      </c>
      <c r="J2834" t="s">
        <v>80</v>
      </c>
      <c r="K2834">
        <v>84</v>
      </c>
      <c r="L2834" s="18">
        <v>43854</v>
      </c>
      <c r="M2834" s="18">
        <v>46411</v>
      </c>
      <c r="O2834">
        <v>66490000</v>
      </c>
      <c r="P2834">
        <v>66490000</v>
      </c>
      <c r="Q2834">
        <v>0</v>
      </c>
      <c r="R2834">
        <v>1404678</v>
      </c>
      <c r="S2834" t="s">
        <v>101</v>
      </c>
      <c r="T2834">
        <v>2.2815442219069261E-2</v>
      </c>
      <c r="U2834">
        <v>1.2009447865714571</v>
      </c>
      <c r="V2834">
        <v>0.92086653473246149</v>
      </c>
      <c r="W2834">
        <v>3.0943584564657729</v>
      </c>
      <c r="X2834">
        <v>1.281947080465921</v>
      </c>
      <c r="Y2834" t="str">
        <f t="shared" si="176"/>
        <v>&gt;72</v>
      </c>
      <c r="Z2834" s="20">
        <f t="shared" si="177"/>
        <v>1</v>
      </c>
      <c r="AA2834" t="str">
        <f t="shared" si="178"/>
        <v>80%-100%</v>
      </c>
      <c r="AB2834">
        <f t="shared" si="179"/>
        <v>2.912745341793757E-4</v>
      </c>
    </row>
    <row r="2835" spans="1:28" x14ac:dyDescent="0.25">
      <c r="A2835" t="s">
        <v>6686</v>
      </c>
      <c r="B2835" t="s">
        <v>6687</v>
      </c>
      <c r="C2835" t="s">
        <v>82</v>
      </c>
      <c r="D2835" t="s">
        <v>6688</v>
      </c>
      <c r="E2835">
        <v>60</v>
      </c>
      <c r="F2835" t="s">
        <v>11</v>
      </c>
      <c r="G2835">
        <v>2021</v>
      </c>
      <c r="H2835" t="s">
        <v>23</v>
      </c>
      <c r="I2835" t="s">
        <v>188</v>
      </c>
      <c r="J2835" t="s">
        <v>80</v>
      </c>
      <c r="K2835">
        <v>24</v>
      </c>
      <c r="L2835" s="18">
        <v>44221</v>
      </c>
      <c r="M2835" s="18">
        <v>44951</v>
      </c>
      <c r="O2835">
        <v>72798500</v>
      </c>
      <c r="P2835">
        <v>47798500</v>
      </c>
      <c r="Q2835">
        <v>25000000</v>
      </c>
      <c r="R2835">
        <v>2340624</v>
      </c>
      <c r="S2835" t="s">
        <v>717</v>
      </c>
      <c r="T2835">
        <v>-7.420924219953294E-2</v>
      </c>
      <c r="U2835">
        <v>-0.20918456647521469</v>
      </c>
      <c r="V2835">
        <v>-1.907899813945156</v>
      </c>
      <c r="W2835">
        <v>7.4204214858635913</v>
      </c>
      <c r="X2835">
        <v>4.4381042127634142E-2</v>
      </c>
      <c r="Y2835" t="str">
        <f t="shared" si="176"/>
        <v>&lt;=24</v>
      </c>
      <c r="Z2835" s="20">
        <f t="shared" si="177"/>
        <v>0.65658633076230966</v>
      </c>
      <c r="AA2835" t="str">
        <f t="shared" si="178"/>
        <v>60%-80%</v>
      </c>
      <c r="AB2835">
        <f t="shared" si="179"/>
        <v>4.8535263262403702E-4</v>
      </c>
    </row>
    <row r="2836" spans="1:28" x14ac:dyDescent="0.25">
      <c r="A2836" t="s">
        <v>6689</v>
      </c>
      <c r="B2836" t="s">
        <v>6690</v>
      </c>
      <c r="C2836" t="s">
        <v>82</v>
      </c>
      <c r="D2836" t="s">
        <v>6691</v>
      </c>
      <c r="E2836">
        <v>38</v>
      </c>
      <c r="F2836" t="s">
        <v>22</v>
      </c>
      <c r="G2836">
        <v>2021</v>
      </c>
      <c r="H2836" t="s">
        <v>22</v>
      </c>
      <c r="I2836" t="s">
        <v>188</v>
      </c>
      <c r="J2836" t="s">
        <v>80</v>
      </c>
      <c r="K2836">
        <v>72</v>
      </c>
      <c r="L2836" s="18">
        <v>44286</v>
      </c>
      <c r="M2836" s="18">
        <v>46477</v>
      </c>
      <c r="O2836">
        <v>130690000</v>
      </c>
      <c r="P2836">
        <v>112690000</v>
      </c>
      <c r="Q2836">
        <v>18000000</v>
      </c>
      <c r="R2836">
        <v>2757548</v>
      </c>
      <c r="S2836" t="s">
        <v>162</v>
      </c>
      <c r="T2836">
        <v>0.35027375213185169</v>
      </c>
      <c r="U2836">
        <v>0.63539411529138146</v>
      </c>
      <c r="V2836">
        <v>0.80229979975843724</v>
      </c>
      <c r="W2836">
        <v>0.82208049861745169</v>
      </c>
      <c r="X2836">
        <v>0.89520769348520657</v>
      </c>
      <c r="Y2836" t="str">
        <f t="shared" si="176"/>
        <v>61-72</v>
      </c>
      <c r="Z2836" s="20">
        <f t="shared" si="177"/>
        <v>0.86226949269263142</v>
      </c>
      <c r="AA2836" t="str">
        <f t="shared" si="178"/>
        <v>80%-100%</v>
      </c>
      <c r="AB2836">
        <f t="shared" si="179"/>
        <v>5.7180614288631921E-4</v>
      </c>
    </row>
    <row r="2837" spans="1:28" x14ac:dyDescent="0.25">
      <c r="A2837" t="s">
        <v>6692</v>
      </c>
      <c r="B2837" t="s">
        <v>6693</v>
      </c>
      <c r="C2837" t="s">
        <v>82</v>
      </c>
      <c r="D2837" t="s">
        <v>392</v>
      </c>
      <c r="E2837">
        <v>27</v>
      </c>
      <c r="F2837" t="s">
        <v>87</v>
      </c>
      <c r="G2837">
        <v>2018</v>
      </c>
      <c r="H2837" t="s">
        <v>15</v>
      </c>
      <c r="J2837" t="s">
        <v>80</v>
      </c>
      <c r="K2837">
        <v>84</v>
      </c>
      <c r="L2837" s="18">
        <v>43220</v>
      </c>
      <c r="M2837" s="18">
        <v>45777</v>
      </c>
      <c r="O2837">
        <v>39990000</v>
      </c>
      <c r="P2837">
        <v>27990000</v>
      </c>
      <c r="Q2837">
        <v>12000000</v>
      </c>
      <c r="R2837">
        <v>591073</v>
      </c>
      <c r="S2837" t="s">
        <v>92</v>
      </c>
      <c r="T2837">
        <v>1.1507273985853199</v>
      </c>
      <c r="U2837">
        <v>-3.122687683761282E-2</v>
      </c>
      <c r="V2837">
        <v>-3.8218203582620507E-2</v>
      </c>
      <c r="W2837">
        <v>-1.0291229335856539E-2</v>
      </c>
      <c r="X2837">
        <v>1.668686467446636</v>
      </c>
      <c r="Y2837" t="str">
        <f t="shared" si="176"/>
        <v>&gt;72</v>
      </c>
      <c r="Z2837" s="20">
        <f t="shared" si="177"/>
        <v>0.69992498124531133</v>
      </c>
      <c r="AA2837" t="str">
        <f t="shared" si="178"/>
        <v>60%-80%</v>
      </c>
      <c r="AB2837">
        <f t="shared" si="179"/>
        <v>1.2256510939945392E-4</v>
      </c>
    </row>
    <row r="2838" spans="1:28" x14ac:dyDescent="0.25">
      <c r="A2838" t="s">
        <v>6694</v>
      </c>
      <c r="B2838" t="s">
        <v>6695</v>
      </c>
      <c r="C2838" t="s">
        <v>82</v>
      </c>
      <c r="D2838" t="s">
        <v>246</v>
      </c>
      <c r="E2838">
        <v>49</v>
      </c>
      <c r="F2838" t="s">
        <v>79</v>
      </c>
      <c r="G2838">
        <v>2020</v>
      </c>
      <c r="H2838" t="s">
        <v>13</v>
      </c>
      <c r="I2838" t="s">
        <v>84</v>
      </c>
      <c r="J2838" t="s">
        <v>80</v>
      </c>
      <c r="K2838">
        <v>72</v>
      </c>
      <c r="L2838" s="18">
        <v>43585</v>
      </c>
      <c r="M2838" s="18">
        <v>45777</v>
      </c>
      <c r="O2838">
        <v>35630000</v>
      </c>
      <c r="P2838">
        <v>31630000</v>
      </c>
      <c r="Q2838">
        <v>4000000</v>
      </c>
      <c r="R2838">
        <v>744076</v>
      </c>
      <c r="S2838" t="s">
        <v>118</v>
      </c>
      <c r="T2838">
        <v>0.27750523881790012</v>
      </c>
      <c r="U2838">
        <v>0.73996111345209381</v>
      </c>
      <c r="V2838">
        <v>0.28851061487099899</v>
      </c>
      <c r="W2838">
        <v>0.54479186305889882</v>
      </c>
      <c r="X2838">
        <v>-0.49705409964536651</v>
      </c>
      <c r="Y2838" t="str">
        <f t="shared" si="176"/>
        <v>61-72</v>
      </c>
      <c r="Z2838" s="20">
        <f t="shared" si="177"/>
        <v>0.88773505472916081</v>
      </c>
      <c r="AA2838" t="str">
        <f t="shared" si="178"/>
        <v>80%-100%</v>
      </c>
      <c r="AB2838">
        <f t="shared" si="179"/>
        <v>1.5429186638792175E-4</v>
      </c>
    </row>
    <row r="2839" spans="1:28" x14ac:dyDescent="0.25">
      <c r="A2839" t="s">
        <v>6696</v>
      </c>
      <c r="B2839" t="s">
        <v>6697</v>
      </c>
      <c r="C2839" t="s">
        <v>82</v>
      </c>
      <c r="D2839" t="s">
        <v>265</v>
      </c>
      <c r="E2839">
        <v>48</v>
      </c>
      <c r="F2839" t="s">
        <v>87</v>
      </c>
      <c r="G2839">
        <v>2021</v>
      </c>
      <c r="H2839" t="s">
        <v>24</v>
      </c>
      <c r="I2839" t="s">
        <v>84</v>
      </c>
      <c r="J2839" t="s">
        <v>80</v>
      </c>
      <c r="K2839">
        <v>84</v>
      </c>
      <c r="L2839" s="18">
        <v>44199</v>
      </c>
      <c r="M2839" s="18">
        <v>46755</v>
      </c>
      <c r="O2839">
        <v>44200000</v>
      </c>
      <c r="P2839">
        <v>29200000</v>
      </c>
      <c r="Q2839">
        <v>15000000</v>
      </c>
      <c r="R2839">
        <v>758808</v>
      </c>
      <c r="S2839" t="s">
        <v>186</v>
      </c>
      <c r="T2839">
        <v>-0.54720457874021866</v>
      </c>
      <c r="U2839">
        <v>-0.19256609633942259</v>
      </c>
      <c r="V2839">
        <v>-0.72158785638910594</v>
      </c>
      <c r="W2839">
        <v>-0.87610989141816853</v>
      </c>
      <c r="X2839">
        <v>-0.96114136402222416</v>
      </c>
      <c r="Y2839" t="str">
        <f t="shared" si="176"/>
        <v>&gt;72</v>
      </c>
      <c r="Z2839" s="20">
        <f t="shared" si="177"/>
        <v>0.66063348416289591</v>
      </c>
      <c r="AA2839" t="str">
        <f t="shared" si="178"/>
        <v>60%-80%</v>
      </c>
      <c r="AB2839">
        <f t="shared" si="179"/>
        <v>1.5734669919482166E-4</v>
      </c>
    </row>
    <row r="2840" spans="1:28" x14ac:dyDescent="0.25">
      <c r="A2840" t="s">
        <v>6698</v>
      </c>
      <c r="B2840" t="s">
        <v>6699</v>
      </c>
      <c r="C2840" t="s">
        <v>82</v>
      </c>
      <c r="D2840" t="s">
        <v>442</v>
      </c>
      <c r="E2840">
        <v>220</v>
      </c>
      <c r="F2840" t="s">
        <v>87</v>
      </c>
      <c r="G2840">
        <v>2020</v>
      </c>
      <c r="H2840" t="s">
        <v>24</v>
      </c>
      <c r="I2840" t="s">
        <v>84</v>
      </c>
      <c r="J2840" t="s">
        <v>80</v>
      </c>
      <c r="K2840">
        <v>84</v>
      </c>
      <c r="L2840" s="18">
        <v>43889</v>
      </c>
      <c r="M2840" s="18">
        <v>46446</v>
      </c>
      <c r="O2840">
        <v>38190000</v>
      </c>
      <c r="P2840">
        <v>34371000</v>
      </c>
      <c r="Q2840">
        <v>3819000</v>
      </c>
      <c r="R2840">
        <v>807219</v>
      </c>
      <c r="S2840" t="s">
        <v>437</v>
      </c>
      <c r="T2840">
        <v>-1.1657369419088079</v>
      </c>
      <c r="U2840">
        <v>0.79032357974038436</v>
      </c>
      <c r="V2840">
        <v>0.68373306478441309</v>
      </c>
      <c r="W2840">
        <v>-0.78877905126299208</v>
      </c>
      <c r="X2840">
        <v>-1.425228628399082</v>
      </c>
      <c r="Y2840" t="str">
        <f t="shared" si="176"/>
        <v>&gt;72</v>
      </c>
      <c r="Z2840" s="20">
        <f t="shared" si="177"/>
        <v>0.9</v>
      </c>
      <c r="AA2840" t="str">
        <f t="shared" si="178"/>
        <v>80%-100%</v>
      </c>
      <c r="AB2840">
        <f t="shared" si="179"/>
        <v>1.6738522152816624E-4</v>
      </c>
    </row>
    <row r="2841" spans="1:28" x14ac:dyDescent="0.25">
      <c r="A2841" t="s">
        <v>6700</v>
      </c>
      <c r="B2841" t="s">
        <v>6701</v>
      </c>
      <c r="C2841" t="s">
        <v>82</v>
      </c>
      <c r="D2841" t="s">
        <v>165</v>
      </c>
      <c r="E2841">
        <v>48</v>
      </c>
      <c r="F2841" t="s">
        <v>17</v>
      </c>
      <c r="G2841">
        <v>2020</v>
      </c>
      <c r="H2841" t="s">
        <v>17</v>
      </c>
      <c r="I2841" t="s">
        <v>84</v>
      </c>
      <c r="J2841" t="s">
        <v>80</v>
      </c>
      <c r="K2841">
        <v>72</v>
      </c>
      <c r="L2841" s="18">
        <v>43717</v>
      </c>
      <c r="M2841" s="18">
        <v>45909</v>
      </c>
      <c r="O2841">
        <v>49819350</v>
      </c>
      <c r="P2841">
        <v>24909675</v>
      </c>
      <c r="Q2841">
        <v>24909675</v>
      </c>
      <c r="R2841">
        <v>539039</v>
      </c>
      <c r="S2841" t="s">
        <v>407</v>
      </c>
      <c r="T2841">
        <v>0.31388949547487588</v>
      </c>
      <c r="U2841">
        <v>-0.85216124758390532</v>
      </c>
      <c r="V2841">
        <v>-0.50193428495582826</v>
      </c>
      <c r="W2841">
        <v>-0.32756895335658559</v>
      </c>
      <c r="X2841">
        <v>-0.57440197704150942</v>
      </c>
      <c r="Y2841" t="str">
        <f t="shared" si="176"/>
        <v>61-72</v>
      </c>
      <c r="Z2841" s="20">
        <f t="shared" si="177"/>
        <v>0.5</v>
      </c>
      <c r="AA2841" t="str">
        <f t="shared" si="178"/>
        <v>40%-60%</v>
      </c>
      <c r="AB2841">
        <f t="shared" si="179"/>
        <v>1.117753204859167E-4</v>
      </c>
    </row>
    <row r="2842" spans="1:28" x14ac:dyDescent="0.25">
      <c r="A2842" t="s">
        <v>6702</v>
      </c>
      <c r="B2842" t="s">
        <v>6703</v>
      </c>
      <c r="C2842" t="s">
        <v>82</v>
      </c>
      <c r="D2842" t="s">
        <v>199</v>
      </c>
      <c r="E2842">
        <v>236</v>
      </c>
      <c r="F2842" t="s">
        <v>87</v>
      </c>
      <c r="G2842">
        <v>2022</v>
      </c>
      <c r="H2842" t="s">
        <v>24</v>
      </c>
      <c r="I2842" t="s">
        <v>84</v>
      </c>
      <c r="J2842" t="s">
        <v>80</v>
      </c>
      <c r="K2842">
        <v>84</v>
      </c>
      <c r="L2842" s="18">
        <v>44405</v>
      </c>
      <c r="M2842" s="18">
        <v>46962</v>
      </c>
      <c r="O2842">
        <v>46283850</v>
      </c>
      <c r="P2842">
        <v>46283850</v>
      </c>
      <c r="Q2842">
        <v>0</v>
      </c>
      <c r="R2842">
        <v>968707</v>
      </c>
      <c r="S2842" t="s">
        <v>359</v>
      </c>
      <c r="T2842">
        <v>0.22899289660859901</v>
      </c>
      <c r="U2842">
        <v>1.2009447865714571</v>
      </c>
      <c r="V2842">
        <v>0.13042163490563341</v>
      </c>
      <c r="W2842">
        <v>-0.54728921963227917</v>
      </c>
      <c r="X2842">
        <v>-0.72909773183379534</v>
      </c>
      <c r="Y2842" t="str">
        <f t="shared" si="176"/>
        <v>&gt;72</v>
      </c>
      <c r="Z2842" s="20">
        <f t="shared" si="177"/>
        <v>1</v>
      </c>
      <c r="AA2842" t="str">
        <f t="shared" si="178"/>
        <v>80%-100%</v>
      </c>
      <c r="AB2842">
        <f t="shared" si="179"/>
        <v>2.0087143116166161E-4</v>
      </c>
    </row>
    <row r="2843" spans="1:28" x14ac:dyDescent="0.25">
      <c r="A2843" t="s">
        <v>6704</v>
      </c>
      <c r="B2843" t="s">
        <v>6705</v>
      </c>
      <c r="C2843" t="s">
        <v>82</v>
      </c>
      <c r="D2843" t="s">
        <v>627</v>
      </c>
      <c r="E2843">
        <v>38</v>
      </c>
      <c r="F2843" t="s">
        <v>25</v>
      </c>
      <c r="G2843">
        <v>2021</v>
      </c>
      <c r="H2843" t="s">
        <v>25</v>
      </c>
      <c r="I2843" t="s">
        <v>84</v>
      </c>
      <c r="J2843" t="s">
        <v>80</v>
      </c>
      <c r="K2843">
        <v>72</v>
      </c>
      <c r="L2843" s="18">
        <v>44155</v>
      </c>
      <c r="M2843" s="18">
        <v>46346</v>
      </c>
      <c r="O2843">
        <v>36820000</v>
      </c>
      <c r="P2843">
        <v>31820000</v>
      </c>
      <c r="Q2843">
        <v>5000000</v>
      </c>
      <c r="R2843">
        <v>729542</v>
      </c>
      <c r="S2843" t="s">
        <v>616</v>
      </c>
      <c r="T2843">
        <v>-0.53507649318789341</v>
      </c>
      <c r="U2843">
        <v>0.64333858500834917</v>
      </c>
      <c r="V2843">
        <v>0.2094661248883162</v>
      </c>
      <c r="W2843">
        <v>-0.77032852316289269</v>
      </c>
      <c r="X2843">
        <v>-1.5025765057952249</v>
      </c>
      <c r="Y2843" t="str">
        <f t="shared" si="176"/>
        <v>61-72</v>
      </c>
      <c r="Z2843" s="20">
        <f t="shared" si="177"/>
        <v>0.864204236827811</v>
      </c>
      <c r="AA2843" t="str">
        <f t="shared" si="178"/>
        <v>80%-100%</v>
      </c>
      <c r="AB2843">
        <f t="shared" si="179"/>
        <v>1.5127809093207846E-4</v>
      </c>
    </row>
    <row r="2844" spans="1:28" x14ac:dyDescent="0.25">
      <c r="A2844" t="s">
        <v>6706</v>
      </c>
      <c r="B2844" t="s">
        <v>6707</v>
      </c>
      <c r="C2844" t="s">
        <v>82</v>
      </c>
      <c r="D2844" t="s">
        <v>106</v>
      </c>
      <c r="E2844">
        <v>27</v>
      </c>
      <c r="F2844" t="s">
        <v>79</v>
      </c>
      <c r="G2844">
        <v>2022</v>
      </c>
      <c r="H2844" t="s">
        <v>26</v>
      </c>
      <c r="I2844" t="s">
        <v>84</v>
      </c>
      <c r="J2844" t="s">
        <v>80</v>
      </c>
      <c r="K2844">
        <v>84</v>
      </c>
      <c r="L2844" s="18">
        <v>44523</v>
      </c>
      <c r="M2844" s="18">
        <v>47080</v>
      </c>
      <c r="O2844">
        <v>56600000</v>
      </c>
      <c r="P2844">
        <v>57846781</v>
      </c>
      <c r="Q2844">
        <v>0</v>
      </c>
      <c r="R2844">
        <v>1277734</v>
      </c>
      <c r="S2844" t="s">
        <v>335</v>
      </c>
      <c r="T2844">
        <v>-0.32889903879836369</v>
      </c>
      <c r="U2844">
        <v>1.291396150330123</v>
      </c>
      <c r="V2844">
        <v>-0.1462340800337556</v>
      </c>
      <c r="W2844">
        <v>-0.61167854237772412</v>
      </c>
      <c r="X2844">
        <v>0.74051193869292065</v>
      </c>
      <c r="Y2844" t="str">
        <f t="shared" si="176"/>
        <v>&gt;72</v>
      </c>
      <c r="Z2844" s="20">
        <f t="shared" si="177"/>
        <v>1.0220279328621908</v>
      </c>
      <c r="AA2844" t="str">
        <f t="shared" si="178"/>
        <v>80%-100%</v>
      </c>
      <c r="AB2844">
        <f t="shared" si="179"/>
        <v>2.6495138078274911E-4</v>
      </c>
    </row>
    <row r="2845" spans="1:28" x14ac:dyDescent="0.25">
      <c r="A2845" t="s">
        <v>6708</v>
      </c>
      <c r="B2845" t="s">
        <v>6709</v>
      </c>
      <c r="C2845" t="s">
        <v>82</v>
      </c>
      <c r="D2845" t="s">
        <v>442</v>
      </c>
      <c r="E2845">
        <v>60</v>
      </c>
      <c r="F2845" t="s">
        <v>87</v>
      </c>
      <c r="G2845">
        <v>2021</v>
      </c>
      <c r="H2845" t="s">
        <v>24</v>
      </c>
      <c r="I2845" t="s">
        <v>84</v>
      </c>
      <c r="J2845" t="s">
        <v>80</v>
      </c>
      <c r="K2845">
        <v>84</v>
      </c>
      <c r="L2845" s="18">
        <v>43903</v>
      </c>
      <c r="M2845" s="18">
        <v>46459</v>
      </c>
      <c r="O2845">
        <v>46870000</v>
      </c>
      <c r="P2845">
        <v>13406100</v>
      </c>
      <c r="Q2845">
        <v>33463900</v>
      </c>
      <c r="R2845">
        <v>289179</v>
      </c>
      <c r="S2845" t="s">
        <v>365</v>
      </c>
      <c r="T2845">
        <v>0.43517035099812862</v>
      </c>
      <c r="U2845">
        <v>-1.730778491276703</v>
      </c>
      <c r="V2845">
        <v>-0.46241203996448682</v>
      </c>
      <c r="W2845">
        <v>-0.42955633012576261</v>
      </c>
      <c r="X2845">
        <v>-0.18766259006079469</v>
      </c>
      <c r="Y2845" t="str">
        <f t="shared" si="176"/>
        <v>&gt;72</v>
      </c>
      <c r="Z2845" s="20">
        <f t="shared" si="177"/>
        <v>0.28602730957968853</v>
      </c>
      <c r="AA2845" t="str">
        <f t="shared" si="178"/>
        <v>20%-40%</v>
      </c>
      <c r="AB2845">
        <f t="shared" si="179"/>
        <v>5.9964261218199249E-5</v>
      </c>
    </row>
    <row r="2846" spans="1:28" x14ac:dyDescent="0.25">
      <c r="A2846" t="s">
        <v>6710</v>
      </c>
      <c r="B2846" t="s">
        <v>6711</v>
      </c>
      <c r="C2846" t="s">
        <v>82</v>
      </c>
      <c r="D2846" t="s">
        <v>187</v>
      </c>
      <c r="E2846">
        <v>38</v>
      </c>
      <c r="F2846" t="s">
        <v>117</v>
      </c>
      <c r="G2846">
        <v>2019</v>
      </c>
      <c r="H2846" t="s">
        <v>14</v>
      </c>
      <c r="I2846" t="s">
        <v>84</v>
      </c>
      <c r="J2846" t="s">
        <v>80</v>
      </c>
      <c r="K2846">
        <v>84</v>
      </c>
      <c r="L2846" s="18">
        <v>43680</v>
      </c>
      <c r="M2846" s="18">
        <v>46237</v>
      </c>
      <c r="O2846">
        <v>46310000</v>
      </c>
      <c r="P2846">
        <v>12790000</v>
      </c>
      <c r="Q2846">
        <v>33520000</v>
      </c>
      <c r="R2846">
        <v>246753</v>
      </c>
      <c r="S2846" t="s">
        <v>490</v>
      </c>
      <c r="T2846">
        <v>0.66560397649230885</v>
      </c>
      <c r="U2846">
        <v>-1.771204393514388</v>
      </c>
      <c r="V2846">
        <v>-1.3136583567084441</v>
      </c>
      <c r="W2846">
        <v>-0.36918005532524117</v>
      </c>
      <c r="X2846">
        <v>-3.2966835268508812E-2</v>
      </c>
      <c r="Y2846" t="str">
        <f t="shared" si="176"/>
        <v>&gt;72</v>
      </c>
      <c r="Z2846" s="20">
        <f t="shared" si="177"/>
        <v>0.276182250053984</v>
      </c>
      <c r="AA2846" t="str">
        <f t="shared" si="178"/>
        <v>20%-40%</v>
      </c>
      <c r="AB2846">
        <f t="shared" si="179"/>
        <v>5.116679063270265E-5</v>
      </c>
    </row>
    <row r="2847" spans="1:28" x14ac:dyDescent="0.25">
      <c r="A2847" t="s">
        <v>6712</v>
      </c>
      <c r="B2847" t="s">
        <v>6713</v>
      </c>
      <c r="C2847" t="s">
        <v>82</v>
      </c>
      <c r="D2847" t="s">
        <v>86</v>
      </c>
      <c r="E2847">
        <v>38</v>
      </c>
      <c r="F2847" t="s">
        <v>79</v>
      </c>
      <c r="G2847">
        <v>2020</v>
      </c>
      <c r="H2847" t="s">
        <v>13</v>
      </c>
      <c r="I2847" t="s">
        <v>84</v>
      </c>
      <c r="J2847" t="s">
        <v>80</v>
      </c>
      <c r="K2847">
        <v>60</v>
      </c>
      <c r="L2847" s="18">
        <v>43503</v>
      </c>
      <c r="M2847" s="18">
        <v>45329</v>
      </c>
      <c r="O2847">
        <v>38990000</v>
      </c>
      <c r="P2847">
        <v>33990000</v>
      </c>
      <c r="Q2847">
        <v>5000000</v>
      </c>
      <c r="R2847">
        <v>867105</v>
      </c>
      <c r="S2847" t="s">
        <v>88</v>
      </c>
      <c r="T2847">
        <v>-0.26825861103673743</v>
      </c>
      <c r="U2847">
        <v>0.67437232333591868</v>
      </c>
      <c r="V2847">
        <v>0.88134428974112011</v>
      </c>
      <c r="W2847">
        <v>-0.49551223845552972</v>
      </c>
      <c r="X2847">
        <v>-0.72909773183379534</v>
      </c>
      <c r="Y2847" t="str">
        <f t="shared" si="176"/>
        <v>49-60</v>
      </c>
      <c r="Z2847" s="20">
        <f t="shared" si="177"/>
        <v>0.87176199025391121</v>
      </c>
      <c r="AA2847" t="str">
        <f t="shared" si="178"/>
        <v>80%-100%</v>
      </c>
      <c r="AB2847">
        <f t="shared" si="179"/>
        <v>1.7980320397956512E-4</v>
      </c>
    </row>
    <row r="2848" spans="1:28" x14ac:dyDescent="0.25">
      <c r="A2848" t="s">
        <v>6714</v>
      </c>
      <c r="B2848" t="s">
        <v>6715</v>
      </c>
      <c r="C2848" t="s">
        <v>82</v>
      </c>
      <c r="D2848" t="s">
        <v>106</v>
      </c>
      <c r="E2848">
        <v>62</v>
      </c>
      <c r="F2848" t="s">
        <v>87</v>
      </c>
      <c r="G2848">
        <v>2022</v>
      </c>
      <c r="H2848" t="s">
        <v>24</v>
      </c>
      <c r="I2848" t="s">
        <v>84</v>
      </c>
      <c r="J2848" t="s">
        <v>80</v>
      </c>
      <c r="K2848">
        <v>84</v>
      </c>
      <c r="L2848" s="18">
        <v>44524</v>
      </c>
      <c r="M2848" s="18">
        <v>47081</v>
      </c>
      <c r="O2848">
        <v>53470000</v>
      </c>
      <c r="P2848">
        <v>54622000</v>
      </c>
      <c r="Q2848">
        <v>0</v>
      </c>
      <c r="R2848">
        <v>1154081</v>
      </c>
      <c r="S2848" t="s">
        <v>481</v>
      </c>
      <c r="T2848">
        <v>-0.55933266429254402</v>
      </c>
      <c r="U2848">
        <v>1.289412269322419</v>
      </c>
      <c r="V2848">
        <v>0.24898836987965761</v>
      </c>
      <c r="W2848">
        <v>-0.37840465556783992</v>
      </c>
      <c r="X2848">
        <v>0.27642467431606299</v>
      </c>
      <c r="Y2848" t="str">
        <f t="shared" si="176"/>
        <v>&gt;72</v>
      </c>
      <c r="Z2848" s="20">
        <f t="shared" si="177"/>
        <v>1.0215447914718534</v>
      </c>
      <c r="AA2848" t="str">
        <f t="shared" si="178"/>
        <v>80%-100%</v>
      </c>
      <c r="AB2848">
        <f t="shared" si="179"/>
        <v>2.393106503271697E-4</v>
      </c>
    </row>
    <row r="2849" spans="1:28" x14ac:dyDescent="0.25">
      <c r="A2849" t="s">
        <v>6716</v>
      </c>
      <c r="B2849" t="s">
        <v>6717</v>
      </c>
      <c r="C2849" t="s">
        <v>82</v>
      </c>
      <c r="D2849" t="s">
        <v>116</v>
      </c>
      <c r="E2849">
        <v>220</v>
      </c>
      <c r="F2849" t="s">
        <v>12</v>
      </c>
      <c r="G2849">
        <v>2019</v>
      </c>
      <c r="H2849" t="s">
        <v>12</v>
      </c>
      <c r="I2849" t="s">
        <v>84</v>
      </c>
      <c r="J2849" t="s">
        <v>80</v>
      </c>
      <c r="K2849">
        <v>84</v>
      </c>
      <c r="L2849" s="18">
        <v>43578</v>
      </c>
      <c r="M2849" s="18">
        <v>46135</v>
      </c>
      <c r="O2849">
        <v>65041000</v>
      </c>
      <c r="P2849">
        <v>50241000</v>
      </c>
      <c r="Q2849">
        <v>14800000</v>
      </c>
      <c r="R2849">
        <v>991196</v>
      </c>
      <c r="S2849" t="s">
        <v>455</v>
      </c>
      <c r="T2849">
        <v>1.35690485297485</v>
      </c>
      <c r="U2849">
        <v>0.26658125263134619</v>
      </c>
      <c r="V2849">
        <v>9.0431446533595056E-2</v>
      </c>
      <c r="W2849">
        <v>-0.55839571399841748</v>
      </c>
      <c r="X2849">
        <v>-0.80644560922993824</v>
      </c>
      <c r="Y2849" t="str">
        <f t="shared" si="176"/>
        <v>&gt;72</v>
      </c>
      <c r="Z2849" s="20">
        <f t="shared" si="177"/>
        <v>0.77245122307467595</v>
      </c>
      <c r="AA2849" t="str">
        <f t="shared" si="178"/>
        <v>60%-80%</v>
      </c>
      <c r="AB2849">
        <f t="shared" si="179"/>
        <v>2.0553475827233037E-4</v>
      </c>
    </row>
    <row r="2850" spans="1:28" x14ac:dyDescent="0.25">
      <c r="A2850" t="s">
        <v>6718</v>
      </c>
      <c r="B2850" t="s">
        <v>6719</v>
      </c>
      <c r="C2850" t="s">
        <v>82</v>
      </c>
      <c r="D2850" t="s">
        <v>613</v>
      </c>
      <c r="E2850">
        <v>246</v>
      </c>
      <c r="F2850" t="s">
        <v>25</v>
      </c>
      <c r="G2850">
        <v>2022</v>
      </c>
      <c r="H2850" t="s">
        <v>25</v>
      </c>
      <c r="I2850" t="s">
        <v>84</v>
      </c>
      <c r="J2850" t="s">
        <v>80</v>
      </c>
      <c r="K2850">
        <v>84</v>
      </c>
      <c r="L2850" s="18">
        <v>44417</v>
      </c>
      <c r="M2850" s="18">
        <v>46974</v>
      </c>
      <c r="O2850">
        <v>43540000</v>
      </c>
      <c r="P2850">
        <v>43540000</v>
      </c>
      <c r="Q2850">
        <v>0</v>
      </c>
      <c r="R2850">
        <v>917045</v>
      </c>
      <c r="S2850" t="s">
        <v>686</v>
      </c>
      <c r="T2850">
        <v>-0.91104714530997699</v>
      </c>
      <c r="U2850">
        <v>1.2009447865714571</v>
      </c>
      <c r="V2850">
        <v>0.2094661248883162</v>
      </c>
      <c r="W2850">
        <v>-0.55658252394605479</v>
      </c>
      <c r="X2850">
        <v>-1.5025765057952249</v>
      </c>
      <c r="Y2850" t="str">
        <f t="shared" si="176"/>
        <v>&gt;72</v>
      </c>
      <c r="Z2850" s="20">
        <f t="shared" si="177"/>
        <v>1</v>
      </c>
      <c r="AA2850" t="str">
        <f t="shared" si="178"/>
        <v>80%-100%</v>
      </c>
      <c r="AB2850">
        <f t="shared" si="179"/>
        <v>1.9015878030162472E-4</v>
      </c>
    </row>
    <row r="2851" spans="1:28" x14ac:dyDescent="0.25">
      <c r="A2851" t="s">
        <v>6720</v>
      </c>
      <c r="B2851" t="s">
        <v>6721</v>
      </c>
      <c r="C2851" t="s">
        <v>82</v>
      </c>
      <c r="D2851" t="s">
        <v>478</v>
      </c>
      <c r="E2851">
        <v>62</v>
      </c>
      <c r="F2851" t="s">
        <v>87</v>
      </c>
      <c r="G2851">
        <v>2019</v>
      </c>
      <c r="H2851" t="s">
        <v>15</v>
      </c>
      <c r="J2851" t="s">
        <v>80</v>
      </c>
      <c r="K2851">
        <v>60</v>
      </c>
      <c r="L2851" s="18">
        <v>43389</v>
      </c>
      <c r="M2851" s="18">
        <v>45215</v>
      </c>
      <c r="O2851">
        <v>32500000</v>
      </c>
      <c r="P2851">
        <v>30875000</v>
      </c>
      <c r="Q2851">
        <v>1625000</v>
      </c>
      <c r="R2851">
        <v>910315</v>
      </c>
      <c r="S2851" t="s">
        <v>166</v>
      </c>
      <c r="T2851">
        <v>1.7450035906492589</v>
      </c>
      <c r="U2851">
        <v>0.99563418315592023</v>
      </c>
      <c r="V2851">
        <v>0.16495103468721881</v>
      </c>
      <c r="W2851">
        <v>-0.56596477845826221</v>
      </c>
      <c r="X2851">
        <v>2.287469486615779</v>
      </c>
      <c r="Y2851" t="str">
        <f t="shared" si="176"/>
        <v>49-60</v>
      </c>
      <c r="Z2851" s="20">
        <f t="shared" si="177"/>
        <v>0.95</v>
      </c>
      <c r="AA2851" t="str">
        <f t="shared" si="178"/>
        <v>80%-100%</v>
      </c>
      <c r="AB2851">
        <f t="shared" si="179"/>
        <v>1.8876324508641725E-4</v>
      </c>
    </row>
    <row r="2852" spans="1:28" x14ac:dyDescent="0.25">
      <c r="A2852" t="s">
        <v>6722</v>
      </c>
      <c r="B2852" t="s">
        <v>6723</v>
      </c>
      <c r="C2852" t="s">
        <v>82</v>
      </c>
      <c r="D2852" t="s">
        <v>276</v>
      </c>
      <c r="E2852">
        <v>236</v>
      </c>
      <c r="F2852" t="s">
        <v>20</v>
      </c>
      <c r="G2852">
        <v>2020</v>
      </c>
      <c r="H2852" t="s">
        <v>20</v>
      </c>
      <c r="I2852" t="s">
        <v>84</v>
      </c>
      <c r="J2852" t="s">
        <v>80</v>
      </c>
      <c r="K2852">
        <v>60</v>
      </c>
      <c r="L2852" s="18">
        <v>43720</v>
      </c>
      <c r="M2852" s="18">
        <v>45547</v>
      </c>
      <c r="O2852">
        <v>93290000</v>
      </c>
      <c r="P2852">
        <v>93290000</v>
      </c>
      <c r="Q2852">
        <v>0</v>
      </c>
      <c r="R2852">
        <v>2465892</v>
      </c>
      <c r="S2852" t="s">
        <v>724</v>
      </c>
      <c r="T2852">
        <v>-0.29251478214138787</v>
      </c>
      <c r="U2852">
        <v>1.2009447865714571</v>
      </c>
      <c r="V2852">
        <v>0.44659959483636458</v>
      </c>
      <c r="W2852">
        <v>0.65818112850990196</v>
      </c>
      <c r="X2852">
        <v>-1.11583711881451</v>
      </c>
      <c r="Y2852" t="str">
        <f t="shared" si="176"/>
        <v>49-60</v>
      </c>
      <c r="Z2852" s="20">
        <f t="shared" si="177"/>
        <v>1</v>
      </c>
      <c r="AA2852" t="str">
        <f t="shared" si="178"/>
        <v>80%-100%</v>
      </c>
      <c r="AB2852">
        <f t="shared" si="179"/>
        <v>5.113282500591944E-4</v>
      </c>
    </row>
    <row r="2853" spans="1:28" x14ac:dyDescent="0.25">
      <c r="A2853" t="s">
        <v>6724</v>
      </c>
      <c r="B2853" t="s">
        <v>6725</v>
      </c>
      <c r="C2853" t="s">
        <v>82</v>
      </c>
      <c r="D2853" t="s">
        <v>258</v>
      </c>
      <c r="E2853">
        <v>62</v>
      </c>
      <c r="F2853" t="s">
        <v>25</v>
      </c>
      <c r="G2853">
        <v>2020</v>
      </c>
      <c r="H2853" t="s">
        <v>25</v>
      </c>
      <c r="I2853" t="s">
        <v>84</v>
      </c>
      <c r="J2853" t="s">
        <v>80</v>
      </c>
      <c r="K2853">
        <v>84</v>
      </c>
      <c r="L2853" s="18">
        <v>43779</v>
      </c>
      <c r="M2853" s="18">
        <v>46336</v>
      </c>
      <c r="O2853">
        <v>33720000</v>
      </c>
      <c r="P2853">
        <v>19720000</v>
      </c>
      <c r="Q2853">
        <v>14000000</v>
      </c>
      <c r="R2853">
        <v>365106</v>
      </c>
      <c r="S2853" t="s">
        <v>166</v>
      </c>
      <c r="T2853">
        <v>-0.61997309205417039</v>
      </c>
      <c r="U2853">
        <v>-0.50388821925150107</v>
      </c>
      <c r="V2853">
        <v>-0.64073984780073323</v>
      </c>
      <c r="W2853">
        <v>-0.1582980533556736</v>
      </c>
      <c r="X2853">
        <v>0.74051193869292065</v>
      </c>
      <c r="Y2853" t="str">
        <f t="shared" si="176"/>
        <v>&gt;72</v>
      </c>
      <c r="Z2853" s="20">
        <f t="shared" si="177"/>
        <v>0.58481613285883749</v>
      </c>
      <c r="AA2853" t="str">
        <f t="shared" si="178"/>
        <v>40%-60%</v>
      </c>
      <c r="AB2853">
        <f t="shared" si="179"/>
        <v>7.5708511186261304E-5</v>
      </c>
    </row>
    <row r="2854" spans="1:28" x14ac:dyDescent="0.25">
      <c r="A2854" t="s">
        <v>6726</v>
      </c>
      <c r="B2854" t="s">
        <v>6727</v>
      </c>
      <c r="C2854" t="s">
        <v>82</v>
      </c>
      <c r="D2854" t="s">
        <v>647</v>
      </c>
      <c r="E2854">
        <v>38</v>
      </c>
      <c r="F2854" t="s">
        <v>17</v>
      </c>
      <c r="G2854">
        <v>2018</v>
      </c>
      <c r="H2854" t="s">
        <v>17</v>
      </c>
      <c r="J2854" t="s">
        <v>80</v>
      </c>
      <c r="K2854">
        <v>72</v>
      </c>
      <c r="L2854" s="18">
        <v>43015</v>
      </c>
      <c r="M2854" s="18">
        <v>45206</v>
      </c>
      <c r="O2854">
        <v>57590000</v>
      </c>
      <c r="P2854">
        <v>47590000</v>
      </c>
      <c r="Q2854">
        <v>10000000</v>
      </c>
      <c r="R2854">
        <v>1148655</v>
      </c>
      <c r="S2854" t="s">
        <v>581</v>
      </c>
      <c r="T2854">
        <v>-0.30464286769371318</v>
      </c>
      <c r="U2854">
        <v>0.48793696085332439</v>
      </c>
      <c r="V2854">
        <v>0.92086653473246149</v>
      </c>
      <c r="W2854">
        <v>-0.53558662617515729</v>
      </c>
      <c r="X2854">
        <v>0.43112042910834891</v>
      </c>
      <c r="Y2854" t="str">
        <f t="shared" si="176"/>
        <v>61-72</v>
      </c>
      <c r="Z2854" s="20">
        <f t="shared" si="177"/>
        <v>0.82635874283729815</v>
      </c>
      <c r="AA2854" t="str">
        <f t="shared" si="178"/>
        <v>80%-100%</v>
      </c>
      <c r="AB2854">
        <f t="shared" si="179"/>
        <v>2.3818551301993111E-4</v>
      </c>
    </row>
    <row r="2855" spans="1:28" x14ac:dyDescent="0.25">
      <c r="A2855" t="s">
        <v>6728</v>
      </c>
      <c r="B2855" t="s">
        <v>6729</v>
      </c>
      <c r="C2855" t="s">
        <v>82</v>
      </c>
      <c r="D2855" t="s">
        <v>648</v>
      </c>
      <c r="E2855">
        <v>166846262</v>
      </c>
      <c r="F2855" t="s">
        <v>95</v>
      </c>
      <c r="G2855">
        <v>2014</v>
      </c>
      <c r="H2855" t="s">
        <v>16</v>
      </c>
      <c r="J2855" t="s">
        <v>96</v>
      </c>
      <c r="K2855">
        <v>60</v>
      </c>
      <c r="L2855" s="18">
        <v>44216</v>
      </c>
      <c r="M2855" s="18">
        <v>46042</v>
      </c>
      <c r="O2855">
        <v>39900000</v>
      </c>
      <c r="P2855">
        <v>33900000</v>
      </c>
      <c r="Q2855">
        <v>6000000</v>
      </c>
      <c r="R2855">
        <v>969514</v>
      </c>
      <c r="S2855" t="s">
        <v>163</v>
      </c>
      <c r="T2855">
        <v>-0.52294840763556816</v>
      </c>
      <c r="U2855">
        <v>0.58346928757736283</v>
      </c>
      <c r="V2855">
        <v>1.078955514697826</v>
      </c>
      <c r="W2855">
        <v>-0.3554226459035984</v>
      </c>
      <c r="X2855">
        <v>-1.3478807510029389</v>
      </c>
      <c r="Y2855" t="str">
        <f t="shared" si="176"/>
        <v>49-60</v>
      </c>
      <c r="Z2855" s="20">
        <f t="shared" si="177"/>
        <v>0.84962406015037595</v>
      </c>
      <c r="AA2855" t="str">
        <f t="shared" si="178"/>
        <v>80%-100%</v>
      </c>
      <c r="AB2855">
        <f t="shared" si="179"/>
        <v>2.0103877097127118E-4</v>
      </c>
    </row>
    <row r="2856" spans="1:28" x14ac:dyDescent="0.25">
      <c r="A2856" t="s">
        <v>6730</v>
      </c>
      <c r="B2856" t="s">
        <v>6731</v>
      </c>
      <c r="C2856" t="s">
        <v>82</v>
      </c>
      <c r="D2856" t="s">
        <v>291</v>
      </c>
      <c r="E2856">
        <v>220</v>
      </c>
      <c r="F2856" t="s">
        <v>79</v>
      </c>
      <c r="G2856">
        <v>2017</v>
      </c>
      <c r="H2856" t="s">
        <v>13</v>
      </c>
      <c r="J2856" t="s">
        <v>80</v>
      </c>
      <c r="K2856">
        <v>84</v>
      </c>
      <c r="L2856" s="18">
        <v>42716</v>
      </c>
      <c r="M2856" s="18">
        <v>45272</v>
      </c>
      <c r="O2856">
        <v>34540000</v>
      </c>
      <c r="P2856">
        <v>31086000</v>
      </c>
      <c r="Q2856">
        <v>3454000</v>
      </c>
      <c r="R2856">
        <v>595764</v>
      </c>
      <c r="S2856" t="s">
        <v>492</v>
      </c>
      <c r="T2856">
        <v>-0.71699777647277252</v>
      </c>
      <c r="U2856">
        <v>0.79032357974038436</v>
      </c>
      <c r="V2856">
        <v>-0.24054194246535951</v>
      </c>
      <c r="W2856">
        <v>-0.40650833800089331</v>
      </c>
      <c r="X2856">
        <v>-0.34235834485308059</v>
      </c>
      <c r="Y2856" t="str">
        <f t="shared" si="176"/>
        <v>&gt;72</v>
      </c>
      <c r="Z2856" s="20">
        <f t="shared" si="177"/>
        <v>0.9</v>
      </c>
      <c r="AA2856" t="str">
        <f t="shared" si="178"/>
        <v>80%-100%</v>
      </c>
      <c r="AB2856">
        <f t="shared" si="179"/>
        <v>1.2353783684292171E-4</v>
      </c>
    </row>
    <row r="2857" spans="1:28" x14ac:dyDescent="0.25">
      <c r="A2857" t="s">
        <v>6732</v>
      </c>
      <c r="B2857" t="s">
        <v>6733</v>
      </c>
      <c r="C2857" t="s">
        <v>82</v>
      </c>
      <c r="D2857" t="s">
        <v>221</v>
      </c>
      <c r="E2857">
        <v>15</v>
      </c>
      <c r="F2857" t="s">
        <v>17</v>
      </c>
      <c r="G2857">
        <v>2022</v>
      </c>
      <c r="H2857" t="s">
        <v>155</v>
      </c>
      <c r="J2857" t="s">
        <v>80</v>
      </c>
      <c r="K2857">
        <v>12</v>
      </c>
      <c r="L2857" s="18">
        <v>44550</v>
      </c>
      <c r="M2857" s="18">
        <v>44915</v>
      </c>
      <c r="O2857">
        <v>78795000</v>
      </c>
      <c r="P2857">
        <v>12500000</v>
      </c>
      <c r="Q2857">
        <v>66295000</v>
      </c>
      <c r="R2857">
        <v>1137256</v>
      </c>
      <c r="S2857" t="s">
        <v>302</v>
      </c>
      <c r="T2857">
        <v>1.2962644252132229</v>
      </c>
      <c r="U2857">
        <v>-2.2538598211912122</v>
      </c>
      <c r="V2857">
        <v>-0.58097877493851102</v>
      </c>
      <c r="W2857">
        <v>-0.71331775213886006</v>
      </c>
      <c r="X2857">
        <v>-0.49705409964536651</v>
      </c>
      <c r="Y2857" t="str">
        <f t="shared" si="176"/>
        <v>&lt;=24</v>
      </c>
      <c r="Z2857" s="20">
        <f t="shared" si="177"/>
        <v>0.2</v>
      </c>
      <c r="AA2857" t="str">
        <f t="shared" si="178"/>
        <v>20%</v>
      </c>
      <c r="AB2857">
        <f t="shared" si="179"/>
        <v>2.3582181228915103E-4</v>
      </c>
    </row>
    <row r="2858" spans="1:28" x14ac:dyDescent="0.25">
      <c r="A2858" t="s">
        <v>6734</v>
      </c>
      <c r="B2858" t="s">
        <v>6735</v>
      </c>
      <c r="C2858" t="s">
        <v>82</v>
      </c>
      <c r="D2858" t="s">
        <v>996</v>
      </c>
      <c r="E2858">
        <v>40</v>
      </c>
      <c r="F2858" t="s">
        <v>17</v>
      </c>
      <c r="G2858">
        <v>2020</v>
      </c>
      <c r="H2858" t="s">
        <v>110</v>
      </c>
      <c r="I2858" t="s">
        <v>84</v>
      </c>
      <c r="J2858" t="s">
        <v>80</v>
      </c>
      <c r="K2858">
        <v>72</v>
      </c>
      <c r="L2858" s="18">
        <v>43776</v>
      </c>
      <c r="M2858" s="18">
        <v>45968</v>
      </c>
      <c r="O2858">
        <v>57700000</v>
      </c>
      <c r="P2858">
        <v>52690000</v>
      </c>
      <c r="Q2858">
        <v>5010000</v>
      </c>
      <c r="R2858">
        <v>1055738</v>
      </c>
      <c r="S2858" t="s">
        <v>466</v>
      </c>
      <c r="U2858">
        <v>0.84440886868173881</v>
      </c>
      <c r="V2858">
        <v>-0.90377192871364764</v>
      </c>
      <c r="Y2858" t="str">
        <f t="shared" si="176"/>
        <v>61-72</v>
      </c>
      <c r="Z2858" s="20">
        <f t="shared" si="177"/>
        <v>0.9131715771230503</v>
      </c>
      <c r="AA2858" t="str">
        <f t="shared" si="178"/>
        <v>80%-100%</v>
      </c>
      <c r="AB2858">
        <f t="shared" si="179"/>
        <v>2.1891821055463655E-4</v>
      </c>
    </row>
    <row r="2859" spans="1:28" x14ac:dyDescent="0.25">
      <c r="A2859" t="s">
        <v>6736</v>
      </c>
      <c r="B2859" t="s">
        <v>6737</v>
      </c>
      <c r="C2859" t="s">
        <v>82</v>
      </c>
      <c r="D2859" t="s">
        <v>714</v>
      </c>
      <c r="E2859">
        <v>246</v>
      </c>
      <c r="F2859" t="s">
        <v>25</v>
      </c>
      <c r="G2859">
        <v>2021</v>
      </c>
      <c r="H2859" t="s">
        <v>25</v>
      </c>
      <c r="I2859" t="s">
        <v>84</v>
      </c>
      <c r="J2859" t="s">
        <v>80</v>
      </c>
      <c r="K2859">
        <v>60</v>
      </c>
      <c r="L2859" s="18">
        <v>44502</v>
      </c>
      <c r="M2859" s="18">
        <v>46328</v>
      </c>
      <c r="O2859">
        <v>40990000</v>
      </c>
      <c r="P2859">
        <v>12990000</v>
      </c>
      <c r="Q2859">
        <v>28000000</v>
      </c>
      <c r="R2859">
        <v>327406</v>
      </c>
      <c r="S2859" t="s">
        <v>133</v>
      </c>
      <c r="T2859">
        <v>9.5583955533020917E-2</v>
      </c>
      <c r="U2859">
        <v>-1.6039817299618511</v>
      </c>
      <c r="V2859">
        <v>-1.094767959825949</v>
      </c>
      <c r="W2859">
        <v>-0.1024685276906669</v>
      </c>
      <c r="X2859">
        <v>-0.18766259006079469</v>
      </c>
      <c r="Y2859" t="str">
        <f t="shared" si="176"/>
        <v>49-60</v>
      </c>
      <c r="Z2859" s="20">
        <f t="shared" si="177"/>
        <v>0.31690656257623812</v>
      </c>
      <c r="AA2859" t="str">
        <f t="shared" si="178"/>
        <v>20%-40%</v>
      </c>
      <c r="AB2859">
        <f t="shared" si="179"/>
        <v>6.7891025656793006E-5</v>
      </c>
    </row>
    <row r="2860" spans="1:28" x14ac:dyDescent="0.25">
      <c r="A2860" t="s">
        <v>6738</v>
      </c>
      <c r="B2860" t="s">
        <v>6739</v>
      </c>
      <c r="C2860" t="s">
        <v>82</v>
      </c>
      <c r="D2860" t="s">
        <v>199</v>
      </c>
      <c r="E2860">
        <v>46</v>
      </c>
      <c r="F2860" t="s">
        <v>79</v>
      </c>
      <c r="G2860">
        <v>2022</v>
      </c>
      <c r="H2860" t="s">
        <v>26</v>
      </c>
      <c r="I2860" t="s">
        <v>84</v>
      </c>
      <c r="J2860" t="s">
        <v>80</v>
      </c>
      <c r="K2860">
        <v>84</v>
      </c>
      <c r="L2860" s="18">
        <v>44405</v>
      </c>
      <c r="M2860" s="18">
        <v>46962</v>
      </c>
      <c r="O2860">
        <v>53539900</v>
      </c>
      <c r="P2860">
        <v>43539900</v>
      </c>
      <c r="Q2860">
        <v>10000000</v>
      </c>
      <c r="R2860">
        <v>911277</v>
      </c>
      <c r="S2860" t="s">
        <v>235</v>
      </c>
      <c r="T2860">
        <v>-0.15910584106580991</v>
      </c>
      <c r="U2860">
        <v>0.43400049487298059</v>
      </c>
      <c r="V2860">
        <v>0.13042163490563341</v>
      </c>
      <c r="W2860">
        <v>-0.49422345628944431</v>
      </c>
      <c r="X2860">
        <v>-1.1931849962106531</v>
      </c>
      <c r="Y2860" t="str">
        <f t="shared" si="176"/>
        <v>&gt;72</v>
      </c>
      <c r="Z2860" s="20">
        <f t="shared" si="177"/>
        <v>0.81322340908369273</v>
      </c>
      <c r="AA2860" t="str">
        <f t="shared" si="178"/>
        <v>80%-100%</v>
      </c>
      <c r="AB2860">
        <f t="shared" si="179"/>
        <v>1.8896272575165196E-4</v>
      </c>
    </row>
    <row r="2861" spans="1:28" x14ac:dyDescent="0.25">
      <c r="A2861" t="s">
        <v>6740</v>
      </c>
      <c r="B2861" t="s">
        <v>6741</v>
      </c>
      <c r="C2861" t="s">
        <v>82</v>
      </c>
      <c r="D2861" t="s">
        <v>161</v>
      </c>
      <c r="E2861">
        <v>236</v>
      </c>
      <c r="F2861" t="s">
        <v>11</v>
      </c>
      <c r="G2861">
        <v>2022</v>
      </c>
      <c r="H2861" t="s">
        <v>11</v>
      </c>
      <c r="I2861" t="s">
        <v>188</v>
      </c>
      <c r="J2861" t="s">
        <v>80</v>
      </c>
      <c r="K2861">
        <v>84</v>
      </c>
      <c r="L2861" s="18">
        <v>44442</v>
      </c>
      <c r="M2861" s="18">
        <v>46999</v>
      </c>
      <c r="O2861">
        <v>79135000</v>
      </c>
      <c r="P2861">
        <v>62135000</v>
      </c>
      <c r="Q2861">
        <v>17000000</v>
      </c>
      <c r="R2861">
        <v>1251762</v>
      </c>
      <c r="S2861" t="s">
        <v>359</v>
      </c>
      <c r="T2861">
        <v>-0.15910584106580991</v>
      </c>
      <c r="U2861">
        <v>0.3188369308656081</v>
      </c>
      <c r="V2861">
        <v>-0.34384530499046262</v>
      </c>
      <c r="W2861">
        <v>-0.11183153178679579</v>
      </c>
      <c r="X2861">
        <v>-0.65174985443765243</v>
      </c>
      <c r="Y2861" t="str">
        <f t="shared" si="176"/>
        <v>&gt;72</v>
      </c>
      <c r="Z2861" s="20">
        <f t="shared" si="177"/>
        <v>0.78517722878625129</v>
      </c>
      <c r="AA2861" t="str">
        <f t="shared" si="178"/>
        <v>60%-80%</v>
      </c>
      <c r="AB2861">
        <f t="shared" si="179"/>
        <v>2.5956581754212971E-4</v>
      </c>
    </row>
    <row r="2862" spans="1:28" x14ac:dyDescent="0.25">
      <c r="A2862" t="s">
        <v>947</v>
      </c>
      <c r="B2862" t="s">
        <v>948</v>
      </c>
      <c r="C2862" t="s">
        <v>82</v>
      </c>
      <c r="D2862" t="s">
        <v>442</v>
      </c>
      <c r="E2862">
        <v>59</v>
      </c>
      <c r="F2862" t="s">
        <v>117</v>
      </c>
      <c r="G2862">
        <v>2020</v>
      </c>
      <c r="H2862" t="s">
        <v>29</v>
      </c>
      <c r="I2862" t="s">
        <v>84</v>
      </c>
      <c r="J2862" t="s">
        <v>80</v>
      </c>
      <c r="K2862">
        <v>84</v>
      </c>
      <c r="L2862" s="18">
        <v>43860</v>
      </c>
      <c r="M2862" s="18">
        <v>46417</v>
      </c>
      <c r="O2862">
        <v>52790000</v>
      </c>
      <c r="P2862">
        <v>36187000</v>
      </c>
      <c r="Q2862">
        <v>16603000</v>
      </c>
      <c r="R2862">
        <v>781513</v>
      </c>
      <c r="S2862" t="s">
        <v>252</v>
      </c>
      <c r="T2862">
        <v>0.14409629774232199</v>
      </c>
      <c r="U2862">
        <v>-9.0501301137635048E-2</v>
      </c>
      <c r="V2862">
        <v>0.24898836987965761</v>
      </c>
      <c r="W2862">
        <v>0.42518869605923493</v>
      </c>
      <c r="X2862">
        <v>-0.26501046745693763</v>
      </c>
      <c r="Y2862" t="str">
        <f t="shared" si="176"/>
        <v>&gt;72</v>
      </c>
      <c r="Z2862" s="20">
        <f t="shared" si="177"/>
        <v>0.68548967607501421</v>
      </c>
      <c r="AA2862" t="str">
        <f t="shared" si="178"/>
        <v>60%-80%</v>
      </c>
      <c r="AB2862">
        <f t="shared" si="179"/>
        <v>1.6205481614300676E-4</v>
      </c>
    </row>
    <row r="2863" spans="1:28" x14ac:dyDescent="0.25">
      <c r="A2863" t="s">
        <v>6742</v>
      </c>
      <c r="B2863" t="s">
        <v>6743</v>
      </c>
      <c r="C2863" t="s">
        <v>82</v>
      </c>
      <c r="D2863" t="s">
        <v>590</v>
      </c>
      <c r="E2863">
        <v>38</v>
      </c>
      <c r="F2863" t="s">
        <v>25</v>
      </c>
      <c r="G2863">
        <v>2021</v>
      </c>
      <c r="H2863" t="s">
        <v>25</v>
      </c>
      <c r="I2863" t="s">
        <v>84</v>
      </c>
      <c r="J2863" t="s">
        <v>80</v>
      </c>
      <c r="K2863">
        <v>84</v>
      </c>
      <c r="L2863" s="18">
        <v>44098</v>
      </c>
      <c r="M2863" s="18">
        <v>46654</v>
      </c>
      <c r="O2863">
        <v>38990000</v>
      </c>
      <c r="P2863">
        <v>18990000</v>
      </c>
      <c r="Q2863">
        <v>20000000</v>
      </c>
      <c r="R2863">
        <v>374740</v>
      </c>
      <c r="S2863" t="s">
        <v>184</v>
      </c>
      <c r="T2863">
        <v>-0.98381565862392861</v>
      </c>
      <c r="U2863">
        <v>-0.90534506637069478</v>
      </c>
      <c r="V2863">
        <v>-0.59787572033965919</v>
      </c>
      <c r="W2863">
        <v>-0.2326444878658781</v>
      </c>
      <c r="X2863">
        <v>-1.3478807510029389</v>
      </c>
      <c r="Y2863" t="str">
        <f t="shared" si="176"/>
        <v>&gt;72</v>
      </c>
      <c r="Z2863" s="20">
        <f t="shared" si="177"/>
        <v>0.48704796101564501</v>
      </c>
      <c r="AA2863" t="str">
        <f t="shared" si="178"/>
        <v>40%-60%</v>
      </c>
      <c r="AB2863">
        <f t="shared" si="179"/>
        <v>7.7706220883632583E-5</v>
      </c>
    </row>
    <row r="2864" spans="1:28" x14ac:dyDescent="0.25">
      <c r="A2864" t="s">
        <v>6744</v>
      </c>
      <c r="B2864" t="s">
        <v>6745</v>
      </c>
      <c r="C2864" t="s">
        <v>82</v>
      </c>
      <c r="D2864" t="s">
        <v>350</v>
      </c>
      <c r="E2864">
        <v>38</v>
      </c>
      <c r="F2864" t="s">
        <v>17</v>
      </c>
      <c r="G2864">
        <v>2021</v>
      </c>
      <c r="H2864" t="s">
        <v>110</v>
      </c>
      <c r="I2864" t="s">
        <v>84</v>
      </c>
      <c r="J2864" t="s">
        <v>80</v>
      </c>
      <c r="K2864">
        <v>72</v>
      </c>
      <c r="L2864" s="18">
        <v>44317</v>
      </c>
      <c r="M2864" s="18">
        <v>46508</v>
      </c>
      <c r="O2864">
        <v>66361239</v>
      </c>
      <c r="P2864">
        <v>66361239</v>
      </c>
      <c r="Q2864">
        <v>0</v>
      </c>
      <c r="R2864">
        <v>1538601</v>
      </c>
      <c r="S2864" t="s">
        <v>162</v>
      </c>
      <c r="T2864">
        <v>0.22899289660859901</v>
      </c>
      <c r="U2864">
        <v>1.2009447865714571</v>
      </c>
      <c r="V2864">
        <v>0.36755510485368181</v>
      </c>
      <c r="W2864">
        <v>1.8995050446946291</v>
      </c>
      <c r="X2864">
        <v>1.978077977031208</v>
      </c>
      <c r="Y2864" t="str">
        <f t="shared" si="176"/>
        <v>61-72</v>
      </c>
      <c r="Z2864" s="20">
        <f t="shared" si="177"/>
        <v>1</v>
      </c>
      <c r="AA2864" t="str">
        <f t="shared" si="178"/>
        <v>80%-100%</v>
      </c>
      <c r="AB2864">
        <f t="shared" si="179"/>
        <v>3.1904485552056887E-4</v>
      </c>
    </row>
    <row r="2865" spans="1:28" x14ac:dyDescent="0.25">
      <c r="A2865" t="s">
        <v>6746</v>
      </c>
      <c r="B2865" t="s">
        <v>6747</v>
      </c>
      <c r="C2865" t="s">
        <v>82</v>
      </c>
      <c r="D2865" t="s">
        <v>373</v>
      </c>
      <c r="E2865">
        <v>15</v>
      </c>
      <c r="F2865" t="s">
        <v>79</v>
      </c>
      <c r="G2865">
        <v>2018</v>
      </c>
      <c r="H2865" t="s">
        <v>13</v>
      </c>
      <c r="J2865" t="s">
        <v>80</v>
      </c>
      <c r="K2865">
        <v>72</v>
      </c>
      <c r="L2865" s="18">
        <v>43222</v>
      </c>
      <c r="M2865" s="18">
        <v>45414</v>
      </c>
      <c r="O2865">
        <v>42290000</v>
      </c>
      <c r="P2865">
        <v>39029989</v>
      </c>
      <c r="Q2865">
        <v>3260011</v>
      </c>
      <c r="R2865">
        <v>1001660</v>
      </c>
      <c r="S2865" t="s">
        <v>690</v>
      </c>
      <c r="T2865">
        <v>0.16835246884697261</v>
      </c>
      <c r="U2865">
        <v>0.88440904500073747</v>
      </c>
      <c r="V2865">
        <v>-0.7764872583726985</v>
      </c>
      <c r="W2865">
        <v>-0.14269857825755031</v>
      </c>
      <c r="X2865">
        <v>-0.88379348662608126</v>
      </c>
      <c r="Y2865" t="str">
        <f t="shared" si="176"/>
        <v>61-72</v>
      </c>
      <c r="Z2865" s="20">
        <f t="shared" si="177"/>
        <v>0.92291295814613383</v>
      </c>
      <c r="AA2865" t="str">
        <f t="shared" si="178"/>
        <v>80%-100%</v>
      </c>
      <c r="AB2865">
        <f t="shared" si="179"/>
        <v>2.077045770675653E-4</v>
      </c>
    </row>
    <row r="2866" spans="1:28" x14ac:dyDescent="0.25">
      <c r="A2866" t="s">
        <v>6748</v>
      </c>
      <c r="B2866" t="s">
        <v>6749</v>
      </c>
      <c r="C2866" t="s">
        <v>82</v>
      </c>
      <c r="D2866" t="s">
        <v>236</v>
      </c>
      <c r="E2866">
        <v>60</v>
      </c>
      <c r="F2866" t="s">
        <v>20</v>
      </c>
      <c r="G2866">
        <v>2021</v>
      </c>
      <c r="H2866" t="s">
        <v>20</v>
      </c>
      <c r="I2866" t="s">
        <v>84</v>
      </c>
      <c r="J2866" t="s">
        <v>80</v>
      </c>
      <c r="K2866">
        <v>84</v>
      </c>
      <c r="L2866" s="18">
        <v>43932</v>
      </c>
      <c r="M2866" s="18">
        <v>46488</v>
      </c>
      <c r="O2866">
        <v>125670000</v>
      </c>
      <c r="P2866">
        <v>105670000</v>
      </c>
      <c r="Q2866">
        <v>20000000</v>
      </c>
      <c r="R2866">
        <v>2467402</v>
      </c>
      <c r="S2866" t="s">
        <v>137</v>
      </c>
      <c r="T2866">
        <v>5.9199698876045093E-2</v>
      </c>
      <c r="U2866">
        <v>0.54745356857022753</v>
      </c>
      <c r="V2866">
        <v>0.60468857480173022</v>
      </c>
      <c r="W2866">
        <v>0.1736056721363107</v>
      </c>
      <c r="X2866">
        <v>-0.26501046745693763</v>
      </c>
      <c r="Y2866" t="str">
        <f t="shared" si="176"/>
        <v>&gt;72</v>
      </c>
      <c r="Z2866" s="20">
        <f t="shared" si="177"/>
        <v>0.84085302777114668</v>
      </c>
      <c r="AA2866" t="str">
        <f t="shared" si="178"/>
        <v>80%-100%</v>
      </c>
      <c r="AB2866">
        <f t="shared" si="179"/>
        <v>5.1164136420109091E-4</v>
      </c>
    </row>
    <row r="2867" spans="1:28" x14ac:dyDescent="0.25">
      <c r="A2867" t="s">
        <v>6750</v>
      </c>
      <c r="B2867" t="s">
        <v>6751</v>
      </c>
      <c r="C2867" t="s">
        <v>82</v>
      </c>
      <c r="D2867" t="s">
        <v>1003</v>
      </c>
      <c r="E2867">
        <v>46</v>
      </c>
      <c r="F2867" t="s">
        <v>11</v>
      </c>
      <c r="G2867">
        <v>2021</v>
      </c>
      <c r="H2867" t="s">
        <v>23</v>
      </c>
      <c r="I2867" t="s">
        <v>188</v>
      </c>
      <c r="J2867" t="s">
        <v>80</v>
      </c>
      <c r="K2867">
        <v>72</v>
      </c>
      <c r="L2867" s="18">
        <v>44252</v>
      </c>
      <c r="M2867" s="18">
        <v>46443</v>
      </c>
      <c r="O2867">
        <v>74617600</v>
      </c>
      <c r="P2867">
        <v>76317600</v>
      </c>
      <c r="Q2867">
        <v>0</v>
      </c>
      <c r="R2867">
        <v>1789268</v>
      </c>
      <c r="S2867" t="s">
        <v>235</v>
      </c>
      <c r="T2867">
        <v>0.42304226544580342</v>
      </c>
      <c r="U2867">
        <v>1.294495912795407</v>
      </c>
      <c r="V2867">
        <v>0.52564408481904745</v>
      </c>
      <c r="W2867">
        <v>-0.12510768080647519</v>
      </c>
      <c r="X2867">
        <v>0.43112042910834891</v>
      </c>
      <c r="Y2867" t="str">
        <f t="shared" si="176"/>
        <v>61-72</v>
      </c>
      <c r="Z2867" s="20">
        <f t="shared" si="177"/>
        <v>1.0227828287160134</v>
      </c>
      <c r="AA2867" t="str">
        <f t="shared" si="178"/>
        <v>80%-100%</v>
      </c>
      <c r="AB2867">
        <f t="shared" si="179"/>
        <v>3.7102325459789588E-4</v>
      </c>
    </row>
    <row r="2868" spans="1:28" x14ac:dyDescent="0.25">
      <c r="A2868" t="s">
        <v>6752</v>
      </c>
      <c r="B2868" t="s">
        <v>6753</v>
      </c>
      <c r="C2868" t="s">
        <v>82</v>
      </c>
      <c r="D2868" t="s">
        <v>231</v>
      </c>
      <c r="E2868">
        <v>50</v>
      </c>
      <c r="F2868" t="s">
        <v>117</v>
      </c>
      <c r="G2868">
        <v>2020</v>
      </c>
      <c r="H2868" t="s">
        <v>14</v>
      </c>
      <c r="I2868" t="s">
        <v>84</v>
      </c>
      <c r="J2868" t="s">
        <v>80</v>
      </c>
      <c r="K2868">
        <v>60</v>
      </c>
      <c r="L2868" s="18">
        <v>43662</v>
      </c>
      <c r="M2868" s="18">
        <v>45489</v>
      </c>
      <c r="O2868">
        <v>47845000</v>
      </c>
      <c r="P2868">
        <v>27845000</v>
      </c>
      <c r="Q2868">
        <v>20000000</v>
      </c>
      <c r="R2868">
        <v>647593</v>
      </c>
      <c r="S2868" t="s">
        <v>220</v>
      </c>
      <c r="T2868">
        <v>1.1022150563760189</v>
      </c>
      <c r="U2868">
        <v>-0.51551965832799929</v>
      </c>
      <c r="V2868">
        <v>-0.55211567942133422</v>
      </c>
      <c r="W2868">
        <v>-0.15497901610075371</v>
      </c>
      <c r="X2868">
        <v>0.19907679691992</v>
      </c>
      <c r="Y2868" t="str">
        <f t="shared" si="176"/>
        <v>49-60</v>
      </c>
      <c r="Z2868" s="20">
        <f t="shared" si="177"/>
        <v>0.58198348834778979</v>
      </c>
      <c r="AA2868" t="str">
        <f t="shared" si="178"/>
        <v>40%-60%</v>
      </c>
      <c r="AB2868">
        <f t="shared" si="179"/>
        <v>1.3428511688289021E-4</v>
      </c>
    </row>
    <row r="2869" spans="1:28" x14ac:dyDescent="0.25">
      <c r="A2869" t="s">
        <v>6754</v>
      </c>
      <c r="B2869" t="s">
        <v>6755</v>
      </c>
      <c r="C2869" t="s">
        <v>82</v>
      </c>
      <c r="D2869" t="s">
        <v>236</v>
      </c>
      <c r="E2869">
        <v>59</v>
      </c>
      <c r="F2869" t="s">
        <v>79</v>
      </c>
      <c r="G2869">
        <v>2021</v>
      </c>
      <c r="H2869" t="s">
        <v>26</v>
      </c>
      <c r="I2869" t="s">
        <v>84</v>
      </c>
      <c r="J2869" t="s">
        <v>80</v>
      </c>
      <c r="K2869">
        <v>84</v>
      </c>
      <c r="L2869" s="18">
        <v>43842</v>
      </c>
      <c r="M2869" s="18">
        <v>46399</v>
      </c>
      <c r="O2869">
        <v>45628000</v>
      </c>
      <c r="P2869">
        <v>47000000</v>
      </c>
      <c r="Q2869">
        <v>0</v>
      </c>
      <c r="R2869">
        <v>986805</v>
      </c>
      <c r="S2869" t="s">
        <v>252</v>
      </c>
      <c r="T2869">
        <v>-0.45017989432161648</v>
      </c>
      <c r="U2869">
        <v>1.324415527294748</v>
      </c>
      <c r="V2869">
        <v>0.16994387989697479</v>
      </c>
      <c r="W2869">
        <v>-0.36969284658112628</v>
      </c>
      <c r="X2869">
        <v>-0.26501046745693763</v>
      </c>
      <c r="Y2869" t="str">
        <f t="shared" si="176"/>
        <v>&gt;72</v>
      </c>
      <c r="Z2869" s="20">
        <f t="shared" si="177"/>
        <v>1.0300692557201718</v>
      </c>
      <c r="AA2869" t="str">
        <f t="shared" si="178"/>
        <v>80%-100%</v>
      </c>
      <c r="AB2869">
        <f t="shared" si="179"/>
        <v>2.0462423893652414E-4</v>
      </c>
    </row>
    <row r="2870" spans="1:28" x14ac:dyDescent="0.25">
      <c r="A2870" t="s">
        <v>6756</v>
      </c>
      <c r="B2870" t="s">
        <v>6757</v>
      </c>
      <c r="C2870" t="s">
        <v>82</v>
      </c>
      <c r="D2870" t="s">
        <v>819</v>
      </c>
      <c r="E2870">
        <v>1406773</v>
      </c>
      <c r="G2870">
        <v>2022</v>
      </c>
      <c r="H2870" t="s">
        <v>280</v>
      </c>
      <c r="J2870" t="s">
        <v>96</v>
      </c>
      <c r="K2870">
        <v>60</v>
      </c>
      <c r="L2870" s="18">
        <v>44546</v>
      </c>
      <c r="M2870" s="18">
        <v>46372</v>
      </c>
      <c r="O2870">
        <v>46490000</v>
      </c>
      <c r="P2870">
        <v>12490000</v>
      </c>
      <c r="Q2870">
        <v>34000000</v>
      </c>
      <c r="R2870">
        <v>500703</v>
      </c>
      <c r="S2870" t="s">
        <v>281</v>
      </c>
      <c r="T2870">
        <v>0.98093420085276606</v>
      </c>
      <c r="U2870">
        <v>-1.802092647770652</v>
      </c>
      <c r="V2870">
        <v>-0.7785899998952176</v>
      </c>
      <c r="W2870">
        <v>1.310508693436554</v>
      </c>
      <c r="X2870">
        <v>-0.4197062222492236</v>
      </c>
      <c r="Y2870" t="str">
        <f t="shared" si="176"/>
        <v>49-60</v>
      </c>
      <c r="Z2870" s="20">
        <f t="shared" si="177"/>
        <v>0.26865992686599266</v>
      </c>
      <c r="AA2870" t="str">
        <f t="shared" si="178"/>
        <v>20%-40%</v>
      </c>
      <c r="AB2870">
        <f t="shared" si="179"/>
        <v>1.0382595376820592E-4</v>
      </c>
    </row>
    <row r="2871" spans="1:28" x14ac:dyDescent="0.25">
      <c r="A2871" t="s">
        <v>6758</v>
      </c>
      <c r="B2871" t="s">
        <v>6759</v>
      </c>
      <c r="C2871" t="s">
        <v>82</v>
      </c>
      <c r="D2871" t="s">
        <v>231</v>
      </c>
      <c r="E2871">
        <v>76</v>
      </c>
      <c r="F2871" t="s">
        <v>117</v>
      </c>
      <c r="G2871">
        <v>2020</v>
      </c>
      <c r="H2871" t="s">
        <v>14</v>
      </c>
      <c r="I2871" t="s">
        <v>84</v>
      </c>
      <c r="J2871" t="s">
        <v>80</v>
      </c>
      <c r="K2871">
        <v>84</v>
      </c>
      <c r="L2871" s="18">
        <v>43665</v>
      </c>
      <c r="M2871" s="18">
        <v>46222</v>
      </c>
      <c r="O2871">
        <v>43990000</v>
      </c>
      <c r="P2871">
        <v>40490000</v>
      </c>
      <c r="Q2871">
        <v>3500000</v>
      </c>
      <c r="R2871">
        <v>862333</v>
      </c>
      <c r="S2871" t="s">
        <v>278</v>
      </c>
      <c r="T2871">
        <v>8.3455869980695638E-2</v>
      </c>
      <c r="U2871">
        <v>0.8742400300566231</v>
      </c>
      <c r="V2871">
        <v>7.0349008186144507E-2</v>
      </c>
      <c r="W2871">
        <v>0.16237371816193649</v>
      </c>
      <c r="X2871">
        <v>-1.0384892414183671</v>
      </c>
      <c r="Y2871" t="str">
        <f t="shared" si="176"/>
        <v>&gt;72</v>
      </c>
      <c r="Z2871" s="20">
        <f t="shared" si="177"/>
        <v>0.92043646283246194</v>
      </c>
      <c r="AA2871" t="str">
        <f t="shared" si="178"/>
        <v>80%-100%</v>
      </c>
      <c r="AB2871">
        <f t="shared" si="179"/>
        <v>1.7881368034702871E-4</v>
      </c>
    </row>
    <row r="2872" spans="1:28" x14ac:dyDescent="0.25">
      <c r="A2872" t="s">
        <v>6760</v>
      </c>
      <c r="B2872" t="s">
        <v>6761</v>
      </c>
      <c r="C2872" t="s">
        <v>82</v>
      </c>
      <c r="D2872" t="s">
        <v>6762</v>
      </c>
      <c r="E2872">
        <v>50</v>
      </c>
      <c r="F2872" t="s">
        <v>95</v>
      </c>
      <c r="G2872">
        <v>2018</v>
      </c>
      <c r="H2872" t="s">
        <v>16</v>
      </c>
      <c r="J2872" t="s">
        <v>96</v>
      </c>
      <c r="K2872">
        <v>72</v>
      </c>
      <c r="L2872" s="18">
        <v>44557</v>
      </c>
      <c r="M2872" s="18">
        <v>46748</v>
      </c>
      <c r="O2872">
        <v>42000000</v>
      </c>
      <c r="P2872">
        <v>16000000</v>
      </c>
      <c r="Q2872">
        <v>26000000</v>
      </c>
      <c r="R2872">
        <v>404144</v>
      </c>
      <c r="S2872" t="s">
        <v>156</v>
      </c>
      <c r="T2872">
        <v>-0.3531552099030143</v>
      </c>
      <c r="U2872">
        <v>-1.3409960176208959</v>
      </c>
      <c r="V2872">
        <v>0.6442108197930716</v>
      </c>
      <c r="W2872">
        <v>0.1056649795281016</v>
      </c>
      <c r="X2872">
        <v>-0.57440197704150942</v>
      </c>
      <c r="Y2872" t="str">
        <f t="shared" si="176"/>
        <v>61-72</v>
      </c>
      <c r="Z2872" s="20">
        <f t="shared" si="177"/>
        <v>0.38095238095238093</v>
      </c>
      <c r="AA2872" t="str">
        <f t="shared" si="178"/>
        <v>20%-40%</v>
      </c>
      <c r="AB2872">
        <f t="shared" si="179"/>
        <v>8.3803444875900113E-5</v>
      </c>
    </row>
    <row r="2873" spans="1:28" x14ac:dyDescent="0.25">
      <c r="A2873" t="s">
        <v>6763</v>
      </c>
      <c r="B2873" t="s">
        <v>6764</v>
      </c>
      <c r="C2873" t="s">
        <v>82</v>
      </c>
      <c r="D2873" t="s">
        <v>526</v>
      </c>
      <c r="E2873">
        <v>61</v>
      </c>
      <c r="F2873" t="s">
        <v>142</v>
      </c>
      <c r="G2873">
        <v>2017</v>
      </c>
      <c r="H2873" t="s">
        <v>143</v>
      </c>
      <c r="J2873" t="s">
        <v>80</v>
      </c>
      <c r="K2873">
        <v>84</v>
      </c>
      <c r="L2873" s="18">
        <v>43040</v>
      </c>
      <c r="M2873" s="18">
        <v>45597</v>
      </c>
      <c r="O2873">
        <v>30550000</v>
      </c>
      <c r="P2873">
        <v>13550000</v>
      </c>
      <c r="Q2873">
        <v>17000000</v>
      </c>
      <c r="R2873">
        <v>297594</v>
      </c>
      <c r="S2873" t="s">
        <v>419</v>
      </c>
      <c r="T2873">
        <v>0.42304226544580342</v>
      </c>
      <c r="U2873">
        <v>-1.084017739166099</v>
      </c>
      <c r="V2873">
        <v>0.92086653473246149</v>
      </c>
      <c r="W2873">
        <v>1.21379194782819</v>
      </c>
      <c r="X2873">
        <v>-1.11583711881451</v>
      </c>
      <c r="Y2873" t="str">
        <f t="shared" si="176"/>
        <v>&gt;72</v>
      </c>
      <c r="Z2873" s="20">
        <f t="shared" si="177"/>
        <v>0.44353518821603927</v>
      </c>
      <c r="AA2873" t="str">
        <f t="shared" si="178"/>
        <v>40%-60%</v>
      </c>
      <c r="AB2873">
        <f t="shared" si="179"/>
        <v>6.1709198638105762E-5</v>
      </c>
    </row>
    <row r="2874" spans="1:28" x14ac:dyDescent="0.25">
      <c r="A2874" t="s">
        <v>6765</v>
      </c>
      <c r="B2874" t="s">
        <v>6766</v>
      </c>
      <c r="C2874" t="s">
        <v>82</v>
      </c>
      <c r="D2874" t="s">
        <v>250</v>
      </c>
      <c r="E2874">
        <v>291</v>
      </c>
      <c r="F2874" t="s">
        <v>95</v>
      </c>
      <c r="G2874">
        <v>2014</v>
      </c>
      <c r="H2874" t="s">
        <v>16</v>
      </c>
      <c r="J2874" t="s">
        <v>96</v>
      </c>
      <c r="K2874">
        <v>60</v>
      </c>
      <c r="L2874" s="18">
        <v>44107</v>
      </c>
      <c r="M2874" s="18">
        <v>45933</v>
      </c>
      <c r="O2874">
        <v>28000000</v>
      </c>
      <c r="P2874">
        <v>28000000</v>
      </c>
      <c r="Q2874">
        <v>0</v>
      </c>
      <c r="R2874">
        <v>775833</v>
      </c>
      <c r="S2874" t="s">
        <v>941</v>
      </c>
      <c r="T2874">
        <v>-0.36528329545533961</v>
      </c>
      <c r="U2874">
        <v>1.2009447865714571</v>
      </c>
      <c r="V2874">
        <v>0.52564408481904745</v>
      </c>
      <c r="W2874">
        <v>-0.3947462673961632</v>
      </c>
      <c r="X2874">
        <v>-0.34235834485308059</v>
      </c>
      <c r="Y2874" t="str">
        <f t="shared" si="176"/>
        <v>49-60</v>
      </c>
      <c r="Z2874" s="20">
        <f t="shared" si="177"/>
        <v>1</v>
      </c>
      <c r="AA2874" t="str">
        <f t="shared" si="178"/>
        <v>80%-100%</v>
      </c>
      <c r="AB2874">
        <f t="shared" si="179"/>
        <v>1.6087700930461472E-4</v>
      </c>
    </row>
    <row r="2875" spans="1:28" x14ac:dyDescent="0.25">
      <c r="A2875" t="s">
        <v>6767</v>
      </c>
      <c r="B2875" t="s">
        <v>6768</v>
      </c>
      <c r="C2875" t="s">
        <v>82</v>
      </c>
      <c r="D2875" t="s">
        <v>1307</v>
      </c>
      <c r="E2875">
        <v>220</v>
      </c>
      <c r="F2875" t="s">
        <v>25</v>
      </c>
      <c r="G2875">
        <v>2021</v>
      </c>
      <c r="H2875" t="s">
        <v>25</v>
      </c>
      <c r="I2875" t="s">
        <v>84</v>
      </c>
      <c r="J2875" t="s">
        <v>80</v>
      </c>
      <c r="K2875">
        <v>72</v>
      </c>
      <c r="L2875" s="18">
        <v>44035</v>
      </c>
      <c r="M2875" s="18">
        <v>46226</v>
      </c>
      <c r="O2875">
        <v>39390000</v>
      </c>
      <c r="P2875">
        <v>39390000</v>
      </c>
      <c r="Q2875">
        <v>0</v>
      </c>
      <c r="R2875">
        <v>928642</v>
      </c>
      <c r="S2875" t="s">
        <v>385</v>
      </c>
      <c r="T2875">
        <v>-0.34102712435068899</v>
      </c>
      <c r="U2875">
        <v>1.2009447865714571</v>
      </c>
      <c r="V2875">
        <v>0.60468857480173022</v>
      </c>
      <c r="W2875">
        <v>-9.6729912276910496E-2</v>
      </c>
      <c r="X2875">
        <v>-1.11583711881451</v>
      </c>
      <c r="Y2875" t="str">
        <f t="shared" si="176"/>
        <v>61-72</v>
      </c>
      <c r="Z2875" s="20">
        <f t="shared" si="177"/>
        <v>1</v>
      </c>
      <c r="AA2875" t="str">
        <f t="shared" si="178"/>
        <v>80%-100%</v>
      </c>
      <c r="AB2875">
        <f t="shared" si="179"/>
        <v>1.9256353838346141E-4</v>
      </c>
    </row>
    <row r="2876" spans="1:28" x14ac:dyDescent="0.25">
      <c r="A2876" t="s">
        <v>6769</v>
      </c>
      <c r="B2876" t="s">
        <v>6770</v>
      </c>
      <c r="C2876" t="s">
        <v>82</v>
      </c>
      <c r="D2876" t="s">
        <v>216</v>
      </c>
      <c r="E2876">
        <v>236</v>
      </c>
      <c r="F2876" t="s">
        <v>12</v>
      </c>
      <c r="G2876">
        <v>2017</v>
      </c>
      <c r="H2876" t="s">
        <v>12</v>
      </c>
      <c r="J2876" t="s">
        <v>80</v>
      </c>
      <c r="K2876">
        <v>72</v>
      </c>
      <c r="L2876" s="18">
        <v>42762</v>
      </c>
      <c r="M2876" s="18">
        <v>44953</v>
      </c>
      <c r="O2876">
        <v>78990000</v>
      </c>
      <c r="P2876">
        <v>58990000</v>
      </c>
      <c r="Q2876">
        <v>20000000</v>
      </c>
      <c r="R2876">
        <v>1267142</v>
      </c>
      <c r="S2876" t="s">
        <v>544</v>
      </c>
      <c r="T2876">
        <v>1.3447767674225239</v>
      </c>
      <c r="U2876">
        <v>0.16126582257329891</v>
      </c>
      <c r="V2876">
        <v>2.6441098234849119E-2</v>
      </c>
      <c r="W2876">
        <v>6.1844095745492933E-2</v>
      </c>
      <c r="X2876">
        <v>0.81785981608906366</v>
      </c>
      <c r="Y2876" t="str">
        <f t="shared" si="176"/>
        <v>61-72</v>
      </c>
      <c r="Z2876" s="20">
        <f t="shared" si="177"/>
        <v>0.74680339283453601</v>
      </c>
      <c r="AA2876" t="str">
        <f t="shared" si="178"/>
        <v>60%-80%</v>
      </c>
      <c r="AB2876">
        <f t="shared" si="179"/>
        <v>2.6275501986157857E-4</v>
      </c>
    </row>
    <row r="2877" spans="1:28" x14ac:dyDescent="0.25">
      <c r="A2877" t="s">
        <v>6771</v>
      </c>
      <c r="B2877" t="s">
        <v>6772</v>
      </c>
      <c r="C2877" t="s">
        <v>82</v>
      </c>
      <c r="D2877" t="s">
        <v>100</v>
      </c>
      <c r="E2877">
        <v>60</v>
      </c>
      <c r="F2877" t="s">
        <v>17</v>
      </c>
      <c r="G2877">
        <v>2017</v>
      </c>
      <c r="H2877" t="s">
        <v>17</v>
      </c>
      <c r="J2877" t="s">
        <v>80</v>
      </c>
      <c r="K2877">
        <v>84</v>
      </c>
      <c r="L2877" s="18">
        <v>43040</v>
      </c>
      <c r="M2877" s="18">
        <v>45597</v>
      </c>
      <c r="O2877">
        <v>58150000</v>
      </c>
      <c r="P2877">
        <v>52335000</v>
      </c>
      <c r="Q2877">
        <v>5815000</v>
      </c>
      <c r="R2877">
        <v>1054266</v>
      </c>
      <c r="S2877" t="s">
        <v>675</v>
      </c>
      <c r="T2877">
        <v>0.16835246884697261</v>
      </c>
      <c r="U2877">
        <v>0.79032357974038436</v>
      </c>
      <c r="V2877">
        <v>0.34750309863487477</v>
      </c>
      <c r="W2877">
        <v>1.0026613499682291</v>
      </c>
      <c r="X2877">
        <v>1.281947080465921</v>
      </c>
      <c r="Y2877" t="str">
        <f t="shared" si="176"/>
        <v>&gt;72</v>
      </c>
      <c r="Z2877" s="20">
        <f t="shared" si="177"/>
        <v>0.9</v>
      </c>
      <c r="AA2877" t="str">
        <f t="shared" si="178"/>
        <v>80%-100%</v>
      </c>
      <c r="AB2877">
        <f t="shared" si="179"/>
        <v>2.186129761063772E-4</v>
      </c>
    </row>
    <row r="2878" spans="1:28" x14ac:dyDescent="0.25">
      <c r="A2878" t="s">
        <v>6773</v>
      </c>
      <c r="B2878" t="s">
        <v>6774</v>
      </c>
      <c r="C2878" t="s">
        <v>82</v>
      </c>
      <c r="D2878" t="s">
        <v>236</v>
      </c>
      <c r="E2878">
        <v>60</v>
      </c>
      <c r="F2878" t="s">
        <v>117</v>
      </c>
      <c r="G2878">
        <v>2021</v>
      </c>
      <c r="H2878" t="s">
        <v>29</v>
      </c>
      <c r="I2878" t="s">
        <v>84</v>
      </c>
      <c r="J2878" t="s">
        <v>80</v>
      </c>
      <c r="K2878">
        <v>84</v>
      </c>
      <c r="L2878" s="18">
        <v>44118</v>
      </c>
      <c r="M2878" s="18">
        <v>46674</v>
      </c>
      <c r="O2878">
        <v>53270000</v>
      </c>
      <c r="P2878">
        <v>53270000</v>
      </c>
      <c r="Q2878">
        <v>0</v>
      </c>
      <c r="R2878">
        <v>1190609</v>
      </c>
      <c r="S2878" t="s">
        <v>365</v>
      </c>
      <c r="T2878">
        <v>-0.63210117760649565</v>
      </c>
      <c r="U2878">
        <v>1.2009447865714571</v>
      </c>
      <c r="V2878">
        <v>1.185489993161002E-2</v>
      </c>
      <c r="W2878">
        <v>-0.12623748108804991</v>
      </c>
      <c r="X2878">
        <v>1.436642835258207</v>
      </c>
      <c r="Y2878" t="str">
        <f t="shared" si="176"/>
        <v>&gt;72</v>
      </c>
      <c r="Z2878" s="20">
        <f t="shared" si="177"/>
        <v>1</v>
      </c>
      <c r="AA2878" t="str">
        <f t="shared" si="178"/>
        <v>80%-100%</v>
      </c>
      <c r="AB2878">
        <f t="shared" si="179"/>
        <v>2.4688510951604019E-4</v>
      </c>
    </row>
    <row r="2879" spans="1:28" x14ac:dyDescent="0.25">
      <c r="A2879" t="s">
        <v>6775</v>
      </c>
      <c r="B2879" t="s">
        <v>6776</v>
      </c>
      <c r="C2879" t="s">
        <v>82</v>
      </c>
      <c r="D2879" t="s">
        <v>754</v>
      </c>
      <c r="E2879">
        <v>7</v>
      </c>
      <c r="F2879" t="s">
        <v>87</v>
      </c>
      <c r="G2879">
        <v>2022</v>
      </c>
      <c r="H2879" t="s">
        <v>24</v>
      </c>
      <c r="I2879" t="s">
        <v>84</v>
      </c>
      <c r="J2879" t="s">
        <v>80</v>
      </c>
      <c r="K2879">
        <v>84</v>
      </c>
      <c r="L2879" s="18">
        <v>44203</v>
      </c>
      <c r="M2879" s="18">
        <v>46759</v>
      </c>
      <c r="O2879">
        <v>53210000</v>
      </c>
      <c r="P2879">
        <v>51710000</v>
      </c>
      <c r="Q2879">
        <v>1500000</v>
      </c>
      <c r="R2879">
        <v>1116769</v>
      </c>
      <c r="S2879" t="s">
        <v>593</v>
      </c>
      <c r="T2879">
        <v>4.7071613323719813E-2</v>
      </c>
      <c r="U2879">
        <v>1.0851898889494671</v>
      </c>
      <c r="V2879">
        <v>0.52564408481904745</v>
      </c>
      <c r="W2879">
        <v>1.049797985158875</v>
      </c>
      <c r="X2879">
        <v>0.43112042910834891</v>
      </c>
      <c r="Y2879" t="str">
        <f t="shared" si="176"/>
        <v>&gt;72</v>
      </c>
      <c r="Z2879" s="20">
        <f t="shared" si="177"/>
        <v>0.97180981018605528</v>
      </c>
      <c r="AA2879" t="str">
        <f t="shared" si="178"/>
        <v>80%-100%</v>
      </c>
      <c r="AB2879">
        <f t="shared" si="179"/>
        <v>2.3157362061694369E-4</v>
      </c>
    </row>
    <row r="2880" spans="1:28" x14ac:dyDescent="0.25">
      <c r="A2880" t="s">
        <v>6777</v>
      </c>
      <c r="B2880" t="s">
        <v>6778</v>
      </c>
      <c r="C2880" t="s">
        <v>82</v>
      </c>
      <c r="D2880" t="s">
        <v>711</v>
      </c>
      <c r="E2880">
        <v>167043424</v>
      </c>
      <c r="F2880" t="s">
        <v>95</v>
      </c>
      <c r="G2880">
        <v>2020</v>
      </c>
      <c r="H2880" t="s">
        <v>16</v>
      </c>
      <c r="J2880" t="s">
        <v>96</v>
      </c>
      <c r="K2880">
        <v>72</v>
      </c>
      <c r="L2880" s="18">
        <v>44524</v>
      </c>
      <c r="M2880" s="18">
        <v>46715</v>
      </c>
      <c r="O2880">
        <v>61300000</v>
      </c>
      <c r="P2880">
        <v>36500000</v>
      </c>
      <c r="Q2880">
        <v>24800000</v>
      </c>
      <c r="R2880">
        <v>905317</v>
      </c>
      <c r="S2880" t="s">
        <v>676</v>
      </c>
      <c r="T2880">
        <v>-0.46230797987394179</v>
      </c>
      <c r="U2880">
        <v>-0.46029598494740093</v>
      </c>
      <c r="V2880">
        <v>0.36755510485368181</v>
      </c>
      <c r="W2880">
        <v>0.68832528866653497</v>
      </c>
      <c r="X2880">
        <v>-0.1103147126646518</v>
      </c>
      <c r="Y2880" t="str">
        <f t="shared" si="176"/>
        <v>61-72</v>
      </c>
      <c r="Z2880" s="20">
        <f t="shared" si="177"/>
        <v>0.59543230016313209</v>
      </c>
      <c r="AA2880" t="str">
        <f t="shared" si="178"/>
        <v>40%-60%</v>
      </c>
      <c r="AB2880">
        <f t="shared" si="179"/>
        <v>1.877268580127758E-4</v>
      </c>
    </row>
    <row r="2881" spans="1:28" x14ac:dyDescent="0.25">
      <c r="A2881" t="s">
        <v>817</v>
      </c>
      <c r="B2881" t="s">
        <v>818</v>
      </c>
      <c r="C2881" t="s">
        <v>82</v>
      </c>
      <c r="D2881" t="s">
        <v>215</v>
      </c>
      <c r="E2881">
        <v>252</v>
      </c>
      <c r="F2881" t="s">
        <v>117</v>
      </c>
      <c r="G2881">
        <v>2018</v>
      </c>
      <c r="H2881" t="s">
        <v>14</v>
      </c>
      <c r="J2881" t="s">
        <v>80</v>
      </c>
      <c r="K2881">
        <v>84</v>
      </c>
      <c r="L2881" s="18">
        <v>42890</v>
      </c>
      <c r="M2881" s="18">
        <v>45447</v>
      </c>
      <c r="O2881">
        <v>56590000</v>
      </c>
      <c r="P2881">
        <v>45250000</v>
      </c>
      <c r="Q2881">
        <v>11340000</v>
      </c>
      <c r="R2881">
        <v>980947</v>
      </c>
      <c r="S2881" t="s">
        <v>403</v>
      </c>
      <c r="T2881">
        <v>-1.1778650274611331</v>
      </c>
      <c r="U2881">
        <v>0.37810603671028681</v>
      </c>
      <c r="V2881">
        <v>1.237044494663192</v>
      </c>
      <c r="W2881">
        <v>-0.22965735433645021</v>
      </c>
      <c r="X2881">
        <v>-0.26501046745693763</v>
      </c>
      <c r="Y2881" t="str">
        <f t="shared" si="176"/>
        <v>&gt;72</v>
      </c>
      <c r="Z2881" s="20">
        <f t="shared" si="177"/>
        <v>0.79961123873475881</v>
      </c>
      <c r="AA2881" t="str">
        <f t="shared" si="178"/>
        <v>60%-80%</v>
      </c>
      <c r="AB2881">
        <f t="shared" si="179"/>
        <v>2.0340952195425289E-4</v>
      </c>
    </row>
    <row r="2882" spans="1:28" x14ac:dyDescent="0.25">
      <c r="A2882" t="s">
        <v>6779</v>
      </c>
      <c r="B2882" t="s">
        <v>6780</v>
      </c>
      <c r="C2882" t="s">
        <v>82</v>
      </c>
      <c r="D2882" t="s">
        <v>476</v>
      </c>
      <c r="E2882">
        <v>220</v>
      </c>
      <c r="F2882" t="s">
        <v>95</v>
      </c>
      <c r="G2882">
        <v>2016</v>
      </c>
      <c r="H2882" t="s">
        <v>16</v>
      </c>
      <c r="J2882" t="s">
        <v>96</v>
      </c>
      <c r="K2882">
        <v>84</v>
      </c>
      <c r="L2882" s="18">
        <v>44489</v>
      </c>
      <c r="M2882" s="18">
        <v>47046</v>
      </c>
      <c r="O2882">
        <v>27900000</v>
      </c>
      <c r="P2882">
        <v>27900000</v>
      </c>
      <c r="Q2882">
        <v>0</v>
      </c>
      <c r="R2882">
        <v>666646</v>
      </c>
      <c r="S2882" t="s">
        <v>437</v>
      </c>
      <c r="T2882">
        <v>-0.76551011868207364</v>
      </c>
      <c r="U2882">
        <v>1.2009447865714571</v>
      </c>
      <c r="V2882">
        <v>0.92086653473246149</v>
      </c>
      <c r="W2882">
        <v>-0.17223800982633691</v>
      </c>
      <c r="X2882">
        <v>0.50846830650449182</v>
      </c>
      <c r="Y2882" t="str">
        <f t="shared" si="176"/>
        <v>&gt;72</v>
      </c>
      <c r="Z2882" s="20">
        <f t="shared" si="177"/>
        <v>1</v>
      </c>
      <c r="AA2882" t="str">
        <f t="shared" si="178"/>
        <v>80%-100%</v>
      </c>
      <c r="AB2882">
        <f t="shared" si="179"/>
        <v>1.3823595380047535E-4</v>
      </c>
    </row>
    <row r="2883" spans="1:28" x14ac:dyDescent="0.25">
      <c r="A2883" t="s">
        <v>6781</v>
      </c>
      <c r="B2883" t="s">
        <v>6782</v>
      </c>
      <c r="C2883" t="s">
        <v>82</v>
      </c>
      <c r="D2883" t="s">
        <v>199</v>
      </c>
      <c r="E2883">
        <v>61</v>
      </c>
      <c r="F2883" t="s">
        <v>87</v>
      </c>
      <c r="G2883">
        <v>2022</v>
      </c>
      <c r="H2883" t="s">
        <v>24</v>
      </c>
      <c r="I2883" t="s">
        <v>84</v>
      </c>
      <c r="J2883" t="s">
        <v>80</v>
      </c>
      <c r="K2883">
        <v>84</v>
      </c>
      <c r="L2883" s="18">
        <v>44428</v>
      </c>
      <c r="M2883" s="18">
        <v>46985</v>
      </c>
      <c r="O2883">
        <v>50980000</v>
      </c>
      <c r="P2883">
        <v>50980000</v>
      </c>
      <c r="Q2883">
        <v>0</v>
      </c>
      <c r="R2883">
        <v>1122739</v>
      </c>
      <c r="S2883" t="s">
        <v>146</v>
      </c>
      <c r="T2883">
        <v>-9.8465413304183499E-2</v>
      </c>
      <c r="U2883">
        <v>1.2009447865714571</v>
      </c>
      <c r="V2883">
        <v>-0.18575632502509701</v>
      </c>
      <c r="W2883">
        <v>-0.69627881058327801</v>
      </c>
      <c r="X2883">
        <v>-1.5025765057952249</v>
      </c>
      <c r="Y2883" t="str">
        <f t="shared" ref="Y2883:Y2946" si="180">IF(K2883&lt;=24,"&lt;=24",IF(AND(K2883&gt;=25,K2883&lt;=36),"25-36",IF(AND(K2883&gt;=37,K2883&lt;=48),"37-48",IF(AND(K2883&gt;=49,K2883&lt;=60),"49-60",IF(AND(K2883&gt;=61,K2883&lt;=72),"61-72","&gt;72")))))</f>
        <v>&gt;72</v>
      </c>
      <c r="Z2883" s="20">
        <f t="shared" ref="Z2883:Z2946" si="181">IF(P2883/O2883&gt;0.2,P2883/O2883,0.2)</f>
        <v>1</v>
      </c>
      <c r="AA2883" t="str">
        <f t="shared" ref="AA2883:AA2946" si="182">IF(Z2883&lt;=0.2,"20%",IF(AND(Z2883&gt;0.2,Z2883&lt;=0.4),"20%-40%",IF(AND(Z2883&gt;0.4,Z2883&lt;=0.6),"40%-60%",IF(AND(Z2883&gt;0.6,Z2883&lt;=0.8),"60%-80%","80%-100%"))))</f>
        <v>80%-100%</v>
      </c>
      <c r="AB2883">
        <f t="shared" ref="AB2883:AB2946" si="183">R2883/SUM($R$2:$R$5739)</f>
        <v>2.3281156195940856E-4</v>
      </c>
    </row>
    <row r="2884" spans="1:28" x14ac:dyDescent="0.25">
      <c r="A2884" t="s">
        <v>6783</v>
      </c>
      <c r="B2884" t="s">
        <v>6784</v>
      </c>
      <c r="C2884" t="s">
        <v>82</v>
      </c>
      <c r="D2884" t="s">
        <v>833</v>
      </c>
      <c r="E2884">
        <v>83</v>
      </c>
      <c r="F2884" t="s">
        <v>79</v>
      </c>
      <c r="G2884">
        <v>2019</v>
      </c>
      <c r="H2884" t="s">
        <v>13</v>
      </c>
      <c r="I2884" t="s">
        <v>84</v>
      </c>
      <c r="J2884" t="s">
        <v>80</v>
      </c>
      <c r="K2884">
        <v>84</v>
      </c>
      <c r="L2884" s="18">
        <v>43557</v>
      </c>
      <c r="M2884" s="18">
        <v>46114</v>
      </c>
      <c r="O2884">
        <v>38290000</v>
      </c>
      <c r="P2884">
        <v>34461000</v>
      </c>
      <c r="Q2884">
        <v>3829000</v>
      </c>
      <c r="R2884">
        <v>716761</v>
      </c>
      <c r="S2884" t="s">
        <v>205</v>
      </c>
      <c r="T2884">
        <v>0.65347589093998359</v>
      </c>
      <c r="U2884">
        <v>0.79032357974038436</v>
      </c>
      <c r="V2884">
        <v>-0.23093104149510069</v>
      </c>
      <c r="W2884">
        <v>-0.52789840827786105</v>
      </c>
      <c r="X2884">
        <v>-0.4197062222492236</v>
      </c>
      <c r="Y2884" t="str">
        <f t="shared" si="180"/>
        <v>&gt;72</v>
      </c>
      <c r="Z2884" s="20">
        <f t="shared" si="181"/>
        <v>0.9</v>
      </c>
      <c r="AA2884" t="str">
        <f t="shared" si="182"/>
        <v>80%-100%</v>
      </c>
      <c r="AB2884">
        <f t="shared" si="183"/>
        <v>1.4862781818533751E-4</v>
      </c>
    </row>
    <row r="2885" spans="1:28" x14ac:dyDescent="0.25">
      <c r="A2885" t="s">
        <v>6785</v>
      </c>
      <c r="B2885" t="s">
        <v>6786</v>
      </c>
      <c r="C2885" t="s">
        <v>82</v>
      </c>
      <c r="D2885" t="s">
        <v>199</v>
      </c>
      <c r="E2885">
        <v>38</v>
      </c>
      <c r="F2885" t="s">
        <v>87</v>
      </c>
      <c r="G2885">
        <v>2022</v>
      </c>
      <c r="H2885" t="s">
        <v>24</v>
      </c>
      <c r="I2885" t="s">
        <v>84</v>
      </c>
      <c r="J2885" t="s">
        <v>80</v>
      </c>
      <c r="K2885">
        <v>84</v>
      </c>
      <c r="L2885" s="18">
        <v>44477</v>
      </c>
      <c r="M2885" s="18">
        <v>47034</v>
      </c>
      <c r="O2885">
        <v>50200000</v>
      </c>
      <c r="P2885">
        <v>50200000</v>
      </c>
      <c r="Q2885">
        <v>0</v>
      </c>
      <c r="R2885">
        <v>1080781</v>
      </c>
      <c r="S2885" t="s">
        <v>234</v>
      </c>
      <c r="T2885">
        <v>-0.24400243993208681</v>
      </c>
      <c r="U2885">
        <v>1.2009447865714571</v>
      </c>
      <c r="V2885">
        <v>0.48612183982770601</v>
      </c>
      <c r="W2885">
        <v>0.1205010760575933</v>
      </c>
      <c r="X2885">
        <v>-0.26501046745693763</v>
      </c>
      <c r="Y2885" t="str">
        <f t="shared" si="180"/>
        <v>&gt;72</v>
      </c>
      <c r="Z2885" s="20">
        <f t="shared" si="181"/>
        <v>1</v>
      </c>
      <c r="AA2885" t="str">
        <f t="shared" si="182"/>
        <v>80%-100%</v>
      </c>
      <c r="AB2885">
        <f t="shared" si="183"/>
        <v>2.2411113602186398E-4</v>
      </c>
    </row>
    <row r="2886" spans="1:28" x14ac:dyDescent="0.25">
      <c r="A2886" t="s">
        <v>6787</v>
      </c>
      <c r="B2886" t="s">
        <v>6788</v>
      </c>
      <c r="C2886" t="s">
        <v>82</v>
      </c>
      <c r="D2886" t="s">
        <v>265</v>
      </c>
      <c r="E2886">
        <v>38</v>
      </c>
      <c r="F2886" t="s">
        <v>87</v>
      </c>
      <c r="G2886">
        <v>2022</v>
      </c>
      <c r="H2886" t="s">
        <v>24</v>
      </c>
      <c r="I2886" t="s">
        <v>84</v>
      </c>
      <c r="J2886" t="s">
        <v>80</v>
      </c>
      <c r="K2886">
        <v>84</v>
      </c>
      <c r="L2886" s="18">
        <v>44270</v>
      </c>
      <c r="M2886" s="18">
        <v>46827</v>
      </c>
      <c r="O2886">
        <v>54373000</v>
      </c>
      <c r="P2886">
        <v>54373000</v>
      </c>
      <c r="Q2886">
        <v>0</v>
      </c>
      <c r="R2886">
        <v>1154984</v>
      </c>
      <c r="S2886" t="s">
        <v>184</v>
      </c>
      <c r="T2886">
        <v>-8.633732775185822E-2</v>
      </c>
      <c r="U2886">
        <v>1.2009447865714571</v>
      </c>
      <c r="V2886">
        <v>0.3162904451752081</v>
      </c>
      <c r="W2886">
        <v>0.12605548490370161</v>
      </c>
      <c r="X2886">
        <v>-0.1103147126646518</v>
      </c>
      <c r="Y2886" t="str">
        <f t="shared" si="180"/>
        <v>&gt;72</v>
      </c>
      <c r="Z2886" s="20">
        <f t="shared" si="181"/>
        <v>1</v>
      </c>
      <c r="AA2886" t="str">
        <f t="shared" si="182"/>
        <v>80%-100%</v>
      </c>
      <c r="AB2886">
        <f t="shared" si="183"/>
        <v>2.3949789673123099E-4</v>
      </c>
    </row>
    <row r="2887" spans="1:28" x14ac:dyDescent="0.25">
      <c r="A2887" t="s">
        <v>6789</v>
      </c>
      <c r="B2887" t="s">
        <v>6790</v>
      </c>
      <c r="C2887" t="s">
        <v>82</v>
      </c>
      <c r="D2887" t="s">
        <v>576</v>
      </c>
      <c r="E2887">
        <v>74</v>
      </c>
      <c r="F2887" t="s">
        <v>25</v>
      </c>
      <c r="G2887">
        <v>2021</v>
      </c>
      <c r="H2887" t="s">
        <v>25</v>
      </c>
      <c r="I2887" t="s">
        <v>84</v>
      </c>
      <c r="J2887" t="s">
        <v>80</v>
      </c>
      <c r="K2887">
        <v>84</v>
      </c>
      <c r="L2887" s="18">
        <v>44158</v>
      </c>
      <c r="M2887" s="18">
        <v>46714</v>
      </c>
      <c r="O2887">
        <v>36690000</v>
      </c>
      <c r="P2887">
        <v>26690000</v>
      </c>
      <c r="Q2887">
        <v>10000000</v>
      </c>
      <c r="R2887">
        <v>567202</v>
      </c>
      <c r="S2887" t="s">
        <v>168</v>
      </c>
      <c r="T2887">
        <v>-0.30464286769371318</v>
      </c>
      <c r="U2887">
        <v>8.1780963101649132E-2</v>
      </c>
      <c r="V2887">
        <v>-0.6600232649211939</v>
      </c>
      <c r="W2887">
        <v>-0.44516874946918</v>
      </c>
      <c r="X2887">
        <v>0.50846830650449182</v>
      </c>
      <c r="Y2887" t="str">
        <f t="shared" si="180"/>
        <v>&gt;72</v>
      </c>
      <c r="Z2887" s="20">
        <f t="shared" si="181"/>
        <v>0.72744617061869721</v>
      </c>
      <c r="AA2887" t="str">
        <f t="shared" si="182"/>
        <v>60%-80%</v>
      </c>
      <c r="AB2887">
        <f t="shared" si="183"/>
        <v>1.1761521027282428E-4</v>
      </c>
    </row>
    <row r="2888" spans="1:28" x14ac:dyDescent="0.25">
      <c r="A2888" t="s">
        <v>6791</v>
      </c>
      <c r="B2888" t="s">
        <v>6792</v>
      </c>
      <c r="C2888" t="s">
        <v>82</v>
      </c>
      <c r="D2888" t="s">
        <v>964</v>
      </c>
      <c r="E2888">
        <v>74</v>
      </c>
      <c r="F2888" t="s">
        <v>25</v>
      </c>
      <c r="G2888">
        <v>2021</v>
      </c>
      <c r="H2888" t="s">
        <v>25</v>
      </c>
      <c r="I2888" t="s">
        <v>84</v>
      </c>
      <c r="J2888" t="s">
        <v>80</v>
      </c>
      <c r="K2888">
        <v>84</v>
      </c>
      <c r="L2888" s="18">
        <v>43932</v>
      </c>
      <c r="M2888" s="18">
        <v>46488</v>
      </c>
      <c r="O2888">
        <v>39890000</v>
      </c>
      <c r="P2888">
        <v>35901000</v>
      </c>
      <c r="Q2888">
        <v>3989000</v>
      </c>
      <c r="R2888">
        <v>780271</v>
      </c>
      <c r="S2888" t="s">
        <v>168</v>
      </c>
      <c r="T2888">
        <v>-0.15910584106580991</v>
      </c>
      <c r="U2888">
        <v>0.79032357974038436</v>
      </c>
      <c r="V2888">
        <v>-0.3621593995302651</v>
      </c>
      <c r="W2888">
        <v>-0.77032852316289269</v>
      </c>
      <c r="X2888">
        <v>-1.3478807510029389</v>
      </c>
      <c r="Y2888" t="str">
        <f t="shared" si="180"/>
        <v>&gt;72</v>
      </c>
      <c r="Z2888" s="20">
        <f t="shared" si="181"/>
        <v>0.9</v>
      </c>
      <c r="AA2888" t="str">
        <f t="shared" si="182"/>
        <v>80%-100%</v>
      </c>
      <c r="AB2888">
        <f t="shared" si="183"/>
        <v>1.6179727457728795E-4</v>
      </c>
    </row>
    <row r="2889" spans="1:28" x14ac:dyDescent="0.25">
      <c r="A2889" t="s">
        <v>6793</v>
      </c>
      <c r="B2889" t="s">
        <v>6794</v>
      </c>
      <c r="C2889" t="s">
        <v>82</v>
      </c>
      <c r="D2889" t="s">
        <v>457</v>
      </c>
      <c r="E2889">
        <v>62</v>
      </c>
      <c r="F2889" t="s">
        <v>95</v>
      </c>
      <c r="G2889">
        <v>2020</v>
      </c>
      <c r="H2889" t="s">
        <v>16</v>
      </c>
      <c r="I2889" t="s">
        <v>84</v>
      </c>
      <c r="J2889" t="s">
        <v>96</v>
      </c>
      <c r="K2889">
        <v>84</v>
      </c>
      <c r="L2889" s="18">
        <v>44296</v>
      </c>
      <c r="M2889" s="18">
        <v>46853</v>
      </c>
      <c r="O2889">
        <v>73000000</v>
      </c>
      <c r="P2889">
        <v>44000000</v>
      </c>
      <c r="Q2889">
        <v>29000000</v>
      </c>
      <c r="R2889">
        <v>1000846</v>
      </c>
      <c r="S2889" t="s">
        <v>103</v>
      </c>
      <c r="T2889">
        <v>-2.4028016682459858</v>
      </c>
      <c r="U2889">
        <v>-0.43029014467526949</v>
      </c>
      <c r="V2889">
        <v>0.24898836987965761</v>
      </c>
      <c r="W2889">
        <v>-0.2416171731808284</v>
      </c>
      <c r="X2889">
        <v>-0.26501046745693763</v>
      </c>
      <c r="Y2889" t="str">
        <f t="shared" si="180"/>
        <v>&gt;72</v>
      </c>
      <c r="Z2889" s="20">
        <f t="shared" si="181"/>
        <v>0.60273972602739723</v>
      </c>
      <c r="AA2889" t="str">
        <f t="shared" si="182"/>
        <v>60%-80%</v>
      </c>
      <c r="AB2889">
        <f t="shared" si="183"/>
        <v>2.075357857354436E-4</v>
      </c>
    </row>
    <row r="2890" spans="1:28" x14ac:dyDescent="0.25">
      <c r="A2890" t="s">
        <v>6795</v>
      </c>
      <c r="B2890" t="s">
        <v>6796</v>
      </c>
      <c r="C2890" t="s">
        <v>82</v>
      </c>
      <c r="D2890" t="s">
        <v>236</v>
      </c>
      <c r="E2890">
        <v>49</v>
      </c>
      <c r="F2890" t="s">
        <v>17</v>
      </c>
      <c r="G2890">
        <v>2021</v>
      </c>
      <c r="H2890" t="s">
        <v>17</v>
      </c>
      <c r="I2890" t="s">
        <v>84</v>
      </c>
      <c r="J2890" t="s">
        <v>80</v>
      </c>
      <c r="K2890">
        <v>84</v>
      </c>
      <c r="L2890" s="18">
        <v>44153</v>
      </c>
      <c r="M2890" s="18">
        <v>46709</v>
      </c>
      <c r="O2890">
        <v>68355000</v>
      </c>
      <c r="P2890">
        <v>68355000</v>
      </c>
      <c r="Q2890">
        <v>0</v>
      </c>
      <c r="R2890">
        <v>1527737</v>
      </c>
      <c r="S2890" t="s">
        <v>336</v>
      </c>
      <c r="T2890">
        <v>-0.53507649318789341</v>
      </c>
      <c r="U2890">
        <v>1.2009447865714571</v>
      </c>
      <c r="V2890">
        <v>1.185489993161002E-2</v>
      </c>
      <c r="W2890">
        <v>-9.1917308257276717E-2</v>
      </c>
      <c r="X2890">
        <v>-1.0384892414183671</v>
      </c>
      <c r="Y2890" t="str">
        <f t="shared" si="180"/>
        <v>&gt;72</v>
      </c>
      <c r="Z2890" s="20">
        <f t="shared" si="181"/>
        <v>1</v>
      </c>
      <c r="AA2890" t="str">
        <f t="shared" si="182"/>
        <v>80%-100%</v>
      </c>
      <c r="AB2890">
        <f t="shared" si="183"/>
        <v>3.1679209258178521E-4</v>
      </c>
    </row>
    <row r="2891" spans="1:28" x14ac:dyDescent="0.25">
      <c r="A2891" t="s">
        <v>6797</v>
      </c>
      <c r="B2891" t="s">
        <v>6798</v>
      </c>
      <c r="C2891" t="s">
        <v>82</v>
      </c>
      <c r="D2891" t="s">
        <v>439</v>
      </c>
      <c r="E2891">
        <v>220</v>
      </c>
      <c r="F2891" t="s">
        <v>79</v>
      </c>
      <c r="G2891">
        <v>2018</v>
      </c>
      <c r="H2891" t="s">
        <v>13</v>
      </c>
      <c r="J2891" t="s">
        <v>80</v>
      </c>
      <c r="K2891">
        <v>84</v>
      </c>
      <c r="L2891" s="18">
        <v>42937</v>
      </c>
      <c r="M2891" s="18">
        <v>45494</v>
      </c>
      <c r="O2891">
        <v>32338000</v>
      </c>
      <c r="P2891">
        <v>27338000</v>
      </c>
      <c r="Q2891">
        <v>5000000</v>
      </c>
      <c r="R2891">
        <v>590075</v>
      </c>
      <c r="S2891" t="s">
        <v>506</v>
      </c>
      <c r="T2891">
        <v>1.3690329385271749</v>
      </c>
      <c r="U2891">
        <v>0.5660551724470948</v>
      </c>
      <c r="V2891">
        <v>0.2417921595116343</v>
      </c>
      <c r="W2891">
        <v>-0.67071790897196382</v>
      </c>
      <c r="X2891">
        <v>1.5139907126543499</v>
      </c>
      <c r="Y2891" t="str">
        <f t="shared" si="180"/>
        <v>&gt;72</v>
      </c>
      <c r="Z2891" s="20">
        <f t="shared" si="181"/>
        <v>0.84538314057764863</v>
      </c>
      <c r="AA2891" t="str">
        <f t="shared" si="182"/>
        <v>80%-100%</v>
      </c>
      <c r="AB2891">
        <f t="shared" si="183"/>
        <v>1.2235816376129983E-4</v>
      </c>
    </row>
    <row r="2892" spans="1:28" x14ac:dyDescent="0.25">
      <c r="A2892" t="s">
        <v>6799</v>
      </c>
      <c r="B2892" t="s">
        <v>6800</v>
      </c>
      <c r="C2892" t="s">
        <v>82</v>
      </c>
      <c r="D2892" t="s">
        <v>223</v>
      </c>
      <c r="E2892">
        <v>38</v>
      </c>
      <c r="F2892" t="s">
        <v>95</v>
      </c>
      <c r="G2892">
        <v>2015</v>
      </c>
      <c r="H2892" t="s">
        <v>16</v>
      </c>
      <c r="J2892" t="s">
        <v>96</v>
      </c>
      <c r="K2892">
        <v>84</v>
      </c>
      <c r="L2892" s="18">
        <v>43769</v>
      </c>
      <c r="M2892" s="18">
        <v>46326</v>
      </c>
      <c r="O2892">
        <v>32600000</v>
      </c>
      <c r="P2892">
        <v>20600000</v>
      </c>
      <c r="Q2892">
        <v>12000000</v>
      </c>
      <c r="R2892">
        <v>434019</v>
      </c>
      <c r="S2892" t="s">
        <v>88</v>
      </c>
      <c r="T2892">
        <v>-0.55933266429254402</v>
      </c>
      <c r="U2892">
        <v>-0.31054431832819629</v>
      </c>
      <c r="V2892">
        <v>-6.7189590051072792E-2</v>
      </c>
      <c r="W2892">
        <v>-0.3852803731451318</v>
      </c>
      <c r="X2892">
        <v>-0.80644560922993824</v>
      </c>
      <c r="Y2892" t="str">
        <f t="shared" si="180"/>
        <v>&gt;72</v>
      </c>
      <c r="Z2892" s="20">
        <f t="shared" si="181"/>
        <v>0.63190184049079756</v>
      </c>
      <c r="AA2892" t="str">
        <f t="shared" si="182"/>
        <v>60%-80%</v>
      </c>
      <c r="AB2892">
        <f t="shared" si="183"/>
        <v>8.9998335597196274E-5</v>
      </c>
    </row>
    <row r="2893" spans="1:28" x14ac:dyDescent="0.25">
      <c r="A2893" t="s">
        <v>6801</v>
      </c>
      <c r="B2893" t="s">
        <v>6802</v>
      </c>
      <c r="C2893" t="s">
        <v>82</v>
      </c>
      <c r="D2893" t="s">
        <v>453</v>
      </c>
      <c r="E2893">
        <v>291</v>
      </c>
      <c r="F2893" t="s">
        <v>87</v>
      </c>
      <c r="G2893">
        <v>2018</v>
      </c>
      <c r="H2893" t="s">
        <v>15</v>
      </c>
      <c r="J2893" t="s">
        <v>80</v>
      </c>
      <c r="K2893">
        <v>84</v>
      </c>
      <c r="L2893" s="18">
        <v>42933</v>
      </c>
      <c r="M2893" s="18">
        <v>45490</v>
      </c>
      <c r="O2893">
        <v>32934000</v>
      </c>
      <c r="P2893">
        <v>29840000</v>
      </c>
      <c r="Q2893">
        <v>3094000</v>
      </c>
      <c r="R2893">
        <v>607550</v>
      </c>
      <c r="S2893" t="s">
        <v>355</v>
      </c>
      <c r="T2893">
        <v>-0.48656415097859229</v>
      </c>
      <c r="U2893">
        <v>0.81518477748196294</v>
      </c>
      <c r="V2893">
        <v>0.470789184883315</v>
      </c>
      <c r="W2893">
        <v>-0.54568546083070191</v>
      </c>
      <c r="X2893">
        <v>-0.65174985443765243</v>
      </c>
      <c r="Y2893" t="str">
        <f t="shared" si="180"/>
        <v>&gt;72</v>
      </c>
      <c r="Z2893" s="20">
        <f t="shared" si="181"/>
        <v>0.90605453330904229</v>
      </c>
      <c r="AA2893" t="str">
        <f t="shared" si="182"/>
        <v>80%-100%</v>
      </c>
      <c r="AB2893">
        <f t="shared" si="183"/>
        <v>1.2598178603258521E-4</v>
      </c>
    </row>
    <row r="2894" spans="1:28" x14ac:dyDescent="0.25">
      <c r="A2894" t="s">
        <v>6803</v>
      </c>
      <c r="B2894" t="s">
        <v>6804</v>
      </c>
      <c r="C2894" t="s">
        <v>82</v>
      </c>
      <c r="D2894" t="s">
        <v>199</v>
      </c>
      <c r="E2894">
        <v>38</v>
      </c>
      <c r="F2894" t="s">
        <v>79</v>
      </c>
      <c r="G2894">
        <v>2022</v>
      </c>
      <c r="H2894" t="s">
        <v>26</v>
      </c>
      <c r="I2894" t="s">
        <v>84</v>
      </c>
      <c r="J2894" t="s">
        <v>80</v>
      </c>
      <c r="K2894">
        <v>84</v>
      </c>
      <c r="L2894" s="18">
        <v>44452</v>
      </c>
      <c r="M2894" s="18">
        <v>47009</v>
      </c>
      <c r="O2894">
        <v>47137500</v>
      </c>
      <c r="P2894">
        <v>43137500</v>
      </c>
      <c r="Q2894">
        <v>4000000</v>
      </c>
      <c r="R2894">
        <v>950039</v>
      </c>
      <c r="S2894" t="s">
        <v>218</v>
      </c>
      <c r="T2894">
        <v>-0.68061351981579676</v>
      </c>
      <c r="U2894">
        <v>0.85249931803275847</v>
      </c>
      <c r="V2894">
        <v>-0.18575632502509701</v>
      </c>
      <c r="W2894">
        <v>-0.53799591531850366</v>
      </c>
      <c r="X2894">
        <v>-1.8893158927759399</v>
      </c>
      <c r="Y2894" t="str">
        <f t="shared" si="180"/>
        <v>&gt;72</v>
      </c>
      <c r="Z2894" s="20">
        <f t="shared" si="181"/>
        <v>0.91514187218244503</v>
      </c>
      <c r="AA2894" t="str">
        <f t="shared" si="182"/>
        <v>80%-100%</v>
      </c>
      <c r="AB2894">
        <f t="shared" si="183"/>
        <v>1.9700042798224214E-4</v>
      </c>
    </row>
    <row r="2895" spans="1:28" x14ac:dyDescent="0.25">
      <c r="A2895" t="s">
        <v>6805</v>
      </c>
      <c r="B2895" t="s">
        <v>6806</v>
      </c>
      <c r="C2895" t="s">
        <v>82</v>
      </c>
      <c r="D2895" t="s">
        <v>627</v>
      </c>
      <c r="E2895">
        <v>15</v>
      </c>
      <c r="F2895" t="s">
        <v>25</v>
      </c>
      <c r="G2895">
        <v>2021</v>
      </c>
      <c r="H2895" t="s">
        <v>25</v>
      </c>
      <c r="I2895" t="s">
        <v>84</v>
      </c>
      <c r="J2895" t="s">
        <v>80</v>
      </c>
      <c r="K2895">
        <v>60</v>
      </c>
      <c r="L2895" s="18">
        <v>44085</v>
      </c>
      <c r="M2895" s="18">
        <v>45911</v>
      </c>
      <c r="O2895">
        <v>41017500</v>
      </c>
      <c r="P2895">
        <v>21017500</v>
      </c>
      <c r="Q2895">
        <v>20000000</v>
      </c>
      <c r="R2895">
        <v>520977</v>
      </c>
      <c r="S2895" t="s">
        <v>243</v>
      </c>
      <c r="T2895">
        <v>-2.912181261443648</v>
      </c>
      <c r="U2895">
        <v>-0.80123090346851356</v>
      </c>
      <c r="V2895">
        <v>-0.30432305999912118</v>
      </c>
      <c r="W2895">
        <v>-0.5260473812007922</v>
      </c>
      <c r="X2895">
        <v>-0.1103147126646518</v>
      </c>
      <c r="Y2895" t="str">
        <f t="shared" si="180"/>
        <v>49-60</v>
      </c>
      <c r="Z2895" s="20">
        <f t="shared" si="181"/>
        <v>0.51240324251843727</v>
      </c>
      <c r="AA2895" t="str">
        <f t="shared" si="182"/>
        <v>40%-60%</v>
      </c>
      <c r="AB2895">
        <f t="shared" si="183"/>
        <v>1.0802997768397357E-4</v>
      </c>
    </row>
    <row r="2896" spans="1:28" x14ac:dyDescent="0.25">
      <c r="A2896" t="s">
        <v>6807</v>
      </c>
      <c r="B2896" t="s">
        <v>6808</v>
      </c>
      <c r="C2896" t="s">
        <v>82</v>
      </c>
      <c r="D2896" t="s">
        <v>722</v>
      </c>
      <c r="E2896">
        <v>38</v>
      </c>
      <c r="F2896" t="s">
        <v>25</v>
      </c>
      <c r="G2896">
        <v>2020</v>
      </c>
      <c r="H2896" t="s">
        <v>25</v>
      </c>
      <c r="I2896" t="s">
        <v>84</v>
      </c>
      <c r="J2896" t="s">
        <v>80</v>
      </c>
      <c r="K2896">
        <v>48</v>
      </c>
      <c r="L2896" s="18">
        <v>43597</v>
      </c>
      <c r="M2896" s="18">
        <v>45058</v>
      </c>
      <c r="O2896">
        <v>36640000</v>
      </c>
      <c r="P2896">
        <v>26640000</v>
      </c>
      <c r="Q2896">
        <v>10000000</v>
      </c>
      <c r="R2896">
        <v>736143</v>
      </c>
      <c r="S2896" t="s">
        <v>88</v>
      </c>
      <c r="T2896">
        <v>-0.31677095324603838</v>
      </c>
      <c r="U2896">
        <v>8.0253719892765488E-2</v>
      </c>
      <c r="V2896">
        <v>-0.36252430841827088</v>
      </c>
      <c r="W2896">
        <v>2.189015588784626E-2</v>
      </c>
      <c r="X2896">
        <v>-1.270532873606796</v>
      </c>
      <c r="Y2896" t="str">
        <f t="shared" si="180"/>
        <v>37-48</v>
      </c>
      <c r="Z2896" s="20">
        <f t="shared" si="181"/>
        <v>0.72707423580786024</v>
      </c>
      <c r="AA2896" t="str">
        <f t="shared" si="182"/>
        <v>60%-80%</v>
      </c>
      <c r="AB2896">
        <f t="shared" si="183"/>
        <v>1.5264687666099146E-4</v>
      </c>
    </row>
    <row r="2897" spans="1:28" x14ac:dyDescent="0.25">
      <c r="A2897" t="s">
        <v>6809</v>
      </c>
      <c r="B2897" t="s">
        <v>6810</v>
      </c>
      <c r="C2897" t="s">
        <v>82</v>
      </c>
      <c r="D2897" t="s">
        <v>439</v>
      </c>
      <c r="E2897">
        <v>7</v>
      </c>
      <c r="F2897" t="s">
        <v>17</v>
      </c>
      <c r="G2897">
        <v>2018</v>
      </c>
      <c r="H2897" t="s">
        <v>17</v>
      </c>
      <c r="J2897" t="s">
        <v>80</v>
      </c>
      <c r="K2897">
        <v>84</v>
      </c>
      <c r="L2897" s="18">
        <v>42915</v>
      </c>
      <c r="M2897" s="18">
        <v>45472</v>
      </c>
      <c r="O2897">
        <v>64590000</v>
      </c>
      <c r="P2897">
        <v>39590000</v>
      </c>
      <c r="Q2897">
        <v>25000000</v>
      </c>
      <c r="R2897">
        <v>862681</v>
      </c>
      <c r="S2897" t="s">
        <v>307</v>
      </c>
      <c r="T2897">
        <v>0.70198823314928471</v>
      </c>
      <c r="U2897">
        <v>-0.38839259859293568</v>
      </c>
      <c r="V2897">
        <v>0.36371749486502231</v>
      </c>
      <c r="W2897">
        <v>-0.58708580393367005</v>
      </c>
      <c r="X2897">
        <v>-0.57440197704150942</v>
      </c>
      <c r="Y2897" t="str">
        <f t="shared" si="180"/>
        <v>&gt;72</v>
      </c>
      <c r="Z2897" s="20">
        <f t="shared" si="181"/>
        <v>0.61294318005883264</v>
      </c>
      <c r="AA2897" t="str">
        <f t="shared" si="182"/>
        <v>60%-80%</v>
      </c>
      <c r="AB2897">
        <f t="shared" si="183"/>
        <v>1.788858417519161E-4</v>
      </c>
    </row>
    <row r="2898" spans="1:28" x14ac:dyDescent="0.25">
      <c r="A2898" t="s">
        <v>6811</v>
      </c>
      <c r="B2898" t="s">
        <v>6812</v>
      </c>
      <c r="C2898" t="s">
        <v>82</v>
      </c>
      <c r="D2898" t="s">
        <v>244</v>
      </c>
      <c r="E2898">
        <v>166807721</v>
      </c>
      <c r="F2898" t="s">
        <v>95</v>
      </c>
      <c r="G2898">
        <v>2014</v>
      </c>
      <c r="H2898" t="s">
        <v>16</v>
      </c>
      <c r="J2898" t="s">
        <v>96</v>
      </c>
      <c r="K2898">
        <v>60</v>
      </c>
      <c r="L2898" s="18">
        <v>44386</v>
      </c>
      <c r="M2898" s="18">
        <v>46212</v>
      </c>
      <c r="O2898">
        <v>89900000</v>
      </c>
      <c r="P2898">
        <v>79900000</v>
      </c>
      <c r="Q2898">
        <v>10000000</v>
      </c>
      <c r="R2898">
        <v>2183834</v>
      </c>
      <c r="S2898" t="s">
        <v>259</v>
      </c>
      <c r="T2898">
        <v>-0.31677095324603838</v>
      </c>
      <c r="U2898">
        <v>0.74419149754912917</v>
      </c>
      <c r="V2898">
        <v>0.28851061487099899</v>
      </c>
      <c r="W2898">
        <v>0.81207061416033888</v>
      </c>
      <c r="X2898">
        <v>-1.0384892414183671</v>
      </c>
      <c r="Y2898" t="str">
        <f t="shared" si="180"/>
        <v>49-60</v>
      </c>
      <c r="Z2898" s="20">
        <f t="shared" si="181"/>
        <v>0.88876529477196886</v>
      </c>
      <c r="AA2898" t="str">
        <f t="shared" si="182"/>
        <v>80%-100%</v>
      </c>
      <c r="AB2898">
        <f t="shared" si="183"/>
        <v>4.5284060195652156E-4</v>
      </c>
    </row>
    <row r="2899" spans="1:28" x14ac:dyDescent="0.25">
      <c r="A2899" t="s">
        <v>6813</v>
      </c>
      <c r="B2899" t="s">
        <v>6814</v>
      </c>
      <c r="C2899" t="s">
        <v>82</v>
      </c>
      <c r="D2899" t="s">
        <v>327</v>
      </c>
      <c r="E2899">
        <v>84</v>
      </c>
      <c r="F2899" t="s">
        <v>79</v>
      </c>
      <c r="G2899">
        <v>2019</v>
      </c>
      <c r="H2899" t="s">
        <v>13</v>
      </c>
      <c r="I2899" t="s">
        <v>84</v>
      </c>
      <c r="J2899" t="s">
        <v>80</v>
      </c>
      <c r="K2899">
        <v>36</v>
      </c>
      <c r="L2899" s="18">
        <v>43480</v>
      </c>
      <c r="M2899" s="18">
        <v>44576</v>
      </c>
      <c r="O2899">
        <v>34590000</v>
      </c>
      <c r="P2899">
        <v>22590000</v>
      </c>
      <c r="Q2899">
        <v>12000000</v>
      </c>
      <c r="R2899">
        <v>778910</v>
      </c>
      <c r="S2899" t="s">
        <v>208</v>
      </c>
      <c r="T2899">
        <v>0.20473672550394839</v>
      </c>
      <c r="U2899">
        <v>-0.22358672021457071</v>
      </c>
      <c r="V2899">
        <v>-0.38252691183083792</v>
      </c>
      <c r="W2899">
        <v>1.274273104205967</v>
      </c>
      <c r="X2899">
        <v>2.0554258544273512</v>
      </c>
      <c r="Y2899" t="str">
        <f t="shared" si="180"/>
        <v>25-36</v>
      </c>
      <c r="Z2899" s="20">
        <f t="shared" si="181"/>
        <v>0.6530789245446661</v>
      </c>
      <c r="AA2899" t="str">
        <f t="shared" si="182"/>
        <v>60%-80%</v>
      </c>
      <c r="AB2899">
        <f t="shared" si="183"/>
        <v>1.6151505712886337E-4</v>
      </c>
    </row>
    <row r="2900" spans="1:28" x14ac:dyDescent="0.25">
      <c r="A2900" t="s">
        <v>6815</v>
      </c>
      <c r="B2900" t="s">
        <v>6816</v>
      </c>
      <c r="C2900" t="s">
        <v>82</v>
      </c>
      <c r="D2900" t="s">
        <v>83</v>
      </c>
      <c r="E2900">
        <v>236</v>
      </c>
      <c r="F2900" t="s">
        <v>87</v>
      </c>
      <c r="G2900">
        <v>2021</v>
      </c>
      <c r="H2900" t="s">
        <v>24</v>
      </c>
      <c r="I2900" t="s">
        <v>84</v>
      </c>
      <c r="J2900" t="s">
        <v>80</v>
      </c>
      <c r="K2900">
        <v>84</v>
      </c>
      <c r="L2900" s="18">
        <v>43980</v>
      </c>
      <c r="M2900" s="18">
        <v>46536</v>
      </c>
      <c r="O2900">
        <v>38390000</v>
      </c>
      <c r="P2900">
        <v>23390000</v>
      </c>
      <c r="Q2900">
        <v>15000000</v>
      </c>
      <c r="R2900">
        <v>537037</v>
      </c>
      <c r="S2900" t="s">
        <v>249</v>
      </c>
      <c r="T2900">
        <v>1.068735666674399E-2</v>
      </c>
      <c r="U2900">
        <v>-0.40346211691020178</v>
      </c>
      <c r="V2900">
        <v>0.13042163490563341</v>
      </c>
      <c r="W2900">
        <v>-0.9766146542455727</v>
      </c>
      <c r="X2900">
        <v>1.436642835258207</v>
      </c>
      <c r="Y2900" t="str">
        <f t="shared" si="180"/>
        <v>&gt;72</v>
      </c>
      <c r="Z2900" s="20">
        <f t="shared" si="181"/>
        <v>0.60927324824172957</v>
      </c>
      <c r="AA2900" t="str">
        <f t="shared" si="182"/>
        <v>60%-80%</v>
      </c>
      <c r="AB2900">
        <f t="shared" si="183"/>
        <v>1.1136018504745528E-4</v>
      </c>
    </row>
    <row r="2901" spans="1:28" x14ac:dyDescent="0.25">
      <c r="A2901" t="s">
        <v>6817</v>
      </c>
      <c r="B2901" t="s">
        <v>6818</v>
      </c>
      <c r="C2901" t="s">
        <v>82</v>
      </c>
      <c r="D2901" t="s">
        <v>476</v>
      </c>
      <c r="E2901">
        <v>-1</v>
      </c>
      <c r="F2901" t="s">
        <v>95</v>
      </c>
      <c r="G2901">
        <v>2016</v>
      </c>
      <c r="H2901" t="s">
        <v>16</v>
      </c>
      <c r="J2901" t="s">
        <v>96</v>
      </c>
      <c r="K2901">
        <v>84</v>
      </c>
      <c r="L2901" s="18">
        <v>44308</v>
      </c>
      <c r="M2901" s="18">
        <v>46865</v>
      </c>
      <c r="O2901">
        <v>47000000</v>
      </c>
      <c r="P2901">
        <v>46700000</v>
      </c>
      <c r="Q2901">
        <v>300000</v>
      </c>
      <c r="R2901">
        <v>1115876</v>
      </c>
      <c r="S2901" t="s">
        <v>701</v>
      </c>
      <c r="T2901">
        <v>-0.89891905975765174</v>
      </c>
      <c r="U2901">
        <v>1.174734922305644</v>
      </c>
      <c r="V2901">
        <v>0.92086653473246149</v>
      </c>
      <c r="W2901">
        <v>-0.19584300278332681</v>
      </c>
      <c r="X2901">
        <v>0.74051193869292065</v>
      </c>
      <c r="Y2901" t="str">
        <f t="shared" si="180"/>
        <v>&gt;72</v>
      </c>
      <c r="Z2901" s="20">
        <f t="shared" si="181"/>
        <v>0.99361702127659579</v>
      </c>
      <c r="AA2901" t="str">
        <f t="shared" si="182"/>
        <v>80%-100%</v>
      </c>
      <c r="AB2901">
        <f t="shared" si="183"/>
        <v>2.3138844781647115E-4</v>
      </c>
    </row>
    <row r="2902" spans="1:28" x14ac:dyDescent="0.25">
      <c r="A2902" t="s">
        <v>6819</v>
      </c>
      <c r="B2902" t="s">
        <v>6820</v>
      </c>
      <c r="C2902" t="s">
        <v>82</v>
      </c>
      <c r="D2902" t="s">
        <v>128</v>
      </c>
      <c r="E2902">
        <v>241</v>
      </c>
      <c r="F2902" t="s">
        <v>17</v>
      </c>
      <c r="G2902">
        <v>2018</v>
      </c>
      <c r="H2902" t="s">
        <v>17</v>
      </c>
      <c r="J2902" t="s">
        <v>80</v>
      </c>
      <c r="K2902">
        <v>60</v>
      </c>
      <c r="L2902" s="18">
        <v>43069</v>
      </c>
      <c r="M2902" s="18">
        <v>44895</v>
      </c>
      <c r="O2902">
        <v>57590000</v>
      </c>
      <c r="P2902">
        <v>45490000</v>
      </c>
      <c r="Q2902">
        <v>12100000</v>
      </c>
      <c r="R2902">
        <v>1160477</v>
      </c>
      <c r="S2902" t="s">
        <v>438</v>
      </c>
      <c r="T2902">
        <v>0.8353971742248627</v>
      </c>
      <c r="U2902">
        <v>0.3382053174525167</v>
      </c>
      <c r="V2902">
        <v>0.88134428974112011</v>
      </c>
      <c r="W2902">
        <v>-0.32880297140796477</v>
      </c>
      <c r="X2902">
        <v>-0.96114136402222416</v>
      </c>
      <c r="Y2902" t="str">
        <f t="shared" si="180"/>
        <v>49-60</v>
      </c>
      <c r="Z2902" s="20">
        <f t="shared" si="181"/>
        <v>0.78989407883313079</v>
      </c>
      <c r="AA2902" t="str">
        <f t="shared" si="182"/>
        <v>60%-80%</v>
      </c>
      <c r="AB2902">
        <f t="shared" si="183"/>
        <v>2.40636927182514E-4</v>
      </c>
    </row>
    <row r="2903" spans="1:28" x14ac:dyDescent="0.25">
      <c r="A2903" t="s">
        <v>6821</v>
      </c>
      <c r="B2903" t="s">
        <v>6822</v>
      </c>
      <c r="C2903" t="s">
        <v>82</v>
      </c>
      <c r="D2903" t="s">
        <v>808</v>
      </c>
      <c r="E2903">
        <v>46</v>
      </c>
      <c r="F2903" t="s">
        <v>17</v>
      </c>
      <c r="G2903">
        <v>2021</v>
      </c>
      <c r="H2903" t="s">
        <v>110</v>
      </c>
      <c r="I2903" t="s">
        <v>84</v>
      </c>
      <c r="J2903" t="s">
        <v>80</v>
      </c>
      <c r="K2903">
        <v>72</v>
      </c>
      <c r="L2903" s="18">
        <v>44224</v>
      </c>
      <c r="M2903" s="18">
        <v>46415</v>
      </c>
      <c r="O2903">
        <v>71115250</v>
      </c>
      <c r="P2903">
        <v>71115250</v>
      </c>
      <c r="Q2903">
        <v>0</v>
      </c>
      <c r="R2903">
        <v>1745905</v>
      </c>
      <c r="S2903" t="s">
        <v>235</v>
      </c>
      <c r="T2903">
        <v>-0.63210117760649565</v>
      </c>
      <c r="U2903">
        <v>1.2009447865714571</v>
      </c>
      <c r="V2903">
        <v>-0.1462340800337556</v>
      </c>
      <c r="W2903">
        <v>-0.38161615601570031</v>
      </c>
      <c r="X2903">
        <v>-1.270532873606796</v>
      </c>
      <c r="Y2903" t="str">
        <f t="shared" si="180"/>
        <v>61-72</v>
      </c>
      <c r="Z2903" s="20">
        <f t="shared" si="181"/>
        <v>1</v>
      </c>
      <c r="AA2903" t="str">
        <f t="shared" si="182"/>
        <v>80%-100%</v>
      </c>
      <c r="AB2903">
        <f t="shared" si="183"/>
        <v>3.6203148735613637E-4</v>
      </c>
    </row>
    <row r="2904" spans="1:28" x14ac:dyDescent="0.25">
      <c r="A2904" t="s">
        <v>6823</v>
      </c>
      <c r="B2904" t="s">
        <v>6824</v>
      </c>
      <c r="C2904" t="s">
        <v>82</v>
      </c>
      <c r="D2904" t="s">
        <v>233</v>
      </c>
      <c r="E2904">
        <v>87</v>
      </c>
      <c r="F2904" t="s">
        <v>20</v>
      </c>
      <c r="G2904">
        <v>2022</v>
      </c>
      <c r="H2904" t="s">
        <v>20</v>
      </c>
      <c r="I2904" t="s">
        <v>84</v>
      </c>
      <c r="J2904" t="s">
        <v>80</v>
      </c>
      <c r="K2904">
        <v>60</v>
      </c>
      <c r="L2904" s="18">
        <v>44526</v>
      </c>
      <c r="M2904" s="18">
        <v>46352</v>
      </c>
      <c r="O2904">
        <v>136500000</v>
      </c>
      <c r="P2904">
        <v>108500000</v>
      </c>
      <c r="Q2904">
        <v>28000000</v>
      </c>
      <c r="R2904">
        <v>2818936</v>
      </c>
      <c r="S2904" t="s">
        <v>225</v>
      </c>
      <c r="T2904">
        <v>4.7071613323719813E-2</v>
      </c>
      <c r="U2904">
        <v>0.35864487512310278</v>
      </c>
      <c r="V2904">
        <v>-0.58097877493851102</v>
      </c>
      <c r="W2904">
        <v>3.5458351457184012</v>
      </c>
      <c r="X2904">
        <v>0.89520769348520657</v>
      </c>
      <c r="Y2904" t="str">
        <f t="shared" si="180"/>
        <v>49-60</v>
      </c>
      <c r="Z2904" s="20">
        <f t="shared" si="181"/>
        <v>0.79487179487179482</v>
      </c>
      <c r="AA2904" t="str">
        <f t="shared" si="182"/>
        <v>60%-80%</v>
      </c>
      <c r="AB2904">
        <f t="shared" si="183"/>
        <v>5.845355805967436E-4</v>
      </c>
    </row>
    <row r="2905" spans="1:28" x14ac:dyDescent="0.25">
      <c r="A2905" t="s">
        <v>6825</v>
      </c>
      <c r="B2905" t="s">
        <v>6826</v>
      </c>
      <c r="C2905" t="s">
        <v>82</v>
      </c>
      <c r="D2905" t="s">
        <v>247</v>
      </c>
      <c r="E2905">
        <v>-1</v>
      </c>
      <c r="F2905" t="s">
        <v>95</v>
      </c>
      <c r="G2905">
        <v>2018</v>
      </c>
      <c r="H2905" t="s">
        <v>16</v>
      </c>
      <c r="J2905" t="s">
        <v>80</v>
      </c>
      <c r="K2905">
        <v>84</v>
      </c>
      <c r="L2905" s="18">
        <v>44407</v>
      </c>
      <c r="M2905" s="18">
        <v>46964</v>
      </c>
      <c r="O2905">
        <v>38000000</v>
      </c>
      <c r="P2905">
        <v>38000000</v>
      </c>
      <c r="Q2905">
        <v>0</v>
      </c>
      <c r="R2905">
        <v>897595</v>
      </c>
      <c r="S2905" t="s">
        <v>721</v>
      </c>
      <c r="T2905">
        <v>-1.8691659039436741</v>
      </c>
      <c r="U2905">
        <v>1.2009447865714571</v>
      </c>
      <c r="V2905">
        <v>0.76277755476709586</v>
      </c>
      <c r="W2905">
        <v>-0.7651216175173744</v>
      </c>
      <c r="X2905">
        <v>-1.811968015379797</v>
      </c>
      <c r="Y2905" t="str">
        <f t="shared" si="180"/>
        <v>&gt;72</v>
      </c>
      <c r="Z2905" s="20">
        <f t="shared" si="181"/>
        <v>1</v>
      </c>
      <c r="AA2905" t="str">
        <f t="shared" si="182"/>
        <v>80%-100%</v>
      </c>
      <c r="AB2905">
        <f t="shared" si="183"/>
        <v>1.8612562132156745E-4</v>
      </c>
    </row>
    <row r="2906" spans="1:28" x14ac:dyDescent="0.25">
      <c r="A2906" t="s">
        <v>6827</v>
      </c>
      <c r="B2906" t="s">
        <v>6828</v>
      </c>
      <c r="C2906" t="s">
        <v>82</v>
      </c>
      <c r="D2906" t="s">
        <v>256</v>
      </c>
      <c r="E2906">
        <v>46</v>
      </c>
      <c r="F2906" t="s">
        <v>12</v>
      </c>
      <c r="G2906">
        <v>2017</v>
      </c>
      <c r="H2906" t="s">
        <v>12</v>
      </c>
      <c r="J2906" t="s">
        <v>80</v>
      </c>
      <c r="K2906">
        <v>84</v>
      </c>
      <c r="L2906" s="18">
        <v>42972</v>
      </c>
      <c r="M2906" s="18">
        <v>45529</v>
      </c>
      <c r="O2906">
        <v>67990000</v>
      </c>
      <c r="P2906">
        <v>61990000</v>
      </c>
      <c r="Q2906">
        <v>6000000</v>
      </c>
      <c r="R2906">
        <v>1409910</v>
      </c>
      <c r="S2906" t="s">
        <v>287</v>
      </c>
      <c r="T2906">
        <v>-6.2081156647207668E-2</v>
      </c>
      <c r="U2906">
        <v>0.83857866787952617</v>
      </c>
      <c r="V2906">
        <v>0.92086653473246149</v>
      </c>
      <c r="W2906">
        <v>-0.23928920045022761</v>
      </c>
      <c r="X2906">
        <v>0.27642467431606299</v>
      </c>
      <c r="Y2906" t="str">
        <f t="shared" si="180"/>
        <v>&gt;72</v>
      </c>
      <c r="Z2906" s="20">
        <f t="shared" si="181"/>
        <v>0.9117517281953228</v>
      </c>
      <c r="AA2906" t="str">
        <f t="shared" si="182"/>
        <v>80%-100%</v>
      </c>
      <c r="AB2906">
        <f t="shared" si="183"/>
        <v>2.9235944357699318E-4</v>
      </c>
    </row>
    <row r="2907" spans="1:28" x14ac:dyDescent="0.25">
      <c r="A2907" t="s">
        <v>6829</v>
      </c>
      <c r="B2907" t="s">
        <v>6830</v>
      </c>
      <c r="C2907" t="s">
        <v>82</v>
      </c>
      <c r="D2907" t="s">
        <v>722</v>
      </c>
      <c r="E2907">
        <v>38</v>
      </c>
      <c r="F2907" t="s">
        <v>25</v>
      </c>
      <c r="G2907">
        <v>2022</v>
      </c>
      <c r="H2907" t="s">
        <v>25</v>
      </c>
      <c r="I2907" t="s">
        <v>84</v>
      </c>
      <c r="J2907" t="s">
        <v>80</v>
      </c>
      <c r="K2907">
        <v>36</v>
      </c>
      <c r="L2907" s="18">
        <v>44377</v>
      </c>
      <c r="M2907" s="18">
        <v>45473</v>
      </c>
      <c r="O2907">
        <v>43520000</v>
      </c>
      <c r="P2907">
        <v>28520000</v>
      </c>
      <c r="Q2907">
        <v>15000000</v>
      </c>
      <c r="R2907">
        <v>1059014</v>
      </c>
      <c r="S2907" t="s">
        <v>184</v>
      </c>
      <c r="T2907">
        <v>-1.420426738507639</v>
      </c>
      <c r="U2907">
        <v>-0.21433970388490531</v>
      </c>
      <c r="V2907">
        <v>-0.46241203996448682</v>
      </c>
      <c r="W2907">
        <v>0.67146126037428722</v>
      </c>
      <c r="X2907">
        <v>-0.49705409964536651</v>
      </c>
      <c r="Y2907" t="str">
        <f t="shared" si="180"/>
        <v>25-36</v>
      </c>
      <c r="Z2907" s="20">
        <f t="shared" si="181"/>
        <v>0.65533088235294112</v>
      </c>
      <c r="AA2907" t="str">
        <f t="shared" si="182"/>
        <v>60%-80%</v>
      </c>
      <c r="AB2907">
        <f t="shared" si="183"/>
        <v>2.1959752309030068E-4</v>
      </c>
    </row>
    <row r="2908" spans="1:28" x14ac:dyDescent="0.25">
      <c r="A2908" t="s">
        <v>6831</v>
      </c>
      <c r="B2908" t="s">
        <v>6832</v>
      </c>
      <c r="C2908" t="s">
        <v>82</v>
      </c>
      <c r="D2908" t="s">
        <v>145</v>
      </c>
      <c r="E2908">
        <v>246</v>
      </c>
      <c r="F2908" t="s">
        <v>25</v>
      </c>
      <c r="G2908">
        <v>2021</v>
      </c>
      <c r="H2908" t="s">
        <v>25</v>
      </c>
      <c r="I2908" t="s">
        <v>84</v>
      </c>
      <c r="J2908" t="s">
        <v>80</v>
      </c>
      <c r="K2908">
        <v>84</v>
      </c>
      <c r="L2908" s="18">
        <v>44252</v>
      </c>
      <c r="M2908" s="18">
        <v>46808</v>
      </c>
      <c r="O2908">
        <v>41990000</v>
      </c>
      <c r="P2908">
        <v>24990000</v>
      </c>
      <c r="Q2908">
        <v>17000000</v>
      </c>
      <c r="R2908">
        <v>441142</v>
      </c>
      <c r="S2908" t="s">
        <v>182</v>
      </c>
      <c r="T2908">
        <v>-3.7824985542557123E-2</v>
      </c>
      <c r="U2908">
        <v>-0.46148924918187312</v>
      </c>
      <c r="V2908">
        <v>-0.46241203996448682</v>
      </c>
      <c r="W2908">
        <v>-0.20244124884610751</v>
      </c>
      <c r="X2908">
        <v>-0.34235834485308059</v>
      </c>
      <c r="Y2908" t="str">
        <f t="shared" si="180"/>
        <v>&gt;72</v>
      </c>
      <c r="Z2908" s="20">
        <f t="shared" si="181"/>
        <v>0.59514170040485825</v>
      </c>
      <c r="AA2908" t="str">
        <f t="shared" si="182"/>
        <v>40%-60%</v>
      </c>
      <c r="AB2908">
        <f t="shared" si="183"/>
        <v>9.147536343344038E-5</v>
      </c>
    </row>
    <row r="2909" spans="1:28" x14ac:dyDescent="0.25">
      <c r="A2909" t="s">
        <v>6833</v>
      </c>
      <c r="B2909" t="s">
        <v>6834</v>
      </c>
      <c r="C2909" t="s">
        <v>82</v>
      </c>
      <c r="D2909" t="s">
        <v>236</v>
      </c>
      <c r="E2909">
        <v>46</v>
      </c>
      <c r="F2909" t="s">
        <v>79</v>
      </c>
      <c r="G2909">
        <v>2021</v>
      </c>
      <c r="H2909" t="s">
        <v>26</v>
      </c>
      <c r="I2909" t="s">
        <v>84</v>
      </c>
      <c r="J2909" t="s">
        <v>80</v>
      </c>
      <c r="K2909">
        <v>84</v>
      </c>
      <c r="L2909" s="18">
        <v>44182</v>
      </c>
      <c r="M2909" s="18">
        <v>46738</v>
      </c>
      <c r="O2909">
        <v>41613000</v>
      </c>
      <c r="P2909">
        <v>39863000</v>
      </c>
      <c r="Q2909">
        <v>1750000</v>
      </c>
      <c r="R2909">
        <v>904098</v>
      </c>
      <c r="S2909" t="s">
        <v>235</v>
      </c>
      <c r="T2909">
        <v>-0.57146074984486928</v>
      </c>
      <c r="U2909">
        <v>1.0282614635823959</v>
      </c>
      <c r="V2909">
        <v>0.2094661248883162</v>
      </c>
      <c r="W2909">
        <v>0.5550891761422877</v>
      </c>
      <c r="X2909">
        <v>0.81785981608906366</v>
      </c>
      <c r="Y2909" t="str">
        <f t="shared" si="180"/>
        <v>&gt;72</v>
      </c>
      <c r="Z2909" s="20">
        <f t="shared" si="181"/>
        <v>0.95794583423449398</v>
      </c>
      <c r="AA2909" t="str">
        <f t="shared" si="182"/>
        <v>80%-100%</v>
      </c>
      <c r="AB2909">
        <f t="shared" si="183"/>
        <v>1.8747408573531102E-4</v>
      </c>
    </row>
    <row r="2910" spans="1:28" x14ac:dyDescent="0.25">
      <c r="A2910" t="s">
        <v>6835</v>
      </c>
      <c r="B2910" t="s">
        <v>6836</v>
      </c>
      <c r="C2910" t="s">
        <v>82</v>
      </c>
      <c r="D2910" t="s">
        <v>980</v>
      </c>
      <c r="E2910">
        <v>167156462</v>
      </c>
      <c r="G2910">
        <v>2022</v>
      </c>
      <c r="H2910" t="s">
        <v>280</v>
      </c>
      <c r="J2910" t="s">
        <v>96</v>
      </c>
      <c r="K2910">
        <v>84</v>
      </c>
      <c r="L2910" s="18">
        <v>44267</v>
      </c>
      <c r="M2910" s="18">
        <v>46824</v>
      </c>
      <c r="O2910">
        <v>48490000</v>
      </c>
      <c r="P2910">
        <v>48490000</v>
      </c>
      <c r="Q2910">
        <v>0</v>
      </c>
      <c r="R2910">
        <v>975415</v>
      </c>
      <c r="S2910" t="s">
        <v>701</v>
      </c>
      <c r="T2910">
        <v>-1.9298063317053</v>
      </c>
      <c r="U2910">
        <v>1.2009447865714571</v>
      </c>
      <c r="V2910">
        <v>5.1377144922950549E-2</v>
      </c>
      <c r="W2910">
        <v>-0.76208403462167174</v>
      </c>
      <c r="X2910">
        <v>-1.657272260587511</v>
      </c>
      <c r="Y2910" t="str">
        <f t="shared" si="180"/>
        <v>&gt;72</v>
      </c>
      <c r="Z2910" s="20">
        <f t="shared" si="181"/>
        <v>1</v>
      </c>
      <c r="AA2910" t="str">
        <f t="shared" si="182"/>
        <v>80%-100%</v>
      </c>
      <c r="AB2910">
        <f t="shared" si="183"/>
        <v>2.0226240444897389E-4</v>
      </c>
    </row>
    <row r="2911" spans="1:28" x14ac:dyDescent="0.25">
      <c r="A2911" t="s">
        <v>6837</v>
      </c>
      <c r="B2911" t="s">
        <v>6838</v>
      </c>
      <c r="C2911" t="s">
        <v>82</v>
      </c>
      <c r="D2911" t="s">
        <v>627</v>
      </c>
      <c r="E2911">
        <v>220</v>
      </c>
      <c r="F2911" t="s">
        <v>25</v>
      </c>
      <c r="G2911">
        <v>2021</v>
      </c>
      <c r="H2911" t="s">
        <v>25</v>
      </c>
      <c r="I2911" t="s">
        <v>84</v>
      </c>
      <c r="J2911" t="s">
        <v>80</v>
      </c>
      <c r="K2911">
        <v>60</v>
      </c>
      <c r="L2911" s="18">
        <v>43898</v>
      </c>
      <c r="M2911" s="18">
        <v>45724</v>
      </c>
      <c r="O2911">
        <v>39834878</v>
      </c>
      <c r="P2911">
        <v>39834878</v>
      </c>
      <c r="Q2911">
        <v>0</v>
      </c>
      <c r="R2911">
        <v>1273141</v>
      </c>
      <c r="S2911" t="s">
        <v>385</v>
      </c>
      <c r="T2911">
        <v>-1.3476582251936871</v>
      </c>
      <c r="U2911">
        <v>1.2009447865714571</v>
      </c>
      <c r="V2911">
        <v>1.158000004680509</v>
      </c>
      <c r="W2911">
        <v>-0.66443264812232217</v>
      </c>
      <c r="X2911">
        <v>-1.5025765057952249</v>
      </c>
      <c r="Y2911" t="str">
        <f t="shared" si="180"/>
        <v>49-60</v>
      </c>
      <c r="Z2911" s="20">
        <f t="shared" si="181"/>
        <v>1</v>
      </c>
      <c r="AA2911" t="str">
        <f t="shared" si="182"/>
        <v>80%-100%</v>
      </c>
      <c r="AB2911">
        <f t="shared" si="183"/>
        <v>2.6399897465445072E-4</v>
      </c>
    </row>
    <row r="2912" spans="1:28" x14ac:dyDescent="0.25">
      <c r="A2912" t="s">
        <v>6839</v>
      </c>
      <c r="B2912" t="s">
        <v>6840</v>
      </c>
      <c r="C2912" t="s">
        <v>82</v>
      </c>
      <c r="D2912" t="s">
        <v>384</v>
      </c>
      <c r="E2912">
        <v>84</v>
      </c>
      <c r="F2912" t="s">
        <v>117</v>
      </c>
      <c r="G2912">
        <v>2020</v>
      </c>
      <c r="H2912" t="s">
        <v>29</v>
      </c>
      <c r="I2912" t="s">
        <v>84</v>
      </c>
      <c r="J2912" t="s">
        <v>80</v>
      </c>
      <c r="K2912">
        <v>84</v>
      </c>
      <c r="L2912" s="18">
        <v>43862</v>
      </c>
      <c r="M2912" s="18">
        <v>46419</v>
      </c>
      <c r="O2912">
        <v>48090000</v>
      </c>
      <c r="P2912">
        <v>48090000</v>
      </c>
      <c r="Q2912">
        <v>0</v>
      </c>
      <c r="R2912">
        <v>1064336</v>
      </c>
      <c r="S2912" t="s">
        <v>208</v>
      </c>
      <c r="T2912">
        <v>-2.099599529437854</v>
      </c>
      <c r="U2912">
        <v>1.2009447865714571</v>
      </c>
      <c r="V2912">
        <v>0.56516632981038883</v>
      </c>
      <c r="W2912">
        <v>-7.2230106875994182E-2</v>
      </c>
      <c r="X2912">
        <v>0.58581618390063472</v>
      </c>
      <c r="Y2912" t="str">
        <f t="shared" si="180"/>
        <v>&gt;72</v>
      </c>
      <c r="Z2912" s="20">
        <f t="shared" si="181"/>
        <v>1</v>
      </c>
      <c r="AA2912" t="str">
        <f t="shared" si="182"/>
        <v>80%-100%</v>
      </c>
      <c r="AB2912">
        <f t="shared" si="183"/>
        <v>2.2070109492021661E-4</v>
      </c>
    </row>
    <row r="2913" spans="1:28" x14ac:dyDescent="0.25">
      <c r="A2913" t="s">
        <v>6841</v>
      </c>
      <c r="B2913" t="s">
        <v>6842</v>
      </c>
      <c r="C2913" t="s">
        <v>82</v>
      </c>
      <c r="D2913" t="s">
        <v>541</v>
      </c>
      <c r="E2913">
        <v>49</v>
      </c>
      <c r="F2913" t="s">
        <v>12</v>
      </c>
      <c r="G2913">
        <v>2021</v>
      </c>
      <c r="H2913" t="s">
        <v>21</v>
      </c>
      <c r="I2913" t="s">
        <v>84</v>
      </c>
      <c r="J2913" t="s">
        <v>80</v>
      </c>
      <c r="K2913">
        <v>60</v>
      </c>
      <c r="L2913" s="18">
        <v>44042</v>
      </c>
      <c r="M2913" s="18">
        <v>45868</v>
      </c>
      <c r="O2913">
        <v>63195419</v>
      </c>
      <c r="P2913">
        <v>55476155</v>
      </c>
      <c r="Q2913">
        <v>7719264</v>
      </c>
      <c r="R2913">
        <v>1553043</v>
      </c>
      <c r="S2913" t="s">
        <v>735</v>
      </c>
      <c r="T2913">
        <v>0.1077120410853462</v>
      </c>
      <c r="U2913">
        <v>0.69937464910189551</v>
      </c>
      <c r="V2913">
        <v>0.16994387989697479</v>
      </c>
      <c r="W2913">
        <v>-0.38002368194078978</v>
      </c>
      <c r="X2913">
        <v>0.97255557088134947</v>
      </c>
      <c r="Y2913" t="str">
        <f t="shared" si="180"/>
        <v>49-60</v>
      </c>
      <c r="Z2913" s="20">
        <f t="shared" si="181"/>
        <v>0.87785089295792151</v>
      </c>
      <c r="AA2913" t="str">
        <f t="shared" si="182"/>
        <v>80%-100%</v>
      </c>
      <c r="AB2913">
        <f t="shared" si="183"/>
        <v>3.2203955382339598E-4</v>
      </c>
    </row>
    <row r="2914" spans="1:28" x14ac:dyDescent="0.25">
      <c r="A2914" t="s">
        <v>6843</v>
      </c>
      <c r="B2914" t="s">
        <v>6844</v>
      </c>
      <c r="C2914" t="s">
        <v>82</v>
      </c>
      <c r="D2914" t="s">
        <v>834</v>
      </c>
      <c r="E2914">
        <v>62</v>
      </c>
      <c r="F2914" t="s">
        <v>17</v>
      </c>
      <c r="G2914">
        <v>2021</v>
      </c>
      <c r="H2914" t="s">
        <v>110</v>
      </c>
      <c r="I2914" t="s">
        <v>84</v>
      </c>
      <c r="J2914" t="s">
        <v>80</v>
      </c>
      <c r="K2914">
        <v>72</v>
      </c>
      <c r="L2914" s="18">
        <v>44199</v>
      </c>
      <c r="M2914" s="18">
        <v>46390</v>
      </c>
      <c r="O2914">
        <v>69775329</v>
      </c>
      <c r="P2914">
        <v>69775329</v>
      </c>
      <c r="Q2914">
        <v>0</v>
      </c>
      <c r="R2914">
        <v>1703691</v>
      </c>
      <c r="S2914" t="s">
        <v>190</v>
      </c>
      <c r="T2914">
        <v>-0.1469777555134846</v>
      </c>
      <c r="U2914">
        <v>1.2009447865714571</v>
      </c>
      <c r="V2914">
        <v>0.13042163490563341</v>
      </c>
      <c r="W2914">
        <v>-0.12510768080647519</v>
      </c>
      <c r="X2914">
        <v>-0.65174985443765243</v>
      </c>
      <c r="Y2914" t="str">
        <f t="shared" si="180"/>
        <v>61-72</v>
      </c>
      <c r="Z2914" s="20">
        <f t="shared" si="181"/>
        <v>1</v>
      </c>
      <c r="AA2914" t="str">
        <f t="shared" si="182"/>
        <v>80%-100%</v>
      </c>
      <c r="AB2914">
        <f t="shared" si="183"/>
        <v>3.5327797716672063E-4</v>
      </c>
    </row>
    <row r="2915" spans="1:28" x14ac:dyDescent="0.25">
      <c r="A2915" t="s">
        <v>6845</v>
      </c>
      <c r="B2915" t="s">
        <v>6846</v>
      </c>
      <c r="C2915" t="s">
        <v>82</v>
      </c>
      <c r="D2915" t="s">
        <v>236</v>
      </c>
      <c r="E2915">
        <v>60</v>
      </c>
      <c r="F2915" t="s">
        <v>79</v>
      </c>
      <c r="G2915">
        <v>2021</v>
      </c>
      <c r="H2915" t="s">
        <v>26</v>
      </c>
      <c r="I2915" t="s">
        <v>84</v>
      </c>
      <c r="J2915" t="s">
        <v>80</v>
      </c>
      <c r="K2915">
        <v>84</v>
      </c>
      <c r="L2915" s="18">
        <v>44214</v>
      </c>
      <c r="M2915" s="18">
        <v>46770</v>
      </c>
      <c r="O2915">
        <v>47640000</v>
      </c>
      <c r="P2915">
        <v>39712000</v>
      </c>
      <c r="Q2915">
        <v>7928000</v>
      </c>
      <c r="R2915">
        <v>900673</v>
      </c>
      <c r="S2915" t="s">
        <v>365</v>
      </c>
      <c r="T2915">
        <v>-1.2263773696704341</v>
      </c>
      <c r="U2915">
        <v>0.51761041886433201</v>
      </c>
      <c r="V2915">
        <v>0.2094661248883162</v>
      </c>
      <c r="W2915">
        <v>-0.60347122705375833</v>
      </c>
      <c r="X2915">
        <v>4.4381042127634142E-2</v>
      </c>
      <c r="Y2915" t="str">
        <f t="shared" si="180"/>
        <v>&gt;72</v>
      </c>
      <c r="Z2915" s="20">
        <f t="shared" si="181"/>
        <v>0.8335852225020991</v>
      </c>
      <c r="AA2915" t="str">
        <f t="shared" si="182"/>
        <v>80%-100%</v>
      </c>
      <c r="AB2915">
        <f t="shared" si="183"/>
        <v>1.8676387650617499E-4</v>
      </c>
    </row>
    <row r="2916" spans="1:28" x14ac:dyDescent="0.25">
      <c r="A2916" t="s">
        <v>6847</v>
      </c>
      <c r="B2916" t="s">
        <v>6848</v>
      </c>
      <c r="C2916" t="s">
        <v>82</v>
      </c>
      <c r="D2916" t="s">
        <v>442</v>
      </c>
      <c r="E2916">
        <v>87</v>
      </c>
      <c r="F2916" t="s">
        <v>117</v>
      </c>
      <c r="G2916">
        <v>2020</v>
      </c>
      <c r="H2916" t="s">
        <v>29</v>
      </c>
      <c r="I2916" t="s">
        <v>84</v>
      </c>
      <c r="J2916" t="s">
        <v>80</v>
      </c>
      <c r="K2916">
        <v>84</v>
      </c>
      <c r="L2916" s="18">
        <v>43859</v>
      </c>
      <c r="M2916" s="18">
        <v>46416</v>
      </c>
      <c r="O2916">
        <v>52390000</v>
      </c>
      <c r="P2916">
        <v>52390000</v>
      </c>
      <c r="Q2916">
        <v>0</v>
      </c>
      <c r="R2916">
        <v>1159504</v>
      </c>
      <c r="S2916" t="s">
        <v>225</v>
      </c>
      <c r="T2916">
        <v>-1.4325548240599639</v>
      </c>
      <c r="U2916">
        <v>1.2009447865714571</v>
      </c>
      <c r="V2916">
        <v>0.56516632981038883</v>
      </c>
      <c r="W2916">
        <v>0.29918609332835988</v>
      </c>
      <c r="X2916">
        <v>0.35377255171220601</v>
      </c>
      <c r="Y2916" t="str">
        <f t="shared" si="180"/>
        <v>&gt;72</v>
      </c>
      <c r="Z2916" s="20">
        <f t="shared" si="181"/>
        <v>1</v>
      </c>
      <c r="AA2916" t="str">
        <f t="shared" si="182"/>
        <v>80%-100%</v>
      </c>
      <c r="AB2916">
        <f t="shared" si="183"/>
        <v>2.404351655533317E-4</v>
      </c>
    </row>
    <row r="2917" spans="1:28" x14ac:dyDescent="0.25">
      <c r="A2917" t="s">
        <v>6849</v>
      </c>
      <c r="B2917" t="s">
        <v>6850</v>
      </c>
      <c r="C2917" t="s">
        <v>82</v>
      </c>
      <c r="D2917" t="s">
        <v>106</v>
      </c>
      <c r="E2917">
        <v>291</v>
      </c>
      <c r="F2917" t="s">
        <v>117</v>
      </c>
      <c r="G2917">
        <v>2022</v>
      </c>
      <c r="H2917" t="s">
        <v>29</v>
      </c>
      <c r="I2917" t="s">
        <v>84</v>
      </c>
      <c r="J2917" t="s">
        <v>80</v>
      </c>
      <c r="K2917">
        <v>60</v>
      </c>
      <c r="L2917" s="18">
        <v>44525</v>
      </c>
      <c r="M2917" s="18">
        <v>46351</v>
      </c>
      <c r="O2917">
        <v>63200000</v>
      </c>
      <c r="P2917">
        <v>25880000</v>
      </c>
      <c r="Q2917">
        <v>37320000</v>
      </c>
      <c r="R2917">
        <v>652301</v>
      </c>
      <c r="S2917" t="s">
        <v>182</v>
      </c>
      <c r="T2917">
        <v>0.8111410031202122</v>
      </c>
      <c r="U2917">
        <v>-1.223799428450002</v>
      </c>
      <c r="V2917">
        <v>-1.094767959825949</v>
      </c>
      <c r="W2917">
        <v>-0.71589631218220728</v>
      </c>
      <c r="X2917">
        <v>-0.18766259006079469</v>
      </c>
      <c r="Y2917" t="str">
        <f t="shared" si="180"/>
        <v>49-60</v>
      </c>
      <c r="Z2917" s="20">
        <f t="shared" si="181"/>
        <v>0.40949367088607597</v>
      </c>
      <c r="AA2917" t="str">
        <f t="shared" si="182"/>
        <v>40%-60%</v>
      </c>
      <c r="AB2917">
        <f t="shared" si="183"/>
        <v>1.3526136945245882E-4</v>
      </c>
    </row>
    <row r="2918" spans="1:28" x14ac:dyDescent="0.25">
      <c r="A2918" t="s">
        <v>6851</v>
      </c>
      <c r="B2918" t="s">
        <v>6852</v>
      </c>
      <c r="C2918" t="s">
        <v>82</v>
      </c>
      <c r="D2918" t="s">
        <v>177</v>
      </c>
      <c r="E2918">
        <v>60</v>
      </c>
      <c r="F2918" t="s">
        <v>117</v>
      </c>
      <c r="G2918">
        <v>2019</v>
      </c>
      <c r="H2918" t="s">
        <v>14</v>
      </c>
      <c r="I2918" t="s">
        <v>84</v>
      </c>
      <c r="J2918" t="s">
        <v>80</v>
      </c>
      <c r="K2918">
        <v>72</v>
      </c>
      <c r="L2918" s="18">
        <v>43496</v>
      </c>
      <c r="M2918" s="18">
        <v>45688</v>
      </c>
      <c r="O2918">
        <v>45990000</v>
      </c>
      <c r="P2918">
        <v>22995000</v>
      </c>
      <c r="Q2918">
        <v>22995000</v>
      </c>
      <c r="R2918">
        <v>566278</v>
      </c>
      <c r="S2918" t="s">
        <v>365</v>
      </c>
      <c r="T2918">
        <v>0.78688483201556159</v>
      </c>
      <c r="U2918">
        <v>-0.85216124758390532</v>
      </c>
      <c r="V2918">
        <v>0.32803285986234038</v>
      </c>
      <c r="W2918">
        <v>0.25770343810146967</v>
      </c>
      <c r="X2918">
        <v>0.19907679691992</v>
      </c>
      <c r="Y2918" t="str">
        <f t="shared" si="180"/>
        <v>61-72</v>
      </c>
      <c r="Z2918" s="20">
        <f t="shared" si="181"/>
        <v>0.5</v>
      </c>
      <c r="AA2918" t="str">
        <f t="shared" si="182"/>
        <v>40%-60%</v>
      </c>
      <c r="AB2918">
        <f t="shared" si="183"/>
        <v>1.174236093012267E-4</v>
      </c>
    </row>
    <row r="2919" spans="1:28" x14ac:dyDescent="0.25">
      <c r="A2919" t="s">
        <v>6853</v>
      </c>
      <c r="B2919" t="s">
        <v>6854</v>
      </c>
      <c r="C2919" t="s">
        <v>82</v>
      </c>
      <c r="D2919" t="s">
        <v>457</v>
      </c>
      <c r="E2919">
        <v>166872296</v>
      </c>
      <c r="F2919" t="s">
        <v>95</v>
      </c>
      <c r="G2919">
        <v>2017</v>
      </c>
      <c r="H2919" t="s">
        <v>16</v>
      </c>
      <c r="J2919" t="s">
        <v>96</v>
      </c>
      <c r="K2919">
        <v>84</v>
      </c>
      <c r="L2919" s="18">
        <v>44347</v>
      </c>
      <c r="M2919" s="18">
        <v>46904</v>
      </c>
      <c r="O2919">
        <v>34900000</v>
      </c>
      <c r="P2919">
        <v>34900000</v>
      </c>
      <c r="Q2919">
        <v>0</v>
      </c>
      <c r="R2919">
        <v>838713</v>
      </c>
      <c r="S2919" t="s">
        <v>182</v>
      </c>
      <c r="T2919">
        <v>-1.0323280008332301</v>
      </c>
      <c r="U2919">
        <v>1.2009447865714571</v>
      </c>
      <c r="V2919">
        <v>0.99991102471514426</v>
      </c>
      <c r="W2919">
        <v>-0.80906567077251312</v>
      </c>
      <c r="X2919">
        <v>-1.1931849962106531</v>
      </c>
      <c r="Y2919" t="str">
        <f t="shared" si="180"/>
        <v>&gt;72</v>
      </c>
      <c r="Z2919" s="20">
        <f t="shared" si="181"/>
        <v>1</v>
      </c>
      <c r="AA2919" t="str">
        <f t="shared" si="182"/>
        <v>80%-100%</v>
      </c>
      <c r="AB2919">
        <f t="shared" si="183"/>
        <v>1.739158286704759E-4</v>
      </c>
    </row>
    <row r="2920" spans="1:28" x14ac:dyDescent="0.25">
      <c r="A2920" t="s">
        <v>6855</v>
      </c>
      <c r="B2920" t="s">
        <v>6856</v>
      </c>
      <c r="C2920" t="s">
        <v>82</v>
      </c>
      <c r="D2920" t="s">
        <v>299</v>
      </c>
      <c r="E2920">
        <v>38</v>
      </c>
      <c r="F2920" t="s">
        <v>87</v>
      </c>
      <c r="G2920">
        <v>2022</v>
      </c>
      <c r="H2920" t="s">
        <v>24</v>
      </c>
      <c r="I2920" t="s">
        <v>84</v>
      </c>
      <c r="J2920" t="s">
        <v>80</v>
      </c>
      <c r="K2920">
        <v>60</v>
      </c>
      <c r="L2920" s="18">
        <v>44455</v>
      </c>
      <c r="M2920" s="18">
        <v>46281</v>
      </c>
      <c r="O2920">
        <v>47050000</v>
      </c>
      <c r="P2920">
        <v>42495000</v>
      </c>
      <c r="Q2920">
        <v>4555000</v>
      </c>
      <c r="R2920">
        <v>1106017</v>
      </c>
      <c r="S2920" t="s">
        <v>811</v>
      </c>
      <c r="T2920">
        <v>-0.47443606542626698</v>
      </c>
      <c r="U2920">
        <v>0.80341458527166165</v>
      </c>
      <c r="V2920">
        <v>0.48612183982770601</v>
      </c>
      <c r="W2920">
        <v>0.1736056721363107</v>
      </c>
      <c r="X2920">
        <v>0.19907679691992</v>
      </c>
      <c r="Y2920" t="str">
        <f t="shared" si="180"/>
        <v>49-60</v>
      </c>
      <c r="Z2920" s="20">
        <f t="shared" si="181"/>
        <v>0.90318809776833153</v>
      </c>
      <c r="AA2920" t="str">
        <f t="shared" si="182"/>
        <v>80%-100%</v>
      </c>
      <c r="AB2920">
        <f t="shared" si="183"/>
        <v>2.2934408203835368E-4</v>
      </c>
    </row>
    <row r="2921" spans="1:28" x14ac:dyDescent="0.25">
      <c r="A2921" t="s">
        <v>6857</v>
      </c>
      <c r="B2921" t="s">
        <v>6858</v>
      </c>
      <c r="C2921" t="s">
        <v>82</v>
      </c>
      <c r="D2921" t="s">
        <v>299</v>
      </c>
      <c r="E2921">
        <v>27</v>
      </c>
      <c r="F2921" t="s">
        <v>11</v>
      </c>
      <c r="G2921">
        <v>2022</v>
      </c>
      <c r="H2921" t="s">
        <v>11</v>
      </c>
      <c r="I2921" t="s">
        <v>188</v>
      </c>
      <c r="J2921" t="s">
        <v>80</v>
      </c>
      <c r="K2921">
        <v>48</v>
      </c>
      <c r="L2921" s="18">
        <v>44434</v>
      </c>
      <c r="M2921" s="18">
        <v>45895</v>
      </c>
      <c r="O2921">
        <v>73397200</v>
      </c>
      <c r="P2921">
        <v>23397200</v>
      </c>
      <c r="Q2921">
        <v>50000000</v>
      </c>
      <c r="R2921">
        <v>695484</v>
      </c>
      <c r="S2921" t="s">
        <v>375</v>
      </c>
      <c r="T2921">
        <v>1.068735666674399E-2</v>
      </c>
      <c r="U2921">
        <v>-1.5963091061592769</v>
      </c>
      <c r="V2921">
        <v>-0.81811224488655909</v>
      </c>
      <c r="W2921">
        <v>0.1519197465201155</v>
      </c>
      <c r="X2921">
        <v>0.74051193869292065</v>
      </c>
      <c r="Y2921" t="str">
        <f t="shared" si="180"/>
        <v>37-48</v>
      </c>
      <c r="Z2921" s="20">
        <f t="shared" si="181"/>
        <v>0.31877510313744939</v>
      </c>
      <c r="AA2921" t="str">
        <f t="shared" si="182"/>
        <v>20%-40%</v>
      </c>
      <c r="AB2921">
        <f t="shared" si="183"/>
        <v>1.442158118296214E-4</v>
      </c>
    </row>
    <row r="2922" spans="1:28" x14ac:dyDescent="0.25">
      <c r="A2922" t="s">
        <v>6859</v>
      </c>
      <c r="B2922" t="s">
        <v>6860</v>
      </c>
      <c r="C2922" t="s">
        <v>82</v>
      </c>
      <c r="D2922" t="s">
        <v>246</v>
      </c>
      <c r="E2922">
        <v>87</v>
      </c>
      <c r="F2922" t="s">
        <v>117</v>
      </c>
      <c r="G2922">
        <v>2020</v>
      </c>
      <c r="H2922" t="s">
        <v>14</v>
      </c>
      <c r="I2922" t="s">
        <v>84</v>
      </c>
      <c r="J2922" t="s">
        <v>80</v>
      </c>
      <c r="K2922">
        <v>72</v>
      </c>
      <c r="L2922" s="18">
        <v>43584</v>
      </c>
      <c r="M2922" s="18">
        <v>45776</v>
      </c>
      <c r="O2922">
        <v>42691837</v>
      </c>
      <c r="P2922">
        <v>36691837</v>
      </c>
      <c r="Q2922">
        <v>6000000</v>
      </c>
      <c r="R2922">
        <v>863139</v>
      </c>
      <c r="S2922" t="s">
        <v>225</v>
      </c>
      <c r="T2922">
        <v>-1.3568814437906571E-2</v>
      </c>
      <c r="U2922">
        <v>0.62384916030772042</v>
      </c>
      <c r="V2922">
        <v>0.28851061487099899</v>
      </c>
      <c r="W2922">
        <v>0.1636485603715512</v>
      </c>
      <c r="X2922">
        <v>4.4381042127634142E-2</v>
      </c>
      <c r="Y2922" t="str">
        <f t="shared" si="180"/>
        <v>61-72</v>
      </c>
      <c r="Z2922" s="20">
        <f t="shared" si="181"/>
        <v>0.85945790995126303</v>
      </c>
      <c r="AA2922" t="str">
        <f t="shared" si="182"/>
        <v>80%-100%</v>
      </c>
      <c r="AB2922">
        <f t="shared" si="183"/>
        <v>1.7898081279627942E-4</v>
      </c>
    </row>
    <row r="2923" spans="1:28" x14ac:dyDescent="0.25">
      <c r="A2923" t="s">
        <v>6861</v>
      </c>
      <c r="B2923" t="s">
        <v>6862</v>
      </c>
      <c r="C2923" t="s">
        <v>82</v>
      </c>
      <c r="D2923" t="s">
        <v>239</v>
      </c>
      <c r="E2923">
        <v>48</v>
      </c>
      <c r="F2923" t="s">
        <v>87</v>
      </c>
      <c r="G2923">
        <v>2019</v>
      </c>
      <c r="H2923" t="s">
        <v>15</v>
      </c>
      <c r="J2923" t="s">
        <v>80</v>
      </c>
      <c r="K2923">
        <v>84</v>
      </c>
      <c r="L2923" s="18">
        <v>43396</v>
      </c>
      <c r="M2923" s="18">
        <v>45953</v>
      </c>
      <c r="O2923">
        <v>33000000</v>
      </c>
      <c r="P2923">
        <v>33000000</v>
      </c>
      <c r="Q2923">
        <v>0</v>
      </c>
      <c r="R2923">
        <v>710508</v>
      </c>
      <c r="S2923" t="s">
        <v>407</v>
      </c>
      <c r="T2923">
        <v>-0.6684854342634714</v>
      </c>
      <c r="U2923">
        <v>1.2009447865714571</v>
      </c>
      <c r="V2923">
        <v>0.2094661248883162</v>
      </c>
      <c r="W2923">
        <v>0.36893931218148079</v>
      </c>
      <c r="X2923">
        <v>0.35377255171220601</v>
      </c>
      <c r="Y2923" t="str">
        <f t="shared" si="180"/>
        <v>&gt;72</v>
      </c>
      <c r="Z2923" s="20">
        <f t="shared" si="181"/>
        <v>1</v>
      </c>
      <c r="AA2923" t="str">
        <f t="shared" si="182"/>
        <v>80%-100%</v>
      </c>
      <c r="AB2923">
        <f t="shared" si="183"/>
        <v>1.4733119386131191E-4</v>
      </c>
    </row>
    <row r="2924" spans="1:28" x14ac:dyDescent="0.25">
      <c r="A2924" t="s">
        <v>6863</v>
      </c>
      <c r="B2924" t="s">
        <v>6864</v>
      </c>
      <c r="C2924" t="s">
        <v>82</v>
      </c>
      <c r="D2924" t="s">
        <v>384</v>
      </c>
      <c r="E2924">
        <v>46</v>
      </c>
      <c r="F2924" t="s">
        <v>117</v>
      </c>
      <c r="G2924">
        <v>2020</v>
      </c>
      <c r="H2924" t="s">
        <v>29</v>
      </c>
      <c r="I2924" t="s">
        <v>84</v>
      </c>
      <c r="J2924" t="s">
        <v>80</v>
      </c>
      <c r="K2924">
        <v>84</v>
      </c>
      <c r="L2924" s="18">
        <v>43825</v>
      </c>
      <c r="M2924" s="18">
        <v>46382</v>
      </c>
      <c r="O2924">
        <v>51290000</v>
      </c>
      <c r="P2924">
        <v>33290000</v>
      </c>
      <c r="Q2924">
        <v>18000000</v>
      </c>
      <c r="R2924">
        <v>680673</v>
      </c>
      <c r="S2924" t="s">
        <v>385</v>
      </c>
      <c r="T2924">
        <v>4.7071613323719813E-2</v>
      </c>
      <c r="U2924">
        <v>-0.24011228555942701</v>
      </c>
      <c r="V2924">
        <v>0.52564408481904745</v>
      </c>
      <c r="W2924">
        <v>-0.4899946709229509</v>
      </c>
      <c r="X2924">
        <v>-0.96114136402222416</v>
      </c>
      <c r="Y2924" t="str">
        <f t="shared" si="180"/>
        <v>&gt;72</v>
      </c>
      <c r="Z2924" s="20">
        <f t="shared" si="181"/>
        <v>0.64905439656853192</v>
      </c>
      <c r="AA2924" t="str">
        <f t="shared" si="182"/>
        <v>60%-80%</v>
      </c>
      <c r="AB2924">
        <f t="shared" si="183"/>
        <v>1.411445975543706E-4</v>
      </c>
    </row>
    <row r="2925" spans="1:28" x14ac:dyDescent="0.25">
      <c r="A2925" t="s">
        <v>6865</v>
      </c>
      <c r="B2925" t="s">
        <v>6866</v>
      </c>
      <c r="C2925" t="s">
        <v>82</v>
      </c>
      <c r="D2925" t="s">
        <v>236</v>
      </c>
      <c r="E2925">
        <v>220</v>
      </c>
      <c r="F2925" t="s">
        <v>79</v>
      </c>
      <c r="G2925">
        <v>2021</v>
      </c>
      <c r="H2925" t="s">
        <v>26</v>
      </c>
      <c r="I2925" t="s">
        <v>84</v>
      </c>
      <c r="J2925" t="s">
        <v>80</v>
      </c>
      <c r="K2925">
        <v>84</v>
      </c>
      <c r="L2925" s="18">
        <v>43930</v>
      </c>
      <c r="M2925" s="18">
        <v>46486</v>
      </c>
      <c r="O2925">
        <v>39134350</v>
      </c>
      <c r="P2925">
        <v>36634350</v>
      </c>
      <c r="Q2925">
        <v>2500000</v>
      </c>
      <c r="R2925">
        <v>793652</v>
      </c>
      <c r="S2925" t="s">
        <v>385</v>
      </c>
      <c r="T2925">
        <v>-2.0268310161239018</v>
      </c>
      <c r="U2925">
        <v>0.93862970606604879</v>
      </c>
      <c r="V2925">
        <v>0.56516632981038883</v>
      </c>
      <c r="W2925">
        <v>-0.42962702561929228</v>
      </c>
      <c r="X2925">
        <v>-0.49705409964536651</v>
      </c>
      <c r="Y2925" t="str">
        <f t="shared" si="180"/>
        <v>&gt;72</v>
      </c>
      <c r="Z2925" s="20">
        <f t="shared" si="181"/>
        <v>0.93611750290984774</v>
      </c>
      <c r="AA2925" t="str">
        <f t="shared" si="182"/>
        <v>80%-100%</v>
      </c>
      <c r="AB2925">
        <f t="shared" si="183"/>
        <v>1.64571963539352E-4</v>
      </c>
    </row>
    <row r="2926" spans="1:28" x14ac:dyDescent="0.25">
      <c r="A2926" t="s">
        <v>6867</v>
      </c>
      <c r="B2926" t="s">
        <v>6868</v>
      </c>
      <c r="C2926" t="s">
        <v>82</v>
      </c>
      <c r="D2926" t="s">
        <v>258</v>
      </c>
      <c r="E2926">
        <v>38</v>
      </c>
      <c r="F2926" t="s">
        <v>25</v>
      </c>
      <c r="G2926">
        <v>2020</v>
      </c>
      <c r="H2926" t="s">
        <v>25</v>
      </c>
      <c r="I2926" t="s">
        <v>84</v>
      </c>
      <c r="J2926" t="s">
        <v>80</v>
      </c>
      <c r="K2926">
        <v>72</v>
      </c>
      <c r="L2926" s="18">
        <v>43728</v>
      </c>
      <c r="M2926" s="18">
        <v>45920</v>
      </c>
      <c r="O2926">
        <v>33640000</v>
      </c>
      <c r="P2926">
        <v>27640000</v>
      </c>
      <c r="Q2926">
        <v>6000000</v>
      </c>
      <c r="R2926">
        <v>609121</v>
      </c>
      <c r="S2926" t="s">
        <v>475</v>
      </c>
      <c r="T2926">
        <v>1.126471227480669</v>
      </c>
      <c r="U2926">
        <v>0.46856451279427641</v>
      </c>
      <c r="V2926">
        <v>0.36904481683414059</v>
      </c>
      <c r="W2926">
        <v>-0.1582980533556736</v>
      </c>
      <c r="X2926">
        <v>1.978077977031208</v>
      </c>
      <c r="Y2926" t="str">
        <f t="shared" si="180"/>
        <v>61-72</v>
      </c>
      <c r="Z2926" s="20">
        <f t="shared" si="181"/>
        <v>0.821640903686088</v>
      </c>
      <c r="AA2926" t="str">
        <f t="shared" si="182"/>
        <v>80%-100%</v>
      </c>
      <c r="AB2926">
        <f t="shared" si="183"/>
        <v>1.2630754915637286E-4</v>
      </c>
    </row>
    <row r="2927" spans="1:28" x14ac:dyDescent="0.25">
      <c r="A2927" t="s">
        <v>6869</v>
      </c>
      <c r="B2927" t="s">
        <v>6870</v>
      </c>
      <c r="C2927" t="s">
        <v>82</v>
      </c>
      <c r="D2927" t="s">
        <v>299</v>
      </c>
      <c r="E2927">
        <v>291</v>
      </c>
      <c r="F2927" t="s">
        <v>79</v>
      </c>
      <c r="G2927">
        <v>2022</v>
      </c>
      <c r="H2927" t="s">
        <v>26</v>
      </c>
      <c r="I2927" t="s">
        <v>84</v>
      </c>
      <c r="J2927" t="s">
        <v>80</v>
      </c>
      <c r="K2927">
        <v>60</v>
      </c>
      <c r="L2927" s="18">
        <v>44438</v>
      </c>
      <c r="M2927" s="18">
        <v>46264</v>
      </c>
      <c r="O2927">
        <v>50180000</v>
      </c>
      <c r="P2927">
        <v>30180000</v>
      </c>
      <c r="Q2927">
        <v>20000000</v>
      </c>
      <c r="R2927">
        <v>775035</v>
      </c>
      <c r="S2927" t="s">
        <v>343</v>
      </c>
      <c r="T2927">
        <v>-1.250633540775085</v>
      </c>
      <c r="U2927">
        <v>-0.43564830562094048</v>
      </c>
      <c r="V2927">
        <v>-0.7785899998952176</v>
      </c>
      <c r="W2927">
        <v>0.35149378856217112</v>
      </c>
      <c r="X2927">
        <v>-1.657272260587511</v>
      </c>
      <c r="Y2927" t="str">
        <f t="shared" si="180"/>
        <v>49-60</v>
      </c>
      <c r="Z2927" s="20">
        <f t="shared" si="181"/>
        <v>0.60143483459545632</v>
      </c>
      <c r="AA2927" t="str">
        <f t="shared" si="182"/>
        <v>60%-80%</v>
      </c>
      <c r="AB2927">
        <f t="shared" si="183"/>
        <v>1.6071153573823498E-4</v>
      </c>
    </row>
    <row r="2928" spans="1:28" x14ac:dyDescent="0.25">
      <c r="A2928" t="s">
        <v>6871</v>
      </c>
      <c r="B2928" t="s">
        <v>6872</v>
      </c>
      <c r="C2928" t="s">
        <v>82</v>
      </c>
      <c r="D2928" t="s">
        <v>161</v>
      </c>
      <c r="E2928">
        <v>241</v>
      </c>
      <c r="F2928" t="s">
        <v>17</v>
      </c>
      <c r="G2928">
        <v>2021</v>
      </c>
      <c r="H2928" t="s">
        <v>17</v>
      </c>
      <c r="I2928" t="s">
        <v>84</v>
      </c>
      <c r="J2928" t="s">
        <v>80</v>
      </c>
      <c r="K2928">
        <v>84</v>
      </c>
      <c r="L2928" s="18">
        <v>44221</v>
      </c>
      <c r="M2928" s="18">
        <v>46777</v>
      </c>
      <c r="O2928">
        <v>66080000</v>
      </c>
      <c r="P2928">
        <v>68080000</v>
      </c>
      <c r="Q2928">
        <v>0</v>
      </c>
      <c r="R2928">
        <v>1484097</v>
      </c>
      <c r="S2928" t="s">
        <v>320</v>
      </c>
      <c r="T2928">
        <v>-4.9953071094882402E-2</v>
      </c>
      <c r="U2928">
        <v>1.325224812852047</v>
      </c>
      <c r="V2928">
        <v>0.6442108197930716</v>
      </c>
      <c r="W2928">
        <v>0.73787951059366463</v>
      </c>
      <c r="X2928">
        <v>0.19907679691992</v>
      </c>
      <c r="Y2928" t="str">
        <f t="shared" si="180"/>
        <v>&gt;72</v>
      </c>
      <c r="Z2928" s="20">
        <f t="shared" si="181"/>
        <v>1.0302663438256658</v>
      </c>
      <c r="AA2928" t="str">
        <f t="shared" si="182"/>
        <v>80%-100%</v>
      </c>
      <c r="AB2928">
        <f t="shared" si="183"/>
        <v>3.0774288652061821E-4</v>
      </c>
    </row>
    <row r="2929" spans="1:28" x14ac:dyDescent="0.25">
      <c r="A2929" t="s">
        <v>6873</v>
      </c>
      <c r="B2929" t="s">
        <v>6874</v>
      </c>
      <c r="C2929" t="s">
        <v>82</v>
      </c>
      <c r="D2929" t="s">
        <v>136</v>
      </c>
      <c r="E2929">
        <v>61</v>
      </c>
      <c r="F2929" t="s">
        <v>87</v>
      </c>
      <c r="G2929">
        <v>2022</v>
      </c>
      <c r="H2929" t="s">
        <v>24</v>
      </c>
      <c r="I2929" t="s">
        <v>84</v>
      </c>
      <c r="J2929" t="s">
        <v>80</v>
      </c>
      <c r="K2929">
        <v>72</v>
      </c>
      <c r="L2929" s="18">
        <v>44438</v>
      </c>
      <c r="M2929" s="18">
        <v>46629</v>
      </c>
      <c r="O2929">
        <v>45990000</v>
      </c>
      <c r="P2929">
        <v>32193000</v>
      </c>
      <c r="Q2929">
        <v>13797000</v>
      </c>
      <c r="R2929">
        <v>760669</v>
      </c>
      <c r="S2929" t="s">
        <v>293</v>
      </c>
      <c r="T2929">
        <v>0.2168648110562737</v>
      </c>
      <c r="U2929">
        <v>-3.091883392176074E-2</v>
      </c>
      <c r="V2929">
        <v>-0.1067118350424142</v>
      </c>
      <c r="W2929">
        <v>-0.67739548002513705</v>
      </c>
      <c r="X2929">
        <v>1.2045992030697781</v>
      </c>
      <c r="Y2929" t="str">
        <f t="shared" si="180"/>
        <v>61-72</v>
      </c>
      <c r="Z2929" s="20">
        <f t="shared" si="181"/>
        <v>0.7</v>
      </c>
      <c r="AA2929" t="str">
        <f t="shared" si="182"/>
        <v>60%-80%</v>
      </c>
      <c r="AB2929">
        <f t="shared" si="183"/>
        <v>1.5773259682268218E-4</v>
      </c>
    </row>
    <row r="2930" spans="1:28" x14ac:dyDescent="0.25">
      <c r="A2930" t="s">
        <v>6875</v>
      </c>
      <c r="B2930" t="s">
        <v>6876</v>
      </c>
      <c r="C2930" t="s">
        <v>82</v>
      </c>
      <c r="D2930" t="s">
        <v>165</v>
      </c>
      <c r="E2930">
        <v>291</v>
      </c>
      <c r="F2930" t="s">
        <v>87</v>
      </c>
      <c r="G2930">
        <v>2020</v>
      </c>
      <c r="H2930" t="s">
        <v>15</v>
      </c>
      <c r="I2930" t="s">
        <v>84</v>
      </c>
      <c r="J2930" t="s">
        <v>80</v>
      </c>
      <c r="K2930">
        <v>72</v>
      </c>
      <c r="L2930" s="18">
        <v>43738</v>
      </c>
      <c r="M2930" s="18">
        <v>45930</v>
      </c>
      <c r="O2930">
        <v>39690000</v>
      </c>
      <c r="P2930">
        <v>27783000</v>
      </c>
      <c r="Q2930">
        <v>11907000</v>
      </c>
      <c r="R2930">
        <v>613262</v>
      </c>
      <c r="S2930" t="s">
        <v>420</v>
      </c>
      <c r="T2930">
        <v>-0.15910584106580991</v>
      </c>
      <c r="U2930">
        <v>-3.091883392176074E-2</v>
      </c>
      <c r="V2930">
        <v>-0.22527857001643839</v>
      </c>
      <c r="W2930">
        <v>0.34121705350976278</v>
      </c>
      <c r="X2930">
        <v>-0.57440197704150942</v>
      </c>
      <c r="Y2930" t="str">
        <f t="shared" si="180"/>
        <v>61-72</v>
      </c>
      <c r="Z2930" s="20">
        <f t="shared" si="181"/>
        <v>0.7</v>
      </c>
      <c r="AA2930" t="str">
        <f t="shared" si="182"/>
        <v>60%-80%</v>
      </c>
      <c r="AB2930">
        <f t="shared" si="183"/>
        <v>1.2716622840246112E-4</v>
      </c>
    </row>
    <row r="2931" spans="1:28" x14ac:dyDescent="0.25">
      <c r="A2931" t="s">
        <v>6877</v>
      </c>
      <c r="B2931" t="s">
        <v>6878</v>
      </c>
      <c r="C2931" t="s">
        <v>82</v>
      </c>
      <c r="D2931" t="s">
        <v>800</v>
      </c>
      <c r="E2931">
        <v>59</v>
      </c>
      <c r="F2931" t="s">
        <v>25</v>
      </c>
      <c r="G2931">
        <v>2022</v>
      </c>
      <c r="H2931" t="s">
        <v>25</v>
      </c>
      <c r="I2931" t="s">
        <v>84</v>
      </c>
      <c r="J2931" t="s">
        <v>80</v>
      </c>
      <c r="K2931">
        <v>72</v>
      </c>
      <c r="L2931" s="18">
        <v>44208</v>
      </c>
      <c r="M2931" s="18">
        <v>46399</v>
      </c>
      <c r="O2931">
        <v>48040000</v>
      </c>
      <c r="P2931">
        <v>49290000</v>
      </c>
      <c r="Q2931">
        <v>0</v>
      </c>
      <c r="R2931">
        <v>1166000</v>
      </c>
      <c r="S2931" t="s">
        <v>252</v>
      </c>
      <c r="T2931">
        <v>-1.4325548240599639</v>
      </c>
      <c r="U2931">
        <v>1.3077883562090169</v>
      </c>
      <c r="V2931">
        <v>-0.34384530499046262</v>
      </c>
      <c r="W2931">
        <v>1.026151172332473</v>
      </c>
      <c r="X2931">
        <v>-0.1103147126646518</v>
      </c>
      <c r="Y2931" t="str">
        <f t="shared" si="180"/>
        <v>61-72</v>
      </c>
      <c r="Z2931" s="20">
        <f t="shared" si="181"/>
        <v>1.0260199833472106</v>
      </c>
      <c r="AA2931" t="str">
        <f t="shared" si="182"/>
        <v>80%-100%</v>
      </c>
      <c r="AB2931">
        <f t="shared" si="183"/>
        <v>2.4178217844456315E-4</v>
      </c>
    </row>
    <row r="2932" spans="1:28" x14ac:dyDescent="0.25">
      <c r="A2932" t="s">
        <v>6879</v>
      </c>
      <c r="B2932" t="s">
        <v>6880</v>
      </c>
      <c r="C2932" t="s">
        <v>82</v>
      </c>
      <c r="D2932" t="s">
        <v>199</v>
      </c>
      <c r="E2932">
        <v>236</v>
      </c>
      <c r="F2932" t="s">
        <v>117</v>
      </c>
      <c r="G2932">
        <v>2022</v>
      </c>
      <c r="H2932" t="s">
        <v>29</v>
      </c>
      <c r="I2932" t="s">
        <v>84</v>
      </c>
      <c r="J2932" t="s">
        <v>80</v>
      </c>
      <c r="K2932">
        <v>84</v>
      </c>
      <c r="L2932" s="18">
        <v>44296</v>
      </c>
      <c r="M2932" s="18">
        <v>46853</v>
      </c>
      <c r="O2932">
        <v>66245000</v>
      </c>
      <c r="P2932">
        <v>48245000</v>
      </c>
      <c r="Q2932">
        <v>18000000</v>
      </c>
      <c r="R2932">
        <v>975054</v>
      </c>
      <c r="S2932" t="s">
        <v>699</v>
      </c>
      <c r="T2932">
        <v>9.5583955533020917E-2</v>
      </c>
      <c r="U2932">
        <v>8.5210508820788344E-2</v>
      </c>
      <c r="V2932">
        <v>-0.30432305999912118</v>
      </c>
      <c r="W2932">
        <v>0.4909497769021382</v>
      </c>
      <c r="X2932">
        <v>-3.2966835268508812E-2</v>
      </c>
      <c r="Y2932" t="str">
        <f t="shared" si="180"/>
        <v>&gt;72</v>
      </c>
      <c r="Z2932" s="20">
        <f t="shared" si="181"/>
        <v>0.72828137972677187</v>
      </c>
      <c r="AA2932" t="str">
        <f t="shared" si="182"/>
        <v>60%-80%</v>
      </c>
      <c r="AB2932">
        <f t="shared" si="183"/>
        <v>2.0218754735942116E-4</v>
      </c>
    </row>
    <row r="2933" spans="1:28" x14ac:dyDescent="0.25">
      <c r="A2933" t="s">
        <v>6881</v>
      </c>
      <c r="B2933" t="s">
        <v>6882</v>
      </c>
      <c r="C2933" t="s">
        <v>82</v>
      </c>
      <c r="D2933" t="s">
        <v>576</v>
      </c>
      <c r="E2933">
        <v>27</v>
      </c>
      <c r="F2933" t="s">
        <v>25</v>
      </c>
      <c r="G2933">
        <v>2021</v>
      </c>
      <c r="H2933" t="s">
        <v>25</v>
      </c>
      <c r="I2933" t="s">
        <v>84</v>
      </c>
      <c r="J2933" t="s">
        <v>80</v>
      </c>
      <c r="K2933">
        <v>84</v>
      </c>
      <c r="L2933" s="18">
        <v>44085</v>
      </c>
      <c r="M2933" s="18">
        <v>46641</v>
      </c>
      <c r="O2933">
        <v>36350000</v>
      </c>
      <c r="P2933">
        <v>36350000</v>
      </c>
      <c r="Q2933">
        <v>0</v>
      </c>
      <c r="R2933">
        <v>782597</v>
      </c>
      <c r="S2933" t="s">
        <v>415</v>
      </c>
      <c r="T2933">
        <v>-2.1117276149901789</v>
      </c>
      <c r="U2933">
        <v>1.2009447865714571</v>
      </c>
      <c r="V2933">
        <v>0.48612183982770601</v>
      </c>
      <c r="W2933">
        <v>-0.49551223845552972</v>
      </c>
      <c r="X2933">
        <v>-0.57440197704150942</v>
      </c>
      <c r="Y2933" t="str">
        <f t="shared" si="180"/>
        <v>&gt;72</v>
      </c>
      <c r="Z2933" s="20">
        <f t="shared" si="181"/>
        <v>1</v>
      </c>
      <c r="AA2933" t="str">
        <f t="shared" si="182"/>
        <v>80%-100%</v>
      </c>
      <c r="AB2933">
        <f t="shared" si="183"/>
        <v>1.6227959477202382E-4</v>
      </c>
    </row>
    <row r="2934" spans="1:28" x14ac:dyDescent="0.25">
      <c r="A2934" t="s">
        <v>6883</v>
      </c>
      <c r="B2934" t="s">
        <v>6884</v>
      </c>
      <c r="C2934" t="s">
        <v>82</v>
      </c>
      <c r="D2934" t="s">
        <v>236</v>
      </c>
      <c r="E2934">
        <v>49</v>
      </c>
      <c r="F2934" t="s">
        <v>87</v>
      </c>
      <c r="G2934">
        <v>2021</v>
      </c>
      <c r="H2934" t="s">
        <v>24</v>
      </c>
      <c r="I2934" t="s">
        <v>84</v>
      </c>
      <c r="J2934" t="s">
        <v>80</v>
      </c>
      <c r="K2934">
        <v>84</v>
      </c>
      <c r="L2934" s="18">
        <v>44124</v>
      </c>
      <c r="M2934" s="18">
        <v>46680</v>
      </c>
      <c r="O2934">
        <v>50578000</v>
      </c>
      <c r="P2934">
        <v>50578000</v>
      </c>
      <c r="Q2934">
        <v>0</v>
      </c>
      <c r="R2934">
        <v>1133630</v>
      </c>
      <c r="S2934" t="s">
        <v>85</v>
      </c>
      <c r="T2934">
        <v>-0.24400243993208681</v>
      </c>
      <c r="U2934">
        <v>1.2009447865714571</v>
      </c>
      <c r="V2934">
        <v>0.99991102471514426</v>
      </c>
      <c r="W2934">
        <v>-0.30471007997450172</v>
      </c>
      <c r="X2934">
        <v>-1.0384892414183671</v>
      </c>
      <c r="Y2934" t="str">
        <f t="shared" si="180"/>
        <v>&gt;72</v>
      </c>
      <c r="Z2934" s="20">
        <f t="shared" si="181"/>
        <v>1</v>
      </c>
      <c r="AA2934" t="str">
        <f t="shared" si="182"/>
        <v>80%-100%</v>
      </c>
      <c r="AB2934">
        <f t="shared" si="183"/>
        <v>2.3506992362788175E-4</v>
      </c>
    </row>
    <row r="2935" spans="1:28" x14ac:dyDescent="0.25">
      <c r="A2935" t="s">
        <v>6885</v>
      </c>
      <c r="B2935" t="s">
        <v>6886</v>
      </c>
      <c r="C2935" t="s">
        <v>82</v>
      </c>
      <c r="D2935" t="s">
        <v>159</v>
      </c>
      <c r="E2935">
        <v>1242909</v>
      </c>
      <c r="F2935" t="s">
        <v>95</v>
      </c>
      <c r="G2935">
        <v>2019</v>
      </c>
      <c r="H2935" t="s">
        <v>16</v>
      </c>
      <c r="J2935" t="s">
        <v>96</v>
      </c>
      <c r="K2935">
        <v>72</v>
      </c>
      <c r="L2935" s="18">
        <v>44132</v>
      </c>
      <c r="M2935" s="18">
        <v>46323</v>
      </c>
      <c r="O2935">
        <v>31900000</v>
      </c>
      <c r="P2935">
        <v>31900000</v>
      </c>
      <c r="Q2935">
        <v>0</v>
      </c>
      <c r="R2935">
        <v>768857</v>
      </c>
      <c r="S2935" t="s">
        <v>529</v>
      </c>
      <c r="T2935">
        <v>-1.4446829096122891</v>
      </c>
      <c r="U2935">
        <v>1.2009447865714571</v>
      </c>
      <c r="V2935">
        <v>0.92086653473246149</v>
      </c>
      <c r="W2935">
        <v>-0.77710168248900757</v>
      </c>
      <c r="X2935">
        <v>-0.57440197704150942</v>
      </c>
      <c r="Y2935" t="str">
        <f t="shared" si="180"/>
        <v>61-72</v>
      </c>
      <c r="Z2935" s="20">
        <f t="shared" si="181"/>
        <v>1</v>
      </c>
      <c r="AA2935" t="str">
        <f t="shared" si="182"/>
        <v>80%-100%</v>
      </c>
      <c r="AB2935">
        <f t="shared" si="183"/>
        <v>1.5943046344112479E-4</v>
      </c>
    </row>
    <row r="2936" spans="1:28" x14ac:dyDescent="0.25">
      <c r="A2936" t="s">
        <v>6887</v>
      </c>
      <c r="B2936" t="s">
        <v>6888</v>
      </c>
      <c r="C2936" t="s">
        <v>82</v>
      </c>
      <c r="D2936" t="s">
        <v>161</v>
      </c>
      <c r="E2936">
        <v>46</v>
      </c>
      <c r="F2936" t="s">
        <v>117</v>
      </c>
      <c r="G2936">
        <v>2021</v>
      </c>
      <c r="H2936" t="s">
        <v>29</v>
      </c>
      <c r="I2936" t="s">
        <v>84</v>
      </c>
      <c r="J2936" t="s">
        <v>80</v>
      </c>
      <c r="K2936">
        <v>84</v>
      </c>
      <c r="L2936" s="18">
        <v>44320</v>
      </c>
      <c r="M2936" s="18">
        <v>46877</v>
      </c>
      <c r="O2936">
        <v>56150000</v>
      </c>
      <c r="P2936">
        <v>45486000</v>
      </c>
      <c r="Q2936">
        <v>10664000</v>
      </c>
      <c r="R2936">
        <v>913420</v>
      </c>
      <c r="S2936" t="s">
        <v>235</v>
      </c>
      <c r="T2936">
        <v>0.62921971983533309</v>
      </c>
      <c r="U2936">
        <v>0.42109357559255062</v>
      </c>
      <c r="V2936">
        <v>-0.38336754998180411</v>
      </c>
      <c r="W2936">
        <v>0.31101381448999232</v>
      </c>
      <c r="X2936">
        <v>0.74051193869292065</v>
      </c>
      <c r="Y2936" t="str">
        <f t="shared" si="180"/>
        <v>&gt;72</v>
      </c>
      <c r="Z2936" s="20">
        <f t="shared" si="181"/>
        <v>0.81008014247551197</v>
      </c>
      <c r="AA2936" t="str">
        <f t="shared" si="182"/>
        <v>80%-100%</v>
      </c>
      <c r="AB2936">
        <f t="shared" si="183"/>
        <v>1.8940709900071431E-4</v>
      </c>
    </row>
    <row r="2937" spans="1:28" x14ac:dyDescent="0.25">
      <c r="A2937" t="s">
        <v>6889</v>
      </c>
      <c r="B2937" t="s">
        <v>6890</v>
      </c>
      <c r="C2937" t="s">
        <v>82</v>
      </c>
      <c r="D2937" t="s">
        <v>165</v>
      </c>
      <c r="E2937">
        <v>59</v>
      </c>
      <c r="F2937" t="s">
        <v>87</v>
      </c>
      <c r="G2937">
        <v>2020</v>
      </c>
      <c r="H2937" t="s">
        <v>15</v>
      </c>
      <c r="I2937" t="s">
        <v>84</v>
      </c>
      <c r="J2937" t="s">
        <v>80</v>
      </c>
      <c r="K2937">
        <v>72</v>
      </c>
      <c r="L2937" s="18">
        <v>43677</v>
      </c>
      <c r="M2937" s="18">
        <v>45869</v>
      </c>
      <c r="O2937">
        <v>37990000</v>
      </c>
      <c r="P2937">
        <v>26593000</v>
      </c>
      <c r="Q2937">
        <v>11397000</v>
      </c>
      <c r="R2937">
        <v>620678</v>
      </c>
      <c r="S2937" t="s">
        <v>287</v>
      </c>
      <c r="T2937">
        <v>0.33814566657952638</v>
      </c>
      <c r="U2937">
        <v>-3.091883392176074E-2</v>
      </c>
      <c r="V2937">
        <v>0.56516632981038883</v>
      </c>
      <c r="W2937">
        <v>-0.40360145879228942</v>
      </c>
      <c r="X2937">
        <v>-1.270532873606796</v>
      </c>
      <c r="Y2937" t="str">
        <f t="shared" si="180"/>
        <v>61-72</v>
      </c>
      <c r="Z2937" s="20">
        <f t="shared" si="181"/>
        <v>0.7</v>
      </c>
      <c r="AA2937" t="str">
        <f t="shared" si="182"/>
        <v>60%-80%</v>
      </c>
      <c r="AB2937">
        <f t="shared" si="183"/>
        <v>1.2870401282385468E-4</v>
      </c>
    </row>
    <row r="2938" spans="1:28" x14ac:dyDescent="0.25">
      <c r="A2938" t="s">
        <v>6891</v>
      </c>
      <c r="B2938" t="s">
        <v>6892</v>
      </c>
      <c r="C2938" t="s">
        <v>82</v>
      </c>
      <c r="D2938" t="s">
        <v>165</v>
      </c>
      <c r="E2938">
        <v>62</v>
      </c>
      <c r="F2938" t="s">
        <v>117</v>
      </c>
      <c r="G2938">
        <v>2020</v>
      </c>
      <c r="H2938" t="s">
        <v>14</v>
      </c>
      <c r="I2938" t="s">
        <v>84</v>
      </c>
      <c r="J2938" t="s">
        <v>80</v>
      </c>
      <c r="K2938">
        <v>72</v>
      </c>
      <c r="L2938" s="18">
        <v>43684</v>
      </c>
      <c r="M2938" s="18">
        <v>45876</v>
      </c>
      <c r="O2938">
        <v>48325000</v>
      </c>
      <c r="P2938">
        <v>28325000</v>
      </c>
      <c r="Q2938">
        <v>20000000</v>
      </c>
      <c r="R2938">
        <v>661103</v>
      </c>
      <c r="S2938" t="s">
        <v>166</v>
      </c>
      <c r="T2938">
        <v>-0.25613052548441212</v>
      </c>
      <c r="U2938">
        <v>-0.49847045121880701</v>
      </c>
      <c r="V2938">
        <v>0.56516632981038883</v>
      </c>
      <c r="W2938">
        <v>-0.7397933804176301</v>
      </c>
      <c r="X2938">
        <v>-0.88379348662608126</v>
      </c>
      <c r="Y2938" t="str">
        <f t="shared" si="180"/>
        <v>61-72</v>
      </c>
      <c r="Z2938" s="20">
        <f t="shared" si="181"/>
        <v>0.58613554061045003</v>
      </c>
      <c r="AA2938" t="str">
        <f t="shared" si="182"/>
        <v>40%-60%</v>
      </c>
      <c r="AB2938">
        <f t="shared" si="183"/>
        <v>1.3708655533124873E-4</v>
      </c>
    </row>
    <row r="2939" spans="1:28" x14ac:dyDescent="0.25">
      <c r="A2939" t="s">
        <v>6893</v>
      </c>
      <c r="B2939" t="s">
        <v>6894</v>
      </c>
      <c r="C2939" t="s">
        <v>82</v>
      </c>
      <c r="D2939" t="s">
        <v>145</v>
      </c>
      <c r="E2939">
        <v>50</v>
      </c>
      <c r="F2939" t="s">
        <v>25</v>
      </c>
      <c r="G2939">
        <v>2021</v>
      </c>
      <c r="H2939" t="s">
        <v>25</v>
      </c>
      <c r="I2939" t="s">
        <v>84</v>
      </c>
      <c r="J2939" t="s">
        <v>80</v>
      </c>
      <c r="K2939">
        <v>84</v>
      </c>
      <c r="L2939" s="18">
        <v>44245</v>
      </c>
      <c r="M2939" s="18">
        <v>46801</v>
      </c>
      <c r="O2939">
        <v>37150000</v>
      </c>
      <c r="P2939">
        <v>30150000</v>
      </c>
      <c r="Q2939">
        <v>7000000</v>
      </c>
      <c r="R2939">
        <v>665960</v>
      </c>
      <c r="S2939" t="s">
        <v>156</v>
      </c>
      <c r="T2939">
        <v>-0.93530331641462749</v>
      </c>
      <c r="U2939">
        <v>0.42723053413067402</v>
      </c>
      <c r="V2939">
        <v>-0.1462340800337556</v>
      </c>
      <c r="W2939">
        <v>-0.95454703934506169</v>
      </c>
      <c r="X2939">
        <v>-1.3478807510029389</v>
      </c>
      <c r="Y2939" t="str">
        <f t="shared" si="180"/>
        <v>&gt;72</v>
      </c>
      <c r="Z2939" s="20">
        <f t="shared" si="181"/>
        <v>0.81157469717362041</v>
      </c>
      <c r="AA2939" t="str">
        <f t="shared" si="182"/>
        <v>80%-100%</v>
      </c>
      <c r="AB2939">
        <f t="shared" si="183"/>
        <v>1.3809370459428927E-4</v>
      </c>
    </row>
    <row r="2940" spans="1:28" x14ac:dyDescent="0.25">
      <c r="A2940" t="s">
        <v>6895</v>
      </c>
      <c r="B2940" t="s">
        <v>6896</v>
      </c>
      <c r="C2940" t="s">
        <v>82</v>
      </c>
      <c r="D2940" t="s">
        <v>236</v>
      </c>
      <c r="E2940">
        <v>15</v>
      </c>
      <c r="F2940" t="s">
        <v>117</v>
      </c>
      <c r="G2940">
        <v>2021</v>
      </c>
      <c r="H2940" t="s">
        <v>29</v>
      </c>
      <c r="I2940" t="s">
        <v>84</v>
      </c>
      <c r="J2940" t="s">
        <v>80</v>
      </c>
      <c r="K2940">
        <v>84</v>
      </c>
      <c r="L2940" s="18">
        <v>44126</v>
      </c>
      <c r="M2940" s="18">
        <v>46682</v>
      </c>
      <c r="O2940">
        <v>54990000</v>
      </c>
      <c r="P2940">
        <v>54990000</v>
      </c>
      <c r="Q2940">
        <v>0</v>
      </c>
      <c r="R2940">
        <v>1232518</v>
      </c>
      <c r="S2940" t="s">
        <v>243</v>
      </c>
      <c r="T2940">
        <v>-2.0389591016762281</v>
      </c>
      <c r="U2940">
        <v>1.2009447865714571</v>
      </c>
      <c r="V2940">
        <v>0.99991102471514426</v>
      </c>
      <c r="W2940">
        <v>-8.9038717633000419E-3</v>
      </c>
      <c r="X2940">
        <v>0.19907679691992</v>
      </c>
      <c r="Y2940" t="str">
        <f t="shared" si="180"/>
        <v>&gt;72</v>
      </c>
      <c r="Z2940" s="20">
        <f t="shared" si="181"/>
        <v>1</v>
      </c>
      <c r="AA2940" t="str">
        <f t="shared" si="182"/>
        <v>80%-100%</v>
      </c>
      <c r="AB2940">
        <f t="shared" si="183"/>
        <v>2.5557537479600008E-4</v>
      </c>
    </row>
    <row r="2941" spans="1:28" x14ac:dyDescent="0.25">
      <c r="A2941" t="s">
        <v>6897</v>
      </c>
      <c r="B2941" t="s">
        <v>6898</v>
      </c>
      <c r="C2941" t="s">
        <v>82</v>
      </c>
      <c r="D2941" t="s">
        <v>576</v>
      </c>
      <c r="E2941">
        <v>38</v>
      </c>
      <c r="F2941" t="s">
        <v>25</v>
      </c>
      <c r="G2941">
        <v>2021</v>
      </c>
      <c r="H2941" t="s">
        <v>25</v>
      </c>
      <c r="I2941" t="s">
        <v>84</v>
      </c>
      <c r="J2941" t="s">
        <v>80</v>
      </c>
      <c r="K2941">
        <v>84</v>
      </c>
      <c r="L2941" s="18">
        <v>43932</v>
      </c>
      <c r="M2941" s="18">
        <v>46488</v>
      </c>
      <c r="O2941">
        <v>39250000</v>
      </c>
      <c r="P2941">
        <v>39250000</v>
      </c>
      <c r="Q2941">
        <v>0</v>
      </c>
      <c r="R2941">
        <v>885138</v>
      </c>
      <c r="S2941" t="s">
        <v>475</v>
      </c>
      <c r="T2941">
        <v>-0.48656415097859229</v>
      </c>
      <c r="U2941">
        <v>1.2009447865714571</v>
      </c>
      <c r="V2941">
        <v>1.078955514697826</v>
      </c>
      <c r="W2941">
        <v>0.16862711625393101</v>
      </c>
      <c r="X2941">
        <v>-1.1931849962106531</v>
      </c>
      <c r="Y2941" t="str">
        <f t="shared" si="180"/>
        <v>&gt;72</v>
      </c>
      <c r="Z2941" s="20">
        <f t="shared" si="181"/>
        <v>1</v>
      </c>
      <c r="AA2941" t="str">
        <f t="shared" si="182"/>
        <v>80%-100%</v>
      </c>
      <c r="AB2941">
        <f t="shared" si="183"/>
        <v>1.8354253333110099E-4</v>
      </c>
    </row>
    <row r="2942" spans="1:28" x14ac:dyDescent="0.25">
      <c r="A2942" t="s">
        <v>6899</v>
      </c>
      <c r="B2942" t="s">
        <v>6900</v>
      </c>
      <c r="C2942" t="s">
        <v>82</v>
      </c>
      <c r="D2942" t="s">
        <v>1144</v>
      </c>
      <c r="E2942">
        <v>60</v>
      </c>
      <c r="F2942" t="s">
        <v>11</v>
      </c>
      <c r="G2942">
        <v>2020</v>
      </c>
      <c r="H2942" t="s">
        <v>23</v>
      </c>
      <c r="I2942" t="s">
        <v>188</v>
      </c>
      <c r="J2942" t="s">
        <v>80</v>
      </c>
      <c r="K2942">
        <v>60</v>
      </c>
      <c r="L2942" s="18">
        <v>43712</v>
      </c>
      <c r="M2942" s="18">
        <v>45539</v>
      </c>
      <c r="O2942">
        <v>62880500</v>
      </c>
      <c r="P2942">
        <v>50304400</v>
      </c>
      <c r="Q2942">
        <v>12576100</v>
      </c>
      <c r="R2942">
        <v>1251251</v>
      </c>
      <c r="S2942" t="s">
        <v>191</v>
      </c>
      <c r="T2942">
        <v>-2.0389591016762281</v>
      </c>
      <c r="U2942">
        <v>0.37970237290931202</v>
      </c>
      <c r="V2942">
        <v>-0.55309187887262035</v>
      </c>
      <c r="W2942">
        <v>0.14491890123831311</v>
      </c>
      <c r="X2942">
        <v>-0.34235834485308059</v>
      </c>
      <c r="Y2942" t="str">
        <f t="shared" si="180"/>
        <v>49-60</v>
      </c>
      <c r="Z2942" s="20">
        <f t="shared" si="181"/>
        <v>0.8</v>
      </c>
      <c r="AA2942" t="str">
        <f t="shared" si="182"/>
        <v>60%-80%</v>
      </c>
      <c r="AB2942">
        <f t="shared" si="183"/>
        <v>2.5945985639874621E-4</v>
      </c>
    </row>
    <row r="2943" spans="1:28" x14ac:dyDescent="0.25">
      <c r="A2943" t="s">
        <v>6901</v>
      </c>
      <c r="B2943" t="s">
        <v>6902</v>
      </c>
      <c r="C2943" t="s">
        <v>82</v>
      </c>
      <c r="D2943" t="s">
        <v>6903</v>
      </c>
      <c r="E2943">
        <v>15</v>
      </c>
      <c r="F2943" t="s">
        <v>79</v>
      </c>
      <c r="G2943">
        <v>2020</v>
      </c>
      <c r="H2943" t="s">
        <v>27</v>
      </c>
      <c r="I2943" t="s">
        <v>84</v>
      </c>
      <c r="J2943" t="s">
        <v>80</v>
      </c>
      <c r="K2943">
        <v>72</v>
      </c>
      <c r="L2943" s="18">
        <v>43910</v>
      </c>
      <c r="M2943" s="18">
        <v>46101</v>
      </c>
      <c r="O2943">
        <v>42924488</v>
      </c>
      <c r="P2943">
        <v>45235988</v>
      </c>
      <c r="Q2943">
        <v>0</v>
      </c>
      <c r="R2943">
        <v>1093282</v>
      </c>
      <c r="S2943" t="s">
        <v>311</v>
      </c>
      <c r="T2943">
        <v>-3.00920594586225</v>
      </c>
      <c r="U2943">
        <v>1.422065867757101</v>
      </c>
      <c r="V2943">
        <v>0.96038877972380288</v>
      </c>
      <c r="W2943">
        <v>-0.12977225576453949</v>
      </c>
      <c r="X2943">
        <v>-0.1103147126646518</v>
      </c>
      <c r="Y2943" t="str">
        <f t="shared" si="180"/>
        <v>61-72</v>
      </c>
      <c r="Z2943" s="20">
        <f t="shared" si="181"/>
        <v>1.0538503802305108</v>
      </c>
      <c r="AA2943" t="str">
        <f t="shared" si="182"/>
        <v>80%-100%</v>
      </c>
      <c r="AB2943">
        <f t="shared" si="183"/>
        <v>2.2670334786812084E-4</v>
      </c>
    </row>
    <row r="2944" spans="1:28" x14ac:dyDescent="0.25">
      <c r="A2944" t="s">
        <v>6904</v>
      </c>
      <c r="B2944" t="s">
        <v>6905</v>
      </c>
      <c r="C2944" t="s">
        <v>82</v>
      </c>
      <c r="D2944" t="s">
        <v>108</v>
      </c>
      <c r="E2944">
        <v>61</v>
      </c>
      <c r="F2944" t="s">
        <v>117</v>
      </c>
      <c r="G2944">
        <v>2021</v>
      </c>
      <c r="H2944" t="s">
        <v>29</v>
      </c>
      <c r="I2944" t="s">
        <v>84</v>
      </c>
      <c r="J2944" t="s">
        <v>80</v>
      </c>
      <c r="K2944">
        <v>24</v>
      </c>
      <c r="L2944" s="18">
        <v>43954</v>
      </c>
      <c r="M2944" s="18">
        <v>44684</v>
      </c>
      <c r="O2944">
        <v>56518201</v>
      </c>
      <c r="P2944">
        <v>14000000</v>
      </c>
      <c r="Q2944">
        <v>42518201</v>
      </c>
      <c r="R2944">
        <v>615533</v>
      </c>
      <c r="S2944" t="s">
        <v>228</v>
      </c>
      <c r="T2944">
        <v>-1.2870177974320609</v>
      </c>
      <c r="U2944">
        <v>-1.8881264679976879</v>
      </c>
      <c r="V2944">
        <v>-4.4146365390986242</v>
      </c>
      <c r="W2944">
        <v>1.21347166073309</v>
      </c>
      <c r="X2944">
        <v>0.97255557088134947</v>
      </c>
      <c r="Y2944" t="str">
        <f t="shared" si="180"/>
        <v>&lt;=24</v>
      </c>
      <c r="Z2944" s="20">
        <f t="shared" si="181"/>
        <v>0.24770781362980751</v>
      </c>
      <c r="AA2944" t="str">
        <f t="shared" si="182"/>
        <v>20%-40%</v>
      </c>
      <c r="AB2944">
        <f t="shared" si="183"/>
        <v>1.2763714377745909E-4</v>
      </c>
    </row>
    <row r="2945" spans="1:28" x14ac:dyDescent="0.25">
      <c r="A2945" t="s">
        <v>6906</v>
      </c>
      <c r="B2945" t="s">
        <v>6907</v>
      </c>
      <c r="C2945" t="s">
        <v>82</v>
      </c>
      <c r="D2945" t="s">
        <v>181</v>
      </c>
      <c r="E2945">
        <v>62</v>
      </c>
      <c r="F2945" t="s">
        <v>25</v>
      </c>
      <c r="G2945">
        <v>2022</v>
      </c>
      <c r="H2945" t="s">
        <v>25</v>
      </c>
      <c r="I2945" t="s">
        <v>84</v>
      </c>
      <c r="J2945" t="s">
        <v>80</v>
      </c>
      <c r="K2945">
        <v>84</v>
      </c>
      <c r="L2945" s="18">
        <v>44342</v>
      </c>
      <c r="M2945" s="18">
        <v>46899</v>
      </c>
      <c r="O2945">
        <v>43330000</v>
      </c>
      <c r="P2945">
        <v>44690000</v>
      </c>
      <c r="Q2945">
        <v>0</v>
      </c>
      <c r="R2945">
        <v>932398</v>
      </c>
      <c r="S2945" t="s">
        <v>190</v>
      </c>
      <c r="T2945">
        <v>-0.25613052548441212</v>
      </c>
      <c r="U2945">
        <v>1.329826587007704</v>
      </c>
      <c r="V2945">
        <v>9.0899389914291959E-2</v>
      </c>
      <c r="W2945">
        <v>2.1489798161532279</v>
      </c>
      <c r="X2945">
        <v>-1.0384892414183671</v>
      </c>
      <c r="Y2945" t="str">
        <f t="shared" si="180"/>
        <v>&gt;72</v>
      </c>
      <c r="Z2945" s="20">
        <f t="shared" si="181"/>
        <v>1.0313870297715209</v>
      </c>
      <c r="AA2945" t="str">
        <f t="shared" si="182"/>
        <v>80%-100%</v>
      </c>
      <c r="AB2945">
        <f t="shared" si="183"/>
        <v>1.9334238389138403E-4</v>
      </c>
    </row>
    <row r="2946" spans="1:28" x14ac:dyDescent="0.25">
      <c r="A2946" t="s">
        <v>6908</v>
      </c>
      <c r="B2946" t="s">
        <v>6909</v>
      </c>
      <c r="C2946" t="s">
        <v>82</v>
      </c>
      <c r="D2946" t="s">
        <v>404</v>
      </c>
      <c r="E2946">
        <v>38</v>
      </c>
      <c r="F2946" t="s">
        <v>12</v>
      </c>
      <c r="G2946">
        <v>2020</v>
      </c>
      <c r="H2946" t="s">
        <v>12</v>
      </c>
      <c r="I2946" t="s">
        <v>84</v>
      </c>
      <c r="J2946" t="s">
        <v>80</v>
      </c>
      <c r="K2946">
        <v>60</v>
      </c>
      <c r="L2946" s="18">
        <v>43845</v>
      </c>
      <c r="M2946" s="18">
        <v>45672</v>
      </c>
      <c r="O2946">
        <v>67750000</v>
      </c>
      <c r="P2946">
        <v>20000000</v>
      </c>
      <c r="Q2946">
        <v>47750000</v>
      </c>
      <c r="R2946">
        <v>495413</v>
      </c>
      <c r="S2946" t="s">
        <v>135</v>
      </c>
      <c r="T2946">
        <v>-0.19549009772278569</v>
      </c>
      <c r="U2946">
        <v>-1.6931013575146989</v>
      </c>
      <c r="V2946">
        <v>-0.62050101992985252</v>
      </c>
      <c r="W2946">
        <v>-0.90346174553223746</v>
      </c>
      <c r="X2946">
        <v>1.7460343448427791</v>
      </c>
      <c r="Y2946" t="str">
        <f t="shared" si="180"/>
        <v>49-60</v>
      </c>
      <c r="Z2946" s="20">
        <f t="shared" si="181"/>
        <v>0.29520295202952029</v>
      </c>
      <c r="AA2946" t="str">
        <f t="shared" si="182"/>
        <v>20%-40%</v>
      </c>
      <c r="AB2946">
        <f t="shared" si="183"/>
        <v>1.0272901746977389E-4</v>
      </c>
    </row>
    <row r="2947" spans="1:28" x14ac:dyDescent="0.25">
      <c r="A2947" t="s">
        <v>6910</v>
      </c>
      <c r="B2947" t="s">
        <v>6911</v>
      </c>
      <c r="C2947" t="s">
        <v>82</v>
      </c>
      <c r="D2947" t="s">
        <v>236</v>
      </c>
      <c r="E2947">
        <v>48</v>
      </c>
      <c r="F2947" t="s">
        <v>79</v>
      </c>
      <c r="G2947">
        <v>2021</v>
      </c>
      <c r="H2947" t="s">
        <v>26</v>
      </c>
      <c r="I2947" t="s">
        <v>84</v>
      </c>
      <c r="J2947" t="s">
        <v>80</v>
      </c>
      <c r="K2947">
        <v>84</v>
      </c>
      <c r="L2947" s="18">
        <v>43873</v>
      </c>
      <c r="M2947" s="18">
        <v>46430</v>
      </c>
      <c r="O2947">
        <v>40400000</v>
      </c>
      <c r="P2947">
        <v>40400000</v>
      </c>
      <c r="Q2947">
        <v>0</v>
      </c>
      <c r="R2947">
        <v>864371</v>
      </c>
      <c r="S2947" t="s">
        <v>178</v>
      </c>
      <c r="T2947">
        <v>-1.3355301396413619</v>
      </c>
      <c r="U2947">
        <v>1.2009447865714571</v>
      </c>
      <c r="V2947">
        <v>0.4070773498450232</v>
      </c>
      <c r="W2947">
        <v>-0.59763868288568778</v>
      </c>
      <c r="X2947">
        <v>-0.96114136402222416</v>
      </c>
      <c r="Y2947" t="str">
        <f t="shared" ref="Y2947:Y3010" si="184">IF(K2947&lt;=24,"&lt;=24",IF(AND(K2947&gt;=25,K2947&lt;=36),"25-36",IF(AND(K2947&gt;=37,K2947&lt;=48),"37-48",IF(AND(K2947&gt;=49,K2947&lt;=60),"49-60",IF(AND(K2947&gt;=61,K2947&lt;=72),"61-72","&gt;72")))))</f>
        <v>&gt;72</v>
      </c>
      <c r="Z2947" s="20">
        <f t="shared" ref="Z2947:Z3010" si="185">IF(P2947/O2947&gt;0.2,P2947/O2947,0.2)</f>
        <v>1</v>
      </c>
      <c r="AA2947" t="str">
        <f t="shared" ref="AA2947:AA3010" si="186">IF(Z2947&lt;=0.2,"20%",IF(AND(Z2947&gt;0.2,Z2947&lt;=0.4),"20%-40%",IF(AND(Z2947&gt;0.4,Z2947&lt;=0.6),"40%-60%",IF(AND(Z2947&gt;0.6,Z2947&lt;=0.8),"60%-80%","80%-100%"))))</f>
        <v>80%-100%</v>
      </c>
      <c r="AB2947">
        <f t="shared" ref="AB2947:AB3010" si="187">R2947/SUM($R$2:$R$5739)</f>
        <v>1.7923628075840951E-4</v>
      </c>
    </row>
    <row r="2948" spans="1:28" x14ac:dyDescent="0.25">
      <c r="A2948" t="s">
        <v>6912</v>
      </c>
      <c r="B2948" t="s">
        <v>6913</v>
      </c>
      <c r="C2948" t="s">
        <v>82</v>
      </c>
      <c r="D2948" t="s">
        <v>83</v>
      </c>
      <c r="E2948">
        <v>60</v>
      </c>
      <c r="F2948" t="s">
        <v>79</v>
      </c>
      <c r="G2948">
        <v>2021</v>
      </c>
      <c r="H2948" t="s">
        <v>26</v>
      </c>
      <c r="I2948" t="s">
        <v>84</v>
      </c>
      <c r="J2948" t="s">
        <v>80</v>
      </c>
      <c r="K2948">
        <v>84</v>
      </c>
      <c r="L2948" s="18">
        <v>44012</v>
      </c>
      <c r="M2948" s="18">
        <v>46568</v>
      </c>
      <c r="O2948">
        <v>41170000</v>
      </c>
      <c r="P2948">
        <v>32936000</v>
      </c>
      <c r="Q2948">
        <v>8234000</v>
      </c>
      <c r="R2948">
        <v>718128</v>
      </c>
      <c r="S2948" t="s">
        <v>338</v>
      </c>
      <c r="T2948">
        <v>-1.1172245996995069</v>
      </c>
      <c r="U2948">
        <v>0.37970237290931202</v>
      </c>
      <c r="V2948">
        <v>0.4070773498450232</v>
      </c>
      <c r="W2948">
        <v>-0.74755129809727972</v>
      </c>
      <c r="X2948">
        <v>0.58581618390063472</v>
      </c>
      <c r="Y2948" t="str">
        <f t="shared" si="184"/>
        <v>&gt;72</v>
      </c>
      <c r="Z2948" s="20">
        <f t="shared" si="185"/>
        <v>0.8</v>
      </c>
      <c r="AA2948" t="str">
        <f t="shared" si="186"/>
        <v>60%-80%</v>
      </c>
      <c r="AB2948">
        <f t="shared" si="187"/>
        <v>1.489112797959153E-4</v>
      </c>
    </row>
    <row r="2949" spans="1:28" x14ac:dyDescent="0.25">
      <c r="A2949" t="s">
        <v>6914</v>
      </c>
      <c r="B2949" t="s">
        <v>6915</v>
      </c>
      <c r="C2949" t="s">
        <v>82</v>
      </c>
      <c r="D2949" t="s">
        <v>149</v>
      </c>
      <c r="E2949">
        <v>236</v>
      </c>
      <c r="F2949" t="s">
        <v>87</v>
      </c>
      <c r="G2949">
        <v>2018</v>
      </c>
      <c r="H2949" t="s">
        <v>15</v>
      </c>
      <c r="J2949" t="s">
        <v>80</v>
      </c>
      <c r="K2949">
        <v>72</v>
      </c>
      <c r="L2949" s="18">
        <v>43248</v>
      </c>
      <c r="M2949" s="18">
        <v>45440</v>
      </c>
      <c r="O2949">
        <v>39490000</v>
      </c>
      <c r="P2949">
        <v>34821000</v>
      </c>
      <c r="Q2949">
        <v>4669000</v>
      </c>
      <c r="R2949">
        <v>766177</v>
      </c>
      <c r="S2949" t="s">
        <v>710</v>
      </c>
      <c r="T2949">
        <v>0.62921971983533309</v>
      </c>
      <c r="U2949">
        <v>0.71545721637791981</v>
      </c>
      <c r="V2949">
        <v>0.34804336772390682</v>
      </c>
      <c r="W2949">
        <v>-0.1420347708065664</v>
      </c>
      <c r="X2949">
        <v>0.19907679691992</v>
      </c>
      <c r="Y2949" t="str">
        <f t="shared" si="184"/>
        <v>61-72</v>
      </c>
      <c r="Z2949" s="20">
        <f t="shared" si="185"/>
        <v>0.88176753608508485</v>
      </c>
      <c r="AA2949" t="str">
        <f t="shared" si="186"/>
        <v>80%-100%</v>
      </c>
      <c r="AB2949">
        <f t="shared" si="187"/>
        <v>1.5887473767934825E-4</v>
      </c>
    </row>
    <row r="2950" spans="1:28" x14ac:dyDescent="0.25">
      <c r="A2950" t="s">
        <v>6916</v>
      </c>
      <c r="B2950" t="s">
        <v>6917</v>
      </c>
      <c r="C2950" t="s">
        <v>82</v>
      </c>
      <c r="D2950" t="s">
        <v>199</v>
      </c>
      <c r="E2950">
        <v>38</v>
      </c>
      <c r="F2950" t="s">
        <v>79</v>
      </c>
      <c r="G2950">
        <v>2022</v>
      </c>
      <c r="H2950" t="s">
        <v>26</v>
      </c>
      <c r="I2950" t="s">
        <v>84</v>
      </c>
      <c r="J2950" t="s">
        <v>80</v>
      </c>
      <c r="K2950">
        <v>84</v>
      </c>
      <c r="L2950" s="18">
        <v>44403</v>
      </c>
      <c r="M2950" s="18">
        <v>46960</v>
      </c>
      <c r="O2950">
        <v>53818600</v>
      </c>
      <c r="P2950">
        <v>39818600</v>
      </c>
      <c r="Q2950">
        <v>14000000</v>
      </c>
      <c r="R2950">
        <v>799611</v>
      </c>
      <c r="S2950" t="s">
        <v>897</v>
      </c>
      <c r="T2950">
        <v>-0.8018943753390495</v>
      </c>
      <c r="U2950">
        <v>0.132783055193269</v>
      </c>
      <c r="V2950">
        <v>-0.38336754998180411</v>
      </c>
      <c r="W2950">
        <v>-0.26284772688564872</v>
      </c>
      <c r="X2950">
        <v>-0.88379348662608126</v>
      </c>
      <c r="Y2950" t="str">
        <f t="shared" si="184"/>
        <v>&gt;72</v>
      </c>
      <c r="Z2950" s="20">
        <f t="shared" si="185"/>
        <v>0.73986688616946561</v>
      </c>
      <c r="AA2950" t="str">
        <f t="shared" si="186"/>
        <v>60%-80%</v>
      </c>
      <c r="AB2950">
        <f t="shared" si="187"/>
        <v>1.6580762391786929E-4</v>
      </c>
    </row>
    <row r="2951" spans="1:28" x14ac:dyDescent="0.25">
      <c r="A2951" t="s">
        <v>6918</v>
      </c>
      <c r="B2951" t="s">
        <v>6919</v>
      </c>
      <c r="C2951" t="s">
        <v>82</v>
      </c>
      <c r="D2951" t="s">
        <v>246</v>
      </c>
      <c r="E2951">
        <v>220</v>
      </c>
      <c r="F2951" t="s">
        <v>17</v>
      </c>
      <c r="G2951">
        <v>2020</v>
      </c>
      <c r="H2951" t="s">
        <v>17</v>
      </c>
      <c r="I2951" t="s">
        <v>84</v>
      </c>
      <c r="J2951" t="s">
        <v>80</v>
      </c>
      <c r="K2951">
        <v>84</v>
      </c>
      <c r="L2951" s="18">
        <v>43605</v>
      </c>
      <c r="M2951" s="18">
        <v>46162</v>
      </c>
      <c r="O2951">
        <v>49990000</v>
      </c>
      <c r="P2951">
        <v>29990000</v>
      </c>
      <c r="Q2951">
        <v>20000000</v>
      </c>
      <c r="R2951">
        <v>747641</v>
      </c>
      <c r="S2951" t="s">
        <v>455</v>
      </c>
      <c r="T2951">
        <v>0.73837248980626058</v>
      </c>
      <c r="U2951">
        <v>-0.44186860343083351</v>
      </c>
      <c r="V2951">
        <v>0.28851061487099899</v>
      </c>
      <c r="W2951">
        <v>-0.50436742985165584</v>
      </c>
      <c r="X2951">
        <v>-1.1931849962106531</v>
      </c>
      <c r="Y2951" t="str">
        <f t="shared" si="184"/>
        <v>&gt;72</v>
      </c>
      <c r="Z2951" s="20">
        <f t="shared" si="185"/>
        <v>0.59991998399679936</v>
      </c>
      <c r="AA2951" t="str">
        <f t="shared" si="186"/>
        <v>40%-60%</v>
      </c>
      <c r="AB2951">
        <f t="shared" si="187"/>
        <v>1.5503110606729985E-4</v>
      </c>
    </row>
    <row r="2952" spans="1:28" x14ac:dyDescent="0.25">
      <c r="A2952" t="s">
        <v>6920</v>
      </c>
      <c r="B2952" t="s">
        <v>6921</v>
      </c>
      <c r="C2952" t="s">
        <v>82</v>
      </c>
      <c r="D2952" t="s">
        <v>224</v>
      </c>
      <c r="E2952">
        <v>74</v>
      </c>
      <c r="F2952" t="s">
        <v>95</v>
      </c>
      <c r="G2952">
        <v>2018</v>
      </c>
      <c r="H2952" t="s">
        <v>16</v>
      </c>
      <c r="J2952" t="s">
        <v>96</v>
      </c>
      <c r="K2952">
        <v>72</v>
      </c>
      <c r="L2952" s="18">
        <v>44342</v>
      </c>
      <c r="M2952" s="18">
        <v>46533</v>
      </c>
      <c r="O2952">
        <v>50000000</v>
      </c>
      <c r="P2952">
        <v>40000000</v>
      </c>
      <c r="Q2952">
        <v>10000000</v>
      </c>
      <c r="R2952">
        <v>979237</v>
      </c>
      <c r="S2952" t="s">
        <v>168</v>
      </c>
      <c r="T2952">
        <v>-1.978318673914601</v>
      </c>
      <c r="U2952">
        <v>0.37970237290931202</v>
      </c>
      <c r="V2952">
        <v>0.16994387989697479</v>
      </c>
      <c r="W2952">
        <v>9.9591141351598231E-2</v>
      </c>
      <c r="X2952">
        <v>0.43112042910834891</v>
      </c>
      <c r="Y2952" t="str">
        <f t="shared" si="184"/>
        <v>61-72</v>
      </c>
      <c r="Z2952" s="20">
        <f t="shared" si="185"/>
        <v>0.8</v>
      </c>
      <c r="AA2952" t="str">
        <f t="shared" si="186"/>
        <v>60%-80%</v>
      </c>
      <c r="AB2952">
        <f t="shared" si="187"/>
        <v>2.0305493574058206E-4</v>
      </c>
    </row>
    <row r="2953" spans="1:28" x14ac:dyDescent="0.25">
      <c r="A2953" t="s">
        <v>6922</v>
      </c>
      <c r="B2953" t="s">
        <v>6923</v>
      </c>
      <c r="C2953" t="s">
        <v>82</v>
      </c>
      <c r="D2953" t="s">
        <v>165</v>
      </c>
      <c r="E2953">
        <v>59</v>
      </c>
      <c r="F2953" t="s">
        <v>79</v>
      </c>
      <c r="G2953">
        <v>2019</v>
      </c>
      <c r="H2953" t="s">
        <v>13</v>
      </c>
      <c r="I2953" t="s">
        <v>84</v>
      </c>
      <c r="J2953" t="s">
        <v>80</v>
      </c>
      <c r="K2953">
        <v>72</v>
      </c>
      <c r="L2953" s="18">
        <v>43675</v>
      </c>
      <c r="M2953" s="18">
        <v>45867</v>
      </c>
      <c r="O2953">
        <v>38750000</v>
      </c>
      <c r="P2953">
        <v>23750000</v>
      </c>
      <c r="Q2953">
        <v>15000000</v>
      </c>
      <c r="R2953">
        <v>554324</v>
      </c>
      <c r="S2953" t="s">
        <v>287</v>
      </c>
      <c r="T2953">
        <v>1.2962644252132229</v>
      </c>
      <c r="U2953">
        <v>-0.38855665922624288</v>
      </c>
      <c r="V2953">
        <v>0.56516632981038883</v>
      </c>
      <c r="W2953">
        <v>0.59180436625621102</v>
      </c>
      <c r="X2953">
        <v>0.19907679691992</v>
      </c>
      <c r="Y2953" t="str">
        <f t="shared" si="184"/>
        <v>61-72</v>
      </c>
      <c r="Z2953" s="20">
        <f t="shared" si="185"/>
        <v>0.61290322580645162</v>
      </c>
      <c r="AA2953" t="str">
        <f t="shared" si="186"/>
        <v>60%-80%</v>
      </c>
      <c r="AB2953">
        <f t="shared" si="187"/>
        <v>1.1494482357127275E-4</v>
      </c>
    </row>
    <row r="2954" spans="1:28" x14ac:dyDescent="0.25">
      <c r="A2954" t="s">
        <v>6924</v>
      </c>
      <c r="B2954" t="s">
        <v>6925</v>
      </c>
      <c r="C2954" t="s">
        <v>82</v>
      </c>
      <c r="D2954" t="s">
        <v>613</v>
      </c>
      <c r="E2954">
        <v>38</v>
      </c>
      <c r="F2954" t="s">
        <v>25</v>
      </c>
      <c r="G2954">
        <v>2022</v>
      </c>
      <c r="H2954" t="s">
        <v>25</v>
      </c>
      <c r="I2954" t="s">
        <v>84</v>
      </c>
      <c r="J2954" t="s">
        <v>80</v>
      </c>
      <c r="K2954">
        <v>84</v>
      </c>
      <c r="L2954" s="18">
        <v>44431</v>
      </c>
      <c r="M2954" s="18">
        <v>46988</v>
      </c>
      <c r="O2954">
        <v>43750000</v>
      </c>
      <c r="P2954">
        <v>34750000</v>
      </c>
      <c r="Q2954">
        <v>9000000</v>
      </c>
      <c r="R2954">
        <v>702313</v>
      </c>
      <c r="S2954" t="s">
        <v>184</v>
      </c>
      <c r="T2954">
        <v>-1.1050965141471809</v>
      </c>
      <c r="U2954">
        <v>0.35623830394753619</v>
      </c>
      <c r="V2954">
        <v>-0.30432305999912118</v>
      </c>
      <c r="W2954">
        <v>-0.86610730884301657</v>
      </c>
      <c r="X2954">
        <v>0.19907679691992</v>
      </c>
      <c r="Y2954" t="str">
        <f t="shared" si="184"/>
        <v>&gt;72</v>
      </c>
      <c r="Z2954" s="20">
        <f t="shared" si="185"/>
        <v>0.79428571428571426</v>
      </c>
      <c r="AA2954" t="str">
        <f t="shared" si="186"/>
        <v>60%-80%</v>
      </c>
      <c r="AB2954">
        <f t="shared" si="187"/>
        <v>1.4563187572035719E-4</v>
      </c>
    </row>
    <row r="2955" spans="1:28" x14ac:dyDescent="0.25">
      <c r="A2955" t="s">
        <v>6926</v>
      </c>
      <c r="B2955" t="s">
        <v>6927</v>
      </c>
      <c r="C2955" t="s">
        <v>82</v>
      </c>
      <c r="D2955" t="s">
        <v>108</v>
      </c>
      <c r="E2955">
        <v>27</v>
      </c>
      <c r="F2955" t="s">
        <v>17</v>
      </c>
      <c r="G2955">
        <v>2020</v>
      </c>
      <c r="H2955" t="s">
        <v>17</v>
      </c>
      <c r="I2955" t="s">
        <v>84</v>
      </c>
      <c r="J2955" t="s">
        <v>80</v>
      </c>
      <c r="K2955">
        <v>24</v>
      </c>
      <c r="L2955" s="18">
        <v>43882</v>
      </c>
      <c r="M2955" s="18">
        <v>44613</v>
      </c>
      <c r="O2955">
        <v>66490000</v>
      </c>
      <c r="P2955">
        <v>12000000</v>
      </c>
      <c r="Q2955">
        <v>54490000</v>
      </c>
      <c r="R2955">
        <v>513800</v>
      </c>
      <c r="S2955" t="s">
        <v>126</v>
      </c>
      <c r="T2955">
        <v>4.7071613323719813E-2</v>
      </c>
      <c r="U2955">
        <v>-2.1641852420381289</v>
      </c>
      <c r="V2955">
        <v>-4.4146365390986242</v>
      </c>
      <c r="W2955">
        <v>0.24548971290709021</v>
      </c>
      <c r="X2955">
        <v>1.978077977031208</v>
      </c>
      <c r="Y2955" t="str">
        <f t="shared" si="184"/>
        <v>&lt;=24</v>
      </c>
      <c r="Z2955" s="20">
        <f t="shared" si="185"/>
        <v>0.2</v>
      </c>
      <c r="AA2955" t="str">
        <f t="shared" si="186"/>
        <v>20%</v>
      </c>
      <c r="AB2955">
        <f t="shared" si="187"/>
        <v>1.0654175238835039E-4</v>
      </c>
    </row>
    <row r="2956" spans="1:28" x14ac:dyDescent="0.25">
      <c r="A2956" t="s">
        <v>6928</v>
      </c>
      <c r="B2956" t="s">
        <v>6929</v>
      </c>
      <c r="C2956" t="s">
        <v>82</v>
      </c>
      <c r="D2956" t="s">
        <v>136</v>
      </c>
      <c r="E2956">
        <v>77</v>
      </c>
      <c r="F2956" t="s">
        <v>87</v>
      </c>
      <c r="G2956">
        <v>2021</v>
      </c>
      <c r="H2956" t="s">
        <v>24</v>
      </c>
      <c r="I2956" t="s">
        <v>84</v>
      </c>
      <c r="J2956" t="s">
        <v>80</v>
      </c>
      <c r="K2956">
        <v>72</v>
      </c>
      <c r="L2956" s="18">
        <v>44319</v>
      </c>
      <c r="M2956" s="18">
        <v>46510</v>
      </c>
      <c r="O2956">
        <v>49333000</v>
      </c>
      <c r="P2956">
        <v>34533100</v>
      </c>
      <c r="Q2956">
        <v>14799900</v>
      </c>
      <c r="R2956">
        <v>891388</v>
      </c>
      <c r="S2956" t="s">
        <v>375</v>
      </c>
      <c r="T2956">
        <v>-1.311273968536711</v>
      </c>
      <c r="U2956">
        <v>-3.091883392176074E-2</v>
      </c>
      <c r="V2956">
        <v>0.24898836987965761</v>
      </c>
      <c r="W2956">
        <v>-5.8726935708078278E-2</v>
      </c>
      <c r="X2956">
        <v>-1.425228628399082</v>
      </c>
      <c r="Y2956" t="str">
        <f t="shared" si="184"/>
        <v>61-72</v>
      </c>
      <c r="Z2956" s="20">
        <f t="shared" si="185"/>
        <v>0.7</v>
      </c>
      <c r="AA2956" t="str">
        <f t="shared" si="186"/>
        <v>60%-80%</v>
      </c>
      <c r="AB2956">
        <f t="shared" si="187"/>
        <v>1.8483853557404997E-4</v>
      </c>
    </row>
    <row r="2957" spans="1:28" x14ac:dyDescent="0.25">
      <c r="A2957" t="s">
        <v>6930</v>
      </c>
      <c r="B2957" t="s">
        <v>6931</v>
      </c>
      <c r="C2957" t="s">
        <v>82</v>
      </c>
      <c r="D2957" t="s">
        <v>358</v>
      </c>
      <c r="E2957">
        <v>61</v>
      </c>
      <c r="F2957" t="s">
        <v>95</v>
      </c>
      <c r="G2957">
        <v>2021</v>
      </c>
      <c r="H2957" t="s">
        <v>16</v>
      </c>
      <c r="I2957" t="s">
        <v>84</v>
      </c>
      <c r="J2957" t="s">
        <v>96</v>
      </c>
      <c r="K2957">
        <v>36</v>
      </c>
      <c r="L2957" s="18">
        <v>44272</v>
      </c>
      <c r="M2957" s="18">
        <v>45368</v>
      </c>
      <c r="O2957">
        <v>55000000</v>
      </c>
      <c r="P2957">
        <v>20000000</v>
      </c>
      <c r="Q2957">
        <v>35000000</v>
      </c>
      <c r="R2957">
        <v>748400</v>
      </c>
      <c r="S2957" t="s">
        <v>255</v>
      </c>
      <c r="T2957">
        <v>-1.2748897118797351</v>
      </c>
      <c r="U2957">
        <v>-1.4120992568990041</v>
      </c>
      <c r="V2957">
        <v>-0.2648008150077798</v>
      </c>
      <c r="W2957">
        <v>0.89235082347488914</v>
      </c>
      <c r="X2957">
        <v>-0.4197062222492236</v>
      </c>
      <c r="Y2957" t="str">
        <f t="shared" si="184"/>
        <v>25-36</v>
      </c>
      <c r="Z2957" s="20">
        <f t="shared" si="185"/>
        <v>0.36363636363636365</v>
      </c>
      <c r="AA2957" t="str">
        <f t="shared" si="186"/>
        <v>20%-40%</v>
      </c>
      <c r="AB2957">
        <f t="shared" si="187"/>
        <v>1.5518849257968359E-4</v>
      </c>
    </row>
    <row r="2958" spans="1:28" x14ac:dyDescent="0.25">
      <c r="A2958" t="s">
        <v>6932</v>
      </c>
      <c r="B2958" t="s">
        <v>6933</v>
      </c>
      <c r="C2958" t="s">
        <v>82</v>
      </c>
      <c r="D2958" t="s">
        <v>149</v>
      </c>
      <c r="E2958">
        <v>246</v>
      </c>
      <c r="F2958" t="s">
        <v>79</v>
      </c>
      <c r="G2958">
        <v>2018</v>
      </c>
      <c r="H2958" t="s">
        <v>13</v>
      </c>
      <c r="J2958" t="s">
        <v>80</v>
      </c>
      <c r="K2958">
        <v>84</v>
      </c>
      <c r="L2958" s="18">
        <v>43163</v>
      </c>
      <c r="M2958" s="18">
        <v>45720</v>
      </c>
      <c r="O2958">
        <v>36990000</v>
      </c>
      <c r="P2958">
        <v>33290000</v>
      </c>
      <c r="Q2958">
        <v>3700000</v>
      </c>
      <c r="R2958">
        <v>671273</v>
      </c>
      <c r="S2958" t="s">
        <v>133</v>
      </c>
      <c r="T2958">
        <v>0.16835246884697261</v>
      </c>
      <c r="U2958">
        <v>0.79021257103348197</v>
      </c>
      <c r="V2958">
        <v>0.35923646272790472</v>
      </c>
      <c r="W2958">
        <v>-0.7377007274284032</v>
      </c>
      <c r="X2958">
        <v>0.89520769348520657</v>
      </c>
      <c r="Y2958" t="str">
        <f t="shared" si="184"/>
        <v>&gt;72</v>
      </c>
      <c r="Z2958" s="20">
        <f t="shared" si="185"/>
        <v>0.89997296566639629</v>
      </c>
      <c r="AA2958" t="str">
        <f t="shared" si="186"/>
        <v>80%-100%</v>
      </c>
      <c r="AB2958">
        <f t="shared" si="187"/>
        <v>1.3919541018097534E-4</v>
      </c>
    </row>
    <row r="2959" spans="1:28" x14ac:dyDescent="0.25">
      <c r="A2959" t="s">
        <v>6934</v>
      </c>
      <c r="B2959" t="s">
        <v>6935</v>
      </c>
      <c r="C2959" t="s">
        <v>82</v>
      </c>
      <c r="D2959" t="s">
        <v>572</v>
      </c>
      <c r="E2959">
        <v>49</v>
      </c>
      <c r="F2959" t="s">
        <v>17</v>
      </c>
      <c r="G2959">
        <v>2021</v>
      </c>
      <c r="H2959" t="s">
        <v>17</v>
      </c>
      <c r="I2959" t="s">
        <v>84</v>
      </c>
      <c r="J2959" t="s">
        <v>80</v>
      </c>
      <c r="K2959">
        <v>60</v>
      </c>
      <c r="L2959" s="18">
        <v>44019</v>
      </c>
      <c r="M2959" s="18">
        <v>45845</v>
      </c>
      <c r="O2959">
        <v>61615300</v>
      </c>
      <c r="P2959">
        <v>57615300</v>
      </c>
      <c r="Q2959">
        <v>4000000</v>
      </c>
      <c r="R2959">
        <v>1573535</v>
      </c>
      <c r="S2959" t="s">
        <v>498</v>
      </c>
      <c r="T2959">
        <v>-1.092968428594856</v>
      </c>
      <c r="U2959">
        <v>0.93437384926785028</v>
      </c>
      <c r="V2959">
        <v>0.76277755476709586</v>
      </c>
      <c r="W2959">
        <v>-0.51881187998506695</v>
      </c>
      <c r="X2959">
        <v>-1.3478807510029389</v>
      </c>
      <c r="Y2959" t="str">
        <f t="shared" si="184"/>
        <v>49-60</v>
      </c>
      <c r="Z2959" s="20">
        <f t="shared" si="185"/>
        <v>0.93508105941219144</v>
      </c>
      <c r="AA2959" t="str">
        <f t="shared" si="186"/>
        <v>80%-100%</v>
      </c>
      <c r="AB2959">
        <f t="shared" si="187"/>
        <v>3.2628878229739764E-4</v>
      </c>
    </row>
    <row r="2960" spans="1:28" x14ac:dyDescent="0.25">
      <c r="A2960" t="s">
        <v>6936</v>
      </c>
      <c r="B2960" t="s">
        <v>6937</v>
      </c>
      <c r="C2960" t="s">
        <v>82</v>
      </c>
      <c r="D2960" t="s">
        <v>236</v>
      </c>
      <c r="E2960">
        <v>27</v>
      </c>
      <c r="F2960" t="s">
        <v>79</v>
      </c>
      <c r="G2960">
        <v>2020</v>
      </c>
      <c r="H2960" t="s">
        <v>26</v>
      </c>
      <c r="I2960" t="s">
        <v>84</v>
      </c>
      <c r="J2960" t="s">
        <v>80</v>
      </c>
      <c r="K2960">
        <v>84</v>
      </c>
      <c r="L2960" s="18">
        <v>44042</v>
      </c>
      <c r="M2960" s="18">
        <v>46598</v>
      </c>
      <c r="O2960">
        <v>36090000</v>
      </c>
      <c r="P2960">
        <v>31090000</v>
      </c>
      <c r="Q2960">
        <v>5000000</v>
      </c>
      <c r="R2960">
        <v>651260</v>
      </c>
      <c r="S2960" t="s">
        <v>126</v>
      </c>
      <c r="T2960">
        <v>-0.48656415097859229</v>
      </c>
      <c r="U2960">
        <v>0.63205976740953862</v>
      </c>
      <c r="V2960">
        <v>1.4741779646112401</v>
      </c>
      <c r="W2960">
        <v>-0.22149252268934741</v>
      </c>
      <c r="X2960">
        <v>0.58581618390063472</v>
      </c>
      <c r="Y2960" t="str">
        <f t="shared" si="184"/>
        <v>&gt;72</v>
      </c>
      <c r="Z2960" s="20">
        <f t="shared" si="185"/>
        <v>0.86145746744250484</v>
      </c>
      <c r="AA2960" t="str">
        <f t="shared" si="186"/>
        <v>80%-100%</v>
      </c>
      <c r="AB2960">
        <f t="shared" si="187"/>
        <v>1.3504550731887325E-4</v>
      </c>
    </row>
    <row r="2961" spans="1:28" x14ac:dyDescent="0.25">
      <c r="A2961" t="s">
        <v>6938</v>
      </c>
      <c r="B2961" t="s">
        <v>6939</v>
      </c>
      <c r="C2961" t="s">
        <v>82</v>
      </c>
      <c r="D2961" t="s">
        <v>599</v>
      </c>
      <c r="E2961">
        <v>60</v>
      </c>
      <c r="F2961" t="s">
        <v>95</v>
      </c>
      <c r="G2961">
        <v>2013</v>
      </c>
      <c r="H2961" t="s">
        <v>16</v>
      </c>
      <c r="J2961" t="s">
        <v>96</v>
      </c>
      <c r="K2961">
        <v>60</v>
      </c>
      <c r="L2961" s="18">
        <v>43810</v>
      </c>
      <c r="M2961" s="18">
        <v>45637</v>
      </c>
      <c r="O2961">
        <v>34500000</v>
      </c>
      <c r="P2961">
        <v>30000000</v>
      </c>
      <c r="Q2961">
        <v>4500000</v>
      </c>
      <c r="R2961">
        <v>798641</v>
      </c>
      <c r="S2961" t="s">
        <v>189</v>
      </c>
      <c r="T2961">
        <v>-1.5538356795832171</v>
      </c>
      <c r="U2961">
        <v>0.66535190809614475</v>
      </c>
      <c r="V2961">
        <v>0.56516632981038883</v>
      </c>
      <c r="W2961">
        <v>-0.83358804562676292</v>
      </c>
      <c r="X2961">
        <v>-0.18766259006079469</v>
      </c>
      <c r="Y2961" t="str">
        <f t="shared" si="184"/>
        <v>49-60</v>
      </c>
      <c r="Z2961" s="20">
        <f t="shared" si="185"/>
        <v>0.86956521739130432</v>
      </c>
      <c r="AA2961" t="str">
        <f t="shared" si="186"/>
        <v>80%-100%</v>
      </c>
      <c r="AB2961">
        <f t="shared" si="187"/>
        <v>1.6560648436976359E-4</v>
      </c>
    </row>
    <row r="2962" spans="1:28" x14ac:dyDescent="0.25">
      <c r="A2962" t="s">
        <v>6940</v>
      </c>
      <c r="B2962" t="s">
        <v>6941</v>
      </c>
      <c r="C2962" t="s">
        <v>82</v>
      </c>
      <c r="D2962" t="s">
        <v>301</v>
      </c>
      <c r="E2962">
        <v>77</v>
      </c>
      <c r="F2962" t="s">
        <v>12</v>
      </c>
      <c r="G2962">
        <v>2020</v>
      </c>
      <c r="H2962" t="s">
        <v>12</v>
      </c>
      <c r="I2962" t="s">
        <v>84</v>
      </c>
      <c r="J2962" t="s">
        <v>80</v>
      </c>
      <c r="K2962">
        <v>84</v>
      </c>
      <c r="L2962" s="18">
        <v>43508</v>
      </c>
      <c r="M2962" s="18">
        <v>46065</v>
      </c>
      <c r="O2962">
        <v>74365000</v>
      </c>
      <c r="P2962">
        <v>70990000</v>
      </c>
      <c r="Q2962">
        <v>3375000</v>
      </c>
      <c r="R2962">
        <v>1490030</v>
      </c>
      <c r="S2962" t="s">
        <v>124</v>
      </c>
      <c r="T2962">
        <v>-1.4446829096122891</v>
      </c>
      <c r="U2962">
        <v>1.0145874177749981</v>
      </c>
      <c r="V2962">
        <v>0.84182204474977862</v>
      </c>
      <c r="W2962">
        <v>0.46142926384570471</v>
      </c>
      <c r="X2962">
        <v>0.19907679691992</v>
      </c>
      <c r="Y2962" t="str">
        <f t="shared" si="184"/>
        <v>&gt;72</v>
      </c>
      <c r="Z2962" s="20">
        <f t="shared" si="185"/>
        <v>0.95461574665501248</v>
      </c>
      <c r="AA2962" t="str">
        <f t="shared" si="186"/>
        <v>80%-100%</v>
      </c>
      <c r="AB2962">
        <f t="shared" si="187"/>
        <v>3.0897315552980484E-4</v>
      </c>
    </row>
    <row r="2963" spans="1:28" x14ac:dyDescent="0.25">
      <c r="A2963" t="s">
        <v>6942</v>
      </c>
      <c r="B2963" t="s">
        <v>6943</v>
      </c>
      <c r="C2963" t="s">
        <v>82</v>
      </c>
      <c r="D2963" t="s">
        <v>837</v>
      </c>
      <c r="E2963">
        <v>166872296</v>
      </c>
      <c r="F2963" t="s">
        <v>95</v>
      </c>
      <c r="G2963">
        <v>2015</v>
      </c>
      <c r="H2963" t="s">
        <v>16</v>
      </c>
      <c r="J2963" t="s">
        <v>96</v>
      </c>
      <c r="K2963">
        <v>72</v>
      </c>
      <c r="L2963" s="18">
        <v>44522</v>
      </c>
      <c r="M2963" s="18">
        <v>46713</v>
      </c>
      <c r="O2963">
        <v>28700000</v>
      </c>
      <c r="P2963">
        <v>21500000</v>
      </c>
      <c r="Q2963">
        <v>7200000</v>
      </c>
      <c r="R2963">
        <v>538855</v>
      </c>
      <c r="S2963" t="s">
        <v>725</v>
      </c>
      <c r="T2963">
        <v>-0.24400243993208681</v>
      </c>
      <c r="U2963">
        <v>0.17081492971301701</v>
      </c>
      <c r="V2963">
        <v>0.52564408481904745</v>
      </c>
      <c r="W2963">
        <v>-0.32424991610166581</v>
      </c>
      <c r="X2963">
        <v>-1.11583711881451</v>
      </c>
      <c r="Y2963" t="str">
        <f t="shared" si="184"/>
        <v>61-72</v>
      </c>
      <c r="Z2963" s="20">
        <f t="shared" si="185"/>
        <v>0.74912891986062713</v>
      </c>
      <c r="AA2963" t="str">
        <f t="shared" si="186"/>
        <v>60%-80%</v>
      </c>
      <c r="AB2963">
        <f t="shared" si="187"/>
        <v>1.1173716617988428E-4</v>
      </c>
    </row>
    <row r="2964" spans="1:28" x14ac:dyDescent="0.25">
      <c r="A2964" t="s">
        <v>6944</v>
      </c>
      <c r="B2964" t="s">
        <v>6945</v>
      </c>
      <c r="C2964" t="s">
        <v>82</v>
      </c>
      <c r="D2964" t="s">
        <v>760</v>
      </c>
      <c r="E2964">
        <v>246</v>
      </c>
      <c r="F2964" t="s">
        <v>20</v>
      </c>
      <c r="G2964">
        <v>2017</v>
      </c>
      <c r="H2964" t="s">
        <v>20</v>
      </c>
      <c r="J2964" t="s">
        <v>80</v>
      </c>
      <c r="K2964">
        <v>84</v>
      </c>
      <c r="L2964" s="18">
        <v>43253</v>
      </c>
      <c r="M2964" s="18">
        <v>45810</v>
      </c>
      <c r="O2964">
        <v>85990000</v>
      </c>
      <c r="P2964">
        <v>52990000</v>
      </c>
      <c r="Q2964">
        <v>33000000</v>
      </c>
      <c r="R2964">
        <v>979336</v>
      </c>
      <c r="S2964" t="s">
        <v>182</v>
      </c>
      <c r="T2964">
        <v>0.87178143088183857</v>
      </c>
      <c r="U2964">
        <v>-0.37487796321635469</v>
      </c>
      <c r="V2964">
        <v>-0.66124292140162666</v>
      </c>
      <c r="W2964">
        <v>0.39088810554826581</v>
      </c>
      <c r="X2964">
        <v>4.4381042127634142E-2</v>
      </c>
      <c r="Y2964" t="str">
        <f t="shared" si="184"/>
        <v>&gt;72</v>
      </c>
      <c r="Z2964" s="20">
        <f t="shared" si="185"/>
        <v>0.61623444586579834</v>
      </c>
      <c r="AA2964" t="str">
        <f t="shared" si="186"/>
        <v>60%-80%</v>
      </c>
      <c r="AB2964">
        <f t="shared" si="187"/>
        <v>2.0307546441611038E-4</v>
      </c>
    </row>
    <row r="2965" spans="1:28" x14ac:dyDescent="0.25">
      <c r="A2965" t="s">
        <v>6946</v>
      </c>
      <c r="B2965" t="s">
        <v>6947</v>
      </c>
      <c r="C2965" t="s">
        <v>82</v>
      </c>
      <c r="D2965" t="s">
        <v>621</v>
      </c>
      <c r="E2965">
        <v>76</v>
      </c>
      <c r="F2965" t="s">
        <v>12</v>
      </c>
      <c r="G2965">
        <v>2020</v>
      </c>
      <c r="H2965" t="s">
        <v>12</v>
      </c>
      <c r="I2965" t="s">
        <v>84</v>
      </c>
      <c r="J2965" t="s">
        <v>80</v>
      </c>
      <c r="K2965">
        <v>48</v>
      </c>
      <c r="L2965" s="18">
        <v>43644</v>
      </c>
      <c r="M2965" s="18">
        <v>45105</v>
      </c>
      <c r="O2965">
        <v>62970600</v>
      </c>
      <c r="P2965">
        <v>32970600</v>
      </c>
      <c r="Q2965">
        <v>30000000</v>
      </c>
      <c r="R2965">
        <v>859315</v>
      </c>
      <c r="S2965" t="s">
        <v>413</v>
      </c>
      <c r="T2965">
        <v>0.85965334532951332</v>
      </c>
      <c r="U2965">
        <v>-0.75530721117545563</v>
      </c>
      <c r="V2965">
        <v>-1.4310440879576369</v>
      </c>
      <c r="W2965">
        <v>1.360346361145254</v>
      </c>
      <c r="X2965">
        <v>0.43112042910834891</v>
      </c>
      <c r="Y2965" t="str">
        <f t="shared" si="184"/>
        <v>37-48</v>
      </c>
      <c r="Z2965" s="20">
        <f t="shared" si="185"/>
        <v>0.52358719783518026</v>
      </c>
      <c r="AA2965" t="str">
        <f t="shared" si="186"/>
        <v>40%-60%</v>
      </c>
      <c r="AB2965">
        <f t="shared" si="187"/>
        <v>1.7818786678395351E-4</v>
      </c>
    </row>
    <row r="2966" spans="1:28" x14ac:dyDescent="0.25">
      <c r="A2966" t="s">
        <v>6948</v>
      </c>
      <c r="B2966" t="s">
        <v>6949</v>
      </c>
      <c r="C2966" t="s">
        <v>82</v>
      </c>
      <c r="D2966" t="s">
        <v>833</v>
      </c>
      <c r="E2966">
        <v>38</v>
      </c>
      <c r="F2966" t="s">
        <v>87</v>
      </c>
      <c r="G2966">
        <v>2019</v>
      </c>
      <c r="H2966" t="s">
        <v>15</v>
      </c>
      <c r="I2966" t="s">
        <v>84</v>
      </c>
      <c r="J2966" t="s">
        <v>80</v>
      </c>
      <c r="K2966">
        <v>84</v>
      </c>
      <c r="L2966" s="18">
        <v>43587</v>
      </c>
      <c r="M2966" s="18">
        <v>46144</v>
      </c>
      <c r="O2966">
        <v>37590000</v>
      </c>
      <c r="P2966">
        <v>26400000</v>
      </c>
      <c r="Q2966">
        <v>11190000</v>
      </c>
      <c r="R2966">
        <v>545324</v>
      </c>
      <c r="S2966" t="s">
        <v>829</v>
      </c>
      <c r="T2966">
        <v>1.2113678263469461</v>
      </c>
      <c r="U2966">
        <v>-2.1415230571320651E-2</v>
      </c>
      <c r="V2966">
        <v>-0.31792179501125212</v>
      </c>
      <c r="W2966">
        <v>-0.40390681021974201</v>
      </c>
      <c r="X2966">
        <v>0.89520769348520657</v>
      </c>
      <c r="Y2966" t="str">
        <f t="shared" si="184"/>
        <v>&gt;72</v>
      </c>
      <c r="Z2966" s="20">
        <f t="shared" si="185"/>
        <v>0.70231444533120513</v>
      </c>
      <c r="AA2966" t="str">
        <f t="shared" si="186"/>
        <v>60%-80%</v>
      </c>
      <c r="AB2966">
        <f t="shared" si="187"/>
        <v>1.130785803414262E-4</v>
      </c>
    </row>
    <row r="2967" spans="1:28" x14ac:dyDescent="0.25">
      <c r="A2967" t="s">
        <v>6950</v>
      </c>
      <c r="B2967" t="s">
        <v>6951</v>
      </c>
      <c r="C2967" t="s">
        <v>82</v>
      </c>
      <c r="D2967" t="s">
        <v>199</v>
      </c>
      <c r="E2967">
        <v>49</v>
      </c>
      <c r="F2967" t="s">
        <v>12</v>
      </c>
      <c r="G2967">
        <v>2022</v>
      </c>
      <c r="H2967" t="s">
        <v>12</v>
      </c>
      <c r="I2967" t="s">
        <v>84</v>
      </c>
      <c r="J2967" t="s">
        <v>80</v>
      </c>
      <c r="K2967">
        <v>84</v>
      </c>
      <c r="L2967" s="18">
        <v>44236</v>
      </c>
      <c r="M2967" s="18">
        <v>46792</v>
      </c>
      <c r="O2967">
        <v>86450000</v>
      </c>
      <c r="P2967">
        <v>33000000</v>
      </c>
      <c r="Q2967">
        <v>53450000</v>
      </c>
      <c r="R2967">
        <v>680549</v>
      </c>
      <c r="S2967" t="s">
        <v>640</v>
      </c>
      <c r="T2967">
        <v>-1.044456086385555</v>
      </c>
      <c r="U2967">
        <v>-1.337829476600414</v>
      </c>
      <c r="V2967">
        <v>-1.0552457148346079</v>
      </c>
      <c r="W2967">
        <v>-0.37735451218038318</v>
      </c>
      <c r="X2967">
        <v>-0.26501046745693763</v>
      </c>
      <c r="Y2967" t="str">
        <f t="shared" si="184"/>
        <v>&gt;72</v>
      </c>
      <c r="Z2967" s="20">
        <f t="shared" si="185"/>
        <v>0.38172353961827649</v>
      </c>
      <c r="AA2967" t="str">
        <f t="shared" si="186"/>
        <v>20%-40%</v>
      </c>
      <c r="AB2967">
        <f t="shared" si="187"/>
        <v>1.4111888486987049E-4</v>
      </c>
    </row>
    <row r="2968" spans="1:28" x14ac:dyDescent="0.25">
      <c r="A2968" t="s">
        <v>6952</v>
      </c>
      <c r="B2968" t="s">
        <v>6953</v>
      </c>
      <c r="C2968" t="s">
        <v>82</v>
      </c>
      <c r="D2968" t="s">
        <v>931</v>
      </c>
      <c r="E2968">
        <v>76</v>
      </c>
      <c r="F2968" t="s">
        <v>25</v>
      </c>
      <c r="G2968">
        <v>2022</v>
      </c>
      <c r="H2968" t="s">
        <v>25</v>
      </c>
      <c r="I2968" t="s">
        <v>84</v>
      </c>
      <c r="J2968" t="s">
        <v>80</v>
      </c>
      <c r="K2968">
        <v>12</v>
      </c>
      <c r="L2968" s="18">
        <v>44451</v>
      </c>
      <c r="M2968" s="18">
        <v>44816</v>
      </c>
      <c r="O2968">
        <v>46950000</v>
      </c>
      <c r="P2968">
        <v>20000000</v>
      </c>
      <c r="Q2968">
        <v>26950000</v>
      </c>
      <c r="R2968">
        <v>1666667</v>
      </c>
      <c r="S2968" t="s">
        <v>698</v>
      </c>
      <c r="T2968">
        <v>0.92029377309113969</v>
      </c>
      <c r="U2968">
        <v>-1.1560821621180859</v>
      </c>
      <c r="V2968">
        <v>-4.4146365390986242</v>
      </c>
      <c r="W2968">
        <v>0.12979438037136881</v>
      </c>
      <c r="X2968">
        <v>-0.80644560922993824</v>
      </c>
      <c r="Y2968" t="str">
        <f t="shared" si="184"/>
        <v>&lt;=24</v>
      </c>
      <c r="Z2968" s="20">
        <f t="shared" si="185"/>
        <v>0.42598509052183176</v>
      </c>
      <c r="AA2968" t="str">
        <f t="shared" si="186"/>
        <v>40%-60%</v>
      </c>
      <c r="AB2968">
        <f t="shared" si="187"/>
        <v>3.4560066723984969E-4</v>
      </c>
    </row>
    <row r="2969" spans="1:28" x14ac:dyDescent="0.25">
      <c r="A2969" t="s">
        <v>6954</v>
      </c>
      <c r="B2969" t="s">
        <v>6955</v>
      </c>
      <c r="C2969" t="s">
        <v>82</v>
      </c>
      <c r="D2969" t="s">
        <v>250</v>
      </c>
      <c r="E2969">
        <v>62</v>
      </c>
      <c r="F2969" t="s">
        <v>95</v>
      </c>
      <c r="G2969">
        <v>2012</v>
      </c>
      <c r="H2969" t="s">
        <v>16</v>
      </c>
      <c r="J2969" t="s">
        <v>96</v>
      </c>
      <c r="K2969">
        <v>60</v>
      </c>
      <c r="L2969" s="18">
        <v>44160</v>
      </c>
      <c r="M2969" s="18">
        <v>45986</v>
      </c>
      <c r="O2969">
        <v>19800000</v>
      </c>
      <c r="P2969">
        <v>19800000</v>
      </c>
      <c r="Q2969">
        <v>0</v>
      </c>
      <c r="R2969">
        <v>768864</v>
      </c>
      <c r="S2969" t="s">
        <v>103</v>
      </c>
      <c r="T2969">
        <v>-0.47443606542626698</v>
      </c>
      <c r="U2969">
        <v>1.2009447865714571</v>
      </c>
      <c r="V2969">
        <v>0.28851061487099899</v>
      </c>
      <c r="W2969">
        <v>-0.96078284653960511</v>
      </c>
      <c r="X2969">
        <v>-1.425228628399082</v>
      </c>
      <c r="Y2969" t="str">
        <f t="shared" si="184"/>
        <v>49-60</v>
      </c>
      <c r="Z2969" s="20">
        <f t="shared" si="185"/>
        <v>1</v>
      </c>
      <c r="AA2969" t="str">
        <f t="shared" si="186"/>
        <v>80%-100%</v>
      </c>
      <c r="AB2969">
        <f t="shared" si="187"/>
        <v>1.5943191496363689E-4</v>
      </c>
    </row>
    <row r="2970" spans="1:28" x14ac:dyDescent="0.25">
      <c r="A2970" t="s">
        <v>6956</v>
      </c>
      <c r="B2970" t="s">
        <v>6957</v>
      </c>
      <c r="C2970" t="s">
        <v>82</v>
      </c>
      <c r="D2970" t="s">
        <v>613</v>
      </c>
      <c r="E2970">
        <v>236</v>
      </c>
      <c r="F2970" t="s">
        <v>25</v>
      </c>
      <c r="G2970">
        <v>2022</v>
      </c>
      <c r="H2970" t="s">
        <v>25</v>
      </c>
      <c r="I2970" t="s">
        <v>84</v>
      </c>
      <c r="J2970" t="s">
        <v>80</v>
      </c>
      <c r="K2970">
        <v>84</v>
      </c>
      <c r="L2970" s="18">
        <v>44454</v>
      </c>
      <c r="M2970" s="18">
        <v>47011</v>
      </c>
      <c r="O2970">
        <v>44963200</v>
      </c>
      <c r="P2970">
        <v>34963200</v>
      </c>
      <c r="Q2970">
        <v>10000000</v>
      </c>
      <c r="R2970">
        <v>760934</v>
      </c>
      <c r="S2970" t="s">
        <v>699</v>
      </c>
      <c r="T2970">
        <v>-9.8465413304183499E-2</v>
      </c>
      <c r="U2970">
        <v>0.28770638976902169</v>
      </c>
      <c r="V2970">
        <v>-0.34384530499046262</v>
      </c>
      <c r="W2970">
        <v>1.363812431750566</v>
      </c>
      <c r="X2970">
        <v>-3.2966835268508812E-2</v>
      </c>
      <c r="Y2970" t="str">
        <f t="shared" si="184"/>
        <v>&gt;72</v>
      </c>
      <c r="Z2970" s="20">
        <f t="shared" si="185"/>
        <v>0.77759590064764073</v>
      </c>
      <c r="AA2970" t="str">
        <f t="shared" si="186"/>
        <v>60%-80%</v>
      </c>
      <c r="AB2970">
        <f t="shared" si="187"/>
        <v>1.5778754731778322E-4</v>
      </c>
    </row>
    <row r="2971" spans="1:28" x14ac:dyDescent="0.25">
      <c r="A2971" t="s">
        <v>6958</v>
      </c>
      <c r="B2971" t="s">
        <v>6959</v>
      </c>
      <c r="C2971" t="s">
        <v>82</v>
      </c>
      <c r="D2971" t="s">
        <v>236</v>
      </c>
      <c r="E2971">
        <v>49</v>
      </c>
      <c r="F2971" t="s">
        <v>79</v>
      </c>
      <c r="G2971">
        <v>2021</v>
      </c>
      <c r="H2971" t="s">
        <v>26</v>
      </c>
      <c r="I2971" t="s">
        <v>84</v>
      </c>
      <c r="J2971" t="s">
        <v>80</v>
      </c>
      <c r="K2971">
        <v>84</v>
      </c>
      <c r="L2971" s="18">
        <v>43901</v>
      </c>
      <c r="M2971" s="18">
        <v>46457</v>
      </c>
      <c r="O2971">
        <v>42200000</v>
      </c>
      <c r="P2971">
        <v>42200000</v>
      </c>
      <c r="Q2971">
        <v>0</v>
      </c>
      <c r="R2971">
        <v>943171</v>
      </c>
      <c r="S2971" t="s">
        <v>336</v>
      </c>
      <c r="T2971">
        <v>-2.2208803849611072</v>
      </c>
      <c r="U2971">
        <v>1.2009447865714571</v>
      </c>
      <c r="V2971">
        <v>1.185489993161002E-2</v>
      </c>
      <c r="W2971">
        <v>-0.90773666551657417</v>
      </c>
      <c r="X2971">
        <v>-0.96114136402222416</v>
      </c>
      <c r="Y2971" t="str">
        <f t="shared" si="184"/>
        <v>&gt;72</v>
      </c>
      <c r="Z2971" s="20">
        <f t="shared" si="185"/>
        <v>1</v>
      </c>
      <c r="AA2971" t="str">
        <f t="shared" si="186"/>
        <v>80%-100%</v>
      </c>
      <c r="AB2971">
        <f t="shared" si="187"/>
        <v>1.9557627703751035E-4</v>
      </c>
    </row>
    <row r="2972" spans="1:28" x14ac:dyDescent="0.25">
      <c r="A2972" t="s">
        <v>6960</v>
      </c>
      <c r="B2972" t="s">
        <v>6961</v>
      </c>
      <c r="C2972" t="s">
        <v>82</v>
      </c>
      <c r="D2972" t="s">
        <v>231</v>
      </c>
      <c r="E2972">
        <v>62</v>
      </c>
      <c r="F2972" t="s">
        <v>87</v>
      </c>
      <c r="G2972">
        <v>2020</v>
      </c>
      <c r="H2972" t="s">
        <v>15</v>
      </c>
      <c r="I2972" t="s">
        <v>84</v>
      </c>
      <c r="J2972" t="s">
        <v>80</v>
      </c>
      <c r="K2972">
        <v>84</v>
      </c>
      <c r="L2972" s="18">
        <v>43699</v>
      </c>
      <c r="M2972" s="18">
        <v>46256</v>
      </c>
      <c r="O2972">
        <v>39850000</v>
      </c>
      <c r="P2972">
        <v>37197000</v>
      </c>
      <c r="Q2972">
        <v>2653000</v>
      </c>
      <c r="R2972">
        <v>765962</v>
      </c>
      <c r="S2972" t="s">
        <v>166</v>
      </c>
      <c r="T2972">
        <v>-1.456810995164614</v>
      </c>
      <c r="U2972">
        <v>0.92757513494715693</v>
      </c>
      <c r="V2972">
        <v>0.60149454505050981</v>
      </c>
      <c r="W2972">
        <v>-0.70153782511369855</v>
      </c>
      <c r="X2972">
        <v>-1.425228628399082</v>
      </c>
      <c r="Y2972" t="str">
        <f t="shared" si="184"/>
        <v>&gt;72</v>
      </c>
      <c r="Z2972" s="20">
        <f t="shared" si="185"/>
        <v>0.93342534504391472</v>
      </c>
      <c r="AA2972" t="str">
        <f t="shared" si="186"/>
        <v>80%-100%</v>
      </c>
      <c r="AB2972">
        <f t="shared" si="187"/>
        <v>1.588301552021908E-4</v>
      </c>
    </row>
    <row r="2973" spans="1:28" x14ac:dyDescent="0.25">
      <c r="A2973" t="s">
        <v>6962</v>
      </c>
      <c r="B2973" t="s">
        <v>6963</v>
      </c>
      <c r="C2973" t="s">
        <v>82</v>
      </c>
      <c r="D2973" t="s">
        <v>161</v>
      </c>
      <c r="E2973">
        <v>236</v>
      </c>
      <c r="F2973" t="s">
        <v>12</v>
      </c>
      <c r="G2973">
        <v>2022</v>
      </c>
      <c r="H2973" t="s">
        <v>12</v>
      </c>
      <c r="I2973" t="s">
        <v>84</v>
      </c>
      <c r="J2973" t="s">
        <v>80</v>
      </c>
      <c r="K2973">
        <v>84</v>
      </c>
      <c r="L2973" s="18">
        <v>44284</v>
      </c>
      <c r="M2973" s="18">
        <v>46841</v>
      </c>
      <c r="O2973">
        <v>84112999</v>
      </c>
      <c r="P2973">
        <v>75701699</v>
      </c>
      <c r="Q2973">
        <v>8411300</v>
      </c>
      <c r="R2973">
        <v>1711908</v>
      </c>
      <c r="S2973" t="s">
        <v>266</v>
      </c>
      <c r="T2973">
        <v>-0.48656415097859229</v>
      </c>
      <c r="U2973">
        <v>0.79032357485860372</v>
      </c>
      <c r="V2973">
        <v>0.16994387989697479</v>
      </c>
      <c r="W2973">
        <v>-0.39394969845498251</v>
      </c>
      <c r="X2973">
        <v>-0.26501046745693763</v>
      </c>
      <c r="Y2973" t="str">
        <f t="shared" si="184"/>
        <v>&gt;72</v>
      </c>
      <c r="Z2973" s="20">
        <f t="shared" si="185"/>
        <v>0.89999999881112314</v>
      </c>
      <c r="AA2973" t="str">
        <f t="shared" si="186"/>
        <v>80%-100%</v>
      </c>
      <c r="AB2973">
        <f t="shared" si="187"/>
        <v>3.5498185723557049E-4</v>
      </c>
    </row>
    <row r="2974" spans="1:28" x14ac:dyDescent="0.25">
      <c r="A2974" t="s">
        <v>6964</v>
      </c>
      <c r="B2974" t="s">
        <v>6965</v>
      </c>
      <c r="C2974" t="s">
        <v>82</v>
      </c>
      <c r="D2974" t="s">
        <v>211</v>
      </c>
      <c r="E2974">
        <v>236</v>
      </c>
      <c r="F2974" t="s">
        <v>117</v>
      </c>
      <c r="G2974">
        <v>2020</v>
      </c>
      <c r="H2974" t="s">
        <v>29</v>
      </c>
      <c r="I2974" t="s">
        <v>84</v>
      </c>
      <c r="J2974" t="s">
        <v>80</v>
      </c>
      <c r="K2974">
        <v>72</v>
      </c>
      <c r="L2974" s="18">
        <v>43536</v>
      </c>
      <c r="M2974" s="18">
        <v>45728</v>
      </c>
      <c r="O2974">
        <v>51290000</v>
      </c>
      <c r="P2974">
        <v>46371000</v>
      </c>
      <c r="Q2974">
        <v>4919000</v>
      </c>
      <c r="R2974">
        <v>1105852</v>
      </c>
      <c r="S2974" t="s">
        <v>724</v>
      </c>
      <c r="T2974">
        <v>-0.81402246089137476</v>
      </c>
      <c r="U2974">
        <v>0.80713591224857817</v>
      </c>
      <c r="V2974">
        <v>0.48612183982770601</v>
      </c>
      <c r="W2974">
        <v>-0.6329203808092112</v>
      </c>
      <c r="X2974">
        <v>-1.3478807510029389</v>
      </c>
      <c r="Y2974" t="str">
        <f t="shared" si="184"/>
        <v>61-72</v>
      </c>
      <c r="Z2974" s="20">
        <f t="shared" si="185"/>
        <v>0.90409436537336718</v>
      </c>
      <c r="AA2974" t="str">
        <f t="shared" si="186"/>
        <v>80%-100%</v>
      </c>
      <c r="AB2974">
        <f t="shared" si="187"/>
        <v>2.2930986757913985E-4</v>
      </c>
    </row>
    <row r="2975" spans="1:28" x14ac:dyDescent="0.25">
      <c r="A2975" t="s">
        <v>6966</v>
      </c>
      <c r="B2975" t="s">
        <v>6967</v>
      </c>
      <c r="C2975" t="s">
        <v>82</v>
      </c>
      <c r="D2975" t="s">
        <v>231</v>
      </c>
      <c r="E2975">
        <v>50</v>
      </c>
      <c r="F2975" t="s">
        <v>87</v>
      </c>
      <c r="G2975">
        <v>2020</v>
      </c>
      <c r="H2975" t="s">
        <v>15</v>
      </c>
      <c r="I2975" t="s">
        <v>84</v>
      </c>
      <c r="J2975" t="s">
        <v>80</v>
      </c>
      <c r="K2975">
        <v>72</v>
      </c>
      <c r="L2975" s="18">
        <v>43505</v>
      </c>
      <c r="M2975" s="18">
        <v>45697</v>
      </c>
      <c r="O2975">
        <v>36290000</v>
      </c>
      <c r="P2975">
        <v>29290000</v>
      </c>
      <c r="Q2975">
        <v>7000000</v>
      </c>
      <c r="R2975">
        <v>649540</v>
      </c>
      <c r="S2975" t="s">
        <v>220</v>
      </c>
      <c r="T2975">
        <v>-1.857037818391349</v>
      </c>
      <c r="U2975">
        <v>0.4088950627308649</v>
      </c>
      <c r="V2975">
        <v>0.45345670434236252</v>
      </c>
      <c r="W2975">
        <v>-0.60570327960769199</v>
      </c>
      <c r="X2975">
        <v>-0.72909773183379534</v>
      </c>
      <c r="Y2975" t="str">
        <f t="shared" si="184"/>
        <v>61-72</v>
      </c>
      <c r="Z2975" s="20">
        <f t="shared" si="185"/>
        <v>0.80710939652796909</v>
      </c>
      <c r="AA2975" t="str">
        <f t="shared" si="186"/>
        <v>80%-100%</v>
      </c>
      <c r="AB2975">
        <f t="shared" si="187"/>
        <v>1.3468884750161367E-4</v>
      </c>
    </row>
    <row r="2976" spans="1:28" x14ac:dyDescent="0.25">
      <c r="A2976" t="s">
        <v>6968</v>
      </c>
      <c r="B2976" t="s">
        <v>6969</v>
      </c>
      <c r="C2976" t="s">
        <v>82</v>
      </c>
      <c r="D2976" t="s">
        <v>258</v>
      </c>
      <c r="E2976">
        <v>38</v>
      </c>
      <c r="F2976" t="s">
        <v>25</v>
      </c>
      <c r="G2976">
        <v>2020</v>
      </c>
      <c r="H2976" t="s">
        <v>25</v>
      </c>
      <c r="I2976" t="s">
        <v>84</v>
      </c>
      <c r="J2976" t="s">
        <v>80</v>
      </c>
      <c r="K2976">
        <v>72</v>
      </c>
      <c r="L2976" s="18">
        <v>43564</v>
      </c>
      <c r="M2976" s="18">
        <v>45756</v>
      </c>
      <c r="O2976">
        <v>36640000</v>
      </c>
      <c r="P2976">
        <v>32976000</v>
      </c>
      <c r="Q2976">
        <v>3664000</v>
      </c>
      <c r="R2976">
        <v>729483</v>
      </c>
      <c r="S2976" t="s">
        <v>88</v>
      </c>
      <c r="T2976">
        <v>0.43517035099812862</v>
      </c>
      <c r="U2976">
        <v>0.79032357974038436</v>
      </c>
      <c r="V2976">
        <v>0.42025129976798697</v>
      </c>
      <c r="W2976">
        <v>-0.42255979959239148</v>
      </c>
      <c r="X2976">
        <v>-0.18766259006079469</v>
      </c>
      <c r="Y2976" t="str">
        <f t="shared" si="184"/>
        <v>61-72</v>
      </c>
      <c r="Z2976" s="20">
        <f t="shared" si="185"/>
        <v>0.9</v>
      </c>
      <c r="AA2976" t="str">
        <f t="shared" si="186"/>
        <v>80%-100%</v>
      </c>
      <c r="AB2976">
        <f t="shared" si="187"/>
        <v>1.5126585667090501E-4</v>
      </c>
    </row>
    <row r="2977" spans="1:28" x14ac:dyDescent="0.25">
      <c r="A2977" t="s">
        <v>6970</v>
      </c>
      <c r="B2977" t="s">
        <v>6971</v>
      </c>
      <c r="C2977" t="s">
        <v>82</v>
      </c>
      <c r="D2977" t="s">
        <v>679</v>
      </c>
      <c r="E2977">
        <v>7</v>
      </c>
      <c r="F2977" t="s">
        <v>25</v>
      </c>
      <c r="G2977">
        <v>2021</v>
      </c>
      <c r="H2977" t="s">
        <v>25</v>
      </c>
      <c r="I2977" t="s">
        <v>84</v>
      </c>
      <c r="J2977" t="s">
        <v>80</v>
      </c>
      <c r="K2977">
        <v>84</v>
      </c>
      <c r="L2977" s="18">
        <v>44249</v>
      </c>
      <c r="M2977" s="18">
        <v>46805</v>
      </c>
      <c r="O2977">
        <v>43410000</v>
      </c>
      <c r="P2977">
        <v>43410000</v>
      </c>
      <c r="Q2977">
        <v>0</v>
      </c>
      <c r="R2977">
        <v>987444</v>
      </c>
      <c r="S2977" t="s">
        <v>400</v>
      </c>
      <c r="T2977">
        <v>-0.71699777647277252</v>
      </c>
      <c r="U2977">
        <v>1.2009447865714571</v>
      </c>
      <c r="V2977">
        <v>0.24898836987965761</v>
      </c>
      <c r="W2977">
        <v>-0.87998055266485598</v>
      </c>
      <c r="X2977">
        <v>1.127251325673635</v>
      </c>
      <c r="Y2977" t="str">
        <f t="shared" si="184"/>
        <v>&gt;72</v>
      </c>
      <c r="Z2977" s="20">
        <f t="shared" si="185"/>
        <v>1</v>
      </c>
      <c r="AA2977" t="str">
        <f t="shared" si="186"/>
        <v>80%-100%</v>
      </c>
      <c r="AB2977">
        <f t="shared" si="187"/>
        <v>2.0475674220584323E-4</v>
      </c>
    </row>
    <row r="2978" spans="1:28" x14ac:dyDescent="0.25">
      <c r="A2978" t="s">
        <v>6972</v>
      </c>
      <c r="B2978" t="s">
        <v>6973</v>
      </c>
      <c r="C2978" t="s">
        <v>82</v>
      </c>
      <c r="D2978" t="s">
        <v>187</v>
      </c>
      <c r="E2978">
        <v>38</v>
      </c>
      <c r="F2978" t="s">
        <v>79</v>
      </c>
      <c r="G2978">
        <v>2019</v>
      </c>
      <c r="H2978" t="s">
        <v>13</v>
      </c>
      <c r="I2978" t="s">
        <v>84</v>
      </c>
      <c r="J2978" t="s">
        <v>80</v>
      </c>
      <c r="K2978">
        <v>60</v>
      </c>
      <c r="L2978" s="18">
        <v>43558</v>
      </c>
      <c r="M2978" s="18">
        <v>45385</v>
      </c>
      <c r="O2978">
        <v>34890000</v>
      </c>
      <c r="P2978">
        <v>17990000</v>
      </c>
      <c r="Q2978">
        <v>16900000</v>
      </c>
      <c r="R2978">
        <v>440038</v>
      </c>
      <c r="S2978" t="s">
        <v>129</v>
      </c>
      <c r="T2978">
        <v>0.19260863995162311</v>
      </c>
      <c r="U2978">
        <v>-0.7880200731147351</v>
      </c>
      <c r="V2978">
        <v>-0.82527011867694111</v>
      </c>
      <c r="W2978">
        <v>0.63557151482566243</v>
      </c>
      <c r="X2978">
        <v>1.2045992030697781</v>
      </c>
      <c r="Y2978" t="str">
        <f t="shared" si="184"/>
        <v>49-60</v>
      </c>
      <c r="Z2978" s="20">
        <f t="shared" si="185"/>
        <v>0.51562052163943828</v>
      </c>
      <c r="AA2978" t="str">
        <f t="shared" si="186"/>
        <v>40%-60%</v>
      </c>
      <c r="AB2978">
        <f t="shared" si="187"/>
        <v>9.1246437597245861E-5</v>
      </c>
    </row>
    <row r="2979" spans="1:28" x14ac:dyDescent="0.25">
      <c r="A2979" t="s">
        <v>6974</v>
      </c>
      <c r="B2979" t="s">
        <v>6975</v>
      </c>
      <c r="C2979" t="s">
        <v>82</v>
      </c>
      <c r="D2979" t="s">
        <v>299</v>
      </c>
      <c r="E2979">
        <v>74</v>
      </c>
      <c r="F2979" t="s">
        <v>87</v>
      </c>
      <c r="G2979">
        <v>2022</v>
      </c>
      <c r="H2979" t="s">
        <v>24</v>
      </c>
      <c r="I2979" t="s">
        <v>84</v>
      </c>
      <c r="J2979" t="s">
        <v>80</v>
      </c>
      <c r="K2979">
        <v>72</v>
      </c>
      <c r="L2979" s="18">
        <v>44538</v>
      </c>
      <c r="M2979" s="18">
        <v>46729</v>
      </c>
      <c r="O2979">
        <v>44550000</v>
      </c>
      <c r="P2979">
        <v>22550000</v>
      </c>
      <c r="Q2979">
        <v>22000000</v>
      </c>
      <c r="R2979">
        <v>512505</v>
      </c>
      <c r="S2979" t="s">
        <v>168</v>
      </c>
      <c r="T2979">
        <v>-0.83827863199602526</v>
      </c>
      <c r="U2979">
        <v>-0.8268142595079131</v>
      </c>
      <c r="V2979">
        <v>-0.93667897986058324</v>
      </c>
      <c r="W2979">
        <v>-0.35640873187203509</v>
      </c>
      <c r="X2979">
        <v>-1.0384892414183671</v>
      </c>
      <c r="Y2979" t="str">
        <f t="shared" si="184"/>
        <v>61-72</v>
      </c>
      <c r="Z2979" s="20">
        <f t="shared" si="185"/>
        <v>0.50617283950617287</v>
      </c>
      <c r="AA2979" t="str">
        <f t="shared" si="186"/>
        <v>40%-60%</v>
      </c>
      <c r="AB2979">
        <f t="shared" si="187"/>
        <v>1.0627322072361135E-4</v>
      </c>
    </row>
    <row r="2980" spans="1:28" x14ac:dyDescent="0.25">
      <c r="A2980" t="s">
        <v>6976</v>
      </c>
      <c r="B2980" t="s">
        <v>6977</v>
      </c>
      <c r="C2980" t="s">
        <v>82</v>
      </c>
      <c r="D2980" t="s">
        <v>411</v>
      </c>
      <c r="E2980">
        <v>87</v>
      </c>
      <c r="F2980" t="s">
        <v>25</v>
      </c>
      <c r="G2980">
        <v>2021</v>
      </c>
      <c r="H2980" t="s">
        <v>25</v>
      </c>
      <c r="I2980" t="s">
        <v>84</v>
      </c>
      <c r="J2980" t="s">
        <v>80</v>
      </c>
      <c r="K2980">
        <v>72</v>
      </c>
      <c r="L2980" s="18">
        <v>44035</v>
      </c>
      <c r="M2980" s="18">
        <v>46226</v>
      </c>
      <c r="O2980">
        <v>37390000</v>
      </c>
      <c r="P2980">
        <v>22390000</v>
      </c>
      <c r="Q2980">
        <v>15000000</v>
      </c>
      <c r="R2980">
        <v>571679</v>
      </c>
      <c r="S2980" t="s">
        <v>225</v>
      </c>
      <c r="T2980">
        <v>-1.3568814437906571E-2</v>
      </c>
      <c r="U2980">
        <v>-0.44637217049355699</v>
      </c>
      <c r="V2980">
        <v>0.2094661248883162</v>
      </c>
      <c r="W2980">
        <v>0.1852223025285302</v>
      </c>
      <c r="X2980">
        <v>1.5139907126543499</v>
      </c>
      <c r="Y2980" t="str">
        <f t="shared" si="184"/>
        <v>61-72</v>
      </c>
      <c r="Z2980" s="20">
        <f t="shared" si="185"/>
        <v>0.59882321476330569</v>
      </c>
      <c r="AA2980" t="str">
        <f t="shared" si="186"/>
        <v>40%-60%</v>
      </c>
      <c r="AB2980">
        <f t="shared" si="187"/>
        <v>1.185435625994935E-4</v>
      </c>
    </row>
    <row r="2981" spans="1:28" x14ac:dyDescent="0.25">
      <c r="A2981" t="s">
        <v>6978</v>
      </c>
      <c r="B2981" t="s">
        <v>6979</v>
      </c>
      <c r="C2981" t="s">
        <v>82</v>
      </c>
      <c r="D2981" t="s">
        <v>760</v>
      </c>
      <c r="E2981">
        <v>38</v>
      </c>
      <c r="F2981" t="s">
        <v>79</v>
      </c>
      <c r="G2981">
        <v>2018</v>
      </c>
      <c r="H2981" t="s">
        <v>13</v>
      </c>
      <c r="J2981" t="s">
        <v>80</v>
      </c>
      <c r="K2981">
        <v>72</v>
      </c>
      <c r="L2981" s="18">
        <v>43118</v>
      </c>
      <c r="M2981" s="18">
        <v>45309</v>
      </c>
      <c r="O2981">
        <v>38523800</v>
      </c>
      <c r="P2981">
        <v>30500000</v>
      </c>
      <c r="Q2981">
        <v>8023800</v>
      </c>
      <c r="R2981">
        <v>666348</v>
      </c>
      <c r="S2981" t="s">
        <v>474</v>
      </c>
      <c r="T2981">
        <v>-0.36528329545533961</v>
      </c>
      <c r="U2981">
        <v>0.34569622870043692</v>
      </c>
      <c r="V2981">
        <v>0.25264662792054637</v>
      </c>
      <c r="W2981">
        <v>-0.40674159993916897</v>
      </c>
      <c r="X2981">
        <v>0.27642467431606299</v>
      </c>
      <c r="Y2981" t="str">
        <f t="shared" si="184"/>
        <v>61-72</v>
      </c>
      <c r="Z2981" s="20">
        <f t="shared" si="185"/>
        <v>0.79171836630861958</v>
      </c>
      <c r="AA2981" t="str">
        <f t="shared" si="186"/>
        <v>60%-80%</v>
      </c>
      <c r="AB2981">
        <f t="shared" si="187"/>
        <v>1.3817416041353152E-4</v>
      </c>
    </row>
    <row r="2982" spans="1:28" x14ac:dyDescent="0.25">
      <c r="A2982" t="s">
        <v>6980</v>
      </c>
      <c r="B2982" t="s">
        <v>6981</v>
      </c>
      <c r="C2982" t="s">
        <v>82</v>
      </c>
      <c r="D2982" t="s">
        <v>211</v>
      </c>
      <c r="E2982">
        <v>61</v>
      </c>
      <c r="F2982" t="s">
        <v>79</v>
      </c>
      <c r="G2982">
        <v>2020</v>
      </c>
      <c r="H2982" t="s">
        <v>26</v>
      </c>
      <c r="I2982" t="s">
        <v>84</v>
      </c>
      <c r="J2982" t="s">
        <v>80</v>
      </c>
      <c r="K2982">
        <v>60</v>
      </c>
      <c r="L2982" s="18">
        <v>44013</v>
      </c>
      <c r="M2982" s="18">
        <v>45839</v>
      </c>
      <c r="O2982">
        <v>48270000</v>
      </c>
      <c r="P2982">
        <v>28270000</v>
      </c>
      <c r="Q2982">
        <v>20000000</v>
      </c>
      <c r="R2982">
        <v>701972</v>
      </c>
      <c r="S2982" t="s">
        <v>641</v>
      </c>
      <c r="T2982">
        <v>-0.11059349885650881</v>
      </c>
      <c r="U2982">
        <v>-0.50040680585063735</v>
      </c>
      <c r="V2982">
        <v>-0.58097877493851102</v>
      </c>
      <c r="W2982">
        <v>-0.24910691265028051</v>
      </c>
      <c r="X2982">
        <v>0.58581618390063472</v>
      </c>
      <c r="Y2982" t="str">
        <f t="shared" si="184"/>
        <v>49-60</v>
      </c>
      <c r="Z2982" s="20">
        <f t="shared" si="185"/>
        <v>0.58566397348249433</v>
      </c>
      <c r="AA2982" t="str">
        <f t="shared" si="186"/>
        <v>40%-60%</v>
      </c>
      <c r="AB2982">
        <f t="shared" si="187"/>
        <v>1.4556116583798188E-4</v>
      </c>
    </row>
    <row r="2983" spans="1:28" x14ac:dyDescent="0.25">
      <c r="A2983" t="s">
        <v>6982</v>
      </c>
      <c r="B2983" t="s">
        <v>6983</v>
      </c>
      <c r="C2983" t="s">
        <v>82</v>
      </c>
      <c r="D2983" t="s">
        <v>209</v>
      </c>
      <c r="E2983">
        <v>83</v>
      </c>
      <c r="F2983" t="s">
        <v>87</v>
      </c>
      <c r="G2983">
        <v>2019</v>
      </c>
      <c r="H2983" t="s">
        <v>15</v>
      </c>
      <c r="J2983" t="s">
        <v>80</v>
      </c>
      <c r="K2983">
        <v>84</v>
      </c>
      <c r="L2983" s="18">
        <v>43417</v>
      </c>
      <c r="M2983" s="18">
        <v>45974</v>
      </c>
      <c r="O2983">
        <v>39490000</v>
      </c>
      <c r="P2983">
        <v>31592000</v>
      </c>
      <c r="Q2983">
        <v>7898000</v>
      </c>
      <c r="R2983">
        <v>643829</v>
      </c>
      <c r="S2983" t="s">
        <v>690</v>
      </c>
      <c r="T2983">
        <v>0.64134780538765834</v>
      </c>
      <c r="U2983">
        <v>0.37970237290931202</v>
      </c>
      <c r="V2983">
        <v>0.48612183982770601</v>
      </c>
      <c r="W2983">
        <v>-0.32102480760106011</v>
      </c>
      <c r="X2983">
        <v>1.127251325673635</v>
      </c>
      <c r="Y2983" t="str">
        <f t="shared" si="184"/>
        <v>&gt;72</v>
      </c>
      <c r="Z2983" s="20">
        <f t="shared" si="185"/>
        <v>0.8</v>
      </c>
      <c r="AA2983" t="str">
        <f t="shared" si="186"/>
        <v>60%-80%</v>
      </c>
      <c r="AB2983">
        <f t="shared" si="187"/>
        <v>1.3350461249209662E-4</v>
      </c>
    </row>
    <row r="2984" spans="1:28" x14ac:dyDescent="0.25">
      <c r="A2984" t="s">
        <v>6984</v>
      </c>
      <c r="B2984" t="s">
        <v>6985</v>
      </c>
      <c r="C2984" t="s">
        <v>82</v>
      </c>
      <c r="D2984" t="s">
        <v>877</v>
      </c>
      <c r="E2984">
        <v>84</v>
      </c>
      <c r="F2984" t="s">
        <v>17</v>
      </c>
      <c r="G2984">
        <v>2021</v>
      </c>
      <c r="H2984" t="s">
        <v>110</v>
      </c>
      <c r="I2984" t="s">
        <v>84</v>
      </c>
      <c r="J2984" t="s">
        <v>80</v>
      </c>
      <c r="K2984">
        <v>72</v>
      </c>
      <c r="L2984" s="18">
        <v>44180</v>
      </c>
      <c r="M2984" s="18">
        <v>46371</v>
      </c>
      <c r="O2984">
        <v>54252756</v>
      </c>
      <c r="P2984">
        <v>54252756</v>
      </c>
      <c r="Q2984">
        <v>0</v>
      </c>
      <c r="R2984">
        <v>1275496</v>
      </c>
      <c r="S2984" t="s">
        <v>208</v>
      </c>
      <c r="T2984">
        <v>-0.71699777647277252</v>
      </c>
      <c r="U2984">
        <v>1.2009447865714571</v>
      </c>
      <c r="V2984">
        <v>0.56516632981038883</v>
      </c>
      <c r="W2984">
        <v>0.52125225513583084</v>
      </c>
      <c r="X2984">
        <v>-0.18766259006079469</v>
      </c>
      <c r="Y2984" t="str">
        <f t="shared" si="184"/>
        <v>61-72</v>
      </c>
      <c r="Z2984" s="20">
        <f t="shared" si="185"/>
        <v>1</v>
      </c>
      <c r="AA2984" t="str">
        <f t="shared" si="186"/>
        <v>80%-100%</v>
      </c>
      <c r="AB2984">
        <f t="shared" si="187"/>
        <v>2.6448730829959391E-4</v>
      </c>
    </row>
    <row r="2985" spans="1:28" x14ac:dyDescent="0.25">
      <c r="A2985" t="s">
        <v>6986</v>
      </c>
      <c r="B2985" t="s">
        <v>6987</v>
      </c>
      <c r="C2985" t="s">
        <v>82</v>
      </c>
      <c r="D2985" t="s">
        <v>199</v>
      </c>
      <c r="E2985">
        <v>291</v>
      </c>
      <c r="F2985" t="s">
        <v>87</v>
      </c>
      <c r="G2985">
        <v>2022</v>
      </c>
      <c r="H2985" t="s">
        <v>24</v>
      </c>
      <c r="I2985" t="s">
        <v>84</v>
      </c>
      <c r="J2985" t="s">
        <v>80</v>
      </c>
      <c r="K2985">
        <v>84</v>
      </c>
      <c r="L2985" s="18">
        <v>44454</v>
      </c>
      <c r="M2985" s="18">
        <v>47011</v>
      </c>
      <c r="O2985">
        <v>54592300</v>
      </c>
      <c r="P2985">
        <v>16962300</v>
      </c>
      <c r="Q2985">
        <v>37630000</v>
      </c>
      <c r="R2985">
        <v>349808</v>
      </c>
      <c r="S2985" t="s">
        <v>107</v>
      </c>
      <c r="T2985">
        <v>0.5200669498644056</v>
      </c>
      <c r="U2985">
        <v>-1.62943166084938</v>
      </c>
      <c r="V2985">
        <v>-1.0552457148346079</v>
      </c>
      <c r="W2985">
        <v>0.49838508416060961</v>
      </c>
      <c r="X2985">
        <v>0.81785981608906366</v>
      </c>
      <c r="Y2985" t="str">
        <f t="shared" si="184"/>
        <v>&gt;72</v>
      </c>
      <c r="Z2985" s="20">
        <f t="shared" si="185"/>
        <v>0.31070865305180401</v>
      </c>
      <c r="AA2985" t="str">
        <f t="shared" si="186"/>
        <v>20%-40%</v>
      </c>
      <c r="AB2985">
        <f t="shared" si="187"/>
        <v>7.2536312416239917E-5</v>
      </c>
    </row>
    <row r="2986" spans="1:28" x14ac:dyDescent="0.25">
      <c r="A2986" t="s">
        <v>6988</v>
      </c>
      <c r="B2986" t="s">
        <v>6989</v>
      </c>
      <c r="C2986" t="s">
        <v>82</v>
      </c>
      <c r="D2986" t="s">
        <v>468</v>
      </c>
      <c r="E2986">
        <v>61</v>
      </c>
      <c r="F2986" t="s">
        <v>11</v>
      </c>
      <c r="G2986">
        <v>2021</v>
      </c>
      <c r="H2986" t="s">
        <v>23</v>
      </c>
      <c r="I2986" t="s">
        <v>188</v>
      </c>
      <c r="J2986" t="s">
        <v>80</v>
      </c>
      <c r="K2986">
        <v>72</v>
      </c>
      <c r="L2986" s="18">
        <v>44095</v>
      </c>
      <c r="M2986" s="18">
        <v>46286</v>
      </c>
      <c r="O2986">
        <v>72285333</v>
      </c>
      <c r="P2986">
        <v>72285333</v>
      </c>
      <c r="Q2986">
        <v>0</v>
      </c>
      <c r="R2986">
        <v>1815783</v>
      </c>
      <c r="S2986" t="s">
        <v>228</v>
      </c>
      <c r="T2986">
        <v>-0.53507649318789341</v>
      </c>
      <c r="U2986">
        <v>1.2009447865714571</v>
      </c>
      <c r="V2986">
        <v>0.2094661248883162</v>
      </c>
      <c r="W2986">
        <v>-0.66040200927994752</v>
      </c>
      <c r="X2986">
        <v>0.19907679691992</v>
      </c>
      <c r="Y2986" t="str">
        <f t="shared" si="184"/>
        <v>61-72</v>
      </c>
      <c r="Z2986" s="20">
        <f t="shared" si="185"/>
        <v>1</v>
      </c>
      <c r="AA2986" t="str">
        <f t="shared" si="186"/>
        <v>80%-100%</v>
      </c>
      <c r="AB2986">
        <f t="shared" si="187"/>
        <v>3.7652141451338271E-4</v>
      </c>
    </row>
    <row r="2987" spans="1:28" x14ac:dyDescent="0.25">
      <c r="A2987" t="s">
        <v>951</v>
      </c>
      <c r="B2987" t="s">
        <v>952</v>
      </c>
      <c r="C2987" t="s">
        <v>82</v>
      </c>
      <c r="D2987" t="s">
        <v>410</v>
      </c>
      <c r="E2987">
        <v>291</v>
      </c>
      <c r="F2987" t="s">
        <v>17</v>
      </c>
      <c r="G2987">
        <v>2020</v>
      </c>
      <c r="H2987" t="s">
        <v>17</v>
      </c>
      <c r="I2987" t="s">
        <v>84</v>
      </c>
      <c r="J2987" t="s">
        <v>80</v>
      </c>
      <c r="K2987">
        <v>72</v>
      </c>
      <c r="L2987" s="18">
        <v>44106</v>
      </c>
      <c r="M2987" s="18">
        <v>46297</v>
      </c>
      <c r="O2987">
        <v>59152500</v>
      </c>
      <c r="P2987">
        <v>29576250</v>
      </c>
      <c r="Q2987">
        <v>29576250</v>
      </c>
      <c r="R2987">
        <v>722814</v>
      </c>
      <c r="S2987" t="s">
        <v>420</v>
      </c>
      <c r="T2987">
        <v>-2.1117276149901789</v>
      </c>
      <c r="U2987">
        <v>-0.85216124758390532</v>
      </c>
      <c r="V2987">
        <v>0.2094661248883162</v>
      </c>
      <c r="W2987">
        <v>0.1288448038127363</v>
      </c>
      <c r="X2987">
        <v>1.823382222238922</v>
      </c>
      <c r="Y2987" t="str">
        <f t="shared" si="184"/>
        <v>61-72</v>
      </c>
      <c r="Z2987" s="20">
        <f t="shared" si="185"/>
        <v>0.5</v>
      </c>
      <c r="AA2987" t="str">
        <f t="shared" si="186"/>
        <v>40%-60%</v>
      </c>
      <c r="AB2987">
        <f t="shared" si="187"/>
        <v>1.4988297043758874E-4</v>
      </c>
    </row>
    <row r="2988" spans="1:28" x14ac:dyDescent="0.25">
      <c r="A2988" t="s">
        <v>6990</v>
      </c>
      <c r="B2988" t="s">
        <v>6991</v>
      </c>
      <c r="C2988" t="s">
        <v>82</v>
      </c>
      <c r="D2988" t="s">
        <v>693</v>
      </c>
      <c r="E2988">
        <v>59</v>
      </c>
      <c r="F2988" t="s">
        <v>17</v>
      </c>
      <c r="G2988">
        <v>2022</v>
      </c>
      <c r="H2988" t="s">
        <v>694</v>
      </c>
      <c r="I2988" t="s">
        <v>84</v>
      </c>
      <c r="J2988" t="s">
        <v>80</v>
      </c>
      <c r="K2988">
        <v>72</v>
      </c>
      <c r="L2988" s="18">
        <v>44439</v>
      </c>
      <c r="M2988" s="18">
        <v>46630</v>
      </c>
      <c r="O2988">
        <v>73818465</v>
      </c>
      <c r="P2988">
        <v>75838465</v>
      </c>
      <c r="Q2988">
        <v>0</v>
      </c>
      <c r="R2988">
        <v>1724171</v>
      </c>
      <c r="S2988" t="s">
        <v>252</v>
      </c>
      <c r="T2988">
        <v>-0.32889903879836369</v>
      </c>
      <c r="U2988">
        <v>1.313308927142351</v>
      </c>
      <c r="V2988">
        <v>9.0899389914291959E-2</v>
      </c>
      <c r="W2988">
        <v>-2.8772624482426699E-2</v>
      </c>
      <c r="X2988">
        <v>-0.88379348662608126</v>
      </c>
      <c r="Y2988" t="str">
        <f t="shared" si="184"/>
        <v>61-72</v>
      </c>
      <c r="Z2988" s="20">
        <f t="shared" si="185"/>
        <v>1.0273644270441007</v>
      </c>
      <c r="AA2988" t="str">
        <f t="shared" si="186"/>
        <v>80%-100%</v>
      </c>
      <c r="AB2988">
        <f t="shared" si="187"/>
        <v>3.5752471731641586E-4</v>
      </c>
    </row>
    <row r="2989" spans="1:28" x14ac:dyDescent="0.25">
      <c r="A2989" t="s">
        <v>6992</v>
      </c>
      <c r="B2989" t="s">
        <v>6993</v>
      </c>
      <c r="C2989" t="s">
        <v>82</v>
      </c>
      <c r="D2989" t="s">
        <v>576</v>
      </c>
      <c r="E2989">
        <v>236</v>
      </c>
      <c r="F2989" t="s">
        <v>25</v>
      </c>
      <c r="G2989">
        <v>2021</v>
      </c>
      <c r="H2989" t="s">
        <v>25</v>
      </c>
      <c r="I2989" t="s">
        <v>84</v>
      </c>
      <c r="J2989" t="s">
        <v>80</v>
      </c>
      <c r="K2989">
        <v>84</v>
      </c>
      <c r="L2989" s="18">
        <v>44179</v>
      </c>
      <c r="M2989" s="18">
        <v>46735</v>
      </c>
      <c r="O2989">
        <v>40720000</v>
      </c>
      <c r="P2989">
        <v>23868705</v>
      </c>
      <c r="Q2989">
        <v>16851295</v>
      </c>
      <c r="R2989">
        <v>499703</v>
      </c>
      <c r="S2989" t="s">
        <v>266</v>
      </c>
      <c r="T2989">
        <v>-0.74125394757742313</v>
      </c>
      <c r="U2989">
        <v>-0.49834280909809542</v>
      </c>
      <c r="V2989">
        <v>-0.85763448987790047</v>
      </c>
      <c r="W2989">
        <v>-0.95984289518901178</v>
      </c>
      <c r="X2989">
        <v>0.97255557088134947</v>
      </c>
      <c r="Y2989" t="str">
        <f t="shared" si="184"/>
        <v>&gt;72</v>
      </c>
      <c r="Z2989" s="20">
        <f t="shared" si="185"/>
        <v>0.58616662573673872</v>
      </c>
      <c r="AA2989" t="str">
        <f t="shared" si="186"/>
        <v>40%-60%</v>
      </c>
      <c r="AB2989">
        <f t="shared" si="187"/>
        <v>1.0361859340933408E-4</v>
      </c>
    </row>
    <row r="2990" spans="1:28" x14ac:dyDescent="0.25">
      <c r="A2990" t="s">
        <v>6994</v>
      </c>
      <c r="B2990" t="s">
        <v>6995</v>
      </c>
      <c r="C2990" t="s">
        <v>82</v>
      </c>
      <c r="D2990" t="s">
        <v>181</v>
      </c>
      <c r="E2990">
        <v>74</v>
      </c>
      <c r="F2990" t="s">
        <v>25</v>
      </c>
      <c r="G2990">
        <v>2020</v>
      </c>
      <c r="H2990" t="s">
        <v>25</v>
      </c>
      <c r="I2990" t="s">
        <v>84</v>
      </c>
      <c r="J2990" t="s">
        <v>80</v>
      </c>
      <c r="K2990">
        <v>84</v>
      </c>
      <c r="L2990" s="18">
        <v>43892</v>
      </c>
      <c r="M2990" s="18">
        <v>46448</v>
      </c>
      <c r="O2990">
        <v>36990000</v>
      </c>
      <c r="P2990">
        <v>16990000</v>
      </c>
      <c r="Q2990">
        <v>20000000</v>
      </c>
      <c r="R2990">
        <v>466142</v>
      </c>
      <c r="S2990" t="s">
        <v>300</v>
      </c>
      <c r="T2990">
        <v>0.2411209821609242</v>
      </c>
      <c r="U2990">
        <v>-1.0192293514716491</v>
      </c>
      <c r="V2990">
        <v>-0.30432305999912118</v>
      </c>
      <c r="W2990">
        <v>0.80029632949851082</v>
      </c>
      <c r="X2990">
        <v>0.19907679691992</v>
      </c>
      <c r="Y2990" t="str">
        <f t="shared" si="184"/>
        <v>&gt;72</v>
      </c>
      <c r="Z2990" s="20">
        <f t="shared" si="185"/>
        <v>0.45931332792646662</v>
      </c>
      <c r="AA2990" t="str">
        <f t="shared" si="186"/>
        <v>40%-60%</v>
      </c>
      <c r="AB2990">
        <f t="shared" si="187"/>
        <v>9.6659372405236325E-5</v>
      </c>
    </row>
    <row r="2991" spans="1:28" x14ac:dyDescent="0.25">
      <c r="A2991" t="s">
        <v>6996</v>
      </c>
      <c r="B2991" t="s">
        <v>6997</v>
      </c>
      <c r="C2991" t="s">
        <v>82</v>
      </c>
      <c r="D2991" t="s">
        <v>634</v>
      </c>
      <c r="E2991">
        <v>59</v>
      </c>
      <c r="F2991" t="s">
        <v>95</v>
      </c>
      <c r="G2991">
        <v>2015</v>
      </c>
      <c r="H2991" t="s">
        <v>16</v>
      </c>
      <c r="J2991" t="s">
        <v>96</v>
      </c>
      <c r="K2991">
        <v>84</v>
      </c>
      <c r="L2991" s="18">
        <v>44134</v>
      </c>
      <c r="M2991" s="18">
        <v>46690</v>
      </c>
      <c r="O2991">
        <v>29000000</v>
      </c>
      <c r="P2991">
        <v>29000000</v>
      </c>
      <c r="Q2991">
        <v>0</v>
      </c>
      <c r="R2991">
        <v>688517</v>
      </c>
      <c r="S2991" t="s">
        <v>359</v>
      </c>
      <c r="T2991">
        <v>-0.30464286769371318</v>
      </c>
      <c r="U2991">
        <v>1.2009447865714571</v>
      </c>
      <c r="V2991">
        <v>1.7508336795506301</v>
      </c>
      <c r="W2991">
        <v>-0.46088770990848038</v>
      </c>
      <c r="X2991">
        <v>0.97255557088134947</v>
      </c>
      <c r="Y2991" t="str">
        <f t="shared" si="184"/>
        <v>&gt;72</v>
      </c>
      <c r="Z2991" s="20">
        <f t="shared" si="185"/>
        <v>1</v>
      </c>
      <c r="AA2991" t="str">
        <f t="shared" si="186"/>
        <v>80%-100%</v>
      </c>
      <c r="AB2991">
        <f t="shared" si="187"/>
        <v>1.427711322093613E-4</v>
      </c>
    </row>
    <row r="2992" spans="1:28" x14ac:dyDescent="0.25">
      <c r="A2992" t="s">
        <v>6998</v>
      </c>
      <c r="B2992" t="s">
        <v>6999</v>
      </c>
      <c r="C2992" t="s">
        <v>82</v>
      </c>
      <c r="D2992" t="s">
        <v>161</v>
      </c>
      <c r="E2992">
        <v>61</v>
      </c>
      <c r="F2992" t="s">
        <v>17</v>
      </c>
      <c r="G2992">
        <v>2021</v>
      </c>
      <c r="H2992" t="s">
        <v>17</v>
      </c>
      <c r="I2992" t="s">
        <v>84</v>
      </c>
      <c r="J2992" t="s">
        <v>80</v>
      </c>
      <c r="K2992">
        <v>84</v>
      </c>
      <c r="L2992" s="18">
        <v>44286</v>
      </c>
      <c r="M2992" s="18">
        <v>46843</v>
      </c>
      <c r="O2992">
        <v>59863000</v>
      </c>
      <c r="P2992">
        <v>59863000</v>
      </c>
      <c r="Q2992">
        <v>0</v>
      </c>
      <c r="R2992">
        <v>1341878</v>
      </c>
      <c r="S2992" t="s">
        <v>228</v>
      </c>
      <c r="T2992">
        <v>0.25324906771324951</v>
      </c>
      <c r="U2992">
        <v>1.2009447865714571</v>
      </c>
      <c r="V2992">
        <v>5.1377144922950549E-2</v>
      </c>
      <c r="W2992">
        <v>0.24006939316608061</v>
      </c>
      <c r="X2992">
        <v>0.58581618390063472</v>
      </c>
      <c r="Y2992" t="str">
        <f t="shared" si="184"/>
        <v>&gt;72</v>
      </c>
      <c r="Z2992" s="20">
        <f t="shared" si="185"/>
        <v>1</v>
      </c>
      <c r="AA2992" t="str">
        <f t="shared" si="186"/>
        <v>80%-100%</v>
      </c>
      <c r="AB2992">
        <f t="shared" si="187"/>
        <v>2.7825230364222426E-4</v>
      </c>
    </row>
    <row r="2993" spans="1:28" x14ac:dyDescent="0.25">
      <c r="A2993" t="s">
        <v>7000</v>
      </c>
      <c r="B2993" t="s">
        <v>7001</v>
      </c>
      <c r="C2993" t="s">
        <v>82</v>
      </c>
      <c r="D2993" t="s">
        <v>354</v>
      </c>
      <c r="E2993">
        <v>236</v>
      </c>
      <c r="F2993" t="s">
        <v>17</v>
      </c>
      <c r="G2993">
        <v>2019</v>
      </c>
      <c r="H2993" t="s">
        <v>17</v>
      </c>
      <c r="J2993" t="s">
        <v>80</v>
      </c>
      <c r="K2993">
        <v>84</v>
      </c>
      <c r="L2993" s="18">
        <v>43280</v>
      </c>
      <c r="M2993" s="18">
        <v>45837</v>
      </c>
      <c r="O2993">
        <v>63390000</v>
      </c>
      <c r="P2993">
        <v>54576363</v>
      </c>
      <c r="Q2993">
        <v>8813637</v>
      </c>
      <c r="R2993">
        <v>1036505</v>
      </c>
      <c r="S2993" t="s">
        <v>445</v>
      </c>
      <c r="T2993">
        <v>1.429673366288801</v>
      </c>
      <c r="U2993">
        <v>0.63002409537237292</v>
      </c>
      <c r="V2993">
        <v>-0.33448825539978239</v>
      </c>
      <c r="W2993">
        <v>-0.68849434060558901</v>
      </c>
      <c r="X2993">
        <v>-0.26501046745693763</v>
      </c>
      <c r="Y2993" t="str">
        <f t="shared" si="184"/>
        <v>&gt;72</v>
      </c>
      <c r="Z2993" s="20">
        <f t="shared" si="185"/>
        <v>0.86096171320397541</v>
      </c>
      <c r="AA2993" t="str">
        <f t="shared" si="186"/>
        <v>80%-100%</v>
      </c>
      <c r="AB2993">
        <f t="shared" si="187"/>
        <v>2.1493004877245448E-4</v>
      </c>
    </row>
    <row r="2994" spans="1:28" x14ac:dyDescent="0.25">
      <c r="A2994" t="s">
        <v>7002</v>
      </c>
      <c r="B2994" t="s">
        <v>7003</v>
      </c>
      <c r="C2994" t="s">
        <v>82</v>
      </c>
      <c r="D2994" t="s">
        <v>211</v>
      </c>
      <c r="E2994">
        <v>38</v>
      </c>
      <c r="F2994" t="s">
        <v>117</v>
      </c>
      <c r="G2994">
        <v>2020</v>
      </c>
      <c r="H2994" t="s">
        <v>29</v>
      </c>
      <c r="I2994" t="s">
        <v>84</v>
      </c>
      <c r="J2994" t="s">
        <v>80</v>
      </c>
      <c r="K2994">
        <v>24</v>
      </c>
      <c r="L2994" s="18">
        <v>43567</v>
      </c>
      <c r="M2994" s="18">
        <v>44298</v>
      </c>
      <c r="O2994">
        <v>51290000</v>
      </c>
      <c r="P2994">
        <v>25000000</v>
      </c>
      <c r="Q2994">
        <v>26290000</v>
      </c>
      <c r="R2994">
        <v>1236254</v>
      </c>
      <c r="S2994" t="s">
        <v>162</v>
      </c>
      <c r="T2994">
        <v>-9.8465413304183499E-2</v>
      </c>
      <c r="U2994">
        <v>-0.9037991260019288</v>
      </c>
      <c r="V2994">
        <v>-0.73906775490387622</v>
      </c>
      <c r="W2994">
        <v>-2.5536563158879848E-2</v>
      </c>
      <c r="X2994">
        <v>0.50846830650449182</v>
      </c>
      <c r="Y2994" t="str">
        <f t="shared" si="184"/>
        <v>&lt;=24</v>
      </c>
      <c r="Z2994" s="20">
        <f t="shared" si="185"/>
        <v>0.48742444921037237</v>
      </c>
      <c r="AA2994" t="str">
        <f t="shared" si="186"/>
        <v>40%-60%</v>
      </c>
      <c r="AB2994">
        <f t="shared" si="187"/>
        <v>2.5635007309674526E-4</v>
      </c>
    </row>
    <row r="2995" spans="1:28" x14ac:dyDescent="0.25">
      <c r="A2995" t="s">
        <v>7004</v>
      </c>
      <c r="B2995" t="s">
        <v>7005</v>
      </c>
      <c r="C2995" t="s">
        <v>82</v>
      </c>
      <c r="D2995" t="s">
        <v>276</v>
      </c>
      <c r="E2995">
        <v>241</v>
      </c>
      <c r="F2995" t="s">
        <v>117</v>
      </c>
      <c r="G2995">
        <v>2020</v>
      </c>
      <c r="H2995" t="s">
        <v>14</v>
      </c>
      <c r="I2995" t="s">
        <v>84</v>
      </c>
      <c r="J2995" t="s">
        <v>80</v>
      </c>
      <c r="K2995">
        <v>36</v>
      </c>
      <c r="L2995" s="18">
        <v>43754</v>
      </c>
      <c r="M2995" s="18">
        <v>44850</v>
      </c>
      <c r="O2995">
        <v>47608350</v>
      </c>
      <c r="P2995">
        <v>7958350</v>
      </c>
      <c r="Q2995">
        <v>39650000</v>
      </c>
      <c r="R2995">
        <v>274396</v>
      </c>
      <c r="S2995" t="s">
        <v>438</v>
      </c>
      <c r="T2995">
        <v>7.1327784428370358E-2</v>
      </c>
      <c r="U2995">
        <v>-2.2188609514665179</v>
      </c>
      <c r="V2995">
        <v>-0.38336754998180411</v>
      </c>
      <c r="W2995">
        <v>-0.56826752650572554</v>
      </c>
      <c r="X2995">
        <v>-0.26501046745693763</v>
      </c>
      <c r="Y2995" t="str">
        <f t="shared" si="184"/>
        <v>25-36</v>
      </c>
      <c r="Z2995" s="20">
        <f t="shared" si="185"/>
        <v>0.2</v>
      </c>
      <c r="AA2995" t="str">
        <f t="shared" si="186"/>
        <v>20%</v>
      </c>
      <c r="AB2995">
        <f t="shared" si="187"/>
        <v>5.689885303299687E-5</v>
      </c>
    </row>
    <row r="2996" spans="1:28" x14ac:dyDescent="0.25">
      <c r="A2996" t="s">
        <v>7006</v>
      </c>
      <c r="B2996" t="s">
        <v>7007</v>
      </c>
      <c r="C2996" t="s">
        <v>82</v>
      </c>
      <c r="D2996" t="s">
        <v>231</v>
      </c>
      <c r="E2996">
        <v>84</v>
      </c>
      <c r="F2996" t="s">
        <v>79</v>
      </c>
      <c r="G2996">
        <v>2020</v>
      </c>
      <c r="H2996" t="s">
        <v>13</v>
      </c>
      <c r="I2996" t="s">
        <v>84</v>
      </c>
      <c r="J2996" t="s">
        <v>80</v>
      </c>
      <c r="K2996">
        <v>60</v>
      </c>
      <c r="L2996" s="18">
        <v>43664</v>
      </c>
      <c r="M2996" s="18">
        <v>45491</v>
      </c>
      <c r="O2996">
        <v>39390000</v>
      </c>
      <c r="P2996">
        <v>29390000</v>
      </c>
      <c r="Q2996">
        <v>10000000</v>
      </c>
      <c r="R2996">
        <v>743780</v>
      </c>
      <c r="S2996" t="s">
        <v>208</v>
      </c>
      <c r="T2996">
        <v>-0.36528329545533961</v>
      </c>
      <c r="U2996">
        <v>0.15849440111557339</v>
      </c>
      <c r="V2996">
        <v>-0.27100580747142072</v>
      </c>
      <c r="W2996">
        <v>-0.89179765290727264</v>
      </c>
      <c r="X2996">
        <v>-1.5025765057952249</v>
      </c>
      <c r="Y2996" t="str">
        <f t="shared" si="184"/>
        <v>49-60</v>
      </c>
      <c r="Z2996" s="20">
        <f t="shared" si="185"/>
        <v>0.74612845899974611</v>
      </c>
      <c r="AA2996" t="str">
        <f t="shared" si="186"/>
        <v>60%-80%</v>
      </c>
      <c r="AB2996">
        <f t="shared" si="187"/>
        <v>1.542304877216957E-4</v>
      </c>
    </row>
    <row r="2997" spans="1:28" x14ac:dyDescent="0.25">
      <c r="A2997" t="s">
        <v>7008</v>
      </c>
      <c r="B2997" t="s">
        <v>7009</v>
      </c>
      <c r="C2997" t="s">
        <v>82</v>
      </c>
      <c r="D2997" t="s">
        <v>108</v>
      </c>
      <c r="E2997">
        <v>62</v>
      </c>
      <c r="F2997" t="s">
        <v>87</v>
      </c>
      <c r="G2997">
        <v>2020</v>
      </c>
      <c r="H2997" t="s">
        <v>24</v>
      </c>
      <c r="I2997" t="s">
        <v>84</v>
      </c>
      <c r="J2997" t="s">
        <v>80</v>
      </c>
      <c r="K2997">
        <v>24</v>
      </c>
      <c r="L2997" s="18">
        <v>44107</v>
      </c>
      <c r="M2997" s="18">
        <v>44837</v>
      </c>
      <c r="O2997">
        <v>42270000</v>
      </c>
      <c r="P2997">
        <v>21135000</v>
      </c>
      <c r="Q2997">
        <v>21135000</v>
      </c>
      <c r="R2997">
        <v>963441</v>
      </c>
      <c r="S2997" t="s">
        <v>317</v>
      </c>
      <c r="T2997">
        <v>-0.95955948751927811</v>
      </c>
      <c r="U2997">
        <v>-0.85216124758390532</v>
      </c>
      <c r="V2997">
        <v>-4.4146365390986242</v>
      </c>
      <c r="W2997">
        <v>-0.22866164315997431</v>
      </c>
      <c r="X2997">
        <v>-0.18766259006079469</v>
      </c>
      <c r="Y2997" t="str">
        <f t="shared" si="184"/>
        <v>&lt;=24</v>
      </c>
      <c r="Z2997" s="20">
        <f t="shared" si="185"/>
        <v>0.5</v>
      </c>
      <c r="AA2997" t="str">
        <f t="shared" si="186"/>
        <v>40%-60%</v>
      </c>
      <c r="AB2997">
        <f t="shared" si="187"/>
        <v>1.9977947151184251E-4</v>
      </c>
    </row>
    <row r="2998" spans="1:28" x14ac:dyDescent="0.25">
      <c r="A2998" t="s">
        <v>7010</v>
      </c>
      <c r="B2998" t="s">
        <v>7011</v>
      </c>
      <c r="C2998" t="s">
        <v>82</v>
      </c>
      <c r="D2998" t="s">
        <v>812</v>
      </c>
      <c r="E2998">
        <v>1242909</v>
      </c>
      <c r="G2998">
        <v>2022</v>
      </c>
      <c r="H2998" t="s">
        <v>280</v>
      </c>
      <c r="J2998" t="s">
        <v>96</v>
      </c>
      <c r="K2998">
        <v>72</v>
      </c>
      <c r="L2998" s="18">
        <v>44540</v>
      </c>
      <c r="M2998" s="18">
        <v>46731</v>
      </c>
      <c r="O2998">
        <v>89800000</v>
      </c>
      <c r="P2998">
        <v>69800000</v>
      </c>
      <c r="Q2998">
        <v>20000000</v>
      </c>
      <c r="R2998">
        <v>1586889</v>
      </c>
      <c r="S2998" t="s">
        <v>852</v>
      </c>
      <c r="T2998">
        <v>-0.40166755211231542</v>
      </c>
      <c r="U2998">
        <v>0.28642094062252021</v>
      </c>
      <c r="V2998">
        <v>9.0899389914291959E-2</v>
      </c>
      <c r="W2998">
        <v>1.0033649858662721</v>
      </c>
      <c r="X2998">
        <v>-0.57440197704150942</v>
      </c>
      <c r="Y2998" t="str">
        <f t="shared" si="184"/>
        <v>61-72</v>
      </c>
      <c r="Z2998" s="20">
        <f t="shared" si="185"/>
        <v>0.77728285077950998</v>
      </c>
      <c r="AA2998" t="str">
        <f t="shared" si="186"/>
        <v>60%-80%</v>
      </c>
      <c r="AB2998">
        <f t="shared" si="187"/>
        <v>3.2905787252977218E-4</v>
      </c>
    </row>
    <row r="2999" spans="1:28" x14ac:dyDescent="0.25">
      <c r="A2999" t="s">
        <v>7012</v>
      </c>
      <c r="B2999" t="s">
        <v>7013</v>
      </c>
      <c r="C2999" t="s">
        <v>82</v>
      </c>
      <c r="D2999" t="s">
        <v>512</v>
      </c>
      <c r="E2999">
        <v>49</v>
      </c>
      <c r="F2999" t="s">
        <v>79</v>
      </c>
      <c r="G2999">
        <v>2019</v>
      </c>
      <c r="H2999" t="s">
        <v>13</v>
      </c>
      <c r="J2999" t="s">
        <v>80</v>
      </c>
      <c r="K2999">
        <v>60</v>
      </c>
      <c r="L2999" s="18">
        <v>43169</v>
      </c>
      <c r="M2999" s="18">
        <v>44995</v>
      </c>
      <c r="O2999">
        <v>43747000</v>
      </c>
      <c r="P2999">
        <v>33000000</v>
      </c>
      <c r="Q2999">
        <v>10747000</v>
      </c>
      <c r="R2999">
        <v>832940</v>
      </c>
      <c r="S2999" t="s">
        <v>563</v>
      </c>
      <c r="T2999">
        <v>0.79901291756788695</v>
      </c>
      <c r="U2999">
        <v>0.19220221912373789</v>
      </c>
      <c r="V2999">
        <v>-0.31414117609987041</v>
      </c>
      <c r="W2999">
        <v>0.39195849506297742</v>
      </c>
      <c r="X2999">
        <v>-0.72909773183379534</v>
      </c>
      <c r="Y2999" t="str">
        <f t="shared" si="184"/>
        <v>49-60</v>
      </c>
      <c r="Z2999" s="20">
        <f t="shared" si="185"/>
        <v>0.75433744028161931</v>
      </c>
      <c r="AA2999" t="str">
        <f t="shared" si="186"/>
        <v>60%-80%</v>
      </c>
      <c r="AB2999">
        <f t="shared" si="187"/>
        <v>1.7271873731870878E-4</v>
      </c>
    </row>
    <row r="3000" spans="1:28" x14ac:dyDescent="0.25">
      <c r="A3000" t="s">
        <v>7014</v>
      </c>
      <c r="B3000" t="s">
        <v>7015</v>
      </c>
      <c r="C3000" t="s">
        <v>82</v>
      </c>
      <c r="D3000" t="s">
        <v>227</v>
      </c>
      <c r="E3000">
        <v>38</v>
      </c>
      <c r="F3000" t="s">
        <v>79</v>
      </c>
      <c r="G3000">
        <v>2022</v>
      </c>
      <c r="H3000" t="s">
        <v>26</v>
      </c>
      <c r="I3000" t="s">
        <v>84</v>
      </c>
      <c r="J3000" t="s">
        <v>80</v>
      </c>
      <c r="K3000">
        <v>84</v>
      </c>
      <c r="L3000" s="18">
        <v>44312</v>
      </c>
      <c r="M3000" s="18">
        <v>46869</v>
      </c>
      <c r="O3000">
        <v>48820000</v>
      </c>
      <c r="P3000">
        <v>39970000</v>
      </c>
      <c r="Q3000">
        <v>8850000</v>
      </c>
      <c r="R3000">
        <v>833921</v>
      </c>
      <c r="S3000" t="s">
        <v>135</v>
      </c>
      <c r="T3000">
        <v>-1.3568814437906571E-2</v>
      </c>
      <c r="U3000">
        <v>0.45657819901410501</v>
      </c>
      <c r="V3000">
        <v>9.0899389914291959E-2</v>
      </c>
      <c r="W3000">
        <v>-0.4191743815923733</v>
      </c>
      <c r="X3000">
        <v>0.74051193869292065</v>
      </c>
      <c r="Y3000" t="str">
        <f t="shared" si="184"/>
        <v>&gt;72</v>
      </c>
      <c r="Z3000" s="20">
        <f t="shared" si="185"/>
        <v>0.81872183531339615</v>
      </c>
      <c r="AA3000" t="str">
        <f t="shared" si="186"/>
        <v>80%-100%</v>
      </c>
      <c r="AB3000">
        <f t="shared" si="187"/>
        <v>1.7292215783076205E-4</v>
      </c>
    </row>
    <row r="3001" spans="1:28" x14ac:dyDescent="0.25">
      <c r="A3001" t="s">
        <v>7016</v>
      </c>
      <c r="B3001" t="s">
        <v>7017</v>
      </c>
      <c r="C3001" t="s">
        <v>82</v>
      </c>
      <c r="D3001" t="s">
        <v>299</v>
      </c>
      <c r="E3001">
        <v>38</v>
      </c>
      <c r="F3001" t="s">
        <v>117</v>
      </c>
      <c r="G3001">
        <v>2022</v>
      </c>
      <c r="H3001" t="s">
        <v>29</v>
      </c>
      <c r="I3001" t="s">
        <v>84</v>
      </c>
      <c r="J3001" t="s">
        <v>80</v>
      </c>
      <c r="K3001">
        <v>48</v>
      </c>
      <c r="L3001" s="18">
        <v>44294</v>
      </c>
      <c r="M3001" s="18">
        <v>45755</v>
      </c>
      <c r="O3001">
        <v>58870000</v>
      </c>
      <c r="P3001">
        <v>38870000</v>
      </c>
      <c r="Q3001">
        <v>20000000</v>
      </c>
      <c r="R3001">
        <v>1150879</v>
      </c>
      <c r="S3001" t="s">
        <v>135</v>
      </c>
      <c r="T3001">
        <v>-0.1469777555134846</v>
      </c>
      <c r="U3001">
        <v>-0.1940652587184104</v>
      </c>
      <c r="V3001">
        <v>-0.89715673486924186</v>
      </c>
      <c r="W3001">
        <v>-8.0471608283685644E-2</v>
      </c>
      <c r="X3001">
        <v>0.27642467431606299</v>
      </c>
      <c r="Y3001" t="str">
        <f t="shared" si="184"/>
        <v>37-48</v>
      </c>
      <c r="Z3001" s="20">
        <f t="shared" si="185"/>
        <v>0.66026838797350096</v>
      </c>
      <c r="AA3001" t="str">
        <f t="shared" si="186"/>
        <v>60%-80%</v>
      </c>
      <c r="AB3001">
        <f t="shared" si="187"/>
        <v>2.3864668245806209E-4</v>
      </c>
    </row>
    <row r="3002" spans="1:28" x14ac:dyDescent="0.25">
      <c r="A3002" t="s">
        <v>7018</v>
      </c>
      <c r="B3002" t="s">
        <v>7019</v>
      </c>
      <c r="C3002" t="s">
        <v>82</v>
      </c>
      <c r="D3002" t="s">
        <v>136</v>
      </c>
      <c r="E3002">
        <v>7</v>
      </c>
      <c r="F3002" t="s">
        <v>117</v>
      </c>
      <c r="G3002">
        <v>2021</v>
      </c>
      <c r="H3002" t="s">
        <v>29</v>
      </c>
      <c r="I3002" t="s">
        <v>84</v>
      </c>
      <c r="J3002" t="s">
        <v>80</v>
      </c>
      <c r="K3002">
        <v>72</v>
      </c>
      <c r="L3002" s="18">
        <v>44319</v>
      </c>
      <c r="M3002" s="18">
        <v>46510</v>
      </c>
      <c r="O3002">
        <v>63500000</v>
      </c>
      <c r="P3002">
        <v>33500000</v>
      </c>
      <c r="Q3002">
        <v>30000000</v>
      </c>
      <c r="R3002">
        <v>804165</v>
      </c>
      <c r="S3002" t="s">
        <v>283</v>
      </c>
      <c r="T3002">
        <v>0.31388949547487588</v>
      </c>
      <c r="U3002">
        <v>-0.73899792286668087</v>
      </c>
      <c r="V3002">
        <v>0.13042163490563341</v>
      </c>
      <c r="W3002">
        <v>-0.41467210755607448</v>
      </c>
      <c r="X3002">
        <v>0.58581618390063472</v>
      </c>
      <c r="Y3002" t="str">
        <f t="shared" si="184"/>
        <v>61-72</v>
      </c>
      <c r="Z3002" s="20">
        <f t="shared" si="185"/>
        <v>0.52755905511811019</v>
      </c>
      <c r="AA3002" t="str">
        <f t="shared" si="186"/>
        <v>40%-60%</v>
      </c>
      <c r="AB3002">
        <f t="shared" si="187"/>
        <v>1.6675194299217163E-4</v>
      </c>
    </row>
    <row r="3003" spans="1:28" x14ac:dyDescent="0.25">
      <c r="A3003" t="s">
        <v>1018</v>
      </c>
      <c r="B3003" t="s">
        <v>7020</v>
      </c>
      <c r="C3003" t="s">
        <v>82</v>
      </c>
      <c r="D3003" t="s">
        <v>1019</v>
      </c>
      <c r="E3003">
        <v>38</v>
      </c>
      <c r="F3003" t="s">
        <v>17</v>
      </c>
      <c r="G3003">
        <v>2021</v>
      </c>
      <c r="H3003" t="s">
        <v>110</v>
      </c>
      <c r="I3003" t="s">
        <v>84</v>
      </c>
      <c r="J3003" t="s">
        <v>80</v>
      </c>
      <c r="K3003">
        <v>29</v>
      </c>
      <c r="L3003" s="18">
        <v>44173</v>
      </c>
      <c r="M3003" s="18">
        <v>45054</v>
      </c>
      <c r="O3003">
        <v>60710000</v>
      </c>
      <c r="P3003">
        <v>30355000</v>
      </c>
      <c r="Q3003">
        <v>30355000</v>
      </c>
      <c r="R3003">
        <v>1046724</v>
      </c>
      <c r="S3003" t="s">
        <v>162</v>
      </c>
      <c r="U3003">
        <v>-0.85216124758390532</v>
      </c>
      <c r="V3003">
        <v>-4.4146365390986242</v>
      </c>
      <c r="Y3003" t="str">
        <f t="shared" si="184"/>
        <v>25-36</v>
      </c>
      <c r="Z3003" s="20">
        <f t="shared" si="185"/>
        <v>0.5</v>
      </c>
      <c r="AA3003" t="str">
        <f t="shared" si="186"/>
        <v>40%-60%</v>
      </c>
      <c r="AB3003">
        <f t="shared" si="187"/>
        <v>2.1704906427976578E-4</v>
      </c>
    </row>
    <row r="3004" spans="1:28" x14ac:dyDescent="0.25">
      <c r="A3004" t="s">
        <v>7021</v>
      </c>
      <c r="B3004" t="s">
        <v>7022</v>
      </c>
      <c r="C3004" t="s">
        <v>82</v>
      </c>
      <c r="D3004" t="s">
        <v>574</v>
      </c>
      <c r="E3004">
        <v>51</v>
      </c>
      <c r="F3004" t="s">
        <v>17</v>
      </c>
      <c r="G3004">
        <v>2020</v>
      </c>
      <c r="H3004" t="s">
        <v>17</v>
      </c>
      <c r="I3004" t="s">
        <v>84</v>
      </c>
      <c r="J3004" t="s">
        <v>80</v>
      </c>
      <c r="K3004">
        <v>60</v>
      </c>
      <c r="L3004" s="18">
        <v>43892</v>
      </c>
      <c r="M3004" s="18">
        <v>45718</v>
      </c>
      <c r="O3004">
        <v>50990000</v>
      </c>
      <c r="P3004">
        <v>25495000</v>
      </c>
      <c r="Q3004">
        <v>25495000</v>
      </c>
      <c r="R3004">
        <v>520788</v>
      </c>
      <c r="S3004" t="s">
        <v>153</v>
      </c>
      <c r="T3004">
        <v>0.22899289660859901</v>
      </c>
      <c r="U3004">
        <v>-0.85216124758390532</v>
      </c>
      <c r="V3004">
        <v>-2.478046534522897</v>
      </c>
      <c r="W3004">
        <v>0.37779848642231278</v>
      </c>
      <c r="X3004">
        <v>1.281947080465921</v>
      </c>
      <c r="Y3004" t="str">
        <f t="shared" si="184"/>
        <v>49-60</v>
      </c>
      <c r="Z3004" s="20">
        <f t="shared" si="185"/>
        <v>0.5</v>
      </c>
      <c r="AA3004" t="str">
        <f t="shared" si="186"/>
        <v>40%-60%</v>
      </c>
      <c r="AB3004">
        <f t="shared" si="187"/>
        <v>1.0799078657614679E-4</v>
      </c>
    </row>
    <row r="3005" spans="1:28" x14ac:dyDescent="0.25">
      <c r="A3005" t="s">
        <v>7023</v>
      </c>
      <c r="B3005" t="s">
        <v>7024</v>
      </c>
      <c r="C3005" t="s">
        <v>82</v>
      </c>
      <c r="D3005" t="s">
        <v>130</v>
      </c>
      <c r="E3005">
        <v>220</v>
      </c>
      <c r="F3005" t="s">
        <v>17</v>
      </c>
      <c r="G3005">
        <v>2021</v>
      </c>
      <c r="H3005" t="s">
        <v>17</v>
      </c>
      <c r="I3005" t="s">
        <v>84</v>
      </c>
      <c r="J3005" t="s">
        <v>80</v>
      </c>
      <c r="K3005">
        <v>72</v>
      </c>
      <c r="L3005" s="18">
        <v>43899</v>
      </c>
      <c r="M3005" s="18">
        <v>46090</v>
      </c>
      <c r="O3005">
        <v>63290000</v>
      </c>
      <c r="P3005">
        <v>46290000</v>
      </c>
      <c r="Q3005">
        <v>17000000</v>
      </c>
      <c r="R3005">
        <v>1064277</v>
      </c>
      <c r="S3005" t="s">
        <v>163</v>
      </c>
      <c r="T3005">
        <v>-0.1348496699611593</v>
      </c>
      <c r="U3005">
        <v>9.7996371951732802E-2</v>
      </c>
      <c r="V3005">
        <v>0.24898836987965761</v>
      </c>
      <c r="W3005">
        <v>1.192866413647097</v>
      </c>
      <c r="X3005">
        <v>0.43112042910834891</v>
      </c>
      <c r="Y3005" t="str">
        <f t="shared" si="184"/>
        <v>61-72</v>
      </c>
      <c r="Z3005" s="20">
        <f t="shared" si="185"/>
        <v>0.73139516511297198</v>
      </c>
      <c r="AA3005" t="str">
        <f t="shared" si="186"/>
        <v>60%-80%</v>
      </c>
      <c r="AB3005">
        <f t="shared" si="187"/>
        <v>2.2068886065904316E-4</v>
      </c>
    </row>
    <row r="3006" spans="1:28" x14ac:dyDescent="0.25">
      <c r="A3006" t="s">
        <v>7025</v>
      </c>
      <c r="B3006" t="s">
        <v>7026</v>
      </c>
      <c r="C3006" t="s">
        <v>82</v>
      </c>
      <c r="D3006" t="s">
        <v>136</v>
      </c>
      <c r="E3006">
        <v>27</v>
      </c>
      <c r="F3006" t="s">
        <v>25</v>
      </c>
      <c r="G3006">
        <v>2022</v>
      </c>
      <c r="H3006" t="s">
        <v>25</v>
      </c>
      <c r="I3006" t="s">
        <v>84</v>
      </c>
      <c r="J3006" t="s">
        <v>80</v>
      </c>
      <c r="K3006">
        <v>72</v>
      </c>
      <c r="L3006" s="18">
        <v>44347</v>
      </c>
      <c r="M3006" s="18">
        <v>46538</v>
      </c>
      <c r="O3006">
        <v>42610000</v>
      </c>
      <c r="P3006">
        <v>16290000</v>
      </c>
      <c r="Q3006">
        <v>26320000</v>
      </c>
      <c r="R3006">
        <v>410561</v>
      </c>
      <c r="S3006" t="s">
        <v>97</v>
      </c>
      <c r="T3006">
        <v>-0.3531552099030143</v>
      </c>
      <c r="U3006">
        <v>-1.3354434236594339</v>
      </c>
      <c r="V3006">
        <v>-6.7189590051072792E-2</v>
      </c>
      <c r="W3006">
        <v>0.1736056721363107</v>
      </c>
      <c r="X3006">
        <v>0.43112042910834891</v>
      </c>
      <c r="Y3006" t="str">
        <f t="shared" si="184"/>
        <v>61-72</v>
      </c>
      <c r="Z3006" s="20">
        <f t="shared" si="185"/>
        <v>0.38230462332785731</v>
      </c>
      <c r="AA3006" t="str">
        <f t="shared" si="186"/>
        <v>20%-40%</v>
      </c>
      <c r="AB3006">
        <f t="shared" si="187"/>
        <v>8.513407629878069E-5</v>
      </c>
    </row>
    <row r="3007" spans="1:28" x14ac:dyDescent="0.25">
      <c r="A3007" t="s">
        <v>7027</v>
      </c>
      <c r="B3007" t="s">
        <v>7028</v>
      </c>
      <c r="C3007" t="s">
        <v>82</v>
      </c>
      <c r="D3007" t="s">
        <v>779</v>
      </c>
      <c r="E3007">
        <v>15</v>
      </c>
      <c r="F3007" t="s">
        <v>117</v>
      </c>
      <c r="G3007">
        <v>2020</v>
      </c>
      <c r="H3007" t="s">
        <v>29</v>
      </c>
      <c r="I3007" t="s">
        <v>84</v>
      </c>
      <c r="J3007" t="s">
        <v>80</v>
      </c>
      <c r="K3007">
        <v>60</v>
      </c>
      <c r="L3007" s="18">
        <v>43789</v>
      </c>
      <c r="M3007" s="18">
        <v>45616</v>
      </c>
      <c r="O3007">
        <v>47090000</v>
      </c>
      <c r="P3007">
        <v>24405000</v>
      </c>
      <c r="Q3007">
        <v>22685000</v>
      </c>
      <c r="R3007">
        <v>578370</v>
      </c>
      <c r="S3007" t="s">
        <v>302</v>
      </c>
      <c r="T3007">
        <v>-0.30464286769371318</v>
      </c>
      <c r="U3007">
        <v>-0.77716990380078299</v>
      </c>
      <c r="V3007">
        <v>-0.2648008150077798</v>
      </c>
      <c r="W3007">
        <v>-0.26243019199897971</v>
      </c>
      <c r="X3007">
        <v>-1.11583711881451</v>
      </c>
      <c r="Y3007" t="str">
        <f t="shared" si="184"/>
        <v>49-60</v>
      </c>
      <c r="Z3007" s="20">
        <f t="shared" si="185"/>
        <v>0.51826290082820137</v>
      </c>
      <c r="AA3007" t="str">
        <f t="shared" si="186"/>
        <v>40%-60%</v>
      </c>
      <c r="AB3007">
        <f t="shared" si="187"/>
        <v>1.1993101076070496E-4</v>
      </c>
    </row>
    <row r="3008" spans="1:28" x14ac:dyDescent="0.25">
      <c r="A3008" t="s">
        <v>7029</v>
      </c>
      <c r="B3008" t="s">
        <v>7030</v>
      </c>
      <c r="C3008" t="s">
        <v>82</v>
      </c>
      <c r="D3008" t="s">
        <v>541</v>
      </c>
      <c r="E3008">
        <v>62</v>
      </c>
      <c r="F3008" t="s">
        <v>17</v>
      </c>
      <c r="G3008">
        <v>2021</v>
      </c>
      <c r="H3008" t="s">
        <v>110</v>
      </c>
      <c r="I3008" t="s">
        <v>84</v>
      </c>
      <c r="J3008" t="s">
        <v>80</v>
      </c>
      <c r="K3008">
        <v>60</v>
      </c>
      <c r="L3008" s="18">
        <v>44144</v>
      </c>
      <c r="M3008" s="18">
        <v>45970</v>
      </c>
      <c r="O3008">
        <v>47690523</v>
      </c>
      <c r="P3008">
        <v>47690523</v>
      </c>
      <c r="Q3008">
        <v>0</v>
      </c>
      <c r="R3008">
        <v>1335068</v>
      </c>
      <c r="S3008" t="s">
        <v>317</v>
      </c>
      <c r="T3008">
        <v>-1.0565841719378799</v>
      </c>
      <c r="U3008">
        <v>1.2009447865714571</v>
      </c>
      <c r="V3008">
        <v>0.16994387989697479</v>
      </c>
      <c r="W3008">
        <v>-0.51585860063563926</v>
      </c>
      <c r="X3008">
        <v>-0.65174985443765243</v>
      </c>
      <c r="Y3008" t="str">
        <f t="shared" si="184"/>
        <v>49-60</v>
      </c>
      <c r="Z3008" s="20">
        <f t="shared" si="185"/>
        <v>1</v>
      </c>
      <c r="AA3008" t="str">
        <f t="shared" si="186"/>
        <v>80%-100%</v>
      </c>
      <c r="AB3008">
        <f t="shared" si="187"/>
        <v>2.7684017959830708E-4</v>
      </c>
    </row>
    <row r="3009" spans="1:28" x14ac:dyDescent="0.25">
      <c r="A3009" t="s">
        <v>7031</v>
      </c>
      <c r="B3009" t="s">
        <v>7032</v>
      </c>
      <c r="C3009" t="s">
        <v>82</v>
      </c>
      <c r="D3009" t="s">
        <v>128</v>
      </c>
      <c r="E3009">
        <v>252</v>
      </c>
      <c r="F3009" t="s">
        <v>12</v>
      </c>
      <c r="G3009">
        <v>2018</v>
      </c>
      <c r="H3009" t="s">
        <v>12</v>
      </c>
      <c r="J3009" t="s">
        <v>80</v>
      </c>
      <c r="K3009">
        <v>72</v>
      </c>
      <c r="L3009" s="18">
        <v>42867</v>
      </c>
      <c r="M3009" s="18">
        <v>45058</v>
      </c>
      <c r="O3009">
        <v>64500000</v>
      </c>
      <c r="P3009">
        <v>41900000</v>
      </c>
      <c r="Q3009">
        <v>22600000</v>
      </c>
      <c r="R3009">
        <v>958920</v>
      </c>
      <c r="S3009" t="s">
        <v>403</v>
      </c>
      <c r="T3009">
        <v>1.502441879602753</v>
      </c>
      <c r="U3009">
        <v>-0.2378209924025336</v>
      </c>
      <c r="V3009">
        <v>0.88134428974112011</v>
      </c>
      <c r="W3009">
        <v>7.1758690643016904E-2</v>
      </c>
      <c r="X3009">
        <v>1.436642835258207</v>
      </c>
      <c r="Y3009" t="str">
        <f t="shared" si="184"/>
        <v>61-72</v>
      </c>
      <c r="Z3009" s="20">
        <f t="shared" si="185"/>
        <v>0.64961240310077517</v>
      </c>
      <c r="AA3009" t="str">
        <f t="shared" si="186"/>
        <v>60%-80%</v>
      </c>
      <c r="AB3009">
        <f t="shared" si="187"/>
        <v>1.9884199532938294E-4</v>
      </c>
    </row>
    <row r="3010" spans="1:28" x14ac:dyDescent="0.25">
      <c r="A3010" t="s">
        <v>7033</v>
      </c>
      <c r="B3010" t="s">
        <v>7034</v>
      </c>
      <c r="C3010" t="s">
        <v>82</v>
      </c>
      <c r="D3010" t="s">
        <v>627</v>
      </c>
      <c r="E3010">
        <v>291</v>
      </c>
      <c r="F3010" t="s">
        <v>25</v>
      </c>
      <c r="G3010">
        <v>2021</v>
      </c>
      <c r="H3010" t="s">
        <v>25</v>
      </c>
      <c r="I3010" t="s">
        <v>84</v>
      </c>
      <c r="J3010" t="s">
        <v>80</v>
      </c>
      <c r="K3010">
        <v>36</v>
      </c>
      <c r="L3010" s="18">
        <v>44127</v>
      </c>
      <c r="M3010" s="18">
        <v>45222</v>
      </c>
      <c r="O3010">
        <v>40590000</v>
      </c>
      <c r="P3010">
        <v>30590000</v>
      </c>
      <c r="Q3010">
        <v>10000000</v>
      </c>
      <c r="R3010">
        <v>1158820</v>
      </c>
      <c r="S3010" t="s">
        <v>343</v>
      </c>
      <c r="T3010">
        <v>-0.47443606542626698</v>
      </c>
      <c r="U3010">
        <v>0.18931333342764661</v>
      </c>
      <c r="V3010">
        <v>5.1377144922950549E-2</v>
      </c>
      <c r="W3010">
        <v>0.33955753488230289</v>
      </c>
      <c r="X3010">
        <v>0.27642467431606299</v>
      </c>
      <c r="Y3010" t="str">
        <f t="shared" si="184"/>
        <v>25-36</v>
      </c>
      <c r="Z3010" s="20">
        <f t="shared" si="185"/>
        <v>0.75363389997536334</v>
      </c>
      <c r="AA3010" t="str">
        <f t="shared" si="186"/>
        <v>60%-80%</v>
      </c>
      <c r="AB3010">
        <f t="shared" si="187"/>
        <v>2.4029333106786335E-4</v>
      </c>
    </row>
    <row r="3011" spans="1:28" x14ac:dyDescent="0.25">
      <c r="A3011" t="s">
        <v>7035</v>
      </c>
      <c r="B3011" t="s">
        <v>7036</v>
      </c>
      <c r="C3011" t="s">
        <v>82</v>
      </c>
      <c r="D3011" t="s">
        <v>116</v>
      </c>
      <c r="E3011">
        <v>76</v>
      </c>
      <c r="F3011" t="s">
        <v>117</v>
      </c>
      <c r="G3011">
        <v>2019</v>
      </c>
      <c r="H3011" t="s">
        <v>14</v>
      </c>
      <c r="I3011" t="s">
        <v>84</v>
      </c>
      <c r="J3011" t="s">
        <v>80</v>
      </c>
      <c r="K3011">
        <v>72</v>
      </c>
      <c r="L3011" s="18">
        <v>43469</v>
      </c>
      <c r="M3011" s="18">
        <v>45661</v>
      </c>
      <c r="O3011">
        <v>46990000</v>
      </c>
      <c r="P3011">
        <v>37592000</v>
      </c>
      <c r="Q3011">
        <v>9398000</v>
      </c>
      <c r="R3011">
        <v>810371</v>
      </c>
      <c r="S3011" t="s">
        <v>413</v>
      </c>
      <c r="T3011">
        <v>1.126471227480669</v>
      </c>
      <c r="U3011">
        <v>0.37970237290931202</v>
      </c>
      <c r="V3011">
        <v>7.3723219852280655E-2</v>
      </c>
      <c r="W3011">
        <v>-0.11183153178679579</v>
      </c>
      <c r="X3011">
        <v>0.19907679691992</v>
      </c>
      <c r="Y3011" t="str">
        <f t="shared" ref="Y3011:Y3074" si="188">IF(K3011&lt;=24,"&lt;=24",IF(AND(K3011&gt;=25,K3011&lt;=36),"25-36",IF(AND(K3011&gt;=37,K3011&lt;=48),"37-48",IF(AND(K3011&gt;=49,K3011&lt;=60),"49-60",IF(AND(K3011&gt;=61,K3011&lt;=72),"61-72","&gt;72")))))</f>
        <v>61-72</v>
      </c>
      <c r="Z3011" s="20">
        <f t="shared" ref="Z3011:Z3074" si="189">IF(P3011/O3011&gt;0.2,P3011/O3011,0.2)</f>
        <v>0.8</v>
      </c>
      <c r="AA3011" t="str">
        <f t="shared" ref="AA3011:AA3074" si="190">IF(Z3011&lt;=0.2,"20%",IF(AND(Z3011&gt;0.2,Z3011&lt;=0.4),"20%-40%",IF(AND(Z3011&gt;0.4,Z3011&lt;=0.6),"40%-60%",IF(AND(Z3011&gt;0.6,Z3011&lt;=0.8),"60%-80%","80%-100%"))))</f>
        <v>60%-80%</v>
      </c>
      <c r="AB3011">
        <f t="shared" ref="AB3011:AB3074" si="191">R3011/SUM($R$2:$R$5739)</f>
        <v>1.6803882137933027E-4</v>
      </c>
    </row>
    <row r="3012" spans="1:28" x14ac:dyDescent="0.25">
      <c r="A3012" t="s">
        <v>7037</v>
      </c>
      <c r="B3012" t="s">
        <v>7038</v>
      </c>
      <c r="C3012" t="s">
        <v>82</v>
      </c>
      <c r="D3012" t="s">
        <v>457</v>
      </c>
      <c r="E3012">
        <v>166872296</v>
      </c>
      <c r="F3012" t="s">
        <v>95</v>
      </c>
      <c r="G3012">
        <v>2017</v>
      </c>
      <c r="H3012" t="s">
        <v>16</v>
      </c>
      <c r="J3012" t="s">
        <v>96</v>
      </c>
      <c r="K3012">
        <v>84</v>
      </c>
      <c r="L3012" s="18">
        <v>44377</v>
      </c>
      <c r="M3012" s="18">
        <v>46934</v>
      </c>
      <c r="O3012">
        <v>34500000</v>
      </c>
      <c r="P3012">
        <v>34500000</v>
      </c>
      <c r="Q3012">
        <v>0</v>
      </c>
      <c r="R3012">
        <v>1040861</v>
      </c>
      <c r="S3012" t="s">
        <v>182</v>
      </c>
      <c r="T3012">
        <v>-0.74125394757742313</v>
      </c>
      <c r="U3012">
        <v>1.2009447865714571</v>
      </c>
      <c r="V3012">
        <v>0.99991102471514426</v>
      </c>
      <c r="W3012">
        <v>-0.81274117262861134</v>
      </c>
      <c r="X3012">
        <v>-1.5799243831913681</v>
      </c>
      <c r="Y3012" t="str">
        <f t="shared" si="188"/>
        <v>&gt;72</v>
      </c>
      <c r="Z3012" s="20">
        <f t="shared" si="189"/>
        <v>1</v>
      </c>
      <c r="AA3012" t="str">
        <f t="shared" si="190"/>
        <v>80%-100%</v>
      </c>
      <c r="AB3012">
        <f t="shared" si="191"/>
        <v>2.1583331049570021E-4</v>
      </c>
    </row>
    <row r="3013" spans="1:28" x14ac:dyDescent="0.25">
      <c r="A3013" t="s">
        <v>7039</v>
      </c>
      <c r="B3013" t="s">
        <v>7040</v>
      </c>
      <c r="C3013" t="s">
        <v>82</v>
      </c>
      <c r="D3013" t="s">
        <v>384</v>
      </c>
      <c r="E3013">
        <v>220</v>
      </c>
      <c r="F3013" t="s">
        <v>117</v>
      </c>
      <c r="G3013">
        <v>2020</v>
      </c>
      <c r="H3013" t="s">
        <v>29</v>
      </c>
      <c r="I3013" t="s">
        <v>84</v>
      </c>
      <c r="J3013" t="s">
        <v>80</v>
      </c>
      <c r="K3013">
        <v>84</v>
      </c>
      <c r="L3013" s="18">
        <v>43891</v>
      </c>
      <c r="M3013" s="18">
        <v>46447</v>
      </c>
      <c r="O3013">
        <v>52290000</v>
      </c>
      <c r="P3013">
        <v>44290000</v>
      </c>
      <c r="Q3013">
        <v>8000000</v>
      </c>
      <c r="R3013">
        <v>932644</v>
      </c>
      <c r="S3013" t="s">
        <v>437</v>
      </c>
      <c r="T3013">
        <v>-1.978318673914601</v>
      </c>
      <c r="U3013">
        <v>0.57272339535925954</v>
      </c>
      <c r="V3013">
        <v>0.88134428974112011</v>
      </c>
      <c r="W3013">
        <v>-0.50246064294870429</v>
      </c>
      <c r="X3013">
        <v>2.1327737318234941</v>
      </c>
      <c r="Y3013" t="str">
        <f t="shared" si="188"/>
        <v>&gt;72</v>
      </c>
      <c r="Z3013" s="20">
        <f t="shared" si="189"/>
        <v>0.84700707592273861</v>
      </c>
      <c r="AA3013" t="str">
        <f t="shared" si="190"/>
        <v>80%-100%</v>
      </c>
      <c r="AB3013">
        <f t="shared" si="191"/>
        <v>1.9339339453966652E-4</v>
      </c>
    </row>
    <row r="3014" spans="1:28" x14ac:dyDescent="0.25">
      <c r="A3014" t="s">
        <v>7041</v>
      </c>
      <c r="B3014" t="s">
        <v>7042</v>
      </c>
      <c r="C3014" t="s">
        <v>82</v>
      </c>
      <c r="D3014" t="s">
        <v>299</v>
      </c>
      <c r="E3014">
        <v>236</v>
      </c>
      <c r="F3014" t="s">
        <v>79</v>
      </c>
      <c r="G3014">
        <v>2022</v>
      </c>
      <c r="H3014" t="s">
        <v>26</v>
      </c>
      <c r="I3014" t="s">
        <v>84</v>
      </c>
      <c r="J3014" t="s">
        <v>80</v>
      </c>
      <c r="K3014">
        <v>24</v>
      </c>
      <c r="L3014" s="18">
        <v>44459</v>
      </c>
      <c r="M3014" s="18">
        <v>45189</v>
      </c>
      <c r="O3014">
        <v>44400000</v>
      </c>
      <c r="P3014">
        <v>10000000</v>
      </c>
      <c r="Q3014">
        <v>34400000</v>
      </c>
      <c r="R3014">
        <v>498785</v>
      </c>
      <c r="S3014" t="s">
        <v>699</v>
      </c>
      <c r="T3014">
        <v>0.26537715326557482</v>
      </c>
      <c r="U3014">
        <v>-1.980444743831447</v>
      </c>
      <c r="V3014">
        <v>-1.2528569397913141</v>
      </c>
      <c r="W3014">
        <v>0.2336802464503599</v>
      </c>
      <c r="X3014">
        <v>0.97255557088134947</v>
      </c>
      <c r="Y3014" t="str">
        <f t="shared" si="188"/>
        <v>&lt;=24</v>
      </c>
      <c r="Z3014" s="20">
        <f t="shared" si="189"/>
        <v>0.22522522522522523</v>
      </c>
      <c r="AA3014" t="str">
        <f t="shared" si="190"/>
        <v>20%-40%</v>
      </c>
      <c r="AB3014">
        <f t="shared" si="191"/>
        <v>1.0342823659988973E-4</v>
      </c>
    </row>
    <row r="3015" spans="1:28" x14ac:dyDescent="0.25">
      <c r="A3015" t="s">
        <v>7043</v>
      </c>
      <c r="B3015" t="s">
        <v>7044</v>
      </c>
      <c r="C3015" t="s">
        <v>82</v>
      </c>
      <c r="D3015" t="s">
        <v>149</v>
      </c>
      <c r="E3015">
        <v>27</v>
      </c>
      <c r="F3015" t="s">
        <v>117</v>
      </c>
      <c r="G3015">
        <v>2019</v>
      </c>
      <c r="H3015" t="s">
        <v>14</v>
      </c>
      <c r="J3015" t="s">
        <v>80</v>
      </c>
      <c r="K3015">
        <v>72</v>
      </c>
      <c r="L3015" s="18">
        <v>43250</v>
      </c>
      <c r="M3015" s="18">
        <v>45442</v>
      </c>
      <c r="O3015">
        <v>46990000</v>
      </c>
      <c r="P3015">
        <v>37592000</v>
      </c>
      <c r="Q3015">
        <v>9398000</v>
      </c>
      <c r="R3015">
        <v>820118</v>
      </c>
      <c r="S3015" t="s">
        <v>378</v>
      </c>
      <c r="T3015">
        <v>8.3455869980695638E-2</v>
      </c>
      <c r="U3015">
        <v>0.37970237290931202</v>
      </c>
      <c r="V3015">
        <v>0.2334964402879515</v>
      </c>
      <c r="W3015">
        <v>-0.45369236904353971</v>
      </c>
      <c r="X3015">
        <v>-0.80644560922993824</v>
      </c>
      <c r="Y3015" t="str">
        <f t="shared" si="188"/>
        <v>61-72</v>
      </c>
      <c r="Z3015" s="20">
        <f t="shared" si="189"/>
        <v>0.8</v>
      </c>
      <c r="AA3015" t="str">
        <f t="shared" si="190"/>
        <v>60%-80%</v>
      </c>
      <c r="AB3015">
        <f t="shared" si="191"/>
        <v>1.7005996279725408E-4</v>
      </c>
    </row>
    <row r="3016" spans="1:28" x14ac:dyDescent="0.25">
      <c r="A3016" t="s">
        <v>7045</v>
      </c>
      <c r="B3016" t="s">
        <v>7046</v>
      </c>
      <c r="C3016" t="s">
        <v>82</v>
      </c>
      <c r="D3016" t="s">
        <v>181</v>
      </c>
      <c r="E3016">
        <v>246</v>
      </c>
      <c r="F3016" t="s">
        <v>25</v>
      </c>
      <c r="G3016">
        <v>2021</v>
      </c>
      <c r="H3016" t="s">
        <v>25</v>
      </c>
      <c r="I3016" t="s">
        <v>84</v>
      </c>
      <c r="J3016" t="s">
        <v>80</v>
      </c>
      <c r="K3016">
        <v>84</v>
      </c>
      <c r="L3016" s="18">
        <v>43979</v>
      </c>
      <c r="M3016" s="18">
        <v>46535</v>
      </c>
      <c r="O3016">
        <v>38290000</v>
      </c>
      <c r="P3016">
        <v>38290000</v>
      </c>
      <c r="Q3016">
        <v>0</v>
      </c>
      <c r="R3016">
        <v>876063</v>
      </c>
      <c r="S3016" t="s">
        <v>692</v>
      </c>
      <c r="T3016">
        <v>-0.68061351981579676</v>
      </c>
      <c r="U3016">
        <v>1.2009447865714571</v>
      </c>
      <c r="V3016">
        <v>0.32803285986234038</v>
      </c>
      <c r="W3016">
        <v>0.59180436625621102</v>
      </c>
      <c r="X3016">
        <v>-0.80644560922993824</v>
      </c>
      <c r="Y3016" t="str">
        <f t="shared" si="188"/>
        <v>&gt;72</v>
      </c>
      <c r="Z3016" s="20">
        <f t="shared" si="189"/>
        <v>1</v>
      </c>
      <c r="AA3016" t="str">
        <f t="shared" si="190"/>
        <v>80%-100%</v>
      </c>
      <c r="AB3016">
        <f t="shared" si="191"/>
        <v>1.8166073807433905E-4</v>
      </c>
    </row>
    <row r="3017" spans="1:28" x14ac:dyDescent="0.25">
      <c r="A3017" t="s">
        <v>7047</v>
      </c>
      <c r="B3017" t="s">
        <v>7048</v>
      </c>
      <c r="C3017" t="s">
        <v>82</v>
      </c>
      <c r="D3017" t="s">
        <v>579</v>
      </c>
      <c r="E3017">
        <v>61</v>
      </c>
      <c r="F3017" t="s">
        <v>87</v>
      </c>
      <c r="G3017">
        <v>2019</v>
      </c>
      <c r="H3017" t="s">
        <v>15</v>
      </c>
      <c r="J3017" t="s">
        <v>80</v>
      </c>
      <c r="K3017">
        <v>84</v>
      </c>
      <c r="L3017" s="18">
        <v>43343</v>
      </c>
      <c r="M3017" s="18">
        <v>45900</v>
      </c>
      <c r="O3017">
        <v>36370000</v>
      </c>
      <c r="P3017">
        <v>32733000</v>
      </c>
      <c r="Q3017">
        <v>3637000</v>
      </c>
      <c r="R3017">
        <v>692103</v>
      </c>
      <c r="S3017" t="s">
        <v>264</v>
      </c>
      <c r="T3017">
        <v>-1.4407288855812889E-3</v>
      </c>
      <c r="U3017">
        <v>0.79032357974038436</v>
      </c>
      <c r="V3017">
        <v>-2.2170591226336401E-2</v>
      </c>
      <c r="W3017">
        <v>-0.80086366590815528</v>
      </c>
      <c r="X3017">
        <v>-1.11583711881451</v>
      </c>
      <c r="Y3017" t="str">
        <f t="shared" si="188"/>
        <v>&gt;72</v>
      </c>
      <c r="Z3017" s="20">
        <f t="shared" si="189"/>
        <v>0.9</v>
      </c>
      <c r="AA3017" t="str">
        <f t="shared" si="190"/>
        <v>80%-100%</v>
      </c>
      <c r="AB3017">
        <f t="shared" si="191"/>
        <v>1.4351472645627572E-4</v>
      </c>
    </row>
    <row r="3018" spans="1:28" x14ac:dyDescent="0.25">
      <c r="A3018" t="s">
        <v>7049</v>
      </c>
      <c r="B3018" t="s">
        <v>7050</v>
      </c>
      <c r="C3018" t="s">
        <v>82</v>
      </c>
      <c r="D3018" t="s">
        <v>824</v>
      </c>
      <c r="E3018">
        <v>291</v>
      </c>
      <c r="F3018" t="s">
        <v>95</v>
      </c>
      <c r="G3018">
        <v>2018</v>
      </c>
      <c r="H3018" t="s">
        <v>16</v>
      </c>
      <c r="J3018" t="s">
        <v>96</v>
      </c>
      <c r="K3018">
        <v>60</v>
      </c>
      <c r="L3018" s="18">
        <v>43238</v>
      </c>
      <c r="M3018" s="18">
        <v>45064</v>
      </c>
      <c r="O3018">
        <v>38000000</v>
      </c>
      <c r="P3018">
        <v>33000000</v>
      </c>
      <c r="Q3018">
        <v>5000000</v>
      </c>
      <c r="R3018">
        <v>978292</v>
      </c>
      <c r="S3018" t="s">
        <v>94</v>
      </c>
      <c r="T3018">
        <v>0.94454994419579019</v>
      </c>
      <c r="U3018">
        <v>0.66065372495162467</v>
      </c>
      <c r="V3018">
        <v>0.28851061487099899</v>
      </c>
      <c r="W3018">
        <v>-2.8523696688307711E-2</v>
      </c>
      <c r="X3018">
        <v>0.27642467431606299</v>
      </c>
      <c r="Y3018" t="str">
        <f t="shared" si="188"/>
        <v>49-60</v>
      </c>
      <c r="Z3018" s="20">
        <f t="shared" si="189"/>
        <v>0.86842105263157898</v>
      </c>
      <c r="AA3018" t="str">
        <f t="shared" si="190"/>
        <v>80%-100%</v>
      </c>
      <c r="AB3018">
        <f t="shared" si="191"/>
        <v>2.0285898020144818E-4</v>
      </c>
    </row>
    <row r="3019" spans="1:28" x14ac:dyDescent="0.25">
      <c r="A3019" t="s">
        <v>7051</v>
      </c>
      <c r="B3019" t="s">
        <v>7052</v>
      </c>
      <c r="C3019" t="s">
        <v>82</v>
      </c>
      <c r="D3019" t="s">
        <v>274</v>
      </c>
      <c r="E3019">
        <v>252</v>
      </c>
      <c r="F3019" t="s">
        <v>79</v>
      </c>
      <c r="G3019">
        <v>2018</v>
      </c>
      <c r="H3019" t="s">
        <v>13</v>
      </c>
      <c r="J3019" t="s">
        <v>80</v>
      </c>
      <c r="K3019">
        <v>60</v>
      </c>
      <c r="L3019" s="18">
        <v>43213</v>
      </c>
      <c r="M3019" s="18">
        <v>45039</v>
      </c>
      <c r="O3019">
        <v>38300000</v>
      </c>
      <c r="P3019">
        <v>23300000</v>
      </c>
      <c r="Q3019">
        <v>15000000</v>
      </c>
      <c r="R3019">
        <v>530199</v>
      </c>
      <c r="S3019" t="s">
        <v>403</v>
      </c>
      <c r="T3019">
        <v>-1.3568814437906571E-2</v>
      </c>
      <c r="U3019">
        <v>-0.40723226368078502</v>
      </c>
      <c r="V3019">
        <v>-0.88247497177761358</v>
      </c>
      <c r="W3019">
        <v>1.2921212270442981</v>
      </c>
      <c r="X3019">
        <v>4.4381042127634142E-2</v>
      </c>
      <c r="Y3019" t="str">
        <f t="shared" si="188"/>
        <v>49-60</v>
      </c>
      <c r="Z3019" s="20">
        <f t="shared" si="189"/>
        <v>0.60835509138381205</v>
      </c>
      <c r="AA3019" t="str">
        <f t="shared" si="190"/>
        <v>60%-80%</v>
      </c>
      <c r="AB3019">
        <f t="shared" si="191"/>
        <v>1.0994225491348965E-4</v>
      </c>
    </row>
    <row r="3020" spans="1:28" x14ac:dyDescent="0.25">
      <c r="A3020" t="s">
        <v>7053</v>
      </c>
      <c r="B3020" t="s">
        <v>7054</v>
      </c>
      <c r="C3020" t="s">
        <v>82</v>
      </c>
      <c r="D3020" t="s">
        <v>580</v>
      </c>
      <c r="E3020">
        <v>236</v>
      </c>
      <c r="F3020" t="s">
        <v>17</v>
      </c>
      <c r="G3020">
        <v>2020</v>
      </c>
      <c r="H3020" t="s">
        <v>17</v>
      </c>
      <c r="I3020" t="s">
        <v>84</v>
      </c>
      <c r="J3020" t="s">
        <v>80</v>
      </c>
      <c r="K3020">
        <v>72</v>
      </c>
      <c r="L3020" s="18">
        <v>43826</v>
      </c>
      <c r="M3020" s="18">
        <v>46018</v>
      </c>
      <c r="O3020">
        <v>48241000</v>
      </c>
      <c r="P3020">
        <v>24120500</v>
      </c>
      <c r="Q3020">
        <v>24120500</v>
      </c>
      <c r="R3020">
        <v>593078</v>
      </c>
      <c r="S3020" t="s">
        <v>511</v>
      </c>
      <c r="T3020">
        <v>0.26537715326557482</v>
      </c>
      <c r="U3020">
        <v>-0.85216124758390532</v>
      </c>
      <c r="V3020">
        <v>0.13042163490563341</v>
      </c>
      <c r="W3020">
        <v>-0.24273436112083441</v>
      </c>
      <c r="X3020">
        <v>1.3592949578620639</v>
      </c>
      <c r="Y3020" t="str">
        <f t="shared" si="188"/>
        <v>61-72</v>
      </c>
      <c r="Z3020" s="20">
        <f t="shared" si="189"/>
        <v>0.5</v>
      </c>
      <c r="AA3020" t="str">
        <f t="shared" si="190"/>
        <v>40%-60%</v>
      </c>
      <c r="AB3020">
        <f t="shared" si="191"/>
        <v>1.2298086691899196E-4</v>
      </c>
    </row>
    <row r="3021" spans="1:28" x14ac:dyDescent="0.25">
      <c r="A3021" t="s">
        <v>7055</v>
      </c>
      <c r="B3021" t="s">
        <v>7056</v>
      </c>
      <c r="C3021" t="s">
        <v>82</v>
      </c>
      <c r="D3021" t="s">
        <v>236</v>
      </c>
      <c r="E3021">
        <v>48</v>
      </c>
      <c r="F3021" t="s">
        <v>117</v>
      </c>
      <c r="G3021">
        <v>2021</v>
      </c>
      <c r="H3021" t="s">
        <v>29</v>
      </c>
      <c r="I3021" t="s">
        <v>84</v>
      </c>
      <c r="J3021" t="s">
        <v>80</v>
      </c>
      <c r="K3021">
        <v>84</v>
      </c>
      <c r="L3021" s="18">
        <v>44317</v>
      </c>
      <c r="M3021" s="18">
        <v>46874</v>
      </c>
      <c r="O3021">
        <v>64230000</v>
      </c>
      <c r="P3021">
        <v>64230000</v>
      </c>
      <c r="Q3021">
        <v>0</v>
      </c>
      <c r="R3021">
        <v>1248095</v>
      </c>
      <c r="S3021" t="s">
        <v>186</v>
      </c>
      <c r="T3021">
        <v>-0.28038669658906262</v>
      </c>
      <c r="U3021">
        <v>1.2009447865714571</v>
      </c>
      <c r="V3021">
        <v>0.60468857480173022</v>
      </c>
      <c r="W3021">
        <v>4.9321093845148898</v>
      </c>
      <c r="X3021">
        <v>0.43112042910834891</v>
      </c>
      <c r="Y3021" t="str">
        <f t="shared" si="188"/>
        <v>&gt;72</v>
      </c>
      <c r="Z3021" s="20">
        <f t="shared" si="189"/>
        <v>1</v>
      </c>
      <c r="AA3021" t="str">
        <f t="shared" si="190"/>
        <v>80%-100%</v>
      </c>
      <c r="AB3021">
        <f t="shared" si="191"/>
        <v>2.588054271061467E-4</v>
      </c>
    </row>
    <row r="3022" spans="1:28" x14ac:dyDescent="0.25">
      <c r="A3022" t="s">
        <v>7057</v>
      </c>
      <c r="B3022" t="s">
        <v>7058</v>
      </c>
      <c r="C3022" t="s">
        <v>82</v>
      </c>
      <c r="D3022" t="s">
        <v>231</v>
      </c>
      <c r="E3022">
        <v>59</v>
      </c>
      <c r="F3022" t="s">
        <v>87</v>
      </c>
      <c r="G3022">
        <v>2020</v>
      </c>
      <c r="H3022" t="s">
        <v>15</v>
      </c>
      <c r="I3022" t="s">
        <v>84</v>
      </c>
      <c r="J3022" t="s">
        <v>80</v>
      </c>
      <c r="K3022">
        <v>84</v>
      </c>
      <c r="L3022" s="18">
        <v>43504</v>
      </c>
      <c r="M3022" s="18">
        <v>46061</v>
      </c>
      <c r="O3022">
        <v>36890000</v>
      </c>
      <c r="P3022">
        <v>36890000</v>
      </c>
      <c r="Q3022">
        <v>0</v>
      </c>
      <c r="R3022">
        <v>789941</v>
      </c>
      <c r="S3022" t="s">
        <v>287</v>
      </c>
      <c r="T3022">
        <v>0.76262866091091108</v>
      </c>
      <c r="U3022">
        <v>1.2009447865714571</v>
      </c>
      <c r="V3022">
        <v>0.1395668847854048</v>
      </c>
      <c r="W3022">
        <v>-0.70153782511369855</v>
      </c>
      <c r="X3022">
        <v>-1.3478807510029389</v>
      </c>
      <c r="Y3022" t="str">
        <f t="shared" si="188"/>
        <v>&gt;72</v>
      </c>
      <c r="Z3022" s="20">
        <f t="shared" si="189"/>
        <v>1</v>
      </c>
      <c r="AA3022" t="str">
        <f t="shared" si="190"/>
        <v>80%-100%</v>
      </c>
      <c r="AB3022">
        <f t="shared" si="191"/>
        <v>1.6380244924757862E-4</v>
      </c>
    </row>
    <row r="3023" spans="1:28" x14ac:dyDescent="0.25">
      <c r="A3023" t="s">
        <v>7059</v>
      </c>
      <c r="B3023" t="s">
        <v>7060</v>
      </c>
      <c r="C3023" t="s">
        <v>82</v>
      </c>
      <c r="D3023" t="s">
        <v>388</v>
      </c>
      <c r="E3023">
        <v>-1</v>
      </c>
      <c r="F3023" t="s">
        <v>95</v>
      </c>
      <c r="G3023">
        <v>2017</v>
      </c>
      <c r="H3023" t="s">
        <v>16</v>
      </c>
      <c r="J3023" t="s">
        <v>80</v>
      </c>
      <c r="K3023">
        <v>72</v>
      </c>
      <c r="L3023" s="18">
        <v>43811</v>
      </c>
      <c r="M3023" s="18">
        <v>46003</v>
      </c>
      <c r="O3023">
        <v>33300000</v>
      </c>
      <c r="P3023">
        <v>10900000</v>
      </c>
      <c r="Q3023">
        <v>22400000</v>
      </c>
      <c r="R3023">
        <v>220901</v>
      </c>
      <c r="S3023" t="s">
        <v>298</v>
      </c>
      <c r="T3023">
        <v>-0.65635734871114615</v>
      </c>
      <c r="U3023">
        <v>-1.5611918599799011</v>
      </c>
      <c r="V3023">
        <v>-0.73906775490387622</v>
      </c>
      <c r="W3023">
        <v>-0.83672619535128967</v>
      </c>
      <c r="X3023">
        <v>-0.72909773183379534</v>
      </c>
      <c r="Y3023" t="str">
        <f t="shared" si="188"/>
        <v>61-72</v>
      </c>
      <c r="Z3023" s="20">
        <f t="shared" si="189"/>
        <v>0.32732732732732733</v>
      </c>
      <c r="AA3023" t="str">
        <f t="shared" si="190"/>
        <v>20%-40%</v>
      </c>
      <c r="AB3023">
        <f t="shared" si="191"/>
        <v>4.5806110635147895E-5</v>
      </c>
    </row>
    <row r="3024" spans="1:28" x14ac:dyDescent="0.25">
      <c r="A3024" t="s">
        <v>7061</v>
      </c>
      <c r="B3024" t="s">
        <v>7062</v>
      </c>
      <c r="C3024" t="s">
        <v>82</v>
      </c>
      <c r="D3024" t="s">
        <v>239</v>
      </c>
      <c r="E3024">
        <v>61</v>
      </c>
      <c r="F3024" t="s">
        <v>87</v>
      </c>
      <c r="G3024">
        <v>2019</v>
      </c>
      <c r="H3024" t="s">
        <v>15</v>
      </c>
      <c r="J3024" t="s">
        <v>80</v>
      </c>
      <c r="K3024">
        <v>48</v>
      </c>
      <c r="L3024" s="18">
        <v>43353</v>
      </c>
      <c r="M3024" s="18">
        <v>44814</v>
      </c>
      <c r="O3024">
        <v>35870000</v>
      </c>
      <c r="P3024">
        <v>19870000</v>
      </c>
      <c r="Q3024">
        <v>16000000</v>
      </c>
      <c r="R3024">
        <v>588861</v>
      </c>
      <c r="S3024" t="s">
        <v>332</v>
      </c>
      <c r="T3024">
        <v>0.79901291756788695</v>
      </c>
      <c r="U3024">
        <v>-0.63065245605390119</v>
      </c>
      <c r="V3024">
        <v>-0.1067118350424142</v>
      </c>
      <c r="W3024">
        <v>1.3350031883778619</v>
      </c>
      <c r="X3024">
        <v>-1.11583711881451</v>
      </c>
      <c r="Y3024" t="str">
        <f t="shared" si="188"/>
        <v>37-48</v>
      </c>
      <c r="Z3024" s="20">
        <f t="shared" si="189"/>
        <v>0.5539448006690828</v>
      </c>
      <c r="AA3024" t="str">
        <f t="shared" si="190"/>
        <v>40%-60%</v>
      </c>
      <c r="AB3024">
        <f t="shared" si="191"/>
        <v>1.2210642828562943E-4</v>
      </c>
    </row>
    <row r="3025" spans="1:28" x14ac:dyDescent="0.25">
      <c r="A3025" t="s">
        <v>7063</v>
      </c>
      <c r="B3025" t="s">
        <v>7064</v>
      </c>
      <c r="C3025" t="s">
        <v>82</v>
      </c>
      <c r="D3025" t="s">
        <v>7065</v>
      </c>
      <c r="E3025">
        <v>49</v>
      </c>
      <c r="F3025" t="s">
        <v>17</v>
      </c>
      <c r="G3025">
        <v>2020</v>
      </c>
      <c r="H3025" t="s">
        <v>110</v>
      </c>
      <c r="I3025" t="s">
        <v>84</v>
      </c>
      <c r="J3025" t="s">
        <v>80</v>
      </c>
      <c r="K3025">
        <v>72</v>
      </c>
      <c r="L3025" s="18">
        <v>43592</v>
      </c>
      <c r="M3025" s="18">
        <v>45784</v>
      </c>
      <c r="O3025">
        <v>54074409</v>
      </c>
      <c r="P3025">
        <v>48666968</v>
      </c>
      <c r="Q3025">
        <v>5407441</v>
      </c>
      <c r="R3025">
        <v>1163795</v>
      </c>
      <c r="S3025" t="s">
        <v>218</v>
      </c>
      <c r="T3025">
        <v>0.38665800878882761</v>
      </c>
      <c r="U3025">
        <v>0.79032357974038436</v>
      </c>
      <c r="V3025">
        <v>0.52564408481904745</v>
      </c>
      <c r="W3025">
        <v>0.85034840701387848</v>
      </c>
      <c r="X3025">
        <v>1.5139907126543499</v>
      </c>
      <c r="Y3025" t="str">
        <f t="shared" si="188"/>
        <v>61-72</v>
      </c>
      <c r="Z3025" s="20">
        <f t="shared" si="189"/>
        <v>0.89999999815069642</v>
      </c>
      <c r="AA3025" t="str">
        <f t="shared" si="190"/>
        <v>80%-100%</v>
      </c>
      <c r="AB3025">
        <f t="shared" si="191"/>
        <v>2.4132494885325075E-4</v>
      </c>
    </row>
    <row r="3026" spans="1:28" x14ac:dyDescent="0.25">
      <c r="A3026" t="s">
        <v>7066</v>
      </c>
      <c r="B3026" t="s">
        <v>7067</v>
      </c>
      <c r="C3026" t="s">
        <v>82</v>
      </c>
      <c r="D3026" t="s">
        <v>181</v>
      </c>
      <c r="E3026">
        <v>38</v>
      </c>
      <c r="F3026" t="s">
        <v>25</v>
      </c>
      <c r="G3026">
        <v>2022</v>
      </c>
      <c r="H3026" t="s">
        <v>25</v>
      </c>
      <c r="I3026" t="s">
        <v>84</v>
      </c>
      <c r="J3026" t="s">
        <v>80</v>
      </c>
      <c r="K3026">
        <v>84</v>
      </c>
      <c r="L3026" s="18">
        <v>44316</v>
      </c>
      <c r="M3026" s="18">
        <v>46873</v>
      </c>
      <c r="O3026">
        <v>39120000</v>
      </c>
      <c r="P3026">
        <v>30120000</v>
      </c>
      <c r="Q3026">
        <v>9000000</v>
      </c>
      <c r="R3026">
        <v>537516</v>
      </c>
      <c r="S3026" t="s">
        <v>184</v>
      </c>
      <c r="T3026">
        <v>-1.0808403430425311</v>
      </c>
      <c r="U3026">
        <v>0.25626409600917349</v>
      </c>
      <c r="V3026">
        <v>-0.34384530499046262</v>
      </c>
      <c r="W3026">
        <v>-0.35810409610184812</v>
      </c>
      <c r="X3026">
        <v>-1.1931849962106531</v>
      </c>
      <c r="Y3026" t="str">
        <f t="shared" si="188"/>
        <v>&gt;72</v>
      </c>
      <c r="Z3026" s="20">
        <f t="shared" si="189"/>
        <v>0.76993865030674846</v>
      </c>
      <c r="AA3026" t="str">
        <f t="shared" si="190"/>
        <v>60%-80%</v>
      </c>
      <c r="AB3026">
        <f t="shared" si="191"/>
        <v>1.1145951065935489E-4</v>
      </c>
    </row>
    <row r="3027" spans="1:28" x14ac:dyDescent="0.25">
      <c r="A3027" t="s">
        <v>7068</v>
      </c>
      <c r="B3027" t="s">
        <v>7069</v>
      </c>
      <c r="C3027" t="s">
        <v>82</v>
      </c>
      <c r="D3027" t="s">
        <v>130</v>
      </c>
      <c r="E3027">
        <v>27</v>
      </c>
      <c r="F3027" t="s">
        <v>87</v>
      </c>
      <c r="G3027">
        <v>2020</v>
      </c>
      <c r="H3027" t="s">
        <v>24</v>
      </c>
      <c r="I3027" t="s">
        <v>84</v>
      </c>
      <c r="J3027" t="s">
        <v>80</v>
      </c>
      <c r="K3027">
        <v>36</v>
      </c>
      <c r="L3027" s="18">
        <v>44034</v>
      </c>
      <c r="M3027" s="18">
        <v>45129</v>
      </c>
      <c r="O3027">
        <v>40690000</v>
      </c>
      <c r="P3027">
        <v>12690000</v>
      </c>
      <c r="Q3027">
        <v>28000000</v>
      </c>
      <c r="R3027">
        <v>453592</v>
      </c>
      <c r="S3027" t="s">
        <v>585</v>
      </c>
      <c r="T3027">
        <v>-1.4407288855812889E-3</v>
      </c>
      <c r="U3027">
        <v>-1.624661945124299</v>
      </c>
      <c r="V3027">
        <v>-0.30432305999912118</v>
      </c>
      <c r="W3027">
        <v>-0.11183153178679579</v>
      </c>
      <c r="X3027">
        <v>-3.2966835268508812E-2</v>
      </c>
      <c r="Y3027" t="str">
        <f t="shared" si="188"/>
        <v>25-36</v>
      </c>
      <c r="Z3027" s="20">
        <f t="shared" si="189"/>
        <v>0.31187023838781025</v>
      </c>
      <c r="AA3027" t="str">
        <f t="shared" si="190"/>
        <v>20%-40%</v>
      </c>
      <c r="AB3027">
        <f t="shared" si="191"/>
        <v>9.4056999901394764E-5</v>
      </c>
    </row>
    <row r="3028" spans="1:28" x14ac:dyDescent="0.25">
      <c r="A3028" t="s">
        <v>7070</v>
      </c>
      <c r="B3028" t="s">
        <v>7071</v>
      </c>
      <c r="C3028" t="s">
        <v>82</v>
      </c>
      <c r="D3028" t="s">
        <v>627</v>
      </c>
      <c r="E3028">
        <v>27</v>
      </c>
      <c r="F3028" t="s">
        <v>25</v>
      </c>
      <c r="G3028">
        <v>2021</v>
      </c>
      <c r="H3028" t="s">
        <v>25</v>
      </c>
      <c r="I3028" t="s">
        <v>84</v>
      </c>
      <c r="J3028" t="s">
        <v>80</v>
      </c>
      <c r="K3028">
        <v>36</v>
      </c>
      <c r="L3028" s="18">
        <v>44378</v>
      </c>
      <c r="M3028" s="18">
        <v>45474</v>
      </c>
      <c r="O3028">
        <v>38651000</v>
      </c>
      <c r="P3028">
        <v>33651000</v>
      </c>
      <c r="Q3028">
        <v>5000000</v>
      </c>
      <c r="R3028">
        <v>1243921</v>
      </c>
      <c r="S3028" t="s">
        <v>126</v>
      </c>
      <c r="T3028">
        <v>-0.91104714530997699</v>
      </c>
      <c r="U3028">
        <v>0.66975386417478844</v>
      </c>
      <c r="V3028">
        <v>0.52564408481904745</v>
      </c>
      <c r="W3028">
        <v>-8.9413768842806374E-3</v>
      </c>
      <c r="X3028">
        <v>1.823382222238922</v>
      </c>
      <c r="Y3028" t="str">
        <f t="shared" si="188"/>
        <v>25-36</v>
      </c>
      <c r="Z3028" s="20">
        <f t="shared" si="189"/>
        <v>0.87063724095107498</v>
      </c>
      <c r="AA3028" t="str">
        <f t="shared" si="190"/>
        <v>80%-100%</v>
      </c>
      <c r="AB3028">
        <f t="shared" si="191"/>
        <v>2.5793990496821565E-4</v>
      </c>
    </row>
    <row r="3029" spans="1:28" x14ac:dyDescent="0.25">
      <c r="A3029" t="s">
        <v>7072</v>
      </c>
      <c r="B3029" t="s">
        <v>7073</v>
      </c>
      <c r="C3029" t="s">
        <v>82</v>
      </c>
      <c r="D3029" t="s">
        <v>7074</v>
      </c>
      <c r="E3029">
        <v>49</v>
      </c>
      <c r="F3029" t="s">
        <v>31</v>
      </c>
      <c r="G3029">
        <v>2020</v>
      </c>
      <c r="H3029" t="s">
        <v>31</v>
      </c>
      <c r="I3029" t="s">
        <v>84</v>
      </c>
      <c r="J3029" t="s">
        <v>80</v>
      </c>
      <c r="K3029">
        <v>60</v>
      </c>
      <c r="L3029" s="18">
        <v>43977</v>
      </c>
      <c r="M3029" s="18">
        <v>45803</v>
      </c>
      <c r="O3029">
        <v>41400000</v>
      </c>
      <c r="P3029">
        <v>41400000</v>
      </c>
      <c r="Q3029">
        <v>0</v>
      </c>
      <c r="R3029">
        <v>964292</v>
      </c>
      <c r="S3029" t="s">
        <v>336</v>
      </c>
      <c r="T3029">
        <v>-1.0565841719378799</v>
      </c>
      <c r="U3029">
        <v>1.2009447865714571</v>
      </c>
      <c r="V3029">
        <v>-1.292379184782656</v>
      </c>
      <c r="W3029">
        <v>2.9205645901415091E-2</v>
      </c>
      <c r="X3029">
        <v>-1.270532873606796</v>
      </c>
      <c r="Y3029" t="str">
        <f t="shared" si="188"/>
        <v>49-60</v>
      </c>
      <c r="Z3029" s="20">
        <f t="shared" si="189"/>
        <v>1</v>
      </c>
      <c r="AA3029" t="str">
        <f t="shared" si="190"/>
        <v>80%-100%</v>
      </c>
      <c r="AB3029">
        <f t="shared" si="191"/>
        <v>1.9995593517724245E-4</v>
      </c>
    </row>
    <row r="3030" spans="1:28" x14ac:dyDescent="0.25">
      <c r="A3030" t="s">
        <v>7075</v>
      </c>
      <c r="B3030" t="s">
        <v>7076</v>
      </c>
      <c r="C3030" t="s">
        <v>82</v>
      </c>
      <c r="D3030" t="s">
        <v>239</v>
      </c>
      <c r="E3030">
        <v>60</v>
      </c>
      <c r="F3030" t="s">
        <v>87</v>
      </c>
      <c r="G3030">
        <v>2019</v>
      </c>
      <c r="H3030" t="s">
        <v>15</v>
      </c>
      <c r="J3030" t="s">
        <v>80</v>
      </c>
      <c r="K3030">
        <v>36</v>
      </c>
      <c r="L3030" s="18">
        <v>43455</v>
      </c>
      <c r="M3030" s="18">
        <v>44551</v>
      </c>
      <c r="O3030">
        <v>32500000</v>
      </c>
      <c r="P3030">
        <v>16500000</v>
      </c>
      <c r="Q3030">
        <v>16000000</v>
      </c>
      <c r="R3030">
        <v>602265</v>
      </c>
      <c r="S3030" t="s">
        <v>191</v>
      </c>
      <c r="T3030">
        <v>0.8353971742248627</v>
      </c>
      <c r="U3030">
        <v>-0.82057500090459223</v>
      </c>
      <c r="V3030">
        <v>-0.1067118350424142</v>
      </c>
      <c r="W3030">
        <v>-0.25882073898425439</v>
      </c>
      <c r="X3030">
        <v>1.127251325673635</v>
      </c>
      <c r="Y3030" t="str">
        <f t="shared" si="188"/>
        <v>25-36</v>
      </c>
      <c r="Z3030" s="20">
        <f t="shared" si="189"/>
        <v>0.50769230769230766</v>
      </c>
      <c r="AA3030" t="str">
        <f t="shared" si="190"/>
        <v>40%-60%</v>
      </c>
      <c r="AB3030">
        <f t="shared" si="191"/>
        <v>1.2488588653594753E-4</v>
      </c>
    </row>
    <row r="3031" spans="1:28" x14ac:dyDescent="0.25">
      <c r="A3031" t="s">
        <v>7077</v>
      </c>
      <c r="B3031" t="s">
        <v>7078</v>
      </c>
      <c r="C3031" t="s">
        <v>82</v>
      </c>
      <c r="D3031" t="s">
        <v>172</v>
      </c>
      <c r="E3031">
        <v>60</v>
      </c>
      <c r="F3031" t="s">
        <v>87</v>
      </c>
      <c r="G3031">
        <v>2022</v>
      </c>
      <c r="H3031" t="s">
        <v>24</v>
      </c>
      <c r="I3031" t="s">
        <v>84</v>
      </c>
      <c r="J3031" t="s">
        <v>80</v>
      </c>
      <c r="K3031">
        <v>84</v>
      </c>
      <c r="L3031" s="18">
        <v>44324</v>
      </c>
      <c r="M3031" s="18">
        <v>46881</v>
      </c>
      <c r="O3031">
        <v>45470000</v>
      </c>
      <c r="P3031">
        <v>37567000</v>
      </c>
      <c r="Q3031">
        <v>7903000</v>
      </c>
      <c r="R3031">
        <v>787453</v>
      </c>
      <c r="S3031" t="s">
        <v>473</v>
      </c>
      <c r="T3031">
        <v>-1.250633540775085</v>
      </c>
      <c r="U3031">
        <v>0.4872567730271492</v>
      </c>
      <c r="V3031">
        <v>0.13819978725016349</v>
      </c>
      <c r="W3031">
        <v>-0.99062198717251093</v>
      </c>
      <c r="X3031">
        <v>-1.811968015379797</v>
      </c>
      <c r="Y3031" t="str">
        <f t="shared" si="188"/>
        <v>&gt;72</v>
      </c>
      <c r="Z3031" s="20">
        <f t="shared" si="189"/>
        <v>0.82619309434792165</v>
      </c>
      <c r="AA3031" t="str">
        <f t="shared" si="190"/>
        <v>80%-100%</v>
      </c>
      <c r="AB3031">
        <f t="shared" si="191"/>
        <v>1.6328653667470547E-4</v>
      </c>
    </row>
    <row r="3032" spans="1:28" x14ac:dyDescent="0.25">
      <c r="A3032" t="s">
        <v>7079</v>
      </c>
      <c r="B3032" t="s">
        <v>7080</v>
      </c>
      <c r="C3032" t="s">
        <v>82</v>
      </c>
      <c r="D3032" t="s">
        <v>176</v>
      </c>
      <c r="E3032">
        <v>236</v>
      </c>
      <c r="F3032" t="s">
        <v>87</v>
      </c>
      <c r="G3032">
        <v>2018</v>
      </c>
      <c r="H3032" t="s">
        <v>15</v>
      </c>
      <c r="J3032" t="s">
        <v>80</v>
      </c>
      <c r="K3032">
        <v>72</v>
      </c>
      <c r="L3032" s="18">
        <v>43434</v>
      </c>
      <c r="M3032" s="18">
        <v>45626</v>
      </c>
      <c r="O3032">
        <v>38990000</v>
      </c>
      <c r="P3032">
        <v>38990000</v>
      </c>
      <c r="Q3032">
        <v>0</v>
      </c>
      <c r="R3032">
        <v>886026</v>
      </c>
      <c r="S3032" t="s">
        <v>210</v>
      </c>
      <c r="T3032">
        <v>0.70198823314928471</v>
      </c>
      <c r="U3032">
        <v>1.2009447865714571</v>
      </c>
      <c r="V3032">
        <v>-0.2066133993743782</v>
      </c>
      <c r="W3032">
        <v>-6.4412446525755979E-2</v>
      </c>
      <c r="X3032">
        <v>4.4381042127634142E-2</v>
      </c>
      <c r="Y3032" t="str">
        <f t="shared" si="188"/>
        <v>61-72</v>
      </c>
      <c r="Z3032" s="20">
        <f t="shared" si="189"/>
        <v>1</v>
      </c>
      <c r="AA3032" t="str">
        <f t="shared" si="190"/>
        <v>80%-100%</v>
      </c>
      <c r="AB3032">
        <f t="shared" si="191"/>
        <v>1.8372666932977918E-4</v>
      </c>
    </row>
    <row r="3033" spans="1:28" x14ac:dyDescent="0.25">
      <c r="A3033" t="s">
        <v>7081</v>
      </c>
      <c r="B3033" t="s">
        <v>7082</v>
      </c>
      <c r="C3033" t="s">
        <v>82</v>
      </c>
      <c r="D3033" t="s">
        <v>106</v>
      </c>
      <c r="E3033">
        <v>49</v>
      </c>
      <c r="F3033" t="s">
        <v>79</v>
      </c>
      <c r="G3033">
        <v>2022</v>
      </c>
      <c r="H3033" t="s">
        <v>26</v>
      </c>
      <c r="I3033" t="s">
        <v>84</v>
      </c>
      <c r="J3033" t="s">
        <v>80</v>
      </c>
      <c r="K3033">
        <v>84</v>
      </c>
      <c r="L3033" s="18">
        <v>44522</v>
      </c>
      <c r="M3033" s="18">
        <v>47079</v>
      </c>
      <c r="O3033">
        <v>55600000</v>
      </c>
      <c r="P3033">
        <v>20000000</v>
      </c>
      <c r="Q3033">
        <v>35600000</v>
      </c>
      <c r="R3033">
        <v>418709</v>
      </c>
      <c r="S3033" t="s">
        <v>85</v>
      </c>
      <c r="T3033">
        <v>-0.6684854342634714</v>
      </c>
      <c r="U3033">
        <v>-1.4282125809080719</v>
      </c>
      <c r="V3033">
        <v>-0.85763448987790047</v>
      </c>
      <c r="W3033">
        <v>-0.20489368547376779</v>
      </c>
      <c r="X3033">
        <v>-0.88379348662608126</v>
      </c>
      <c r="Y3033" t="str">
        <f t="shared" si="188"/>
        <v>&gt;72</v>
      </c>
      <c r="Z3033" s="20">
        <f t="shared" si="189"/>
        <v>0.35971223021582732</v>
      </c>
      <c r="AA3033" t="str">
        <f t="shared" si="190"/>
        <v>20%-40%</v>
      </c>
      <c r="AB3033">
        <f t="shared" si="191"/>
        <v>8.6823648502868436E-5</v>
      </c>
    </row>
    <row r="3034" spans="1:28" x14ac:dyDescent="0.25">
      <c r="A3034" t="s">
        <v>7083</v>
      </c>
      <c r="B3034" t="s">
        <v>7084</v>
      </c>
      <c r="C3034" t="s">
        <v>82</v>
      </c>
      <c r="D3034" t="s">
        <v>239</v>
      </c>
      <c r="E3034">
        <v>61</v>
      </c>
      <c r="F3034" t="s">
        <v>117</v>
      </c>
      <c r="G3034">
        <v>2019</v>
      </c>
      <c r="H3034" t="s">
        <v>14</v>
      </c>
      <c r="J3034" t="s">
        <v>80</v>
      </c>
      <c r="K3034">
        <v>84</v>
      </c>
      <c r="L3034" s="18">
        <v>43434</v>
      </c>
      <c r="M3034" s="18">
        <v>45991</v>
      </c>
      <c r="O3034">
        <v>41620000</v>
      </c>
      <c r="P3034">
        <v>33461000</v>
      </c>
      <c r="Q3034">
        <v>8159000</v>
      </c>
      <c r="R3034">
        <v>720433</v>
      </c>
      <c r="S3034" t="s">
        <v>146</v>
      </c>
      <c r="T3034">
        <v>0.44729843655045393</v>
      </c>
      <c r="U3034">
        <v>0.39598120499175449</v>
      </c>
      <c r="V3034">
        <v>0.2094661248883162</v>
      </c>
      <c r="W3034">
        <v>-0.32210946897596793</v>
      </c>
      <c r="X3034">
        <v>0.35377255171220601</v>
      </c>
      <c r="Y3034" t="str">
        <f t="shared" si="188"/>
        <v>&gt;72</v>
      </c>
      <c r="Z3034" s="20">
        <f t="shared" si="189"/>
        <v>0.80396444017299373</v>
      </c>
      <c r="AA3034" t="str">
        <f t="shared" si="190"/>
        <v>80%-100%</v>
      </c>
      <c r="AB3034">
        <f t="shared" si="191"/>
        <v>1.493892454231149E-4</v>
      </c>
    </row>
    <row r="3035" spans="1:28" x14ac:dyDescent="0.25">
      <c r="A3035" t="s">
        <v>7085</v>
      </c>
      <c r="B3035" t="s">
        <v>7086</v>
      </c>
      <c r="C3035" t="s">
        <v>82</v>
      </c>
      <c r="D3035" t="s">
        <v>968</v>
      </c>
      <c r="E3035">
        <v>236</v>
      </c>
      <c r="F3035" t="s">
        <v>79</v>
      </c>
      <c r="G3035">
        <v>2020</v>
      </c>
      <c r="H3035" t="s">
        <v>13</v>
      </c>
      <c r="I3035" t="s">
        <v>84</v>
      </c>
      <c r="J3035" t="s">
        <v>80</v>
      </c>
      <c r="K3035">
        <v>72</v>
      </c>
      <c r="L3035" s="18">
        <v>43662</v>
      </c>
      <c r="M3035" s="18">
        <v>45854</v>
      </c>
      <c r="O3035">
        <v>38990000</v>
      </c>
      <c r="P3035">
        <v>25590000</v>
      </c>
      <c r="Q3035">
        <v>13400000</v>
      </c>
      <c r="R3035">
        <v>555016</v>
      </c>
      <c r="S3035" t="s">
        <v>249</v>
      </c>
      <c r="T3035">
        <v>1.090086970823694</v>
      </c>
      <c r="U3035">
        <v>-0.2102694148997846</v>
      </c>
      <c r="V3035">
        <v>-0.86477137735619203</v>
      </c>
      <c r="W3035">
        <v>0.1572760088421051</v>
      </c>
      <c r="X3035">
        <v>-0.49705409964536651</v>
      </c>
      <c r="Y3035" t="str">
        <f t="shared" si="188"/>
        <v>61-72</v>
      </c>
      <c r="Z3035" s="20">
        <f t="shared" si="189"/>
        <v>0.65632213388048222</v>
      </c>
      <c r="AA3035" t="str">
        <f t="shared" si="190"/>
        <v>60%-80%</v>
      </c>
      <c r="AB3035">
        <f t="shared" si="191"/>
        <v>1.1508831693961205E-4</v>
      </c>
    </row>
    <row r="3036" spans="1:28" x14ac:dyDescent="0.25">
      <c r="A3036" t="s">
        <v>7087</v>
      </c>
      <c r="B3036" t="s">
        <v>7088</v>
      </c>
      <c r="C3036" t="s">
        <v>82</v>
      </c>
      <c r="D3036" t="s">
        <v>246</v>
      </c>
      <c r="E3036">
        <v>236</v>
      </c>
      <c r="F3036" t="s">
        <v>12</v>
      </c>
      <c r="G3036">
        <v>2020</v>
      </c>
      <c r="H3036" t="s">
        <v>12</v>
      </c>
      <c r="I3036" t="s">
        <v>84</v>
      </c>
      <c r="J3036" t="s">
        <v>80</v>
      </c>
      <c r="K3036">
        <v>60</v>
      </c>
      <c r="L3036" s="18">
        <v>43585</v>
      </c>
      <c r="M3036" s="18">
        <v>45412</v>
      </c>
      <c r="O3036">
        <v>67800000</v>
      </c>
      <c r="P3036">
        <v>60800000</v>
      </c>
      <c r="Q3036">
        <v>7000000</v>
      </c>
      <c r="R3036">
        <v>1527863</v>
      </c>
      <c r="S3036" t="s">
        <v>598</v>
      </c>
      <c r="T3036">
        <v>0.62921971983533309</v>
      </c>
      <c r="U3036">
        <v>0.77699958777831402</v>
      </c>
      <c r="V3036">
        <v>0.6442108197930716</v>
      </c>
      <c r="W3036">
        <v>0.92744333627488207</v>
      </c>
      <c r="X3036">
        <v>1.2045992030697781</v>
      </c>
      <c r="Y3036" t="str">
        <f t="shared" si="188"/>
        <v>49-60</v>
      </c>
      <c r="Z3036" s="20">
        <f t="shared" si="189"/>
        <v>0.89675516224188789</v>
      </c>
      <c r="AA3036" t="str">
        <f t="shared" si="190"/>
        <v>80%-100%</v>
      </c>
      <c r="AB3036">
        <f t="shared" si="191"/>
        <v>3.1681821998700308E-4</v>
      </c>
    </row>
    <row r="3037" spans="1:28" x14ac:dyDescent="0.25">
      <c r="A3037" t="s">
        <v>7089</v>
      </c>
      <c r="B3037" t="s">
        <v>7090</v>
      </c>
      <c r="C3037" t="s">
        <v>82</v>
      </c>
      <c r="D3037" t="s">
        <v>212</v>
      </c>
      <c r="E3037">
        <v>236</v>
      </c>
      <c r="F3037" t="s">
        <v>87</v>
      </c>
      <c r="G3037">
        <v>2018</v>
      </c>
      <c r="H3037" t="s">
        <v>15</v>
      </c>
      <c r="J3037" t="s">
        <v>80</v>
      </c>
      <c r="K3037">
        <v>72</v>
      </c>
      <c r="L3037" s="18">
        <v>43004</v>
      </c>
      <c r="M3037" s="18">
        <v>45195</v>
      </c>
      <c r="O3037">
        <v>36975685</v>
      </c>
      <c r="P3037">
        <v>18975685</v>
      </c>
      <c r="Q3037">
        <v>18000000</v>
      </c>
      <c r="R3037">
        <v>431770</v>
      </c>
      <c r="S3037" t="s">
        <v>445</v>
      </c>
      <c r="T3037">
        <v>1.1507273985853199</v>
      </c>
      <c r="U3037">
        <v>-0.79798551666952555</v>
      </c>
      <c r="V3037">
        <v>0.80229979975843724</v>
      </c>
      <c r="W3037">
        <v>-0.15497901610075371</v>
      </c>
      <c r="X3037">
        <v>-0.34235834485308059</v>
      </c>
      <c r="Y3037" t="str">
        <f t="shared" si="188"/>
        <v>61-72</v>
      </c>
      <c r="Z3037" s="20">
        <f t="shared" si="189"/>
        <v>0.51319360276895476</v>
      </c>
      <c r="AA3037" t="str">
        <f t="shared" si="190"/>
        <v>40%-60%</v>
      </c>
      <c r="AB3037">
        <f t="shared" si="191"/>
        <v>8.9531982150093506E-5</v>
      </c>
    </row>
    <row r="3038" spans="1:28" x14ac:dyDescent="0.25">
      <c r="A3038" t="s">
        <v>7091</v>
      </c>
      <c r="B3038" t="s">
        <v>7092</v>
      </c>
      <c r="C3038" t="s">
        <v>82</v>
      </c>
      <c r="D3038" t="s">
        <v>7093</v>
      </c>
      <c r="E3038">
        <v>48</v>
      </c>
      <c r="F3038" t="s">
        <v>12</v>
      </c>
      <c r="G3038">
        <v>2022</v>
      </c>
      <c r="H3038" t="s">
        <v>12</v>
      </c>
      <c r="I3038" t="s">
        <v>84</v>
      </c>
      <c r="J3038" t="s">
        <v>80</v>
      </c>
      <c r="K3038">
        <v>36</v>
      </c>
      <c r="L3038" s="18">
        <v>44425</v>
      </c>
      <c r="M3038" s="18">
        <v>45521</v>
      </c>
      <c r="O3038">
        <v>88255900</v>
      </c>
      <c r="P3038">
        <v>57366335</v>
      </c>
      <c r="Q3038">
        <v>30889565</v>
      </c>
      <c r="R3038">
        <v>1400618</v>
      </c>
      <c r="S3038" t="s">
        <v>186</v>
      </c>
      <c r="T3038">
        <v>-0.45017989432161648</v>
      </c>
      <c r="U3038">
        <v>-0.2362294373372967</v>
      </c>
      <c r="V3038">
        <v>-0.6600232649211939</v>
      </c>
      <c r="W3038">
        <v>0.67146126037428722</v>
      </c>
      <c r="X3038">
        <v>1.0499034482774929</v>
      </c>
      <c r="Y3038" t="str">
        <f t="shared" si="188"/>
        <v>25-36</v>
      </c>
      <c r="Z3038" s="20">
        <f t="shared" si="189"/>
        <v>0.65</v>
      </c>
      <c r="AA3038" t="str">
        <f t="shared" si="190"/>
        <v>60%-80%</v>
      </c>
      <c r="AB3038">
        <f t="shared" si="191"/>
        <v>2.9043265112235604E-4</v>
      </c>
    </row>
    <row r="3039" spans="1:28" x14ac:dyDescent="0.25">
      <c r="A3039" t="s">
        <v>7094</v>
      </c>
      <c r="B3039" t="s">
        <v>7095</v>
      </c>
      <c r="C3039" t="s">
        <v>82</v>
      </c>
      <c r="D3039" t="s">
        <v>3414</v>
      </c>
      <c r="E3039">
        <v>38</v>
      </c>
      <c r="F3039" t="s">
        <v>25</v>
      </c>
      <c r="G3039">
        <v>2021</v>
      </c>
      <c r="H3039" t="s">
        <v>25</v>
      </c>
      <c r="I3039" t="s">
        <v>84</v>
      </c>
      <c r="J3039" t="s">
        <v>80</v>
      </c>
      <c r="K3039">
        <v>48</v>
      </c>
      <c r="L3039" s="18">
        <v>44085</v>
      </c>
      <c r="M3039" s="18">
        <v>45546</v>
      </c>
      <c r="O3039">
        <v>37250000</v>
      </c>
      <c r="P3039">
        <v>13250000</v>
      </c>
      <c r="Q3039">
        <v>24000000</v>
      </c>
      <c r="R3039">
        <v>377061</v>
      </c>
      <c r="S3039" t="s">
        <v>162</v>
      </c>
      <c r="T3039">
        <v>-8.633732775185822E-2</v>
      </c>
      <c r="U3039">
        <v>-1.444668358111963</v>
      </c>
      <c r="V3039">
        <v>-0.58097877493851102</v>
      </c>
      <c r="W3039">
        <v>-0.29305096590541918</v>
      </c>
      <c r="X3039">
        <v>0.35377255171220601</v>
      </c>
      <c r="Y3039" t="str">
        <f t="shared" si="188"/>
        <v>37-48</v>
      </c>
      <c r="Z3039" s="20">
        <f t="shared" si="189"/>
        <v>0.35570469798657717</v>
      </c>
      <c r="AA3039" t="str">
        <f t="shared" si="190"/>
        <v>20%-40%</v>
      </c>
      <c r="AB3039">
        <f t="shared" si="191"/>
        <v>7.8187504276574127E-5</v>
      </c>
    </row>
    <row r="3040" spans="1:28" x14ac:dyDescent="0.25">
      <c r="A3040" t="s">
        <v>7096</v>
      </c>
      <c r="B3040" t="s">
        <v>7097</v>
      </c>
      <c r="C3040" t="s">
        <v>82</v>
      </c>
      <c r="D3040" t="s">
        <v>373</v>
      </c>
      <c r="E3040">
        <v>60</v>
      </c>
      <c r="F3040" t="s">
        <v>79</v>
      </c>
      <c r="G3040">
        <v>2018</v>
      </c>
      <c r="H3040" t="s">
        <v>13</v>
      </c>
      <c r="J3040" t="s">
        <v>80</v>
      </c>
      <c r="K3040">
        <v>84</v>
      </c>
      <c r="L3040" s="18">
        <v>43115</v>
      </c>
      <c r="M3040" s="18">
        <v>45672</v>
      </c>
      <c r="O3040">
        <v>33870000</v>
      </c>
      <c r="P3040">
        <v>31451989</v>
      </c>
      <c r="Q3040">
        <v>2418011</v>
      </c>
      <c r="R3040">
        <v>772654</v>
      </c>
      <c r="S3040" t="s">
        <v>338</v>
      </c>
      <c r="T3040">
        <v>0.56857929207370672</v>
      </c>
      <c r="U3040">
        <v>0.90779846388152208</v>
      </c>
      <c r="V3040">
        <v>-0.84949120795314947</v>
      </c>
      <c r="W3040">
        <v>1.0208460231842089</v>
      </c>
      <c r="X3040">
        <v>1.5913385900504931</v>
      </c>
      <c r="Y3040" t="str">
        <f t="shared" si="188"/>
        <v>&gt;72</v>
      </c>
      <c r="Z3040" s="20">
        <f t="shared" si="189"/>
        <v>0.92860906406849719</v>
      </c>
      <c r="AA3040" t="str">
        <f t="shared" si="190"/>
        <v>80%-100%</v>
      </c>
      <c r="AB3040">
        <f t="shared" si="191"/>
        <v>1.6021781072376114E-4</v>
      </c>
    </row>
    <row r="3041" spans="1:28" x14ac:dyDescent="0.25">
      <c r="A3041" t="s">
        <v>7098</v>
      </c>
      <c r="B3041" t="s">
        <v>7099</v>
      </c>
      <c r="C3041" t="s">
        <v>82</v>
      </c>
      <c r="D3041" t="s">
        <v>613</v>
      </c>
      <c r="E3041">
        <v>220</v>
      </c>
      <c r="F3041" t="s">
        <v>25</v>
      </c>
      <c r="G3041">
        <v>2022</v>
      </c>
      <c r="H3041" t="s">
        <v>25</v>
      </c>
      <c r="I3041" t="s">
        <v>84</v>
      </c>
      <c r="J3041" t="s">
        <v>80</v>
      </c>
      <c r="K3041">
        <v>84</v>
      </c>
      <c r="L3041" s="18">
        <v>44434</v>
      </c>
      <c r="M3041" s="18">
        <v>46991</v>
      </c>
      <c r="O3041">
        <v>41990000</v>
      </c>
      <c r="P3041">
        <v>33390000</v>
      </c>
      <c r="Q3041">
        <v>8600000</v>
      </c>
      <c r="R3041">
        <v>694438</v>
      </c>
      <c r="S3041" t="s">
        <v>385</v>
      </c>
      <c r="T3041">
        <v>-1.978318673914601</v>
      </c>
      <c r="U3041">
        <v>0.35994874495506651</v>
      </c>
      <c r="V3041">
        <v>5.1377144922950549E-2</v>
      </c>
      <c r="W3041">
        <v>-0.80086366590815528</v>
      </c>
      <c r="X3041">
        <v>0.35377255171220601</v>
      </c>
      <c r="Y3041" t="str">
        <f t="shared" si="188"/>
        <v>&gt;72</v>
      </c>
      <c r="Z3041" s="20">
        <f t="shared" si="189"/>
        <v>0.79518933079304599</v>
      </c>
      <c r="AA3041" t="str">
        <f t="shared" si="190"/>
        <v>60%-80%</v>
      </c>
      <c r="AB3041">
        <f t="shared" si="191"/>
        <v>1.4399891289424146E-4</v>
      </c>
    </row>
    <row r="3042" spans="1:28" x14ac:dyDescent="0.25">
      <c r="A3042" t="s">
        <v>7100</v>
      </c>
      <c r="B3042" t="s">
        <v>7101</v>
      </c>
      <c r="C3042" t="s">
        <v>82</v>
      </c>
      <c r="D3042" t="s">
        <v>1210</v>
      </c>
      <c r="E3042">
        <v>49</v>
      </c>
      <c r="F3042" t="s">
        <v>95</v>
      </c>
      <c r="G3042">
        <v>2012</v>
      </c>
      <c r="H3042" t="s">
        <v>16</v>
      </c>
      <c r="J3042" t="s">
        <v>96</v>
      </c>
      <c r="K3042">
        <v>60</v>
      </c>
      <c r="L3042" s="18">
        <v>43230</v>
      </c>
      <c r="M3042" s="18">
        <v>45056</v>
      </c>
      <c r="O3042">
        <v>25400000</v>
      </c>
      <c r="P3042">
        <v>15900000</v>
      </c>
      <c r="Q3042">
        <v>9500000</v>
      </c>
      <c r="R3042">
        <v>396545</v>
      </c>
      <c r="S3042" t="s">
        <v>567</v>
      </c>
      <c r="T3042">
        <v>0.99306228640509131</v>
      </c>
      <c r="U3042">
        <v>-0.3348431917337355</v>
      </c>
      <c r="V3042">
        <v>0.52564408481904745</v>
      </c>
      <c r="W3042">
        <v>-5.1425053747254632E-2</v>
      </c>
      <c r="X3042">
        <v>-0.72909773183379534</v>
      </c>
      <c r="Y3042" t="str">
        <f t="shared" si="188"/>
        <v>49-60</v>
      </c>
      <c r="Z3042" s="20">
        <f t="shared" si="189"/>
        <v>0.62598425196850394</v>
      </c>
      <c r="AA3042" t="str">
        <f t="shared" si="190"/>
        <v>60%-80%</v>
      </c>
      <c r="AB3042">
        <f t="shared" si="191"/>
        <v>8.2227713508833014E-5</v>
      </c>
    </row>
    <row r="3043" spans="1:28" x14ac:dyDescent="0.25">
      <c r="A3043" t="s">
        <v>7102</v>
      </c>
      <c r="B3043" t="s">
        <v>7103</v>
      </c>
      <c r="C3043" t="s">
        <v>82</v>
      </c>
      <c r="D3043" t="s">
        <v>384</v>
      </c>
      <c r="E3043">
        <v>60</v>
      </c>
      <c r="F3043" t="s">
        <v>87</v>
      </c>
      <c r="G3043">
        <v>2020</v>
      </c>
      <c r="H3043" t="s">
        <v>24</v>
      </c>
      <c r="I3043" t="s">
        <v>84</v>
      </c>
      <c r="J3043" t="s">
        <v>80</v>
      </c>
      <c r="K3043">
        <v>84</v>
      </c>
      <c r="L3043" s="18">
        <v>43843</v>
      </c>
      <c r="M3043" s="18">
        <v>46400</v>
      </c>
      <c r="O3043">
        <v>37970000</v>
      </c>
      <c r="P3043">
        <v>25970000</v>
      </c>
      <c r="Q3043">
        <v>12000000</v>
      </c>
      <c r="R3043">
        <v>560872</v>
      </c>
      <c r="S3043" t="s">
        <v>189</v>
      </c>
      <c r="T3043">
        <v>-2.0632152727808779</v>
      </c>
      <c r="U3043">
        <v>-9.6778279526217356E-2</v>
      </c>
      <c r="V3043">
        <v>0.24898836987965761</v>
      </c>
      <c r="W3043">
        <v>-0.86193395139868034</v>
      </c>
      <c r="X3043">
        <v>-1.11583711881451</v>
      </c>
      <c r="Y3043" t="str">
        <f t="shared" si="188"/>
        <v>&gt;72</v>
      </c>
      <c r="Z3043" s="20">
        <f t="shared" si="189"/>
        <v>0.68396102185936269</v>
      </c>
      <c r="AA3043" t="str">
        <f t="shared" si="190"/>
        <v>60%-80%</v>
      </c>
      <c r="AB3043">
        <f t="shared" si="191"/>
        <v>1.1630261920116555E-4</v>
      </c>
    </row>
    <row r="3044" spans="1:28" x14ac:dyDescent="0.25">
      <c r="A3044" t="s">
        <v>7104</v>
      </c>
      <c r="B3044" t="s">
        <v>7105</v>
      </c>
      <c r="C3044" t="s">
        <v>82</v>
      </c>
      <c r="D3044" t="s">
        <v>980</v>
      </c>
      <c r="E3044">
        <v>1406792</v>
      </c>
      <c r="G3044">
        <v>2022</v>
      </c>
      <c r="H3044" t="s">
        <v>280</v>
      </c>
      <c r="J3044" t="s">
        <v>96</v>
      </c>
      <c r="K3044">
        <v>72</v>
      </c>
      <c r="L3044" s="18">
        <v>44497</v>
      </c>
      <c r="M3044" s="18">
        <v>46688</v>
      </c>
      <c r="O3044">
        <v>84900000</v>
      </c>
      <c r="P3044">
        <v>44900000</v>
      </c>
      <c r="Q3044">
        <v>40000000</v>
      </c>
      <c r="R3044">
        <v>995146</v>
      </c>
      <c r="S3044" t="s">
        <v>281</v>
      </c>
      <c r="T3044">
        <v>-1.299145882984386</v>
      </c>
      <c r="U3044">
        <v>-0.7336663174618645</v>
      </c>
      <c r="V3044">
        <v>-0.2648008150077798</v>
      </c>
      <c r="W3044">
        <v>-0.40390681021974201</v>
      </c>
      <c r="X3044">
        <v>-1.9666637701720819</v>
      </c>
      <c r="Y3044" t="str">
        <f t="shared" si="188"/>
        <v>61-72</v>
      </c>
      <c r="Z3044" s="20">
        <f t="shared" si="189"/>
        <v>0.52885747938751471</v>
      </c>
      <c r="AA3044" t="str">
        <f t="shared" si="190"/>
        <v>40%-60%</v>
      </c>
      <c r="AB3044">
        <f t="shared" si="191"/>
        <v>2.0635383168987414E-4</v>
      </c>
    </row>
    <row r="3045" spans="1:28" x14ac:dyDescent="0.25">
      <c r="A3045" t="s">
        <v>7106</v>
      </c>
      <c r="B3045" t="s">
        <v>7107</v>
      </c>
      <c r="C3045" t="s">
        <v>82</v>
      </c>
      <c r="D3045" t="s">
        <v>199</v>
      </c>
      <c r="E3045">
        <v>236</v>
      </c>
      <c r="F3045" t="s">
        <v>87</v>
      </c>
      <c r="G3045">
        <v>2022</v>
      </c>
      <c r="H3045" t="s">
        <v>24</v>
      </c>
      <c r="I3045" t="s">
        <v>84</v>
      </c>
      <c r="J3045" t="s">
        <v>80</v>
      </c>
      <c r="K3045">
        <v>84</v>
      </c>
      <c r="L3045" s="18">
        <v>44438</v>
      </c>
      <c r="M3045" s="18">
        <v>46995</v>
      </c>
      <c r="O3045">
        <v>45300750</v>
      </c>
      <c r="P3045">
        <v>41300750</v>
      </c>
      <c r="Q3045">
        <v>4000000</v>
      </c>
      <c r="R3045">
        <v>869881</v>
      </c>
      <c r="S3045" t="s">
        <v>359</v>
      </c>
      <c r="T3045">
        <v>-2.569689999023184E-2</v>
      </c>
      <c r="U3045">
        <v>0.838371357362384</v>
      </c>
      <c r="V3045">
        <v>0.2094661248883162</v>
      </c>
      <c r="W3045">
        <v>-0.47658044995346688</v>
      </c>
      <c r="X3045">
        <v>-1.425228628399082</v>
      </c>
      <c r="Y3045" t="str">
        <f t="shared" si="188"/>
        <v>&gt;72</v>
      </c>
      <c r="Z3045" s="20">
        <f t="shared" si="189"/>
        <v>0.91170124114942908</v>
      </c>
      <c r="AA3045" t="str">
        <f t="shared" si="190"/>
        <v>80%-100%</v>
      </c>
      <c r="AB3045">
        <f t="shared" si="191"/>
        <v>1.8037883633579334E-4</v>
      </c>
    </row>
    <row r="3046" spans="1:28" x14ac:dyDescent="0.25">
      <c r="A3046" t="s">
        <v>7108</v>
      </c>
      <c r="B3046" t="s">
        <v>7109</v>
      </c>
      <c r="C3046" t="s">
        <v>82</v>
      </c>
      <c r="D3046" t="s">
        <v>246</v>
      </c>
      <c r="E3046">
        <v>46</v>
      </c>
      <c r="F3046" t="s">
        <v>117</v>
      </c>
      <c r="G3046">
        <v>2020</v>
      </c>
      <c r="H3046" t="s">
        <v>14</v>
      </c>
      <c r="I3046" t="s">
        <v>84</v>
      </c>
      <c r="J3046" t="s">
        <v>80</v>
      </c>
      <c r="K3046">
        <v>84</v>
      </c>
      <c r="L3046" s="18">
        <v>43630</v>
      </c>
      <c r="M3046" s="18">
        <v>46187</v>
      </c>
      <c r="O3046">
        <v>46317650</v>
      </c>
      <c r="P3046">
        <v>23898825</v>
      </c>
      <c r="Q3046">
        <v>22418825</v>
      </c>
      <c r="R3046">
        <v>508229</v>
      </c>
      <c r="S3046" t="s">
        <v>430</v>
      </c>
      <c r="T3046">
        <v>0.31388949547487588</v>
      </c>
      <c r="U3046">
        <v>-0.78655781281228088</v>
      </c>
      <c r="V3046">
        <v>5.1377144922950549E-2</v>
      </c>
      <c r="W3046">
        <v>-6.7496495943027493E-2</v>
      </c>
      <c r="X3046">
        <v>0.74051193869292065</v>
      </c>
      <c r="Y3046" t="str">
        <f t="shared" si="188"/>
        <v>&gt;72</v>
      </c>
      <c r="Z3046" s="20">
        <f t="shared" si="189"/>
        <v>0.51597663093874579</v>
      </c>
      <c r="AA3046" t="str">
        <f t="shared" si="190"/>
        <v>40%-60%</v>
      </c>
      <c r="AB3046">
        <f t="shared" si="191"/>
        <v>1.0538654782907537E-4</v>
      </c>
    </row>
    <row r="3047" spans="1:28" x14ac:dyDescent="0.25">
      <c r="A3047" t="s">
        <v>7110</v>
      </c>
      <c r="B3047" t="s">
        <v>7111</v>
      </c>
      <c r="C3047" t="s">
        <v>82</v>
      </c>
      <c r="D3047" t="s">
        <v>224</v>
      </c>
      <c r="E3047">
        <v>167084683</v>
      </c>
      <c r="F3047" t="s">
        <v>95</v>
      </c>
      <c r="G3047">
        <v>2018</v>
      </c>
      <c r="H3047" t="s">
        <v>16</v>
      </c>
      <c r="J3047" t="s">
        <v>96</v>
      </c>
      <c r="K3047">
        <v>60</v>
      </c>
      <c r="L3047" s="18">
        <v>44421</v>
      </c>
      <c r="M3047" s="18">
        <v>46247</v>
      </c>
      <c r="O3047">
        <v>22700000</v>
      </c>
      <c r="P3047">
        <v>22700000</v>
      </c>
      <c r="Q3047">
        <v>0</v>
      </c>
      <c r="R3047">
        <v>616187</v>
      </c>
      <c r="S3047" t="s">
        <v>486</v>
      </c>
      <c r="T3047">
        <v>-0.47443606542626698</v>
      </c>
      <c r="U3047">
        <v>1.2009447865714571</v>
      </c>
      <c r="V3047">
        <v>0.16994387989697479</v>
      </c>
      <c r="W3047">
        <v>-0.85285041023941577</v>
      </c>
      <c r="X3047">
        <v>-0.96114136402222416</v>
      </c>
      <c r="Y3047" t="str">
        <f t="shared" si="188"/>
        <v>49-60</v>
      </c>
      <c r="Z3047" s="20">
        <f t="shared" si="189"/>
        <v>1</v>
      </c>
      <c r="AA3047" t="str">
        <f t="shared" si="190"/>
        <v>80%-100%</v>
      </c>
      <c r="AB3047">
        <f t="shared" si="191"/>
        <v>1.2777275745216125E-4</v>
      </c>
    </row>
    <row r="3048" spans="1:28" x14ac:dyDescent="0.25">
      <c r="A3048" t="s">
        <v>6452</v>
      </c>
      <c r="B3048" t="s">
        <v>7112</v>
      </c>
      <c r="C3048" t="s">
        <v>82</v>
      </c>
      <c r="D3048" t="s">
        <v>86</v>
      </c>
      <c r="E3048">
        <v>59</v>
      </c>
      <c r="F3048" t="s">
        <v>87</v>
      </c>
      <c r="G3048">
        <v>2020</v>
      </c>
      <c r="H3048" t="s">
        <v>15</v>
      </c>
      <c r="I3048" t="s">
        <v>84</v>
      </c>
      <c r="J3048" t="s">
        <v>80</v>
      </c>
      <c r="K3048">
        <v>84</v>
      </c>
      <c r="L3048" s="18">
        <v>43684</v>
      </c>
      <c r="M3048" s="18">
        <v>46241</v>
      </c>
      <c r="O3048">
        <v>34070000</v>
      </c>
      <c r="P3048">
        <v>27070000</v>
      </c>
      <c r="Q3048">
        <v>7000000</v>
      </c>
      <c r="R3048">
        <v>584629</v>
      </c>
      <c r="S3048" t="s">
        <v>252</v>
      </c>
      <c r="T3048">
        <v>1.1992397407946209</v>
      </c>
      <c r="U3048">
        <v>0.35728513062267292</v>
      </c>
      <c r="V3048">
        <v>0.24898836987965761</v>
      </c>
      <c r="W3048">
        <v>0.2332886000542794</v>
      </c>
      <c r="X3048">
        <v>-0.34235834485308059</v>
      </c>
      <c r="Y3048" t="str">
        <f t="shared" si="188"/>
        <v>&gt;72</v>
      </c>
      <c r="Z3048" s="20">
        <f t="shared" si="189"/>
        <v>0.79454065159964782</v>
      </c>
      <c r="AA3048" t="str">
        <f t="shared" si="190"/>
        <v>60%-80%</v>
      </c>
      <c r="AB3048">
        <f t="shared" si="191"/>
        <v>1.212288792468838E-4</v>
      </c>
    </row>
    <row r="3049" spans="1:28" x14ac:dyDescent="0.25">
      <c r="A3049" t="s">
        <v>7113</v>
      </c>
      <c r="B3049" t="s">
        <v>7114</v>
      </c>
      <c r="C3049" t="s">
        <v>82</v>
      </c>
      <c r="D3049" t="s">
        <v>236</v>
      </c>
      <c r="E3049">
        <v>49</v>
      </c>
      <c r="F3049" t="s">
        <v>87</v>
      </c>
      <c r="G3049">
        <v>2021</v>
      </c>
      <c r="H3049" t="s">
        <v>24</v>
      </c>
      <c r="I3049" t="s">
        <v>84</v>
      </c>
      <c r="J3049" t="s">
        <v>80</v>
      </c>
      <c r="K3049">
        <v>84</v>
      </c>
      <c r="L3049" s="18">
        <v>43901</v>
      </c>
      <c r="M3049" s="18">
        <v>46457</v>
      </c>
      <c r="O3049">
        <v>50590000</v>
      </c>
      <c r="P3049">
        <v>50590000</v>
      </c>
      <c r="Q3049">
        <v>0</v>
      </c>
      <c r="R3049">
        <v>1130689</v>
      </c>
      <c r="S3049" t="s">
        <v>85</v>
      </c>
      <c r="T3049">
        <v>-0.26825861103673743</v>
      </c>
      <c r="U3049">
        <v>1.2009447865714571</v>
      </c>
      <c r="V3049">
        <v>1.185489993161002E-2</v>
      </c>
      <c r="W3049">
        <v>-0.47694653976268447</v>
      </c>
      <c r="X3049">
        <v>-0.18766259006079469</v>
      </c>
      <c r="Y3049" t="str">
        <f t="shared" si="188"/>
        <v>&gt;72</v>
      </c>
      <c r="Z3049" s="20">
        <f t="shared" si="189"/>
        <v>1</v>
      </c>
      <c r="AA3049" t="str">
        <f t="shared" si="190"/>
        <v>80%-100%</v>
      </c>
      <c r="AB3049">
        <f t="shared" si="191"/>
        <v>2.3446007681243968E-4</v>
      </c>
    </row>
    <row r="3050" spans="1:28" x14ac:dyDescent="0.25">
      <c r="A3050" t="s">
        <v>7115</v>
      </c>
      <c r="B3050" t="s">
        <v>7116</v>
      </c>
      <c r="C3050" t="s">
        <v>82</v>
      </c>
      <c r="D3050" t="s">
        <v>421</v>
      </c>
      <c r="E3050">
        <v>49</v>
      </c>
      <c r="F3050" t="s">
        <v>11</v>
      </c>
      <c r="G3050">
        <v>2017</v>
      </c>
      <c r="H3050" t="s">
        <v>11</v>
      </c>
      <c r="J3050" t="s">
        <v>80</v>
      </c>
      <c r="K3050">
        <v>72</v>
      </c>
      <c r="L3050" s="18">
        <v>43070</v>
      </c>
      <c r="M3050" s="18">
        <v>45261</v>
      </c>
      <c r="O3050">
        <v>64990000</v>
      </c>
      <c r="P3050">
        <v>32495000</v>
      </c>
      <c r="Q3050">
        <v>32495000</v>
      </c>
      <c r="R3050">
        <v>853027</v>
      </c>
      <c r="S3050" t="s">
        <v>563</v>
      </c>
      <c r="T3050">
        <v>0.32601758102720108</v>
      </c>
      <c r="U3050">
        <v>-0.85216124758390532</v>
      </c>
      <c r="V3050">
        <v>0.99991102471514426</v>
      </c>
      <c r="W3050">
        <v>3.8136262897912561</v>
      </c>
      <c r="X3050">
        <v>1.0499034482774929</v>
      </c>
      <c r="Y3050" t="str">
        <f t="shared" si="188"/>
        <v>61-72</v>
      </c>
      <c r="Z3050" s="20">
        <f t="shared" si="189"/>
        <v>0.5</v>
      </c>
      <c r="AA3050" t="str">
        <f t="shared" si="190"/>
        <v>40%-60%</v>
      </c>
      <c r="AB3050">
        <f t="shared" si="191"/>
        <v>1.7688398484736739E-4</v>
      </c>
    </row>
    <row r="3051" spans="1:28" x14ac:dyDescent="0.25">
      <c r="A3051" t="s">
        <v>7117</v>
      </c>
      <c r="B3051" t="s">
        <v>7118</v>
      </c>
      <c r="C3051" t="s">
        <v>82</v>
      </c>
      <c r="D3051" t="s">
        <v>195</v>
      </c>
      <c r="E3051">
        <v>15</v>
      </c>
      <c r="F3051" t="s">
        <v>79</v>
      </c>
      <c r="G3051">
        <v>2020</v>
      </c>
      <c r="H3051" t="s">
        <v>13</v>
      </c>
      <c r="I3051" t="s">
        <v>84</v>
      </c>
      <c r="J3051" t="s">
        <v>80</v>
      </c>
      <c r="K3051">
        <v>72</v>
      </c>
      <c r="L3051" s="18">
        <v>43534</v>
      </c>
      <c r="M3051" s="18">
        <v>45726</v>
      </c>
      <c r="O3051">
        <v>41040000</v>
      </c>
      <c r="P3051">
        <v>41290000</v>
      </c>
      <c r="Q3051">
        <v>0</v>
      </c>
      <c r="R3051">
        <v>896528</v>
      </c>
      <c r="S3051" t="s">
        <v>311</v>
      </c>
      <c r="T3051">
        <v>0.45942652210277918</v>
      </c>
      <c r="U3051">
        <v>1.2259582616464491</v>
      </c>
      <c r="V3051">
        <v>0.16994387989697479</v>
      </c>
      <c r="W3051">
        <v>-0.67933744872299062</v>
      </c>
      <c r="X3051">
        <v>0.81785981608906366</v>
      </c>
      <c r="Y3051" t="str">
        <f t="shared" si="188"/>
        <v>61-72</v>
      </c>
      <c r="Z3051" s="20">
        <f t="shared" si="189"/>
        <v>1.0060916179337231</v>
      </c>
      <c r="AA3051" t="str">
        <f t="shared" si="190"/>
        <v>80%-100%</v>
      </c>
      <c r="AB3051">
        <f t="shared" si="191"/>
        <v>1.8590436781865122E-4</v>
      </c>
    </row>
    <row r="3052" spans="1:28" x14ac:dyDescent="0.25">
      <c r="A3052" t="s">
        <v>7119</v>
      </c>
      <c r="B3052" t="s">
        <v>7120</v>
      </c>
      <c r="C3052" t="s">
        <v>82</v>
      </c>
      <c r="D3052" t="s">
        <v>250</v>
      </c>
      <c r="E3052">
        <v>38</v>
      </c>
      <c r="F3052" t="s">
        <v>95</v>
      </c>
      <c r="G3052">
        <v>2014</v>
      </c>
      <c r="H3052" t="s">
        <v>16</v>
      </c>
      <c r="J3052" t="s">
        <v>96</v>
      </c>
      <c r="K3052">
        <v>60</v>
      </c>
      <c r="L3052" s="18">
        <v>44071</v>
      </c>
      <c r="M3052" s="18">
        <v>45897</v>
      </c>
      <c r="O3052">
        <v>26000000</v>
      </c>
      <c r="P3052">
        <v>26000000</v>
      </c>
      <c r="Q3052">
        <v>0</v>
      </c>
      <c r="R3052">
        <v>698164</v>
      </c>
      <c r="S3052" t="s">
        <v>88</v>
      </c>
      <c r="T3052">
        <v>-0.19549009772278569</v>
      </c>
      <c r="U3052">
        <v>1.2009447865714571</v>
      </c>
      <c r="V3052">
        <v>0.99991102471514426</v>
      </c>
      <c r="W3052">
        <v>-0.85167414343627212</v>
      </c>
      <c r="X3052">
        <v>-1.3478807510029389</v>
      </c>
      <c r="Y3052" t="str">
        <f t="shared" si="188"/>
        <v>49-60</v>
      </c>
      <c r="Z3052" s="20">
        <f t="shared" si="189"/>
        <v>1</v>
      </c>
      <c r="AA3052" t="str">
        <f t="shared" si="190"/>
        <v>80%-100%</v>
      </c>
      <c r="AB3052">
        <f t="shared" si="191"/>
        <v>1.4477153759139794E-4</v>
      </c>
    </row>
    <row r="3053" spans="1:28" x14ac:dyDescent="0.25">
      <c r="A3053" t="s">
        <v>7121</v>
      </c>
      <c r="B3053" t="s">
        <v>7122</v>
      </c>
      <c r="C3053" t="s">
        <v>82</v>
      </c>
      <c r="D3053" t="s">
        <v>93</v>
      </c>
      <c r="E3053">
        <v>50</v>
      </c>
      <c r="F3053" t="s">
        <v>87</v>
      </c>
      <c r="G3053">
        <v>2018</v>
      </c>
      <c r="H3053" t="s">
        <v>15</v>
      </c>
      <c r="J3053" t="s">
        <v>80</v>
      </c>
      <c r="K3053">
        <v>60</v>
      </c>
      <c r="L3053" s="18">
        <v>43069</v>
      </c>
      <c r="M3053" s="18">
        <v>44895</v>
      </c>
      <c r="O3053">
        <v>33278000</v>
      </c>
      <c r="P3053">
        <v>13278000</v>
      </c>
      <c r="Q3053">
        <v>20000000</v>
      </c>
      <c r="R3053">
        <v>353474</v>
      </c>
      <c r="S3053" t="s">
        <v>109</v>
      </c>
      <c r="T3053">
        <v>0.50793886431208024</v>
      </c>
      <c r="U3053">
        <v>-1.2668790419703571</v>
      </c>
      <c r="V3053">
        <v>0.56516632981038883</v>
      </c>
      <c r="W3053">
        <v>-0.36079716293049008</v>
      </c>
      <c r="X3053">
        <v>-0.80644560922993824</v>
      </c>
      <c r="Y3053" t="str">
        <f t="shared" si="188"/>
        <v>49-60</v>
      </c>
      <c r="Z3053" s="20">
        <f t="shared" si="189"/>
        <v>0.39900234389085881</v>
      </c>
      <c r="AA3053" t="str">
        <f t="shared" si="190"/>
        <v>20%-40%</v>
      </c>
      <c r="AB3053">
        <f t="shared" si="191"/>
        <v>7.3296495491864075E-5</v>
      </c>
    </row>
    <row r="3054" spans="1:28" x14ac:dyDescent="0.25">
      <c r="A3054" t="s">
        <v>7123</v>
      </c>
      <c r="B3054" t="s">
        <v>7124</v>
      </c>
      <c r="C3054" t="s">
        <v>82</v>
      </c>
      <c r="D3054" t="s">
        <v>442</v>
      </c>
      <c r="E3054">
        <v>15</v>
      </c>
      <c r="F3054" t="s">
        <v>87</v>
      </c>
      <c r="G3054">
        <v>2020</v>
      </c>
      <c r="H3054" t="s">
        <v>24</v>
      </c>
      <c r="I3054" t="s">
        <v>84</v>
      </c>
      <c r="J3054" t="s">
        <v>80</v>
      </c>
      <c r="K3054">
        <v>84</v>
      </c>
      <c r="L3054" s="18">
        <v>43953</v>
      </c>
      <c r="M3054" s="18">
        <v>46509</v>
      </c>
      <c r="O3054">
        <v>45198000</v>
      </c>
      <c r="P3054">
        <v>45448000</v>
      </c>
      <c r="Q3054">
        <v>0</v>
      </c>
      <c r="R3054">
        <v>960142</v>
      </c>
      <c r="S3054" t="s">
        <v>302</v>
      </c>
      <c r="T3054">
        <v>-1.202121198565784</v>
      </c>
      <c r="U3054">
        <v>1.22365714147826</v>
      </c>
      <c r="V3054">
        <v>0.92086653473246149</v>
      </c>
      <c r="W3054">
        <v>-0.82861712353006944</v>
      </c>
      <c r="X3054">
        <v>-0.34235834485308059</v>
      </c>
      <c r="Y3054" t="str">
        <f t="shared" si="188"/>
        <v>&gt;72</v>
      </c>
      <c r="Z3054" s="20">
        <f t="shared" si="189"/>
        <v>1.0055312181954954</v>
      </c>
      <c r="AA3054" t="str">
        <f t="shared" si="190"/>
        <v>80%-100%</v>
      </c>
      <c r="AB3054">
        <f t="shared" si="191"/>
        <v>1.9909538968792431E-4</v>
      </c>
    </row>
    <row r="3055" spans="1:28" x14ac:dyDescent="0.25">
      <c r="A3055" t="s">
        <v>7125</v>
      </c>
      <c r="B3055" t="s">
        <v>7126</v>
      </c>
      <c r="C3055" t="s">
        <v>82</v>
      </c>
      <c r="D3055" t="s">
        <v>358</v>
      </c>
      <c r="E3055">
        <v>46</v>
      </c>
      <c r="F3055" t="s">
        <v>95</v>
      </c>
      <c r="G3055">
        <v>2019</v>
      </c>
      <c r="H3055" t="s">
        <v>16</v>
      </c>
      <c r="J3055" t="s">
        <v>96</v>
      </c>
      <c r="K3055">
        <v>24</v>
      </c>
      <c r="L3055" s="18">
        <v>44428</v>
      </c>
      <c r="M3055" s="18">
        <v>45158</v>
      </c>
      <c r="O3055">
        <v>35900000</v>
      </c>
      <c r="P3055">
        <v>14359000</v>
      </c>
      <c r="Q3055">
        <v>21541000</v>
      </c>
      <c r="R3055">
        <v>721087</v>
      </c>
      <c r="S3055" t="s">
        <v>235</v>
      </c>
      <c r="T3055">
        <v>0.2411209821609242</v>
      </c>
      <c r="U3055">
        <v>-1.2628968335812261</v>
      </c>
      <c r="V3055">
        <v>0.13042163490563341</v>
      </c>
      <c r="W3055">
        <v>-0.4437352572787801</v>
      </c>
      <c r="X3055">
        <v>1.668686467446636</v>
      </c>
      <c r="Y3055" t="str">
        <f t="shared" si="188"/>
        <v>&lt;=24</v>
      </c>
      <c r="Z3055" s="20">
        <f t="shared" si="189"/>
        <v>0.39997214484679666</v>
      </c>
      <c r="AA3055" t="str">
        <f t="shared" si="190"/>
        <v>20%-40%</v>
      </c>
      <c r="AB3055">
        <f t="shared" si="191"/>
        <v>1.4952485909781708E-4</v>
      </c>
    </row>
    <row r="3056" spans="1:28" x14ac:dyDescent="0.25">
      <c r="A3056" t="s">
        <v>7127</v>
      </c>
      <c r="B3056" t="s">
        <v>7128</v>
      </c>
      <c r="C3056" t="s">
        <v>82</v>
      </c>
      <c r="D3056" t="s">
        <v>453</v>
      </c>
      <c r="E3056">
        <v>15</v>
      </c>
      <c r="F3056" t="s">
        <v>79</v>
      </c>
      <c r="G3056">
        <v>2018</v>
      </c>
      <c r="H3056" t="s">
        <v>13</v>
      </c>
      <c r="J3056" t="s">
        <v>80</v>
      </c>
      <c r="K3056">
        <v>84</v>
      </c>
      <c r="L3056" s="18">
        <v>43075</v>
      </c>
      <c r="M3056" s="18">
        <v>45632</v>
      </c>
      <c r="O3056">
        <v>46840000</v>
      </c>
      <c r="P3056">
        <v>37472000</v>
      </c>
      <c r="Q3056">
        <v>9368000</v>
      </c>
      <c r="R3056">
        <v>770236</v>
      </c>
      <c r="S3056" t="s">
        <v>891</v>
      </c>
      <c r="T3056">
        <v>0.20473672550394839</v>
      </c>
      <c r="U3056">
        <v>0.37970237290931202</v>
      </c>
      <c r="V3056">
        <v>0.58906831648053704</v>
      </c>
      <c r="W3056">
        <v>-0.42382103374926111</v>
      </c>
      <c r="X3056">
        <v>0.43112042910834891</v>
      </c>
      <c r="Y3056" t="str">
        <f t="shared" si="188"/>
        <v>&gt;72</v>
      </c>
      <c r="Z3056" s="20">
        <f t="shared" si="189"/>
        <v>0.8</v>
      </c>
      <c r="AA3056" t="str">
        <f t="shared" si="190"/>
        <v>60%-80%</v>
      </c>
      <c r="AB3056">
        <f t="shared" si="191"/>
        <v>1.5971641337600903E-4</v>
      </c>
    </row>
    <row r="3057" spans="1:28" x14ac:dyDescent="0.25">
      <c r="A3057" t="s">
        <v>7129</v>
      </c>
      <c r="B3057" t="s">
        <v>7130</v>
      </c>
      <c r="C3057" t="s">
        <v>82</v>
      </c>
      <c r="D3057" t="s">
        <v>165</v>
      </c>
      <c r="E3057">
        <v>49</v>
      </c>
      <c r="F3057" t="s">
        <v>11</v>
      </c>
      <c r="G3057">
        <v>2020</v>
      </c>
      <c r="H3057" t="s">
        <v>11</v>
      </c>
      <c r="I3057" t="s">
        <v>188</v>
      </c>
      <c r="J3057" t="s">
        <v>80</v>
      </c>
      <c r="K3057">
        <v>72</v>
      </c>
      <c r="L3057" s="18">
        <v>43692</v>
      </c>
      <c r="M3057" s="18">
        <v>45884</v>
      </c>
      <c r="O3057">
        <v>67390000</v>
      </c>
      <c r="P3057">
        <v>33690000</v>
      </c>
      <c r="Q3057">
        <v>33700000</v>
      </c>
      <c r="R3057">
        <v>793969</v>
      </c>
      <c r="S3057" t="s">
        <v>85</v>
      </c>
      <c r="T3057">
        <v>1.187111655242296</v>
      </c>
      <c r="U3057">
        <v>-0.85246590792433508</v>
      </c>
      <c r="V3057">
        <v>-0.30432305999912118</v>
      </c>
      <c r="W3057">
        <v>0.64175521313530359</v>
      </c>
      <c r="X3057">
        <v>-0.88379348662608126</v>
      </c>
      <c r="Y3057" t="str">
        <f t="shared" si="188"/>
        <v>61-72</v>
      </c>
      <c r="Z3057" s="20">
        <f t="shared" si="189"/>
        <v>0.49992580501558093</v>
      </c>
      <c r="AA3057" t="str">
        <f t="shared" si="190"/>
        <v>40%-60%</v>
      </c>
      <c r="AB3057">
        <f t="shared" si="191"/>
        <v>1.6463769677311436E-4</v>
      </c>
    </row>
    <row r="3058" spans="1:28" x14ac:dyDescent="0.25">
      <c r="A3058" t="s">
        <v>7131</v>
      </c>
      <c r="B3058" t="s">
        <v>7132</v>
      </c>
      <c r="C3058" t="s">
        <v>82</v>
      </c>
      <c r="D3058" t="s">
        <v>106</v>
      </c>
      <c r="E3058">
        <v>220</v>
      </c>
      <c r="F3058" t="s">
        <v>87</v>
      </c>
      <c r="G3058">
        <v>2022</v>
      </c>
      <c r="H3058" t="s">
        <v>24</v>
      </c>
      <c r="J3058" t="s">
        <v>80</v>
      </c>
      <c r="K3058">
        <v>84</v>
      </c>
      <c r="L3058" s="18">
        <v>44544</v>
      </c>
      <c r="M3058" s="18">
        <v>47101</v>
      </c>
      <c r="O3058">
        <v>55336000</v>
      </c>
      <c r="P3058">
        <v>55336000</v>
      </c>
      <c r="Q3058">
        <v>0</v>
      </c>
      <c r="R3058">
        <v>1169167</v>
      </c>
      <c r="S3058" t="s">
        <v>121</v>
      </c>
      <c r="T3058">
        <v>-1.517451422926241</v>
      </c>
      <c r="U3058">
        <v>1.2009447865714571</v>
      </c>
      <c r="V3058">
        <v>0.24898836987965761</v>
      </c>
      <c r="W3058">
        <v>-0.1479426571203237</v>
      </c>
      <c r="X3058">
        <v>-1.1931849962106531</v>
      </c>
      <c r="Y3058" t="str">
        <f t="shared" si="188"/>
        <v>&gt;72</v>
      </c>
      <c r="Z3058" s="20">
        <f t="shared" si="189"/>
        <v>1</v>
      </c>
      <c r="AA3058" t="str">
        <f t="shared" si="190"/>
        <v>80%-100%</v>
      </c>
      <c r="AB3058">
        <f t="shared" si="191"/>
        <v>2.4243888870111027E-4</v>
      </c>
    </row>
    <row r="3059" spans="1:28" x14ac:dyDescent="0.25">
      <c r="A3059" t="s">
        <v>7133</v>
      </c>
      <c r="B3059" t="s">
        <v>7134</v>
      </c>
      <c r="C3059" t="s">
        <v>82</v>
      </c>
      <c r="D3059" t="s">
        <v>292</v>
      </c>
      <c r="E3059">
        <v>38</v>
      </c>
      <c r="F3059" t="s">
        <v>95</v>
      </c>
      <c r="G3059">
        <v>2016</v>
      </c>
      <c r="H3059" t="s">
        <v>16</v>
      </c>
      <c r="J3059" t="s">
        <v>96</v>
      </c>
      <c r="K3059">
        <v>84</v>
      </c>
      <c r="L3059" s="18">
        <v>44273</v>
      </c>
      <c r="M3059" s="18">
        <v>46830</v>
      </c>
      <c r="O3059">
        <v>41500000</v>
      </c>
      <c r="P3059">
        <v>41500000</v>
      </c>
      <c r="Q3059">
        <v>0</v>
      </c>
      <c r="R3059">
        <v>952277</v>
      </c>
      <c r="S3059" t="s">
        <v>184</v>
      </c>
      <c r="T3059">
        <v>2.2815442219069261E-2</v>
      </c>
      <c r="U3059">
        <v>1.2009447865714571</v>
      </c>
      <c r="V3059">
        <v>0.36755510485368181</v>
      </c>
      <c r="W3059">
        <v>-0.29612140726994562</v>
      </c>
      <c r="X3059">
        <v>-0.57440197704150942</v>
      </c>
      <c r="Y3059" t="str">
        <f t="shared" si="188"/>
        <v>&gt;72</v>
      </c>
      <c r="Z3059" s="20">
        <f t="shared" si="189"/>
        <v>1</v>
      </c>
      <c r="AA3059" t="str">
        <f t="shared" si="190"/>
        <v>80%-100%</v>
      </c>
      <c r="AB3059">
        <f t="shared" si="191"/>
        <v>1.9746450046539732E-4</v>
      </c>
    </row>
    <row r="3060" spans="1:28" x14ac:dyDescent="0.25">
      <c r="A3060" t="s">
        <v>7135</v>
      </c>
      <c r="B3060" t="s">
        <v>7136</v>
      </c>
      <c r="C3060" t="s">
        <v>82</v>
      </c>
      <c r="D3060" t="s">
        <v>789</v>
      </c>
      <c r="E3060">
        <v>236</v>
      </c>
      <c r="F3060" t="s">
        <v>117</v>
      </c>
      <c r="G3060">
        <v>2019</v>
      </c>
      <c r="H3060" t="s">
        <v>14</v>
      </c>
      <c r="J3060" t="s">
        <v>80</v>
      </c>
      <c r="K3060">
        <v>84</v>
      </c>
      <c r="L3060" s="18">
        <v>43202</v>
      </c>
      <c r="M3060" s="18">
        <v>45759</v>
      </c>
      <c r="O3060">
        <v>47450000</v>
      </c>
      <c r="P3060">
        <v>42705000</v>
      </c>
      <c r="Q3060">
        <v>4745000</v>
      </c>
      <c r="R3060">
        <v>907983</v>
      </c>
      <c r="S3060" t="s">
        <v>710</v>
      </c>
      <c r="T3060">
        <v>1.308392510765549</v>
      </c>
      <c r="U3060">
        <v>0.79032357974038436</v>
      </c>
      <c r="V3060">
        <v>4.8948582012723153E-2</v>
      </c>
      <c r="W3060">
        <v>-0.6605752630246543</v>
      </c>
      <c r="X3060">
        <v>0.97255557088134947</v>
      </c>
      <c r="Y3060" t="str">
        <f t="shared" si="188"/>
        <v>&gt;72</v>
      </c>
      <c r="Z3060" s="20">
        <f t="shared" si="189"/>
        <v>0.9</v>
      </c>
      <c r="AA3060" t="str">
        <f t="shared" si="190"/>
        <v>80%-100%</v>
      </c>
      <c r="AB3060">
        <f t="shared" si="191"/>
        <v>1.882796807295281E-4</v>
      </c>
    </row>
    <row r="3061" spans="1:28" x14ac:dyDescent="0.25">
      <c r="A3061" t="s">
        <v>7137</v>
      </c>
      <c r="B3061" t="s">
        <v>7138</v>
      </c>
      <c r="C3061" t="s">
        <v>82</v>
      </c>
      <c r="D3061" t="s">
        <v>154</v>
      </c>
      <c r="E3061">
        <v>46</v>
      </c>
      <c r="F3061" t="s">
        <v>17</v>
      </c>
      <c r="G3061">
        <v>2022</v>
      </c>
      <c r="H3061" t="s">
        <v>155</v>
      </c>
      <c r="I3061" t="s">
        <v>84</v>
      </c>
      <c r="J3061" t="s">
        <v>80</v>
      </c>
      <c r="K3061">
        <v>36</v>
      </c>
      <c r="L3061" s="18">
        <v>44407</v>
      </c>
      <c r="M3061" s="18">
        <v>45503</v>
      </c>
      <c r="O3061">
        <v>78700000</v>
      </c>
      <c r="P3061">
        <v>43700000</v>
      </c>
      <c r="Q3061">
        <v>35000000</v>
      </c>
      <c r="R3061">
        <v>1708205</v>
      </c>
      <c r="S3061" t="s">
        <v>235</v>
      </c>
      <c r="T3061">
        <v>-1.092968428594856</v>
      </c>
      <c r="U3061">
        <v>-0.62519781051717538</v>
      </c>
      <c r="V3061">
        <v>-1.0808563667224671</v>
      </c>
      <c r="W3061">
        <v>0.67146126037428722</v>
      </c>
      <c r="X3061">
        <v>0.97255557088134947</v>
      </c>
      <c r="Y3061" t="str">
        <f t="shared" si="188"/>
        <v>25-36</v>
      </c>
      <c r="Z3061" s="20">
        <f t="shared" si="189"/>
        <v>0.55527318932655656</v>
      </c>
      <c r="AA3061" t="str">
        <f t="shared" si="190"/>
        <v>40%-60%</v>
      </c>
      <c r="AB3061">
        <f t="shared" si="191"/>
        <v>3.542140018266681E-4</v>
      </c>
    </row>
    <row r="3062" spans="1:28" x14ac:dyDescent="0.25">
      <c r="A3062" t="s">
        <v>493</v>
      </c>
      <c r="B3062" t="s">
        <v>7139</v>
      </c>
      <c r="C3062" t="s">
        <v>82</v>
      </c>
      <c r="D3062" t="s">
        <v>161</v>
      </c>
      <c r="E3062">
        <v>74</v>
      </c>
      <c r="F3062" t="s">
        <v>79</v>
      </c>
      <c r="G3062">
        <v>2021</v>
      </c>
      <c r="H3062" t="s">
        <v>26</v>
      </c>
      <c r="I3062" t="s">
        <v>84</v>
      </c>
      <c r="J3062" t="s">
        <v>80</v>
      </c>
      <c r="K3062">
        <v>84</v>
      </c>
      <c r="L3062" s="18">
        <v>44252</v>
      </c>
      <c r="M3062" s="18">
        <v>46808</v>
      </c>
      <c r="O3062">
        <v>48660000</v>
      </c>
      <c r="P3062">
        <v>30660000</v>
      </c>
      <c r="Q3062">
        <v>18000000</v>
      </c>
      <c r="R3062">
        <v>617671</v>
      </c>
      <c r="S3062" t="s">
        <v>168</v>
      </c>
      <c r="T3062">
        <v>0.2411209821609242</v>
      </c>
      <c r="U3062">
        <v>-0.31799925842634491</v>
      </c>
      <c r="V3062">
        <v>-0.34384530499046262</v>
      </c>
      <c r="W3062">
        <v>-0.40345575305679843</v>
      </c>
      <c r="X3062">
        <v>1.9007300996350649</v>
      </c>
      <c r="Y3062" t="str">
        <f t="shared" si="188"/>
        <v>&gt;72</v>
      </c>
      <c r="Z3062" s="20">
        <f t="shared" si="189"/>
        <v>0.63008631319358821</v>
      </c>
      <c r="AA3062" t="str">
        <f t="shared" si="190"/>
        <v>60%-80%</v>
      </c>
      <c r="AB3062">
        <f t="shared" si="191"/>
        <v>1.2808048022472707E-4</v>
      </c>
    </row>
    <row r="3063" spans="1:28" x14ac:dyDescent="0.25">
      <c r="A3063" t="s">
        <v>7140</v>
      </c>
      <c r="B3063" t="s">
        <v>7141</v>
      </c>
      <c r="C3063" t="s">
        <v>82</v>
      </c>
      <c r="D3063" t="s">
        <v>391</v>
      </c>
      <c r="E3063">
        <v>38</v>
      </c>
      <c r="F3063" t="s">
        <v>25</v>
      </c>
      <c r="G3063">
        <v>2022</v>
      </c>
      <c r="H3063" t="s">
        <v>25</v>
      </c>
      <c r="I3063" t="s">
        <v>84</v>
      </c>
      <c r="J3063" t="s">
        <v>80</v>
      </c>
      <c r="K3063">
        <v>36</v>
      </c>
      <c r="L3063" s="18">
        <v>44478</v>
      </c>
      <c r="M3063" s="18">
        <v>45574</v>
      </c>
      <c r="O3063">
        <v>43750000</v>
      </c>
      <c r="P3063">
        <v>26750000</v>
      </c>
      <c r="Q3063">
        <v>17000000</v>
      </c>
      <c r="R3063">
        <v>978036</v>
      </c>
      <c r="S3063" t="s">
        <v>234</v>
      </c>
      <c r="T3063">
        <v>-0.68061351981579676</v>
      </c>
      <c r="U3063">
        <v>-0.39461190282928182</v>
      </c>
      <c r="V3063">
        <v>-0.85763448987790047</v>
      </c>
      <c r="W3063">
        <v>0.37888049256741668</v>
      </c>
      <c r="X3063">
        <v>-1.425228628399082</v>
      </c>
      <c r="Y3063" t="str">
        <f t="shared" si="188"/>
        <v>25-36</v>
      </c>
      <c r="Z3063" s="20">
        <f t="shared" si="189"/>
        <v>0.61142857142857143</v>
      </c>
      <c r="AA3063" t="str">
        <f t="shared" si="190"/>
        <v>60%-80%</v>
      </c>
      <c r="AB3063">
        <f t="shared" si="191"/>
        <v>2.0280589594957697E-4</v>
      </c>
    </row>
    <row r="3064" spans="1:28" x14ac:dyDescent="0.25">
      <c r="A3064" t="s">
        <v>7142</v>
      </c>
      <c r="B3064" t="s">
        <v>7143</v>
      </c>
      <c r="C3064" t="s">
        <v>82</v>
      </c>
      <c r="D3064" t="s">
        <v>239</v>
      </c>
      <c r="E3064">
        <v>61</v>
      </c>
      <c r="F3064" t="s">
        <v>117</v>
      </c>
      <c r="G3064">
        <v>2019</v>
      </c>
      <c r="H3064" t="s">
        <v>14</v>
      </c>
      <c r="J3064" t="s">
        <v>80</v>
      </c>
      <c r="K3064">
        <v>84</v>
      </c>
      <c r="L3064" s="18">
        <v>43458</v>
      </c>
      <c r="M3064" s="18">
        <v>46015</v>
      </c>
      <c r="O3064">
        <v>41620000</v>
      </c>
      <c r="P3064">
        <v>33296000</v>
      </c>
      <c r="Q3064">
        <v>8324000</v>
      </c>
      <c r="R3064">
        <v>716867</v>
      </c>
      <c r="S3064" t="s">
        <v>255</v>
      </c>
      <c r="T3064">
        <v>0.2411209821609242</v>
      </c>
      <c r="U3064">
        <v>0.37970237290931202</v>
      </c>
      <c r="V3064">
        <v>0.2094661248883162</v>
      </c>
      <c r="W3064">
        <v>-7.5521264217972686E-2</v>
      </c>
      <c r="X3064">
        <v>0.43112042910834891</v>
      </c>
      <c r="Y3064" t="str">
        <f t="shared" si="188"/>
        <v>&gt;72</v>
      </c>
      <c r="Z3064" s="20">
        <f t="shared" si="189"/>
        <v>0.8</v>
      </c>
      <c r="AA3064" t="str">
        <f t="shared" si="190"/>
        <v>60%-80%</v>
      </c>
      <c r="AB3064">
        <f t="shared" si="191"/>
        <v>1.4864979838337793E-4</v>
      </c>
    </row>
    <row r="3065" spans="1:28" x14ac:dyDescent="0.25">
      <c r="A3065" t="s">
        <v>7144</v>
      </c>
      <c r="B3065" t="s">
        <v>7145</v>
      </c>
      <c r="C3065" t="s">
        <v>82</v>
      </c>
      <c r="D3065" t="s">
        <v>221</v>
      </c>
      <c r="E3065">
        <v>236</v>
      </c>
      <c r="F3065" t="s">
        <v>117</v>
      </c>
      <c r="G3065">
        <v>2022</v>
      </c>
      <c r="H3065" t="s">
        <v>29</v>
      </c>
      <c r="J3065" t="s">
        <v>80</v>
      </c>
      <c r="K3065">
        <v>48</v>
      </c>
      <c r="L3065" s="18">
        <v>44621</v>
      </c>
      <c r="M3065" s="18">
        <v>46082</v>
      </c>
      <c r="O3065">
        <v>72590000</v>
      </c>
      <c r="P3065">
        <v>65000000</v>
      </c>
      <c r="Q3065">
        <v>7590000</v>
      </c>
      <c r="R3065">
        <v>1985607</v>
      </c>
      <c r="S3065" t="s">
        <v>7146</v>
      </c>
      <c r="T3065">
        <v>1.5145699651550779</v>
      </c>
      <c r="U3065">
        <v>0.7715998410076268</v>
      </c>
      <c r="V3065">
        <v>-0.2648008150077798</v>
      </c>
      <c r="W3065">
        <v>0.46169810586335308</v>
      </c>
      <c r="X3065">
        <v>1.0499034482774929</v>
      </c>
      <c r="Y3065" t="str">
        <f t="shared" si="188"/>
        <v>37-48</v>
      </c>
      <c r="Z3065" s="20">
        <f t="shared" si="189"/>
        <v>0.89544014327042287</v>
      </c>
      <c r="AA3065" t="str">
        <f t="shared" si="190"/>
        <v>80%-100%</v>
      </c>
      <c r="AB3065">
        <f t="shared" si="191"/>
        <v>4.1173618009843373E-4</v>
      </c>
    </row>
    <row r="3066" spans="1:28" x14ac:dyDescent="0.25">
      <c r="A3066" t="s">
        <v>7147</v>
      </c>
      <c r="B3066" t="s">
        <v>7148</v>
      </c>
      <c r="C3066" t="s">
        <v>82</v>
      </c>
      <c r="D3066" t="s">
        <v>508</v>
      </c>
      <c r="E3066">
        <v>60</v>
      </c>
      <c r="F3066" t="s">
        <v>95</v>
      </c>
      <c r="G3066">
        <v>2015</v>
      </c>
      <c r="H3066" t="s">
        <v>16</v>
      </c>
      <c r="J3066" t="s">
        <v>96</v>
      </c>
      <c r="K3066">
        <v>84</v>
      </c>
      <c r="L3066" s="18">
        <v>44173</v>
      </c>
      <c r="M3066" s="18">
        <v>46729</v>
      </c>
      <c r="O3066">
        <v>20000000</v>
      </c>
      <c r="P3066">
        <v>20000000</v>
      </c>
      <c r="Q3066">
        <v>0</v>
      </c>
      <c r="R3066">
        <v>462147</v>
      </c>
      <c r="S3066" t="s">
        <v>189</v>
      </c>
      <c r="T3066">
        <v>-0.53507649318789341</v>
      </c>
      <c r="U3066">
        <v>1.2009447865714571</v>
      </c>
      <c r="V3066">
        <v>1.395133474628558</v>
      </c>
      <c r="W3066">
        <v>-0.63612657079746371</v>
      </c>
      <c r="X3066">
        <v>-0.88379348662608126</v>
      </c>
      <c r="Y3066" t="str">
        <f t="shared" si="188"/>
        <v>&gt;72</v>
      </c>
      <c r="Z3066" s="20">
        <f t="shared" si="189"/>
        <v>1</v>
      </c>
      <c r="AA3066" t="str">
        <f t="shared" si="190"/>
        <v>80%-100%</v>
      </c>
      <c r="AB3066">
        <f t="shared" si="191"/>
        <v>9.5830967771543332E-5</v>
      </c>
    </row>
    <row r="3067" spans="1:28" x14ac:dyDescent="0.25">
      <c r="A3067" t="s">
        <v>7149</v>
      </c>
      <c r="B3067" t="s">
        <v>7150</v>
      </c>
      <c r="C3067" t="s">
        <v>82</v>
      </c>
      <c r="D3067" t="s">
        <v>292</v>
      </c>
      <c r="E3067">
        <v>76</v>
      </c>
      <c r="F3067" t="s">
        <v>95</v>
      </c>
      <c r="G3067">
        <v>2020</v>
      </c>
      <c r="H3067" t="s">
        <v>16</v>
      </c>
      <c r="I3067" t="s">
        <v>84</v>
      </c>
      <c r="J3067" t="s">
        <v>96</v>
      </c>
      <c r="K3067">
        <v>84</v>
      </c>
      <c r="L3067" s="18">
        <v>44186</v>
      </c>
      <c r="M3067" s="18">
        <v>46742</v>
      </c>
      <c r="O3067">
        <v>36000000</v>
      </c>
      <c r="P3067">
        <v>36000000</v>
      </c>
      <c r="Q3067">
        <v>0</v>
      </c>
      <c r="R3067">
        <v>938883</v>
      </c>
      <c r="S3067" t="s">
        <v>330</v>
      </c>
      <c r="T3067">
        <v>-2.1723680427518062</v>
      </c>
      <c r="U3067">
        <v>1.2009447865714571</v>
      </c>
      <c r="V3067">
        <v>0.72325530977575447</v>
      </c>
      <c r="W3067">
        <v>-0.953539379634468</v>
      </c>
      <c r="X3067">
        <v>-1.9666637701720819</v>
      </c>
      <c r="Y3067" t="str">
        <f t="shared" si="188"/>
        <v>&gt;72</v>
      </c>
      <c r="Z3067" s="20">
        <f t="shared" si="189"/>
        <v>1</v>
      </c>
      <c r="AA3067" t="str">
        <f t="shared" si="190"/>
        <v>80%-100%</v>
      </c>
      <c r="AB3067">
        <f t="shared" si="191"/>
        <v>1.9468711581866792E-4</v>
      </c>
    </row>
    <row r="3068" spans="1:28" x14ac:dyDescent="0.25">
      <c r="A3068" t="s">
        <v>7151</v>
      </c>
      <c r="B3068" t="s">
        <v>7152</v>
      </c>
      <c r="C3068" t="s">
        <v>82</v>
      </c>
      <c r="D3068" t="s">
        <v>154</v>
      </c>
      <c r="E3068">
        <v>38</v>
      </c>
      <c r="F3068" t="s">
        <v>87</v>
      </c>
      <c r="G3068">
        <v>2022</v>
      </c>
      <c r="H3068" t="s">
        <v>24</v>
      </c>
      <c r="I3068" t="s">
        <v>84</v>
      </c>
      <c r="J3068" t="s">
        <v>80</v>
      </c>
      <c r="K3068">
        <v>72</v>
      </c>
      <c r="L3068" s="18">
        <v>44438</v>
      </c>
      <c r="M3068" s="18">
        <v>46629</v>
      </c>
      <c r="O3068">
        <v>46950000</v>
      </c>
      <c r="P3068">
        <v>46950000</v>
      </c>
      <c r="Q3068">
        <v>0</v>
      </c>
      <c r="R3068">
        <v>1123616</v>
      </c>
      <c r="S3068" t="s">
        <v>162</v>
      </c>
      <c r="T3068">
        <v>-0.15910584106580991</v>
      </c>
      <c r="U3068">
        <v>1.2009447865714571</v>
      </c>
      <c r="V3068">
        <v>-0.1704967071894502</v>
      </c>
      <c r="W3068">
        <v>-0.191488425904872</v>
      </c>
      <c r="X3068">
        <v>-0.49705409964536651</v>
      </c>
      <c r="Y3068" t="str">
        <f t="shared" si="188"/>
        <v>61-72</v>
      </c>
      <c r="Z3068" s="20">
        <f t="shared" si="189"/>
        <v>1</v>
      </c>
      <c r="AA3068" t="str">
        <f t="shared" si="190"/>
        <v>80%-100%</v>
      </c>
      <c r="AB3068">
        <f t="shared" si="191"/>
        <v>2.3299341699413917E-4</v>
      </c>
    </row>
    <row r="3069" spans="1:28" x14ac:dyDescent="0.25">
      <c r="A3069" t="s">
        <v>7153</v>
      </c>
      <c r="B3069" t="s">
        <v>7154</v>
      </c>
      <c r="C3069" t="s">
        <v>82</v>
      </c>
      <c r="D3069" t="s">
        <v>199</v>
      </c>
      <c r="E3069">
        <v>48</v>
      </c>
      <c r="F3069" t="s">
        <v>17</v>
      </c>
      <c r="G3069">
        <v>2022</v>
      </c>
      <c r="H3069" t="s">
        <v>155</v>
      </c>
      <c r="I3069" t="s">
        <v>84</v>
      </c>
      <c r="J3069" t="s">
        <v>80</v>
      </c>
      <c r="K3069">
        <v>84</v>
      </c>
      <c r="L3069" s="18">
        <v>44468</v>
      </c>
      <c r="M3069" s="18">
        <v>47025</v>
      </c>
      <c r="O3069">
        <v>87030000</v>
      </c>
      <c r="P3069">
        <v>22030000</v>
      </c>
      <c r="Q3069">
        <v>65000000</v>
      </c>
      <c r="R3069">
        <v>445236</v>
      </c>
      <c r="S3069" t="s">
        <v>186</v>
      </c>
      <c r="T3069">
        <v>-0.25613052548441212</v>
      </c>
      <c r="U3069">
        <v>-1.8658572867388621</v>
      </c>
      <c r="V3069">
        <v>-0.30432305999912118</v>
      </c>
      <c r="W3069">
        <v>0.61410829660927235</v>
      </c>
      <c r="X3069">
        <v>1.7460343448427791</v>
      </c>
      <c r="Y3069" t="str">
        <f t="shared" si="188"/>
        <v>&gt;72</v>
      </c>
      <c r="Z3069" s="20">
        <f t="shared" si="189"/>
        <v>0.25313110421693669</v>
      </c>
      <c r="AA3069" t="str">
        <f t="shared" si="190"/>
        <v>20%-40%</v>
      </c>
      <c r="AB3069">
        <f t="shared" si="191"/>
        <v>9.2324296742661685E-5</v>
      </c>
    </row>
    <row r="3070" spans="1:28" x14ac:dyDescent="0.25">
      <c r="A3070" t="s">
        <v>7155</v>
      </c>
      <c r="B3070" t="s">
        <v>7156</v>
      </c>
      <c r="C3070" t="s">
        <v>82</v>
      </c>
      <c r="D3070" t="s">
        <v>258</v>
      </c>
      <c r="E3070">
        <v>61</v>
      </c>
      <c r="F3070" t="s">
        <v>25</v>
      </c>
      <c r="G3070">
        <v>2020</v>
      </c>
      <c r="H3070" t="s">
        <v>25</v>
      </c>
      <c r="I3070" t="s">
        <v>84</v>
      </c>
      <c r="J3070" t="s">
        <v>80</v>
      </c>
      <c r="K3070">
        <v>84</v>
      </c>
      <c r="L3070" s="18">
        <v>43731</v>
      </c>
      <c r="M3070" s="18">
        <v>46288</v>
      </c>
      <c r="O3070">
        <v>36640000</v>
      </c>
      <c r="P3070">
        <v>36640000</v>
      </c>
      <c r="Q3070">
        <v>0</v>
      </c>
      <c r="R3070">
        <v>938585</v>
      </c>
      <c r="S3070" t="s">
        <v>332</v>
      </c>
      <c r="T3070">
        <v>-1.299145882984386</v>
      </c>
      <c r="U3070">
        <v>1.2009447865714571</v>
      </c>
      <c r="V3070">
        <v>8.2406454688103009E-2</v>
      </c>
      <c r="W3070">
        <v>-0.46421106191183159</v>
      </c>
      <c r="X3070">
        <v>-1.1931849962106531</v>
      </c>
      <c r="Y3070" t="str">
        <f t="shared" si="188"/>
        <v>&gt;72</v>
      </c>
      <c r="Z3070" s="20">
        <f t="shared" si="189"/>
        <v>1</v>
      </c>
      <c r="AA3070" t="str">
        <f t="shared" si="190"/>
        <v>80%-100%</v>
      </c>
      <c r="AB3070">
        <f t="shared" si="191"/>
        <v>1.9462532243172409E-4</v>
      </c>
    </row>
    <row r="3071" spans="1:28" x14ac:dyDescent="0.25">
      <c r="A3071" t="s">
        <v>7157</v>
      </c>
      <c r="B3071" t="s">
        <v>7158</v>
      </c>
      <c r="C3071" t="s">
        <v>82</v>
      </c>
      <c r="D3071" t="s">
        <v>145</v>
      </c>
      <c r="E3071">
        <v>60</v>
      </c>
      <c r="F3071" t="s">
        <v>25</v>
      </c>
      <c r="G3071">
        <v>2021</v>
      </c>
      <c r="H3071" t="s">
        <v>25</v>
      </c>
      <c r="I3071" t="s">
        <v>84</v>
      </c>
      <c r="J3071" t="s">
        <v>80</v>
      </c>
      <c r="K3071">
        <v>84</v>
      </c>
      <c r="L3071" s="18">
        <v>44410</v>
      </c>
      <c r="M3071" s="18">
        <v>46967</v>
      </c>
      <c r="O3071">
        <v>38620000</v>
      </c>
      <c r="P3071">
        <v>38620000</v>
      </c>
      <c r="Q3071">
        <v>0</v>
      </c>
      <c r="R3071">
        <v>855568</v>
      </c>
      <c r="S3071" t="s">
        <v>189</v>
      </c>
      <c r="T3071">
        <v>-0.71699777647277252</v>
      </c>
      <c r="U3071">
        <v>1.2009447865714571</v>
      </c>
      <c r="V3071">
        <v>-0.1067118350424142</v>
      </c>
      <c r="W3071">
        <v>-0.9754141584704682</v>
      </c>
      <c r="X3071">
        <v>1.127251325673635</v>
      </c>
      <c r="Y3071" t="str">
        <f t="shared" si="188"/>
        <v>&gt;72</v>
      </c>
      <c r="Z3071" s="20">
        <f t="shared" si="189"/>
        <v>1</v>
      </c>
      <c r="AA3071" t="str">
        <f t="shared" si="190"/>
        <v>80%-100%</v>
      </c>
      <c r="AB3071">
        <f t="shared" si="191"/>
        <v>1.7741088751926072E-4</v>
      </c>
    </row>
    <row r="3072" spans="1:28" x14ac:dyDescent="0.25">
      <c r="A3072" t="s">
        <v>7159</v>
      </c>
      <c r="B3072" t="s">
        <v>7160</v>
      </c>
      <c r="C3072" t="s">
        <v>82</v>
      </c>
      <c r="D3072" t="s">
        <v>964</v>
      </c>
      <c r="E3072">
        <v>236</v>
      </c>
      <c r="F3072" t="s">
        <v>87</v>
      </c>
      <c r="G3072">
        <v>2021</v>
      </c>
      <c r="H3072" t="s">
        <v>24</v>
      </c>
      <c r="I3072" t="s">
        <v>84</v>
      </c>
      <c r="J3072" t="s">
        <v>80</v>
      </c>
      <c r="K3072">
        <v>84</v>
      </c>
      <c r="L3072" s="18">
        <v>44312</v>
      </c>
      <c r="M3072" s="18">
        <v>46869</v>
      </c>
      <c r="O3072">
        <v>46250000</v>
      </c>
      <c r="P3072">
        <v>46250000</v>
      </c>
      <c r="Q3072">
        <v>0</v>
      </c>
      <c r="R3072">
        <v>970886</v>
      </c>
      <c r="S3072" t="s">
        <v>173</v>
      </c>
      <c r="T3072">
        <v>-0.19549009772278569</v>
      </c>
      <c r="U3072">
        <v>1.2009447865714571</v>
      </c>
      <c r="V3072">
        <v>-0.82205237557872612</v>
      </c>
      <c r="W3072">
        <v>-0.88437628560527182</v>
      </c>
      <c r="X3072">
        <v>-1.0384892414183671</v>
      </c>
      <c r="Y3072" t="str">
        <f t="shared" si="188"/>
        <v>&gt;72</v>
      </c>
      <c r="Z3072" s="20">
        <f t="shared" si="189"/>
        <v>1</v>
      </c>
      <c r="AA3072" t="str">
        <f t="shared" si="190"/>
        <v>80%-100%</v>
      </c>
      <c r="AB3072">
        <f t="shared" si="191"/>
        <v>2.0132326938364335E-4</v>
      </c>
    </row>
    <row r="3073" spans="1:28" x14ac:dyDescent="0.25">
      <c r="A3073" t="s">
        <v>7161</v>
      </c>
      <c r="B3073" t="s">
        <v>7162</v>
      </c>
      <c r="C3073" t="s">
        <v>82</v>
      </c>
      <c r="D3073" t="s">
        <v>391</v>
      </c>
      <c r="E3073">
        <v>46</v>
      </c>
      <c r="F3073" t="s">
        <v>25</v>
      </c>
      <c r="G3073">
        <v>2022</v>
      </c>
      <c r="H3073" t="s">
        <v>25</v>
      </c>
      <c r="I3073" t="s">
        <v>84</v>
      </c>
      <c r="J3073" t="s">
        <v>80</v>
      </c>
      <c r="K3073">
        <v>60</v>
      </c>
      <c r="L3073" s="18">
        <v>44405</v>
      </c>
      <c r="M3073" s="18">
        <v>46231</v>
      </c>
      <c r="O3073">
        <v>43590000</v>
      </c>
      <c r="P3073">
        <v>43590000</v>
      </c>
      <c r="Q3073">
        <v>0</v>
      </c>
      <c r="R3073">
        <v>1131777</v>
      </c>
      <c r="S3073" t="s">
        <v>235</v>
      </c>
      <c r="T3073">
        <v>-0.207618183275111</v>
      </c>
      <c r="U3073">
        <v>1.2009447865714571</v>
      </c>
      <c r="V3073">
        <v>0.44659959483636458</v>
      </c>
      <c r="W3073">
        <v>-0.69783776238191386</v>
      </c>
      <c r="X3073">
        <v>0.74051193869292065</v>
      </c>
      <c r="Y3073" t="str">
        <f t="shared" si="188"/>
        <v>49-60</v>
      </c>
      <c r="Z3073" s="20">
        <f t="shared" si="189"/>
        <v>1</v>
      </c>
      <c r="AA3073" t="str">
        <f t="shared" si="190"/>
        <v>80%-100%</v>
      </c>
      <c r="AB3073">
        <f t="shared" si="191"/>
        <v>2.3468568488289223E-4</v>
      </c>
    </row>
    <row r="3074" spans="1:28" x14ac:dyDescent="0.25">
      <c r="A3074" t="s">
        <v>7163</v>
      </c>
      <c r="B3074" t="s">
        <v>7164</v>
      </c>
      <c r="C3074" t="s">
        <v>82</v>
      </c>
      <c r="D3074" t="s">
        <v>532</v>
      </c>
      <c r="E3074">
        <v>46</v>
      </c>
      <c r="F3074" t="s">
        <v>17</v>
      </c>
      <c r="G3074">
        <v>2021</v>
      </c>
      <c r="H3074" t="s">
        <v>110</v>
      </c>
      <c r="I3074" t="s">
        <v>84</v>
      </c>
      <c r="J3074" t="s">
        <v>80</v>
      </c>
      <c r="K3074">
        <v>72</v>
      </c>
      <c r="L3074" s="18">
        <v>44249</v>
      </c>
      <c r="M3074" s="18">
        <v>46440</v>
      </c>
      <c r="O3074">
        <v>73682000</v>
      </c>
      <c r="P3074">
        <v>75182000</v>
      </c>
      <c r="Q3074">
        <v>0</v>
      </c>
      <c r="R3074">
        <v>1718881</v>
      </c>
      <c r="S3074" t="s">
        <v>235</v>
      </c>
      <c r="T3074">
        <v>-1.0080718297285789</v>
      </c>
      <c r="U3074">
        <v>1.2845380400453861</v>
      </c>
      <c r="V3074">
        <v>0.16994387989697479</v>
      </c>
      <c r="W3074">
        <v>3.918466331205709E-2</v>
      </c>
      <c r="X3074">
        <v>-1.7346201379836541</v>
      </c>
      <c r="Y3074" t="str">
        <f t="shared" si="188"/>
        <v>61-72</v>
      </c>
      <c r="Z3074" s="20">
        <f t="shared" si="189"/>
        <v>1.0203577535897506</v>
      </c>
      <c r="AA3074" t="str">
        <f t="shared" si="190"/>
        <v>80%-100%</v>
      </c>
      <c r="AB3074">
        <f t="shared" si="191"/>
        <v>3.5642778101798383E-4</v>
      </c>
    </row>
    <row r="3075" spans="1:28" x14ac:dyDescent="0.25">
      <c r="A3075" t="s">
        <v>7165</v>
      </c>
      <c r="B3075" t="s">
        <v>7166</v>
      </c>
      <c r="C3075" t="s">
        <v>82</v>
      </c>
      <c r="D3075" t="s">
        <v>161</v>
      </c>
      <c r="E3075">
        <v>38</v>
      </c>
      <c r="F3075" t="s">
        <v>87</v>
      </c>
      <c r="G3075">
        <v>2022</v>
      </c>
      <c r="H3075" t="s">
        <v>24</v>
      </c>
      <c r="I3075" t="s">
        <v>84</v>
      </c>
      <c r="J3075" t="s">
        <v>80</v>
      </c>
      <c r="K3075">
        <v>84</v>
      </c>
      <c r="L3075" s="18">
        <v>44351</v>
      </c>
      <c r="M3075" s="18">
        <v>46908</v>
      </c>
      <c r="O3075">
        <v>44540000</v>
      </c>
      <c r="P3075">
        <v>29540000</v>
      </c>
      <c r="Q3075">
        <v>15000000</v>
      </c>
      <c r="R3075">
        <v>612424</v>
      </c>
      <c r="S3075" t="s">
        <v>135</v>
      </c>
      <c r="T3075">
        <v>0.45942652210277918</v>
      </c>
      <c r="U3075">
        <v>-0.18192860868361421</v>
      </c>
      <c r="V3075">
        <v>1.185489993161002E-2</v>
      </c>
      <c r="W3075">
        <v>0.61781931216399821</v>
      </c>
      <c r="X3075">
        <v>1.127251325673635</v>
      </c>
      <c r="Y3075" t="str">
        <f t="shared" ref="Y3075:Y3138" si="192">IF(K3075&lt;=24,"&lt;=24",IF(AND(K3075&gt;=25,K3075&lt;=36),"25-36",IF(AND(K3075&gt;=37,K3075&lt;=48),"37-48",IF(AND(K3075&gt;=49,K3075&lt;=60),"49-60",IF(AND(K3075&gt;=61,K3075&lt;=72),"61-72","&gt;72")))))</f>
        <v>&gt;72</v>
      </c>
      <c r="Z3075" s="20">
        <f t="shared" ref="Z3075:Z3138" si="193">IF(P3075/O3075&gt;0.2,P3075/O3075,0.2)</f>
        <v>0.66322406825325553</v>
      </c>
      <c r="AA3075" t="str">
        <f t="shared" ref="AA3075:AA3138" si="194">IF(Z3075&lt;=0.2,"20%",IF(AND(Z3075&gt;0.2,Z3075&lt;=0.4),"20%-40%",IF(AND(Z3075&gt;0.4,Z3075&lt;=0.6),"40%-60%",IF(AND(Z3075&gt;0.6,Z3075&lt;=0.8),"60%-80%","80%-100%"))))</f>
        <v>60%-80%</v>
      </c>
      <c r="AB3075">
        <f t="shared" ref="AB3075:AB3138" si="195">R3075/SUM($R$2:$R$5739)</f>
        <v>1.2699246042172655E-4</v>
      </c>
    </row>
    <row r="3076" spans="1:28" x14ac:dyDescent="0.25">
      <c r="A3076" t="s">
        <v>7167</v>
      </c>
      <c r="B3076" t="s">
        <v>7168</v>
      </c>
      <c r="C3076" t="s">
        <v>82</v>
      </c>
      <c r="D3076" t="s">
        <v>86</v>
      </c>
      <c r="E3076">
        <v>87</v>
      </c>
      <c r="F3076" t="s">
        <v>17</v>
      </c>
      <c r="G3076">
        <v>2020</v>
      </c>
      <c r="H3076" t="s">
        <v>17</v>
      </c>
      <c r="I3076" t="s">
        <v>84</v>
      </c>
      <c r="J3076" t="s">
        <v>80</v>
      </c>
      <c r="K3076">
        <v>84</v>
      </c>
      <c r="L3076" s="18">
        <v>43634</v>
      </c>
      <c r="M3076" s="18">
        <v>46191</v>
      </c>
      <c r="O3076">
        <v>49990000</v>
      </c>
      <c r="P3076">
        <v>39992000</v>
      </c>
      <c r="Q3076">
        <v>9998000</v>
      </c>
      <c r="R3076">
        <v>885109</v>
      </c>
      <c r="S3076" t="s">
        <v>225</v>
      </c>
      <c r="T3076">
        <v>0.20473672550394839</v>
      </c>
      <c r="U3076">
        <v>0.37970237290931202</v>
      </c>
      <c r="V3076">
        <v>0.56516632981038883</v>
      </c>
      <c r="W3076">
        <v>-0.23887266127473519</v>
      </c>
      <c r="X3076">
        <v>-0.57440197704150942</v>
      </c>
      <c r="Y3076" t="str">
        <f t="shared" si="192"/>
        <v>&gt;72</v>
      </c>
      <c r="Z3076" s="20">
        <f t="shared" si="193"/>
        <v>0.8</v>
      </c>
      <c r="AA3076" t="str">
        <f t="shared" si="194"/>
        <v>60%-80%</v>
      </c>
      <c r="AB3076">
        <f t="shared" si="195"/>
        <v>1.8353651988069368E-4</v>
      </c>
    </row>
    <row r="3077" spans="1:28" x14ac:dyDescent="0.25">
      <c r="A3077" t="s">
        <v>7169</v>
      </c>
      <c r="B3077" t="s">
        <v>7170</v>
      </c>
      <c r="C3077" t="s">
        <v>82</v>
      </c>
      <c r="D3077" t="s">
        <v>704</v>
      </c>
      <c r="E3077">
        <v>61</v>
      </c>
      <c r="F3077" t="s">
        <v>117</v>
      </c>
      <c r="G3077">
        <v>2018</v>
      </c>
      <c r="H3077" t="s">
        <v>14</v>
      </c>
      <c r="J3077" t="s">
        <v>80</v>
      </c>
      <c r="K3077">
        <v>84</v>
      </c>
      <c r="L3077" s="18">
        <v>43117</v>
      </c>
      <c r="M3077" s="18">
        <v>45674</v>
      </c>
      <c r="O3077">
        <v>40895000</v>
      </c>
      <c r="P3077">
        <v>23560000</v>
      </c>
      <c r="Q3077">
        <v>17335000</v>
      </c>
      <c r="R3077">
        <v>476590</v>
      </c>
      <c r="S3077" t="s">
        <v>641</v>
      </c>
      <c r="T3077">
        <v>-2.5119544382169132</v>
      </c>
      <c r="U3077">
        <v>-0.53963929960451573</v>
      </c>
      <c r="V3077">
        <v>-0.58097877493851102</v>
      </c>
      <c r="W3077">
        <v>0.50203834846709994</v>
      </c>
      <c r="X3077">
        <v>-0.80644560922993824</v>
      </c>
      <c r="Y3077" t="str">
        <f t="shared" si="192"/>
        <v>&gt;72</v>
      </c>
      <c r="Z3077" s="20">
        <f t="shared" si="193"/>
        <v>0.57610954884460208</v>
      </c>
      <c r="AA3077" t="str">
        <f t="shared" si="194"/>
        <v>40%-60%</v>
      </c>
      <c r="AB3077">
        <f t="shared" si="195"/>
        <v>9.882587343472929E-5</v>
      </c>
    </row>
    <row r="3078" spans="1:28" x14ac:dyDescent="0.25">
      <c r="A3078" t="s">
        <v>7171</v>
      </c>
      <c r="B3078" t="s">
        <v>7172</v>
      </c>
      <c r="C3078" t="s">
        <v>82</v>
      </c>
      <c r="D3078" t="s">
        <v>258</v>
      </c>
      <c r="E3078">
        <v>76</v>
      </c>
      <c r="F3078" t="s">
        <v>25</v>
      </c>
      <c r="G3078">
        <v>2020</v>
      </c>
      <c r="H3078" t="s">
        <v>25</v>
      </c>
      <c r="I3078" t="s">
        <v>84</v>
      </c>
      <c r="J3078" t="s">
        <v>80</v>
      </c>
      <c r="K3078">
        <v>84</v>
      </c>
      <c r="L3078" s="18">
        <v>43713</v>
      </c>
      <c r="M3078" s="18">
        <v>46270</v>
      </c>
      <c r="O3078">
        <v>32990000</v>
      </c>
      <c r="P3078">
        <v>22990000</v>
      </c>
      <c r="Q3078">
        <v>10000000</v>
      </c>
      <c r="R3078">
        <v>607880</v>
      </c>
      <c r="S3078" t="s">
        <v>277</v>
      </c>
      <c r="T3078">
        <v>1.1507273985853199</v>
      </c>
      <c r="U3078">
        <v>-4.3739077724003921E-2</v>
      </c>
      <c r="V3078">
        <v>7.6004641444405302E-2</v>
      </c>
      <c r="W3078">
        <v>-0.4499972848676374</v>
      </c>
      <c r="X3078">
        <v>-3.2966835268508812E-2</v>
      </c>
      <c r="Y3078" t="str">
        <f t="shared" si="192"/>
        <v>&gt;72</v>
      </c>
      <c r="Z3078" s="20">
        <f t="shared" si="193"/>
        <v>0.69687784177023337</v>
      </c>
      <c r="AA3078" t="str">
        <f t="shared" si="194"/>
        <v>60%-80%</v>
      </c>
      <c r="AB3078">
        <f t="shared" si="195"/>
        <v>1.2605021495101291E-4</v>
      </c>
    </row>
    <row r="3079" spans="1:28" x14ac:dyDescent="0.25">
      <c r="A3079" t="s">
        <v>7173</v>
      </c>
      <c r="B3079" t="s">
        <v>7174</v>
      </c>
      <c r="C3079" t="s">
        <v>82</v>
      </c>
      <c r="D3079" t="s">
        <v>224</v>
      </c>
      <c r="E3079">
        <v>15</v>
      </c>
      <c r="F3079" t="s">
        <v>95</v>
      </c>
      <c r="G3079">
        <v>2020</v>
      </c>
      <c r="H3079" t="s">
        <v>16</v>
      </c>
      <c r="I3079" t="s">
        <v>84</v>
      </c>
      <c r="J3079" t="s">
        <v>96</v>
      </c>
      <c r="K3079">
        <v>36</v>
      </c>
      <c r="L3079" s="18">
        <v>44530</v>
      </c>
      <c r="M3079" s="18">
        <v>45626</v>
      </c>
      <c r="O3079">
        <v>52000000</v>
      </c>
      <c r="P3079">
        <v>35000000</v>
      </c>
      <c r="Q3079">
        <v>17000000</v>
      </c>
      <c r="R3079">
        <v>1291731</v>
      </c>
      <c r="S3079" t="s">
        <v>764</v>
      </c>
      <c r="T3079">
        <v>-0.40166755211231542</v>
      </c>
      <c r="U3079">
        <v>-0.1414706972993568</v>
      </c>
      <c r="V3079">
        <v>0.48612183982770601</v>
      </c>
      <c r="W3079">
        <v>0.50440283060750479</v>
      </c>
      <c r="X3079">
        <v>1.978077977031208</v>
      </c>
      <c r="Y3079" t="str">
        <f t="shared" si="192"/>
        <v>25-36</v>
      </c>
      <c r="Z3079" s="20">
        <f t="shared" si="193"/>
        <v>0.67307692307692313</v>
      </c>
      <c r="AA3079" t="str">
        <f t="shared" si="194"/>
        <v>60%-80%</v>
      </c>
      <c r="AB3079">
        <f t="shared" si="195"/>
        <v>2.6785380372587819E-4</v>
      </c>
    </row>
    <row r="3080" spans="1:28" x14ac:dyDescent="0.25">
      <c r="A3080" t="s">
        <v>984</v>
      </c>
      <c r="B3080" t="s">
        <v>985</v>
      </c>
      <c r="C3080" t="s">
        <v>82</v>
      </c>
      <c r="D3080" t="s">
        <v>236</v>
      </c>
      <c r="E3080">
        <v>74</v>
      </c>
      <c r="F3080" t="s">
        <v>87</v>
      </c>
      <c r="G3080">
        <v>2021</v>
      </c>
      <c r="H3080" t="s">
        <v>24</v>
      </c>
      <c r="I3080" t="s">
        <v>84</v>
      </c>
      <c r="J3080" t="s">
        <v>80</v>
      </c>
      <c r="K3080">
        <v>84</v>
      </c>
      <c r="L3080" s="18">
        <v>44179</v>
      </c>
      <c r="M3080" s="18">
        <v>46735</v>
      </c>
      <c r="O3080">
        <v>48990000</v>
      </c>
      <c r="P3080">
        <v>45990000</v>
      </c>
      <c r="Q3080">
        <v>3000000</v>
      </c>
      <c r="R3080">
        <v>1043059</v>
      </c>
      <c r="S3080" t="s">
        <v>168</v>
      </c>
      <c r="T3080">
        <v>1.068735666674399E-2</v>
      </c>
      <c r="U3080">
        <v>0.94949273094924436</v>
      </c>
      <c r="V3080">
        <v>0.2094661248883162</v>
      </c>
      <c r="W3080">
        <v>-0.32424991610166581</v>
      </c>
      <c r="X3080">
        <v>-1.3478807510029389</v>
      </c>
      <c r="Y3080" t="str">
        <f t="shared" si="192"/>
        <v>&gt;72</v>
      </c>
      <c r="Z3080" s="20">
        <f t="shared" si="193"/>
        <v>0.93876301285976727</v>
      </c>
      <c r="AA3080" t="str">
        <f t="shared" si="194"/>
        <v>80%-100%</v>
      </c>
      <c r="AB3080">
        <f t="shared" si="195"/>
        <v>2.162890885645005E-4</v>
      </c>
    </row>
    <row r="3081" spans="1:28" x14ac:dyDescent="0.25">
      <c r="A3081" t="s">
        <v>7175</v>
      </c>
      <c r="B3081" t="s">
        <v>7176</v>
      </c>
      <c r="C3081" t="s">
        <v>82</v>
      </c>
      <c r="D3081" t="s">
        <v>476</v>
      </c>
      <c r="E3081">
        <v>38</v>
      </c>
      <c r="F3081" t="s">
        <v>95</v>
      </c>
      <c r="G3081">
        <v>2018</v>
      </c>
      <c r="H3081" t="s">
        <v>16</v>
      </c>
      <c r="J3081" t="s">
        <v>96</v>
      </c>
      <c r="K3081">
        <v>84</v>
      </c>
      <c r="L3081" s="18">
        <v>44251</v>
      </c>
      <c r="M3081" s="18">
        <v>46807</v>
      </c>
      <c r="O3081">
        <v>63300000</v>
      </c>
      <c r="P3081">
        <v>57100000</v>
      </c>
      <c r="Q3081">
        <v>6200000</v>
      </c>
      <c r="R3081">
        <v>1307474</v>
      </c>
      <c r="S3081" t="s">
        <v>331</v>
      </c>
      <c r="T3081">
        <v>-0.17123392661813511</v>
      </c>
      <c r="U3081">
        <v>0.79875655871163864</v>
      </c>
      <c r="V3081">
        <v>1.276566739654533</v>
      </c>
      <c r="W3081">
        <v>1.223481877093928</v>
      </c>
      <c r="X3081">
        <v>0.43112042910834891</v>
      </c>
      <c r="Y3081" t="str">
        <f t="shared" si="192"/>
        <v>&gt;72</v>
      </c>
      <c r="Z3081" s="20">
        <f t="shared" si="193"/>
        <v>0.90205371248025279</v>
      </c>
      <c r="AA3081" t="str">
        <f t="shared" si="194"/>
        <v>80%-100%</v>
      </c>
      <c r="AB3081">
        <f t="shared" si="195"/>
        <v>2.7111827785559757E-4</v>
      </c>
    </row>
    <row r="3082" spans="1:28" x14ac:dyDescent="0.25">
      <c r="A3082" t="s">
        <v>7177</v>
      </c>
      <c r="B3082" t="s">
        <v>7178</v>
      </c>
      <c r="C3082" t="s">
        <v>82</v>
      </c>
      <c r="D3082" t="s">
        <v>108</v>
      </c>
      <c r="E3082">
        <v>59</v>
      </c>
      <c r="F3082" t="s">
        <v>17</v>
      </c>
      <c r="G3082">
        <v>2020</v>
      </c>
      <c r="H3082" t="s">
        <v>17</v>
      </c>
      <c r="I3082" t="s">
        <v>84</v>
      </c>
      <c r="J3082" t="s">
        <v>80</v>
      </c>
      <c r="K3082">
        <v>24</v>
      </c>
      <c r="L3082" s="18">
        <v>43878</v>
      </c>
      <c r="M3082" s="18">
        <v>44609</v>
      </c>
      <c r="O3082">
        <v>59637000</v>
      </c>
      <c r="P3082">
        <v>29818500</v>
      </c>
      <c r="Q3082">
        <v>29818500</v>
      </c>
      <c r="R3082">
        <v>1311021</v>
      </c>
      <c r="S3082" t="s">
        <v>252</v>
      </c>
      <c r="T3082">
        <v>0.35027375213185169</v>
      </c>
      <c r="U3082">
        <v>-0.85216124758390532</v>
      </c>
      <c r="V3082">
        <v>-4.4146365390986242</v>
      </c>
      <c r="W3082">
        <v>-5.622339629360794E-3</v>
      </c>
      <c r="X3082">
        <v>1.9007300996350649</v>
      </c>
      <c r="Y3082" t="str">
        <f t="shared" si="192"/>
        <v>&lt;=24</v>
      </c>
      <c r="Z3082" s="20">
        <f t="shared" si="193"/>
        <v>0.5</v>
      </c>
      <c r="AA3082" t="str">
        <f t="shared" si="194"/>
        <v>40%-60%</v>
      </c>
      <c r="AB3082">
        <f t="shared" si="195"/>
        <v>2.7185378504851595E-4</v>
      </c>
    </row>
    <row r="3083" spans="1:28" x14ac:dyDescent="0.25">
      <c r="A3083" t="s">
        <v>7179</v>
      </c>
      <c r="B3083" t="s">
        <v>7180</v>
      </c>
      <c r="C3083" t="s">
        <v>82</v>
      </c>
      <c r="D3083" t="s">
        <v>106</v>
      </c>
      <c r="E3083">
        <v>38</v>
      </c>
      <c r="F3083" t="s">
        <v>17</v>
      </c>
      <c r="G3083">
        <v>2022</v>
      </c>
      <c r="H3083" t="s">
        <v>155</v>
      </c>
      <c r="I3083" t="s">
        <v>84</v>
      </c>
      <c r="J3083" t="s">
        <v>80</v>
      </c>
      <c r="K3083">
        <v>72</v>
      </c>
      <c r="L3083" s="18">
        <v>44518</v>
      </c>
      <c r="M3083" s="18">
        <v>46709</v>
      </c>
      <c r="O3083">
        <v>92755000</v>
      </c>
      <c r="P3083">
        <v>72755000</v>
      </c>
      <c r="Q3083">
        <v>20000000</v>
      </c>
      <c r="R3083">
        <v>1680336</v>
      </c>
      <c r="S3083" t="s">
        <v>184</v>
      </c>
      <c r="T3083">
        <v>0.39878609434115281</v>
      </c>
      <c r="U3083">
        <v>0.31555595183247248</v>
      </c>
      <c r="V3083">
        <v>-0.69954550991253528</v>
      </c>
      <c r="W3083">
        <v>0.4220186835770609</v>
      </c>
      <c r="X3083">
        <v>0.74051193869292065</v>
      </c>
      <c r="Y3083" t="str">
        <f t="shared" si="192"/>
        <v>61-72</v>
      </c>
      <c r="Z3083" s="20">
        <f t="shared" si="193"/>
        <v>0.78437820063608432</v>
      </c>
      <c r="AA3083" t="str">
        <f t="shared" si="194"/>
        <v>60%-80%</v>
      </c>
      <c r="AB3083">
        <f t="shared" si="195"/>
        <v>3.4843507598526882E-4</v>
      </c>
    </row>
    <row r="3084" spans="1:28" x14ac:dyDescent="0.25">
      <c r="A3084" t="s">
        <v>7181</v>
      </c>
      <c r="B3084" t="s">
        <v>7182</v>
      </c>
      <c r="C3084" t="s">
        <v>82</v>
      </c>
      <c r="D3084" t="s">
        <v>464</v>
      </c>
      <c r="E3084">
        <v>38</v>
      </c>
      <c r="F3084" t="s">
        <v>95</v>
      </c>
      <c r="G3084">
        <v>2015</v>
      </c>
      <c r="H3084" t="s">
        <v>16</v>
      </c>
      <c r="J3084" t="s">
        <v>96</v>
      </c>
      <c r="K3084">
        <v>60</v>
      </c>
      <c r="L3084" s="18">
        <v>44257</v>
      </c>
      <c r="M3084" s="18">
        <v>46083</v>
      </c>
      <c r="O3084">
        <v>21000000</v>
      </c>
      <c r="P3084">
        <v>21000000</v>
      </c>
      <c r="Q3084">
        <v>0</v>
      </c>
      <c r="R3084">
        <v>545676</v>
      </c>
      <c r="S3084" t="s">
        <v>771</v>
      </c>
      <c r="T3084">
        <v>-0.78976628978672425</v>
      </c>
      <c r="U3084">
        <v>1.2009447865714571</v>
      </c>
      <c r="V3084">
        <v>1.8694004145246541</v>
      </c>
      <c r="W3084">
        <v>-0.40795603567074418</v>
      </c>
      <c r="X3084">
        <v>-1.5799243831913681</v>
      </c>
      <c r="Y3084" t="str">
        <f t="shared" si="192"/>
        <v>49-60</v>
      </c>
      <c r="Z3084" s="20">
        <f t="shared" si="193"/>
        <v>1</v>
      </c>
      <c r="AA3084" t="str">
        <f t="shared" si="194"/>
        <v>80%-100%</v>
      </c>
      <c r="AB3084">
        <f t="shared" si="195"/>
        <v>1.1315157118774909E-4</v>
      </c>
    </row>
    <row r="3085" spans="1:28" x14ac:dyDescent="0.25">
      <c r="A3085" t="s">
        <v>7183</v>
      </c>
      <c r="B3085" t="s">
        <v>7184</v>
      </c>
      <c r="C3085" t="s">
        <v>82</v>
      </c>
      <c r="D3085" t="s">
        <v>136</v>
      </c>
      <c r="E3085">
        <v>7</v>
      </c>
      <c r="F3085" t="s">
        <v>87</v>
      </c>
      <c r="G3085">
        <v>2021</v>
      </c>
      <c r="H3085" t="s">
        <v>24</v>
      </c>
      <c r="I3085" t="s">
        <v>84</v>
      </c>
      <c r="J3085" t="s">
        <v>80</v>
      </c>
      <c r="K3085">
        <v>72</v>
      </c>
      <c r="L3085" s="18">
        <v>44198</v>
      </c>
      <c r="M3085" s="18">
        <v>46389</v>
      </c>
      <c r="O3085">
        <v>48800000</v>
      </c>
      <c r="P3085">
        <v>28800000</v>
      </c>
      <c r="Q3085">
        <v>20000000</v>
      </c>
      <c r="R3085">
        <v>877699</v>
      </c>
      <c r="S3085" t="s">
        <v>283</v>
      </c>
      <c r="T3085">
        <v>-1.978318673914601</v>
      </c>
      <c r="U3085">
        <v>-0.48192901191654502</v>
      </c>
      <c r="V3085">
        <v>-0.2648008150077798</v>
      </c>
      <c r="W3085">
        <v>-0.32175765102694642</v>
      </c>
      <c r="X3085">
        <v>-0.34235834485308059</v>
      </c>
      <c r="Y3085" t="str">
        <f t="shared" si="192"/>
        <v>61-72</v>
      </c>
      <c r="Z3085" s="20">
        <f t="shared" si="193"/>
        <v>0.5901639344262295</v>
      </c>
      <c r="AA3085" t="str">
        <f t="shared" si="194"/>
        <v>40%-60%</v>
      </c>
      <c r="AB3085">
        <f t="shared" si="195"/>
        <v>1.8199997962145336E-4</v>
      </c>
    </row>
    <row r="3086" spans="1:28" x14ac:dyDescent="0.25">
      <c r="A3086" t="s">
        <v>7185</v>
      </c>
      <c r="B3086" t="s">
        <v>7186</v>
      </c>
      <c r="C3086" t="s">
        <v>82</v>
      </c>
      <c r="D3086" t="s">
        <v>130</v>
      </c>
      <c r="E3086">
        <v>220</v>
      </c>
      <c r="F3086" t="s">
        <v>117</v>
      </c>
      <c r="G3086">
        <v>2021</v>
      </c>
      <c r="H3086" t="s">
        <v>29</v>
      </c>
      <c r="I3086" t="s">
        <v>84</v>
      </c>
      <c r="J3086" t="s">
        <v>80</v>
      </c>
      <c r="K3086">
        <v>48</v>
      </c>
      <c r="L3086" s="18">
        <v>43902</v>
      </c>
      <c r="M3086" s="18">
        <v>45363</v>
      </c>
      <c r="O3086">
        <v>54990000</v>
      </c>
      <c r="P3086">
        <v>39990000</v>
      </c>
      <c r="Q3086">
        <v>15000000</v>
      </c>
      <c r="R3086">
        <v>1186364</v>
      </c>
      <c r="S3086" t="s">
        <v>470</v>
      </c>
      <c r="T3086">
        <v>-0.3531552099030143</v>
      </c>
      <c r="U3086">
        <v>8.0865117092263003E-2</v>
      </c>
      <c r="V3086">
        <v>-0.85763448987790047</v>
      </c>
      <c r="W3086">
        <v>-0.52215846524920262</v>
      </c>
      <c r="X3086">
        <v>-1.425228628399082</v>
      </c>
      <c r="Y3086" t="str">
        <f t="shared" si="192"/>
        <v>37-48</v>
      </c>
      <c r="Z3086" s="20">
        <f t="shared" si="193"/>
        <v>0.72722313147845064</v>
      </c>
      <c r="AA3086" t="str">
        <f t="shared" si="194"/>
        <v>60%-80%</v>
      </c>
      <c r="AB3086">
        <f t="shared" si="195"/>
        <v>2.4600486479262924E-4</v>
      </c>
    </row>
    <row r="3087" spans="1:28" x14ac:dyDescent="0.25">
      <c r="A3087" t="s">
        <v>7187</v>
      </c>
      <c r="B3087" t="s">
        <v>7188</v>
      </c>
      <c r="C3087" t="s">
        <v>82</v>
      </c>
      <c r="D3087" t="s">
        <v>116</v>
      </c>
      <c r="E3087">
        <v>49</v>
      </c>
      <c r="F3087" t="s">
        <v>17</v>
      </c>
      <c r="G3087">
        <v>2019</v>
      </c>
      <c r="H3087" t="s">
        <v>17</v>
      </c>
      <c r="I3087" t="s">
        <v>84</v>
      </c>
      <c r="J3087" t="s">
        <v>80</v>
      </c>
      <c r="K3087">
        <v>84</v>
      </c>
      <c r="L3087" s="18">
        <v>43552</v>
      </c>
      <c r="M3087" s="18">
        <v>46109</v>
      </c>
      <c r="O3087">
        <v>49990000</v>
      </c>
      <c r="P3087">
        <v>44991000</v>
      </c>
      <c r="Q3087">
        <v>4999000</v>
      </c>
      <c r="R3087">
        <v>972597</v>
      </c>
      <c r="S3087" t="s">
        <v>218</v>
      </c>
      <c r="T3087">
        <v>1.1628554841376451</v>
      </c>
      <c r="U3087">
        <v>0.79032357974038436</v>
      </c>
      <c r="V3087">
        <v>0.26127785148196031</v>
      </c>
      <c r="W3087">
        <v>-0.85600581895766803</v>
      </c>
      <c r="X3087">
        <v>0.66316406129677774</v>
      </c>
      <c r="Y3087" t="str">
        <f t="shared" si="192"/>
        <v>&gt;72</v>
      </c>
      <c r="Z3087" s="20">
        <f t="shared" si="193"/>
        <v>0.9</v>
      </c>
      <c r="AA3087" t="str">
        <f t="shared" si="194"/>
        <v>80%-100%</v>
      </c>
      <c r="AB3087">
        <f t="shared" si="195"/>
        <v>2.0167806295767307E-4</v>
      </c>
    </row>
    <row r="3088" spans="1:28" x14ac:dyDescent="0.25">
      <c r="A3088" t="s">
        <v>7189</v>
      </c>
      <c r="B3088" t="s">
        <v>7190</v>
      </c>
      <c r="C3088" t="s">
        <v>82</v>
      </c>
      <c r="D3088" t="s">
        <v>236</v>
      </c>
      <c r="E3088">
        <v>61</v>
      </c>
      <c r="F3088" t="s">
        <v>87</v>
      </c>
      <c r="G3088">
        <v>2021</v>
      </c>
      <c r="H3088" t="s">
        <v>24</v>
      </c>
      <c r="I3088" t="s">
        <v>84</v>
      </c>
      <c r="J3088" t="s">
        <v>80</v>
      </c>
      <c r="K3088">
        <v>84</v>
      </c>
      <c r="L3088" s="18">
        <v>44096</v>
      </c>
      <c r="M3088" s="18">
        <v>46652</v>
      </c>
      <c r="O3088">
        <v>40990000</v>
      </c>
      <c r="P3088">
        <v>40990000</v>
      </c>
      <c r="Q3088">
        <v>0</v>
      </c>
      <c r="R3088">
        <v>918841</v>
      </c>
      <c r="S3088" t="s">
        <v>237</v>
      </c>
      <c r="T3088">
        <v>-0.1348496699611593</v>
      </c>
      <c r="U3088">
        <v>1.2009447865714571</v>
      </c>
      <c r="V3088">
        <v>5.1377144922950549E-2</v>
      </c>
      <c r="W3088">
        <v>-0.83597908006520716</v>
      </c>
      <c r="X3088">
        <v>-0.1103147126646518</v>
      </c>
      <c r="Y3088" t="str">
        <f t="shared" si="192"/>
        <v>&gt;72</v>
      </c>
      <c r="Z3088" s="20">
        <f t="shared" si="193"/>
        <v>1</v>
      </c>
      <c r="AA3088" t="str">
        <f t="shared" si="194"/>
        <v>80%-100%</v>
      </c>
      <c r="AB3088">
        <f t="shared" si="195"/>
        <v>1.9053119950615852E-4</v>
      </c>
    </row>
    <row r="3089" spans="1:28" x14ac:dyDescent="0.25">
      <c r="A3089" t="s">
        <v>7191</v>
      </c>
      <c r="B3089" t="s">
        <v>7192</v>
      </c>
      <c r="C3089" t="s">
        <v>82</v>
      </c>
      <c r="D3089" t="s">
        <v>580</v>
      </c>
      <c r="E3089">
        <v>38</v>
      </c>
      <c r="F3089" t="s">
        <v>11</v>
      </c>
      <c r="G3089">
        <v>2020</v>
      </c>
      <c r="H3089" t="s">
        <v>11</v>
      </c>
      <c r="I3089" t="s">
        <v>188</v>
      </c>
      <c r="J3089" t="s">
        <v>80</v>
      </c>
      <c r="K3089">
        <v>72</v>
      </c>
      <c r="L3089" s="18">
        <v>43815</v>
      </c>
      <c r="M3089" s="18">
        <v>46007</v>
      </c>
      <c r="O3089">
        <v>67730000</v>
      </c>
      <c r="P3089">
        <v>33865000</v>
      </c>
      <c r="Q3089">
        <v>33865000</v>
      </c>
      <c r="R3089">
        <v>870816</v>
      </c>
      <c r="S3089" t="s">
        <v>135</v>
      </c>
      <c r="T3089">
        <v>-1.2748897118797351</v>
      </c>
      <c r="U3089">
        <v>-0.85216124758390532</v>
      </c>
      <c r="V3089">
        <v>-0.18575632502509701</v>
      </c>
      <c r="W3089">
        <v>-0.61765280943657985</v>
      </c>
      <c r="X3089">
        <v>0.89520769348520657</v>
      </c>
      <c r="Y3089" t="str">
        <f t="shared" si="192"/>
        <v>61-72</v>
      </c>
      <c r="Z3089" s="20">
        <f t="shared" si="193"/>
        <v>0.5</v>
      </c>
      <c r="AA3089" t="str">
        <f t="shared" si="194"/>
        <v>40%-60%</v>
      </c>
      <c r="AB3089">
        <f t="shared" si="195"/>
        <v>1.805727182713385E-4</v>
      </c>
    </row>
    <row r="3090" spans="1:28" x14ac:dyDescent="0.25">
      <c r="A3090" t="s">
        <v>7193</v>
      </c>
      <c r="B3090" t="s">
        <v>7194</v>
      </c>
      <c r="C3090" t="s">
        <v>82</v>
      </c>
      <c r="D3090" t="s">
        <v>995</v>
      </c>
      <c r="E3090">
        <v>60</v>
      </c>
      <c r="F3090" t="s">
        <v>17</v>
      </c>
      <c r="G3090">
        <v>2019</v>
      </c>
      <c r="H3090" t="s">
        <v>110</v>
      </c>
      <c r="J3090" t="s">
        <v>80</v>
      </c>
      <c r="K3090">
        <v>72</v>
      </c>
      <c r="L3090" s="18">
        <v>43431</v>
      </c>
      <c r="M3090" s="18">
        <v>45623</v>
      </c>
      <c r="O3090">
        <v>47772811</v>
      </c>
      <c r="P3090">
        <v>41772811</v>
      </c>
      <c r="Q3090">
        <v>6000000</v>
      </c>
      <c r="R3090">
        <v>917771</v>
      </c>
      <c r="S3090" t="s">
        <v>264</v>
      </c>
      <c r="T3090">
        <v>1.1507273985853199</v>
      </c>
      <c r="U3090">
        <v>0.68522733360716803</v>
      </c>
      <c r="V3090">
        <v>0.32803285986234038</v>
      </c>
      <c r="W3090">
        <v>1.4152681301210399</v>
      </c>
      <c r="X3090">
        <v>2.3648173640119232</v>
      </c>
      <c r="Y3090" t="str">
        <f t="shared" si="192"/>
        <v>61-72</v>
      </c>
      <c r="Z3090" s="20">
        <f t="shared" si="193"/>
        <v>0.87440554837771634</v>
      </c>
      <c r="AA3090" t="str">
        <f t="shared" si="194"/>
        <v>80%-100%</v>
      </c>
      <c r="AB3090">
        <f t="shared" si="195"/>
        <v>1.9030932392216567E-4</v>
      </c>
    </row>
    <row r="3091" spans="1:28" x14ac:dyDescent="0.25">
      <c r="A3091" t="s">
        <v>7195</v>
      </c>
      <c r="B3091" t="s">
        <v>7196</v>
      </c>
      <c r="C3091" t="s">
        <v>82</v>
      </c>
      <c r="D3091" t="s">
        <v>247</v>
      </c>
      <c r="E3091">
        <v>-1</v>
      </c>
      <c r="F3091" t="s">
        <v>95</v>
      </c>
      <c r="G3091">
        <v>2017</v>
      </c>
      <c r="H3091" t="s">
        <v>16</v>
      </c>
      <c r="J3091" t="s">
        <v>96</v>
      </c>
      <c r="K3091">
        <v>84</v>
      </c>
      <c r="L3091" s="18">
        <v>44376</v>
      </c>
      <c r="M3091" s="18">
        <v>46933</v>
      </c>
      <c r="O3091">
        <v>54000000</v>
      </c>
      <c r="P3091">
        <v>53700000</v>
      </c>
      <c r="Q3091">
        <v>300000</v>
      </c>
      <c r="R3091">
        <v>1268467</v>
      </c>
      <c r="S3091" t="s">
        <v>721</v>
      </c>
      <c r="T3091">
        <v>-2.730259978158768</v>
      </c>
      <c r="U3091">
        <v>1.178132497303064</v>
      </c>
      <c r="V3091">
        <v>0.76277755476709586</v>
      </c>
      <c r="W3091">
        <v>0.62475012575972177</v>
      </c>
      <c r="X3091">
        <v>-1.11583711881451</v>
      </c>
      <c r="Y3091" t="str">
        <f t="shared" si="192"/>
        <v>&gt;72</v>
      </c>
      <c r="Z3091" s="20">
        <f t="shared" si="193"/>
        <v>0.99444444444444446</v>
      </c>
      <c r="AA3091" t="str">
        <f t="shared" si="194"/>
        <v>80%-100%</v>
      </c>
      <c r="AB3091">
        <f t="shared" si="195"/>
        <v>2.6302977233708379E-4</v>
      </c>
    </row>
    <row r="3092" spans="1:28" x14ac:dyDescent="0.25">
      <c r="A3092" t="s">
        <v>7197</v>
      </c>
      <c r="B3092" t="s">
        <v>7198</v>
      </c>
      <c r="C3092" t="s">
        <v>82</v>
      </c>
      <c r="D3092" t="s">
        <v>5665</v>
      </c>
      <c r="E3092">
        <v>15</v>
      </c>
      <c r="F3092" t="s">
        <v>17</v>
      </c>
      <c r="G3092">
        <v>2022</v>
      </c>
      <c r="H3092" t="s">
        <v>694</v>
      </c>
      <c r="I3092" t="s">
        <v>84</v>
      </c>
      <c r="J3092" t="s">
        <v>80</v>
      </c>
      <c r="K3092">
        <v>72</v>
      </c>
      <c r="L3092" s="18">
        <v>44433</v>
      </c>
      <c r="M3092" s="18">
        <v>46624</v>
      </c>
      <c r="O3092">
        <v>63741220</v>
      </c>
      <c r="P3092">
        <v>43741220</v>
      </c>
      <c r="Q3092">
        <v>20000000</v>
      </c>
      <c r="R3092">
        <v>986076</v>
      </c>
      <c r="S3092" t="s">
        <v>302</v>
      </c>
      <c r="T3092">
        <v>-1.408298652955313</v>
      </c>
      <c r="U3092">
        <v>-8.7456053045583682E-2</v>
      </c>
      <c r="V3092">
        <v>-2.7667345059731379E-2</v>
      </c>
      <c r="W3092">
        <v>-0.32424991610166581</v>
      </c>
      <c r="X3092">
        <v>4.4381042127634142E-2</v>
      </c>
      <c r="Y3092" t="str">
        <f t="shared" si="192"/>
        <v>61-72</v>
      </c>
      <c r="Z3092" s="20">
        <f t="shared" si="193"/>
        <v>0.68623129585533504</v>
      </c>
      <c r="AA3092" t="str">
        <f t="shared" si="194"/>
        <v>60%-80%</v>
      </c>
      <c r="AB3092">
        <f t="shared" si="195"/>
        <v>2.0447307323490658E-4</v>
      </c>
    </row>
    <row r="3093" spans="1:28" x14ac:dyDescent="0.25">
      <c r="A3093" t="s">
        <v>7199</v>
      </c>
      <c r="B3093" t="s">
        <v>7200</v>
      </c>
      <c r="C3093" t="s">
        <v>82</v>
      </c>
      <c r="D3093" t="s">
        <v>679</v>
      </c>
      <c r="E3093">
        <v>49</v>
      </c>
      <c r="F3093" t="s">
        <v>25</v>
      </c>
      <c r="G3093">
        <v>2021</v>
      </c>
      <c r="H3093" t="s">
        <v>25</v>
      </c>
      <c r="I3093" t="s">
        <v>84</v>
      </c>
      <c r="J3093" t="s">
        <v>80</v>
      </c>
      <c r="K3093">
        <v>84</v>
      </c>
      <c r="L3093" s="18">
        <v>44319</v>
      </c>
      <c r="M3093" s="18">
        <v>46876</v>
      </c>
      <c r="O3093">
        <v>40710000</v>
      </c>
      <c r="P3093">
        <v>39710000</v>
      </c>
      <c r="Q3093">
        <v>1000000</v>
      </c>
      <c r="R3093">
        <v>779703</v>
      </c>
      <c r="S3093" t="s">
        <v>498</v>
      </c>
      <c r="T3093">
        <v>-0.97168757307160336</v>
      </c>
      <c r="U3093">
        <v>1.100079837706049</v>
      </c>
      <c r="V3093">
        <v>0.72325530977575447</v>
      </c>
      <c r="W3093">
        <v>-0.77644783214978841</v>
      </c>
      <c r="X3093">
        <v>1.281947080465921</v>
      </c>
      <c r="Y3093" t="str">
        <f t="shared" si="192"/>
        <v>&gt;72</v>
      </c>
      <c r="Z3093" s="20">
        <f t="shared" si="193"/>
        <v>0.97543601080815523</v>
      </c>
      <c r="AA3093" t="str">
        <f t="shared" si="194"/>
        <v>80%-100%</v>
      </c>
      <c r="AB3093">
        <f t="shared" si="195"/>
        <v>1.6167949389344873E-4</v>
      </c>
    </row>
    <row r="3094" spans="1:28" x14ac:dyDescent="0.25">
      <c r="A3094" t="s">
        <v>7201</v>
      </c>
      <c r="B3094" t="s">
        <v>7202</v>
      </c>
      <c r="C3094" t="s">
        <v>82</v>
      </c>
      <c r="D3094" t="s">
        <v>392</v>
      </c>
      <c r="E3094">
        <v>74</v>
      </c>
      <c r="F3094" t="s">
        <v>87</v>
      </c>
      <c r="G3094">
        <v>2019</v>
      </c>
      <c r="H3094" t="s">
        <v>15</v>
      </c>
      <c r="J3094" t="s">
        <v>80</v>
      </c>
      <c r="K3094">
        <v>84</v>
      </c>
      <c r="L3094" s="18">
        <v>43286</v>
      </c>
      <c r="M3094" s="18">
        <v>45843</v>
      </c>
      <c r="O3094">
        <v>33780000</v>
      </c>
      <c r="P3094">
        <v>24780000</v>
      </c>
      <c r="Q3094">
        <v>9000000</v>
      </c>
      <c r="R3094">
        <v>521095</v>
      </c>
      <c r="S3094" t="s">
        <v>401</v>
      </c>
      <c r="T3094">
        <v>0.64134780538765834</v>
      </c>
      <c r="U3094">
        <v>0.1069273616218854</v>
      </c>
      <c r="V3094">
        <v>-9.1368904314325566E-2</v>
      </c>
      <c r="W3094">
        <v>-0.77521414600213467</v>
      </c>
      <c r="X3094">
        <v>-3.2966835268508812E-2</v>
      </c>
      <c r="Y3094" t="str">
        <f t="shared" si="192"/>
        <v>&gt;72</v>
      </c>
      <c r="Z3094" s="20">
        <f t="shared" si="193"/>
        <v>0.73357015985790408</v>
      </c>
      <c r="AA3094" t="str">
        <f t="shared" si="194"/>
        <v>60%-80%</v>
      </c>
      <c r="AB3094">
        <f t="shared" si="195"/>
        <v>1.0805444620632045E-4</v>
      </c>
    </row>
    <row r="3095" spans="1:28" x14ac:dyDescent="0.25">
      <c r="A3095" t="s">
        <v>7203</v>
      </c>
      <c r="B3095" t="s">
        <v>7204</v>
      </c>
      <c r="C3095" t="s">
        <v>82</v>
      </c>
      <c r="D3095" t="s">
        <v>231</v>
      </c>
      <c r="E3095">
        <v>236</v>
      </c>
      <c r="F3095" t="s">
        <v>11</v>
      </c>
      <c r="G3095">
        <v>2020</v>
      </c>
      <c r="H3095" t="s">
        <v>11</v>
      </c>
      <c r="I3095" t="s">
        <v>188</v>
      </c>
      <c r="J3095" t="s">
        <v>80</v>
      </c>
      <c r="K3095">
        <v>72</v>
      </c>
      <c r="L3095" s="18">
        <v>43668</v>
      </c>
      <c r="M3095" s="18">
        <v>45860</v>
      </c>
      <c r="O3095">
        <v>56990000</v>
      </c>
      <c r="P3095">
        <v>56990000</v>
      </c>
      <c r="Q3095">
        <v>0</v>
      </c>
      <c r="R3095">
        <v>1239854</v>
      </c>
      <c r="S3095" t="s">
        <v>266</v>
      </c>
      <c r="T3095">
        <v>-9.8465413304183499E-2</v>
      </c>
      <c r="U3095">
        <v>1.2009447865714571</v>
      </c>
      <c r="V3095">
        <v>0.19622775370601669</v>
      </c>
      <c r="W3095">
        <v>7.6538093903185797E-3</v>
      </c>
      <c r="X3095">
        <v>-0.72909773183379534</v>
      </c>
      <c r="Y3095" t="str">
        <f t="shared" si="192"/>
        <v>61-72</v>
      </c>
      <c r="Z3095" s="20">
        <f t="shared" si="193"/>
        <v>1</v>
      </c>
      <c r="AA3095" t="str">
        <f t="shared" si="194"/>
        <v>80%-100%</v>
      </c>
      <c r="AB3095">
        <f t="shared" si="195"/>
        <v>2.5709657038868388E-4</v>
      </c>
    </row>
    <row r="3096" spans="1:28" x14ac:dyDescent="0.25">
      <c r="A3096" t="s">
        <v>7205</v>
      </c>
      <c r="B3096" t="s">
        <v>7206</v>
      </c>
      <c r="C3096" t="s">
        <v>82</v>
      </c>
      <c r="D3096" t="s">
        <v>211</v>
      </c>
      <c r="E3096">
        <v>220</v>
      </c>
      <c r="F3096" t="s">
        <v>117</v>
      </c>
      <c r="G3096">
        <v>2020</v>
      </c>
      <c r="H3096" t="s">
        <v>29</v>
      </c>
      <c r="I3096" t="s">
        <v>84</v>
      </c>
      <c r="J3096" t="s">
        <v>80</v>
      </c>
      <c r="K3096">
        <v>36</v>
      </c>
      <c r="L3096" s="18">
        <v>43862</v>
      </c>
      <c r="M3096" s="18">
        <v>44958</v>
      </c>
      <c r="O3096">
        <v>48090000</v>
      </c>
      <c r="P3096">
        <v>18090000</v>
      </c>
      <c r="Q3096">
        <v>30000000</v>
      </c>
      <c r="R3096">
        <v>644726</v>
      </c>
      <c r="S3096" t="s">
        <v>437</v>
      </c>
      <c r="T3096">
        <v>-1.141480770804157</v>
      </c>
      <c r="U3096">
        <v>-1.360634794408409</v>
      </c>
      <c r="V3096">
        <v>-0.69954550991253528</v>
      </c>
      <c r="W3096">
        <v>-0.40390681021974201</v>
      </c>
      <c r="X3096">
        <v>-1.425228628399082</v>
      </c>
      <c r="Y3096" t="str">
        <f t="shared" si="192"/>
        <v>25-36</v>
      </c>
      <c r="Z3096" s="20">
        <f t="shared" si="193"/>
        <v>0.37616968184653776</v>
      </c>
      <c r="AA3096" t="str">
        <f t="shared" si="194"/>
        <v>20%-40%</v>
      </c>
      <c r="AB3096">
        <f t="shared" si="195"/>
        <v>1.3369061473400464E-4</v>
      </c>
    </row>
    <row r="3097" spans="1:28" x14ac:dyDescent="0.25">
      <c r="A3097" t="s">
        <v>7207</v>
      </c>
      <c r="B3097" t="s">
        <v>7208</v>
      </c>
      <c r="C3097" t="s">
        <v>82</v>
      </c>
      <c r="D3097" t="s">
        <v>136</v>
      </c>
      <c r="E3097">
        <v>61</v>
      </c>
      <c r="F3097" t="s">
        <v>11</v>
      </c>
      <c r="G3097">
        <v>2022</v>
      </c>
      <c r="H3097" t="s">
        <v>11</v>
      </c>
      <c r="I3097" t="s">
        <v>188</v>
      </c>
      <c r="J3097" t="s">
        <v>80</v>
      </c>
      <c r="K3097">
        <v>72</v>
      </c>
      <c r="L3097" s="18">
        <v>44347</v>
      </c>
      <c r="M3097" s="18">
        <v>46538</v>
      </c>
      <c r="O3097">
        <v>79470000</v>
      </c>
      <c r="P3097">
        <v>29470000</v>
      </c>
      <c r="Q3097">
        <v>50000000</v>
      </c>
      <c r="R3097">
        <v>733024</v>
      </c>
      <c r="S3097" t="s">
        <v>237</v>
      </c>
      <c r="T3097">
        <v>0.27750523881790012</v>
      </c>
      <c r="U3097">
        <v>-1.3825534318195869</v>
      </c>
      <c r="V3097">
        <v>-0.34384530499046262</v>
      </c>
      <c r="W3097">
        <v>-0.40390681021974201</v>
      </c>
      <c r="X3097">
        <v>-0.18766259006079469</v>
      </c>
      <c r="Y3097" t="str">
        <f t="shared" si="192"/>
        <v>61-72</v>
      </c>
      <c r="Z3097" s="20">
        <f t="shared" si="193"/>
        <v>0.37083176041273436</v>
      </c>
      <c r="AA3097" t="str">
        <f t="shared" si="194"/>
        <v>20%-40%</v>
      </c>
      <c r="AB3097">
        <f t="shared" si="195"/>
        <v>1.5200011970167022E-4</v>
      </c>
    </row>
    <row r="3098" spans="1:28" x14ac:dyDescent="0.25">
      <c r="A3098" t="s">
        <v>7209</v>
      </c>
      <c r="B3098" t="s">
        <v>7210</v>
      </c>
      <c r="C3098" t="s">
        <v>82</v>
      </c>
      <c r="D3098" t="s">
        <v>7211</v>
      </c>
      <c r="E3098">
        <v>38</v>
      </c>
      <c r="F3098" t="s">
        <v>22</v>
      </c>
      <c r="G3098">
        <v>2019</v>
      </c>
      <c r="H3098" t="s">
        <v>22</v>
      </c>
      <c r="I3098" t="s">
        <v>188</v>
      </c>
      <c r="J3098" t="s">
        <v>80</v>
      </c>
      <c r="K3098">
        <v>48</v>
      </c>
      <c r="L3098" s="18">
        <v>43680</v>
      </c>
      <c r="M3098" s="18">
        <v>45141</v>
      </c>
      <c r="O3098">
        <v>149650000</v>
      </c>
      <c r="P3098">
        <v>109650000</v>
      </c>
      <c r="Q3098">
        <v>40000000</v>
      </c>
      <c r="R3098">
        <v>2960732</v>
      </c>
      <c r="S3098" t="s">
        <v>88</v>
      </c>
      <c r="U3098">
        <v>0.103393949735981</v>
      </c>
      <c r="V3098">
        <v>-0.78760885763550703</v>
      </c>
      <c r="Y3098" t="str">
        <f t="shared" si="192"/>
        <v>37-48</v>
      </c>
      <c r="Z3098" s="20">
        <f t="shared" si="193"/>
        <v>0.73270965586368197</v>
      </c>
      <c r="AA3098" t="str">
        <f t="shared" si="194"/>
        <v>60%-80%</v>
      </c>
      <c r="AB3098">
        <f t="shared" si="195"/>
        <v>6.1393845004333481E-4</v>
      </c>
    </row>
    <row r="3099" spans="1:28" x14ac:dyDescent="0.25">
      <c r="A3099" t="s">
        <v>7212</v>
      </c>
      <c r="B3099" t="s">
        <v>7213</v>
      </c>
      <c r="C3099" t="s">
        <v>82</v>
      </c>
      <c r="D3099" t="s">
        <v>521</v>
      </c>
      <c r="E3099">
        <v>77</v>
      </c>
      <c r="F3099" t="s">
        <v>117</v>
      </c>
      <c r="G3099">
        <v>2020</v>
      </c>
      <c r="H3099" t="s">
        <v>29</v>
      </c>
      <c r="I3099" t="s">
        <v>84</v>
      </c>
      <c r="J3099" t="s">
        <v>80</v>
      </c>
      <c r="K3099">
        <v>72</v>
      </c>
      <c r="L3099" s="18">
        <v>44106</v>
      </c>
      <c r="M3099" s="18">
        <v>46297</v>
      </c>
      <c r="O3099">
        <v>49590000</v>
      </c>
      <c r="P3099">
        <v>29590000</v>
      </c>
      <c r="Q3099">
        <v>20000000</v>
      </c>
      <c r="R3099">
        <v>634915</v>
      </c>
      <c r="S3099" t="s">
        <v>124</v>
      </c>
      <c r="T3099">
        <v>-0.6442292631588209</v>
      </c>
      <c r="U3099">
        <v>-0.45511977011768401</v>
      </c>
      <c r="V3099">
        <v>1.185489993161002E-2</v>
      </c>
      <c r="W3099">
        <v>0.6391364927411719</v>
      </c>
      <c r="X3099">
        <v>0.43112042910834891</v>
      </c>
      <c r="Y3099" t="str">
        <f t="shared" si="192"/>
        <v>61-72</v>
      </c>
      <c r="Z3099" s="20">
        <f t="shared" si="193"/>
        <v>0.59669288162936074</v>
      </c>
      <c r="AA3099" t="str">
        <f t="shared" si="194"/>
        <v>40%-60%</v>
      </c>
      <c r="AB3099">
        <f t="shared" si="195"/>
        <v>1.3165620225311304E-4</v>
      </c>
    </row>
    <row r="3100" spans="1:28" x14ac:dyDescent="0.25">
      <c r="A3100" t="s">
        <v>7214</v>
      </c>
      <c r="B3100" t="s">
        <v>7215</v>
      </c>
      <c r="C3100" t="s">
        <v>82</v>
      </c>
      <c r="D3100" t="s">
        <v>7216</v>
      </c>
      <c r="E3100">
        <v>38</v>
      </c>
      <c r="F3100" t="s">
        <v>17</v>
      </c>
      <c r="G3100">
        <v>2020</v>
      </c>
      <c r="H3100" t="s">
        <v>110</v>
      </c>
      <c r="I3100" t="s">
        <v>84</v>
      </c>
      <c r="J3100" t="s">
        <v>80</v>
      </c>
      <c r="K3100">
        <v>72</v>
      </c>
      <c r="L3100" s="18">
        <v>43552</v>
      </c>
      <c r="M3100" s="18">
        <v>45744</v>
      </c>
      <c r="O3100">
        <v>44498972</v>
      </c>
      <c r="P3100">
        <v>39000000</v>
      </c>
      <c r="Q3100">
        <v>5498972</v>
      </c>
      <c r="R3100">
        <v>876673</v>
      </c>
      <c r="S3100" t="s">
        <v>259</v>
      </c>
      <c r="T3100">
        <v>1.138599313032995</v>
      </c>
      <c r="U3100">
        <v>0.69351856581060956</v>
      </c>
      <c r="V3100">
        <v>-0.36118995838287299</v>
      </c>
      <c r="W3100">
        <v>-0.40492177181229649</v>
      </c>
      <c r="X3100">
        <v>0.50846830650449182</v>
      </c>
      <c r="Y3100" t="str">
        <f t="shared" si="192"/>
        <v>61-72</v>
      </c>
      <c r="Z3100" s="20">
        <f t="shared" si="193"/>
        <v>0.87642474077828136</v>
      </c>
      <c r="AA3100" t="str">
        <f t="shared" si="194"/>
        <v>80%-100%</v>
      </c>
      <c r="AB3100">
        <f t="shared" si="195"/>
        <v>1.8178722789325086E-4</v>
      </c>
    </row>
    <row r="3101" spans="1:28" x14ac:dyDescent="0.25">
      <c r="A3101" t="s">
        <v>7217</v>
      </c>
      <c r="B3101" t="s">
        <v>7218</v>
      </c>
      <c r="C3101" t="s">
        <v>82</v>
      </c>
      <c r="D3101" t="s">
        <v>489</v>
      </c>
      <c r="E3101">
        <v>62</v>
      </c>
      <c r="F3101" t="s">
        <v>95</v>
      </c>
      <c r="G3101">
        <v>2012</v>
      </c>
      <c r="H3101" t="s">
        <v>16</v>
      </c>
      <c r="J3101" t="s">
        <v>96</v>
      </c>
      <c r="K3101">
        <v>48</v>
      </c>
      <c r="L3101" s="18">
        <v>43614</v>
      </c>
      <c r="M3101" s="18">
        <v>45075</v>
      </c>
      <c r="O3101">
        <v>36600000</v>
      </c>
      <c r="P3101">
        <v>10000000</v>
      </c>
      <c r="Q3101">
        <v>26600000</v>
      </c>
      <c r="R3101">
        <v>282271</v>
      </c>
      <c r="S3101" t="s">
        <v>103</v>
      </c>
      <c r="T3101">
        <v>7.1327784428370358E-2</v>
      </c>
      <c r="U3101">
        <v>-1.783351416080599</v>
      </c>
      <c r="V3101">
        <v>-1.0552457148346079</v>
      </c>
      <c r="W3101">
        <v>-0.58487930796659937</v>
      </c>
      <c r="X3101">
        <v>-0.26501046745693763</v>
      </c>
      <c r="Y3101" t="str">
        <f t="shared" si="192"/>
        <v>37-48</v>
      </c>
      <c r="Z3101" s="20">
        <f t="shared" si="193"/>
        <v>0.27322404371584702</v>
      </c>
      <c r="AA3101" t="str">
        <f t="shared" si="194"/>
        <v>20%-40%</v>
      </c>
      <c r="AB3101">
        <f t="shared" si="195"/>
        <v>5.8531815859112594E-5</v>
      </c>
    </row>
    <row r="3102" spans="1:28" x14ac:dyDescent="0.25">
      <c r="A3102" t="s">
        <v>7219</v>
      </c>
      <c r="B3102" t="s">
        <v>7220</v>
      </c>
      <c r="C3102" t="s">
        <v>82</v>
      </c>
      <c r="D3102" t="s">
        <v>442</v>
      </c>
      <c r="E3102">
        <v>291</v>
      </c>
      <c r="F3102" t="s">
        <v>87</v>
      </c>
      <c r="G3102">
        <v>2020</v>
      </c>
      <c r="H3102" t="s">
        <v>24</v>
      </c>
      <c r="I3102" t="s">
        <v>84</v>
      </c>
      <c r="J3102" t="s">
        <v>80</v>
      </c>
      <c r="K3102">
        <v>84</v>
      </c>
      <c r="L3102" s="18">
        <v>43908</v>
      </c>
      <c r="M3102" s="18">
        <v>46464</v>
      </c>
      <c r="O3102">
        <v>45990000</v>
      </c>
      <c r="P3102">
        <v>46332000</v>
      </c>
      <c r="Q3102">
        <v>0</v>
      </c>
      <c r="R3102">
        <v>1022596</v>
      </c>
      <c r="S3102" t="s">
        <v>343</v>
      </c>
      <c r="T3102">
        <v>-3.7824985542557123E-2</v>
      </c>
      <c r="U3102">
        <v>1.231480218781986</v>
      </c>
      <c r="V3102">
        <v>0.80229979975843724</v>
      </c>
      <c r="W3102">
        <v>0.29879975739188719</v>
      </c>
      <c r="X3102">
        <v>-0.18766259006079469</v>
      </c>
      <c r="Y3102" t="str">
        <f t="shared" si="192"/>
        <v>&gt;72</v>
      </c>
      <c r="Z3102" s="20">
        <f t="shared" si="193"/>
        <v>1.0074363992172211</v>
      </c>
      <c r="AA3102" t="str">
        <f t="shared" si="194"/>
        <v>80%-100%</v>
      </c>
      <c r="AB3102">
        <f t="shared" si="195"/>
        <v>2.1204587354090609E-4</v>
      </c>
    </row>
    <row r="3103" spans="1:28" x14ac:dyDescent="0.25">
      <c r="A3103" t="s">
        <v>7221</v>
      </c>
      <c r="B3103" t="s">
        <v>7222</v>
      </c>
      <c r="C3103" t="s">
        <v>82</v>
      </c>
      <c r="D3103" t="s">
        <v>112</v>
      </c>
      <c r="E3103">
        <v>246</v>
      </c>
      <c r="F3103" t="s">
        <v>87</v>
      </c>
      <c r="G3103">
        <v>2018</v>
      </c>
      <c r="H3103" t="s">
        <v>15</v>
      </c>
      <c r="J3103" t="s">
        <v>80</v>
      </c>
      <c r="K3103">
        <v>72</v>
      </c>
      <c r="L3103" s="18">
        <v>43106</v>
      </c>
      <c r="M3103" s="18">
        <v>45297</v>
      </c>
      <c r="O3103">
        <v>34780000</v>
      </c>
      <c r="P3103">
        <v>27780000</v>
      </c>
      <c r="Q3103">
        <v>7000000</v>
      </c>
      <c r="R3103">
        <v>638290</v>
      </c>
      <c r="S3103" t="s">
        <v>133</v>
      </c>
      <c r="T3103">
        <v>1.1022150563760189</v>
      </c>
      <c r="U3103">
        <v>0.37450762503680818</v>
      </c>
      <c r="V3103">
        <v>-4.9295498408793652E-2</v>
      </c>
      <c r="W3103">
        <v>-0.90508143571263833</v>
      </c>
      <c r="X3103">
        <v>1.5139907126543499</v>
      </c>
      <c r="Y3103" t="str">
        <f t="shared" si="192"/>
        <v>61-72</v>
      </c>
      <c r="Z3103" s="20">
        <f t="shared" si="193"/>
        <v>0.79873490511788381</v>
      </c>
      <c r="AA3103" t="str">
        <f t="shared" si="194"/>
        <v>60%-80%</v>
      </c>
      <c r="AB3103">
        <f t="shared" si="195"/>
        <v>1.3235604346430551E-4</v>
      </c>
    </row>
    <row r="3104" spans="1:28" x14ac:dyDescent="0.25">
      <c r="A3104" t="s">
        <v>7223</v>
      </c>
      <c r="B3104" t="s">
        <v>7224</v>
      </c>
      <c r="C3104" t="s">
        <v>82</v>
      </c>
      <c r="D3104" t="s">
        <v>125</v>
      </c>
      <c r="E3104">
        <v>60</v>
      </c>
      <c r="F3104" t="s">
        <v>117</v>
      </c>
      <c r="G3104">
        <v>2021</v>
      </c>
      <c r="H3104" t="s">
        <v>29</v>
      </c>
      <c r="I3104" t="s">
        <v>84</v>
      </c>
      <c r="J3104" t="s">
        <v>80</v>
      </c>
      <c r="K3104">
        <v>72</v>
      </c>
      <c r="L3104" s="18">
        <v>44221</v>
      </c>
      <c r="M3104" s="18">
        <v>46412</v>
      </c>
      <c r="O3104">
        <v>64110000</v>
      </c>
      <c r="P3104">
        <v>32055000</v>
      </c>
      <c r="Q3104">
        <v>32055000</v>
      </c>
      <c r="R3104">
        <v>850520</v>
      </c>
      <c r="S3104" t="s">
        <v>189</v>
      </c>
      <c r="T3104">
        <v>0.1198401266376715</v>
      </c>
      <c r="U3104">
        <v>-0.85216124758390532</v>
      </c>
      <c r="V3104">
        <v>0.80229979975843724</v>
      </c>
      <c r="W3104">
        <v>1.335268711358256</v>
      </c>
      <c r="X3104">
        <v>1.978077977031208</v>
      </c>
      <c r="Y3104" t="str">
        <f t="shared" si="192"/>
        <v>61-72</v>
      </c>
      <c r="Z3104" s="20">
        <f t="shared" si="193"/>
        <v>0.5</v>
      </c>
      <c r="AA3104" t="str">
        <f t="shared" si="194"/>
        <v>40%-60%</v>
      </c>
      <c r="AB3104">
        <f t="shared" si="195"/>
        <v>1.7636413242767569E-4</v>
      </c>
    </row>
    <row r="3105" spans="1:28" x14ac:dyDescent="0.25">
      <c r="A3105" t="s">
        <v>7225</v>
      </c>
      <c r="B3105" t="s">
        <v>7226</v>
      </c>
      <c r="C3105" t="s">
        <v>82</v>
      </c>
      <c r="D3105" t="s">
        <v>227</v>
      </c>
      <c r="E3105">
        <v>84</v>
      </c>
      <c r="F3105" t="s">
        <v>11</v>
      </c>
      <c r="G3105">
        <v>2022</v>
      </c>
      <c r="H3105" t="s">
        <v>11</v>
      </c>
      <c r="I3105" t="s">
        <v>188</v>
      </c>
      <c r="J3105" t="s">
        <v>80</v>
      </c>
      <c r="K3105">
        <v>84</v>
      </c>
      <c r="L3105" s="18">
        <v>44337</v>
      </c>
      <c r="M3105" s="18">
        <v>46894</v>
      </c>
      <c r="O3105">
        <v>76949600</v>
      </c>
      <c r="P3105">
        <v>41949600</v>
      </c>
      <c r="Q3105">
        <v>35000000</v>
      </c>
      <c r="R3105">
        <v>865116</v>
      </c>
      <c r="S3105" t="s">
        <v>208</v>
      </c>
      <c r="T3105">
        <v>-0.85040671754835062</v>
      </c>
      <c r="U3105">
        <v>-0.66673772757904348</v>
      </c>
      <c r="V3105">
        <v>-1.0552457148346079</v>
      </c>
      <c r="W3105">
        <v>1.051905905719474</v>
      </c>
      <c r="X3105">
        <v>-0.65174985443765243</v>
      </c>
      <c r="Y3105" t="str">
        <f t="shared" si="192"/>
        <v>&gt;72</v>
      </c>
      <c r="Z3105" s="20">
        <f t="shared" si="193"/>
        <v>0.54515682992504189</v>
      </c>
      <c r="AA3105" t="str">
        <f t="shared" si="194"/>
        <v>40%-60%</v>
      </c>
      <c r="AB3105">
        <f t="shared" si="195"/>
        <v>1.7939076422576904E-4</v>
      </c>
    </row>
    <row r="3106" spans="1:28" x14ac:dyDescent="0.25">
      <c r="A3106" t="s">
        <v>7227</v>
      </c>
      <c r="B3106" t="s">
        <v>7228</v>
      </c>
      <c r="C3106" t="s">
        <v>82</v>
      </c>
      <c r="D3106" t="s">
        <v>83</v>
      </c>
      <c r="E3106">
        <v>291</v>
      </c>
      <c r="F3106" t="s">
        <v>87</v>
      </c>
      <c r="G3106">
        <v>2020</v>
      </c>
      <c r="H3106" t="s">
        <v>24</v>
      </c>
      <c r="I3106" t="s">
        <v>84</v>
      </c>
      <c r="J3106" t="s">
        <v>80</v>
      </c>
      <c r="K3106">
        <v>84</v>
      </c>
      <c r="L3106" s="18">
        <v>44029</v>
      </c>
      <c r="M3106" s="18">
        <v>46585</v>
      </c>
      <c r="O3106">
        <v>40474050</v>
      </c>
      <c r="P3106">
        <v>42074050</v>
      </c>
      <c r="Q3106">
        <v>0</v>
      </c>
      <c r="R3106">
        <v>822746</v>
      </c>
      <c r="S3106" t="s">
        <v>420</v>
      </c>
      <c r="T3106">
        <v>-0.87466288865300112</v>
      </c>
      <c r="U3106">
        <v>1.363269518326671</v>
      </c>
      <c r="V3106">
        <v>0.44659959483636458</v>
      </c>
      <c r="W3106">
        <v>-0.48749709538862368</v>
      </c>
      <c r="X3106">
        <v>-0.49705409964536651</v>
      </c>
      <c r="Y3106" t="str">
        <f t="shared" si="192"/>
        <v>&gt;72</v>
      </c>
      <c r="Z3106" s="20">
        <f t="shared" si="193"/>
        <v>1.0395315022835618</v>
      </c>
      <c r="AA3106" t="str">
        <f t="shared" si="194"/>
        <v>80%-100%</v>
      </c>
      <c r="AB3106">
        <f t="shared" si="195"/>
        <v>1.7060490582036927E-4</v>
      </c>
    </row>
    <row r="3107" spans="1:28" x14ac:dyDescent="0.25">
      <c r="A3107" t="s">
        <v>7229</v>
      </c>
      <c r="B3107" t="s">
        <v>7230</v>
      </c>
      <c r="C3107" t="s">
        <v>82</v>
      </c>
      <c r="D3107" t="s">
        <v>576</v>
      </c>
      <c r="E3107">
        <v>241</v>
      </c>
      <c r="F3107" t="s">
        <v>25</v>
      </c>
      <c r="G3107">
        <v>2021</v>
      </c>
      <c r="H3107" t="s">
        <v>25</v>
      </c>
      <c r="I3107" t="s">
        <v>84</v>
      </c>
      <c r="J3107" t="s">
        <v>80</v>
      </c>
      <c r="K3107">
        <v>84</v>
      </c>
      <c r="L3107" s="18">
        <v>43873</v>
      </c>
      <c r="M3107" s="18">
        <v>46430</v>
      </c>
      <c r="O3107">
        <v>41202000</v>
      </c>
      <c r="P3107">
        <v>41202000</v>
      </c>
      <c r="Q3107">
        <v>0</v>
      </c>
      <c r="R3107">
        <v>870537</v>
      </c>
      <c r="S3107" t="s">
        <v>320</v>
      </c>
      <c r="T3107">
        <v>0.1198401266376715</v>
      </c>
      <c r="U3107">
        <v>1.2009447865714571</v>
      </c>
      <c r="V3107">
        <v>0.24898836987965761</v>
      </c>
      <c r="W3107">
        <v>-0.953539379634468</v>
      </c>
      <c r="X3107">
        <v>-0.96114136402222416</v>
      </c>
      <c r="Y3107" t="str">
        <f t="shared" si="192"/>
        <v>&gt;72</v>
      </c>
      <c r="Z3107" s="20">
        <f t="shared" si="193"/>
        <v>1</v>
      </c>
      <c r="AA3107" t="str">
        <f t="shared" si="194"/>
        <v>80%-100%</v>
      </c>
      <c r="AB3107">
        <f t="shared" si="195"/>
        <v>1.8051486473121326E-4</v>
      </c>
    </row>
    <row r="3108" spans="1:28" x14ac:dyDescent="0.25">
      <c r="A3108" t="s">
        <v>7231</v>
      </c>
      <c r="B3108" t="s">
        <v>7232</v>
      </c>
      <c r="C3108" t="s">
        <v>82</v>
      </c>
      <c r="D3108" t="s">
        <v>299</v>
      </c>
      <c r="E3108">
        <v>246</v>
      </c>
      <c r="F3108" t="s">
        <v>79</v>
      </c>
      <c r="G3108">
        <v>2022</v>
      </c>
      <c r="H3108" t="s">
        <v>26</v>
      </c>
      <c r="I3108" t="s">
        <v>84</v>
      </c>
      <c r="J3108" t="s">
        <v>80</v>
      </c>
      <c r="K3108">
        <v>60</v>
      </c>
      <c r="L3108" s="18">
        <v>44461</v>
      </c>
      <c r="M3108" s="18">
        <v>46287</v>
      </c>
      <c r="O3108">
        <v>53710000</v>
      </c>
      <c r="P3108">
        <v>30068000</v>
      </c>
      <c r="Q3108">
        <v>23642000</v>
      </c>
      <c r="R3108">
        <v>748994</v>
      </c>
      <c r="S3108" t="s">
        <v>320</v>
      </c>
      <c r="T3108">
        <v>8.3455869980695638E-2</v>
      </c>
      <c r="U3108">
        <v>-0.60652245824332918</v>
      </c>
      <c r="V3108">
        <v>-0.22527857001643839</v>
      </c>
      <c r="W3108">
        <v>1.0033649858662721</v>
      </c>
      <c r="X3108">
        <v>0.89520769348520657</v>
      </c>
      <c r="Y3108" t="str">
        <f t="shared" si="192"/>
        <v>49-60</v>
      </c>
      <c r="Z3108" s="20">
        <f t="shared" si="193"/>
        <v>0.55982126233476071</v>
      </c>
      <c r="AA3108" t="str">
        <f t="shared" si="194"/>
        <v>40%-60%</v>
      </c>
      <c r="AB3108">
        <f t="shared" si="195"/>
        <v>1.5531166463285346E-4</v>
      </c>
    </row>
    <row r="3109" spans="1:28" x14ac:dyDescent="0.25">
      <c r="A3109" t="s">
        <v>971</v>
      </c>
      <c r="B3109" t="s">
        <v>972</v>
      </c>
      <c r="C3109" t="s">
        <v>82</v>
      </c>
      <c r="D3109" t="s">
        <v>480</v>
      </c>
      <c r="E3109">
        <v>60</v>
      </c>
      <c r="F3109" t="s">
        <v>17</v>
      </c>
      <c r="G3109">
        <v>2019</v>
      </c>
      <c r="H3109" t="s">
        <v>17</v>
      </c>
      <c r="J3109" t="s">
        <v>80</v>
      </c>
      <c r="K3109">
        <v>84</v>
      </c>
      <c r="L3109" s="18">
        <v>43322</v>
      </c>
      <c r="M3109" s="18">
        <v>45879</v>
      </c>
      <c r="O3109">
        <v>63360000</v>
      </c>
      <c r="P3109">
        <v>60192000</v>
      </c>
      <c r="Q3109">
        <v>3168000</v>
      </c>
      <c r="R3109">
        <v>1243060</v>
      </c>
      <c r="S3109" t="s">
        <v>473</v>
      </c>
      <c r="T3109">
        <v>1.2962644252132229</v>
      </c>
      <c r="U3109">
        <v>0.99563418315592023</v>
      </c>
      <c r="V3109">
        <v>-0.3210033444532272</v>
      </c>
      <c r="W3109">
        <v>-0.44379134900838818</v>
      </c>
      <c r="X3109">
        <v>-0.26501046745693763</v>
      </c>
      <c r="Y3109" t="str">
        <f t="shared" si="192"/>
        <v>&gt;72</v>
      </c>
      <c r="Z3109" s="20">
        <f t="shared" si="193"/>
        <v>0.95</v>
      </c>
      <c r="AA3109" t="str">
        <f t="shared" si="194"/>
        <v>80%-100%</v>
      </c>
      <c r="AB3109">
        <f t="shared" si="195"/>
        <v>2.5776136769922698E-4</v>
      </c>
    </row>
    <row r="3110" spans="1:28" x14ac:dyDescent="0.25">
      <c r="A3110" t="s">
        <v>7233</v>
      </c>
      <c r="B3110" t="s">
        <v>7234</v>
      </c>
      <c r="C3110" t="s">
        <v>82</v>
      </c>
      <c r="D3110" t="s">
        <v>576</v>
      </c>
      <c r="E3110">
        <v>15</v>
      </c>
      <c r="F3110" t="s">
        <v>25</v>
      </c>
      <c r="G3110">
        <v>2021</v>
      </c>
      <c r="H3110" t="s">
        <v>25</v>
      </c>
      <c r="I3110" t="s">
        <v>84</v>
      </c>
      <c r="J3110" t="s">
        <v>80</v>
      </c>
      <c r="K3110">
        <v>84</v>
      </c>
      <c r="L3110" s="18">
        <v>44096</v>
      </c>
      <c r="M3110" s="18">
        <v>46652</v>
      </c>
      <c r="O3110">
        <v>39990000</v>
      </c>
      <c r="P3110">
        <v>39990000</v>
      </c>
      <c r="Q3110">
        <v>0</v>
      </c>
      <c r="R3110">
        <v>1070486</v>
      </c>
      <c r="S3110" t="s">
        <v>243</v>
      </c>
      <c r="T3110">
        <v>-0.53507649318789341</v>
      </c>
      <c r="U3110">
        <v>1.2009447865714571</v>
      </c>
      <c r="V3110">
        <v>1.513700209602582</v>
      </c>
      <c r="W3110">
        <v>-0.77488954415860356</v>
      </c>
      <c r="X3110">
        <v>-1.270532873606796</v>
      </c>
      <c r="Y3110" t="str">
        <f t="shared" si="192"/>
        <v>&gt;72</v>
      </c>
      <c r="Z3110" s="20">
        <f t="shared" si="193"/>
        <v>1</v>
      </c>
      <c r="AA3110" t="str">
        <f t="shared" si="194"/>
        <v>80%-100%</v>
      </c>
      <c r="AB3110">
        <f t="shared" si="195"/>
        <v>2.2197636112727842E-4</v>
      </c>
    </row>
    <row r="3111" spans="1:28" x14ac:dyDescent="0.25">
      <c r="A3111" t="s">
        <v>7235</v>
      </c>
      <c r="B3111" t="s">
        <v>7236</v>
      </c>
      <c r="C3111" t="s">
        <v>82</v>
      </c>
      <c r="D3111" t="s">
        <v>227</v>
      </c>
      <c r="E3111">
        <v>59</v>
      </c>
      <c r="F3111" t="s">
        <v>79</v>
      </c>
      <c r="G3111">
        <v>2022</v>
      </c>
      <c r="H3111" t="s">
        <v>26</v>
      </c>
      <c r="I3111" t="s">
        <v>84</v>
      </c>
      <c r="J3111" t="s">
        <v>80</v>
      </c>
      <c r="K3111">
        <v>84</v>
      </c>
      <c r="L3111" s="18">
        <v>44203</v>
      </c>
      <c r="M3111" s="18">
        <v>46759</v>
      </c>
      <c r="O3111">
        <v>43425000</v>
      </c>
      <c r="P3111">
        <v>31620000</v>
      </c>
      <c r="Q3111">
        <v>11805000</v>
      </c>
      <c r="R3111">
        <v>660006</v>
      </c>
      <c r="S3111" t="s">
        <v>252</v>
      </c>
      <c r="T3111">
        <v>-1.4407288855812889E-3</v>
      </c>
      <c r="U3111">
        <v>8.4679191490095923E-2</v>
      </c>
      <c r="V3111">
        <v>-0.89715673486924186</v>
      </c>
      <c r="W3111">
        <v>-0.97124976242672034</v>
      </c>
      <c r="X3111">
        <v>-0.57440197704150942</v>
      </c>
      <c r="Y3111" t="str">
        <f t="shared" si="192"/>
        <v>&gt;72</v>
      </c>
      <c r="Z3111" s="20">
        <f t="shared" si="193"/>
        <v>0.72815198618307431</v>
      </c>
      <c r="AA3111" t="str">
        <f t="shared" si="194"/>
        <v>60%-80%</v>
      </c>
      <c r="AB3111">
        <f t="shared" si="195"/>
        <v>1.3685908101756633E-4</v>
      </c>
    </row>
    <row r="3112" spans="1:28" x14ac:dyDescent="0.25">
      <c r="A3112" t="s">
        <v>7237</v>
      </c>
      <c r="B3112" t="s">
        <v>7238</v>
      </c>
      <c r="C3112" t="s">
        <v>82</v>
      </c>
      <c r="D3112" t="s">
        <v>1153</v>
      </c>
      <c r="E3112">
        <v>60</v>
      </c>
      <c r="F3112" t="s">
        <v>11</v>
      </c>
      <c r="G3112">
        <v>2020</v>
      </c>
      <c r="H3112" t="s">
        <v>23</v>
      </c>
      <c r="I3112" t="s">
        <v>188</v>
      </c>
      <c r="J3112" t="s">
        <v>80</v>
      </c>
      <c r="K3112">
        <v>72</v>
      </c>
      <c r="L3112" s="18">
        <v>43685</v>
      </c>
      <c r="M3112" s="18">
        <v>45877</v>
      </c>
      <c r="O3112">
        <v>64100501</v>
      </c>
      <c r="P3112">
        <v>64100501</v>
      </c>
      <c r="Q3112">
        <v>0</v>
      </c>
      <c r="R3112">
        <v>1532837</v>
      </c>
      <c r="S3112" t="s">
        <v>191</v>
      </c>
      <c r="T3112">
        <v>0.88390951643416382</v>
      </c>
      <c r="U3112">
        <v>1.2009447865714571</v>
      </c>
      <c r="V3112">
        <v>0.52564408481904745</v>
      </c>
      <c r="W3112">
        <v>-0.30786216965549901</v>
      </c>
      <c r="X3112">
        <v>-0.4197062222492236</v>
      </c>
      <c r="Y3112" t="str">
        <f t="shared" si="192"/>
        <v>61-72</v>
      </c>
      <c r="Z3112" s="20">
        <f t="shared" si="193"/>
        <v>1</v>
      </c>
      <c r="AA3112" t="str">
        <f t="shared" si="194"/>
        <v>80%-100%</v>
      </c>
      <c r="AB3112">
        <f t="shared" si="195"/>
        <v>3.1784963041203159E-4</v>
      </c>
    </row>
    <row r="3113" spans="1:28" x14ac:dyDescent="0.25">
      <c r="A3113" t="s">
        <v>7239</v>
      </c>
      <c r="B3113" t="s">
        <v>7240</v>
      </c>
      <c r="C3113" t="s">
        <v>82</v>
      </c>
      <c r="D3113" t="s">
        <v>271</v>
      </c>
      <c r="E3113">
        <v>62</v>
      </c>
      <c r="F3113" t="s">
        <v>87</v>
      </c>
      <c r="G3113">
        <v>2019</v>
      </c>
      <c r="H3113" t="s">
        <v>15</v>
      </c>
      <c r="J3113" t="s">
        <v>80</v>
      </c>
      <c r="K3113">
        <v>84</v>
      </c>
      <c r="L3113" s="18">
        <v>43227</v>
      </c>
      <c r="M3113" s="18">
        <v>45784</v>
      </c>
      <c r="O3113">
        <v>33240000</v>
      </c>
      <c r="P3113">
        <v>29730000</v>
      </c>
      <c r="Q3113">
        <v>3510000</v>
      </c>
      <c r="R3113">
        <v>594405</v>
      </c>
      <c r="S3113" t="s">
        <v>255</v>
      </c>
      <c r="T3113">
        <v>0.76262866091091108</v>
      </c>
      <c r="U3113">
        <v>0.76734658080218365</v>
      </c>
      <c r="V3113">
        <v>0.25198656690694621</v>
      </c>
      <c r="W3113">
        <v>-0.85131303218293686</v>
      </c>
      <c r="X3113">
        <v>-0.4197062222492236</v>
      </c>
      <c r="Y3113" t="str">
        <f t="shared" si="192"/>
        <v>&gt;72</v>
      </c>
      <c r="Z3113" s="20">
        <f t="shared" si="193"/>
        <v>0.89440433212996395</v>
      </c>
      <c r="AA3113" t="str">
        <f t="shared" si="194"/>
        <v>80%-100%</v>
      </c>
      <c r="AB3113">
        <f t="shared" si="195"/>
        <v>1.2325603411521489E-4</v>
      </c>
    </row>
    <row r="3114" spans="1:28" x14ac:dyDescent="0.25">
      <c r="A3114" t="s">
        <v>89</v>
      </c>
      <c r="B3114" t="s">
        <v>7241</v>
      </c>
      <c r="C3114" t="s">
        <v>82</v>
      </c>
      <c r="D3114" t="s">
        <v>553</v>
      </c>
      <c r="E3114">
        <v>27</v>
      </c>
      <c r="F3114" t="s">
        <v>17</v>
      </c>
      <c r="G3114">
        <v>2020</v>
      </c>
      <c r="H3114" t="s">
        <v>17</v>
      </c>
      <c r="I3114" t="s">
        <v>84</v>
      </c>
      <c r="J3114" t="s">
        <v>80</v>
      </c>
      <c r="K3114">
        <v>36</v>
      </c>
      <c r="L3114" s="18">
        <v>43636</v>
      </c>
      <c r="M3114" s="18">
        <v>44732</v>
      </c>
      <c r="O3114">
        <v>60168000</v>
      </c>
      <c r="P3114">
        <v>60168000</v>
      </c>
      <c r="Q3114">
        <v>0</v>
      </c>
      <c r="R3114">
        <v>1973162</v>
      </c>
      <c r="S3114" t="s">
        <v>126</v>
      </c>
      <c r="U3114">
        <v>1.2009447865714571</v>
      </c>
      <c r="V3114">
        <v>-0.75319537659848146</v>
      </c>
      <c r="Y3114" t="str">
        <f t="shared" si="192"/>
        <v>25-36</v>
      </c>
      <c r="Z3114" s="20">
        <f t="shared" si="193"/>
        <v>1</v>
      </c>
      <c r="AA3114" t="str">
        <f t="shared" si="194"/>
        <v>80%-100%</v>
      </c>
      <c r="AB3114">
        <f t="shared" si="195"/>
        <v>4.0915558043227366E-4</v>
      </c>
    </row>
    <row r="3115" spans="1:28" x14ac:dyDescent="0.25">
      <c r="A3115" t="s">
        <v>7242</v>
      </c>
      <c r="B3115" t="s">
        <v>7243</v>
      </c>
      <c r="C3115" t="s">
        <v>82</v>
      </c>
      <c r="D3115" t="s">
        <v>231</v>
      </c>
      <c r="E3115">
        <v>87</v>
      </c>
      <c r="F3115" t="s">
        <v>117</v>
      </c>
      <c r="G3115">
        <v>2020</v>
      </c>
      <c r="H3115" t="s">
        <v>14</v>
      </c>
      <c r="I3115" t="s">
        <v>84</v>
      </c>
      <c r="J3115" t="s">
        <v>80</v>
      </c>
      <c r="K3115">
        <v>84</v>
      </c>
      <c r="L3115" s="18">
        <v>43505</v>
      </c>
      <c r="M3115" s="18">
        <v>46062</v>
      </c>
      <c r="O3115">
        <v>47226200</v>
      </c>
      <c r="P3115">
        <v>26523495</v>
      </c>
      <c r="Q3115">
        <v>20702705</v>
      </c>
      <c r="R3115">
        <v>523703</v>
      </c>
      <c r="S3115" t="s">
        <v>225</v>
      </c>
      <c r="T3115">
        <v>1.17498356968997</v>
      </c>
      <c r="U3115">
        <v>-0.59910893610105942</v>
      </c>
      <c r="V3115">
        <v>-0.9092284093793972</v>
      </c>
      <c r="W3115">
        <v>-9.3743442554933609E-2</v>
      </c>
      <c r="X3115">
        <v>-0.4197062222492236</v>
      </c>
      <c r="Y3115" t="str">
        <f t="shared" si="192"/>
        <v>&gt;72</v>
      </c>
      <c r="Z3115" s="20">
        <f t="shared" si="193"/>
        <v>0.56162670297419648</v>
      </c>
      <c r="AA3115" t="str">
        <f t="shared" si="194"/>
        <v>40%-60%</v>
      </c>
      <c r="AB3115">
        <f t="shared" si="195"/>
        <v>1.0859524202225819E-4</v>
      </c>
    </row>
    <row r="3116" spans="1:28" x14ac:dyDescent="0.25">
      <c r="A3116" t="s">
        <v>7244</v>
      </c>
      <c r="B3116" t="s">
        <v>7245</v>
      </c>
      <c r="C3116" t="s">
        <v>82</v>
      </c>
      <c r="D3116" t="s">
        <v>258</v>
      </c>
      <c r="E3116">
        <v>62</v>
      </c>
      <c r="F3116" t="s">
        <v>25</v>
      </c>
      <c r="G3116">
        <v>2020</v>
      </c>
      <c r="H3116" t="s">
        <v>25</v>
      </c>
      <c r="I3116" t="s">
        <v>84</v>
      </c>
      <c r="J3116" t="s">
        <v>80</v>
      </c>
      <c r="K3116">
        <v>84</v>
      </c>
      <c r="L3116" s="18">
        <v>43633</v>
      </c>
      <c r="M3116" s="18">
        <v>46190</v>
      </c>
      <c r="O3116">
        <v>35990000</v>
      </c>
      <c r="P3116">
        <v>25490000</v>
      </c>
      <c r="Q3116">
        <v>10500000</v>
      </c>
      <c r="R3116">
        <v>511608</v>
      </c>
      <c r="S3116" t="s">
        <v>166</v>
      </c>
      <c r="T3116">
        <v>-0.93530331641462749</v>
      </c>
      <c r="U3116">
        <v>2.9668283257603882E-3</v>
      </c>
      <c r="V3116">
        <v>0.30385947393583629</v>
      </c>
      <c r="W3116">
        <v>-0.5998813563588371</v>
      </c>
      <c r="X3116">
        <v>-1.11583711881451</v>
      </c>
      <c r="Y3116" t="str">
        <f t="shared" si="192"/>
        <v>&gt;72</v>
      </c>
      <c r="Z3116" s="20">
        <f t="shared" si="193"/>
        <v>0.70825229230341757</v>
      </c>
      <c r="AA3116" t="str">
        <f t="shared" si="194"/>
        <v>60%-80%</v>
      </c>
      <c r="AB3116">
        <f t="shared" si="195"/>
        <v>1.0608721848170331E-4</v>
      </c>
    </row>
    <row r="3117" spans="1:28" x14ac:dyDescent="0.25">
      <c r="A3117" t="s">
        <v>7246</v>
      </c>
      <c r="B3117" t="s">
        <v>7247</v>
      </c>
      <c r="C3117" t="s">
        <v>82</v>
      </c>
      <c r="D3117" t="s">
        <v>893</v>
      </c>
      <c r="E3117">
        <v>60</v>
      </c>
      <c r="F3117" t="s">
        <v>11</v>
      </c>
      <c r="G3117">
        <v>2021</v>
      </c>
      <c r="H3117" t="s">
        <v>11</v>
      </c>
      <c r="I3117" t="s">
        <v>188</v>
      </c>
      <c r="J3117" t="s">
        <v>80</v>
      </c>
      <c r="K3117">
        <v>72</v>
      </c>
      <c r="L3117" s="18">
        <v>44287</v>
      </c>
      <c r="M3117" s="18">
        <v>46478</v>
      </c>
      <c r="O3117">
        <v>76630000</v>
      </c>
      <c r="P3117">
        <v>38315000</v>
      </c>
      <c r="Q3117">
        <v>38315000</v>
      </c>
      <c r="R3117">
        <v>1054406</v>
      </c>
      <c r="S3117" t="s">
        <v>189</v>
      </c>
      <c r="T3117">
        <v>-1.2748897118797351</v>
      </c>
      <c r="U3117">
        <v>-0.85216124758390532</v>
      </c>
      <c r="V3117">
        <v>0.4070773498450232</v>
      </c>
      <c r="W3117">
        <v>-0.32424991610166581</v>
      </c>
      <c r="X3117">
        <v>-0.49705409964536651</v>
      </c>
      <c r="Y3117" t="str">
        <f t="shared" si="192"/>
        <v>61-72</v>
      </c>
      <c r="Z3117" s="20">
        <f t="shared" si="193"/>
        <v>0.5</v>
      </c>
      <c r="AA3117" t="str">
        <f t="shared" si="194"/>
        <v>40%-60%</v>
      </c>
      <c r="AB3117">
        <f t="shared" si="195"/>
        <v>2.1864200655661925E-4</v>
      </c>
    </row>
    <row r="3118" spans="1:28" x14ac:dyDescent="0.25">
      <c r="A3118" t="s">
        <v>7248</v>
      </c>
      <c r="B3118" t="s">
        <v>7249</v>
      </c>
      <c r="C3118" t="s">
        <v>82</v>
      </c>
      <c r="D3118" t="s">
        <v>487</v>
      </c>
      <c r="E3118">
        <v>7</v>
      </c>
      <c r="F3118" t="s">
        <v>79</v>
      </c>
      <c r="G3118">
        <v>2022</v>
      </c>
      <c r="H3118" t="s">
        <v>26</v>
      </c>
      <c r="I3118" t="s">
        <v>84</v>
      </c>
      <c r="J3118" t="s">
        <v>80</v>
      </c>
      <c r="K3118">
        <v>60</v>
      </c>
      <c r="L3118" s="18">
        <v>44301</v>
      </c>
      <c r="M3118" s="18">
        <v>46127</v>
      </c>
      <c r="O3118">
        <v>44939000</v>
      </c>
      <c r="P3118">
        <v>36939000</v>
      </c>
      <c r="Q3118">
        <v>8000000</v>
      </c>
      <c r="R3118">
        <v>961411</v>
      </c>
      <c r="S3118" t="s">
        <v>498</v>
      </c>
      <c r="T3118">
        <v>-1.26276162632741</v>
      </c>
      <c r="U3118">
        <v>0.46996064036246671</v>
      </c>
      <c r="V3118">
        <v>0.48612183982770601</v>
      </c>
      <c r="W3118">
        <v>-0.8735894145267824</v>
      </c>
      <c r="X3118">
        <v>0.97255557088134947</v>
      </c>
      <c r="Y3118" t="str">
        <f t="shared" si="192"/>
        <v>49-60</v>
      </c>
      <c r="Z3118" s="20">
        <f t="shared" si="193"/>
        <v>0.82198090745232422</v>
      </c>
      <c r="AA3118" t="str">
        <f t="shared" si="194"/>
        <v>80%-100%</v>
      </c>
      <c r="AB3118">
        <f t="shared" si="195"/>
        <v>1.9935852998333268E-4</v>
      </c>
    </row>
    <row r="3119" spans="1:28" x14ac:dyDescent="0.25">
      <c r="A3119" t="s">
        <v>7250</v>
      </c>
      <c r="B3119" t="s">
        <v>7251</v>
      </c>
      <c r="C3119" t="s">
        <v>82</v>
      </c>
      <c r="D3119" t="s">
        <v>239</v>
      </c>
      <c r="E3119">
        <v>61</v>
      </c>
      <c r="F3119" t="s">
        <v>87</v>
      </c>
      <c r="G3119">
        <v>2019</v>
      </c>
      <c r="H3119" t="s">
        <v>15</v>
      </c>
      <c r="J3119" t="s">
        <v>80</v>
      </c>
      <c r="K3119">
        <v>72</v>
      </c>
      <c r="L3119" s="18">
        <v>43434</v>
      </c>
      <c r="M3119" s="18">
        <v>45626</v>
      </c>
      <c r="O3119">
        <v>32500000</v>
      </c>
      <c r="P3119">
        <v>20500000</v>
      </c>
      <c r="Q3119">
        <v>12000000</v>
      </c>
      <c r="R3119">
        <v>474347</v>
      </c>
      <c r="S3119" t="s">
        <v>146</v>
      </c>
      <c r="T3119">
        <v>-1.141480770804157</v>
      </c>
      <c r="U3119">
        <v>-0.31519505403558001</v>
      </c>
      <c r="V3119">
        <v>5.1377144922950549E-2</v>
      </c>
      <c r="W3119">
        <v>-0.2412739847286697</v>
      </c>
      <c r="X3119">
        <v>-0.26501046745693763</v>
      </c>
      <c r="Y3119" t="str">
        <f t="shared" si="192"/>
        <v>61-72</v>
      </c>
      <c r="Z3119" s="20">
        <f t="shared" si="193"/>
        <v>0.63076923076923075</v>
      </c>
      <c r="AA3119" t="str">
        <f t="shared" si="194"/>
        <v>60%-80%</v>
      </c>
      <c r="AB3119">
        <f t="shared" si="195"/>
        <v>9.8360764149779762E-5</v>
      </c>
    </row>
    <row r="3120" spans="1:28" x14ac:dyDescent="0.25">
      <c r="A3120" t="s">
        <v>7252</v>
      </c>
      <c r="B3120" t="s">
        <v>7253</v>
      </c>
      <c r="C3120" t="s">
        <v>82</v>
      </c>
      <c r="D3120" t="s">
        <v>679</v>
      </c>
      <c r="E3120">
        <v>62</v>
      </c>
      <c r="F3120" t="s">
        <v>25</v>
      </c>
      <c r="G3120">
        <v>2021</v>
      </c>
      <c r="H3120" t="s">
        <v>25</v>
      </c>
      <c r="I3120" t="s">
        <v>84</v>
      </c>
      <c r="J3120" t="s">
        <v>80</v>
      </c>
      <c r="K3120">
        <v>84</v>
      </c>
      <c r="L3120" s="18">
        <v>44249</v>
      </c>
      <c r="M3120" s="18">
        <v>46805</v>
      </c>
      <c r="O3120">
        <v>38130000</v>
      </c>
      <c r="P3120">
        <v>39530000</v>
      </c>
      <c r="Q3120">
        <v>0</v>
      </c>
      <c r="R3120">
        <v>861726</v>
      </c>
      <c r="S3120" t="s">
        <v>190</v>
      </c>
      <c r="T3120">
        <v>-0.47443606542626698</v>
      </c>
      <c r="U3120">
        <v>1.3517105063625661</v>
      </c>
      <c r="V3120">
        <v>0.6442108197930716</v>
      </c>
      <c r="W3120">
        <v>1.335268711358256</v>
      </c>
      <c r="X3120">
        <v>0.66316406129677774</v>
      </c>
      <c r="Y3120" t="str">
        <f t="shared" si="192"/>
        <v>&gt;72</v>
      </c>
      <c r="Z3120" s="20">
        <f t="shared" si="193"/>
        <v>1.0367164961972199</v>
      </c>
      <c r="AA3120" t="str">
        <f t="shared" si="194"/>
        <v>80%-100%</v>
      </c>
      <c r="AB3120">
        <f t="shared" si="195"/>
        <v>1.786878126091935E-4</v>
      </c>
    </row>
    <row r="3121" spans="1:28" x14ac:dyDescent="0.25">
      <c r="A3121" t="s">
        <v>7254</v>
      </c>
      <c r="B3121" t="s">
        <v>7255</v>
      </c>
      <c r="C3121" t="s">
        <v>82</v>
      </c>
      <c r="D3121" t="s">
        <v>172</v>
      </c>
      <c r="E3121">
        <v>59</v>
      </c>
      <c r="F3121" t="s">
        <v>79</v>
      </c>
      <c r="G3121">
        <v>2022</v>
      </c>
      <c r="H3121" t="s">
        <v>26</v>
      </c>
      <c r="I3121" t="s">
        <v>84</v>
      </c>
      <c r="J3121" t="s">
        <v>80</v>
      </c>
      <c r="K3121">
        <v>84</v>
      </c>
      <c r="L3121" s="18">
        <v>44370</v>
      </c>
      <c r="M3121" s="18">
        <v>46927</v>
      </c>
      <c r="O3121">
        <v>50400000</v>
      </c>
      <c r="P3121">
        <v>50400000</v>
      </c>
      <c r="Q3121">
        <v>0</v>
      </c>
      <c r="R3121">
        <v>1215146</v>
      </c>
      <c r="S3121" t="s">
        <v>252</v>
      </c>
      <c r="T3121">
        <v>-0.1348496699611593</v>
      </c>
      <c r="U3121">
        <v>1.2009447865714571</v>
      </c>
      <c r="V3121">
        <v>0.2705359373711817</v>
      </c>
      <c r="W3121">
        <v>-0.1582980533556736</v>
      </c>
      <c r="X3121">
        <v>0.58581618390063472</v>
      </c>
      <c r="Y3121" t="str">
        <f t="shared" si="192"/>
        <v>&gt;72</v>
      </c>
      <c r="Z3121" s="20">
        <f t="shared" si="193"/>
        <v>1</v>
      </c>
      <c r="AA3121" t="str">
        <f t="shared" si="194"/>
        <v>80%-100%</v>
      </c>
      <c r="AB3121">
        <f t="shared" si="195"/>
        <v>2.519731106416785E-4</v>
      </c>
    </row>
    <row r="3122" spans="1:28" x14ac:dyDescent="0.25">
      <c r="A3122" t="s">
        <v>1005</v>
      </c>
      <c r="B3122" t="s">
        <v>1006</v>
      </c>
      <c r="C3122" t="s">
        <v>82</v>
      </c>
      <c r="D3122" t="s">
        <v>779</v>
      </c>
      <c r="E3122">
        <v>15</v>
      </c>
      <c r="F3122" t="s">
        <v>87</v>
      </c>
      <c r="G3122">
        <v>2020</v>
      </c>
      <c r="H3122" t="s">
        <v>24</v>
      </c>
      <c r="I3122" t="s">
        <v>84</v>
      </c>
      <c r="J3122" t="s">
        <v>80</v>
      </c>
      <c r="K3122">
        <v>84</v>
      </c>
      <c r="L3122" s="18">
        <v>43627</v>
      </c>
      <c r="M3122" s="18">
        <v>46184</v>
      </c>
      <c r="O3122">
        <v>39477250</v>
      </c>
      <c r="P3122">
        <v>40696239</v>
      </c>
      <c r="Q3122">
        <v>0</v>
      </c>
      <c r="R3122">
        <v>854186</v>
      </c>
      <c r="S3122" t="s">
        <v>311</v>
      </c>
      <c r="T3122">
        <v>-0.32889903879836369</v>
      </c>
      <c r="U3122">
        <v>1.327737492318134</v>
      </c>
      <c r="V3122">
        <v>0.84182204474977862</v>
      </c>
      <c r="W3122">
        <v>-0.33420702786642531</v>
      </c>
      <c r="X3122">
        <v>-0.49705409964536651</v>
      </c>
      <c r="Y3122" t="str">
        <f t="shared" si="192"/>
        <v>&gt;72</v>
      </c>
      <c r="Z3122" s="20">
        <f t="shared" si="193"/>
        <v>1.0308782653300319</v>
      </c>
      <c r="AA3122" t="str">
        <f t="shared" si="194"/>
        <v>80%-100%</v>
      </c>
      <c r="AB3122">
        <f t="shared" si="195"/>
        <v>1.7712431550329983E-4</v>
      </c>
    </row>
    <row r="3123" spans="1:28" x14ac:dyDescent="0.25">
      <c r="A3123" t="s">
        <v>7256</v>
      </c>
      <c r="B3123" t="s">
        <v>7257</v>
      </c>
      <c r="C3123" t="s">
        <v>82</v>
      </c>
      <c r="D3123" t="s">
        <v>5967</v>
      </c>
      <c r="E3123">
        <v>60</v>
      </c>
      <c r="F3123" t="s">
        <v>9</v>
      </c>
      <c r="G3123">
        <v>2022</v>
      </c>
      <c r="H3123" t="s">
        <v>28</v>
      </c>
      <c r="I3123" t="s">
        <v>188</v>
      </c>
      <c r="J3123" t="s">
        <v>80</v>
      </c>
      <c r="K3123">
        <v>72</v>
      </c>
      <c r="L3123" s="18">
        <v>44530</v>
      </c>
      <c r="M3123" s="18">
        <v>46721</v>
      </c>
      <c r="O3123">
        <v>147870000</v>
      </c>
      <c r="P3123">
        <v>149512600</v>
      </c>
      <c r="Q3123">
        <v>0</v>
      </c>
      <c r="R3123">
        <v>3447159</v>
      </c>
      <c r="S3123" t="s">
        <v>103</v>
      </c>
      <c r="T3123">
        <v>-9.8465413304183499E-2</v>
      </c>
      <c r="U3123">
        <v>1.2465582574810881</v>
      </c>
      <c r="V3123">
        <v>0.28851061487099899</v>
      </c>
      <c r="W3123">
        <v>0.18011065325222811</v>
      </c>
      <c r="X3123">
        <v>-0.18766259006079469</v>
      </c>
      <c r="Y3123" t="str">
        <f t="shared" si="192"/>
        <v>61-72</v>
      </c>
      <c r="Z3123" s="20">
        <f t="shared" si="193"/>
        <v>1.0111084060323257</v>
      </c>
      <c r="AA3123" t="str">
        <f t="shared" si="194"/>
        <v>80%-100%</v>
      </c>
      <c r="AB3123">
        <f t="shared" si="195"/>
        <v>7.1480412732828635E-4</v>
      </c>
    </row>
    <row r="3124" spans="1:28" x14ac:dyDescent="0.25">
      <c r="A3124" t="s">
        <v>7258</v>
      </c>
      <c r="B3124" t="s">
        <v>7259</v>
      </c>
      <c r="C3124" t="s">
        <v>82</v>
      </c>
      <c r="D3124" t="s">
        <v>231</v>
      </c>
      <c r="E3124">
        <v>236</v>
      </c>
      <c r="F3124" t="s">
        <v>87</v>
      </c>
      <c r="G3124">
        <v>2020</v>
      </c>
      <c r="H3124" t="s">
        <v>15</v>
      </c>
      <c r="I3124" t="s">
        <v>84</v>
      </c>
      <c r="J3124" t="s">
        <v>80</v>
      </c>
      <c r="K3124">
        <v>36</v>
      </c>
      <c r="L3124" s="18">
        <v>43663</v>
      </c>
      <c r="M3124" s="18">
        <v>44759</v>
      </c>
      <c r="O3124">
        <v>35172200</v>
      </c>
      <c r="P3124">
        <v>18172200</v>
      </c>
      <c r="Q3124">
        <v>17000000</v>
      </c>
      <c r="R3124">
        <v>633954</v>
      </c>
      <c r="S3124" t="s">
        <v>598</v>
      </c>
      <c r="T3124">
        <v>0.33814566657952638</v>
      </c>
      <c r="U3124">
        <v>-0.78373644352738014</v>
      </c>
      <c r="V3124">
        <v>-1.2262367316773961</v>
      </c>
      <c r="W3124">
        <v>-0.49182047331688228</v>
      </c>
      <c r="X3124">
        <v>0.19907679691992</v>
      </c>
      <c r="Y3124" t="str">
        <f t="shared" si="192"/>
        <v>25-36</v>
      </c>
      <c r="Z3124" s="20">
        <f t="shared" si="193"/>
        <v>0.51666372874031197</v>
      </c>
      <c r="AA3124" t="str">
        <f t="shared" si="194"/>
        <v>40%-60%</v>
      </c>
      <c r="AB3124">
        <f t="shared" si="195"/>
        <v>1.3145692894823722E-4</v>
      </c>
    </row>
    <row r="3125" spans="1:28" x14ac:dyDescent="0.25">
      <c r="A3125" t="s">
        <v>7260</v>
      </c>
      <c r="B3125" t="s">
        <v>7261</v>
      </c>
      <c r="C3125" t="s">
        <v>82</v>
      </c>
      <c r="D3125" t="s">
        <v>555</v>
      </c>
      <c r="E3125">
        <v>46</v>
      </c>
      <c r="F3125" t="s">
        <v>17</v>
      </c>
      <c r="G3125">
        <v>2020</v>
      </c>
      <c r="H3125" t="s">
        <v>110</v>
      </c>
      <c r="I3125" t="s">
        <v>84</v>
      </c>
      <c r="J3125" t="s">
        <v>80</v>
      </c>
      <c r="K3125">
        <v>72</v>
      </c>
      <c r="L3125" s="18">
        <v>43816</v>
      </c>
      <c r="M3125" s="18">
        <v>46008</v>
      </c>
      <c r="O3125">
        <v>59457000</v>
      </c>
      <c r="P3125">
        <v>61475245</v>
      </c>
      <c r="Q3125">
        <v>0</v>
      </c>
      <c r="R3125">
        <v>1245095</v>
      </c>
      <c r="S3125" t="s">
        <v>235</v>
      </c>
      <c r="T3125">
        <v>-1.3568814437906571E-2</v>
      </c>
      <c r="U3125">
        <v>1.3403285761304291</v>
      </c>
      <c r="V3125">
        <v>-4.2880445213023567E-2</v>
      </c>
      <c r="W3125">
        <v>-4.4706658535845892E-2</v>
      </c>
      <c r="X3125">
        <v>-0.49705409964536651</v>
      </c>
      <c r="Y3125" t="str">
        <f t="shared" si="192"/>
        <v>61-72</v>
      </c>
      <c r="Z3125" s="20">
        <f t="shared" si="193"/>
        <v>1.0339446154363658</v>
      </c>
      <c r="AA3125" t="str">
        <f t="shared" si="194"/>
        <v>80%-100%</v>
      </c>
      <c r="AB3125">
        <f t="shared" si="195"/>
        <v>2.5818334602953119E-4</v>
      </c>
    </row>
    <row r="3126" spans="1:28" x14ac:dyDescent="0.25">
      <c r="A3126" t="s">
        <v>7262</v>
      </c>
      <c r="B3126" t="s">
        <v>7263</v>
      </c>
      <c r="C3126" t="s">
        <v>82</v>
      </c>
      <c r="D3126" t="s">
        <v>301</v>
      </c>
      <c r="E3126">
        <v>84</v>
      </c>
      <c r="F3126" t="s">
        <v>117</v>
      </c>
      <c r="G3126">
        <v>2020</v>
      </c>
      <c r="H3126" t="s">
        <v>14</v>
      </c>
      <c r="I3126" t="s">
        <v>84</v>
      </c>
      <c r="J3126" t="s">
        <v>80</v>
      </c>
      <c r="K3126">
        <v>84</v>
      </c>
      <c r="L3126" s="18">
        <v>43508</v>
      </c>
      <c r="M3126" s="18">
        <v>46065</v>
      </c>
      <c r="O3126">
        <v>46690000</v>
      </c>
      <c r="P3126">
        <v>46690000</v>
      </c>
      <c r="Q3126">
        <v>0</v>
      </c>
      <c r="R3126">
        <v>1033351</v>
      </c>
      <c r="S3126" t="s">
        <v>208</v>
      </c>
      <c r="T3126">
        <v>-1.202121198565784</v>
      </c>
      <c r="U3126">
        <v>1.2009447865714571</v>
      </c>
      <c r="V3126">
        <v>0.56516632981038883</v>
      </c>
      <c r="W3126">
        <v>-0.36407836316070391</v>
      </c>
      <c r="X3126">
        <v>-0.49705409964536651</v>
      </c>
      <c r="Y3126" t="str">
        <f t="shared" si="192"/>
        <v>&gt;72</v>
      </c>
      <c r="Z3126" s="20">
        <f t="shared" si="193"/>
        <v>1</v>
      </c>
      <c r="AA3126" t="str">
        <f t="shared" si="194"/>
        <v>80%-100%</v>
      </c>
      <c r="AB3126">
        <f t="shared" si="195"/>
        <v>2.1427603420057272E-4</v>
      </c>
    </row>
    <row r="3127" spans="1:28" x14ac:dyDescent="0.25">
      <c r="A3127" t="s">
        <v>7264</v>
      </c>
      <c r="B3127" t="s">
        <v>7265</v>
      </c>
      <c r="C3127" t="s">
        <v>82</v>
      </c>
      <c r="D3127" t="s">
        <v>199</v>
      </c>
      <c r="E3127">
        <v>7</v>
      </c>
      <c r="F3127" t="s">
        <v>117</v>
      </c>
      <c r="G3127">
        <v>2022</v>
      </c>
      <c r="H3127" t="s">
        <v>29</v>
      </c>
      <c r="I3127" t="s">
        <v>84</v>
      </c>
      <c r="J3127" t="s">
        <v>80</v>
      </c>
      <c r="K3127">
        <v>84</v>
      </c>
      <c r="L3127" s="18">
        <v>44235</v>
      </c>
      <c r="M3127" s="18">
        <v>46791</v>
      </c>
      <c r="O3127">
        <v>64460000</v>
      </c>
      <c r="P3127">
        <v>25860000</v>
      </c>
      <c r="Q3127">
        <v>38600000</v>
      </c>
      <c r="R3127">
        <v>525995</v>
      </c>
      <c r="S3127" t="s">
        <v>715</v>
      </c>
      <c r="T3127">
        <v>3.4943527771394541E-2</v>
      </c>
      <c r="U3127">
        <v>-1.257941124641605</v>
      </c>
      <c r="V3127">
        <v>-0.22527857001643839</v>
      </c>
      <c r="W3127">
        <v>-0.64148913929023776</v>
      </c>
      <c r="X3127">
        <v>-0.1103147126646518</v>
      </c>
      <c r="Y3127" t="str">
        <f t="shared" si="192"/>
        <v>&gt;72</v>
      </c>
      <c r="Z3127" s="20">
        <f t="shared" si="193"/>
        <v>0.40117902575240461</v>
      </c>
      <c r="AA3127" t="str">
        <f t="shared" si="194"/>
        <v>40%-60%</v>
      </c>
      <c r="AB3127">
        <f t="shared" si="195"/>
        <v>1.0907051196479244E-4</v>
      </c>
    </row>
    <row r="3128" spans="1:28" x14ac:dyDescent="0.25">
      <c r="A3128" t="s">
        <v>7266</v>
      </c>
      <c r="B3128" t="s">
        <v>7267</v>
      </c>
      <c r="C3128" t="s">
        <v>82</v>
      </c>
      <c r="D3128" t="s">
        <v>199</v>
      </c>
      <c r="E3128">
        <v>38</v>
      </c>
      <c r="F3128" t="s">
        <v>87</v>
      </c>
      <c r="G3128">
        <v>2022</v>
      </c>
      <c r="H3128" t="s">
        <v>24</v>
      </c>
      <c r="I3128" t="s">
        <v>84</v>
      </c>
      <c r="J3128" t="s">
        <v>80</v>
      </c>
      <c r="K3128">
        <v>84</v>
      </c>
      <c r="L3128" s="18">
        <v>44439</v>
      </c>
      <c r="M3128" s="18">
        <v>46996</v>
      </c>
      <c r="O3128">
        <v>51100000</v>
      </c>
      <c r="P3128">
        <v>51100000</v>
      </c>
      <c r="Q3128">
        <v>0</v>
      </c>
      <c r="R3128">
        <v>1107039</v>
      </c>
      <c r="S3128" t="s">
        <v>897</v>
      </c>
      <c r="T3128">
        <v>-0.207618183275111</v>
      </c>
      <c r="U3128">
        <v>1.2009447865714571</v>
      </c>
      <c r="V3128">
        <v>0.56516632981038883</v>
      </c>
      <c r="W3128">
        <v>0.59047675135424305</v>
      </c>
      <c r="X3128">
        <v>-0.57440197704150942</v>
      </c>
      <c r="Y3128" t="str">
        <f t="shared" si="192"/>
        <v>&gt;72</v>
      </c>
      <c r="Z3128" s="20">
        <f t="shared" si="193"/>
        <v>1</v>
      </c>
      <c r="AA3128" t="str">
        <f t="shared" si="194"/>
        <v>80%-100%</v>
      </c>
      <c r="AB3128">
        <f t="shared" si="195"/>
        <v>2.295560043251207E-4</v>
      </c>
    </row>
    <row r="3129" spans="1:28" x14ac:dyDescent="0.25">
      <c r="A3129" t="s">
        <v>7268</v>
      </c>
      <c r="B3129" t="s">
        <v>7269</v>
      </c>
      <c r="C3129" t="s">
        <v>82</v>
      </c>
      <c r="D3129" t="s">
        <v>161</v>
      </c>
      <c r="E3129">
        <v>236</v>
      </c>
      <c r="F3129" t="s">
        <v>87</v>
      </c>
      <c r="G3129">
        <v>2021</v>
      </c>
      <c r="H3129" t="s">
        <v>24</v>
      </c>
      <c r="I3129" t="s">
        <v>84</v>
      </c>
      <c r="J3129" t="s">
        <v>80</v>
      </c>
      <c r="K3129">
        <v>84</v>
      </c>
      <c r="L3129" s="18">
        <v>44411</v>
      </c>
      <c r="M3129" s="18">
        <v>46968</v>
      </c>
      <c r="O3129">
        <v>41600000</v>
      </c>
      <c r="P3129">
        <v>36600000</v>
      </c>
      <c r="Q3129">
        <v>5000000</v>
      </c>
      <c r="R3129">
        <v>792908</v>
      </c>
      <c r="S3129" t="s">
        <v>699</v>
      </c>
      <c r="T3129">
        <v>-2.3421612404843599</v>
      </c>
      <c r="U3129">
        <v>0.70740968220718692</v>
      </c>
      <c r="V3129">
        <v>0.56516632981038883</v>
      </c>
      <c r="W3129">
        <v>-0.82580158422672101</v>
      </c>
      <c r="X3129">
        <v>-1.425228628399082</v>
      </c>
      <c r="Y3129" t="str">
        <f t="shared" si="192"/>
        <v>&gt;72</v>
      </c>
      <c r="Z3129" s="20">
        <f t="shared" si="193"/>
        <v>0.87980769230769229</v>
      </c>
      <c r="AA3129" t="str">
        <f t="shared" si="194"/>
        <v>80%-100%</v>
      </c>
      <c r="AB3129">
        <f t="shared" si="195"/>
        <v>1.6441768743235134E-4</v>
      </c>
    </row>
    <row r="3130" spans="1:28" x14ac:dyDescent="0.25">
      <c r="A3130" t="s">
        <v>7270</v>
      </c>
      <c r="B3130" t="s">
        <v>7271</v>
      </c>
      <c r="C3130" t="s">
        <v>82</v>
      </c>
      <c r="D3130" t="s">
        <v>219</v>
      </c>
      <c r="E3130">
        <v>38</v>
      </c>
      <c r="F3130" t="s">
        <v>25</v>
      </c>
      <c r="G3130">
        <v>2020</v>
      </c>
      <c r="H3130" t="s">
        <v>25</v>
      </c>
      <c r="I3130" t="s">
        <v>84</v>
      </c>
      <c r="J3130" t="s">
        <v>80</v>
      </c>
      <c r="K3130">
        <v>27</v>
      </c>
      <c r="L3130" s="18">
        <v>44102</v>
      </c>
      <c r="M3130" s="18">
        <v>44923</v>
      </c>
      <c r="O3130">
        <v>35890000</v>
      </c>
      <c r="P3130">
        <v>17945000</v>
      </c>
      <c r="Q3130">
        <v>17945000</v>
      </c>
      <c r="R3130">
        <v>705904</v>
      </c>
      <c r="S3130" t="s">
        <v>158</v>
      </c>
      <c r="T3130">
        <v>-1.1657369419088079</v>
      </c>
      <c r="U3130">
        <v>-0.85216124758390532</v>
      </c>
      <c r="V3130">
        <v>-4.4146365390986242</v>
      </c>
      <c r="W3130">
        <v>-0.55658252394605479</v>
      </c>
      <c r="X3130">
        <v>-1.3478807510029389</v>
      </c>
      <c r="Y3130" t="str">
        <f t="shared" si="192"/>
        <v>25-36</v>
      </c>
      <c r="Z3130" s="20">
        <f t="shared" si="193"/>
        <v>0.5</v>
      </c>
      <c r="AA3130" t="str">
        <f t="shared" si="194"/>
        <v>40%-60%</v>
      </c>
      <c r="AB3130">
        <f t="shared" si="195"/>
        <v>1.4637650676906596E-4</v>
      </c>
    </row>
    <row r="3131" spans="1:28" x14ac:dyDescent="0.25">
      <c r="A3131" t="s">
        <v>7272</v>
      </c>
      <c r="B3131" t="s">
        <v>7273</v>
      </c>
      <c r="C3131" t="s">
        <v>82</v>
      </c>
      <c r="D3131" t="s">
        <v>392</v>
      </c>
      <c r="E3131">
        <v>236</v>
      </c>
      <c r="F3131" t="s">
        <v>79</v>
      </c>
      <c r="G3131">
        <v>2019</v>
      </c>
      <c r="H3131" t="s">
        <v>13</v>
      </c>
      <c r="J3131" t="s">
        <v>80</v>
      </c>
      <c r="K3131">
        <v>84</v>
      </c>
      <c r="L3131" s="18">
        <v>43245</v>
      </c>
      <c r="M3131" s="18">
        <v>45802</v>
      </c>
      <c r="O3131">
        <v>33321450</v>
      </c>
      <c r="P3131">
        <v>28321450</v>
      </c>
      <c r="Q3131">
        <v>5000000</v>
      </c>
      <c r="R3131">
        <v>598351</v>
      </c>
      <c r="S3131" t="s">
        <v>296</v>
      </c>
      <c r="T3131">
        <v>0.82326908867253745</v>
      </c>
      <c r="U3131">
        <v>0.58479331832641879</v>
      </c>
      <c r="V3131">
        <v>-3.2053523808870651E-2</v>
      </c>
      <c r="W3131">
        <v>-0.45523605327080291</v>
      </c>
      <c r="X3131">
        <v>-0.26501046745693763</v>
      </c>
      <c r="Y3131" t="str">
        <f t="shared" si="192"/>
        <v>&gt;72</v>
      </c>
      <c r="Z3131" s="20">
        <f t="shared" si="193"/>
        <v>0.84994650592936383</v>
      </c>
      <c r="AA3131" t="str">
        <f t="shared" si="194"/>
        <v>80%-100%</v>
      </c>
      <c r="AB3131">
        <f t="shared" si="195"/>
        <v>1.2407427809132317E-4</v>
      </c>
    </row>
    <row r="3132" spans="1:28" x14ac:dyDescent="0.25">
      <c r="A3132" t="s">
        <v>7274</v>
      </c>
      <c r="B3132" t="s">
        <v>7275</v>
      </c>
      <c r="C3132" t="s">
        <v>82</v>
      </c>
      <c r="D3132" t="s">
        <v>457</v>
      </c>
      <c r="E3132">
        <v>1242909</v>
      </c>
      <c r="F3132" t="s">
        <v>95</v>
      </c>
      <c r="G3132">
        <v>2016</v>
      </c>
      <c r="H3132" t="s">
        <v>16</v>
      </c>
      <c r="J3132" t="s">
        <v>96</v>
      </c>
      <c r="K3132">
        <v>84</v>
      </c>
      <c r="L3132" s="18">
        <v>44393</v>
      </c>
      <c r="M3132" s="18">
        <v>46950</v>
      </c>
      <c r="O3132">
        <v>28090000</v>
      </c>
      <c r="P3132">
        <v>27600000</v>
      </c>
      <c r="Q3132">
        <v>490000</v>
      </c>
      <c r="R3132">
        <v>599794</v>
      </c>
      <c r="S3132" t="s">
        <v>852</v>
      </c>
      <c r="T3132">
        <v>-0.28038669658906262</v>
      </c>
      <c r="U3132">
        <v>1.1293163097657519</v>
      </c>
      <c r="V3132">
        <v>0.60468857480173022</v>
      </c>
      <c r="W3132">
        <v>-0.21671310904226279</v>
      </c>
      <c r="X3132">
        <v>-0.96114136402222416</v>
      </c>
      <c r="Y3132" t="str">
        <f t="shared" si="192"/>
        <v>&gt;72</v>
      </c>
      <c r="Z3132" s="20">
        <f t="shared" si="193"/>
        <v>0.98255606977572085</v>
      </c>
      <c r="AA3132" t="str">
        <f t="shared" si="194"/>
        <v>80%-100%</v>
      </c>
      <c r="AB3132">
        <f t="shared" si="195"/>
        <v>1.2437349908917523E-4</v>
      </c>
    </row>
    <row r="3133" spans="1:28" x14ac:dyDescent="0.25">
      <c r="A3133" t="s">
        <v>7276</v>
      </c>
      <c r="B3133" t="s">
        <v>7277</v>
      </c>
      <c r="C3133" t="s">
        <v>82</v>
      </c>
      <c r="D3133" t="s">
        <v>209</v>
      </c>
      <c r="E3133">
        <v>291</v>
      </c>
      <c r="F3133" t="s">
        <v>79</v>
      </c>
      <c r="G3133">
        <v>2019</v>
      </c>
      <c r="H3133" t="s">
        <v>13</v>
      </c>
      <c r="J3133" t="s">
        <v>80</v>
      </c>
      <c r="K3133">
        <v>84</v>
      </c>
      <c r="L3133" s="18">
        <v>43389</v>
      </c>
      <c r="M3133" s="18">
        <v>45946</v>
      </c>
      <c r="O3133">
        <v>38290000</v>
      </c>
      <c r="P3133">
        <v>38290000</v>
      </c>
      <c r="Q3133">
        <v>0</v>
      </c>
      <c r="R3133">
        <v>780331</v>
      </c>
      <c r="S3133" t="s">
        <v>111</v>
      </c>
      <c r="T3133">
        <v>1.017318457509742</v>
      </c>
      <c r="U3133">
        <v>1.2009447865714571</v>
      </c>
      <c r="V3133">
        <v>0.48612183982770601</v>
      </c>
      <c r="W3133">
        <v>6.1945956998846391E-2</v>
      </c>
      <c r="X3133">
        <v>0.89520769348520657</v>
      </c>
      <c r="Y3133" t="str">
        <f t="shared" si="192"/>
        <v>&gt;72</v>
      </c>
      <c r="Z3133" s="20">
        <f t="shared" si="193"/>
        <v>1</v>
      </c>
      <c r="AA3133" t="str">
        <f t="shared" si="194"/>
        <v>80%-100%</v>
      </c>
      <c r="AB3133">
        <f t="shared" si="195"/>
        <v>1.6180971619882026E-4</v>
      </c>
    </row>
    <row r="3134" spans="1:28" x14ac:dyDescent="0.25">
      <c r="A3134" t="s">
        <v>7278</v>
      </c>
      <c r="B3134" t="s">
        <v>7279</v>
      </c>
      <c r="C3134" t="s">
        <v>82</v>
      </c>
      <c r="D3134" t="s">
        <v>154</v>
      </c>
      <c r="E3134">
        <v>49</v>
      </c>
      <c r="F3134" t="s">
        <v>25</v>
      </c>
      <c r="G3134">
        <v>2022</v>
      </c>
      <c r="H3134" t="s">
        <v>25</v>
      </c>
      <c r="I3134" t="s">
        <v>84</v>
      </c>
      <c r="J3134" t="s">
        <v>80</v>
      </c>
      <c r="K3134">
        <v>36</v>
      </c>
      <c r="L3134" s="18">
        <v>44344</v>
      </c>
      <c r="M3134" s="18">
        <v>45440</v>
      </c>
      <c r="O3134">
        <v>42910000</v>
      </c>
      <c r="P3134">
        <v>14000000</v>
      </c>
      <c r="Q3134">
        <v>28910000</v>
      </c>
      <c r="R3134">
        <v>468099</v>
      </c>
      <c r="S3134" t="s">
        <v>318</v>
      </c>
      <c r="T3134">
        <v>-1.153608856356483</v>
      </c>
      <c r="U3134">
        <v>-1.5655569821272859</v>
      </c>
      <c r="V3134">
        <v>-3.101927699390866</v>
      </c>
      <c r="W3134">
        <v>-0.27943428366338507</v>
      </c>
      <c r="X3134">
        <v>-1.1931849962106531</v>
      </c>
      <c r="Y3134" t="str">
        <f t="shared" si="192"/>
        <v>25-36</v>
      </c>
      <c r="Z3134" s="20">
        <f t="shared" si="193"/>
        <v>0.32626427406199021</v>
      </c>
      <c r="AA3134" t="str">
        <f t="shared" si="194"/>
        <v>20%-40%</v>
      </c>
      <c r="AB3134">
        <f t="shared" si="195"/>
        <v>9.7065176627548518E-5</v>
      </c>
    </row>
    <row r="3135" spans="1:28" x14ac:dyDescent="0.25">
      <c r="A3135" t="s">
        <v>7280</v>
      </c>
      <c r="B3135" t="s">
        <v>7281</v>
      </c>
      <c r="C3135" t="s">
        <v>82</v>
      </c>
      <c r="D3135" t="s">
        <v>803</v>
      </c>
      <c r="E3135">
        <v>27</v>
      </c>
      <c r="F3135" t="s">
        <v>17</v>
      </c>
      <c r="G3135">
        <v>2020</v>
      </c>
      <c r="H3135" t="s">
        <v>110</v>
      </c>
      <c r="I3135" t="s">
        <v>84</v>
      </c>
      <c r="J3135" t="s">
        <v>80</v>
      </c>
      <c r="K3135">
        <v>72</v>
      </c>
      <c r="L3135" s="18">
        <v>43725</v>
      </c>
      <c r="M3135" s="18">
        <v>45917</v>
      </c>
      <c r="O3135">
        <v>56236614</v>
      </c>
      <c r="P3135">
        <v>50236614</v>
      </c>
      <c r="Q3135">
        <v>6000000</v>
      </c>
      <c r="R3135">
        <v>1172771</v>
      </c>
      <c r="S3135" t="s">
        <v>415</v>
      </c>
      <c r="T3135">
        <v>1.308392510765549</v>
      </c>
      <c r="U3135">
        <v>0.76284457645097625</v>
      </c>
      <c r="V3135">
        <v>0.17856261442897181</v>
      </c>
      <c r="W3135">
        <v>0.15131070318383771</v>
      </c>
      <c r="X3135">
        <v>0.81785981608906366</v>
      </c>
      <c r="Y3135" t="str">
        <f t="shared" si="192"/>
        <v>61-72</v>
      </c>
      <c r="Z3135" s="20">
        <f t="shared" si="193"/>
        <v>0.89330794346900044</v>
      </c>
      <c r="AA3135" t="str">
        <f t="shared" si="194"/>
        <v>80%-100%</v>
      </c>
      <c r="AB3135">
        <f t="shared" si="195"/>
        <v>2.4318621543448435E-4</v>
      </c>
    </row>
    <row r="3136" spans="1:28" x14ac:dyDescent="0.25">
      <c r="A3136" t="s">
        <v>7282</v>
      </c>
      <c r="B3136" t="s">
        <v>7283</v>
      </c>
      <c r="C3136" t="s">
        <v>82</v>
      </c>
      <c r="D3136" t="s">
        <v>128</v>
      </c>
      <c r="E3136">
        <v>236</v>
      </c>
      <c r="F3136" t="s">
        <v>17</v>
      </c>
      <c r="G3136">
        <v>2018</v>
      </c>
      <c r="H3136" t="s">
        <v>17</v>
      </c>
      <c r="J3136" t="s">
        <v>80</v>
      </c>
      <c r="K3136">
        <v>72</v>
      </c>
      <c r="L3136" s="18">
        <v>43097</v>
      </c>
      <c r="M3136" s="18">
        <v>45288</v>
      </c>
      <c r="O3136">
        <v>51990000</v>
      </c>
      <c r="P3136">
        <v>28490000</v>
      </c>
      <c r="Q3136">
        <v>23500000</v>
      </c>
      <c r="R3136">
        <v>650137</v>
      </c>
      <c r="S3136" t="s">
        <v>710</v>
      </c>
      <c r="T3136">
        <v>1.284136339660898</v>
      </c>
      <c r="U3136">
        <v>-0.65510413832375447</v>
      </c>
      <c r="V3136">
        <v>0.84182204474977862</v>
      </c>
      <c r="W3136">
        <v>-0.36821620690641238</v>
      </c>
      <c r="X3136">
        <v>0.89520769348520657</v>
      </c>
      <c r="Y3136" t="str">
        <f t="shared" si="192"/>
        <v>61-72</v>
      </c>
      <c r="Z3136" s="20">
        <f t="shared" si="193"/>
        <v>0.54798999807655313</v>
      </c>
      <c r="AA3136" t="str">
        <f t="shared" si="194"/>
        <v>40%-60%</v>
      </c>
      <c r="AB3136">
        <f t="shared" si="195"/>
        <v>1.3481264163586016E-4</v>
      </c>
    </row>
    <row r="3137" spans="1:28" x14ac:dyDescent="0.25">
      <c r="A3137" t="s">
        <v>7284</v>
      </c>
      <c r="B3137" t="s">
        <v>7285</v>
      </c>
      <c r="C3137" t="s">
        <v>82</v>
      </c>
      <c r="D3137" t="s">
        <v>233</v>
      </c>
      <c r="E3137">
        <v>236</v>
      </c>
      <c r="F3137" t="s">
        <v>117</v>
      </c>
      <c r="G3137">
        <v>2022</v>
      </c>
      <c r="H3137" t="s">
        <v>29</v>
      </c>
      <c r="J3137" t="s">
        <v>80</v>
      </c>
      <c r="K3137">
        <v>84</v>
      </c>
      <c r="L3137" s="18">
        <v>44544</v>
      </c>
      <c r="M3137" s="18">
        <v>47101</v>
      </c>
      <c r="O3137">
        <v>63245000</v>
      </c>
      <c r="P3137">
        <v>35245000</v>
      </c>
      <c r="Q3137">
        <v>28000000</v>
      </c>
      <c r="R3137">
        <v>764794</v>
      </c>
      <c r="S3137" t="s">
        <v>266</v>
      </c>
      <c r="T3137">
        <v>-1.7963973906297219</v>
      </c>
      <c r="U3137">
        <v>-0.6169686913746304</v>
      </c>
      <c r="V3137">
        <v>-0.38336754998180411</v>
      </c>
      <c r="W3137">
        <v>0.33955753488230289</v>
      </c>
      <c r="X3137">
        <v>0.58581618390063472</v>
      </c>
      <c r="Y3137" t="str">
        <f t="shared" si="192"/>
        <v>&gt;72</v>
      </c>
      <c r="Z3137" s="20">
        <f t="shared" si="193"/>
        <v>0.55727725511898174</v>
      </c>
      <c r="AA3137" t="str">
        <f t="shared" si="194"/>
        <v>40%-60%</v>
      </c>
      <c r="AB3137">
        <f t="shared" si="195"/>
        <v>1.585879583030285E-4</v>
      </c>
    </row>
    <row r="3138" spans="1:28" x14ac:dyDescent="0.25">
      <c r="A3138" t="s">
        <v>7286</v>
      </c>
      <c r="B3138" t="s">
        <v>7287</v>
      </c>
      <c r="C3138" t="s">
        <v>82</v>
      </c>
      <c r="D3138" t="s">
        <v>965</v>
      </c>
      <c r="E3138">
        <v>1242955</v>
      </c>
      <c r="F3138" t="s">
        <v>95</v>
      </c>
      <c r="G3138">
        <v>2019</v>
      </c>
      <c r="H3138" t="s">
        <v>16</v>
      </c>
      <c r="J3138" t="s">
        <v>96</v>
      </c>
      <c r="K3138">
        <v>48</v>
      </c>
      <c r="L3138" s="18">
        <v>44168</v>
      </c>
      <c r="M3138" s="18">
        <v>45629</v>
      </c>
      <c r="O3138">
        <v>31900000</v>
      </c>
      <c r="P3138">
        <v>16900000</v>
      </c>
      <c r="Q3138">
        <v>15000000</v>
      </c>
      <c r="R3138">
        <v>510238</v>
      </c>
      <c r="S3138" t="s">
        <v>374</v>
      </c>
      <c r="T3138">
        <v>-0.40166755211231542</v>
      </c>
      <c r="U3138">
        <v>-0.72987593520474592</v>
      </c>
      <c r="V3138">
        <v>0.56516632981038883</v>
      </c>
      <c r="W3138">
        <v>-0.92848994166413701</v>
      </c>
      <c r="X3138">
        <v>1.2045992030697781</v>
      </c>
      <c r="Y3138" t="str">
        <f t="shared" si="192"/>
        <v>37-48</v>
      </c>
      <c r="Z3138" s="20">
        <f t="shared" si="193"/>
        <v>0.52978056426332287</v>
      </c>
      <c r="AA3138" t="str">
        <f t="shared" si="194"/>
        <v>40%-60%</v>
      </c>
      <c r="AB3138">
        <f t="shared" si="195"/>
        <v>1.0580313479004889E-4</v>
      </c>
    </row>
    <row r="3139" spans="1:28" x14ac:dyDescent="0.25">
      <c r="A3139" t="s">
        <v>7288</v>
      </c>
      <c r="B3139" t="s">
        <v>7289</v>
      </c>
      <c r="C3139" t="s">
        <v>82</v>
      </c>
      <c r="D3139" t="s">
        <v>116</v>
      </c>
      <c r="E3139">
        <v>60</v>
      </c>
      <c r="F3139" t="s">
        <v>117</v>
      </c>
      <c r="G3139">
        <v>2020</v>
      </c>
      <c r="H3139" t="s">
        <v>14</v>
      </c>
      <c r="I3139" t="s">
        <v>84</v>
      </c>
      <c r="J3139" t="s">
        <v>80</v>
      </c>
      <c r="K3139">
        <v>48</v>
      </c>
      <c r="L3139" s="18">
        <v>43528</v>
      </c>
      <c r="M3139" s="18">
        <v>44989</v>
      </c>
      <c r="O3139">
        <v>48325002</v>
      </c>
      <c r="P3139">
        <v>48325002</v>
      </c>
      <c r="Q3139">
        <v>0</v>
      </c>
      <c r="R3139">
        <v>1448156</v>
      </c>
      <c r="S3139" t="s">
        <v>191</v>
      </c>
      <c r="T3139">
        <v>1.126471227480669</v>
      </c>
      <c r="U3139">
        <v>1.2009447865714571</v>
      </c>
      <c r="V3139">
        <v>0.1124927636877617</v>
      </c>
      <c r="W3139">
        <v>0.44576672703973791</v>
      </c>
      <c r="X3139">
        <v>0.66316406129677774</v>
      </c>
      <c r="Y3139" t="str">
        <f t="shared" ref="Y3139:Y3202" si="196">IF(K3139&lt;=24,"&lt;=24",IF(AND(K3139&gt;=25,K3139&lt;=36),"25-36",IF(AND(K3139&gt;=37,K3139&lt;=48),"37-48",IF(AND(K3139&gt;=49,K3139&lt;=60),"49-60",IF(AND(K3139&gt;=61,K3139&lt;=72),"61-72","&gt;72")))))</f>
        <v>37-48</v>
      </c>
      <c r="Z3139" s="20">
        <f t="shared" ref="Z3139:Z3202" si="197">IF(P3139/O3139&gt;0.2,P3139/O3139,0.2)</f>
        <v>1</v>
      </c>
      <c r="AA3139" t="str">
        <f t="shared" ref="AA3139:AA3202" si="198">IF(Z3139&lt;=0.2,"20%",IF(AND(Z3139&gt;0.2,Z3139&lt;=0.4),"20%-40%",IF(AND(Z3139&gt;0.4,Z3139&lt;=0.6),"40%-60%",IF(AND(Z3139&gt;0.6,Z3139&lt;=0.8),"60%-80%","80%-100%"))))</f>
        <v>80%-100%</v>
      </c>
      <c r="AB3139">
        <f t="shared" ref="AB3139:AB3202" si="199">R3139/SUM($R$2:$R$5739)</f>
        <v>3.0029014786240547E-4</v>
      </c>
    </row>
    <row r="3140" spans="1:28" x14ac:dyDescent="0.25">
      <c r="A3140" t="s">
        <v>7290</v>
      </c>
      <c r="B3140" t="s">
        <v>7291</v>
      </c>
      <c r="C3140" t="s">
        <v>82</v>
      </c>
      <c r="D3140" t="s">
        <v>236</v>
      </c>
      <c r="E3140">
        <v>61</v>
      </c>
      <c r="F3140" t="s">
        <v>117</v>
      </c>
      <c r="G3140">
        <v>2021</v>
      </c>
      <c r="H3140" t="s">
        <v>29</v>
      </c>
      <c r="I3140" t="s">
        <v>84</v>
      </c>
      <c r="J3140" t="s">
        <v>80</v>
      </c>
      <c r="K3140">
        <v>84</v>
      </c>
      <c r="L3140" s="18">
        <v>44035</v>
      </c>
      <c r="M3140" s="18">
        <v>46591</v>
      </c>
      <c r="O3140">
        <v>58990000</v>
      </c>
      <c r="P3140">
        <v>54990000</v>
      </c>
      <c r="Q3140">
        <v>4000000</v>
      </c>
      <c r="R3140">
        <v>1278384</v>
      </c>
      <c r="S3140" t="s">
        <v>255</v>
      </c>
      <c r="T3140">
        <v>-0.4986922365309176</v>
      </c>
      <c r="U3140">
        <v>0.92251033542307748</v>
      </c>
      <c r="V3140">
        <v>1.4741779646112401</v>
      </c>
      <c r="W3140">
        <v>0.33955753488230289</v>
      </c>
      <c r="X3140">
        <v>1.281947080465921</v>
      </c>
      <c r="Y3140" t="str">
        <f t="shared" si="196"/>
        <v>&gt;72</v>
      </c>
      <c r="Z3140" s="20">
        <f t="shared" si="197"/>
        <v>0.93219189693168336</v>
      </c>
      <c r="AA3140" t="str">
        <f t="shared" si="198"/>
        <v>80%-100%</v>
      </c>
      <c r="AB3140">
        <f t="shared" si="199"/>
        <v>2.6508616501601581E-4</v>
      </c>
    </row>
    <row r="3141" spans="1:28" x14ac:dyDescent="0.25">
      <c r="A3141" t="s">
        <v>7292</v>
      </c>
      <c r="B3141" t="s">
        <v>7293</v>
      </c>
      <c r="C3141" t="s">
        <v>82</v>
      </c>
      <c r="D3141" t="s">
        <v>199</v>
      </c>
      <c r="E3141">
        <v>7</v>
      </c>
      <c r="F3141" t="s">
        <v>117</v>
      </c>
      <c r="G3141">
        <v>2022</v>
      </c>
      <c r="H3141" t="s">
        <v>29</v>
      </c>
      <c r="I3141" t="s">
        <v>84</v>
      </c>
      <c r="J3141" t="s">
        <v>80</v>
      </c>
      <c r="K3141">
        <v>84</v>
      </c>
      <c r="L3141" s="18">
        <v>44462</v>
      </c>
      <c r="M3141" s="18">
        <v>47019</v>
      </c>
      <c r="O3141">
        <v>65430000</v>
      </c>
      <c r="P3141">
        <v>65430000</v>
      </c>
      <c r="Q3141">
        <v>0</v>
      </c>
      <c r="R3141">
        <v>1417486</v>
      </c>
      <c r="S3141" t="s">
        <v>593</v>
      </c>
      <c r="T3141">
        <v>-0.54720457874021866</v>
      </c>
      <c r="U3141">
        <v>1.2009447865714571</v>
      </c>
      <c r="V3141">
        <v>0.56516632981038883</v>
      </c>
      <c r="W3141">
        <v>-0.4625000982069204</v>
      </c>
      <c r="X3141">
        <v>-0.65174985443765243</v>
      </c>
      <c r="Y3141" t="str">
        <f t="shared" si="196"/>
        <v>&gt;72</v>
      </c>
      <c r="Z3141" s="20">
        <f t="shared" si="197"/>
        <v>1</v>
      </c>
      <c r="AA3141" t="str">
        <f t="shared" si="198"/>
        <v>80%-100%</v>
      </c>
      <c r="AB3141">
        <f t="shared" si="199"/>
        <v>2.9393040565580623E-4</v>
      </c>
    </row>
    <row r="3142" spans="1:28" x14ac:dyDescent="0.25">
      <c r="A3142" t="s">
        <v>7294</v>
      </c>
      <c r="B3142" t="s">
        <v>7295</v>
      </c>
      <c r="C3142" t="s">
        <v>82</v>
      </c>
      <c r="D3142" t="s">
        <v>650</v>
      </c>
      <c r="E3142">
        <v>46</v>
      </c>
      <c r="F3142" t="s">
        <v>79</v>
      </c>
      <c r="G3142">
        <v>2020</v>
      </c>
      <c r="H3142" t="s">
        <v>27</v>
      </c>
      <c r="I3142" t="s">
        <v>84</v>
      </c>
      <c r="J3142" t="s">
        <v>80</v>
      </c>
      <c r="K3142">
        <v>24</v>
      </c>
      <c r="L3142" s="18">
        <v>43882</v>
      </c>
      <c r="M3142" s="18">
        <v>44613</v>
      </c>
      <c r="O3142">
        <v>34363527</v>
      </c>
      <c r="P3142">
        <v>18163527</v>
      </c>
      <c r="Q3142">
        <v>16200000</v>
      </c>
      <c r="R3142">
        <v>860090</v>
      </c>
      <c r="S3142" t="s">
        <v>385</v>
      </c>
      <c r="T3142">
        <v>-0.99594374417625386</v>
      </c>
      <c r="U3142">
        <v>-0.73484706350940754</v>
      </c>
      <c r="V3142">
        <v>-2.246198769619991</v>
      </c>
      <c r="W3142">
        <v>5.3006119765804114E-3</v>
      </c>
      <c r="X3142">
        <v>-0.65174985443765243</v>
      </c>
      <c r="Y3142" t="str">
        <f t="shared" si="196"/>
        <v>&lt;=24</v>
      </c>
      <c r="Z3142" s="20">
        <f t="shared" si="197"/>
        <v>0.5285699282265176</v>
      </c>
      <c r="AA3142" t="str">
        <f t="shared" si="198"/>
        <v>40%-60%</v>
      </c>
      <c r="AB3142">
        <f t="shared" si="199"/>
        <v>1.7834857106207918E-4</v>
      </c>
    </row>
    <row r="3143" spans="1:28" x14ac:dyDescent="0.25">
      <c r="A3143" t="s">
        <v>7296</v>
      </c>
      <c r="B3143" t="s">
        <v>7297</v>
      </c>
      <c r="C3143" t="s">
        <v>82</v>
      </c>
      <c r="D3143" t="s">
        <v>7298</v>
      </c>
      <c r="E3143">
        <v>46</v>
      </c>
      <c r="F3143" t="s">
        <v>11</v>
      </c>
      <c r="G3143">
        <v>2022</v>
      </c>
      <c r="H3143" t="s">
        <v>23</v>
      </c>
      <c r="I3143" t="s">
        <v>188</v>
      </c>
      <c r="J3143" t="s">
        <v>80</v>
      </c>
      <c r="K3143">
        <v>72</v>
      </c>
      <c r="L3143" s="18">
        <v>44455</v>
      </c>
      <c r="M3143" s="18">
        <v>46646</v>
      </c>
      <c r="O3143">
        <v>78460500</v>
      </c>
      <c r="P3143">
        <v>62768400</v>
      </c>
      <c r="Q3143">
        <v>15692100</v>
      </c>
      <c r="R3143">
        <v>1443272</v>
      </c>
      <c r="S3143" t="s">
        <v>235</v>
      </c>
      <c r="T3143">
        <v>-2.569689999023184E-2</v>
      </c>
      <c r="U3143">
        <v>0.37970237290931202</v>
      </c>
      <c r="V3143">
        <v>0.2502714595633016</v>
      </c>
      <c r="W3143">
        <v>6.2723077524274053</v>
      </c>
      <c r="X3143">
        <v>-0.26501046745693763</v>
      </c>
      <c r="Y3143" t="str">
        <f t="shared" si="196"/>
        <v>61-72</v>
      </c>
      <c r="Z3143" s="20">
        <f t="shared" si="197"/>
        <v>0.8</v>
      </c>
      <c r="AA3143" t="str">
        <f t="shared" si="198"/>
        <v>60%-80%</v>
      </c>
      <c r="AB3143">
        <f t="shared" si="199"/>
        <v>2.9927739986967543E-4</v>
      </c>
    </row>
    <row r="3144" spans="1:28" x14ac:dyDescent="0.25">
      <c r="A3144" t="s">
        <v>7299</v>
      </c>
      <c r="B3144" t="s">
        <v>7300</v>
      </c>
      <c r="C3144" t="s">
        <v>82</v>
      </c>
      <c r="D3144" t="s">
        <v>246</v>
      </c>
      <c r="E3144">
        <v>61</v>
      </c>
      <c r="F3144" t="s">
        <v>87</v>
      </c>
      <c r="G3144">
        <v>2020</v>
      </c>
      <c r="H3144" t="s">
        <v>15</v>
      </c>
      <c r="I3144" t="s">
        <v>84</v>
      </c>
      <c r="J3144" t="s">
        <v>80</v>
      </c>
      <c r="K3144">
        <v>84</v>
      </c>
      <c r="L3144" s="18">
        <v>43608</v>
      </c>
      <c r="M3144" s="18">
        <v>46165</v>
      </c>
      <c r="O3144">
        <v>34490000</v>
      </c>
      <c r="P3144">
        <v>31041000</v>
      </c>
      <c r="Q3144">
        <v>3449000</v>
      </c>
      <c r="R3144">
        <v>831093</v>
      </c>
      <c r="S3144" t="s">
        <v>332</v>
      </c>
      <c r="T3144">
        <v>0.19260863995162311</v>
      </c>
      <c r="U3144">
        <v>0.79032357974038436</v>
      </c>
      <c r="V3144">
        <v>0.48612183982770601</v>
      </c>
      <c r="W3144">
        <v>-0.26284772688564872</v>
      </c>
      <c r="X3144">
        <v>-1.11583711881451</v>
      </c>
      <c r="Y3144" t="str">
        <f t="shared" si="196"/>
        <v>&gt;72</v>
      </c>
      <c r="Z3144" s="20">
        <f t="shared" si="197"/>
        <v>0.9</v>
      </c>
      <c r="AA3144" t="str">
        <f t="shared" si="198"/>
        <v>80%-100%</v>
      </c>
      <c r="AB3144">
        <f t="shared" si="199"/>
        <v>1.7233574273587248E-4</v>
      </c>
    </row>
    <row r="3145" spans="1:28" x14ac:dyDescent="0.25">
      <c r="A3145" t="s">
        <v>7301</v>
      </c>
      <c r="B3145" t="s">
        <v>7302</v>
      </c>
      <c r="C3145" t="s">
        <v>82</v>
      </c>
      <c r="D3145" t="s">
        <v>195</v>
      </c>
      <c r="E3145">
        <v>49</v>
      </c>
      <c r="F3145" t="s">
        <v>79</v>
      </c>
      <c r="G3145">
        <v>2020</v>
      </c>
      <c r="H3145" t="s">
        <v>13</v>
      </c>
      <c r="I3145" t="s">
        <v>84</v>
      </c>
      <c r="J3145" t="s">
        <v>80</v>
      </c>
      <c r="K3145">
        <v>84</v>
      </c>
      <c r="L3145" s="18">
        <v>43534</v>
      </c>
      <c r="M3145" s="18">
        <v>46091</v>
      </c>
      <c r="O3145">
        <v>38656000</v>
      </c>
      <c r="P3145">
        <v>39726000</v>
      </c>
      <c r="Q3145">
        <v>0</v>
      </c>
      <c r="R3145">
        <v>834385</v>
      </c>
      <c r="S3145" t="s">
        <v>218</v>
      </c>
      <c r="T3145">
        <v>-1.3476582251936871</v>
      </c>
      <c r="U3145">
        <v>1.314604940573229</v>
      </c>
      <c r="V3145">
        <v>-0.1067118350424142</v>
      </c>
      <c r="W3145">
        <v>-0.29719876676289247</v>
      </c>
      <c r="X3145">
        <v>-0.80644560922993824</v>
      </c>
      <c r="Y3145" t="str">
        <f t="shared" si="196"/>
        <v>&gt;72</v>
      </c>
      <c r="Z3145" s="20">
        <f t="shared" si="197"/>
        <v>1.0276800496688743</v>
      </c>
      <c r="AA3145" t="str">
        <f t="shared" si="198"/>
        <v>80%-100%</v>
      </c>
      <c r="AB3145">
        <f t="shared" si="199"/>
        <v>1.7301837303727857E-4</v>
      </c>
    </row>
    <row r="3146" spans="1:28" x14ac:dyDescent="0.25">
      <c r="A3146" t="s">
        <v>7303</v>
      </c>
      <c r="B3146" t="s">
        <v>7304</v>
      </c>
      <c r="C3146" t="s">
        <v>82</v>
      </c>
      <c r="D3146" t="s">
        <v>215</v>
      </c>
      <c r="E3146">
        <v>38</v>
      </c>
      <c r="F3146" t="s">
        <v>87</v>
      </c>
      <c r="G3146">
        <v>2018</v>
      </c>
      <c r="H3146" t="s">
        <v>15</v>
      </c>
      <c r="J3146" t="s">
        <v>80</v>
      </c>
      <c r="K3146">
        <v>72</v>
      </c>
      <c r="L3146" s="18">
        <v>42889</v>
      </c>
      <c r="M3146" s="18">
        <v>45080</v>
      </c>
      <c r="O3146">
        <v>33390000</v>
      </c>
      <c r="P3146">
        <v>26712000</v>
      </c>
      <c r="Q3146">
        <v>6678000</v>
      </c>
      <c r="R3146">
        <v>611329</v>
      </c>
      <c r="S3146" t="s">
        <v>336</v>
      </c>
      <c r="T3146">
        <v>-0.81402246089137476</v>
      </c>
      <c r="U3146">
        <v>0.37970237290931202</v>
      </c>
      <c r="V3146">
        <v>0.88134428974112011</v>
      </c>
      <c r="W3146">
        <v>-0.77182208992760659</v>
      </c>
      <c r="X3146">
        <v>-1.425228628399082</v>
      </c>
      <c r="Y3146" t="str">
        <f t="shared" si="196"/>
        <v>61-72</v>
      </c>
      <c r="Z3146" s="20">
        <f t="shared" si="197"/>
        <v>0.8</v>
      </c>
      <c r="AA3146" t="str">
        <f t="shared" si="198"/>
        <v>60%-80%</v>
      </c>
      <c r="AB3146">
        <f t="shared" si="199"/>
        <v>1.2676540082876187E-4</v>
      </c>
    </row>
    <row r="3147" spans="1:28" x14ac:dyDescent="0.25">
      <c r="A3147" t="s">
        <v>7305</v>
      </c>
      <c r="B3147" t="s">
        <v>7306</v>
      </c>
      <c r="C3147" t="s">
        <v>82</v>
      </c>
      <c r="D3147" t="s">
        <v>199</v>
      </c>
      <c r="E3147">
        <v>60</v>
      </c>
      <c r="F3147" t="s">
        <v>117</v>
      </c>
      <c r="G3147">
        <v>2022</v>
      </c>
      <c r="H3147" t="s">
        <v>29</v>
      </c>
      <c r="I3147" t="s">
        <v>84</v>
      </c>
      <c r="J3147" t="s">
        <v>80</v>
      </c>
      <c r="K3147">
        <v>84</v>
      </c>
      <c r="L3147" s="18">
        <v>44510</v>
      </c>
      <c r="M3147" s="18">
        <v>47067</v>
      </c>
      <c r="O3147">
        <v>67970000</v>
      </c>
      <c r="P3147">
        <v>59726406</v>
      </c>
      <c r="Q3147">
        <v>8243594</v>
      </c>
      <c r="R3147">
        <v>1257965</v>
      </c>
      <c r="S3147" t="s">
        <v>473</v>
      </c>
      <c r="T3147">
        <v>-1.2263773696704341</v>
      </c>
      <c r="U3147">
        <v>0.70293176363407439</v>
      </c>
      <c r="V3147">
        <v>0.2094661248883162</v>
      </c>
      <c r="W3147">
        <v>0.61018386695905513</v>
      </c>
      <c r="X3147">
        <v>-0.80644560922993824</v>
      </c>
      <c r="Y3147" t="str">
        <f t="shared" si="196"/>
        <v>&gt;72</v>
      </c>
      <c r="Z3147" s="20">
        <f t="shared" si="197"/>
        <v>0.87871716933941446</v>
      </c>
      <c r="AA3147" t="str">
        <f t="shared" si="198"/>
        <v>80%-100%</v>
      </c>
      <c r="AB3147">
        <f t="shared" si="199"/>
        <v>2.6085207384821173E-4</v>
      </c>
    </row>
    <row r="3148" spans="1:28" x14ac:dyDescent="0.25">
      <c r="A3148" t="s">
        <v>7307</v>
      </c>
      <c r="B3148" t="s">
        <v>7308</v>
      </c>
      <c r="C3148" t="s">
        <v>82</v>
      </c>
      <c r="D3148" t="s">
        <v>165</v>
      </c>
      <c r="E3148">
        <v>87</v>
      </c>
      <c r="F3148" t="s">
        <v>87</v>
      </c>
      <c r="G3148">
        <v>2020</v>
      </c>
      <c r="H3148" t="s">
        <v>15</v>
      </c>
      <c r="I3148" t="s">
        <v>84</v>
      </c>
      <c r="J3148" t="s">
        <v>80</v>
      </c>
      <c r="K3148">
        <v>72</v>
      </c>
      <c r="L3148" s="18">
        <v>43506</v>
      </c>
      <c r="M3148" s="18">
        <v>45698</v>
      </c>
      <c r="O3148">
        <v>38690000</v>
      </c>
      <c r="P3148">
        <v>26690000</v>
      </c>
      <c r="Q3148">
        <v>12000000</v>
      </c>
      <c r="R3148">
        <v>619119</v>
      </c>
      <c r="S3148" t="s">
        <v>225</v>
      </c>
      <c r="T3148">
        <v>-0.97168757307160336</v>
      </c>
      <c r="U3148">
        <v>-7.2628354284803132E-2</v>
      </c>
      <c r="V3148">
        <v>-0.54145652994716964</v>
      </c>
      <c r="W3148">
        <v>-0.80086366590815528</v>
      </c>
      <c r="X3148">
        <v>-0.96114136402222416</v>
      </c>
      <c r="Y3148" t="str">
        <f t="shared" si="196"/>
        <v>61-72</v>
      </c>
      <c r="Z3148" s="20">
        <f t="shared" si="197"/>
        <v>0.68984233652106486</v>
      </c>
      <c r="AA3148" t="str">
        <f t="shared" si="198"/>
        <v>60%-80%</v>
      </c>
      <c r="AB3148">
        <f t="shared" si="199"/>
        <v>1.2838073802437348E-4</v>
      </c>
    </row>
    <row r="3149" spans="1:28" x14ac:dyDescent="0.25">
      <c r="A3149" t="s">
        <v>7309</v>
      </c>
      <c r="B3149" t="s">
        <v>7310</v>
      </c>
      <c r="C3149" t="s">
        <v>82</v>
      </c>
      <c r="D3149" t="s">
        <v>299</v>
      </c>
      <c r="E3149">
        <v>61</v>
      </c>
      <c r="F3149" t="s">
        <v>17</v>
      </c>
      <c r="G3149">
        <v>2022</v>
      </c>
      <c r="H3149" t="s">
        <v>155</v>
      </c>
      <c r="I3149" t="s">
        <v>84</v>
      </c>
      <c r="J3149" t="s">
        <v>80</v>
      </c>
      <c r="K3149">
        <v>12</v>
      </c>
      <c r="L3149" s="18">
        <v>44398</v>
      </c>
      <c r="M3149" s="18">
        <v>44763</v>
      </c>
      <c r="O3149">
        <v>80000000</v>
      </c>
      <c r="P3149">
        <v>20000000</v>
      </c>
      <c r="Q3149">
        <v>60000000</v>
      </c>
      <c r="R3149">
        <v>1839656</v>
      </c>
      <c r="S3149" t="s">
        <v>293</v>
      </c>
      <c r="T3149">
        <v>-1.2748897118797351</v>
      </c>
      <c r="U3149">
        <v>-1.878714264661586</v>
      </c>
      <c r="V3149">
        <v>-1.015723469843266</v>
      </c>
      <c r="W3149">
        <v>-0.72253438669204695</v>
      </c>
      <c r="X3149">
        <v>0.43112042910834891</v>
      </c>
      <c r="Y3149" t="str">
        <f t="shared" si="196"/>
        <v>&lt;=24</v>
      </c>
      <c r="Z3149" s="20">
        <f t="shared" si="197"/>
        <v>0.25</v>
      </c>
      <c r="AA3149" t="str">
        <f t="shared" si="198"/>
        <v>20%-40%</v>
      </c>
      <c r="AB3149">
        <f t="shared" si="199"/>
        <v>3.8147172836073005E-4</v>
      </c>
    </row>
    <row r="3150" spans="1:28" x14ac:dyDescent="0.25">
      <c r="A3150" t="s">
        <v>7311</v>
      </c>
      <c r="B3150" t="s">
        <v>7312</v>
      </c>
      <c r="C3150" t="s">
        <v>82</v>
      </c>
      <c r="D3150" t="s">
        <v>231</v>
      </c>
      <c r="E3150">
        <v>236</v>
      </c>
      <c r="F3150" t="s">
        <v>79</v>
      </c>
      <c r="G3150">
        <v>2020</v>
      </c>
      <c r="H3150" t="s">
        <v>13</v>
      </c>
      <c r="I3150" t="s">
        <v>84</v>
      </c>
      <c r="J3150" t="s">
        <v>80</v>
      </c>
      <c r="K3150">
        <v>84</v>
      </c>
      <c r="L3150" s="18">
        <v>43564</v>
      </c>
      <c r="M3150" s="18">
        <v>46121</v>
      </c>
      <c r="O3150">
        <v>39000000</v>
      </c>
      <c r="P3150">
        <v>40200000</v>
      </c>
      <c r="Q3150">
        <v>0</v>
      </c>
      <c r="R3150">
        <v>875521</v>
      </c>
      <c r="S3150" t="s">
        <v>294</v>
      </c>
      <c r="T3150">
        <v>1.1628554841376451</v>
      </c>
      <c r="U3150">
        <v>1.327289773288709</v>
      </c>
      <c r="V3150">
        <v>0.34965050029423478</v>
      </c>
      <c r="W3150">
        <v>4.9872295176624483E-2</v>
      </c>
      <c r="X3150">
        <v>-0.96114136402222416</v>
      </c>
      <c r="Y3150" t="str">
        <f t="shared" si="196"/>
        <v>&gt;72</v>
      </c>
      <c r="Z3150" s="20">
        <f t="shared" si="197"/>
        <v>1.0307692307692307</v>
      </c>
      <c r="AA3150" t="str">
        <f t="shared" si="198"/>
        <v>80%-100%</v>
      </c>
      <c r="AB3150">
        <f t="shared" si="199"/>
        <v>1.8154834875983052E-4</v>
      </c>
    </row>
    <row r="3151" spans="1:28" x14ac:dyDescent="0.25">
      <c r="A3151" t="s">
        <v>7313</v>
      </c>
      <c r="B3151" t="s">
        <v>7314</v>
      </c>
      <c r="C3151" t="s">
        <v>82</v>
      </c>
      <c r="D3151" t="s">
        <v>106</v>
      </c>
      <c r="E3151">
        <v>83</v>
      </c>
      <c r="F3151" t="s">
        <v>117</v>
      </c>
      <c r="G3151">
        <v>2022</v>
      </c>
      <c r="H3151" t="s">
        <v>29</v>
      </c>
      <c r="I3151" t="s">
        <v>84</v>
      </c>
      <c r="J3151" t="s">
        <v>80</v>
      </c>
      <c r="K3151">
        <v>48</v>
      </c>
      <c r="L3151" s="18">
        <v>44525</v>
      </c>
      <c r="M3151" s="18">
        <v>45986</v>
      </c>
      <c r="O3151">
        <v>64335849</v>
      </c>
      <c r="P3151">
        <v>24335849</v>
      </c>
      <c r="Q3151">
        <v>40000000</v>
      </c>
      <c r="R3151">
        <v>705116</v>
      </c>
      <c r="S3151" t="s">
        <v>205</v>
      </c>
      <c r="T3151">
        <v>0.13196821218999669</v>
      </c>
      <c r="U3151">
        <v>-1.352040606260291</v>
      </c>
      <c r="V3151">
        <v>-1.3319014297739971</v>
      </c>
      <c r="W3151">
        <v>-0.22112079051679639</v>
      </c>
      <c r="X3151">
        <v>0.89520769348520657</v>
      </c>
      <c r="Y3151" t="str">
        <f t="shared" si="196"/>
        <v>37-48</v>
      </c>
      <c r="Z3151" s="20">
        <f t="shared" si="197"/>
        <v>0.3782626541541404</v>
      </c>
      <c r="AA3151" t="str">
        <f t="shared" si="198"/>
        <v>20%-40%</v>
      </c>
      <c r="AB3151">
        <f t="shared" si="199"/>
        <v>1.4621310680627494E-4</v>
      </c>
    </row>
    <row r="3152" spans="1:28" x14ac:dyDescent="0.25">
      <c r="A3152" t="s">
        <v>7315</v>
      </c>
      <c r="B3152" t="s">
        <v>7316</v>
      </c>
      <c r="C3152" t="s">
        <v>82</v>
      </c>
      <c r="D3152" t="s">
        <v>116</v>
      </c>
      <c r="E3152">
        <v>15</v>
      </c>
      <c r="F3152" t="s">
        <v>117</v>
      </c>
      <c r="G3152">
        <v>2019</v>
      </c>
      <c r="H3152" t="s">
        <v>14</v>
      </c>
      <c r="I3152" t="s">
        <v>84</v>
      </c>
      <c r="J3152" t="s">
        <v>80</v>
      </c>
      <c r="K3152">
        <v>84</v>
      </c>
      <c r="L3152" s="18">
        <v>43528</v>
      </c>
      <c r="M3152" s="18">
        <v>46085</v>
      </c>
      <c r="O3152">
        <v>48190000</v>
      </c>
      <c r="P3152">
        <v>48190000</v>
      </c>
      <c r="Q3152">
        <v>0</v>
      </c>
      <c r="R3152">
        <v>1049681</v>
      </c>
      <c r="S3152" t="s">
        <v>302</v>
      </c>
      <c r="T3152">
        <v>-0.11059349885650881</v>
      </c>
      <c r="U3152">
        <v>1.2009447865714571</v>
      </c>
      <c r="V3152">
        <v>0.35885139749495382</v>
      </c>
      <c r="W3152">
        <v>0.87094303318065613</v>
      </c>
      <c r="X3152">
        <v>-0.72909773183379534</v>
      </c>
      <c r="Y3152" t="str">
        <f t="shared" si="196"/>
        <v>&gt;72</v>
      </c>
      <c r="Z3152" s="20">
        <f t="shared" si="197"/>
        <v>1</v>
      </c>
      <c r="AA3152" t="str">
        <f t="shared" si="198"/>
        <v>80%-100%</v>
      </c>
      <c r="AB3152">
        <f t="shared" si="199"/>
        <v>2.1766222886094981E-4</v>
      </c>
    </row>
    <row r="3153" spans="1:28" x14ac:dyDescent="0.25">
      <c r="A3153" t="s">
        <v>7317</v>
      </c>
      <c r="B3153" t="s">
        <v>7318</v>
      </c>
      <c r="C3153" t="s">
        <v>82</v>
      </c>
      <c r="D3153" t="s">
        <v>130</v>
      </c>
      <c r="E3153">
        <v>49</v>
      </c>
      <c r="F3153" t="s">
        <v>87</v>
      </c>
      <c r="G3153">
        <v>2021</v>
      </c>
      <c r="H3153" t="s">
        <v>24</v>
      </c>
      <c r="I3153" t="s">
        <v>84</v>
      </c>
      <c r="J3153" t="s">
        <v>80</v>
      </c>
      <c r="K3153">
        <v>60</v>
      </c>
      <c r="L3153" s="18">
        <v>44186</v>
      </c>
      <c r="M3153" s="18">
        <v>46012</v>
      </c>
      <c r="O3153">
        <v>46832300</v>
      </c>
      <c r="P3153">
        <v>46832300</v>
      </c>
      <c r="Q3153">
        <v>0</v>
      </c>
      <c r="R3153">
        <v>1189667</v>
      </c>
      <c r="S3153" t="s">
        <v>318</v>
      </c>
      <c r="T3153">
        <v>0.41091417989347812</v>
      </c>
      <c r="U3153">
        <v>1.2009447865714571</v>
      </c>
      <c r="V3153">
        <v>9.0899389914291959E-2</v>
      </c>
      <c r="W3153">
        <v>0.34121705350976278</v>
      </c>
      <c r="X3153">
        <v>-0.65174985443765243</v>
      </c>
      <c r="Y3153" t="str">
        <f t="shared" si="196"/>
        <v>49-60</v>
      </c>
      <c r="Z3153" s="20">
        <f t="shared" si="197"/>
        <v>1</v>
      </c>
      <c r="AA3153" t="str">
        <f t="shared" si="198"/>
        <v>80%-100%</v>
      </c>
      <c r="AB3153">
        <f t="shared" si="199"/>
        <v>2.4668977605798293E-4</v>
      </c>
    </row>
    <row r="3154" spans="1:28" x14ac:dyDescent="0.25">
      <c r="A3154" t="s">
        <v>7319</v>
      </c>
      <c r="B3154" t="s">
        <v>7320</v>
      </c>
      <c r="C3154" t="s">
        <v>82</v>
      </c>
      <c r="D3154" t="s">
        <v>125</v>
      </c>
      <c r="E3154">
        <v>50</v>
      </c>
      <c r="F3154" t="s">
        <v>117</v>
      </c>
      <c r="G3154">
        <v>2021</v>
      </c>
      <c r="H3154" t="s">
        <v>29</v>
      </c>
      <c r="I3154" t="s">
        <v>84</v>
      </c>
      <c r="J3154" t="s">
        <v>80</v>
      </c>
      <c r="K3154">
        <v>72</v>
      </c>
      <c r="L3154" s="18">
        <v>44378</v>
      </c>
      <c r="M3154" s="18">
        <v>46569</v>
      </c>
      <c r="O3154">
        <v>64130000</v>
      </c>
      <c r="P3154">
        <v>32065000</v>
      </c>
      <c r="Q3154">
        <v>32065000</v>
      </c>
      <c r="R3154">
        <v>822509</v>
      </c>
      <c r="S3154" t="s">
        <v>680</v>
      </c>
      <c r="T3154">
        <v>-9.8465413304183499E-2</v>
      </c>
      <c r="U3154">
        <v>-0.85216124758390532</v>
      </c>
      <c r="V3154">
        <v>0.24898836987965761</v>
      </c>
      <c r="W3154">
        <v>-0.16228089806157739</v>
      </c>
      <c r="X3154">
        <v>2.210121609219637</v>
      </c>
      <c r="Y3154" t="str">
        <f t="shared" si="196"/>
        <v>61-72</v>
      </c>
      <c r="Z3154" s="20">
        <f t="shared" si="197"/>
        <v>0.5</v>
      </c>
      <c r="AA3154" t="str">
        <f t="shared" si="198"/>
        <v>40%-60%</v>
      </c>
      <c r="AB3154">
        <f t="shared" si="199"/>
        <v>1.7055576141531664E-4</v>
      </c>
    </row>
    <row r="3155" spans="1:28" x14ac:dyDescent="0.25">
      <c r="A3155" t="s">
        <v>7321</v>
      </c>
      <c r="B3155" t="s">
        <v>7322</v>
      </c>
      <c r="C3155" t="s">
        <v>82</v>
      </c>
      <c r="D3155" t="s">
        <v>285</v>
      </c>
      <c r="E3155">
        <v>87</v>
      </c>
      <c r="F3155" t="s">
        <v>87</v>
      </c>
      <c r="G3155">
        <v>2018</v>
      </c>
      <c r="H3155" t="s">
        <v>15</v>
      </c>
      <c r="J3155" t="s">
        <v>80</v>
      </c>
      <c r="K3155">
        <v>72</v>
      </c>
      <c r="L3155" s="18">
        <v>42901</v>
      </c>
      <c r="M3155" s="18">
        <v>45092</v>
      </c>
      <c r="O3155">
        <v>36850000</v>
      </c>
      <c r="P3155">
        <v>26950000</v>
      </c>
      <c r="Q3155">
        <v>9900000</v>
      </c>
      <c r="R3155">
        <v>624501</v>
      </c>
      <c r="S3155" t="s">
        <v>257</v>
      </c>
      <c r="T3155">
        <v>-0.37741138100766491</v>
      </c>
      <c r="U3155">
        <v>9.7783335383500952E-2</v>
      </c>
      <c r="V3155">
        <v>7.2227105268133529E-2</v>
      </c>
      <c r="W3155">
        <v>-0.84020786543170056</v>
      </c>
      <c r="X3155">
        <v>-1.11583711881451</v>
      </c>
      <c r="Y3155" t="str">
        <f t="shared" si="196"/>
        <v>61-72</v>
      </c>
      <c r="Z3155" s="20">
        <f t="shared" si="197"/>
        <v>0.73134328358208955</v>
      </c>
      <c r="AA3155" t="str">
        <f t="shared" si="198"/>
        <v>60%-80%</v>
      </c>
      <c r="AB3155">
        <f t="shared" si="199"/>
        <v>1.2949675147582172E-4</v>
      </c>
    </row>
    <row r="3156" spans="1:28" x14ac:dyDescent="0.25">
      <c r="A3156" t="s">
        <v>7323</v>
      </c>
      <c r="B3156" t="s">
        <v>7324</v>
      </c>
      <c r="C3156" t="s">
        <v>82</v>
      </c>
      <c r="D3156" t="s">
        <v>154</v>
      </c>
      <c r="E3156">
        <v>38</v>
      </c>
      <c r="F3156" t="s">
        <v>117</v>
      </c>
      <c r="G3156">
        <v>2022</v>
      </c>
      <c r="H3156" t="s">
        <v>29</v>
      </c>
      <c r="I3156" t="s">
        <v>84</v>
      </c>
      <c r="J3156" t="s">
        <v>80</v>
      </c>
      <c r="K3156">
        <v>24</v>
      </c>
      <c r="L3156" s="18">
        <v>44396</v>
      </c>
      <c r="M3156" s="18">
        <v>45126</v>
      </c>
      <c r="O3156">
        <v>60710000</v>
      </c>
      <c r="P3156">
        <v>12710000</v>
      </c>
      <c r="Q3156">
        <v>48000000</v>
      </c>
      <c r="R3156">
        <v>579381</v>
      </c>
      <c r="S3156" t="s">
        <v>184</v>
      </c>
      <c r="T3156">
        <v>7.1327784428370358E-2</v>
      </c>
      <c r="U3156">
        <v>-2.0456073346427539</v>
      </c>
      <c r="V3156">
        <v>-4.4146365390986242</v>
      </c>
      <c r="W3156">
        <v>-3.9343758139346402E-2</v>
      </c>
      <c r="X3156">
        <v>0.81785981608906366</v>
      </c>
      <c r="Y3156" t="str">
        <f t="shared" si="196"/>
        <v>&lt;=24</v>
      </c>
      <c r="Z3156" s="20">
        <f t="shared" si="197"/>
        <v>0.20935595453796738</v>
      </c>
      <c r="AA3156" t="str">
        <f t="shared" si="198"/>
        <v>20%-40%</v>
      </c>
      <c r="AB3156">
        <f t="shared" si="199"/>
        <v>1.201406520835244E-4</v>
      </c>
    </row>
    <row r="3157" spans="1:28" x14ac:dyDescent="0.25">
      <c r="A3157" t="s">
        <v>7325</v>
      </c>
      <c r="B3157" t="s">
        <v>7326</v>
      </c>
      <c r="C3157" t="s">
        <v>82</v>
      </c>
      <c r="D3157" t="s">
        <v>3414</v>
      </c>
      <c r="E3157">
        <v>74</v>
      </c>
      <c r="F3157" t="s">
        <v>25</v>
      </c>
      <c r="G3157">
        <v>2021</v>
      </c>
      <c r="H3157" t="s">
        <v>25</v>
      </c>
      <c r="I3157" t="s">
        <v>84</v>
      </c>
      <c r="J3157" t="s">
        <v>80</v>
      </c>
      <c r="K3157">
        <v>72</v>
      </c>
      <c r="L3157" s="18">
        <v>44085</v>
      </c>
      <c r="M3157" s="18">
        <v>46276</v>
      </c>
      <c r="O3157">
        <v>36299305</v>
      </c>
      <c r="P3157">
        <v>32215100</v>
      </c>
      <c r="Q3157">
        <v>4084205</v>
      </c>
      <c r="R3157">
        <v>746915</v>
      </c>
      <c r="S3157" t="s">
        <v>498</v>
      </c>
      <c r="T3157">
        <v>-1.3476582251936871</v>
      </c>
      <c r="U3157">
        <v>0.7389356142069996</v>
      </c>
      <c r="V3157">
        <v>0.36755510485368181</v>
      </c>
      <c r="W3157">
        <v>0.52619562922330843</v>
      </c>
      <c r="X3157">
        <v>-3.2966835268508812E-2</v>
      </c>
      <c r="Y3157" t="str">
        <f t="shared" si="196"/>
        <v>61-72</v>
      </c>
      <c r="Z3157" s="20">
        <f t="shared" si="197"/>
        <v>0.88748531135788966</v>
      </c>
      <c r="AA3157" t="str">
        <f t="shared" si="198"/>
        <v>80%-100%</v>
      </c>
      <c r="AB3157">
        <f t="shared" si="199"/>
        <v>1.5488056244675891E-4</v>
      </c>
    </row>
    <row r="3158" spans="1:28" x14ac:dyDescent="0.25">
      <c r="A3158" t="s">
        <v>7327</v>
      </c>
      <c r="B3158" t="s">
        <v>7328</v>
      </c>
      <c r="C3158" t="s">
        <v>82</v>
      </c>
      <c r="D3158" t="s">
        <v>258</v>
      </c>
      <c r="E3158">
        <v>60</v>
      </c>
      <c r="F3158" t="s">
        <v>25</v>
      </c>
      <c r="G3158">
        <v>2020</v>
      </c>
      <c r="H3158" t="s">
        <v>25</v>
      </c>
      <c r="I3158" t="s">
        <v>84</v>
      </c>
      <c r="J3158" t="s">
        <v>80</v>
      </c>
      <c r="K3158">
        <v>36</v>
      </c>
      <c r="L3158" s="18">
        <v>43742</v>
      </c>
      <c r="M3158" s="18">
        <v>44838</v>
      </c>
      <c r="O3158">
        <v>32990000</v>
      </c>
      <c r="P3158">
        <v>17990000</v>
      </c>
      <c r="Q3158">
        <v>15000000</v>
      </c>
      <c r="R3158">
        <v>637061</v>
      </c>
      <c r="S3158" t="s">
        <v>189</v>
      </c>
      <c r="T3158">
        <v>-0.45017989432161648</v>
      </c>
      <c r="U3158">
        <v>-0.66608100987173402</v>
      </c>
      <c r="V3158">
        <v>-0.85803761677681234</v>
      </c>
      <c r="W3158">
        <v>-0.4072932239309367</v>
      </c>
      <c r="X3158">
        <v>-0.1103147126646518</v>
      </c>
      <c r="Y3158" t="str">
        <f t="shared" si="196"/>
        <v>25-36</v>
      </c>
      <c r="Z3158" s="20">
        <f t="shared" si="197"/>
        <v>0.54531676265535012</v>
      </c>
      <c r="AA3158" t="str">
        <f t="shared" si="198"/>
        <v>40%-60%</v>
      </c>
      <c r="AB3158">
        <f t="shared" si="199"/>
        <v>1.3210119758325201E-4</v>
      </c>
    </row>
    <row r="3159" spans="1:28" x14ac:dyDescent="0.25">
      <c r="A3159" t="s">
        <v>7329</v>
      </c>
      <c r="B3159" t="s">
        <v>7330</v>
      </c>
      <c r="C3159" t="s">
        <v>82</v>
      </c>
      <c r="D3159" t="s">
        <v>604</v>
      </c>
      <c r="E3159">
        <v>220</v>
      </c>
      <c r="F3159" t="s">
        <v>95</v>
      </c>
      <c r="G3159">
        <v>2018</v>
      </c>
      <c r="H3159" t="s">
        <v>16</v>
      </c>
      <c r="J3159" t="s">
        <v>96</v>
      </c>
      <c r="K3159">
        <v>84</v>
      </c>
      <c r="L3159" s="18">
        <v>43953</v>
      </c>
      <c r="M3159" s="18">
        <v>46509</v>
      </c>
      <c r="O3159">
        <v>29800000</v>
      </c>
      <c r="P3159">
        <v>24800000</v>
      </c>
      <c r="Q3159">
        <v>5000000</v>
      </c>
      <c r="R3159">
        <v>707969</v>
      </c>
      <c r="S3159" t="s">
        <v>163</v>
      </c>
      <c r="T3159">
        <v>-1.0323280008332301</v>
      </c>
      <c r="U3159">
        <v>0.5119830301434829</v>
      </c>
      <c r="V3159">
        <v>1.513700209602582</v>
      </c>
      <c r="W3159">
        <v>-0.64228570823141851</v>
      </c>
      <c r="X3159">
        <v>-3.2966835268508812E-2</v>
      </c>
      <c r="Y3159" t="str">
        <f t="shared" si="196"/>
        <v>&gt;72</v>
      </c>
      <c r="Z3159" s="20">
        <f t="shared" si="197"/>
        <v>0.83221476510067116</v>
      </c>
      <c r="AA3159" t="str">
        <f t="shared" si="198"/>
        <v>80%-100%</v>
      </c>
      <c r="AB3159">
        <f t="shared" si="199"/>
        <v>1.4680470591013631E-4</v>
      </c>
    </row>
    <row r="3160" spans="1:28" x14ac:dyDescent="0.25">
      <c r="A3160" t="s">
        <v>7331</v>
      </c>
      <c r="B3160" t="s">
        <v>7332</v>
      </c>
      <c r="C3160" t="s">
        <v>82</v>
      </c>
      <c r="D3160" t="s">
        <v>233</v>
      </c>
      <c r="E3160">
        <v>38</v>
      </c>
      <c r="F3160" t="s">
        <v>79</v>
      </c>
      <c r="G3160">
        <v>2022</v>
      </c>
      <c r="H3160" t="s">
        <v>26</v>
      </c>
      <c r="I3160" t="s">
        <v>84</v>
      </c>
      <c r="J3160" t="s">
        <v>80</v>
      </c>
      <c r="K3160">
        <v>84</v>
      </c>
      <c r="L3160" s="18">
        <v>44621</v>
      </c>
      <c r="M3160" s="18">
        <v>47178</v>
      </c>
      <c r="O3160">
        <v>65352300</v>
      </c>
      <c r="P3160">
        <v>65352300</v>
      </c>
      <c r="Q3160">
        <v>0</v>
      </c>
      <c r="R3160">
        <v>1411398</v>
      </c>
      <c r="S3160" t="s">
        <v>135</v>
      </c>
      <c r="T3160">
        <v>-0.98381565862392861</v>
      </c>
      <c r="U3160">
        <v>1.2009447865714571</v>
      </c>
      <c r="V3160">
        <v>0.52564408481904745</v>
      </c>
      <c r="W3160">
        <v>-0.66767567942410433</v>
      </c>
      <c r="X3160">
        <v>-1.270532873606796</v>
      </c>
      <c r="Y3160" t="str">
        <f t="shared" si="196"/>
        <v>&gt;72</v>
      </c>
      <c r="Z3160" s="20">
        <f t="shared" si="197"/>
        <v>1</v>
      </c>
      <c r="AA3160" t="str">
        <f t="shared" si="198"/>
        <v>80%-100%</v>
      </c>
      <c r="AB3160">
        <f t="shared" si="199"/>
        <v>2.9266799579099446E-4</v>
      </c>
    </row>
    <row r="3161" spans="1:28" x14ac:dyDescent="0.25">
      <c r="A3161" t="s">
        <v>7333</v>
      </c>
      <c r="B3161" t="s">
        <v>7334</v>
      </c>
      <c r="C3161" t="s">
        <v>82</v>
      </c>
      <c r="D3161" t="s">
        <v>258</v>
      </c>
      <c r="E3161">
        <v>27</v>
      </c>
      <c r="F3161" t="s">
        <v>25</v>
      </c>
      <c r="G3161">
        <v>2020</v>
      </c>
      <c r="H3161" t="s">
        <v>25</v>
      </c>
      <c r="I3161" t="s">
        <v>84</v>
      </c>
      <c r="J3161" t="s">
        <v>80</v>
      </c>
      <c r="K3161">
        <v>84</v>
      </c>
      <c r="L3161" s="18">
        <v>43643</v>
      </c>
      <c r="M3161" s="18">
        <v>46200</v>
      </c>
      <c r="O3161">
        <v>35990000</v>
      </c>
      <c r="P3161">
        <v>35990000</v>
      </c>
      <c r="Q3161">
        <v>0</v>
      </c>
      <c r="R3161">
        <v>927992</v>
      </c>
      <c r="S3161" t="s">
        <v>412</v>
      </c>
      <c r="T3161">
        <v>-2.3785454971413351</v>
      </c>
      <c r="U3161">
        <v>1.2009447865714571</v>
      </c>
      <c r="V3161">
        <v>0.27454511342534837</v>
      </c>
      <c r="W3161">
        <v>-0.74011233989782788</v>
      </c>
      <c r="X3161">
        <v>-0.88379348662608126</v>
      </c>
      <c r="Y3161" t="str">
        <f t="shared" si="196"/>
        <v>&gt;72</v>
      </c>
      <c r="Z3161" s="20">
        <f t="shared" si="197"/>
        <v>1</v>
      </c>
      <c r="AA3161" t="str">
        <f t="shared" si="198"/>
        <v>80%-100%</v>
      </c>
      <c r="AB3161">
        <f t="shared" si="199"/>
        <v>1.9242875415019473E-4</v>
      </c>
    </row>
    <row r="3162" spans="1:28" x14ac:dyDescent="0.25">
      <c r="A3162" t="s">
        <v>7335</v>
      </c>
      <c r="B3162" t="s">
        <v>7336</v>
      </c>
      <c r="C3162" t="s">
        <v>82</v>
      </c>
      <c r="D3162" t="s">
        <v>227</v>
      </c>
      <c r="E3162">
        <v>48</v>
      </c>
      <c r="F3162" t="s">
        <v>87</v>
      </c>
      <c r="G3162">
        <v>2022</v>
      </c>
      <c r="H3162" t="s">
        <v>24</v>
      </c>
      <c r="I3162" t="s">
        <v>84</v>
      </c>
      <c r="J3162" t="s">
        <v>80</v>
      </c>
      <c r="K3162">
        <v>84</v>
      </c>
      <c r="L3162" s="18">
        <v>44376</v>
      </c>
      <c r="M3162" s="18">
        <v>46933</v>
      </c>
      <c r="O3162">
        <v>45404500</v>
      </c>
      <c r="P3162">
        <v>46184500</v>
      </c>
      <c r="Q3162">
        <v>0</v>
      </c>
      <c r="R3162">
        <v>960536</v>
      </c>
      <c r="S3162" t="s">
        <v>186</v>
      </c>
      <c r="T3162">
        <v>0.31388949547487588</v>
      </c>
      <c r="U3162">
        <v>1.271485050494247</v>
      </c>
      <c r="V3162">
        <v>5.1377144922950549E-2</v>
      </c>
      <c r="W3162">
        <v>-0.66345552355447368</v>
      </c>
      <c r="X3162">
        <v>-0.57440197704150942</v>
      </c>
      <c r="Y3162" t="str">
        <f t="shared" si="196"/>
        <v>&gt;72</v>
      </c>
      <c r="Z3162" s="20">
        <f t="shared" si="197"/>
        <v>1.0171789139842966</v>
      </c>
      <c r="AA3162" t="str">
        <f t="shared" si="198"/>
        <v>80%-100%</v>
      </c>
      <c r="AB3162">
        <f t="shared" si="199"/>
        <v>1.9917708966931983E-4</v>
      </c>
    </row>
    <row r="3163" spans="1:28" x14ac:dyDescent="0.25">
      <c r="A3163" t="s">
        <v>7337</v>
      </c>
      <c r="B3163" t="s">
        <v>7338</v>
      </c>
      <c r="C3163" t="s">
        <v>82</v>
      </c>
      <c r="D3163" t="s">
        <v>576</v>
      </c>
      <c r="E3163">
        <v>38</v>
      </c>
      <c r="F3163" t="s">
        <v>25</v>
      </c>
      <c r="G3163">
        <v>2021</v>
      </c>
      <c r="H3163" t="s">
        <v>25</v>
      </c>
      <c r="I3163" t="s">
        <v>84</v>
      </c>
      <c r="J3163" t="s">
        <v>80</v>
      </c>
      <c r="K3163">
        <v>84</v>
      </c>
      <c r="L3163" s="18">
        <v>44348</v>
      </c>
      <c r="M3163" s="18">
        <v>46905</v>
      </c>
      <c r="O3163">
        <v>40290000</v>
      </c>
      <c r="P3163">
        <v>37290000</v>
      </c>
      <c r="Q3163">
        <v>3000000</v>
      </c>
      <c r="R3163">
        <v>787882</v>
      </c>
      <c r="S3163" t="s">
        <v>616</v>
      </c>
      <c r="T3163">
        <v>-0.48656415097859229</v>
      </c>
      <c r="U3163">
        <v>0.89519556331674888</v>
      </c>
      <c r="V3163">
        <v>0.24898836987965761</v>
      </c>
      <c r="W3163">
        <v>-0.29769761806230699</v>
      </c>
      <c r="X3163">
        <v>2.0554258544273512</v>
      </c>
      <c r="Y3163" t="str">
        <f t="shared" si="196"/>
        <v>&gt;72</v>
      </c>
      <c r="Z3163" s="20">
        <f t="shared" si="197"/>
        <v>0.92553983618763958</v>
      </c>
      <c r="AA3163" t="str">
        <f t="shared" si="198"/>
        <v>80%-100%</v>
      </c>
      <c r="AB3163">
        <f t="shared" si="199"/>
        <v>1.6337549426866148E-4</v>
      </c>
    </row>
    <row r="3164" spans="1:28" x14ac:dyDescent="0.25">
      <c r="A3164" t="s">
        <v>7339</v>
      </c>
      <c r="B3164" t="s">
        <v>7340</v>
      </c>
      <c r="C3164" t="s">
        <v>82</v>
      </c>
      <c r="D3164" t="s">
        <v>145</v>
      </c>
      <c r="E3164">
        <v>38</v>
      </c>
      <c r="F3164" t="s">
        <v>25</v>
      </c>
      <c r="G3164">
        <v>2022</v>
      </c>
      <c r="H3164" t="s">
        <v>25</v>
      </c>
      <c r="I3164" t="s">
        <v>84</v>
      </c>
      <c r="J3164" t="s">
        <v>80</v>
      </c>
      <c r="K3164">
        <v>84</v>
      </c>
      <c r="L3164" s="18">
        <v>44313</v>
      </c>
      <c r="M3164" s="18">
        <v>46870</v>
      </c>
      <c r="O3164">
        <v>40990000</v>
      </c>
      <c r="P3164">
        <v>40990000</v>
      </c>
      <c r="Q3164">
        <v>0</v>
      </c>
      <c r="R3164">
        <v>900062</v>
      </c>
      <c r="S3164" t="s">
        <v>259</v>
      </c>
      <c r="T3164">
        <v>0.1804805543992978</v>
      </c>
      <c r="U3164">
        <v>1.2009447865714571</v>
      </c>
      <c r="V3164">
        <v>-0.22527857001643839</v>
      </c>
      <c r="W3164">
        <v>-0.26284772688564872</v>
      </c>
      <c r="X3164">
        <v>-0.80644560922993824</v>
      </c>
      <c r="Y3164" t="str">
        <f t="shared" si="196"/>
        <v>&gt;72</v>
      </c>
      <c r="Z3164" s="20">
        <f t="shared" si="197"/>
        <v>1</v>
      </c>
      <c r="AA3164" t="str">
        <f t="shared" si="198"/>
        <v>80%-100%</v>
      </c>
      <c r="AB3164">
        <f t="shared" si="199"/>
        <v>1.8663717932690429E-4</v>
      </c>
    </row>
    <row r="3165" spans="1:28" x14ac:dyDescent="0.25">
      <c r="A3165" t="s">
        <v>7341</v>
      </c>
      <c r="B3165" t="s">
        <v>7342</v>
      </c>
      <c r="C3165" t="s">
        <v>82</v>
      </c>
      <c r="D3165" t="s">
        <v>299</v>
      </c>
      <c r="E3165">
        <v>38</v>
      </c>
      <c r="F3165" t="s">
        <v>11</v>
      </c>
      <c r="G3165">
        <v>2022</v>
      </c>
      <c r="H3165" t="s">
        <v>11</v>
      </c>
      <c r="I3165" t="s">
        <v>188</v>
      </c>
      <c r="J3165" t="s">
        <v>80</v>
      </c>
      <c r="K3165">
        <v>12</v>
      </c>
      <c r="L3165" s="18">
        <v>44466</v>
      </c>
      <c r="M3165" s="18">
        <v>44831</v>
      </c>
      <c r="O3165">
        <v>73171100</v>
      </c>
      <c r="P3165">
        <v>33171100</v>
      </c>
      <c r="Q3165">
        <v>40000000</v>
      </c>
      <c r="R3165">
        <v>3010487</v>
      </c>
      <c r="S3165" t="s">
        <v>827</v>
      </c>
      <c r="T3165">
        <v>0.33814566657952638</v>
      </c>
      <c r="U3165">
        <v>-1.0437731790246461</v>
      </c>
      <c r="V3165">
        <v>-0.73906775490387622</v>
      </c>
      <c r="W3165">
        <v>4.8733624251028083</v>
      </c>
      <c r="X3165">
        <v>0.81785981608906366</v>
      </c>
      <c r="Y3165" t="str">
        <f t="shared" si="196"/>
        <v>&lt;=24</v>
      </c>
      <c r="Z3165" s="20">
        <f t="shared" si="197"/>
        <v>0.45333608487503946</v>
      </c>
      <c r="AA3165" t="str">
        <f t="shared" si="198"/>
        <v>40%-60%</v>
      </c>
      <c r="AB3165">
        <f t="shared" si="199"/>
        <v>6.2425566469900308E-4</v>
      </c>
    </row>
    <row r="3166" spans="1:28" x14ac:dyDescent="0.25">
      <c r="A3166" t="s">
        <v>7343</v>
      </c>
      <c r="B3166" t="s">
        <v>7344</v>
      </c>
      <c r="C3166" t="s">
        <v>82</v>
      </c>
      <c r="D3166" t="s">
        <v>102</v>
      </c>
      <c r="E3166">
        <v>15</v>
      </c>
      <c r="F3166" t="s">
        <v>25</v>
      </c>
      <c r="G3166">
        <v>2021</v>
      </c>
      <c r="H3166" t="s">
        <v>25</v>
      </c>
      <c r="I3166" t="s">
        <v>84</v>
      </c>
      <c r="J3166" t="s">
        <v>80</v>
      </c>
      <c r="K3166">
        <v>84</v>
      </c>
      <c r="L3166" s="18">
        <v>44348</v>
      </c>
      <c r="M3166" s="18">
        <v>46905</v>
      </c>
      <c r="O3166">
        <v>41857500</v>
      </c>
      <c r="P3166">
        <v>26857500</v>
      </c>
      <c r="Q3166">
        <v>15000000</v>
      </c>
      <c r="R3166">
        <v>563897</v>
      </c>
      <c r="S3166" t="s">
        <v>243</v>
      </c>
      <c r="T3166">
        <v>-1.1778650274611331</v>
      </c>
      <c r="U3166">
        <v>-0.2705521022695126</v>
      </c>
      <c r="V3166">
        <v>0.16994387989697479</v>
      </c>
      <c r="W3166">
        <v>-0.71896940877653748</v>
      </c>
      <c r="X3166">
        <v>-1.270532873606796</v>
      </c>
      <c r="Y3166" t="str">
        <f t="shared" si="196"/>
        <v>&gt;72</v>
      </c>
      <c r="Z3166" s="20">
        <f t="shared" si="197"/>
        <v>0.64164128292420708</v>
      </c>
      <c r="AA3166" t="str">
        <f t="shared" si="198"/>
        <v>60%-80%</v>
      </c>
      <c r="AB3166">
        <f t="shared" si="199"/>
        <v>1.1692988428675285E-4</v>
      </c>
    </row>
    <row r="3167" spans="1:28" x14ac:dyDescent="0.25">
      <c r="A3167" t="s">
        <v>7345</v>
      </c>
      <c r="B3167" t="s">
        <v>7346</v>
      </c>
      <c r="C3167" t="s">
        <v>82</v>
      </c>
      <c r="D3167" t="s">
        <v>279</v>
      </c>
      <c r="E3167">
        <v>167156462</v>
      </c>
      <c r="G3167">
        <v>2022</v>
      </c>
      <c r="H3167" t="s">
        <v>280</v>
      </c>
      <c r="J3167" t="s">
        <v>96</v>
      </c>
      <c r="K3167">
        <v>84</v>
      </c>
      <c r="L3167" s="18">
        <v>44466</v>
      </c>
      <c r="M3167" s="18">
        <v>47023</v>
      </c>
      <c r="O3167">
        <v>46490000</v>
      </c>
      <c r="P3167">
        <v>46490000</v>
      </c>
      <c r="Q3167">
        <v>0</v>
      </c>
      <c r="R3167">
        <v>926029</v>
      </c>
      <c r="S3167" t="s">
        <v>701</v>
      </c>
      <c r="T3167">
        <v>-8.633732775185822E-2</v>
      </c>
      <c r="U3167">
        <v>1.2009447865714571</v>
      </c>
      <c r="V3167">
        <v>-6.7189590051072792E-2</v>
      </c>
      <c r="W3167">
        <v>-0.47047342140441428</v>
      </c>
      <c r="X3167">
        <v>-0.4197062222492236</v>
      </c>
      <c r="Y3167" t="str">
        <f t="shared" si="196"/>
        <v>&gt;72</v>
      </c>
      <c r="Z3167" s="20">
        <f t="shared" si="197"/>
        <v>1</v>
      </c>
      <c r="AA3167" t="str">
        <f t="shared" si="198"/>
        <v>80%-100%</v>
      </c>
      <c r="AB3167">
        <f t="shared" si="199"/>
        <v>1.9202170576572932E-4</v>
      </c>
    </row>
    <row r="3168" spans="1:28" x14ac:dyDescent="0.25">
      <c r="A3168" t="s">
        <v>7347</v>
      </c>
      <c r="B3168" t="s">
        <v>7348</v>
      </c>
      <c r="C3168" t="s">
        <v>82</v>
      </c>
      <c r="D3168" t="s">
        <v>161</v>
      </c>
      <c r="E3168">
        <v>87</v>
      </c>
      <c r="F3168" t="s">
        <v>117</v>
      </c>
      <c r="G3168">
        <v>2022</v>
      </c>
      <c r="H3168" t="s">
        <v>29</v>
      </c>
      <c r="I3168" t="s">
        <v>84</v>
      </c>
      <c r="J3168" t="s">
        <v>80</v>
      </c>
      <c r="K3168">
        <v>84</v>
      </c>
      <c r="L3168" s="18">
        <v>44302</v>
      </c>
      <c r="M3168" s="18">
        <v>46859</v>
      </c>
      <c r="O3168">
        <v>58203100</v>
      </c>
      <c r="P3168">
        <v>48203100</v>
      </c>
      <c r="Q3168">
        <v>10000000</v>
      </c>
      <c r="R3168">
        <v>1049085</v>
      </c>
      <c r="S3168" t="s">
        <v>225</v>
      </c>
      <c r="T3168">
        <v>-0.68061351981579676</v>
      </c>
      <c r="U3168">
        <v>0.49544764495688232</v>
      </c>
      <c r="V3168">
        <v>-0.34384530499046262</v>
      </c>
      <c r="W3168">
        <v>-6.5463253720663597E-2</v>
      </c>
      <c r="X3168">
        <v>0.58581618390063472</v>
      </c>
      <c r="Y3168" t="str">
        <f t="shared" si="196"/>
        <v>&gt;72</v>
      </c>
      <c r="Z3168" s="20">
        <f t="shared" si="197"/>
        <v>0.82818784566457804</v>
      </c>
      <c r="AA3168" t="str">
        <f t="shared" si="198"/>
        <v>80%-100%</v>
      </c>
      <c r="AB3168">
        <f t="shared" si="199"/>
        <v>2.1753864208706221E-4</v>
      </c>
    </row>
    <row r="3169" spans="1:28" x14ac:dyDescent="0.25">
      <c r="A3169" t="s">
        <v>7349</v>
      </c>
      <c r="B3169" t="s">
        <v>7350</v>
      </c>
      <c r="C3169" t="s">
        <v>82</v>
      </c>
      <c r="D3169" t="s">
        <v>161</v>
      </c>
      <c r="E3169">
        <v>59</v>
      </c>
      <c r="F3169" t="s">
        <v>87</v>
      </c>
      <c r="G3169">
        <v>2021</v>
      </c>
      <c r="H3169" t="s">
        <v>24</v>
      </c>
      <c r="I3169" t="s">
        <v>84</v>
      </c>
      <c r="J3169" t="s">
        <v>80</v>
      </c>
      <c r="K3169">
        <v>84</v>
      </c>
      <c r="L3169" s="18">
        <v>44249</v>
      </c>
      <c r="M3169" s="18">
        <v>46805</v>
      </c>
      <c r="O3169">
        <v>42151000</v>
      </c>
      <c r="P3169">
        <v>42151000</v>
      </c>
      <c r="Q3169">
        <v>0</v>
      </c>
      <c r="R3169">
        <v>926698</v>
      </c>
      <c r="S3169" t="s">
        <v>252</v>
      </c>
      <c r="T3169">
        <v>-0.83827863199602526</v>
      </c>
      <c r="U3169">
        <v>1.2009447865714571</v>
      </c>
      <c r="V3169">
        <v>-0.20881096796306109</v>
      </c>
      <c r="W3169">
        <v>-0.8178704128023645</v>
      </c>
      <c r="X3169">
        <v>-1.657272260587511</v>
      </c>
      <c r="Y3169" t="str">
        <f t="shared" si="196"/>
        <v>&gt;72</v>
      </c>
      <c r="Z3169" s="20">
        <f t="shared" si="197"/>
        <v>1</v>
      </c>
      <c r="AA3169" t="str">
        <f t="shared" si="198"/>
        <v>80%-100%</v>
      </c>
      <c r="AB3169">
        <f t="shared" si="199"/>
        <v>1.9216042984581457E-4</v>
      </c>
    </row>
    <row r="3170" spans="1:28" x14ac:dyDescent="0.25">
      <c r="A3170" t="s">
        <v>7351</v>
      </c>
      <c r="B3170" t="s">
        <v>7352</v>
      </c>
      <c r="C3170" t="s">
        <v>82</v>
      </c>
      <c r="D3170" t="s">
        <v>236</v>
      </c>
      <c r="E3170">
        <v>51</v>
      </c>
      <c r="F3170" t="s">
        <v>12</v>
      </c>
      <c r="G3170">
        <v>2021</v>
      </c>
      <c r="H3170" t="s">
        <v>12</v>
      </c>
      <c r="I3170" t="s">
        <v>84</v>
      </c>
      <c r="J3170" t="s">
        <v>80</v>
      </c>
      <c r="K3170">
        <v>84</v>
      </c>
      <c r="L3170" s="18">
        <v>43842</v>
      </c>
      <c r="M3170" s="18">
        <v>46399</v>
      </c>
      <c r="O3170">
        <v>81155000</v>
      </c>
      <c r="P3170">
        <v>46440000</v>
      </c>
      <c r="Q3170">
        <v>34715000</v>
      </c>
      <c r="R3170">
        <v>953668</v>
      </c>
      <c r="S3170" t="s">
        <v>153</v>
      </c>
      <c r="T3170">
        <v>-0.85040671754835062</v>
      </c>
      <c r="U3170">
        <v>-0.55553542969872749</v>
      </c>
      <c r="V3170">
        <v>-0.1067118350424142</v>
      </c>
      <c r="W3170">
        <v>-0.83629803954540494</v>
      </c>
      <c r="X3170">
        <v>-0.1103147126646518</v>
      </c>
      <c r="Y3170" t="str">
        <f t="shared" si="196"/>
        <v>&gt;72</v>
      </c>
      <c r="Z3170" s="20">
        <f t="shared" si="197"/>
        <v>0.57223830940792308</v>
      </c>
      <c r="AA3170" t="str">
        <f t="shared" si="198"/>
        <v>40%-60%</v>
      </c>
      <c r="AB3170">
        <f t="shared" si="199"/>
        <v>1.9775293872458804E-4</v>
      </c>
    </row>
    <row r="3171" spans="1:28" x14ac:dyDescent="0.25">
      <c r="A3171" t="s">
        <v>7353</v>
      </c>
      <c r="B3171" t="s">
        <v>7354</v>
      </c>
      <c r="C3171" t="s">
        <v>82</v>
      </c>
      <c r="D3171" t="s">
        <v>181</v>
      </c>
      <c r="E3171">
        <v>51</v>
      </c>
      <c r="F3171" t="s">
        <v>25</v>
      </c>
      <c r="G3171">
        <v>2022</v>
      </c>
      <c r="H3171" t="s">
        <v>25</v>
      </c>
      <c r="I3171" t="s">
        <v>84</v>
      </c>
      <c r="J3171" t="s">
        <v>80</v>
      </c>
      <c r="K3171">
        <v>84</v>
      </c>
      <c r="L3171" s="18">
        <v>44202</v>
      </c>
      <c r="M3171" s="18">
        <v>46758</v>
      </c>
      <c r="O3171">
        <v>42610000</v>
      </c>
      <c r="P3171">
        <v>17610000</v>
      </c>
      <c r="Q3171">
        <v>25000000</v>
      </c>
      <c r="R3171">
        <v>346865</v>
      </c>
      <c r="S3171" t="s">
        <v>153</v>
      </c>
      <c r="T3171">
        <v>-1.141480770804157</v>
      </c>
      <c r="U3171">
        <v>-1.208238543815028</v>
      </c>
      <c r="V3171">
        <v>-0.62050101992985252</v>
      </c>
      <c r="W3171">
        <v>-4.6788690605857101E-2</v>
      </c>
      <c r="X3171">
        <v>-0.18766259006079469</v>
      </c>
      <c r="Y3171" t="str">
        <f t="shared" si="196"/>
        <v>&gt;72</v>
      </c>
      <c r="Z3171" s="20">
        <f t="shared" si="197"/>
        <v>0.41328326683877026</v>
      </c>
      <c r="AA3171" t="str">
        <f t="shared" si="198"/>
        <v>40%-60%</v>
      </c>
      <c r="AB3171">
        <f t="shared" si="199"/>
        <v>7.1926050880080099E-5</v>
      </c>
    </row>
    <row r="3172" spans="1:28" x14ac:dyDescent="0.25">
      <c r="A3172" t="s">
        <v>974</v>
      </c>
      <c r="B3172" t="s">
        <v>975</v>
      </c>
      <c r="C3172" t="s">
        <v>82</v>
      </c>
      <c r="D3172" t="s">
        <v>258</v>
      </c>
      <c r="E3172">
        <v>220</v>
      </c>
      <c r="F3172" t="s">
        <v>25</v>
      </c>
      <c r="G3172">
        <v>2020</v>
      </c>
      <c r="H3172" t="s">
        <v>25</v>
      </c>
      <c r="I3172" t="s">
        <v>84</v>
      </c>
      <c r="J3172" t="s">
        <v>80</v>
      </c>
      <c r="K3172">
        <v>84</v>
      </c>
      <c r="L3172" s="18">
        <v>43783</v>
      </c>
      <c r="M3172" s="18">
        <v>46340</v>
      </c>
      <c r="O3172">
        <v>36640000</v>
      </c>
      <c r="P3172">
        <v>37760000</v>
      </c>
      <c r="Q3172">
        <v>0</v>
      </c>
      <c r="R3172">
        <v>919079</v>
      </c>
      <c r="S3172" t="s">
        <v>437</v>
      </c>
      <c r="T3172">
        <v>-1.3234020540890361</v>
      </c>
      <c r="U3172">
        <v>1.3264621860394701</v>
      </c>
      <c r="V3172">
        <v>8.2406454688103009E-2</v>
      </c>
      <c r="W3172">
        <v>-0.54750296563149603</v>
      </c>
      <c r="X3172">
        <v>0.27642467431606299</v>
      </c>
      <c r="Y3172" t="str">
        <f t="shared" si="196"/>
        <v>&gt;72</v>
      </c>
      <c r="Z3172" s="20">
        <f t="shared" si="197"/>
        <v>1.0305676855895196</v>
      </c>
      <c r="AA3172" t="str">
        <f t="shared" si="198"/>
        <v>80%-100%</v>
      </c>
      <c r="AB3172">
        <f t="shared" si="199"/>
        <v>1.9058055127157004E-4</v>
      </c>
    </row>
    <row r="3173" spans="1:28" x14ac:dyDescent="0.25">
      <c r="A3173" t="s">
        <v>7355</v>
      </c>
      <c r="B3173" t="s">
        <v>7356</v>
      </c>
      <c r="C3173" t="s">
        <v>82</v>
      </c>
      <c r="D3173" t="s">
        <v>271</v>
      </c>
      <c r="E3173">
        <v>83</v>
      </c>
      <c r="F3173" t="s">
        <v>79</v>
      </c>
      <c r="G3173">
        <v>2018</v>
      </c>
      <c r="H3173" t="s">
        <v>13</v>
      </c>
      <c r="J3173" t="s">
        <v>80</v>
      </c>
      <c r="K3173">
        <v>84</v>
      </c>
      <c r="L3173" s="18">
        <v>43409</v>
      </c>
      <c r="M3173" s="18">
        <v>45966</v>
      </c>
      <c r="O3173">
        <v>43960000</v>
      </c>
      <c r="P3173">
        <v>39564000</v>
      </c>
      <c r="Q3173">
        <v>4396000</v>
      </c>
      <c r="R3173">
        <v>796454</v>
      </c>
      <c r="S3173" t="s">
        <v>245</v>
      </c>
      <c r="T3173">
        <v>-1.299145882984386</v>
      </c>
      <c r="U3173">
        <v>0.79032357974038436</v>
      </c>
      <c r="V3173">
        <v>0.33933555005169919</v>
      </c>
      <c r="W3173">
        <v>-0.5636670089666812</v>
      </c>
      <c r="X3173">
        <v>-0.80644560922993824</v>
      </c>
      <c r="Y3173" t="str">
        <f t="shared" si="196"/>
        <v>&gt;72</v>
      </c>
      <c r="Z3173" s="20">
        <f t="shared" si="197"/>
        <v>0.9</v>
      </c>
      <c r="AA3173" t="str">
        <f t="shared" si="198"/>
        <v>80%-100%</v>
      </c>
      <c r="AB3173">
        <f t="shared" si="199"/>
        <v>1.6515298726491089E-4</v>
      </c>
    </row>
    <row r="3174" spans="1:28" x14ac:dyDescent="0.25">
      <c r="A3174" t="s">
        <v>7357</v>
      </c>
      <c r="B3174" t="s">
        <v>7358</v>
      </c>
      <c r="C3174" t="s">
        <v>82</v>
      </c>
      <c r="D3174" t="s">
        <v>722</v>
      </c>
      <c r="E3174">
        <v>38</v>
      </c>
      <c r="F3174" t="s">
        <v>25</v>
      </c>
      <c r="G3174">
        <v>2022</v>
      </c>
      <c r="H3174" t="s">
        <v>25</v>
      </c>
      <c r="I3174" t="s">
        <v>84</v>
      </c>
      <c r="J3174" t="s">
        <v>80</v>
      </c>
      <c r="K3174">
        <v>72</v>
      </c>
      <c r="L3174" s="18">
        <v>44234</v>
      </c>
      <c r="M3174" s="18">
        <v>46425</v>
      </c>
      <c r="O3174">
        <v>41220000</v>
      </c>
      <c r="P3174">
        <v>36220000</v>
      </c>
      <c r="Q3174">
        <v>5000000</v>
      </c>
      <c r="R3174">
        <v>768235</v>
      </c>
      <c r="S3174" t="s">
        <v>184</v>
      </c>
      <c r="T3174">
        <v>-0.52294840763556816</v>
      </c>
      <c r="U3174">
        <v>0.70285986804759393</v>
      </c>
      <c r="V3174">
        <v>0.56516632981038883</v>
      </c>
      <c r="W3174">
        <v>-0.64148913929023776</v>
      </c>
      <c r="X3174">
        <v>-1.657272260587511</v>
      </c>
      <c r="Y3174" t="str">
        <f t="shared" si="196"/>
        <v>61-72</v>
      </c>
      <c r="Z3174" s="20">
        <f t="shared" si="197"/>
        <v>0.87869966035904901</v>
      </c>
      <c r="AA3174" t="str">
        <f t="shared" si="198"/>
        <v>80%-100%</v>
      </c>
      <c r="AB3174">
        <f t="shared" si="199"/>
        <v>1.593014852979065E-4</v>
      </c>
    </row>
    <row r="3175" spans="1:28" x14ac:dyDescent="0.25">
      <c r="A3175" t="s">
        <v>7359</v>
      </c>
      <c r="B3175" t="s">
        <v>7360</v>
      </c>
      <c r="C3175" t="s">
        <v>82</v>
      </c>
      <c r="D3175" t="s">
        <v>236</v>
      </c>
      <c r="E3175">
        <v>49</v>
      </c>
      <c r="F3175" t="s">
        <v>87</v>
      </c>
      <c r="G3175">
        <v>2021</v>
      </c>
      <c r="H3175" t="s">
        <v>24</v>
      </c>
      <c r="I3175" t="s">
        <v>84</v>
      </c>
      <c r="J3175" t="s">
        <v>80</v>
      </c>
      <c r="K3175">
        <v>84</v>
      </c>
      <c r="L3175" s="18">
        <v>44198</v>
      </c>
      <c r="M3175" s="18">
        <v>46754</v>
      </c>
      <c r="O3175">
        <v>45900000</v>
      </c>
      <c r="P3175">
        <v>42900000</v>
      </c>
      <c r="Q3175">
        <v>3000000</v>
      </c>
      <c r="R3175">
        <v>942020</v>
      </c>
      <c r="S3175" t="s">
        <v>640</v>
      </c>
      <c r="T3175">
        <v>-0.8018943753390495</v>
      </c>
      <c r="U3175">
        <v>0.93256491282565779</v>
      </c>
      <c r="V3175">
        <v>-0.22527857001643839</v>
      </c>
      <c r="W3175">
        <v>-0.86525298865360023</v>
      </c>
      <c r="X3175">
        <v>-1.11583711881451</v>
      </c>
      <c r="Y3175" t="str">
        <f t="shared" si="196"/>
        <v>&gt;72</v>
      </c>
      <c r="Z3175" s="20">
        <f t="shared" si="197"/>
        <v>0.934640522875817</v>
      </c>
      <c r="AA3175" t="str">
        <f t="shared" si="198"/>
        <v>80%-100%</v>
      </c>
      <c r="AB3175">
        <f t="shared" si="199"/>
        <v>1.9533760526444888E-4</v>
      </c>
    </row>
    <row r="3176" spans="1:28" x14ac:dyDescent="0.25">
      <c r="A3176" t="s">
        <v>809</v>
      </c>
      <c r="B3176" t="s">
        <v>810</v>
      </c>
      <c r="C3176" t="s">
        <v>82</v>
      </c>
      <c r="D3176" t="s">
        <v>354</v>
      </c>
      <c r="E3176">
        <v>50</v>
      </c>
      <c r="F3176" t="s">
        <v>117</v>
      </c>
      <c r="G3176">
        <v>2019</v>
      </c>
      <c r="H3176" t="s">
        <v>14</v>
      </c>
      <c r="J3176" t="s">
        <v>80</v>
      </c>
      <c r="K3176">
        <v>84</v>
      </c>
      <c r="L3176" s="18">
        <v>43320</v>
      </c>
      <c r="M3176" s="18">
        <v>45877</v>
      </c>
      <c r="O3176">
        <v>43990000</v>
      </c>
      <c r="P3176">
        <v>43151879</v>
      </c>
      <c r="Q3176">
        <v>838121</v>
      </c>
      <c r="R3176">
        <v>819105</v>
      </c>
      <c r="S3176" t="s">
        <v>267</v>
      </c>
      <c r="T3176">
        <v>0.64134780538765834</v>
      </c>
      <c r="U3176">
        <v>1.122711038790037</v>
      </c>
      <c r="V3176">
        <v>-0.33898675636918713</v>
      </c>
      <c r="W3176">
        <v>-0.32908343005600549</v>
      </c>
      <c r="X3176">
        <v>0.27642467431606299</v>
      </c>
      <c r="Y3176" t="str">
        <f t="shared" si="196"/>
        <v>&gt;72</v>
      </c>
      <c r="Z3176" s="20">
        <f t="shared" si="197"/>
        <v>0.98094746533303023</v>
      </c>
      <c r="AA3176" t="str">
        <f t="shared" si="198"/>
        <v>80%-100%</v>
      </c>
      <c r="AB3176">
        <f t="shared" si="199"/>
        <v>1.6984990675371689E-4</v>
      </c>
    </row>
    <row r="3177" spans="1:28" x14ac:dyDescent="0.25">
      <c r="A3177" t="s">
        <v>7361</v>
      </c>
      <c r="B3177" t="s">
        <v>7362</v>
      </c>
      <c r="C3177" t="s">
        <v>82</v>
      </c>
      <c r="D3177" t="s">
        <v>772</v>
      </c>
      <c r="E3177">
        <v>38</v>
      </c>
      <c r="F3177" t="s">
        <v>17</v>
      </c>
      <c r="G3177">
        <v>2022</v>
      </c>
      <c r="H3177" t="s">
        <v>694</v>
      </c>
      <c r="I3177" t="s">
        <v>84</v>
      </c>
      <c r="J3177" t="s">
        <v>80</v>
      </c>
      <c r="K3177">
        <v>72</v>
      </c>
      <c r="L3177" s="18">
        <v>44417</v>
      </c>
      <c r="M3177" s="18">
        <v>46608</v>
      </c>
      <c r="O3177">
        <v>58901334</v>
      </c>
      <c r="P3177">
        <v>58901334</v>
      </c>
      <c r="Q3177">
        <v>0</v>
      </c>
      <c r="R3177">
        <v>1301734</v>
      </c>
      <c r="S3177" t="s">
        <v>158</v>
      </c>
      <c r="T3177">
        <v>0.2168648110562737</v>
      </c>
      <c r="U3177">
        <v>1.2009447865714571</v>
      </c>
      <c r="V3177">
        <v>-0.30462216434921618</v>
      </c>
      <c r="W3177">
        <v>1.6825727697130679</v>
      </c>
      <c r="X3177">
        <v>-0.4197062222492236</v>
      </c>
      <c r="Y3177" t="str">
        <f t="shared" si="196"/>
        <v>61-72</v>
      </c>
      <c r="Z3177" s="20">
        <f t="shared" si="197"/>
        <v>1</v>
      </c>
      <c r="AA3177" t="str">
        <f t="shared" si="198"/>
        <v>80%-100%</v>
      </c>
      <c r="AB3177">
        <f t="shared" si="199"/>
        <v>2.6992802939567319E-4</v>
      </c>
    </row>
    <row r="3178" spans="1:28" x14ac:dyDescent="0.25">
      <c r="A3178" t="s">
        <v>7363</v>
      </c>
      <c r="B3178" t="s">
        <v>7364</v>
      </c>
      <c r="C3178" t="s">
        <v>82</v>
      </c>
      <c r="D3178" t="s">
        <v>722</v>
      </c>
      <c r="E3178">
        <v>236</v>
      </c>
      <c r="F3178" t="s">
        <v>25</v>
      </c>
      <c r="G3178">
        <v>2020</v>
      </c>
      <c r="H3178" t="s">
        <v>25</v>
      </c>
      <c r="I3178" t="s">
        <v>84</v>
      </c>
      <c r="J3178" t="s">
        <v>80</v>
      </c>
      <c r="K3178">
        <v>72</v>
      </c>
      <c r="L3178" s="18">
        <v>43850</v>
      </c>
      <c r="M3178" s="18">
        <v>46042</v>
      </c>
      <c r="O3178">
        <v>36990000</v>
      </c>
      <c r="P3178">
        <v>32990000</v>
      </c>
      <c r="Q3178">
        <v>4000000</v>
      </c>
      <c r="R3178">
        <v>750650</v>
      </c>
      <c r="S3178" t="s">
        <v>598</v>
      </c>
      <c r="T3178">
        <v>-0.21974626882743631</v>
      </c>
      <c r="U3178">
        <v>0.75690995896283575</v>
      </c>
      <c r="V3178">
        <v>0.80229979975843724</v>
      </c>
      <c r="W3178">
        <v>0.53073408076568585</v>
      </c>
      <c r="X3178">
        <v>-0.65174985443765243</v>
      </c>
      <c r="Y3178" t="str">
        <f t="shared" si="196"/>
        <v>61-72</v>
      </c>
      <c r="Z3178" s="20">
        <f t="shared" si="197"/>
        <v>0.89186266558529337</v>
      </c>
      <c r="AA3178" t="str">
        <f t="shared" si="198"/>
        <v>80%-100%</v>
      </c>
      <c r="AB3178">
        <f t="shared" si="199"/>
        <v>1.5565505338714522E-4</v>
      </c>
    </row>
    <row r="3179" spans="1:28" x14ac:dyDescent="0.25">
      <c r="A3179" t="s">
        <v>7365</v>
      </c>
      <c r="B3179" t="s">
        <v>7366</v>
      </c>
      <c r="C3179" t="s">
        <v>82</v>
      </c>
      <c r="D3179" t="s">
        <v>154</v>
      </c>
      <c r="E3179">
        <v>236</v>
      </c>
      <c r="F3179" t="s">
        <v>12</v>
      </c>
      <c r="G3179">
        <v>2022</v>
      </c>
      <c r="H3179" t="s">
        <v>12</v>
      </c>
      <c r="I3179" t="s">
        <v>84</v>
      </c>
      <c r="J3179" t="s">
        <v>80</v>
      </c>
      <c r="K3179">
        <v>72</v>
      </c>
      <c r="L3179" s="18">
        <v>44376</v>
      </c>
      <c r="M3179" s="18">
        <v>46567</v>
      </c>
      <c r="O3179">
        <v>87196250</v>
      </c>
      <c r="P3179">
        <v>62196250</v>
      </c>
      <c r="Q3179">
        <v>25000000</v>
      </c>
      <c r="R3179">
        <v>1383738</v>
      </c>
      <c r="S3179" t="s">
        <v>173</v>
      </c>
      <c r="T3179">
        <v>-0.53507649318789341</v>
      </c>
      <c r="U3179">
        <v>2.3654459203386321E-2</v>
      </c>
      <c r="V3179">
        <v>-1.249738555617008</v>
      </c>
      <c r="W3179">
        <v>-8.2768713967815669E-2</v>
      </c>
      <c r="X3179">
        <v>0.1217289195237771</v>
      </c>
      <c r="Y3179" t="str">
        <f t="shared" si="196"/>
        <v>61-72</v>
      </c>
      <c r="Z3179" s="20">
        <f t="shared" si="197"/>
        <v>0.71329042246656249</v>
      </c>
      <c r="AA3179" t="str">
        <f t="shared" si="198"/>
        <v>60%-80%</v>
      </c>
      <c r="AB3179">
        <f t="shared" si="199"/>
        <v>2.8693240826459942E-4</v>
      </c>
    </row>
    <row r="3180" spans="1:28" x14ac:dyDescent="0.25">
      <c r="A3180" t="s">
        <v>7367</v>
      </c>
      <c r="B3180" t="s">
        <v>7368</v>
      </c>
      <c r="C3180" t="s">
        <v>82</v>
      </c>
      <c r="D3180" t="s">
        <v>6407</v>
      </c>
      <c r="E3180">
        <v>220</v>
      </c>
      <c r="F3180" t="s">
        <v>17</v>
      </c>
      <c r="G3180">
        <v>2022</v>
      </c>
      <c r="H3180" t="s">
        <v>694</v>
      </c>
      <c r="J3180" t="s">
        <v>80</v>
      </c>
      <c r="K3180">
        <v>72</v>
      </c>
      <c r="L3180" s="18">
        <v>44621</v>
      </c>
      <c r="M3180" s="18">
        <v>46813</v>
      </c>
      <c r="O3180">
        <v>67829850</v>
      </c>
      <c r="P3180">
        <v>67829850</v>
      </c>
      <c r="Q3180">
        <v>0</v>
      </c>
      <c r="R3180">
        <v>1600325</v>
      </c>
      <c r="S3180" t="s">
        <v>437</v>
      </c>
      <c r="T3180">
        <v>1.8905406172771619</v>
      </c>
      <c r="U3180">
        <v>1.2009447865714571</v>
      </c>
      <c r="V3180">
        <v>-0.38336754998180411</v>
      </c>
      <c r="W3180">
        <v>-0.5511117548387704</v>
      </c>
      <c r="X3180">
        <v>0.27642467431606299</v>
      </c>
      <c r="Y3180" t="str">
        <f t="shared" si="196"/>
        <v>61-72</v>
      </c>
      <c r="Z3180" s="20">
        <f t="shared" si="197"/>
        <v>1</v>
      </c>
      <c r="AA3180" t="str">
        <f t="shared" si="198"/>
        <v>80%-100%</v>
      </c>
      <c r="AB3180">
        <f t="shared" si="199"/>
        <v>3.3184396631157423E-4</v>
      </c>
    </row>
    <row r="3181" spans="1:28" x14ac:dyDescent="0.25">
      <c r="A3181" t="s">
        <v>7369</v>
      </c>
      <c r="B3181" t="s">
        <v>7370</v>
      </c>
      <c r="C3181" t="s">
        <v>82</v>
      </c>
      <c r="D3181" t="s">
        <v>258</v>
      </c>
      <c r="E3181">
        <v>7</v>
      </c>
      <c r="F3181" t="s">
        <v>25</v>
      </c>
      <c r="G3181">
        <v>2020</v>
      </c>
      <c r="H3181" t="s">
        <v>25</v>
      </c>
      <c r="I3181" t="s">
        <v>84</v>
      </c>
      <c r="J3181" t="s">
        <v>80</v>
      </c>
      <c r="K3181">
        <v>84</v>
      </c>
      <c r="L3181" s="18">
        <v>43536</v>
      </c>
      <c r="M3181" s="18">
        <v>46093</v>
      </c>
      <c r="O3181">
        <v>38640000</v>
      </c>
      <c r="P3181">
        <v>31640000</v>
      </c>
      <c r="Q3181">
        <v>7000000</v>
      </c>
      <c r="R3181">
        <v>636094</v>
      </c>
      <c r="S3181" t="s">
        <v>400</v>
      </c>
      <c r="T3181">
        <v>-1.517451422926241</v>
      </c>
      <c r="U3181">
        <v>0.45706578868907899</v>
      </c>
      <c r="V3181">
        <v>0.32354155194152417</v>
      </c>
      <c r="W3181">
        <v>-0.58984558341113591</v>
      </c>
      <c r="X3181">
        <v>-0.96114136402222416</v>
      </c>
      <c r="Y3181" t="str">
        <f t="shared" si="196"/>
        <v>&gt;72</v>
      </c>
      <c r="Z3181" s="20">
        <f t="shared" si="197"/>
        <v>0.8188405797101449</v>
      </c>
      <c r="AA3181" t="str">
        <f t="shared" si="198"/>
        <v>80%-100%</v>
      </c>
      <c r="AB3181">
        <f t="shared" si="199"/>
        <v>1.3190068011622295E-4</v>
      </c>
    </row>
    <row r="3182" spans="1:28" x14ac:dyDescent="0.25">
      <c r="A3182" t="s">
        <v>7371</v>
      </c>
      <c r="B3182" t="s">
        <v>7372</v>
      </c>
      <c r="C3182" t="s">
        <v>82</v>
      </c>
      <c r="D3182" t="s">
        <v>819</v>
      </c>
      <c r="E3182">
        <v>1242909</v>
      </c>
      <c r="G3182">
        <v>2022</v>
      </c>
      <c r="H3182" t="s">
        <v>280</v>
      </c>
      <c r="J3182" t="s">
        <v>96</v>
      </c>
      <c r="K3182">
        <v>84</v>
      </c>
      <c r="L3182" s="18">
        <v>44530</v>
      </c>
      <c r="M3182" s="18">
        <v>47087</v>
      </c>
      <c r="O3182">
        <v>73950000</v>
      </c>
      <c r="P3182">
        <v>31262000</v>
      </c>
      <c r="Q3182">
        <v>42688000</v>
      </c>
      <c r="R3182">
        <v>688486</v>
      </c>
      <c r="S3182" t="s">
        <v>641</v>
      </c>
      <c r="T3182">
        <v>-0.38953946655999011</v>
      </c>
      <c r="U3182">
        <v>-1.1693862583514401</v>
      </c>
      <c r="V3182">
        <v>-0.18575632502509701</v>
      </c>
      <c r="W3182">
        <v>1.0033649858662721</v>
      </c>
      <c r="X3182">
        <v>-1.425228628399082</v>
      </c>
      <c r="Y3182" t="str">
        <f t="shared" si="196"/>
        <v>&gt;72</v>
      </c>
      <c r="Z3182" s="20">
        <f t="shared" si="197"/>
        <v>0.42274509803921567</v>
      </c>
      <c r="AA3182" t="str">
        <f t="shared" si="198"/>
        <v>40%-60%</v>
      </c>
      <c r="AB3182">
        <f t="shared" si="199"/>
        <v>1.4276470403823627E-4</v>
      </c>
    </row>
    <row r="3183" spans="1:28" x14ac:dyDescent="0.25">
      <c r="A3183" t="s">
        <v>7373</v>
      </c>
      <c r="B3183" t="s">
        <v>7374</v>
      </c>
      <c r="C3183" t="s">
        <v>82</v>
      </c>
      <c r="D3183" t="s">
        <v>271</v>
      </c>
      <c r="E3183">
        <v>59</v>
      </c>
      <c r="F3183" t="s">
        <v>87</v>
      </c>
      <c r="G3183">
        <v>2018</v>
      </c>
      <c r="H3183" t="s">
        <v>15</v>
      </c>
      <c r="J3183" t="s">
        <v>80</v>
      </c>
      <c r="K3183">
        <v>84</v>
      </c>
      <c r="L3183" s="18">
        <v>43237</v>
      </c>
      <c r="M3183" s="18">
        <v>45794</v>
      </c>
      <c r="O3183">
        <v>41140000</v>
      </c>
      <c r="P3183">
        <v>34812000</v>
      </c>
      <c r="Q3183">
        <v>6328000</v>
      </c>
      <c r="R3183">
        <v>699001</v>
      </c>
      <c r="S3183" t="s">
        <v>556</v>
      </c>
      <c r="T3183">
        <v>-1.626604192897168</v>
      </c>
      <c r="U3183">
        <v>0.56934269691977324</v>
      </c>
      <c r="V3183">
        <v>0.30002146872472751</v>
      </c>
      <c r="W3183">
        <v>0.20181748880312941</v>
      </c>
      <c r="X3183">
        <v>-1.3478807510029389</v>
      </c>
      <c r="Y3183" t="str">
        <f t="shared" si="196"/>
        <v>&gt;72</v>
      </c>
      <c r="Z3183" s="20">
        <f t="shared" si="197"/>
        <v>0.84618376276130292</v>
      </c>
      <c r="AA3183" t="str">
        <f t="shared" si="198"/>
        <v>80%-100%</v>
      </c>
      <c r="AB3183">
        <f t="shared" si="199"/>
        <v>1.4494509821177365E-4</v>
      </c>
    </row>
    <row r="3184" spans="1:28" x14ac:dyDescent="0.25">
      <c r="A3184" t="s">
        <v>7375</v>
      </c>
      <c r="B3184" t="s">
        <v>7376</v>
      </c>
      <c r="C3184" t="s">
        <v>82</v>
      </c>
      <c r="D3184" t="s">
        <v>221</v>
      </c>
      <c r="E3184">
        <v>236</v>
      </c>
      <c r="F3184" t="s">
        <v>11</v>
      </c>
      <c r="G3184">
        <v>2022</v>
      </c>
      <c r="H3184" t="s">
        <v>11</v>
      </c>
      <c r="J3184" t="s">
        <v>80</v>
      </c>
      <c r="K3184">
        <v>84</v>
      </c>
      <c r="L3184" s="18">
        <v>44652</v>
      </c>
      <c r="M3184" s="18">
        <v>47209</v>
      </c>
      <c r="O3184">
        <v>86126300</v>
      </c>
      <c r="P3184">
        <v>87426300</v>
      </c>
      <c r="Q3184">
        <v>0</v>
      </c>
      <c r="R3184">
        <v>2041375</v>
      </c>
      <c r="S3184" t="s">
        <v>359</v>
      </c>
      <c r="T3184">
        <v>-0.46230797987394179</v>
      </c>
      <c r="U3184">
        <v>1.262924410551634</v>
      </c>
      <c r="V3184">
        <v>0.60468857480173022</v>
      </c>
      <c r="W3184">
        <v>0.1858884333055926</v>
      </c>
      <c r="X3184">
        <v>0.74051193869292065</v>
      </c>
      <c r="Y3184" t="str">
        <f t="shared" si="196"/>
        <v>&gt;72</v>
      </c>
      <c r="Z3184" s="20">
        <f t="shared" si="197"/>
        <v>1.0150941117869918</v>
      </c>
      <c r="AA3184" t="str">
        <f t="shared" si="198"/>
        <v>80%-100%</v>
      </c>
      <c r="AB3184">
        <f t="shared" si="199"/>
        <v>4.2330025259199836E-4</v>
      </c>
    </row>
    <row r="3185" spans="1:28" x14ac:dyDescent="0.25">
      <c r="A3185" t="s">
        <v>7377</v>
      </c>
      <c r="B3185" t="s">
        <v>7378</v>
      </c>
      <c r="C3185" t="s">
        <v>82</v>
      </c>
      <c r="D3185" t="s">
        <v>478</v>
      </c>
      <c r="E3185">
        <v>236</v>
      </c>
      <c r="F3185" t="s">
        <v>79</v>
      </c>
      <c r="G3185">
        <v>2019</v>
      </c>
      <c r="H3185" t="s">
        <v>13</v>
      </c>
      <c r="J3185" t="s">
        <v>80</v>
      </c>
      <c r="K3185">
        <v>72</v>
      </c>
      <c r="L3185" s="18">
        <v>43343</v>
      </c>
      <c r="M3185" s="18">
        <v>45535</v>
      </c>
      <c r="O3185">
        <v>43960000</v>
      </c>
      <c r="P3185">
        <v>36960000</v>
      </c>
      <c r="Q3185">
        <v>7000000</v>
      </c>
      <c r="R3185">
        <v>871863</v>
      </c>
      <c r="S3185" t="s">
        <v>710</v>
      </c>
      <c r="T3185">
        <v>3.4943527771394541E-2</v>
      </c>
      <c r="U3185">
        <v>0.54708936168121414</v>
      </c>
      <c r="V3185">
        <v>0.32852293570023311</v>
      </c>
      <c r="W3185">
        <v>-0.52852935726002126</v>
      </c>
      <c r="X3185">
        <v>1.0499034482774929</v>
      </c>
      <c r="Y3185" t="str">
        <f t="shared" si="196"/>
        <v>61-72</v>
      </c>
      <c r="Z3185" s="20">
        <f t="shared" si="197"/>
        <v>0.84076433121019112</v>
      </c>
      <c r="AA3185" t="str">
        <f t="shared" si="198"/>
        <v>80%-100%</v>
      </c>
      <c r="AB3185">
        <f t="shared" si="199"/>
        <v>1.8078982456707732E-4</v>
      </c>
    </row>
    <row r="3186" spans="1:28" x14ac:dyDescent="0.25">
      <c r="A3186" t="s">
        <v>7379</v>
      </c>
      <c r="B3186" t="s">
        <v>7380</v>
      </c>
      <c r="C3186" t="s">
        <v>82</v>
      </c>
      <c r="D3186" t="s">
        <v>236</v>
      </c>
      <c r="E3186">
        <v>60</v>
      </c>
      <c r="F3186" t="s">
        <v>117</v>
      </c>
      <c r="G3186">
        <v>2021</v>
      </c>
      <c r="H3186" t="s">
        <v>29</v>
      </c>
      <c r="I3186" t="s">
        <v>84</v>
      </c>
      <c r="J3186" t="s">
        <v>80</v>
      </c>
      <c r="K3186">
        <v>84</v>
      </c>
      <c r="L3186" s="18">
        <v>44123</v>
      </c>
      <c r="M3186" s="18">
        <v>46679</v>
      </c>
      <c r="O3186">
        <v>58590000</v>
      </c>
      <c r="P3186">
        <v>58590000</v>
      </c>
      <c r="Q3186">
        <v>0</v>
      </c>
      <c r="R3186">
        <v>1313343</v>
      </c>
      <c r="S3186" t="s">
        <v>137</v>
      </c>
      <c r="T3186">
        <v>-0.40166755211231542</v>
      </c>
      <c r="U3186">
        <v>1.2009447865714571</v>
      </c>
      <c r="V3186">
        <v>5.1377144922950549E-2</v>
      </c>
      <c r="W3186">
        <v>4.8146063900340673E-2</v>
      </c>
      <c r="X3186">
        <v>-0.1103147126646518</v>
      </c>
      <c r="Y3186" t="str">
        <f t="shared" si="196"/>
        <v>&gt;72</v>
      </c>
      <c r="Z3186" s="20">
        <f t="shared" si="197"/>
        <v>1</v>
      </c>
      <c r="AA3186" t="str">
        <f t="shared" si="198"/>
        <v>80%-100%</v>
      </c>
      <c r="AB3186">
        <f t="shared" si="199"/>
        <v>2.723352758018164E-4</v>
      </c>
    </row>
    <row r="3187" spans="1:28" x14ac:dyDescent="0.25">
      <c r="A3187" t="s">
        <v>7381</v>
      </c>
      <c r="B3187" t="s">
        <v>7382</v>
      </c>
      <c r="C3187" t="s">
        <v>82</v>
      </c>
      <c r="D3187" t="s">
        <v>683</v>
      </c>
      <c r="E3187">
        <v>50</v>
      </c>
      <c r="F3187" t="s">
        <v>95</v>
      </c>
      <c r="G3187">
        <v>2013</v>
      </c>
      <c r="H3187" t="s">
        <v>16</v>
      </c>
      <c r="J3187" t="s">
        <v>96</v>
      </c>
      <c r="K3187">
        <v>60</v>
      </c>
      <c r="L3187" s="18">
        <v>43039</v>
      </c>
      <c r="M3187" s="18">
        <v>44865</v>
      </c>
      <c r="O3187">
        <v>25000000</v>
      </c>
      <c r="P3187">
        <v>22500000</v>
      </c>
      <c r="Q3187">
        <v>2500000</v>
      </c>
      <c r="R3187">
        <v>601824</v>
      </c>
      <c r="S3187" t="s">
        <v>109</v>
      </c>
      <c r="T3187">
        <v>0.58070737762603197</v>
      </c>
      <c r="U3187">
        <v>0.79032357974038436</v>
      </c>
      <c r="V3187">
        <v>0.6442108197930716</v>
      </c>
      <c r="W3187">
        <v>-8.9262078453340846E-2</v>
      </c>
      <c r="X3187">
        <v>0.58581618390063472</v>
      </c>
      <c r="Y3187" t="str">
        <f t="shared" si="196"/>
        <v>49-60</v>
      </c>
      <c r="Z3187" s="20">
        <f t="shared" si="197"/>
        <v>0.9</v>
      </c>
      <c r="AA3187" t="str">
        <f t="shared" si="198"/>
        <v>80%-100%</v>
      </c>
      <c r="AB3187">
        <f t="shared" si="199"/>
        <v>1.2479444061768506E-4</v>
      </c>
    </row>
    <row r="3188" spans="1:28" x14ac:dyDescent="0.25">
      <c r="A3188" t="s">
        <v>361</v>
      </c>
      <c r="B3188" t="s">
        <v>7383</v>
      </c>
      <c r="C3188" t="s">
        <v>82</v>
      </c>
      <c r="D3188" t="s">
        <v>227</v>
      </c>
      <c r="E3188">
        <v>61</v>
      </c>
      <c r="F3188" t="s">
        <v>11</v>
      </c>
      <c r="G3188">
        <v>2022</v>
      </c>
      <c r="H3188" t="s">
        <v>11</v>
      </c>
      <c r="I3188" t="s">
        <v>188</v>
      </c>
      <c r="J3188" t="s">
        <v>80</v>
      </c>
      <c r="K3188">
        <v>84</v>
      </c>
      <c r="L3188" s="18">
        <v>44372</v>
      </c>
      <c r="M3188" s="18">
        <v>46929</v>
      </c>
      <c r="O3188">
        <v>85040000</v>
      </c>
      <c r="P3188">
        <v>54361000</v>
      </c>
      <c r="Q3188">
        <v>30679000</v>
      </c>
      <c r="R3188">
        <v>1134660</v>
      </c>
      <c r="S3188" t="s">
        <v>255</v>
      </c>
      <c r="T3188">
        <v>0.1077120410853462</v>
      </c>
      <c r="U3188">
        <v>-0.2804108113084201</v>
      </c>
      <c r="V3188">
        <v>-0.89715673486924186</v>
      </c>
      <c r="W3188">
        <v>-0.43834480887306482</v>
      </c>
      <c r="X3188">
        <v>0.43112042910834891</v>
      </c>
      <c r="Y3188" t="str">
        <f t="shared" si="196"/>
        <v>&gt;72</v>
      </c>
      <c r="Z3188" s="20">
        <f t="shared" si="197"/>
        <v>0.63924035747883345</v>
      </c>
      <c r="AA3188" t="str">
        <f t="shared" si="198"/>
        <v>60%-80%</v>
      </c>
      <c r="AB3188">
        <f t="shared" si="199"/>
        <v>2.3528350479751973E-4</v>
      </c>
    </row>
    <row r="3189" spans="1:28" x14ac:dyDescent="0.25">
      <c r="A3189" t="s">
        <v>7384</v>
      </c>
      <c r="B3189" t="s">
        <v>7385</v>
      </c>
      <c r="C3189" t="s">
        <v>82</v>
      </c>
      <c r="D3189" t="s">
        <v>86</v>
      </c>
      <c r="E3189">
        <v>74</v>
      </c>
      <c r="F3189" t="s">
        <v>17</v>
      </c>
      <c r="G3189">
        <v>2020</v>
      </c>
      <c r="H3189" t="s">
        <v>17</v>
      </c>
      <c r="I3189" t="s">
        <v>84</v>
      </c>
      <c r="J3189" t="s">
        <v>80</v>
      </c>
      <c r="K3189">
        <v>72</v>
      </c>
      <c r="L3189" s="18">
        <v>43665</v>
      </c>
      <c r="M3189" s="18">
        <v>45857</v>
      </c>
      <c r="O3189">
        <v>60560000</v>
      </c>
      <c r="P3189">
        <v>48590000</v>
      </c>
      <c r="Q3189">
        <v>11970000</v>
      </c>
      <c r="R3189">
        <v>1161934</v>
      </c>
      <c r="S3189" t="s">
        <v>168</v>
      </c>
      <c r="T3189">
        <v>0.62921971983533309</v>
      </c>
      <c r="U3189">
        <v>0.38933054519630211</v>
      </c>
      <c r="V3189">
        <v>0.52564408481904745</v>
      </c>
      <c r="W3189">
        <v>1.480934286498452</v>
      </c>
      <c r="X3189">
        <v>1.436642835258207</v>
      </c>
      <c r="Y3189" t="str">
        <f t="shared" si="196"/>
        <v>61-72</v>
      </c>
      <c r="Z3189" s="20">
        <f t="shared" si="197"/>
        <v>0.80234478203434612</v>
      </c>
      <c r="AA3189" t="str">
        <f t="shared" si="198"/>
        <v>80%-100%</v>
      </c>
      <c r="AB3189">
        <f t="shared" si="199"/>
        <v>2.4093905122539027E-4</v>
      </c>
    </row>
    <row r="3190" spans="1:28" x14ac:dyDescent="0.25">
      <c r="A3190" t="s">
        <v>7386</v>
      </c>
      <c r="B3190" t="s">
        <v>7387</v>
      </c>
      <c r="C3190" t="s">
        <v>82</v>
      </c>
      <c r="D3190" t="s">
        <v>853</v>
      </c>
      <c r="E3190">
        <v>60</v>
      </c>
      <c r="F3190" t="s">
        <v>95</v>
      </c>
      <c r="G3190">
        <v>2019</v>
      </c>
      <c r="H3190" t="s">
        <v>16</v>
      </c>
      <c r="J3190" t="s">
        <v>96</v>
      </c>
      <c r="K3190">
        <v>84</v>
      </c>
      <c r="L3190" s="18">
        <v>44019</v>
      </c>
      <c r="M3190" s="18">
        <v>46575</v>
      </c>
      <c r="O3190">
        <v>29000000</v>
      </c>
      <c r="P3190">
        <v>9000000</v>
      </c>
      <c r="Q3190">
        <v>20000000</v>
      </c>
      <c r="R3190">
        <v>201742</v>
      </c>
      <c r="S3190" t="s">
        <v>189</v>
      </c>
      <c r="T3190">
        <v>-0.40166755211231542</v>
      </c>
      <c r="U3190">
        <v>-1.6309256053669741</v>
      </c>
      <c r="V3190">
        <v>5.1377144922950549E-2</v>
      </c>
      <c r="W3190">
        <v>-0.4862189341417541</v>
      </c>
      <c r="X3190">
        <v>1.668686467446636</v>
      </c>
      <c r="Y3190" t="str">
        <f t="shared" si="196"/>
        <v>&gt;72</v>
      </c>
      <c r="Z3190" s="20">
        <f t="shared" si="197"/>
        <v>0.31034482758620691</v>
      </c>
      <c r="AA3190" t="str">
        <f t="shared" si="198"/>
        <v>20%-40%</v>
      </c>
      <c r="AB3190">
        <f t="shared" si="199"/>
        <v>4.1833293519522351E-5</v>
      </c>
    </row>
    <row r="3191" spans="1:28" x14ac:dyDescent="0.25">
      <c r="A3191" t="s">
        <v>7388</v>
      </c>
      <c r="B3191" t="s">
        <v>7389</v>
      </c>
      <c r="C3191" t="s">
        <v>82</v>
      </c>
      <c r="D3191" t="s">
        <v>236</v>
      </c>
      <c r="E3191">
        <v>59</v>
      </c>
      <c r="F3191" t="s">
        <v>79</v>
      </c>
      <c r="G3191">
        <v>2021</v>
      </c>
      <c r="H3191" t="s">
        <v>26</v>
      </c>
      <c r="I3191" t="s">
        <v>84</v>
      </c>
      <c r="J3191" t="s">
        <v>80</v>
      </c>
      <c r="K3191">
        <v>84</v>
      </c>
      <c r="L3191" s="18">
        <v>44287</v>
      </c>
      <c r="M3191" s="18">
        <v>46844</v>
      </c>
      <c r="O3191">
        <v>48010000</v>
      </c>
      <c r="P3191">
        <v>36450000</v>
      </c>
      <c r="Q3191">
        <v>11560000</v>
      </c>
      <c r="R3191">
        <v>760481</v>
      </c>
      <c r="S3191" t="s">
        <v>252</v>
      </c>
      <c r="T3191">
        <v>-0.59571692094951978</v>
      </c>
      <c r="U3191">
        <v>0.21223802736145941</v>
      </c>
      <c r="V3191">
        <v>9.0899389914291959E-2</v>
      </c>
      <c r="W3191">
        <v>-0.72943931179718213</v>
      </c>
      <c r="X3191">
        <v>1.5139907126543499</v>
      </c>
      <c r="Y3191" t="str">
        <f t="shared" si="196"/>
        <v>&gt;72</v>
      </c>
      <c r="Z3191" s="20">
        <f t="shared" si="197"/>
        <v>0.75921682982711935</v>
      </c>
      <c r="AA3191" t="str">
        <f t="shared" si="198"/>
        <v>60%-80%</v>
      </c>
      <c r="AB3191">
        <f t="shared" si="199"/>
        <v>1.5769361307521425E-4</v>
      </c>
    </row>
    <row r="3192" spans="1:28" x14ac:dyDescent="0.25">
      <c r="A3192" t="s">
        <v>7390</v>
      </c>
      <c r="B3192" t="s">
        <v>7391</v>
      </c>
      <c r="C3192" t="s">
        <v>82</v>
      </c>
      <c r="D3192" t="s">
        <v>276</v>
      </c>
      <c r="E3192">
        <v>60</v>
      </c>
      <c r="F3192" t="s">
        <v>17</v>
      </c>
      <c r="G3192">
        <v>2020</v>
      </c>
      <c r="H3192" t="s">
        <v>17</v>
      </c>
      <c r="I3192" t="s">
        <v>84</v>
      </c>
      <c r="J3192" t="s">
        <v>80</v>
      </c>
      <c r="K3192">
        <v>60</v>
      </c>
      <c r="L3192" s="18">
        <v>43567</v>
      </c>
      <c r="M3192" s="18">
        <v>45394</v>
      </c>
      <c r="O3192">
        <v>61350000</v>
      </c>
      <c r="P3192">
        <v>31350000</v>
      </c>
      <c r="Q3192">
        <v>30000000</v>
      </c>
      <c r="R3192">
        <v>778452</v>
      </c>
      <c r="S3192" t="s">
        <v>473</v>
      </c>
      <c r="T3192">
        <v>-0.24400243993208681</v>
      </c>
      <c r="U3192">
        <v>-0.80698287519417866</v>
      </c>
      <c r="V3192">
        <v>-0.58097877493851102</v>
      </c>
      <c r="W3192">
        <v>-0.30992395559825531</v>
      </c>
      <c r="X3192">
        <v>0.19907679691992</v>
      </c>
      <c r="Y3192" t="str">
        <f t="shared" si="196"/>
        <v>49-60</v>
      </c>
      <c r="Z3192" s="20">
        <f t="shared" si="197"/>
        <v>0.51100244498777503</v>
      </c>
      <c r="AA3192" t="str">
        <f t="shared" si="198"/>
        <v>40%-60%</v>
      </c>
      <c r="AB3192">
        <f t="shared" si="199"/>
        <v>1.6142008608450005E-4</v>
      </c>
    </row>
    <row r="3193" spans="1:28" x14ac:dyDescent="0.25">
      <c r="A3193" t="s">
        <v>351</v>
      </c>
      <c r="B3193" t="s">
        <v>352</v>
      </c>
      <c r="C3193" t="s">
        <v>82</v>
      </c>
      <c r="D3193" t="s">
        <v>181</v>
      </c>
      <c r="E3193">
        <v>38</v>
      </c>
      <c r="F3193" t="s">
        <v>25</v>
      </c>
      <c r="G3193">
        <v>2020</v>
      </c>
      <c r="H3193" t="s">
        <v>25</v>
      </c>
      <c r="I3193" t="s">
        <v>84</v>
      </c>
      <c r="J3193" t="s">
        <v>80</v>
      </c>
      <c r="K3193">
        <v>84</v>
      </c>
      <c r="L3193" s="18">
        <v>43797</v>
      </c>
      <c r="M3193" s="18">
        <v>46354</v>
      </c>
      <c r="O3193">
        <v>33990000</v>
      </c>
      <c r="P3193">
        <v>35187100</v>
      </c>
      <c r="Q3193">
        <v>0</v>
      </c>
      <c r="R3193">
        <v>754206</v>
      </c>
      <c r="S3193" t="s">
        <v>259</v>
      </c>
      <c r="T3193">
        <v>-1.5780918506878669</v>
      </c>
      <c r="U3193">
        <v>1.3455622171973689</v>
      </c>
      <c r="V3193">
        <v>0.14456546072068491</v>
      </c>
      <c r="W3193">
        <v>9.8080979400609711E-2</v>
      </c>
      <c r="X3193">
        <v>-1.0384892414183671</v>
      </c>
      <c r="Y3193" t="str">
        <f t="shared" si="196"/>
        <v>&gt;72</v>
      </c>
      <c r="Z3193" s="20">
        <f t="shared" si="197"/>
        <v>1.0352191821123859</v>
      </c>
      <c r="AA3193" t="str">
        <f t="shared" si="198"/>
        <v>80%-100%</v>
      </c>
      <c r="AB3193">
        <f t="shared" si="199"/>
        <v>1.5639242682329347E-4</v>
      </c>
    </row>
    <row r="3194" spans="1:28" x14ac:dyDescent="0.25">
      <c r="A3194" t="s">
        <v>7392</v>
      </c>
      <c r="B3194" t="s">
        <v>7393</v>
      </c>
      <c r="C3194" t="s">
        <v>82</v>
      </c>
      <c r="D3194" t="s">
        <v>159</v>
      </c>
      <c r="E3194">
        <v>59</v>
      </c>
      <c r="F3194" t="s">
        <v>95</v>
      </c>
      <c r="G3194">
        <v>2017</v>
      </c>
      <c r="H3194" t="s">
        <v>16</v>
      </c>
      <c r="J3194" t="s">
        <v>96</v>
      </c>
      <c r="K3194">
        <v>72</v>
      </c>
      <c r="L3194" s="18">
        <v>44028</v>
      </c>
      <c r="M3194" s="18">
        <v>46219</v>
      </c>
      <c r="O3194">
        <v>21500000</v>
      </c>
      <c r="P3194">
        <v>21500000</v>
      </c>
      <c r="Q3194">
        <v>0</v>
      </c>
      <c r="R3194">
        <v>650275</v>
      </c>
      <c r="S3194" t="s">
        <v>359</v>
      </c>
      <c r="T3194">
        <v>-2.0147029305715769</v>
      </c>
      <c r="U3194">
        <v>1.2009447865714571</v>
      </c>
      <c r="V3194">
        <v>0.88134428974112011</v>
      </c>
      <c r="W3194">
        <v>-0.63597389508373747</v>
      </c>
      <c r="X3194">
        <v>-0.80644560922993824</v>
      </c>
      <c r="Y3194" t="str">
        <f t="shared" si="196"/>
        <v>61-72</v>
      </c>
      <c r="Z3194" s="20">
        <f t="shared" si="197"/>
        <v>1</v>
      </c>
      <c r="AA3194" t="str">
        <f t="shared" si="198"/>
        <v>80%-100%</v>
      </c>
      <c r="AB3194">
        <f t="shared" si="199"/>
        <v>1.3484125736538448E-4</v>
      </c>
    </row>
    <row r="3195" spans="1:28" x14ac:dyDescent="0.25">
      <c r="A3195" t="s">
        <v>7394</v>
      </c>
      <c r="B3195" t="s">
        <v>7395</v>
      </c>
      <c r="C3195" t="s">
        <v>82</v>
      </c>
      <c r="D3195" t="s">
        <v>840</v>
      </c>
      <c r="E3195">
        <v>38</v>
      </c>
      <c r="F3195" t="s">
        <v>25</v>
      </c>
      <c r="G3195">
        <v>2022</v>
      </c>
      <c r="H3195" t="s">
        <v>25</v>
      </c>
      <c r="I3195" t="s">
        <v>84</v>
      </c>
      <c r="J3195" t="s">
        <v>80</v>
      </c>
      <c r="K3195">
        <v>72</v>
      </c>
      <c r="L3195" s="18">
        <v>44359</v>
      </c>
      <c r="M3195" s="18">
        <v>46550</v>
      </c>
      <c r="O3195">
        <v>45950000</v>
      </c>
      <c r="P3195">
        <v>30000000</v>
      </c>
      <c r="Q3195">
        <v>15950000</v>
      </c>
      <c r="R3195">
        <v>678212</v>
      </c>
      <c r="S3195" t="s">
        <v>162</v>
      </c>
      <c r="T3195">
        <v>-1.1050965141471809</v>
      </c>
      <c r="U3195">
        <v>-0.2243888911120264</v>
      </c>
      <c r="V3195">
        <v>1.185489993161002E-2</v>
      </c>
      <c r="W3195">
        <v>1.0033649858662721</v>
      </c>
      <c r="X3195">
        <v>-0.1103147126646518</v>
      </c>
      <c r="Y3195" t="str">
        <f t="shared" si="196"/>
        <v>61-72</v>
      </c>
      <c r="Z3195" s="20">
        <f t="shared" si="197"/>
        <v>0.65288356909684442</v>
      </c>
      <c r="AA3195" t="str">
        <f t="shared" si="198"/>
        <v>60%-80%</v>
      </c>
      <c r="AB3195">
        <f t="shared" si="199"/>
        <v>1.4063428371118703E-4</v>
      </c>
    </row>
    <row r="3196" spans="1:28" x14ac:dyDescent="0.25">
      <c r="A3196" t="s">
        <v>7396</v>
      </c>
      <c r="B3196" t="s">
        <v>7397</v>
      </c>
      <c r="C3196" t="s">
        <v>82</v>
      </c>
      <c r="D3196" t="s">
        <v>521</v>
      </c>
      <c r="E3196">
        <v>7</v>
      </c>
      <c r="F3196" t="s">
        <v>87</v>
      </c>
      <c r="G3196">
        <v>2020</v>
      </c>
      <c r="H3196" t="s">
        <v>24</v>
      </c>
      <c r="I3196" t="s">
        <v>84</v>
      </c>
      <c r="J3196" t="s">
        <v>80</v>
      </c>
      <c r="K3196">
        <v>72</v>
      </c>
      <c r="L3196" s="18">
        <v>43903</v>
      </c>
      <c r="M3196" s="18">
        <v>46094</v>
      </c>
      <c r="O3196">
        <v>44250000</v>
      </c>
      <c r="P3196">
        <v>39630000</v>
      </c>
      <c r="Q3196">
        <v>4620000</v>
      </c>
      <c r="R3196">
        <v>944698</v>
      </c>
      <c r="S3196" t="s">
        <v>403</v>
      </c>
      <c r="T3196">
        <v>-0.55933266429254402</v>
      </c>
      <c r="U3196">
        <v>0.7722284079139301</v>
      </c>
      <c r="V3196">
        <v>0.76277755476709586</v>
      </c>
      <c r="W3196">
        <v>-0.18710729672837781</v>
      </c>
      <c r="X3196">
        <v>-0.26501046745693763</v>
      </c>
      <c r="Y3196" t="str">
        <f t="shared" si="196"/>
        <v>61-72</v>
      </c>
      <c r="Z3196" s="20">
        <f t="shared" si="197"/>
        <v>0.89559322033898303</v>
      </c>
      <c r="AA3196" t="str">
        <f t="shared" si="198"/>
        <v>80%-100%</v>
      </c>
      <c r="AB3196">
        <f t="shared" si="199"/>
        <v>1.9589291630550765E-4</v>
      </c>
    </row>
    <row r="3197" spans="1:28" x14ac:dyDescent="0.25">
      <c r="A3197" t="s">
        <v>7398</v>
      </c>
      <c r="B3197" t="s">
        <v>7399</v>
      </c>
      <c r="C3197" t="s">
        <v>82</v>
      </c>
      <c r="D3197" t="s">
        <v>350</v>
      </c>
      <c r="E3197">
        <v>62</v>
      </c>
      <c r="F3197" t="s">
        <v>17</v>
      </c>
      <c r="G3197">
        <v>2021</v>
      </c>
      <c r="H3197" t="s">
        <v>110</v>
      </c>
      <c r="I3197" t="s">
        <v>84</v>
      </c>
      <c r="J3197" t="s">
        <v>80</v>
      </c>
      <c r="K3197">
        <v>72</v>
      </c>
      <c r="L3197" s="18">
        <v>43842</v>
      </c>
      <c r="M3197" s="18">
        <v>46034</v>
      </c>
      <c r="O3197">
        <v>68217556</v>
      </c>
      <c r="P3197">
        <v>61395800</v>
      </c>
      <c r="Q3197">
        <v>6821756</v>
      </c>
      <c r="R3197">
        <v>1460117</v>
      </c>
      <c r="S3197" t="s">
        <v>190</v>
      </c>
      <c r="T3197">
        <v>-0.52294840763556816</v>
      </c>
      <c r="U3197">
        <v>0.79032357974038436</v>
      </c>
      <c r="V3197">
        <v>-0.2648008150077798</v>
      </c>
      <c r="W3197">
        <v>0.43415308378104789</v>
      </c>
      <c r="X3197">
        <v>-0.72909773183379534</v>
      </c>
      <c r="Y3197" t="str">
        <f t="shared" si="196"/>
        <v>61-72</v>
      </c>
      <c r="Z3197" s="20">
        <f t="shared" si="197"/>
        <v>0.89999999413640674</v>
      </c>
      <c r="AA3197" t="str">
        <f t="shared" si="198"/>
        <v>80%-100%</v>
      </c>
      <c r="AB3197">
        <f t="shared" si="199"/>
        <v>3.0277038511487153E-4</v>
      </c>
    </row>
    <row r="3198" spans="1:28" x14ac:dyDescent="0.25">
      <c r="A3198" t="s">
        <v>7400</v>
      </c>
      <c r="B3198" t="s">
        <v>7401</v>
      </c>
      <c r="C3198" t="s">
        <v>82</v>
      </c>
      <c r="D3198" t="s">
        <v>800</v>
      </c>
      <c r="E3198">
        <v>84</v>
      </c>
      <c r="F3198" t="s">
        <v>25</v>
      </c>
      <c r="G3198">
        <v>2022</v>
      </c>
      <c r="H3198" t="s">
        <v>25</v>
      </c>
      <c r="I3198" t="s">
        <v>84</v>
      </c>
      <c r="J3198" t="s">
        <v>80</v>
      </c>
      <c r="K3198">
        <v>84</v>
      </c>
      <c r="L3198" s="18">
        <v>44480</v>
      </c>
      <c r="M3198" s="18">
        <v>47037</v>
      </c>
      <c r="O3198">
        <v>46163200</v>
      </c>
      <c r="P3198">
        <v>46163200</v>
      </c>
      <c r="Q3198">
        <v>0</v>
      </c>
      <c r="R3198">
        <v>978431</v>
      </c>
      <c r="S3198" t="s">
        <v>208</v>
      </c>
      <c r="T3198">
        <v>-0.87466288865300112</v>
      </c>
      <c r="U3198">
        <v>1.2009447865714571</v>
      </c>
      <c r="V3198">
        <v>0.28851061487099899</v>
      </c>
      <c r="W3198">
        <v>-0.83139880865341775</v>
      </c>
      <c r="X3198">
        <v>-1.657272260587511</v>
      </c>
      <c r="Y3198" t="str">
        <f t="shared" si="196"/>
        <v>&gt;72</v>
      </c>
      <c r="Z3198" s="20">
        <f t="shared" si="197"/>
        <v>1</v>
      </c>
      <c r="AA3198" t="str">
        <f t="shared" si="198"/>
        <v>80%-100%</v>
      </c>
      <c r="AB3198">
        <f t="shared" si="199"/>
        <v>2.0288780329133136E-4</v>
      </c>
    </row>
    <row r="3199" spans="1:28" x14ac:dyDescent="0.25">
      <c r="A3199" t="s">
        <v>7402</v>
      </c>
      <c r="B3199" t="s">
        <v>7403</v>
      </c>
      <c r="C3199" t="s">
        <v>82</v>
      </c>
      <c r="D3199" t="s">
        <v>695</v>
      </c>
      <c r="E3199">
        <v>76</v>
      </c>
      <c r="F3199" t="s">
        <v>117</v>
      </c>
      <c r="G3199">
        <v>2022</v>
      </c>
      <c r="H3199" t="s">
        <v>29</v>
      </c>
      <c r="I3199" t="s">
        <v>84</v>
      </c>
      <c r="J3199" t="s">
        <v>80</v>
      </c>
      <c r="K3199">
        <v>24</v>
      </c>
      <c r="L3199" s="18">
        <v>44308</v>
      </c>
      <c r="M3199" s="18">
        <v>45038</v>
      </c>
      <c r="O3199">
        <v>55990000</v>
      </c>
      <c r="P3199">
        <v>7585050</v>
      </c>
      <c r="Q3199">
        <v>48404950</v>
      </c>
      <c r="R3199">
        <v>381273</v>
      </c>
      <c r="S3199" t="s">
        <v>330</v>
      </c>
      <c r="T3199">
        <v>-0.88679097420532638</v>
      </c>
      <c r="U3199">
        <v>-2.3489925210902189</v>
      </c>
      <c r="V3199">
        <v>-0.97620122485192473</v>
      </c>
      <c r="W3199">
        <v>-0.65615364159365008</v>
      </c>
      <c r="X3199">
        <v>-0.49705409964536651</v>
      </c>
      <c r="Y3199" t="str">
        <f t="shared" si="196"/>
        <v>&lt;=24</v>
      </c>
      <c r="Z3199" s="20">
        <f t="shared" si="197"/>
        <v>0.2</v>
      </c>
      <c r="AA3199" t="str">
        <f t="shared" si="198"/>
        <v>20%</v>
      </c>
      <c r="AB3199">
        <f t="shared" si="199"/>
        <v>7.9060906108142299E-5</v>
      </c>
    </row>
    <row r="3200" spans="1:28" x14ac:dyDescent="0.25">
      <c r="A3200" t="s">
        <v>7404</v>
      </c>
      <c r="B3200" t="s">
        <v>7405</v>
      </c>
      <c r="C3200" t="s">
        <v>82</v>
      </c>
      <c r="D3200" t="s">
        <v>161</v>
      </c>
      <c r="E3200">
        <v>27</v>
      </c>
      <c r="F3200" t="s">
        <v>79</v>
      </c>
      <c r="G3200">
        <v>2021</v>
      </c>
      <c r="H3200" t="s">
        <v>26</v>
      </c>
      <c r="I3200" t="s">
        <v>84</v>
      </c>
      <c r="J3200" t="s">
        <v>80</v>
      </c>
      <c r="K3200">
        <v>84</v>
      </c>
      <c r="L3200" s="18">
        <v>44319</v>
      </c>
      <c r="M3200" s="18">
        <v>46876</v>
      </c>
      <c r="O3200">
        <v>48180000</v>
      </c>
      <c r="P3200">
        <v>33180000</v>
      </c>
      <c r="Q3200">
        <v>15000000</v>
      </c>
      <c r="R3200">
        <v>722125</v>
      </c>
      <c r="S3200" t="s">
        <v>126</v>
      </c>
      <c r="T3200">
        <v>-0.6684854342634714</v>
      </c>
      <c r="U3200">
        <v>-7.7452494969864755E-2</v>
      </c>
      <c r="V3200">
        <v>-0.34384530499046262</v>
      </c>
      <c r="W3200">
        <v>-0.76042916264636873</v>
      </c>
      <c r="X3200">
        <v>-0.49705409964536651</v>
      </c>
      <c r="Y3200" t="str">
        <f t="shared" si="196"/>
        <v>&gt;72</v>
      </c>
      <c r="Z3200" s="20">
        <f t="shared" si="197"/>
        <v>0.68866749688667495</v>
      </c>
      <c r="AA3200" t="str">
        <f t="shared" si="198"/>
        <v>60%-80%</v>
      </c>
      <c r="AB3200">
        <f t="shared" si="199"/>
        <v>1.4974009915032604E-4</v>
      </c>
    </row>
    <row r="3201" spans="1:28" x14ac:dyDescent="0.25">
      <c r="A3201" t="s">
        <v>7406</v>
      </c>
      <c r="B3201" t="s">
        <v>7407</v>
      </c>
      <c r="C3201" t="s">
        <v>82</v>
      </c>
      <c r="D3201" t="s">
        <v>161</v>
      </c>
      <c r="E3201">
        <v>15</v>
      </c>
      <c r="F3201" t="s">
        <v>12</v>
      </c>
      <c r="G3201">
        <v>2021</v>
      </c>
      <c r="H3201" t="s">
        <v>12</v>
      </c>
      <c r="I3201" t="s">
        <v>84</v>
      </c>
      <c r="J3201" t="s">
        <v>80</v>
      </c>
      <c r="K3201">
        <v>84</v>
      </c>
      <c r="L3201" s="18">
        <v>44224</v>
      </c>
      <c r="M3201" s="18">
        <v>46780</v>
      </c>
      <c r="O3201">
        <v>84624000</v>
      </c>
      <c r="P3201">
        <v>86248000</v>
      </c>
      <c r="Q3201">
        <v>0</v>
      </c>
      <c r="R3201">
        <v>1816566</v>
      </c>
      <c r="S3201" t="s">
        <v>243</v>
      </c>
      <c r="T3201">
        <v>0.1077120410853462</v>
      </c>
      <c r="U3201">
        <v>1.279746171508787</v>
      </c>
      <c r="V3201">
        <v>0.2094661248883162</v>
      </c>
      <c r="W3201">
        <v>0.18215219306772931</v>
      </c>
      <c r="X3201">
        <v>1.281947080465921</v>
      </c>
      <c r="Y3201" t="str">
        <f t="shared" si="196"/>
        <v>&gt;72</v>
      </c>
      <c r="Z3201" s="20">
        <f t="shared" si="197"/>
        <v>1.0191907733030818</v>
      </c>
      <c r="AA3201" t="str">
        <f t="shared" si="198"/>
        <v>80%-100%</v>
      </c>
      <c r="AB3201">
        <f t="shared" si="199"/>
        <v>3.7668377767437932E-4</v>
      </c>
    </row>
    <row r="3202" spans="1:28" x14ac:dyDescent="0.25">
      <c r="A3202" t="s">
        <v>7408</v>
      </c>
      <c r="B3202" t="s">
        <v>7409</v>
      </c>
      <c r="C3202" t="s">
        <v>82</v>
      </c>
      <c r="D3202" t="s">
        <v>199</v>
      </c>
      <c r="E3202">
        <v>246</v>
      </c>
      <c r="F3202" t="s">
        <v>87</v>
      </c>
      <c r="G3202">
        <v>2022</v>
      </c>
      <c r="H3202" t="s">
        <v>24</v>
      </c>
      <c r="I3202" t="s">
        <v>84</v>
      </c>
      <c r="J3202" t="s">
        <v>80</v>
      </c>
      <c r="K3202">
        <v>84</v>
      </c>
      <c r="L3202" s="18">
        <v>44431</v>
      </c>
      <c r="M3202" s="18">
        <v>46988</v>
      </c>
      <c r="O3202">
        <v>49490100</v>
      </c>
      <c r="P3202">
        <v>27490100</v>
      </c>
      <c r="Q3202">
        <v>22000000</v>
      </c>
      <c r="R3202">
        <v>546741</v>
      </c>
      <c r="S3202" t="s">
        <v>486</v>
      </c>
      <c r="T3202">
        <v>0.3745299232365023</v>
      </c>
      <c r="U3202">
        <v>-0.6244034245421991</v>
      </c>
      <c r="V3202">
        <v>-0.50193428495582826</v>
      </c>
      <c r="W3202">
        <v>-0.64818795218184244</v>
      </c>
      <c r="X3202">
        <v>0.35377255171220601</v>
      </c>
      <c r="Y3202" t="str">
        <f t="shared" si="196"/>
        <v>&gt;72</v>
      </c>
      <c r="Z3202" s="20">
        <f t="shared" si="197"/>
        <v>0.55546664888533259</v>
      </c>
      <c r="AA3202" t="str">
        <f t="shared" si="198"/>
        <v>40%-60%</v>
      </c>
      <c r="AB3202">
        <f t="shared" si="199"/>
        <v>1.133724099699476E-4</v>
      </c>
    </row>
    <row r="3203" spans="1:28" x14ac:dyDescent="0.25">
      <c r="A3203" t="s">
        <v>7410</v>
      </c>
      <c r="B3203" t="s">
        <v>7411</v>
      </c>
      <c r="C3203" t="s">
        <v>82</v>
      </c>
      <c r="D3203" t="s">
        <v>236</v>
      </c>
      <c r="E3203">
        <v>291</v>
      </c>
      <c r="F3203" t="s">
        <v>87</v>
      </c>
      <c r="G3203">
        <v>2021</v>
      </c>
      <c r="H3203" t="s">
        <v>24</v>
      </c>
      <c r="I3203" t="s">
        <v>84</v>
      </c>
      <c r="J3203" t="s">
        <v>80</v>
      </c>
      <c r="K3203">
        <v>84</v>
      </c>
      <c r="L3203" s="18">
        <v>44180</v>
      </c>
      <c r="M3203" s="18">
        <v>46736</v>
      </c>
      <c r="O3203">
        <v>43900000</v>
      </c>
      <c r="P3203">
        <v>33900000</v>
      </c>
      <c r="Q3203">
        <v>10000000</v>
      </c>
      <c r="R3203">
        <v>716127</v>
      </c>
      <c r="S3203" t="s">
        <v>343</v>
      </c>
      <c r="T3203">
        <v>-1.4446829096122891</v>
      </c>
      <c r="U3203">
        <v>0.26558896235489082</v>
      </c>
      <c r="V3203">
        <v>-0.73906775490387622</v>
      </c>
      <c r="W3203">
        <v>-0.92258935723234048</v>
      </c>
      <c r="X3203">
        <v>-0.4197062222492236</v>
      </c>
      <c r="Y3203" t="str">
        <f t="shared" ref="Y3203:Y3266" si="200">IF(K3203&lt;=24,"&lt;=24",IF(AND(K3203&gt;=25,K3203&lt;=36),"25-36",IF(AND(K3203&gt;=37,K3203&lt;=48),"37-48",IF(AND(K3203&gt;=49,K3203&lt;=60),"49-60",IF(AND(K3203&gt;=61,K3203&lt;=72),"61-72","&gt;72")))))</f>
        <v>&gt;72</v>
      </c>
      <c r="Z3203" s="20">
        <f t="shared" ref="Z3203:Z3266" si="201">IF(P3203/O3203&gt;0.2,P3203/O3203,0.2)</f>
        <v>0.77220956719817768</v>
      </c>
      <c r="AA3203" t="str">
        <f t="shared" ref="AA3203:AA3266" si="202">IF(Z3203&lt;=0.2,"20%",IF(AND(Z3203&gt;0.2,Z3203&lt;=0.4),"20%-40%",IF(AND(Z3203&gt;0.4,Z3203&lt;=0.6),"40%-60%",IF(AND(Z3203&gt;0.6,Z3203&lt;=0.8),"60%-80%","80%-100%"))))</f>
        <v>60%-80%</v>
      </c>
      <c r="AB3203">
        <f t="shared" ref="AB3203:AB3266" si="203">R3203/SUM($R$2:$R$5739)</f>
        <v>1.4849635171781275E-4</v>
      </c>
    </row>
    <row r="3204" spans="1:28" x14ac:dyDescent="0.25">
      <c r="A3204" t="s">
        <v>7412</v>
      </c>
      <c r="B3204" t="s">
        <v>7413</v>
      </c>
      <c r="C3204" t="s">
        <v>82</v>
      </c>
      <c r="D3204" t="s">
        <v>301</v>
      </c>
      <c r="E3204">
        <v>291</v>
      </c>
      <c r="F3204" t="s">
        <v>117</v>
      </c>
      <c r="G3204">
        <v>2020</v>
      </c>
      <c r="H3204" t="s">
        <v>14</v>
      </c>
      <c r="I3204" t="s">
        <v>84</v>
      </c>
      <c r="J3204" t="s">
        <v>80</v>
      </c>
      <c r="K3204">
        <v>84</v>
      </c>
      <c r="L3204" s="18">
        <v>43688</v>
      </c>
      <c r="M3204" s="18">
        <v>46245</v>
      </c>
      <c r="O3204">
        <v>49190000</v>
      </c>
      <c r="P3204">
        <v>49505000</v>
      </c>
      <c r="Q3204">
        <v>0</v>
      </c>
      <c r="R3204">
        <v>1039075</v>
      </c>
      <c r="S3204" t="s">
        <v>343</v>
      </c>
      <c r="T3204">
        <v>-2.584722951530865</v>
      </c>
      <c r="U3204">
        <v>1.227239903495992</v>
      </c>
      <c r="V3204">
        <v>0.84182204474977862</v>
      </c>
      <c r="W3204">
        <v>-0.35938458067479617</v>
      </c>
      <c r="X3204">
        <v>-1.270532873606796</v>
      </c>
      <c r="Y3204" t="str">
        <f t="shared" si="200"/>
        <v>&gt;72</v>
      </c>
      <c r="Z3204" s="20">
        <f t="shared" si="201"/>
        <v>1.0064037405976825</v>
      </c>
      <c r="AA3204" t="str">
        <f t="shared" si="202"/>
        <v>80%-100%</v>
      </c>
      <c r="AB3204">
        <f t="shared" si="203"/>
        <v>2.1546296489475511E-4</v>
      </c>
    </row>
    <row r="3205" spans="1:28" x14ac:dyDescent="0.25">
      <c r="A3205" t="s">
        <v>7414</v>
      </c>
      <c r="B3205" t="s">
        <v>7415</v>
      </c>
      <c r="C3205" t="s">
        <v>82</v>
      </c>
      <c r="D3205" t="s">
        <v>130</v>
      </c>
      <c r="E3205">
        <v>220</v>
      </c>
      <c r="F3205" t="s">
        <v>117</v>
      </c>
      <c r="G3205">
        <v>2021</v>
      </c>
      <c r="H3205" t="s">
        <v>29</v>
      </c>
      <c r="I3205" t="s">
        <v>84</v>
      </c>
      <c r="J3205" t="s">
        <v>80</v>
      </c>
      <c r="K3205">
        <v>60</v>
      </c>
      <c r="L3205" s="18">
        <v>43932</v>
      </c>
      <c r="M3205" s="18">
        <v>45758</v>
      </c>
      <c r="O3205">
        <v>53190000</v>
      </c>
      <c r="P3205">
        <v>43990000</v>
      </c>
      <c r="Q3205">
        <v>9200000</v>
      </c>
      <c r="R3205">
        <v>1221645</v>
      </c>
      <c r="S3205" t="s">
        <v>437</v>
      </c>
      <c r="T3205">
        <v>-0.68061351981579676</v>
      </c>
      <c r="U3205">
        <v>0.4907144607873119</v>
      </c>
      <c r="V3205">
        <v>0.56516632981038883</v>
      </c>
      <c r="W3205">
        <v>-0.79188633394104802</v>
      </c>
      <c r="X3205">
        <v>1.3592949578620639</v>
      </c>
      <c r="Y3205" t="str">
        <f t="shared" si="200"/>
        <v>49-60</v>
      </c>
      <c r="Z3205" s="20">
        <f t="shared" si="201"/>
        <v>0.82703515698439556</v>
      </c>
      <c r="AA3205" t="str">
        <f t="shared" si="202"/>
        <v>80%-100%</v>
      </c>
      <c r="AB3205">
        <f t="shared" si="203"/>
        <v>2.5332074561398659E-4</v>
      </c>
    </row>
    <row r="3206" spans="1:28" x14ac:dyDescent="0.25">
      <c r="A3206" t="s">
        <v>7416</v>
      </c>
      <c r="B3206" t="s">
        <v>7417</v>
      </c>
      <c r="C3206" t="s">
        <v>82</v>
      </c>
      <c r="D3206" t="s">
        <v>273</v>
      </c>
      <c r="E3206">
        <v>61</v>
      </c>
      <c r="F3206" t="s">
        <v>87</v>
      </c>
      <c r="G3206">
        <v>2022</v>
      </c>
      <c r="H3206" t="s">
        <v>24</v>
      </c>
      <c r="I3206" t="s">
        <v>84</v>
      </c>
      <c r="J3206" t="s">
        <v>80</v>
      </c>
      <c r="K3206">
        <v>36</v>
      </c>
      <c r="L3206" s="18">
        <v>44286</v>
      </c>
      <c r="M3206" s="18">
        <v>45382</v>
      </c>
      <c r="O3206">
        <v>51020000</v>
      </c>
      <c r="P3206">
        <v>21020000</v>
      </c>
      <c r="Q3206">
        <v>30000000</v>
      </c>
      <c r="R3206">
        <v>695722</v>
      </c>
      <c r="S3206" t="s">
        <v>255</v>
      </c>
      <c r="T3206">
        <v>0.73837248980626058</v>
      </c>
      <c r="U3206">
        <v>-1.2135272253713449</v>
      </c>
      <c r="V3206">
        <v>-3.3527872450244058</v>
      </c>
      <c r="W3206">
        <v>5.0595513394471513E-2</v>
      </c>
      <c r="X3206">
        <v>-0.57440197704150942</v>
      </c>
      <c r="Y3206" t="str">
        <f t="shared" si="200"/>
        <v>25-36</v>
      </c>
      <c r="Z3206" s="20">
        <f t="shared" si="201"/>
        <v>0.41199529596236772</v>
      </c>
      <c r="AA3206" t="str">
        <f t="shared" si="202"/>
        <v>40%-60%</v>
      </c>
      <c r="AB3206">
        <f t="shared" si="203"/>
        <v>1.4426516359503289E-4</v>
      </c>
    </row>
    <row r="3207" spans="1:28" x14ac:dyDescent="0.25">
      <c r="A3207" t="s">
        <v>7418</v>
      </c>
      <c r="B3207" t="s">
        <v>7419</v>
      </c>
      <c r="C3207" t="s">
        <v>82</v>
      </c>
      <c r="D3207" t="s">
        <v>141</v>
      </c>
      <c r="E3207">
        <v>59</v>
      </c>
      <c r="F3207" t="s">
        <v>142</v>
      </c>
      <c r="G3207">
        <v>2017</v>
      </c>
      <c r="H3207" t="s">
        <v>143</v>
      </c>
      <c r="J3207" t="s">
        <v>80</v>
      </c>
      <c r="K3207">
        <v>60</v>
      </c>
      <c r="L3207" s="18">
        <v>42783</v>
      </c>
      <c r="M3207" s="18">
        <v>44609</v>
      </c>
      <c r="O3207">
        <v>27990000</v>
      </c>
      <c r="P3207">
        <v>16000000</v>
      </c>
      <c r="Q3207">
        <v>11990000</v>
      </c>
      <c r="R3207">
        <v>392325</v>
      </c>
      <c r="S3207" t="s">
        <v>163</v>
      </c>
      <c r="T3207">
        <v>0.88390951643416382</v>
      </c>
      <c r="U3207">
        <v>-0.55802208370527018</v>
      </c>
      <c r="V3207">
        <v>-0.76015959138840572</v>
      </c>
      <c r="W3207">
        <v>-0.53500878178907574</v>
      </c>
      <c r="X3207">
        <v>1.127251325673635</v>
      </c>
      <c r="Y3207" t="str">
        <f t="shared" si="200"/>
        <v>49-60</v>
      </c>
      <c r="Z3207" s="20">
        <f t="shared" si="201"/>
        <v>0.57163272597356196</v>
      </c>
      <c r="AA3207" t="str">
        <f t="shared" si="202"/>
        <v>40%-60%</v>
      </c>
      <c r="AB3207">
        <f t="shared" si="203"/>
        <v>8.1352652794393861E-5</v>
      </c>
    </row>
    <row r="3208" spans="1:28" x14ac:dyDescent="0.25">
      <c r="A3208" t="s">
        <v>7420</v>
      </c>
      <c r="B3208" t="s">
        <v>7421</v>
      </c>
      <c r="C3208" t="s">
        <v>82</v>
      </c>
      <c r="D3208" t="s">
        <v>181</v>
      </c>
      <c r="E3208">
        <v>46</v>
      </c>
      <c r="F3208" t="s">
        <v>25</v>
      </c>
      <c r="G3208">
        <v>2020</v>
      </c>
      <c r="H3208" t="s">
        <v>25</v>
      </c>
      <c r="I3208" t="s">
        <v>84</v>
      </c>
      <c r="J3208" t="s">
        <v>80</v>
      </c>
      <c r="K3208">
        <v>84</v>
      </c>
      <c r="L3208" s="18">
        <v>43536</v>
      </c>
      <c r="M3208" s="18">
        <v>46093</v>
      </c>
      <c r="O3208">
        <v>34003000</v>
      </c>
      <c r="P3208">
        <v>35153000</v>
      </c>
      <c r="Q3208">
        <v>0</v>
      </c>
      <c r="R3208">
        <v>863388</v>
      </c>
      <c r="S3208" t="s">
        <v>385</v>
      </c>
      <c r="T3208">
        <v>-0.76551011868207364</v>
      </c>
      <c r="U3208">
        <v>1.3398191176174621</v>
      </c>
      <c r="V3208">
        <v>0.14465122399231611</v>
      </c>
      <c r="W3208">
        <v>-0.42382103374926111</v>
      </c>
      <c r="X3208">
        <v>-0.26501046745693763</v>
      </c>
      <c r="Y3208" t="str">
        <f t="shared" si="200"/>
        <v>&gt;72</v>
      </c>
      <c r="Z3208" s="20">
        <f t="shared" si="201"/>
        <v>1.0338205452460076</v>
      </c>
      <c r="AA3208" t="str">
        <f t="shared" si="202"/>
        <v>80%-100%</v>
      </c>
      <c r="AB3208">
        <f t="shared" si="203"/>
        <v>1.7903244552563849E-4</v>
      </c>
    </row>
    <row r="3209" spans="1:28" x14ac:dyDescent="0.25">
      <c r="A3209" t="s">
        <v>7422</v>
      </c>
      <c r="B3209" t="s">
        <v>7423</v>
      </c>
      <c r="C3209" t="s">
        <v>82</v>
      </c>
      <c r="D3209" t="s">
        <v>236</v>
      </c>
      <c r="E3209">
        <v>246</v>
      </c>
      <c r="F3209" t="s">
        <v>17</v>
      </c>
      <c r="G3209">
        <v>2021</v>
      </c>
      <c r="H3209" t="s">
        <v>17</v>
      </c>
      <c r="I3209" t="s">
        <v>84</v>
      </c>
      <c r="J3209" t="s">
        <v>80</v>
      </c>
      <c r="K3209">
        <v>84</v>
      </c>
      <c r="L3209" s="18">
        <v>44159</v>
      </c>
      <c r="M3209" s="18">
        <v>46715</v>
      </c>
      <c r="O3209">
        <v>70750000</v>
      </c>
      <c r="P3209">
        <v>51870000</v>
      </c>
      <c r="Q3209">
        <v>18880000</v>
      </c>
      <c r="R3209">
        <v>1082200</v>
      </c>
      <c r="S3209" t="s">
        <v>182</v>
      </c>
      <c r="T3209">
        <v>-0.51082032208324291</v>
      </c>
      <c r="U3209">
        <v>0.1051810572469834</v>
      </c>
      <c r="V3209">
        <v>9.0899389914291959E-2</v>
      </c>
      <c r="W3209">
        <v>0.46302572076532111</v>
      </c>
      <c r="X3209">
        <v>1.668686467446636</v>
      </c>
      <c r="Y3209" t="str">
        <f t="shared" si="200"/>
        <v>&gt;72</v>
      </c>
      <c r="Z3209" s="20">
        <f t="shared" si="201"/>
        <v>0.73314487632508829</v>
      </c>
      <c r="AA3209" t="str">
        <f t="shared" si="202"/>
        <v>60%-80%</v>
      </c>
      <c r="AB3209">
        <f t="shared" si="203"/>
        <v>2.2440538037110311E-4</v>
      </c>
    </row>
    <row r="3210" spans="1:28" x14ac:dyDescent="0.25">
      <c r="A3210" t="s">
        <v>7424</v>
      </c>
      <c r="B3210" t="s">
        <v>7425</v>
      </c>
      <c r="C3210" t="s">
        <v>82</v>
      </c>
      <c r="D3210" t="s">
        <v>4691</v>
      </c>
      <c r="E3210">
        <v>46</v>
      </c>
      <c r="F3210" t="s">
        <v>12</v>
      </c>
      <c r="G3210">
        <v>2022</v>
      </c>
      <c r="H3210" t="s">
        <v>21</v>
      </c>
      <c r="I3210" t="s">
        <v>84</v>
      </c>
      <c r="J3210" t="s">
        <v>80</v>
      </c>
      <c r="K3210">
        <v>72</v>
      </c>
      <c r="L3210" s="18">
        <v>44307</v>
      </c>
      <c r="M3210" s="18">
        <v>46498</v>
      </c>
      <c r="O3210">
        <v>71324123</v>
      </c>
      <c r="P3210">
        <v>72874823</v>
      </c>
      <c r="Q3210">
        <v>0</v>
      </c>
      <c r="R3210">
        <v>1652137</v>
      </c>
      <c r="S3210" t="s">
        <v>235</v>
      </c>
      <c r="T3210">
        <v>-0.86253480310067587</v>
      </c>
      <c r="U3210">
        <v>1.290220375061055</v>
      </c>
      <c r="V3210">
        <v>5.1377144922950549E-2</v>
      </c>
      <c r="W3210">
        <v>-0.55658252394605479</v>
      </c>
      <c r="X3210">
        <v>-0.26501046745693763</v>
      </c>
      <c r="Y3210" t="str">
        <f t="shared" si="200"/>
        <v>61-72</v>
      </c>
      <c r="Z3210" s="20">
        <f t="shared" si="201"/>
        <v>1.0217415922520352</v>
      </c>
      <c r="AA3210" t="str">
        <f t="shared" si="202"/>
        <v>80%-100%</v>
      </c>
      <c r="AB3210">
        <f t="shared" si="203"/>
        <v>3.4258772122544188E-4</v>
      </c>
    </row>
    <row r="3211" spans="1:28" x14ac:dyDescent="0.25">
      <c r="A3211" t="s">
        <v>7426</v>
      </c>
      <c r="B3211" t="s">
        <v>7427</v>
      </c>
      <c r="C3211" t="s">
        <v>82</v>
      </c>
      <c r="D3211" t="s">
        <v>172</v>
      </c>
      <c r="E3211">
        <v>46</v>
      </c>
      <c r="F3211" t="s">
        <v>12</v>
      </c>
      <c r="G3211">
        <v>2022</v>
      </c>
      <c r="H3211" t="s">
        <v>12</v>
      </c>
      <c r="I3211" t="s">
        <v>84</v>
      </c>
      <c r="J3211" t="s">
        <v>80</v>
      </c>
      <c r="K3211">
        <v>84</v>
      </c>
      <c r="L3211" s="18">
        <v>44202</v>
      </c>
      <c r="M3211" s="18">
        <v>46758</v>
      </c>
      <c r="O3211">
        <v>76708000</v>
      </c>
      <c r="P3211">
        <v>61708000</v>
      </c>
      <c r="Q3211">
        <v>15000000</v>
      </c>
      <c r="R3211">
        <v>1306933</v>
      </c>
      <c r="S3211" t="s">
        <v>235</v>
      </c>
      <c r="T3211">
        <v>-0.69274160536812202</v>
      </c>
      <c r="U3211">
        <v>0.39798836710202878</v>
      </c>
      <c r="V3211">
        <v>-0.70497805657859625</v>
      </c>
      <c r="W3211">
        <v>0.75855047461730551</v>
      </c>
      <c r="X3211">
        <v>0.89520769348520657</v>
      </c>
      <c r="Y3211" t="str">
        <f t="shared" si="200"/>
        <v>&gt;72</v>
      </c>
      <c r="Z3211" s="20">
        <f t="shared" si="201"/>
        <v>0.80445325129060852</v>
      </c>
      <c r="AA3211" t="str">
        <f t="shared" si="202"/>
        <v>80%-100%</v>
      </c>
      <c r="AB3211">
        <f t="shared" si="203"/>
        <v>2.7100609590144788E-4</v>
      </c>
    </row>
    <row r="3212" spans="1:28" x14ac:dyDescent="0.25">
      <c r="A3212" t="s">
        <v>7428</v>
      </c>
      <c r="B3212" t="s">
        <v>7429</v>
      </c>
      <c r="C3212" t="s">
        <v>82</v>
      </c>
      <c r="D3212" t="s">
        <v>442</v>
      </c>
      <c r="E3212">
        <v>62</v>
      </c>
      <c r="F3212" t="s">
        <v>87</v>
      </c>
      <c r="G3212">
        <v>2020</v>
      </c>
      <c r="H3212" t="s">
        <v>24</v>
      </c>
      <c r="I3212" t="s">
        <v>84</v>
      </c>
      <c r="J3212" t="s">
        <v>80</v>
      </c>
      <c r="K3212">
        <v>84</v>
      </c>
      <c r="L3212" s="18">
        <v>43953</v>
      </c>
      <c r="M3212" s="18">
        <v>46509</v>
      </c>
      <c r="O3212">
        <v>37470000</v>
      </c>
      <c r="P3212">
        <v>32470000</v>
      </c>
      <c r="Q3212">
        <v>5000000</v>
      </c>
      <c r="R3212">
        <v>718632</v>
      </c>
      <c r="S3212" t="s">
        <v>166</v>
      </c>
      <c r="T3212">
        <v>-1.978318673914601</v>
      </c>
      <c r="U3212">
        <v>0.65301149749876874</v>
      </c>
      <c r="V3212">
        <v>0.56516632981038883</v>
      </c>
      <c r="W3212">
        <v>-0.32823110128894212</v>
      </c>
      <c r="X3212">
        <v>0.89520769348520657</v>
      </c>
      <c r="Y3212" t="str">
        <f t="shared" si="200"/>
        <v>&gt;72</v>
      </c>
      <c r="Z3212" s="20">
        <f t="shared" si="201"/>
        <v>0.86655991459834536</v>
      </c>
      <c r="AA3212" t="str">
        <f t="shared" si="202"/>
        <v>80%-100%</v>
      </c>
      <c r="AB3212">
        <f t="shared" si="203"/>
        <v>1.4901578941678672E-4</v>
      </c>
    </row>
    <row r="3213" spans="1:28" x14ac:dyDescent="0.25">
      <c r="A3213" t="s">
        <v>7430</v>
      </c>
      <c r="B3213" t="s">
        <v>7431</v>
      </c>
      <c r="C3213" t="s">
        <v>82</v>
      </c>
      <c r="D3213" t="s">
        <v>172</v>
      </c>
      <c r="E3213">
        <v>236</v>
      </c>
      <c r="F3213" t="s">
        <v>87</v>
      </c>
      <c r="G3213">
        <v>2022</v>
      </c>
      <c r="H3213" t="s">
        <v>24</v>
      </c>
      <c r="I3213" t="s">
        <v>84</v>
      </c>
      <c r="J3213" t="s">
        <v>80</v>
      </c>
      <c r="K3213">
        <v>84</v>
      </c>
      <c r="L3213" s="18">
        <v>44407</v>
      </c>
      <c r="M3213" s="18">
        <v>46964</v>
      </c>
      <c r="O3213">
        <v>55700000</v>
      </c>
      <c r="P3213">
        <v>38700000</v>
      </c>
      <c r="Q3213">
        <v>17000000</v>
      </c>
      <c r="R3213">
        <v>955520</v>
      </c>
      <c r="S3213" t="s">
        <v>173</v>
      </c>
      <c r="T3213">
        <v>-1.3961705674029881</v>
      </c>
      <c r="U3213">
        <v>-5.2297675929123481E-2</v>
      </c>
      <c r="V3213">
        <v>-1.1279282333164129</v>
      </c>
      <c r="W3213">
        <v>-0.55658252394605479</v>
      </c>
      <c r="X3213">
        <v>-1.1931849962106531</v>
      </c>
      <c r="Y3213" t="str">
        <f t="shared" si="200"/>
        <v>&gt;72</v>
      </c>
      <c r="Z3213" s="20">
        <f t="shared" si="201"/>
        <v>0.69479353680430878</v>
      </c>
      <c r="AA3213" t="str">
        <f t="shared" si="202"/>
        <v>60%-80%</v>
      </c>
      <c r="AB3213">
        <f t="shared" si="203"/>
        <v>1.9813697010921867E-4</v>
      </c>
    </row>
    <row r="3214" spans="1:28" x14ac:dyDescent="0.25">
      <c r="A3214" t="s">
        <v>7432</v>
      </c>
      <c r="B3214" t="s">
        <v>7433</v>
      </c>
      <c r="C3214" t="s">
        <v>82</v>
      </c>
      <c r="D3214" t="s">
        <v>199</v>
      </c>
      <c r="E3214">
        <v>62</v>
      </c>
      <c r="F3214" t="s">
        <v>87</v>
      </c>
      <c r="G3214">
        <v>2022</v>
      </c>
      <c r="H3214" t="s">
        <v>24</v>
      </c>
      <c r="I3214" t="s">
        <v>84</v>
      </c>
      <c r="J3214" t="s">
        <v>80</v>
      </c>
      <c r="K3214">
        <v>84</v>
      </c>
      <c r="L3214" s="18">
        <v>44387</v>
      </c>
      <c r="M3214" s="18">
        <v>46944</v>
      </c>
      <c r="O3214">
        <v>48730000</v>
      </c>
      <c r="P3214">
        <v>29238000</v>
      </c>
      <c r="Q3214">
        <v>19492000</v>
      </c>
      <c r="R3214">
        <v>636331</v>
      </c>
      <c r="S3214" t="s">
        <v>481</v>
      </c>
      <c r="T3214">
        <v>-0.8018943753390495</v>
      </c>
      <c r="U3214">
        <v>-0.44154004075283299</v>
      </c>
      <c r="V3214">
        <v>-0.34384530499046262</v>
      </c>
      <c r="W3214">
        <v>-0.45701140629845949</v>
      </c>
      <c r="X3214">
        <v>0.50846830650449182</v>
      </c>
      <c r="Y3214" t="str">
        <f t="shared" si="200"/>
        <v>&gt;72</v>
      </c>
      <c r="Z3214" s="20">
        <f t="shared" si="201"/>
        <v>0.6</v>
      </c>
      <c r="AA3214" t="str">
        <f t="shared" si="202"/>
        <v>40%-60%</v>
      </c>
      <c r="AB3214">
        <f t="shared" si="203"/>
        <v>1.3194982452127558E-4</v>
      </c>
    </row>
    <row r="3215" spans="1:28" x14ac:dyDescent="0.25">
      <c r="A3215" t="s">
        <v>7434</v>
      </c>
      <c r="B3215" t="s">
        <v>7435</v>
      </c>
      <c r="C3215" t="s">
        <v>82</v>
      </c>
      <c r="D3215" t="s">
        <v>742</v>
      </c>
      <c r="E3215">
        <v>27</v>
      </c>
      <c r="F3215" t="s">
        <v>117</v>
      </c>
      <c r="G3215">
        <v>2022</v>
      </c>
      <c r="H3215" t="s">
        <v>29</v>
      </c>
      <c r="I3215" t="s">
        <v>84</v>
      </c>
      <c r="J3215" t="s">
        <v>80</v>
      </c>
      <c r="K3215">
        <v>36</v>
      </c>
      <c r="L3215" s="18">
        <v>44319</v>
      </c>
      <c r="M3215" s="18">
        <v>45415</v>
      </c>
      <c r="O3215">
        <v>62450000</v>
      </c>
      <c r="P3215">
        <v>25750000</v>
      </c>
      <c r="Q3215">
        <v>36700000</v>
      </c>
      <c r="R3215">
        <v>911171</v>
      </c>
      <c r="S3215" t="s">
        <v>335</v>
      </c>
      <c r="T3215">
        <v>-1.614476107344843</v>
      </c>
      <c r="U3215">
        <v>-1.212153418504661</v>
      </c>
      <c r="V3215">
        <v>-1.6864898739444629</v>
      </c>
      <c r="W3215">
        <v>0.50550939762829505</v>
      </c>
      <c r="X3215">
        <v>1.0499034482774929</v>
      </c>
      <c r="Y3215" t="str">
        <f t="shared" si="200"/>
        <v>25-36</v>
      </c>
      <c r="Z3215" s="20">
        <f t="shared" si="201"/>
        <v>0.41232986389111287</v>
      </c>
      <c r="AA3215" t="str">
        <f t="shared" si="202"/>
        <v>40%-60%</v>
      </c>
      <c r="AB3215">
        <f t="shared" si="203"/>
        <v>1.8894074555361154E-4</v>
      </c>
    </row>
    <row r="3216" spans="1:28" x14ac:dyDescent="0.25">
      <c r="A3216" t="s">
        <v>7436</v>
      </c>
      <c r="B3216" t="s">
        <v>7437</v>
      </c>
      <c r="C3216" t="s">
        <v>82</v>
      </c>
      <c r="D3216" t="s">
        <v>224</v>
      </c>
      <c r="E3216">
        <v>1406792</v>
      </c>
      <c r="G3216">
        <v>2021</v>
      </c>
      <c r="H3216" t="s">
        <v>280</v>
      </c>
      <c r="J3216" t="s">
        <v>96</v>
      </c>
      <c r="K3216">
        <v>72</v>
      </c>
      <c r="L3216" s="18">
        <v>44308</v>
      </c>
      <c r="M3216" s="18">
        <v>46499</v>
      </c>
      <c r="O3216">
        <v>75950000</v>
      </c>
      <c r="P3216">
        <v>70000000</v>
      </c>
      <c r="Q3216">
        <v>5950000</v>
      </c>
      <c r="R3216">
        <v>1659460</v>
      </c>
      <c r="S3216" t="s">
        <v>2824</v>
      </c>
      <c r="T3216">
        <v>-0.3531552099030143</v>
      </c>
      <c r="U3216">
        <v>0.87925997016001745</v>
      </c>
      <c r="V3216">
        <v>0.68373306478441309</v>
      </c>
      <c r="W3216">
        <v>0.29665200838422862</v>
      </c>
      <c r="X3216">
        <v>-3.2966835268508812E-2</v>
      </c>
      <c r="Y3216" t="str">
        <f t="shared" si="200"/>
        <v>61-72</v>
      </c>
      <c r="Z3216" s="20">
        <f t="shared" si="201"/>
        <v>0.92165898617511521</v>
      </c>
      <c r="AA3216" t="str">
        <f t="shared" si="202"/>
        <v>80%-100%</v>
      </c>
      <c r="AB3216">
        <f t="shared" si="203"/>
        <v>3.4410622113346034E-4</v>
      </c>
    </row>
    <row r="3217" spans="1:28" x14ac:dyDescent="0.25">
      <c r="A3217" t="s">
        <v>7438</v>
      </c>
      <c r="B3217" t="s">
        <v>7439</v>
      </c>
      <c r="C3217" t="s">
        <v>82</v>
      </c>
      <c r="D3217" t="s">
        <v>145</v>
      </c>
      <c r="E3217">
        <v>15</v>
      </c>
      <c r="F3217" t="s">
        <v>25</v>
      </c>
      <c r="G3217">
        <v>2022</v>
      </c>
      <c r="H3217" t="s">
        <v>25</v>
      </c>
      <c r="I3217" t="s">
        <v>84</v>
      </c>
      <c r="J3217" t="s">
        <v>80</v>
      </c>
      <c r="K3217">
        <v>84</v>
      </c>
      <c r="L3217" s="18">
        <v>44271</v>
      </c>
      <c r="M3217" s="18">
        <v>46828</v>
      </c>
      <c r="O3217">
        <v>41917500</v>
      </c>
      <c r="P3217">
        <v>41917500</v>
      </c>
      <c r="Q3217">
        <v>0</v>
      </c>
      <c r="R3217">
        <v>882872</v>
      </c>
      <c r="S3217" t="s">
        <v>243</v>
      </c>
      <c r="T3217">
        <v>-0.94743140196695275</v>
      </c>
      <c r="U3217">
        <v>1.2009447865714571</v>
      </c>
      <c r="V3217">
        <v>0.2094661248883162</v>
      </c>
      <c r="W3217">
        <v>-0.70925823767236751</v>
      </c>
      <c r="X3217">
        <v>-1.0384892414183671</v>
      </c>
      <c r="Y3217" t="str">
        <f t="shared" si="200"/>
        <v>&gt;72</v>
      </c>
      <c r="Z3217" s="20">
        <f t="shared" si="201"/>
        <v>1</v>
      </c>
      <c r="AA3217" t="str">
        <f t="shared" si="202"/>
        <v>80%-100%</v>
      </c>
      <c r="AB3217">
        <f t="shared" si="203"/>
        <v>1.8307265475789739E-4</v>
      </c>
    </row>
    <row r="3218" spans="1:28" x14ac:dyDescent="0.25">
      <c r="A3218" t="s">
        <v>7440</v>
      </c>
      <c r="B3218" t="s">
        <v>7441</v>
      </c>
      <c r="C3218" t="s">
        <v>82</v>
      </c>
      <c r="D3218" t="s">
        <v>108</v>
      </c>
      <c r="E3218">
        <v>77</v>
      </c>
      <c r="F3218" t="s">
        <v>17</v>
      </c>
      <c r="G3218">
        <v>2020</v>
      </c>
      <c r="H3218" t="s">
        <v>17</v>
      </c>
      <c r="I3218" t="s">
        <v>84</v>
      </c>
      <c r="J3218" t="s">
        <v>80</v>
      </c>
      <c r="K3218">
        <v>24</v>
      </c>
      <c r="L3218" s="18">
        <v>44140</v>
      </c>
      <c r="M3218" s="18">
        <v>44870</v>
      </c>
      <c r="O3218">
        <v>62800000</v>
      </c>
      <c r="P3218">
        <v>31400000</v>
      </c>
      <c r="Q3218">
        <v>31400000</v>
      </c>
      <c r="R3218">
        <v>1380553</v>
      </c>
      <c r="S3218" t="s">
        <v>124</v>
      </c>
      <c r="T3218">
        <v>-0.41379563766464073</v>
      </c>
      <c r="U3218">
        <v>-0.85216124758390532</v>
      </c>
      <c r="V3218">
        <v>-4.4146365390986242</v>
      </c>
      <c r="W3218">
        <v>0.19020085841091</v>
      </c>
      <c r="X3218">
        <v>0.1217289195237771</v>
      </c>
      <c r="Y3218" t="str">
        <f t="shared" si="200"/>
        <v>&lt;=24</v>
      </c>
      <c r="Z3218" s="20">
        <f t="shared" si="201"/>
        <v>0.5</v>
      </c>
      <c r="AA3218" t="str">
        <f t="shared" si="202"/>
        <v>40%-60%</v>
      </c>
      <c r="AB3218">
        <f t="shared" si="203"/>
        <v>2.8627196552159263E-4</v>
      </c>
    </row>
    <row r="3219" spans="1:28" x14ac:dyDescent="0.25">
      <c r="A3219" t="s">
        <v>7442</v>
      </c>
      <c r="B3219" t="s">
        <v>7443</v>
      </c>
      <c r="C3219" t="s">
        <v>82</v>
      </c>
      <c r="D3219" t="s">
        <v>187</v>
      </c>
      <c r="E3219">
        <v>38</v>
      </c>
      <c r="F3219" t="s">
        <v>87</v>
      </c>
      <c r="G3219">
        <v>2019</v>
      </c>
      <c r="H3219" t="s">
        <v>15</v>
      </c>
      <c r="I3219" t="s">
        <v>84</v>
      </c>
      <c r="J3219" t="s">
        <v>80</v>
      </c>
      <c r="K3219">
        <v>84</v>
      </c>
      <c r="L3219" s="18">
        <v>43524</v>
      </c>
      <c r="M3219" s="18">
        <v>46081</v>
      </c>
      <c r="O3219">
        <v>34490000</v>
      </c>
      <c r="P3219">
        <v>23670000</v>
      </c>
      <c r="Q3219">
        <v>10820000</v>
      </c>
      <c r="R3219">
        <v>481288</v>
      </c>
      <c r="S3219" t="s">
        <v>234</v>
      </c>
      <c r="T3219">
        <v>0.47155460765510449</v>
      </c>
      <c r="U3219">
        <v>-8.7231919114888271E-2</v>
      </c>
      <c r="V3219">
        <v>-0.58071863952197811</v>
      </c>
      <c r="W3219">
        <v>-0.78590144596297662</v>
      </c>
      <c r="X3219">
        <v>-3.2966835268508812E-2</v>
      </c>
      <c r="Y3219" t="str">
        <f t="shared" si="200"/>
        <v>&gt;72</v>
      </c>
      <c r="Z3219" s="20">
        <f t="shared" si="201"/>
        <v>0.68628587996520729</v>
      </c>
      <c r="AA3219" t="str">
        <f t="shared" si="202"/>
        <v>60%-80%</v>
      </c>
      <c r="AB3219">
        <f t="shared" si="203"/>
        <v>9.9800052400709179E-5</v>
      </c>
    </row>
    <row r="3220" spans="1:28" x14ac:dyDescent="0.25">
      <c r="A3220" t="s">
        <v>7444</v>
      </c>
      <c r="B3220" t="s">
        <v>7445</v>
      </c>
      <c r="C3220" t="s">
        <v>82</v>
      </c>
      <c r="D3220" t="s">
        <v>165</v>
      </c>
      <c r="E3220">
        <v>61</v>
      </c>
      <c r="F3220" t="s">
        <v>87</v>
      </c>
      <c r="G3220">
        <v>2020</v>
      </c>
      <c r="H3220" t="s">
        <v>15</v>
      </c>
      <c r="I3220" t="s">
        <v>84</v>
      </c>
      <c r="J3220" t="s">
        <v>80</v>
      </c>
      <c r="K3220">
        <v>72</v>
      </c>
      <c r="L3220" s="18">
        <v>43687</v>
      </c>
      <c r="M3220" s="18">
        <v>45879</v>
      </c>
      <c r="O3220">
        <v>37996200</v>
      </c>
      <c r="P3220">
        <v>26597340</v>
      </c>
      <c r="Q3220">
        <v>11398860</v>
      </c>
      <c r="R3220">
        <v>616959</v>
      </c>
      <c r="S3220" t="s">
        <v>641</v>
      </c>
      <c r="T3220">
        <v>-8.633732775185822E-2</v>
      </c>
      <c r="U3220">
        <v>-3.091883392176074E-2</v>
      </c>
      <c r="V3220">
        <v>-0.54145652994716964</v>
      </c>
      <c r="W3220">
        <v>-0.70925823767236751</v>
      </c>
      <c r="X3220">
        <v>-3.2966835268508812E-2</v>
      </c>
      <c r="Y3220" t="str">
        <f t="shared" si="200"/>
        <v>61-72</v>
      </c>
      <c r="Z3220" s="20">
        <f t="shared" si="201"/>
        <v>0.7</v>
      </c>
      <c r="AA3220" t="str">
        <f t="shared" si="202"/>
        <v>60%-80%</v>
      </c>
      <c r="AB3220">
        <f t="shared" si="203"/>
        <v>1.2793283964921033E-4</v>
      </c>
    </row>
    <row r="3221" spans="1:28" x14ac:dyDescent="0.25">
      <c r="A3221" t="s">
        <v>1013</v>
      </c>
      <c r="B3221" t="s">
        <v>1014</v>
      </c>
      <c r="C3221" t="s">
        <v>82</v>
      </c>
      <c r="D3221" t="s">
        <v>840</v>
      </c>
      <c r="E3221">
        <v>46</v>
      </c>
      <c r="F3221" t="s">
        <v>25</v>
      </c>
      <c r="G3221">
        <v>2022</v>
      </c>
      <c r="H3221" t="s">
        <v>25</v>
      </c>
      <c r="I3221" t="s">
        <v>84</v>
      </c>
      <c r="J3221" t="s">
        <v>80</v>
      </c>
      <c r="K3221">
        <v>84</v>
      </c>
      <c r="L3221" s="18">
        <v>44525</v>
      </c>
      <c r="M3221" s="18">
        <v>47082</v>
      </c>
      <c r="O3221">
        <v>46150000</v>
      </c>
      <c r="P3221">
        <v>46150000</v>
      </c>
      <c r="Q3221">
        <v>0</v>
      </c>
      <c r="R3221">
        <v>999800</v>
      </c>
      <c r="S3221" t="s">
        <v>235</v>
      </c>
      <c r="T3221">
        <v>-0.60784500650184503</v>
      </c>
      <c r="U3221">
        <v>1.2009447865714571</v>
      </c>
      <c r="V3221">
        <v>0.56516632981038883</v>
      </c>
      <c r="W3221">
        <v>0.59556749069583914</v>
      </c>
      <c r="X3221">
        <v>-0.57440197704150942</v>
      </c>
      <c r="Y3221" t="str">
        <f t="shared" si="200"/>
        <v>&gt;72</v>
      </c>
      <c r="Z3221" s="20">
        <f t="shared" si="201"/>
        <v>1</v>
      </c>
      <c r="AA3221" t="str">
        <f t="shared" si="202"/>
        <v>80%-100%</v>
      </c>
      <c r="AB3221">
        <f t="shared" si="203"/>
        <v>2.0731888680006368E-4</v>
      </c>
    </row>
    <row r="3222" spans="1:28" x14ac:dyDescent="0.25">
      <c r="A3222" t="s">
        <v>7446</v>
      </c>
      <c r="B3222" t="s">
        <v>7447</v>
      </c>
      <c r="C3222" t="s">
        <v>82</v>
      </c>
      <c r="D3222" t="s">
        <v>274</v>
      </c>
      <c r="E3222">
        <v>38</v>
      </c>
      <c r="F3222" t="s">
        <v>87</v>
      </c>
      <c r="G3222">
        <v>2019</v>
      </c>
      <c r="H3222" t="s">
        <v>15</v>
      </c>
      <c r="J3222" t="s">
        <v>80</v>
      </c>
      <c r="K3222">
        <v>72</v>
      </c>
      <c r="L3222" s="18">
        <v>43251</v>
      </c>
      <c r="M3222" s="18">
        <v>45443</v>
      </c>
      <c r="O3222">
        <v>35250000</v>
      </c>
      <c r="P3222">
        <v>23150000</v>
      </c>
      <c r="Q3222">
        <v>12100000</v>
      </c>
      <c r="R3222">
        <v>473699</v>
      </c>
      <c r="S3222" t="s">
        <v>474</v>
      </c>
      <c r="T3222">
        <v>1.393289109631825</v>
      </c>
      <c r="U3222">
        <v>-0.20856346950116089</v>
      </c>
      <c r="V3222">
        <v>-0.61370635557094089</v>
      </c>
      <c r="W3222">
        <v>-0.54428980566500818</v>
      </c>
      <c r="X3222">
        <v>-0.80644560922993824</v>
      </c>
      <c r="Y3222" t="str">
        <f t="shared" si="200"/>
        <v>61-72</v>
      </c>
      <c r="Z3222" s="20">
        <f t="shared" si="201"/>
        <v>0.65673758865248222</v>
      </c>
      <c r="AA3222" t="str">
        <f t="shared" si="202"/>
        <v>60%-80%</v>
      </c>
      <c r="AB3222">
        <f t="shared" si="203"/>
        <v>9.8226394637230803E-5</v>
      </c>
    </row>
    <row r="3223" spans="1:28" x14ac:dyDescent="0.25">
      <c r="A3223" t="s">
        <v>7448</v>
      </c>
      <c r="B3223" t="s">
        <v>7449</v>
      </c>
      <c r="C3223" t="s">
        <v>82</v>
      </c>
      <c r="D3223" t="s">
        <v>299</v>
      </c>
      <c r="E3223">
        <v>61</v>
      </c>
      <c r="F3223" t="s">
        <v>117</v>
      </c>
      <c r="G3223">
        <v>2022</v>
      </c>
      <c r="H3223" t="s">
        <v>29</v>
      </c>
      <c r="I3223" t="s">
        <v>84</v>
      </c>
      <c r="J3223" t="s">
        <v>80</v>
      </c>
      <c r="K3223">
        <v>72</v>
      </c>
      <c r="L3223" s="18">
        <v>44439</v>
      </c>
      <c r="M3223" s="18">
        <v>46630</v>
      </c>
      <c r="O3223">
        <v>66990000</v>
      </c>
      <c r="P3223">
        <v>36990000</v>
      </c>
      <c r="Q3223">
        <v>30000000</v>
      </c>
      <c r="R3223">
        <v>840690</v>
      </c>
      <c r="S3223" t="s">
        <v>255</v>
      </c>
      <c r="T3223">
        <v>-0.47443606542626698</v>
      </c>
      <c r="U3223">
        <v>-0.63793209131064077</v>
      </c>
      <c r="V3223">
        <v>-0.93667897986058324</v>
      </c>
      <c r="W3223">
        <v>-0.37337166747447942</v>
      </c>
      <c r="X3223">
        <v>-0.96114136402222416</v>
      </c>
      <c r="Y3223" t="str">
        <f t="shared" si="200"/>
        <v>61-72</v>
      </c>
      <c r="Z3223" s="20">
        <f t="shared" si="201"/>
        <v>0.55217196596506946</v>
      </c>
      <c r="AA3223" t="str">
        <f t="shared" si="202"/>
        <v>40%-60%</v>
      </c>
      <c r="AB3223">
        <f t="shared" si="203"/>
        <v>1.7432578009996552E-4</v>
      </c>
    </row>
    <row r="3224" spans="1:28" x14ac:dyDescent="0.25">
      <c r="A3224" t="s">
        <v>7450</v>
      </c>
      <c r="B3224" t="s">
        <v>7451</v>
      </c>
      <c r="C3224" t="s">
        <v>82</v>
      </c>
      <c r="D3224" t="s">
        <v>172</v>
      </c>
      <c r="E3224">
        <v>236</v>
      </c>
      <c r="F3224" t="s">
        <v>11</v>
      </c>
      <c r="G3224">
        <v>2022</v>
      </c>
      <c r="H3224" t="s">
        <v>11</v>
      </c>
      <c r="I3224" t="s">
        <v>188</v>
      </c>
      <c r="J3224" t="s">
        <v>80</v>
      </c>
      <c r="K3224">
        <v>84</v>
      </c>
      <c r="L3224" s="18">
        <v>44375</v>
      </c>
      <c r="M3224" s="18">
        <v>46932</v>
      </c>
      <c r="O3224">
        <v>84790000</v>
      </c>
      <c r="P3224">
        <v>84790000</v>
      </c>
      <c r="Q3224">
        <v>0</v>
      </c>
      <c r="R3224">
        <v>2052694</v>
      </c>
      <c r="S3224" t="s">
        <v>173</v>
      </c>
      <c r="T3224">
        <v>-0.42592372321696592</v>
      </c>
      <c r="U3224">
        <v>1.2009447865714571</v>
      </c>
      <c r="V3224">
        <v>-0.26154437963171823</v>
      </c>
      <c r="W3224">
        <v>2.1312432129666621</v>
      </c>
      <c r="X3224">
        <v>0.50846830650449182</v>
      </c>
      <c r="Y3224" t="str">
        <f t="shared" si="200"/>
        <v>&gt;72</v>
      </c>
      <c r="Z3224" s="20">
        <f t="shared" si="201"/>
        <v>1</v>
      </c>
      <c r="AA3224" t="str">
        <f t="shared" si="202"/>
        <v>80%-100%</v>
      </c>
      <c r="AB3224">
        <f t="shared" si="203"/>
        <v>4.2564736449406869E-4</v>
      </c>
    </row>
    <row r="3225" spans="1:28" x14ac:dyDescent="0.25">
      <c r="A3225" t="s">
        <v>7452</v>
      </c>
      <c r="B3225" t="s">
        <v>7453</v>
      </c>
      <c r="C3225" t="s">
        <v>82</v>
      </c>
      <c r="D3225" t="s">
        <v>615</v>
      </c>
      <c r="E3225">
        <v>15</v>
      </c>
      <c r="F3225" t="s">
        <v>95</v>
      </c>
      <c r="G3225">
        <v>2014</v>
      </c>
      <c r="H3225" t="s">
        <v>16</v>
      </c>
      <c r="J3225" t="s">
        <v>96</v>
      </c>
      <c r="K3225">
        <v>72</v>
      </c>
      <c r="L3225" s="18">
        <v>43558</v>
      </c>
      <c r="M3225" s="18">
        <v>45750</v>
      </c>
      <c r="O3225">
        <v>23000000</v>
      </c>
      <c r="P3225">
        <v>23000000</v>
      </c>
      <c r="Q3225">
        <v>0</v>
      </c>
      <c r="R3225">
        <v>541060</v>
      </c>
      <c r="S3225" t="s">
        <v>311</v>
      </c>
      <c r="T3225">
        <v>0.20473672550394839</v>
      </c>
      <c r="U3225">
        <v>1.2009447865714571</v>
      </c>
      <c r="V3225">
        <v>0.28851061487099899</v>
      </c>
      <c r="W3225">
        <v>-0.69979234342133612</v>
      </c>
      <c r="X3225">
        <v>-1.1931849962106531</v>
      </c>
      <c r="Y3225" t="str">
        <f t="shared" si="200"/>
        <v>61-72</v>
      </c>
      <c r="Z3225" s="20">
        <f t="shared" si="201"/>
        <v>1</v>
      </c>
      <c r="AA3225" t="str">
        <f t="shared" si="202"/>
        <v>80%-100%</v>
      </c>
      <c r="AB3225">
        <f t="shared" si="203"/>
        <v>1.1219439577119669E-4</v>
      </c>
    </row>
    <row r="3226" spans="1:28" x14ac:dyDescent="0.25">
      <c r="A3226" t="s">
        <v>7454</v>
      </c>
      <c r="B3226" t="s">
        <v>7455</v>
      </c>
      <c r="C3226" t="s">
        <v>82</v>
      </c>
      <c r="D3226" t="s">
        <v>487</v>
      </c>
      <c r="E3226">
        <v>38</v>
      </c>
      <c r="F3226" t="s">
        <v>79</v>
      </c>
      <c r="G3226">
        <v>2022</v>
      </c>
      <c r="H3226" t="s">
        <v>26</v>
      </c>
      <c r="I3226" t="s">
        <v>84</v>
      </c>
      <c r="J3226" t="s">
        <v>80</v>
      </c>
      <c r="K3226">
        <v>72</v>
      </c>
      <c r="L3226" s="18">
        <v>44270</v>
      </c>
      <c r="M3226" s="18">
        <v>46461</v>
      </c>
      <c r="O3226">
        <v>45585000</v>
      </c>
      <c r="P3226">
        <v>45585000</v>
      </c>
      <c r="Q3226">
        <v>0</v>
      </c>
      <c r="R3226">
        <v>1081236</v>
      </c>
      <c r="S3226" t="s">
        <v>218</v>
      </c>
      <c r="T3226">
        <v>-0.18336201217046039</v>
      </c>
      <c r="U3226">
        <v>1.2009447865714571</v>
      </c>
      <c r="V3226">
        <v>-0.30432305999912118</v>
      </c>
      <c r="W3226">
        <v>-0.29410973878973867</v>
      </c>
      <c r="X3226">
        <v>-0.72909773183379534</v>
      </c>
      <c r="Y3226" t="str">
        <f t="shared" si="200"/>
        <v>61-72</v>
      </c>
      <c r="Z3226" s="20">
        <f t="shared" si="201"/>
        <v>1</v>
      </c>
      <c r="AA3226" t="str">
        <f t="shared" si="202"/>
        <v>80%-100%</v>
      </c>
      <c r="AB3226">
        <f t="shared" si="203"/>
        <v>2.2420548498515067E-4</v>
      </c>
    </row>
    <row r="3227" spans="1:28" x14ac:dyDescent="0.25">
      <c r="A3227" t="s">
        <v>7456</v>
      </c>
      <c r="B3227" t="s">
        <v>7457</v>
      </c>
      <c r="C3227" t="s">
        <v>82</v>
      </c>
      <c r="D3227" t="s">
        <v>236</v>
      </c>
      <c r="E3227">
        <v>15</v>
      </c>
      <c r="F3227" t="s">
        <v>11</v>
      </c>
      <c r="G3227">
        <v>2021</v>
      </c>
      <c r="H3227" t="s">
        <v>11</v>
      </c>
      <c r="I3227" t="s">
        <v>188</v>
      </c>
      <c r="J3227" t="s">
        <v>80</v>
      </c>
      <c r="K3227">
        <v>84</v>
      </c>
      <c r="L3227" s="18">
        <v>43930</v>
      </c>
      <c r="M3227" s="18">
        <v>46486</v>
      </c>
      <c r="O3227">
        <v>72610000</v>
      </c>
      <c r="P3227">
        <v>63288350</v>
      </c>
      <c r="Q3227">
        <v>9321650</v>
      </c>
      <c r="R3227">
        <v>1379641</v>
      </c>
      <c r="S3227" t="s">
        <v>302</v>
      </c>
      <c r="T3227">
        <v>-0.74125394757742313</v>
      </c>
      <c r="U3227">
        <v>0.67379051406672363</v>
      </c>
      <c r="V3227">
        <v>0.6442108197930716</v>
      </c>
      <c r="W3227">
        <v>0.51926249230150645</v>
      </c>
      <c r="X3227">
        <v>0.43112042910834891</v>
      </c>
      <c r="Y3227" t="str">
        <f t="shared" si="200"/>
        <v>&gt;72</v>
      </c>
      <c r="Z3227" s="20">
        <f t="shared" si="201"/>
        <v>0.87162030023412751</v>
      </c>
      <c r="AA3227" t="str">
        <f t="shared" si="202"/>
        <v>80%-100%</v>
      </c>
      <c r="AB3227">
        <f t="shared" si="203"/>
        <v>2.8608285287430151E-4</v>
      </c>
    </row>
    <row r="3228" spans="1:28" x14ac:dyDescent="0.25">
      <c r="A3228" t="s">
        <v>7458</v>
      </c>
      <c r="B3228" t="s">
        <v>7459</v>
      </c>
      <c r="C3228" t="s">
        <v>82</v>
      </c>
      <c r="D3228" t="s">
        <v>946</v>
      </c>
      <c r="E3228">
        <v>61</v>
      </c>
      <c r="F3228" t="s">
        <v>11</v>
      </c>
      <c r="G3228">
        <v>2022</v>
      </c>
      <c r="H3228" t="s">
        <v>23</v>
      </c>
      <c r="I3228" t="s">
        <v>188</v>
      </c>
      <c r="J3228" t="s">
        <v>80</v>
      </c>
      <c r="K3228">
        <v>72</v>
      </c>
      <c r="L3228" s="18">
        <v>44433</v>
      </c>
      <c r="M3228" s="18">
        <v>46624</v>
      </c>
      <c r="O3228">
        <v>79416000</v>
      </c>
      <c r="P3228">
        <v>44416000</v>
      </c>
      <c r="Q3228">
        <v>35000000</v>
      </c>
      <c r="R3228">
        <v>979011</v>
      </c>
      <c r="S3228" t="s">
        <v>146</v>
      </c>
      <c r="T3228">
        <v>-1.8085254761820471</v>
      </c>
      <c r="U3228">
        <v>-0.60873364587131729</v>
      </c>
      <c r="V3228">
        <v>-1.385349733010488</v>
      </c>
      <c r="W3228">
        <v>-0.55539065766781304</v>
      </c>
      <c r="X3228">
        <v>-0.65174985443765243</v>
      </c>
      <c r="Y3228" t="str">
        <f t="shared" si="200"/>
        <v>61-72</v>
      </c>
      <c r="Z3228" s="20">
        <f t="shared" si="201"/>
        <v>0.55928276417850309</v>
      </c>
      <c r="AA3228" t="str">
        <f t="shared" si="202"/>
        <v>40%-60%</v>
      </c>
      <c r="AB3228">
        <f t="shared" si="203"/>
        <v>2.0300807229947703E-4</v>
      </c>
    </row>
    <row r="3229" spans="1:28" x14ac:dyDescent="0.25">
      <c r="A3229" t="s">
        <v>7460</v>
      </c>
      <c r="B3229" t="s">
        <v>7461</v>
      </c>
      <c r="C3229" t="s">
        <v>82</v>
      </c>
      <c r="D3229" t="s">
        <v>236</v>
      </c>
      <c r="E3229">
        <v>7</v>
      </c>
      <c r="F3229" t="s">
        <v>87</v>
      </c>
      <c r="G3229">
        <v>2021</v>
      </c>
      <c r="H3229" t="s">
        <v>24</v>
      </c>
      <c r="I3229" t="s">
        <v>84</v>
      </c>
      <c r="J3229" t="s">
        <v>80</v>
      </c>
      <c r="K3229">
        <v>84</v>
      </c>
      <c r="L3229" s="18">
        <v>44287</v>
      </c>
      <c r="M3229" s="18">
        <v>46844</v>
      </c>
      <c r="O3229">
        <v>42363500</v>
      </c>
      <c r="P3229">
        <v>37363500</v>
      </c>
      <c r="Q3229">
        <v>5000000</v>
      </c>
      <c r="R3229">
        <v>820432</v>
      </c>
      <c r="S3229" t="s">
        <v>400</v>
      </c>
      <c r="T3229">
        <v>-0.92317523086230224</v>
      </c>
      <c r="U3229">
        <v>0.7163044631431843</v>
      </c>
      <c r="V3229">
        <v>-0.22527857001643839</v>
      </c>
      <c r="W3229">
        <v>-0.4913690842502132</v>
      </c>
      <c r="X3229">
        <v>-1.0384892414183671</v>
      </c>
      <c r="Y3229" t="str">
        <f t="shared" si="200"/>
        <v>&gt;72</v>
      </c>
      <c r="Z3229" s="20">
        <f t="shared" si="201"/>
        <v>0.88197386901459984</v>
      </c>
      <c r="AA3229" t="str">
        <f t="shared" si="202"/>
        <v>80%-100%</v>
      </c>
      <c r="AB3229">
        <f t="shared" si="203"/>
        <v>1.7012507394993981E-4</v>
      </c>
    </row>
    <row r="3230" spans="1:28" x14ac:dyDescent="0.25">
      <c r="A3230" t="s">
        <v>7462</v>
      </c>
      <c r="B3230" t="s">
        <v>7463</v>
      </c>
      <c r="C3230" t="s">
        <v>82</v>
      </c>
      <c r="D3230" t="s">
        <v>414</v>
      </c>
      <c r="E3230">
        <v>236</v>
      </c>
      <c r="F3230" t="s">
        <v>11</v>
      </c>
      <c r="G3230">
        <v>2022</v>
      </c>
      <c r="H3230" t="s">
        <v>11</v>
      </c>
      <c r="I3230" t="s">
        <v>188</v>
      </c>
      <c r="J3230" t="s">
        <v>80</v>
      </c>
      <c r="K3230">
        <v>84</v>
      </c>
      <c r="L3230" s="18">
        <v>44261</v>
      </c>
      <c r="M3230" s="18">
        <v>46818</v>
      </c>
      <c r="O3230">
        <v>78870000</v>
      </c>
      <c r="P3230">
        <v>81786000</v>
      </c>
      <c r="Q3230">
        <v>0</v>
      </c>
      <c r="R3230">
        <v>1744369</v>
      </c>
      <c r="S3230" t="s">
        <v>173</v>
      </c>
      <c r="T3230">
        <v>-0.88679097420532638</v>
      </c>
      <c r="U3230">
        <v>1.352760615038479</v>
      </c>
      <c r="V3230">
        <v>0.36755510485368181</v>
      </c>
      <c r="W3230">
        <v>1.0940878820959761</v>
      </c>
      <c r="X3230">
        <v>-0.88379348662608126</v>
      </c>
      <c r="Y3230" t="str">
        <f t="shared" si="200"/>
        <v>&gt;72</v>
      </c>
      <c r="Z3230" s="20">
        <f t="shared" si="201"/>
        <v>1.0369722327881323</v>
      </c>
      <c r="AA3230" t="str">
        <f t="shared" si="202"/>
        <v>80%-100%</v>
      </c>
      <c r="AB3230">
        <f t="shared" si="203"/>
        <v>3.6171298184490923E-4</v>
      </c>
    </row>
    <row r="3231" spans="1:28" x14ac:dyDescent="0.25">
      <c r="A3231" t="s">
        <v>7464</v>
      </c>
      <c r="B3231" t="s">
        <v>7465</v>
      </c>
      <c r="C3231" t="s">
        <v>82</v>
      </c>
      <c r="D3231" t="s">
        <v>362</v>
      </c>
      <c r="E3231">
        <v>62</v>
      </c>
      <c r="F3231" t="s">
        <v>117</v>
      </c>
      <c r="G3231">
        <v>2020</v>
      </c>
      <c r="H3231" t="s">
        <v>29</v>
      </c>
      <c r="I3231" t="s">
        <v>84</v>
      </c>
      <c r="J3231" t="s">
        <v>80</v>
      </c>
      <c r="K3231">
        <v>60</v>
      </c>
      <c r="L3231" s="18">
        <v>44013</v>
      </c>
      <c r="M3231" s="18">
        <v>45839</v>
      </c>
      <c r="O3231">
        <v>51886600</v>
      </c>
      <c r="P3231">
        <v>27986600</v>
      </c>
      <c r="Q3231">
        <v>23900000</v>
      </c>
      <c r="R3231">
        <v>666676</v>
      </c>
      <c r="S3231" t="s">
        <v>166</v>
      </c>
      <c r="T3231">
        <v>-0.42592372321696592</v>
      </c>
      <c r="U3231">
        <v>-0.69045816587920117</v>
      </c>
      <c r="V3231">
        <v>-0.18575632502509701</v>
      </c>
      <c r="W3231">
        <v>0.6936988099822502</v>
      </c>
      <c r="X3231">
        <v>-0.26501046745693763</v>
      </c>
      <c r="Y3231" t="str">
        <f t="shared" si="200"/>
        <v>49-60</v>
      </c>
      <c r="Z3231" s="20">
        <f t="shared" si="201"/>
        <v>0.53938010970077055</v>
      </c>
      <c r="AA3231" t="str">
        <f t="shared" si="202"/>
        <v>40%-60%</v>
      </c>
      <c r="AB3231">
        <f t="shared" si="203"/>
        <v>1.3824217461124149E-4</v>
      </c>
    </row>
    <row r="3232" spans="1:28" x14ac:dyDescent="0.25">
      <c r="A3232" t="s">
        <v>7466</v>
      </c>
      <c r="B3232" t="s">
        <v>7467</v>
      </c>
      <c r="C3232" t="s">
        <v>82</v>
      </c>
      <c r="D3232" t="s">
        <v>256</v>
      </c>
      <c r="E3232">
        <v>38</v>
      </c>
      <c r="F3232" t="s">
        <v>17</v>
      </c>
      <c r="G3232">
        <v>2018</v>
      </c>
      <c r="H3232" t="s">
        <v>17</v>
      </c>
      <c r="J3232" t="s">
        <v>80</v>
      </c>
      <c r="K3232">
        <v>72</v>
      </c>
      <c r="L3232" s="18">
        <v>42935</v>
      </c>
      <c r="M3232" s="18">
        <v>45126</v>
      </c>
      <c r="O3232">
        <v>65840000</v>
      </c>
      <c r="P3232">
        <v>40840000</v>
      </c>
      <c r="Q3232">
        <v>25000000</v>
      </c>
      <c r="R3232">
        <v>973949</v>
      </c>
      <c r="S3232" t="s">
        <v>389</v>
      </c>
      <c r="T3232">
        <v>-7.420924219953294E-2</v>
      </c>
      <c r="U3232">
        <v>-0.35821836208844759</v>
      </c>
      <c r="V3232">
        <v>0.48612183982770601</v>
      </c>
      <c r="W3232">
        <v>9.952476060649984E-2</v>
      </c>
      <c r="X3232">
        <v>-0.96114136402222416</v>
      </c>
      <c r="Y3232" t="str">
        <f t="shared" si="200"/>
        <v>61-72</v>
      </c>
      <c r="Z3232" s="20">
        <f t="shared" si="201"/>
        <v>0.62029161603888217</v>
      </c>
      <c r="AA3232" t="str">
        <f t="shared" si="202"/>
        <v>60%-80%</v>
      </c>
      <c r="AB3232">
        <f t="shared" si="203"/>
        <v>2.0195841416286779E-4</v>
      </c>
    </row>
    <row r="3233" spans="1:28" x14ac:dyDescent="0.25">
      <c r="A3233" t="s">
        <v>7468</v>
      </c>
      <c r="B3233" t="s">
        <v>7469</v>
      </c>
      <c r="C3233" t="s">
        <v>82</v>
      </c>
      <c r="D3233" t="s">
        <v>108</v>
      </c>
      <c r="E3233">
        <v>77</v>
      </c>
      <c r="F3233" t="s">
        <v>17</v>
      </c>
      <c r="G3233">
        <v>2020</v>
      </c>
      <c r="H3233" t="s">
        <v>17</v>
      </c>
      <c r="I3233" t="s">
        <v>84</v>
      </c>
      <c r="J3233" t="s">
        <v>80</v>
      </c>
      <c r="K3233">
        <v>24</v>
      </c>
      <c r="L3233" s="18">
        <v>44140</v>
      </c>
      <c r="M3233" s="18">
        <v>44870</v>
      </c>
      <c r="O3233">
        <v>62800000</v>
      </c>
      <c r="P3233">
        <v>12800000</v>
      </c>
      <c r="Q3233">
        <v>50000000</v>
      </c>
      <c r="R3233">
        <v>722201</v>
      </c>
      <c r="S3233" t="s">
        <v>124</v>
      </c>
      <c r="T3233">
        <v>0.2168648110562737</v>
      </c>
      <c r="U3233">
        <v>-2.0683323378797569</v>
      </c>
      <c r="V3233">
        <v>-4.4146365390986242</v>
      </c>
      <c r="W3233">
        <v>-0.11183153178679579</v>
      </c>
      <c r="X3233">
        <v>0.81785981608906366</v>
      </c>
      <c r="Y3233" t="str">
        <f t="shared" si="200"/>
        <v>&lt;=24</v>
      </c>
      <c r="Z3233" s="20">
        <f t="shared" si="201"/>
        <v>0.20382165605095542</v>
      </c>
      <c r="AA3233" t="str">
        <f t="shared" si="202"/>
        <v>20%-40%</v>
      </c>
      <c r="AB3233">
        <f t="shared" si="203"/>
        <v>1.4975585853760031E-4</v>
      </c>
    </row>
    <row r="3234" spans="1:28" x14ac:dyDescent="0.25">
      <c r="A3234" t="s">
        <v>7470</v>
      </c>
      <c r="B3234" t="s">
        <v>7471</v>
      </c>
      <c r="C3234" t="s">
        <v>82</v>
      </c>
      <c r="D3234" t="s">
        <v>840</v>
      </c>
      <c r="E3234">
        <v>236</v>
      </c>
      <c r="F3234" t="s">
        <v>25</v>
      </c>
      <c r="G3234">
        <v>2022</v>
      </c>
      <c r="H3234" t="s">
        <v>25</v>
      </c>
      <c r="I3234" t="s">
        <v>84</v>
      </c>
      <c r="J3234" t="s">
        <v>80</v>
      </c>
      <c r="K3234">
        <v>84</v>
      </c>
      <c r="L3234" s="18">
        <v>44491</v>
      </c>
      <c r="M3234" s="18">
        <v>47048</v>
      </c>
      <c r="O3234">
        <v>44600000</v>
      </c>
      <c r="P3234">
        <v>44600000</v>
      </c>
      <c r="Q3234">
        <v>0</v>
      </c>
      <c r="R3234">
        <v>1008578</v>
      </c>
      <c r="S3234" t="s">
        <v>266</v>
      </c>
      <c r="T3234">
        <v>-0.46230797987394179</v>
      </c>
      <c r="U3234">
        <v>1.2009447865714571</v>
      </c>
      <c r="V3234">
        <v>0.16994387989697479</v>
      </c>
      <c r="W3234">
        <v>-0.6707447931737287</v>
      </c>
      <c r="X3234">
        <v>-1.8893158927759399</v>
      </c>
      <c r="Y3234" t="str">
        <f t="shared" si="200"/>
        <v>&gt;72</v>
      </c>
      <c r="Z3234" s="20">
        <f t="shared" si="201"/>
        <v>1</v>
      </c>
      <c r="AA3234" t="str">
        <f t="shared" si="202"/>
        <v>80%-100%</v>
      </c>
      <c r="AB3234">
        <f t="shared" si="203"/>
        <v>2.0913909603024065E-4</v>
      </c>
    </row>
    <row r="3235" spans="1:28" x14ac:dyDescent="0.25">
      <c r="A3235" t="s">
        <v>7472</v>
      </c>
      <c r="B3235" t="s">
        <v>7473</v>
      </c>
      <c r="C3235" t="s">
        <v>82</v>
      </c>
      <c r="D3235" t="s">
        <v>199</v>
      </c>
      <c r="E3235">
        <v>7</v>
      </c>
      <c r="F3235" t="s">
        <v>117</v>
      </c>
      <c r="G3235">
        <v>2022</v>
      </c>
      <c r="H3235" t="s">
        <v>29</v>
      </c>
      <c r="I3235" t="s">
        <v>84</v>
      </c>
      <c r="J3235" t="s">
        <v>80</v>
      </c>
      <c r="K3235">
        <v>84</v>
      </c>
      <c r="L3235" s="18">
        <v>44495</v>
      </c>
      <c r="M3235" s="18">
        <v>47052</v>
      </c>
      <c r="O3235">
        <v>69440000</v>
      </c>
      <c r="P3235">
        <v>69440000</v>
      </c>
      <c r="Q3235">
        <v>0</v>
      </c>
      <c r="R3235">
        <v>1570308</v>
      </c>
      <c r="S3235" t="s">
        <v>400</v>
      </c>
      <c r="T3235">
        <v>-0.28038669658906262</v>
      </c>
      <c r="U3235">
        <v>1.2009447865714571</v>
      </c>
      <c r="V3235">
        <v>0.16994387989697479</v>
      </c>
      <c r="W3235">
        <v>-0.1582980533556736</v>
      </c>
      <c r="X3235">
        <v>-0.4197062222492236</v>
      </c>
      <c r="Y3235" t="str">
        <f t="shared" si="200"/>
        <v>&gt;72</v>
      </c>
      <c r="Z3235" s="20">
        <f t="shared" si="201"/>
        <v>1</v>
      </c>
      <c r="AA3235" t="str">
        <f t="shared" si="202"/>
        <v>80%-100%</v>
      </c>
      <c r="AB3235">
        <f t="shared" si="203"/>
        <v>3.2561963041931823E-4</v>
      </c>
    </row>
    <row r="3236" spans="1:28" x14ac:dyDescent="0.25">
      <c r="A3236" t="s">
        <v>7474</v>
      </c>
      <c r="B3236" t="s">
        <v>7475</v>
      </c>
      <c r="C3236" t="s">
        <v>82</v>
      </c>
      <c r="D3236" t="s">
        <v>384</v>
      </c>
      <c r="E3236">
        <v>236</v>
      </c>
      <c r="F3236" t="s">
        <v>79</v>
      </c>
      <c r="G3236">
        <v>2020</v>
      </c>
      <c r="H3236" t="s">
        <v>26</v>
      </c>
      <c r="I3236" t="s">
        <v>84</v>
      </c>
      <c r="J3236" t="s">
        <v>80</v>
      </c>
      <c r="K3236">
        <v>84</v>
      </c>
      <c r="L3236" s="18">
        <v>43815</v>
      </c>
      <c r="M3236" s="18">
        <v>46372</v>
      </c>
      <c r="O3236">
        <v>37328200</v>
      </c>
      <c r="P3236">
        <v>37328200</v>
      </c>
      <c r="Q3236">
        <v>0</v>
      </c>
      <c r="R3236">
        <v>783493</v>
      </c>
      <c r="S3236" t="s">
        <v>724</v>
      </c>
      <c r="T3236">
        <v>8.3455869980695638E-2</v>
      </c>
      <c r="U3236">
        <v>1.2009447865714571</v>
      </c>
      <c r="V3236">
        <v>0.84182204474977862</v>
      </c>
      <c r="W3236">
        <v>-0.83139880865341775</v>
      </c>
      <c r="X3236">
        <v>-0.57440197704150942</v>
      </c>
      <c r="Y3236" t="str">
        <f t="shared" si="200"/>
        <v>&gt;72</v>
      </c>
      <c r="Z3236" s="20">
        <f t="shared" si="201"/>
        <v>1</v>
      </c>
      <c r="AA3236" t="str">
        <f t="shared" si="202"/>
        <v>80%-100%</v>
      </c>
      <c r="AB3236">
        <f t="shared" si="203"/>
        <v>1.6246538965357301E-4</v>
      </c>
    </row>
    <row r="3237" spans="1:28" x14ac:dyDescent="0.25">
      <c r="A3237" t="s">
        <v>7476</v>
      </c>
      <c r="B3237" t="s">
        <v>7477</v>
      </c>
      <c r="C3237" t="s">
        <v>82</v>
      </c>
      <c r="D3237" t="s">
        <v>630</v>
      </c>
      <c r="E3237">
        <v>-1</v>
      </c>
      <c r="F3237" t="s">
        <v>95</v>
      </c>
      <c r="G3237">
        <v>2012</v>
      </c>
      <c r="H3237" t="s">
        <v>16</v>
      </c>
      <c r="J3237" t="s">
        <v>96</v>
      </c>
      <c r="K3237">
        <v>60</v>
      </c>
      <c r="L3237" s="18">
        <v>44183</v>
      </c>
      <c r="M3237" s="18">
        <v>46009</v>
      </c>
      <c r="O3237">
        <v>25500000</v>
      </c>
      <c r="P3237">
        <v>25500000</v>
      </c>
      <c r="Q3237">
        <v>0</v>
      </c>
      <c r="R3237">
        <v>719478</v>
      </c>
      <c r="S3237" t="s">
        <v>721</v>
      </c>
      <c r="T3237">
        <v>-0.69274160536812202</v>
      </c>
      <c r="U3237">
        <v>1.2009447865714571</v>
      </c>
      <c r="V3237">
        <v>0.84182204474977862</v>
      </c>
      <c r="W3237">
        <v>-0.77032852316289269</v>
      </c>
      <c r="X3237">
        <v>-0.96114136402222416</v>
      </c>
      <c r="Y3237" t="str">
        <f t="shared" si="200"/>
        <v>49-60</v>
      </c>
      <c r="Z3237" s="20">
        <f t="shared" si="201"/>
        <v>1</v>
      </c>
      <c r="AA3237" t="str">
        <f t="shared" si="202"/>
        <v>80%-100%</v>
      </c>
      <c r="AB3237">
        <f t="shared" si="203"/>
        <v>1.4919121628039229E-4</v>
      </c>
    </row>
    <row r="3238" spans="1:28" x14ac:dyDescent="0.25">
      <c r="A3238" t="s">
        <v>7478</v>
      </c>
      <c r="B3238" t="s">
        <v>7479</v>
      </c>
      <c r="C3238" t="s">
        <v>82</v>
      </c>
      <c r="D3238" t="s">
        <v>627</v>
      </c>
      <c r="E3238">
        <v>38</v>
      </c>
      <c r="F3238" t="s">
        <v>25</v>
      </c>
      <c r="G3238">
        <v>2021</v>
      </c>
      <c r="H3238" t="s">
        <v>25</v>
      </c>
      <c r="I3238" t="s">
        <v>84</v>
      </c>
      <c r="J3238" t="s">
        <v>80</v>
      </c>
      <c r="K3238">
        <v>72</v>
      </c>
      <c r="L3238" s="18">
        <v>43933</v>
      </c>
      <c r="M3238" s="18">
        <v>46124</v>
      </c>
      <c r="O3238">
        <v>40920000</v>
      </c>
      <c r="P3238">
        <v>40920000</v>
      </c>
      <c r="Q3238">
        <v>0</v>
      </c>
      <c r="R3238">
        <v>938180</v>
      </c>
      <c r="S3238" t="s">
        <v>259</v>
      </c>
      <c r="T3238">
        <v>-1.26276162632741</v>
      </c>
      <c r="U3238">
        <v>1.2009447865714571</v>
      </c>
      <c r="V3238">
        <v>0.2094661248883162</v>
      </c>
      <c r="W3238">
        <v>-0.11183153178679579</v>
      </c>
      <c r="X3238">
        <v>-1.425228628399082</v>
      </c>
      <c r="Y3238" t="str">
        <f t="shared" si="200"/>
        <v>61-72</v>
      </c>
      <c r="Z3238" s="20">
        <f t="shared" si="201"/>
        <v>1</v>
      </c>
      <c r="AA3238" t="str">
        <f t="shared" si="202"/>
        <v>80%-100%</v>
      </c>
      <c r="AB3238">
        <f t="shared" si="203"/>
        <v>1.9454134148638101E-4</v>
      </c>
    </row>
    <row r="3239" spans="1:28" x14ac:dyDescent="0.25">
      <c r="A3239" t="s">
        <v>7480</v>
      </c>
      <c r="B3239" t="s">
        <v>7481</v>
      </c>
      <c r="C3239" t="s">
        <v>82</v>
      </c>
      <c r="D3239" t="s">
        <v>165</v>
      </c>
      <c r="E3239">
        <v>83</v>
      </c>
      <c r="F3239" t="s">
        <v>17</v>
      </c>
      <c r="G3239">
        <v>2020</v>
      </c>
      <c r="H3239" t="s">
        <v>17</v>
      </c>
      <c r="I3239" t="s">
        <v>84</v>
      </c>
      <c r="J3239" t="s">
        <v>80</v>
      </c>
      <c r="K3239">
        <v>72</v>
      </c>
      <c r="L3239" s="18">
        <v>43687</v>
      </c>
      <c r="M3239" s="18">
        <v>45879</v>
      </c>
      <c r="O3239">
        <v>63700000</v>
      </c>
      <c r="P3239">
        <v>30200000</v>
      </c>
      <c r="Q3239">
        <v>33500000</v>
      </c>
      <c r="R3239">
        <v>687625</v>
      </c>
      <c r="S3239" t="s">
        <v>205</v>
      </c>
      <c r="T3239">
        <v>8.3455869980695638E-2</v>
      </c>
      <c r="U3239">
        <v>-0.958523098646899</v>
      </c>
      <c r="V3239">
        <v>-0.81811224488655909</v>
      </c>
      <c r="W3239">
        <v>0.33955753488230289</v>
      </c>
      <c r="X3239">
        <v>1.9007300996350649</v>
      </c>
      <c r="Y3239" t="str">
        <f t="shared" si="200"/>
        <v>61-72</v>
      </c>
      <c r="Z3239" s="20">
        <f t="shared" si="201"/>
        <v>0.47409733124018838</v>
      </c>
      <c r="AA3239" t="str">
        <f t="shared" si="202"/>
        <v>40%-60%</v>
      </c>
      <c r="AB3239">
        <f t="shared" si="203"/>
        <v>1.4258616676924763E-4</v>
      </c>
    </row>
    <row r="3240" spans="1:28" x14ac:dyDescent="0.25">
      <c r="A3240" t="s">
        <v>7482</v>
      </c>
      <c r="B3240" t="s">
        <v>7483</v>
      </c>
      <c r="C3240" t="s">
        <v>82</v>
      </c>
      <c r="D3240" t="s">
        <v>172</v>
      </c>
      <c r="E3240">
        <v>50</v>
      </c>
      <c r="F3240" t="s">
        <v>12</v>
      </c>
      <c r="G3240">
        <v>2022</v>
      </c>
      <c r="H3240" t="s">
        <v>12</v>
      </c>
      <c r="I3240" t="s">
        <v>84</v>
      </c>
      <c r="J3240" t="s">
        <v>80</v>
      </c>
      <c r="K3240">
        <v>84</v>
      </c>
      <c r="L3240" s="18">
        <v>44448</v>
      </c>
      <c r="M3240" s="18">
        <v>47005</v>
      </c>
      <c r="O3240">
        <v>85799000</v>
      </c>
      <c r="P3240">
        <v>59299000</v>
      </c>
      <c r="Q3240">
        <v>26500000</v>
      </c>
      <c r="R3240">
        <v>1159793</v>
      </c>
      <c r="S3240" t="s">
        <v>156</v>
      </c>
      <c r="T3240">
        <v>-0.1348496699611593</v>
      </c>
      <c r="U3240">
        <v>-6.7305657026186405E-2</v>
      </c>
      <c r="V3240">
        <v>-0.70679620169527924</v>
      </c>
      <c r="W3240">
        <v>1.0961941431379481</v>
      </c>
      <c r="X3240">
        <v>0.58581618390063472</v>
      </c>
      <c r="Y3240" t="str">
        <f t="shared" si="200"/>
        <v>&gt;72</v>
      </c>
      <c r="Z3240" s="20">
        <f t="shared" si="201"/>
        <v>0.69113859135887368</v>
      </c>
      <c r="AA3240" t="str">
        <f t="shared" si="202"/>
        <v>60%-80%</v>
      </c>
      <c r="AB3240">
        <f t="shared" si="203"/>
        <v>2.4049509269704564E-4</v>
      </c>
    </row>
    <row r="3241" spans="1:28" x14ac:dyDescent="0.25">
      <c r="A3241" t="s">
        <v>7484</v>
      </c>
      <c r="B3241" t="s">
        <v>7485</v>
      </c>
      <c r="C3241" t="s">
        <v>82</v>
      </c>
      <c r="D3241" t="s">
        <v>1220</v>
      </c>
      <c r="E3241">
        <v>167192638</v>
      </c>
      <c r="F3241" t="s">
        <v>95</v>
      </c>
      <c r="G3241">
        <v>2013</v>
      </c>
      <c r="H3241" t="s">
        <v>16</v>
      </c>
      <c r="J3241" t="s">
        <v>96</v>
      </c>
      <c r="K3241">
        <v>60</v>
      </c>
      <c r="L3241" s="18">
        <v>44526</v>
      </c>
      <c r="M3241" s="18">
        <v>46352</v>
      </c>
      <c r="O3241">
        <v>37900000</v>
      </c>
      <c r="P3241">
        <v>32900000</v>
      </c>
      <c r="Q3241">
        <v>5000000</v>
      </c>
      <c r="R3241">
        <v>953658</v>
      </c>
      <c r="S3241" t="s">
        <v>815</v>
      </c>
      <c r="T3241">
        <v>1.3690329385271749</v>
      </c>
      <c r="U3241">
        <v>0.65922815486819497</v>
      </c>
      <c r="V3241">
        <v>1.316088984645875</v>
      </c>
      <c r="W3241">
        <v>-0.80086366590815528</v>
      </c>
      <c r="X3241">
        <v>-0.26501046745693763</v>
      </c>
      <c r="Y3241" t="str">
        <f t="shared" si="200"/>
        <v>49-60</v>
      </c>
      <c r="Z3241" s="20">
        <f t="shared" si="201"/>
        <v>0.86807387862796836</v>
      </c>
      <c r="AA3241" t="str">
        <f t="shared" si="202"/>
        <v>80%-100%</v>
      </c>
      <c r="AB3241">
        <f t="shared" si="203"/>
        <v>1.9775086512099932E-4</v>
      </c>
    </row>
    <row r="3242" spans="1:28" x14ac:dyDescent="0.25">
      <c r="A3242" t="s">
        <v>7486</v>
      </c>
      <c r="B3242" t="s">
        <v>7487</v>
      </c>
      <c r="C3242" t="s">
        <v>77</v>
      </c>
      <c r="D3242" t="s">
        <v>316</v>
      </c>
      <c r="E3242">
        <v>236</v>
      </c>
      <c r="F3242" t="s">
        <v>87</v>
      </c>
      <c r="G3242">
        <v>2021</v>
      </c>
      <c r="H3242" t="s">
        <v>24</v>
      </c>
      <c r="I3242" t="s">
        <v>84</v>
      </c>
      <c r="J3242" t="s">
        <v>80</v>
      </c>
      <c r="K3242">
        <v>72</v>
      </c>
      <c r="L3242" s="18">
        <v>44012</v>
      </c>
      <c r="M3242" s="18">
        <v>46203</v>
      </c>
      <c r="N3242" s="18">
        <v>44098</v>
      </c>
      <c r="O3242">
        <v>45590000</v>
      </c>
      <c r="P3242">
        <v>20590000</v>
      </c>
      <c r="Q3242">
        <v>25000000</v>
      </c>
      <c r="R3242">
        <v>528876</v>
      </c>
      <c r="S3242" t="s">
        <v>842</v>
      </c>
      <c r="T3242">
        <v>-4.9953071094882402E-2</v>
      </c>
      <c r="U3242">
        <v>-1.0507617654743451</v>
      </c>
      <c r="V3242">
        <v>0.16994387989697479</v>
      </c>
      <c r="W3242">
        <v>-0.17223800982633691</v>
      </c>
      <c r="X3242">
        <v>-0.49705409964536651</v>
      </c>
      <c r="Y3242" t="str">
        <f t="shared" si="200"/>
        <v>61-72</v>
      </c>
      <c r="Z3242" s="20">
        <f t="shared" si="201"/>
        <v>0.45163413029173066</v>
      </c>
      <c r="AA3242" t="str">
        <f t="shared" si="202"/>
        <v>40%-60%</v>
      </c>
      <c r="AB3242">
        <f t="shared" si="203"/>
        <v>1.0966791715870221E-4</v>
      </c>
    </row>
    <row r="3243" spans="1:28" x14ac:dyDescent="0.25">
      <c r="A3243" t="s">
        <v>7488</v>
      </c>
      <c r="B3243" t="s">
        <v>7489</v>
      </c>
      <c r="C3243" t="s">
        <v>77</v>
      </c>
      <c r="D3243" t="s">
        <v>177</v>
      </c>
      <c r="E3243">
        <v>60</v>
      </c>
      <c r="F3243" t="s">
        <v>117</v>
      </c>
      <c r="G3243">
        <v>2019</v>
      </c>
      <c r="H3243" t="s">
        <v>14</v>
      </c>
      <c r="I3243" t="s">
        <v>84</v>
      </c>
      <c r="J3243" t="s">
        <v>80</v>
      </c>
      <c r="K3243">
        <v>72</v>
      </c>
      <c r="L3243" s="18">
        <v>43496</v>
      </c>
      <c r="M3243" s="18">
        <v>45688</v>
      </c>
      <c r="N3243" s="18">
        <v>44214</v>
      </c>
      <c r="O3243">
        <v>45990000</v>
      </c>
      <c r="P3243">
        <v>22995000</v>
      </c>
      <c r="Q3243">
        <v>22995000</v>
      </c>
      <c r="R3243">
        <v>566278</v>
      </c>
      <c r="S3243" t="s">
        <v>103</v>
      </c>
      <c r="T3243">
        <v>0.71411631870160996</v>
      </c>
      <c r="U3243">
        <v>-0.85216124758390532</v>
      </c>
      <c r="V3243">
        <v>0.32803285986234038</v>
      </c>
      <c r="W3243">
        <v>-0.30326862209469002</v>
      </c>
      <c r="X3243">
        <v>-1.11583711881451</v>
      </c>
      <c r="Y3243" t="str">
        <f t="shared" si="200"/>
        <v>61-72</v>
      </c>
      <c r="Z3243" s="20">
        <f t="shared" si="201"/>
        <v>0.5</v>
      </c>
      <c r="AA3243" t="str">
        <f t="shared" si="202"/>
        <v>40%-60%</v>
      </c>
      <c r="AB3243">
        <f t="shared" si="203"/>
        <v>1.174236093012267E-4</v>
      </c>
    </row>
    <row r="3244" spans="1:28" x14ac:dyDescent="0.25">
      <c r="A3244" t="s">
        <v>7490</v>
      </c>
      <c r="B3244" t="s">
        <v>7491</v>
      </c>
      <c r="C3244" t="s">
        <v>77</v>
      </c>
      <c r="D3244" t="s">
        <v>212</v>
      </c>
      <c r="E3244">
        <v>15</v>
      </c>
      <c r="F3244" t="s">
        <v>79</v>
      </c>
      <c r="G3244">
        <v>2018</v>
      </c>
      <c r="H3244" t="s">
        <v>13</v>
      </c>
      <c r="J3244" t="s">
        <v>80</v>
      </c>
      <c r="K3244">
        <v>84</v>
      </c>
      <c r="L3244" s="18">
        <v>42970</v>
      </c>
      <c r="M3244" s="18">
        <v>45527</v>
      </c>
      <c r="N3244" s="18">
        <v>43203</v>
      </c>
      <c r="O3244">
        <v>50810000</v>
      </c>
      <c r="P3244">
        <v>45729000</v>
      </c>
      <c r="Q3244">
        <v>5081000</v>
      </c>
      <c r="R3244">
        <v>991331</v>
      </c>
      <c r="S3244" t="s">
        <v>311</v>
      </c>
      <c r="T3244">
        <v>0.25324906771324951</v>
      </c>
      <c r="U3244">
        <v>0.79032357974038436</v>
      </c>
      <c r="V3244">
        <v>1.237044494663192</v>
      </c>
      <c r="W3244">
        <v>-0.52607600789711595</v>
      </c>
      <c r="X3244">
        <v>0.43112042910834891</v>
      </c>
      <c r="Y3244" t="str">
        <f t="shared" si="200"/>
        <v>&gt;72</v>
      </c>
      <c r="Z3244" s="20">
        <f t="shared" si="201"/>
        <v>0.9</v>
      </c>
      <c r="AA3244" t="str">
        <f t="shared" si="202"/>
        <v>80%-100%</v>
      </c>
      <c r="AB3244">
        <f t="shared" si="203"/>
        <v>2.0556275192077806E-4</v>
      </c>
    </row>
    <row r="3245" spans="1:28" x14ac:dyDescent="0.25">
      <c r="A3245" t="s">
        <v>7492</v>
      </c>
      <c r="B3245" t="s">
        <v>7493</v>
      </c>
      <c r="C3245" t="s">
        <v>77</v>
      </c>
      <c r="D3245" t="s">
        <v>93</v>
      </c>
      <c r="E3245">
        <v>220</v>
      </c>
      <c r="F3245" t="s">
        <v>87</v>
      </c>
      <c r="G3245">
        <v>2018</v>
      </c>
      <c r="H3245" t="s">
        <v>15</v>
      </c>
      <c r="J3245" t="s">
        <v>80</v>
      </c>
      <c r="K3245">
        <v>60</v>
      </c>
      <c r="L3245" s="18">
        <v>43069</v>
      </c>
      <c r="M3245" s="18">
        <v>44895</v>
      </c>
      <c r="N3245" s="18">
        <v>44516</v>
      </c>
      <c r="O3245">
        <v>37990000</v>
      </c>
      <c r="P3245">
        <v>12990000</v>
      </c>
      <c r="Q3245">
        <v>25000000</v>
      </c>
      <c r="R3245">
        <v>345807</v>
      </c>
      <c r="S3245" t="s">
        <v>210</v>
      </c>
      <c r="T3245">
        <v>1.550954221812054</v>
      </c>
      <c r="U3245">
        <v>-1.5012216179499469</v>
      </c>
      <c r="V3245">
        <v>0.56516632981038883</v>
      </c>
      <c r="W3245">
        <v>0.45539093936782887</v>
      </c>
      <c r="X3245">
        <v>1.0499034482774929</v>
      </c>
      <c r="Y3245" t="str">
        <f t="shared" si="200"/>
        <v>49-60</v>
      </c>
      <c r="Z3245" s="20">
        <f t="shared" si="201"/>
        <v>0.34193208739141878</v>
      </c>
      <c r="AA3245" t="str">
        <f t="shared" si="202"/>
        <v>20%-40%</v>
      </c>
      <c r="AB3245">
        <f t="shared" si="203"/>
        <v>7.1706663620393698E-5</v>
      </c>
    </row>
    <row r="3246" spans="1:28" x14ac:dyDescent="0.25">
      <c r="A3246" t="s">
        <v>7494</v>
      </c>
      <c r="B3246" t="s">
        <v>7495</v>
      </c>
      <c r="C3246" t="s">
        <v>77</v>
      </c>
      <c r="D3246" t="s">
        <v>240</v>
      </c>
      <c r="E3246">
        <v>60</v>
      </c>
      <c r="F3246" t="s">
        <v>87</v>
      </c>
      <c r="G3246">
        <v>2018</v>
      </c>
      <c r="H3246" t="s">
        <v>15</v>
      </c>
      <c r="J3246" t="s">
        <v>80</v>
      </c>
      <c r="K3246">
        <v>84</v>
      </c>
      <c r="L3246" s="18">
        <v>43462</v>
      </c>
      <c r="M3246" s="18">
        <v>46019</v>
      </c>
      <c r="N3246" s="18">
        <v>44007</v>
      </c>
      <c r="O3246">
        <v>40719000</v>
      </c>
      <c r="P3246">
        <v>20359500</v>
      </c>
      <c r="Q3246">
        <v>20359500</v>
      </c>
      <c r="R3246">
        <v>449946</v>
      </c>
      <c r="S3246" t="s">
        <v>191</v>
      </c>
      <c r="T3246">
        <v>1.187111655242296</v>
      </c>
      <c r="U3246">
        <v>-0.85216124758390532</v>
      </c>
      <c r="V3246">
        <v>0.4070773498450232</v>
      </c>
      <c r="W3246">
        <v>0.48427618869367078</v>
      </c>
      <c r="X3246">
        <v>0.35377255171220601</v>
      </c>
      <c r="Y3246" t="str">
        <f t="shared" si="200"/>
        <v>&gt;72</v>
      </c>
      <c r="Z3246" s="20">
        <f t="shared" si="201"/>
        <v>0.5</v>
      </c>
      <c r="AA3246" t="str">
        <f t="shared" si="202"/>
        <v>40%-60%</v>
      </c>
      <c r="AB3246">
        <f t="shared" si="203"/>
        <v>9.3300964032948038E-5</v>
      </c>
    </row>
    <row r="3247" spans="1:28" x14ac:dyDescent="0.25">
      <c r="A3247" t="s">
        <v>7496</v>
      </c>
      <c r="B3247" t="s">
        <v>7497</v>
      </c>
      <c r="C3247" t="s">
        <v>77</v>
      </c>
      <c r="D3247" t="s">
        <v>256</v>
      </c>
      <c r="E3247">
        <v>60</v>
      </c>
      <c r="F3247" t="s">
        <v>117</v>
      </c>
      <c r="G3247">
        <v>2018</v>
      </c>
      <c r="H3247" t="s">
        <v>14</v>
      </c>
      <c r="J3247" t="s">
        <v>80</v>
      </c>
      <c r="K3247">
        <v>72</v>
      </c>
      <c r="L3247" s="18">
        <v>42962</v>
      </c>
      <c r="M3247" s="18">
        <v>45153</v>
      </c>
      <c r="N3247" s="18">
        <v>43412</v>
      </c>
      <c r="O3247">
        <v>42920000</v>
      </c>
      <c r="P3247">
        <v>38628000</v>
      </c>
      <c r="Q3247">
        <v>4292000</v>
      </c>
      <c r="R3247">
        <v>921197</v>
      </c>
      <c r="S3247" t="s">
        <v>189</v>
      </c>
      <c r="T3247">
        <v>0.50793886431208024</v>
      </c>
      <c r="U3247">
        <v>0.79032357974038436</v>
      </c>
      <c r="V3247">
        <v>0.48612183982770601</v>
      </c>
      <c r="W3247">
        <v>-0.35618009999072991</v>
      </c>
      <c r="X3247">
        <v>0.1217289195237771</v>
      </c>
      <c r="Y3247" t="str">
        <f t="shared" si="200"/>
        <v>61-72</v>
      </c>
      <c r="Z3247" s="20">
        <f t="shared" si="201"/>
        <v>0.9</v>
      </c>
      <c r="AA3247" t="str">
        <f t="shared" si="202"/>
        <v>80%-100%</v>
      </c>
      <c r="AB3247">
        <f t="shared" si="203"/>
        <v>1.9101974051166057E-4</v>
      </c>
    </row>
    <row r="3248" spans="1:28" x14ac:dyDescent="0.25">
      <c r="A3248" t="s">
        <v>7498</v>
      </c>
      <c r="B3248" t="s">
        <v>7499</v>
      </c>
      <c r="C3248" t="s">
        <v>77</v>
      </c>
      <c r="D3248" t="s">
        <v>130</v>
      </c>
      <c r="E3248">
        <v>236</v>
      </c>
      <c r="F3248" t="s">
        <v>79</v>
      </c>
      <c r="G3248">
        <v>2021</v>
      </c>
      <c r="H3248" t="s">
        <v>26</v>
      </c>
      <c r="I3248" t="s">
        <v>84</v>
      </c>
      <c r="J3248" t="s">
        <v>80</v>
      </c>
      <c r="K3248">
        <v>24</v>
      </c>
      <c r="L3248" s="18">
        <v>44288</v>
      </c>
      <c r="M3248" s="18">
        <v>44961</v>
      </c>
      <c r="N3248" s="18">
        <v>44379</v>
      </c>
      <c r="O3248">
        <v>44760000</v>
      </c>
      <c r="P3248">
        <v>16260000</v>
      </c>
      <c r="Q3248">
        <v>28500000</v>
      </c>
      <c r="R3248">
        <v>792828</v>
      </c>
      <c r="S3248" t="s">
        <v>699</v>
      </c>
      <c r="T3248">
        <v>-0.85040671754835062</v>
      </c>
      <c r="U3248">
        <v>-1.4136004311867121</v>
      </c>
      <c r="V3248">
        <v>-0.89715673486924186</v>
      </c>
      <c r="W3248">
        <v>0.49654799704001151</v>
      </c>
      <c r="X3248">
        <v>0.97255557088134947</v>
      </c>
      <c r="Y3248" t="str">
        <f t="shared" si="200"/>
        <v>&lt;=24</v>
      </c>
      <c r="Z3248" s="20">
        <f t="shared" si="201"/>
        <v>0.36327077747989278</v>
      </c>
      <c r="AA3248" t="str">
        <f t="shared" si="202"/>
        <v>20%-40%</v>
      </c>
      <c r="AB3248">
        <f t="shared" si="203"/>
        <v>1.6440109860364161E-4</v>
      </c>
    </row>
    <row r="3249" spans="1:28" x14ac:dyDescent="0.25">
      <c r="A3249" t="s">
        <v>7500</v>
      </c>
      <c r="B3249" t="s">
        <v>7501</v>
      </c>
      <c r="C3249" t="s">
        <v>77</v>
      </c>
      <c r="D3249" t="s">
        <v>236</v>
      </c>
      <c r="E3249">
        <v>76</v>
      </c>
      <c r="F3249" t="s">
        <v>87</v>
      </c>
      <c r="G3249">
        <v>2020</v>
      </c>
      <c r="H3249" t="s">
        <v>24</v>
      </c>
      <c r="I3249" t="s">
        <v>84</v>
      </c>
      <c r="J3249" t="s">
        <v>80</v>
      </c>
      <c r="K3249">
        <v>84</v>
      </c>
      <c r="L3249" s="18">
        <v>44034</v>
      </c>
      <c r="M3249" s="18">
        <v>46590</v>
      </c>
      <c r="N3249" s="18">
        <v>44466</v>
      </c>
      <c r="O3249">
        <v>36390000</v>
      </c>
      <c r="P3249">
        <v>36390000</v>
      </c>
      <c r="Q3249">
        <v>0</v>
      </c>
      <c r="R3249">
        <v>845979</v>
      </c>
      <c r="S3249" t="s">
        <v>413</v>
      </c>
      <c r="T3249">
        <v>-0.83827863199602526</v>
      </c>
      <c r="U3249">
        <v>1.2009447865714571</v>
      </c>
      <c r="V3249">
        <v>1.4741779646112401</v>
      </c>
      <c r="W3249">
        <v>-0.49471699712925088</v>
      </c>
      <c r="X3249">
        <v>-0.26501046745693763</v>
      </c>
      <c r="Y3249" t="str">
        <f t="shared" si="200"/>
        <v>&gt;72</v>
      </c>
      <c r="Z3249" s="20">
        <f t="shared" si="201"/>
        <v>1</v>
      </c>
      <c r="AA3249" t="str">
        <f t="shared" si="202"/>
        <v>80%-100%</v>
      </c>
      <c r="AB3249">
        <f t="shared" si="203"/>
        <v>1.7542250903803867E-4</v>
      </c>
    </row>
    <row r="3250" spans="1:28" x14ac:dyDescent="0.25">
      <c r="A3250" t="s">
        <v>7502</v>
      </c>
      <c r="B3250" t="s">
        <v>7503</v>
      </c>
      <c r="C3250" t="s">
        <v>77</v>
      </c>
      <c r="D3250" t="s">
        <v>442</v>
      </c>
      <c r="E3250">
        <v>59</v>
      </c>
      <c r="F3250" t="s">
        <v>87</v>
      </c>
      <c r="G3250">
        <v>2020</v>
      </c>
      <c r="H3250" t="s">
        <v>24</v>
      </c>
      <c r="I3250" t="s">
        <v>84</v>
      </c>
      <c r="J3250" t="s">
        <v>80</v>
      </c>
      <c r="K3250">
        <v>84</v>
      </c>
      <c r="L3250" s="18">
        <v>43864</v>
      </c>
      <c r="M3250" s="18">
        <v>46448</v>
      </c>
      <c r="N3250" s="18">
        <v>44312</v>
      </c>
      <c r="O3250">
        <v>41415000</v>
      </c>
      <c r="P3250">
        <v>31640000</v>
      </c>
      <c r="Q3250">
        <v>9775000</v>
      </c>
      <c r="R3250">
        <v>689639</v>
      </c>
      <c r="S3250" t="s">
        <v>252</v>
      </c>
      <c r="T3250">
        <v>-1.46893908071694</v>
      </c>
      <c r="U3250">
        <v>0.2317736416303163</v>
      </c>
      <c r="V3250">
        <v>0.36755510485368181</v>
      </c>
      <c r="W3250">
        <v>-0.21528857825245121</v>
      </c>
      <c r="X3250">
        <v>-1.425228628399082</v>
      </c>
      <c r="Y3250" t="str">
        <f t="shared" si="200"/>
        <v>&gt;72</v>
      </c>
      <c r="Z3250" s="20">
        <f t="shared" si="201"/>
        <v>0.76397440540866834</v>
      </c>
      <c r="AA3250" t="str">
        <f t="shared" si="202"/>
        <v>60%-80%</v>
      </c>
      <c r="AB3250">
        <f t="shared" si="203"/>
        <v>1.430037905320155E-4</v>
      </c>
    </row>
    <row r="3251" spans="1:28" x14ac:dyDescent="0.25">
      <c r="A3251" t="s">
        <v>7504</v>
      </c>
      <c r="B3251" t="s">
        <v>7505</v>
      </c>
      <c r="C3251" t="s">
        <v>77</v>
      </c>
      <c r="D3251" t="s">
        <v>78</v>
      </c>
      <c r="E3251">
        <v>60</v>
      </c>
      <c r="F3251" t="s">
        <v>17</v>
      </c>
      <c r="G3251">
        <v>2017</v>
      </c>
      <c r="H3251" t="s">
        <v>17</v>
      </c>
      <c r="J3251" t="s">
        <v>80</v>
      </c>
      <c r="K3251">
        <v>84</v>
      </c>
      <c r="L3251" s="18">
        <v>43009</v>
      </c>
      <c r="M3251" s="18">
        <v>45301</v>
      </c>
      <c r="N3251" s="18">
        <v>43201</v>
      </c>
      <c r="O3251">
        <v>63650000</v>
      </c>
      <c r="P3251">
        <v>31825000</v>
      </c>
      <c r="Q3251">
        <v>31825000</v>
      </c>
      <c r="R3251">
        <v>736260</v>
      </c>
      <c r="S3251" t="s">
        <v>228</v>
      </c>
      <c r="T3251">
        <v>1.1628554841376451</v>
      </c>
      <c r="U3251">
        <v>-0.85216124758390532</v>
      </c>
      <c r="V3251">
        <v>0.92086653473246149</v>
      </c>
      <c r="W3251">
        <v>4.0568792603925274</v>
      </c>
      <c r="X3251">
        <v>-3.2966835268508812E-2</v>
      </c>
      <c r="Y3251" t="str">
        <f t="shared" si="200"/>
        <v>&gt;72</v>
      </c>
      <c r="Z3251" s="20">
        <f t="shared" si="201"/>
        <v>0.5</v>
      </c>
      <c r="AA3251" t="str">
        <f t="shared" si="202"/>
        <v>40%-60%</v>
      </c>
      <c r="AB3251">
        <f t="shared" si="203"/>
        <v>1.5267113782297946E-4</v>
      </c>
    </row>
    <row r="3252" spans="1:28" x14ac:dyDescent="0.25">
      <c r="A3252" t="s">
        <v>7506</v>
      </c>
      <c r="B3252" t="s">
        <v>7507</v>
      </c>
      <c r="C3252" t="s">
        <v>77</v>
      </c>
      <c r="D3252" t="s">
        <v>610</v>
      </c>
      <c r="E3252">
        <v>74</v>
      </c>
      <c r="F3252" t="s">
        <v>87</v>
      </c>
      <c r="G3252">
        <v>2019</v>
      </c>
      <c r="H3252" t="s">
        <v>15</v>
      </c>
      <c r="I3252" t="s">
        <v>84</v>
      </c>
      <c r="J3252" t="s">
        <v>80</v>
      </c>
      <c r="K3252">
        <v>84</v>
      </c>
      <c r="L3252" s="18">
        <v>43489</v>
      </c>
      <c r="M3252" s="18">
        <v>46046</v>
      </c>
      <c r="N3252" s="18">
        <v>44084</v>
      </c>
      <c r="O3252">
        <v>33530000</v>
      </c>
      <c r="P3252">
        <v>30177000</v>
      </c>
      <c r="Q3252">
        <v>3353000</v>
      </c>
      <c r="R3252">
        <v>594331</v>
      </c>
      <c r="S3252" t="s">
        <v>168</v>
      </c>
      <c r="T3252">
        <v>-0.59571692094951978</v>
      </c>
      <c r="U3252">
        <v>0.79032357974038436</v>
      </c>
      <c r="V3252">
        <v>7.9590889954919627E-2</v>
      </c>
      <c r="W3252">
        <v>-0.880188324397014</v>
      </c>
      <c r="X3252">
        <v>1.823382222238922</v>
      </c>
      <c r="Y3252" t="str">
        <f t="shared" si="200"/>
        <v>&gt;72</v>
      </c>
      <c r="Z3252" s="20">
        <f t="shared" si="201"/>
        <v>0.9</v>
      </c>
      <c r="AA3252" t="str">
        <f t="shared" si="202"/>
        <v>80%-100%</v>
      </c>
      <c r="AB3252">
        <f t="shared" si="203"/>
        <v>1.2324068944865837E-4</v>
      </c>
    </row>
    <row r="3253" spans="1:28" x14ac:dyDescent="0.25">
      <c r="A3253" t="s">
        <v>7508</v>
      </c>
      <c r="B3253" t="s">
        <v>7509</v>
      </c>
      <c r="C3253" t="s">
        <v>77</v>
      </c>
      <c r="D3253" t="s">
        <v>421</v>
      </c>
      <c r="E3253">
        <v>76</v>
      </c>
      <c r="F3253" t="s">
        <v>117</v>
      </c>
      <c r="G3253">
        <v>2017</v>
      </c>
      <c r="H3253" t="s">
        <v>14</v>
      </c>
      <c r="J3253" t="s">
        <v>80</v>
      </c>
      <c r="K3253">
        <v>72</v>
      </c>
      <c r="L3253" s="18">
        <v>42440</v>
      </c>
      <c r="M3253" s="18">
        <v>44868</v>
      </c>
      <c r="N3253" s="18">
        <v>43085</v>
      </c>
      <c r="O3253">
        <v>47990000</v>
      </c>
      <c r="P3253">
        <v>23995000</v>
      </c>
      <c r="Q3253">
        <v>23995000</v>
      </c>
      <c r="R3253">
        <v>629893</v>
      </c>
      <c r="S3253" t="s">
        <v>413</v>
      </c>
      <c r="T3253">
        <v>1.1022150563760189</v>
      </c>
      <c r="U3253">
        <v>-0.85216124758390532</v>
      </c>
      <c r="V3253">
        <v>0.99991102471514426</v>
      </c>
      <c r="W3253">
        <v>0.89978073729782126</v>
      </c>
      <c r="X3253">
        <v>0.35377255171220601</v>
      </c>
      <c r="Y3253" t="str">
        <f t="shared" si="200"/>
        <v>61-72</v>
      </c>
      <c r="Z3253" s="20">
        <f t="shared" si="201"/>
        <v>0.5</v>
      </c>
      <c r="AA3253" t="str">
        <f t="shared" si="202"/>
        <v>40%-60%</v>
      </c>
      <c r="AB3253">
        <f t="shared" si="203"/>
        <v>1.3061483853085869E-4</v>
      </c>
    </row>
    <row r="3254" spans="1:28" x14ac:dyDescent="0.25">
      <c r="A3254" t="s">
        <v>7510</v>
      </c>
      <c r="B3254" t="s">
        <v>7511</v>
      </c>
      <c r="C3254" t="s">
        <v>77</v>
      </c>
      <c r="D3254" t="s">
        <v>239</v>
      </c>
      <c r="E3254">
        <v>49</v>
      </c>
      <c r="F3254" t="s">
        <v>87</v>
      </c>
      <c r="G3254">
        <v>2019</v>
      </c>
      <c r="H3254" t="s">
        <v>15</v>
      </c>
      <c r="J3254" t="s">
        <v>80</v>
      </c>
      <c r="K3254">
        <v>36</v>
      </c>
      <c r="L3254" s="18">
        <v>43142</v>
      </c>
      <c r="M3254" s="18">
        <v>44502</v>
      </c>
      <c r="N3254" s="18">
        <v>43769</v>
      </c>
      <c r="O3254">
        <v>32691750</v>
      </c>
      <c r="P3254">
        <v>12691750</v>
      </c>
      <c r="Q3254">
        <v>20000000</v>
      </c>
      <c r="R3254">
        <v>463255</v>
      </c>
      <c r="S3254" t="s">
        <v>99</v>
      </c>
      <c r="T3254">
        <v>1.077958885271368</v>
      </c>
      <c r="U3254">
        <v>-1.311133684792557</v>
      </c>
      <c r="V3254">
        <v>-0.1067118350424142</v>
      </c>
      <c r="W3254">
        <v>-0.70925823767236751</v>
      </c>
      <c r="X3254">
        <v>-1.0384892414183671</v>
      </c>
      <c r="Y3254" t="str">
        <f t="shared" si="200"/>
        <v>25-36</v>
      </c>
      <c r="Z3254" s="20">
        <f t="shared" si="201"/>
        <v>0.38822485795345918</v>
      </c>
      <c r="AA3254" t="str">
        <f t="shared" si="202"/>
        <v>20%-40%</v>
      </c>
      <c r="AB3254">
        <f t="shared" si="203"/>
        <v>9.6060723049173335E-5</v>
      </c>
    </row>
    <row r="3255" spans="1:28" x14ac:dyDescent="0.25">
      <c r="A3255" t="s">
        <v>7512</v>
      </c>
      <c r="B3255" t="s">
        <v>7513</v>
      </c>
      <c r="C3255" t="s">
        <v>77</v>
      </c>
      <c r="D3255" t="s">
        <v>305</v>
      </c>
      <c r="E3255">
        <v>38</v>
      </c>
      <c r="F3255" t="s">
        <v>79</v>
      </c>
      <c r="G3255">
        <v>2019</v>
      </c>
      <c r="H3255" t="s">
        <v>13</v>
      </c>
      <c r="J3255" t="s">
        <v>80</v>
      </c>
      <c r="K3255">
        <v>84</v>
      </c>
      <c r="L3255" s="18">
        <v>43371</v>
      </c>
      <c r="M3255" s="18">
        <v>45928</v>
      </c>
      <c r="N3255" s="18">
        <v>43795</v>
      </c>
      <c r="O3255">
        <v>42084900</v>
      </c>
      <c r="P3255">
        <v>30084900</v>
      </c>
      <c r="Q3255">
        <v>12000000</v>
      </c>
      <c r="R3255">
        <v>597772</v>
      </c>
      <c r="S3255" t="s">
        <v>336</v>
      </c>
      <c r="T3255">
        <v>0.96880611530044081</v>
      </c>
      <c r="U3255">
        <v>3.0108101210942682E-2</v>
      </c>
      <c r="V3255">
        <v>0.18405098954642959</v>
      </c>
      <c r="W3255">
        <v>-0.7443736518294195</v>
      </c>
      <c r="X3255">
        <v>0.50846830650449182</v>
      </c>
      <c r="Y3255" t="str">
        <f t="shared" si="200"/>
        <v>&gt;72</v>
      </c>
      <c r="Z3255" s="20">
        <f t="shared" si="201"/>
        <v>0.71486210018320107</v>
      </c>
      <c r="AA3255" t="str">
        <f t="shared" si="202"/>
        <v>60%-80%</v>
      </c>
      <c r="AB3255">
        <f t="shared" si="203"/>
        <v>1.2395421644353637E-4</v>
      </c>
    </row>
    <row r="3256" spans="1:28" x14ac:dyDescent="0.25">
      <c r="A3256" t="s">
        <v>1071</v>
      </c>
      <c r="B3256" t="s">
        <v>1072</v>
      </c>
      <c r="C3256" t="s">
        <v>77</v>
      </c>
      <c r="D3256" t="s">
        <v>576</v>
      </c>
      <c r="E3256">
        <v>7</v>
      </c>
      <c r="F3256" t="s">
        <v>25</v>
      </c>
      <c r="G3256">
        <v>2021</v>
      </c>
      <c r="H3256" t="s">
        <v>25</v>
      </c>
      <c r="I3256" t="s">
        <v>84</v>
      </c>
      <c r="J3256" t="s">
        <v>80</v>
      </c>
      <c r="K3256">
        <v>84</v>
      </c>
      <c r="L3256" s="18">
        <v>44209</v>
      </c>
      <c r="M3256" s="18">
        <v>46765</v>
      </c>
      <c r="N3256" s="18">
        <v>44348</v>
      </c>
      <c r="O3256">
        <v>42270000</v>
      </c>
      <c r="P3256">
        <v>42270000</v>
      </c>
      <c r="Q3256">
        <v>0</v>
      </c>
      <c r="R3256">
        <v>893102</v>
      </c>
      <c r="S3256" t="s">
        <v>498</v>
      </c>
      <c r="T3256">
        <v>-0.15910584106580991</v>
      </c>
      <c r="U3256">
        <v>1.2009447865714571</v>
      </c>
      <c r="V3256">
        <v>0.24898836987965761</v>
      </c>
      <c r="W3256">
        <v>-0.21331441489322489</v>
      </c>
      <c r="X3256">
        <v>-0.34235834485308059</v>
      </c>
      <c r="Y3256" t="str">
        <f t="shared" si="200"/>
        <v>&gt;72</v>
      </c>
      <c r="Z3256" s="20">
        <f t="shared" si="201"/>
        <v>1</v>
      </c>
      <c r="AA3256" t="str">
        <f t="shared" si="202"/>
        <v>80%-100%</v>
      </c>
      <c r="AB3256">
        <f t="shared" si="203"/>
        <v>1.8519395122915629E-4</v>
      </c>
    </row>
    <row r="3257" spans="1:28" x14ac:dyDescent="0.25">
      <c r="A3257" t="s">
        <v>7514</v>
      </c>
      <c r="B3257" t="s">
        <v>7515</v>
      </c>
      <c r="C3257" t="s">
        <v>77</v>
      </c>
      <c r="D3257" t="s">
        <v>246</v>
      </c>
      <c r="E3257">
        <v>59</v>
      </c>
      <c r="F3257" t="s">
        <v>117</v>
      </c>
      <c r="G3257">
        <v>2020</v>
      </c>
      <c r="H3257" t="s">
        <v>14</v>
      </c>
      <c r="I3257" t="s">
        <v>84</v>
      </c>
      <c r="J3257" t="s">
        <v>80</v>
      </c>
      <c r="K3257">
        <v>48</v>
      </c>
      <c r="L3257" s="18">
        <v>43585</v>
      </c>
      <c r="M3257" s="18">
        <v>45046</v>
      </c>
      <c r="N3257" s="18">
        <v>43889</v>
      </c>
      <c r="O3257">
        <v>47845000</v>
      </c>
      <c r="P3257">
        <v>25845000</v>
      </c>
      <c r="Q3257">
        <v>22000000</v>
      </c>
      <c r="R3257">
        <v>762845</v>
      </c>
      <c r="S3257" t="s">
        <v>287</v>
      </c>
      <c r="T3257">
        <v>0.85965334532951332</v>
      </c>
      <c r="U3257">
        <v>-0.6871661028179451</v>
      </c>
      <c r="V3257">
        <v>-0.18575632502509701</v>
      </c>
      <c r="W3257">
        <v>1.3740320793621901</v>
      </c>
      <c r="X3257">
        <v>0.35377255171220601</v>
      </c>
      <c r="Y3257" t="str">
        <f t="shared" si="200"/>
        <v>37-48</v>
      </c>
      <c r="Z3257" s="20">
        <f t="shared" si="201"/>
        <v>0.54018183718256874</v>
      </c>
      <c r="AA3257" t="str">
        <f t="shared" si="202"/>
        <v>40%-60%</v>
      </c>
      <c r="AB3257">
        <f t="shared" si="203"/>
        <v>1.5818381296358729E-4</v>
      </c>
    </row>
    <row r="3258" spans="1:28" x14ac:dyDescent="0.25">
      <c r="A3258" t="s">
        <v>7516</v>
      </c>
      <c r="B3258" t="s">
        <v>7517</v>
      </c>
      <c r="C3258" t="s">
        <v>77</v>
      </c>
      <c r="D3258" t="s">
        <v>100</v>
      </c>
      <c r="E3258">
        <v>48</v>
      </c>
      <c r="F3258" t="s">
        <v>87</v>
      </c>
      <c r="G3258">
        <v>2017</v>
      </c>
      <c r="H3258" t="s">
        <v>15</v>
      </c>
      <c r="J3258" t="s">
        <v>80</v>
      </c>
      <c r="K3258">
        <v>84</v>
      </c>
      <c r="L3258" s="18">
        <v>42754</v>
      </c>
      <c r="M3258" s="18">
        <v>45310</v>
      </c>
      <c r="N3258" s="18">
        <v>43812</v>
      </c>
      <c r="O3258">
        <v>34840000</v>
      </c>
      <c r="P3258">
        <v>26840000</v>
      </c>
      <c r="Q3258">
        <v>8000000</v>
      </c>
      <c r="R3258">
        <v>534454</v>
      </c>
      <c r="S3258" t="s">
        <v>407</v>
      </c>
      <c r="T3258">
        <v>0.75050057535858583</v>
      </c>
      <c r="U3258">
        <v>0.25807175136807581</v>
      </c>
      <c r="V3258">
        <v>0.20976056561350159</v>
      </c>
      <c r="W3258">
        <v>0.1097941937769473</v>
      </c>
      <c r="X3258">
        <v>1.3592949578620639</v>
      </c>
      <c r="Y3258" t="str">
        <f t="shared" si="200"/>
        <v>&gt;72</v>
      </c>
      <c r="Z3258" s="20">
        <f t="shared" si="201"/>
        <v>0.77037887485648682</v>
      </c>
      <c r="AA3258" t="str">
        <f t="shared" si="202"/>
        <v>60%-80%</v>
      </c>
      <c r="AB3258">
        <f t="shared" si="203"/>
        <v>1.1082457324048932E-4</v>
      </c>
    </row>
    <row r="3259" spans="1:28" x14ac:dyDescent="0.25">
      <c r="A3259" t="s">
        <v>7518</v>
      </c>
      <c r="B3259" t="s">
        <v>7519</v>
      </c>
      <c r="C3259" t="s">
        <v>77</v>
      </c>
      <c r="D3259" t="s">
        <v>1386</v>
      </c>
      <c r="E3259">
        <v>-1</v>
      </c>
      <c r="F3259" t="s">
        <v>117</v>
      </c>
      <c r="G3259">
        <v>2021</v>
      </c>
      <c r="H3259" t="s">
        <v>29</v>
      </c>
      <c r="I3259" t="s">
        <v>84</v>
      </c>
      <c r="J3259" t="s">
        <v>80</v>
      </c>
      <c r="K3259">
        <v>84</v>
      </c>
      <c r="L3259" s="18">
        <v>44117</v>
      </c>
      <c r="M3259" s="18">
        <v>46673</v>
      </c>
      <c r="N3259" s="18">
        <v>44148</v>
      </c>
      <c r="O3259">
        <v>53556521</v>
      </c>
      <c r="P3259">
        <v>37490468</v>
      </c>
      <c r="Q3259">
        <v>16066053</v>
      </c>
      <c r="R3259">
        <v>782189</v>
      </c>
      <c r="S3259" t="s">
        <v>382</v>
      </c>
      <c r="T3259">
        <v>-3.7824985542557123E-2</v>
      </c>
      <c r="U3259">
        <v>-3.0849577343998569E-2</v>
      </c>
      <c r="V3259">
        <v>9.0899389914291959E-2</v>
      </c>
      <c r="W3259">
        <v>0.73179040484578872</v>
      </c>
      <c r="X3259">
        <v>-1.11583711881451</v>
      </c>
      <c r="Y3259" t="str">
        <f t="shared" si="200"/>
        <v>&gt;72</v>
      </c>
      <c r="Z3259" s="20">
        <f t="shared" si="201"/>
        <v>0.70001686629346216</v>
      </c>
      <c r="AA3259" t="str">
        <f t="shared" si="202"/>
        <v>60%-80%</v>
      </c>
      <c r="AB3259">
        <f t="shared" si="203"/>
        <v>1.6219499174560412E-4</v>
      </c>
    </row>
    <row r="3260" spans="1:28" x14ac:dyDescent="0.25">
      <c r="A3260" t="s">
        <v>7520</v>
      </c>
      <c r="B3260" t="s">
        <v>7521</v>
      </c>
      <c r="C3260" t="s">
        <v>77</v>
      </c>
      <c r="D3260" t="s">
        <v>442</v>
      </c>
      <c r="E3260">
        <v>50</v>
      </c>
      <c r="F3260" t="s">
        <v>87</v>
      </c>
      <c r="G3260">
        <v>2020</v>
      </c>
      <c r="H3260" t="s">
        <v>24</v>
      </c>
      <c r="I3260" t="s">
        <v>84</v>
      </c>
      <c r="J3260" t="s">
        <v>80</v>
      </c>
      <c r="K3260">
        <v>84</v>
      </c>
      <c r="L3260" s="18">
        <v>43852</v>
      </c>
      <c r="M3260" s="18">
        <v>46409</v>
      </c>
      <c r="N3260" s="18">
        <v>44153</v>
      </c>
      <c r="O3260">
        <v>46478000</v>
      </c>
      <c r="P3260">
        <v>30090000</v>
      </c>
      <c r="Q3260">
        <v>16388000</v>
      </c>
      <c r="R3260">
        <v>619302</v>
      </c>
      <c r="S3260" t="s">
        <v>109</v>
      </c>
      <c r="T3260">
        <v>0.38665800878882761</v>
      </c>
      <c r="U3260">
        <v>-0.2468929727012347</v>
      </c>
      <c r="V3260">
        <v>0.60468857480173022</v>
      </c>
      <c r="W3260">
        <v>-0.10065633334948069</v>
      </c>
      <c r="X3260">
        <v>0.35377255171220601</v>
      </c>
      <c r="Y3260" t="str">
        <f t="shared" si="200"/>
        <v>&gt;72</v>
      </c>
      <c r="Z3260" s="20">
        <f t="shared" si="201"/>
        <v>0.64740307242136064</v>
      </c>
      <c r="AA3260" t="str">
        <f t="shared" si="202"/>
        <v>60%-80%</v>
      </c>
      <c r="AB3260">
        <f t="shared" si="203"/>
        <v>1.2841868497004703E-4</v>
      </c>
    </row>
    <row r="3261" spans="1:28" x14ac:dyDescent="0.25">
      <c r="A3261" t="s">
        <v>7522</v>
      </c>
      <c r="B3261" t="s">
        <v>7523</v>
      </c>
      <c r="C3261" t="s">
        <v>77</v>
      </c>
      <c r="D3261" t="s">
        <v>141</v>
      </c>
      <c r="E3261">
        <v>60</v>
      </c>
      <c r="F3261" t="s">
        <v>142</v>
      </c>
      <c r="G3261">
        <v>2017</v>
      </c>
      <c r="H3261" t="s">
        <v>143</v>
      </c>
      <c r="J3261" t="s">
        <v>80</v>
      </c>
      <c r="K3261">
        <v>48</v>
      </c>
      <c r="L3261" s="18">
        <v>42826</v>
      </c>
      <c r="M3261" s="18">
        <v>44200</v>
      </c>
      <c r="N3261" s="18">
        <v>43754</v>
      </c>
      <c r="O3261">
        <v>30550000</v>
      </c>
      <c r="P3261">
        <v>20550000</v>
      </c>
      <c r="Q3261">
        <v>10000000</v>
      </c>
      <c r="R3261">
        <v>559248</v>
      </c>
      <c r="S3261" t="s">
        <v>675</v>
      </c>
      <c r="T3261">
        <v>0.26537715326557482</v>
      </c>
      <c r="U3261">
        <v>-0.14315081680357561</v>
      </c>
      <c r="V3261">
        <v>-0.64396656244856132</v>
      </c>
      <c r="W3261">
        <v>2.8283470631449368</v>
      </c>
      <c r="X3261">
        <v>-0.72909773183379534</v>
      </c>
      <c r="Y3261" t="str">
        <f t="shared" si="200"/>
        <v>37-48</v>
      </c>
      <c r="Z3261" s="20">
        <f t="shared" si="201"/>
        <v>0.67266775777414078</v>
      </c>
      <c r="AA3261" t="str">
        <f t="shared" si="202"/>
        <v>60%-80%</v>
      </c>
      <c r="AB3261">
        <f t="shared" si="203"/>
        <v>1.1596586597835767E-4</v>
      </c>
    </row>
    <row r="3262" spans="1:28" x14ac:dyDescent="0.25">
      <c r="A3262" t="s">
        <v>7524</v>
      </c>
      <c r="B3262" t="s">
        <v>7525</v>
      </c>
      <c r="C3262" t="s">
        <v>77</v>
      </c>
      <c r="D3262" t="s">
        <v>564</v>
      </c>
      <c r="E3262">
        <v>220</v>
      </c>
      <c r="F3262" t="s">
        <v>87</v>
      </c>
      <c r="G3262">
        <v>2019</v>
      </c>
      <c r="H3262" t="s">
        <v>15</v>
      </c>
      <c r="J3262" t="s">
        <v>80</v>
      </c>
      <c r="K3262">
        <v>84</v>
      </c>
      <c r="L3262" s="18">
        <v>43417</v>
      </c>
      <c r="M3262" s="18">
        <v>45974</v>
      </c>
      <c r="N3262" s="18">
        <v>43917</v>
      </c>
      <c r="O3262">
        <v>33530000</v>
      </c>
      <c r="P3262">
        <v>17506429</v>
      </c>
      <c r="Q3262">
        <v>16023571</v>
      </c>
      <c r="R3262">
        <v>417881</v>
      </c>
      <c r="S3262" t="s">
        <v>296</v>
      </c>
      <c r="T3262">
        <v>0.98093420085276606</v>
      </c>
      <c r="U3262">
        <v>-0.76136301592283917</v>
      </c>
      <c r="V3262">
        <v>0.32803285986234038</v>
      </c>
      <c r="W3262">
        <v>-8.9262078453340846E-2</v>
      </c>
      <c r="X3262">
        <v>0.50846830650449182</v>
      </c>
      <c r="Y3262" t="str">
        <f t="shared" si="200"/>
        <v>&gt;72</v>
      </c>
      <c r="Z3262" s="20">
        <f t="shared" si="201"/>
        <v>0.52211240679988069</v>
      </c>
      <c r="AA3262" t="str">
        <f t="shared" si="202"/>
        <v>40%-60%</v>
      </c>
      <c r="AB3262">
        <f t="shared" si="203"/>
        <v>8.6651954125722556E-5</v>
      </c>
    </row>
    <row r="3263" spans="1:28" x14ac:dyDescent="0.25">
      <c r="A3263" t="s">
        <v>7526</v>
      </c>
      <c r="B3263" t="s">
        <v>7527</v>
      </c>
      <c r="C3263" t="s">
        <v>77</v>
      </c>
      <c r="D3263" t="s">
        <v>236</v>
      </c>
      <c r="E3263">
        <v>27</v>
      </c>
      <c r="F3263" t="s">
        <v>87</v>
      </c>
      <c r="G3263">
        <v>2021</v>
      </c>
      <c r="H3263" t="s">
        <v>24</v>
      </c>
      <c r="I3263" t="s">
        <v>84</v>
      </c>
      <c r="J3263" t="s">
        <v>80</v>
      </c>
      <c r="K3263">
        <v>84</v>
      </c>
      <c r="L3263" s="18">
        <v>43902</v>
      </c>
      <c r="M3263" s="18">
        <v>46724</v>
      </c>
      <c r="N3263" s="18">
        <v>44536</v>
      </c>
      <c r="O3263">
        <v>43990000</v>
      </c>
      <c r="P3263">
        <v>43990000</v>
      </c>
      <c r="Q3263">
        <v>0</v>
      </c>
      <c r="R3263">
        <v>923607</v>
      </c>
      <c r="S3263" t="s">
        <v>412</v>
      </c>
      <c r="T3263">
        <v>-0.81402246089137476</v>
      </c>
      <c r="U3263">
        <v>1.2009447865714571</v>
      </c>
      <c r="V3263">
        <v>0.16994387989697479</v>
      </c>
      <c r="W3263">
        <v>-5.1425053747254632E-2</v>
      </c>
      <c r="X3263">
        <v>-1.1931849962106531</v>
      </c>
      <c r="Y3263" t="str">
        <f t="shared" si="200"/>
        <v>&gt;72</v>
      </c>
      <c r="Z3263" s="20">
        <f t="shared" si="201"/>
        <v>1</v>
      </c>
      <c r="AA3263" t="str">
        <f t="shared" si="202"/>
        <v>80%-100%</v>
      </c>
      <c r="AB3263">
        <f t="shared" si="203"/>
        <v>1.9151947897654172E-4</v>
      </c>
    </row>
    <row r="3264" spans="1:28" x14ac:dyDescent="0.25">
      <c r="A3264" t="s">
        <v>7528</v>
      </c>
      <c r="B3264" t="s">
        <v>7529</v>
      </c>
      <c r="C3264" t="s">
        <v>77</v>
      </c>
      <c r="D3264" t="s">
        <v>93</v>
      </c>
      <c r="E3264">
        <v>59</v>
      </c>
      <c r="F3264" t="s">
        <v>117</v>
      </c>
      <c r="G3264">
        <v>2018</v>
      </c>
      <c r="H3264" t="s">
        <v>14</v>
      </c>
      <c r="J3264" t="s">
        <v>80</v>
      </c>
      <c r="K3264">
        <v>48</v>
      </c>
      <c r="L3264" s="18">
        <v>43033</v>
      </c>
      <c r="M3264" s="18">
        <v>44494</v>
      </c>
      <c r="N3264" s="18">
        <v>43059</v>
      </c>
      <c r="O3264">
        <v>46550000</v>
      </c>
      <c r="P3264">
        <v>6982500</v>
      </c>
      <c r="Q3264">
        <v>39567500</v>
      </c>
      <c r="R3264">
        <v>210275</v>
      </c>
      <c r="S3264" t="s">
        <v>296</v>
      </c>
      <c r="T3264">
        <v>1.1628554841376451</v>
      </c>
      <c r="U3264">
        <v>-2.289335471492659</v>
      </c>
      <c r="V3264">
        <v>0.2094661248883162</v>
      </c>
      <c r="W3264">
        <v>-0.90275874025127278</v>
      </c>
      <c r="X3264">
        <v>4.4381042127634142E-2</v>
      </c>
      <c r="Y3264" t="str">
        <f t="shared" si="200"/>
        <v>37-48</v>
      </c>
      <c r="Z3264" s="20">
        <f t="shared" si="201"/>
        <v>0.2</v>
      </c>
      <c r="AA3264" t="str">
        <f t="shared" si="202"/>
        <v>20%</v>
      </c>
      <c r="AB3264">
        <f t="shared" si="203"/>
        <v>4.3602699461775745E-5</v>
      </c>
    </row>
    <row r="3265" spans="1:28" x14ac:dyDescent="0.25">
      <c r="A3265" t="s">
        <v>1254</v>
      </c>
      <c r="B3265" t="s">
        <v>1255</v>
      </c>
      <c r="C3265" t="s">
        <v>77</v>
      </c>
      <c r="D3265" t="s">
        <v>240</v>
      </c>
      <c r="E3265">
        <v>61</v>
      </c>
      <c r="F3265" t="s">
        <v>117</v>
      </c>
      <c r="G3265">
        <v>2019</v>
      </c>
      <c r="H3265" t="s">
        <v>14</v>
      </c>
      <c r="J3265" t="s">
        <v>80</v>
      </c>
      <c r="K3265">
        <v>84</v>
      </c>
      <c r="L3265" s="18">
        <v>43770</v>
      </c>
      <c r="M3265" s="18">
        <v>46033</v>
      </c>
      <c r="N3265" s="18">
        <v>43901</v>
      </c>
      <c r="O3265">
        <v>50014801</v>
      </c>
      <c r="P3265">
        <v>25007400</v>
      </c>
      <c r="Q3265">
        <v>25007401</v>
      </c>
      <c r="R3265">
        <v>552664</v>
      </c>
      <c r="S3265" t="s">
        <v>332</v>
      </c>
      <c r="T3265">
        <v>1.332648681870199</v>
      </c>
      <c r="U3265">
        <v>-0.85216124758390532</v>
      </c>
      <c r="V3265">
        <v>0.4070773498450232</v>
      </c>
      <c r="W3265">
        <v>-0.26338972566937707</v>
      </c>
      <c r="X3265">
        <v>2.1327737318234941</v>
      </c>
      <c r="Y3265" t="str">
        <f t="shared" si="200"/>
        <v>&gt;72</v>
      </c>
      <c r="Z3265" s="20">
        <f t="shared" si="201"/>
        <v>0.4999999900029593</v>
      </c>
      <c r="AA3265" t="str">
        <f t="shared" si="202"/>
        <v>40%-60%</v>
      </c>
      <c r="AB3265">
        <f t="shared" si="203"/>
        <v>1.1460060537554549E-4</v>
      </c>
    </row>
    <row r="3266" spans="1:28" x14ac:dyDescent="0.25">
      <c r="A3266" t="s">
        <v>7530</v>
      </c>
      <c r="B3266" t="s">
        <v>7531</v>
      </c>
      <c r="C3266" t="s">
        <v>77</v>
      </c>
      <c r="D3266" t="s">
        <v>301</v>
      </c>
      <c r="E3266">
        <v>291</v>
      </c>
      <c r="F3266" t="s">
        <v>11</v>
      </c>
      <c r="G3266">
        <v>2020</v>
      </c>
      <c r="H3266" t="s">
        <v>11</v>
      </c>
      <c r="I3266" t="s">
        <v>188</v>
      </c>
      <c r="J3266" t="s">
        <v>80</v>
      </c>
      <c r="K3266">
        <v>84</v>
      </c>
      <c r="L3266" s="18">
        <v>44044</v>
      </c>
      <c r="M3266" s="18">
        <v>46395</v>
      </c>
      <c r="N3266" s="18">
        <v>44144</v>
      </c>
      <c r="O3266">
        <v>64590000</v>
      </c>
      <c r="P3266">
        <v>66806146</v>
      </c>
      <c r="Q3266">
        <v>0</v>
      </c>
      <c r="R3266">
        <v>1406781</v>
      </c>
      <c r="S3266" t="s">
        <v>420</v>
      </c>
      <c r="T3266">
        <v>-0.19549009772278569</v>
      </c>
      <c r="U3266">
        <v>1.3418329341227579</v>
      </c>
      <c r="V3266">
        <v>0.88134428974112011</v>
      </c>
      <c r="W3266">
        <v>0.4618162635896283</v>
      </c>
      <c r="X3266">
        <v>2.1327737318234941</v>
      </c>
      <c r="Y3266" t="str">
        <f t="shared" si="200"/>
        <v>&gt;72</v>
      </c>
      <c r="Z3266" s="20">
        <f t="shared" si="201"/>
        <v>1.0343109769314136</v>
      </c>
      <c r="AA3266" t="str">
        <f t="shared" si="202"/>
        <v>80%-100%</v>
      </c>
      <c r="AB3266">
        <f t="shared" si="203"/>
        <v>2.9171061301408316E-4</v>
      </c>
    </row>
    <row r="3267" spans="1:28" x14ac:dyDescent="0.25">
      <c r="A3267" t="s">
        <v>7532</v>
      </c>
      <c r="B3267" t="s">
        <v>7533</v>
      </c>
      <c r="C3267" t="s">
        <v>77</v>
      </c>
      <c r="D3267" t="s">
        <v>276</v>
      </c>
      <c r="E3267">
        <v>38</v>
      </c>
      <c r="F3267" t="s">
        <v>117</v>
      </c>
      <c r="G3267">
        <v>2020</v>
      </c>
      <c r="H3267" t="s">
        <v>14</v>
      </c>
      <c r="I3267" t="s">
        <v>84</v>
      </c>
      <c r="J3267" t="s">
        <v>80</v>
      </c>
      <c r="K3267">
        <v>24</v>
      </c>
      <c r="L3267" s="18">
        <v>44013</v>
      </c>
      <c r="M3267" s="18">
        <v>44568</v>
      </c>
      <c r="N3267" s="18">
        <v>44181</v>
      </c>
      <c r="O3267">
        <v>44990000</v>
      </c>
      <c r="P3267">
        <v>14990000</v>
      </c>
      <c r="Q3267">
        <v>30000000</v>
      </c>
      <c r="R3267">
        <v>741265</v>
      </c>
      <c r="S3267" t="s">
        <v>184</v>
      </c>
      <c r="T3267">
        <v>0.14409629774232199</v>
      </c>
      <c r="U3267">
        <v>-1.537138388563501</v>
      </c>
      <c r="V3267">
        <v>-0.73906775490387622</v>
      </c>
      <c r="W3267">
        <v>-0.42382103374926111</v>
      </c>
      <c r="X3267">
        <v>1.3592949578620639</v>
      </c>
      <c r="Y3267" t="str">
        <f t="shared" ref="Y3267:Y3330" si="204">IF(K3267&lt;=24,"&lt;=24",IF(AND(K3267&gt;=25,K3267&lt;=36),"25-36",IF(AND(K3267&gt;=37,K3267&lt;=48),"37-48",IF(AND(K3267&gt;=49,K3267&lt;=60),"49-60",IF(AND(K3267&gt;=61,K3267&lt;=72),"61-72","&gt;72")))))</f>
        <v>&lt;=24</v>
      </c>
      <c r="Z3267" s="20">
        <f t="shared" ref="Z3267:Z3330" si="205">IF(P3267/O3267&gt;0.2,P3267/O3267,0.2)</f>
        <v>0.33318515225605688</v>
      </c>
      <c r="AA3267" t="str">
        <f t="shared" ref="AA3267:AA3330" si="206">IF(Z3267&lt;=0.2,"20%",IF(AND(Z3267&gt;0.2,Z3267&lt;=0.4),"20%-40%",IF(AND(Z3267&gt;0.4,Z3267&lt;=0.6),"40%-60%",IF(AND(Z3267&gt;0.6,Z3267&lt;=0.8),"60%-80%","80%-100%"))))</f>
        <v>20%-40%</v>
      </c>
      <c r="AB3267">
        <f t="shared" ref="AB3267:AB3330" si="207">R3267/SUM($R$2:$R$5739)</f>
        <v>1.5370897641913303E-4</v>
      </c>
    </row>
    <row r="3268" spans="1:28" x14ac:dyDescent="0.25">
      <c r="A3268" t="s">
        <v>7534</v>
      </c>
      <c r="B3268" t="s">
        <v>7535</v>
      </c>
      <c r="C3268" t="s">
        <v>77</v>
      </c>
      <c r="D3268" t="s">
        <v>285</v>
      </c>
      <c r="E3268">
        <v>59</v>
      </c>
      <c r="F3268" t="s">
        <v>87</v>
      </c>
      <c r="G3268">
        <v>2018</v>
      </c>
      <c r="H3268" t="s">
        <v>15</v>
      </c>
      <c r="J3268" t="s">
        <v>80</v>
      </c>
      <c r="K3268">
        <v>60</v>
      </c>
      <c r="L3268" s="18">
        <v>42935</v>
      </c>
      <c r="M3268" s="18">
        <v>44761</v>
      </c>
      <c r="N3268" s="18">
        <v>44410</v>
      </c>
      <c r="O3268">
        <v>37670000</v>
      </c>
      <c r="P3268">
        <v>26560230</v>
      </c>
      <c r="Q3268">
        <v>11109770</v>
      </c>
      <c r="R3268">
        <v>681480</v>
      </c>
      <c r="S3268" t="s">
        <v>296</v>
      </c>
      <c r="T3268">
        <v>-0.34102712435068899</v>
      </c>
      <c r="U3268">
        <v>-1.007383966046368E-2</v>
      </c>
      <c r="V3268">
        <v>-4.5207712609338598E-2</v>
      </c>
      <c r="W3268">
        <v>-0.5134350396320968</v>
      </c>
      <c r="X3268">
        <v>0.97255557088134947</v>
      </c>
      <c r="Y3268" t="str">
        <f t="shared" si="204"/>
        <v>49-60</v>
      </c>
      <c r="Z3268" s="20">
        <f t="shared" si="205"/>
        <v>0.70507645341120251</v>
      </c>
      <c r="AA3268" t="str">
        <f t="shared" si="206"/>
        <v>60%-80%</v>
      </c>
      <c r="AB3268">
        <f t="shared" si="207"/>
        <v>1.4131193736398019E-4</v>
      </c>
    </row>
    <row r="3269" spans="1:28" x14ac:dyDescent="0.25">
      <c r="A3269" t="s">
        <v>7536</v>
      </c>
      <c r="B3269" t="s">
        <v>7537</v>
      </c>
      <c r="C3269" t="s">
        <v>77</v>
      </c>
      <c r="D3269" t="s">
        <v>922</v>
      </c>
      <c r="E3269">
        <v>46</v>
      </c>
      <c r="F3269" t="s">
        <v>95</v>
      </c>
      <c r="G3269">
        <v>2010</v>
      </c>
      <c r="H3269" t="s">
        <v>16</v>
      </c>
      <c r="J3269" t="s">
        <v>96</v>
      </c>
      <c r="K3269">
        <v>60</v>
      </c>
      <c r="L3269" s="18">
        <v>43325</v>
      </c>
      <c r="M3269" s="18">
        <v>45139</v>
      </c>
      <c r="N3269" s="18">
        <v>43600</v>
      </c>
      <c r="O3269">
        <v>25000000</v>
      </c>
      <c r="P3269">
        <v>10000000</v>
      </c>
      <c r="Q3269">
        <v>15000000</v>
      </c>
      <c r="R3269">
        <v>260574</v>
      </c>
      <c r="S3269" t="s">
        <v>437</v>
      </c>
      <c r="T3269">
        <v>0.22899289660859901</v>
      </c>
      <c r="U3269">
        <v>-1.2627824544149779</v>
      </c>
      <c r="V3269">
        <v>0.2094661248883162</v>
      </c>
      <c r="W3269">
        <v>-0.4552131519137439</v>
      </c>
      <c r="X3269">
        <v>-0.80644560922993824</v>
      </c>
      <c r="Y3269" t="str">
        <f t="shared" si="204"/>
        <v>49-60</v>
      </c>
      <c r="Z3269" s="20">
        <f t="shared" si="205"/>
        <v>0.4</v>
      </c>
      <c r="AA3269" t="str">
        <f t="shared" si="206"/>
        <v>20%-40%</v>
      </c>
      <c r="AB3269">
        <f t="shared" si="207"/>
        <v>5.4032718152670327E-5</v>
      </c>
    </row>
    <row r="3270" spans="1:28" x14ac:dyDescent="0.25">
      <c r="A3270" t="s">
        <v>7538</v>
      </c>
      <c r="B3270" t="s">
        <v>7539</v>
      </c>
      <c r="C3270" t="s">
        <v>77</v>
      </c>
      <c r="D3270" t="s">
        <v>260</v>
      </c>
      <c r="E3270">
        <v>38</v>
      </c>
      <c r="F3270" t="s">
        <v>117</v>
      </c>
      <c r="G3270">
        <v>2017</v>
      </c>
      <c r="H3270" t="s">
        <v>14</v>
      </c>
      <c r="J3270" t="s">
        <v>80</v>
      </c>
      <c r="K3270">
        <v>84</v>
      </c>
      <c r="L3270" s="18">
        <v>43009</v>
      </c>
      <c r="M3270" s="18">
        <v>45301</v>
      </c>
      <c r="N3270" s="18">
        <v>43105</v>
      </c>
      <c r="O3270">
        <v>43690000</v>
      </c>
      <c r="P3270">
        <v>21845000</v>
      </c>
      <c r="Q3270">
        <v>21845000</v>
      </c>
      <c r="R3270">
        <v>501389</v>
      </c>
      <c r="S3270" t="s">
        <v>129</v>
      </c>
      <c r="T3270">
        <v>0.78688483201556159</v>
      </c>
      <c r="U3270">
        <v>-0.85216124758390532</v>
      </c>
      <c r="V3270">
        <v>0.92086653473246149</v>
      </c>
      <c r="W3270">
        <v>-0.58555307252934807</v>
      </c>
      <c r="X3270">
        <v>2.1327737318234941</v>
      </c>
      <c r="Y3270" t="str">
        <f t="shared" si="204"/>
        <v>&gt;72</v>
      </c>
      <c r="Z3270" s="20">
        <f t="shared" si="205"/>
        <v>0.5</v>
      </c>
      <c r="AA3270" t="str">
        <f t="shared" si="206"/>
        <v>40%-60%</v>
      </c>
      <c r="AB3270">
        <f t="shared" si="207"/>
        <v>1.0396820297439201E-4</v>
      </c>
    </row>
    <row r="3271" spans="1:28" x14ac:dyDescent="0.25">
      <c r="A3271" t="s">
        <v>7540</v>
      </c>
      <c r="B3271" t="s">
        <v>7541</v>
      </c>
      <c r="C3271" t="s">
        <v>77</v>
      </c>
      <c r="D3271" t="s">
        <v>762</v>
      </c>
      <c r="E3271">
        <v>38</v>
      </c>
      <c r="F3271" t="s">
        <v>17</v>
      </c>
      <c r="G3271">
        <v>2019</v>
      </c>
      <c r="H3271" t="s">
        <v>17</v>
      </c>
      <c r="J3271" t="s">
        <v>80</v>
      </c>
      <c r="K3271">
        <v>48</v>
      </c>
      <c r="L3271" s="18">
        <v>43244</v>
      </c>
      <c r="M3271" s="18">
        <v>44705</v>
      </c>
      <c r="N3271" s="18">
        <v>44271</v>
      </c>
      <c r="O3271">
        <v>56242200</v>
      </c>
      <c r="P3271">
        <v>38142200</v>
      </c>
      <c r="Q3271">
        <v>18100000</v>
      </c>
      <c r="R3271">
        <v>1070408</v>
      </c>
      <c r="S3271" t="s">
        <v>389</v>
      </c>
      <c r="T3271">
        <v>1.1507273985853199</v>
      </c>
      <c r="U3271">
        <v>-0.1205262518378535</v>
      </c>
      <c r="V3271">
        <v>-1.1673667273507491</v>
      </c>
      <c r="W3271">
        <v>0.71910404874630862</v>
      </c>
      <c r="X3271">
        <v>-0.96114136402222416</v>
      </c>
      <c r="Y3271" t="str">
        <f t="shared" si="204"/>
        <v>37-48</v>
      </c>
      <c r="Z3271" s="20">
        <f t="shared" si="205"/>
        <v>0.67817759618222617</v>
      </c>
      <c r="AA3271" t="str">
        <f t="shared" si="206"/>
        <v>60%-80%</v>
      </c>
      <c r="AB3271">
        <f t="shared" si="207"/>
        <v>2.2196018701928642E-4</v>
      </c>
    </row>
    <row r="3272" spans="1:28" x14ac:dyDescent="0.25">
      <c r="A3272" t="s">
        <v>7542</v>
      </c>
      <c r="B3272" t="s">
        <v>7543</v>
      </c>
      <c r="C3272" t="s">
        <v>77</v>
      </c>
      <c r="D3272" t="s">
        <v>134</v>
      </c>
      <c r="E3272">
        <v>83</v>
      </c>
      <c r="F3272" t="s">
        <v>12</v>
      </c>
      <c r="G3272">
        <v>2021</v>
      </c>
      <c r="H3272" t="s">
        <v>12</v>
      </c>
      <c r="I3272" t="s">
        <v>84</v>
      </c>
      <c r="J3272" t="s">
        <v>80</v>
      </c>
      <c r="K3272">
        <v>72</v>
      </c>
      <c r="L3272" s="18">
        <v>43836</v>
      </c>
      <c r="M3272" s="18">
        <v>46174</v>
      </c>
      <c r="N3272" s="18">
        <v>44467</v>
      </c>
      <c r="O3272">
        <v>70990000</v>
      </c>
      <c r="P3272">
        <v>35495000</v>
      </c>
      <c r="Q3272">
        <v>35495000</v>
      </c>
      <c r="R3272">
        <v>943800</v>
      </c>
      <c r="S3272" t="s">
        <v>375</v>
      </c>
      <c r="T3272">
        <v>-0.36528329545533961</v>
      </c>
      <c r="U3272">
        <v>-0.85216124758390532</v>
      </c>
      <c r="V3272">
        <v>-0.18575632502509701</v>
      </c>
      <c r="W3272">
        <v>2.7630017083133991</v>
      </c>
      <c r="X3272">
        <v>0.97255557088134947</v>
      </c>
      <c r="Y3272" t="str">
        <f t="shared" si="204"/>
        <v>61-72</v>
      </c>
      <c r="Z3272" s="20">
        <f t="shared" si="205"/>
        <v>0.5</v>
      </c>
      <c r="AA3272" t="str">
        <f t="shared" si="206"/>
        <v>40%-60%</v>
      </c>
      <c r="AB3272">
        <f t="shared" si="207"/>
        <v>1.9570670670324074E-4</v>
      </c>
    </row>
    <row r="3273" spans="1:28" x14ac:dyDescent="0.25">
      <c r="A3273" t="s">
        <v>7544</v>
      </c>
      <c r="B3273" t="s">
        <v>7545</v>
      </c>
      <c r="C3273" t="s">
        <v>77</v>
      </c>
      <c r="D3273" t="s">
        <v>256</v>
      </c>
      <c r="E3273">
        <v>59</v>
      </c>
      <c r="F3273" t="s">
        <v>79</v>
      </c>
      <c r="G3273">
        <v>2018</v>
      </c>
      <c r="H3273" t="s">
        <v>13</v>
      </c>
      <c r="J3273" t="s">
        <v>80</v>
      </c>
      <c r="K3273">
        <v>24</v>
      </c>
      <c r="L3273" s="18">
        <v>43047</v>
      </c>
      <c r="M3273" s="18">
        <v>43688</v>
      </c>
      <c r="N3273" s="18">
        <v>43313</v>
      </c>
      <c r="O3273">
        <v>38670000</v>
      </c>
      <c r="P3273">
        <v>6670000</v>
      </c>
      <c r="Q3273">
        <v>32000000</v>
      </c>
      <c r="R3273">
        <v>335442</v>
      </c>
      <c r="S3273" t="s">
        <v>163</v>
      </c>
      <c r="T3273">
        <v>1.1992397407946209</v>
      </c>
      <c r="U3273">
        <v>-2.1970067568974638</v>
      </c>
      <c r="V3273">
        <v>-0.1462340800337556</v>
      </c>
      <c r="W3273">
        <v>-0.54688628850953191</v>
      </c>
      <c r="X3273">
        <v>1.5139907126543499</v>
      </c>
      <c r="Y3273" t="str">
        <f t="shared" si="204"/>
        <v>&lt;=24</v>
      </c>
      <c r="Z3273" s="20">
        <f t="shared" si="205"/>
        <v>0.2</v>
      </c>
      <c r="AA3273" t="str">
        <f t="shared" si="206"/>
        <v>20%</v>
      </c>
      <c r="AB3273">
        <f t="shared" si="207"/>
        <v>6.9557373500687096E-5</v>
      </c>
    </row>
    <row r="3274" spans="1:28" x14ac:dyDescent="0.25">
      <c r="A3274" t="s">
        <v>7546</v>
      </c>
      <c r="B3274" t="s">
        <v>7547</v>
      </c>
      <c r="C3274" t="s">
        <v>77</v>
      </c>
      <c r="D3274" t="s">
        <v>149</v>
      </c>
      <c r="E3274">
        <v>246</v>
      </c>
      <c r="F3274" t="s">
        <v>87</v>
      </c>
      <c r="G3274">
        <v>2019</v>
      </c>
      <c r="H3274" t="s">
        <v>15</v>
      </c>
      <c r="J3274" t="s">
        <v>80</v>
      </c>
      <c r="K3274">
        <v>48</v>
      </c>
      <c r="L3274" s="18">
        <v>43213</v>
      </c>
      <c r="M3274" s="18">
        <v>44674</v>
      </c>
      <c r="N3274" s="18">
        <v>44069</v>
      </c>
      <c r="O3274">
        <v>33780000</v>
      </c>
      <c r="P3274">
        <v>10780000</v>
      </c>
      <c r="Q3274">
        <v>23000000</v>
      </c>
      <c r="R3274">
        <v>305023</v>
      </c>
      <c r="S3274" t="s">
        <v>133</v>
      </c>
      <c r="T3274">
        <v>0.73837248980626058</v>
      </c>
      <c r="U3274">
        <v>-1.5948775216330029</v>
      </c>
      <c r="V3274">
        <v>-1.008656892438814</v>
      </c>
      <c r="W3274">
        <v>-0.34292813015745272</v>
      </c>
      <c r="X3274">
        <v>2.210121609219637</v>
      </c>
      <c r="Y3274" t="str">
        <f t="shared" si="204"/>
        <v>37-48</v>
      </c>
      <c r="Z3274" s="20">
        <f t="shared" si="205"/>
        <v>0.31912374185908821</v>
      </c>
      <c r="AA3274" t="str">
        <f t="shared" si="206"/>
        <v>20%-40%</v>
      </c>
      <c r="AB3274">
        <f t="shared" si="207"/>
        <v>6.324967874416465E-5</v>
      </c>
    </row>
    <row r="3275" spans="1:28" x14ac:dyDescent="0.25">
      <c r="A3275" t="s">
        <v>7548</v>
      </c>
      <c r="B3275" t="s">
        <v>7549</v>
      </c>
      <c r="C3275" t="s">
        <v>77</v>
      </c>
      <c r="D3275" t="s">
        <v>134</v>
      </c>
      <c r="E3275">
        <v>38</v>
      </c>
      <c r="F3275" t="s">
        <v>17</v>
      </c>
      <c r="G3275">
        <v>2021</v>
      </c>
      <c r="H3275" t="s">
        <v>17</v>
      </c>
      <c r="I3275" t="s">
        <v>84</v>
      </c>
      <c r="J3275" t="s">
        <v>80</v>
      </c>
      <c r="K3275">
        <v>72</v>
      </c>
      <c r="L3275" s="18">
        <v>43842</v>
      </c>
      <c r="M3275" s="18">
        <v>46357</v>
      </c>
      <c r="N3275" s="18">
        <v>44519</v>
      </c>
      <c r="O3275">
        <v>72905750</v>
      </c>
      <c r="P3275">
        <v>36452875</v>
      </c>
      <c r="Q3275">
        <v>36452875</v>
      </c>
      <c r="R3275">
        <v>935063</v>
      </c>
      <c r="S3275" t="s">
        <v>616</v>
      </c>
      <c r="T3275">
        <v>0.1804805543992978</v>
      </c>
      <c r="U3275">
        <v>-0.85216124758390532</v>
      </c>
      <c r="V3275">
        <v>0.24898836987965761</v>
      </c>
      <c r="W3275">
        <v>-3.8040704113064872E-2</v>
      </c>
      <c r="X3275">
        <v>1.3592949578620639</v>
      </c>
      <c r="Y3275" t="str">
        <f t="shared" si="204"/>
        <v>61-72</v>
      </c>
      <c r="Z3275" s="20">
        <f t="shared" si="205"/>
        <v>0.5</v>
      </c>
      <c r="AA3275" t="str">
        <f t="shared" si="206"/>
        <v>40%-60%</v>
      </c>
      <c r="AB3275">
        <f t="shared" si="207"/>
        <v>1.938949992477775E-4</v>
      </c>
    </row>
    <row r="3276" spans="1:28" x14ac:dyDescent="0.25">
      <c r="A3276" t="s">
        <v>7550</v>
      </c>
      <c r="B3276" t="s">
        <v>7551</v>
      </c>
      <c r="C3276" t="s">
        <v>77</v>
      </c>
      <c r="D3276" t="s">
        <v>239</v>
      </c>
      <c r="E3276">
        <v>236</v>
      </c>
      <c r="F3276" t="s">
        <v>87</v>
      </c>
      <c r="G3276">
        <v>2019</v>
      </c>
      <c r="H3276" t="s">
        <v>15</v>
      </c>
      <c r="J3276" t="s">
        <v>80</v>
      </c>
      <c r="K3276">
        <v>48</v>
      </c>
      <c r="L3276" s="18">
        <v>43397</v>
      </c>
      <c r="M3276" s="18">
        <v>44858</v>
      </c>
      <c r="N3276" s="18">
        <v>43746</v>
      </c>
      <c r="O3276">
        <v>34800000</v>
      </c>
      <c r="P3276">
        <v>24800000</v>
      </c>
      <c r="Q3276">
        <v>10000000</v>
      </c>
      <c r="R3276">
        <v>734954</v>
      </c>
      <c r="S3276" t="s">
        <v>296</v>
      </c>
      <c r="T3276">
        <v>-1.3568814437906571E-2</v>
      </c>
      <c r="U3276">
        <v>2.0998789930444069E-2</v>
      </c>
      <c r="V3276">
        <v>-0.1067118350424142</v>
      </c>
      <c r="W3276">
        <v>-0.47146581354363543</v>
      </c>
      <c r="X3276">
        <v>-0.88379348662608126</v>
      </c>
      <c r="Y3276" t="str">
        <f t="shared" si="204"/>
        <v>37-48</v>
      </c>
      <c r="Z3276" s="20">
        <f t="shared" si="205"/>
        <v>0.71264367816091956</v>
      </c>
      <c r="AA3276" t="str">
        <f t="shared" si="206"/>
        <v>60%-80%</v>
      </c>
      <c r="AB3276">
        <f t="shared" si="207"/>
        <v>1.5240032519429284E-4</v>
      </c>
    </row>
    <row r="3277" spans="1:28" x14ac:dyDescent="0.25">
      <c r="A3277" t="s">
        <v>7552</v>
      </c>
      <c r="B3277" t="s">
        <v>7553</v>
      </c>
      <c r="C3277" t="s">
        <v>77</v>
      </c>
      <c r="D3277" t="s">
        <v>212</v>
      </c>
      <c r="E3277">
        <v>27</v>
      </c>
      <c r="F3277" t="s">
        <v>87</v>
      </c>
      <c r="G3277">
        <v>2018</v>
      </c>
      <c r="H3277" t="s">
        <v>15</v>
      </c>
      <c r="J3277" t="s">
        <v>80</v>
      </c>
      <c r="K3277">
        <v>48</v>
      </c>
      <c r="L3277" s="18">
        <v>42965</v>
      </c>
      <c r="M3277" s="18">
        <v>44426</v>
      </c>
      <c r="N3277" s="18">
        <v>43007</v>
      </c>
      <c r="O3277">
        <v>30890000</v>
      </c>
      <c r="P3277">
        <v>18472000</v>
      </c>
      <c r="Q3277">
        <v>12418000</v>
      </c>
      <c r="R3277">
        <v>535333</v>
      </c>
      <c r="S3277" t="s">
        <v>328</v>
      </c>
      <c r="T3277">
        <v>-1.1050965141471809</v>
      </c>
      <c r="U3277">
        <v>-0.44978170952056568</v>
      </c>
      <c r="V3277">
        <v>0.52564408481904745</v>
      </c>
      <c r="W3277">
        <v>-0.53880576040870409</v>
      </c>
      <c r="X3277">
        <v>-1.11583711881451</v>
      </c>
      <c r="Y3277" t="str">
        <f t="shared" si="204"/>
        <v>37-48</v>
      </c>
      <c r="Z3277" s="20">
        <f t="shared" si="205"/>
        <v>0.59799287795403044</v>
      </c>
      <c r="AA3277" t="str">
        <f t="shared" si="206"/>
        <v>40%-60%</v>
      </c>
      <c r="AB3277">
        <f t="shared" si="207"/>
        <v>1.1100684299593768E-4</v>
      </c>
    </row>
    <row r="3278" spans="1:28" x14ac:dyDescent="0.25">
      <c r="A3278" t="s">
        <v>7554</v>
      </c>
      <c r="B3278" t="s">
        <v>7555</v>
      </c>
      <c r="C3278" t="s">
        <v>77</v>
      </c>
      <c r="D3278" t="s">
        <v>83</v>
      </c>
      <c r="E3278">
        <v>38</v>
      </c>
      <c r="F3278" t="s">
        <v>12</v>
      </c>
      <c r="G3278">
        <v>2021</v>
      </c>
      <c r="H3278" t="s">
        <v>12</v>
      </c>
      <c r="I3278" t="s">
        <v>84</v>
      </c>
      <c r="J3278" t="s">
        <v>80</v>
      </c>
      <c r="K3278">
        <v>84</v>
      </c>
      <c r="L3278" s="18">
        <v>43989</v>
      </c>
      <c r="M3278" s="18">
        <v>46574</v>
      </c>
      <c r="N3278" s="18">
        <v>44259</v>
      </c>
      <c r="O3278">
        <v>71890000</v>
      </c>
      <c r="P3278">
        <v>71890000</v>
      </c>
      <c r="Q3278">
        <v>0</v>
      </c>
      <c r="R3278">
        <v>1572251</v>
      </c>
      <c r="S3278" t="s">
        <v>259</v>
      </c>
      <c r="T3278">
        <v>-9.8465413304183499E-2</v>
      </c>
      <c r="U3278">
        <v>1.2009447865714571</v>
      </c>
      <c r="V3278">
        <v>0.44659959483636458</v>
      </c>
      <c r="W3278">
        <v>2.1489798161532279</v>
      </c>
      <c r="X3278">
        <v>0.27642467431606299</v>
      </c>
      <c r="Y3278" t="str">
        <f t="shared" si="204"/>
        <v>&gt;72</v>
      </c>
      <c r="Z3278" s="20">
        <f t="shared" si="205"/>
        <v>1</v>
      </c>
      <c r="AA3278" t="str">
        <f t="shared" si="206"/>
        <v>80%-100%</v>
      </c>
      <c r="AB3278">
        <f t="shared" si="207"/>
        <v>3.2602253159660623E-4</v>
      </c>
    </row>
    <row r="3279" spans="1:28" x14ac:dyDescent="0.25">
      <c r="A3279" t="s">
        <v>7556</v>
      </c>
      <c r="B3279" t="s">
        <v>7557</v>
      </c>
      <c r="C3279" t="s">
        <v>77</v>
      </c>
      <c r="D3279" t="s">
        <v>526</v>
      </c>
      <c r="E3279">
        <v>38</v>
      </c>
      <c r="F3279" t="s">
        <v>142</v>
      </c>
      <c r="G3279">
        <v>2017</v>
      </c>
      <c r="H3279" t="s">
        <v>143</v>
      </c>
      <c r="J3279" t="s">
        <v>80</v>
      </c>
      <c r="K3279">
        <v>84</v>
      </c>
      <c r="L3279" s="18">
        <v>42887</v>
      </c>
      <c r="M3279" s="18">
        <v>45297</v>
      </c>
      <c r="N3279" s="18">
        <v>42915</v>
      </c>
      <c r="O3279">
        <v>28990000</v>
      </c>
      <c r="P3279">
        <v>5990000</v>
      </c>
      <c r="Q3279">
        <v>23000000</v>
      </c>
      <c r="R3279">
        <v>141021</v>
      </c>
      <c r="S3279" t="s">
        <v>1047</v>
      </c>
      <c r="T3279">
        <v>0.49581077875975499</v>
      </c>
      <c r="U3279">
        <v>-2.056829534613319</v>
      </c>
      <c r="V3279">
        <v>0.92086653473246149</v>
      </c>
      <c r="W3279">
        <v>-0.47695882020052771</v>
      </c>
      <c r="X3279">
        <v>4.4381042127634142E-2</v>
      </c>
      <c r="Y3279" t="str">
        <f t="shared" si="204"/>
        <v>&gt;72</v>
      </c>
      <c r="Z3279" s="20">
        <f t="shared" si="205"/>
        <v>0.20662297343911692</v>
      </c>
      <c r="AA3279" t="str">
        <f t="shared" si="206"/>
        <v>20%-40%</v>
      </c>
      <c r="AB3279">
        <f t="shared" si="207"/>
        <v>2.9242165168465472E-5</v>
      </c>
    </row>
    <row r="3280" spans="1:28" x14ac:dyDescent="0.25">
      <c r="A3280" t="s">
        <v>1796</v>
      </c>
      <c r="B3280" t="s">
        <v>7558</v>
      </c>
      <c r="C3280" t="s">
        <v>77</v>
      </c>
      <c r="D3280" t="s">
        <v>181</v>
      </c>
      <c r="E3280">
        <v>60</v>
      </c>
      <c r="F3280" t="s">
        <v>25</v>
      </c>
      <c r="G3280">
        <v>2020</v>
      </c>
      <c r="H3280" t="s">
        <v>25</v>
      </c>
      <c r="I3280" t="s">
        <v>84</v>
      </c>
      <c r="J3280" t="s">
        <v>80</v>
      </c>
      <c r="K3280">
        <v>84</v>
      </c>
      <c r="L3280" s="18">
        <v>43843</v>
      </c>
      <c r="M3280" s="18">
        <v>46400</v>
      </c>
      <c r="N3280" s="18">
        <v>44099</v>
      </c>
      <c r="O3280">
        <v>37070000</v>
      </c>
      <c r="P3280">
        <v>24000000</v>
      </c>
      <c r="Q3280">
        <v>13070000</v>
      </c>
      <c r="R3280">
        <v>493960</v>
      </c>
      <c r="S3280" t="s">
        <v>473</v>
      </c>
      <c r="T3280">
        <v>-1.153608856356483</v>
      </c>
      <c r="U3280">
        <v>-0.2468078903322703</v>
      </c>
      <c r="V3280">
        <v>0.60468857480173022</v>
      </c>
      <c r="W3280">
        <v>-0.74749354684904412</v>
      </c>
      <c r="X3280">
        <v>1.978077977031208</v>
      </c>
      <c r="Y3280" t="str">
        <f t="shared" si="204"/>
        <v>&gt;72</v>
      </c>
      <c r="Z3280" s="20">
        <f t="shared" si="205"/>
        <v>0.64742379282438633</v>
      </c>
      <c r="AA3280" t="str">
        <f t="shared" si="206"/>
        <v>60%-80%</v>
      </c>
      <c r="AB3280">
        <f t="shared" si="207"/>
        <v>1.0242772286833312E-4</v>
      </c>
    </row>
    <row r="3281" spans="1:28" x14ac:dyDescent="0.25">
      <c r="A3281" t="s">
        <v>7559</v>
      </c>
      <c r="B3281" t="s">
        <v>7560</v>
      </c>
      <c r="C3281" t="s">
        <v>77</v>
      </c>
      <c r="D3281" t="s">
        <v>256</v>
      </c>
      <c r="E3281">
        <v>48</v>
      </c>
      <c r="F3281" t="s">
        <v>117</v>
      </c>
      <c r="G3281">
        <v>2018</v>
      </c>
      <c r="H3281" t="s">
        <v>14</v>
      </c>
      <c r="J3281" t="s">
        <v>80</v>
      </c>
      <c r="K3281">
        <v>48</v>
      </c>
      <c r="L3281" s="18">
        <v>42774</v>
      </c>
      <c r="M3281" s="18">
        <v>44410</v>
      </c>
      <c r="N3281" s="18">
        <v>43843</v>
      </c>
      <c r="O3281">
        <v>47050000</v>
      </c>
      <c r="P3281">
        <v>17000000</v>
      </c>
      <c r="Q3281">
        <v>30050000</v>
      </c>
      <c r="R3281">
        <v>511947</v>
      </c>
      <c r="S3281" t="s">
        <v>407</v>
      </c>
      <c r="T3281">
        <v>0.43517035099812862</v>
      </c>
      <c r="U3281">
        <v>-1.4216199881944791</v>
      </c>
      <c r="V3281">
        <v>0.2094661248883162</v>
      </c>
      <c r="W3281">
        <v>-0.92300423688920541</v>
      </c>
      <c r="X3281">
        <v>0.27642467431606299</v>
      </c>
      <c r="Y3281" t="str">
        <f t="shared" si="204"/>
        <v>37-48</v>
      </c>
      <c r="Z3281" s="20">
        <f t="shared" si="205"/>
        <v>0.36131774707757702</v>
      </c>
      <c r="AA3281" t="str">
        <f t="shared" si="206"/>
        <v>20%-40%</v>
      </c>
      <c r="AB3281">
        <f t="shared" si="207"/>
        <v>1.0615751364336087E-4</v>
      </c>
    </row>
    <row r="3282" spans="1:28" x14ac:dyDescent="0.25">
      <c r="A3282" t="s">
        <v>7561</v>
      </c>
      <c r="B3282" t="s">
        <v>7562</v>
      </c>
      <c r="C3282" t="s">
        <v>77</v>
      </c>
      <c r="D3282" t="s">
        <v>134</v>
      </c>
      <c r="E3282">
        <v>61</v>
      </c>
      <c r="F3282" t="s">
        <v>20</v>
      </c>
      <c r="G3282">
        <v>2021</v>
      </c>
      <c r="H3282" t="s">
        <v>20</v>
      </c>
      <c r="I3282" t="s">
        <v>84</v>
      </c>
      <c r="J3282" t="s">
        <v>80</v>
      </c>
      <c r="K3282">
        <v>72</v>
      </c>
      <c r="L3282" s="18">
        <v>44096</v>
      </c>
      <c r="M3282" s="18">
        <v>46287</v>
      </c>
      <c r="N3282" s="18">
        <v>44460</v>
      </c>
      <c r="O3282">
        <v>120250900</v>
      </c>
      <c r="P3282">
        <v>30000000</v>
      </c>
      <c r="Q3282">
        <v>90250900</v>
      </c>
      <c r="R3282">
        <v>775161</v>
      </c>
      <c r="S3282" t="s">
        <v>228</v>
      </c>
      <c r="T3282">
        <v>5.9199698876045093E-2</v>
      </c>
      <c r="U3282">
        <v>-1.8808561376287309</v>
      </c>
      <c r="V3282">
        <v>0.36755510485368181</v>
      </c>
      <c r="W3282">
        <v>1.600791691751843</v>
      </c>
      <c r="X3282">
        <v>2.0554258544273512</v>
      </c>
      <c r="Y3282" t="str">
        <f t="shared" si="204"/>
        <v>61-72</v>
      </c>
      <c r="Z3282" s="20">
        <f t="shared" si="205"/>
        <v>0.24947838228237793</v>
      </c>
      <c r="AA3282" t="str">
        <f t="shared" si="206"/>
        <v>20%-40%</v>
      </c>
      <c r="AB3282">
        <f t="shared" si="207"/>
        <v>1.6073766314345285E-4</v>
      </c>
    </row>
    <row r="3283" spans="1:28" x14ac:dyDescent="0.25">
      <c r="A3283" t="s">
        <v>7563</v>
      </c>
      <c r="B3283" t="s">
        <v>7564</v>
      </c>
      <c r="C3283" t="s">
        <v>77</v>
      </c>
      <c r="D3283" t="s">
        <v>285</v>
      </c>
      <c r="E3283">
        <v>76</v>
      </c>
      <c r="F3283" t="s">
        <v>79</v>
      </c>
      <c r="G3283">
        <v>2018</v>
      </c>
      <c r="H3283" t="s">
        <v>13</v>
      </c>
      <c r="J3283" t="s">
        <v>80</v>
      </c>
      <c r="K3283">
        <v>60</v>
      </c>
      <c r="L3283" s="18">
        <v>42771</v>
      </c>
      <c r="M3283" s="18">
        <v>44683</v>
      </c>
      <c r="N3283" s="18">
        <v>44138</v>
      </c>
      <c r="O3283">
        <v>42300000</v>
      </c>
      <c r="P3283">
        <v>22000000</v>
      </c>
      <c r="Q3283">
        <v>20300000</v>
      </c>
      <c r="R3283">
        <v>562046</v>
      </c>
      <c r="S3283" t="s">
        <v>412</v>
      </c>
      <c r="T3283">
        <v>1.502441879602753</v>
      </c>
      <c r="U3283">
        <v>-0.76964871193227158</v>
      </c>
      <c r="V3283">
        <v>-0.1162951890079147</v>
      </c>
      <c r="W3283">
        <v>-0.47427040002404258</v>
      </c>
      <c r="X3283">
        <v>1.5913385900504931</v>
      </c>
      <c r="Y3283" t="str">
        <f t="shared" si="204"/>
        <v>49-60</v>
      </c>
      <c r="Z3283" s="20">
        <f t="shared" si="205"/>
        <v>0.52009456264775411</v>
      </c>
      <c r="AA3283" t="str">
        <f t="shared" si="206"/>
        <v>40%-60%</v>
      </c>
      <c r="AB3283">
        <f t="shared" si="207"/>
        <v>1.1654606026248109E-4</v>
      </c>
    </row>
    <row r="3284" spans="1:28" x14ac:dyDescent="0.25">
      <c r="A3284" t="s">
        <v>7565</v>
      </c>
      <c r="B3284" t="s">
        <v>7566</v>
      </c>
      <c r="C3284" t="s">
        <v>77</v>
      </c>
      <c r="D3284" t="s">
        <v>1178</v>
      </c>
      <c r="E3284">
        <v>-1</v>
      </c>
      <c r="F3284" t="s">
        <v>117</v>
      </c>
      <c r="G3284">
        <v>2020</v>
      </c>
      <c r="H3284" t="s">
        <v>14</v>
      </c>
      <c r="I3284" t="s">
        <v>84</v>
      </c>
      <c r="J3284" t="s">
        <v>80</v>
      </c>
      <c r="K3284">
        <v>36</v>
      </c>
      <c r="L3284" s="18">
        <v>43599</v>
      </c>
      <c r="M3284" s="18">
        <v>44695</v>
      </c>
      <c r="N3284" s="18">
        <v>44152</v>
      </c>
      <c r="O3284">
        <v>46025000</v>
      </c>
      <c r="P3284">
        <v>26025000</v>
      </c>
      <c r="Q3284">
        <v>20000000</v>
      </c>
      <c r="R3284">
        <v>875979</v>
      </c>
      <c r="S3284" t="s">
        <v>440</v>
      </c>
      <c r="T3284">
        <v>0.87178143088183857</v>
      </c>
      <c r="U3284">
        <v>-0.58339505843048756</v>
      </c>
      <c r="V3284">
        <v>-0.95176699210847771</v>
      </c>
      <c r="W3284">
        <v>1.4231604688095141</v>
      </c>
      <c r="X3284">
        <v>-0.49705409964536651</v>
      </c>
      <c r="Y3284" t="str">
        <f t="shared" si="204"/>
        <v>25-36</v>
      </c>
      <c r="Z3284" s="20">
        <f t="shared" si="205"/>
        <v>0.56545355784899509</v>
      </c>
      <c r="AA3284" t="str">
        <f t="shared" si="206"/>
        <v>40%-60%</v>
      </c>
      <c r="AB3284">
        <f t="shared" si="207"/>
        <v>1.8164331980419381E-4</v>
      </c>
    </row>
    <row r="3285" spans="1:28" x14ac:dyDescent="0.25">
      <c r="A3285" t="s">
        <v>7567</v>
      </c>
      <c r="B3285" t="s">
        <v>7568</v>
      </c>
      <c r="C3285" t="s">
        <v>77</v>
      </c>
      <c r="D3285" t="s">
        <v>392</v>
      </c>
      <c r="E3285">
        <v>220</v>
      </c>
      <c r="F3285" t="s">
        <v>87</v>
      </c>
      <c r="G3285">
        <v>2019</v>
      </c>
      <c r="H3285" t="s">
        <v>15</v>
      </c>
      <c r="J3285" t="s">
        <v>80</v>
      </c>
      <c r="K3285">
        <v>84</v>
      </c>
      <c r="L3285" s="18">
        <v>43237</v>
      </c>
      <c r="M3285" s="18">
        <v>45794</v>
      </c>
      <c r="N3285" s="18">
        <v>44550</v>
      </c>
      <c r="O3285">
        <v>32597000</v>
      </c>
      <c r="P3285">
        <v>32567000</v>
      </c>
      <c r="Q3285">
        <v>30000</v>
      </c>
      <c r="R3285">
        <v>690825</v>
      </c>
      <c r="S3285" t="s">
        <v>210</v>
      </c>
      <c r="T3285">
        <v>-0.207618183275111</v>
      </c>
      <c r="U3285">
        <v>1.1971657160419811</v>
      </c>
      <c r="V3285">
        <v>1.137059923632831E-3</v>
      </c>
      <c r="W3285">
        <v>-0.65256941326206208</v>
      </c>
      <c r="X3285">
        <v>-1.425228628399082</v>
      </c>
      <c r="Y3285" t="str">
        <f t="shared" si="204"/>
        <v>&gt;72</v>
      </c>
      <c r="Z3285" s="20">
        <f t="shared" si="205"/>
        <v>0.99907966990827379</v>
      </c>
      <c r="AA3285" t="str">
        <f t="shared" si="206"/>
        <v>80%-100%</v>
      </c>
      <c r="AB3285">
        <f t="shared" si="207"/>
        <v>1.4324971991763752E-4</v>
      </c>
    </row>
    <row r="3286" spans="1:28" x14ac:dyDescent="0.25">
      <c r="A3286" t="s">
        <v>7569</v>
      </c>
      <c r="B3286" t="s">
        <v>7570</v>
      </c>
      <c r="C3286" t="s">
        <v>77</v>
      </c>
      <c r="D3286" t="s">
        <v>373</v>
      </c>
      <c r="E3286">
        <v>59</v>
      </c>
      <c r="F3286" t="s">
        <v>87</v>
      </c>
      <c r="G3286">
        <v>2018</v>
      </c>
      <c r="H3286" t="s">
        <v>15</v>
      </c>
      <c r="J3286" t="s">
        <v>80</v>
      </c>
      <c r="K3286">
        <v>84</v>
      </c>
      <c r="L3286" s="18">
        <v>43157</v>
      </c>
      <c r="M3286" s="18">
        <v>45714</v>
      </c>
      <c r="N3286" s="18">
        <v>43481</v>
      </c>
      <c r="O3286">
        <v>36990000</v>
      </c>
      <c r="P3286">
        <v>36109489</v>
      </c>
      <c r="Q3286">
        <v>880511</v>
      </c>
      <c r="R3286">
        <v>877871</v>
      </c>
      <c r="S3286" t="s">
        <v>164</v>
      </c>
      <c r="T3286">
        <v>-1.1293526852518321</v>
      </c>
      <c r="U3286">
        <v>1.103200399048333</v>
      </c>
      <c r="V3286">
        <v>-0.61836543542174505</v>
      </c>
      <c r="W3286">
        <v>-0.37337166747447942</v>
      </c>
      <c r="X3286">
        <v>-0.88379348662608126</v>
      </c>
      <c r="Y3286" t="str">
        <f t="shared" si="204"/>
        <v>&gt;72</v>
      </c>
      <c r="Z3286" s="20">
        <f t="shared" si="205"/>
        <v>0.97619597188429308</v>
      </c>
      <c r="AA3286" t="str">
        <f t="shared" si="206"/>
        <v>80%-100%</v>
      </c>
      <c r="AB3286">
        <f t="shared" si="207"/>
        <v>1.8203564560317933E-4</v>
      </c>
    </row>
    <row r="3287" spans="1:28" x14ac:dyDescent="0.25">
      <c r="A3287" t="s">
        <v>7571</v>
      </c>
      <c r="B3287" t="s">
        <v>7572</v>
      </c>
      <c r="C3287" t="s">
        <v>77</v>
      </c>
      <c r="D3287" t="s">
        <v>216</v>
      </c>
      <c r="E3287">
        <v>76</v>
      </c>
      <c r="F3287" t="s">
        <v>117</v>
      </c>
      <c r="G3287">
        <v>2017</v>
      </c>
      <c r="H3287" t="s">
        <v>14</v>
      </c>
      <c r="J3287" t="s">
        <v>80</v>
      </c>
      <c r="K3287">
        <v>48</v>
      </c>
      <c r="L3287" s="18">
        <v>42697</v>
      </c>
      <c r="M3287" s="18">
        <v>44158</v>
      </c>
      <c r="N3287" s="18">
        <v>43713</v>
      </c>
      <c r="O3287">
        <v>43690000</v>
      </c>
      <c r="P3287">
        <v>25000000</v>
      </c>
      <c r="Q3287">
        <v>18690000</v>
      </c>
      <c r="R3287">
        <v>668310</v>
      </c>
      <c r="S3287" t="s">
        <v>101</v>
      </c>
      <c r="T3287">
        <v>0.8111410031202122</v>
      </c>
      <c r="U3287">
        <v>-0.55563803688305102</v>
      </c>
      <c r="V3287">
        <v>-0.97074079196167584</v>
      </c>
      <c r="W3287">
        <v>1.46809790991505</v>
      </c>
      <c r="X3287">
        <v>0.66316406129677774</v>
      </c>
      <c r="Y3287" t="str">
        <f t="shared" si="204"/>
        <v>37-48</v>
      </c>
      <c r="Z3287" s="20">
        <f t="shared" si="205"/>
        <v>0.57221332112611578</v>
      </c>
      <c r="AA3287" t="str">
        <f t="shared" si="206"/>
        <v>40%-60%</v>
      </c>
      <c r="AB3287">
        <f t="shared" si="207"/>
        <v>1.3858100143763807E-4</v>
      </c>
    </row>
    <row r="3288" spans="1:28" x14ac:dyDescent="0.25">
      <c r="A3288" t="s">
        <v>7573</v>
      </c>
      <c r="B3288" t="s">
        <v>7574</v>
      </c>
      <c r="C3288" t="s">
        <v>77</v>
      </c>
      <c r="D3288" t="s">
        <v>239</v>
      </c>
      <c r="E3288">
        <v>220</v>
      </c>
      <c r="F3288" t="s">
        <v>117</v>
      </c>
      <c r="G3288">
        <v>2019</v>
      </c>
      <c r="H3288" t="s">
        <v>14</v>
      </c>
      <c r="J3288" t="s">
        <v>80</v>
      </c>
      <c r="K3288">
        <v>72</v>
      </c>
      <c r="L3288" s="18">
        <v>43391</v>
      </c>
      <c r="M3288" s="18">
        <v>45583</v>
      </c>
      <c r="N3288" s="18">
        <v>43480</v>
      </c>
      <c r="O3288">
        <v>47450000</v>
      </c>
      <c r="P3288">
        <v>33450000</v>
      </c>
      <c r="Q3288">
        <v>14000000</v>
      </c>
      <c r="R3288">
        <v>773996</v>
      </c>
      <c r="S3288" t="s">
        <v>113</v>
      </c>
      <c r="T3288">
        <v>0.84752525977718796</v>
      </c>
      <c r="U3288">
        <v>-1.0582483320010719E-2</v>
      </c>
      <c r="V3288">
        <v>5.1377144922950549E-2</v>
      </c>
      <c r="W3288">
        <v>-8.4194572372529225E-2</v>
      </c>
      <c r="X3288">
        <v>-1.0384892414183671</v>
      </c>
      <c r="Y3288" t="str">
        <f t="shared" si="204"/>
        <v>61-72</v>
      </c>
      <c r="Z3288" s="20">
        <f t="shared" si="205"/>
        <v>0.70495258166491048</v>
      </c>
      <c r="AA3288" t="str">
        <f t="shared" si="206"/>
        <v>60%-80%</v>
      </c>
      <c r="AB3288">
        <f t="shared" si="207"/>
        <v>1.6049608832536716E-4</v>
      </c>
    </row>
    <row r="3289" spans="1:28" x14ac:dyDescent="0.25">
      <c r="A3289" t="s">
        <v>7575</v>
      </c>
      <c r="B3289" t="s">
        <v>7576</v>
      </c>
      <c r="C3289" t="s">
        <v>77</v>
      </c>
      <c r="D3289" t="s">
        <v>687</v>
      </c>
      <c r="E3289">
        <v>87</v>
      </c>
      <c r="F3289" t="s">
        <v>17</v>
      </c>
      <c r="G3289">
        <v>2019</v>
      </c>
      <c r="H3289" t="s">
        <v>17</v>
      </c>
      <c r="I3289" t="s">
        <v>84</v>
      </c>
      <c r="J3289" t="s">
        <v>80</v>
      </c>
      <c r="K3289">
        <v>72</v>
      </c>
      <c r="L3289" s="18">
        <v>43516</v>
      </c>
      <c r="M3289" s="18">
        <v>45708</v>
      </c>
      <c r="N3289" s="18">
        <v>43854</v>
      </c>
      <c r="O3289">
        <v>49990000</v>
      </c>
      <c r="P3289">
        <v>29994000</v>
      </c>
      <c r="Q3289">
        <v>19996000</v>
      </c>
      <c r="R3289">
        <v>667117</v>
      </c>
      <c r="S3289" t="s">
        <v>225</v>
      </c>
      <c r="T3289">
        <v>1.029446543062067</v>
      </c>
      <c r="U3289">
        <v>-0.44154004075283299</v>
      </c>
      <c r="V3289">
        <v>-0.51094021892200503</v>
      </c>
      <c r="W3289">
        <v>1.4138479140796589</v>
      </c>
      <c r="X3289">
        <v>0.81785981608906366</v>
      </c>
      <c r="Y3289" t="str">
        <f t="shared" si="204"/>
        <v>61-72</v>
      </c>
      <c r="Z3289" s="20">
        <f t="shared" si="205"/>
        <v>0.6</v>
      </c>
      <c r="AA3289" t="str">
        <f t="shared" si="206"/>
        <v>40%-60%</v>
      </c>
      <c r="AB3289">
        <f t="shared" si="207"/>
        <v>1.3833362052950398E-4</v>
      </c>
    </row>
    <row r="3290" spans="1:28" x14ac:dyDescent="0.25">
      <c r="A3290" t="s">
        <v>1088</v>
      </c>
      <c r="B3290" t="s">
        <v>1089</v>
      </c>
      <c r="C3290" t="s">
        <v>77</v>
      </c>
      <c r="D3290" t="s">
        <v>576</v>
      </c>
      <c r="E3290">
        <v>61</v>
      </c>
      <c r="F3290" t="s">
        <v>25</v>
      </c>
      <c r="G3290">
        <v>2021</v>
      </c>
      <c r="H3290" t="s">
        <v>25</v>
      </c>
      <c r="I3290" t="s">
        <v>84</v>
      </c>
      <c r="J3290" t="s">
        <v>80</v>
      </c>
      <c r="K3290">
        <v>84</v>
      </c>
      <c r="L3290" s="18">
        <v>44127</v>
      </c>
      <c r="M3290" s="18">
        <v>46683</v>
      </c>
      <c r="N3290" s="18">
        <v>44186</v>
      </c>
      <c r="O3290">
        <v>36490000</v>
      </c>
      <c r="P3290">
        <v>34490000</v>
      </c>
      <c r="Q3290">
        <v>2000000</v>
      </c>
      <c r="R3290">
        <v>742552</v>
      </c>
      <c r="S3290" t="s">
        <v>641</v>
      </c>
      <c r="T3290">
        <v>-1.4407288855812889E-3</v>
      </c>
      <c r="U3290">
        <v>0.9758852048608111</v>
      </c>
      <c r="V3290">
        <v>0.48612183982770601</v>
      </c>
      <c r="W3290">
        <v>-0.1873396293362222</v>
      </c>
      <c r="X3290">
        <v>-1.3478807510029389</v>
      </c>
      <c r="Y3290" t="str">
        <f t="shared" si="204"/>
        <v>&gt;72</v>
      </c>
      <c r="Z3290" s="20">
        <f t="shared" si="205"/>
        <v>0.94519046314058641</v>
      </c>
      <c r="AA3290" t="str">
        <f t="shared" si="206"/>
        <v>80%-100%</v>
      </c>
      <c r="AB3290">
        <f t="shared" si="207"/>
        <v>1.5397584920100107E-4</v>
      </c>
    </row>
    <row r="3291" spans="1:28" x14ac:dyDescent="0.25">
      <c r="A3291" t="s">
        <v>7577</v>
      </c>
      <c r="B3291" t="s">
        <v>7578</v>
      </c>
      <c r="C3291" t="s">
        <v>77</v>
      </c>
      <c r="D3291" t="s">
        <v>282</v>
      </c>
      <c r="E3291">
        <v>38</v>
      </c>
      <c r="F3291" t="s">
        <v>117</v>
      </c>
      <c r="G3291">
        <v>2020</v>
      </c>
      <c r="H3291" t="s">
        <v>14</v>
      </c>
      <c r="I3291" t="s">
        <v>84</v>
      </c>
      <c r="J3291" t="s">
        <v>80</v>
      </c>
      <c r="K3291">
        <v>72</v>
      </c>
      <c r="L3291" s="18">
        <v>43657</v>
      </c>
      <c r="M3291" s="18">
        <v>45968</v>
      </c>
      <c r="N3291" s="18">
        <v>44235</v>
      </c>
      <c r="O3291">
        <v>48690000</v>
      </c>
      <c r="P3291">
        <v>24345000</v>
      </c>
      <c r="Q3291">
        <v>24345000</v>
      </c>
      <c r="R3291">
        <v>600994</v>
      </c>
      <c r="S3291" t="s">
        <v>331</v>
      </c>
      <c r="T3291">
        <v>-0.6442292631588209</v>
      </c>
      <c r="U3291">
        <v>-0.85216124758390532</v>
      </c>
      <c r="V3291">
        <v>1.185489993161002E-2</v>
      </c>
      <c r="W3291">
        <v>-0.49020177884765792</v>
      </c>
      <c r="X3291">
        <v>-0.49705409964536651</v>
      </c>
      <c r="Y3291" t="str">
        <f t="shared" si="204"/>
        <v>61-72</v>
      </c>
      <c r="Z3291" s="20">
        <f t="shared" si="205"/>
        <v>0.5</v>
      </c>
      <c r="AA3291" t="str">
        <f t="shared" si="206"/>
        <v>40%-60%</v>
      </c>
      <c r="AB3291">
        <f t="shared" si="207"/>
        <v>1.2462233151982143E-4</v>
      </c>
    </row>
    <row r="3292" spans="1:28" x14ac:dyDescent="0.25">
      <c r="A3292" t="s">
        <v>7579</v>
      </c>
      <c r="B3292" t="s">
        <v>7580</v>
      </c>
      <c r="C3292" t="s">
        <v>77</v>
      </c>
      <c r="D3292" t="s">
        <v>239</v>
      </c>
      <c r="E3292">
        <v>246</v>
      </c>
      <c r="F3292" t="s">
        <v>87</v>
      </c>
      <c r="G3292">
        <v>2019</v>
      </c>
      <c r="H3292" t="s">
        <v>15</v>
      </c>
      <c r="J3292" t="s">
        <v>80</v>
      </c>
      <c r="K3292">
        <v>84</v>
      </c>
      <c r="L3292" s="18">
        <v>43396</v>
      </c>
      <c r="M3292" s="18">
        <v>45953</v>
      </c>
      <c r="N3292" s="18">
        <v>44421</v>
      </c>
      <c r="O3292">
        <v>32490000</v>
      </c>
      <c r="P3292">
        <v>30865500</v>
      </c>
      <c r="Q3292">
        <v>1624500</v>
      </c>
      <c r="R3292">
        <v>664551</v>
      </c>
      <c r="S3292" t="s">
        <v>182</v>
      </c>
      <c r="T3292">
        <v>1.2720082541085731</v>
      </c>
      <c r="U3292">
        <v>0.99563418315592023</v>
      </c>
      <c r="V3292">
        <v>0.2094661248883162</v>
      </c>
      <c r="W3292">
        <v>-0.81613123728078651</v>
      </c>
      <c r="X3292">
        <v>-1.11583711881451</v>
      </c>
      <c r="Y3292" t="str">
        <f t="shared" si="204"/>
        <v>&gt;72</v>
      </c>
      <c r="Z3292" s="20">
        <f t="shared" si="205"/>
        <v>0.95</v>
      </c>
      <c r="AA3292" t="str">
        <f t="shared" si="206"/>
        <v>80%-100%</v>
      </c>
      <c r="AB3292">
        <f t="shared" si="207"/>
        <v>1.3780153384863883E-4</v>
      </c>
    </row>
    <row r="3293" spans="1:28" x14ac:dyDescent="0.25">
      <c r="A3293" t="s">
        <v>7581</v>
      </c>
      <c r="B3293" t="s">
        <v>7582</v>
      </c>
      <c r="C3293" t="s">
        <v>77</v>
      </c>
      <c r="D3293" t="s">
        <v>329</v>
      </c>
      <c r="E3293">
        <v>87</v>
      </c>
      <c r="F3293" t="s">
        <v>87</v>
      </c>
      <c r="G3293">
        <v>2019</v>
      </c>
      <c r="H3293" t="s">
        <v>15</v>
      </c>
      <c r="J3293" t="s">
        <v>80</v>
      </c>
      <c r="K3293">
        <v>84</v>
      </c>
      <c r="L3293" s="18">
        <v>43333</v>
      </c>
      <c r="M3293" s="18">
        <v>45890</v>
      </c>
      <c r="N3293" s="18">
        <v>44237</v>
      </c>
      <c r="O3293">
        <v>34030000</v>
      </c>
      <c r="P3293">
        <v>32461389</v>
      </c>
      <c r="Q3293">
        <v>1568611</v>
      </c>
      <c r="R3293">
        <v>644674</v>
      </c>
      <c r="S3293" t="s">
        <v>257</v>
      </c>
      <c r="T3293">
        <v>0.45942652210277918</v>
      </c>
      <c r="U3293">
        <v>1.011669164511952</v>
      </c>
      <c r="V3293">
        <v>-0.85407302181499556</v>
      </c>
      <c r="W3293">
        <v>-0.58711766669131737</v>
      </c>
      <c r="X3293">
        <v>-0.80644560922993824</v>
      </c>
      <c r="Y3293" t="str">
        <f t="shared" si="204"/>
        <v>&gt;72</v>
      </c>
      <c r="Z3293" s="20">
        <f t="shared" si="205"/>
        <v>0.95390505436379669</v>
      </c>
      <c r="AA3293" t="str">
        <f t="shared" si="206"/>
        <v>80%-100%</v>
      </c>
      <c r="AB3293">
        <f t="shared" si="207"/>
        <v>1.3367983199534333E-4</v>
      </c>
    </row>
    <row r="3294" spans="1:28" x14ac:dyDescent="0.25">
      <c r="A3294" t="s">
        <v>7583</v>
      </c>
      <c r="B3294" t="s">
        <v>7584</v>
      </c>
      <c r="C3294" t="s">
        <v>77</v>
      </c>
      <c r="D3294" t="s">
        <v>260</v>
      </c>
      <c r="E3294">
        <v>62</v>
      </c>
      <c r="F3294" t="s">
        <v>17</v>
      </c>
      <c r="G3294">
        <v>2017</v>
      </c>
      <c r="H3294" t="s">
        <v>17</v>
      </c>
      <c r="J3294" t="s">
        <v>80</v>
      </c>
      <c r="K3294">
        <v>84</v>
      </c>
      <c r="L3294" s="18">
        <v>42826</v>
      </c>
      <c r="M3294" s="18">
        <v>45295</v>
      </c>
      <c r="N3294" s="18">
        <v>43369</v>
      </c>
      <c r="O3294">
        <v>55850000</v>
      </c>
      <c r="P3294">
        <v>27925000</v>
      </c>
      <c r="Q3294">
        <v>27925000</v>
      </c>
      <c r="R3294">
        <v>640938</v>
      </c>
      <c r="S3294" t="s">
        <v>272</v>
      </c>
      <c r="T3294">
        <v>0.87178143088183857</v>
      </c>
      <c r="U3294">
        <v>-0.85216124758390532</v>
      </c>
      <c r="V3294">
        <v>0.92086653473246149</v>
      </c>
      <c r="W3294">
        <v>-0.3428095575515207</v>
      </c>
      <c r="X3294">
        <v>0.50846830650449182</v>
      </c>
      <c r="Y3294" t="str">
        <f t="shared" si="204"/>
        <v>&gt;72</v>
      </c>
      <c r="Z3294" s="20">
        <f t="shared" si="205"/>
        <v>0.5</v>
      </c>
      <c r="AA3294" t="str">
        <f t="shared" si="206"/>
        <v>40%-60%</v>
      </c>
      <c r="AB3294">
        <f t="shared" si="207"/>
        <v>1.3290513369459812E-4</v>
      </c>
    </row>
    <row r="3295" spans="1:28" x14ac:dyDescent="0.25">
      <c r="A3295" t="s">
        <v>7585</v>
      </c>
      <c r="B3295" t="s">
        <v>7586</v>
      </c>
      <c r="C3295" t="s">
        <v>77</v>
      </c>
      <c r="D3295" t="s">
        <v>555</v>
      </c>
      <c r="E3295">
        <v>60</v>
      </c>
      <c r="F3295" t="s">
        <v>17</v>
      </c>
      <c r="G3295">
        <v>2020</v>
      </c>
      <c r="H3295" t="s">
        <v>110</v>
      </c>
      <c r="I3295" t="s">
        <v>84</v>
      </c>
      <c r="J3295" t="s">
        <v>80</v>
      </c>
      <c r="K3295">
        <v>60</v>
      </c>
      <c r="L3295" s="18">
        <v>43853</v>
      </c>
      <c r="M3295" s="18">
        <v>45680</v>
      </c>
      <c r="N3295" s="18">
        <v>43957</v>
      </c>
      <c r="O3295">
        <v>60152100</v>
      </c>
      <c r="P3295">
        <v>52170345</v>
      </c>
      <c r="Q3295">
        <v>7981755</v>
      </c>
      <c r="R3295">
        <v>1293719</v>
      </c>
      <c r="S3295" t="s">
        <v>191</v>
      </c>
      <c r="T3295">
        <v>0.49581077875975499</v>
      </c>
      <c r="U3295">
        <v>0.65607970775792468</v>
      </c>
      <c r="V3295">
        <v>-0.63774872525529858</v>
      </c>
      <c r="W3295">
        <v>2.0923652239213612E-2</v>
      </c>
      <c r="X3295">
        <v>-3.2966835268508812E-2</v>
      </c>
      <c r="Y3295" t="str">
        <f t="shared" si="204"/>
        <v>49-60</v>
      </c>
      <c r="Z3295" s="20">
        <f t="shared" si="205"/>
        <v>0.8673071264344886</v>
      </c>
      <c r="AA3295" t="str">
        <f t="shared" si="206"/>
        <v>80%-100%</v>
      </c>
      <c r="AB3295">
        <f t="shared" si="207"/>
        <v>2.6826603611931541E-4</v>
      </c>
    </row>
    <row r="3296" spans="1:28" x14ac:dyDescent="0.25">
      <c r="A3296" t="s">
        <v>7587</v>
      </c>
      <c r="B3296" t="s">
        <v>7588</v>
      </c>
      <c r="C3296" t="s">
        <v>77</v>
      </c>
      <c r="D3296" t="s">
        <v>86</v>
      </c>
      <c r="E3296">
        <v>49</v>
      </c>
      <c r="F3296" t="s">
        <v>87</v>
      </c>
      <c r="G3296">
        <v>2020</v>
      </c>
      <c r="H3296" t="s">
        <v>15</v>
      </c>
      <c r="I3296" t="s">
        <v>84</v>
      </c>
      <c r="J3296" t="s">
        <v>80</v>
      </c>
      <c r="K3296">
        <v>84</v>
      </c>
      <c r="L3296" s="18">
        <v>43636</v>
      </c>
      <c r="M3296" s="18">
        <v>46193</v>
      </c>
      <c r="N3296" s="18">
        <v>43949</v>
      </c>
      <c r="O3296">
        <v>36660350</v>
      </c>
      <c r="P3296">
        <v>13660350</v>
      </c>
      <c r="Q3296">
        <v>23000000</v>
      </c>
      <c r="R3296">
        <v>277211</v>
      </c>
      <c r="S3296" t="s">
        <v>218</v>
      </c>
      <c r="T3296">
        <v>0.8111410031202122</v>
      </c>
      <c r="U3296">
        <v>-1.375213858153612</v>
      </c>
      <c r="V3296">
        <v>-0.54145652994716964</v>
      </c>
      <c r="W3296">
        <v>-0.59480455697371171</v>
      </c>
      <c r="X3296">
        <v>-0.26501046745693763</v>
      </c>
      <c r="Y3296" t="str">
        <f t="shared" si="204"/>
        <v>&gt;72</v>
      </c>
      <c r="Z3296" s="20">
        <f t="shared" si="205"/>
        <v>0.37261919212446143</v>
      </c>
      <c r="AA3296" t="str">
        <f t="shared" si="206"/>
        <v>20%-40%</v>
      </c>
      <c r="AB3296">
        <f t="shared" si="207"/>
        <v>5.7482572443221097E-5</v>
      </c>
    </row>
    <row r="3297" spans="1:28" x14ac:dyDescent="0.25">
      <c r="A3297" t="s">
        <v>7589</v>
      </c>
      <c r="B3297" t="s">
        <v>7590</v>
      </c>
      <c r="C3297" t="s">
        <v>77</v>
      </c>
      <c r="D3297" t="s">
        <v>216</v>
      </c>
      <c r="E3297">
        <v>74</v>
      </c>
      <c r="F3297" t="s">
        <v>87</v>
      </c>
      <c r="G3297">
        <v>2017</v>
      </c>
      <c r="H3297" t="s">
        <v>15</v>
      </c>
      <c r="J3297" t="s">
        <v>80</v>
      </c>
      <c r="K3297">
        <v>84</v>
      </c>
      <c r="L3297" s="18">
        <v>42697</v>
      </c>
      <c r="M3297" s="18">
        <v>45253</v>
      </c>
      <c r="N3297" s="18">
        <v>43657</v>
      </c>
      <c r="O3297">
        <v>37940000</v>
      </c>
      <c r="P3297">
        <v>32940000</v>
      </c>
      <c r="Q3297">
        <v>5000000</v>
      </c>
      <c r="R3297">
        <v>655005</v>
      </c>
      <c r="S3297" t="s">
        <v>238</v>
      </c>
      <c r="T3297">
        <v>0.73837248980626058</v>
      </c>
      <c r="U3297">
        <v>0.65979928468548887</v>
      </c>
      <c r="V3297">
        <v>0.19318216950698361</v>
      </c>
      <c r="W3297">
        <v>-0.28681880965185619</v>
      </c>
      <c r="X3297">
        <v>-1.1931849962106531</v>
      </c>
      <c r="Y3297" t="str">
        <f t="shared" si="204"/>
        <v>&gt;72</v>
      </c>
      <c r="Z3297" s="20">
        <f t="shared" si="205"/>
        <v>0.86821296784396418</v>
      </c>
      <c r="AA3297" t="str">
        <f t="shared" si="206"/>
        <v>80%-100%</v>
      </c>
      <c r="AB3297">
        <f t="shared" si="207"/>
        <v>1.3582207186284826E-4</v>
      </c>
    </row>
    <row r="3298" spans="1:28" x14ac:dyDescent="0.25">
      <c r="A3298" t="s">
        <v>1223</v>
      </c>
      <c r="B3298" t="s">
        <v>1224</v>
      </c>
      <c r="C3298" t="s">
        <v>77</v>
      </c>
      <c r="D3298" t="s">
        <v>224</v>
      </c>
      <c r="E3298">
        <v>60</v>
      </c>
      <c r="F3298" t="s">
        <v>95</v>
      </c>
      <c r="G3298">
        <v>2018</v>
      </c>
      <c r="H3298" t="s">
        <v>16</v>
      </c>
      <c r="J3298" t="s">
        <v>80</v>
      </c>
      <c r="K3298">
        <v>60</v>
      </c>
      <c r="L3298" s="18">
        <v>44407</v>
      </c>
      <c r="M3298" s="18">
        <v>46233</v>
      </c>
      <c r="N3298" s="18">
        <v>44473</v>
      </c>
      <c r="O3298">
        <v>31500000</v>
      </c>
      <c r="P3298">
        <v>21500000</v>
      </c>
      <c r="Q3298">
        <v>10000000</v>
      </c>
      <c r="R3298">
        <v>579623</v>
      </c>
      <c r="S3298" t="s">
        <v>189</v>
      </c>
      <c r="T3298">
        <v>0.13196821218999669</v>
      </c>
      <c r="U3298">
        <v>-0.1026146001938525</v>
      </c>
      <c r="V3298">
        <v>5.1377144922950549E-2</v>
      </c>
      <c r="W3298">
        <v>-0.10917630198285989</v>
      </c>
      <c r="X3298">
        <v>-0.57440197704150942</v>
      </c>
      <c r="Y3298" t="str">
        <f t="shared" si="204"/>
        <v>49-60</v>
      </c>
      <c r="Z3298" s="20">
        <f t="shared" si="205"/>
        <v>0.68253968253968256</v>
      </c>
      <c r="AA3298" t="str">
        <f t="shared" si="206"/>
        <v>60%-80%</v>
      </c>
      <c r="AB3298">
        <f t="shared" si="207"/>
        <v>1.2019083329037138E-4</v>
      </c>
    </row>
    <row r="3299" spans="1:28" x14ac:dyDescent="0.25">
      <c r="A3299" t="s">
        <v>7591</v>
      </c>
      <c r="B3299" t="s">
        <v>7592</v>
      </c>
      <c r="C3299" t="s">
        <v>77</v>
      </c>
      <c r="D3299" t="s">
        <v>86</v>
      </c>
      <c r="E3299">
        <v>74</v>
      </c>
      <c r="F3299" t="s">
        <v>79</v>
      </c>
      <c r="G3299">
        <v>2020</v>
      </c>
      <c r="H3299" t="s">
        <v>13</v>
      </c>
      <c r="I3299" t="s">
        <v>84</v>
      </c>
      <c r="J3299" t="s">
        <v>80</v>
      </c>
      <c r="K3299">
        <v>84</v>
      </c>
      <c r="L3299" s="18">
        <v>43776</v>
      </c>
      <c r="M3299" s="18">
        <v>46214</v>
      </c>
      <c r="N3299" s="18">
        <v>44172</v>
      </c>
      <c r="O3299">
        <v>34890000</v>
      </c>
      <c r="P3299">
        <v>33890000</v>
      </c>
      <c r="Q3299">
        <v>1000000</v>
      </c>
      <c r="R3299">
        <v>750073</v>
      </c>
      <c r="S3299" t="s">
        <v>168</v>
      </c>
      <c r="T3299">
        <v>0.362401837684177</v>
      </c>
      <c r="U3299">
        <v>1.083254558187658</v>
      </c>
      <c r="V3299">
        <v>0.56516632981038883</v>
      </c>
      <c r="W3299">
        <v>-0.42382103374926111</v>
      </c>
      <c r="X3299">
        <v>-0.18766259006079469</v>
      </c>
      <c r="Y3299" t="str">
        <f t="shared" si="204"/>
        <v>&gt;72</v>
      </c>
      <c r="Z3299" s="20">
        <f t="shared" si="205"/>
        <v>0.97133849240470049</v>
      </c>
      <c r="AA3299" t="str">
        <f t="shared" si="206"/>
        <v>80%-100%</v>
      </c>
      <c r="AB3299">
        <f t="shared" si="207"/>
        <v>1.5553540646007618E-4</v>
      </c>
    </row>
    <row r="3300" spans="1:28" x14ac:dyDescent="0.25">
      <c r="A3300" t="s">
        <v>7593</v>
      </c>
      <c r="B3300" t="s">
        <v>7594</v>
      </c>
      <c r="C3300" t="s">
        <v>77</v>
      </c>
      <c r="D3300" t="s">
        <v>240</v>
      </c>
      <c r="E3300">
        <v>77</v>
      </c>
      <c r="F3300" t="s">
        <v>117</v>
      </c>
      <c r="G3300">
        <v>2019</v>
      </c>
      <c r="H3300" t="s">
        <v>14</v>
      </c>
      <c r="J3300" t="s">
        <v>80</v>
      </c>
      <c r="K3300">
        <v>84</v>
      </c>
      <c r="L3300" s="18">
        <v>43453</v>
      </c>
      <c r="M3300" s="18">
        <v>46010</v>
      </c>
      <c r="N3300" s="18">
        <v>43826</v>
      </c>
      <c r="O3300">
        <v>43190000</v>
      </c>
      <c r="P3300">
        <v>21595000</v>
      </c>
      <c r="Q3300">
        <v>21595000</v>
      </c>
      <c r="R3300">
        <v>477249</v>
      </c>
      <c r="S3300" t="s">
        <v>124</v>
      </c>
      <c r="T3300">
        <v>0.5200669498644056</v>
      </c>
      <c r="U3300">
        <v>-0.85216124758390532</v>
      </c>
      <c r="V3300">
        <v>0.4070773498450232</v>
      </c>
      <c r="W3300">
        <v>4.4417125544438232E-2</v>
      </c>
      <c r="X3300">
        <v>-0.34235834485308059</v>
      </c>
      <c r="Y3300" t="str">
        <f t="shared" si="204"/>
        <v>&gt;72</v>
      </c>
      <c r="Z3300" s="20">
        <f t="shared" si="205"/>
        <v>0.5</v>
      </c>
      <c r="AA3300" t="str">
        <f t="shared" si="206"/>
        <v>40%-60%</v>
      </c>
      <c r="AB3300">
        <f t="shared" si="207"/>
        <v>9.8962523911225837E-5</v>
      </c>
    </row>
    <row r="3301" spans="1:28" x14ac:dyDescent="0.25">
      <c r="A3301" t="s">
        <v>7595</v>
      </c>
      <c r="B3301" t="s">
        <v>7596</v>
      </c>
      <c r="C3301" t="s">
        <v>77</v>
      </c>
      <c r="D3301" t="s">
        <v>246</v>
      </c>
      <c r="E3301">
        <v>40</v>
      </c>
      <c r="F3301" t="s">
        <v>12</v>
      </c>
      <c r="G3301">
        <v>2019</v>
      </c>
      <c r="H3301" t="s">
        <v>12</v>
      </c>
      <c r="I3301" t="s">
        <v>84</v>
      </c>
      <c r="J3301" t="s">
        <v>80</v>
      </c>
      <c r="K3301">
        <v>84</v>
      </c>
      <c r="L3301" s="18">
        <v>43501</v>
      </c>
      <c r="M3301" s="18">
        <v>46144</v>
      </c>
      <c r="N3301" s="18">
        <v>44298</v>
      </c>
      <c r="O3301">
        <v>65400000</v>
      </c>
      <c r="P3301">
        <v>58400000</v>
      </c>
      <c r="Q3301">
        <v>7000000</v>
      </c>
      <c r="R3301">
        <v>1269015</v>
      </c>
      <c r="S3301" t="s">
        <v>466</v>
      </c>
      <c r="T3301">
        <v>1.453929537393452</v>
      </c>
      <c r="U3301">
        <v>0.76144196580425383</v>
      </c>
      <c r="V3301">
        <v>0.32803285986234038</v>
      </c>
      <c r="W3301">
        <v>0.34191305562211949</v>
      </c>
      <c r="X3301">
        <v>-0.4197062222492236</v>
      </c>
      <c r="Y3301" t="str">
        <f t="shared" si="204"/>
        <v>&gt;72</v>
      </c>
      <c r="Z3301" s="20">
        <f t="shared" si="205"/>
        <v>0.89296636085626913</v>
      </c>
      <c r="AA3301" t="str">
        <f t="shared" si="206"/>
        <v>80%-100%</v>
      </c>
      <c r="AB3301">
        <f t="shared" si="207"/>
        <v>2.6314340581374553E-4</v>
      </c>
    </row>
    <row r="3302" spans="1:28" x14ac:dyDescent="0.25">
      <c r="A3302" t="s">
        <v>7597</v>
      </c>
      <c r="B3302" t="s">
        <v>7598</v>
      </c>
      <c r="C3302" t="s">
        <v>77</v>
      </c>
      <c r="D3302" t="s">
        <v>112</v>
      </c>
      <c r="E3302">
        <v>76</v>
      </c>
      <c r="F3302" t="s">
        <v>79</v>
      </c>
      <c r="G3302">
        <v>2018</v>
      </c>
      <c r="H3302" t="s">
        <v>13</v>
      </c>
      <c r="J3302" t="s">
        <v>80</v>
      </c>
      <c r="K3302">
        <v>84</v>
      </c>
      <c r="L3302" s="18">
        <v>43187</v>
      </c>
      <c r="M3302" s="18">
        <v>45744</v>
      </c>
      <c r="N3302" s="18">
        <v>43511</v>
      </c>
      <c r="O3302">
        <v>40460000</v>
      </c>
      <c r="P3302">
        <v>19460000</v>
      </c>
      <c r="Q3302">
        <v>21000000</v>
      </c>
      <c r="R3302">
        <v>402910</v>
      </c>
      <c r="S3302" t="s">
        <v>413</v>
      </c>
      <c r="T3302">
        <v>0.27750523881790012</v>
      </c>
      <c r="U3302">
        <v>-0.93030715199812342</v>
      </c>
      <c r="V3302">
        <v>-0.28840745194110812</v>
      </c>
      <c r="W3302">
        <v>-0.83445232292794402</v>
      </c>
      <c r="X3302">
        <v>-1.3478807510029389</v>
      </c>
      <c r="Y3302" t="str">
        <f t="shared" si="204"/>
        <v>&gt;72</v>
      </c>
      <c r="Z3302" s="20">
        <f t="shared" si="205"/>
        <v>0.48096885813148788</v>
      </c>
      <c r="AA3302" t="str">
        <f t="shared" si="206"/>
        <v>40%-60%</v>
      </c>
      <c r="AB3302">
        <f t="shared" si="207"/>
        <v>8.3547562193052262E-5</v>
      </c>
    </row>
    <row r="3303" spans="1:28" x14ac:dyDescent="0.25">
      <c r="A3303" t="s">
        <v>7599</v>
      </c>
      <c r="B3303" t="s">
        <v>7600</v>
      </c>
      <c r="C3303" t="s">
        <v>77</v>
      </c>
      <c r="D3303" t="s">
        <v>187</v>
      </c>
      <c r="E3303">
        <v>7</v>
      </c>
      <c r="F3303" t="s">
        <v>87</v>
      </c>
      <c r="G3303">
        <v>2019</v>
      </c>
      <c r="H3303" t="s">
        <v>15</v>
      </c>
      <c r="I3303" t="s">
        <v>84</v>
      </c>
      <c r="J3303" t="s">
        <v>80</v>
      </c>
      <c r="K3303">
        <v>84</v>
      </c>
      <c r="L3303" s="18">
        <v>43510</v>
      </c>
      <c r="M3303" s="18">
        <v>46067</v>
      </c>
      <c r="N3303" s="18">
        <v>44379</v>
      </c>
      <c r="O3303">
        <v>38500000</v>
      </c>
      <c r="P3303">
        <v>18500000</v>
      </c>
      <c r="Q3303">
        <v>20000000</v>
      </c>
      <c r="R3303">
        <v>372708</v>
      </c>
      <c r="S3303" t="s">
        <v>283</v>
      </c>
      <c r="T3303">
        <v>1.114343141928344</v>
      </c>
      <c r="U3303">
        <v>-0.93215239177177667</v>
      </c>
      <c r="V3303">
        <v>-0.63239081306855727</v>
      </c>
      <c r="W3303">
        <v>-0.74099553571136212</v>
      </c>
      <c r="X3303">
        <v>-0.34235834485308059</v>
      </c>
      <c r="Y3303" t="str">
        <f t="shared" si="204"/>
        <v>&gt;72</v>
      </c>
      <c r="Z3303" s="20">
        <f t="shared" si="205"/>
        <v>0.48051948051948051</v>
      </c>
      <c r="AA3303" t="str">
        <f t="shared" si="206"/>
        <v>40%-60%</v>
      </c>
      <c r="AB3303">
        <f t="shared" si="207"/>
        <v>7.7284864634405008E-5</v>
      </c>
    </row>
    <row r="3304" spans="1:28" x14ac:dyDescent="0.25">
      <c r="A3304" t="s">
        <v>7601</v>
      </c>
      <c r="B3304" t="s">
        <v>7602</v>
      </c>
      <c r="C3304" t="s">
        <v>77</v>
      </c>
      <c r="D3304" t="s">
        <v>100</v>
      </c>
      <c r="E3304">
        <v>236</v>
      </c>
      <c r="F3304" t="s">
        <v>79</v>
      </c>
      <c r="G3304">
        <v>2017</v>
      </c>
      <c r="H3304" t="s">
        <v>13</v>
      </c>
      <c r="J3304" t="s">
        <v>80</v>
      </c>
      <c r="K3304">
        <v>60</v>
      </c>
      <c r="L3304" s="18">
        <v>43040</v>
      </c>
      <c r="M3304" s="18">
        <v>44572</v>
      </c>
      <c r="N3304" s="18">
        <v>44389</v>
      </c>
      <c r="O3304">
        <v>37940000</v>
      </c>
      <c r="P3304">
        <v>17940000</v>
      </c>
      <c r="Q3304">
        <v>20000000</v>
      </c>
      <c r="R3304">
        <v>445188</v>
      </c>
      <c r="S3304" t="s">
        <v>710</v>
      </c>
      <c r="T3304">
        <v>1.3811610240795</v>
      </c>
      <c r="U3304">
        <v>-0.96363722097241478</v>
      </c>
      <c r="V3304">
        <v>-0.5662919134772787</v>
      </c>
      <c r="W3304">
        <v>7.2425153323804808E-2</v>
      </c>
      <c r="X3304">
        <v>0.81785981608906366</v>
      </c>
      <c r="Y3304" t="str">
        <f t="shared" si="204"/>
        <v>49-60</v>
      </c>
      <c r="Z3304" s="20">
        <f t="shared" si="205"/>
        <v>0.4728518713758566</v>
      </c>
      <c r="AA3304" t="str">
        <f t="shared" si="206"/>
        <v>40%-60%</v>
      </c>
      <c r="AB3304">
        <f t="shared" si="207"/>
        <v>9.2314343445435825E-5</v>
      </c>
    </row>
    <row r="3305" spans="1:28" x14ac:dyDescent="0.25">
      <c r="A3305" t="s">
        <v>7603</v>
      </c>
      <c r="B3305" t="s">
        <v>7604</v>
      </c>
      <c r="C3305" t="s">
        <v>77</v>
      </c>
      <c r="D3305" t="s">
        <v>256</v>
      </c>
      <c r="E3305">
        <v>38</v>
      </c>
      <c r="F3305" t="s">
        <v>117</v>
      </c>
      <c r="G3305">
        <v>2018</v>
      </c>
      <c r="H3305" t="s">
        <v>14</v>
      </c>
      <c r="J3305" t="s">
        <v>80</v>
      </c>
      <c r="K3305">
        <v>72</v>
      </c>
      <c r="L3305" s="18">
        <v>42937</v>
      </c>
      <c r="M3305" s="18">
        <v>45128</v>
      </c>
      <c r="N3305" s="18">
        <v>43790</v>
      </c>
      <c r="O3305">
        <v>42850000</v>
      </c>
      <c r="P3305">
        <v>22850000</v>
      </c>
      <c r="Q3305">
        <v>20000000</v>
      </c>
      <c r="R3305">
        <v>544926</v>
      </c>
      <c r="S3305" t="s">
        <v>234</v>
      </c>
      <c r="T3305">
        <v>1.017318457509742</v>
      </c>
      <c r="U3305">
        <v>-0.71560693726085334</v>
      </c>
      <c r="V3305">
        <v>0.48612183982770601</v>
      </c>
      <c r="W3305">
        <v>-0.79555320630028348</v>
      </c>
      <c r="X3305">
        <v>-0.18766259006079469</v>
      </c>
      <c r="Y3305" t="str">
        <f t="shared" si="204"/>
        <v>61-72</v>
      </c>
      <c r="Z3305" s="20">
        <f t="shared" si="205"/>
        <v>0.53325554259043173</v>
      </c>
      <c r="AA3305" t="str">
        <f t="shared" si="206"/>
        <v>40%-60%</v>
      </c>
      <c r="AB3305">
        <f t="shared" si="207"/>
        <v>1.1299605091859521E-4</v>
      </c>
    </row>
    <row r="3306" spans="1:28" x14ac:dyDescent="0.25">
      <c r="A3306" t="s">
        <v>7605</v>
      </c>
      <c r="B3306" t="s">
        <v>7606</v>
      </c>
      <c r="C3306" t="s">
        <v>77</v>
      </c>
      <c r="D3306" t="s">
        <v>7607</v>
      </c>
      <c r="E3306">
        <v>236</v>
      </c>
      <c r="F3306" t="s">
        <v>20</v>
      </c>
      <c r="G3306">
        <v>2019</v>
      </c>
      <c r="H3306" t="s">
        <v>20</v>
      </c>
      <c r="J3306" t="s">
        <v>80</v>
      </c>
      <c r="K3306">
        <v>72</v>
      </c>
      <c r="L3306" s="18">
        <v>43139</v>
      </c>
      <c r="M3306" s="18">
        <v>45506</v>
      </c>
      <c r="N3306" s="18">
        <v>43739</v>
      </c>
      <c r="O3306">
        <v>114900000</v>
      </c>
      <c r="P3306">
        <v>57450000</v>
      </c>
      <c r="Q3306">
        <v>57450000</v>
      </c>
      <c r="R3306">
        <v>1461509</v>
      </c>
      <c r="S3306" t="s">
        <v>296</v>
      </c>
      <c r="T3306">
        <v>0.71411631870160996</v>
      </c>
      <c r="U3306">
        <v>-0.85216124758390532</v>
      </c>
      <c r="V3306">
        <v>-0.18575632502509701</v>
      </c>
      <c r="W3306">
        <v>1.895453164013823</v>
      </c>
      <c r="X3306">
        <v>1.5139907126543499</v>
      </c>
      <c r="Y3306" t="str">
        <f t="shared" si="204"/>
        <v>61-72</v>
      </c>
      <c r="Z3306" s="20">
        <f t="shared" si="205"/>
        <v>0.5</v>
      </c>
      <c r="AA3306" t="str">
        <f t="shared" si="206"/>
        <v>40%-60%</v>
      </c>
      <c r="AB3306">
        <f t="shared" si="207"/>
        <v>3.0305903073442114E-4</v>
      </c>
    </row>
    <row r="3307" spans="1:28" x14ac:dyDescent="0.25">
      <c r="A3307" t="s">
        <v>7608</v>
      </c>
      <c r="B3307" t="s">
        <v>7609</v>
      </c>
      <c r="C3307" t="s">
        <v>77</v>
      </c>
      <c r="D3307" t="s">
        <v>256</v>
      </c>
      <c r="E3307">
        <v>49</v>
      </c>
      <c r="F3307" t="s">
        <v>79</v>
      </c>
      <c r="G3307">
        <v>2018</v>
      </c>
      <c r="H3307" t="s">
        <v>13</v>
      </c>
      <c r="J3307" t="s">
        <v>80</v>
      </c>
      <c r="K3307">
        <v>72</v>
      </c>
      <c r="L3307" s="18">
        <v>42940</v>
      </c>
      <c r="M3307" s="18">
        <v>45131</v>
      </c>
      <c r="N3307" s="18">
        <v>43676</v>
      </c>
      <c r="O3307">
        <v>40375000</v>
      </c>
      <c r="P3307">
        <v>22265000</v>
      </c>
      <c r="Q3307">
        <v>18110000</v>
      </c>
      <c r="R3307">
        <v>530983</v>
      </c>
      <c r="S3307" t="s">
        <v>135</v>
      </c>
      <c r="T3307">
        <v>0.45942652210277918</v>
      </c>
      <c r="U3307">
        <v>-0.64087566066339685</v>
      </c>
      <c r="V3307">
        <v>0.48612183982770601</v>
      </c>
      <c r="W3307">
        <v>-0.36291006204697213</v>
      </c>
      <c r="X3307">
        <v>-0.18766259006079469</v>
      </c>
      <c r="Y3307" t="str">
        <f t="shared" si="204"/>
        <v>61-72</v>
      </c>
      <c r="Z3307" s="20">
        <f t="shared" si="205"/>
        <v>0.55145510835913314</v>
      </c>
      <c r="AA3307" t="str">
        <f t="shared" si="206"/>
        <v>40%-60%</v>
      </c>
      <c r="AB3307">
        <f t="shared" si="207"/>
        <v>1.1010482543484518E-4</v>
      </c>
    </row>
    <row r="3308" spans="1:28" x14ac:dyDescent="0.25">
      <c r="A3308" t="s">
        <v>7610</v>
      </c>
      <c r="B3308" t="s">
        <v>7611</v>
      </c>
      <c r="C3308" t="s">
        <v>77</v>
      </c>
      <c r="D3308" t="s">
        <v>180</v>
      </c>
      <c r="E3308">
        <v>61</v>
      </c>
      <c r="F3308" t="s">
        <v>117</v>
      </c>
      <c r="G3308">
        <v>2018</v>
      </c>
      <c r="H3308" t="s">
        <v>14</v>
      </c>
      <c r="J3308" t="s">
        <v>80</v>
      </c>
      <c r="K3308">
        <v>48</v>
      </c>
      <c r="L3308" s="18">
        <v>42850</v>
      </c>
      <c r="M3308" s="18">
        <v>44311</v>
      </c>
      <c r="N3308" s="18">
        <v>43853</v>
      </c>
      <c r="O3308">
        <v>47420000</v>
      </c>
      <c r="P3308">
        <v>24920000</v>
      </c>
      <c r="Q3308">
        <v>22500000</v>
      </c>
      <c r="R3308">
        <v>686578</v>
      </c>
      <c r="S3308" t="s">
        <v>264</v>
      </c>
      <c r="T3308">
        <v>-0.32889903879836369</v>
      </c>
      <c r="U3308">
        <v>-0.74738443183831316</v>
      </c>
      <c r="V3308">
        <v>-0.41719068724539432</v>
      </c>
      <c r="W3308">
        <v>-0.41507205154529231</v>
      </c>
      <c r="X3308">
        <v>-0.34235834485308059</v>
      </c>
      <c r="Y3308" t="str">
        <f t="shared" si="204"/>
        <v>37-48</v>
      </c>
      <c r="Z3308" s="20">
        <f t="shared" si="205"/>
        <v>0.52551665963728389</v>
      </c>
      <c r="AA3308" t="str">
        <f t="shared" si="206"/>
        <v>40%-60%</v>
      </c>
      <c r="AB3308">
        <f t="shared" si="207"/>
        <v>1.4236906047350881E-4</v>
      </c>
    </row>
    <row r="3309" spans="1:28" x14ac:dyDescent="0.25">
      <c r="A3309" t="s">
        <v>7612</v>
      </c>
      <c r="B3309" t="s">
        <v>7613</v>
      </c>
      <c r="C3309" t="s">
        <v>77</v>
      </c>
      <c r="D3309" t="s">
        <v>130</v>
      </c>
      <c r="E3309">
        <v>62</v>
      </c>
      <c r="F3309" t="s">
        <v>117</v>
      </c>
      <c r="G3309">
        <v>2021</v>
      </c>
      <c r="H3309" t="s">
        <v>29</v>
      </c>
      <c r="I3309" t="s">
        <v>84</v>
      </c>
      <c r="J3309" t="s">
        <v>80</v>
      </c>
      <c r="K3309">
        <v>60</v>
      </c>
      <c r="L3309" s="18">
        <v>44042</v>
      </c>
      <c r="M3309" s="18">
        <v>45868</v>
      </c>
      <c r="N3309" s="18">
        <v>44348</v>
      </c>
      <c r="O3309">
        <v>56570000</v>
      </c>
      <c r="P3309">
        <v>11570000</v>
      </c>
      <c r="Q3309">
        <v>45000000</v>
      </c>
      <c r="R3309">
        <v>314065</v>
      </c>
      <c r="S3309" t="s">
        <v>317</v>
      </c>
      <c r="T3309">
        <v>-8.633732775185822E-2</v>
      </c>
      <c r="U3309">
        <v>-2.06544275230043</v>
      </c>
      <c r="V3309">
        <v>0.16994387989697479</v>
      </c>
      <c r="W3309">
        <v>-0.25619073386345592</v>
      </c>
      <c r="X3309">
        <v>-0.26501046745693763</v>
      </c>
      <c r="Y3309" t="str">
        <f t="shared" si="204"/>
        <v>49-60</v>
      </c>
      <c r="Z3309" s="20">
        <f t="shared" si="205"/>
        <v>0.20452536680219197</v>
      </c>
      <c r="AA3309" t="str">
        <f t="shared" si="206"/>
        <v>20%-40%</v>
      </c>
      <c r="AB3309">
        <f t="shared" si="207"/>
        <v>6.5124631109083811E-5</v>
      </c>
    </row>
    <row r="3310" spans="1:28" x14ac:dyDescent="0.25">
      <c r="A3310" t="s">
        <v>7614</v>
      </c>
      <c r="B3310" t="s">
        <v>7615</v>
      </c>
      <c r="C3310" t="s">
        <v>77</v>
      </c>
      <c r="D3310" t="s">
        <v>436</v>
      </c>
      <c r="E3310">
        <v>61</v>
      </c>
      <c r="F3310" t="s">
        <v>117</v>
      </c>
      <c r="G3310">
        <v>2019</v>
      </c>
      <c r="H3310" t="s">
        <v>14</v>
      </c>
      <c r="J3310" t="s">
        <v>80</v>
      </c>
      <c r="K3310">
        <v>84</v>
      </c>
      <c r="L3310" s="18">
        <v>43202</v>
      </c>
      <c r="M3310" s="18">
        <v>45995</v>
      </c>
      <c r="N3310" s="18">
        <v>43822</v>
      </c>
      <c r="O3310">
        <v>48751800</v>
      </c>
      <c r="P3310">
        <v>24375900</v>
      </c>
      <c r="Q3310">
        <v>24375900</v>
      </c>
      <c r="R3310">
        <v>567026</v>
      </c>
      <c r="S3310" t="s">
        <v>332</v>
      </c>
      <c r="T3310">
        <v>0.84752525977718796</v>
      </c>
      <c r="U3310">
        <v>-0.85216124758390532</v>
      </c>
      <c r="V3310">
        <v>1.185489993161002E-2</v>
      </c>
      <c r="W3310">
        <v>-0.2199810331234569</v>
      </c>
      <c r="X3310">
        <v>0.50846830650449182</v>
      </c>
      <c r="Y3310" t="str">
        <f t="shared" si="204"/>
        <v>&gt;72</v>
      </c>
      <c r="Z3310" s="20">
        <f t="shared" si="205"/>
        <v>0.5</v>
      </c>
      <c r="AA3310" t="str">
        <f t="shared" si="206"/>
        <v>40%-60%</v>
      </c>
      <c r="AB3310">
        <f t="shared" si="207"/>
        <v>1.1757871484966284E-4</v>
      </c>
    </row>
    <row r="3311" spans="1:28" x14ac:dyDescent="0.25">
      <c r="A3311" t="s">
        <v>7616</v>
      </c>
      <c r="B3311" t="s">
        <v>7617</v>
      </c>
      <c r="C3311" t="s">
        <v>77</v>
      </c>
      <c r="D3311" t="s">
        <v>256</v>
      </c>
      <c r="E3311">
        <v>60</v>
      </c>
      <c r="F3311" t="s">
        <v>17</v>
      </c>
      <c r="G3311">
        <v>2018</v>
      </c>
      <c r="H3311" t="s">
        <v>17</v>
      </c>
      <c r="J3311" t="s">
        <v>80</v>
      </c>
      <c r="K3311">
        <v>48</v>
      </c>
      <c r="L3311" s="18">
        <v>42933</v>
      </c>
      <c r="M3311" s="18">
        <v>44394</v>
      </c>
      <c r="N3311" s="18">
        <v>42956</v>
      </c>
      <c r="O3311">
        <v>60978000</v>
      </c>
      <c r="P3311">
        <v>10000000</v>
      </c>
      <c r="Q3311">
        <v>50978000</v>
      </c>
      <c r="R3311">
        <v>301149</v>
      </c>
      <c r="S3311" t="s">
        <v>189</v>
      </c>
      <c r="T3311">
        <v>1.3205205963178741</v>
      </c>
      <c r="U3311">
        <v>-2.2318748995176918</v>
      </c>
      <c r="V3311">
        <v>0.2094661248883162</v>
      </c>
      <c r="W3311">
        <v>-0.51283429388895629</v>
      </c>
      <c r="X3311">
        <v>0.35377255171220601</v>
      </c>
      <c r="Y3311" t="str">
        <f t="shared" si="204"/>
        <v>37-48</v>
      </c>
      <c r="Z3311" s="20">
        <f t="shared" si="205"/>
        <v>0.2</v>
      </c>
      <c r="AA3311" t="str">
        <f t="shared" si="206"/>
        <v>20%</v>
      </c>
      <c r="AB3311">
        <f t="shared" si="207"/>
        <v>6.2446364713895157E-5</v>
      </c>
    </row>
    <row r="3312" spans="1:28" x14ac:dyDescent="0.25">
      <c r="A3312" t="s">
        <v>7618</v>
      </c>
      <c r="B3312" t="s">
        <v>7619</v>
      </c>
      <c r="C3312" t="s">
        <v>77</v>
      </c>
      <c r="D3312" t="s">
        <v>442</v>
      </c>
      <c r="E3312">
        <v>76</v>
      </c>
      <c r="F3312" t="s">
        <v>87</v>
      </c>
      <c r="G3312">
        <v>2020</v>
      </c>
      <c r="H3312" t="s">
        <v>24</v>
      </c>
      <c r="I3312" t="s">
        <v>84</v>
      </c>
      <c r="J3312" t="s">
        <v>80</v>
      </c>
      <c r="K3312">
        <v>84</v>
      </c>
      <c r="L3312" s="18">
        <v>43908</v>
      </c>
      <c r="M3312" s="18">
        <v>46464</v>
      </c>
      <c r="N3312" s="18">
        <v>44320</v>
      </c>
      <c r="O3312">
        <v>42990000</v>
      </c>
      <c r="P3312">
        <v>36990000</v>
      </c>
      <c r="Q3312">
        <v>6000000</v>
      </c>
      <c r="R3312">
        <v>816408</v>
      </c>
      <c r="S3312" t="s">
        <v>278</v>
      </c>
      <c r="T3312">
        <v>-0.1469777555134846</v>
      </c>
      <c r="U3312">
        <v>0.6278516856209021</v>
      </c>
      <c r="V3312">
        <v>0.80229979975843724</v>
      </c>
      <c r="W3312">
        <v>-0.16255870147981419</v>
      </c>
      <c r="X3312">
        <v>-1.11583711881451</v>
      </c>
      <c r="Y3312" t="str">
        <f t="shared" si="204"/>
        <v>&gt;72</v>
      </c>
      <c r="Z3312" s="20">
        <f t="shared" si="205"/>
        <v>0.86043265875785069</v>
      </c>
      <c r="AA3312" t="str">
        <f t="shared" si="206"/>
        <v>80%-100%</v>
      </c>
      <c r="AB3312">
        <f t="shared" si="207"/>
        <v>1.6929065586583956E-4</v>
      </c>
    </row>
    <row r="3313" spans="1:28" x14ac:dyDescent="0.25">
      <c r="A3313" t="s">
        <v>7620</v>
      </c>
      <c r="B3313" t="s">
        <v>7621</v>
      </c>
      <c r="C3313" t="s">
        <v>77</v>
      </c>
      <c r="D3313" t="s">
        <v>136</v>
      </c>
      <c r="E3313">
        <v>236</v>
      </c>
      <c r="F3313" t="s">
        <v>87</v>
      </c>
      <c r="G3313">
        <v>2022</v>
      </c>
      <c r="H3313" t="s">
        <v>24</v>
      </c>
      <c r="I3313" t="s">
        <v>84</v>
      </c>
      <c r="J3313" t="s">
        <v>80</v>
      </c>
      <c r="K3313">
        <v>72</v>
      </c>
      <c r="L3313" s="18">
        <v>44306</v>
      </c>
      <c r="M3313" s="18">
        <v>46497</v>
      </c>
      <c r="N3313" s="18">
        <v>44477</v>
      </c>
      <c r="O3313">
        <v>49950000</v>
      </c>
      <c r="P3313">
        <v>23950000</v>
      </c>
      <c r="Q3313">
        <v>26000000</v>
      </c>
      <c r="R3313">
        <v>588610</v>
      </c>
      <c r="S3313" t="s">
        <v>266</v>
      </c>
      <c r="T3313">
        <v>-1.5417075940308911</v>
      </c>
      <c r="U3313">
        <v>-0.9364228565932845</v>
      </c>
      <c r="V3313">
        <v>0.48612183982770601</v>
      </c>
      <c r="W3313">
        <v>0.33955753488230289</v>
      </c>
      <c r="X3313">
        <v>-1.3478807510029389</v>
      </c>
      <c r="Y3313" t="str">
        <f t="shared" si="204"/>
        <v>61-72</v>
      </c>
      <c r="Z3313" s="20">
        <f t="shared" si="205"/>
        <v>0.4794794794794795</v>
      </c>
      <c r="AA3313" t="str">
        <f t="shared" si="206"/>
        <v>40%-60%</v>
      </c>
      <c r="AB3313">
        <f t="shared" si="207"/>
        <v>1.2205438083555258E-4</v>
      </c>
    </row>
    <row r="3314" spans="1:28" x14ac:dyDescent="0.25">
      <c r="A3314" t="s">
        <v>7622</v>
      </c>
      <c r="B3314" t="s">
        <v>7623</v>
      </c>
      <c r="C3314" t="s">
        <v>77</v>
      </c>
      <c r="D3314" t="s">
        <v>98</v>
      </c>
      <c r="E3314">
        <v>236</v>
      </c>
      <c r="F3314" t="s">
        <v>117</v>
      </c>
      <c r="G3314">
        <v>2019</v>
      </c>
      <c r="H3314" t="s">
        <v>14</v>
      </c>
      <c r="J3314" t="s">
        <v>80</v>
      </c>
      <c r="K3314">
        <v>84</v>
      </c>
      <c r="L3314" s="18">
        <v>43460</v>
      </c>
      <c r="M3314" s="18">
        <v>46017</v>
      </c>
      <c r="N3314" s="18">
        <v>44286</v>
      </c>
      <c r="O3314">
        <v>46501000</v>
      </c>
      <c r="P3314">
        <v>23250500</v>
      </c>
      <c r="Q3314">
        <v>23250500</v>
      </c>
      <c r="R3314">
        <v>515134</v>
      </c>
      <c r="S3314" t="s">
        <v>710</v>
      </c>
      <c r="T3314">
        <v>1.2234959118992721</v>
      </c>
      <c r="U3314">
        <v>-0.85216124758390532</v>
      </c>
      <c r="V3314">
        <v>0.32803285986234038</v>
      </c>
      <c r="W3314">
        <v>-0.45584011805119828</v>
      </c>
      <c r="X3314">
        <v>1.436642835258207</v>
      </c>
      <c r="Y3314" t="str">
        <f t="shared" si="204"/>
        <v>&gt;72</v>
      </c>
      <c r="Z3314" s="20">
        <f t="shared" si="205"/>
        <v>0.5</v>
      </c>
      <c r="AA3314" t="str">
        <f t="shared" si="206"/>
        <v>40%-60%</v>
      </c>
      <c r="AB3314">
        <f t="shared" si="207"/>
        <v>1.0681837110708542E-4</v>
      </c>
    </row>
    <row r="3315" spans="1:28" x14ac:dyDescent="0.25">
      <c r="A3315" t="s">
        <v>7624</v>
      </c>
      <c r="B3315" t="s">
        <v>7625</v>
      </c>
      <c r="C3315" t="s">
        <v>77</v>
      </c>
      <c r="D3315" t="s">
        <v>1493</v>
      </c>
      <c r="E3315">
        <v>60</v>
      </c>
      <c r="F3315" t="s">
        <v>22</v>
      </c>
      <c r="G3315">
        <v>2019</v>
      </c>
      <c r="H3315" t="s">
        <v>22</v>
      </c>
      <c r="J3315" t="s">
        <v>80</v>
      </c>
      <c r="K3315">
        <v>60</v>
      </c>
      <c r="L3315" s="18">
        <v>43363</v>
      </c>
      <c r="M3315" s="18">
        <v>45189</v>
      </c>
      <c r="N3315" s="18">
        <v>44551</v>
      </c>
      <c r="O3315">
        <v>133344142</v>
      </c>
      <c r="P3315">
        <v>133344142</v>
      </c>
      <c r="Q3315">
        <v>0</v>
      </c>
      <c r="R3315">
        <v>2851098</v>
      </c>
      <c r="S3315" t="s">
        <v>317</v>
      </c>
      <c r="U3315">
        <v>1.2009447865714571</v>
      </c>
      <c r="V3315">
        <v>-1.031281243495128</v>
      </c>
      <c r="Y3315" t="str">
        <f t="shared" si="204"/>
        <v>49-60</v>
      </c>
      <c r="Z3315" s="20">
        <f t="shared" si="205"/>
        <v>1</v>
      </c>
      <c r="AA3315" t="str">
        <f t="shared" si="206"/>
        <v>80%-100%</v>
      </c>
      <c r="AB3315">
        <f t="shared" si="207"/>
        <v>5.9120470445877963E-4</v>
      </c>
    </row>
    <row r="3316" spans="1:28" x14ac:dyDescent="0.25">
      <c r="A3316" t="s">
        <v>7626</v>
      </c>
      <c r="B3316" t="s">
        <v>7627</v>
      </c>
      <c r="C3316" t="s">
        <v>77</v>
      </c>
      <c r="D3316" t="s">
        <v>373</v>
      </c>
      <c r="E3316">
        <v>49</v>
      </c>
      <c r="F3316" t="s">
        <v>117</v>
      </c>
      <c r="G3316">
        <v>2018</v>
      </c>
      <c r="H3316" t="s">
        <v>14</v>
      </c>
      <c r="J3316" t="s">
        <v>80</v>
      </c>
      <c r="K3316">
        <v>72</v>
      </c>
      <c r="L3316" s="18">
        <v>43159</v>
      </c>
      <c r="M3316" s="18">
        <v>45350</v>
      </c>
      <c r="N3316" s="18">
        <v>43487</v>
      </c>
      <c r="O3316">
        <v>47550000</v>
      </c>
      <c r="P3316">
        <v>43763989</v>
      </c>
      <c r="Q3316">
        <v>3786011</v>
      </c>
      <c r="R3316">
        <v>1122189</v>
      </c>
      <c r="S3316" t="s">
        <v>218</v>
      </c>
      <c r="T3316">
        <v>1.2598801685562471</v>
      </c>
      <c r="U3316">
        <v>0.87400127323902421</v>
      </c>
      <c r="V3316">
        <v>-0.56831244873021614</v>
      </c>
      <c r="W3316">
        <v>8.1469529843461383E-2</v>
      </c>
      <c r="X3316">
        <v>1.5139907126543499</v>
      </c>
      <c r="Y3316" t="str">
        <f t="shared" si="204"/>
        <v>61-72</v>
      </c>
      <c r="Z3316" s="20">
        <f t="shared" si="205"/>
        <v>0.92037831756046262</v>
      </c>
      <c r="AA3316" t="str">
        <f t="shared" si="206"/>
        <v>80%-100%</v>
      </c>
      <c r="AB3316">
        <f t="shared" si="207"/>
        <v>2.3269751376202907E-4</v>
      </c>
    </row>
    <row r="3317" spans="1:28" x14ac:dyDescent="0.25">
      <c r="A3317" t="s">
        <v>7628</v>
      </c>
      <c r="B3317" t="s">
        <v>7629</v>
      </c>
      <c r="C3317" t="s">
        <v>77</v>
      </c>
      <c r="D3317" t="s">
        <v>329</v>
      </c>
      <c r="E3317">
        <v>87</v>
      </c>
      <c r="F3317" t="s">
        <v>117</v>
      </c>
      <c r="G3317">
        <v>2019</v>
      </c>
      <c r="H3317" t="s">
        <v>14</v>
      </c>
      <c r="J3317" t="s">
        <v>80</v>
      </c>
      <c r="K3317">
        <v>36</v>
      </c>
      <c r="L3317" s="18">
        <v>43329</v>
      </c>
      <c r="M3317" s="18">
        <v>44425</v>
      </c>
      <c r="N3317" s="18">
        <v>43768</v>
      </c>
      <c r="O3317">
        <v>50140000</v>
      </c>
      <c r="P3317">
        <v>18700879</v>
      </c>
      <c r="Q3317">
        <v>31439121</v>
      </c>
      <c r="R3317">
        <v>590986</v>
      </c>
      <c r="S3317" t="s">
        <v>225</v>
      </c>
      <c r="T3317">
        <v>0.95667802974811544</v>
      </c>
      <c r="U3317">
        <v>-1.373760001367935</v>
      </c>
      <c r="V3317">
        <v>-4.3946220790125583</v>
      </c>
      <c r="W3317">
        <v>-0.44507548452231671</v>
      </c>
      <c r="X3317">
        <v>0.66316406129677774</v>
      </c>
      <c r="Y3317" t="str">
        <f t="shared" si="204"/>
        <v>25-36</v>
      </c>
      <c r="Z3317" s="20">
        <f t="shared" si="205"/>
        <v>0.37297325488631833</v>
      </c>
      <c r="AA3317" t="str">
        <f t="shared" si="206"/>
        <v>20%-40%</v>
      </c>
      <c r="AB3317">
        <f t="shared" si="207"/>
        <v>1.2254706904823206E-4</v>
      </c>
    </row>
    <row r="3318" spans="1:28" x14ac:dyDescent="0.25">
      <c r="A3318" t="s">
        <v>7630</v>
      </c>
      <c r="B3318" t="s">
        <v>7631</v>
      </c>
      <c r="C3318" t="s">
        <v>77</v>
      </c>
      <c r="D3318" t="s">
        <v>165</v>
      </c>
      <c r="E3318">
        <v>291</v>
      </c>
      <c r="F3318" t="s">
        <v>17</v>
      </c>
      <c r="G3318">
        <v>2020</v>
      </c>
      <c r="H3318" t="s">
        <v>17</v>
      </c>
      <c r="I3318" t="s">
        <v>84</v>
      </c>
      <c r="J3318" t="s">
        <v>80</v>
      </c>
      <c r="K3318">
        <v>72</v>
      </c>
      <c r="L3318" s="18">
        <v>43731</v>
      </c>
      <c r="M3318" s="18">
        <v>45923</v>
      </c>
      <c r="N3318" s="18">
        <v>43945</v>
      </c>
      <c r="O3318">
        <v>67490000</v>
      </c>
      <c r="P3318">
        <v>33745000</v>
      </c>
      <c r="Q3318">
        <v>33745000</v>
      </c>
      <c r="R3318">
        <v>730234</v>
      </c>
      <c r="S3318" t="s">
        <v>343</v>
      </c>
      <c r="T3318">
        <v>-1.4810671662692649</v>
      </c>
      <c r="U3318">
        <v>-0.85216124758390532</v>
      </c>
      <c r="V3318">
        <v>-0.50193428495582826</v>
      </c>
      <c r="W3318">
        <v>-0.73490775757838811</v>
      </c>
      <c r="X3318">
        <v>-1.425228628399082</v>
      </c>
      <c r="Y3318" t="str">
        <f t="shared" si="204"/>
        <v>61-72</v>
      </c>
      <c r="Z3318" s="20">
        <f t="shared" si="205"/>
        <v>0.5</v>
      </c>
      <c r="AA3318" t="str">
        <f t="shared" si="206"/>
        <v>40%-60%</v>
      </c>
      <c r="AB3318">
        <f t="shared" si="207"/>
        <v>1.5142158430041778E-4</v>
      </c>
    </row>
    <row r="3319" spans="1:28" x14ac:dyDescent="0.25">
      <c r="A3319" t="s">
        <v>7632</v>
      </c>
      <c r="B3319" t="s">
        <v>7633</v>
      </c>
      <c r="C3319" t="s">
        <v>77</v>
      </c>
      <c r="D3319" t="s">
        <v>180</v>
      </c>
      <c r="E3319">
        <v>38</v>
      </c>
      <c r="F3319" t="s">
        <v>87</v>
      </c>
      <c r="G3319">
        <v>2018</v>
      </c>
      <c r="H3319" t="s">
        <v>15</v>
      </c>
      <c r="J3319" t="s">
        <v>80</v>
      </c>
      <c r="K3319">
        <v>48</v>
      </c>
      <c r="L3319" s="18">
        <v>43043</v>
      </c>
      <c r="M3319" s="18">
        <v>44297</v>
      </c>
      <c r="N3319" s="18">
        <v>43462</v>
      </c>
      <c r="O3319">
        <v>31590000</v>
      </c>
      <c r="P3319">
        <v>24880000</v>
      </c>
      <c r="Q3319">
        <v>6710000</v>
      </c>
      <c r="R3319">
        <v>689087</v>
      </c>
      <c r="S3319" t="s">
        <v>474</v>
      </c>
      <c r="T3319">
        <v>0.90816568753881444</v>
      </c>
      <c r="U3319">
        <v>0.32874842764885592</v>
      </c>
      <c r="V3319">
        <v>-0.32015211434060381</v>
      </c>
      <c r="W3319">
        <v>0.26522437652111808</v>
      </c>
      <c r="X3319">
        <v>-0.4197062222492236</v>
      </c>
      <c r="Y3319" t="str">
        <f t="shared" si="204"/>
        <v>37-48</v>
      </c>
      <c r="Z3319" s="20">
        <f t="shared" si="205"/>
        <v>0.78759100981323205</v>
      </c>
      <c r="AA3319" t="str">
        <f t="shared" si="206"/>
        <v>60%-80%</v>
      </c>
      <c r="AB3319">
        <f t="shared" si="207"/>
        <v>1.4288932761391825E-4</v>
      </c>
    </row>
    <row r="3320" spans="1:28" x14ac:dyDescent="0.25">
      <c r="A3320" t="s">
        <v>7634</v>
      </c>
      <c r="B3320" t="s">
        <v>7635</v>
      </c>
      <c r="C3320" t="s">
        <v>77</v>
      </c>
      <c r="D3320" t="s">
        <v>93</v>
      </c>
      <c r="E3320">
        <v>220</v>
      </c>
      <c r="F3320" t="s">
        <v>87</v>
      </c>
      <c r="G3320">
        <v>2018</v>
      </c>
      <c r="H3320" t="s">
        <v>15</v>
      </c>
      <c r="J3320" t="s">
        <v>80</v>
      </c>
      <c r="K3320">
        <v>84</v>
      </c>
      <c r="L3320" s="18">
        <v>42867</v>
      </c>
      <c r="M3320" s="18">
        <v>45631</v>
      </c>
      <c r="N3320" s="18">
        <v>43524</v>
      </c>
      <c r="O3320">
        <v>33050000</v>
      </c>
      <c r="P3320">
        <v>28050000</v>
      </c>
      <c r="Q3320">
        <v>5000000</v>
      </c>
      <c r="R3320">
        <v>649582</v>
      </c>
      <c r="S3320" t="s">
        <v>113</v>
      </c>
      <c r="T3320">
        <v>0.1804805543992978</v>
      </c>
      <c r="U3320">
        <v>0.57973267336257239</v>
      </c>
      <c r="V3320">
        <v>1.158000004680509</v>
      </c>
      <c r="W3320">
        <v>-0.30553817976960412</v>
      </c>
      <c r="X3320">
        <v>-0.65174985443765243</v>
      </c>
      <c r="Y3320" t="str">
        <f t="shared" si="204"/>
        <v>&gt;72</v>
      </c>
      <c r="Z3320" s="20">
        <f t="shared" si="205"/>
        <v>0.84871406959152795</v>
      </c>
      <c r="AA3320" t="str">
        <f t="shared" si="206"/>
        <v>80%-100%</v>
      </c>
      <c r="AB3320">
        <f t="shared" si="207"/>
        <v>1.3469755663668629E-4</v>
      </c>
    </row>
    <row r="3321" spans="1:28" x14ac:dyDescent="0.25">
      <c r="A3321" t="s">
        <v>7636</v>
      </c>
      <c r="B3321" t="s">
        <v>7637</v>
      </c>
      <c r="C3321" t="s">
        <v>77</v>
      </c>
      <c r="D3321" t="s">
        <v>594</v>
      </c>
      <c r="E3321">
        <v>236</v>
      </c>
      <c r="F3321" t="s">
        <v>87</v>
      </c>
      <c r="G3321">
        <v>2018</v>
      </c>
      <c r="H3321" t="s">
        <v>15</v>
      </c>
      <c r="J3321" t="s">
        <v>80</v>
      </c>
      <c r="K3321">
        <v>72</v>
      </c>
      <c r="L3321" s="18">
        <v>42998</v>
      </c>
      <c r="M3321" s="18">
        <v>45178</v>
      </c>
      <c r="N3321" s="18">
        <v>43592</v>
      </c>
      <c r="O3321">
        <v>38870000</v>
      </c>
      <c r="P3321">
        <v>28870000</v>
      </c>
      <c r="Q3321">
        <v>10000000</v>
      </c>
      <c r="R3321">
        <v>656904</v>
      </c>
      <c r="S3321" t="s">
        <v>139</v>
      </c>
      <c r="T3321">
        <v>0.14409629774232199</v>
      </c>
      <c r="U3321">
        <v>0.14454857656097961</v>
      </c>
      <c r="V3321">
        <v>0.80229979975843724</v>
      </c>
      <c r="W3321">
        <v>6.4858412190038559E-2</v>
      </c>
      <c r="X3321">
        <v>-0.72909773183379534</v>
      </c>
      <c r="Y3321" t="str">
        <f t="shared" si="204"/>
        <v>61-72</v>
      </c>
      <c r="Z3321" s="20">
        <f t="shared" si="205"/>
        <v>0.74273218420375609</v>
      </c>
      <c r="AA3321" t="str">
        <f t="shared" si="206"/>
        <v>60%-80%</v>
      </c>
      <c r="AB3321">
        <f t="shared" si="207"/>
        <v>1.3621584918434588E-4</v>
      </c>
    </row>
    <row r="3322" spans="1:28" x14ac:dyDescent="0.25">
      <c r="A3322" t="s">
        <v>7638</v>
      </c>
      <c r="B3322" t="s">
        <v>7639</v>
      </c>
      <c r="C3322" t="s">
        <v>77</v>
      </c>
      <c r="D3322" t="s">
        <v>274</v>
      </c>
      <c r="E3322">
        <v>49</v>
      </c>
      <c r="F3322" t="s">
        <v>87</v>
      </c>
      <c r="G3322">
        <v>2019</v>
      </c>
      <c r="H3322" t="s">
        <v>15</v>
      </c>
      <c r="J3322" t="s">
        <v>80</v>
      </c>
      <c r="K3322">
        <v>48</v>
      </c>
      <c r="L3322" s="18">
        <v>43248</v>
      </c>
      <c r="M3322" s="18">
        <v>44709</v>
      </c>
      <c r="N3322" s="18">
        <v>43643</v>
      </c>
      <c r="O3322">
        <v>33780000</v>
      </c>
      <c r="P3322">
        <v>16000000</v>
      </c>
      <c r="Q3322">
        <v>17780000</v>
      </c>
      <c r="R3322">
        <v>402043</v>
      </c>
      <c r="S3322" t="s">
        <v>567</v>
      </c>
      <c r="T3322">
        <v>1.308392510765549</v>
      </c>
      <c r="U3322">
        <v>-0.96034741516225186</v>
      </c>
      <c r="V3322">
        <v>-2.086841520812853</v>
      </c>
      <c r="W3322">
        <v>-0.1723890260214358</v>
      </c>
      <c r="X3322">
        <v>-0.72909773183379534</v>
      </c>
      <c r="Y3322" t="str">
        <f t="shared" si="204"/>
        <v>37-48</v>
      </c>
      <c r="Z3322" s="20">
        <f t="shared" si="205"/>
        <v>0.47365304914150386</v>
      </c>
      <c r="AA3322" t="str">
        <f t="shared" si="206"/>
        <v>40%-60%</v>
      </c>
      <c r="AB3322">
        <f t="shared" si="207"/>
        <v>8.3367780761910382E-5</v>
      </c>
    </row>
    <row r="3323" spans="1:28" x14ac:dyDescent="0.25">
      <c r="A3323" t="s">
        <v>7640</v>
      </c>
      <c r="B3323" t="s">
        <v>7641</v>
      </c>
      <c r="C3323" t="s">
        <v>77</v>
      </c>
      <c r="D3323" t="s">
        <v>93</v>
      </c>
      <c r="E3323">
        <v>236</v>
      </c>
      <c r="F3323" t="s">
        <v>79</v>
      </c>
      <c r="G3323">
        <v>2018</v>
      </c>
      <c r="H3323" t="s">
        <v>13</v>
      </c>
      <c r="J3323" t="s">
        <v>80</v>
      </c>
      <c r="K3323">
        <v>48</v>
      </c>
      <c r="L3323" s="18">
        <v>43067</v>
      </c>
      <c r="M3323" s="18">
        <v>44528</v>
      </c>
      <c r="N3323" s="18">
        <v>43481</v>
      </c>
      <c r="O3323">
        <v>32500000</v>
      </c>
      <c r="P3323">
        <v>20760000</v>
      </c>
      <c r="Q3323">
        <v>11740000</v>
      </c>
      <c r="R3323">
        <v>627682</v>
      </c>
      <c r="S3323" t="s">
        <v>445</v>
      </c>
      <c r="T3323">
        <v>1.1992397407946209</v>
      </c>
      <c r="U3323">
        <v>-0.28234535748909417</v>
      </c>
      <c r="V3323">
        <v>0.28851061487099899</v>
      </c>
      <c r="W3323">
        <v>-0.156563856389978</v>
      </c>
      <c r="X3323">
        <v>1.281947080465921</v>
      </c>
      <c r="Y3323" t="str">
        <f t="shared" si="204"/>
        <v>37-48</v>
      </c>
      <c r="Z3323" s="20">
        <f t="shared" si="205"/>
        <v>0.63876923076923076</v>
      </c>
      <c r="AA3323" t="str">
        <f t="shared" si="206"/>
        <v>60%-80%</v>
      </c>
      <c r="AB3323">
        <f t="shared" si="207"/>
        <v>1.3015636477739303E-4</v>
      </c>
    </row>
    <row r="3324" spans="1:28" x14ac:dyDescent="0.25">
      <c r="A3324" t="s">
        <v>7642</v>
      </c>
      <c r="B3324" t="s">
        <v>7643</v>
      </c>
      <c r="C3324" t="s">
        <v>77</v>
      </c>
      <c r="D3324" t="s">
        <v>100</v>
      </c>
      <c r="E3324">
        <v>38</v>
      </c>
      <c r="F3324" t="s">
        <v>117</v>
      </c>
      <c r="G3324">
        <v>2017</v>
      </c>
      <c r="H3324" t="s">
        <v>14</v>
      </c>
      <c r="J3324" t="s">
        <v>80</v>
      </c>
      <c r="K3324">
        <v>72</v>
      </c>
      <c r="L3324" s="18">
        <v>42759</v>
      </c>
      <c r="M3324" s="18">
        <v>44950</v>
      </c>
      <c r="N3324" s="18">
        <v>43839</v>
      </c>
      <c r="O3324">
        <v>44302500</v>
      </c>
      <c r="P3324">
        <v>39321000</v>
      </c>
      <c r="Q3324">
        <v>4981500</v>
      </c>
      <c r="R3324">
        <v>854052</v>
      </c>
      <c r="S3324" t="s">
        <v>814</v>
      </c>
      <c r="T3324">
        <v>0.53219503541673086</v>
      </c>
      <c r="U3324">
        <v>0.73923053978425801</v>
      </c>
      <c r="V3324">
        <v>0.17428792793295311</v>
      </c>
      <c r="W3324">
        <v>-0.2634819949050638</v>
      </c>
      <c r="X3324">
        <v>-1.0384892414183671</v>
      </c>
      <c r="Y3324" t="str">
        <f t="shared" si="204"/>
        <v>61-72</v>
      </c>
      <c r="Z3324" s="20">
        <f t="shared" si="205"/>
        <v>0.88755713560182836</v>
      </c>
      <c r="AA3324" t="str">
        <f t="shared" si="206"/>
        <v>80%-100%</v>
      </c>
      <c r="AB3324">
        <f t="shared" si="207"/>
        <v>1.7709652921521103E-4</v>
      </c>
    </row>
    <row r="3325" spans="1:28" x14ac:dyDescent="0.25">
      <c r="A3325" t="s">
        <v>7644</v>
      </c>
      <c r="B3325" t="s">
        <v>7645</v>
      </c>
      <c r="C3325" t="s">
        <v>77</v>
      </c>
      <c r="D3325" t="s">
        <v>508</v>
      </c>
      <c r="E3325">
        <v>-1</v>
      </c>
      <c r="F3325" t="s">
        <v>95</v>
      </c>
      <c r="G3325">
        <v>2018</v>
      </c>
      <c r="H3325" t="s">
        <v>16</v>
      </c>
      <c r="J3325" t="s">
        <v>96</v>
      </c>
      <c r="K3325">
        <v>84</v>
      </c>
      <c r="L3325" s="18">
        <v>43932</v>
      </c>
      <c r="M3325" s="18">
        <v>46695</v>
      </c>
      <c r="N3325" s="18">
        <v>44315</v>
      </c>
      <c r="O3325">
        <v>33000000</v>
      </c>
      <c r="P3325">
        <v>33000000</v>
      </c>
      <c r="Q3325">
        <v>0</v>
      </c>
      <c r="R3325">
        <v>788521</v>
      </c>
      <c r="S3325" t="s">
        <v>721</v>
      </c>
      <c r="T3325">
        <v>-1.9176782461529751</v>
      </c>
      <c r="U3325">
        <v>1.2009447865714571</v>
      </c>
      <c r="V3325">
        <v>0.92086653473246149</v>
      </c>
      <c r="W3325">
        <v>-0.87063646708108022</v>
      </c>
      <c r="X3325">
        <v>-1.811968015379797</v>
      </c>
      <c r="Y3325" t="str">
        <f t="shared" si="204"/>
        <v>&gt;72</v>
      </c>
      <c r="Z3325" s="20">
        <f t="shared" si="205"/>
        <v>1</v>
      </c>
      <c r="AA3325" t="str">
        <f t="shared" si="206"/>
        <v>80%-100%</v>
      </c>
      <c r="AB3325">
        <f t="shared" si="207"/>
        <v>1.635079975379806E-4</v>
      </c>
    </row>
    <row r="3326" spans="1:28" x14ac:dyDescent="0.25">
      <c r="A3326" t="s">
        <v>7646</v>
      </c>
      <c r="B3326" t="s">
        <v>7647</v>
      </c>
      <c r="C3326" t="s">
        <v>77</v>
      </c>
      <c r="D3326" t="s">
        <v>161</v>
      </c>
      <c r="E3326">
        <v>220</v>
      </c>
      <c r="F3326" t="s">
        <v>79</v>
      </c>
      <c r="G3326">
        <v>2021</v>
      </c>
      <c r="H3326" t="s">
        <v>26</v>
      </c>
      <c r="I3326" t="s">
        <v>84</v>
      </c>
      <c r="J3326" t="s">
        <v>80</v>
      </c>
      <c r="K3326">
        <v>84</v>
      </c>
      <c r="L3326" s="18">
        <v>44286</v>
      </c>
      <c r="M3326" s="18">
        <v>46843</v>
      </c>
      <c r="N3326" s="18">
        <v>44558</v>
      </c>
      <c r="O3326">
        <v>44135000</v>
      </c>
      <c r="P3326">
        <v>25535000</v>
      </c>
      <c r="Q3326">
        <v>18600000</v>
      </c>
      <c r="R3326">
        <v>542657</v>
      </c>
      <c r="S3326" t="s">
        <v>470</v>
      </c>
      <c r="T3326">
        <v>-1.189993113013458</v>
      </c>
      <c r="U3326">
        <v>-0.52955355874585286</v>
      </c>
      <c r="V3326">
        <v>-0.6600232649211939</v>
      </c>
      <c r="W3326">
        <v>-0.92167662198723754</v>
      </c>
      <c r="X3326">
        <v>0.97255557088134947</v>
      </c>
      <c r="Y3326" t="str">
        <f t="shared" si="204"/>
        <v>&gt;72</v>
      </c>
      <c r="Z3326" s="20">
        <f t="shared" si="205"/>
        <v>0.5785657641327745</v>
      </c>
      <c r="AA3326" t="str">
        <f t="shared" si="206"/>
        <v>40%-60%</v>
      </c>
      <c r="AB3326">
        <f t="shared" si="207"/>
        <v>1.1252555026431501E-4</v>
      </c>
    </row>
    <row r="3327" spans="1:28" x14ac:dyDescent="0.25">
      <c r="A3327" t="s">
        <v>7648</v>
      </c>
      <c r="B3327" t="s">
        <v>7649</v>
      </c>
      <c r="C3327" t="s">
        <v>77</v>
      </c>
      <c r="D3327" t="s">
        <v>138</v>
      </c>
      <c r="E3327">
        <v>76</v>
      </c>
      <c r="F3327" t="s">
        <v>11</v>
      </c>
      <c r="G3327">
        <v>2017</v>
      </c>
      <c r="H3327" t="s">
        <v>11</v>
      </c>
      <c r="J3327" t="s">
        <v>80</v>
      </c>
      <c r="K3327">
        <v>24</v>
      </c>
      <c r="L3327" s="18">
        <v>42830</v>
      </c>
      <c r="M3327" s="18">
        <v>43589</v>
      </c>
      <c r="N3327" s="18">
        <v>42935</v>
      </c>
      <c r="O3327">
        <v>62190000</v>
      </c>
      <c r="P3327">
        <v>10000000</v>
      </c>
      <c r="Q3327">
        <v>52190000</v>
      </c>
      <c r="R3327">
        <v>428167</v>
      </c>
      <c r="S3327" t="s">
        <v>420</v>
      </c>
      <c r="T3327">
        <v>0.95667802974811544</v>
      </c>
      <c r="U3327">
        <v>-2.2449984172416428</v>
      </c>
      <c r="V3327">
        <v>-4.4146365390986242</v>
      </c>
      <c r="W3327">
        <v>-0.36221040899363499</v>
      </c>
      <c r="X3327">
        <v>1.823382222238922</v>
      </c>
      <c r="Y3327" t="str">
        <f t="shared" si="204"/>
        <v>&lt;=24</v>
      </c>
      <c r="Z3327" s="20">
        <f t="shared" si="205"/>
        <v>0.2</v>
      </c>
      <c r="AA3327" t="str">
        <f t="shared" si="206"/>
        <v>20%</v>
      </c>
      <c r="AB3327">
        <f t="shared" si="207"/>
        <v>8.8784862777078279E-5</v>
      </c>
    </row>
    <row r="3328" spans="1:28" x14ac:dyDescent="0.25">
      <c r="A3328" t="s">
        <v>7650</v>
      </c>
      <c r="B3328" t="s">
        <v>7651</v>
      </c>
      <c r="C3328" t="s">
        <v>77</v>
      </c>
      <c r="D3328" t="s">
        <v>683</v>
      </c>
      <c r="E3328">
        <v>59</v>
      </c>
      <c r="F3328" t="s">
        <v>95</v>
      </c>
      <c r="G3328">
        <v>2013</v>
      </c>
      <c r="H3328" t="s">
        <v>16</v>
      </c>
      <c r="J3328" t="s">
        <v>80</v>
      </c>
      <c r="K3328">
        <v>72</v>
      </c>
      <c r="L3328" s="18">
        <v>43066</v>
      </c>
      <c r="M3328" s="18">
        <v>45257</v>
      </c>
      <c r="N3328" s="18">
        <v>44313</v>
      </c>
      <c r="O3328">
        <v>23500000</v>
      </c>
      <c r="P3328">
        <v>21150000</v>
      </c>
      <c r="Q3328">
        <v>2350000</v>
      </c>
      <c r="R3328">
        <v>509914</v>
      </c>
      <c r="S3328" t="s">
        <v>296</v>
      </c>
      <c r="T3328">
        <v>0.5200669498644056</v>
      </c>
      <c r="U3328">
        <v>0.79032357974038436</v>
      </c>
      <c r="V3328">
        <v>0.6442108197930716</v>
      </c>
      <c r="W3328">
        <v>-0.76581463249620174</v>
      </c>
      <c r="X3328">
        <v>1.2045992030697781</v>
      </c>
      <c r="Y3328" t="str">
        <f t="shared" si="204"/>
        <v>61-72</v>
      </c>
      <c r="Z3328" s="20">
        <f t="shared" si="205"/>
        <v>0.9</v>
      </c>
      <c r="AA3328" t="str">
        <f t="shared" si="206"/>
        <v>80%-100%</v>
      </c>
      <c r="AB3328">
        <f t="shared" si="207"/>
        <v>1.0573595003377442E-4</v>
      </c>
    </row>
    <row r="3329" spans="1:28" x14ac:dyDescent="0.25">
      <c r="A3329" t="s">
        <v>7652</v>
      </c>
      <c r="B3329" t="s">
        <v>7653</v>
      </c>
      <c r="C3329" t="s">
        <v>77</v>
      </c>
      <c r="D3329" t="s">
        <v>1020</v>
      </c>
      <c r="E3329">
        <v>83</v>
      </c>
      <c r="F3329" t="s">
        <v>117</v>
      </c>
      <c r="G3329">
        <v>2018</v>
      </c>
      <c r="H3329" t="s">
        <v>14</v>
      </c>
      <c r="J3329" t="s">
        <v>80</v>
      </c>
      <c r="K3329">
        <v>72</v>
      </c>
      <c r="L3329" s="18">
        <v>43015</v>
      </c>
      <c r="M3329" s="18">
        <v>45117</v>
      </c>
      <c r="N3329" s="18">
        <v>43185</v>
      </c>
      <c r="O3329">
        <v>42750000</v>
      </c>
      <c r="P3329">
        <v>15750000</v>
      </c>
      <c r="Q3329">
        <v>27000000</v>
      </c>
      <c r="R3329">
        <v>395462</v>
      </c>
      <c r="S3329" t="s">
        <v>245</v>
      </c>
      <c r="T3329">
        <v>0.98093420085276606</v>
      </c>
      <c r="U3329">
        <v>-1.392452309203738</v>
      </c>
      <c r="V3329">
        <v>0.52564408481904745</v>
      </c>
      <c r="W3329">
        <v>-0.5521129756170895</v>
      </c>
      <c r="X3329">
        <v>-0.18766259006079469</v>
      </c>
      <c r="Y3329" t="str">
        <f t="shared" si="204"/>
        <v>61-72</v>
      </c>
      <c r="Z3329" s="20">
        <f t="shared" si="205"/>
        <v>0.36842105263157893</v>
      </c>
      <c r="AA3329" t="str">
        <f t="shared" si="206"/>
        <v>20%-40%</v>
      </c>
      <c r="AB3329">
        <f t="shared" si="207"/>
        <v>8.2003142240174819E-5</v>
      </c>
    </row>
    <row r="3330" spans="1:28" x14ac:dyDescent="0.25">
      <c r="A3330" t="s">
        <v>1181</v>
      </c>
      <c r="B3330" t="s">
        <v>1182</v>
      </c>
      <c r="C3330" t="s">
        <v>77</v>
      </c>
      <c r="D3330" t="s">
        <v>319</v>
      </c>
      <c r="E3330">
        <v>60</v>
      </c>
      <c r="F3330" t="s">
        <v>117</v>
      </c>
      <c r="G3330">
        <v>2020</v>
      </c>
      <c r="H3330" t="s">
        <v>14</v>
      </c>
      <c r="I3330" t="s">
        <v>84</v>
      </c>
      <c r="J3330" t="s">
        <v>80</v>
      </c>
      <c r="K3330">
        <v>72</v>
      </c>
      <c r="L3330" s="18">
        <v>43652</v>
      </c>
      <c r="M3330" s="18">
        <v>45815</v>
      </c>
      <c r="N3330" s="18">
        <v>43977</v>
      </c>
      <c r="O3330">
        <v>47500600</v>
      </c>
      <c r="P3330">
        <v>23750300</v>
      </c>
      <c r="Q3330">
        <v>23750300</v>
      </c>
      <c r="R3330">
        <v>584879</v>
      </c>
      <c r="S3330" t="s">
        <v>189</v>
      </c>
      <c r="T3330">
        <v>1.138599313032995</v>
      </c>
      <c r="U3330">
        <v>-0.85216124758390532</v>
      </c>
      <c r="V3330">
        <v>0.32803285986234038</v>
      </c>
      <c r="W3330">
        <v>-0.62161308468915022</v>
      </c>
      <c r="X3330">
        <v>1.281947080465921</v>
      </c>
      <c r="Y3330" t="str">
        <f t="shared" si="204"/>
        <v>61-72</v>
      </c>
      <c r="Z3330" s="20">
        <f t="shared" si="205"/>
        <v>0.5</v>
      </c>
      <c r="AA3330" t="str">
        <f t="shared" si="206"/>
        <v>40%-60%</v>
      </c>
      <c r="AB3330">
        <f t="shared" si="207"/>
        <v>1.2128071933660176E-4</v>
      </c>
    </row>
    <row r="3331" spans="1:28" x14ac:dyDescent="0.25">
      <c r="A3331" t="s">
        <v>7654</v>
      </c>
      <c r="B3331" t="s">
        <v>7655</v>
      </c>
      <c r="C3331" t="s">
        <v>77</v>
      </c>
      <c r="D3331" t="s">
        <v>285</v>
      </c>
      <c r="E3331">
        <v>48</v>
      </c>
      <c r="F3331" t="s">
        <v>79</v>
      </c>
      <c r="G3331">
        <v>2017</v>
      </c>
      <c r="H3331" t="s">
        <v>13</v>
      </c>
      <c r="J3331" t="s">
        <v>80</v>
      </c>
      <c r="K3331">
        <v>84</v>
      </c>
      <c r="L3331" s="18">
        <v>42952</v>
      </c>
      <c r="M3331" s="18">
        <v>45420</v>
      </c>
      <c r="N3331" s="18">
        <v>43697</v>
      </c>
      <c r="O3331">
        <v>32390000</v>
      </c>
      <c r="P3331">
        <v>29151000</v>
      </c>
      <c r="Q3331">
        <v>3239000</v>
      </c>
      <c r="R3331">
        <v>630939</v>
      </c>
      <c r="S3331" t="s">
        <v>407</v>
      </c>
      <c r="T3331">
        <v>0.68986014759695946</v>
      </c>
      <c r="U3331">
        <v>0.79032357974038436</v>
      </c>
      <c r="V3331">
        <v>0.2770832715209377</v>
      </c>
      <c r="W3331">
        <v>0.1138630015477536</v>
      </c>
      <c r="X3331">
        <v>-0.72909773183379534</v>
      </c>
      <c r="Y3331" t="str">
        <f t="shared" ref="Y3331:Y3394" si="208">IF(K3331&lt;=24,"&lt;=24",IF(AND(K3331&gt;=25,K3331&lt;=36),"25-36",IF(AND(K3331&gt;=37,K3331&lt;=48),"37-48",IF(AND(K3331&gt;=49,K3331&lt;=60),"49-60",IF(AND(K3331&gt;=61,K3331&lt;=72),"61-72","&gt;72")))))</f>
        <v>&gt;72</v>
      </c>
      <c r="Z3331" s="20">
        <f t="shared" ref="Z3331:Z3394" si="209">IF(P3331/O3331&gt;0.2,P3331/O3331,0.2)</f>
        <v>0.9</v>
      </c>
      <c r="AA3331" t="str">
        <f t="shared" ref="AA3331:AA3394" si="210">IF(Z3331&lt;=0.2,"20%",IF(AND(Z3331&gt;0.2,Z3331&lt;=0.4),"20%-40%",IF(AND(Z3331&gt;0.4,Z3331&lt;=0.6),"40%-60%",IF(AND(Z3331&gt;0.6,Z3331&lt;=0.8),"60%-80%","80%-100%"))))</f>
        <v>80%-100%</v>
      </c>
      <c r="AB3331">
        <f t="shared" ref="AB3331:AB3394" si="211">R3331/SUM($R$2:$R$5739)</f>
        <v>1.3083173746623861E-4</v>
      </c>
    </row>
    <row r="3332" spans="1:28" x14ac:dyDescent="0.25">
      <c r="A3332" t="s">
        <v>7656</v>
      </c>
      <c r="B3332" t="s">
        <v>7657</v>
      </c>
      <c r="C3332" t="s">
        <v>77</v>
      </c>
      <c r="D3332" t="s">
        <v>316</v>
      </c>
      <c r="E3332">
        <v>38</v>
      </c>
      <c r="F3332" t="s">
        <v>25</v>
      </c>
      <c r="G3332">
        <v>2021</v>
      </c>
      <c r="H3332" t="s">
        <v>25</v>
      </c>
      <c r="I3332" t="s">
        <v>84</v>
      </c>
      <c r="J3332" t="s">
        <v>80</v>
      </c>
      <c r="K3332">
        <v>72</v>
      </c>
      <c r="L3332" s="18">
        <v>43837</v>
      </c>
      <c r="M3332" s="18">
        <v>46204</v>
      </c>
      <c r="N3332" s="18">
        <v>44123</v>
      </c>
      <c r="O3332">
        <v>38390000</v>
      </c>
      <c r="P3332">
        <v>26873000</v>
      </c>
      <c r="Q3332">
        <v>11517000</v>
      </c>
      <c r="R3332">
        <v>658730</v>
      </c>
      <c r="S3332" t="s">
        <v>118</v>
      </c>
      <c r="T3332">
        <v>0.14409629774232199</v>
      </c>
      <c r="U3332">
        <v>-3.091883392176074E-2</v>
      </c>
      <c r="V3332">
        <v>0.44659959483636458</v>
      </c>
      <c r="W3332">
        <v>2.5371000670541428</v>
      </c>
      <c r="X3332">
        <v>0.50846830650449182</v>
      </c>
      <c r="Y3332" t="str">
        <f t="shared" si="208"/>
        <v>61-72</v>
      </c>
      <c r="Z3332" s="20">
        <f t="shared" si="209"/>
        <v>0.7</v>
      </c>
      <c r="AA3332" t="str">
        <f t="shared" si="210"/>
        <v>60%-80%</v>
      </c>
      <c r="AB3332">
        <f t="shared" si="211"/>
        <v>1.3659448919964588E-4</v>
      </c>
    </row>
    <row r="3333" spans="1:28" x14ac:dyDescent="0.25">
      <c r="A3333" t="s">
        <v>7658</v>
      </c>
      <c r="B3333" t="s">
        <v>7659</v>
      </c>
      <c r="C3333" t="s">
        <v>77</v>
      </c>
      <c r="D3333" t="s">
        <v>216</v>
      </c>
      <c r="E3333">
        <v>236</v>
      </c>
      <c r="F3333" t="s">
        <v>87</v>
      </c>
      <c r="G3333">
        <v>2017</v>
      </c>
      <c r="H3333" t="s">
        <v>15</v>
      </c>
      <c r="J3333" t="s">
        <v>80</v>
      </c>
      <c r="K3333">
        <v>36</v>
      </c>
      <c r="L3333" s="18">
        <v>42751</v>
      </c>
      <c r="M3333" s="18">
        <v>43846</v>
      </c>
      <c r="N3333" s="18">
        <v>43809</v>
      </c>
      <c r="O3333">
        <v>34540000</v>
      </c>
      <c r="P3333">
        <v>27352000</v>
      </c>
      <c r="Q3333">
        <v>7188000</v>
      </c>
      <c r="R3333">
        <v>919151</v>
      </c>
      <c r="S3333" t="s">
        <v>710</v>
      </c>
      <c r="T3333">
        <v>1.0537027141667179</v>
      </c>
      <c r="U3333">
        <v>0.34641518764217222</v>
      </c>
      <c r="V3333">
        <v>-0.98993797154356511</v>
      </c>
      <c r="W3333">
        <v>2.42489956649178E-2</v>
      </c>
      <c r="X3333">
        <v>1.5913385900504931</v>
      </c>
      <c r="Y3333" t="str">
        <f t="shared" si="208"/>
        <v>25-36</v>
      </c>
      <c r="Z3333" s="20">
        <f t="shared" si="209"/>
        <v>0.79189345686160972</v>
      </c>
      <c r="AA3333" t="str">
        <f t="shared" si="210"/>
        <v>60%-80%</v>
      </c>
      <c r="AB3333">
        <f t="shared" si="211"/>
        <v>1.905954812174088E-4</v>
      </c>
    </row>
    <row r="3334" spans="1:28" x14ac:dyDescent="0.25">
      <c r="A3334" t="s">
        <v>7660</v>
      </c>
      <c r="B3334" t="s">
        <v>7661</v>
      </c>
      <c r="C3334" t="s">
        <v>77</v>
      </c>
      <c r="D3334" t="s">
        <v>83</v>
      </c>
      <c r="E3334">
        <v>74</v>
      </c>
      <c r="F3334" t="s">
        <v>87</v>
      </c>
      <c r="G3334">
        <v>2020</v>
      </c>
      <c r="H3334" t="s">
        <v>24</v>
      </c>
      <c r="I3334" t="s">
        <v>84</v>
      </c>
      <c r="J3334" t="s">
        <v>80</v>
      </c>
      <c r="K3334">
        <v>84</v>
      </c>
      <c r="L3334" s="18">
        <v>43977</v>
      </c>
      <c r="M3334" s="18">
        <v>46533</v>
      </c>
      <c r="N3334" s="18">
        <v>44186</v>
      </c>
      <c r="O3334">
        <v>41883749</v>
      </c>
      <c r="P3334">
        <v>37694284</v>
      </c>
      <c r="Q3334">
        <v>4189465</v>
      </c>
      <c r="R3334">
        <v>865465</v>
      </c>
      <c r="S3334" t="s">
        <v>300</v>
      </c>
      <c r="T3334">
        <v>0.14409629774232199</v>
      </c>
      <c r="U3334">
        <v>0.7902167081760535</v>
      </c>
      <c r="V3334">
        <v>0.13042163490563341</v>
      </c>
      <c r="W3334">
        <v>8.0044999053649785E-2</v>
      </c>
      <c r="X3334">
        <v>-0.88379348662608126</v>
      </c>
      <c r="Y3334" t="str">
        <f t="shared" si="208"/>
        <v>&gt;72</v>
      </c>
      <c r="Z3334" s="20">
        <f t="shared" si="209"/>
        <v>0.89997397319900851</v>
      </c>
      <c r="AA3334" t="str">
        <f t="shared" si="210"/>
        <v>80%-100%</v>
      </c>
      <c r="AB3334">
        <f t="shared" si="211"/>
        <v>1.7946313299101529E-4</v>
      </c>
    </row>
    <row r="3335" spans="1:28" x14ac:dyDescent="0.25">
      <c r="A3335" t="s">
        <v>7662</v>
      </c>
      <c r="B3335" t="s">
        <v>7663</v>
      </c>
      <c r="C3335" t="s">
        <v>77</v>
      </c>
      <c r="D3335" t="s">
        <v>687</v>
      </c>
      <c r="E3335">
        <v>61</v>
      </c>
      <c r="F3335" t="s">
        <v>20</v>
      </c>
      <c r="G3335">
        <v>2019</v>
      </c>
      <c r="H3335" t="s">
        <v>20</v>
      </c>
      <c r="I3335" t="s">
        <v>84</v>
      </c>
      <c r="J3335" t="s">
        <v>80</v>
      </c>
      <c r="K3335">
        <v>60</v>
      </c>
      <c r="L3335" s="18">
        <v>43649</v>
      </c>
      <c r="M3335" s="18">
        <v>45358</v>
      </c>
      <c r="N3335" s="18">
        <v>43809</v>
      </c>
      <c r="O3335">
        <v>111888000</v>
      </c>
      <c r="P3335">
        <v>80000000</v>
      </c>
      <c r="Q3335">
        <v>31888000</v>
      </c>
      <c r="R3335">
        <v>2028320</v>
      </c>
      <c r="S3335" t="s">
        <v>332</v>
      </c>
      <c r="T3335">
        <v>1.2477520830039219</v>
      </c>
      <c r="U3335">
        <v>3.0677283047465281E-2</v>
      </c>
      <c r="V3335">
        <v>-0.24105063328064311</v>
      </c>
      <c r="W3335">
        <v>0.1404152995871123</v>
      </c>
      <c r="X3335">
        <v>1.3592949578620639</v>
      </c>
      <c r="Y3335" t="str">
        <f t="shared" si="208"/>
        <v>49-60</v>
      </c>
      <c r="Z3335" s="20">
        <f t="shared" si="209"/>
        <v>0.71500071500071505</v>
      </c>
      <c r="AA3335" t="str">
        <f t="shared" si="210"/>
        <v>60%-80%</v>
      </c>
      <c r="AB3335">
        <f t="shared" si="211"/>
        <v>4.2059316310692654E-4</v>
      </c>
    </row>
    <row r="3336" spans="1:28" x14ac:dyDescent="0.25">
      <c r="A3336" t="s">
        <v>7664</v>
      </c>
      <c r="B3336" t="s">
        <v>7665</v>
      </c>
      <c r="C3336" t="s">
        <v>77</v>
      </c>
      <c r="D3336" t="s">
        <v>418</v>
      </c>
      <c r="E3336">
        <v>62</v>
      </c>
      <c r="F3336" t="s">
        <v>117</v>
      </c>
      <c r="G3336">
        <v>2018</v>
      </c>
      <c r="H3336" t="s">
        <v>14</v>
      </c>
      <c r="J3336" t="s">
        <v>80</v>
      </c>
      <c r="K3336">
        <v>84</v>
      </c>
      <c r="L3336" s="18">
        <v>43021</v>
      </c>
      <c r="M3336" s="18">
        <v>45578</v>
      </c>
      <c r="N3336" s="18">
        <v>43915</v>
      </c>
      <c r="O3336">
        <v>47157600</v>
      </c>
      <c r="P3336">
        <v>20000000</v>
      </c>
      <c r="Q3336">
        <v>27157600</v>
      </c>
      <c r="R3336">
        <v>471507</v>
      </c>
      <c r="S3336" t="s">
        <v>166</v>
      </c>
      <c r="T3336">
        <v>0.44729843655045393</v>
      </c>
      <c r="U3336">
        <v>-1.1637825292027839</v>
      </c>
      <c r="V3336">
        <v>1.395133474628558</v>
      </c>
      <c r="W3336">
        <v>-0.84075218754150738</v>
      </c>
      <c r="X3336">
        <v>-1.3478807510029389</v>
      </c>
      <c r="Y3336" t="str">
        <f t="shared" si="208"/>
        <v>&gt;72</v>
      </c>
      <c r="Z3336" s="20">
        <f t="shared" si="209"/>
        <v>0.42410979354335249</v>
      </c>
      <c r="AA3336" t="str">
        <f t="shared" si="210"/>
        <v>40%-60%</v>
      </c>
      <c r="AB3336">
        <f t="shared" si="211"/>
        <v>9.7771860730583741E-5</v>
      </c>
    </row>
    <row r="3337" spans="1:28" x14ac:dyDescent="0.25">
      <c r="A3337" t="s">
        <v>7666</v>
      </c>
      <c r="B3337" t="s">
        <v>7667</v>
      </c>
      <c r="C3337" t="s">
        <v>77</v>
      </c>
      <c r="D3337" t="s">
        <v>165</v>
      </c>
      <c r="E3337">
        <v>220</v>
      </c>
      <c r="F3337" t="s">
        <v>87</v>
      </c>
      <c r="G3337">
        <v>2020</v>
      </c>
      <c r="H3337" t="s">
        <v>15</v>
      </c>
      <c r="I3337" t="s">
        <v>84</v>
      </c>
      <c r="J3337" t="s">
        <v>80</v>
      </c>
      <c r="K3337">
        <v>72</v>
      </c>
      <c r="L3337" s="18">
        <v>43625</v>
      </c>
      <c r="M3337" s="18">
        <v>45906</v>
      </c>
      <c r="N3337" s="18">
        <v>43941</v>
      </c>
      <c r="O3337">
        <v>38690000</v>
      </c>
      <c r="P3337">
        <v>18000000</v>
      </c>
      <c r="Q3337">
        <v>20690000</v>
      </c>
      <c r="R3337">
        <v>437749</v>
      </c>
      <c r="S3337" t="s">
        <v>163</v>
      </c>
      <c r="T3337">
        <v>1.405417195184151</v>
      </c>
      <c r="U3337">
        <v>-0.99490757045487777</v>
      </c>
      <c r="V3337">
        <v>0.16994387989697479</v>
      </c>
      <c r="W3337">
        <v>1.5090853647835061</v>
      </c>
      <c r="X3337">
        <v>0.97255557088134947</v>
      </c>
      <c r="Y3337" t="str">
        <f t="shared" si="208"/>
        <v>61-72</v>
      </c>
      <c r="Z3337" s="20">
        <f t="shared" si="209"/>
        <v>0.46523649521840271</v>
      </c>
      <c r="AA3337" t="str">
        <f t="shared" si="210"/>
        <v>40%-60%</v>
      </c>
      <c r="AB3337">
        <f t="shared" si="211"/>
        <v>9.0771789735788228E-5</v>
      </c>
    </row>
    <row r="3338" spans="1:28" x14ac:dyDescent="0.25">
      <c r="A3338" t="s">
        <v>7668</v>
      </c>
      <c r="B3338" t="s">
        <v>7669</v>
      </c>
      <c r="C3338" t="s">
        <v>77</v>
      </c>
      <c r="D3338" t="s">
        <v>112</v>
      </c>
      <c r="E3338">
        <v>38</v>
      </c>
      <c r="F3338" t="s">
        <v>87</v>
      </c>
      <c r="G3338">
        <v>2019</v>
      </c>
      <c r="H3338" t="s">
        <v>15</v>
      </c>
      <c r="J3338" t="s">
        <v>80</v>
      </c>
      <c r="K3338">
        <v>72</v>
      </c>
      <c r="L3338" s="18">
        <v>43257</v>
      </c>
      <c r="M3338" s="18">
        <v>45449</v>
      </c>
      <c r="N3338" s="18">
        <v>44505</v>
      </c>
      <c r="O3338">
        <v>36250000</v>
      </c>
      <c r="P3338">
        <v>20000000</v>
      </c>
      <c r="Q3338">
        <v>16250000</v>
      </c>
      <c r="R3338">
        <v>454268</v>
      </c>
      <c r="S3338" t="s">
        <v>336</v>
      </c>
      <c r="T3338">
        <v>-0.94743140196695275</v>
      </c>
      <c r="U3338">
        <v>-0.63977096818852308</v>
      </c>
      <c r="V3338">
        <v>-0.21353176836011251</v>
      </c>
      <c r="W3338">
        <v>-0.36407836316070391</v>
      </c>
      <c r="X3338">
        <v>1.436642835258207</v>
      </c>
      <c r="Y3338" t="str">
        <f t="shared" si="208"/>
        <v>61-72</v>
      </c>
      <c r="Z3338" s="20">
        <f t="shared" si="209"/>
        <v>0.55172413793103448</v>
      </c>
      <c r="AA3338" t="str">
        <f t="shared" si="210"/>
        <v>40%-60%</v>
      </c>
      <c r="AB3338">
        <f t="shared" si="211"/>
        <v>9.4197175503992123E-5</v>
      </c>
    </row>
    <row r="3339" spans="1:28" x14ac:dyDescent="0.25">
      <c r="A3339" t="s">
        <v>7670</v>
      </c>
      <c r="B3339" t="s">
        <v>7671</v>
      </c>
      <c r="C3339" t="s">
        <v>77</v>
      </c>
      <c r="D3339" t="s">
        <v>256</v>
      </c>
      <c r="E3339">
        <v>61</v>
      </c>
      <c r="F3339" t="s">
        <v>117</v>
      </c>
      <c r="G3339">
        <v>2018</v>
      </c>
      <c r="H3339" t="s">
        <v>14</v>
      </c>
      <c r="J3339" t="s">
        <v>80</v>
      </c>
      <c r="K3339">
        <v>72</v>
      </c>
      <c r="L3339" s="18">
        <v>42963</v>
      </c>
      <c r="M3339" s="18">
        <v>45154</v>
      </c>
      <c r="N3339" s="18">
        <v>44442</v>
      </c>
      <c r="O3339">
        <v>46920000</v>
      </c>
      <c r="P3339">
        <v>36920000</v>
      </c>
      <c r="Q3339">
        <v>10000000</v>
      </c>
      <c r="R3339">
        <v>880480</v>
      </c>
      <c r="S3339" t="s">
        <v>262</v>
      </c>
      <c r="T3339">
        <v>0.65347589093998359</v>
      </c>
      <c r="U3339">
        <v>0.325793024356895</v>
      </c>
      <c r="V3339">
        <v>0.48612183982770601</v>
      </c>
      <c r="W3339">
        <v>-0.35188445261873619</v>
      </c>
      <c r="X3339">
        <v>-0.72909773183379534</v>
      </c>
      <c r="Y3339" t="str">
        <f t="shared" si="208"/>
        <v>61-72</v>
      </c>
      <c r="Z3339" s="20">
        <f t="shared" si="209"/>
        <v>0.78687127024722936</v>
      </c>
      <c r="AA3339" t="str">
        <f t="shared" si="210"/>
        <v>60%-80%</v>
      </c>
      <c r="AB3339">
        <f t="shared" si="211"/>
        <v>1.8257664877947597E-4</v>
      </c>
    </row>
    <row r="3340" spans="1:28" x14ac:dyDescent="0.25">
      <c r="A3340" t="s">
        <v>7672</v>
      </c>
      <c r="B3340" t="s">
        <v>7673</v>
      </c>
      <c r="C3340" t="s">
        <v>77</v>
      </c>
      <c r="D3340" t="s">
        <v>1025</v>
      </c>
      <c r="E3340">
        <v>51</v>
      </c>
      <c r="F3340" t="s">
        <v>117</v>
      </c>
      <c r="G3340">
        <v>2020</v>
      </c>
      <c r="H3340" t="s">
        <v>14</v>
      </c>
      <c r="I3340" t="s">
        <v>84</v>
      </c>
      <c r="J3340" t="s">
        <v>80</v>
      </c>
      <c r="K3340">
        <v>72</v>
      </c>
      <c r="L3340" s="18">
        <v>43643</v>
      </c>
      <c r="M3340" s="18">
        <v>45835</v>
      </c>
      <c r="N3340" s="18">
        <v>43992</v>
      </c>
      <c r="O3340">
        <v>44190000</v>
      </c>
      <c r="P3340">
        <v>22095000</v>
      </c>
      <c r="Q3340">
        <v>22095000</v>
      </c>
      <c r="R3340">
        <v>544114</v>
      </c>
      <c r="S3340" t="s">
        <v>153</v>
      </c>
      <c r="T3340">
        <v>1.065830799719043</v>
      </c>
      <c r="U3340">
        <v>-0.85216124758390532</v>
      </c>
      <c r="V3340">
        <v>0.32803285986234038</v>
      </c>
      <c r="W3340">
        <v>2.6378489967674369E-2</v>
      </c>
      <c r="X3340">
        <v>0.81785981608906366</v>
      </c>
      <c r="Y3340" t="str">
        <f t="shared" si="208"/>
        <v>61-72</v>
      </c>
      <c r="Z3340" s="20">
        <f t="shared" si="209"/>
        <v>0.5</v>
      </c>
      <c r="AA3340" t="str">
        <f t="shared" si="210"/>
        <v>40%-60%</v>
      </c>
      <c r="AB3340">
        <f t="shared" si="211"/>
        <v>1.1282767430719128E-4</v>
      </c>
    </row>
    <row r="3341" spans="1:28" x14ac:dyDescent="0.25">
      <c r="A3341" t="s">
        <v>7674</v>
      </c>
      <c r="B3341" t="s">
        <v>7675</v>
      </c>
      <c r="C3341" t="s">
        <v>77</v>
      </c>
      <c r="D3341" t="s">
        <v>112</v>
      </c>
      <c r="E3341">
        <v>252</v>
      </c>
      <c r="F3341" t="s">
        <v>117</v>
      </c>
      <c r="G3341">
        <v>2019</v>
      </c>
      <c r="H3341" t="s">
        <v>14</v>
      </c>
      <c r="J3341" t="s">
        <v>80</v>
      </c>
      <c r="K3341">
        <v>60</v>
      </c>
      <c r="L3341" s="18">
        <v>43220</v>
      </c>
      <c r="M3341" s="18">
        <v>45046</v>
      </c>
      <c r="N3341" s="18">
        <v>43277</v>
      </c>
      <c r="O3341">
        <v>49600000</v>
      </c>
      <c r="P3341">
        <v>34600000</v>
      </c>
      <c r="Q3341">
        <v>15000000</v>
      </c>
      <c r="R3341">
        <v>873120</v>
      </c>
      <c r="S3341" t="s">
        <v>403</v>
      </c>
      <c r="T3341">
        <v>1.441801451841126</v>
      </c>
      <c r="U3341">
        <v>-4.0853217957995992E-2</v>
      </c>
      <c r="V3341">
        <v>-0.31798945709467757</v>
      </c>
      <c r="W3341">
        <v>-0.21404427118558181</v>
      </c>
      <c r="X3341">
        <v>0.74051193869292065</v>
      </c>
      <c r="Y3341" t="str">
        <f t="shared" si="208"/>
        <v>49-60</v>
      </c>
      <c r="Z3341" s="20">
        <f t="shared" si="209"/>
        <v>0.69758064516129037</v>
      </c>
      <c r="AA3341" t="str">
        <f t="shared" si="210"/>
        <v>60%-80%</v>
      </c>
      <c r="AB3341">
        <f t="shared" si="211"/>
        <v>1.8105047653817923E-4</v>
      </c>
    </row>
    <row r="3342" spans="1:28" x14ac:dyDescent="0.25">
      <c r="A3342" t="s">
        <v>7676</v>
      </c>
      <c r="B3342" t="s">
        <v>7677</v>
      </c>
      <c r="C3342" t="s">
        <v>77</v>
      </c>
      <c r="D3342" t="s">
        <v>327</v>
      </c>
      <c r="E3342">
        <v>236</v>
      </c>
      <c r="F3342" t="s">
        <v>117</v>
      </c>
      <c r="G3342">
        <v>2019</v>
      </c>
      <c r="H3342" t="s">
        <v>14</v>
      </c>
      <c r="I3342" t="s">
        <v>84</v>
      </c>
      <c r="J3342" t="s">
        <v>80</v>
      </c>
      <c r="K3342">
        <v>48</v>
      </c>
      <c r="L3342" s="18">
        <v>43496</v>
      </c>
      <c r="M3342" s="18">
        <v>44957</v>
      </c>
      <c r="N3342" s="18">
        <v>44505</v>
      </c>
      <c r="O3342">
        <v>47690000</v>
      </c>
      <c r="P3342">
        <v>26190000</v>
      </c>
      <c r="Q3342">
        <v>21500000</v>
      </c>
      <c r="R3342">
        <v>725609</v>
      </c>
      <c r="S3342" t="s">
        <v>266</v>
      </c>
      <c r="T3342">
        <v>1.1992397407946209</v>
      </c>
      <c r="U3342">
        <v>-0.65025167953633456</v>
      </c>
      <c r="V3342">
        <v>-0.36579477419130429</v>
      </c>
      <c r="W3342">
        <v>8.3581765152492368E-2</v>
      </c>
      <c r="X3342">
        <v>-0.65174985443765243</v>
      </c>
      <c r="Y3342" t="str">
        <f t="shared" si="208"/>
        <v>37-48</v>
      </c>
      <c r="Z3342" s="20">
        <f t="shared" si="209"/>
        <v>0.54917173411616693</v>
      </c>
      <c r="AA3342" t="str">
        <f t="shared" si="210"/>
        <v>40%-60%</v>
      </c>
      <c r="AB3342">
        <f t="shared" si="211"/>
        <v>1.5046254264063552E-4</v>
      </c>
    </row>
    <row r="3343" spans="1:28" x14ac:dyDescent="0.25">
      <c r="A3343" t="s">
        <v>7678</v>
      </c>
      <c r="B3343" t="s">
        <v>7679</v>
      </c>
      <c r="C3343" t="s">
        <v>77</v>
      </c>
      <c r="D3343" t="s">
        <v>865</v>
      </c>
      <c r="E3343">
        <v>236</v>
      </c>
      <c r="F3343" t="s">
        <v>12</v>
      </c>
      <c r="G3343">
        <v>2021</v>
      </c>
      <c r="H3343" t="s">
        <v>12</v>
      </c>
      <c r="I3343" t="s">
        <v>84</v>
      </c>
      <c r="J3343" t="s">
        <v>80</v>
      </c>
      <c r="K3343">
        <v>72</v>
      </c>
      <c r="L3343" s="18">
        <v>44039</v>
      </c>
      <c r="M3343" s="18">
        <v>46230</v>
      </c>
      <c r="N3343" s="18">
        <v>44267</v>
      </c>
      <c r="O3343">
        <v>83890000</v>
      </c>
      <c r="P3343">
        <v>41945000</v>
      </c>
      <c r="Q3343">
        <v>41945000</v>
      </c>
      <c r="R3343">
        <v>1154301</v>
      </c>
      <c r="S3343" t="s">
        <v>717</v>
      </c>
      <c r="T3343">
        <v>-0.1348496699611593</v>
      </c>
      <c r="U3343">
        <v>-0.85216124758390532</v>
      </c>
      <c r="V3343">
        <v>0.4070773498450232</v>
      </c>
      <c r="W3343">
        <v>1.335268711358256</v>
      </c>
      <c r="X3343">
        <v>0.1217289195237771</v>
      </c>
      <c r="Y3343" t="str">
        <f t="shared" si="208"/>
        <v>61-72</v>
      </c>
      <c r="Z3343" s="20">
        <f t="shared" si="209"/>
        <v>0.5</v>
      </c>
      <c r="AA3343" t="str">
        <f t="shared" si="210"/>
        <v>40%-60%</v>
      </c>
      <c r="AB3343">
        <f t="shared" si="211"/>
        <v>2.393562696061215E-4</v>
      </c>
    </row>
    <row r="3344" spans="1:28" x14ac:dyDescent="0.25">
      <c r="A3344" t="s">
        <v>1249</v>
      </c>
      <c r="B3344" t="s">
        <v>1250</v>
      </c>
      <c r="C3344" t="s">
        <v>77</v>
      </c>
      <c r="D3344" t="s">
        <v>215</v>
      </c>
      <c r="E3344">
        <v>236</v>
      </c>
      <c r="F3344" t="s">
        <v>87</v>
      </c>
      <c r="G3344">
        <v>2017</v>
      </c>
      <c r="H3344" t="s">
        <v>15</v>
      </c>
      <c r="J3344" t="s">
        <v>80</v>
      </c>
      <c r="K3344">
        <v>72</v>
      </c>
      <c r="L3344" s="18">
        <v>42782</v>
      </c>
      <c r="M3344" s="18">
        <v>44973</v>
      </c>
      <c r="N3344" s="18">
        <v>43973</v>
      </c>
      <c r="O3344">
        <v>38850000</v>
      </c>
      <c r="P3344">
        <v>34850000</v>
      </c>
      <c r="Q3344">
        <v>4000000</v>
      </c>
      <c r="R3344">
        <v>809146</v>
      </c>
      <c r="S3344" t="s">
        <v>578</v>
      </c>
      <c r="T3344">
        <v>0.92029377309113969</v>
      </c>
      <c r="U3344">
        <v>0.77816876924216727</v>
      </c>
      <c r="V3344">
        <v>1.078955514697826</v>
      </c>
      <c r="W3344">
        <v>-9.8555382767116409E-2</v>
      </c>
      <c r="X3344">
        <v>-0.88379348662608126</v>
      </c>
      <c r="Y3344" t="str">
        <f t="shared" si="208"/>
        <v>61-72</v>
      </c>
      <c r="Z3344" s="20">
        <f t="shared" si="209"/>
        <v>0.89703989703989706</v>
      </c>
      <c r="AA3344" t="str">
        <f t="shared" si="210"/>
        <v>80%-100%</v>
      </c>
      <c r="AB3344">
        <f t="shared" si="211"/>
        <v>1.6778480493971225E-4</v>
      </c>
    </row>
    <row r="3345" spans="1:28" x14ac:dyDescent="0.25">
      <c r="A3345" t="s">
        <v>7680</v>
      </c>
      <c r="B3345" t="s">
        <v>7681</v>
      </c>
      <c r="C3345" t="s">
        <v>77</v>
      </c>
      <c r="D3345" t="s">
        <v>627</v>
      </c>
      <c r="E3345">
        <v>38</v>
      </c>
      <c r="F3345" t="s">
        <v>25</v>
      </c>
      <c r="G3345">
        <v>2021</v>
      </c>
      <c r="H3345" t="s">
        <v>25</v>
      </c>
      <c r="I3345" t="s">
        <v>84</v>
      </c>
      <c r="J3345" t="s">
        <v>80</v>
      </c>
      <c r="K3345">
        <v>48</v>
      </c>
      <c r="L3345" s="18">
        <v>44116</v>
      </c>
      <c r="M3345" s="18">
        <v>45636</v>
      </c>
      <c r="N3345" s="18">
        <v>44469</v>
      </c>
      <c r="O3345">
        <v>41190000</v>
      </c>
      <c r="P3345">
        <v>26190000</v>
      </c>
      <c r="Q3345">
        <v>15000000</v>
      </c>
      <c r="R3345">
        <v>753010</v>
      </c>
      <c r="S3345" t="s">
        <v>717</v>
      </c>
      <c r="T3345">
        <v>-0.52294840763556816</v>
      </c>
      <c r="U3345">
        <v>-0.29439828273324992</v>
      </c>
      <c r="V3345">
        <v>-0.38336754998180411</v>
      </c>
      <c r="W3345">
        <v>-0.43847790226698707</v>
      </c>
      <c r="X3345">
        <v>0.35377255171220601</v>
      </c>
      <c r="Y3345" t="str">
        <f t="shared" si="208"/>
        <v>37-48</v>
      </c>
      <c r="Z3345" s="20">
        <f t="shared" si="209"/>
        <v>0.63583394027676621</v>
      </c>
      <c r="AA3345" t="str">
        <f t="shared" si="210"/>
        <v>60%-80%</v>
      </c>
      <c r="AB3345">
        <f t="shared" si="211"/>
        <v>1.5614442383408275E-4</v>
      </c>
    </row>
    <row r="3346" spans="1:28" x14ac:dyDescent="0.25">
      <c r="A3346" t="s">
        <v>7682</v>
      </c>
      <c r="B3346" t="s">
        <v>7683</v>
      </c>
      <c r="C3346" t="s">
        <v>77</v>
      </c>
      <c r="D3346" t="s">
        <v>354</v>
      </c>
      <c r="E3346">
        <v>62</v>
      </c>
      <c r="F3346" t="s">
        <v>87</v>
      </c>
      <c r="G3346">
        <v>2018</v>
      </c>
      <c r="H3346" t="s">
        <v>15</v>
      </c>
      <c r="J3346" t="s">
        <v>80</v>
      </c>
      <c r="K3346">
        <v>84</v>
      </c>
      <c r="L3346" s="18">
        <v>43280</v>
      </c>
      <c r="M3346" s="18">
        <v>45837</v>
      </c>
      <c r="N3346" s="18">
        <v>43642</v>
      </c>
      <c r="O3346">
        <v>40545700</v>
      </c>
      <c r="P3346">
        <v>42861589</v>
      </c>
      <c r="Q3346">
        <v>0</v>
      </c>
      <c r="R3346">
        <v>821717</v>
      </c>
      <c r="S3346" t="s">
        <v>255</v>
      </c>
      <c r="T3346">
        <v>1.2962644252132229</v>
      </c>
      <c r="U3346">
        <v>1.435483377856551</v>
      </c>
      <c r="V3346">
        <v>-0.19939485893793449</v>
      </c>
      <c r="W3346">
        <v>0.79481859041299108</v>
      </c>
      <c r="X3346">
        <v>2.210121609219637</v>
      </c>
      <c r="Y3346" t="str">
        <f t="shared" si="208"/>
        <v>&gt;72</v>
      </c>
      <c r="Z3346" s="20">
        <f t="shared" si="209"/>
        <v>1.0571179927834518</v>
      </c>
      <c r="AA3346" t="str">
        <f t="shared" si="210"/>
        <v>80%-100%</v>
      </c>
      <c r="AB3346">
        <f t="shared" si="211"/>
        <v>1.7039153201109015E-4</v>
      </c>
    </row>
    <row r="3347" spans="1:28" x14ac:dyDescent="0.25">
      <c r="A3347" t="s">
        <v>7684</v>
      </c>
      <c r="B3347" t="s">
        <v>7685</v>
      </c>
      <c r="C3347" t="s">
        <v>77</v>
      </c>
      <c r="D3347" t="s">
        <v>748</v>
      </c>
      <c r="E3347">
        <v>38</v>
      </c>
      <c r="F3347" t="s">
        <v>95</v>
      </c>
      <c r="G3347">
        <v>2017</v>
      </c>
      <c r="H3347" t="s">
        <v>16</v>
      </c>
      <c r="J3347" t="s">
        <v>96</v>
      </c>
      <c r="K3347">
        <v>72</v>
      </c>
      <c r="L3347" s="18">
        <v>43395</v>
      </c>
      <c r="M3347" s="18">
        <v>45587</v>
      </c>
      <c r="N3347" s="18">
        <v>44553</v>
      </c>
      <c r="O3347">
        <v>26256000</v>
      </c>
      <c r="P3347">
        <v>23630400</v>
      </c>
      <c r="Q3347">
        <v>2625600</v>
      </c>
      <c r="R3347">
        <v>540776</v>
      </c>
      <c r="S3347" t="s">
        <v>331</v>
      </c>
      <c r="T3347">
        <v>1.017318457509742</v>
      </c>
      <c r="U3347">
        <v>0.79032357974038436</v>
      </c>
      <c r="V3347">
        <v>-0.1067118350424142</v>
      </c>
      <c r="W3347">
        <v>-0.67835899654024034</v>
      </c>
      <c r="X3347">
        <v>-0.88379348662608126</v>
      </c>
      <c r="Y3347" t="str">
        <f t="shared" si="208"/>
        <v>61-72</v>
      </c>
      <c r="Z3347" s="20">
        <f t="shared" si="209"/>
        <v>0.9</v>
      </c>
      <c r="AA3347" t="str">
        <f t="shared" si="210"/>
        <v>80%-100%</v>
      </c>
      <c r="AB3347">
        <f t="shared" si="211"/>
        <v>1.1213550542927708E-4</v>
      </c>
    </row>
    <row r="3348" spans="1:28" x14ac:dyDescent="0.25">
      <c r="A3348" t="s">
        <v>7686</v>
      </c>
      <c r="B3348" t="s">
        <v>7687</v>
      </c>
      <c r="C3348" t="s">
        <v>77</v>
      </c>
      <c r="D3348" t="s">
        <v>683</v>
      </c>
      <c r="E3348">
        <v>49</v>
      </c>
      <c r="F3348" t="s">
        <v>95</v>
      </c>
      <c r="G3348">
        <v>2013</v>
      </c>
      <c r="H3348" t="s">
        <v>16</v>
      </c>
      <c r="J3348" t="s">
        <v>96</v>
      </c>
      <c r="K3348">
        <v>60</v>
      </c>
      <c r="L3348" s="18">
        <v>42955</v>
      </c>
      <c r="M3348" s="18">
        <v>44781</v>
      </c>
      <c r="N3348" s="18">
        <v>44013</v>
      </c>
      <c r="O3348">
        <v>18500000</v>
      </c>
      <c r="P3348">
        <v>16650000</v>
      </c>
      <c r="Q3348">
        <v>1850000</v>
      </c>
      <c r="R3348">
        <v>447454</v>
      </c>
      <c r="S3348" t="s">
        <v>707</v>
      </c>
      <c r="T3348">
        <v>1.1022150563760189</v>
      </c>
      <c r="U3348">
        <v>0.79032357974038436</v>
      </c>
      <c r="V3348">
        <v>0.72325530977575447</v>
      </c>
      <c r="W3348">
        <v>-0.68834166489186266</v>
      </c>
      <c r="X3348">
        <v>-1.11583711881451</v>
      </c>
      <c r="Y3348" t="str">
        <f t="shared" si="208"/>
        <v>49-60</v>
      </c>
      <c r="Z3348" s="20">
        <f t="shared" si="209"/>
        <v>0.9</v>
      </c>
      <c r="AA3348" t="str">
        <f t="shared" si="210"/>
        <v>80%-100%</v>
      </c>
      <c r="AB3348">
        <f t="shared" si="211"/>
        <v>9.2784222018639419E-5</v>
      </c>
    </row>
    <row r="3349" spans="1:28" x14ac:dyDescent="0.25">
      <c r="A3349" t="s">
        <v>7688</v>
      </c>
      <c r="B3349" t="s">
        <v>7689</v>
      </c>
      <c r="C3349" t="s">
        <v>77</v>
      </c>
      <c r="D3349" t="s">
        <v>216</v>
      </c>
      <c r="E3349">
        <v>59</v>
      </c>
      <c r="F3349" t="s">
        <v>79</v>
      </c>
      <c r="G3349">
        <v>2017</v>
      </c>
      <c r="H3349" t="s">
        <v>13</v>
      </c>
      <c r="J3349" t="s">
        <v>80</v>
      </c>
      <c r="K3349">
        <v>84</v>
      </c>
      <c r="L3349" s="18">
        <v>42702</v>
      </c>
      <c r="M3349" s="18">
        <v>45258</v>
      </c>
      <c r="N3349" s="18">
        <v>44330</v>
      </c>
      <c r="O3349">
        <v>41690000</v>
      </c>
      <c r="P3349">
        <v>31690000</v>
      </c>
      <c r="Q3349">
        <v>10000000</v>
      </c>
      <c r="R3349">
        <v>630115</v>
      </c>
      <c r="S3349" t="s">
        <v>1059</v>
      </c>
      <c r="T3349">
        <v>0.78688483201556159</v>
      </c>
      <c r="U3349">
        <v>0.21600545620188991</v>
      </c>
      <c r="V3349">
        <v>0.19253439991157559</v>
      </c>
      <c r="W3349">
        <v>0.8968517698962859</v>
      </c>
      <c r="X3349">
        <v>2.210121609219637</v>
      </c>
      <c r="Y3349" t="str">
        <f t="shared" si="208"/>
        <v>&gt;72</v>
      </c>
      <c r="Z3349" s="20">
        <f t="shared" si="209"/>
        <v>0.76013432477812426</v>
      </c>
      <c r="AA3349" t="str">
        <f t="shared" si="210"/>
        <v>60%-80%</v>
      </c>
      <c r="AB3349">
        <f t="shared" si="211"/>
        <v>1.3066087253052822E-4</v>
      </c>
    </row>
    <row r="3350" spans="1:28" x14ac:dyDescent="0.25">
      <c r="A3350" t="s">
        <v>7690</v>
      </c>
      <c r="B3350" t="s">
        <v>7691</v>
      </c>
      <c r="C3350" t="s">
        <v>77</v>
      </c>
      <c r="D3350" t="s">
        <v>308</v>
      </c>
      <c r="E3350">
        <v>15</v>
      </c>
      <c r="F3350" t="s">
        <v>79</v>
      </c>
      <c r="G3350">
        <v>2018</v>
      </c>
      <c r="H3350" t="s">
        <v>13</v>
      </c>
      <c r="J3350" t="s">
        <v>80</v>
      </c>
      <c r="K3350">
        <v>84</v>
      </c>
      <c r="L3350" s="18">
        <v>43012</v>
      </c>
      <c r="M3350" s="18">
        <v>45392</v>
      </c>
      <c r="N3350" s="18">
        <v>43273</v>
      </c>
      <c r="O3350">
        <v>38470000</v>
      </c>
      <c r="P3350">
        <v>29621900</v>
      </c>
      <c r="Q3350">
        <v>8848100</v>
      </c>
      <c r="R3350">
        <v>665632</v>
      </c>
      <c r="S3350" t="s">
        <v>311</v>
      </c>
      <c r="T3350">
        <v>1.0537027141667179</v>
      </c>
      <c r="U3350">
        <v>0.25651601085999021</v>
      </c>
      <c r="V3350">
        <v>0.76277755476709586</v>
      </c>
      <c r="W3350">
        <v>-0.67538203585999879</v>
      </c>
      <c r="X3350">
        <v>0.58581618390063472</v>
      </c>
      <c r="Y3350" t="str">
        <f t="shared" si="208"/>
        <v>&gt;72</v>
      </c>
      <c r="Z3350" s="20">
        <f t="shared" si="209"/>
        <v>0.77</v>
      </c>
      <c r="AA3350" t="str">
        <f t="shared" si="210"/>
        <v>60%-80%</v>
      </c>
      <c r="AB3350">
        <f t="shared" si="211"/>
        <v>1.380256903965793E-4</v>
      </c>
    </row>
    <row r="3351" spans="1:28" x14ac:dyDescent="0.25">
      <c r="A3351" t="s">
        <v>7692</v>
      </c>
      <c r="B3351" t="s">
        <v>7693</v>
      </c>
      <c r="C3351" t="s">
        <v>77</v>
      </c>
      <c r="D3351" t="s">
        <v>128</v>
      </c>
      <c r="E3351">
        <v>27</v>
      </c>
      <c r="F3351" t="s">
        <v>79</v>
      </c>
      <c r="G3351">
        <v>2018</v>
      </c>
      <c r="H3351" t="s">
        <v>13</v>
      </c>
      <c r="J3351" t="s">
        <v>80</v>
      </c>
      <c r="K3351">
        <v>60</v>
      </c>
      <c r="L3351" s="18">
        <v>42958</v>
      </c>
      <c r="M3351" s="18">
        <v>44873</v>
      </c>
      <c r="N3351" s="18">
        <v>43901</v>
      </c>
      <c r="O3351">
        <v>44550000</v>
      </c>
      <c r="P3351">
        <v>19550000</v>
      </c>
      <c r="Q3351">
        <v>25000000</v>
      </c>
      <c r="R3351">
        <v>498732</v>
      </c>
      <c r="S3351" t="s">
        <v>755</v>
      </c>
      <c r="T3351">
        <v>1.126471227480669</v>
      </c>
      <c r="U3351">
        <v>-1.103326856700555</v>
      </c>
      <c r="V3351">
        <v>0.88134428974112011</v>
      </c>
      <c r="W3351">
        <v>-0.85542000888217462</v>
      </c>
      <c r="X3351">
        <v>0.74051193869292065</v>
      </c>
      <c r="Y3351" t="str">
        <f t="shared" si="208"/>
        <v>49-60</v>
      </c>
      <c r="Z3351" s="20">
        <f t="shared" si="209"/>
        <v>0.4388327721661055</v>
      </c>
      <c r="AA3351" t="str">
        <f t="shared" si="210"/>
        <v>40%-60%</v>
      </c>
      <c r="AB3351">
        <f t="shared" si="211"/>
        <v>1.0341724650086952E-4</v>
      </c>
    </row>
    <row r="3352" spans="1:28" x14ac:dyDescent="0.25">
      <c r="A3352" t="s">
        <v>7694</v>
      </c>
      <c r="B3352" t="s">
        <v>7695</v>
      </c>
      <c r="C3352" t="s">
        <v>77</v>
      </c>
      <c r="D3352" t="s">
        <v>231</v>
      </c>
      <c r="E3352">
        <v>49</v>
      </c>
      <c r="F3352" t="s">
        <v>87</v>
      </c>
      <c r="G3352">
        <v>2020</v>
      </c>
      <c r="H3352" t="s">
        <v>15</v>
      </c>
      <c r="I3352" t="s">
        <v>84</v>
      </c>
      <c r="J3352" t="s">
        <v>80</v>
      </c>
      <c r="K3352">
        <v>60</v>
      </c>
      <c r="L3352" s="18">
        <v>43675</v>
      </c>
      <c r="M3352" s="18">
        <v>45502</v>
      </c>
      <c r="N3352" s="18">
        <v>44132</v>
      </c>
      <c r="O3352">
        <v>38390000</v>
      </c>
      <c r="P3352">
        <v>31335510</v>
      </c>
      <c r="Q3352">
        <v>7054490</v>
      </c>
      <c r="R3352">
        <v>794353</v>
      </c>
      <c r="S3352" t="s">
        <v>336</v>
      </c>
      <c r="T3352">
        <v>0.78688483201556159</v>
      </c>
      <c r="U3352">
        <v>0.44639328946863532</v>
      </c>
      <c r="V3352">
        <v>-0.2434081351943771</v>
      </c>
      <c r="W3352">
        <v>-0.90718570533225751</v>
      </c>
      <c r="X3352">
        <v>-0.34235834485308059</v>
      </c>
      <c r="Y3352" t="str">
        <f t="shared" si="208"/>
        <v>49-60</v>
      </c>
      <c r="Z3352" s="20">
        <f t="shared" si="209"/>
        <v>0.81624146913258666</v>
      </c>
      <c r="AA3352" t="str">
        <f t="shared" si="210"/>
        <v>80%-100%</v>
      </c>
      <c r="AB3352">
        <f t="shared" si="211"/>
        <v>1.6471732315092116E-4</v>
      </c>
    </row>
    <row r="3353" spans="1:28" x14ac:dyDescent="0.25">
      <c r="A3353" t="s">
        <v>7696</v>
      </c>
      <c r="B3353" t="s">
        <v>7697</v>
      </c>
      <c r="C3353" t="s">
        <v>77</v>
      </c>
      <c r="D3353" t="s">
        <v>246</v>
      </c>
      <c r="E3353">
        <v>84</v>
      </c>
      <c r="F3353" t="s">
        <v>87</v>
      </c>
      <c r="G3353">
        <v>2020</v>
      </c>
      <c r="H3353" t="s">
        <v>15</v>
      </c>
      <c r="I3353" t="s">
        <v>84</v>
      </c>
      <c r="J3353" t="s">
        <v>80</v>
      </c>
      <c r="K3353">
        <v>48</v>
      </c>
      <c r="L3353" s="18">
        <v>43570</v>
      </c>
      <c r="M3353" s="18">
        <v>45031</v>
      </c>
      <c r="N3353" s="18">
        <v>43629</v>
      </c>
      <c r="O3353">
        <v>37900000</v>
      </c>
      <c r="P3353">
        <v>7900000</v>
      </c>
      <c r="Q3353">
        <v>30000000</v>
      </c>
      <c r="R3353">
        <v>354241</v>
      </c>
      <c r="S3353" t="s">
        <v>208</v>
      </c>
      <c r="T3353">
        <v>0.1077120410853462</v>
      </c>
      <c r="U3353">
        <v>-2.0493550036481141</v>
      </c>
      <c r="V3353">
        <v>-1.015723469843266</v>
      </c>
      <c r="W3353">
        <v>-0.7356817570662354</v>
      </c>
      <c r="X3353">
        <v>-1.1931849962106531</v>
      </c>
      <c r="Y3353" t="str">
        <f t="shared" si="208"/>
        <v>37-48</v>
      </c>
      <c r="Z3353" s="20">
        <f t="shared" si="209"/>
        <v>0.20844327176781002</v>
      </c>
      <c r="AA3353" t="str">
        <f t="shared" si="210"/>
        <v>20%-40%</v>
      </c>
      <c r="AB3353">
        <f t="shared" si="211"/>
        <v>7.3455540887118779E-5</v>
      </c>
    </row>
    <row r="3354" spans="1:28" x14ac:dyDescent="0.25">
      <c r="A3354" t="s">
        <v>7698</v>
      </c>
      <c r="B3354" t="s">
        <v>7699</v>
      </c>
      <c r="C3354" t="s">
        <v>77</v>
      </c>
      <c r="D3354" t="s">
        <v>482</v>
      </c>
      <c r="E3354">
        <v>236</v>
      </c>
      <c r="F3354" t="s">
        <v>12</v>
      </c>
      <c r="G3354">
        <v>2020</v>
      </c>
      <c r="H3354" t="s">
        <v>12</v>
      </c>
      <c r="I3354" t="s">
        <v>84</v>
      </c>
      <c r="J3354" t="s">
        <v>80</v>
      </c>
      <c r="K3354">
        <v>72</v>
      </c>
      <c r="L3354" s="18">
        <v>43476</v>
      </c>
      <c r="M3354" s="18">
        <v>45962</v>
      </c>
      <c r="N3354" s="18">
        <v>44172</v>
      </c>
      <c r="O3354">
        <v>73365000</v>
      </c>
      <c r="P3354">
        <v>51220000</v>
      </c>
      <c r="Q3354">
        <v>22145000</v>
      </c>
      <c r="R3354">
        <v>1329060</v>
      </c>
      <c r="S3354" t="s">
        <v>724</v>
      </c>
      <c r="T3354">
        <v>-0.47443606542626698</v>
      </c>
      <c r="U3354">
        <v>-3.8502719088476502E-2</v>
      </c>
      <c r="V3354">
        <v>0.4070773498450232</v>
      </c>
      <c r="W3354">
        <v>0.44244768978481802</v>
      </c>
      <c r="X3354">
        <v>0.66316406129677774</v>
      </c>
      <c r="Y3354" t="str">
        <f t="shared" si="208"/>
        <v>61-72</v>
      </c>
      <c r="Z3354" s="20">
        <f t="shared" si="209"/>
        <v>0.69815307026511275</v>
      </c>
      <c r="AA3354" t="str">
        <f t="shared" si="210"/>
        <v>60%-80%</v>
      </c>
      <c r="AB3354">
        <f t="shared" si="211"/>
        <v>2.7559435856220504E-4</v>
      </c>
    </row>
    <row r="3355" spans="1:28" x14ac:dyDescent="0.25">
      <c r="A3355" t="s">
        <v>7700</v>
      </c>
      <c r="B3355" t="s">
        <v>7701</v>
      </c>
      <c r="C3355" t="s">
        <v>77</v>
      </c>
      <c r="D3355" t="s">
        <v>256</v>
      </c>
      <c r="E3355">
        <v>220</v>
      </c>
      <c r="F3355" t="s">
        <v>17</v>
      </c>
      <c r="G3355">
        <v>2017</v>
      </c>
      <c r="H3355" t="s">
        <v>17</v>
      </c>
      <c r="J3355" t="s">
        <v>80</v>
      </c>
      <c r="K3355">
        <v>24</v>
      </c>
      <c r="L3355" s="18">
        <v>42833</v>
      </c>
      <c r="M3355" s="18">
        <v>43681</v>
      </c>
      <c r="N3355" s="18">
        <v>42982</v>
      </c>
      <c r="O3355">
        <v>54649800</v>
      </c>
      <c r="P3355">
        <v>8500000</v>
      </c>
      <c r="Q3355">
        <v>46149800</v>
      </c>
      <c r="R3355">
        <v>427474</v>
      </c>
      <c r="S3355" t="s">
        <v>506</v>
      </c>
      <c r="T3355">
        <v>1.3205205963178741</v>
      </c>
      <c r="U3355">
        <v>-2.266604329987548</v>
      </c>
      <c r="V3355">
        <v>-0.1462340800337556</v>
      </c>
      <c r="W3355">
        <v>0.1242164063607505</v>
      </c>
      <c r="X3355">
        <v>1.5913385900504931</v>
      </c>
      <c r="Y3355" t="str">
        <f t="shared" si="208"/>
        <v>&lt;=24</v>
      </c>
      <c r="Z3355" s="20">
        <f t="shared" si="209"/>
        <v>0.2</v>
      </c>
      <c r="AA3355" t="str">
        <f t="shared" si="210"/>
        <v>20%</v>
      </c>
      <c r="AB3355">
        <f t="shared" si="211"/>
        <v>8.8641162048380093E-5</v>
      </c>
    </row>
    <row r="3356" spans="1:28" x14ac:dyDescent="0.25">
      <c r="A3356" t="s">
        <v>7702</v>
      </c>
      <c r="B3356" t="s">
        <v>7703</v>
      </c>
      <c r="C3356" t="s">
        <v>77</v>
      </c>
      <c r="D3356" t="s">
        <v>212</v>
      </c>
      <c r="E3356">
        <v>49</v>
      </c>
      <c r="F3356" t="s">
        <v>79</v>
      </c>
      <c r="G3356">
        <v>2018</v>
      </c>
      <c r="H3356" t="s">
        <v>13</v>
      </c>
      <c r="J3356" t="s">
        <v>80</v>
      </c>
      <c r="K3356">
        <v>72</v>
      </c>
      <c r="L3356" s="18">
        <v>42964</v>
      </c>
      <c r="M3356" s="18">
        <v>45155</v>
      </c>
      <c r="N3356" s="18">
        <v>43060</v>
      </c>
      <c r="O3356">
        <v>33130000</v>
      </c>
      <c r="P3356">
        <v>14000000</v>
      </c>
      <c r="Q3356">
        <v>19130000</v>
      </c>
      <c r="R3356">
        <v>318554</v>
      </c>
      <c r="S3356" t="s">
        <v>162</v>
      </c>
      <c r="T3356">
        <v>0.93242185864346494</v>
      </c>
      <c r="U3356">
        <v>-1.170073531170293</v>
      </c>
      <c r="V3356">
        <v>0.80229979975843724</v>
      </c>
      <c r="W3356">
        <v>-3.334758543460821E-2</v>
      </c>
      <c r="X3356">
        <v>0.66316406129677774</v>
      </c>
      <c r="Y3356" t="str">
        <f t="shared" si="208"/>
        <v>61-72</v>
      </c>
      <c r="Z3356" s="20">
        <f t="shared" si="209"/>
        <v>0.42257772411711442</v>
      </c>
      <c r="AA3356" t="str">
        <f t="shared" si="210"/>
        <v>40%-60%</v>
      </c>
      <c r="AB3356">
        <f t="shared" si="211"/>
        <v>6.6055471760059488E-5</v>
      </c>
    </row>
    <row r="3357" spans="1:28" x14ac:dyDescent="0.25">
      <c r="A3357" t="s">
        <v>7704</v>
      </c>
      <c r="B3357" t="s">
        <v>7705</v>
      </c>
      <c r="C3357" t="s">
        <v>77</v>
      </c>
      <c r="D3357" t="s">
        <v>354</v>
      </c>
      <c r="E3357">
        <v>76</v>
      </c>
      <c r="F3357" t="s">
        <v>87</v>
      </c>
      <c r="G3357">
        <v>2019</v>
      </c>
      <c r="H3357" t="s">
        <v>15</v>
      </c>
      <c r="J3357" t="s">
        <v>80</v>
      </c>
      <c r="K3357">
        <v>84</v>
      </c>
      <c r="L3357" s="18">
        <v>43312</v>
      </c>
      <c r="M3357" s="18">
        <v>45869</v>
      </c>
      <c r="N3357" s="18">
        <v>44139</v>
      </c>
      <c r="O3357">
        <v>36390000</v>
      </c>
      <c r="P3357">
        <v>40029000</v>
      </c>
      <c r="Q3357">
        <v>0</v>
      </c>
      <c r="R3357">
        <v>763955</v>
      </c>
      <c r="S3357" t="s">
        <v>278</v>
      </c>
      <c r="T3357">
        <v>0.78688483201556159</v>
      </c>
      <c r="U3357">
        <v>1.6115659934025299</v>
      </c>
      <c r="V3357">
        <v>-0.25595123104278888</v>
      </c>
      <c r="W3357">
        <v>-0.22122832732385581</v>
      </c>
      <c r="X3357">
        <v>-0.1103147126646518</v>
      </c>
      <c r="Y3357" t="str">
        <f t="shared" si="208"/>
        <v>&gt;72</v>
      </c>
      <c r="Z3357" s="20">
        <f t="shared" si="209"/>
        <v>1.1000000000000001</v>
      </c>
      <c r="AA3357" t="str">
        <f t="shared" si="210"/>
        <v>80%-100%</v>
      </c>
      <c r="AB3357">
        <f t="shared" si="211"/>
        <v>1.5841398296193504E-4</v>
      </c>
    </row>
    <row r="3358" spans="1:28" x14ac:dyDescent="0.25">
      <c r="A3358" t="s">
        <v>7706</v>
      </c>
      <c r="B3358" t="s">
        <v>7707</v>
      </c>
      <c r="C3358" t="s">
        <v>77</v>
      </c>
      <c r="D3358" t="s">
        <v>508</v>
      </c>
      <c r="E3358">
        <v>76</v>
      </c>
      <c r="F3358" t="s">
        <v>95</v>
      </c>
      <c r="G3358">
        <v>2019</v>
      </c>
      <c r="H3358" t="s">
        <v>16</v>
      </c>
      <c r="J3358" t="s">
        <v>96</v>
      </c>
      <c r="K3358">
        <v>84</v>
      </c>
      <c r="L3358" s="18">
        <v>44070</v>
      </c>
      <c r="M3358" s="18">
        <v>46626</v>
      </c>
      <c r="N3358" s="18">
        <v>44273</v>
      </c>
      <c r="O3358">
        <v>29500000</v>
      </c>
      <c r="P3358">
        <v>29500000</v>
      </c>
      <c r="Q3358">
        <v>0</v>
      </c>
      <c r="R3358">
        <v>710960</v>
      </c>
      <c r="S3358" t="s">
        <v>277</v>
      </c>
      <c r="T3358">
        <v>-1.0565841719378799</v>
      </c>
      <c r="U3358">
        <v>1.2009447865714571</v>
      </c>
      <c r="V3358">
        <v>1.039433269706485</v>
      </c>
      <c r="W3358">
        <v>-0.99581296143920561</v>
      </c>
      <c r="X3358">
        <v>-1.0384892414183671</v>
      </c>
      <c r="Y3358" t="str">
        <f t="shared" si="208"/>
        <v>&gt;72</v>
      </c>
      <c r="Z3358" s="20">
        <f t="shared" si="209"/>
        <v>1</v>
      </c>
      <c r="AA3358" t="str">
        <f t="shared" si="210"/>
        <v>80%-100%</v>
      </c>
      <c r="AB3358">
        <f t="shared" si="211"/>
        <v>1.4742492074352196E-4</v>
      </c>
    </row>
    <row r="3359" spans="1:28" x14ac:dyDescent="0.25">
      <c r="A3359" t="s">
        <v>7708</v>
      </c>
      <c r="B3359" t="s">
        <v>7709</v>
      </c>
      <c r="C3359" t="s">
        <v>77</v>
      </c>
      <c r="D3359" t="s">
        <v>442</v>
      </c>
      <c r="E3359">
        <v>27</v>
      </c>
      <c r="F3359" t="s">
        <v>117</v>
      </c>
      <c r="G3359">
        <v>2020</v>
      </c>
      <c r="H3359" t="s">
        <v>14</v>
      </c>
      <c r="I3359" t="s">
        <v>84</v>
      </c>
      <c r="J3359" t="s">
        <v>80</v>
      </c>
      <c r="K3359">
        <v>84</v>
      </c>
      <c r="L3359" s="18">
        <v>43852</v>
      </c>
      <c r="M3359" s="18">
        <v>46409</v>
      </c>
      <c r="N3359" s="18">
        <v>44400</v>
      </c>
      <c r="O3359">
        <v>49865000</v>
      </c>
      <c r="P3359">
        <v>29865000</v>
      </c>
      <c r="Q3359">
        <v>20000000</v>
      </c>
      <c r="R3359">
        <v>586782</v>
      </c>
      <c r="S3359" t="s">
        <v>415</v>
      </c>
      <c r="T3359">
        <v>-0.24400243993208681</v>
      </c>
      <c r="U3359">
        <v>-0.44598675591755321</v>
      </c>
      <c r="V3359">
        <v>5.1377144922950549E-2</v>
      </c>
      <c r="W3359">
        <v>-4.4834441470160302E-2</v>
      </c>
      <c r="X3359">
        <v>0.58581618390063472</v>
      </c>
      <c r="Y3359" t="str">
        <f t="shared" si="208"/>
        <v>&gt;72</v>
      </c>
      <c r="Z3359" s="20">
        <f t="shared" si="209"/>
        <v>0.59891707610548484</v>
      </c>
      <c r="AA3359" t="str">
        <f t="shared" si="210"/>
        <v>40%-60%</v>
      </c>
      <c r="AB3359">
        <f t="shared" si="211"/>
        <v>1.2167532609953487E-4</v>
      </c>
    </row>
    <row r="3360" spans="1:28" x14ac:dyDescent="0.25">
      <c r="A3360" t="s">
        <v>7710</v>
      </c>
      <c r="B3360" t="s">
        <v>7711</v>
      </c>
      <c r="C3360" t="s">
        <v>77</v>
      </c>
      <c r="D3360" t="s">
        <v>327</v>
      </c>
      <c r="E3360">
        <v>220</v>
      </c>
      <c r="F3360" t="s">
        <v>117</v>
      </c>
      <c r="G3360">
        <v>2019</v>
      </c>
      <c r="H3360" t="s">
        <v>14</v>
      </c>
      <c r="I3360" t="s">
        <v>84</v>
      </c>
      <c r="J3360" t="s">
        <v>80</v>
      </c>
      <c r="K3360">
        <v>72</v>
      </c>
      <c r="L3360" s="18">
        <v>43542</v>
      </c>
      <c r="M3360" s="18">
        <v>45734</v>
      </c>
      <c r="N3360" s="18">
        <v>43994</v>
      </c>
      <c r="O3360">
        <v>46310350</v>
      </c>
      <c r="P3360">
        <v>36310350</v>
      </c>
      <c r="Q3360">
        <v>10000000</v>
      </c>
      <c r="R3360">
        <v>781880</v>
      </c>
      <c r="S3360" t="s">
        <v>300</v>
      </c>
      <c r="T3360">
        <v>1.405417195184151</v>
      </c>
      <c r="U3360">
        <v>0.31427213816549021</v>
      </c>
      <c r="V3360">
        <v>5.9031457632668878E-2</v>
      </c>
      <c r="W3360">
        <v>-0.33519975190937179</v>
      </c>
      <c r="X3360">
        <v>2.1327737318234941</v>
      </c>
      <c r="Y3360" t="str">
        <f t="shared" si="208"/>
        <v>61-72</v>
      </c>
      <c r="Z3360" s="20">
        <f t="shared" si="209"/>
        <v>0.78406554906192671</v>
      </c>
      <c r="AA3360" t="str">
        <f t="shared" si="210"/>
        <v>60%-80%</v>
      </c>
      <c r="AB3360">
        <f t="shared" si="211"/>
        <v>1.6213091739471273E-4</v>
      </c>
    </row>
    <row r="3361" spans="1:28" x14ac:dyDescent="0.25">
      <c r="A3361" t="s">
        <v>1294</v>
      </c>
      <c r="B3361" t="s">
        <v>1295</v>
      </c>
      <c r="C3361" t="s">
        <v>77</v>
      </c>
      <c r="D3361" t="s">
        <v>256</v>
      </c>
      <c r="E3361">
        <v>61</v>
      </c>
      <c r="F3361" t="s">
        <v>87</v>
      </c>
      <c r="G3361">
        <v>2018</v>
      </c>
      <c r="H3361" t="s">
        <v>15</v>
      </c>
      <c r="J3361" t="s">
        <v>80</v>
      </c>
      <c r="K3361">
        <v>84</v>
      </c>
      <c r="L3361" s="18">
        <v>42940</v>
      </c>
      <c r="M3361" s="18">
        <v>45497</v>
      </c>
      <c r="N3361" s="18">
        <v>43552</v>
      </c>
      <c r="O3361">
        <v>38240000</v>
      </c>
      <c r="P3361">
        <v>23240000</v>
      </c>
      <c r="Q3361">
        <v>15000000</v>
      </c>
      <c r="R3361">
        <v>528584</v>
      </c>
      <c r="S3361" t="s">
        <v>262</v>
      </c>
      <c r="T3361">
        <v>0.20473672550394839</v>
      </c>
      <c r="U3361">
        <v>-0.40975555403159952</v>
      </c>
      <c r="V3361">
        <v>0.92086653473246149</v>
      </c>
      <c r="W3361">
        <v>-2.5127657769073729E-2</v>
      </c>
      <c r="X3361">
        <v>-0.80644560922993824</v>
      </c>
      <c r="Y3361" t="str">
        <f t="shared" si="208"/>
        <v>&gt;72</v>
      </c>
      <c r="Z3361" s="20">
        <f t="shared" si="209"/>
        <v>0.60774058577405854</v>
      </c>
      <c r="AA3361" t="str">
        <f t="shared" si="210"/>
        <v>60%-80%</v>
      </c>
      <c r="AB3361">
        <f t="shared" si="211"/>
        <v>1.0960736793391163E-4</v>
      </c>
    </row>
    <row r="3362" spans="1:28" x14ac:dyDescent="0.25">
      <c r="A3362" t="s">
        <v>7712</v>
      </c>
      <c r="B3362" t="s">
        <v>7713</v>
      </c>
      <c r="C3362" t="s">
        <v>77</v>
      </c>
      <c r="D3362" t="s">
        <v>128</v>
      </c>
      <c r="E3362">
        <v>27</v>
      </c>
      <c r="F3362" t="s">
        <v>17</v>
      </c>
      <c r="G3362">
        <v>2018</v>
      </c>
      <c r="H3362" t="s">
        <v>17</v>
      </c>
      <c r="J3362" t="s">
        <v>80</v>
      </c>
      <c r="K3362">
        <v>60</v>
      </c>
      <c r="L3362" s="18">
        <v>43123</v>
      </c>
      <c r="M3362" s="18">
        <v>44949</v>
      </c>
      <c r="N3362" s="18">
        <v>44231</v>
      </c>
      <c r="O3362">
        <v>56990000</v>
      </c>
      <c r="P3362">
        <v>28990000</v>
      </c>
      <c r="Q3362">
        <v>28000000</v>
      </c>
      <c r="R3362">
        <v>737703</v>
      </c>
      <c r="S3362" t="s">
        <v>92</v>
      </c>
      <c r="T3362">
        <v>1.065830799719043</v>
      </c>
      <c r="U3362">
        <v>-0.81649578041749338</v>
      </c>
      <c r="V3362">
        <v>0.84182204474977862</v>
      </c>
      <c r="W3362">
        <v>-0.61466567590715204</v>
      </c>
      <c r="X3362">
        <v>-1.0384892414183671</v>
      </c>
      <c r="Y3362" t="str">
        <f t="shared" si="208"/>
        <v>49-60</v>
      </c>
      <c r="Z3362" s="20">
        <f t="shared" si="209"/>
        <v>0.50868573433935782</v>
      </c>
      <c r="AA3362" t="str">
        <f t="shared" si="210"/>
        <v>40%-60%</v>
      </c>
      <c r="AB3362">
        <f t="shared" si="211"/>
        <v>1.5297035882083152E-4</v>
      </c>
    </row>
    <row r="3363" spans="1:28" x14ac:dyDescent="0.25">
      <c r="A3363" t="s">
        <v>7714</v>
      </c>
      <c r="B3363" t="s">
        <v>7715</v>
      </c>
      <c r="C3363" t="s">
        <v>77</v>
      </c>
      <c r="D3363" t="s">
        <v>128</v>
      </c>
      <c r="E3363">
        <v>60</v>
      </c>
      <c r="F3363" t="s">
        <v>17</v>
      </c>
      <c r="G3363">
        <v>2018</v>
      </c>
      <c r="H3363" t="s">
        <v>17</v>
      </c>
      <c r="J3363" t="s">
        <v>80</v>
      </c>
      <c r="K3363">
        <v>72</v>
      </c>
      <c r="L3363" s="18">
        <v>43098</v>
      </c>
      <c r="M3363" s="18">
        <v>45289</v>
      </c>
      <c r="N3363" s="18">
        <v>44516</v>
      </c>
      <c r="O3363">
        <v>62960000</v>
      </c>
      <c r="P3363">
        <v>47960000</v>
      </c>
      <c r="Q3363">
        <v>15000000</v>
      </c>
      <c r="R3363">
        <v>1094439</v>
      </c>
      <c r="S3363" t="s">
        <v>191</v>
      </c>
      <c r="T3363">
        <v>1.332648681870199</v>
      </c>
      <c r="U3363">
        <v>0.22265410955968939</v>
      </c>
      <c r="V3363">
        <v>0.84182204474977862</v>
      </c>
      <c r="W3363">
        <v>-0.37179014622251011</v>
      </c>
      <c r="X3363">
        <v>-3.2966835268508812E-2</v>
      </c>
      <c r="Y3363" t="str">
        <f t="shared" si="208"/>
        <v>61-72</v>
      </c>
      <c r="Z3363" s="20">
        <f t="shared" si="209"/>
        <v>0.76175349428208383</v>
      </c>
      <c r="AA3363" t="str">
        <f t="shared" si="210"/>
        <v>60%-80%</v>
      </c>
      <c r="AB3363">
        <f t="shared" si="211"/>
        <v>2.2694326380333555E-4</v>
      </c>
    </row>
    <row r="3364" spans="1:28" x14ac:dyDescent="0.25">
      <c r="A3364" t="s">
        <v>7716</v>
      </c>
      <c r="B3364" t="s">
        <v>7717</v>
      </c>
      <c r="C3364" t="s">
        <v>77</v>
      </c>
      <c r="D3364" t="s">
        <v>254</v>
      </c>
      <c r="E3364">
        <v>46</v>
      </c>
      <c r="F3364" t="s">
        <v>117</v>
      </c>
      <c r="G3364">
        <v>2020</v>
      </c>
      <c r="H3364" t="s">
        <v>14</v>
      </c>
      <c r="I3364" t="s">
        <v>84</v>
      </c>
      <c r="J3364" t="s">
        <v>80</v>
      </c>
      <c r="K3364">
        <v>72</v>
      </c>
      <c r="L3364" s="18">
        <v>43789</v>
      </c>
      <c r="M3364" s="18">
        <v>45981</v>
      </c>
      <c r="N3364" s="18">
        <v>44329</v>
      </c>
      <c r="O3364">
        <v>43427895</v>
      </c>
      <c r="P3364">
        <v>12700000</v>
      </c>
      <c r="Q3364">
        <v>30727895</v>
      </c>
      <c r="R3364">
        <v>312269</v>
      </c>
      <c r="S3364" t="s">
        <v>235</v>
      </c>
      <c r="T3364">
        <v>-0.41379563766464073</v>
      </c>
      <c r="U3364">
        <v>-1.704451693796398</v>
      </c>
      <c r="V3364">
        <v>0.13042163490563341</v>
      </c>
      <c r="W3364">
        <v>-0.32557753100363368</v>
      </c>
      <c r="X3364">
        <v>0.81785981608906366</v>
      </c>
      <c r="Y3364" t="str">
        <f t="shared" si="208"/>
        <v>61-72</v>
      </c>
      <c r="Z3364" s="20">
        <f t="shared" si="209"/>
        <v>0.29243876545248165</v>
      </c>
      <c r="AA3364" t="str">
        <f t="shared" si="210"/>
        <v>20%-40%</v>
      </c>
      <c r="AB3364">
        <f t="shared" si="211"/>
        <v>6.4752211904549998E-5</v>
      </c>
    </row>
    <row r="3365" spans="1:28" x14ac:dyDescent="0.25">
      <c r="A3365" t="s">
        <v>7718</v>
      </c>
      <c r="B3365" t="s">
        <v>7719</v>
      </c>
      <c r="C3365" t="s">
        <v>77</v>
      </c>
      <c r="D3365" t="s">
        <v>134</v>
      </c>
      <c r="E3365">
        <v>220</v>
      </c>
      <c r="F3365" t="s">
        <v>12</v>
      </c>
      <c r="G3365">
        <v>2021</v>
      </c>
      <c r="H3365" t="s">
        <v>12</v>
      </c>
      <c r="I3365" t="s">
        <v>84</v>
      </c>
      <c r="J3365" t="s">
        <v>80</v>
      </c>
      <c r="K3365">
        <v>72</v>
      </c>
      <c r="L3365" s="18">
        <v>44317</v>
      </c>
      <c r="M3365" s="18">
        <v>46392</v>
      </c>
      <c r="N3365" s="18">
        <v>44523</v>
      </c>
      <c r="O3365">
        <v>85290000</v>
      </c>
      <c r="P3365">
        <v>42645000</v>
      </c>
      <c r="Q3365">
        <v>42645000</v>
      </c>
      <c r="R3365">
        <v>1093900</v>
      </c>
      <c r="S3365" t="s">
        <v>163</v>
      </c>
      <c r="T3365">
        <v>-1.9419344172576249</v>
      </c>
      <c r="U3365">
        <v>-0.85216124758390532</v>
      </c>
      <c r="V3365">
        <v>0.24898836987965761</v>
      </c>
      <c r="W3365">
        <v>2.3709487301691299</v>
      </c>
      <c r="X3365">
        <v>4.4381042127634142E-2</v>
      </c>
      <c r="Y3365" t="str">
        <f t="shared" si="208"/>
        <v>61-72</v>
      </c>
      <c r="Z3365" s="20">
        <f t="shared" si="209"/>
        <v>0.5</v>
      </c>
      <c r="AA3365" t="str">
        <f t="shared" si="210"/>
        <v>40%-60%</v>
      </c>
      <c r="AB3365">
        <f t="shared" si="211"/>
        <v>2.2683149656990362E-4</v>
      </c>
    </row>
    <row r="3366" spans="1:28" x14ac:dyDescent="0.25">
      <c r="A3366" t="s">
        <v>7720</v>
      </c>
      <c r="B3366" t="s">
        <v>7721</v>
      </c>
      <c r="C3366" t="s">
        <v>77</v>
      </c>
      <c r="D3366" t="s">
        <v>219</v>
      </c>
      <c r="E3366">
        <v>38</v>
      </c>
      <c r="F3366" t="s">
        <v>25</v>
      </c>
      <c r="G3366">
        <v>2021</v>
      </c>
      <c r="H3366" t="s">
        <v>25</v>
      </c>
      <c r="I3366" t="s">
        <v>84</v>
      </c>
      <c r="J3366" t="s">
        <v>80</v>
      </c>
      <c r="K3366">
        <v>28</v>
      </c>
      <c r="L3366" s="18">
        <v>44021</v>
      </c>
      <c r="M3366" s="18">
        <v>44933</v>
      </c>
      <c r="N3366" s="18">
        <v>44509</v>
      </c>
      <c r="O3366">
        <v>39790000</v>
      </c>
      <c r="P3366">
        <v>19790000</v>
      </c>
      <c r="Q3366">
        <v>20000000</v>
      </c>
      <c r="R3366">
        <v>752303</v>
      </c>
      <c r="S3366" t="s">
        <v>616</v>
      </c>
      <c r="T3366">
        <v>-0.97168757307160336</v>
      </c>
      <c r="U3366">
        <v>-0.86299694165710528</v>
      </c>
      <c r="V3366">
        <v>-4.4146365390986242</v>
      </c>
      <c r="W3366">
        <v>-1.0207767682483599</v>
      </c>
      <c r="X3366">
        <v>-0.88379348662608126</v>
      </c>
      <c r="Y3366" t="str">
        <f t="shared" si="208"/>
        <v>25-36</v>
      </c>
      <c r="Z3366" s="20">
        <f t="shared" si="209"/>
        <v>0.4973611460165871</v>
      </c>
      <c r="AA3366" t="str">
        <f t="shared" si="210"/>
        <v>40%-60%</v>
      </c>
      <c r="AB3366">
        <f t="shared" si="211"/>
        <v>1.5599782006036036E-4</v>
      </c>
    </row>
    <row r="3367" spans="1:28" x14ac:dyDescent="0.25">
      <c r="A3367" t="s">
        <v>7722</v>
      </c>
      <c r="B3367" t="s">
        <v>7723</v>
      </c>
      <c r="C3367" t="s">
        <v>77</v>
      </c>
      <c r="D3367" t="s">
        <v>240</v>
      </c>
      <c r="E3367">
        <v>236</v>
      </c>
      <c r="F3367" t="s">
        <v>17</v>
      </c>
      <c r="G3367">
        <v>2019</v>
      </c>
      <c r="H3367" t="s">
        <v>17</v>
      </c>
      <c r="J3367" t="s">
        <v>80</v>
      </c>
      <c r="K3367">
        <v>84</v>
      </c>
      <c r="L3367" s="18">
        <v>43709</v>
      </c>
      <c r="M3367" s="18">
        <v>46031</v>
      </c>
      <c r="N3367" s="18">
        <v>43851</v>
      </c>
      <c r="O3367">
        <v>59390000</v>
      </c>
      <c r="P3367">
        <v>19390000</v>
      </c>
      <c r="Q3367">
        <v>40000000</v>
      </c>
      <c r="R3367">
        <v>428520</v>
      </c>
      <c r="S3367" t="s">
        <v>266</v>
      </c>
      <c r="T3367">
        <v>0.87178143088183857</v>
      </c>
      <c r="U3367">
        <v>-1.564646773159625</v>
      </c>
      <c r="V3367">
        <v>0.4070773498450232</v>
      </c>
      <c r="W3367">
        <v>0.64701389576199864</v>
      </c>
      <c r="X3367">
        <v>-0.88379348662608126</v>
      </c>
      <c r="Y3367" t="str">
        <f t="shared" si="208"/>
        <v>&gt;72</v>
      </c>
      <c r="Z3367" s="20">
        <f t="shared" si="209"/>
        <v>0.32648594039400575</v>
      </c>
      <c r="AA3367" t="str">
        <f t="shared" si="210"/>
        <v>20%-40%</v>
      </c>
      <c r="AB3367">
        <f t="shared" si="211"/>
        <v>8.8858060983760029E-5</v>
      </c>
    </row>
    <row r="3368" spans="1:28" x14ac:dyDescent="0.25">
      <c r="A3368" t="s">
        <v>7724</v>
      </c>
      <c r="B3368" t="s">
        <v>7725</v>
      </c>
      <c r="C3368" t="s">
        <v>77</v>
      </c>
      <c r="D3368" t="s">
        <v>402</v>
      </c>
      <c r="E3368">
        <v>61</v>
      </c>
      <c r="F3368" t="s">
        <v>117</v>
      </c>
      <c r="G3368">
        <v>2017</v>
      </c>
      <c r="H3368" t="s">
        <v>14</v>
      </c>
      <c r="J3368" t="s">
        <v>80</v>
      </c>
      <c r="K3368">
        <v>84</v>
      </c>
      <c r="L3368" s="18">
        <v>42769</v>
      </c>
      <c r="M3368" s="18">
        <v>45353</v>
      </c>
      <c r="N3368" s="18">
        <v>43133</v>
      </c>
      <c r="O3368">
        <v>45720000</v>
      </c>
      <c r="P3368">
        <v>35720000</v>
      </c>
      <c r="Q3368">
        <v>10000000</v>
      </c>
      <c r="R3368">
        <v>766922</v>
      </c>
      <c r="S3368" t="s">
        <v>872</v>
      </c>
      <c r="T3368">
        <v>-9.8465413304183499E-2</v>
      </c>
      <c r="U3368">
        <v>0.30282316183157831</v>
      </c>
      <c r="V3368">
        <v>1.118477759689168</v>
      </c>
      <c r="W3368">
        <v>-0.61313891876988891</v>
      </c>
      <c r="X3368">
        <v>-0.34235834485308059</v>
      </c>
      <c r="Y3368" t="str">
        <f t="shared" si="208"/>
        <v>&gt;72</v>
      </c>
      <c r="Z3368" s="20">
        <f t="shared" si="209"/>
        <v>0.78127734033245844</v>
      </c>
      <c r="AA3368" t="str">
        <f t="shared" si="210"/>
        <v>60%-80%</v>
      </c>
      <c r="AB3368">
        <f t="shared" si="211"/>
        <v>1.5902922114670778E-4</v>
      </c>
    </row>
    <row r="3369" spans="1:28" x14ac:dyDescent="0.25">
      <c r="A3369" t="s">
        <v>7726</v>
      </c>
      <c r="B3369" t="s">
        <v>7727</v>
      </c>
      <c r="C3369" t="s">
        <v>77</v>
      </c>
      <c r="D3369" t="s">
        <v>128</v>
      </c>
      <c r="E3369">
        <v>84</v>
      </c>
      <c r="F3369" t="s">
        <v>79</v>
      </c>
      <c r="G3369">
        <v>2018</v>
      </c>
      <c r="H3369" t="s">
        <v>13</v>
      </c>
      <c r="J3369" t="s">
        <v>80</v>
      </c>
      <c r="K3369">
        <v>84</v>
      </c>
      <c r="L3369" s="18">
        <v>43068</v>
      </c>
      <c r="M3369" s="18">
        <v>45625</v>
      </c>
      <c r="N3369" s="18">
        <v>43741</v>
      </c>
      <c r="O3369">
        <v>38690000</v>
      </c>
      <c r="P3369">
        <v>34821000</v>
      </c>
      <c r="Q3369">
        <v>3869000</v>
      </c>
      <c r="R3369">
        <v>767017</v>
      </c>
      <c r="S3369" t="s">
        <v>796</v>
      </c>
      <c r="T3369">
        <v>-1.5417075940308911</v>
      </c>
      <c r="U3369">
        <v>0.79032357974038436</v>
      </c>
      <c r="V3369">
        <v>1.434655719619899</v>
      </c>
      <c r="W3369">
        <v>2.590851429237772E-2</v>
      </c>
      <c r="X3369">
        <v>-1.3478807510029389</v>
      </c>
      <c r="Y3369" t="str">
        <f t="shared" si="208"/>
        <v>&gt;72</v>
      </c>
      <c r="Z3369" s="20">
        <f t="shared" si="209"/>
        <v>0.9</v>
      </c>
      <c r="AA3369" t="str">
        <f t="shared" si="210"/>
        <v>80%-100%</v>
      </c>
      <c r="AB3369">
        <f t="shared" si="211"/>
        <v>1.5904892038080058E-4</v>
      </c>
    </row>
    <row r="3370" spans="1:28" x14ac:dyDescent="0.25">
      <c r="A3370" t="s">
        <v>7728</v>
      </c>
      <c r="B3370" t="s">
        <v>7729</v>
      </c>
      <c r="C3370" t="s">
        <v>77</v>
      </c>
      <c r="D3370" t="s">
        <v>366</v>
      </c>
      <c r="E3370">
        <v>77</v>
      </c>
      <c r="F3370" t="s">
        <v>17</v>
      </c>
      <c r="G3370">
        <v>2018</v>
      </c>
      <c r="H3370" t="s">
        <v>17</v>
      </c>
      <c r="J3370" t="s">
        <v>80</v>
      </c>
      <c r="K3370">
        <v>72</v>
      </c>
      <c r="L3370" s="18">
        <v>42916</v>
      </c>
      <c r="M3370" s="18">
        <v>45107</v>
      </c>
      <c r="N3370" s="18">
        <v>43277</v>
      </c>
      <c r="O3370">
        <v>66490000</v>
      </c>
      <c r="P3370">
        <v>33245000</v>
      </c>
      <c r="Q3370">
        <v>33245000</v>
      </c>
      <c r="R3370">
        <v>846387</v>
      </c>
      <c r="S3370" t="s">
        <v>666</v>
      </c>
      <c r="T3370">
        <v>1.2113678263469461</v>
      </c>
      <c r="U3370">
        <v>-0.85216124758390532</v>
      </c>
      <c r="V3370">
        <v>0.60468857480173022</v>
      </c>
      <c r="W3370">
        <v>-7.9788560803538827E-3</v>
      </c>
      <c r="X3370">
        <v>-0.88379348662608126</v>
      </c>
      <c r="Y3370" t="str">
        <f t="shared" si="208"/>
        <v>61-72</v>
      </c>
      <c r="Z3370" s="20">
        <f t="shared" si="209"/>
        <v>0.5</v>
      </c>
      <c r="AA3370" t="str">
        <f t="shared" si="210"/>
        <v>40%-60%</v>
      </c>
      <c r="AB3370">
        <f t="shared" si="211"/>
        <v>1.7550711206445839E-4</v>
      </c>
    </row>
    <row r="3371" spans="1:28" x14ac:dyDescent="0.25">
      <c r="A3371" t="s">
        <v>7730</v>
      </c>
      <c r="B3371" t="s">
        <v>7731</v>
      </c>
      <c r="C3371" t="s">
        <v>77</v>
      </c>
      <c r="D3371" t="s">
        <v>285</v>
      </c>
      <c r="E3371">
        <v>84</v>
      </c>
      <c r="F3371" t="s">
        <v>87</v>
      </c>
      <c r="G3371">
        <v>2018</v>
      </c>
      <c r="H3371" t="s">
        <v>15</v>
      </c>
      <c r="J3371" t="s">
        <v>80</v>
      </c>
      <c r="K3371">
        <v>84</v>
      </c>
      <c r="L3371" s="18">
        <v>42886</v>
      </c>
      <c r="M3371" s="18">
        <v>45443</v>
      </c>
      <c r="N3371" s="18">
        <v>44120</v>
      </c>
      <c r="O3371">
        <v>33180000</v>
      </c>
      <c r="P3371">
        <v>25180000</v>
      </c>
      <c r="Q3371">
        <v>8000000</v>
      </c>
      <c r="R3371">
        <v>537806</v>
      </c>
      <c r="S3371" t="s">
        <v>208</v>
      </c>
      <c r="T3371">
        <v>1.284136339660898</v>
      </c>
      <c r="U3371">
        <v>0.21089968269906981</v>
      </c>
      <c r="V3371">
        <v>0.10666995133318739</v>
      </c>
      <c r="W3371">
        <v>-0.36980503004034249</v>
      </c>
      <c r="X3371">
        <v>0.19907679691992</v>
      </c>
      <c r="Y3371" t="str">
        <f t="shared" si="208"/>
        <v>&gt;72</v>
      </c>
      <c r="Z3371" s="20">
        <f t="shared" si="209"/>
        <v>0.75889089813140442</v>
      </c>
      <c r="AA3371" t="str">
        <f t="shared" si="210"/>
        <v>60%-80%</v>
      </c>
      <c r="AB3371">
        <f t="shared" si="211"/>
        <v>1.1151964516342773E-4</v>
      </c>
    </row>
    <row r="3372" spans="1:28" x14ac:dyDescent="0.25">
      <c r="A3372" t="s">
        <v>1090</v>
      </c>
      <c r="B3372" t="s">
        <v>1091</v>
      </c>
      <c r="C3372" t="s">
        <v>77</v>
      </c>
      <c r="D3372" t="s">
        <v>236</v>
      </c>
      <c r="E3372">
        <v>291</v>
      </c>
      <c r="F3372" t="s">
        <v>17</v>
      </c>
      <c r="G3372">
        <v>2021</v>
      </c>
      <c r="H3372" t="s">
        <v>17</v>
      </c>
      <c r="I3372" t="s">
        <v>84</v>
      </c>
      <c r="J3372" t="s">
        <v>80</v>
      </c>
      <c r="K3372">
        <v>84</v>
      </c>
      <c r="L3372" s="18">
        <v>44040</v>
      </c>
      <c r="M3372" s="18">
        <v>46596</v>
      </c>
      <c r="N3372" s="18">
        <v>44420</v>
      </c>
      <c r="O3372">
        <v>53490000</v>
      </c>
      <c r="P3372">
        <v>53490000</v>
      </c>
      <c r="Q3372">
        <v>0</v>
      </c>
      <c r="R3372">
        <v>1120485</v>
      </c>
      <c r="S3372" t="s">
        <v>420</v>
      </c>
      <c r="T3372">
        <v>-0.65635734871114615</v>
      </c>
      <c r="U3372">
        <v>1.2009447865714571</v>
      </c>
      <c r="V3372">
        <v>1.4741779646112401</v>
      </c>
      <c r="W3372">
        <v>2.2388011476084241E-2</v>
      </c>
      <c r="X3372">
        <v>0.35377255171220601</v>
      </c>
      <c r="Y3372" t="str">
        <f t="shared" si="208"/>
        <v>&gt;72</v>
      </c>
      <c r="Z3372" s="20">
        <f t="shared" si="209"/>
        <v>1</v>
      </c>
      <c r="AA3372" t="str">
        <f t="shared" si="210"/>
        <v>80%-100%</v>
      </c>
      <c r="AB3372">
        <f t="shared" si="211"/>
        <v>2.3234417171051145E-4</v>
      </c>
    </row>
    <row r="3373" spans="1:28" x14ac:dyDescent="0.25">
      <c r="A3373" t="s">
        <v>7732</v>
      </c>
      <c r="B3373" t="s">
        <v>7733</v>
      </c>
      <c r="C3373" t="s">
        <v>77</v>
      </c>
      <c r="D3373" t="s">
        <v>669</v>
      </c>
      <c r="E3373">
        <v>-1</v>
      </c>
      <c r="F3373" t="s">
        <v>95</v>
      </c>
      <c r="G3373">
        <v>2020</v>
      </c>
      <c r="H3373" t="s">
        <v>16</v>
      </c>
      <c r="J3373" t="s">
        <v>96</v>
      </c>
      <c r="K3373">
        <v>36</v>
      </c>
      <c r="L3373" s="18">
        <v>44069</v>
      </c>
      <c r="M3373" s="18">
        <v>45164</v>
      </c>
      <c r="N3373" s="18">
        <v>44503</v>
      </c>
      <c r="O3373">
        <v>35000000</v>
      </c>
      <c r="P3373">
        <v>10000000</v>
      </c>
      <c r="Q3373">
        <v>25000000</v>
      </c>
      <c r="R3373">
        <v>386421</v>
      </c>
      <c r="S3373" t="s">
        <v>298</v>
      </c>
      <c r="T3373">
        <v>-0.75338203312974839</v>
      </c>
      <c r="U3373">
        <v>-1.732063833650489</v>
      </c>
      <c r="V3373">
        <v>0.56516632981038883</v>
      </c>
      <c r="W3373">
        <v>-0.32424991610166581</v>
      </c>
      <c r="X3373">
        <v>-0.4197062222492236</v>
      </c>
      <c r="Y3373" t="str">
        <f t="shared" si="208"/>
        <v>25-36</v>
      </c>
      <c r="Z3373" s="20">
        <f t="shared" si="209"/>
        <v>0.2857142857142857</v>
      </c>
      <c r="AA3373" t="str">
        <f t="shared" si="210"/>
        <v>20%-40%</v>
      </c>
      <c r="AB3373">
        <f t="shared" si="211"/>
        <v>8.0128397235614522E-5</v>
      </c>
    </row>
    <row r="3374" spans="1:28" x14ac:dyDescent="0.25">
      <c r="A3374" t="s">
        <v>7734</v>
      </c>
      <c r="B3374" t="s">
        <v>7735</v>
      </c>
      <c r="C3374" t="s">
        <v>77</v>
      </c>
      <c r="D3374" t="s">
        <v>236</v>
      </c>
      <c r="E3374">
        <v>246</v>
      </c>
      <c r="F3374" t="s">
        <v>117</v>
      </c>
      <c r="G3374">
        <v>2021</v>
      </c>
      <c r="H3374" t="s">
        <v>29</v>
      </c>
      <c r="I3374" t="s">
        <v>84</v>
      </c>
      <c r="J3374" t="s">
        <v>80</v>
      </c>
      <c r="K3374">
        <v>84</v>
      </c>
      <c r="L3374" s="18">
        <v>44025</v>
      </c>
      <c r="M3374" s="18">
        <v>46581</v>
      </c>
      <c r="N3374" s="18">
        <v>44526</v>
      </c>
      <c r="O3374">
        <v>52250000</v>
      </c>
      <c r="P3374">
        <v>39250000</v>
      </c>
      <c r="Q3374">
        <v>13000000</v>
      </c>
      <c r="R3374">
        <v>839767</v>
      </c>
      <c r="S3374" t="s">
        <v>182</v>
      </c>
      <c r="T3374">
        <v>-1.3234020540890361</v>
      </c>
      <c r="U3374">
        <v>0.17930350641759241</v>
      </c>
      <c r="V3374">
        <v>0.4070773498450232</v>
      </c>
      <c r="W3374">
        <v>-0.55658252394605479</v>
      </c>
      <c r="X3374">
        <v>-1.270532873606796</v>
      </c>
      <c r="Y3374" t="str">
        <f t="shared" si="208"/>
        <v>&gt;72</v>
      </c>
      <c r="Z3374" s="20">
        <f t="shared" si="209"/>
        <v>0.75119617224880386</v>
      </c>
      <c r="AA3374" t="str">
        <f t="shared" si="210"/>
        <v>60%-80%</v>
      </c>
      <c r="AB3374">
        <f t="shared" si="211"/>
        <v>1.7413438648872682E-4</v>
      </c>
    </row>
    <row r="3375" spans="1:28" x14ac:dyDescent="0.25">
      <c r="A3375" t="s">
        <v>1296</v>
      </c>
      <c r="B3375" t="s">
        <v>1297</v>
      </c>
      <c r="C3375" t="s">
        <v>77</v>
      </c>
      <c r="D3375" t="s">
        <v>219</v>
      </c>
      <c r="E3375">
        <v>48</v>
      </c>
      <c r="F3375" t="s">
        <v>87</v>
      </c>
      <c r="G3375">
        <v>2021</v>
      </c>
      <c r="H3375" t="s">
        <v>24</v>
      </c>
      <c r="I3375" t="s">
        <v>84</v>
      </c>
      <c r="J3375" t="s">
        <v>80</v>
      </c>
      <c r="K3375">
        <v>27</v>
      </c>
      <c r="L3375" s="18">
        <v>44102</v>
      </c>
      <c r="M3375" s="18">
        <v>44923</v>
      </c>
      <c r="N3375" s="18">
        <v>44238</v>
      </c>
      <c r="O3375">
        <v>47490000</v>
      </c>
      <c r="P3375">
        <v>10490000</v>
      </c>
      <c r="Q3375">
        <v>37000000</v>
      </c>
      <c r="R3375">
        <v>412646</v>
      </c>
      <c r="S3375" t="s">
        <v>178</v>
      </c>
      <c r="T3375">
        <v>9.5583955533020917E-2</v>
      </c>
      <c r="U3375">
        <v>-1.998251813291605</v>
      </c>
      <c r="V3375">
        <v>-4.4146365390986242</v>
      </c>
      <c r="W3375">
        <v>-0.1429508250889242</v>
      </c>
      <c r="X3375">
        <v>0.97255557088134947</v>
      </c>
      <c r="Y3375" t="str">
        <f t="shared" si="208"/>
        <v>25-36</v>
      </c>
      <c r="Z3375" s="20">
        <f t="shared" si="209"/>
        <v>0.22088860812802696</v>
      </c>
      <c r="AA3375" t="str">
        <f t="shared" si="210"/>
        <v>20%-40%</v>
      </c>
      <c r="AB3375">
        <f t="shared" si="211"/>
        <v>8.5566422647028473E-5</v>
      </c>
    </row>
    <row r="3376" spans="1:28" x14ac:dyDescent="0.25">
      <c r="A3376" t="s">
        <v>7736</v>
      </c>
      <c r="B3376" t="s">
        <v>7737</v>
      </c>
      <c r="C3376" t="s">
        <v>77</v>
      </c>
      <c r="D3376" t="s">
        <v>98</v>
      </c>
      <c r="E3376">
        <v>220</v>
      </c>
      <c r="F3376" t="s">
        <v>20</v>
      </c>
      <c r="G3376">
        <v>2019</v>
      </c>
      <c r="H3376" t="s">
        <v>20</v>
      </c>
      <c r="J3376" t="s">
        <v>80</v>
      </c>
      <c r="K3376">
        <v>84</v>
      </c>
      <c r="L3376" s="18">
        <v>43709</v>
      </c>
      <c r="M3376" s="18">
        <v>46031</v>
      </c>
      <c r="N3376" s="18">
        <v>43817</v>
      </c>
      <c r="O3376">
        <v>109662000</v>
      </c>
      <c r="P3376">
        <v>54831000</v>
      </c>
      <c r="Q3376">
        <v>54831000</v>
      </c>
      <c r="R3376">
        <v>1214826</v>
      </c>
      <c r="S3376" t="s">
        <v>113</v>
      </c>
      <c r="T3376">
        <v>0.95667802974811544</v>
      </c>
      <c r="U3376">
        <v>-0.85216124758390532</v>
      </c>
      <c r="V3376">
        <v>0.32803285986234038</v>
      </c>
      <c r="W3376">
        <v>0.1736056721363107</v>
      </c>
      <c r="X3376">
        <v>0.1217289195237771</v>
      </c>
      <c r="Y3376" t="str">
        <f t="shared" si="208"/>
        <v>&gt;72</v>
      </c>
      <c r="Z3376" s="20">
        <f t="shared" si="209"/>
        <v>0.5</v>
      </c>
      <c r="AA3376" t="str">
        <f t="shared" si="210"/>
        <v>40%-60%</v>
      </c>
      <c r="AB3376">
        <f t="shared" si="211"/>
        <v>2.5190675532683952E-4</v>
      </c>
    </row>
    <row r="3377" spans="1:28" x14ac:dyDescent="0.25">
      <c r="A3377" t="s">
        <v>7738</v>
      </c>
      <c r="B3377" t="s">
        <v>7739</v>
      </c>
      <c r="C3377" t="s">
        <v>77</v>
      </c>
      <c r="D3377" t="s">
        <v>130</v>
      </c>
      <c r="E3377">
        <v>291</v>
      </c>
      <c r="F3377" t="s">
        <v>79</v>
      </c>
      <c r="G3377">
        <v>2021</v>
      </c>
      <c r="H3377" t="s">
        <v>26</v>
      </c>
      <c r="I3377" t="s">
        <v>84</v>
      </c>
      <c r="J3377" t="s">
        <v>80</v>
      </c>
      <c r="K3377">
        <v>72</v>
      </c>
      <c r="L3377" s="18">
        <v>43932</v>
      </c>
      <c r="M3377" s="18">
        <v>46330</v>
      </c>
      <c r="N3377" s="18">
        <v>44502</v>
      </c>
      <c r="O3377">
        <v>43390000</v>
      </c>
      <c r="P3377">
        <v>39051000</v>
      </c>
      <c r="Q3377">
        <v>4339000</v>
      </c>
      <c r="R3377">
        <v>905406</v>
      </c>
      <c r="S3377" t="s">
        <v>343</v>
      </c>
      <c r="T3377">
        <v>-0.47443606542626698</v>
      </c>
      <c r="U3377">
        <v>0.79032357974038436</v>
      </c>
      <c r="V3377">
        <v>0.36755510485368181</v>
      </c>
      <c r="W3377">
        <v>-0.31596559911338579</v>
      </c>
      <c r="X3377">
        <v>-1.425228628399082</v>
      </c>
      <c r="Y3377" t="str">
        <f t="shared" si="208"/>
        <v>61-72</v>
      </c>
      <c r="Z3377" s="20">
        <f t="shared" si="209"/>
        <v>0.9</v>
      </c>
      <c r="AA3377" t="str">
        <f t="shared" si="210"/>
        <v>80%-100%</v>
      </c>
      <c r="AB3377">
        <f t="shared" si="211"/>
        <v>1.8774531308471539E-4</v>
      </c>
    </row>
    <row r="3378" spans="1:28" x14ac:dyDescent="0.25">
      <c r="A3378" t="s">
        <v>7740</v>
      </c>
      <c r="B3378" t="s">
        <v>7741</v>
      </c>
      <c r="C3378" t="s">
        <v>77</v>
      </c>
      <c r="D3378" t="s">
        <v>195</v>
      </c>
      <c r="E3378">
        <v>7</v>
      </c>
      <c r="F3378" t="s">
        <v>17</v>
      </c>
      <c r="G3378">
        <v>2021</v>
      </c>
      <c r="H3378" t="s">
        <v>17</v>
      </c>
      <c r="I3378" t="s">
        <v>84</v>
      </c>
      <c r="J3378" t="s">
        <v>80</v>
      </c>
      <c r="K3378">
        <v>60</v>
      </c>
      <c r="L3378" s="18">
        <v>43885</v>
      </c>
      <c r="M3378" s="18">
        <v>45712</v>
      </c>
      <c r="N3378" s="18">
        <v>43987</v>
      </c>
      <c r="O3378">
        <v>59750000</v>
      </c>
      <c r="P3378">
        <v>20060000</v>
      </c>
      <c r="Q3378">
        <v>39690000</v>
      </c>
      <c r="R3378">
        <v>527263</v>
      </c>
      <c r="S3378" t="s">
        <v>283</v>
      </c>
      <c r="T3378">
        <v>-0.36528329545533961</v>
      </c>
      <c r="U3378">
        <v>-1.526679598219383</v>
      </c>
      <c r="V3378">
        <v>-0.38336754998180411</v>
      </c>
      <c r="W3378">
        <v>-0.11183153178679579</v>
      </c>
      <c r="X3378">
        <v>-0.49705409964536651</v>
      </c>
      <c r="Y3378" t="str">
        <f t="shared" si="208"/>
        <v>49-60</v>
      </c>
      <c r="Z3378" s="20">
        <f t="shared" si="209"/>
        <v>0.33573221757322175</v>
      </c>
      <c r="AA3378" t="str">
        <f t="shared" si="210"/>
        <v>20%-40%</v>
      </c>
      <c r="AB3378">
        <f t="shared" si="211"/>
        <v>1.0933344489984193E-4</v>
      </c>
    </row>
    <row r="3379" spans="1:28" x14ac:dyDescent="0.25">
      <c r="A3379" t="s">
        <v>7742</v>
      </c>
      <c r="B3379" t="s">
        <v>7743</v>
      </c>
      <c r="C3379" t="s">
        <v>77</v>
      </c>
      <c r="D3379" t="s">
        <v>443</v>
      </c>
      <c r="E3379">
        <v>-1</v>
      </c>
      <c r="F3379" t="s">
        <v>17</v>
      </c>
      <c r="G3379">
        <v>2019</v>
      </c>
      <c r="H3379" t="s">
        <v>17</v>
      </c>
      <c r="J3379" t="s">
        <v>80</v>
      </c>
      <c r="K3379">
        <v>60</v>
      </c>
      <c r="L3379" s="18">
        <v>43181</v>
      </c>
      <c r="M3379" s="18">
        <v>45007</v>
      </c>
      <c r="N3379" s="18">
        <v>43691</v>
      </c>
      <c r="O3379">
        <v>58009009</v>
      </c>
      <c r="P3379">
        <v>52009009</v>
      </c>
      <c r="Q3379">
        <v>6000000</v>
      </c>
      <c r="R3379">
        <v>1250586</v>
      </c>
      <c r="S3379" t="s">
        <v>171</v>
      </c>
      <c r="T3379">
        <v>-1.7721412195250721</v>
      </c>
      <c r="U3379">
        <v>0.77623019767261281</v>
      </c>
      <c r="V3379">
        <v>-4.1549138390490889E-2</v>
      </c>
      <c r="W3379">
        <v>-0.13712359138046151</v>
      </c>
      <c r="X3379">
        <v>-1.1931849962106531</v>
      </c>
      <c r="Y3379" t="str">
        <f t="shared" si="208"/>
        <v>49-60</v>
      </c>
      <c r="Z3379" s="20">
        <f t="shared" si="209"/>
        <v>0.89656779001344433</v>
      </c>
      <c r="AA3379" t="str">
        <f t="shared" si="210"/>
        <v>80%-100%</v>
      </c>
      <c r="AB3379">
        <f t="shared" si="211"/>
        <v>2.5932196176009644E-4</v>
      </c>
    </row>
    <row r="3380" spans="1:28" x14ac:dyDescent="0.25">
      <c r="A3380" t="s">
        <v>7744</v>
      </c>
      <c r="B3380" t="s">
        <v>7745</v>
      </c>
      <c r="C3380" t="s">
        <v>77</v>
      </c>
      <c r="D3380" t="s">
        <v>748</v>
      </c>
      <c r="E3380">
        <v>38</v>
      </c>
      <c r="F3380" t="s">
        <v>95</v>
      </c>
      <c r="G3380">
        <v>2018</v>
      </c>
      <c r="H3380" t="s">
        <v>16</v>
      </c>
      <c r="J3380" t="s">
        <v>96</v>
      </c>
      <c r="K3380">
        <v>72</v>
      </c>
      <c r="L3380" s="18">
        <v>43360</v>
      </c>
      <c r="M3380" s="18">
        <v>45552</v>
      </c>
      <c r="N3380" s="18">
        <v>43861</v>
      </c>
      <c r="O3380">
        <v>35990000</v>
      </c>
      <c r="P3380">
        <v>13990000</v>
      </c>
      <c r="Q3380">
        <v>22000000</v>
      </c>
      <c r="R3380">
        <v>320159</v>
      </c>
      <c r="S3380" t="s">
        <v>160</v>
      </c>
      <c r="T3380">
        <v>0.68986014759695946</v>
      </c>
      <c r="U3380">
        <v>-1.3091042688004779</v>
      </c>
      <c r="V3380">
        <v>-0.1067118350424142</v>
      </c>
      <c r="W3380">
        <v>-0.95901811443116425</v>
      </c>
      <c r="X3380">
        <v>1.5913385900504931</v>
      </c>
      <c r="Y3380" t="str">
        <f t="shared" si="208"/>
        <v>61-72</v>
      </c>
      <c r="Z3380" s="20">
        <f t="shared" si="209"/>
        <v>0.38871908863573212</v>
      </c>
      <c r="AA3380" t="str">
        <f t="shared" si="210"/>
        <v>20%-40%</v>
      </c>
      <c r="AB3380">
        <f t="shared" si="211"/>
        <v>6.6388285136048794E-5</v>
      </c>
    </row>
    <row r="3381" spans="1:28" x14ac:dyDescent="0.25">
      <c r="A3381" t="s">
        <v>7746</v>
      </c>
      <c r="B3381" t="s">
        <v>7747</v>
      </c>
      <c r="C3381" t="s">
        <v>77</v>
      </c>
      <c r="D3381" t="s">
        <v>211</v>
      </c>
      <c r="E3381">
        <v>61</v>
      </c>
      <c r="F3381" t="s">
        <v>87</v>
      </c>
      <c r="G3381">
        <v>2020</v>
      </c>
      <c r="H3381" t="s">
        <v>24</v>
      </c>
      <c r="I3381" t="s">
        <v>84</v>
      </c>
      <c r="J3381" t="s">
        <v>80</v>
      </c>
      <c r="K3381">
        <v>72</v>
      </c>
      <c r="L3381" s="18">
        <v>43859</v>
      </c>
      <c r="M3381" s="18">
        <v>46051</v>
      </c>
      <c r="N3381" s="18">
        <v>44083</v>
      </c>
      <c r="O3381">
        <v>37970000</v>
      </c>
      <c r="P3381">
        <v>21970000</v>
      </c>
      <c r="Q3381">
        <v>16000000</v>
      </c>
      <c r="R3381">
        <v>487595</v>
      </c>
      <c r="S3381" t="s">
        <v>641</v>
      </c>
      <c r="T3381">
        <v>-1.420426738507639</v>
      </c>
      <c r="U3381">
        <v>-0.52935263489210871</v>
      </c>
      <c r="V3381">
        <v>-0.54145652994716964</v>
      </c>
      <c r="W3381">
        <v>-0.45205741129176608</v>
      </c>
      <c r="X3381">
        <v>0.74051193869292065</v>
      </c>
      <c r="Y3381" t="str">
        <f t="shared" si="208"/>
        <v>61-72</v>
      </c>
      <c r="Z3381" s="20">
        <f t="shared" si="209"/>
        <v>0.57861469581248359</v>
      </c>
      <c r="AA3381" t="str">
        <f t="shared" si="210"/>
        <v>40%-60%</v>
      </c>
      <c r="AB3381">
        <f t="shared" si="211"/>
        <v>1.0110787418411387E-4</v>
      </c>
    </row>
    <row r="3382" spans="1:28" x14ac:dyDescent="0.25">
      <c r="A3382" t="s">
        <v>7748</v>
      </c>
      <c r="B3382" t="s">
        <v>7749</v>
      </c>
      <c r="C3382" t="s">
        <v>77</v>
      </c>
      <c r="D3382" t="s">
        <v>260</v>
      </c>
      <c r="E3382">
        <v>50</v>
      </c>
      <c r="F3382" t="s">
        <v>87</v>
      </c>
      <c r="G3382">
        <v>2017</v>
      </c>
      <c r="H3382" t="s">
        <v>15</v>
      </c>
      <c r="J3382" t="s">
        <v>80</v>
      </c>
      <c r="K3382">
        <v>84</v>
      </c>
      <c r="L3382" s="18">
        <v>42887</v>
      </c>
      <c r="M3382" s="18">
        <v>45297</v>
      </c>
      <c r="N3382" s="18">
        <v>43083</v>
      </c>
      <c r="O3382">
        <v>38040000</v>
      </c>
      <c r="P3382">
        <v>19020000</v>
      </c>
      <c r="Q3382">
        <v>19020000</v>
      </c>
      <c r="R3382">
        <v>436549</v>
      </c>
      <c r="S3382" t="s">
        <v>367</v>
      </c>
      <c r="T3382">
        <v>0.76262866091091108</v>
      </c>
      <c r="U3382">
        <v>-0.85216124758390532</v>
      </c>
      <c r="V3382">
        <v>0.92086653473246149</v>
      </c>
      <c r="W3382">
        <v>0.12979438037136881</v>
      </c>
      <c r="X3382">
        <v>-0.88379348662608126</v>
      </c>
      <c r="Y3382" t="str">
        <f t="shared" si="208"/>
        <v>&gt;72</v>
      </c>
      <c r="Z3382" s="20">
        <f t="shared" si="209"/>
        <v>0.5</v>
      </c>
      <c r="AA3382" t="str">
        <f t="shared" si="210"/>
        <v>40%-60%</v>
      </c>
      <c r="AB3382">
        <f t="shared" si="211"/>
        <v>9.0522957305142016E-5</v>
      </c>
    </row>
    <row r="3383" spans="1:28" x14ac:dyDescent="0.25">
      <c r="A3383" t="s">
        <v>7750</v>
      </c>
      <c r="B3383" t="s">
        <v>7751</v>
      </c>
      <c r="C3383" t="s">
        <v>77</v>
      </c>
      <c r="D3383" t="s">
        <v>112</v>
      </c>
      <c r="E3383">
        <v>49</v>
      </c>
      <c r="F3383" t="s">
        <v>79</v>
      </c>
      <c r="G3383">
        <v>2018</v>
      </c>
      <c r="H3383" t="s">
        <v>13</v>
      </c>
      <c r="J3383" t="s">
        <v>80</v>
      </c>
      <c r="K3383">
        <v>24</v>
      </c>
      <c r="L3383" s="18">
        <v>43215</v>
      </c>
      <c r="M3383" s="18">
        <v>43946</v>
      </c>
      <c r="N3383" s="18">
        <v>43518</v>
      </c>
      <c r="O3383">
        <v>38190000</v>
      </c>
      <c r="P3383">
        <v>12340000</v>
      </c>
      <c r="Q3383">
        <v>25850000</v>
      </c>
      <c r="R3383">
        <v>579541</v>
      </c>
      <c r="S3383" t="s">
        <v>81</v>
      </c>
      <c r="T3383">
        <v>1.017318457509742</v>
      </c>
      <c r="U3383">
        <v>-1.578462963253948</v>
      </c>
      <c r="V3383">
        <v>-2.529381188097251</v>
      </c>
      <c r="W3383">
        <v>-0.48997342908451941</v>
      </c>
      <c r="X3383">
        <v>0.43112042910834891</v>
      </c>
      <c r="Y3383" t="str">
        <f t="shared" si="208"/>
        <v>&lt;=24</v>
      </c>
      <c r="Z3383" s="20">
        <f t="shared" si="209"/>
        <v>0.32312123592563496</v>
      </c>
      <c r="AA3383" t="str">
        <f t="shared" si="210"/>
        <v>20%-40%</v>
      </c>
      <c r="AB3383">
        <f t="shared" si="211"/>
        <v>1.2017382974094388E-4</v>
      </c>
    </row>
    <row r="3384" spans="1:28" x14ac:dyDescent="0.25">
      <c r="A3384" t="s">
        <v>7752</v>
      </c>
      <c r="B3384" t="s">
        <v>7753</v>
      </c>
      <c r="C3384" t="s">
        <v>77</v>
      </c>
      <c r="D3384" t="s">
        <v>197</v>
      </c>
      <c r="E3384">
        <v>241</v>
      </c>
      <c r="F3384" t="s">
        <v>79</v>
      </c>
      <c r="G3384">
        <v>2017</v>
      </c>
      <c r="H3384" t="s">
        <v>13</v>
      </c>
      <c r="J3384" t="s">
        <v>80</v>
      </c>
      <c r="K3384">
        <v>60</v>
      </c>
      <c r="L3384" s="18">
        <v>42656</v>
      </c>
      <c r="M3384" s="18">
        <v>44482</v>
      </c>
      <c r="N3384" s="18">
        <v>42851</v>
      </c>
      <c r="O3384">
        <v>42490000</v>
      </c>
      <c r="P3384">
        <v>34990000</v>
      </c>
      <c r="Q3384">
        <v>7500000</v>
      </c>
      <c r="R3384">
        <v>827203</v>
      </c>
      <c r="S3384" t="s">
        <v>144</v>
      </c>
      <c r="T3384">
        <v>1.017318457509742</v>
      </c>
      <c r="U3384">
        <v>0.47614858717558861</v>
      </c>
      <c r="V3384">
        <v>-0.30215091741439692</v>
      </c>
      <c r="W3384">
        <v>-7.8327510217007415E-2</v>
      </c>
      <c r="X3384">
        <v>-0.65174985443765243</v>
      </c>
      <c r="Y3384" t="str">
        <f t="shared" si="208"/>
        <v>49-60</v>
      </c>
      <c r="Z3384" s="20">
        <f t="shared" si="209"/>
        <v>0.82348787950105906</v>
      </c>
      <c r="AA3384" t="str">
        <f t="shared" si="210"/>
        <v>80%-100%</v>
      </c>
      <c r="AB3384">
        <f t="shared" si="211"/>
        <v>1.7152911093986105E-4</v>
      </c>
    </row>
    <row r="3385" spans="1:28" x14ac:dyDescent="0.25">
      <c r="A3385" t="s">
        <v>7754</v>
      </c>
      <c r="B3385" t="s">
        <v>7755</v>
      </c>
      <c r="C3385" t="s">
        <v>77</v>
      </c>
      <c r="D3385" t="s">
        <v>285</v>
      </c>
      <c r="E3385">
        <v>59</v>
      </c>
      <c r="F3385" t="s">
        <v>12</v>
      </c>
      <c r="G3385">
        <v>2017</v>
      </c>
      <c r="H3385" t="s">
        <v>12</v>
      </c>
      <c r="J3385" t="s">
        <v>80</v>
      </c>
      <c r="K3385">
        <v>24</v>
      </c>
      <c r="L3385" s="18">
        <v>42861</v>
      </c>
      <c r="M3385" s="18">
        <v>43621</v>
      </c>
      <c r="N3385" s="18">
        <v>43529</v>
      </c>
      <c r="O3385">
        <v>71990000</v>
      </c>
      <c r="P3385">
        <v>36990000</v>
      </c>
      <c r="Q3385">
        <v>35000000</v>
      </c>
      <c r="R3385">
        <v>1819658</v>
      </c>
      <c r="S3385" t="s">
        <v>640</v>
      </c>
      <c r="T3385">
        <v>1.5145699651550779</v>
      </c>
      <c r="U3385">
        <v>-0.79540779560489205</v>
      </c>
      <c r="V3385">
        <v>-0.92145382542256871</v>
      </c>
      <c r="W3385">
        <v>5.1483306074603767E-2</v>
      </c>
      <c r="X3385">
        <v>1.978077977031208</v>
      </c>
      <c r="Y3385" t="str">
        <f t="shared" si="208"/>
        <v>&lt;=24</v>
      </c>
      <c r="Z3385" s="20">
        <f t="shared" si="209"/>
        <v>0.51382136407834422</v>
      </c>
      <c r="AA3385" t="str">
        <f t="shared" si="210"/>
        <v>40%-60%</v>
      </c>
      <c r="AB3385">
        <f t="shared" si="211"/>
        <v>3.7732493590401104E-4</v>
      </c>
    </row>
    <row r="3386" spans="1:28" x14ac:dyDescent="0.25">
      <c r="A3386" t="s">
        <v>7756</v>
      </c>
      <c r="B3386" t="s">
        <v>7757</v>
      </c>
      <c r="C3386" t="s">
        <v>77</v>
      </c>
      <c r="D3386" t="s">
        <v>256</v>
      </c>
      <c r="E3386">
        <v>236</v>
      </c>
      <c r="F3386" t="s">
        <v>79</v>
      </c>
      <c r="G3386">
        <v>2018</v>
      </c>
      <c r="H3386" t="s">
        <v>13</v>
      </c>
      <c r="J3386" t="s">
        <v>80</v>
      </c>
      <c r="K3386">
        <v>84</v>
      </c>
      <c r="L3386" s="18">
        <v>42835</v>
      </c>
      <c r="M3386" s="18">
        <v>45569</v>
      </c>
      <c r="N3386" s="18">
        <v>44412</v>
      </c>
      <c r="O3386">
        <v>31152872</v>
      </c>
      <c r="P3386">
        <v>29595228</v>
      </c>
      <c r="Q3386">
        <v>1557644</v>
      </c>
      <c r="R3386">
        <v>683307</v>
      </c>
      <c r="S3386" t="s">
        <v>437</v>
      </c>
      <c r="T3386">
        <v>0.71411631870160996</v>
      </c>
      <c r="U3386">
        <v>0.99563418315592023</v>
      </c>
      <c r="V3386">
        <v>1.118477759689168</v>
      </c>
      <c r="W3386">
        <v>-0.31954891470972863</v>
      </c>
      <c r="X3386">
        <v>1.2045992030697781</v>
      </c>
      <c r="Y3386" t="str">
        <f t="shared" si="208"/>
        <v>&gt;72</v>
      </c>
      <c r="Z3386" s="20">
        <f t="shared" si="209"/>
        <v>0.94999998716009237</v>
      </c>
      <c r="AA3386" t="str">
        <f t="shared" si="210"/>
        <v>80%-100%</v>
      </c>
      <c r="AB3386">
        <f t="shared" si="211"/>
        <v>1.4169078473963903E-4</v>
      </c>
    </row>
    <row r="3387" spans="1:28" x14ac:dyDescent="0.25">
      <c r="A3387" t="s">
        <v>7758</v>
      </c>
      <c r="B3387" t="s">
        <v>7759</v>
      </c>
      <c r="C3387" t="s">
        <v>77</v>
      </c>
      <c r="D3387" t="s">
        <v>209</v>
      </c>
      <c r="E3387">
        <v>252</v>
      </c>
      <c r="F3387" t="s">
        <v>117</v>
      </c>
      <c r="G3387">
        <v>2019</v>
      </c>
      <c r="H3387" t="s">
        <v>14</v>
      </c>
      <c r="J3387" t="s">
        <v>80</v>
      </c>
      <c r="K3387">
        <v>84</v>
      </c>
      <c r="L3387" s="18">
        <v>43418</v>
      </c>
      <c r="M3387" s="18">
        <v>45975</v>
      </c>
      <c r="N3387" s="18">
        <v>44015</v>
      </c>
      <c r="O3387">
        <v>42432000</v>
      </c>
      <c r="P3387">
        <v>36432000</v>
      </c>
      <c r="Q3387">
        <v>6000000</v>
      </c>
      <c r="R3387">
        <v>742466</v>
      </c>
      <c r="S3387" t="s">
        <v>403</v>
      </c>
      <c r="T3387">
        <v>1.090086970823694</v>
      </c>
      <c r="U3387">
        <v>0.62031525202525672</v>
      </c>
      <c r="V3387">
        <v>0.48612183982770601</v>
      </c>
      <c r="W3387">
        <v>-0.36479096045933518</v>
      </c>
      <c r="X3387">
        <v>-0.57440197704150942</v>
      </c>
      <c r="Y3387" t="str">
        <f t="shared" si="208"/>
        <v>&gt;72</v>
      </c>
      <c r="Z3387" s="20">
        <f t="shared" si="209"/>
        <v>0.85859728506787325</v>
      </c>
      <c r="AA3387" t="str">
        <f t="shared" si="210"/>
        <v>80%-100%</v>
      </c>
      <c r="AB3387">
        <f t="shared" si="211"/>
        <v>1.539580162101381E-4</v>
      </c>
    </row>
    <row r="3388" spans="1:28" x14ac:dyDescent="0.25">
      <c r="A3388" t="s">
        <v>7760</v>
      </c>
      <c r="B3388" t="s">
        <v>7761</v>
      </c>
      <c r="C3388" t="s">
        <v>77</v>
      </c>
      <c r="D3388" t="s">
        <v>246</v>
      </c>
      <c r="E3388">
        <v>246</v>
      </c>
      <c r="F3388" t="s">
        <v>79</v>
      </c>
      <c r="G3388">
        <v>2019</v>
      </c>
      <c r="H3388" t="s">
        <v>13</v>
      </c>
      <c r="I3388" t="s">
        <v>84</v>
      </c>
      <c r="J3388" t="s">
        <v>80</v>
      </c>
      <c r="K3388">
        <v>84</v>
      </c>
      <c r="L3388" s="18">
        <v>43581</v>
      </c>
      <c r="M3388" s="18">
        <v>46138</v>
      </c>
      <c r="N3388" s="18">
        <v>44182</v>
      </c>
      <c r="O3388">
        <v>36000000</v>
      </c>
      <c r="P3388">
        <v>18000000</v>
      </c>
      <c r="Q3388">
        <v>18000000</v>
      </c>
      <c r="R3388">
        <v>541675</v>
      </c>
      <c r="S3388" t="s">
        <v>182</v>
      </c>
      <c r="T3388">
        <v>9.5583955533020917E-2</v>
      </c>
      <c r="U3388">
        <v>-0.85216124758390532</v>
      </c>
      <c r="V3388">
        <v>-6.7189590051072792E-2</v>
      </c>
      <c r="W3388">
        <v>4.2940868701569421</v>
      </c>
      <c r="X3388">
        <v>4.4381042127634142E-2</v>
      </c>
      <c r="Y3388" t="str">
        <f t="shared" si="208"/>
        <v>&gt;72</v>
      </c>
      <c r="Z3388" s="20">
        <f t="shared" si="209"/>
        <v>0.5</v>
      </c>
      <c r="AA3388" t="str">
        <f t="shared" si="210"/>
        <v>40%-60%</v>
      </c>
      <c r="AB3388">
        <f t="shared" si="211"/>
        <v>1.1232192239190287E-4</v>
      </c>
    </row>
    <row r="3389" spans="1:28" x14ac:dyDescent="0.25">
      <c r="A3389" t="s">
        <v>7762</v>
      </c>
      <c r="B3389" t="s">
        <v>7763</v>
      </c>
      <c r="C3389" t="s">
        <v>77</v>
      </c>
      <c r="D3389" t="s">
        <v>480</v>
      </c>
      <c r="E3389">
        <v>236</v>
      </c>
      <c r="F3389" t="s">
        <v>87</v>
      </c>
      <c r="G3389">
        <v>2019</v>
      </c>
      <c r="H3389" t="s">
        <v>15</v>
      </c>
      <c r="J3389" t="s">
        <v>80</v>
      </c>
      <c r="K3389">
        <v>84</v>
      </c>
      <c r="L3389" s="18">
        <v>43199</v>
      </c>
      <c r="M3389" s="18">
        <v>45904</v>
      </c>
      <c r="N3389" s="18">
        <v>43563</v>
      </c>
      <c r="O3389">
        <v>34500000</v>
      </c>
      <c r="P3389">
        <v>28500000</v>
      </c>
      <c r="Q3389">
        <v>6000000</v>
      </c>
      <c r="R3389">
        <v>721503</v>
      </c>
      <c r="S3389" t="s">
        <v>445</v>
      </c>
      <c r="T3389">
        <v>7.1327784428370358E-2</v>
      </c>
      <c r="U3389">
        <v>0.4868209486043743</v>
      </c>
      <c r="V3389">
        <v>-6.8715899630394095E-2</v>
      </c>
      <c r="W3389">
        <v>-0.84684959088252065</v>
      </c>
      <c r="X3389">
        <v>0.35377255171220601</v>
      </c>
      <c r="Y3389" t="str">
        <f t="shared" si="208"/>
        <v>&gt;72</v>
      </c>
      <c r="Z3389" s="20">
        <f t="shared" si="209"/>
        <v>0.82608695652173914</v>
      </c>
      <c r="AA3389" t="str">
        <f t="shared" si="210"/>
        <v>80%-100%</v>
      </c>
      <c r="AB3389">
        <f t="shared" si="211"/>
        <v>1.4961112100710775E-4</v>
      </c>
    </row>
    <row r="3390" spans="1:28" x14ac:dyDescent="0.25">
      <c r="A3390" t="s">
        <v>7764</v>
      </c>
      <c r="B3390" t="s">
        <v>7765</v>
      </c>
      <c r="C3390" t="s">
        <v>77</v>
      </c>
      <c r="D3390" t="s">
        <v>165</v>
      </c>
      <c r="E3390">
        <v>62</v>
      </c>
      <c r="F3390" t="s">
        <v>117</v>
      </c>
      <c r="G3390">
        <v>2020</v>
      </c>
      <c r="H3390" t="s">
        <v>14</v>
      </c>
      <c r="I3390" t="s">
        <v>84</v>
      </c>
      <c r="J3390" t="s">
        <v>80</v>
      </c>
      <c r="K3390">
        <v>72</v>
      </c>
      <c r="L3390" s="18">
        <v>43534</v>
      </c>
      <c r="M3390" s="18">
        <v>45933</v>
      </c>
      <c r="N3390" s="18">
        <v>44460</v>
      </c>
      <c r="O3390">
        <v>44490000</v>
      </c>
      <c r="P3390">
        <v>10000000</v>
      </c>
      <c r="Q3390">
        <v>34490000</v>
      </c>
      <c r="R3390">
        <v>243198</v>
      </c>
      <c r="S3390" t="s">
        <v>166</v>
      </c>
      <c r="T3390">
        <v>0.73837248980626058</v>
      </c>
      <c r="U3390">
        <v>-1.982315591851489</v>
      </c>
      <c r="V3390">
        <v>0.16994387989697479</v>
      </c>
      <c r="W3390">
        <v>-0.42382103374926111</v>
      </c>
      <c r="X3390">
        <v>1.668686467446636</v>
      </c>
      <c r="Y3390" t="str">
        <f t="shared" si="208"/>
        <v>61-72</v>
      </c>
      <c r="Z3390" s="20">
        <f t="shared" si="209"/>
        <v>0.22476961114857272</v>
      </c>
      <c r="AA3390" t="str">
        <f t="shared" si="210"/>
        <v>20%-40%</v>
      </c>
      <c r="AB3390">
        <f t="shared" si="211"/>
        <v>5.0429624556913268E-5</v>
      </c>
    </row>
    <row r="3391" spans="1:28" x14ac:dyDescent="0.25">
      <c r="A3391" t="s">
        <v>7766</v>
      </c>
      <c r="B3391" t="s">
        <v>7767</v>
      </c>
      <c r="C3391" t="s">
        <v>77</v>
      </c>
      <c r="D3391" t="s">
        <v>308</v>
      </c>
      <c r="E3391">
        <v>51</v>
      </c>
      <c r="F3391" t="s">
        <v>87</v>
      </c>
      <c r="G3391">
        <v>2018</v>
      </c>
      <c r="H3391" t="s">
        <v>15</v>
      </c>
      <c r="J3391" t="s">
        <v>80</v>
      </c>
      <c r="K3391">
        <v>60</v>
      </c>
      <c r="L3391" s="18">
        <v>42817</v>
      </c>
      <c r="M3391" s="18">
        <v>44643</v>
      </c>
      <c r="N3391" s="18">
        <v>44544</v>
      </c>
      <c r="O3391">
        <v>37850000</v>
      </c>
      <c r="P3391">
        <v>26850000</v>
      </c>
      <c r="Q3391">
        <v>11000000</v>
      </c>
      <c r="R3391">
        <v>708029</v>
      </c>
      <c r="S3391" t="s">
        <v>261</v>
      </c>
      <c r="T3391">
        <v>1.4175452807364759</v>
      </c>
      <c r="U3391">
        <v>7.5938552262002036E-3</v>
      </c>
      <c r="V3391">
        <v>0.4070773498450232</v>
      </c>
      <c r="W3391">
        <v>-0.2430994552188756</v>
      </c>
      <c r="X3391">
        <v>-0.18766259006079469</v>
      </c>
      <c r="Y3391" t="str">
        <f t="shared" si="208"/>
        <v>49-60</v>
      </c>
      <c r="Z3391" s="20">
        <f t="shared" si="209"/>
        <v>0.70937912813738446</v>
      </c>
      <c r="AA3391" t="str">
        <f t="shared" si="210"/>
        <v>60%-80%</v>
      </c>
      <c r="AB3391">
        <f t="shared" si="211"/>
        <v>1.4681714753166862E-4</v>
      </c>
    </row>
    <row r="3392" spans="1:28" x14ac:dyDescent="0.25">
      <c r="A3392" t="s">
        <v>7768</v>
      </c>
      <c r="B3392" t="s">
        <v>7769</v>
      </c>
      <c r="C3392" t="s">
        <v>77</v>
      </c>
      <c r="D3392" t="s">
        <v>78</v>
      </c>
      <c r="E3392">
        <v>220</v>
      </c>
      <c r="F3392" t="s">
        <v>79</v>
      </c>
      <c r="G3392">
        <v>2017</v>
      </c>
      <c r="H3392" t="s">
        <v>13</v>
      </c>
      <c r="J3392" t="s">
        <v>80</v>
      </c>
      <c r="K3392">
        <v>84</v>
      </c>
      <c r="L3392" s="18">
        <v>42717</v>
      </c>
      <c r="M3392" s="18">
        <v>45273</v>
      </c>
      <c r="N3392" s="18">
        <v>43857</v>
      </c>
      <c r="O3392">
        <v>37940000</v>
      </c>
      <c r="P3392">
        <v>18970000</v>
      </c>
      <c r="Q3392">
        <v>18970000</v>
      </c>
      <c r="R3392">
        <v>438864</v>
      </c>
      <c r="S3392" t="s">
        <v>530</v>
      </c>
      <c r="T3392">
        <v>0.50793886431208024</v>
      </c>
      <c r="U3392">
        <v>-0.85216124758390532</v>
      </c>
      <c r="V3392">
        <v>0.92086653473246149</v>
      </c>
      <c r="W3392">
        <v>-2.5536563158879848E-2</v>
      </c>
      <c r="X3392">
        <v>1.5913385900504931</v>
      </c>
      <c r="Y3392" t="str">
        <f t="shared" si="208"/>
        <v>&gt;72</v>
      </c>
      <c r="Z3392" s="20">
        <f t="shared" si="209"/>
        <v>0.5</v>
      </c>
      <c r="AA3392" t="str">
        <f t="shared" si="210"/>
        <v>40%-60%</v>
      </c>
      <c r="AB3392">
        <f t="shared" si="211"/>
        <v>9.1002996535930321E-5</v>
      </c>
    </row>
    <row r="3393" spans="1:28" x14ac:dyDescent="0.25">
      <c r="A3393" t="s">
        <v>7770</v>
      </c>
      <c r="B3393" t="s">
        <v>7771</v>
      </c>
      <c r="C3393" t="s">
        <v>77</v>
      </c>
      <c r="D3393" t="s">
        <v>212</v>
      </c>
      <c r="E3393">
        <v>60</v>
      </c>
      <c r="F3393" t="s">
        <v>117</v>
      </c>
      <c r="G3393">
        <v>2018</v>
      </c>
      <c r="H3393" t="s">
        <v>14</v>
      </c>
      <c r="J3393" t="s">
        <v>80</v>
      </c>
      <c r="K3393">
        <v>60</v>
      </c>
      <c r="L3393" s="18">
        <v>42834</v>
      </c>
      <c r="M3393" s="18">
        <v>44808</v>
      </c>
      <c r="N3393" s="18">
        <v>43703</v>
      </c>
      <c r="O3393">
        <v>42920000</v>
      </c>
      <c r="P3393">
        <v>30920000</v>
      </c>
      <c r="Q3393">
        <v>12000000</v>
      </c>
      <c r="R3393">
        <v>784846</v>
      </c>
      <c r="S3393" t="s">
        <v>286</v>
      </c>
      <c r="T3393">
        <v>0.38665800878882761</v>
      </c>
      <c r="U3393">
        <v>5.2889222272093209E-2</v>
      </c>
      <c r="V3393">
        <v>0.80229979975843724</v>
      </c>
      <c r="W3393">
        <v>1.10679680764879</v>
      </c>
      <c r="X3393">
        <v>0.58581618390063472</v>
      </c>
      <c r="Y3393" t="str">
        <f t="shared" si="208"/>
        <v>49-60</v>
      </c>
      <c r="Z3393" s="20">
        <f t="shared" si="209"/>
        <v>0.7204100652376515</v>
      </c>
      <c r="AA3393" t="str">
        <f t="shared" si="210"/>
        <v>60%-80%</v>
      </c>
      <c r="AB3393">
        <f t="shared" si="211"/>
        <v>1.6274594821912659E-4</v>
      </c>
    </row>
    <row r="3394" spans="1:28" x14ac:dyDescent="0.25">
      <c r="A3394" t="s">
        <v>7772</v>
      </c>
      <c r="B3394" t="s">
        <v>7773</v>
      </c>
      <c r="C3394" t="s">
        <v>77</v>
      </c>
      <c r="D3394" t="s">
        <v>214</v>
      </c>
      <c r="E3394">
        <v>51</v>
      </c>
      <c r="F3394" t="s">
        <v>117</v>
      </c>
      <c r="G3394">
        <v>2020</v>
      </c>
      <c r="H3394" t="s">
        <v>14</v>
      </c>
      <c r="I3394" t="s">
        <v>84</v>
      </c>
      <c r="J3394" t="s">
        <v>80</v>
      </c>
      <c r="K3394">
        <v>72</v>
      </c>
      <c r="L3394" s="18">
        <v>43675</v>
      </c>
      <c r="M3394" s="18">
        <v>45867</v>
      </c>
      <c r="N3394" s="18">
        <v>44026</v>
      </c>
      <c r="O3394">
        <v>48245000</v>
      </c>
      <c r="P3394">
        <v>17245000</v>
      </c>
      <c r="Q3394">
        <v>31000000</v>
      </c>
      <c r="R3394">
        <v>424678</v>
      </c>
      <c r="S3394" t="s">
        <v>153</v>
      </c>
      <c r="T3394">
        <v>1.1992397407946209</v>
      </c>
      <c r="U3394">
        <v>-1.4375166937401289</v>
      </c>
      <c r="V3394">
        <v>0.32803285986234038</v>
      </c>
      <c r="W3394">
        <v>0.99974856287331093</v>
      </c>
      <c r="X3394">
        <v>1.978077977031208</v>
      </c>
      <c r="Y3394" t="str">
        <f t="shared" si="208"/>
        <v>61-72</v>
      </c>
      <c r="Z3394" s="20">
        <f t="shared" si="209"/>
        <v>0.35744636749922271</v>
      </c>
      <c r="AA3394" t="str">
        <f t="shared" si="210"/>
        <v>20%-40%</v>
      </c>
      <c r="AB3394">
        <f t="shared" si="211"/>
        <v>8.8061382484974434E-5</v>
      </c>
    </row>
    <row r="3395" spans="1:28" x14ac:dyDescent="0.25">
      <c r="A3395" t="s">
        <v>7774</v>
      </c>
      <c r="B3395" t="s">
        <v>7775</v>
      </c>
      <c r="C3395" t="s">
        <v>77</v>
      </c>
      <c r="D3395" t="s">
        <v>78</v>
      </c>
      <c r="E3395">
        <v>49</v>
      </c>
      <c r="F3395" t="s">
        <v>87</v>
      </c>
      <c r="G3395">
        <v>2017</v>
      </c>
      <c r="H3395" t="s">
        <v>15</v>
      </c>
      <c r="J3395" t="s">
        <v>80</v>
      </c>
      <c r="K3395">
        <v>84</v>
      </c>
      <c r="L3395" s="18">
        <v>42381</v>
      </c>
      <c r="M3395" s="18">
        <v>45261</v>
      </c>
      <c r="N3395" s="18">
        <v>43039</v>
      </c>
      <c r="O3395">
        <v>44990000</v>
      </c>
      <c r="P3395">
        <v>19990000</v>
      </c>
      <c r="Q3395">
        <v>25000000</v>
      </c>
      <c r="R3395">
        <v>462462</v>
      </c>
      <c r="S3395" t="s">
        <v>158</v>
      </c>
      <c r="T3395">
        <v>1.0051903719574169</v>
      </c>
      <c r="U3395">
        <v>-1.0807911927076741</v>
      </c>
      <c r="V3395">
        <v>0.92086653473246149</v>
      </c>
      <c r="W3395">
        <v>-0.60829909864476484</v>
      </c>
      <c r="X3395">
        <v>1.5139907126543499</v>
      </c>
      <c r="Y3395" t="str">
        <f t="shared" ref="Y3395:Y3458" si="212">IF(K3395&lt;=24,"&lt;=24",IF(AND(K3395&gt;=25,K3395&lt;=36),"25-36",IF(AND(K3395&gt;=37,K3395&lt;=48),"37-48",IF(AND(K3395&gt;=49,K3395&lt;=60),"49-60",IF(AND(K3395&gt;=61,K3395&lt;=72),"61-72","&gt;72")))))</f>
        <v>&gt;72</v>
      </c>
      <c r="Z3395" s="20">
        <f t="shared" ref="Z3395:Z3458" si="213">IF(P3395/O3395&gt;0.2,P3395/O3395,0.2)</f>
        <v>0.44432096021338074</v>
      </c>
      <c r="AA3395" t="str">
        <f t="shared" ref="AA3395:AA3458" si="214">IF(Z3395&lt;=0.2,"20%",IF(AND(Z3395&gt;0.2,Z3395&lt;=0.4),"20%-40%",IF(AND(Z3395&gt;0.4,Z3395&lt;=0.6),"40%-60%",IF(AND(Z3395&gt;0.6,Z3395&lt;=0.8),"60%-80%","80%-100%"))))</f>
        <v>40%-60%</v>
      </c>
      <c r="AB3395">
        <f t="shared" ref="AB3395:AB3458" si="215">R3395/SUM($R$2:$R$5739)</f>
        <v>9.589628628458796E-5</v>
      </c>
    </row>
    <row r="3396" spans="1:28" x14ac:dyDescent="0.25">
      <c r="A3396" t="s">
        <v>1033</v>
      </c>
      <c r="B3396" t="s">
        <v>1034</v>
      </c>
      <c r="C3396" t="s">
        <v>77</v>
      </c>
      <c r="D3396" t="s">
        <v>138</v>
      </c>
      <c r="E3396">
        <v>59</v>
      </c>
      <c r="F3396" t="s">
        <v>79</v>
      </c>
      <c r="G3396">
        <v>2018</v>
      </c>
      <c r="H3396" t="s">
        <v>13</v>
      </c>
      <c r="J3396" t="s">
        <v>80</v>
      </c>
      <c r="K3396">
        <v>60</v>
      </c>
      <c r="L3396" s="18">
        <v>42832</v>
      </c>
      <c r="M3396" s="18">
        <v>44746</v>
      </c>
      <c r="N3396" s="18">
        <v>43581</v>
      </c>
      <c r="O3396">
        <v>36950000</v>
      </c>
      <c r="P3396">
        <v>24950000</v>
      </c>
      <c r="Q3396">
        <v>12000000</v>
      </c>
      <c r="R3396">
        <v>607354</v>
      </c>
      <c r="S3396" t="s">
        <v>296</v>
      </c>
      <c r="T3396">
        <v>1.077958885271368</v>
      </c>
      <c r="U3396">
        <v>-0.13260175794082191</v>
      </c>
      <c r="V3396">
        <v>0.14833627811530861</v>
      </c>
      <c r="W3396">
        <v>-5.8726935708078278E-2</v>
      </c>
      <c r="X3396">
        <v>-0.34235834485308059</v>
      </c>
      <c r="Y3396" t="str">
        <f t="shared" si="212"/>
        <v>49-60</v>
      </c>
      <c r="Z3396" s="20">
        <f t="shared" si="213"/>
        <v>0.67523680649526385</v>
      </c>
      <c r="AA3396" t="str">
        <f t="shared" si="214"/>
        <v>60%-80%</v>
      </c>
      <c r="AB3396">
        <f t="shared" si="215"/>
        <v>1.2594114340224631E-4</v>
      </c>
    </row>
    <row r="3397" spans="1:28" x14ac:dyDescent="0.25">
      <c r="A3397" t="s">
        <v>7776</v>
      </c>
      <c r="B3397" t="s">
        <v>7777</v>
      </c>
      <c r="C3397" t="s">
        <v>77</v>
      </c>
      <c r="D3397" t="s">
        <v>373</v>
      </c>
      <c r="E3397">
        <v>61</v>
      </c>
      <c r="F3397" t="s">
        <v>79</v>
      </c>
      <c r="G3397">
        <v>2019</v>
      </c>
      <c r="H3397" t="s">
        <v>13</v>
      </c>
      <c r="J3397" t="s">
        <v>80</v>
      </c>
      <c r="K3397">
        <v>24</v>
      </c>
      <c r="L3397" s="18">
        <v>43150</v>
      </c>
      <c r="M3397" s="18">
        <v>43880</v>
      </c>
      <c r="N3397" s="18">
        <v>43676</v>
      </c>
      <c r="O3397">
        <v>33908000</v>
      </c>
      <c r="P3397">
        <v>8968990</v>
      </c>
      <c r="Q3397">
        <v>24939010</v>
      </c>
      <c r="R3397">
        <v>552900</v>
      </c>
      <c r="S3397" t="s">
        <v>255</v>
      </c>
      <c r="T3397">
        <v>0.362401837684177</v>
      </c>
      <c r="U3397">
        <v>-1.8191349537176149</v>
      </c>
      <c r="V3397">
        <v>-4.4146365390986242</v>
      </c>
      <c r="W3397">
        <v>-0.45131925740627188</v>
      </c>
      <c r="X3397">
        <v>1.9007300996350649</v>
      </c>
      <c r="Y3397" t="str">
        <f t="shared" si="212"/>
        <v>&lt;=24</v>
      </c>
      <c r="Z3397" s="20">
        <f t="shared" si="213"/>
        <v>0.26450955526719361</v>
      </c>
      <c r="AA3397" t="str">
        <f t="shared" si="214"/>
        <v>20%-40%</v>
      </c>
      <c r="AB3397">
        <f t="shared" si="215"/>
        <v>1.1464954242023925E-4</v>
      </c>
    </row>
    <row r="3398" spans="1:28" x14ac:dyDescent="0.25">
      <c r="A3398" t="s">
        <v>7778</v>
      </c>
      <c r="B3398" t="s">
        <v>7779</v>
      </c>
      <c r="C3398" t="s">
        <v>77</v>
      </c>
      <c r="D3398" t="s">
        <v>204</v>
      </c>
      <c r="E3398">
        <v>60</v>
      </c>
      <c r="F3398" t="s">
        <v>117</v>
      </c>
      <c r="G3398">
        <v>2019</v>
      </c>
      <c r="H3398" t="s">
        <v>14</v>
      </c>
      <c r="J3398" t="s">
        <v>80</v>
      </c>
      <c r="K3398">
        <v>84</v>
      </c>
      <c r="L3398" s="18">
        <v>43402</v>
      </c>
      <c r="M3398" s="18">
        <v>45959</v>
      </c>
      <c r="N3398" s="18">
        <v>43768</v>
      </c>
      <c r="O3398">
        <v>40911901</v>
      </c>
      <c r="P3398">
        <v>15793901</v>
      </c>
      <c r="Q3398">
        <v>25118000</v>
      </c>
      <c r="R3398">
        <v>358038</v>
      </c>
      <c r="S3398" t="s">
        <v>191</v>
      </c>
      <c r="T3398">
        <v>1.2598801685562471</v>
      </c>
      <c r="U3398">
        <v>-1.3200780016834519</v>
      </c>
      <c r="V3398">
        <v>0.52564408481904745</v>
      </c>
      <c r="W3398">
        <v>0.97912406537123897</v>
      </c>
      <c r="X3398">
        <v>1.5139907126543499</v>
      </c>
      <c r="Y3398" t="str">
        <f t="shared" si="212"/>
        <v>&gt;72</v>
      </c>
      <c r="Z3398" s="20">
        <f t="shared" si="213"/>
        <v>0.38604661758445297</v>
      </c>
      <c r="AA3398" t="str">
        <f t="shared" si="214"/>
        <v>20%-40%</v>
      </c>
      <c r="AB3398">
        <f t="shared" si="215"/>
        <v>7.4242888169755148E-5</v>
      </c>
    </row>
    <row r="3399" spans="1:28" x14ac:dyDescent="0.25">
      <c r="A3399" t="s">
        <v>1097</v>
      </c>
      <c r="B3399" t="s">
        <v>1098</v>
      </c>
      <c r="C3399" t="s">
        <v>77</v>
      </c>
      <c r="D3399" t="s">
        <v>136</v>
      </c>
      <c r="E3399">
        <v>60</v>
      </c>
      <c r="F3399" t="s">
        <v>17</v>
      </c>
      <c r="G3399">
        <v>2022</v>
      </c>
      <c r="H3399" t="s">
        <v>155</v>
      </c>
      <c r="I3399" t="s">
        <v>84</v>
      </c>
      <c r="J3399" t="s">
        <v>80</v>
      </c>
      <c r="K3399">
        <v>72</v>
      </c>
      <c r="L3399" s="18">
        <v>44314</v>
      </c>
      <c r="M3399" s="18">
        <v>46505</v>
      </c>
      <c r="N3399" s="18">
        <v>44445</v>
      </c>
      <c r="O3399">
        <v>74850000</v>
      </c>
      <c r="P3399">
        <v>47850000</v>
      </c>
      <c r="Q3399">
        <v>27000000</v>
      </c>
      <c r="R3399">
        <v>1395064</v>
      </c>
      <c r="S3399" t="s">
        <v>189</v>
      </c>
      <c r="T3399">
        <v>0.49581077875975499</v>
      </c>
      <c r="U3399">
        <v>-0.28025395550455612</v>
      </c>
      <c r="V3399">
        <v>-0.34384530499046262</v>
      </c>
      <c r="W3399">
        <v>0.49887132311845539</v>
      </c>
      <c r="X3399">
        <v>1.127251325673635</v>
      </c>
      <c r="Y3399" t="str">
        <f t="shared" si="212"/>
        <v>61-72</v>
      </c>
      <c r="Z3399" s="20">
        <f t="shared" si="213"/>
        <v>0.63927855711422843</v>
      </c>
      <c r="AA3399" t="str">
        <f t="shared" si="214"/>
        <v>60%-80%</v>
      </c>
      <c r="AB3399">
        <f t="shared" si="215"/>
        <v>2.8928097168918186E-4</v>
      </c>
    </row>
    <row r="3400" spans="1:28" x14ac:dyDescent="0.25">
      <c r="A3400" t="s">
        <v>7780</v>
      </c>
      <c r="B3400" t="s">
        <v>7781</v>
      </c>
      <c r="C3400" t="s">
        <v>77</v>
      </c>
      <c r="D3400" t="s">
        <v>236</v>
      </c>
      <c r="E3400">
        <v>291</v>
      </c>
      <c r="F3400" t="s">
        <v>12</v>
      </c>
      <c r="G3400">
        <v>2021</v>
      </c>
      <c r="H3400" t="s">
        <v>12</v>
      </c>
      <c r="I3400" t="s">
        <v>84</v>
      </c>
      <c r="J3400" t="s">
        <v>80</v>
      </c>
      <c r="K3400">
        <v>84</v>
      </c>
      <c r="L3400" s="18">
        <v>44180</v>
      </c>
      <c r="M3400" s="18">
        <v>46736</v>
      </c>
      <c r="N3400" s="18">
        <v>44509</v>
      </c>
      <c r="O3400">
        <v>75400000</v>
      </c>
      <c r="P3400">
        <v>75400000</v>
      </c>
      <c r="Q3400">
        <v>0</v>
      </c>
      <c r="R3400">
        <v>1583088</v>
      </c>
      <c r="S3400" t="s">
        <v>107</v>
      </c>
      <c r="T3400">
        <v>0.32601758102720108</v>
      </c>
      <c r="U3400">
        <v>1.2009447865714571</v>
      </c>
      <c r="V3400">
        <v>0.16994387989697479</v>
      </c>
      <c r="W3400">
        <v>0.22040409743068051</v>
      </c>
      <c r="X3400">
        <v>1.7460343448427791</v>
      </c>
      <c r="Y3400" t="str">
        <f t="shared" si="212"/>
        <v>&gt;72</v>
      </c>
      <c r="Z3400" s="20">
        <f t="shared" si="213"/>
        <v>1</v>
      </c>
      <c r="AA3400" t="str">
        <f t="shared" si="214"/>
        <v>80%-100%</v>
      </c>
      <c r="AB3400">
        <f t="shared" si="215"/>
        <v>3.2826969580570034E-4</v>
      </c>
    </row>
    <row r="3401" spans="1:28" x14ac:dyDescent="0.25">
      <c r="A3401" t="s">
        <v>7782</v>
      </c>
      <c r="B3401" t="s">
        <v>7783</v>
      </c>
      <c r="C3401" t="s">
        <v>77</v>
      </c>
      <c r="D3401" t="s">
        <v>508</v>
      </c>
      <c r="E3401">
        <v>166727192</v>
      </c>
      <c r="F3401" t="s">
        <v>95</v>
      </c>
      <c r="G3401">
        <v>2016</v>
      </c>
      <c r="H3401" t="s">
        <v>16</v>
      </c>
      <c r="J3401" t="s">
        <v>96</v>
      </c>
      <c r="K3401">
        <v>84</v>
      </c>
      <c r="L3401" s="18">
        <v>43871</v>
      </c>
      <c r="M3401" s="18">
        <v>46662</v>
      </c>
      <c r="N3401" s="18">
        <v>44439</v>
      </c>
      <c r="O3401">
        <v>43490000</v>
      </c>
      <c r="P3401">
        <v>43490000</v>
      </c>
      <c r="Q3401">
        <v>0</v>
      </c>
      <c r="R3401">
        <v>1048142</v>
      </c>
      <c r="S3401" t="s">
        <v>477</v>
      </c>
      <c r="T3401">
        <v>-0.34102712435068899</v>
      </c>
      <c r="U3401">
        <v>1.2009447865714571</v>
      </c>
      <c r="V3401">
        <v>1.039433269706485</v>
      </c>
      <c r="W3401">
        <v>0.19020085841091</v>
      </c>
      <c r="X3401">
        <v>-1.3478807510029389</v>
      </c>
      <c r="Y3401" t="str">
        <f t="shared" si="212"/>
        <v>&gt;72</v>
      </c>
      <c r="Z3401" s="20">
        <f t="shared" si="213"/>
        <v>1</v>
      </c>
      <c r="AA3401" t="str">
        <f t="shared" si="214"/>
        <v>80%-100%</v>
      </c>
      <c r="AB3401">
        <f t="shared" si="215"/>
        <v>2.1734310126864605E-4</v>
      </c>
    </row>
    <row r="3402" spans="1:28" x14ac:dyDescent="0.25">
      <c r="A3402" t="s">
        <v>7784</v>
      </c>
      <c r="B3402" t="s">
        <v>7785</v>
      </c>
      <c r="C3402" t="s">
        <v>77</v>
      </c>
      <c r="D3402" t="s">
        <v>116</v>
      </c>
      <c r="E3402">
        <v>61</v>
      </c>
      <c r="F3402" t="s">
        <v>87</v>
      </c>
      <c r="G3402">
        <v>2020</v>
      </c>
      <c r="H3402" t="s">
        <v>15</v>
      </c>
      <c r="I3402" t="s">
        <v>84</v>
      </c>
      <c r="J3402" t="s">
        <v>80</v>
      </c>
      <c r="K3402">
        <v>84</v>
      </c>
      <c r="L3402" s="18">
        <v>43546</v>
      </c>
      <c r="M3402" s="18">
        <v>46103</v>
      </c>
      <c r="N3402" s="18">
        <v>44536</v>
      </c>
      <c r="O3402">
        <v>33900000</v>
      </c>
      <c r="P3402">
        <v>26900000</v>
      </c>
      <c r="Q3402">
        <v>7000000</v>
      </c>
      <c r="R3402">
        <v>531479</v>
      </c>
      <c r="S3402" t="s">
        <v>262</v>
      </c>
      <c r="T3402">
        <v>0.93242185864346494</v>
      </c>
      <c r="U3402">
        <v>0.35305438898517127</v>
      </c>
      <c r="V3402">
        <v>0.1171808923886347</v>
      </c>
      <c r="W3402">
        <v>-0.43639089164109351</v>
      </c>
      <c r="X3402">
        <v>-0.57440197704150942</v>
      </c>
      <c r="Y3402" t="str">
        <f t="shared" si="212"/>
        <v>&gt;72</v>
      </c>
      <c r="Z3402" s="20">
        <f t="shared" si="213"/>
        <v>0.79351032448377579</v>
      </c>
      <c r="AA3402" t="str">
        <f t="shared" si="214"/>
        <v>60%-80%</v>
      </c>
      <c r="AB3402">
        <f t="shared" si="215"/>
        <v>1.102076761728456E-4</v>
      </c>
    </row>
    <row r="3403" spans="1:28" x14ac:dyDescent="0.25">
      <c r="A3403" t="s">
        <v>7786</v>
      </c>
      <c r="B3403" t="s">
        <v>7787</v>
      </c>
      <c r="C3403" t="s">
        <v>77</v>
      </c>
      <c r="D3403" t="s">
        <v>138</v>
      </c>
      <c r="E3403">
        <v>76</v>
      </c>
      <c r="F3403" t="s">
        <v>87</v>
      </c>
      <c r="G3403">
        <v>2018</v>
      </c>
      <c r="H3403" t="s">
        <v>15</v>
      </c>
      <c r="J3403" t="s">
        <v>80</v>
      </c>
      <c r="K3403">
        <v>60</v>
      </c>
      <c r="L3403" s="18">
        <v>42878</v>
      </c>
      <c r="M3403" s="18">
        <v>44704</v>
      </c>
      <c r="N3403" s="18">
        <v>44249</v>
      </c>
      <c r="O3403">
        <v>36550000</v>
      </c>
      <c r="P3403">
        <v>22550000</v>
      </c>
      <c r="Q3403">
        <v>14000000</v>
      </c>
      <c r="R3403">
        <v>545332</v>
      </c>
      <c r="S3403" t="s">
        <v>420</v>
      </c>
      <c r="T3403">
        <v>0.56857929207370672</v>
      </c>
      <c r="U3403">
        <v>-0.37188610142717909</v>
      </c>
      <c r="V3403">
        <v>4.655701192380661E-2</v>
      </c>
      <c r="W3403">
        <v>-0.53979782064419968</v>
      </c>
      <c r="X3403">
        <v>-0.4197062222492236</v>
      </c>
      <c r="Y3403" t="str">
        <f t="shared" si="212"/>
        <v>49-60</v>
      </c>
      <c r="Z3403" s="20">
        <f t="shared" si="213"/>
        <v>0.61696306429548564</v>
      </c>
      <c r="AA3403" t="str">
        <f t="shared" si="214"/>
        <v>60%-80%</v>
      </c>
      <c r="AB3403">
        <f t="shared" si="215"/>
        <v>1.1308023922429719E-4</v>
      </c>
    </row>
    <row r="3404" spans="1:28" x14ac:dyDescent="0.25">
      <c r="A3404" t="s">
        <v>7788</v>
      </c>
      <c r="B3404" t="s">
        <v>7789</v>
      </c>
      <c r="C3404" t="s">
        <v>77</v>
      </c>
      <c r="D3404" t="s">
        <v>704</v>
      </c>
      <c r="E3404">
        <v>62</v>
      </c>
      <c r="F3404" t="s">
        <v>87</v>
      </c>
      <c r="G3404">
        <v>2018</v>
      </c>
      <c r="H3404" t="s">
        <v>15</v>
      </c>
      <c r="J3404" t="s">
        <v>80</v>
      </c>
      <c r="K3404">
        <v>72</v>
      </c>
      <c r="L3404" s="18">
        <v>43435</v>
      </c>
      <c r="M3404" s="18">
        <v>45303</v>
      </c>
      <c r="N3404" s="18">
        <v>43915</v>
      </c>
      <c r="O3404">
        <v>38440000</v>
      </c>
      <c r="P3404">
        <v>23000000</v>
      </c>
      <c r="Q3404">
        <v>15440000</v>
      </c>
      <c r="R3404">
        <v>509024</v>
      </c>
      <c r="S3404" t="s">
        <v>374</v>
      </c>
      <c r="T3404">
        <v>1.114343141928344</v>
      </c>
      <c r="U3404">
        <v>-0.44837660611110253</v>
      </c>
      <c r="V3404">
        <v>-0.58097877493851102</v>
      </c>
      <c r="W3404">
        <v>-0.3802088842196143</v>
      </c>
      <c r="X3404">
        <v>0.27642467431606299</v>
      </c>
      <c r="Y3404" t="str">
        <f t="shared" si="212"/>
        <v>61-72</v>
      </c>
      <c r="Z3404" s="20">
        <f t="shared" si="213"/>
        <v>0.59833506763787725</v>
      </c>
      <c r="AA3404" t="str">
        <f t="shared" si="214"/>
        <v>40%-60%</v>
      </c>
      <c r="AB3404">
        <f t="shared" si="215"/>
        <v>1.0555139931437849E-4</v>
      </c>
    </row>
    <row r="3405" spans="1:28" x14ac:dyDescent="0.25">
      <c r="A3405" t="s">
        <v>7790</v>
      </c>
      <c r="B3405" t="s">
        <v>7791</v>
      </c>
      <c r="C3405" t="s">
        <v>77</v>
      </c>
      <c r="D3405" t="s">
        <v>78</v>
      </c>
      <c r="E3405">
        <v>61</v>
      </c>
      <c r="F3405" t="s">
        <v>87</v>
      </c>
      <c r="G3405">
        <v>2017</v>
      </c>
      <c r="H3405" t="s">
        <v>15</v>
      </c>
      <c r="J3405" t="s">
        <v>80</v>
      </c>
      <c r="K3405">
        <v>84</v>
      </c>
      <c r="L3405" s="18">
        <v>42716</v>
      </c>
      <c r="M3405" s="18">
        <v>45272</v>
      </c>
      <c r="N3405" s="18">
        <v>43524</v>
      </c>
      <c r="O3405">
        <v>37250000</v>
      </c>
      <c r="P3405">
        <v>18625000</v>
      </c>
      <c r="Q3405">
        <v>18625000</v>
      </c>
      <c r="R3405">
        <v>430883</v>
      </c>
      <c r="S3405" t="s">
        <v>264</v>
      </c>
      <c r="T3405">
        <v>0.87178143088183857</v>
      </c>
      <c r="U3405">
        <v>-0.85216124758390532</v>
      </c>
      <c r="V3405">
        <v>0.92086653473246149</v>
      </c>
      <c r="W3405">
        <v>-0.35989604431577937</v>
      </c>
      <c r="X3405">
        <v>0.35377255171220601</v>
      </c>
      <c r="Y3405" t="str">
        <f t="shared" si="212"/>
        <v>&gt;72</v>
      </c>
      <c r="Z3405" s="20">
        <f t="shared" si="213"/>
        <v>0.5</v>
      </c>
      <c r="AA3405" t="str">
        <f t="shared" si="214"/>
        <v>40%-60%</v>
      </c>
      <c r="AB3405">
        <f t="shared" si="215"/>
        <v>8.9348053511774194E-5</v>
      </c>
    </row>
    <row r="3406" spans="1:28" x14ac:dyDescent="0.25">
      <c r="A3406" t="s">
        <v>7792</v>
      </c>
      <c r="B3406" t="s">
        <v>7793</v>
      </c>
      <c r="C3406" t="s">
        <v>77</v>
      </c>
      <c r="D3406" t="s">
        <v>240</v>
      </c>
      <c r="E3406">
        <v>7</v>
      </c>
      <c r="F3406" t="s">
        <v>12</v>
      </c>
      <c r="G3406">
        <v>2019</v>
      </c>
      <c r="H3406" t="s">
        <v>12</v>
      </c>
      <c r="I3406" t="s">
        <v>84</v>
      </c>
      <c r="J3406" t="s">
        <v>80</v>
      </c>
      <c r="K3406">
        <v>84</v>
      </c>
      <c r="L3406" s="18">
        <v>43489</v>
      </c>
      <c r="M3406" s="18">
        <v>46046</v>
      </c>
      <c r="N3406" s="18">
        <v>43665</v>
      </c>
      <c r="O3406">
        <v>68000000</v>
      </c>
      <c r="P3406">
        <v>28000000</v>
      </c>
      <c r="Q3406">
        <v>40000000</v>
      </c>
      <c r="R3406">
        <v>618800</v>
      </c>
      <c r="S3406" t="s">
        <v>283</v>
      </c>
      <c r="T3406">
        <v>1.2598801685562471</v>
      </c>
      <c r="U3406">
        <v>-1.2144740771407341</v>
      </c>
      <c r="V3406">
        <v>0.4070773498450232</v>
      </c>
      <c r="W3406">
        <v>0.69475625525166762</v>
      </c>
      <c r="X3406">
        <v>2.1327737318234941</v>
      </c>
      <c r="Y3406" t="str">
        <f t="shared" si="212"/>
        <v>&gt;72</v>
      </c>
      <c r="Z3406" s="20">
        <f t="shared" si="213"/>
        <v>0.41176470588235292</v>
      </c>
      <c r="AA3406" t="str">
        <f t="shared" si="214"/>
        <v>40%-60%</v>
      </c>
      <c r="AB3406">
        <f t="shared" si="215"/>
        <v>1.2831459006989337E-4</v>
      </c>
    </row>
    <row r="3407" spans="1:28" x14ac:dyDescent="0.25">
      <c r="A3407" t="s">
        <v>7794</v>
      </c>
      <c r="B3407" t="s">
        <v>7795</v>
      </c>
      <c r="C3407" t="s">
        <v>77</v>
      </c>
      <c r="D3407" t="s">
        <v>767</v>
      </c>
      <c r="E3407">
        <v>49</v>
      </c>
      <c r="F3407" t="s">
        <v>87</v>
      </c>
      <c r="G3407">
        <v>2019</v>
      </c>
      <c r="H3407" t="s">
        <v>15</v>
      </c>
      <c r="J3407" t="s">
        <v>80</v>
      </c>
      <c r="K3407">
        <v>84</v>
      </c>
      <c r="L3407" s="18">
        <v>43175</v>
      </c>
      <c r="M3407" s="18">
        <v>45732</v>
      </c>
      <c r="N3407" s="18">
        <v>44146</v>
      </c>
      <c r="O3407">
        <v>33780000</v>
      </c>
      <c r="P3407">
        <v>30402000</v>
      </c>
      <c r="Q3407">
        <v>3378000</v>
      </c>
      <c r="R3407">
        <v>622279</v>
      </c>
      <c r="S3407" t="s">
        <v>567</v>
      </c>
      <c r="T3407">
        <v>0.79901291756788695</v>
      </c>
      <c r="U3407">
        <v>0.79032357974038436</v>
      </c>
      <c r="V3407">
        <v>0.5383011232997692</v>
      </c>
      <c r="W3407">
        <v>-0.69539030431013593</v>
      </c>
      <c r="X3407">
        <v>-0.26501046745693763</v>
      </c>
      <c r="Y3407" t="str">
        <f t="shared" si="212"/>
        <v>&gt;72</v>
      </c>
      <c r="Z3407" s="20">
        <f t="shared" si="213"/>
        <v>0.9</v>
      </c>
      <c r="AA3407" t="str">
        <f t="shared" si="214"/>
        <v>80%-100%</v>
      </c>
      <c r="AB3407">
        <f t="shared" si="215"/>
        <v>1.290359967584085E-4</v>
      </c>
    </row>
    <row r="3408" spans="1:28" x14ac:dyDescent="0.25">
      <c r="A3408" t="s">
        <v>7796</v>
      </c>
      <c r="B3408" t="s">
        <v>7797</v>
      </c>
      <c r="C3408" t="s">
        <v>77</v>
      </c>
      <c r="D3408" t="s">
        <v>520</v>
      </c>
      <c r="E3408">
        <v>59</v>
      </c>
      <c r="F3408" t="s">
        <v>117</v>
      </c>
      <c r="G3408">
        <v>2019</v>
      </c>
      <c r="H3408" t="s">
        <v>14</v>
      </c>
      <c r="I3408" t="s">
        <v>84</v>
      </c>
      <c r="J3408" t="s">
        <v>80</v>
      </c>
      <c r="K3408">
        <v>84</v>
      </c>
      <c r="L3408" s="18">
        <v>43523</v>
      </c>
      <c r="M3408" s="18">
        <v>46080</v>
      </c>
      <c r="N3408" s="18">
        <v>43755</v>
      </c>
      <c r="O3408">
        <v>47990000</v>
      </c>
      <c r="P3408">
        <v>22990000</v>
      </c>
      <c r="Q3408">
        <v>25000000</v>
      </c>
      <c r="R3408">
        <v>436712</v>
      </c>
      <c r="S3408" t="s">
        <v>287</v>
      </c>
      <c r="T3408">
        <v>0.1804805543992978</v>
      </c>
      <c r="U3408">
        <v>-0.93815297770793693</v>
      </c>
      <c r="V3408">
        <v>-0.34391079335041369</v>
      </c>
      <c r="W3408">
        <v>-0.57150491544417437</v>
      </c>
      <c r="X3408">
        <v>-1.425228628399082</v>
      </c>
      <c r="Y3408" t="str">
        <f t="shared" si="212"/>
        <v>&gt;72</v>
      </c>
      <c r="Z3408" s="20">
        <f t="shared" si="213"/>
        <v>0.47905813711189832</v>
      </c>
      <c r="AA3408" t="str">
        <f t="shared" si="214"/>
        <v>40%-60%</v>
      </c>
      <c r="AB3408">
        <f t="shared" si="215"/>
        <v>9.0556757043638137E-5</v>
      </c>
    </row>
    <row r="3409" spans="1:28" x14ac:dyDescent="0.25">
      <c r="A3409" t="s">
        <v>1053</v>
      </c>
      <c r="B3409" t="s">
        <v>1054</v>
      </c>
      <c r="C3409" t="s">
        <v>77</v>
      </c>
      <c r="D3409" t="s">
        <v>354</v>
      </c>
      <c r="E3409">
        <v>246</v>
      </c>
      <c r="F3409" t="s">
        <v>117</v>
      </c>
      <c r="G3409">
        <v>2019</v>
      </c>
      <c r="H3409" t="s">
        <v>14</v>
      </c>
      <c r="J3409" t="s">
        <v>80</v>
      </c>
      <c r="K3409">
        <v>84</v>
      </c>
      <c r="L3409" s="18">
        <v>43312</v>
      </c>
      <c r="M3409" s="18">
        <v>45869</v>
      </c>
      <c r="N3409" s="18">
        <v>44195</v>
      </c>
      <c r="O3409">
        <v>43590000</v>
      </c>
      <c r="P3409">
        <v>44971379</v>
      </c>
      <c r="Q3409">
        <v>0</v>
      </c>
      <c r="R3409">
        <v>856064</v>
      </c>
      <c r="S3409" t="s">
        <v>420</v>
      </c>
      <c r="T3409">
        <v>0.95667802974811544</v>
      </c>
      <c r="U3409">
        <v>1.331071768005524</v>
      </c>
      <c r="V3409">
        <v>-0.3038277277026451</v>
      </c>
      <c r="W3409">
        <v>0.2929184233761693</v>
      </c>
      <c r="X3409">
        <v>0.35377255171220601</v>
      </c>
      <c r="Y3409" t="str">
        <f t="shared" si="212"/>
        <v>&gt;72</v>
      </c>
      <c r="Z3409" s="20">
        <f t="shared" si="213"/>
        <v>1.0316902729983941</v>
      </c>
      <c r="AA3409" t="str">
        <f t="shared" si="214"/>
        <v>80%-100%</v>
      </c>
      <c r="AB3409">
        <f t="shared" si="215"/>
        <v>1.7751373825726114E-4</v>
      </c>
    </row>
    <row r="3410" spans="1:28" x14ac:dyDescent="0.25">
      <c r="A3410" t="s">
        <v>7798</v>
      </c>
      <c r="B3410" t="s">
        <v>7799</v>
      </c>
      <c r="C3410" t="s">
        <v>77</v>
      </c>
      <c r="D3410" t="s">
        <v>7800</v>
      </c>
      <c r="E3410">
        <v>220</v>
      </c>
      <c r="F3410" t="s">
        <v>117</v>
      </c>
      <c r="G3410">
        <v>2018</v>
      </c>
      <c r="H3410" t="s">
        <v>14</v>
      </c>
      <c r="J3410" t="s">
        <v>80</v>
      </c>
      <c r="K3410">
        <v>72</v>
      </c>
      <c r="L3410" s="18">
        <v>43047</v>
      </c>
      <c r="M3410" s="18">
        <v>45149</v>
      </c>
      <c r="N3410" s="18">
        <v>43678</v>
      </c>
      <c r="O3410">
        <v>46850000</v>
      </c>
      <c r="P3410">
        <v>40000000</v>
      </c>
      <c r="Q3410">
        <v>6850000</v>
      </c>
      <c r="R3410">
        <v>945293</v>
      </c>
      <c r="S3410" t="s">
        <v>530</v>
      </c>
      <c r="T3410">
        <v>0.99306228640509131</v>
      </c>
      <c r="U3410">
        <v>0.6005701298387256</v>
      </c>
      <c r="V3410">
        <v>0.35454600221457733</v>
      </c>
      <c r="W3410">
        <v>-0.1113552997262736</v>
      </c>
      <c r="X3410">
        <v>-0.72909773183379534</v>
      </c>
      <c r="Y3410" t="str">
        <f t="shared" si="212"/>
        <v>61-72</v>
      </c>
      <c r="Z3410" s="20">
        <f t="shared" si="213"/>
        <v>0.85378868729989332</v>
      </c>
      <c r="AA3410" t="str">
        <f t="shared" si="214"/>
        <v>80%-100%</v>
      </c>
      <c r="AB3410">
        <f t="shared" si="215"/>
        <v>1.9601629571903639E-4</v>
      </c>
    </row>
    <row r="3411" spans="1:28" x14ac:dyDescent="0.25">
      <c r="A3411" t="s">
        <v>7801</v>
      </c>
      <c r="B3411" t="s">
        <v>7802</v>
      </c>
      <c r="C3411" t="s">
        <v>77</v>
      </c>
      <c r="D3411" t="s">
        <v>760</v>
      </c>
      <c r="E3411">
        <v>38</v>
      </c>
      <c r="F3411" t="s">
        <v>17</v>
      </c>
      <c r="G3411">
        <v>2018</v>
      </c>
      <c r="H3411" t="s">
        <v>17</v>
      </c>
      <c r="J3411" t="s">
        <v>80</v>
      </c>
      <c r="K3411">
        <v>84</v>
      </c>
      <c r="L3411" s="18">
        <v>43222</v>
      </c>
      <c r="M3411" s="18">
        <v>45693</v>
      </c>
      <c r="N3411" s="18">
        <v>44111</v>
      </c>
      <c r="O3411">
        <v>57090000</v>
      </c>
      <c r="P3411">
        <v>34090000</v>
      </c>
      <c r="Q3411">
        <v>23000000</v>
      </c>
      <c r="R3411">
        <v>655403</v>
      </c>
      <c r="S3411" t="s">
        <v>234</v>
      </c>
      <c r="T3411">
        <v>1.284136339660898</v>
      </c>
      <c r="U3411">
        <v>-0.45333578044810291</v>
      </c>
      <c r="V3411">
        <v>-0.20364820342165779</v>
      </c>
      <c r="W3411">
        <v>-0.26161530197215183</v>
      </c>
      <c r="X3411">
        <v>-3.2966835268508812E-2</v>
      </c>
      <c r="Y3411" t="str">
        <f t="shared" si="212"/>
        <v>&gt;72</v>
      </c>
      <c r="Z3411" s="20">
        <f t="shared" si="213"/>
        <v>0.59712734279208268</v>
      </c>
      <c r="AA3411" t="str">
        <f t="shared" si="214"/>
        <v>40%-60%</v>
      </c>
      <c r="AB3411">
        <f t="shared" si="215"/>
        <v>1.3590460128567927E-4</v>
      </c>
    </row>
    <row r="3412" spans="1:28" x14ac:dyDescent="0.25">
      <c r="A3412" t="s">
        <v>1110</v>
      </c>
      <c r="B3412" t="s">
        <v>1111</v>
      </c>
      <c r="C3412" t="s">
        <v>77</v>
      </c>
      <c r="D3412" t="s">
        <v>199</v>
      </c>
      <c r="E3412">
        <v>49</v>
      </c>
      <c r="F3412" t="s">
        <v>87</v>
      </c>
      <c r="G3412">
        <v>2022</v>
      </c>
      <c r="H3412" t="s">
        <v>24</v>
      </c>
      <c r="I3412" t="s">
        <v>84</v>
      </c>
      <c r="J3412" t="s">
        <v>80</v>
      </c>
      <c r="K3412">
        <v>84</v>
      </c>
      <c r="L3412" s="18">
        <v>44477</v>
      </c>
      <c r="M3412" s="18">
        <v>46975</v>
      </c>
      <c r="N3412" s="18">
        <v>44558</v>
      </c>
      <c r="O3412">
        <v>47160000</v>
      </c>
      <c r="P3412">
        <v>47160000</v>
      </c>
      <c r="Q3412">
        <v>0</v>
      </c>
      <c r="R3412">
        <v>987045</v>
      </c>
      <c r="S3412" t="s">
        <v>85</v>
      </c>
      <c r="T3412">
        <v>-0.1469777555134846</v>
      </c>
      <c r="U3412">
        <v>1.2009447865714571</v>
      </c>
      <c r="V3412">
        <v>0.13042163490563341</v>
      </c>
      <c r="W3412">
        <v>-0.74382866591216168</v>
      </c>
      <c r="X3412">
        <v>-0.26501046745693763</v>
      </c>
      <c r="Y3412" t="str">
        <f t="shared" si="212"/>
        <v>&gt;72</v>
      </c>
      <c r="Z3412" s="20">
        <f t="shared" si="213"/>
        <v>1</v>
      </c>
      <c r="AA3412" t="str">
        <f t="shared" si="214"/>
        <v>80%-100%</v>
      </c>
      <c r="AB3412">
        <f t="shared" si="215"/>
        <v>2.0467400542265336E-4</v>
      </c>
    </row>
    <row r="3413" spans="1:28" x14ac:dyDescent="0.25">
      <c r="A3413" t="s">
        <v>7803</v>
      </c>
      <c r="B3413" t="s">
        <v>7804</v>
      </c>
      <c r="C3413" t="s">
        <v>77</v>
      </c>
      <c r="D3413" t="s">
        <v>138</v>
      </c>
      <c r="E3413">
        <v>60</v>
      </c>
      <c r="F3413" t="s">
        <v>87</v>
      </c>
      <c r="G3413">
        <v>2018</v>
      </c>
      <c r="H3413" t="s">
        <v>15</v>
      </c>
      <c r="J3413" t="s">
        <v>80</v>
      </c>
      <c r="K3413">
        <v>24</v>
      </c>
      <c r="L3413" s="18">
        <v>42901</v>
      </c>
      <c r="M3413" s="18">
        <v>43631</v>
      </c>
      <c r="N3413" s="18">
        <v>43160</v>
      </c>
      <c r="O3413">
        <v>32586400</v>
      </c>
      <c r="P3413">
        <v>20336400</v>
      </c>
      <c r="Q3413">
        <v>12250000</v>
      </c>
      <c r="R3413">
        <v>956417</v>
      </c>
      <c r="S3413" t="s">
        <v>191</v>
      </c>
      <c r="T3413">
        <v>0.58070737762603197</v>
      </c>
      <c r="U3413">
        <v>-0.3426776398643071</v>
      </c>
      <c r="V3413">
        <v>-1.310626210072708</v>
      </c>
      <c r="W3413">
        <v>0.37573504096092919</v>
      </c>
      <c r="X3413">
        <v>-0.57440197704150942</v>
      </c>
      <c r="Y3413" t="str">
        <f t="shared" si="212"/>
        <v>&lt;=24</v>
      </c>
      <c r="Z3413" s="20">
        <f t="shared" si="213"/>
        <v>0.62407630177006357</v>
      </c>
      <c r="AA3413" t="str">
        <f t="shared" si="214"/>
        <v>60%-80%</v>
      </c>
      <c r="AB3413">
        <f t="shared" si="215"/>
        <v>1.9832297235112672E-4</v>
      </c>
    </row>
    <row r="3414" spans="1:28" x14ac:dyDescent="0.25">
      <c r="A3414" t="s">
        <v>7805</v>
      </c>
      <c r="B3414" t="s">
        <v>7806</v>
      </c>
      <c r="C3414" t="s">
        <v>77</v>
      </c>
      <c r="D3414" t="s">
        <v>373</v>
      </c>
      <c r="E3414">
        <v>48</v>
      </c>
      <c r="F3414" t="s">
        <v>117</v>
      </c>
      <c r="G3414">
        <v>2018</v>
      </c>
      <c r="H3414" t="s">
        <v>14</v>
      </c>
      <c r="J3414" t="s">
        <v>80</v>
      </c>
      <c r="K3414">
        <v>60</v>
      </c>
      <c r="L3414" s="18">
        <v>43158</v>
      </c>
      <c r="M3414" s="18">
        <v>44984</v>
      </c>
      <c r="N3414" s="18">
        <v>43462</v>
      </c>
      <c r="O3414">
        <v>43750000</v>
      </c>
      <c r="P3414">
        <v>27718989</v>
      </c>
      <c r="Q3414">
        <v>16031011</v>
      </c>
      <c r="R3414">
        <v>817938</v>
      </c>
      <c r="S3414" t="s">
        <v>178</v>
      </c>
      <c r="T3414">
        <v>0.49581077875975499</v>
      </c>
      <c r="U3414">
        <v>-0.30366620395247412</v>
      </c>
      <c r="V3414">
        <v>-1.151924635309977</v>
      </c>
      <c r="W3414">
        <v>-0.32307298549107122</v>
      </c>
      <c r="X3414">
        <v>1.5139907126543499</v>
      </c>
      <c r="Y3414" t="str">
        <f t="shared" si="212"/>
        <v>49-60</v>
      </c>
      <c r="Z3414" s="20">
        <f t="shared" si="213"/>
        <v>0.63357689142857143</v>
      </c>
      <c r="AA3414" t="str">
        <f t="shared" si="214"/>
        <v>60%-80%</v>
      </c>
      <c r="AB3414">
        <f t="shared" si="215"/>
        <v>1.6960791721491345E-4</v>
      </c>
    </row>
    <row r="3415" spans="1:28" x14ac:dyDescent="0.25">
      <c r="A3415" t="s">
        <v>7807</v>
      </c>
      <c r="B3415" t="s">
        <v>7808</v>
      </c>
      <c r="C3415" t="s">
        <v>77</v>
      </c>
      <c r="D3415" t="s">
        <v>480</v>
      </c>
      <c r="E3415">
        <v>59</v>
      </c>
      <c r="F3415" t="s">
        <v>117</v>
      </c>
      <c r="G3415">
        <v>2019</v>
      </c>
      <c r="H3415" t="s">
        <v>14</v>
      </c>
      <c r="J3415" t="s">
        <v>80</v>
      </c>
      <c r="K3415">
        <v>84</v>
      </c>
      <c r="L3415" s="18">
        <v>43339</v>
      </c>
      <c r="M3415" s="18">
        <v>45896</v>
      </c>
      <c r="N3415" s="18">
        <v>44144</v>
      </c>
      <c r="O3415">
        <v>49650000</v>
      </c>
      <c r="P3415">
        <v>49650000</v>
      </c>
      <c r="Q3415">
        <v>0</v>
      </c>
      <c r="R3415">
        <v>1058565</v>
      </c>
      <c r="S3415" t="s">
        <v>164</v>
      </c>
      <c r="T3415">
        <v>0.50793886431208024</v>
      </c>
      <c r="U3415">
        <v>1.2009447865714571</v>
      </c>
      <c r="V3415">
        <v>8.4208985237667983E-2</v>
      </c>
      <c r="W3415">
        <v>0.35278489405433489</v>
      </c>
      <c r="X3415">
        <v>1.436642835258207</v>
      </c>
      <c r="Y3415" t="str">
        <f t="shared" si="212"/>
        <v>&gt;72</v>
      </c>
      <c r="Z3415" s="20">
        <f t="shared" si="213"/>
        <v>1</v>
      </c>
      <c r="AA3415" t="str">
        <f t="shared" si="214"/>
        <v>80%-100%</v>
      </c>
      <c r="AB3415">
        <f t="shared" si="215"/>
        <v>2.1950441828916722E-4</v>
      </c>
    </row>
    <row r="3416" spans="1:28" x14ac:dyDescent="0.25">
      <c r="A3416" t="s">
        <v>7809</v>
      </c>
      <c r="B3416" t="s">
        <v>7810</v>
      </c>
      <c r="C3416" t="s">
        <v>77</v>
      </c>
      <c r="D3416" t="s">
        <v>846</v>
      </c>
      <c r="E3416">
        <v>49</v>
      </c>
      <c r="F3416" t="s">
        <v>87</v>
      </c>
      <c r="G3416">
        <v>2019</v>
      </c>
      <c r="H3416" t="s">
        <v>15</v>
      </c>
      <c r="I3416" t="s">
        <v>84</v>
      </c>
      <c r="J3416" t="s">
        <v>80</v>
      </c>
      <c r="K3416">
        <v>84</v>
      </c>
      <c r="L3416" s="18">
        <v>43515</v>
      </c>
      <c r="M3416" s="18">
        <v>46072</v>
      </c>
      <c r="N3416" s="18">
        <v>44056</v>
      </c>
      <c r="O3416">
        <v>37314000</v>
      </c>
      <c r="P3416">
        <v>36863750</v>
      </c>
      <c r="Q3416">
        <v>450250</v>
      </c>
      <c r="R3416">
        <v>803892</v>
      </c>
      <c r="S3416" t="s">
        <v>829</v>
      </c>
      <c r="T3416">
        <v>-1.614476107344843</v>
      </c>
      <c r="U3416">
        <v>1.1513971105314471</v>
      </c>
      <c r="V3416">
        <v>0.373854950705302</v>
      </c>
      <c r="W3416">
        <v>-0.2836879618092904</v>
      </c>
      <c r="X3416">
        <v>-1.11583711881451</v>
      </c>
      <c r="Y3416" t="str">
        <f t="shared" si="212"/>
        <v>&gt;72</v>
      </c>
      <c r="Z3416" s="20">
        <f t="shared" si="213"/>
        <v>0.98793348341105214</v>
      </c>
      <c r="AA3416" t="str">
        <f t="shared" si="214"/>
        <v>80%-100%</v>
      </c>
      <c r="AB3416">
        <f t="shared" si="215"/>
        <v>1.6669533361419962E-4</v>
      </c>
    </row>
    <row r="3417" spans="1:28" x14ac:dyDescent="0.25">
      <c r="A3417" t="s">
        <v>7811</v>
      </c>
      <c r="B3417" t="s">
        <v>7812</v>
      </c>
      <c r="C3417" t="s">
        <v>77</v>
      </c>
      <c r="D3417" t="s">
        <v>93</v>
      </c>
      <c r="E3417">
        <v>15</v>
      </c>
      <c r="F3417" t="s">
        <v>79</v>
      </c>
      <c r="G3417">
        <v>2018</v>
      </c>
      <c r="H3417" t="s">
        <v>13</v>
      </c>
      <c r="J3417" t="s">
        <v>80</v>
      </c>
      <c r="K3417">
        <v>72</v>
      </c>
      <c r="L3417" s="18">
        <v>43021</v>
      </c>
      <c r="M3417" s="18">
        <v>45212</v>
      </c>
      <c r="N3417" s="18">
        <v>43733</v>
      </c>
      <c r="O3417">
        <v>43450000</v>
      </c>
      <c r="P3417">
        <v>38450000</v>
      </c>
      <c r="Q3417">
        <v>5000000</v>
      </c>
      <c r="R3417">
        <v>916952</v>
      </c>
      <c r="S3417" t="s">
        <v>311</v>
      </c>
      <c r="T3417">
        <v>-1.359786310746012</v>
      </c>
      <c r="U3417">
        <v>0.72842325972327204</v>
      </c>
      <c r="V3417">
        <v>0.48612183982770601</v>
      </c>
      <c r="W3417">
        <v>-0.78950326519201564</v>
      </c>
      <c r="X3417">
        <v>-1.270532873606796</v>
      </c>
      <c r="Y3417" t="str">
        <f t="shared" si="212"/>
        <v>61-72</v>
      </c>
      <c r="Z3417" s="20">
        <f t="shared" si="213"/>
        <v>0.88492520138089759</v>
      </c>
      <c r="AA3417" t="str">
        <f t="shared" si="214"/>
        <v>80%-100%</v>
      </c>
      <c r="AB3417">
        <f t="shared" si="215"/>
        <v>1.9013949578824962E-4</v>
      </c>
    </row>
    <row r="3418" spans="1:28" x14ac:dyDescent="0.25">
      <c r="A3418" t="s">
        <v>7813</v>
      </c>
      <c r="B3418" t="s">
        <v>7814</v>
      </c>
      <c r="C3418" t="s">
        <v>77</v>
      </c>
      <c r="D3418" t="s">
        <v>329</v>
      </c>
      <c r="E3418">
        <v>60</v>
      </c>
      <c r="F3418" t="s">
        <v>87</v>
      </c>
      <c r="G3418">
        <v>2019</v>
      </c>
      <c r="H3418" t="s">
        <v>15</v>
      </c>
      <c r="J3418" t="s">
        <v>80</v>
      </c>
      <c r="K3418">
        <v>72</v>
      </c>
      <c r="L3418" s="18">
        <v>43278</v>
      </c>
      <c r="M3418" s="18">
        <v>45470</v>
      </c>
      <c r="N3418" s="18">
        <v>44103</v>
      </c>
      <c r="O3418">
        <v>33490000</v>
      </c>
      <c r="P3418">
        <v>31025889</v>
      </c>
      <c r="Q3418">
        <v>2464111</v>
      </c>
      <c r="R3418">
        <v>668686</v>
      </c>
      <c r="S3418" t="s">
        <v>103</v>
      </c>
      <c r="T3418">
        <v>0.33814566657952638</v>
      </c>
      <c r="U3418">
        <v>0.89881990374502463</v>
      </c>
      <c r="V3418">
        <v>-1.017070308908081</v>
      </c>
      <c r="W3418">
        <v>0.8596121718960853</v>
      </c>
      <c r="X3418">
        <v>1.281947080465921</v>
      </c>
      <c r="Y3418" t="str">
        <f t="shared" si="212"/>
        <v>61-72</v>
      </c>
      <c r="Z3418" s="20">
        <f t="shared" si="213"/>
        <v>0.92642248432367869</v>
      </c>
      <c r="AA3418" t="str">
        <f t="shared" si="214"/>
        <v>80%-100%</v>
      </c>
      <c r="AB3418">
        <f t="shared" si="215"/>
        <v>1.3865896893257388E-4</v>
      </c>
    </row>
    <row r="3419" spans="1:28" x14ac:dyDescent="0.25">
      <c r="A3419" t="s">
        <v>7815</v>
      </c>
      <c r="B3419" t="s">
        <v>7816</v>
      </c>
      <c r="C3419" t="s">
        <v>77</v>
      </c>
      <c r="D3419" t="s">
        <v>327</v>
      </c>
      <c r="E3419">
        <v>74</v>
      </c>
      <c r="F3419" t="s">
        <v>79</v>
      </c>
      <c r="G3419">
        <v>2019</v>
      </c>
      <c r="H3419" t="s">
        <v>13</v>
      </c>
      <c r="I3419" t="s">
        <v>84</v>
      </c>
      <c r="J3419" t="s">
        <v>80</v>
      </c>
      <c r="K3419">
        <v>72</v>
      </c>
      <c r="L3419" s="18">
        <v>43496</v>
      </c>
      <c r="M3419" s="18">
        <v>45688</v>
      </c>
      <c r="N3419" s="18">
        <v>43885</v>
      </c>
      <c r="O3419">
        <v>38490000</v>
      </c>
      <c r="P3419">
        <v>38490000</v>
      </c>
      <c r="Q3419">
        <v>0</v>
      </c>
      <c r="R3419">
        <v>839739</v>
      </c>
      <c r="S3419" t="s">
        <v>168</v>
      </c>
      <c r="T3419">
        <v>1.235623997451597</v>
      </c>
      <c r="U3419">
        <v>1.2009447865714571</v>
      </c>
      <c r="V3419">
        <v>0.23398224772338561</v>
      </c>
      <c r="W3419">
        <v>0.1014328751243533</v>
      </c>
      <c r="X3419">
        <v>1.5913385900504931</v>
      </c>
      <c r="Y3419" t="str">
        <f t="shared" si="212"/>
        <v>61-72</v>
      </c>
      <c r="Z3419" s="20">
        <f t="shared" si="213"/>
        <v>1</v>
      </c>
      <c r="AA3419" t="str">
        <f t="shared" si="214"/>
        <v>80%-100%</v>
      </c>
      <c r="AB3419">
        <f t="shared" si="215"/>
        <v>1.741285803986784E-4</v>
      </c>
    </row>
    <row r="3420" spans="1:28" x14ac:dyDescent="0.25">
      <c r="A3420" t="s">
        <v>7817</v>
      </c>
      <c r="B3420" t="s">
        <v>7818</v>
      </c>
      <c r="C3420" t="s">
        <v>77</v>
      </c>
      <c r="D3420" t="s">
        <v>93</v>
      </c>
      <c r="E3420">
        <v>49</v>
      </c>
      <c r="F3420" t="s">
        <v>87</v>
      </c>
      <c r="G3420">
        <v>2018</v>
      </c>
      <c r="H3420" t="s">
        <v>15</v>
      </c>
      <c r="J3420" t="s">
        <v>80</v>
      </c>
      <c r="K3420">
        <v>60</v>
      </c>
      <c r="L3420" s="18">
        <v>43221</v>
      </c>
      <c r="M3420" s="18">
        <v>44931</v>
      </c>
      <c r="N3420" s="18">
        <v>43216</v>
      </c>
      <c r="O3420">
        <v>41000000</v>
      </c>
      <c r="P3420">
        <v>23000000</v>
      </c>
      <c r="Q3420">
        <v>18000000</v>
      </c>
      <c r="R3420">
        <v>612282</v>
      </c>
      <c r="S3420" t="s">
        <v>563</v>
      </c>
      <c r="T3420">
        <v>0.44729843655045393</v>
      </c>
      <c r="U3420">
        <v>-0.60178246293081217</v>
      </c>
      <c r="V3420">
        <v>0.56516632981038883</v>
      </c>
      <c r="W3420">
        <v>1.9119319350567059</v>
      </c>
      <c r="X3420">
        <v>-0.72909773183379534</v>
      </c>
      <c r="Y3420" t="str">
        <f t="shared" si="212"/>
        <v>49-60</v>
      </c>
      <c r="Z3420" s="20">
        <f t="shared" si="213"/>
        <v>0.56097560975609762</v>
      </c>
      <c r="AA3420" t="str">
        <f t="shared" si="214"/>
        <v>40%-60%</v>
      </c>
      <c r="AB3420">
        <f t="shared" si="215"/>
        <v>1.2696301525076672E-4</v>
      </c>
    </row>
    <row r="3421" spans="1:28" x14ac:dyDescent="0.25">
      <c r="A3421" t="s">
        <v>7819</v>
      </c>
      <c r="B3421" t="s">
        <v>7820</v>
      </c>
      <c r="C3421" t="s">
        <v>77</v>
      </c>
      <c r="D3421" t="s">
        <v>865</v>
      </c>
      <c r="E3421">
        <v>59</v>
      </c>
      <c r="F3421" t="s">
        <v>17</v>
      </c>
      <c r="G3421">
        <v>2021</v>
      </c>
      <c r="H3421" t="s">
        <v>17</v>
      </c>
      <c r="I3421" t="s">
        <v>84</v>
      </c>
      <c r="J3421" t="s">
        <v>80</v>
      </c>
      <c r="K3421">
        <v>72</v>
      </c>
      <c r="L3421" s="18">
        <v>44165</v>
      </c>
      <c r="M3421" s="18">
        <v>46356</v>
      </c>
      <c r="N3421" s="18">
        <v>44396</v>
      </c>
      <c r="O3421">
        <v>71115000</v>
      </c>
      <c r="P3421">
        <v>22000000</v>
      </c>
      <c r="Q3421">
        <v>49115000</v>
      </c>
      <c r="R3421">
        <v>583729</v>
      </c>
      <c r="S3421" t="s">
        <v>252</v>
      </c>
      <c r="T3421">
        <v>-0.122721584408834</v>
      </c>
      <c r="U3421">
        <v>-1.6349773920839781</v>
      </c>
      <c r="V3421">
        <v>0.80229979975843724</v>
      </c>
      <c r="W3421">
        <v>-0.4138639219845015</v>
      </c>
      <c r="X3421">
        <v>0.27642467431606299</v>
      </c>
      <c r="Y3421" t="str">
        <f t="shared" si="212"/>
        <v>61-72</v>
      </c>
      <c r="Z3421" s="20">
        <f t="shared" si="213"/>
        <v>0.30935808197989173</v>
      </c>
      <c r="AA3421" t="str">
        <f t="shared" si="214"/>
        <v>20%-40%</v>
      </c>
      <c r="AB3421">
        <f t="shared" si="215"/>
        <v>1.2104225492389914E-4</v>
      </c>
    </row>
    <row r="3422" spans="1:28" x14ac:dyDescent="0.25">
      <c r="A3422" t="s">
        <v>7821</v>
      </c>
      <c r="B3422" t="s">
        <v>7822</v>
      </c>
      <c r="C3422" t="s">
        <v>77</v>
      </c>
      <c r="D3422" t="s">
        <v>223</v>
      </c>
      <c r="E3422">
        <v>59</v>
      </c>
      <c r="F3422" t="s">
        <v>95</v>
      </c>
      <c r="G3422">
        <v>2018</v>
      </c>
      <c r="H3422" t="s">
        <v>16</v>
      </c>
      <c r="J3422" t="s">
        <v>96</v>
      </c>
      <c r="K3422">
        <v>60</v>
      </c>
      <c r="L3422" s="18">
        <v>43706</v>
      </c>
      <c r="M3422" s="18">
        <v>45533</v>
      </c>
      <c r="N3422" s="18">
        <v>44495</v>
      </c>
      <c r="O3422">
        <v>34000000</v>
      </c>
      <c r="P3422">
        <v>24000000</v>
      </c>
      <c r="Q3422">
        <v>10000000</v>
      </c>
      <c r="R3422">
        <v>753311</v>
      </c>
      <c r="S3422" t="s">
        <v>252</v>
      </c>
      <c r="T3422">
        <v>1.065830799719043</v>
      </c>
      <c r="U3422">
        <v>-6.7646452846384653E-3</v>
      </c>
      <c r="V3422">
        <v>0.96038877972380288</v>
      </c>
      <c r="W3422">
        <v>-0.25813270256130949</v>
      </c>
      <c r="X3422">
        <v>0.89520769348520657</v>
      </c>
      <c r="Y3422" t="str">
        <f t="shared" si="212"/>
        <v>49-60</v>
      </c>
      <c r="Z3422" s="20">
        <f t="shared" si="213"/>
        <v>0.70588235294117652</v>
      </c>
      <c r="AA3422" t="str">
        <f t="shared" si="214"/>
        <v>60%-80%</v>
      </c>
      <c r="AB3422">
        <f t="shared" si="215"/>
        <v>1.5620683930210317E-4</v>
      </c>
    </row>
    <row r="3423" spans="1:28" x14ac:dyDescent="0.25">
      <c r="A3423" t="s">
        <v>7823</v>
      </c>
      <c r="B3423" t="s">
        <v>7824</v>
      </c>
      <c r="C3423" t="s">
        <v>77</v>
      </c>
      <c r="D3423" t="s">
        <v>197</v>
      </c>
      <c r="E3423">
        <v>15</v>
      </c>
      <c r="F3423" t="s">
        <v>87</v>
      </c>
      <c r="G3423">
        <v>2017</v>
      </c>
      <c r="H3423" t="s">
        <v>15</v>
      </c>
      <c r="J3423" t="s">
        <v>80</v>
      </c>
      <c r="K3423">
        <v>72</v>
      </c>
      <c r="L3423" s="18">
        <v>42642</v>
      </c>
      <c r="M3423" s="18">
        <v>44833</v>
      </c>
      <c r="N3423" s="18">
        <v>42853</v>
      </c>
      <c r="O3423">
        <v>45490000</v>
      </c>
      <c r="P3423">
        <v>35000000</v>
      </c>
      <c r="Q3423">
        <v>10490000</v>
      </c>
      <c r="R3423">
        <v>742939</v>
      </c>
      <c r="S3423" t="s">
        <v>311</v>
      </c>
      <c r="T3423">
        <v>0.8353971742248627</v>
      </c>
      <c r="U3423">
        <v>0.25405174202145681</v>
      </c>
      <c r="V3423">
        <v>-0.13135316434961611</v>
      </c>
      <c r="W3423">
        <v>-0.6957072723679808</v>
      </c>
      <c r="X3423">
        <v>1.281947080465921</v>
      </c>
      <c r="Y3423" t="str">
        <f t="shared" si="212"/>
        <v>61-72</v>
      </c>
      <c r="Z3423" s="20">
        <f t="shared" si="213"/>
        <v>0.76939986810287975</v>
      </c>
      <c r="AA3423" t="str">
        <f t="shared" si="214"/>
        <v>60%-80%</v>
      </c>
      <c r="AB3423">
        <f t="shared" si="215"/>
        <v>1.5405609765988448E-4</v>
      </c>
    </row>
    <row r="3424" spans="1:28" x14ac:dyDescent="0.25">
      <c r="A3424" t="s">
        <v>7825</v>
      </c>
      <c r="B3424" t="s">
        <v>7826</v>
      </c>
      <c r="C3424" t="s">
        <v>77</v>
      </c>
      <c r="D3424" t="s">
        <v>125</v>
      </c>
      <c r="E3424">
        <v>49</v>
      </c>
      <c r="F3424" t="s">
        <v>117</v>
      </c>
      <c r="G3424">
        <v>2021</v>
      </c>
      <c r="H3424" t="s">
        <v>29</v>
      </c>
      <c r="I3424" t="s">
        <v>84</v>
      </c>
      <c r="J3424" t="s">
        <v>80</v>
      </c>
      <c r="K3424">
        <v>72</v>
      </c>
      <c r="L3424" s="18">
        <v>44116</v>
      </c>
      <c r="M3424" s="18">
        <v>46366</v>
      </c>
      <c r="N3424" s="18">
        <v>44502</v>
      </c>
      <c r="O3424">
        <v>56070100</v>
      </c>
      <c r="P3424">
        <v>13035050</v>
      </c>
      <c r="Q3424">
        <v>43035050</v>
      </c>
      <c r="R3424">
        <v>334366</v>
      </c>
      <c r="S3424" t="s">
        <v>318</v>
      </c>
      <c r="T3424">
        <v>-2.569689999023184E-2</v>
      </c>
      <c r="U3424">
        <v>-1.9506643896268281</v>
      </c>
      <c r="V3424">
        <v>0.24898836987965761</v>
      </c>
      <c r="W3424">
        <v>-0.83602820181658</v>
      </c>
      <c r="X3424">
        <v>0.66316406129677774</v>
      </c>
      <c r="Y3424" t="str">
        <f t="shared" si="212"/>
        <v>61-72</v>
      </c>
      <c r="Z3424" s="20">
        <f t="shared" si="213"/>
        <v>0.23247773768907135</v>
      </c>
      <c r="AA3424" t="str">
        <f t="shared" si="214"/>
        <v>20%-40%</v>
      </c>
      <c r="AB3424">
        <f t="shared" si="215"/>
        <v>6.9334253754540991E-5</v>
      </c>
    </row>
    <row r="3425" spans="1:28" x14ac:dyDescent="0.25">
      <c r="A3425" t="s">
        <v>7827</v>
      </c>
      <c r="B3425" t="s">
        <v>7828</v>
      </c>
      <c r="C3425" t="s">
        <v>77</v>
      </c>
      <c r="D3425" t="s">
        <v>256</v>
      </c>
      <c r="E3425">
        <v>61</v>
      </c>
      <c r="F3425" t="s">
        <v>17</v>
      </c>
      <c r="G3425">
        <v>2018</v>
      </c>
      <c r="H3425" t="s">
        <v>17</v>
      </c>
      <c r="J3425" t="s">
        <v>80</v>
      </c>
      <c r="K3425">
        <v>48</v>
      </c>
      <c r="L3425" s="18">
        <v>42833</v>
      </c>
      <c r="M3425" s="18">
        <v>44412</v>
      </c>
      <c r="N3425" s="18">
        <v>43290</v>
      </c>
      <c r="O3425">
        <v>56710000</v>
      </c>
      <c r="P3425">
        <v>28710000</v>
      </c>
      <c r="Q3425">
        <v>28000000</v>
      </c>
      <c r="R3425">
        <v>864589</v>
      </c>
      <c r="S3425" t="s">
        <v>262</v>
      </c>
      <c r="T3425">
        <v>0.82326908867253745</v>
      </c>
      <c r="U3425">
        <v>-0.82645669310938052</v>
      </c>
      <c r="V3425">
        <v>0.2094661248883162</v>
      </c>
      <c r="W3425">
        <v>0.58638570603382889</v>
      </c>
      <c r="X3425">
        <v>-0.49705409964536651</v>
      </c>
      <c r="Y3425" t="str">
        <f t="shared" si="212"/>
        <v>37-48</v>
      </c>
      <c r="Z3425" s="20">
        <f t="shared" si="213"/>
        <v>0.5062599188855581</v>
      </c>
      <c r="AA3425" t="str">
        <f t="shared" si="214"/>
        <v>40%-60%</v>
      </c>
      <c r="AB3425">
        <f t="shared" si="215"/>
        <v>1.7928148531664358E-4</v>
      </c>
    </row>
    <row r="3426" spans="1:28" x14ac:dyDescent="0.25">
      <c r="A3426" t="s">
        <v>7829</v>
      </c>
      <c r="B3426" t="s">
        <v>7830</v>
      </c>
      <c r="C3426" t="s">
        <v>77</v>
      </c>
      <c r="D3426" t="s">
        <v>93</v>
      </c>
      <c r="E3426">
        <v>15</v>
      </c>
      <c r="F3426" t="s">
        <v>17</v>
      </c>
      <c r="G3426">
        <v>2018</v>
      </c>
      <c r="H3426" t="s">
        <v>17</v>
      </c>
      <c r="J3426" t="s">
        <v>80</v>
      </c>
      <c r="K3426">
        <v>72</v>
      </c>
      <c r="L3426" s="18">
        <v>43097</v>
      </c>
      <c r="M3426" s="18">
        <v>45288</v>
      </c>
      <c r="N3426" s="18">
        <v>43803</v>
      </c>
      <c r="O3426">
        <v>52490000</v>
      </c>
      <c r="P3426">
        <v>16554000</v>
      </c>
      <c r="Q3426">
        <v>35936000</v>
      </c>
      <c r="R3426">
        <v>395863</v>
      </c>
      <c r="S3426" t="s">
        <v>306</v>
      </c>
      <c r="T3426">
        <v>0.45942652210277918</v>
      </c>
      <c r="U3426">
        <v>-1.6102732909064279</v>
      </c>
      <c r="V3426">
        <v>0.52564408481904745</v>
      </c>
      <c r="W3426">
        <v>5.2062859764871572E-2</v>
      </c>
      <c r="X3426">
        <v>0.43112042910834891</v>
      </c>
      <c r="Y3426" t="str">
        <f t="shared" si="212"/>
        <v>61-72</v>
      </c>
      <c r="Z3426" s="20">
        <f t="shared" si="213"/>
        <v>0.31537435702038485</v>
      </c>
      <c r="AA3426" t="str">
        <f t="shared" si="214"/>
        <v>20%-40%</v>
      </c>
      <c r="AB3426">
        <f t="shared" si="215"/>
        <v>8.2086293744082416E-5</v>
      </c>
    </row>
    <row r="3427" spans="1:28" x14ac:dyDescent="0.25">
      <c r="A3427" t="s">
        <v>7831</v>
      </c>
      <c r="B3427" t="s">
        <v>7832</v>
      </c>
      <c r="C3427" t="s">
        <v>77</v>
      </c>
      <c r="D3427" t="s">
        <v>1511</v>
      </c>
      <c r="E3427">
        <v>38</v>
      </c>
      <c r="F3427" t="s">
        <v>95</v>
      </c>
      <c r="G3427">
        <v>2014</v>
      </c>
      <c r="H3427" t="s">
        <v>16</v>
      </c>
      <c r="J3427" t="s">
        <v>96</v>
      </c>
      <c r="K3427">
        <v>72</v>
      </c>
      <c r="L3427" s="18">
        <v>43597</v>
      </c>
      <c r="M3427" s="18">
        <v>45996</v>
      </c>
      <c r="N3427" s="18">
        <v>43924</v>
      </c>
      <c r="O3427">
        <v>38000000</v>
      </c>
      <c r="P3427">
        <v>18000000</v>
      </c>
      <c r="Q3427">
        <v>20000000</v>
      </c>
      <c r="R3427">
        <v>422278</v>
      </c>
      <c r="S3427" t="s">
        <v>160</v>
      </c>
      <c r="T3427">
        <v>-0.30464286769371318</v>
      </c>
      <c r="U3427">
        <v>-0.96021945990787194</v>
      </c>
      <c r="V3427">
        <v>0.24898836987965761</v>
      </c>
      <c r="W3427">
        <v>-0.1582980533556736</v>
      </c>
      <c r="X3427">
        <v>-1.0384892414183671</v>
      </c>
      <c r="Y3427" t="str">
        <f t="shared" si="212"/>
        <v>61-72</v>
      </c>
      <c r="Z3427" s="20">
        <f t="shared" si="213"/>
        <v>0.47368421052631576</v>
      </c>
      <c r="AA3427" t="str">
        <f t="shared" si="214"/>
        <v>40%-60%</v>
      </c>
      <c r="AB3427">
        <f t="shared" si="215"/>
        <v>8.7563717623682024E-5</v>
      </c>
    </row>
    <row r="3428" spans="1:28" x14ac:dyDescent="0.25">
      <c r="A3428" t="s">
        <v>7833</v>
      </c>
      <c r="B3428" t="s">
        <v>7834</v>
      </c>
      <c r="C3428" t="s">
        <v>77</v>
      </c>
      <c r="D3428" t="s">
        <v>611</v>
      </c>
      <c r="E3428">
        <v>59</v>
      </c>
      <c r="F3428" t="s">
        <v>87</v>
      </c>
      <c r="G3428">
        <v>2017</v>
      </c>
      <c r="H3428" t="s">
        <v>15</v>
      </c>
      <c r="J3428" t="s">
        <v>80</v>
      </c>
      <c r="K3428">
        <v>84</v>
      </c>
      <c r="L3428" s="18">
        <v>42625</v>
      </c>
      <c r="M3428" s="18">
        <v>45269</v>
      </c>
      <c r="N3428" s="18">
        <v>44406</v>
      </c>
      <c r="O3428">
        <v>37940000</v>
      </c>
      <c r="P3428">
        <v>33940000</v>
      </c>
      <c r="Q3428">
        <v>4000000</v>
      </c>
      <c r="R3428">
        <v>555598</v>
      </c>
      <c r="S3428" t="s">
        <v>612</v>
      </c>
      <c r="T3428">
        <v>0.6777320620446341</v>
      </c>
      <c r="U3428">
        <v>0.76802838506268223</v>
      </c>
      <c r="V3428">
        <v>0.22710197818182309</v>
      </c>
      <c r="W3428">
        <v>-0.50314602414184528</v>
      </c>
      <c r="X3428">
        <v>-1.0384892414183671</v>
      </c>
      <c r="Y3428" t="str">
        <f t="shared" si="212"/>
        <v>&gt;72</v>
      </c>
      <c r="Z3428" s="20">
        <f t="shared" si="213"/>
        <v>0.89457037427517128</v>
      </c>
      <c r="AA3428" t="str">
        <f t="shared" si="214"/>
        <v>80%-100%</v>
      </c>
      <c r="AB3428">
        <f t="shared" si="215"/>
        <v>1.1520900066847546E-4</v>
      </c>
    </row>
    <row r="3429" spans="1:28" x14ac:dyDescent="0.25">
      <c r="A3429" t="s">
        <v>7835</v>
      </c>
      <c r="B3429" t="s">
        <v>7836</v>
      </c>
      <c r="C3429" t="s">
        <v>77</v>
      </c>
      <c r="D3429" t="s">
        <v>392</v>
      </c>
      <c r="E3429">
        <v>38</v>
      </c>
      <c r="F3429" t="s">
        <v>87</v>
      </c>
      <c r="G3429">
        <v>2018</v>
      </c>
      <c r="H3429" t="s">
        <v>15</v>
      </c>
      <c r="J3429" t="s">
        <v>80</v>
      </c>
      <c r="K3429">
        <v>84</v>
      </c>
      <c r="L3429" s="18">
        <v>43236</v>
      </c>
      <c r="M3429" s="18">
        <v>45793</v>
      </c>
      <c r="N3429" s="18">
        <v>43389</v>
      </c>
      <c r="O3429">
        <v>43698200</v>
      </c>
      <c r="P3429">
        <v>41513290</v>
      </c>
      <c r="Q3429">
        <v>2184910</v>
      </c>
      <c r="R3429">
        <v>885822</v>
      </c>
      <c r="S3429" t="s">
        <v>389</v>
      </c>
      <c r="T3429">
        <v>1.5266980507074039</v>
      </c>
      <c r="U3429">
        <v>0.99563418315592023</v>
      </c>
      <c r="V3429">
        <v>9.4836319304614822E-2</v>
      </c>
      <c r="W3429">
        <v>0.54938707013833543</v>
      </c>
      <c r="X3429">
        <v>-0.72909773183379534</v>
      </c>
      <c r="Y3429" t="str">
        <f t="shared" si="212"/>
        <v>&gt;72</v>
      </c>
      <c r="Z3429" s="20">
        <f t="shared" si="213"/>
        <v>0.95</v>
      </c>
      <c r="AA3429" t="str">
        <f t="shared" si="214"/>
        <v>80%-100%</v>
      </c>
      <c r="AB3429">
        <f t="shared" si="215"/>
        <v>1.8368436781656931E-4</v>
      </c>
    </row>
    <row r="3430" spans="1:28" x14ac:dyDescent="0.25">
      <c r="A3430" t="s">
        <v>7837</v>
      </c>
      <c r="B3430" t="s">
        <v>7838</v>
      </c>
      <c r="C3430" t="s">
        <v>77</v>
      </c>
      <c r="D3430" t="s">
        <v>212</v>
      </c>
      <c r="E3430">
        <v>59</v>
      </c>
      <c r="F3430" t="s">
        <v>11</v>
      </c>
      <c r="G3430">
        <v>2017</v>
      </c>
      <c r="H3430" t="s">
        <v>11</v>
      </c>
      <c r="J3430" t="s">
        <v>80</v>
      </c>
      <c r="K3430">
        <v>72</v>
      </c>
      <c r="L3430" s="18">
        <v>42986</v>
      </c>
      <c r="M3430" s="18">
        <v>45147</v>
      </c>
      <c r="N3430" s="18">
        <v>43187</v>
      </c>
      <c r="O3430">
        <v>58990000</v>
      </c>
      <c r="P3430">
        <v>48990000</v>
      </c>
      <c r="Q3430">
        <v>10000000</v>
      </c>
      <c r="R3430">
        <v>1114711</v>
      </c>
      <c r="S3430" t="s">
        <v>640</v>
      </c>
      <c r="T3430">
        <v>-8.633732775185822E-2</v>
      </c>
      <c r="U3430">
        <v>0.50485865870050817</v>
      </c>
      <c r="V3430">
        <v>0.80229979975843724</v>
      </c>
      <c r="W3430">
        <v>0.49659944211746282</v>
      </c>
      <c r="X3430">
        <v>4.4381042127634142E-2</v>
      </c>
      <c r="Y3430" t="str">
        <f t="shared" si="212"/>
        <v>61-72</v>
      </c>
      <c r="Z3430" s="20">
        <f t="shared" si="213"/>
        <v>0.83047974232920829</v>
      </c>
      <c r="AA3430" t="str">
        <f t="shared" si="214"/>
        <v>80%-100%</v>
      </c>
      <c r="AB3430">
        <f t="shared" si="215"/>
        <v>2.3114687299838544E-4</v>
      </c>
    </row>
    <row r="3431" spans="1:28" x14ac:dyDescent="0.25">
      <c r="A3431" t="s">
        <v>7839</v>
      </c>
      <c r="B3431" t="s">
        <v>7840</v>
      </c>
      <c r="C3431" t="s">
        <v>77</v>
      </c>
      <c r="D3431" t="s">
        <v>204</v>
      </c>
      <c r="E3431">
        <v>60</v>
      </c>
      <c r="F3431" t="s">
        <v>17</v>
      </c>
      <c r="G3431">
        <v>2019</v>
      </c>
      <c r="H3431" t="s">
        <v>17</v>
      </c>
      <c r="J3431" t="s">
        <v>80</v>
      </c>
      <c r="K3431">
        <v>84</v>
      </c>
      <c r="L3431" s="18">
        <v>43354</v>
      </c>
      <c r="M3431" s="18">
        <v>45970</v>
      </c>
      <c r="N3431" s="18">
        <v>43945</v>
      </c>
      <c r="O3431">
        <v>63560000</v>
      </c>
      <c r="P3431">
        <v>31780000</v>
      </c>
      <c r="Q3431">
        <v>31780000</v>
      </c>
      <c r="R3431">
        <v>720434</v>
      </c>
      <c r="S3431" t="s">
        <v>365</v>
      </c>
      <c r="T3431">
        <v>1.2720082541085731</v>
      </c>
      <c r="U3431">
        <v>-0.85216124758390532</v>
      </c>
      <c r="V3431">
        <v>0.52564408481904745</v>
      </c>
      <c r="W3431">
        <v>-0.2199810331234569</v>
      </c>
      <c r="X3431">
        <v>1.2045992030697781</v>
      </c>
      <c r="Y3431" t="str">
        <f t="shared" si="212"/>
        <v>&gt;72</v>
      </c>
      <c r="Z3431" s="20">
        <f t="shared" si="213"/>
        <v>0.5</v>
      </c>
      <c r="AA3431" t="str">
        <f t="shared" si="214"/>
        <v>40%-60%</v>
      </c>
      <c r="AB3431">
        <f t="shared" si="215"/>
        <v>1.4938945278347376E-4</v>
      </c>
    </row>
    <row r="3432" spans="1:28" x14ac:dyDescent="0.25">
      <c r="A3432" t="s">
        <v>7841</v>
      </c>
      <c r="B3432" t="s">
        <v>7842</v>
      </c>
      <c r="C3432" t="s">
        <v>77</v>
      </c>
      <c r="D3432" t="s">
        <v>282</v>
      </c>
      <c r="E3432">
        <v>220</v>
      </c>
      <c r="F3432" t="s">
        <v>87</v>
      </c>
      <c r="G3432">
        <v>2020</v>
      </c>
      <c r="H3432" t="s">
        <v>15</v>
      </c>
      <c r="I3432" t="s">
        <v>84</v>
      </c>
      <c r="J3432" t="s">
        <v>80</v>
      </c>
      <c r="K3432">
        <v>72</v>
      </c>
      <c r="L3432" s="18">
        <v>43476</v>
      </c>
      <c r="M3432" s="18">
        <v>45962</v>
      </c>
      <c r="N3432" s="18">
        <v>44258</v>
      </c>
      <c r="O3432">
        <v>44490000</v>
      </c>
      <c r="P3432">
        <v>22245000</v>
      </c>
      <c r="Q3432">
        <v>22245000</v>
      </c>
      <c r="R3432">
        <v>549152</v>
      </c>
      <c r="S3432" t="s">
        <v>437</v>
      </c>
      <c r="T3432">
        <v>-2.475570181559938</v>
      </c>
      <c r="U3432">
        <v>-0.85216124758390532</v>
      </c>
      <c r="V3432">
        <v>1.185489993161002E-2</v>
      </c>
      <c r="W3432">
        <v>-0.79689841209970247</v>
      </c>
      <c r="X3432">
        <v>0.97255557088134947</v>
      </c>
      <c r="Y3432" t="str">
        <f t="shared" si="212"/>
        <v>61-72</v>
      </c>
      <c r="Z3432" s="20">
        <f t="shared" si="213"/>
        <v>0.5</v>
      </c>
      <c r="AA3432" t="str">
        <f t="shared" si="214"/>
        <v>40%-60%</v>
      </c>
      <c r="AB3432">
        <f t="shared" si="215"/>
        <v>1.1387235579518761E-4</v>
      </c>
    </row>
    <row r="3433" spans="1:28" x14ac:dyDescent="0.25">
      <c r="A3433" t="s">
        <v>7843</v>
      </c>
      <c r="B3433" t="s">
        <v>7844</v>
      </c>
      <c r="C3433" t="s">
        <v>77</v>
      </c>
      <c r="D3433" t="s">
        <v>329</v>
      </c>
      <c r="E3433">
        <v>27</v>
      </c>
      <c r="F3433" t="s">
        <v>117</v>
      </c>
      <c r="G3433">
        <v>2019</v>
      </c>
      <c r="H3433" t="s">
        <v>14</v>
      </c>
      <c r="J3433" t="s">
        <v>80</v>
      </c>
      <c r="K3433">
        <v>60</v>
      </c>
      <c r="L3433" s="18">
        <v>43272</v>
      </c>
      <c r="M3433" s="18">
        <v>45098</v>
      </c>
      <c r="N3433" s="18">
        <v>44470</v>
      </c>
      <c r="O3433">
        <v>43590000</v>
      </c>
      <c r="P3433">
        <v>22150879</v>
      </c>
      <c r="Q3433">
        <v>21439121</v>
      </c>
      <c r="R3433">
        <v>504604</v>
      </c>
      <c r="S3433" t="s">
        <v>92</v>
      </c>
      <c r="T3433">
        <v>1.5145699651550779</v>
      </c>
      <c r="U3433">
        <v>-0.8186371676422135</v>
      </c>
      <c r="V3433">
        <v>-2.261120393216471</v>
      </c>
      <c r="W3433">
        <v>-0.75284748584495531</v>
      </c>
      <c r="X3433">
        <v>1.978077977031208</v>
      </c>
      <c r="Y3433" t="str">
        <f t="shared" si="212"/>
        <v>49-60</v>
      </c>
      <c r="Z3433" s="20">
        <f t="shared" si="213"/>
        <v>0.50816423491626517</v>
      </c>
      <c r="AA3433" t="str">
        <f t="shared" si="214"/>
        <v>40%-60%</v>
      </c>
      <c r="AB3433">
        <f t="shared" si="215"/>
        <v>1.0463486652816497E-4</v>
      </c>
    </row>
    <row r="3434" spans="1:28" x14ac:dyDescent="0.25">
      <c r="A3434" t="s">
        <v>1258</v>
      </c>
      <c r="B3434" t="s">
        <v>1259</v>
      </c>
      <c r="C3434" t="s">
        <v>77</v>
      </c>
      <c r="D3434" t="s">
        <v>128</v>
      </c>
      <c r="E3434">
        <v>236</v>
      </c>
      <c r="F3434" t="s">
        <v>79</v>
      </c>
      <c r="G3434">
        <v>2018</v>
      </c>
      <c r="H3434" t="s">
        <v>13</v>
      </c>
      <c r="J3434" t="s">
        <v>80</v>
      </c>
      <c r="K3434">
        <v>60</v>
      </c>
      <c r="L3434" s="18">
        <v>43090</v>
      </c>
      <c r="M3434" s="18">
        <v>44916</v>
      </c>
      <c r="N3434" s="18">
        <v>43397</v>
      </c>
      <c r="O3434">
        <v>33800000</v>
      </c>
      <c r="P3434">
        <v>30000000</v>
      </c>
      <c r="Q3434">
        <v>3800000</v>
      </c>
      <c r="R3434">
        <v>763404</v>
      </c>
      <c r="S3434" t="s">
        <v>710</v>
      </c>
      <c r="T3434">
        <v>0.88390951643416382</v>
      </c>
      <c r="U3434">
        <v>0.7392996427968781</v>
      </c>
      <c r="V3434">
        <v>0.84182204474977862</v>
      </c>
      <c r="W3434">
        <v>-0.1584308148458704</v>
      </c>
      <c r="X3434">
        <v>-0.65174985443765243</v>
      </c>
      <c r="Y3434" t="str">
        <f t="shared" si="212"/>
        <v>49-60</v>
      </c>
      <c r="Z3434" s="20">
        <f t="shared" si="213"/>
        <v>0.8875739644970414</v>
      </c>
      <c r="AA3434" t="str">
        <f t="shared" si="214"/>
        <v>80%-100%</v>
      </c>
      <c r="AB3434">
        <f t="shared" si="215"/>
        <v>1.5829972740419665E-4</v>
      </c>
    </row>
    <row r="3435" spans="1:28" x14ac:dyDescent="0.25">
      <c r="A3435" t="s">
        <v>7845</v>
      </c>
      <c r="B3435" t="s">
        <v>7846</v>
      </c>
      <c r="C3435" t="s">
        <v>77</v>
      </c>
      <c r="D3435" t="s">
        <v>1074</v>
      </c>
      <c r="E3435">
        <v>252</v>
      </c>
      <c r="F3435" t="s">
        <v>17</v>
      </c>
      <c r="G3435">
        <v>2018</v>
      </c>
      <c r="H3435" t="s">
        <v>17</v>
      </c>
      <c r="J3435" t="s">
        <v>80</v>
      </c>
      <c r="K3435">
        <v>48</v>
      </c>
      <c r="L3435" s="18">
        <v>43034</v>
      </c>
      <c r="M3435" s="18">
        <v>44495</v>
      </c>
      <c r="N3435" s="18">
        <v>44398</v>
      </c>
      <c r="O3435">
        <v>62590000</v>
      </c>
      <c r="P3435">
        <v>29340000</v>
      </c>
      <c r="Q3435">
        <v>33250000</v>
      </c>
      <c r="R3435">
        <v>837790</v>
      </c>
      <c r="S3435" t="s">
        <v>403</v>
      </c>
      <c r="T3435">
        <v>0.49581077875975499</v>
      </c>
      <c r="U3435">
        <v>-0.98041887010423545</v>
      </c>
      <c r="V3435">
        <v>-0.83207861582159937</v>
      </c>
      <c r="W3435">
        <v>1.9061431192044691</v>
      </c>
      <c r="X3435">
        <v>0.1217289195237771</v>
      </c>
      <c r="Y3435" t="str">
        <f t="shared" si="212"/>
        <v>37-48</v>
      </c>
      <c r="Z3435" s="20">
        <f t="shared" si="213"/>
        <v>0.4687649784310593</v>
      </c>
      <c r="AA3435" t="str">
        <f t="shared" si="214"/>
        <v>40%-60%</v>
      </c>
      <c r="AB3435">
        <f t="shared" si="215"/>
        <v>1.7372443505923719E-4</v>
      </c>
    </row>
    <row r="3436" spans="1:28" x14ac:dyDescent="0.25">
      <c r="A3436" t="s">
        <v>7847</v>
      </c>
      <c r="B3436" t="s">
        <v>7848</v>
      </c>
      <c r="C3436" t="s">
        <v>77</v>
      </c>
      <c r="D3436" t="s">
        <v>3414</v>
      </c>
      <c r="E3436">
        <v>220</v>
      </c>
      <c r="F3436" t="s">
        <v>87</v>
      </c>
      <c r="G3436">
        <v>2021</v>
      </c>
      <c r="H3436" t="s">
        <v>24</v>
      </c>
      <c r="I3436" t="s">
        <v>84</v>
      </c>
      <c r="J3436" t="s">
        <v>80</v>
      </c>
      <c r="K3436">
        <v>60</v>
      </c>
      <c r="L3436" s="18">
        <v>44221</v>
      </c>
      <c r="M3436" s="18">
        <v>46047</v>
      </c>
      <c r="N3436" s="18">
        <v>44250</v>
      </c>
      <c r="O3436">
        <v>45700000</v>
      </c>
      <c r="P3436">
        <v>29700000</v>
      </c>
      <c r="Q3436">
        <v>16000000</v>
      </c>
      <c r="R3436">
        <v>730773</v>
      </c>
      <c r="S3436" t="s">
        <v>163</v>
      </c>
      <c r="T3436">
        <v>-1.3568814437906571E-2</v>
      </c>
      <c r="U3436">
        <v>-0.23667869467518651</v>
      </c>
      <c r="V3436">
        <v>-0.42288979497314538</v>
      </c>
      <c r="W3436">
        <v>0.52306212615093861</v>
      </c>
      <c r="X3436">
        <v>1.127251325673635</v>
      </c>
      <c r="Y3436" t="str">
        <f t="shared" si="212"/>
        <v>49-60</v>
      </c>
      <c r="Z3436" s="20">
        <f t="shared" si="213"/>
        <v>0.64989059080962797</v>
      </c>
      <c r="AA3436" t="str">
        <f t="shared" si="214"/>
        <v>60%-80%</v>
      </c>
      <c r="AB3436">
        <f t="shared" si="215"/>
        <v>1.5153335153384969E-4</v>
      </c>
    </row>
    <row r="3437" spans="1:28" x14ac:dyDescent="0.25">
      <c r="A3437" t="s">
        <v>7849</v>
      </c>
      <c r="B3437" t="s">
        <v>7850</v>
      </c>
      <c r="C3437" t="s">
        <v>77</v>
      </c>
      <c r="D3437" t="s">
        <v>209</v>
      </c>
      <c r="E3437">
        <v>59</v>
      </c>
      <c r="F3437" t="s">
        <v>87</v>
      </c>
      <c r="G3437">
        <v>2019</v>
      </c>
      <c r="H3437" t="s">
        <v>15</v>
      </c>
      <c r="J3437" t="s">
        <v>80</v>
      </c>
      <c r="K3437">
        <v>48</v>
      </c>
      <c r="L3437" s="18">
        <v>43403</v>
      </c>
      <c r="M3437" s="18">
        <v>44864</v>
      </c>
      <c r="N3437" s="18">
        <v>44042</v>
      </c>
      <c r="O3437">
        <v>34390000</v>
      </c>
      <c r="P3437">
        <v>22000000</v>
      </c>
      <c r="Q3437">
        <v>12390000</v>
      </c>
      <c r="R3437">
        <v>626924</v>
      </c>
      <c r="S3437" t="s">
        <v>294</v>
      </c>
      <c r="T3437">
        <v>0.96880611530044081</v>
      </c>
      <c r="U3437">
        <v>-0.2784378108804153</v>
      </c>
      <c r="V3437">
        <v>0.2094661248883162</v>
      </c>
      <c r="W3437">
        <v>-0.93495277100691687</v>
      </c>
      <c r="X3437">
        <v>-3.2966835268508812E-2</v>
      </c>
      <c r="Y3437" t="str">
        <f t="shared" si="212"/>
        <v>37-48</v>
      </c>
      <c r="Z3437" s="20">
        <f t="shared" si="213"/>
        <v>0.63972084908403604</v>
      </c>
      <c r="AA3437" t="str">
        <f t="shared" si="214"/>
        <v>60%-80%</v>
      </c>
      <c r="AB3437">
        <f t="shared" si="215"/>
        <v>1.2999918562536819E-4</v>
      </c>
    </row>
    <row r="3438" spans="1:28" x14ac:dyDescent="0.25">
      <c r="A3438" t="s">
        <v>7851</v>
      </c>
      <c r="B3438" t="s">
        <v>7852</v>
      </c>
      <c r="C3438" t="s">
        <v>77</v>
      </c>
      <c r="D3438" t="s">
        <v>526</v>
      </c>
      <c r="E3438">
        <v>15</v>
      </c>
      <c r="F3438" t="s">
        <v>142</v>
      </c>
      <c r="G3438">
        <v>2017</v>
      </c>
      <c r="H3438" t="s">
        <v>143</v>
      </c>
      <c r="J3438" t="s">
        <v>80</v>
      </c>
      <c r="K3438">
        <v>84</v>
      </c>
      <c r="L3438" s="18">
        <v>42762</v>
      </c>
      <c r="M3438" s="18">
        <v>45318</v>
      </c>
      <c r="N3438" s="18">
        <v>43748</v>
      </c>
      <c r="O3438">
        <v>32520000</v>
      </c>
      <c r="P3438">
        <v>25000000</v>
      </c>
      <c r="Q3438">
        <v>7520000</v>
      </c>
      <c r="R3438">
        <v>549066</v>
      </c>
      <c r="S3438" t="s">
        <v>311</v>
      </c>
      <c r="T3438">
        <v>-0.21974626882743631</v>
      </c>
      <c r="U3438">
        <v>0.25141481259554521</v>
      </c>
      <c r="V3438">
        <v>0.92086653473246149</v>
      </c>
      <c r="W3438">
        <v>-0.89452689724199319</v>
      </c>
      <c r="X3438">
        <v>-0.88379348662608126</v>
      </c>
      <c r="Y3438" t="str">
        <f t="shared" si="212"/>
        <v>&gt;72</v>
      </c>
      <c r="Z3438" s="20">
        <f t="shared" si="213"/>
        <v>0.76875768757687579</v>
      </c>
      <c r="AA3438" t="str">
        <f t="shared" si="214"/>
        <v>60%-80%</v>
      </c>
      <c r="AB3438">
        <f t="shared" si="215"/>
        <v>1.1385452280432462E-4</v>
      </c>
    </row>
    <row r="3439" spans="1:28" x14ac:dyDescent="0.25">
      <c r="A3439" t="s">
        <v>7853</v>
      </c>
      <c r="B3439" t="s">
        <v>7854</v>
      </c>
      <c r="C3439" t="s">
        <v>77</v>
      </c>
      <c r="D3439" t="s">
        <v>373</v>
      </c>
      <c r="E3439">
        <v>59</v>
      </c>
      <c r="F3439" t="s">
        <v>79</v>
      </c>
      <c r="G3439">
        <v>2018</v>
      </c>
      <c r="H3439" t="s">
        <v>13</v>
      </c>
      <c r="J3439" t="s">
        <v>80</v>
      </c>
      <c r="K3439">
        <v>84</v>
      </c>
      <c r="L3439" s="18">
        <v>43283</v>
      </c>
      <c r="M3439" s="18">
        <v>45695</v>
      </c>
      <c r="N3439" s="18">
        <v>44179</v>
      </c>
      <c r="O3439">
        <v>38190000</v>
      </c>
      <c r="P3439">
        <v>26968989</v>
      </c>
      <c r="Q3439">
        <v>11221011</v>
      </c>
      <c r="R3439">
        <v>678202</v>
      </c>
      <c r="S3439" t="s">
        <v>401</v>
      </c>
      <c r="T3439">
        <v>0.88390951643416382</v>
      </c>
      <c r="U3439">
        <v>-5.5451528589540843E-3</v>
      </c>
      <c r="V3439">
        <v>-0.98762303508768745</v>
      </c>
      <c r="W3439">
        <v>-0.191488425904872</v>
      </c>
      <c r="X3439">
        <v>1.5913385900504931</v>
      </c>
      <c r="Y3439" t="str">
        <f t="shared" si="212"/>
        <v>&gt;72</v>
      </c>
      <c r="Z3439" s="20">
        <f t="shared" si="213"/>
        <v>0.70617934014139827</v>
      </c>
      <c r="AA3439" t="str">
        <f t="shared" si="214"/>
        <v>60%-80%</v>
      </c>
      <c r="AB3439">
        <f t="shared" si="215"/>
        <v>1.406322101075983E-4</v>
      </c>
    </row>
    <row r="3440" spans="1:28" x14ac:dyDescent="0.25">
      <c r="A3440" t="s">
        <v>7855</v>
      </c>
      <c r="B3440" t="s">
        <v>7856</v>
      </c>
      <c r="C3440" t="s">
        <v>77</v>
      </c>
      <c r="D3440" t="s">
        <v>748</v>
      </c>
      <c r="E3440">
        <v>38</v>
      </c>
      <c r="F3440" t="s">
        <v>95</v>
      </c>
      <c r="G3440">
        <v>2016</v>
      </c>
      <c r="H3440" t="s">
        <v>16</v>
      </c>
      <c r="J3440" t="s">
        <v>96</v>
      </c>
      <c r="K3440">
        <v>72</v>
      </c>
      <c r="L3440" s="18">
        <v>43350</v>
      </c>
      <c r="M3440" s="18">
        <v>45482</v>
      </c>
      <c r="N3440" s="18">
        <v>44314</v>
      </c>
      <c r="O3440">
        <v>27000000</v>
      </c>
      <c r="P3440">
        <v>24300000</v>
      </c>
      <c r="Q3440">
        <v>2700000</v>
      </c>
      <c r="R3440">
        <v>557642</v>
      </c>
      <c r="S3440" t="s">
        <v>331</v>
      </c>
      <c r="T3440">
        <v>0.45942652210277918</v>
      </c>
      <c r="U3440">
        <v>0.79032357974038436</v>
      </c>
      <c r="V3440">
        <v>-6.7189590051072792E-2</v>
      </c>
      <c r="W3440">
        <v>-0.73504549762446725</v>
      </c>
      <c r="X3440">
        <v>-0.57440197704150942</v>
      </c>
      <c r="Y3440" t="str">
        <f t="shared" si="212"/>
        <v>61-72</v>
      </c>
      <c r="Z3440" s="20">
        <f t="shared" si="213"/>
        <v>0.9</v>
      </c>
      <c r="AA3440" t="str">
        <f t="shared" si="214"/>
        <v>80%-100%</v>
      </c>
      <c r="AB3440">
        <f t="shared" si="215"/>
        <v>1.156328452420095E-4</v>
      </c>
    </row>
    <row r="3441" spans="1:28" x14ac:dyDescent="0.25">
      <c r="A3441" t="s">
        <v>7857</v>
      </c>
      <c r="B3441" t="s">
        <v>7858</v>
      </c>
      <c r="C3441" t="s">
        <v>77</v>
      </c>
      <c r="D3441" t="s">
        <v>285</v>
      </c>
      <c r="E3441">
        <v>74</v>
      </c>
      <c r="F3441" t="s">
        <v>79</v>
      </c>
      <c r="G3441">
        <v>2018</v>
      </c>
      <c r="H3441" t="s">
        <v>13</v>
      </c>
      <c r="J3441" t="s">
        <v>80</v>
      </c>
      <c r="K3441">
        <v>72</v>
      </c>
      <c r="L3441" s="18">
        <v>42771</v>
      </c>
      <c r="M3441" s="18">
        <v>45048</v>
      </c>
      <c r="N3441" s="18">
        <v>43185</v>
      </c>
      <c r="O3441">
        <v>33390000</v>
      </c>
      <c r="P3441">
        <v>26390000</v>
      </c>
      <c r="Q3441">
        <v>7000000</v>
      </c>
      <c r="R3441">
        <v>614667</v>
      </c>
      <c r="S3441" t="s">
        <v>294</v>
      </c>
      <c r="T3441">
        <v>0.62921971983533309</v>
      </c>
      <c r="U3441">
        <v>0.34010368210379971</v>
      </c>
      <c r="V3441">
        <v>0.1454947077449219</v>
      </c>
      <c r="W3441">
        <v>-0.32838875555855079</v>
      </c>
      <c r="X3441">
        <v>0.50846830650449182</v>
      </c>
      <c r="Y3441" t="str">
        <f t="shared" si="212"/>
        <v>61-72</v>
      </c>
      <c r="Z3441" s="20">
        <f t="shared" si="213"/>
        <v>0.79035639412997905</v>
      </c>
      <c r="AA3441" t="str">
        <f t="shared" si="214"/>
        <v>60%-80%</v>
      </c>
      <c r="AB3441">
        <f t="shared" si="215"/>
        <v>1.2745756970667608E-4</v>
      </c>
    </row>
    <row r="3442" spans="1:28" x14ac:dyDescent="0.25">
      <c r="A3442" t="s">
        <v>7859</v>
      </c>
      <c r="B3442" t="s">
        <v>7860</v>
      </c>
      <c r="C3442" t="s">
        <v>77</v>
      </c>
      <c r="D3442" t="s">
        <v>566</v>
      </c>
      <c r="E3442">
        <v>48</v>
      </c>
      <c r="F3442" t="s">
        <v>87</v>
      </c>
      <c r="G3442">
        <v>2017</v>
      </c>
      <c r="H3442" t="s">
        <v>15</v>
      </c>
      <c r="J3442" t="s">
        <v>80</v>
      </c>
      <c r="K3442">
        <v>24</v>
      </c>
      <c r="L3442" s="18">
        <v>43098</v>
      </c>
      <c r="M3442" s="18">
        <v>43828</v>
      </c>
      <c r="N3442" s="18">
        <v>43136</v>
      </c>
      <c r="O3442">
        <v>49990000</v>
      </c>
      <c r="P3442">
        <v>29990000</v>
      </c>
      <c r="Q3442">
        <v>20000000</v>
      </c>
      <c r="R3442">
        <v>1494746</v>
      </c>
      <c r="S3442" t="s">
        <v>407</v>
      </c>
      <c r="T3442">
        <v>0.58070737762603197</v>
      </c>
      <c r="U3442">
        <v>-0.44186860343083351</v>
      </c>
      <c r="V3442">
        <v>-0.46241203996448682</v>
      </c>
      <c r="W3442">
        <v>1.7651504166154739</v>
      </c>
      <c r="X3442">
        <v>0.81785981608906366</v>
      </c>
      <c r="Y3442" t="str">
        <f t="shared" si="212"/>
        <v>&lt;=24</v>
      </c>
      <c r="Z3442" s="20">
        <f t="shared" si="213"/>
        <v>0.59991998399679936</v>
      </c>
      <c r="AA3442" t="str">
        <f t="shared" si="214"/>
        <v>40%-60%</v>
      </c>
      <c r="AB3442">
        <f t="shared" si="215"/>
        <v>3.0995106698224439E-4</v>
      </c>
    </row>
    <row r="3443" spans="1:28" x14ac:dyDescent="0.25">
      <c r="A3443" t="s">
        <v>7861</v>
      </c>
      <c r="B3443" t="s">
        <v>7862</v>
      </c>
      <c r="C3443" t="s">
        <v>77</v>
      </c>
      <c r="D3443" t="s">
        <v>1281</v>
      </c>
      <c r="E3443">
        <v>220</v>
      </c>
      <c r="F3443" t="s">
        <v>20</v>
      </c>
      <c r="G3443">
        <v>2017</v>
      </c>
      <c r="H3443" t="s">
        <v>20</v>
      </c>
      <c r="J3443" t="s">
        <v>80</v>
      </c>
      <c r="K3443">
        <v>84</v>
      </c>
      <c r="L3443" s="18">
        <v>42888</v>
      </c>
      <c r="M3443" s="18">
        <v>45328</v>
      </c>
      <c r="N3443" s="18">
        <v>43147</v>
      </c>
      <c r="O3443">
        <v>96450000</v>
      </c>
      <c r="P3443">
        <v>48225000</v>
      </c>
      <c r="Q3443">
        <v>48225000</v>
      </c>
      <c r="R3443">
        <v>1106866</v>
      </c>
      <c r="S3443" t="s">
        <v>506</v>
      </c>
      <c r="T3443">
        <v>0.60496354873068248</v>
      </c>
      <c r="U3443">
        <v>-0.85216124758390532</v>
      </c>
      <c r="V3443">
        <v>0.92086653473246149</v>
      </c>
      <c r="W3443">
        <v>1.119009869035718</v>
      </c>
      <c r="X3443">
        <v>0.35377255171220601</v>
      </c>
      <c r="Y3443" t="str">
        <f t="shared" si="212"/>
        <v>&gt;72</v>
      </c>
      <c r="Z3443" s="20">
        <f t="shared" si="213"/>
        <v>0.5</v>
      </c>
      <c r="AA3443" t="str">
        <f t="shared" si="214"/>
        <v>40%-60%</v>
      </c>
      <c r="AB3443">
        <f t="shared" si="215"/>
        <v>2.2952013098303587E-4</v>
      </c>
    </row>
    <row r="3444" spans="1:28" x14ac:dyDescent="0.25">
      <c r="A3444" t="s">
        <v>7863</v>
      </c>
      <c r="B3444" t="s">
        <v>7864</v>
      </c>
      <c r="C3444" t="s">
        <v>77</v>
      </c>
      <c r="D3444" t="s">
        <v>149</v>
      </c>
      <c r="E3444">
        <v>60</v>
      </c>
      <c r="F3444" t="s">
        <v>117</v>
      </c>
      <c r="G3444">
        <v>2019</v>
      </c>
      <c r="H3444" t="s">
        <v>14</v>
      </c>
      <c r="J3444" t="s">
        <v>80</v>
      </c>
      <c r="K3444">
        <v>72</v>
      </c>
      <c r="L3444" s="18">
        <v>43250</v>
      </c>
      <c r="M3444" s="18">
        <v>45442</v>
      </c>
      <c r="N3444" s="18">
        <v>43868</v>
      </c>
      <c r="O3444">
        <v>43620000</v>
      </c>
      <c r="P3444">
        <v>20174000</v>
      </c>
      <c r="Q3444">
        <v>23446000</v>
      </c>
      <c r="R3444">
        <v>420662</v>
      </c>
      <c r="S3444" t="s">
        <v>473</v>
      </c>
      <c r="T3444">
        <v>1.284136339660898</v>
      </c>
      <c r="U3444">
        <v>-1.0061677341441151</v>
      </c>
      <c r="V3444">
        <v>-0.46006718516915052</v>
      </c>
      <c r="W3444">
        <v>-0.4020770249811047</v>
      </c>
      <c r="X3444">
        <v>-0.18766259006079469</v>
      </c>
      <c r="Y3444" t="str">
        <f t="shared" si="212"/>
        <v>61-72</v>
      </c>
      <c r="Z3444" s="20">
        <f t="shared" si="213"/>
        <v>0.46249426868408988</v>
      </c>
      <c r="AA3444" t="str">
        <f t="shared" si="214"/>
        <v>40%-60%</v>
      </c>
      <c r="AB3444">
        <f t="shared" si="215"/>
        <v>8.7228623283745131E-5</v>
      </c>
    </row>
    <row r="3445" spans="1:28" x14ac:dyDescent="0.25">
      <c r="A3445" t="s">
        <v>7865</v>
      </c>
      <c r="B3445" t="s">
        <v>7866</v>
      </c>
      <c r="C3445" t="s">
        <v>77</v>
      </c>
      <c r="D3445" t="s">
        <v>767</v>
      </c>
      <c r="E3445">
        <v>74</v>
      </c>
      <c r="F3445" t="s">
        <v>11</v>
      </c>
      <c r="G3445">
        <v>2018</v>
      </c>
      <c r="H3445" t="s">
        <v>11</v>
      </c>
      <c r="J3445" t="s">
        <v>80</v>
      </c>
      <c r="K3445">
        <v>84</v>
      </c>
      <c r="L3445" s="18">
        <v>43283</v>
      </c>
      <c r="M3445" s="18">
        <v>45695</v>
      </c>
      <c r="N3445" s="18">
        <v>44274</v>
      </c>
      <c r="O3445">
        <v>64740000</v>
      </c>
      <c r="P3445">
        <v>58266000</v>
      </c>
      <c r="Q3445">
        <v>6474000</v>
      </c>
      <c r="R3445">
        <v>1284812</v>
      </c>
      <c r="S3445" t="s">
        <v>294</v>
      </c>
      <c r="T3445">
        <v>1.1992397407946209</v>
      </c>
      <c r="U3445">
        <v>0.79032357974038436</v>
      </c>
      <c r="V3445">
        <v>0.5172166379528087</v>
      </c>
      <c r="W3445">
        <v>-0.2321987411625423</v>
      </c>
      <c r="X3445">
        <v>0.19907679691992</v>
      </c>
      <c r="Y3445" t="str">
        <f t="shared" si="212"/>
        <v>&gt;72</v>
      </c>
      <c r="Z3445" s="20">
        <f t="shared" si="213"/>
        <v>0.9</v>
      </c>
      <c r="AA3445" t="str">
        <f t="shared" si="214"/>
        <v>80%-100%</v>
      </c>
      <c r="AB3445">
        <f t="shared" si="215"/>
        <v>2.6641907740284395E-4</v>
      </c>
    </row>
    <row r="3446" spans="1:28" x14ac:dyDescent="0.25">
      <c r="A3446" t="s">
        <v>7867</v>
      </c>
      <c r="B3446" t="s">
        <v>7868</v>
      </c>
      <c r="C3446" t="s">
        <v>77</v>
      </c>
      <c r="D3446" t="s">
        <v>526</v>
      </c>
      <c r="E3446">
        <v>59</v>
      </c>
      <c r="F3446" t="s">
        <v>142</v>
      </c>
      <c r="G3446">
        <v>2017</v>
      </c>
      <c r="H3446" t="s">
        <v>143</v>
      </c>
      <c r="J3446" t="s">
        <v>80</v>
      </c>
      <c r="K3446">
        <v>84</v>
      </c>
      <c r="L3446" s="18">
        <v>42765</v>
      </c>
      <c r="M3446" s="18">
        <v>45321</v>
      </c>
      <c r="N3446" s="18">
        <v>43336</v>
      </c>
      <c r="O3446">
        <v>29750000</v>
      </c>
      <c r="P3446">
        <v>28250000</v>
      </c>
      <c r="Q3446">
        <v>1500000</v>
      </c>
      <c r="R3446">
        <v>620445</v>
      </c>
      <c r="S3446" t="s">
        <v>612</v>
      </c>
      <c r="T3446">
        <v>0.98093420085276606</v>
      </c>
      <c r="U3446">
        <v>0.99390888396755439</v>
      </c>
      <c r="V3446">
        <v>0.92086653473246149</v>
      </c>
      <c r="W3446">
        <v>-0.4138639219845015</v>
      </c>
      <c r="X3446">
        <v>-0.80644560922993824</v>
      </c>
      <c r="Y3446" t="str">
        <f t="shared" si="212"/>
        <v>&gt;72</v>
      </c>
      <c r="Z3446" s="20">
        <f t="shared" si="213"/>
        <v>0.94957983193277307</v>
      </c>
      <c r="AA3446" t="str">
        <f t="shared" si="214"/>
        <v>80%-100%</v>
      </c>
      <c r="AB3446">
        <f t="shared" si="215"/>
        <v>1.2865569786023754E-4</v>
      </c>
    </row>
    <row r="3447" spans="1:28" x14ac:dyDescent="0.25">
      <c r="A3447" t="s">
        <v>7869</v>
      </c>
      <c r="B3447" t="s">
        <v>7870</v>
      </c>
      <c r="C3447" t="s">
        <v>77</v>
      </c>
      <c r="D3447" t="s">
        <v>576</v>
      </c>
      <c r="E3447">
        <v>62</v>
      </c>
      <c r="F3447" t="s">
        <v>25</v>
      </c>
      <c r="G3447">
        <v>2020</v>
      </c>
      <c r="H3447" t="s">
        <v>25</v>
      </c>
      <c r="I3447" t="s">
        <v>84</v>
      </c>
      <c r="J3447" t="s">
        <v>80</v>
      </c>
      <c r="K3447">
        <v>84</v>
      </c>
      <c r="L3447" s="18">
        <v>44074</v>
      </c>
      <c r="M3447" s="18">
        <v>46630</v>
      </c>
      <c r="N3447" s="18">
        <v>44123</v>
      </c>
      <c r="O3447">
        <v>39471300</v>
      </c>
      <c r="P3447">
        <v>39471300</v>
      </c>
      <c r="Q3447">
        <v>0</v>
      </c>
      <c r="R3447">
        <v>772337</v>
      </c>
      <c r="S3447" t="s">
        <v>190</v>
      </c>
      <c r="T3447">
        <v>-2.0268310161239018</v>
      </c>
      <c r="U3447">
        <v>1.2009447865714571</v>
      </c>
      <c r="V3447">
        <v>0.68373306478441309</v>
      </c>
      <c r="W3447">
        <v>-0.3829533961257075</v>
      </c>
      <c r="X3447">
        <v>0.1217289195237771</v>
      </c>
      <c r="Y3447" t="str">
        <f t="shared" si="212"/>
        <v>&gt;72</v>
      </c>
      <c r="Z3447" s="20">
        <f t="shared" si="213"/>
        <v>1</v>
      </c>
      <c r="AA3447" t="str">
        <f t="shared" si="214"/>
        <v>80%-100%</v>
      </c>
      <c r="AB3447">
        <f t="shared" si="215"/>
        <v>1.6015207748999876E-4</v>
      </c>
    </row>
    <row r="3448" spans="1:28" x14ac:dyDescent="0.25">
      <c r="A3448" t="s">
        <v>7871</v>
      </c>
      <c r="B3448" t="s">
        <v>7872</v>
      </c>
      <c r="C3448" t="s">
        <v>77</v>
      </c>
      <c r="D3448" t="s">
        <v>418</v>
      </c>
      <c r="E3448">
        <v>62</v>
      </c>
      <c r="F3448" t="s">
        <v>117</v>
      </c>
      <c r="G3448">
        <v>2018</v>
      </c>
      <c r="H3448" t="s">
        <v>14</v>
      </c>
      <c r="J3448" t="s">
        <v>80</v>
      </c>
      <c r="K3448">
        <v>24</v>
      </c>
      <c r="L3448" s="18">
        <v>43049</v>
      </c>
      <c r="M3448" s="18">
        <v>43749</v>
      </c>
      <c r="N3448" s="18">
        <v>43039</v>
      </c>
      <c r="O3448">
        <v>44120000</v>
      </c>
      <c r="P3448">
        <v>10000000</v>
      </c>
      <c r="Q3448">
        <v>34120000</v>
      </c>
      <c r="R3448">
        <v>505168</v>
      </c>
      <c r="S3448" t="s">
        <v>374</v>
      </c>
      <c r="T3448">
        <v>1.5145699651550779</v>
      </c>
      <c r="U3448">
        <v>-1.9745755164829839</v>
      </c>
      <c r="V3448">
        <v>1.185489993161002E-2</v>
      </c>
      <c r="W3448">
        <v>-0.82466033326661681</v>
      </c>
      <c r="X3448">
        <v>1.281947080465921</v>
      </c>
      <c r="Y3448" t="str">
        <f t="shared" si="212"/>
        <v>&lt;=24</v>
      </c>
      <c r="Z3448" s="20">
        <f t="shared" si="213"/>
        <v>0.22665457842248413</v>
      </c>
      <c r="AA3448" t="str">
        <f t="shared" si="214"/>
        <v>20%-40%</v>
      </c>
      <c r="AB3448">
        <f t="shared" si="215"/>
        <v>1.0475181777056868E-4</v>
      </c>
    </row>
    <row r="3449" spans="1:28" x14ac:dyDescent="0.25">
      <c r="A3449" t="s">
        <v>7873</v>
      </c>
      <c r="B3449" t="s">
        <v>7874</v>
      </c>
      <c r="C3449" t="s">
        <v>77</v>
      </c>
      <c r="D3449" t="s">
        <v>354</v>
      </c>
      <c r="E3449">
        <v>220</v>
      </c>
      <c r="F3449" t="s">
        <v>11</v>
      </c>
      <c r="G3449">
        <v>2018</v>
      </c>
      <c r="H3449" t="s">
        <v>11</v>
      </c>
      <c r="J3449" t="s">
        <v>80</v>
      </c>
      <c r="K3449">
        <v>60</v>
      </c>
      <c r="L3449" s="18">
        <v>43258</v>
      </c>
      <c r="M3449" s="18">
        <v>45113</v>
      </c>
      <c r="N3449" s="18">
        <v>43753</v>
      </c>
      <c r="O3449">
        <v>59500000</v>
      </c>
      <c r="P3449">
        <v>58898986</v>
      </c>
      <c r="Q3449">
        <v>601014</v>
      </c>
      <c r="R3449">
        <v>1372972</v>
      </c>
      <c r="S3449" t="s">
        <v>163</v>
      </c>
      <c r="T3449">
        <v>0.19260863995162311</v>
      </c>
      <c r="U3449">
        <v>1.159467627915596</v>
      </c>
      <c r="V3449">
        <v>-0.51863440957691953</v>
      </c>
      <c r="W3449">
        <v>-0.11183153178679579</v>
      </c>
      <c r="X3449">
        <v>-1.270532873606796</v>
      </c>
      <c r="Y3449" t="str">
        <f t="shared" si="212"/>
        <v>49-60</v>
      </c>
      <c r="Z3449" s="20">
        <f t="shared" si="213"/>
        <v>0.98989892436974791</v>
      </c>
      <c r="AA3449" t="str">
        <f t="shared" si="214"/>
        <v>80%-100%</v>
      </c>
      <c r="AB3449">
        <f t="shared" si="215"/>
        <v>2.8469996664098521E-4</v>
      </c>
    </row>
    <row r="3450" spans="1:28" x14ac:dyDescent="0.25">
      <c r="A3450" t="s">
        <v>7875</v>
      </c>
      <c r="B3450" t="s">
        <v>7876</v>
      </c>
      <c r="C3450" t="s">
        <v>77</v>
      </c>
      <c r="D3450" t="s">
        <v>354</v>
      </c>
      <c r="E3450">
        <v>61</v>
      </c>
      <c r="F3450" t="s">
        <v>87</v>
      </c>
      <c r="G3450">
        <v>2019</v>
      </c>
      <c r="H3450" t="s">
        <v>15</v>
      </c>
      <c r="J3450" t="s">
        <v>80</v>
      </c>
      <c r="K3450">
        <v>84</v>
      </c>
      <c r="L3450" s="18">
        <v>43297</v>
      </c>
      <c r="M3450" s="18">
        <v>45854</v>
      </c>
      <c r="N3450" s="18">
        <v>44341</v>
      </c>
      <c r="O3450">
        <v>32622850</v>
      </c>
      <c r="P3450">
        <v>35327597</v>
      </c>
      <c r="Q3450">
        <v>0</v>
      </c>
      <c r="R3450">
        <v>669910</v>
      </c>
      <c r="S3450" t="s">
        <v>262</v>
      </c>
      <c r="T3450">
        <v>0.6777320620446341</v>
      </c>
      <c r="U3450">
        <v>1.5413891307390331</v>
      </c>
      <c r="V3450">
        <v>-0.34385518555171102</v>
      </c>
      <c r="W3450">
        <v>-0.66254843067270408</v>
      </c>
      <c r="X3450">
        <v>-1.1931849962106531</v>
      </c>
      <c r="Y3450" t="str">
        <f t="shared" si="212"/>
        <v>&gt;72</v>
      </c>
      <c r="Z3450" s="20">
        <f t="shared" si="213"/>
        <v>1.0829095863788725</v>
      </c>
      <c r="AA3450" t="str">
        <f t="shared" si="214"/>
        <v>80%-100%</v>
      </c>
      <c r="AB3450">
        <f t="shared" si="215"/>
        <v>1.3891277801183301E-4</v>
      </c>
    </row>
    <row r="3451" spans="1:28" x14ac:dyDescent="0.25">
      <c r="A3451" t="s">
        <v>7877</v>
      </c>
      <c r="B3451" t="s">
        <v>7878</v>
      </c>
      <c r="C3451" t="s">
        <v>77</v>
      </c>
      <c r="D3451" t="s">
        <v>439</v>
      </c>
      <c r="E3451">
        <v>220</v>
      </c>
      <c r="F3451" t="s">
        <v>87</v>
      </c>
      <c r="G3451">
        <v>2018</v>
      </c>
      <c r="H3451" t="s">
        <v>15</v>
      </c>
      <c r="J3451" t="s">
        <v>80</v>
      </c>
      <c r="K3451">
        <v>84</v>
      </c>
      <c r="L3451" s="18">
        <v>42909</v>
      </c>
      <c r="M3451" s="18">
        <v>45466</v>
      </c>
      <c r="N3451" s="18">
        <v>43873</v>
      </c>
      <c r="O3451">
        <v>33180000</v>
      </c>
      <c r="P3451">
        <v>31480000</v>
      </c>
      <c r="Q3451">
        <v>1700000</v>
      </c>
      <c r="R3451">
        <v>683036</v>
      </c>
      <c r="S3451" t="s">
        <v>210</v>
      </c>
      <c r="T3451">
        <v>-3.7824985542557123E-2</v>
      </c>
      <c r="U3451">
        <v>0.99056020199857442</v>
      </c>
      <c r="V3451">
        <v>0.30893662009415901</v>
      </c>
      <c r="W3451">
        <v>-0.81613123728078651</v>
      </c>
      <c r="X3451">
        <v>-1.270532873606796</v>
      </c>
      <c r="Y3451" t="str">
        <f t="shared" si="212"/>
        <v>&gt;72</v>
      </c>
      <c r="Z3451" s="20">
        <f t="shared" si="213"/>
        <v>0.94876431585292342</v>
      </c>
      <c r="AA3451" t="str">
        <f t="shared" si="214"/>
        <v>80%-100%</v>
      </c>
      <c r="AB3451">
        <f t="shared" si="215"/>
        <v>1.4163459008238478E-4</v>
      </c>
    </row>
    <row r="3452" spans="1:28" x14ac:dyDescent="0.25">
      <c r="A3452" t="s">
        <v>7879</v>
      </c>
      <c r="B3452" t="s">
        <v>7880</v>
      </c>
      <c r="C3452" t="s">
        <v>77</v>
      </c>
      <c r="D3452" t="s">
        <v>78</v>
      </c>
      <c r="E3452">
        <v>51</v>
      </c>
      <c r="F3452" t="s">
        <v>79</v>
      </c>
      <c r="G3452">
        <v>2017</v>
      </c>
      <c r="H3452" t="s">
        <v>13</v>
      </c>
      <c r="J3452" t="s">
        <v>80</v>
      </c>
      <c r="K3452">
        <v>84</v>
      </c>
      <c r="L3452" s="18">
        <v>42697</v>
      </c>
      <c r="M3452" s="18">
        <v>45253</v>
      </c>
      <c r="N3452" s="18">
        <v>43091</v>
      </c>
      <c r="O3452">
        <v>37940000</v>
      </c>
      <c r="P3452">
        <v>17940000</v>
      </c>
      <c r="Q3452">
        <v>20000000</v>
      </c>
      <c r="R3452">
        <v>415035</v>
      </c>
      <c r="S3452" t="s">
        <v>261</v>
      </c>
      <c r="T3452">
        <v>0.77475674646323633</v>
      </c>
      <c r="U3452">
        <v>-0.96363722097241478</v>
      </c>
      <c r="V3452">
        <v>0.92086653473246149</v>
      </c>
      <c r="W3452">
        <v>-0.1987093233566756</v>
      </c>
      <c r="X3452">
        <v>1.3592949578620639</v>
      </c>
      <c r="Y3452" t="str">
        <f t="shared" si="212"/>
        <v>&gt;72</v>
      </c>
      <c r="Z3452" s="20">
        <f t="shared" si="213"/>
        <v>0.4728518713758566</v>
      </c>
      <c r="AA3452" t="str">
        <f t="shared" si="214"/>
        <v>40%-60%</v>
      </c>
      <c r="AB3452">
        <f t="shared" si="215"/>
        <v>8.6061806544373296E-5</v>
      </c>
    </row>
    <row r="3453" spans="1:28" x14ac:dyDescent="0.25">
      <c r="A3453" t="s">
        <v>7881</v>
      </c>
      <c r="B3453" t="s">
        <v>7882</v>
      </c>
      <c r="C3453" t="s">
        <v>77</v>
      </c>
      <c r="D3453" t="s">
        <v>212</v>
      </c>
      <c r="E3453">
        <v>61</v>
      </c>
      <c r="F3453" t="s">
        <v>87</v>
      </c>
      <c r="G3453">
        <v>2018</v>
      </c>
      <c r="H3453" t="s">
        <v>15</v>
      </c>
      <c r="J3453" t="s">
        <v>80</v>
      </c>
      <c r="K3453">
        <v>84</v>
      </c>
      <c r="L3453" s="18">
        <v>42962</v>
      </c>
      <c r="M3453" s="18">
        <v>45519</v>
      </c>
      <c r="N3453" s="18">
        <v>43840</v>
      </c>
      <c r="O3453">
        <v>32400000</v>
      </c>
      <c r="P3453">
        <v>29160000</v>
      </c>
      <c r="Q3453">
        <v>3240000</v>
      </c>
      <c r="R3453">
        <v>632141</v>
      </c>
      <c r="S3453" t="s">
        <v>264</v>
      </c>
      <c r="T3453">
        <v>0.88390951643416382</v>
      </c>
      <c r="U3453">
        <v>0.79032357974038436</v>
      </c>
      <c r="V3453">
        <v>1.237044494663192</v>
      </c>
      <c r="W3453">
        <v>0.4836701324909225</v>
      </c>
      <c r="X3453">
        <v>0.58581618390063472</v>
      </c>
      <c r="Y3453" t="str">
        <f t="shared" si="212"/>
        <v>&gt;72</v>
      </c>
      <c r="Z3453" s="20">
        <f t="shared" si="213"/>
        <v>0.9</v>
      </c>
      <c r="AA3453" t="str">
        <f t="shared" si="214"/>
        <v>80%-100%</v>
      </c>
      <c r="AB3453">
        <f t="shared" si="215"/>
        <v>1.3108098461760256E-4</v>
      </c>
    </row>
    <row r="3454" spans="1:28" x14ac:dyDescent="0.25">
      <c r="A3454" t="s">
        <v>7883</v>
      </c>
      <c r="B3454" t="s">
        <v>7884</v>
      </c>
      <c r="C3454" t="s">
        <v>77</v>
      </c>
      <c r="D3454" t="s">
        <v>138</v>
      </c>
      <c r="E3454">
        <v>60</v>
      </c>
      <c r="F3454" t="s">
        <v>87</v>
      </c>
      <c r="G3454">
        <v>2018</v>
      </c>
      <c r="H3454" t="s">
        <v>15</v>
      </c>
      <c r="J3454" t="s">
        <v>80</v>
      </c>
      <c r="K3454">
        <v>84</v>
      </c>
      <c r="L3454" s="18">
        <v>42886</v>
      </c>
      <c r="M3454" s="18">
        <v>45443</v>
      </c>
      <c r="N3454" s="18">
        <v>43055</v>
      </c>
      <c r="O3454">
        <v>36920000</v>
      </c>
      <c r="P3454">
        <v>26920000</v>
      </c>
      <c r="Q3454">
        <v>10000000</v>
      </c>
      <c r="R3454">
        <v>543703</v>
      </c>
      <c r="S3454" t="s">
        <v>191</v>
      </c>
      <c r="T3454">
        <v>0.8111410031202122</v>
      </c>
      <c r="U3454">
        <v>8.8753002088595323E-2</v>
      </c>
      <c r="V3454">
        <v>0.3785162042795801</v>
      </c>
      <c r="W3454">
        <v>-0.2175803734769734</v>
      </c>
      <c r="X3454">
        <v>-0.4197062222492236</v>
      </c>
      <c r="Y3454" t="str">
        <f t="shared" si="212"/>
        <v>&gt;72</v>
      </c>
      <c r="Z3454" s="20">
        <f t="shared" si="213"/>
        <v>0.72914409534127844</v>
      </c>
      <c r="AA3454" t="str">
        <f t="shared" si="214"/>
        <v>60%-80%</v>
      </c>
      <c r="AB3454">
        <f t="shared" si="215"/>
        <v>1.1274244919969495E-4</v>
      </c>
    </row>
    <row r="3455" spans="1:28" x14ac:dyDescent="0.25">
      <c r="A3455" t="s">
        <v>7885</v>
      </c>
      <c r="B3455" t="s">
        <v>7886</v>
      </c>
      <c r="C3455" t="s">
        <v>77</v>
      </c>
      <c r="D3455" t="s">
        <v>116</v>
      </c>
      <c r="E3455">
        <v>87</v>
      </c>
      <c r="F3455" t="s">
        <v>11</v>
      </c>
      <c r="G3455">
        <v>2020</v>
      </c>
      <c r="H3455" t="s">
        <v>11</v>
      </c>
      <c r="I3455" t="s">
        <v>188</v>
      </c>
      <c r="J3455" t="s">
        <v>80</v>
      </c>
      <c r="K3455">
        <v>48</v>
      </c>
      <c r="L3455" s="18">
        <v>43559</v>
      </c>
      <c r="M3455" s="18">
        <v>45020</v>
      </c>
      <c r="N3455" s="18">
        <v>43845</v>
      </c>
      <c r="O3455">
        <v>62150000</v>
      </c>
      <c r="P3455">
        <v>19857000</v>
      </c>
      <c r="Q3455">
        <v>42293000</v>
      </c>
      <c r="R3455">
        <v>526673</v>
      </c>
      <c r="S3455" t="s">
        <v>225</v>
      </c>
      <c r="T3455">
        <v>-0.32889903879836369</v>
      </c>
      <c r="U3455">
        <v>-1.5933275707103689</v>
      </c>
      <c r="V3455">
        <v>-2.245095308539832</v>
      </c>
      <c r="W3455">
        <v>3.0479835403251312</v>
      </c>
      <c r="X3455">
        <v>-0.34235834485308059</v>
      </c>
      <c r="Y3455" t="str">
        <f t="shared" si="212"/>
        <v>37-48</v>
      </c>
      <c r="Z3455" s="20">
        <f t="shared" si="213"/>
        <v>0.31950120675784394</v>
      </c>
      <c r="AA3455" t="str">
        <f t="shared" si="214"/>
        <v>20%-40%</v>
      </c>
      <c r="AB3455">
        <f t="shared" si="215"/>
        <v>1.0921110228810756E-4</v>
      </c>
    </row>
    <row r="3456" spans="1:28" x14ac:dyDescent="0.25">
      <c r="A3456" t="s">
        <v>7887</v>
      </c>
      <c r="B3456" t="s">
        <v>7888</v>
      </c>
      <c r="C3456" t="s">
        <v>77</v>
      </c>
      <c r="D3456" t="s">
        <v>128</v>
      </c>
      <c r="E3456">
        <v>83</v>
      </c>
      <c r="F3456" t="s">
        <v>17</v>
      </c>
      <c r="G3456">
        <v>2018</v>
      </c>
      <c r="H3456" t="s">
        <v>17</v>
      </c>
      <c r="J3456" t="s">
        <v>80</v>
      </c>
      <c r="K3456">
        <v>72</v>
      </c>
      <c r="L3456" s="18">
        <v>43039</v>
      </c>
      <c r="M3456" s="18">
        <v>45220</v>
      </c>
      <c r="N3456" s="18">
        <v>43601</v>
      </c>
      <c r="O3456">
        <v>51990000</v>
      </c>
      <c r="P3456">
        <v>42000000</v>
      </c>
      <c r="Q3456">
        <v>9990000</v>
      </c>
      <c r="R3456">
        <v>955661</v>
      </c>
      <c r="S3456" t="s">
        <v>205</v>
      </c>
      <c r="T3456">
        <v>1.5145699651550779</v>
      </c>
      <c r="U3456">
        <v>0.41192654147770541</v>
      </c>
      <c r="V3456">
        <v>0.80229979975843724</v>
      </c>
      <c r="W3456">
        <v>-0.4138639219845015</v>
      </c>
      <c r="X3456">
        <v>0.81785981608906366</v>
      </c>
      <c r="Y3456" t="str">
        <f t="shared" si="212"/>
        <v>61-72</v>
      </c>
      <c r="Z3456" s="20">
        <f t="shared" si="213"/>
        <v>0.80784766301211774</v>
      </c>
      <c r="AA3456" t="str">
        <f t="shared" si="214"/>
        <v>80%-100%</v>
      </c>
      <c r="AB3456">
        <f t="shared" si="215"/>
        <v>1.981662079198196E-4</v>
      </c>
    </row>
    <row r="3457" spans="1:28" x14ac:dyDescent="0.25">
      <c r="A3457" t="s">
        <v>7889</v>
      </c>
      <c r="B3457" t="s">
        <v>7890</v>
      </c>
      <c r="C3457" t="s">
        <v>77</v>
      </c>
      <c r="D3457" t="s">
        <v>231</v>
      </c>
      <c r="E3457">
        <v>48</v>
      </c>
      <c r="F3457" t="s">
        <v>87</v>
      </c>
      <c r="G3457">
        <v>2020</v>
      </c>
      <c r="H3457" t="s">
        <v>15</v>
      </c>
      <c r="I3457" t="s">
        <v>84</v>
      </c>
      <c r="J3457" t="s">
        <v>80</v>
      </c>
      <c r="K3457">
        <v>84</v>
      </c>
      <c r="L3457" s="18">
        <v>43776</v>
      </c>
      <c r="M3457" s="18">
        <v>46214</v>
      </c>
      <c r="N3457" s="18">
        <v>44522</v>
      </c>
      <c r="O3457">
        <v>34590000</v>
      </c>
      <c r="P3457">
        <v>34590000</v>
      </c>
      <c r="Q3457">
        <v>0</v>
      </c>
      <c r="R3457">
        <v>739641</v>
      </c>
      <c r="S3457" t="s">
        <v>407</v>
      </c>
      <c r="T3457">
        <v>-0.82615054644370001</v>
      </c>
      <c r="U3457">
        <v>1.2009447865714571</v>
      </c>
      <c r="V3457">
        <v>0.12165765612329391</v>
      </c>
      <c r="W3457">
        <v>-0.74320335929333481</v>
      </c>
      <c r="X3457">
        <v>-1.3478807510029389</v>
      </c>
      <c r="Y3457" t="str">
        <f t="shared" si="212"/>
        <v>&gt;72</v>
      </c>
      <c r="Z3457" s="20">
        <f t="shared" si="213"/>
        <v>1</v>
      </c>
      <c r="AA3457" t="str">
        <f t="shared" si="214"/>
        <v>80%-100%</v>
      </c>
      <c r="AB3457">
        <f t="shared" si="215"/>
        <v>1.5337222319632515E-4</v>
      </c>
    </row>
    <row r="3458" spans="1:28" x14ac:dyDescent="0.25">
      <c r="A3458" t="s">
        <v>7891</v>
      </c>
      <c r="B3458" t="s">
        <v>7892</v>
      </c>
      <c r="C3458" t="s">
        <v>77</v>
      </c>
      <c r="D3458" t="s">
        <v>260</v>
      </c>
      <c r="E3458">
        <v>60</v>
      </c>
      <c r="F3458" t="s">
        <v>11</v>
      </c>
      <c r="G3458">
        <v>2017</v>
      </c>
      <c r="H3458" t="s">
        <v>11</v>
      </c>
      <c r="J3458" t="s">
        <v>80</v>
      </c>
      <c r="K3458">
        <v>84</v>
      </c>
      <c r="L3458" s="18">
        <v>42752</v>
      </c>
      <c r="M3458" s="18">
        <v>45308</v>
      </c>
      <c r="N3458" s="18">
        <v>43082</v>
      </c>
      <c r="O3458">
        <v>65050000</v>
      </c>
      <c r="P3458">
        <v>32525000</v>
      </c>
      <c r="Q3458">
        <v>32525000</v>
      </c>
      <c r="R3458">
        <v>746517</v>
      </c>
      <c r="S3458" t="s">
        <v>228</v>
      </c>
      <c r="T3458">
        <v>1.138599313032995</v>
      </c>
      <c r="U3458">
        <v>-0.85216124758390532</v>
      </c>
      <c r="V3458">
        <v>0.92086653473246149</v>
      </c>
      <c r="W3458">
        <v>3.384864711732246E-2</v>
      </c>
      <c r="X3458">
        <v>1.3592949578620639</v>
      </c>
      <c r="Y3458" t="str">
        <f t="shared" si="212"/>
        <v>&gt;72</v>
      </c>
      <c r="Z3458" s="20">
        <f t="shared" si="213"/>
        <v>0.5</v>
      </c>
      <c r="AA3458" t="str">
        <f t="shared" si="214"/>
        <v>40%-60%</v>
      </c>
      <c r="AB3458">
        <f t="shared" si="215"/>
        <v>1.547980330239279E-4</v>
      </c>
    </row>
    <row r="3459" spans="1:28" x14ac:dyDescent="0.25">
      <c r="A3459" t="s">
        <v>7893</v>
      </c>
      <c r="B3459" t="s">
        <v>7894</v>
      </c>
      <c r="C3459" t="s">
        <v>77</v>
      </c>
      <c r="D3459" t="s">
        <v>833</v>
      </c>
      <c r="E3459">
        <v>59</v>
      </c>
      <c r="F3459" t="s">
        <v>87</v>
      </c>
      <c r="G3459">
        <v>2019</v>
      </c>
      <c r="H3459" t="s">
        <v>15</v>
      </c>
      <c r="I3459" t="s">
        <v>84</v>
      </c>
      <c r="J3459" t="s">
        <v>80</v>
      </c>
      <c r="K3459">
        <v>84</v>
      </c>
      <c r="L3459" s="18">
        <v>43488</v>
      </c>
      <c r="M3459" s="18">
        <v>46045</v>
      </c>
      <c r="N3459" s="18">
        <v>44480</v>
      </c>
      <c r="O3459">
        <v>36177850</v>
      </c>
      <c r="P3459">
        <v>39877850</v>
      </c>
      <c r="Q3459">
        <v>0</v>
      </c>
      <c r="R3459">
        <v>831958</v>
      </c>
      <c r="S3459" t="s">
        <v>287</v>
      </c>
      <c r="T3459">
        <v>0.1562243832946473</v>
      </c>
      <c r="U3459">
        <v>1.6208974552001809</v>
      </c>
      <c r="V3459">
        <v>-0.21744470774772481</v>
      </c>
      <c r="W3459">
        <v>-0.62730556548506322</v>
      </c>
      <c r="X3459">
        <v>-0.80644560922993824</v>
      </c>
      <c r="Y3459" t="str">
        <f t="shared" ref="Y3459:Y3522" si="216">IF(K3459&lt;=24,"&lt;=24",IF(AND(K3459&gt;=25,K3459&lt;=36),"25-36",IF(AND(K3459&gt;=37,K3459&lt;=48),"37-48",IF(AND(K3459&gt;=49,K3459&lt;=60),"49-60",IF(AND(K3459&gt;=61,K3459&lt;=72),"61-72","&gt;72")))))</f>
        <v>&gt;72</v>
      </c>
      <c r="Z3459" s="20">
        <f t="shared" ref="Z3459:Z3522" si="217">IF(P3459/O3459&gt;0.2,P3459/O3459,0.2)</f>
        <v>1.1022725231046069</v>
      </c>
      <c r="AA3459" t="str">
        <f t="shared" ref="AA3459:AA3522" si="218">IF(Z3459&lt;=0.2,"20%",IF(AND(Z3459&gt;0.2,Z3459&lt;=0.4),"20%-40%",IF(AND(Z3459&gt;0.4,Z3459&lt;=0.6),"40%-60%",IF(AND(Z3459&gt;0.6,Z3459&lt;=0.8),"60%-80%","80%-100%"))))</f>
        <v>80%-100%</v>
      </c>
      <c r="AB3459">
        <f t="shared" ref="AB3459:AB3522" si="219">R3459/SUM($R$2:$R$5739)</f>
        <v>1.7251510944629663E-4</v>
      </c>
    </row>
    <row r="3460" spans="1:28" x14ac:dyDescent="0.25">
      <c r="A3460" t="s">
        <v>7895</v>
      </c>
      <c r="B3460" t="s">
        <v>7896</v>
      </c>
      <c r="C3460" t="s">
        <v>77</v>
      </c>
      <c r="D3460" t="s">
        <v>319</v>
      </c>
      <c r="E3460">
        <v>49</v>
      </c>
      <c r="F3460" t="s">
        <v>117</v>
      </c>
      <c r="G3460">
        <v>2020</v>
      </c>
      <c r="H3460" t="s">
        <v>14</v>
      </c>
      <c r="I3460" t="s">
        <v>84</v>
      </c>
      <c r="J3460" t="s">
        <v>80</v>
      </c>
      <c r="K3460">
        <v>72</v>
      </c>
      <c r="L3460" s="18">
        <v>43615</v>
      </c>
      <c r="M3460" s="18">
        <v>45807</v>
      </c>
      <c r="N3460" s="18">
        <v>43979</v>
      </c>
      <c r="O3460">
        <v>47521325</v>
      </c>
      <c r="P3460">
        <v>18871575</v>
      </c>
      <c r="Q3460">
        <v>28649750</v>
      </c>
      <c r="R3460">
        <v>485886</v>
      </c>
      <c r="S3460" t="s">
        <v>829</v>
      </c>
      <c r="T3460">
        <v>1.2598801685562471</v>
      </c>
      <c r="U3460">
        <v>-1.2746164315571451</v>
      </c>
      <c r="V3460">
        <v>1.185489993161002E-2</v>
      </c>
      <c r="W3460">
        <v>0.34409366309860179</v>
      </c>
      <c r="X3460">
        <v>1.5139907126543499</v>
      </c>
      <c r="Y3460" t="str">
        <f t="shared" si="216"/>
        <v>61-72</v>
      </c>
      <c r="Z3460" s="20">
        <f t="shared" si="217"/>
        <v>0.3971180306946408</v>
      </c>
      <c r="AA3460" t="str">
        <f t="shared" si="218"/>
        <v>20%-40%</v>
      </c>
      <c r="AB3460">
        <f t="shared" si="219"/>
        <v>1.0075349533080189E-4</v>
      </c>
    </row>
    <row r="3461" spans="1:28" x14ac:dyDescent="0.25">
      <c r="A3461" t="s">
        <v>7897</v>
      </c>
      <c r="B3461" t="s">
        <v>7898</v>
      </c>
      <c r="C3461" t="s">
        <v>77</v>
      </c>
      <c r="D3461" t="s">
        <v>1188</v>
      </c>
      <c r="E3461">
        <v>15</v>
      </c>
      <c r="F3461" t="s">
        <v>117</v>
      </c>
      <c r="G3461">
        <v>2019</v>
      </c>
      <c r="H3461" t="s">
        <v>14</v>
      </c>
      <c r="J3461" t="s">
        <v>80</v>
      </c>
      <c r="K3461">
        <v>24</v>
      </c>
      <c r="L3461" s="18">
        <v>43357</v>
      </c>
      <c r="M3461" s="18">
        <v>44088</v>
      </c>
      <c r="N3461" s="18">
        <v>43683</v>
      </c>
      <c r="O3461">
        <v>50150000</v>
      </c>
      <c r="P3461">
        <v>10150000</v>
      </c>
      <c r="Q3461">
        <v>40000000</v>
      </c>
      <c r="R3461">
        <v>626433</v>
      </c>
      <c r="S3461" t="s">
        <v>306</v>
      </c>
      <c r="T3461">
        <v>-0.43805180876929117</v>
      </c>
      <c r="U3461">
        <v>-2.0741994354111748</v>
      </c>
      <c r="V3461">
        <v>-4.017232066039238</v>
      </c>
      <c r="W3461">
        <v>-0.63424733190372806</v>
      </c>
      <c r="X3461">
        <v>-1.1931849962106531</v>
      </c>
      <c r="Y3461" t="str">
        <f t="shared" si="216"/>
        <v>&lt;=24</v>
      </c>
      <c r="Z3461" s="20">
        <f t="shared" si="217"/>
        <v>0.20239282153539381</v>
      </c>
      <c r="AA3461" t="str">
        <f t="shared" si="218"/>
        <v>20%-40%</v>
      </c>
      <c r="AB3461">
        <f t="shared" si="219"/>
        <v>1.2989737168916211E-4</v>
      </c>
    </row>
    <row r="3462" spans="1:28" x14ac:dyDescent="0.25">
      <c r="A3462" t="s">
        <v>7899</v>
      </c>
      <c r="B3462" t="s">
        <v>7900</v>
      </c>
      <c r="C3462" t="s">
        <v>77</v>
      </c>
      <c r="D3462" t="s">
        <v>128</v>
      </c>
      <c r="E3462">
        <v>38</v>
      </c>
      <c r="F3462" t="s">
        <v>79</v>
      </c>
      <c r="G3462">
        <v>2018</v>
      </c>
      <c r="H3462" t="s">
        <v>13</v>
      </c>
      <c r="J3462" t="s">
        <v>80</v>
      </c>
      <c r="K3462">
        <v>12</v>
      </c>
      <c r="L3462" s="18">
        <v>43096</v>
      </c>
      <c r="M3462" s="18">
        <v>43461</v>
      </c>
      <c r="N3462" s="18">
        <v>43122</v>
      </c>
      <c r="O3462">
        <v>41460000</v>
      </c>
      <c r="P3462">
        <v>12438000</v>
      </c>
      <c r="Q3462">
        <v>29022000</v>
      </c>
      <c r="R3462">
        <v>1129204</v>
      </c>
      <c r="S3462" t="s">
        <v>389</v>
      </c>
      <c r="T3462">
        <v>0.22899289660859901</v>
      </c>
      <c r="U3462">
        <v>-1.6734036612460499</v>
      </c>
      <c r="V3462">
        <v>9.0899389914291959E-2</v>
      </c>
      <c r="W3462">
        <v>-0.35211389766416878</v>
      </c>
      <c r="X3462">
        <v>1.5913385900504931</v>
      </c>
      <c r="Y3462" t="str">
        <f t="shared" si="216"/>
        <v>&lt;=24</v>
      </c>
      <c r="Z3462" s="20">
        <f t="shared" si="217"/>
        <v>0.3</v>
      </c>
      <c r="AA3462" t="str">
        <f t="shared" si="218"/>
        <v>20%-40%</v>
      </c>
      <c r="AB3462">
        <f t="shared" si="219"/>
        <v>2.34152146679515E-4</v>
      </c>
    </row>
    <row r="3463" spans="1:28" x14ac:dyDescent="0.25">
      <c r="A3463" t="s">
        <v>7901</v>
      </c>
      <c r="B3463" t="s">
        <v>7902</v>
      </c>
      <c r="C3463" t="s">
        <v>77</v>
      </c>
      <c r="D3463" t="s">
        <v>602</v>
      </c>
      <c r="E3463">
        <v>74</v>
      </c>
      <c r="F3463" t="s">
        <v>95</v>
      </c>
      <c r="G3463">
        <v>2016</v>
      </c>
      <c r="H3463" t="s">
        <v>16</v>
      </c>
      <c r="J3463" t="s">
        <v>96</v>
      </c>
      <c r="K3463">
        <v>84</v>
      </c>
      <c r="L3463" s="18">
        <v>42872</v>
      </c>
      <c r="M3463" s="18">
        <v>45429</v>
      </c>
      <c r="N3463" s="18">
        <v>43270</v>
      </c>
      <c r="O3463">
        <v>26990000</v>
      </c>
      <c r="P3463">
        <v>13990000</v>
      </c>
      <c r="Q3463">
        <v>13000000</v>
      </c>
      <c r="R3463">
        <v>316283</v>
      </c>
      <c r="S3463" t="s">
        <v>294</v>
      </c>
      <c r="T3463">
        <v>-0.11059349885650881</v>
      </c>
      <c r="U3463">
        <v>-0.77685280098094867</v>
      </c>
      <c r="V3463">
        <v>0.84182204474977862</v>
      </c>
      <c r="W3463">
        <v>-0.87886104139877153</v>
      </c>
      <c r="X3463">
        <v>-1.11583711881451</v>
      </c>
      <c r="Y3463" t="str">
        <f t="shared" si="216"/>
        <v>&gt;72</v>
      </c>
      <c r="Z3463" s="20">
        <f t="shared" si="217"/>
        <v>0.51834012597258239</v>
      </c>
      <c r="AA3463" t="str">
        <f t="shared" si="218"/>
        <v>40%-60%</v>
      </c>
      <c r="AB3463">
        <f t="shared" si="219"/>
        <v>6.5584556385061546E-5</v>
      </c>
    </row>
    <row r="3464" spans="1:28" x14ac:dyDescent="0.25">
      <c r="A3464" t="s">
        <v>7903</v>
      </c>
      <c r="B3464" t="s">
        <v>7904</v>
      </c>
      <c r="C3464" t="s">
        <v>77</v>
      </c>
      <c r="D3464" t="s">
        <v>132</v>
      </c>
      <c r="E3464">
        <v>252</v>
      </c>
      <c r="F3464" t="s">
        <v>20</v>
      </c>
      <c r="G3464">
        <v>2017</v>
      </c>
      <c r="H3464" t="s">
        <v>20</v>
      </c>
      <c r="J3464" t="s">
        <v>80</v>
      </c>
      <c r="K3464">
        <v>72</v>
      </c>
      <c r="L3464" s="18">
        <v>42879</v>
      </c>
      <c r="M3464" s="18">
        <v>45070</v>
      </c>
      <c r="N3464" s="18">
        <v>43671</v>
      </c>
      <c r="O3464">
        <v>117900000</v>
      </c>
      <c r="P3464">
        <v>45000000</v>
      </c>
      <c r="Q3464">
        <v>72900000</v>
      </c>
      <c r="R3464">
        <v>1106284</v>
      </c>
      <c r="S3464" t="s">
        <v>403</v>
      </c>
      <c r="T3464">
        <v>-2.569689999023184E-2</v>
      </c>
      <c r="U3464">
        <v>-1.338010767116854</v>
      </c>
      <c r="V3464">
        <v>0.92086653473246149</v>
      </c>
      <c r="W3464">
        <v>0.59844244076605069</v>
      </c>
      <c r="X3464">
        <v>-0.88379348662608126</v>
      </c>
      <c r="Y3464" t="str">
        <f t="shared" si="216"/>
        <v>61-72</v>
      </c>
      <c r="Z3464" s="20">
        <f t="shared" si="217"/>
        <v>0.38167938931297712</v>
      </c>
      <c r="AA3464" t="str">
        <f t="shared" si="218"/>
        <v>20%-40%</v>
      </c>
      <c r="AB3464">
        <f t="shared" si="219"/>
        <v>2.2939944725417248E-4</v>
      </c>
    </row>
    <row r="3465" spans="1:28" x14ac:dyDescent="0.25">
      <c r="A3465" t="s">
        <v>7905</v>
      </c>
      <c r="B3465" t="s">
        <v>7906</v>
      </c>
      <c r="C3465" t="s">
        <v>77</v>
      </c>
      <c r="D3465" t="s">
        <v>256</v>
      </c>
      <c r="E3465">
        <v>59</v>
      </c>
      <c r="F3465" t="s">
        <v>79</v>
      </c>
      <c r="G3465">
        <v>2018</v>
      </c>
      <c r="H3465" t="s">
        <v>13</v>
      </c>
      <c r="J3465" t="s">
        <v>80</v>
      </c>
      <c r="K3465">
        <v>84</v>
      </c>
      <c r="L3465" s="18">
        <v>43003</v>
      </c>
      <c r="M3465" s="18">
        <v>45560</v>
      </c>
      <c r="N3465" s="18">
        <v>43340</v>
      </c>
      <c r="O3465">
        <v>38523800</v>
      </c>
      <c r="P3465">
        <v>31523800</v>
      </c>
      <c r="Q3465">
        <v>7000000</v>
      </c>
      <c r="R3465">
        <v>727835</v>
      </c>
      <c r="S3465" t="s">
        <v>640</v>
      </c>
      <c r="T3465">
        <v>1.0051903719574169</v>
      </c>
      <c r="U3465">
        <v>0.45482201368365571</v>
      </c>
      <c r="V3465">
        <v>1.118477759689168</v>
      </c>
      <c r="W3465">
        <v>-3.3276558037352917E-2</v>
      </c>
      <c r="X3465">
        <v>-0.1103147126646518</v>
      </c>
      <c r="Y3465" t="str">
        <f t="shared" si="216"/>
        <v>&gt;72</v>
      </c>
      <c r="Z3465" s="20">
        <f t="shared" si="217"/>
        <v>0.81829414543736601</v>
      </c>
      <c r="AA3465" t="str">
        <f t="shared" si="218"/>
        <v>80%-100%</v>
      </c>
      <c r="AB3465">
        <f t="shared" si="219"/>
        <v>1.5092412679948425E-4</v>
      </c>
    </row>
    <row r="3466" spans="1:28" x14ac:dyDescent="0.25">
      <c r="A3466" t="s">
        <v>7907</v>
      </c>
      <c r="B3466" t="s">
        <v>7908</v>
      </c>
      <c r="C3466" t="s">
        <v>77</v>
      </c>
      <c r="D3466" t="s">
        <v>344</v>
      </c>
      <c r="E3466">
        <v>241</v>
      </c>
      <c r="F3466" t="s">
        <v>87</v>
      </c>
      <c r="G3466">
        <v>2019</v>
      </c>
      <c r="H3466" t="s">
        <v>15</v>
      </c>
      <c r="J3466" t="s">
        <v>80</v>
      </c>
      <c r="K3466">
        <v>72</v>
      </c>
      <c r="L3466" s="18">
        <v>43340</v>
      </c>
      <c r="M3466" s="18">
        <v>45532</v>
      </c>
      <c r="N3466" s="18">
        <v>43864</v>
      </c>
      <c r="O3466">
        <v>36390000</v>
      </c>
      <c r="P3466">
        <v>36300000</v>
      </c>
      <c r="Q3466">
        <v>90000</v>
      </c>
      <c r="R3466">
        <v>797217</v>
      </c>
      <c r="S3466" t="s">
        <v>438</v>
      </c>
      <c r="T3466">
        <v>1.1507273985853199</v>
      </c>
      <c r="U3466">
        <v>1.190789274448677</v>
      </c>
      <c r="V3466">
        <v>0.32274371638188432</v>
      </c>
      <c r="W3466">
        <v>-0.13437044997750541</v>
      </c>
      <c r="X3466">
        <v>-0.1103147126646518</v>
      </c>
      <c r="Y3466" t="str">
        <f t="shared" si="216"/>
        <v>61-72</v>
      </c>
      <c r="Z3466" s="20">
        <f t="shared" si="217"/>
        <v>0.99752679307502057</v>
      </c>
      <c r="AA3466" t="str">
        <f t="shared" si="218"/>
        <v>80%-100%</v>
      </c>
      <c r="AB3466">
        <f t="shared" si="219"/>
        <v>1.6531120321873011E-4</v>
      </c>
    </row>
    <row r="3467" spans="1:28" x14ac:dyDescent="0.25">
      <c r="A3467" t="s">
        <v>7909</v>
      </c>
      <c r="B3467" t="s">
        <v>7910</v>
      </c>
      <c r="C3467" t="s">
        <v>77</v>
      </c>
      <c r="D3467" t="s">
        <v>282</v>
      </c>
      <c r="E3467">
        <v>49</v>
      </c>
      <c r="F3467" t="s">
        <v>79</v>
      </c>
      <c r="G3467">
        <v>2020</v>
      </c>
      <c r="H3467" t="s">
        <v>13</v>
      </c>
      <c r="I3467" t="s">
        <v>84</v>
      </c>
      <c r="J3467" t="s">
        <v>80</v>
      </c>
      <c r="K3467">
        <v>72</v>
      </c>
      <c r="L3467" s="18">
        <v>43476</v>
      </c>
      <c r="M3467" s="18">
        <v>45962</v>
      </c>
      <c r="N3467" s="18">
        <v>44179</v>
      </c>
      <c r="O3467">
        <v>39390000</v>
      </c>
      <c r="P3467">
        <v>19695000</v>
      </c>
      <c r="Q3467">
        <v>19695000</v>
      </c>
      <c r="R3467">
        <v>506064</v>
      </c>
      <c r="S3467" t="s">
        <v>829</v>
      </c>
      <c r="T3467">
        <v>5.9199698876045093E-2</v>
      </c>
      <c r="U3467">
        <v>-0.85216124758390532</v>
      </c>
      <c r="V3467">
        <v>-0.38336754998180411</v>
      </c>
      <c r="W3467">
        <v>0.89235082347488914</v>
      </c>
      <c r="X3467">
        <v>-0.49705409964536651</v>
      </c>
      <c r="Y3467" t="str">
        <f t="shared" si="216"/>
        <v>61-72</v>
      </c>
      <c r="Z3467" s="20">
        <f t="shared" si="217"/>
        <v>0.5</v>
      </c>
      <c r="AA3467" t="str">
        <f t="shared" si="218"/>
        <v>40%-60%</v>
      </c>
      <c r="AB3467">
        <f t="shared" si="219"/>
        <v>1.0493761265211784E-4</v>
      </c>
    </row>
    <row r="3468" spans="1:28" x14ac:dyDescent="0.25">
      <c r="A3468" t="s">
        <v>7911</v>
      </c>
      <c r="B3468" t="s">
        <v>7912</v>
      </c>
      <c r="C3468" t="s">
        <v>77</v>
      </c>
      <c r="D3468" t="s">
        <v>784</v>
      </c>
      <c r="E3468">
        <v>166872296</v>
      </c>
      <c r="F3468" t="s">
        <v>95</v>
      </c>
      <c r="G3468">
        <v>2022</v>
      </c>
      <c r="H3468" t="s">
        <v>16</v>
      </c>
      <c r="I3468" t="s">
        <v>84</v>
      </c>
      <c r="J3468" t="s">
        <v>80</v>
      </c>
      <c r="K3468">
        <v>84</v>
      </c>
      <c r="L3468" s="18">
        <v>44478</v>
      </c>
      <c r="M3468" s="18">
        <v>47006</v>
      </c>
      <c r="N3468" s="18">
        <v>44558</v>
      </c>
      <c r="O3468">
        <v>42990000</v>
      </c>
      <c r="P3468">
        <v>42990000</v>
      </c>
      <c r="Q3468">
        <v>0</v>
      </c>
      <c r="R3468">
        <v>1023723</v>
      </c>
      <c r="S3468" t="s">
        <v>182</v>
      </c>
      <c r="T3468">
        <v>0.16835246884697261</v>
      </c>
      <c r="U3468">
        <v>1.2009447865714571</v>
      </c>
      <c r="V3468">
        <v>1.790355924541972</v>
      </c>
      <c r="W3468">
        <v>-0.76073650549617433</v>
      </c>
      <c r="X3468">
        <v>-1.5799243831913681</v>
      </c>
      <c r="Y3468" t="str">
        <f t="shared" si="216"/>
        <v>&gt;72</v>
      </c>
      <c r="Z3468" s="20">
        <f t="shared" si="217"/>
        <v>1</v>
      </c>
      <c r="AA3468" t="str">
        <f t="shared" si="218"/>
        <v>80%-100%</v>
      </c>
      <c r="AB3468">
        <f t="shared" si="219"/>
        <v>2.1227956866535464E-4</v>
      </c>
    </row>
    <row r="3469" spans="1:28" x14ac:dyDescent="0.25">
      <c r="A3469" t="s">
        <v>7913</v>
      </c>
      <c r="B3469" t="s">
        <v>7914</v>
      </c>
      <c r="C3469" t="s">
        <v>77</v>
      </c>
      <c r="D3469" t="s">
        <v>98</v>
      </c>
      <c r="E3469">
        <v>46</v>
      </c>
      <c r="F3469" t="s">
        <v>79</v>
      </c>
      <c r="G3469">
        <v>2019</v>
      </c>
      <c r="H3469" t="s">
        <v>13</v>
      </c>
      <c r="J3469" t="s">
        <v>80</v>
      </c>
      <c r="K3469">
        <v>84</v>
      </c>
      <c r="L3469" s="18">
        <v>43427</v>
      </c>
      <c r="M3469" s="18">
        <v>45984</v>
      </c>
      <c r="N3469" s="18">
        <v>43815</v>
      </c>
      <c r="O3469">
        <v>33280000</v>
      </c>
      <c r="P3469">
        <v>16640000</v>
      </c>
      <c r="Q3469">
        <v>16640000</v>
      </c>
      <c r="R3469">
        <v>368673</v>
      </c>
      <c r="S3469" t="s">
        <v>430</v>
      </c>
      <c r="T3469">
        <v>-0.71699777647277252</v>
      </c>
      <c r="U3469">
        <v>-0.85216124758390532</v>
      </c>
      <c r="V3469">
        <v>0.32803285986234038</v>
      </c>
      <c r="W3469">
        <v>0.2184126750777286</v>
      </c>
      <c r="X3469">
        <v>-0.57440197704150942</v>
      </c>
      <c r="Y3469" t="str">
        <f t="shared" si="216"/>
        <v>&gt;72</v>
      </c>
      <c r="Z3469" s="20">
        <f t="shared" si="217"/>
        <v>0.5</v>
      </c>
      <c r="AA3469" t="str">
        <f t="shared" si="218"/>
        <v>40%-60%</v>
      </c>
      <c r="AB3469">
        <f t="shared" si="219"/>
        <v>7.644816558635715E-5</v>
      </c>
    </row>
    <row r="3470" spans="1:28" x14ac:dyDescent="0.25">
      <c r="A3470" t="s">
        <v>7915</v>
      </c>
      <c r="B3470" t="s">
        <v>7916</v>
      </c>
      <c r="C3470" t="s">
        <v>77</v>
      </c>
      <c r="D3470" t="s">
        <v>709</v>
      </c>
      <c r="E3470">
        <v>48</v>
      </c>
      <c r="F3470" t="s">
        <v>17</v>
      </c>
      <c r="G3470">
        <v>2018</v>
      </c>
      <c r="H3470" t="s">
        <v>17</v>
      </c>
      <c r="J3470" t="s">
        <v>80</v>
      </c>
      <c r="K3470">
        <v>72</v>
      </c>
      <c r="L3470" s="18">
        <v>43405</v>
      </c>
      <c r="M3470" s="18">
        <v>45302</v>
      </c>
      <c r="N3470" s="18">
        <v>43437</v>
      </c>
      <c r="O3470">
        <v>65440000</v>
      </c>
      <c r="P3470">
        <v>47600000</v>
      </c>
      <c r="Q3470">
        <v>17840000</v>
      </c>
      <c r="R3470">
        <v>1000248</v>
      </c>
      <c r="S3470" t="s">
        <v>178</v>
      </c>
      <c r="T3470">
        <v>0.5200669498644056</v>
      </c>
      <c r="U3470">
        <v>8.1525115137114981E-2</v>
      </c>
      <c r="V3470">
        <v>-0.2648008150077798</v>
      </c>
      <c r="W3470">
        <v>0.15335954488129969</v>
      </c>
      <c r="X3470">
        <v>-0.26501046745693763</v>
      </c>
      <c r="Y3470" t="str">
        <f t="shared" si="216"/>
        <v>61-72</v>
      </c>
      <c r="Z3470" s="20">
        <f t="shared" si="217"/>
        <v>0.72738386308068459</v>
      </c>
      <c r="AA3470" t="str">
        <f t="shared" si="218"/>
        <v>60%-80%</v>
      </c>
      <c r="AB3470">
        <f t="shared" si="219"/>
        <v>2.0741178424083824E-4</v>
      </c>
    </row>
    <row r="3471" spans="1:28" x14ac:dyDescent="0.25">
      <c r="A3471" t="s">
        <v>7917</v>
      </c>
      <c r="B3471" t="s">
        <v>7918</v>
      </c>
      <c r="C3471" t="s">
        <v>77</v>
      </c>
      <c r="D3471" t="s">
        <v>256</v>
      </c>
      <c r="E3471">
        <v>246</v>
      </c>
      <c r="F3471" t="s">
        <v>117</v>
      </c>
      <c r="G3471">
        <v>2018</v>
      </c>
      <c r="H3471" t="s">
        <v>14</v>
      </c>
      <c r="J3471" t="s">
        <v>80</v>
      </c>
      <c r="K3471">
        <v>84</v>
      </c>
      <c r="L3471" s="18">
        <v>42961</v>
      </c>
      <c r="M3471" s="18">
        <v>45518</v>
      </c>
      <c r="N3471" s="18">
        <v>43683</v>
      </c>
      <c r="O3471">
        <v>46350000</v>
      </c>
      <c r="P3471">
        <v>30350000</v>
      </c>
      <c r="Q3471">
        <v>16000000</v>
      </c>
      <c r="R3471">
        <v>690286</v>
      </c>
      <c r="S3471" t="s">
        <v>133</v>
      </c>
      <c r="T3471">
        <v>1.284136339660898</v>
      </c>
      <c r="U3471">
        <v>-0.2165178475811125</v>
      </c>
      <c r="V3471">
        <v>0.92086653473246149</v>
      </c>
      <c r="W3471">
        <v>8.5675403465980127E-3</v>
      </c>
      <c r="X3471">
        <v>1.0499034482774929</v>
      </c>
      <c r="Y3471" t="str">
        <f t="shared" si="216"/>
        <v>&gt;72</v>
      </c>
      <c r="Z3471" s="20">
        <f t="shared" si="217"/>
        <v>0.65480043149946066</v>
      </c>
      <c r="AA3471" t="str">
        <f t="shared" si="218"/>
        <v>60%-80%</v>
      </c>
      <c r="AB3471">
        <f t="shared" si="219"/>
        <v>1.4313795268420558E-4</v>
      </c>
    </row>
    <row r="3472" spans="1:28" x14ac:dyDescent="0.25">
      <c r="A3472" t="s">
        <v>7919</v>
      </c>
      <c r="B3472" t="s">
        <v>7920</v>
      </c>
      <c r="C3472" t="s">
        <v>77</v>
      </c>
      <c r="D3472" t="s">
        <v>360</v>
      </c>
      <c r="E3472">
        <v>83</v>
      </c>
      <c r="F3472" t="s">
        <v>17</v>
      </c>
      <c r="G3472">
        <v>2022</v>
      </c>
      <c r="H3472" t="s">
        <v>155</v>
      </c>
      <c r="I3472" t="s">
        <v>84</v>
      </c>
      <c r="J3472" t="s">
        <v>80</v>
      </c>
      <c r="K3472">
        <v>36</v>
      </c>
      <c r="L3472" s="18">
        <v>44414</v>
      </c>
      <c r="M3472" s="18">
        <v>45451</v>
      </c>
      <c r="N3472" s="18">
        <v>44504</v>
      </c>
      <c r="O3472">
        <v>76850000</v>
      </c>
      <c r="P3472">
        <v>38425000</v>
      </c>
      <c r="Q3472">
        <v>38425000</v>
      </c>
      <c r="R3472">
        <v>856608</v>
      </c>
      <c r="S3472" t="s">
        <v>205</v>
      </c>
      <c r="T3472">
        <v>-1.311273968536711</v>
      </c>
      <c r="U3472">
        <v>-0.85216124758390532</v>
      </c>
      <c r="V3472">
        <v>-0.89715673486924186</v>
      </c>
      <c r="W3472">
        <v>2.2526506086181</v>
      </c>
      <c r="X3472">
        <v>0.89520769348520657</v>
      </c>
      <c r="Y3472" t="str">
        <f t="shared" si="216"/>
        <v>25-36</v>
      </c>
      <c r="Z3472" s="20">
        <f t="shared" si="217"/>
        <v>0.5</v>
      </c>
      <c r="AA3472" t="str">
        <f t="shared" si="218"/>
        <v>40%-60%</v>
      </c>
      <c r="AB3472">
        <f t="shared" si="219"/>
        <v>1.7762654229248743E-4</v>
      </c>
    </row>
    <row r="3473" spans="1:28" x14ac:dyDescent="0.25">
      <c r="A3473" t="s">
        <v>7921</v>
      </c>
      <c r="B3473" t="s">
        <v>7922</v>
      </c>
      <c r="C3473" t="s">
        <v>77</v>
      </c>
      <c r="D3473" t="s">
        <v>291</v>
      </c>
      <c r="E3473">
        <v>246</v>
      </c>
      <c r="F3473" t="s">
        <v>87</v>
      </c>
      <c r="G3473">
        <v>2017</v>
      </c>
      <c r="H3473" t="s">
        <v>15</v>
      </c>
      <c r="J3473" t="s">
        <v>80</v>
      </c>
      <c r="K3473">
        <v>84</v>
      </c>
      <c r="L3473" s="18">
        <v>42697</v>
      </c>
      <c r="M3473" s="18">
        <v>45253</v>
      </c>
      <c r="N3473" s="18">
        <v>44256</v>
      </c>
      <c r="O3473">
        <v>37540000</v>
      </c>
      <c r="P3473">
        <v>23540000</v>
      </c>
      <c r="Q3473">
        <v>14000000</v>
      </c>
      <c r="R3473">
        <v>425933</v>
      </c>
      <c r="S3473" t="s">
        <v>182</v>
      </c>
      <c r="T3473">
        <v>-2.569689999023184E-2</v>
      </c>
      <c r="U3473">
        <v>-0.33040760970851518</v>
      </c>
      <c r="V3473">
        <v>-0.90386958818102137</v>
      </c>
      <c r="W3473">
        <v>-0.87985675257524754</v>
      </c>
      <c r="X3473">
        <v>-0.57440197704150942</v>
      </c>
      <c r="Y3473" t="str">
        <f t="shared" si="216"/>
        <v>&gt;72</v>
      </c>
      <c r="Z3473" s="20">
        <f t="shared" si="217"/>
        <v>0.62706446457112408</v>
      </c>
      <c r="AA3473" t="str">
        <f t="shared" si="218"/>
        <v>60%-80%</v>
      </c>
      <c r="AB3473">
        <f t="shared" si="219"/>
        <v>8.8321619735358596E-5</v>
      </c>
    </row>
    <row r="3474" spans="1:28" x14ac:dyDescent="0.25">
      <c r="A3474" t="s">
        <v>7923</v>
      </c>
      <c r="B3474" t="s">
        <v>7924</v>
      </c>
      <c r="C3474" t="s">
        <v>77</v>
      </c>
      <c r="D3474" t="s">
        <v>165</v>
      </c>
      <c r="E3474">
        <v>74</v>
      </c>
      <c r="F3474" t="s">
        <v>87</v>
      </c>
      <c r="G3474">
        <v>2020</v>
      </c>
      <c r="H3474" t="s">
        <v>15</v>
      </c>
      <c r="I3474" t="s">
        <v>84</v>
      </c>
      <c r="J3474" t="s">
        <v>80</v>
      </c>
      <c r="K3474">
        <v>72</v>
      </c>
      <c r="L3474" s="18">
        <v>43533</v>
      </c>
      <c r="M3474" s="18">
        <v>45903</v>
      </c>
      <c r="N3474" s="18">
        <v>44494</v>
      </c>
      <c r="O3474">
        <v>45345350</v>
      </c>
      <c r="P3474">
        <v>25345350</v>
      </c>
      <c r="Q3474">
        <v>20000000</v>
      </c>
      <c r="R3474">
        <v>587927</v>
      </c>
      <c r="S3474" t="s">
        <v>168</v>
      </c>
      <c r="T3474">
        <v>0.49581077875975499</v>
      </c>
      <c r="U3474">
        <v>-0.61013929076424533</v>
      </c>
      <c r="V3474">
        <v>-0.54145652994716964</v>
      </c>
      <c r="W3474">
        <v>-0.72253438669204695</v>
      </c>
      <c r="X3474">
        <v>0.35377255171220601</v>
      </c>
      <c r="Y3474" t="str">
        <f t="shared" si="216"/>
        <v>61-72</v>
      </c>
      <c r="Z3474" s="20">
        <f t="shared" si="217"/>
        <v>0.55894044262531883</v>
      </c>
      <c r="AA3474" t="str">
        <f t="shared" si="218"/>
        <v>40%-60%</v>
      </c>
      <c r="AB3474">
        <f t="shared" si="219"/>
        <v>1.2191275371044312E-4</v>
      </c>
    </row>
    <row r="3475" spans="1:28" x14ac:dyDescent="0.25">
      <c r="A3475" t="s">
        <v>7925</v>
      </c>
      <c r="B3475" t="s">
        <v>7926</v>
      </c>
      <c r="C3475" t="s">
        <v>77</v>
      </c>
      <c r="D3475" t="s">
        <v>231</v>
      </c>
      <c r="E3475">
        <v>241</v>
      </c>
      <c r="F3475" t="s">
        <v>79</v>
      </c>
      <c r="G3475">
        <v>2020</v>
      </c>
      <c r="H3475" t="s">
        <v>13</v>
      </c>
      <c r="I3475" t="s">
        <v>84</v>
      </c>
      <c r="J3475" t="s">
        <v>80</v>
      </c>
      <c r="K3475">
        <v>84</v>
      </c>
      <c r="L3475" s="18">
        <v>43693</v>
      </c>
      <c r="M3475" s="18">
        <v>46250</v>
      </c>
      <c r="N3475" s="18">
        <v>44406</v>
      </c>
      <c r="O3475">
        <v>38012000</v>
      </c>
      <c r="P3475">
        <v>38262000</v>
      </c>
      <c r="Q3475">
        <v>0</v>
      </c>
      <c r="R3475">
        <v>788389</v>
      </c>
      <c r="S3475" t="s">
        <v>438</v>
      </c>
      <c r="T3475">
        <v>1.1507273985853199</v>
      </c>
      <c r="U3475">
        <v>1.22795081143407</v>
      </c>
      <c r="V3475">
        <v>0.61659682482884659</v>
      </c>
      <c r="W3475">
        <v>-1.4495785730389E-2</v>
      </c>
      <c r="X3475">
        <v>-0.72909773183379534</v>
      </c>
      <c r="Y3475" t="str">
        <f t="shared" si="216"/>
        <v>&gt;72</v>
      </c>
      <c r="Z3475" s="20">
        <f t="shared" si="217"/>
        <v>1.0065768704619593</v>
      </c>
      <c r="AA3475" t="str">
        <f t="shared" si="218"/>
        <v>80%-100%</v>
      </c>
      <c r="AB3475">
        <f t="shared" si="219"/>
        <v>1.6348062597060952E-4</v>
      </c>
    </row>
    <row r="3476" spans="1:28" x14ac:dyDescent="0.25">
      <c r="A3476" t="s">
        <v>7927</v>
      </c>
      <c r="B3476" t="s">
        <v>7928</v>
      </c>
      <c r="C3476" t="s">
        <v>77</v>
      </c>
      <c r="D3476" t="s">
        <v>457</v>
      </c>
      <c r="E3476">
        <v>76</v>
      </c>
      <c r="F3476" t="s">
        <v>95</v>
      </c>
      <c r="G3476">
        <v>2016</v>
      </c>
      <c r="H3476" t="s">
        <v>16</v>
      </c>
      <c r="J3476" t="s">
        <v>96</v>
      </c>
      <c r="K3476">
        <v>84</v>
      </c>
      <c r="L3476" s="18">
        <v>44257</v>
      </c>
      <c r="M3476" s="18">
        <v>46786</v>
      </c>
      <c r="N3476" s="18">
        <v>44385</v>
      </c>
      <c r="O3476">
        <v>40000000</v>
      </c>
      <c r="P3476">
        <v>40000000</v>
      </c>
      <c r="Q3476">
        <v>0</v>
      </c>
      <c r="R3476">
        <v>877397</v>
      </c>
      <c r="S3476" t="s">
        <v>330</v>
      </c>
      <c r="T3476">
        <v>0.3745299232365023</v>
      </c>
      <c r="U3476">
        <v>1.2009447865714571</v>
      </c>
      <c r="V3476">
        <v>0.72325530977575447</v>
      </c>
      <c r="W3476">
        <v>-3.8040704113064872E-2</v>
      </c>
      <c r="X3476">
        <v>0.58581618390063472</v>
      </c>
      <c r="Y3476" t="str">
        <f t="shared" si="216"/>
        <v>&gt;72</v>
      </c>
      <c r="Z3476" s="20">
        <f t="shared" si="217"/>
        <v>1</v>
      </c>
      <c r="AA3476" t="str">
        <f t="shared" si="218"/>
        <v>80%-100%</v>
      </c>
      <c r="AB3476">
        <f t="shared" si="219"/>
        <v>1.8193735679307408E-4</v>
      </c>
    </row>
    <row r="3477" spans="1:28" x14ac:dyDescent="0.25">
      <c r="A3477" t="s">
        <v>7929</v>
      </c>
      <c r="B3477" t="s">
        <v>7930</v>
      </c>
      <c r="C3477" t="s">
        <v>77</v>
      </c>
      <c r="D3477" t="s">
        <v>515</v>
      </c>
      <c r="E3477">
        <v>49</v>
      </c>
      <c r="F3477" t="s">
        <v>95</v>
      </c>
      <c r="G3477">
        <v>2013</v>
      </c>
      <c r="H3477" t="s">
        <v>16</v>
      </c>
      <c r="J3477" t="s">
        <v>96</v>
      </c>
      <c r="K3477">
        <v>72</v>
      </c>
      <c r="L3477" s="18">
        <v>42760</v>
      </c>
      <c r="M3477" s="18">
        <v>44951</v>
      </c>
      <c r="N3477" s="18">
        <v>43711</v>
      </c>
      <c r="O3477">
        <v>34000000</v>
      </c>
      <c r="P3477">
        <v>30600000</v>
      </c>
      <c r="Q3477">
        <v>3400000</v>
      </c>
      <c r="R3477">
        <v>702334</v>
      </c>
      <c r="S3477" t="s">
        <v>135</v>
      </c>
      <c r="T3477">
        <v>1.1507273985853199</v>
      </c>
      <c r="U3477">
        <v>0.79032357974038436</v>
      </c>
      <c r="V3477">
        <v>0.92086653473246149</v>
      </c>
      <c r="W3477">
        <v>0.60319828924862529</v>
      </c>
      <c r="X3477">
        <v>-0.26501046745693763</v>
      </c>
      <c r="Y3477" t="str">
        <f t="shared" si="216"/>
        <v>61-72</v>
      </c>
      <c r="Z3477" s="20">
        <f t="shared" si="217"/>
        <v>0.9</v>
      </c>
      <c r="AA3477" t="str">
        <f t="shared" si="218"/>
        <v>80%-100%</v>
      </c>
      <c r="AB3477">
        <f t="shared" si="219"/>
        <v>1.456362302878935E-4</v>
      </c>
    </row>
    <row r="3478" spans="1:28" x14ac:dyDescent="0.25">
      <c r="A3478" t="s">
        <v>7931</v>
      </c>
      <c r="B3478" t="s">
        <v>7932</v>
      </c>
      <c r="C3478" t="s">
        <v>77</v>
      </c>
      <c r="D3478" t="s">
        <v>240</v>
      </c>
      <c r="E3478">
        <v>246</v>
      </c>
      <c r="F3478" t="s">
        <v>117</v>
      </c>
      <c r="G3478">
        <v>2019</v>
      </c>
      <c r="H3478" t="s">
        <v>14</v>
      </c>
      <c r="J3478" t="s">
        <v>80</v>
      </c>
      <c r="K3478">
        <v>84</v>
      </c>
      <c r="L3478" s="18">
        <v>43678</v>
      </c>
      <c r="M3478" s="18">
        <v>46030</v>
      </c>
      <c r="N3478" s="18">
        <v>44294</v>
      </c>
      <c r="O3478">
        <v>49490000</v>
      </c>
      <c r="P3478">
        <v>24745000</v>
      </c>
      <c r="Q3478">
        <v>24745000</v>
      </c>
      <c r="R3478">
        <v>546865</v>
      </c>
      <c r="S3478" t="s">
        <v>182</v>
      </c>
      <c r="T3478">
        <v>0.48368269320742968</v>
      </c>
      <c r="U3478">
        <v>-0.85216124758390532</v>
      </c>
      <c r="V3478">
        <v>0.4070773498450232</v>
      </c>
      <c r="W3478">
        <v>2.5252683630478039</v>
      </c>
      <c r="X3478">
        <v>-0.96114136402222416</v>
      </c>
      <c r="Y3478" t="str">
        <f t="shared" si="216"/>
        <v>&gt;72</v>
      </c>
      <c r="Z3478" s="20">
        <f t="shared" si="217"/>
        <v>0.5</v>
      </c>
      <c r="AA3478" t="str">
        <f t="shared" si="218"/>
        <v>40%-60%</v>
      </c>
      <c r="AB3478">
        <f t="shared" si="219"/>
        <v>1.133981226544477E-4</v>
      </c>
    </row>
    <row r="3479" spans="1:28" x14ac:dyDescent="0.25">
      <c r="A3479" t="s">
        <v>7933</v>
      </c>
      <c r="B3479" t="s">
        <v>7934</v>
      </c>
      <c r="C3479" t="s">
        <v>77</v>
      </c>
      <c r="D3479" t="s">
        <v>93</v>
      </c>
      <c r="E3479">
        <v>27</v>
      </c>
      <c r="F3479" t="s">
        <v>17</v>
      </c>
      <c r="G3479">
        <v>2018</v>
      </c>
      <c r="H3479" t="s">
        <v>17</v>
      </c>
      <c r="J3479" t="s">
        <v>80</v>
      </c>
      <c r="K3479">
        <v>36</v>
      </c>
      <c r="L3479" s="18">
        <v>43098</v>
      </c>
      <c r="M3479" s="18">
        <v>44194</v>
      </c>
      <c r="N3479" s="18">
        <v>43665</v>
      </c>
      <c r="O3479">
        <v>56490000</v>
      </c>
      <c r="P3479">
        <v>46490000</v>
      </c>
      <c r="Q3479">
        <v>10000000</v>
      </c>
      <c r="R3479">
        <v>1723933</v>
      </c>
      <c r="S3479" t="s">
        <v>92</v>
      </c>
      <c r="T3479">
        <v>1.0537027141667179</v>
      </c>
      <c r="U3479">
        <v>0.4740529352153362</v>
      </c>
      <c r="V3479">
        <v>0.28851061487099899</v>
      </c>
      <c r="W3479">
        <v>0.48884882631977389</v>
      </c>
      <c r="X3479">
        <v>0.43112042910834891</v>
      </c>
      <c r="Y3479" t="str">
        <f t="shared" si="216"/>
        <v>25-36</v>
      </c>
      <c r="Z3479" s="20">
        <f t="shared" si="217"/>
        <v>0.82297751814480435</v>
      </c>
      <c r="AA3479" t="str">
        <f t="shared" si="218"/>
        <v>80%-100%</v>
      </c>
      <c r="AB3479">
        <f t="shared" si="219"/>
        <v>3.5747536555100434E-4</v>
      </c>
    </row>
    <row r="3480" spans="1:28" x14ac:dyDescent="0.25">
      <c r="A3480" t="s">
        <v>7935</v>
      </c>
      <c r="B3480" t="s">
        <v>7936</v>
      </c>
      <c r="C3480" t="s">
        <v>77</v>
      </c>
      <c r="D3480" t="s">
        <v>180</v>
      </c>
      <c r="E3480">
        <v>38</v>
      </c>
      <c r="F3480" t="s">
        <v>87</v>
      </c>
      <c r="G3480">
        <v>2018</v>
      </c>
      <c r="H3480" t="s">
        <v>15</v>
      </c>
      <c r="J3480" t="s">
        <v>80</v>
      </c>
      <c r="K3480">
        <v>84</v>
      </c>
      <c r="L3480" s="18">
        <v>42890</v>
      </c>
      <c r="M3480" s="18">
        <v>45388</v>
      </c>
      <c r="N3480" s="18">
        <v>44217</v>
      </c>
      <c r="O3480">
        <v>32640000</v>
      </c>
      <c r="P3480">
        <v>15720000</v>
      </c>
      <c r="Q3480">
        <v>16920000</v>
      </c>
      <c r="R3480">
        <v>299005</v>
      </c>
      <c r="S3480" t="s">
        <v>389</v>
      </c>
      <c r="T3480">
        <v>0.13196821218999669</v>
      </c>
      <c r="U3480">
        <v>-0.92764308707491128</v>
      </c>
      <c r="V3480">
        <v>-0.32864821134639211</v>
      </c>
      <c r="W3480">
        <v>-0.953539379634468</v>
      </c>
      <c r="X3480">
        <v>-1.11583711881451</v>
      </c>
      <c r="Y3480" t="str">
        <f t="shared" si="216"/>
        <v>&gt;72</v>
      </c>
      <c r="Z3480" s="20">
        <f t="shared" si="217"/>
        <v>0.48161764705882354</v>
      </c>
      <c r="AA3480" t="str">
        <f t="shared" si="218"/>
        <v>40%-60%</v>
      </c>
      <c r="AB3480">
        <f t="shared" si="219"/>
        <v>6.2001784104473927E-5</v>
      </c>
    </row>
    <row r="3481" spans="1:28" x14ac:dyDescent="0.25">
      <c r="A3481" t="s">
        <v>7937</v>
      </c>
      <c r="B3481" t="s">
        <v>7938</v>
      </c>
      <c r="C3481" t="s">
        <v>77</v>
      </c>
      <c r="D3481" t="s">
        <v>599</v>
      </c>
      <c r="E3481">
        <v>38</v>
      </c>
      <c r="F3481" t="s">
        <v>95</v>
      </c>
      <c r="G3481">
        <v>2011</v>
      </c>
      <c r="H3481" t="s">
        <v>16</v>
      </c>
      <c r="J3481" t="s">
        <v>96</v>
      </c>
      <c r="K3481">
        <v>60</v>
      </c>
      <c r="L3481" s="18">
        <v>43703</v>
      </c>
      <c r="M3481" s="18">
        <v>45530</v>
      </c>
      <c r="N3481" s="18">
        <v>44536</v>
      </c>
      <c r="O3481">
        <v>20000000</v>
      </c>
      <c r="P3481">
        <v>20000000</v>
      </c>
      <c r="Q3481">
        <v>0</v>
      </c>
      <c r="R3481">
        <v>555436</v>
      </c>
      <c r="S3481" t="s">
        <v>160</v>
      </c>
      <c r="T3481">
        <v>-1.0080718297285789</v>
      </c>
      <c r="U3481">
        <v>1.2009447865714571</v>
      </c>
      <c r="V3481">
        <v>1.276566739654533</v>
      </c>
      <c r="W3481">
        <v>-0.83951451854914783</v>
      </c>
      <c r="X3481">
        <v>-1.425228628399082</v>
      </c>
      <c r="Y3481" t="str">
        <f t="shared" si="216"/>
        <v>49-60</v>
      </c>
      <c r="Z3481" s="20">
        <f t="shared" si="217"/>
        <v>1</v>
      </c>
      <c r="AA3481" t="str">
        <f t="shared" si="218"/>
        <v>80%-100%</v>
      </c>
      <c r="AB3481">
        <f t="shared" si="219"/>
        <v>1.1517540829033823E-4</v>
      </c>
    </row>
    <row r="3482" spans="1:28" x14ac:dyDescent="0.25">
      <c r="A3482" t="s">
        <v>7939</v>
      </c>
      <c r="B3482" t="s">
        <v>7940</v>
      </c>
      <c r="C3482" t="s">
        <v>77</v>
      </c>
      <c r="D3482" t="s">
        <v>1075</v>
      </c>
      <c r="E3482">
        <v>62</v>
      </c>
      <c r="F3482" t="s">
        <v>12</v>
      </c>
      <c r="G3482">
        <v>2020</v>
      </c>
      <c r="H3482" t="s">
        <v>12</v>
      </c>
      <c r="I3482" t="s">
        <v>84</v>
      </c>
      <c r="J3482" t="s">
        <v>80</v>
      </c>
      <c r="K3482">
        <v>60</v>
      </c>
      <c r="L3482" s="18">
        <v>43684</v>
      </c>
      <c r="M3482" s="18">
        <v>45481</v>
      </c>
      <c r="N3482" s="18">
        <v>44342</v>
      </c>
      <c r="O3482">
        <v>73070000</v>
      </c>
      <c r="P3482">
        <v>35070000</v>
      </c>
      <c r="Q3482">
        <v>38000000</v>
      </c>
      <c r="R3482">
        <v>902961</v>
      </c>
      <c r="S3482" t="s">
        <v>166</v>
      </c>
      <c r="T3482">
        <v>1.453929537393452</v>
      </c>
      <c r="U3482">
        <v>-0.93448779308924557</v>
      </c>
      <c r="V3482">
        <v>1.185489993161002E-2</v>
      </c>
      <c r="W3482">
        <v>7.6538093903185797E-3</v>
      </c>
      <c r="X3482">
        <v>0.19907679691992</v>
      </c>
      <c r="Y3482" t="str">
        <f t="shared" si="216"/>
        <v>49-60</v>
      </c>
      <c r="Z3482" s="20">
        <f t="shared" si="217"/>
        <v>0.47995073217462708</v>
      </c>
      <c r="AA3482" t="str">
        <f t="shared" si="218"/>
        <v>40%-60%</v>
      </c>
      <c r="AB3482">
        <f t="shared" si="219"/>
        <v>1.8723831700727376E-4</v>
      </c>
    </row>
    <row r="3483" spans="1:28" x14ac:dyDescent="0.25">
      <c r="A3483" t="s">
        <v>7941</v>
      </c>
      <c r="B3483" t="s">
        <v>7942</v>
      </c>
      <c r="C3483" t="s">
        <v>77</v>
      </c>
      <c r="D3483" t="s">
        <v>410</v>
      </c>
      <c r="E3483">
        <v>77</v>
      </c>
      <c r="F3483" t="s">
        <v>17</v>
      </c>
      <c r="G3483">
        <v>2020</v>
      </c>
      <c r="H3483" t="s">
        <v>17</v>
      </c>
      <c r="I3483" t="s">
        <v>84</v>
      </c>
      <c r="J3483" t="s">
        <v>80</v>
      </c>
      <c r="K3483">
        <v>72</v>
      </c>
      <c r="L3483" s="18">
        <v>43844</v>
      </c>
      <c r="M3483" s="18">
        <v>46036</v>
      </c>
      <c r="N3483" s="18">
        <v>44284</v>
      </c>
      <c r="O3483">
        <v>57450000</v>
      </c>
      <c r="P3483">
        <v>28700000</v>
      </c>
      <c r="Q3483">
        <v>28750000</v>
      </c>
      <c r="R3483">
        <v>701399</v>
      </c>
      <c r="S3483" t="s">
        <v>124</v>
      </c>
      <c r="T3483">
        <v>-0.21974626882743631</v>
      </c>
      <c r="U3483">
        <v>-0.85394811097307444</v>
      </c>
      <c r="V3483">
        <v>0.2094661248883162</v>
      </c>
      <c r="W3483">
        <v>0.21409792664633279</v>
      </c>
      <c r="X3483">
        <v>0.74051193869292065</v>
      </c>
      <c r="Y3483" t="str">
        <f t="shared" si="216"/>
        <v>61-72</v>
      </c>
      <c r="Z3483" s="20">
        <f t="shared" si="217"/>
        <v>0.49956483899042647</v>
      </c>
      <c r="AA3483" t="str">
        <f t="shared" si="218"/>
        <v>40%-60%</v>
      </c>
      <c r="AB3483">
        <f t="shared" si="219"/>
        <v>1.4544234835234832E-4</v>
      </c>
    </row>
    <row r="3484" spans="1:28" x14ac:dyDescent="0.25">
      <c r="A3484" t="s">
        <v>7943</v>
      </c>
      <c r="B3484" t="s">
        <v>7944</v>
      </c>
      <c r="C3484" t="s">
        <v>77</v>
      </c>
      <c r="D3484" t="s">
        <v>256</v>
      </c>
      <c r="E3484">
        <v>46</v>
      </c>
      <c r="F3484" t="s">
        <v>11</v>
      </c>
      <c r="G3484">
        <v>2017</v>
      </c>
      <c r="H3484" t="s">
        <v>11</v>
      </c>
      <c r="J3484" t="s">
        <v>80</v>
      </c>
      <c r="K3484">
        <v>84</v>
      </c>
      <c r="L3484" s="18">
        <v>43031</v>
      </c>
      <c r="M3484" s="18">
        <v>45588</v>
      </c>
      <c r="N3484" s="18">
        <v>43335</v>
      </c>
      <c r="O3484">
        <v>58990000</v>
      </c>
      <c r="P3484">
        <v>30000000</v>
      </c>
      <c r="Q3484">
        <v>28990000</v>
      </c>
      <c r="R3484">
        <v>692664</v>
      </c>
      <c r="S3484" t="s">
        <v>287</v>
      </c>
      <c r="T3484">
        <v>0.93242185864346494</v>
      </c>
      <c r="U3484">
        <v>-0.8170088981264223</v>
      </c>
      <c r="V3484">
        <v>1.118477759689168</v>
      </c>
      <c r="W3484">
        <v>-6.4601631649286409E-2</v>
      </c>
      <c r="X3484">
        <v>-0.49705409964536651</v>
      </c>
      <c r="Y3484" t="str">
        <f t="shared" si="216"/>
        <v>&gt;72</v>
      </c>
      <c r="Z3484" s="20">
        <f t="shared" si="217"/>
        <v>0.50856077301237501</v>
      </c>
      <c r="AA3484" t="str">
        <f t="shared" si="218"/>
        <v>40%-60%</v>
      </c>
      <c r="AB3484">
        <f t="shared" si="219"/>
        <v>1.4363105561760283E-4</v>
      </c>
    </row>
    <row r="3485" spans="1:28" x14ac:dyDescent="0.25">
      <c r="A3485" t="s">
        <v>7945</v>
      </c>
      <c r="B3485" t="s">
        <v>7946</v>
      </c>
      <c r="C3485" t="s">
        <v>77</v>
      </c>
      <c r="D3485" t="s">
        <v>86</v>
      </c>
      <c r="E3485">
        <v>61</v>
      </c>
      <c r="F3485" t="s">
        <v>117</v>
      </c>
      <c r="G3485">
        <v>2020</v>
      </c>
      <c r="H3485" t="s">
        <v>14</v>
      </c>
      <c r="I3485" t="s">
        <v>84</v>
      </c>
      <c r="J3485" t="s">
        <v>80</v>
      </c>
      <c r="K3485">
        <v>84</v>
      </c>
      <c r="L3485" s="18">
        <v>43745</v>
      </c>
      <c r="M3485" s="18">
        <v>46213</v>
      </c>
      <c r="N3485" s="18">
        <v>43724</v>
      </c>
      <c r="O3485">
        <v>47390000</v>
      </c>
      <c r="P3485">
        <v>35325000</v>
      </c>
      <c r="Q3485">
        <v>12065000</v>
      </c>
      <c r="R3485">
        <v>762897</v>
      </c>
      <c r="S3485" t="s">
        <v>255</v>
      </c>
      <c r="T3485">
        <v>0.26537715326557482</v>
      </c>
      <c r="U3485">
        <v>0.15554599770948391</v>
      </c>
      <c r="V3485">
        <v>0.24898836987965761</v>
      </c>
      <c r="W3485">
        <v>0.30557723146643362</v>
      </c>
      <c r="X3485">
        <v>0.58581618390063472</v>
      </c>
      <c r="Y3485" t="str">
        <f t="shared" si="216"/>
        <v>&gt;72</v>
      </c>
      <c r="Z3485" s="20">
        <f t="shared" si="217"/>
        <v>0.74541042414011394</v>
      </c>
      <c r="AA3485" t="str">
        <f t="shared" si="218"/>
        <v>60%-80%</v>
      </c>
      <c r="AB3485">
        <f t="shared" si="219"/>
        <v>1.5819459570224863E-4</v>
      </c>
    </row>
    <row r="3486" spans="1:28" x14ac:dyDescent="0.25">
      <c r="A3486" t="s">
        <v>7947</v>
      </c>
      <c r="B3486" t="s">
        <v>7948</v>
      </c>
      <c r="C3486" t="s">
        <v>77</v>
      </c>
      <c r="D3486" t="s">
        <v>489</v>
      </c>
      <c r="E3486">
        <v>60</v>
      </c>
      <c r="F3486" t="s">
        <v>95</v>
      </c>
      <c r="G3486">
        <v>2012</v>
      </c>
      <c r="H3486" t="s">
        <v>16</v>
      </c>
      <c r="J3486" t="s">
        <v>96</v>
      </c>
      <c r="K3486">
        <v>60</v>
      </c>
      <c r="L3486" s="18">
        <v>43606</v>
      </c>
      <c r="M3486" s="18">
        <v>45433</v>
      </c>
      <c r="N3486" s="18">
        <v>43832</v>
      </c>
      <c r="O3486">
        <v>48000000</v>
      </c>
      <c r="P3486">
        <v>8000000</v>
      </c>
      <c r="Q3486">
        <v>40000000</v>
      </c>
      <c r="R3486">
        <v>193386</v>
      </c>
      <c r="S3486" t="s">
        <v>189</v>
      </c>
      <c r="T3486">
        <v>-0.18336201217046039</v>
      </c>
      <c r="U3486">
        <v>-2.22089860368748</v>
      </c>
      <c r="V3486">
        <v>-1.015723469843266</v>
      </c>
      <c r="W3486">
        <v>-0.27446435727786811</v>
      </c>
      <c r="X3486">
        <v>-1.425228628399082</v>
      </c>
      <c r="Y3486" t="str">
        <f t="shared" si="216"/>
        <v>49-60</v>
      </c>
      <c r="Z3486" s="20">
        <f t="shared" si="217"/>
        <v>0.2</v>
      </c>
      <c r="AA3486" t="str">
        <f t="shared" si="218"/>
        <v>20%</v>
      </c>
      <c r="AB3486">
        <f t="shared" si="219"/>
        <v>4.0100590360789272E-5</v>
      </c>
    </row>
    <row r="3487" spans="1:28" x14ac:dyDescent="0.25">
      <c r="A3487" t="s">
        <v>7949</v>
      </c>
      <c r="B3487" t="s">
        <v>7950</v>
      </c>
      <c r="C3487" t="s">
        <v>77</v>
      </c>
      <c r="D3487" t="s">
        <v>78</v>
      </c>
      <c r="E3487">
        <v>27</v>
      </c>
      <c r="F3487" t="s">
        <v>117</v>
      </c>
      <c r="G3487">
        <v>2017</v>
      </c>
      <c r="H3487" t="s">
        <v>14</v>
      </c>
      <c r="J3487" t="s">
        <v>80</v>
      </c>
      <c r="K3487">
        <v>84</v>
      </c>
      <c r="L3487" s="18">
        <v>42698</v>
      </c>
      <c r="M3487" s="18">
        <v>45254</v>
      </c>
      <c r="N3487" s="18">
        <v>43059</v>
      </c>
      <c r="O3487">
        <v>47490000</v>
      </c>
      <c r="P3487">
        <v>23745000</v>
      </c>
      <c r="Q3487">
        <v>23745000</v>
      </c>
      <c r="R3487">
        <v>549332</v>
      </c>
      <c r="S3487" t="s">
        <v>328</v>
      </c>
      <c r="T3487">
        <v>1.0051903719574169</v>
      </c>
      <c r="U3487">
        <v>-0.85216124758390532</v>
      </c>
      <c r="V3487">
        <v>0.92086653473246149</v>
      </c>
      <c r="W3487">
        <v>-0.49857205890084028</v>
      </c>
      <c r="X3487">
        <v>-0.4197062222492236</v>
      </c>
      <c r="Y3487" t="str">
        <f t="shared" si="216"/>
        <v>&gt;72</v>
      </c>
      <c r="Z3487" s="20">
        <f t="shared" si="217"/>
        <v>0.5</v>
      </c>
      <c r="AA3487" t="str">
        <f t="shared" si="218"/>
        <v>40%-60%</v>
      </c>
      <c r="AB3487">
        <f t="shared" si="219"/>
        <v>1.1390968065978453E-4</v>
      </c>
    </row>
    <row r="3488" spans="1:28" x14ac:dyDescent="0.25">
      <c r="A3488" t="s">
        <v>7951</v>
      </c>
      <c r="B3488" t="s">
        <v>7952</v>
      </c>
      <c r="C3488" t="s">
        <v>77</v>
      </c>
      <c r="D3488" t="s">
        <v>291</v>
      </c>
      <c r="E3488">
        <v>236</v>
      </c>
      <c r="F3488" t="s">
        <v>117</v>
      </c>
      <c r="G3488">
        <v>2017</v>
      </c>
      <c r="H3488" t="s">
        <v>14</v>
      </c>
      <c r="J3488" t="s">
        <v>80</v>
      </c>
      <c r="K3488">
        <v>60</v>
      </c>
      <c r="L3488" s="18">
        <v>42674</v>
      </c>
      <c r="M3488" s="18">
        <v>44500</v>
      </c>
      <c r="N3488" s="18">
        <v>43371</v>
      </c>
      <c r="O3488">
        <v>47990000</v>
      </c>
      <c r="P3488">
        <v>43191000</v>
      </c>
      <c r="Q3488">
        <v>4799000</v>
      </c>
      <c r="R3488">
        <v>1016656</v>
      </c>
      <c r="S3488" t="s">
        <v>139</v>
      </c>
      <c r="T3488">
        <v>0.73837248980626058</v>
      </c>
      <c r="U3488">
        <v>0.79032357974038436</v>
      </c>
      <c r="V3488">
        <v>-0.36862986291351318</v>
      </c>
      <c r="W3488">
        <v>-0.31611163675260229</v>
      </c>
      <c r="X3488">
        <v>-0.49705409964536651</v>
      </c>
      <c r="Y3488" t="str">
        <f t="shared" si="216"/>
        <v>49-60</v>
      </c>
      <c r="Z3488" s="20">
        <f t="shared" si="217"/>
        <v>0.9</v>
      </c>
      <c r="AA3488" t="str">
        <f t="shared" si="218"/>
        <v>80%-100%</v>
      </c>
      <c r="AB3488">
        <f t="shared" si="219"/>
        <v>2.1081415300920736E-4</v>
      </c>
    </row>
    <row r="3489" spans="1:28" x14ac:dyDescent="0.25">
      <c r="A3489" t="s">
        <v>7953</v>
      </c>
      <c r="B3489" t="s">
        <v>7954</v>
      </c>
      <c r="C3489" t="s">
        <v>77</v>
      </c>
      <c r="D3489" t="s">
        <v>848</v>
      </c>
      <c r="E3489">
        <v>62</v>
      </c>
      <c r="F3489" t="s">
        <v>674</v>
      </c>
      <c r="G3489">
        <v>2019</v>
      </c>
      <c r="H3489" t="s">
        <v>18</v>
      </c>
      <c r="J3489" t="s">
        <v>80</v>
      </c>
      <c r="K3489">
        <v>36</v>
      </c>
      <c r="L3489" s="18">
        <v>43111</v>
      </c>
      <c r="M3489" s="18">
        <v>44501</v>
      </c>
      <c r="N3489" s="18">
        <v>44426</v>
      </c>
      <c r="O3489">
        <v>87172000</v>
      </c>
      <c r="P3489">
        <v>27172000</v>
      </c>
      <c r="Q3489">
        <v>60000000</v>
      </c>
      <c r="R3489">
        <v>852180</v>
      </c>
      <c r="S3489" t="s">
        <v>166</v>
      </c>
      <c r="T3489">
        <v>0.78688483201556159</v>
      </c>
      <c r="U3489">
        <v>-1.6253380117886069</v>
      </c>
      <c r="V3489">
        <v>-2.5911350911186708</v>
      </c>
      <c r="W3489">
        <v>-0.50887966099971937</v>
      </c>
      <c r="X3489">
        <v>-1.1931849962106531</v>
      </c>
      <c r="Y3489" t="str">
        <f t="shared" si="216"/>
        <v>25-36</v>
      </c>
      <c r="Z3489" s="20">
        <f t="shared" si="217"/>
        <v>0.31170559353920985</v>
      </c>
      <c r="AA3489" t="str">
        <f t="shared" si="218"/>
        <v>20%-40%</v>
      </c>
      <c r="AB3489">
        <f t="shared" si="219"/>
        <v>1.7670835062340293E-4</v>
      </c>
    </row>
    <row r="3490" spans="1:28" x14ac:dyDescent="0.25">
      <c r="A3490" t="s">
        <v>7955</v>
      </c>
      <c r="B3490" t="s">
        <v>7956</v>
      </c>
      <c r="C3490" t="s">
        <v>77</v>
      </c>
      <c r="D3490" t="s">
        <v>405</v>
      </c>
      <c r="E3490">
        <v>61</v>
      </c>
      <c r="F3490" t="s">
        <v>87</v>
      </c>
      <c r="G3490">
        <v>2017</v>
      </c>
      <c r="H3490" t="s">
        <v>15</v>
      </c>
      <c r="J3490" t="s">
        <v>80</v>
      </c>
      <c r="K3490">
        <v>84</v>
      </c>
      <c r="L3490" s="18">
        <v>42726</v>
      </c>
      <c r="M3490" s="18">
        <v>45282</v>
      </c>
      <c r="N3490" s="18">
        <v>44138</v>
      </c>
      <c r="O3490">
        <v>38000000</v>
      </c>
      <c r="P3490">
        <v>34200000</v>
      </c>
      <c r="Q3490">
        <v>3800000</v>
      </c>
      <c r="R3490">
        <v>578219</v>
      </c>
      <c r="S3490" t="s">
        <v>262</v>
      </c>
      <c r="T3490">
        <v>-0.61997309205417039</v>
      </c>
      <c r="U3490">
        <v>0.79032357974038436</v>
      </c>
      <c r="V3490">
        <v>0.38981091097545101</v>
      </c>
      <c r="W3490">
        <v>-0.92643384787027294</v>
      </c>
      <c r="X3490">
        <v>-1.11583711881451</v>
      </c>
      <c r="Y3490" t="str">
        <f t="shared" si="216"/>
        <v>&gt;72</v>
      </c>
      <c r="Z3490" s="20">
        <f t="shared" si="217"/>
        <v>0.9</v>
      </c>
      <c r="AA3490" t="str">
        <f t="shared" si="218"/>
        <v>80%-100%</v>
      </c>
      <c r="AB3490">
        <f t="shared" si="219"/>
        <v>1.1989969934651532E-4</v>
      </c>
    </row>
    <row r="3491" spans="1:28" x14ac:dyDescent="0.25">
      <c r="A3491" t="s">
        <v>7957</v>
      </c>
      <c r="B3491" t="s">
        <v>7958</v>
      </c>
      <c r="C3491" t="s">
        <v>77</v>
      </c>
      <c r="D3491" t="s">
        <v>134</v>
      </c>
      <c r="E3491">
        <v>60</v>
      </c>
      <c r="F3491" t="s">
        <v>12</v>
      </c>
      <c r="G3491">
        <v>2021</v>
      </c>
      <c r="H3491" t="s">
        <v>12</v>
      </c>
      <c r="I3491" t="s">
        <v>84</v>
      </c>
      <c r="J3491" t="s">
        <v>80</v>
      </c>
      <c r="K3491">
        <v>72</v>
      </c>
      <c r="L3491" s="18">
        <v>44162</v>
      </c>
      <c r="M3491" s="18">
        <v>46353</v>
      </c>
      <c r="N3491" s="18">
        <v>44529</v>
      </c>
      <c r="O3491">
        <v>80520000</v>
      </c>
      <c r="P3491">
        <v>40260000</v>
      </c>
      <c r="Q3491">
        <v>40260000</v>
      </c>
      <c r="R3491">
        <v>1032721</v>
      </c>
      <c r="S3491" t="s">
        <v>137</v>
      </c>
      <c r="T3491">
        <v>0.28963332437022532</v>
      </c>
      <c r="U3491">
        <v>-0.85216124758390532</v>
      </c>
      <c r="V3491">
        <v>0.24898836987965761</v>
      </c>
      <c r="W3491">
        <v>0.57122998621668841</v>
      </c>
      <c r="X3491">
        <v>4.4381042127634142E-2</v>
      </c>
      <c r="Y3491" t="str">
        <f t="shared" si="216"/>
        <v>61-72</v>
      </c>
      <c r="Z3491" s="20">
        <f t="shared" si="217"/>
        <v>0.5</v>
      </c>
      <c r="AA3491" t="str">
        <f t="shared" si="218"/>
        <v>40%-60%</v>
      </c>
      <c r="AB3491">
        <f t="shared" si="219"/>
        <v>2.1414539717448344E-4</v>
      </c>
    </row>
    <row r="3492" spans="1:28" x14ac:dyDescent="0.25">
      <c r="A3492" t="s">
        <v>7959</v>
      </c>
      <c r="B3492" t="s">
        <v>7960</v>
      </c>
      <c r="C3492" t="s">
        <v>77</v>
      </c>
      <c r="D3492" t="s">
        <v>165</v>
      </c>
      <c r="E3492">
        <v>76</v>
      </c>
      <c r="F3492" t="s">
        <v>87</v>
      </c>
      <c r="G3492">
        <v>2020</v>
      </c>
      <c r="H3492" t="s">
        <v>15</v>
      </c>
      <c r="I3492" t="s">
        <v>84</v>
      </c>
      <c r="J3492" t="s">
        <v>80</v>
      </c>
      <c r="K3492">
        <v>72</v>
      </c>
      <c r="L3492" s="18">
        <v>43692</v>
      </c>
      <c r="M3492" s="18">
        <v>45884</v>
      </c>
      <c r="N3492" s="18">
        <v>44386</v>
      </c>
      <c r="O3492">
        <v>35990000</v>
      </c>
      <c r="P3492">
        <v>17990000</v>
      </c>
      <c r="Q3492">
        <v>18000000</v>
      </c>
      <c r="R3492">
        <v>417301</v>
      </c>
      <c r="S3492" t="s">
        <v>277</v>
      </c>
      <c r="T3492">
        <v>1.3205205963178741</v>
      </c>
      <c r="U3492">
        <v>-0.85273171327830799</v>
      </c>
      <c r="V3492">
        <v>-0.54145652994716964</v>
      </c>
      <c r="W3492">
        <v>-0.51699404328054732</v>
      </c>
      <c r="X3492">
        <v>-0.18766259006079469</v>
      </c>
      <c r="Y3492" t="str">
        <f t="shared" si="216"/>
        <v>61-72</v>
      </c>
      <c r="Z3492" s="20">
        <f t="shared" si="217"/>
        <v>0.4998610725201445</v>
      </c>
      <c r="AA3492" t="str">
        <f t="shared" si="218"/>
        <v>40%-60%</v>
      </c>
      <c r="AB3492">
        <f t="shared" si="219"/>
        <v>8.653168511757689E-5</v>
      </c>
    </row>
    <row r="3493" spans="1:28" x14ac:dyDescent="0.25">
      <c r="A3493" t="s">
        <v>7961</v>
      </c>
      <c r="B3493" t="s">
        <v>7962</v>
      </c>
      <c r="C3493" t="s">
        <v>77</v>
      </c>
      <c r="D3493" t="s">
        <v>165</v>
      </c>
      <c r="E3493">
        <v>220</v>
      </c>
      <c r="F3493" t="s">
        <v>87</v>
      </c>
      <c r="G3493">
        <v>2020</v>
      </c>
      <c r="H3493" t="s">
        <v>15</v>
      </c>
      <c r="I3493" t="s">
        <v>84</v>
      </c>
      <c r="J3493" t="s">
        <v>80</v>
      </c>
      <c r="K3493">
        <v>72</v>
      </c>
      <c r="L3493" s="18">
        <v>43677</v>
      </c>
      <c r="M3493" s="18">
        <v>45869</v>
      </c>
      <c r="N3493" s="18">
        <v>44012</v>
      </c>
      <c r="O3493">
        <v>34890000</v>
      </c>
      <c r="P3493">
        <v>24423000</v>
      </c>
      <c r="Q3493">
        <v>10467000</v>
      </c>
      <c r="R3493">
        <v>570031</v>
      </c>
      <c r="S3493" t="s">
        <v>492</v>
      </c>
      <c r="T3493">
        <v>1.0415746286143921</v>
      </c>
      <c r="U3493">
        <v>-3.091883392176074E-2</v>
      </c>
      <c r="V3493">
        <v>0.56516632981038883</v>
      </c>
      <c r="W3493">
        <v>-0.44183909129504439</v>
      </c>
      <c r="X3493">
        <v>0.74051193869292065</v>
      </c>
      <c r="Y3493" t="str">
        <f t="shared" si="216"/>
        <v>61-72</v>
      </c>
      <c r="Z3493" s="20">
        <f t="shared" si="217"/>
        <v>0.7</v>
      </c>
      <c r="AA3493" t="str">
        <f t="shared" si="218"/>
        <v>60%-80%</v>
      </c>
      <c r="AB3493">
        <f t="shared" si="219"/>
        <v>1.1820183272807271E-4</v>
      </c>
    </row>
    <row r="3494" spans="1:28" x14ac:dyDescent="0.25">
      <c r="A3494" t="s">
        <v>7963</v>
      </c>
      <c r="B3494" t="s">
        <v>7964</v>
      </c>
      <c r="C3494" t="s">
        <v>77</v>
      </c>
      <c r="D3494" t="s">
        <v>98</v>
      </c>
      <c r="E3494">
        <v>60</v>
      </c>
      <c r="F3494" t="s">
        <v>117</v>
      </c>
      <c r="G3494">
        <v>2019</v>
      </c>
      <c r="H3494" t="s">
        <v>14</v>
      </c>
      <c r="J3494" t="s">
        <v>80</v>
      </c>
      <c r="K3494">
        <v>84</v>
      </c>
      <c r="L3494" s="18">
        <v>43432</v>
      </c>
      <c r="M3494" s="18">
        <v>45989</v>
      </c>
      <c r="N3494" s="18">
        <v>43896</v>
      </c>
      <c r="O3494">
        <v>46569600</v>
      </c>
      <c r="P3494">
        <v>23284800</v>
      </c>
      <c r="Q3494">
        <v>23284800</v>
      </c>
      <c r="R3494">
        <v>515894</v>
      </c>
      <c r="S3494" t="s">
        <v>365</v>
      </c>
      <c r="T3494">
        <v>0.50793886431208024</v>
      </c>
      <c r="U3494">
        <v>-0.85216124758390532</v>
      </c>
      <c r="V3494">
        <v>0.32803285986234038</v>
      </c>
      <c r="W3494">
        <v>-0.36499574505796373</v>
      </c>
      <c r="X3494">
        <v>-1.3478807510029389</v>
      </c>
      <c r="Y3494" t="str">
        <f t="shared" si="216"/>
        <v>&gt;72</v>
      </c>
      <c r="Z3494" s="20">
        <f t="shared" si="217"/>
        <v>0.5</v>
      </c>
      <c r="AA3494" t="str">
        <f t="shared" si="218"/>
        <v>40%-60%</v>
      </c>
      <c r="AB3494">
        <f t="shared" si="219"/>
        <v>1.0697596497982802E-4</v>
      </c>
    </row>
    <row r="3495" spans="1:28" x14ac:dyDescent="0.25">
      <c r="A3495" t="s">
        <v>7965</v>
      </c>
      <c r="B3495" t="s">
        <v>7966</v>
      </c>
      <c r="C3495" t="s">
        <v>77</v>
      </c>
      <c r="D3495" t="s">
        <v>579</v>
      </c>
      <c r="E3495">
        <v>61</v>
      </c>
      <c r="F3495" t="s">
        <v>87</v>
      </c>
      <c r="G3495">
        <v>2019</v>
      </c>
      <c r="H3495" t="s">
        <v>15</v>
      </c>
      <c r="J3495" t="s">
        <v>80</v>
      </c>
      <c r="K3495">
        <v>84</v>
      </c>
      <c r="L3495" s="18">
        <v>43360</v>
      </c>
      <c r="M3495" s="18">
        <v>45917</v>
      </c>
      <c r="N3495" s="18">
        <v>44090</v>
      </c>
      <c r="O3495">
        <v>45660000</v>
      </c>
      <c r="P3495">
        <v>39194800</v>
      </c>
      <c r="Q3495">
        <v>6465200</v>
      </c>
      <c r="R3495">
        <v>816876</v>
      </c>
      <c r="S3495" t="s">
        <v>332</v>
      </c>
      <c r="T3495">
        <v>0.61709163428300773</v>
      </c>
      <c r="U3495">
        <v>0.61952817982501551</v>
      </c>
      <c r="V3495">
        <v>-0.20523185977846051</v>
      </c>
      <c r="W3495">
        <v>-0.55658252394605479</v>
      </c>
      <c r="X3495">
        <v>-1.0384892414183671</v>
      </c>
      <c r="Y3495" t="str">
        <f t="shared" si="216"/>
        <v>&gt;72</v>
      </c>
      <c r="Z3495" s="20">
        <f t="shared" si="217"/>
        <v>0.85840560665790622</v>
      </c>
      <c r="AA3495" t="str">
        <f t="shared" si="218"/>
        <v>80%-100%</v>
      </c>
      <c r="AB3495">
        <f t="shared" si="219"/>
        <v>1.6938770051379157E-4</v>
      </c>
    </row>
    <row r="3496" spans="1:28" x14ac:dyDescent="0.25">
      <c r="A3496" t="s">
        <v>7967</v>
      </c>
      <c r="B3496" t="s">
        <v>7968</v>
      </c>
      <c r="C3496" t="s">
        <v>77</v>
      </c>
      <c r="D3496" t="s">
        <v>216</v>
      </c>
      <c r="E3496">
        <v>40</v>
      </c>
      <c r="F3496" t="s">
        <v>142</v>
      </c>
      <c r="G3496">
        <v>2017</v>
      </c>
      <c r="H3496" t="s">
        <v>143</v>
      </c>
      <c r="J3496" t="s">
        <v>80</v>
      </c>
      <c r="K3496">
        <v>84</v>
      </c>
      <c r="L3496" s="18">
        <v>42767</v>
      </c>
      <c r="M3496" s="18">
        <v>45293</v>
      </c>
      <c r="N3496" s="18">
        <v>44015</v>
      </c>
      <c r="O3496">
        <v>30990000</v>
      </c>
      <c r="P3496">
        <v>24990000</v>
      </c>
      <c r="Q3496">
        <v>6000000</v>
      </c>
      <c r="R3496">
        <v>496179</v>
      </c>
      <c r="S3496" t="s">
        <v>203</v>
      </c>
      <c r="T3496">
        <v>-0.26825861103673743</v>
      </c>
      <c r="U3496">
        <v>0.40593760974459808</v>
      </c>
      <c r="V3496">
        <v>0.17545486173856789</v>
      </c>
      <c r="W3496">
        <v>0.20447271860706531</v>
      </c>
      <c r="X3496">
        <v>-0.4197062222492236</v>
      </c>
      <c r="Y3496" t="str">
        <f t="shared" si="216"/>
        <v>&gt;72</v>
      </c>
      <c r="Z3496" s="20">
        <f t="shared" si="217"/>
        <v>0.80638915779283638</v>
      </c>
      <c r="AA3496" t="str">
        <f t="shared" si="218"/>
        <v>80%-100%</v>
      </c>
      <c r="AB3496">
        <f t="shared" si="219"/>
        <v>1.0288785550466973E-4</v>
      </c>
    </row>
    <row r="3497" spans="1:28" x14ac:dyDescent="0.25">
      <c r="A3497" t="s">
        <v>7969</v>
      </c>
      <c r="B3497" t="s">
        <v>7970</v>
      </c>
      <c r="C3497" t="s">
        <v>77</v>
      </c>
      <c r="D3497" t="s">
        <v>246</v>
      </c>
      <c r="E3497">
        <v>59</v>
      </c>
      <c r="F3497" t="s">
        <v>87</v>
      </c>
      <c r="G3497">
        <v>2020</v>
      </c>
      <c r="H3497" t="s">
        <v>15</v>
      </c>
      <c r="I3497" t="s">
        <v>84</v>
      </c>
      <c r="J3497" t="s">
        <v>80</v>
      </c>
      <c r="K3497">
        <v>84</v>
      </c>
      <c r="L3497" s="18">
        <v>43585</v>
      </c>
      <c r="M3497" s="18">
        <v>46142</v>
      </c>
      <c r="N3497" s="18">
        <v>44504</v>
      </c>
      <c r="O3497">
        <v>37400000</v>
      </c>
      <c r="P3497">
        <v>37400000</v>
      </c>
      <c r="Q3497">
        <v>0</v>
      </c>
      <c r="R3497">
        <v>812691</v>
      </c>
      <c r="S3497" t="s">
        <v>287</v>
      </c>
      <c r="T3497">
        <v>0.55645120652138136</v>
      </c>
      <c r="U3497">
        <v>1.2009447865714571</v>
      </c>
      <c r="V3497">
        <v>0.32803285986234038</v>
      </c>
      <c r="W3497">
        <v>-0.59980535040569938</v>
      </c>
      <c r="X3497">
        <v>-0.88379348662608126</v>
      </c>
      <c r="Y3497" t="str">
        <f t="shared" si="216"/>
        <v>&gt;72</v>
      </c>
      <c r="Z3497" s="20">
        <f t="shared" si="217"/>
        <v>1</v>
      </c>
      <c r="AA3497" t="str">
        <f t="shared" si="218"/>
        <v>80%-100%</v>
      </c>
      <c r="AB3497">
        <f t="shared" si="219"/>
        <v>1.6851989741191293E-4</v>
      </c>
    </row>
    <row r="3498" spans="1:28" x14ac:dyDescent="0.25">
      <c r="A3498" t="s">
        <v>7971</v>
      </c>
      <c r="B3498" t="s">
        <v>7972</v>
      </c>
      <c r="C3498" t="s">
        <v>77</v>
      </c>
      <c r="D3498" t="s">
        <v>138</v>
      </c>
      <c r="E3498">
        <v>38</v>
      </c>
      <c r="F3498" t="s">
        <v>87</v>
      </c>
      <c r="G3498">
        <v>2018</v>
      </c>
      <c r="H3498" t="s">
        <v>15</v>
      </c>
      <c r="J3498" t="s">
        <v>80</v>
      </c>
      <c r="K3498">
        <v>24</v>
      </c>
      <c r="L3498" s="18">
        <v>42940</v>
      </c>
      <c r="M3498" s="18">
        <v>43670</v>
      </c>
      <c r="N3498" s="18">
        <v>43430</v>
      </c>
      <c r="O3498">
        <v>44590000</v>
      </c>
      <c r="P3498">
        <v>29590000</v>
      </c>
      <c r="Q3498">
        <v>15000000</v>
      </c>
      <c r="R3498">
        <v>1421560</v>
      </c>
      <c r="S3498" t="s">
        <v>1047</v>
      </c>
      <c r="T3498">
        <v>0.89603760198648907</v>
      </c>
      <c r="U3498">
        <v>-0.180377954506383</v>
      </c>
      <c r="V3498">
        <v>-0.5906162743796497</v>
      </c>
      <c r="W3498">
        <v>-0.2326444878658781</v>
      </c>
      <c r="X3498">
        <v>-1.3478807510029389</v>
      </c>
      <c r="Y3498" t="str">
        <f t="shared" si="216"/>
        <v>&lt;=24</v>
      </c>
      <c r="Z3498" s="20">
        <f t="shared" si="217"/>
        <v>0.6636017044180309</v>
      </c>
      <c r="AA3498" t="str">
        <f t="shared" si="218"/>
        <v>60%-80%</v>
      </c>
      <c r="AB3498">
        <f t="shared" si="219"/>
        <v>2.947751917578501E-4</v>
      </c>
    </row>
    <row r="3499" spans="1:28" x14ac:dyDescent="0.25">
      <c r="A3499" t="s">
        <v>7973</v>
      </c>
      <c r="B3499" t="s">
        <v>7974</v>
      </c>
      <c r="C3499" t="s">
        <v>77</v>
      </c>
      <c r="D3499" t="s">
        <v>231</v>
      </c>
      <c r="E3499">
        <v>74</v>
      </c>
      <c r="F3499" t="s">
        <v>79</v>
      </c>
      <c r="G3499">
        <v>2020</v>
      </c>
      <c r="H3499" t="s">
        <v>13</v>
      </c>
      <c r="I3499" t="s">
        <v>84</v>
      </c>
      <c r="J3499" t="s">
        <v>80</v>
      </c>
      <c r="K3499">
        <v>72</v>
      </c>
      <c r="L3499" s="18">
        <v>43475</v>
      </c>
      <c r="M3499" s="18">
        <v>45931</v>
      </c>
      <c r="N3499" s="18">
        <v>44495</v>
      </c>
      <c r="O3499">
        <v>39390000</v>
      </c>
      <c r="P3499">
        <v>21390000</v>
      </c>
      <c r="Q3499">
        <v>18000000</v>
      </c>
      <c r="R3499">
        <v>472005</v>
      </c>
      <c r="S3499" t="s">
        <v>168</v>
      </c>
      <c r="T3499">
        <v>0.16835246884697261</v>
      </c>
      <c r="U3499">
        <v>-0.67546590724913314</v>
      </c>
      <c r="V3499">
        <v>-0.62262138837363767</v>
      </c>
      <c r="W3499">
        <v>-0.83139880865341775</v>
      </c>
      <c r="X3499">
        <v>-0.72909773183379534</v>
      </c>
      <c r="Y3499" t="str">
        <f t="shared" si="216"/>
        <v>61-72</v>
      </c>
      <c r="Z3499" s="20">
        <f t="shared" si="217"/>
        <v>0.54303122619954303</v>
      </c>
      <c r="AA3499" t="str">
        <f t="shared" si="218"/>
        <v>40%-60%</v>
      </c>
      <c r="AB3499">
        <f t="shared" si="219"/>
        <v>9.7875126189301908E-5</v>
      </c>
    </row>
    <row r="3500" spans="1:28" x14ac:dyDescent="0.25">
      <c r="A3500" t="s">
        <v>7975</v>
      </c>
      <c r="B3500" t="s">
        <v>7976</v>
      </c>
      <c r="C3500" t="s">
        <v>77</v>
      </c>
      <c r="D3500" t="s">
        <v>354</v>
      </c>
      <c r="E3500">
        <v>220</v>
      </c>
      <c r="F3500" t="s">
        <v>79</v>
      </c>
      <c r="G3500">
        <v>2019</v>
      </c>
      <c r="H3500" t="s">
        <v>13</v>
      </c>
      <c r="J3500" t="s">
        <v>80</v>
      </c>
      <c r="K3500">
        <v>24</v>
      </c>
      <c r="L3500" s="18">
        <v>43320</v>
      </c>
      <c r="M3500" s="18">
        <v>44051</v>
      </c>
      <c r="N3500" s="18">
        <v>43950</v>
      </c>
      <c r="O3500">
        <v>42010000</v>
      </c>
      <c r="P3500">
        <v>20545889</v>
      </c>
      <c r="Q3500">
        <v>21464111</v>
      </c>
      <c r="R3500">
        <v>906192</v>
      </c>
      <c r="S3500" t="s">
        <v>210</v>
      </c>
      <c r="T3500">
        <v>0.38665800878882761</v>
      </c>
      <c r="U3500">
        <v>-0.8970364470338984</v>
      </c>
      <c r="V3500">
        <v>-4.0782378129629731</v>
      </c>
      <c r="W3500">
        <v>-0.13390180191711079</v>
      </c>
      <c r="X3500">
        <v>-0.65174985443765243</v>
      </c>
      <c r="Y3500" t="str">
        <f t="shared" si="216"/>
        <v>&lt;=24</v>
      </c>
      <c r="Z3500" s="20">
        <f t="shared" si="217"/>
        <v>0.4890713877648179</v>
      </c>
      <c r="AA3500" t="str">
        <f t="shared" si="218"/>
        <v>40%-60%</v>
      </c>
      <c r="AB3500">
        <f t="shared" si="219"/>
        <v>1.8790829832678865E-4</v>
      </c>
    </row>
    <row r="3501" spans="1:28" x14ac:dyDescent="0.25">
      <c r="A3501" t="s">
        <v>7977</v>
      </c>
      <c r="B3501" t="s">
        <v>7978</v>
      </c>
      <c r="C3501" t="s">
        <v>77</v>
      </c>
      <c r="D3501" t="s">
        <v>86</v>
      </c>
      <c r="E3501">
        <v>291</v>
      </c>
      <c r="F3501" t="s">
        <v>87</v>
      </c>
      <c r="G3501">
        <v>2020</v>
      </c>
      <c r="H3501" t="s">
        <v>15</v>
      </c>
      <c r="I3501" t="s">
        <v>84</v>
      </c>
      <c r="J3501" t="s">
        <v>80</v>
      </c>
      <c r="K3501">
        <v>84</v>
      </c>
      <c r="L3501" s="18">
        <v>43643</v>
      </c>
      <c r="M3501" s="18">
        <v>46200</v>
      </c>
      <c r="N3501" s="18">
        <v>44007</v>
      </c>
      <c r="O3501">
        <v>33990000</v>
      </c>
      <c r="P3501">
        <v>13990000</v>
      </c>
      <c r="Q3501">
        <v>20000000</v>
      </c>
      <c r="R3501">
        <v>285110</v>
      </c>
      <c r="S3501" t="s">
        <v>841</v>
      </c>
      <c r="T3501">
        <v>1.1022150563760189</v>
      </c>
      <c r="U3501">
        <v>-1.2151847034613319</v>
      </c>
      <c r="V3501">
        <v>0.48612183982770601</v>
      </c>
      <c r="W3501">
        <v>-0.3906638515726118</v>
      </c>
      <c r="X3501">
        <v>-1.425228628399082</v>
      </c>
      <c r="Y3501" t="str">
        <f t="shared" si="216"/>
        <v>&gt;72</v>
      </c>
      <c r="Z3501" s="20">
        <f t="shared" si="217"/>
        <v>0.41159164460135333</v>
      </c>
      <c r="AA3501" t="str">
        <f t="shared" si="218"/>
        <v>40%-60%</v>
      </c>
      <c r="AB3501">
        <f t="shared" si="219"/>
        <v>5.9120511917949745E-5</v>
      </c>
    </row>
    <row r="3502" spans="1:28" x14ac:dyDescent="0.25">
      <c r="A3502" t="s">
        <v>7979</v>
      </c>
      <c r="B3502" t="s">
        <v>7980</v>
      </c>
      <c r="C3502" t="s">
        <v>77</v>
      </c>
      <c r="D3502" t="s">
        <v>263</v>
      </c>
      <c r="E3502">
        <v>74</v>
      </c>
      <c r="F3502" t="s">
        <v>17</v>
      </c>
      <c r="G3502">
        <v>2018</v>
      </c>
      <c r="H3502" t="s">
        <v>17</v>
      </c>
      <c r="J3502" t="s">
        <v>80</v>
      </c>
      <c r="K3502">
        <v>72</v>
      </c>
      <c r="L3502" s="18">
        <v>42862</v>
      </c>
      <c r="M3502" s="18">
        <v>45112</v>
      </c>
      <c r="N3502" s="18">
        <v>42937</v>
      </c>
      <c r="O3502">
        <v>63913300</v>
      </c>
      <c r="P3502">
        <v>20183158</v>
      </c>
      <c r="Q3502">
        <v>43730142</v>
      </c>
      <c r="R3502">
        <v>491594</v>
      </c>
      <c r="S3502" t="s">
        <v>294</v>
      </c>
      <c r="T3502">
        <v>1.2477520830039219</v>
      </c>
      <c r="U3502">
        <v>-1.608568050808896</v>
      </c>
      <c r="V3502">
        <v>0.92086653473246149</v>
      </c>
      <c r="W3502">
        <v>0.23998641723470759</v>
      </c>
      <c r="X3502">
        <v>0.81785981608906366</v>
      </c>
      <c r="Y3502" t="str">
        <f t="shared" si="216"/>
        <v>61-72</v>
      </c>
      <c r="Z3502" s="20">
        <f t="shared" si="217"/>
        <v>0.31578964002797538</v>
      </c>
      <c r="AA3502" t="str">
        <f t="shared" si="218"/>
        <v>20%-40%</v>
      </c>
      <c r="AB3502">
        <f t="shared" si="219"/>
        <v>1.0193710825924235E-4</v>
      </c>
    </row>
    <row r="3503" spans="1:28" x14ac:dyDescent="0.25">
      <c r="A3503" t="s">
        <v>7981</v>
      </c>
      <c r="B3503" t="s">
        <v>7982</v>
      </c>
      <c r="C3503" t="s">
        <v>77</v>
      </c>
      <c r="D3503" t="s">
        <v>683</v>
      </c>
      <c r="E3503">
        <v>49</v>
      </c>
      <c r="F3503" t="s">
        <v>95</v>
      </c>
      <c r="G3503">
        <v>2014</v>
      </c>
      <c r="H3503" t="s">
        <v>16</v>
      </c>
      <c r="J3503" t="s">
        <v>96</v>
      </c>
      <c r="K3503">
        <v>72</v>
      </c>
      <c r="L3503" s="18">
        <v>42942</v>
      </c>
      <c r="M3503" s="18">
        <v>45133</v>
      </c>
      <c r="N3503" s="18">
        <v>43461</v>
      </c>
      <c r="O3503">
        <v>23635400</v>
      </c>
      <c r="P3503">
        <v>13900000</v>
      </c>
      <c r="Q3503">
        <v>9735400</v>
      </c>
      <c r="R3503">
        <v>333297</v>
      </c>
      <c r="S3503" t="s">
        <v>563</v>
      </c>
      <c r="T3503">
        <v>-0.19549009772278569</v>
      </c>
      <c r="U3503">
        <v>-0.490400270835324</v>
      </c>
      <c r="V3503">
        <v>0.56516632981038883</v>
      </c>
      <c r="W3503">
        <v>-0.72150885396583553</v>
      </c>
      <c r="X3503">
        <v>-1.0384892414183671</v>
      </c>
      <c r="Y3503" t="str">
        <f t="shared" si="216"/>
        <v>61-72</v>
      </c>
      <c r="Z3503" s="20">
        <f t="shared" si="217"/>
        <v>0.58810089949821032</v>
      </c>
      <c r="AA3503" t="str">
        <f t="shared" si="218"/>
        <v>40%-60%</v>
      </c>
      <c r="AB3503">
        <f t="shared" si="219"/>
        <v>6.9112585530907002E-5</v>
      </c>
    </row>
    <row r="3504" spans="1:28" x14ac:dyDescent="0.25">
      <c r="A3504" t="s">
        <v>7983</v>
      </c>
      <c r="B3504" t="s">
        <v>7984</v>
      </c>
      <c r="C3504" t="s">
        <v>77</v>
      </c>
      <c r="D3504" t="s">
        <v>977</v>
      </c>
      <c r="E3504">
        <v>236</v>
      </c>
      <c r="F3504" t="s">
        <v>469</v>
      </c>
      <c r="G3504">
        <v>2021</v>
      </c>
      <c r="H3504" t="s">
        <v>10</v>
      </c>
      <c r="I3504" t="s">
        <v>188</v>
      </c>
      <c r="J3504" t="s">
        <v>80</v>
      </c>
      <c r="K3504">
        <v>48</v>
      </c>
      <c r="L3504" s="18">
        <v>44124</v>
      </c>
      <c r="M3504" s="18">
        <v>45585</v>
      </c>
      <c r="N3504" s="18">
        <v>44329</v>
      </c>
      <c r="O3504">
        <v>57720000</v>
      </c>
      <c r="P3504">
        <v>27000000</v>
      </c>
      <c r="Q3504">
        <v>30720000</v>
      </c>
      <c r="R3504">
        <v>827997</v>
      </c>
      <c r="S3504" t="s">
        <v>717</v>
      </c>
      <c r="T3504">
        <v>9.5583955533020917E-2</v>
      </c>
      <c r="U3504">
        <v>-0.98448201069994734</v>
      </c>
      <c r="V3504">
        <v>-0.18575632502509701</v>
      </c>
      <c r="W3504">
        <v>0.67146126037428722</v>
      </c>
      <c r="X3504">
        <v>-3.2966835268508812E-2</v>
      </c>
      <c r="Y3504" t="str">
        <f t="shared" si="216"/>
        <v>37-48</v>
      </c>
      <c r="Z3504" s="20">
        <f t="shared" si="217"/>
        <v>0.4677754677754678</v>
      </c>
      <c r="AA3504" t="str">
        <f t="shared" si="218"/>
        <v>40%-60%</v>
      </c>
      <c r="AB3504">
        <f t="shared" si="219"/>
        <v>1.7169375506480527E-4</v>
      </c>
    </row>
    <row r="3505" spans="1:28" x14ac:dyDescent="0.25">
      <c r="A3505" t="s">
        <v>7985</v>
      </c>
      <c r="B3505" t="s">
        <v>7986</v>
      </c>
      <c r="C3505" t="s">
        <v>77</v>
      </c>
      <c r="D3505" t="s">
        <v>239</v>
      </c>
      <c r="E3505">
        <v>38</v>
      </c>
      <c r="F3505" t="s">
        <v>79</v>
      </c>
      <c r="G3505">
        <v>2019</v>
      </c>
      <c r="H3505" t="s">
        <v>13</v>
      </c>
      <c r="J3505" t="s">
        <v>80</v>
      </c>
      <c r="K3505">
        <v>72</v>
      </c>
      <c r="L3505" s="18">
        <v>43262</v>
      </c>
      <c r="M3505" s="18">
        <v>45602</v>
      </c>
      <c r="N3505" s="18">
        <v>43767</v>
      </c>
      <c r="O3505">
        <v>38730000</v>
      </c>
      <c r="P3505">
        <v>22730000</v>
      </c>
      <c r="Q3505">
        <v>16000000</v>
      </c>
      <c r="R3505">
        <v>525947</v>
      </c>
      <c r="S3505" t="s">
        <v>135</v>
      </c>
      <c r="T3505">
        <v>1.1507273985853199</v>
      </c>
      <c r="U3505">
        <v>-0.49539895453289629</v>
      </c>
      <c r="V3505">
        <v>5.1377144922950549E-2</v>
      </c>
      <c r="W3505">
        <v>8.3281392280922129E-2</v>
      </c>
      <c r="X3505">
        <v>0.19907679691992</v>
      </c>
      <c r="Y3505" t="str">
        <f t="shared" si="216"/>
        <v>61-72</v>
      </c>
      <c r="Z3505" s="20">
        <f t="shared" si="217"/>
        <v>0.58688355280144588</v>
      </c>
      <c r="AA3505" t="str">
        <f t="shared" si="218"/>
        <v>40%-60%</v>
      </c>
      <c r="AB3505">
        <f t="shared" si="219"/>
        <v>1.090605586675666E-4</v>
      </c>
    </row>
    <row r="3506" spans="1:28" x14ac:dyDescent="0.25">
      <c r="A3506" t="s">
        <v>7987</v>
      </c>
      <c r="B3506" t="s">
        <v>7988</v>
      </c>
      <c r="C3506" t="s">
        <v>77</v>
      </c>
      <c r="D3506" t="s">
        <v>195</v>
      </c>
      <c r="E3506">
        <v>59</v>
      </c>
      <c r="F3506" t="s">
        <v>87</v>
      </c>
      <c r="G3506">
        <v>2019</v>
      </c>
      <c r="H3506" t="s">
        <v>15</v>
      </c>
      <c r="J3506" t="s">
        <v>80</v>
      </c>
      <c r="K3506">
        <v>72</v>
      </c>
      <c r="L3506" s="18">
        <v>43131</v>
      </c>
      <c r="M3506" s="18">
        <v>45322</v>
      </c>
      <c r="N3506" s="18">
        <v>43886</v>
      </c>
      <c r="O3506">
        <v>33830000</v>
      </c>
      <c r="P3506">
        <v>30000000</v>
      </c>
      <c r="Q3506">
        <v>3830000</v>
      </c>
      <c r="R3506">
        <v>663000</v>
      </c>
      <c r="S3506" t="s">
        <v>401</v>
      </c>
      <c r="T3506">
        <v>0.6777320620446341</v>
      </c>
      <c r="U3506">
        <v>0.73606768868112071</v>
      </c>
      <c r="V3506">
        <v>0.4070773498450232</v>
      </c>
      <c r="W3506">
        <v>-0.59032558257894252</v>
      </c>
      <c r="X3506">
        <v>0.74051193869292065</v>
      </c>
      <c r="Y3506" t="str">
        <f t="shared" si="216"/>
        <v>61-72</v>
      </c>
      <c r="Z3506" s="20">
        <f t="shared" si="217"/>
        <v>0.88678687555424185</v>
      </c>
      <c r="AA3506" t="str">
        <f t="shared" si="218"/>
        <v>80%-100%</v>
      </c>
      <c r="AB3506">
        <f t="shared" si="219"/>
        <v>1.3747991793202862E-4</v>
      </c>
    </row>
    <row r="3507" spans="1:28" x14ac:dyDescent="0.25">
      <c r="A3507" t="s">
        <v>7989</v>
      </c>
      <c r="B3507" t="s">
        <v>7990</v>
      </c>
      <c r="C3507" t="s">
        <v>77</v>
      </c>
      <c r="D3507" t="s">
        <v>973</v>
      </c>
      <c r="E3507">
        <v>62</v>
      </c>
      <c r="F3507" t="s">
        <v>79</v>
      </c>
      <c r="G3507">
        <v>2018</v>
      </c>
      <c r="H3507" t="s">
        <v>13</v>
      </c>
      <c r="J3507" t="s">
        <v>80</v>
      </c>
      <c r="K3507">
        <v>72</v>
      </c>
      <c r="L3507" s="18">
        <v>43145</v>
      </c>
      <c r="M3507" s="18">
        <v>45325</v>
      </c>
      <c r="N3507" s="18">
        <v>43594</v>
      </c>
      <c r="O3507">
        <v>45120000</v>
      </c>
      <c r="P3507">
        <v>20120000</v>
      </c>
      <c r="Q3507">
        <v>25000000</v>
      </c>
      <c r="R3507">
        <v>598076</v>
      </c>
      <c r="S3507" t="s">
        <v>374</v>
      </c>
      <c r="T3507">
        <v>0.39878609434115281</v>
      </c>
      <c r="U3507">
        <v>-1.074217042058156</v>
      </c>
      <c r="V3507">
        <v>-0.42226731961453168</v>
      </c>
      <c r="W3507">
        <v>-0.3491338004937215</v>
      </c>
      <c r="X3507">
        <v>-0.80644560922993824</v>
      </c>
      <c r="Y3507" t="str">
        <f t="shared" si="216"/>
        <v>61-72</v>
      </c>
      <c r="Z3507" s="20">
        <f t="shared" si="217"/>
        <v>0.44592198581560283</v>
      </c>
      <c r="AA3507" t="str">
        <f t="shared" si="218"/>
        <v>40%-60%</v>
      </c>
      <c r="AB3507">
        <f t="shared" si="219"/>
        <v>1.2401725399263341E-4</v>
      </c>
    </row>
    <row r="3508" spans="1:28" x14ac:dyDescent="0.25">
      <c r="A3508" t="s">
        <v>7991</v>
      </c>
      <c r="B3508" t="s">
        <v>7992</v>
      </c>
      <c r="C3508" t="s">
        <v>77</v>
      </c>
      <c r="D3508" t="s">
        <v>282</v>
      </c>
      <c r="E3508">
        <v>60</v>
      </c>
      <c r="F3508" t="s">
        <v>87</v>
      </c>
      <c r="G3508">
        <v>2020</v>
      </c>
      <c r="H3508" t="s">
        <v>15</v>
      </c>
      <c r="I3508" t="s">
        <v>84</v>
      </c>
      <c r="J3508" t="s">
        <v>80</v>
      </c>
      <c r="K3508">
        <v>72</v>
      </c>
      <c r="L3508" s="18">
        <v>43476</v>
      </c>
      <c r="M3508" s="18">
        <v>45962</v>
      </c>
      <c r="N3508" s="18">
        <v>44132</v>
      </c>
      <c r="O3508">
        <v>38555000</v>
      </c>
      <c r="P3508">
        <v>20327500</v>
      </c>
      <c r="Q3508">
        <v>18227500</v>
      </c>
      <c r="R3508">
        <v>498424</v>
      </c>
      <c r="S3508" t="s">
        <v>473</v>
      </c>
      <c r="T3508">
        <v>-0.31677095324603838</v>
      </c>
      <c r="U3508">
        <v>-0.74033339978916402</v>
      </c>
      <c r="V3508">
        <v>1.185489993161002E-2</v>
      </c>
      <c r="W3508">
        <v>1.6671724368502401</v>
      </c>
      <c r="X3508">
        <v>-0.96114136402222416</v>
      </c>
      <c r="Y3508" t="str">
        <f t="shared" si="216"/>
        <v>61-72</v>
      </c>
      <c r="Z3508" s="20">
        <f t="shared" si="217"/>
        <v>0.52723382181299439</v>
      </c>
      <c r="AA3508" t="str">
        <f t="shared" si="218"/>
        <v>40%-60%</v>
      </c>
      <c r="AB3508">
        <f t="shared" si="219"/>
        <v>1.03353379510337E-4</v>
      </c>
    </row>
    <row r="3509" spans="1:28" x14ac:dyDescent="0.25">
      <c r="A3509" t="s">
        <v>7993</v>
      </c>
      <c r="B3509" t="s">
        <v>7994</v>
      </c>
      <c r="C3509" t="s">
        <v>77</v>
      </c>
      <c r="D3509" t="s">
        <v>805</v>
      </c>
      <c r="E3509">
        <v>87</v>
      </c>
      <c r="F3509" t="s">
        <v>17</v>
      </c>
      <c r="G3509">
        <v>2020</v>
      </c>
      <c r="H3509" t="s">
        <v>17</v>
      </c>
      <c r="I3509" t="s">
        <v>84</v>
      </c>
      <c r="J3509" t="s">
        <v>80</v>
      </c>
      <c r="K3509">
        <v>84</v>
      </c>
      <c r="L3509" s="18">
        <v>43816</v>
      </c>
      <c r="M3509" s="18">
        <v>46373</v>
      </c>
      <c r="N3509" s="18">
        <v>44336</v>
      </c>
      <c r="O3509">
        <v>57181500</v>
      </c>
      <c r="P3509">
        <v>28590750</v>
      </c>
      <c r="Q3509">
        <v>28590750</v>
      </c>
      <c r="R3509">
        <v>583845</v>
      </c>
      <c r="S3509" t="s">
        <v>225</v>
      </c>
      <c r="T3509">
        <v>-1.614476107344843</v>
      </c>
      <c r="U3509">
        <v>-0.85216124758390532</v>
      </c>
      <c r="V3509">
        <v>-0.46241203996448682</v>
      </c>
      <c r="W3509">
        <v>-0.4574086950578734</v>
      </c>
      <c r="X3509">
        <v>-0.72909773183379534</v>
      </c>
      <c r="Y3509" t="str">
        <f t="shared" si="216"/>
        <v>&gt;72</v>
      </c>
      <c r="Z3509" s="20">
        <f t="shared" si="217"/>
        <v>0.5</v>
      </c>
      <c r="AA3509" t="str">
        <f t="shared" si="218"/>
        <v>40%-60%</v>
      </c>
      <c r="AB3509">
        <f t="shared" si="219"/>
        <v>1.2106630872552828E-4</v>
      </c>
    </row>
    <row r="3510" spans="1:28" x14ac:dyDescent="0.25">
      <c r="A3510" t="s">
        <v>7995</v>
      </c>
      <c r="B3510" t="s">
        <v>7996</v>
      </c>
      <c r="C3510" t="s">
        <v>77</v>
      </c>
      <c r="D3510" t="s">
        <v>93</v>
      </c>
      <c r="E3510">
        <v>27</v>
      </c>
      <c r="F3510" t="s">
        <v>79</v>
      </c>
      <c r="G3510">
        <v>2018</v>
      </c>
      <c r="H3510" t="s">
        <v>13</v>
      </c>
      <c r="J3510" t="s">
        <v>80</v>
      </c>
      <c r="K3510">
        <v>72</v>
      </c>
      <c r="L3510" s="18">
        <v>43221</v>
      </c>
      <c r="M3510" s="18">
        <v>45275</v>
      </c>
      <c r="N3510" s="18">
        <v>43605</v>
      </c>
      <c r="O3510">
        <v>38010000</v>
      </c>
      <c r="P3510">
        <v>28010000</v>
      </c>
      <c r="Q3510">
        <v>10000000</v>
      </c>
      <c r="R3510">
        <v>669816</v>
      </c>
      <c r="S3510" t="s">
        <v>92</v>
      </c>
      <c r="T3510">
        <v>1.2113678263469461</v>
      </c>
      <c r="U3510">
        <v>0.12064695223556531</v>
      </c>
      <c r="V3510">
        <v>0.52564408481904745</v>
      </c>
      <c r="W3510">
        <v>-0.80086366590815528</v>
      </c>
      <c r="X3510">
        <v>-0.88379348662608126</v>
      </c>
      <c r="Y3510" t="str">
        <f t="shared" si="216"/>
        <v>61-72</v>
      </c>
      <c r="Z3510" s="20">
        <f t="shared" si="217"/>
        <v>0.73691133912128393</v>
      </c>
      <c r="AA3510" t="str">
        <f t="shared" si="218"/>
        <v>60%-80%</v>
      </c>
      <c r="AB3510">
        <f t="shared" si="219"/>
        <v>1.3889328613809907E-4</v>
      </c>
    </row>
    <row r="3511" spans="1:28" x14ac:dyDescent="0.25">
      <c r="A3511" t="s">
        <v>7997</v>
      </c>
      <c r="B3511" t="s">
        <v>7998</v>
      </c>
      <c r="C3511" t="s">
        <v>77</v>
      </c>
      <c r="D3511" t="s">
        <v>180</v>
      </c>
      <c r="E3511">
        <v>38</v>
      </c>
      <c r="F3511" t="s">
        <v>87</v>
      </c>
      <c r="G3511">
        <v>2018</v>
      </c>
      <c r="H3511" t="s">
        <v>15</v>
      </c>
      <c r="J3511" t="s">
        <v>80</v>
      </c>
      <c r="K3511">
        <v>84</v>
      </c>
      <c r="L3511" s="18">
        <v>42823</v>
      </c>
      <c r="M3511" s="18">
        <v>45380</v>
      </c>
      <c r="N3511" s="18">
        <v>43186</v>
      </c>
      <c r="O3511">
        <v>32590000</v>
      </c>
      <c r="P3511">
        <v>29000000</v>
      </c>
      <c r="Q3511">
        <v>3590000</v>
      </c>
      <c r="R3511">
        <v>578651</v>
      </c>
      <c r="S3511" t="s">
        <v>150</v>
      </c>
      <c r="T3511">
        <v>1.0051903719574169</v>
      </c>
      <c r="U3511">
        <v>0.74861887907727109</v>
      </c>
      <c r="V3511">
        <v>0.2340900644077214</v>
      </c>
      <c r="W3511">
        <v>-0.10922580542351699</v>
      </c>
      <c r="X3511">
        <v>-0.4197062222492236</v>
      </c>
      <c r="Y3511" t="str">
        <f t="shared" si="216"/>
        <v>&gt;72</v>
      </c>
      <c r="Z3511" s="20">
        <f t="shared" si="217"/>
        <v>0.8898435102792267</v>
      </c>
      <c r="AA3511" t="str">
        <f t="shared" si="218"/>
        <v>80%-100%</v>
      </c>
      <c r="AB3511">
        <f t="shared" si="219"/>
        <v>1.1998927902154795E-4</v>
      </c>
    </row>
    <row r="3512" spans="1:28" x14ac:dyDescent="0.25">
      <c r="A3512" t="s">
        <v>7999</v>
      </c>
      <c r="B3512" t="s">
        <v>8000</v>
      </c>
      <c r="C3512" t="s">
        <v>77</v>
      </c>
      <c r="D3512" t="s">
        <v>258</v>
      </c>
      <c r="E3512">
        <v>236</v>
      </c>
      <c r="F3512" t="s">
        <v>25</v>
      </c>
      <c r="G3512">
        <v>2020</v>
      </c>
      <c r="H3512" t="s">
        <v>25</v>
      </c>
      <c r="I3512" t="s">
        <v>84</v>
      </c>
      <c r="J3512" t="s">
        <v>80</v>
      </c>
      <c r="K3512">
        <v>60</v>
      </c>
      <c r="L3512" s="18">
        <v>43691</v>
      </c>
      <c r="M3512" s="18">
        <v>45518</v>
      </c>
      <c r="N3512" s="18">
        <v>44194</v>
      </c>
      <c r="O3512">
        <v>38438401</v>
      </c>
      <c r="P3512">
        <v>34738401</v>
      </c>
      <c r="Q3512">
        <v>3700000</v>
      </c>
      <c r="R3512">
        <v>902356</v>
      </c>
      <c r="S3512" t="s">
        <v>385</v>
      </c>
      <c r="T3512">
        <v>0.58070737762603197</v>
      </c>
      <c r="U3512">
        <v>0.80568941024220508</v>
      </c>
      <c r="V3512">
        <v>0.15781410768668289</v>
      </c>
      <c r="W3512">
        <v>-6.4222276077964746E-3</v>
      </c>
      <c r="X3512">
        <v>-1.0384892414183671</v>
      </c>
      <c r="Y3512" t="str">
        <f t="shared" si="216"/>
        <v>49-60</v>
      </c>
      <c r="Z3512" s="20">
        <f t="shared" si="217"/>
        <v>0.90374209374630332</v>
      </c>
      <c r="AA3512" t="str">
        <f t="shared" si="218"/>
        <v>80%-100%</v>
      </c>
      <c r="AB3512">
        <f t="shared" si="219"/>
        <v>1.8711286399015629E-4</v>
      </c>
    </row>
    <row r="3513" spans="1:28" x14ac:dyDescent="0.25">
      <c r="A3513" t="s">
        <v>8001</v>
      </c>
      <c r="B3513" t="s">
        <v>8002</v>
      </c>
      <c r="C3513" t="s">
        <v>77</v>
      </c>
      <c r="D3513" t="s">
        <v>308</v>
      </c>
      <c r="E3513">
        <v>76</v>
      </c>
      <c r="F3513" t="s">
        <v>117</v>
      </c>
      <c r="G3513">
        <v>2018</v>
      </c>
      <c r="H3513" t="s">
        <v>14</v>
      </c>
      <c r="J3513" t="s">
        <v>80</v>
      </c>
      <c r="K3513">
        <v>84</v>
      </c>
      <c r="L3513" s="18">
        <v>42859</v>
      </c>
      <c r="M3513" s="18">
        <v>45387</v>
      </c>
      <c r="N3513" s="18">
        <v>44523</v>
      </c>
      <c r="O3513">
        <v>47150000</v>
      </c>
      <c r="P3513">
        <v>35150000</v>
      </c>
      <c r="Q3513">
        <v>12000000</v>
      </c>
      <c r="R3513">
        <v>789854</v>
      </c>
      <c r="S3513" t="s">
        <v>413</v>
      </c>
      <c r="T3513">
        <v>0.45942652210277918</v>
      </c>
      <c r="U3513">
        <v>0.1558855114976774</v>
      </c>
      <c r="V3513">
        <v>0.76277755476709586</v>
      </c>
      <c r="W3513">
        <v>-0.65740657815738235</v>
      </c>
      <c r="X3513">
        <v>1.281947080465921</v>
      </c>
      <c r="Y3513" t="str">
        <f t="shared" si="216"/>
        <v>&gt;72</v>
      </c>
      <c r="Z3513" s="20">
        <f t="shared" si="217"/>
        <v>0.74549310710498407</v>
      </c>
      <c r="AA3513" t="str">
        <f t="shared" si="218"/>
        <v>60%-80%</v>
      </c>
      <c r="AB3513">
        <f t="shared" si="219"/>
        <v>1.6378440889635676E-4</v>
      </c>
    </row>
    <row r="3514" spans="1:28" x14ac:dyDescent="0.25">
      <c r="A3514" t="s">
        <v>8003</v>
      </c>
      <c r="B3514" t="s">
        <v>8004</v>
      </c>
      <c r="C3514" t="s">
        <v>77</v>
      </c>
      <c r="D3514" t="s">
        <v>521</v>
      </c>
      <c r="E3514">
        <v>61</v>
      </c>
      <c r="F3514" t="s">
        <v>87</v>
      </c>
      <c r="G3514">
        <v>2020</v>
      </c>
      <c r="H3514" t="s">
        <v>24</v>
      </c>
      <c r="I3514" t="s">
        <v>84</v>
      </c>
      <c r="J3514" t="s">
        <v>80</v>
      </c>
      <c r="K3514">
        <v>72</v>
      </c>
      <c r="L3514" s="18">
        <v>43864</v>
      </c>
      <c r="M3514" s="18">
        <v>46083</v>
      </c>
      <c r="N3514" s="18">
        <v>44320</v>
      </c>
      <c r="O3514">
        <v>37890000</v>
      </c>
      <c r="P3514">
        <v>22734000</v>
      </c>
      <c r="Q3514">
        <v>15156000</v>
      </c>
      <c r="R3514">
        <v>535967</v>
      </c>
      <c r="S3514" t="s">
        <v>228</v>
      </c>
      <c r="T3514">
        <v>-2.051087187228553</v>
      </c>
      <c r="U3514">
        <v>-0.44154004075283299</v>
      </c>
      <c r="V3514">
        <v>0.60468857480173022</v>
      </c>
      <c r="W3514">
        <v>-0.99063858235878555</v>
      </c>
      <c r="X3514">
        <v>-1.5025765057952249</v>
      </c>
      <c r="Y3514" t="str">
        <f t="shared" si="216"/>
        <v>61-72</v>
      </c>
      <c r="Z3514" s="20">
        <f t="shared" si="217"/>
        <v>0.6</v>
      </c>
      <c r="AA3514" t="str">
        <f t="shared" si="218"/>
        <v>40%-60%</v>
      </c>
      <c r="AB3514">
        <f t="shared" si="219"/>
        <v>1.1113830946346242E-4</v>
      </c>
    </row>
    <row r="3515" spans="1:28" x14ac:dyDescent="0.25">
      <c r="A3515" t="s">
        <v>8005</v>
      </c>
      <c r="B3515" t="s">
        <v>8006</v>
      </c>
      <c r="C3515" t="s">
        <v>77</v>
      </c>
      <c r="D3515" t="s">
        <v>93</v>
      </c>
      <c r="E3515">
        <v>38</v>
      </c>
      <c r="F3515" t="s">
        <v>79</v>
      </c>
      <c r="G3515">
        <v>2018</v>
      </c>
      <c r="H3515" t="s">
        <v>13</v>
      </c>
      <c r="J3515" t="s">
        <v>80</v>
      </c>
      <c r="K3515">
        <v>48</v>
      </c>
      <c r="L3515" s="18">
        <v>43068</v>
      </c>
      <c r="M3515" s="18">
        <v>44529</v>
      </c>
      <c r="N3515" s="18">
        <v>43585</v>
      </c>
      <c r="O3515">
        <v>38990000</v>
      </c>
      <c r="P3515">
        <v>28990000</v>
      </c>
      <c r="Q3515">
        <v>10000000</v>
      </c>
      <c r="R3515">
        <v>876529</v>
      </c>
      <c r="S3515" t="s">
        <v>234</v>
      </c>
      <c r="T3515">
        <v>0.71411631870160996</v>
      </c>
      <c r="U3515">
        <v>0.14779986010038099</v>
      </c>
      <c r="V3515">
        <v>0.28851061487099899</v>
      </c>
      <c r="W3515">
        <v>-0.64234644661318352</v>
      </c>
      <c r="X3515">
        <v>0.58581618390063472</v>
      </c>
      <c r="Y3515" t="str">
        <f t="shared" si="216"/>
        <v>37-48</v>
      </c>
      <c r="Z3515" s="20">
        <f t="shared" si="217"/>
        <v>0.74352398050782254</v>
      </c>
      <c r="AA3515" t="str">
        <f t="shared" si="218"/>
        <v>60%-80%</v>
      </c>
      <c r="AB3515">
        <f t="shared" si="219"/>
        <v>1.8175736800157331E-4</v>
      </c>
    </row>
    <row r="3516" spans="1:28" x14ac:dyDescent="0.25">
      <c r="A3516" t="s">
        <v>8007</v>
      </c>
      <c r="B3516" t="s">
        <v>8008</v>
      </c>
      <c r="C3516" t="s">
        <v>77</v>
      </c>
      <c r="D3516" t="s">
        <v>461</v>
      </c>
      <c r="E3516">
        <v>220</v>
      </c>
      <c r="F3516" t="s">
        <v>12</v>
      </c>
      <c r="G3516">
        <v>2018</v>
      </c>
      <c r="H3516" t="s">
        <v>12</v>
      </c>
      <c r="J3516" t="s">
        <v>80</v>
      </c>
      <c r="K3516">
        <v>72</v>
      </c>
      <c r="L3516" s="18">
        <v>43248</v>
      </c>
      <c r="M3516" s="18">
        <v>45440</v>
      </c>
      <c r="N3516" s="18">
        <v>43489</v>
      </c>
      <c r="O3516">
        <v>70280000</v>
      </c>
      <c r="P3516">
        <v>35140000</v>
      </c>
      <c r="Q3516">
        <v>35140000</v>
      </c>
      <c r="R3516">
        <v>852561</v>
      </c>
      <c r="S3516" t="s">
        <v>163</v>
      </c>
      <c r="T3516">
        <v>1.550954221812054</v>
      </c>
      <c r="U3516">
        <v>-0.85216124758390532</v>
      </c>
      <c r="V3516">
        <v>0.72325530977575447</v>
      </c>
      <c r="W3516">
        <v>0.43085628407573601</v>
      </c>
      <c r="X3516">
        <v>1.436642835258207</v>
      </c>
      <c r="Y3516" t="str">
        <f t="shared" si="216"/>
        <v>61-72</v>
      </c>
      <c r="Z3516" s="20">
        <f t="shared" si="217"/>
        <v>0.5</v>
      </c>
      <c r="AA3516" t="str">
        <f t="shared" si="218"/>
        <v>40%-60%</v>
      </c>
      <c r="AB3516">
        <f t="shared" si="219"/>
        <v>1.7678735492013311E-4</v>
      </c>
    </row>
    <row r="3517" spans="1:28" x14ac:dyDescent="0.25">
      <c r="A3517" t="s">
        <v>8009</v>
      </c>
      <c r="B3517" t="s">
        <v>8010</v>
      </c>
      <c r="C3517" t="s">
        <v>77</v>
      </c>
      <c r="D3517" t="s">
        <v>580</v>
      </c>
      <c r="E3517">
        <v>62</v>
      </c>
      <c r="F3517" t="s">
        <v>9</v>
      </c>
      <c r="G3517">
        <v>2020</v>
      </c>
      <c r="H3517" t="s">
        <v>9</v>
      </c>
      <c r="I3517" t="s">
        <v>188</v>
      </c>
      <c r="J3517" t="s">
        <v>80</v>
      </c>
      <c r="K3517">
        <v>72</v>
      </c>
      <c r="L3517" s="18">
        <v>43628</v>
      </c>
      <c r="M3517" s="18">
        <v>45997</v>
      </c>
      <c r="N3517" s="18">
        <v>44343</v>
      </c>
      <c r="O3517">
        <v>131370000</v>
      </c>
      <c r="P3517">
        <v>65685000</v>
      </c>
      <c r="Q3517">
        <v>65685000</v>
      </c>
      <c r="R3517">
        <v>1615069</v>
      </c>
      <c r="S3517" t="s">
        <v>317</v>
      </c>
      <c r="T3517">
        <v>-3.7824985542557123E-2</v>
      </c>
      <c r="U3517">
        <v>-0.85216124758390532</v>
      </c>
      <c r="V3517">
        <v>0.13042163490563341</v>
      </c>
      <c r="W3517">
        <v>0.69369482713754427</v>
      </c>
      <c r="X3517">
        <v>0.50846830650449182</v>
      </c>
      <c r="Y3517" t="str">
        <f t="shared" si="216"/>
        <v>61-72</v>
      </c>
      <c r="Z3517" s="20">
        <f t="shared" si="217"/>
        <v>0.5</v>
      </c>
      <c r="AA3517" t="str">
        <f t="shared" si="218"/>
        <v>40%-60%</v>
      </c>
      <c r="AB3517">
        <f t="shared" si="219"/>
        <v>3.3490128744278059E-4</v>
      </c>
    </row>
    <row r="3518" spans="1:28" x14ac:dyDescent="0.25">
      <c r="A3518" t="s">
        <v>8011</v>
      </c>
      <c r="B3518" t="s">
        <v>8012</v>
      </c>
      <c r="C3518" t="s">
        <v>77</v>
      </c>
      <c r="D3518" t="s">
        <v>246</v>
      </c>
      <c r="E3518">
        <v>48</v>
      </c>
      <c r="F3518" t="s">
        <v>87</v>
      </c>
      <c r="G3518">
        <v>2020</v>
      </c>
      <c r="H3518" t="s">
        <v>15</v>
      </c>
      <c r="I3518" t="s">
        <v>84</v>
      </c>
      <c r="J3518" t="s">
        <v>80</v>
      </c>
      <c r="K3518">
        <v>72</v>
      </c>
      <c r="L3518" s="18">
        <v>43630</v>
      </c>
      <c r="M3518" s="18">
        <v>45822</v>
      </c>
      <c r="N3518" s="18">
        <v>44102</v>
      </c>
      <c r="O3518">
        <v>37500000</v>
      </c>
      <c r="P3518">
        <v>11600000</v>
      </c>
      <c r="Q3518">
        <v>25900000</v>
      </c>
      <c r="R3518">
        <v>388037</v>
      </c>
      <c r="S3518" t="s">
        <v>407</v>
      </c>
      <c r="T3518">
        <v>0.53219503541673086</v>
      </c>
      <c r="U3518">
        <v>-1.63507901527515</v>
      </c>
      <c r="V3518">
        <v>-0.58097877493851102</v>
      </c>
      <c r="W3518">
        <v>-0.21107074570889911</v>
      </c>
      <c r="X3518">
        <v>0.50846830650449182</v>
      </c>
      <c r="Y3518" t="str">
        <f t="shared" si="216"/>
        <v>61-72</v>
      </c>
      <c r="Z3518" s="20">
        <f t="shared" si="217"/>
        <v>0.30933333333333335</v>
      </c>
      <c r="AA3518" t="str">
        <f t="shared" si="218"/>
        <v>20%-40%</v>
      </c>
      <c r="AB3518">
        <f t="shared" si="219"/>
        <v>8.0463491575551415E-5</v>
      </c>
    </row>
    <row r="3519" spans="1:28" x14ac:dyDescent="0.25">
      <c r="A3519" t="s">
        <v>8013</v>
      </c>
      <c r="B3519" t="s">
        <v>8014</v>
      </c>
      <c r="C3519" t="s">
        <v>77</v>
      </c>
      <c r="D3519" t="s">
        <v>594</v>
      </c>
      <c r="E3519">
        <v>49</v>
      </c>
      <c r="F3519" t="s">
        <v>79</v>
      </c>
      <c r="G3519">
        <v>2018</v>
      </c>
      <c r="H3519" t="s">
        <v>13</v>
      </c>
      <c r="J3519" t="s">
        <v>80</v>
      </c>
      <c r="K3519">
        <v>72</v>
      </c>
      <c r="L3519" s="18">
        <v>42992</v>
      </c>
      <c r="M3519" s="18">
        <v>45183</v>
      </c>
      <c r="N3519" s="18">
        <v>43683</v>
      </c>
      <c r="O3519">
        <v>33130000</v>
      </c>
      <c r="P3519">
        <v>28130000</v>
      </c>
      <c r="Q3519">
        <v>5000000</v>
      </c>
      <c r="R3519">
        <v>640066</v>
      </c>
      <c r="S3519" t="s">
        <v>707</v>
      </c>
      <c r="T3519">
        <v>1.2720082541085731</v>
      </c>
      <c r="U3519">
        <v>0.58123273279682286</v>
      </c>
      <c r="V3519">
        <v>0.80229979975843724</v>
      </c>
      <c r="W3519">
        <v>0.17881423730045651</v>
      </c>
      <c r="X3519">
        <v>2.210121609219637</v>
      </c>
      <c r="Y3519" t="str">
        <f t="shared" si="216"/>
        <v>61-72</v>
      </c>
      <c r="Z3519" s="20">
        <f t="shared" si="217"/>
        <v>0.84907938424388774</v>
      </c>
      <c r="AA3519" t="str">
        <f t="shared" si="218"/>
        <v>80%-100%</v>
      </c>
      <c r="AB3519">
        <f t="shared" si="219"/>
        <v>1.3272431546166189E-4</v>
      </c>
    </row>
    <row r="3520" spans="1:28" x14ac:dyDescent="0.25">
      <c r="A3520" t="s">
        <v>8015</v>
      </c>
      <c r="B3520" t="s">
        <v>8016</v>
      </c>
      <c r="C3520" t="s">
        <v>77</v>
      </c>
      <c r="D3520" t="s">
        <v>271</v>
      </c>
      <c r="E3520">
        <v>83</v>
      </c>
      <c r="F3520" t="s">
        <v>87</v>
      </c>
      <c r="G3520">
        <v>2019</v>
      </c>
      <c r="H3520" t="s">
        <v>15</v>
      </c>
      <c r="J3520" t="s">
        <v>80</v>
      </c>
      <c r="K3520">
        <v>84</v>
      </c>
      <c r="L3520" s="18">
        <v>43238</v>
      </c>
      <c r="M3520" s="18">
        <v>45795</v>
      </c>
      <c r="N3520" s="18">
        <v>43671</v>
      </c>
      <c r="O3520">
        <v>34880000</v>
      </c>
      <c r="P3520">
        <v>24880000</v>
      </c>
      <c r="Q3520">
        <v>10000000</v>
      </c>
      <c r="R3520">
        <v>494263</v>
      </c>
      <c r="S3520" t="s">
        <v>245</v>
      </c>
      <c r="T3520">
        <v>0.94454994419579019</v>
      </c>
      <c r="U3520">
        <v>2.37050880878775E-2</v>
      </c>
      <c r="V3520">
        <v>0.1818918497803074</v>
      </c>
      <c r="W3520">
        <v>9.7225663500016865E-2</v>
      </c>
      <c r="X3520">
        <v>1.281947080465921</v>
      </c>
      <c r="Y3520" t="str">
        <f t="shared" si="216"/>
        <v>&gt;72</v>
      </c>
      <c r="Z3520" s="20">
        <f t="shared" si="217"/>
        <v>0.71330275229357798</v>
      </c>
      <c r="AA3520" t="str">
        <f t="shared" si="218"/>
        <v>60%-80%</v>
      </c>
      <c r="AB3520">
        <f t="shared" si="219"/>
        <v>1.0249055305707128E-4</v>
      </c>
    </row>
    <row r="3521" spans="1:28" x14ac:dyDescent="0.25">
      <c r="A3521" t="s">
        <v>8017</v>
      </c>
      <c r="B3521" t="s">
        <v>8018</v>
      </c>
      <c r="C3521" t="s">
        <v>77</v>
      </c>
      <c r="D3521" t="s">
        <v>165</v>
      </c>
      <c r="E3521">
        <v>15</v>
      </c>
      <c r="F3521" t="s">
        <v>79</v>
      </c>
      <c r="G3521">
        <v>2020</v>
      </c>
      <c r="H3521" t="s">
        <v>13</v>
      </c>
      <c r="I3521" t="s">
        <v>84</v>
      </c>
      <c r="J3521" t="s">
        <v>80</v>
      </c>
      <c r="K3521">
        <v>72</v>
      </c>
      <c r="L3521" s="18">
        <v>43706</v>
      </c>
      <c r="M3521" s="18">
        <v>45898</v>
      </c>
      <c r="N3521" s="18">
        <v>44223</v>
      </c>
      <c r="O3521">
        <v>36690000</v>
      </c>
      <c r="P3521">
        <v>34461000</v>
      </c>
      <c r="Q3521">
        <v>2229000</v>
      </c>
      <c r="R3521">
        <v>798474</v>
      </c>
      <c r="S3521" t="s">
        <v>311</v>
      </c>
      <c r="T3521">
        <v>1.5145699651550779</v>
      </c>
      <c r="U3521">
        <v>0.95148317032003638</v>
      </c>
      <c r="V3521">
        <v>0.48612183982770601</v>
      </c>
      <c r="W3521">
        <v>-0.5531459927723108</v>
      </c>
      <c r="X3521">
        <v>1.978077977031208</v>
      </c>
      <c r="Y3521" t="str">
        <f t="shared" si="216"/>
        <v>61-72</v>
      </c>
      <c r="Z3521" s="20">
        <f t="shared" si="217"/>
        <v>0.93924775143090755</v>
      </c>
      <c r="AA3521" t="str">
        <f t="shared" si="218"/>
        <v>80%-100%</v>
      </c>
      <c r="AB3521">
        <f t="shared" si="219"/>
        <v>1.65571855189832E-4</v>
      </c>
    </row>
    <row r="3522" spans="1:28" x14ac:dyDescent="0.25">
      <c r="A3522" t="s">
        <v>8019</v>
      </c>
      <c r="B3522" t="s">
        <v>8020</v>
      </c>
      <c r="C3522" t="s">
        <v>77</v>
      </c>
      <c r="D3522" t="s">
        <v>749</v>
      </c>
      <c r="E3522">
        <v>291</v>
      </c>
      <c r="F3522" t="s">
        <v>11</v>
      </c>
      <c r="G3522">
        <v>2020</v>
      </c>
      <c r="H3522" t="s">
        <v>23</v>
      </c>
      <c r="I3522" t="s">
        <v>188</v>
      </c>
      <c r="J3522" t="s">
        <v>80</v>
      </c>
      <c r="K3522">
        <v>48</v>
      </c>
      <c r="L3522" s="18">
        <v>43672</v>
      </c>
      <c r="M3522" s="18">
        <v>45133</v>
      </c>
      <c r="N3522" s="18">
        <v>44244</v>
      </c>
      <c r="O3522">
        <v>67390000</v>
      </c>
      <c r="P3522">
        <v>27390000</v>
      </c>
      <c r="Q3522">
        <v>40000000</v>
      </c>
      <c r="R3522">
        <v>719136</v>
      </c>
      <c r="S3522" t="s">
        <v>343</v>
      </c>
      <c r="T3522">
        <v>3.4943527771394541E-2</v>
      </c>
      <c r="U3522">
        <v>-1.236337936865685</v>
      </c>
      <c r="V3522">
        <v>-1.2980312610388669</v>
      </c>
      <c r="W3522">
        <v>-0.573177710220654</v>
      </c>
      <c r="X3522">
        <v>0.35377255171220601</v>
      </c>
      <c r="Y3522" t="str">
        <f t="shared" si="216"/>
        <v>37-48</v>
      </c>
      <c r="Z3522" s="20">
        <f t="shared" si="217"/>
        <v>0.40644012464757384</v>
      </c>
      <c r="AA3522" t="str">
        <f t="shared" si="218"/>
        <v>40%-60%</v>
      </c>
      <c r="AB3522">
        <f t="shared" si="219"/>
        <v>1.4912029903765812E-4</v>
      </c>
    </row>
    <row r="3523" spans="1:28" x14ac:dyDescent="0.25">
      <c r="A3523" t="s">
        <v>8021</v>
      </c>
      <c r="B3523" t="s">
        <v>8022</v>
      </c>
      <c r="C3523" t="s">
        <v>77</v>
      </c>
      <c r="D3523" t="s">
        <v>373</v>
      </c>
      <c r="E3523">
        <v>27</v>
      </c>
      <c r="F3523" t="s">
        <v>79</v>
      </c>
      <c r="G3523">
        <v>2018</v>
      </c>
      <c r="H3523" t="s">
        <v>13</v>
      </c>
      <c r="J3523" t="s">
        <v>80</v>
      </c>
      <c r="K3523">
        <v>84</v>
      </c>
      <c r="L3523" s="18">
        <v>43222</v>
      </c>
      <c r="M3523" s="18">
        <v>45693</v>
      </c>
      <c r="N3523" s="18">
        <v>44187</v>
      </c>
      <c r="O3523">
        <v>36990000</v>
      </c>
      <c r="P3523">
        <v>37958989</v>
      </c>
      <c r="Q3523">
        <v>0</v>
      </c>
      <c r="R3523">
        <v>909749</v>
      </c>
      <c r="S3523" t="s">
        <v>278</v>
      </c>
      <c r="T3523">
        <v>1.077958885271368</v>
      </c>
      <c r="U3523">
        <v>1.3085110024638691</v>
      </c>
      <c r="V3523">
        <v>-0.70958878424299987</v>
      </c>
      <c r="W3523">
        <v>0.42409009472785641</v>
      </c>
      <c r="X3523">
        <v>-3.2966835268508812E-2</v>
      </c>
      <c r="Y3523" t="str">
        <f t="shared" ref="Y3523:Y3586" si="220">IF(K3523&lt;=24,"&lt;=24",IF(AND(K3523&gt;=25,K3523&lt;=36),"25-36",IF(AND(K3523&gt;=37,K3523&lt;=48),"37-48",IF(AND(K3523&gt;=49,K3523&lt;=60),"49-60",IF(AND(K3523&gt;=61,K3523&lt;=72),"61-72","&gt;72")))))</f>
        <v>&gt;72</v>
      </c>
      <c r="Z3523" s="20">
        <f t="shared" ref="Z3523:Z3586" si="221">IF(P3523/O3523&gt;0.2,P3523/O3523,0.2)</f>
        <v>1.026195971884293</v>
      </c>
      <c r="AA3523" t="str">
        <f t="shared" ref="AA3523:AA3586" si="222">IF(Z3523&lt;=0.2,"20%",IF(AND(Z3523&gt;0.2,Z3523&lt;=0.4),"20%-40%",IF(AND(Z3523&gt;0.4,Z3523&lt;=0.6),"40%-60%",IF(AND(Z3523&gt;0.6,Z3523&lt;=0.8),"60%-80%","80%-100%"))))</f>
        <v>80%-100%</v>
      </c>
      <c r="AB3523">
        <f t="shared" ref="AB3523:AB3586" si="223">R3523/SUM($R$2:$R$5739)</f>
        <v>1.8864587912329579E-4</v>
      </c>
    </row>
    <row r="3524" spans="1:28" x14ac:dyDescent="0.25">
      <c r="A3524" t="s">
        <v>8023</v>
      </c>
      <c r="B3524" t="s">
        <v>8024</v>
      </c>
      <c r="C3524" t="s">
        <v>77</v>
      </c>
      <c r="D3524" t="s">
        <v>78</v>
      </c>
      <c r="E3524">
        <v>60</v>
      </c>
      <c r="F3524" t="s">
        <v>87</v>
      </c>
      <c r="G3524">
        <v>2017</v>
      </c>
      <c r="H3524" t="s">
        <v>15</v>
      </c>
      <c r="J3524" t="s">
        <v>80</v>
      </c>
      <c r="K3524">
        <v>84</v>
      </c>
      <c r="L3524" s="18">
        <v>42563</v>
      </c>
      <c r="M3524" s="18">
        <v>45267</v>
      </c>
      <c r="N3524" s="18">
        <v>43167</v>
      </c>
      <c r="O3524">
        <v>55490000</v>
      </c>
      <c r="P3524">
        <v>27745000</v>
      </c>
      <c r="Q3524">
        <v>27745000</v>
      </c>
      <c r="R3524">
        <v>641870</v>
      </c>
      <c r="S3524" t="s">
        <v>930</v>
      </c>
      <c r="T3524">
        <v>0.85965334532951332</v>
      </c>
      <c r="U3524">
        <v>-0.85216124758390532</v>
      </c>
      <c r="V3524">
        <v>0.92086653473246149</v>
      </c>
      <c r="W3524">
        <v>2.1786360778333882</v>
      </c>
      <c r="X3524">
        <v>0.27642467431606299</v>
      </c>
      <c r="Y3524" t="str">
        <f t="shared" si="220"/>
        <v>&gt;72</v>
      </c>
      <c r="Z3524" s="20">
        <f t="shared" si="221"/>
        <v>0.5</v>
      </c>
      <c r="AA3524" t="str">
        <f t="shared" si="222"/>
        <v>40%-60%</v>
      </c>
      <c r="AB3524">
        <f t="shared" si="223"/>
        <v>1.3309839354906669E-4</v>
      </c>
    </row>
    <row r="3525" spans="1:28" x14ac:dyDescent="0.25">
      <c r="A3525" t="s">
        <v>8025</v>
      </c>
      <c r="B3525" t="s">
        <v>8026</v>
      </c>
      <c r="C3525" t="s">
        <v>77</v>
      </c>
      <c r="D3525" t="s">
        <v>260</v>
      </c>
      <c r="E3525">
        <v>246</v>
      </c>
      <c r="F3525" t="s">
        <v>79</v>
      </c>
      <c r="G3525">
        <v>2017</v>
      </c>
      <c r="H3525" t="s">
        <v>13</v>
      </c>
      <c r="J3525" t="s">
        <v>80</v>
      </c>
      <c r="K3525">
        <v>84</v>
      </c>
      <c r="L3525" s="18">
        <v>42723</v>
      </c>
      <c r="M3525" s="18">
        <v>45279</v>
      </c>
      <c r="N3525" s="18">
        <v>43566</v>
      </c>
      <c r="O3525">
        <v>41070000</v>
      </c>
      <c r="P3525">
        <v>20535000</v>
      </c>
      <c r="Q3525">
        <v>20535000</v>
      </c>
      <c r="R3525">
        <v>471321</v>
      </c>
      <c r="S3525" t="s">
        <v>182</v>
      </c>
      <c r="T3525">
        <v>0.14409629774232199</v>
      </c>
      <c r="U3525">
        <v>-0.85216124758390532</v>
      </c>
      <c r="V3525">
        <v>0.92086653473246149</v>
      </c>
      <c r="W3525">
        <v>-0.1830238851936499</v>
      </c>
      <c r="X3525">
        <v>2.3648173640119232</v>
      </c>
      <c r="Y3525" t="str">
        <f t="shared" si="220"/>
        <v>&gt;72</v>
      </c>
      <c r="Z3525" s="20">
        <f t="shared" si="221"/>
        <v>0.5</v>
      </c>
      <c r="AA3525" t="str">
        <f t="shared" si="222"/>
        <v>40%-60%</v>
      </c>
      <c r="AB3525">
        <f t="shared" si="223"/>
        <v>9.7733291703833581E-5</v>
      </c>
    </row>
    <row r="3526" spans="1:28" x14ac:dyDescent="0.25">
      <c r="A3526" t="s">
        <v>8027</v>
      </c>
      <c r="B3526" t="s">
        <v>8028</v>
      </c>
      <c r="C3526" t="s">
        <v>77</v>
      </c>
      <c r="D3526" t="s">
        <v>78</v>
      </c>
      <c r="E3526">
        <v>59</v>
      </c>
      <c r="F3526" t="s">
        <v>117</v>
      </c>
      <c r="G3526">
        <v>2017</v>
      </c>
      <c r="H3526" t="s">
        <v>14</v>
      </c>
      <c r="J3526" t="s">
        <v>80</v>
      </c>
      <c r="K3526">
        <v>84</v>
      </c>
      <c r="L3526" s="18">
        <v>42696</v>
      </c>
      <c r="M3526" s="18">
        <v>45252</v>
      </c>
      <c r="N3526" s="18">
        <v>43217</v>
      </c>
      <c r="O3526">
        <v>43690000</v>
      </c>
      <c r="P3526">
        <v>21845000</v>
      </c>
      <c r="Q3526">
        <v>21845000</v>
      </c>
      <c r="R3526">
        <v>505376</v>
      </c>
      <c r="S3526" t="s">
        <v>163</v>
      </c>
      <c r="T3526">
        <v>1.0415746286143921</v>
      </c>
      <c r="U3526">
        <v>-0.85216124758390532</v>
      </c>
      <c r="V3526">
        <v>0.92086653473246149</v>
      </c>
      <c r="W3526">
        <v>-0.53865954022243867</v>
      </c>
      <c r="X3526">
        <v>-0.34235834485308059</v>
      </c>
      <c r="Y3526" t="str">
        <f t="shared" si="220"/>
        <v>&gt;72</v>
      </c>
      <c r="Z3526" s="20">
        <f t="shared" si="221"/>
        <v>0.5</v>
      </c>
      <c r="AA3526" t="str">
        <f t="shared" si="222"/>
        <v>40%-60%</v>
      </c>
      <c r="AB3526">
        <f t="shared" si="223"/>
        <v>1.0479494872521402E-4</v>
      </c>
    </row>
    <row r="3527" spans="1:28" x14ac:dyDescent="0.25">
      <c r="A3527" t="s">
        <v>1189</v>
      </c>
      <c r="B3527" t="s">
        <v>1190</v>
      </c>
      <c r="C3527" t="s">
        <v>77</v>
      </c>
      <c r="D3527" t="s">
        <v>308</v>
      </c>
      <c r="E3527">
        <v>49</v>
      </c>
      <c r="F3527" t="s">
        <v>87</v>
      </c>
      <c r="G3527">
        <v>2018</v>
      </c>
      <c r="H3527" t="s">
        <v>15</v>
      </c>
      <c r="J3527" t="s">
        <v>80</v>
      </c>
      <c r="K3527">
        <v>84</v>
      </c>
      <c r="L3527" s="18">
        <v>42815</v>
      </c>
      <c r="M3527" s="18">
        <v>45372</v>
      </c>
      <c r="N3527" s="18">
        <v>44232</v>
      </c>
      <c r="O3527">
        <v>33390000</v>
      </c>
      <c r="P3527">
        <v>30051000</v>
      </c>
      <c r="Q3527">
        <v>3339000</v>
      </c>
      <c r="R3527">
        <v>669155</v>
      </c>
      <c r="S3527" t="s">
        <v>563</v>
      </c>
      <c r="T3527">
        <v>-1.5417075940308911</v>
      </c>
      <c r="U3527">
        <v>0.79032357974038436</v>
      </c>
      <c r="V3527">
        <v>0.6442108197930716</v>
      </c>
      <c r="W3527">
        <v>-0.49551223845552972</v>
      </c>
      <c r="X3527">
        <v>-1.3478807510029389</v>
      </c>
      <c r="Y3527" t="str">
        <f t="shared" si="220"/>
        <v>&gt;72</v>
      </c>
      <c r="Z3527" s="20">
        <f t="shared" si="221"/>
        <v>0.9</v>
      </c>
      <c r="AA3527" t="str">
        <f t="shared" si="222"/>
        <v>80%-100%</v>
      </c>
      <c r="AB3527">
        <f t="shared" si="223"/>
        <v>1.3875622094088478E-4</v>
      </c>
    </row>
    <row r="3528" spans="1:28" x14ac:dyDescent="0.25">
      <c r="A3528" t="s">
        <v>8029</v>
      </c>
      <c r="B3528" t="s">
        <v>8030</v>
      </c>
      <c r="C3528" t="s">
        <v>77</v>
      </c>
      <c r="D3528" t="s">
        <v>159</v>
      </c>
      <c r="E3528">
        <v>59</v>
      </c>
      <c r="F3528" t="s">
        <v>95</v>
      </c>
      <c r="G3528">
        <v>2016</v>
      </c>
      <c r="H3528" t="s">
        <v>16</v>
      </c>
      <c r="J3528" t="s">
        <v>96</v>
      </c>
      <c r="K3528">
        <v>60</v>
      </c>
      <c r="L3528" s="18">
        <v>44098</v>
      </c>
      <c r="M3528" s="18">
        <v>45924</v>
      </c>
      <c r="N3528" s="18">
        <v>44414</v>
      </c>
      <c r="O3528">
        <v>26500000</v>
      </c>
      <c r="P3528">
        <v>26500000</v>
      </c>
      <c r="Q3528">
        <v>0</v>
      </c>
      <c r="R3528">
        <v>711590</v>
      </c>
      <c r="S3528" t="s">
        <v>287</v>
      </c>
      <c r="T3528">
        <v>-0.31677095324603838</v>
      </c>
      <c r="U3528">
        <v>1.2009447865714571</v>
      </c>
      <c r="V3528">
        <v>0.99991102471514426</v>
      </c>
      <c r="W3528">
        <v>-0.83040243366949085</v>
      </c>
      <c r="X3528">
        <v>0.66316406129677774</v>
      </c>
      <c r="Y3528" t="str">
        <f t="shared" si="220"/>
        <v>49-60</v>
      </c>
      <c r="Z3528" s="20">
        <f t="shared" si="221"/>
        <v>1</v>
      </c>
      <c r="AA3528" t="str">
        <f t="shared" si="222"/>
        <v>80%-100%</v>
      </c>
      <c r="AB3528">
        <f t="shared" si="223"/>
        <v>1.4755555776961124E-4</v>
      </c>
    </row>
    <row r="3529" spans="1:28" x14ac:dyDescent="0.25">
      <c r="A3529" t="s">
        <v>8031</v>
      </c>
      <c r="B3529" t="s">
        <v>8032</v>
      </c>
      <c r="C3529" t="s">
        <v>77</v>
      </c>
      <c r="D3529" t="s">
        <v>1188</v>
      </c>
      <c r="E3529">
        <v>38</v>
      </c>
      <c r="F3529" t="s">
        <v>117</v>
      </c>
      <c r="G3529">
        <v>2019</v>
      </c>
      <c r="H3529" t="s">
        <v>14</v>
      </c>
      <c r="J3529" t="s">
        <v>80</v>
      </c>
      <c r="K3529">
        <v>36</v>
      </c>
      <c r="L3529" s="18">
        <v>43369</v>
      </c>
      <c r="M3529" s="18">
        <v>44465</v>
      </c>
      <c r="N3529" s="18">
        <v>43546</v>
      </c>
      <c r="O3529">
        <v>50150000</v>
      </c>
      <c r="P3529">
        <v>20273200</v>
      </c>
      <c r="Q3529">
        <v>29876800</v>
      </c>
      <c r="R3529">
        <v>852281</v>
      </c>
      <c r="S3529" t="s">
        <v>490</v>
      </c>
      <c r="T3529">
        <v>1.35690485297485</v>
      </c>
      <c r="U3529">
        <v>-1.2453259357118109</v>
      </c>
      <c r="V3529">
        <v>-1.5454480239112129</v>
      </c>
      <c r="W3529">
        <v>-0.64385992760142696</v>
      </c>
      <c r="X3529">
        <v>4.4381042127634142E-2</v>
      </c>
      <c r="Y3529" t="str">
        <f t="shared" si="220"/>
        <v>25-36</v>
      </c>
      <c r="Z3529" s="20">
        <f t="shared" si="221"/>
        <v>0.40425124626121633</v>
      </c>
      <c r="AA3529" t="str">
        <f t="shared" si="222"/>
        <v>40%-60%</v>
      </c>
      <c r="AB3529">
        <f t="shared" si="223"/>
        <v>1.7672929401964899E-4</v>
      </c>
    </row>
    <row r="3530" spans="1:28" x14ac:dyDescent="0.25">
      <c r="A3530" t="s">
        <v>8033</v>
      </c>
      <c r="B3530" t="s">
        <v>8034</v>
      </c>
      <c r="C3530" t="s">
        <v>77</v>
      </c>
      <c r="D3530" t="s">
        <v>231</v>
      </c>
      <c r="E3530">
        <v>74</v>
      </c>
      <c r="F3530" t="s">
        <v>17</v>
      </c>
      <c r="G3530">
        <v>2020</v>
      </c>
      <c r="H3530" t="s">
        <v>17</v>
      </c>
      <c r="I3530" t="s">
        <v>84</v>
      </c>
      <c r="J3530" t="s">
        <v>80</v>
      </c>
      <c r="K3530">
        <v>60</v>
      </c>
      <c r="L3530" s="18">
        <v>43731</v>
      </c>
      <c r="M3530" s="18">
        <v>45558</v>
      </c>
      <c r="N3530" s="18">
        <v>44033</v>
      </c>
      <c r="O3530">
        <v>67490000</v>
      </c>
      <c r="P3530">
        <v>27490000</v>
      </c>
      <c r="Q3530">
        <v>40000000</v>
      </c>
      <c r="R3530">
        <v>654226</v>
      </c>
      <c r="S3530" t="s">
        <v>113</v>
      </c>
      <c r="T3530">
        <v>0.94454994419579019</v>
      </c>
      <c r="U3530">
        <v>-1.2327266126347809</v>
      </c>
      <c r="V3530">
        <v>-1.2663822424722511</v>
      </c>
      <c r="W3530">
        <v>0.77860741674878609</v>
      </c>
      <c r="X3530">
        <v>0.35377255171220601</v>
      </c>
      <c r="Y3530" t="str">
        <f t="shared" si="220"/>
        <v>49-60</v>
      </c>
      <c r="Z3530" s="20">
        <f t="shared" si="221"/>
        <v>0.40731960290413394</v>
      </c>
      <c r="AA3530" t="str">
        <f t="shared" si="222"/>
        <v>40%-60%</v>
      </c>
      <c r="AB3530">
        <f t="shared" si="223"/>
        <v>1.3566053814328711E-4</v>
      </c>
    </row>
    <row r="3531" spans="1:28" x14ac:dyDescent="0.25">
      <c r="A3531" t="s">
        <v>8035</v>
      </c>
      <c r="B3531" t="s">
        <v>8036</v>
      </c>
      <c r="C3531" t="s">
        <v>77</v>
      </c>
      <c r="D3531" t="s">
        <v>212</v>
      </c>
      <c r="E3531">
        <v>76</v>
      </c>
      <c r="F3531" t="s">
        <v>117</v>
      </c>
      <c r="G3531">
        <v>2018</v>
      </c>
      <c r="H3531" t="s">
        <v>14</v>
      </c>
      <c r="J3531" t="s">
        <v>80</v>
      </c>
      <c r="K3531">
        <v>60</v>
      </c>
      <c r="L3531" s="18">
        <v>43047</v>
      </c>
      <c r="M3531" s="18">
        <v>44784</v>
      </c>
      <c r="N3531" s="18">
        <v>43871</v>
      </c>
      <c r="O3531">
        <v>46350000</v>
      </c>
      <c r="P3531">
        <v>20000000</v>
      </c>
      <c r="Q3531">
        <v>26350000</v>
      </c>
      <c r="R3531">
        <v>507663</v>
      </c>
      <c r="S3531" t="s">
        <v>412</v>
      </c>
      <c r="T3531">
        <v>-0.207618183275111</v>
      </c>
      <c r="U3531">
        <v>-1.1334389890485559</v>
      </c>
      <c r="V3531">
        <v>0.80229979975843724</v>
      </c>
      <c r="W3531">
        <v>-0.86559816852811189</v>
      </c>
      <c r="X3531">
        <v>-0.18766259006079469</v>
      </c>
      <c r="Y3531" t="str">
        <f t="shared" si="220"/>
        <v>49-60</v>
      </c>
      <c r="Z3531" s="20">
        <f t="shared" si="221"/>
        <v>0.43149946062567424</v>
      </c>
      <c r="AA3531" t="str">
        <f t="shared" si="222"/>
        <v>40%-60%</v>
      </c>
      <c r="AB3531">
        <f t="shared" si="223"/>
        <v>1.0526918186595391E-4</v>
      </c>
    </row>
    <row r="3532" spans="1:28" x14ac:dyDescent="0.25">
      <c r="A3532" t="s">
        <v>1282</v>
      </c>
      <c r="B3532" t="s">
        <v>1283</v>
      </c>
      <c r="C3532" t="s">
        <v>77</v>
      </c>
      <c r="D3532" t="s">
        <v>172</v>
      </c>
      <c r="E3532">
        <v>38</v>
      </c>
      <c r="F3532" t="s">
        <v>117</v>
      </c>
      <c r="G3532">
        <v>2022</v>
      </c>
      <c r="H3532" t="s">
        <v>29</v>
      </c>
      <c r="I3532" t="s">
        <v>84</v>
      </c>
      <c r="J3532" t="s">
        <v>80</v>
      </c>
      <c r="K3532">
        <v>84</v>
      </c>
      <c r="L3532" s="18">
        <v>44316</v>
      </c>
      <c r="M3532" s="18">
        <v>46873</v>
      </c>
      <c r="N3532" s="18">
        <v>44475</v>
      </c>
      <c r="O3532">
        <v>56650000</v>
      </c>
      <c r="P3532">
        <v>39650000</v>
      </c>
      <c r="Q3532">
        <v>17000000</v>
      </c>
      <c r="R3532">
        <v>772277</v>
      </c>
      <c r="S3532" t="s">
        <v>897</v>
      </c>
      <c r="T3532">
        <v>0.2168648110562737</v>
      </c>
      <c r="U3532">
        <v>-3.1281253345265429E-2</v>
      </c>
      <c r="V3532">
        <v>-0.75739615649636594</v>
      </c>
      <c r="W3532">
        <v>-0.11183153178679579</v>
      </c>
      <c r="X3532">
        <v>-1.1931849962106531</v>
      </c>
      <c r="Y3532" t="str">
        <f t="shared" si="220"/>
        <v>&gt;72</v>
      </c>
      <c r="Z3532" s="20">
        <f t="shared" si="221"/>
        <v>0.69991173874669022</v>
      </c>
      <c r="AA3532" t="str">
        <f t="shared" si="222"/>
        <v>60%-80%</v>
      </c>
      <c r="AB3532">
        <f t="shared" si="223"/>
        <v>1.6013963586846648E-4</v>
      </c>
    </row>
    <row r="3533" spans="1:28" x14ac:dyDescent="0.25">
      <c r="A3533" t="s">
        <v>8037</v>
      </c>
      <c r="B3533" t="s">
        <v>8038</v>
      </c>
      <c r="C3533" t="s">
        <v>77</v>
      </c>
      <c r="D3533" t="s">
        <v>838</v>
      </c>
      <c r="E3533">
        <v>83</v>
      </c>
      <c r="F3533" t="s">
        <v>79</v>
      </c>
      <c r="G3533">
        <v>2017</v>
      </c>
      <c r="H3533" t="s">
        <v>646</v>
      </c>
      <c r="J3533" t="s">
        <v>80</v>
      </c>
      <c r="K3533">
        <v>72</v>
      </c>
      <c r="L3533" s="18">
        <v>42563</v>
      </c>
      <c r="M3533" s="18">
        <v>44902</v>
      </c>
      <c r="N3533" s="18">
        <v>43342</v>
      </c>
      <c r="O3533">
        <v>36790645</v>
      </c>
      <c r="P3533">
        <v>31790645</v>
      </c>
      <c r="Q3533">
        <v>5000000</v>
      </c>
      <c r="R3533">
        <v>750893</v>
      </c>
      <c r="S3533" t="s">
        <v>690</v>
      </c>
      <c r="T3533">
        <v>0.93242185864346494</v>
      </c>
      <c r="U3533">
        <v>0.64289367489473492</v>
      </c>
      <c r="V3533">
        <v>1.316088984645875</v>
      </c>
      <c r="W3533">
        <v>-0.32577302229794852</v>
      </c>
      <c r="X3533">
        <v>0.81785981608906366</v>
      </c>
      <c r="Y3533" t="str">
        <f t="shared" si="220"/>
        <v>61-72</v>
      </c>
      <c r="Z3533" s="20">
        <f t="shared" si="221"/>
        <v>0.86409588633197376</v>
      </c>
      <c r="AA3533" t="str">
        <f t="shared" si="222"/>
        <v>80%-100%</v>
      </c>
      <c r="AB3533">
        <f t="shared" si="223"/>
        <v>1.5570544195435109E-4</v>
      </c>
    </row>
    <row r="3534" spans="1:28" x14ac:dyDescent="0.25">
      <c r="A3534" t="s">
        <v>8039</v>
      </c>
      <c r="B3534" t="s">
        <v>8040</v>
      </c>
      <c r="C3534" t="s">
        <v>77</v>
      </c>
      <c r="D3534" t="s">
        <v>1793</v>
      </c>
      <c r="E3534">
        <v>38</v>
      </c>
      <c r="F3534" t="s">
        <v>87</v>
      </c>
      <c r="G3534">
        <v>2019</v>
      </c>
      <c r="H3534" t="s">
        <v>15</v>
      </c>
      <c r="J3534" t="s">
        <v>80</v>
      </c>
      <c r="K3534">
        <v>36</v>
      </c>
      <c r="L3534" s="18">
        <v>43556</v>
      </c>
      <c r="M3534" s="18">
        <v>44565</v>
      </c>
      <c r="N3534" s="18">
        <v>43560</v>
      </c>
      <c r="O3534">
        <v>37490000</v>
      </c>
      <c r="P3534">
        <v>22490000</v>
      </c>
      <c r="Q3534">
        <v>15000000</v>
      </c>
      <c r="R3534">
        <v>763117</v>
      </c>
      <c r="S3534" t="s">
        <v>88</v>
      </c>
      <c r="T3534">
        <v>1.1507273985853199</v>
      </c>
      <c r="U3534">
        <v>-0.44197815353686187</v>
      </c>
      <c r="V3534">
        <v>-0.76212621829917482</v>
      </c>
      <c r="W3534">
        <v>0.152911806755611</v>
      </c>
      <c r="X3534">
        <v>0.74051193869292065</v>
      </c>
      <c r="Y3534" t="str">
        <f t="shared" si="220"/>
        <v>25-36</v>
      </c>
      <c r="Z3534" s="20">
        <f t="shared" si="221"/>
        <v>0.59989330488130166</v>
      </c>
      <c r="AA3534" t="str">
        <f t="shared" si="222"/>
        <v>40%-60%</v>
      </c>
      <c r="AB3534">
        <f t="shared" si="223"/>
        <v>1.5824021498120043E-4</v>
      </c>
    </row>
    <row r="3535" spans="1:28" x14ac:dyDescent="0.25">
      <c r="A3535" t="s">
        <v>8041</v>
      </c>
      <c r="B3535" t="s">
        <v>8042</v>
      </c>
      <c r="C3535" t="s">
        <v>77</v>
      </c>
      <c r="D3535" t="s">
        <v>760</v>
      </c>
      <c r="E3535">
        <v>74</v>
      </c>
      <c r="F3535" t="s">
        <v>87</v>
      </c>
      <c r="G3535">
        <v>2019</v>
      </c>
      <c r="H3535" t="s">
        <v>15</v>
      </c>
      <c r="J3535" t="s">
        <v>80</v>
      </c>
      <c r="K3535">
        <v>48</v>
      </c>
      <c r="L3535" s="18">
        <v>43153</v>
      </c>
      <c r="M3535" s="18">
        <v>44614</v>
      </c>
      <c r="N3535" s="18">
        <v>43273</v>
      </c>
      <c r="O3535">
        <v>33780000</v>
      </c>
      <c r="P3535">
        <v>15898000</v>
      </c>
      <c r="Q3535">
        <v>17882000</v>
      </c>
      <c r="R3535">
        <v>425700</v>
      </c>
      <c r="S3535" t="s">
        <v>238</v>
      </c>
      <c r="T3535">
        <v>1.077958885271368</v>
      </c>
      <c r="U3535">
        <v>-0.97274627931168034</v>
      </c>
      <c r="V3535">
        <v>-0.94037272887747403</v>
      </c>
      <c r="W3535">
        <v>-0.76010987126244545</v>
      </c>
      <c r="X3535">
        <v>-0.49705409964536651</v>
      </c>
      <c r="Y3535" t="str">
        <f t="shared" si="220"/>
        <v>37-48</v>
      </c>
      <c r="Z3535" s="20">
        <f t="shared" si="221"/>
        <v>0.47063351095322675</v>
      </c>
      <c r="AA3535" t="str">
        <f t="shared" si="222"/>
        <v>40%-60%</v>
      </c>
      <c r="AB3535">
        <f t="shared" si="223"/>
        <v>8.8273304771741454E-5</v>
      </c>
    </row>
    <row r="3536" spans="1:28" x14ac:dyDescent="0.25">
      <c r="A3536" t="s">
        <v>8043</v>
      </c>
      <c r="B3536" t="s">
        <v>8044</v>
      </c>
      <c r="C3536" t="s">
        <v>77</v>
      </c>
      <c r="D3536" t="s">
        <v>98</v>
      </c>
      <c r="E3536">
        <v>62</v>
      </c>
      <c r="F3536" t="s">
        <v>117</v>
      </c>
      <c r="G3536">
        <v>2019</v>
      </c>
      <c r="H3536" t="s">
        <v>14</v>
      </c>
      <c r="J3536" t="s">
        <v>80</v>
      </c>
      <c r="K3536">
        <v>84</v>
      </c>
      <c r="L3536" s="18">
        <v>43446</v>
      </c>
      <c r="M3536" s="18">
        <v>46003</v>
      </c>
      <c r="N3536" s="18">
        <v>43867</v>
      </c>
      <c r="O3536">
        <v>50520000</v>
      </c>
      <c r="P3536">
        <v>25260000</v>
      </c>
      <c r="Q3536">
        <v>25260000</v>
      </c>
      <c r="R3536">
        <v>559656</v>
      </c>
      <c r="S3536" t="s">
        <v>166</v>
      </c>
      <c r="T3536">
        <v>1.1022150563760189</v>
      </c>
      <c r="U3536">
        <v>-0.85216124758390532</v>
      </c>
      <c r="V3536">
        <v>0.32803285986234038</v>
      </c>
      <c r="W3536">
        <v>2.854449368023506E-2</v>
      </c>
      <c r="X3536">
        <v>0.19907679691992</v>
      </c>
      <c r="Y3536" t="str">
        <f t="shared" si="220"/>
        <v>&gt;72</v>
      </c>
      <c r="Z3536" s="20">
        <f t="shared" si="221"/>
        <v>0.5</v>
      </c>
      <c r="AA3536" t="str">
        <f t="shared" si="222"/>
        <v>40%-60%</v>
      </c>
      <c r="AB3536">
        <f t="shared" si="223"/>
        <v>1.1605046900477739E-4</v>
      </c>
    </row>
    <row r="3537" spans="1:28" x14ac:dyDescent="0.25">
      <c r="A3537" t="s">
        <v>8045</v>
      </c>
      <c r="B3537" t="s">
        <v>8046</v>
      </c>
      <c r="C3537" t="s">
        <v>77</v>
      </c>
      <c r="D3537" t="s">
        <v>611</v>
      </c>
      <c r="E3537">
        <v>38</v>
      </c>
      <c r="F3537" t="s">
        <v>17</v>
      </c>
      <c r="G3537">
        <v>2017</v>
      </c>
      <c r="H3537" t="s">
        <v>17</v>
      </c>
      <c r="J3537" t="s">
        <v>80</v>
      </c>
      <c r="K3537">
        <v>84</v>
      </c>
      <c r="L3537" s="18">
        <v>42720</v>
      </c>
      <c r="M3537" s="18">
        <v>45276</v>
      </c>
      <c r="N3537" s="18">
        <v>42978</v>
      </c>
      <c r="O3537">
        <v>56490000</v>
      </c>
      <c r="P3537">
        <v>50841000</v>
      </c>
      <c r="Q3537">
        <v>5649000</v>
      </c>
      <c r="R3537">
        <v>852897</v>
      </c>
      <c r="S3537" t="s">
        <v>129</v>
      </c>
      <c r="T3537">
        <v>1.393289109631825</v>
      </c>
      <c r="U3537">
        <v>0.79032357974038436</v>
      </c>
      <c r="V3537">
        <v>0.2372592346668424</v>
      </c>
      <c r="W3537">
        <v>-0.60904820535320014</v>
      </c>
      <c r="X3537">
        <v>-0.72909773183379534</v>
      </c>
      <c r="Y3537" t="str">
        <f t="shared" si="220"/>
        <v>&gt;72</v>
      </c>
      <c r="Z3537" s="20">
        <f t="shared" si="221"/>
        <v>0.9</v>
      </c>
      <c r="AA3537" t="str">
        <f t="shared" si="222"/>
        <v>80%-100%</v>
      </c>
      <c r="AB3537">
        <f t="shared" si="223"/>
        <v>1.7685702800071404E-4</v>
      </c>
    </row>
    <row r="3538" spans="1:28" x14ac:dyDescent="0.25">
      <c r="A3538" t="s">
        <v>8047</v>
      </c>
      <c r="B3538" t="s">
        <v>8048</v>
      </c>
      <c r="C3538" t="s">
        <v>77</v>
      </c>
      <c r="D3538" t="s">
        <v>260</v>
      </c>
      <c r="E3538">
        <v>38</v>
      </c>
      <c r="F3538" t="s">
        <v>11</v>
      </c>
      <c r="G3538">
        <v>2017</v>
      </c>
      <c r="H3538" t="s">
        <v>11</v>
      </c>
      <c r="J3538" t="s">
        <v>80</v>
      </c>
      <c r="K3538">
        <v>84</v>
      </c>
      <c r="L3538" s="18">
        <v>42732</v>
      </c>
      <c r="M3538" s="18">
        <v>45288</v>
      </c>
      <c r="N3538" s="18">
        <v>43047</v>
      </c>
      <c r="O3538">
        <v>58990000</v>
      </c>
      <c r="P3538">
        <v>29495000</v>
      </c>
      <c r="Q3538">
        <v>29495000</v>
      </c>
      <c r="R3538">
        <v>676973</v>
      </c>
      <c r="S3538" t="s">
        <v>1047</v>
      </c>
      <c r="T3538">
        <v>-1.675116535106469</v>
      </c>
      <c r="U3538">
        <v>-0.85216124758390532</v>
      </c>
      <c r="V3538">
        <v>0.92086653473246149</v>
      </c>
      <c r="W3538">
        <v>-0.4736065925730587</v>
      </c>
      <c r="X3538">
        <v>-0.96114136402222416</v>
      </c>
      <c r="Y3538" t="str">
        <f t="shared" si="220"/>
        <v>&gt;72</v>
      </c>
      <c r="Z3538" s="20">
        <f t="shared" si="221"/>
        <v>0.5</v>
      </c>
      <c r="AA3538" t="str">
        <f t="shared" si="222"/>
        <v>40%-60%</v>
      </c>
      <c r="AB3538">
        <f t="shared" si="223"/>
        <v>1.403773642265448E-4</v>
      </c>
    </row>
    <row r="3539" spans="1:28" x14ac:dyDescent="0.25">
      <c r="A3539" t="s">
        <v>8049</v>
      </c>
      <c r="B3539" t="s">
        <v>8050</v>
      </c>
      <c r="C3539" t="s">
        <v>77</v>
      </c>
      <c r="D3539" t="s">
        <v>149</v>
      </c>
      <c r="E3539">
        <v>15</v>
      </c>
      <c r="F3539" t="s">
        <v>87</v>
      </c>
      <c r="G3539">
        <v>2018</v>
      </c>
      <c r="H3539" t="s">
        <v>15</v>
      </c>
      <c r="J3539" t="s">
        <v>80</v>
      </c>
      <c r="K3539">
        <v>84</v>
      </c>
      <c r="L3539" s="18">
        <v>43175</v>
      </c>
      <c r="M3539" s="18">
        <v>45732</v>
      </c>
      <c r="N3539" s="18">
        <v>44488</v>
      </c>
      <c r="O3539">
        <v>48320000</v>
      </c>
      <c r="P3539">
        <v>38656000</v>
      </c>
      <c r="Q3539">
        <v>9664000</v>
      </c>
      <c r="R3539">
        <v>846381</v>
      </c>
      <c r="S3539" t="s">
        <v>690</v>
      </c>
      <c r="T3539">
        <v>-0.32889903879836369</v>
      </c>
      <c r="U3539">
        <v>0.37970237290931202</v>
      </c>
      <c r="V3539">
        <v>0.42586997972718083</v>
      </c>
      <c r="W3539">
        <v>-0.61829537504913235</v>
      </c>
      <c r="X3539">
        <v>-1.3478807510029389</v>
      </c>
      <c r="Y3539" t="str">
        <f t="shared" si="220"/>
        <v>&gt;72</v>
      </c>
      <c r="Z3539" s="20">
        <f t="shared" si="221"/>
        <v>0.8</v>
      </c>
      <c r="AA3539" t="str">
        <f t="shared" si="222"/>
        <v>60%-80%</v>
      </c>
      <c r="AB3539">
        <f t="shared" si="223"/>
        <v>1.7550586790230515E-4</v>
      </c>
    </row>
    <row r="3540" spans="1:28" x14ac:dyDescent="0.25">
      <c r="A3540" t="s">
        <v>8051</v>
      </c>
      <c r="B3540" t="s">
        <v>8052</v>
      </c>
      <c r="C3540" t="s">
        <v>77</v>
      </c>
      <c r="D3540" t="s">
        <v>177</v>
      </c>
      <c r="E3540">
        <v>62</v>
      </c>
      <c r="F3540" t="s">
        <v>117</v>
      </c>
      <c r="G3540">
        <v>2019</v>
      </c>
      <c r="H3540" t="s">
        <v>14</v>
      </c>
      <c r="I3540" t="s">
        <v>84</v>
      </c>
      <c r="J3540" t="s">
        <v>80</v>
      </c>
      <c r="K3540">
        <v>72</v>
      </c>
      <c r="L3540" s="18">
        <v>43546</v>
      </c>
      <c r="M3540" s="18">
        <v>45738</v>
      </c>
      <c r="N3540" s="18">
        <v>44099</v>
      </c>
      <c r="O3540">
        <v>41710000</v>
      </c>
      <c r="P3540">
        <v>20855000</v>
      </c>
      <c r="Q3540">
        <v>20855000</v>
      </c>
      <c r="R3540">
        <v>513578</v>
      </c>
      <c r="S3540" t="s">
        <v>166</v>
      </c>
      <c r="T3540">
        <v>0.33814566657952638</v>
      </c>
      <c r="U3540">
        <v>-0.85216124758390532</v>
      </c>
      <c r="V3540">
        <v>0.32803285986234038</v>
      </c>
      <c r="W3540">
        <v>-0.66259854813525343</v>
      </c>
      <c r="X3540">
        <v>1.5139907126543499</v>
      </c>
      <c r="Y3540" t="str">
        <f t="shared" si="220"/>
        <v>61-72</v>
      </c>
      <c r="Z3540" s="20">
        <f t="shared" si="221"/>
        <v>0.5</v>
      </c>
      <c r="AA3540" t="str">
        <f t="shared" si="222"/>
        <v>40%-60%</v>
      </c>
      <c r="AB3540">
        <f t="shared" si="223"/>
        <v>1.0649571838868083E-4</v>
      </c>
    </row>
    <row r="3541" spans="1:28" x14ac:dyDescent="0.25">
      <c r="A3541" t="s">
        <v>8053</v>
      </c>
      <c r="B3541" t="s">
        <v>8054</v>
      </c>
      <c r="C3541" t="s">
        <v>77</v>
      </c>
      <c r="D3541" t="s">
        <v>159</v>
      </c>
      <c r="E3541">
        <v>1242928</v>
      </c>
      <c r="F3541" t="s">
        <v>95</v>
      </c>
      <c r="G3541">
        <v>2019</v>
      </c>
      <c r="H3541" t="s">
        <v>16</v>
      </c>
      <c r="J3541" t="s">
        <v>80</v>
      </c>
      <c r="K3541">
        <v>72</v>
      </c>
      <c r="L3541" s="18">
        <v>44147</v>
      </c>
      <c r="M3541" s="18">
        <v>46367</v>
      </c>
      <c r="N3541" s="18">
        <v>44509</v>
      </c>
      <c r="O3541">
        <v>38900000</v>
      </c>
      <c r="P3541">
        <v>38900000</v>
      </c>
      <c r="Q3541">
        <v>0</v>
      </c>
      <c r="R3541">
        <v>922185</v>
      </c>
      <c r="S3541" t="s">
        <v>529</v>
      </c>
      <c r="T3541">
        <v>0.30176140992255063</v>
      </c>
      <c r="U3541">
        <v>1.2009447865714571</v>
      </c>
      <c r="V3541">
        <v>0.68373306478441309</v>
      </c>
      <c r="W3541">
        <v>-0.34283652472921688</v>
      </c>
      <c r="X3541">
        <v>4.4381042127634142E-2</v>
      </c>
      <c r="Y3541" t="str">
        <f t="shared" si="220"/>
        <v>61-72</v>
      </c>
      <c r="Z3541" s="20">
        <f t="shared" si="221"/>
        <v>1</v>
      </c>
      <c r="AA3541" t="str">
        <f t="shared" si="222"/>
        <v>80%-100%</v>
      </c>
      <c r="AB3541">
        <f t="shared" si="223"/>
        <v>1.9122461254622597E-4</v>
      </c>
    </row>
    <row r="3542" spans="1:28" x14ac:dyDescent="0.25">
      <c r="A3542" t="s">
        <v>8055</v>
      </c>
      <c r="B3542" t="s">
        <v>8056</v>
      </c>
      <c r="C3542" t="s">
        <v>77</v>
      </c>
      <c r="D3542" t="s">
        <v>439</v>
      </c>
      <c r="E3542">
        <v>61</v>
      </c>
      <c r="F3542" t="s">
        <v>79</v>
      </c>
      <c r="G3542">
        <v>2018</v>
      </c>
      <c r="H3542" t="s">
        <v>13</v>
      </c>
      <c r="J3542" t="s">
        <v>80</v>
      </c>
      <c r="K3542">
        <v>84</v>
      </c>
      <c r="L3542" s="18">
        <v>43015</v>
      </c>
      <c r="M3542" s="18">
        <v>45483</v>
      </c>
      <c r="N3542" s="18">
        <v>43271</v>
      </c>
      <c r="O3542">
        <v>34050000</v>
      </c>
      <c r="P3542">
        <v>30645000</v>
      </c>
      <c r="Q3542">
        <v>3405000</v>
      </c>
      <c r="R3542">
        <v>664624</v>
      </c>
      <c r="S3542" t="s">
        <v>262</v>
      </c>
      <c r="T3542">
        <v>1.3447767674225239</v>
      </c>
      <c r="U3542">
        <v>0.79032357974038436</v>
      </c>
      <c r="V3542">
        <v>0.3029891941011269</v>
      </c>
      <c r="W3542">
        <v>-0.31544484216808888</v>
      </c>
      <c r="X3542">
        <v>0.58581618390063472</v>
      </c>
      <c r="Y3542" t="str">
        <f t="shared" si="220"/>
        <v>&gt;72</v>
      </c>
      <c r="Z3542" s="20">
        <f t="shared" si="221"/>
        <v>0.9</v>
      </c>
      <c r="AA3542" t="str">
        <f t="shared" si="222"/>
        <v>80%-100%</v>
      </c>
      <c r="AB3542">
        <f t="shared" si="223"/>
        <v>1.3781667115483648E-4</v>
      </c>
    </row>
    <row r="3543" spans="1:28" x14ac:dyDescent="0.25">
      <c r="A3543" t="s">
        <v>8057</v>
      </c>
      <c r="B3543" t="s">
        <v>8058</v>
      </c>
      <c r="C3543" t="s">
        <v>77</v>
      </c>
      <c r="D3543" t="s">
        <v>240</v>
      </c>
      <c r="E3543">
        <v>38</v>
      </c>
      <c r="F3543" t="s">
        <v>20</v>
      </c>
      <c r="G3543">
        <v>2019</v>
      </c>
      <c r="H3543" t="s">
        <v>20</v>
      </c>
      <c r="J3543" t="s">
        <v>80</v>
      </c>
      <c r="K3543">
        <v>84</v>
      </c>
      <c r="L3543" s="18">
        <v>43458</v>
      </c>
      <c r="M3543" s="18">
        <v>46015</v>
      </c>
      <c r="N3543" s="18">
        <v>43822</v>
      </c>
      <c r="O3543">
        <v>90900000</v>
      </c>
      <c r="P3543">
        <v>45450000</v>
      </c>
      <c r="Q3543">
        <v>45450000</v>
      </c>
      <c r="R3543">
        <v>1004446</v>
      </c>
      <c r="S3543" t="s">
        <v>829</v>
      </c>
      <c r="T3543">
        <v>1.0051903719574169</v>
      </c>
      <c r="U3543">
        <v>-0.85216124758390532</v>
      </c>
      <c r="V3543">
        <v>0.4070773498450232</v>
      </c>
      <c r="W3543">
        <v>1.0415624580182421</v>
      </c>
      <c r="X3543">
        <v>2.287469486615779</v>
      </c>
      <c r="Y3543" t="str">
        <f t="shared" si="220"/>
        <v>&gt;72</v>
      </c>
      <c r="Z3543" s="20">
        <f t="shared" si="221"/>
        <v>0.5</v>
      </c>
      <c r="AA3543" t="str">
        <f t="shared" si="222"/>
        <v>40%-60%</v>
      </c>
      <c r="AB3543">
        <f t="shared" si="223"/>
        <v>2.0828228302738222E-4</v>
      </c>
    </row>
    <row r="3544" spans="1:28" x14ac:dyDescent="0.25">
      <c r="A3544" t="s">
        <v>8059</v>
      </c>
      <c r="B3544" t="s">
        <v>8060</v>
      </c>
      <c r="C3544" t="s">
        <v>77</v>
      </c>
      <c r="D3544" t="s">
        <v>138</v>
      </c>
      <c r="E3544">
        <v>62</v>
      </c>
      <c r="F3544" t="s">
        <v>12</v>
      </c>
      <c r="G3544">
        <v>2017</v>
      </c>
      <c r="H3544" t="s">
        <v>12</v>
      </c>
      <c r="J3544" t="s">
        <v>80</v>
      </c>
      <c r="K3544">
        <v>84</v>
      </c>
      <c r="L3544" s="18">
        <v>42886</v>
      </c>
      <c r="M3544" s="18">
        <v>45443</v>
      </c>
      <c r="N3544" s="18">
        <v>44141</v>
      </c>
      <c r="O3544">
        <v>78060000</v>
      </c>
      <c r="P3544">
        <v>60060000</v>
      </c>
      <c r="Q3544">
        <v>18000000</v>
      </c>
      <c r="R3544">
        <v>1237278</v>
      </c>
      <c r="S3544" t="s">
        <v>166</v>
      </c>
      <c r="T3544">
        <v>1.090086970823694</v>
      </c>
      <c r="U3544">
        <v>0.25408573930534017</v>
      </c>
      <c r="V3544">
        <v>0.61581665571271749</v>
      </c>
      <c r="W3544">
        <v>0.32296234860770368</v>
      </c>
      <c r="X3544">
        <v>4.4381042127634142E-2</v>
      </c>
      <c r="Y3544" t="str">
        <f t="shared" si="220"/>
        <v>&gt;72</v>
      </c>
      <c r="Z3544" s="20">
        <f t="shared" si="221"/>
        <v>0.76940814757878551</v>
      </c>
      <c r="AA3544" t="str">
        <f t="shared" si="222"/>
        <v>60%-80%</v>
      </c>
      <c r="AB3544">
        <f t="shared" si="223"/>
        <v>2.5656241010423004E-4</v>
      </c>
    </row>
    <row r="3545" spans="1:28" x14ac:dyDescent="0.25">
      <c r="A3545" t="s">
        <v>8061</v>
      </c>
      <c r="B3545" t="s">
        <v>8062</v>
      </c>
      <c r="C3545" t="s">
        <v>77</v>
      </c>
      <c r="D3545" t="s">
        <v>165</v>
      </c>
      <c r="E3545">
        <v>49</v>
      </c>
      <c r="F3545" t="s">
        <v>17</v>
      </c>
      <c r="G3545">
        <v>2020</v>
      </c>
      <c r="H3545" t="s">
        <v>17</v>
      </c>
      <c r="I3545" t="s">
        <v>84</v>
      </c>
      <c r="J3545" t="s">
        <v>80</v>
      </c>
      <c r="K3545">
        <v>72</v>
      </c>
      <c r="L3545" s="18">
        <v>43735</v>
      </c>
      <c r="M3545" s="18">
        <v>45927</v>
      </c>
      <c r="N3545" s="18">
        <v>44238</v>
      </c>
      <c r="O3545">
        <v>59431900</v>
      </c>
      <c r="P3545">
        <v>29715950</v>
      </c>
      <c r="Q3545">
        <v>29715950</v>
      </c>
      <c r="R3545">
        <v>676605</v>
      </c>
      <c r="S3545" t="s">
        <v>81</v>
      </c>
      <c r="T3545">
        <v>-0.75338203312974839</v>
      </c>
      <c r="U3545">
        <v>-0.85216124758390532</v>
      </c>
      <c r="V3545">
        <v>-0.81811224488655909</v>
      </c>
      <c r="W3545">
        <v>-0.30396296468841921</v>
      </c>
      <c r="X3545">
        <v>1.823382222238922</v>
      </c>
      <c r="Y3545" t="str">
        <f t="shared" si="220"/>
        <v>61-72</v>
      </c>
      <c r="Z3545" s="20">
        <f t="shared" si="221"/>
        <v>0.5</v>
      </c>
      <c r="AA3545" t="str">
        <f t="shared" si="222"/>
        <v>40%-60%</v>
      </c>
      <c r="AB3545">
        <f t="shared" si="223"/>
        <v>1.4030105561447996E-4</v>
      </c>
    </row>
    <row r="3546" spans="1:28" x14ac:dyDescent="0.25">
      <c r="A3546" t="s">
        <v>8063</v>
      </c>
      <c r="B3546" t="s">
        <v>8064</v>
      </c>
      <c r="C3546" t="s">
        <v>77</v>
      </c>
      <c r="D3546" t="s">
        <v>215</v>
      </c>
      <c r="E3546">
        <v>236</v>
      </c>
      <c r="F3546" t="s">
        <v>79</v>
      </c>
      <c r="G3546">
        <v>2018</v>
      </c>
      <c r="H3546" t="s">
        <v>13</v>
      </c>
      <c r="J3546" t="s">
        <v>80</v>
      </c>
      <c r="K3546">
        <v>60</v>
      </c>
      <c r="L3546" s="18">
        <v>42889</v>
      </c>
      <c r="M3546" s="18">
        <v>44626</v>
      </c>
      <c r="N3546" s="18">
        <v>42914</v>
      </c>
      <c r="O3546">
        <v>38350000</v>
      </c>
      <c r="P3546">
        <v>13850000</v>
      </c>
      <c r="Q3546">
        <v>24500000</v>
      </c>
      <c r="R3546">
        <v>353322</v>
      </c>
      <c r="S3546" t="s">
        <v>309</v>
      </c>
      <c r="T3546">
        <v>1.2962644252132229</v>
      </c>
      <c r="U3546">
        <v>-1.4223197681511699</v>
      </c>
      <c r="V3546">
        <v>0.88134428974112011</v>
      </c>
      <c r="W3546">
        <v>0.28744864998006142</v>
      </c>
      <c r="X3546">
        <v>-0.34235834485308059</v>
      </c>
      <c r="Y3546" t="str">
        <f t="shared" si="220"/>
        <v>49-60</v>
      </c>
      <c r="Z3546" s="20">
        <f t="shared" si="221"/>
        <v>0.36114732724902215</v>
      </c>
      <c r="AA3546" t="str">
        <f t="shared" si="222"/>
        <v>20%-40%</v>
      </c>
      <c r="AB3546">
        <f t="shared" si="223"/>
        <v>7.3264976717315555E-5</v>
      </c>
    </row>
    <row r="3547" spans="1:28" x14ac:dyDescent="0.25">
      <c r="A3547" t="s">
        <v>8065</v>
      </c>
      <c r="B3547" t="s">
        <v>8066</v>
      </c>
      <c r="C3547" t="s">
        <v>77</v>
      </c>
      <c r="D3547" t="s">
        <v>923</v>
      </c>
      <c r="E3547">
        <v>38</v>
      </c>
      <c r="F3547" t="s">
        <v>11</v>
      </c>
      <c r="G3547">
        <v>2018</v>
      </c>
      <c r="H3547" t="s">
        <v>11</v>
      </c>
      <c r="J3547" t="s">
        <v>80</v>
      </c>
      <c r="K3547">
        <v>72</v>
      </c>
      <c r="L3547" s="18">
        <v>42776</v>
      </c>
      <c r="M3547" s="18">
        <v>45201</v>
      </c>
      <c r="N3547" s="18">
        <v>44172</v>
      </c>
      <c r="O3547">
        <v>64915200</v>
      </c>
      <c r="P3547">
        <v>43665200</v>
      </c>
      <c r="Q3547">
        <v>21250000</v>
      </c>
      <c r="R3547">
        <v>935812</v>
      </c>
      <c r="S3547" t="s">
        <v>474</v>
      </c>
      <c r="T3547">
        <v>0.38665800878882761</v>
      </c>
      <c r="U3547">
        <v>-0.1432243209966152</v>
      </c>
      <c r="V3547">
        <v>-3.98707818398509E-3</v>
      </c>
      <c r="W3547">
        <v>-0.27446435727786811</v>
      </c>
      <c r="X3547">
        <v>-0.65174985443765243</v>
      </c>
      <c r="Y3547" t="str">
        <f t="shared" si="220"/>
        <v>61-72</v>
      </c>
      <c r="Z3547" s="20">
        <f t="shared" si="221"/>
        <v>0.67264985704426694</v>
      </c>
      <c r="AA3547" t="str">
        <f t="shared" si="222"/>
        <v>60%-80%</v>
      </c>
      <c r="AB3547">
        <f t="shared" si="223"/>
        <v>1.9405031215657248E-4</v>
      </c>
    </row>
    <row r="3548" spans="1:28" x14ac:dyDescent="0.25">
      <c r="A3548" t="s">
        <v>8067</v>
      </c>
      <c r="B3548" t="s">
        <v>8068</v>
      </c>
      <c r="C3548" t="s">
        <v>77</v>
      </c>
      <c r="D3548" t="s">
        <v>211</v>
      </c>
      <c r="E3548">
        <v>236</v>
      </c>
      <c r="F3548" t="s">
        <v>87</v>
      </c>
      <c r="G3548">
        <v>2020</v>
      </c>
      <c r="H3548" t="s">
        <v>24</v>
      </c>
      <c r="I3548" t="s">
        <v>84</v>
      </c>
      <c r="J3548" t="s">
        <v>80</v>
      </c>
      <c r="K3548">
        <v>24</v>
      </c>
      <c r="L3548" s="18">
        <v>43508</v>
      </c>
      <c r="M3548" s="18">
        <v>44532</v>
      </c>
      <c r="N3548" s="18">
        <v>44221</v>
      </c>
      <c r="O3548">
        <v>37046350</v>
      </c>
      <c r="P3548">
        <v>8000000</v>
      </c>
      <c r="Q3548">
        <v>29046350</v>
      </c>
      <c r="R3548">
        <v>386236</v>
      </c>
      <c r="S3548" t="s">
        <v>266</v>
      </c>
      <c r="T3548">
        <v>0.44729843655045393</v>
      </c>
      <c r="U3548">
        <v>-2.0185484404367959</v>
      </c>
      <c r="V3548">
        <v>-0.42288979497314538</v>
      </c>
      <c r="W3548">
        <v>-0.36586732424110568</v>
      </c>
      <c r="X3548">
        <v>-0.1103147126646518</v>
      </c>
      <c r="Y3548" t="str">
        <f t="shared" si="220"/>
        <v>&lt;=24</v>
      </c>
      <c r="Z3548" s="20">
        <f t="shared" si="221"/>
        <v>0.21594570045362094</v>
      </c>
      <c r="AA3548" t="str">
        <f t="shared" si="222"/>
        <v>20%-40%</v>
      </c>
      <c r="AB3548">
        <f t="shared" si="223"/>
        <v>8.009003556922324E-5</v>
      </c>
    </row>
    <row r="3549" spans="1:28" x14ac:dyDescent="0.25">
      <c r="A3549" t="s">
        <v>8069</v>
      </c>
      <c r="B3549" t="s">
        <v>8070</v>
      </c>
      <c r="C3549" t="s">
        <v>77</v>
      </c>
      <c r="D3549" t="s">
        <v>165</v>
      </c>
      <c r="E3549">
        <v>62</v>
      </c>
      <c r="F3549" t="s">
        <v>87</v>
      </c>
      <c r="G3549">
        <v>2020</v>
      </c>
      <c r="H3549" t="s">
        <v>15</v>
      </c>
      <c r="I3549" t="s">
        <v>84</v>
      </c>
      <c r="J3549" t="s">
        <v>80</v>
      </c>
      <c r="K3549">
        <v>72</v>
      </c>
      <c r="L3549" s="18">
        <v>43505</v>
      </c>
      <c r="M3549" s="18">
        <v>45902</v>
      </c>
      <c r="N3549" s="18">
        <v>44420</v>
      </c>
      <c r="O3549">
        <v>38770000</v>
      </c>
      <c r="P3549">
        <v>20000000</v>
      </c>
      <c r="Q3549">
        <v>18770000</v>
      </c>
      <c r="R3549">
        <v>441465</v>
      </c>
      <c r="S3549" t="s">
        <v>166</v>
      </c>
      <c r="T3549">
        <v>1.429673366288801</v>
      </c>
      <c r="U3549">
        <v>-0.7870253068562526</v>
      </c>
      <c r="V3549">
        <v>-0.22527857001643839</v>
      </c>
      <c r="W3549">
        <v>-0.89857612269299547</v>
      </c>
      <c r="X3549">
        <v>-0.26501046745693763</v>
      </c>
      <c r="Y3549" t="str">
        <f t="shared" si="220"/>
        <v>61-72</v>
      </c>
      <c r="Z3549" s="20">
        <f t="shared" si="221"/>
        <v>0.51586278050038692</v>
      </c>
      <c r="AA3549" t="str">
        <f t="shared" si="222"/>
        <v>40%-60%</v>
      </c>
      <c r="AB3549">
        <f t="shared" si="223"/>
        <v>9.1542340829355975E-5</v>
      </c>
    </row>
    <row r="3550" spans="1:28" x14ac:dyDescent="0.25">
      <c r="A3550" t="s">
        <v>8071</v>
      </c>
      <c r="B3550" t="s">
        <v>8072</v>
      </c>
      <c r="C3550" t="s">
        <v>77</v>
      </c>
      <c r="D3550" t="s">
        <v>180</v>
      </c>
      <c r="E3550">
        <v>60</v>
      </c>
      <c r="F3550" t="s">
        <v>87</v>
      </c>
      <c r="G3550">
        <v>2018</v>
      </c>
      <c r="H3550" t="s">
        <v>15</v>
      </c>
      <c r="J3550" t="s">
        <v>80</v>
      </c>
      <c r="K3550">
        <v>60</v>
      </c>
      <c r="L3550" s="18">
        <v>42920</v>
      </c>
      <c r="M3550" s="18">
        <v>44658</v>
      </c>
      <c r="N3550" s="18">
        <v>43193</v>
      </c>
      <c r="O3550">
        <v>31710000</v>
      </c>
      <c r="P3550">
        <v>28539000</v>
      </c>
      <c r="Q3550">
        <v>3171000</v>
      </c>
      <c r="R3550">
        <v>735039</v>
      </c>
      <c r="S3550" t="s">
        <v>675</v>
      </c>
      <c r="T3550">
        <v>-0.54720457874021866</v>
      </c>
      <c r="U3550">
        <v>0.79032357974038436</v>
      </c>
      <c r="V3550">
        <v>1.7381690671198411E-2</v>
      </c>
      <c r="W3550">
        <v>-0.68303120528399097</v>
      </c>
      <c r="X3550">
        <v>-1.425228628399082</v>
      </c>
      <c r="Y3550" t="str">
        <f t="shared" si="220"/>
        <v>49-60</v>
      </c>
      <c r="Z3550" s="20">
        <f t="shared" si="221"/>
        <v>0.9</v>
      </c>
      <c r="AA3550" t="str">
        <f t="shared" si="222"/>
        <v>80%-100%</v>
      </c>
      <c r="AB3550">
        <f t="shared" si="223"/>
        <v>1.5241795082479695E-4</v>
      </c>
    </row>
    <row r="3551" spans="1:28" x14ac:dyDescent="0.25">
      <c r="A3551" t="s">
        <v>8073</v>
      </c>
      <c r="B3551" t="s">
        <v>8074</v>
      </c>
      <c r="C3551" t="s">
        <v>77</v>
      </c>
      <c r="D3551" t="s">
        <v>442</v>
      </c>
      <c r="E3551">
        <v>51</v>
      </c>
      <c r="F3551" t="s">
        <v>87</v>
      </c>
      <c r="G3551">
        <v>2020</v>
      </c>
      <c r="H3551" t="s">
        <v>24</v>
      </c>
      <c r="I3551" t="s">
        <v>84</v>
      </c>
      <c r="J3551" t="s">
        <v>80</v>
      </c>
      <c r="K3551">
        <v>84</v>
      </c>
      <c r="L3551" s="18">
        <v>44106</v>
      </c>
      <c r="M3551" s="18">
        <v>46428</v>
      </c>
      <c r="N3551" s="18">
        <v>44413</v>
      </c>
      <c r="O3551">
        <v>38890000</v>
      </c>
      <c r="P3551">
        <v>36290000</v>
      </c>
      <c r="Q3551">
        <v>2600000</v>
      </c>
      <c r="R3551">
        <v>803176</v>
      </c>
      <c r="S3551" t="s">
        <v>153</v>
      </c>
      <c r="T3551">
        <v>-1.0323280008332301</v>
      </c>
      <c r="U3551">
        <v>0.92642302319763603</v>
      </c>
      <c r="V3551">
        <v>0.56516632981038883</v>
      </c>
      <c r="W3551">
        <v>-0.49585675452259032</v>
      </c>
      <c r="X3551">
        <v>-1.1931849962106531</v>
      </c>
      <c r="Y3551" t="str">
        <f t="shared" si="220"/>
        <v>&gt;72</v>
      </c>
      <c r="Z3551" s="20">
        <f t="shared" si="221"/>
        <v>0.93314476729236306</v>
      </c>
      <c r="AA3551" t="str">
        <f t="shared" si="222"/>
        <v>80%-100%</v>
      </c>
      <c r="AB3551">
        <f t="shared" si="223"/>
        <v>1.665468635972474E-4</v>
      </c>
    </row>
    <row r="3552" spans="1:28" x14ac:dyDescent="0.25">
      <c r="A3552" t="s">
        <v>8075</v>
      </c>
      <c r="B3552" t="s">
        <v>8076</v>
      </c>
      <c r="C3552" t="s">
        <v>77</v>
      </c>
      <c r="D3552" t="s">
        <v>404</v>
      </c>
      <c r="E3552">
        <v>38</v>
      </c>
      <c r="F3552" t="s">
        <v>11</v>
      </c>
      <c r="G3552">
        <v>2021</v>
      </c>
      <c r="H3552" t="s">
        <v>11</v>
      </c>
      <c r="I3552" t="s">
        <v>188</v>
      </c>
      <c r="J3552" t="s">
        <v>80</v>
      </c>
      <c r="K3552">
        <v>48</v>
      </c>
      <c r="L3552" s="18">
        <v>44179</v>
      </c>
      <c r="M3552" s="18">
        <v>45640</v>
      </c>
      <c r="N3552" s="18">
        <v>44263</v>
      </c>
      <c r="O3552">
        <v>75650000</v>
      </c>
      <c r="P3552">
        <v>22650000</v>
      </c>
      <c r="Q3552">
        <v>53000000</v>
      </c>
      <c r="R3552">
        <v>674584</v>
      </c>
      <c r="S3552" t="s">
        <v>234</v>
      </c>
      <c r="T3552">
        <v>2.2815442219069261E-2</v>
      </c>
      <c r="U3552">
        <v>-1.675846219647557</v>
      </c>
      <c r="V3552">
        <v>-0.7785899998952176</v>
      </c>
      <c r="W3552">
        <v>7.6538093903185797E-3</v>
      </c>
      <c r="X3552">
        <v>-0.34235834485308059</v>
      </c>
      <c r="Y3552" t="str">
        <f t="shared" si="220"/>
        <v>37-48</v>
      </c>
      <c r="Z3552" s="20">
        <f t="shared" si="221"/>
        <v>0.29940515532055517</v>
      </c>
      <c r="AA3552" t="str">
        <f t="shared" si="222"/>
        <v>20%-40%</v>
      </c>
      <c r="AB3552">
        <f t="shared" si="223"/>
        <v>1.3988198032919999E-4</v>
      </c>
    </row>
    <row r="3553" spans="1:28" x14ac:dyDescent="0.25">
      <c r="A3553" t="s">
        <v>8077</v>
      </c>
      <c r="B3553" t="s">
        <v>8078</v>
      </c>
      <c r="C3553" t="s">
        <v>77</v>
      </c>
      <c r="D3553" t="s">
        <v>256</v>
      </c>
      <c r="E3553">
        <v>61</v>
      </c>
      <c r="F3553" t="s">
        <v>87</v>
      </c>
      <c r="G3553">
        <v>2018</v>
      </c>
      <c r="H3553" t="s">
        <v>15</v>
      </c>
      <c r="J3553" t="s">
        <v>80</v>
      </c>
      <c r="K3553">
        <v>72</v>
      </c>
      <c r="L3553" s="18">
        <v>42743</v>
      </c>
      <c r="M3553" s="18">
        <v>45139</v>
      </c>
      <c r="N3553" s="18">
        <v>44020</v>
      </c>
      <c r="O3553">
        <v>38240000</v>
      </c>
      <c r="P3553">
        <v>25240000</v>
      </c>
      <c r="Q3553">
        <v>13000000</v>
      </c>
      <c r="R3553">
        <v>601932</v>
      </c>
      <c r="S3553" t="s">
        <v>262</v>
      </c>
      <c r="T3553">
        <v>0.75050057535858583</v>
      </c>
      <c r="U3553">
        <v>-0.19499550861785869</v>
      </c>
      <c r="V3553">
        <v>0.48612183982770601</v>
      </c>
      <c r="W3553">
        <v>-0.81214839257488269</v>
      </c>
      <c r="X3553">
        <v>0.1217289195237771</v>
      </c>
      <c r="Y3553" t="str">
        <f t="shared" si="220"/>
        <v>61-72</v>
      </c>
      <c r="Z3553" s="20">
        <f t="shared" si="221"/>
        <v>0.66004184100418406</v>
      </c>
      <c r="AA3553" t="str">
        <f t="shared" si="222"/>
        <v>60%-80%</v>
      </c>
      <c r="AB3553">
        <f t="shared" si="223"/>
        <v>1.2481683553644321E-4</v>
      </c>
    </row>
    <row r="3554" spans="1:28" x14ac:dyDescent="0.25">
      <c r="A3554" t="s">
        <v>8079</v>
      </c>
      <c r="B3554" t="s">
        <v>8080</v>
      </c>
      <c r="C3554" t="s">
        <v>77</v>
      </c>
      <c r="D3554" t="s">
        <v>354</v>
      </c>
      <c r="E3554">
        <v>27</v>
      </c>
      <c r="F3554" t="s">
        <v>79</v>
      </c>
      <c r="G3554">
        <v>2019</v>
      </c>
      <c r="H3554" t="s">
        <v>13</v>
      </c>
      <c r="J3554" t="s">
        <v>80</v>
      </c>
      <c r="K3554">
        <v>84</v>
      </c>
      <c r="L3554" s="18">
        <v>43108</v>
      </c>
      <c r="M3554" s="18">
        <v>45870</v>
      </c>
      <c r="N3554" s="18">
        <v>43522</v>
      </c>
      <c r="O3554">
        <v>36690000</v>
      </c>
      <c r="P3554">
        <v>36556889</v>
      </c>
      <c r="Q3554">
        <v>133111</v>
      </c>
      <c r="R3554">
        <v>694802</v>
      </c>
      <c r="S3554" t="s">
        <v>217</v>
      </c>
      <c r="T3554">
        <v>-0.76551011868207364</v>
      </c>
      <c r="U3554">
        <v>1.186047485000868</v>
      </c>
      <c r="V3554">
        <v>-0.32008887874861752</v>
      </c>
      <c r="W3554">
        <v>-0.50978609007403797</v>
      </c>
      <c r="X3554">
        <v>-1.11583711881451</v>
      </c>
      <c r="Y3554" t="str">
        <f t="shared" si="220"/>
        <v>&gt;72</v>
      </c>
      <c r="Z3554" s="20">
        <f t="shared" si="221"/>
        <v>0.99637200872172249</v>
      </c>
      <c r="AA3554" t="str">
        <f t="shared" si="222"/>
        <v>80%-100%</v>
      </c>
      <c r="AB3554">
        <f t="shared" si="223"/>
        <v>1.4407439206487081E-4</v>
      </c>
    </row>
    <row r="3555" spans="1:28" x14ac:dyDescent="0.25">
      <c r="A3555" t="s">
        <v>8081</v>
      </c>
      <c r="B3555" t="s">
        <v>8082</v>
      </c>
      <c r="C3555" t="s">
        <v>77</v>
      </c>
      <c r="D3555" t="s">
        <v>256</v>
      </c>
      <c r="E3555">
        <v>236</v>
      </c>
      <c r="F3555" t="s">
        <v>117</v>
      </c>
      <c r="G3555">
        <v>2018</v>
      </c>
      <c r="H3555" t="s">
        <v>14</v>
      </c>
      <c r="J3555" t="s">
        <v>80</v>
      </c>
      <c r="K3555">
        <v>72</v>
      </c>
      <c r="L3555" s="18">
        <v>42976</v>
      </c>
      <c r="M3555" s="18">
        <v>45167</v>
      </c>
      <c r="N3555" s="18">
        <v>43140</v>
      </c>
      <c r="O3555">
        <v>42000000</v>
      </c>
      <c r="P3555">
        <v>33600000</v>
      </c>
      <c r="Q3555">
        <v>8400000</v>
      </c>
      <c r="R3555">
        <v>801290</v>
      </c>
      <c r="S3555" t="s">
        <v>309</v>
      </c>
      <c r="T3555">
        <v>0.65347589093998359</v>
      </c>
      <c r="U3555">
        <v>0.37970237290931202</v>
      </c>
      <c r="V3555">
        <v>0.48612183982770601</v>
      </c>
      <c r="W3555">
        <v>-0.68133949199515831</v>
      </c>
      <c r="X3555">
        <v>0.81785981608906366</v>
      </c>
      <c r="Y3555" t="str">
        <f t="shared" si="220"/>
        <v>61-72</v>
      </c>
      <c r="Z3555" s="20">
        <f t="shared" si="221"/>
        <v>0.8</v>
      </c>
      <c r="AA3555" t="str">
        <f t="shared" si="222"/>
        <v>60%-80%</v>
      </c>
      <c r="AB3555">
        <f t="shared" si="223"/>
        <v>1.6615578196041509E-4</v>
      </c>
    </row>
    <row r="3556" spans="1:28" x14ac:dyDescent="0.25">
      <c r="A3556" t="s">
        <v>1080</v>
      </c>
      <c r="B3556" t="s">
        <v>1081</v>
      </c>
      <c r="C3556" t="s">
        <v>77</v>
      </c>
      <c r="D3556" t="s">
        <v>265</v>
      </c>
      <c r="E3556">
        <v>76</v>
      </c>
      <c r="F3556" t="s">
        <v>117</v>
      </c>
      <c r="G3556">
        <v>2021</v>
      </c>
      <c r="H3556" t="s">
        <v>29</v>
      </c>
      <c r="I3556" t="s">
        <v>84</v>
      </c>
      <c r="J3556" t="s">
        <v>80</v>
      </c>
      <c r="K3556">
        <v>84</v>
      </c>
      <c r="L3556" s="18">
        <v>44271</v>
      </c>
      <c r="M3556" s="18">
        <v>46828</v>
      </c>
      <c r="N3556" s="18">
        <v>44448</v>
      </c>
      <c r="O3556">
        <v>55730000</v>
      </c>
      <c r="P3556">
        <v>35730000</v>
      </c>
      <c r="Q3556">
        <v>20000000</v>
      </c>
      <c r="R3556">
        <v>697947</v>
      </c>
      <c r="S3556" t="s">
        <v>277</v>
      </c>
      <c r="T3556">
        <v>9.5583955533020917E-2</v>
      </c>
      <c r="U3556">
        <v>-0.2726644250957691</v>
      </c>
      <c r="V3556">
        <v>-0.72206247902920706</v>
      </c>
      <c r="W3556">
        <v>6.0749775972173278E-2</v>
      </c>
      <c r="X3556">
        <v>4.4381042127634142E-2</v>
      </c>
      <c r="Y3556" t="str">
        <f t="shared" si="220"/>
        <v>&gt;72</v>
      </c>
      <c r="Z3556" s="20">
        <f t="shared" si="221"/>
        <v>0.64112686165440513</v>
      </c>
      <c r="AA3556" t="str">
        <f t="shared" si="222"/>
        <v>60%-80%</v>
      </c>
      <c r="AB3556">
        <f t="shared" si="223"/>
        <v>1.4472654039352273E-4</v>
      </c>
    </row>
    <row r="3557" spans="1:28" x14ac:dyDescent="0.25">
      <c r="A3557" t="s">
        <v>8083</v>
      </c>
      <c r="B3557" t="s">
        <v>8084</v>
      </c>
      <c r="C3557" t="s">
        <v>77</v>
      </c>
      <c r="D3557" t="s">
        <v>78</v>
      </c>
      <c r="E3557">
        <v>236</v>
      </c>
      <c r="F3557" t="s">
        <v>79</v>
      </c>
      <c r="G3557">
        <v>2017</v>
      </c>
      <c r="H3557" t="s">
        <v>13</v>
      </c>
      <c r="J3557" t="s">
        <v>80</v>
      </c>
      <c r="K3557">
        <v>84</v>
      </c>
      <c r="L3557" s="18">
        <v>42717</v>
      </c>
      <c r="M3557" s="18">
        <v>45273</v>
      </c>
      <c r="N3557" s="18">
        <v>43067</v>
      </c>
      <c r="O3557">
        <v>42490000</v>
      </c>
      <c r="P3557">
        <v>21245000</v>
      </c>
      <c r="Q3557">
        <v>21245000</v>
      </c>
      <c r="R3557">
        <v>491495</v>
      </c>
      <c r="S3557" t="s">
        <v>710</v>
      </c>
      <c r="T3557">
        <v>1.441801451841126</v>
      </c>
      <c r="U3557">
        <v>-0.85216124758390532</v>
      </c>
      <c r="V3557">
        <v>0.92086653473246149</v>
      </c>
      <c r="W3557">
        <v>2.2671441805028838</v>
      </c>
      <c r="X3557">
        <v>0.19907679691992</v>
      </c>
      <c r="Y3557" t="str">
        <f t="shared" si="220"/>
        <v>&gt;72</v>
      </c>
      <c r="Z3557" s="20">
        <f t="shared" si="221"/>
        <v>0.5</v>
      </c>
      <c r="AA3557" t="str">
        <f t="shared" si="222"/>
        <v>40%-60%</v>
      </c>
      <c r="AB3557">
        <f t="shared" si="223"/>
        <v>1.0191657958371403E-4</v>
      </c>
    </row>
    <row r="3558" spans="1:28" x14ac:dyDescent="0.25">
      <c r="A3558" t="s">
        <v>8085</v>
      </c>
      <c r="B3558" t="s">
        <v>8086</v>
      </c>
      <c r="C3558" t="s">
        <v>77</v>
      </c>
      <c r="D3558" t="s">
        <v>8087</v>
      </c>
      <c r="E3558">
        <v>50</v>
      </c>
      <c r="F3558" t="s">
        <v>17</v>
      </c>
      <c r="G3558">
        <v>2018</v>
      </c>
      <c r="H3558" t="s">
        <v>110</v>
      </c>
      <c r="J3558" t="s">
        <v>80</v>
      </c>
      <c r="K3558">
        <v>72</v>
      </c>
      <c r="L3558" s="18">
        <v>43119</v>
      </c>
      <c r="M3558" s="18">
        <v>45310</v>
      </c>
      <c r="N3558" s="18">
        <v>43846</v>
      </c>
      <c r="O3558">
        <v>60333937</v>
      </c>
      <c r="P3558">
        <v>54299937</v>
      </c>
      <c r="Q3558">
        <v>6034000</v>
      </c>
      <c r="R3558">
        <v>1239115</v>
      </c>
      <c r="S3558" t="s">
        <v>367</v>
      </c>
      <c r="T3558">
        <v>0.78688483201556159</v>
      </c>
      <c r="U3558">
        <v>0.79028231612489985</v>
      </c>
      <c r="V3558">
        <v>0.84182204474977862</v>
      </c>
      <c r="W3558">
        <v>1.741850775085936</v>
      </c>
      <c r="X3558">
        <v>-0.72909773183379534</v>
      </c>
      <c r="Y3558" t="str">
        <f t="shared" si="220"/>
        <v>61-72</v>
      </c>
      <c r="Z3558" s="20">
        <f t="shared" si="221"/>
        <v>0.89998995092927547</v>
      </c>
      <c r="AA3558" t="str">
        <f t="shared" si="222"/>
        <v>80%-100%</v>
      </c>
      <c r="AB3558">
        <f t="shared" si="223"/>
        <v>2.5694333108347757E-4</v>
      </c>
    </row>
    <row r="3559" spans="1:28" x14ac:dyDescent="0.25">
      <c r="A3559" t="s">
        <v>8088</v>
      </c>
      <c r="B3559" t="s">
        <v>8089</v>
      </c>
      <c r="C3559" t="s">
        <v>77</v>
      </c>
      <c r="D3559" t="s">
        <v>450</v>
      </c>
      <c r="E3559">
        <v>49</v>
      </c>
      <c r="F3559" t="s">
        <v>87</v>
      </c>
      <c r="G3559">
        <v>2018</v>
      </c>
      <c r="H3559" t="s">
        <v>15</v>
      </c>
      <c r="J3559" t="s">
        <v>80</v>
      </c>
      <c r="K3559">
        <v>48</v>
      </c>
      <c r="L3559" s="18">
        <v>42816</v>
      </c>
      <c r="M3559" s="18">
        <v>44277</v>
      </c>
      <c r="N3559" s="18">
        <v>42920</v>
      </c>
      <c r="O3559">
        <v>38350000</v>
      </c>
      <c r="P3559">
        <v>33350000</v>
      </c>
      <c r="Q3559">
        <v>5000000</v>
      </c>
      <c r="R3559">
        <v>992330</v>
      </c>
      <c r="S3559" t="s">
        <v>563</v>
      </c>
      <c r="T3559">
        <v>-0.68061351981579676</v>
      </c>
      <c r="U3559">
        <v>0.6655846733627574</v>
      </c>
      <c r="V3559">
        <v>-2.7667345059731379E-2</v>
      </c>
      <c r="W3559">
        <v>-0.48090847453388241</v>
      </c>
      <c r="X3559">
        <v>-1.3478807510029389</v>
      </c>
      <c r="Y3559" t="str">
        <f t="shared" si="220"/>
        <v>37-48</v>
      </c>
      <c r="Z3559" s="20">
        <f t="shared" si="221"/>
        <v>0.86962190352020863</v>
      </c>
      <c r="AA3559" t="str">
        <f t="shared" si="222"/>
        <v>80%-100%</v>
      </c>
      <c r="AB3559">
        <f t="shared" si="223"/>
        <v>2.0576990491929105E-4</v>
      </c>
    </row>
    <row r="3560" spans="1:28" x14ac:dyDescent="0.25">
      <c r="A3560" t="s">
        <v>8090</v>
      </c>
      <c r="B3560" t="s">
        <v>8091</v>
      </c>
      <c r="C3560" t="s">
        <v>77</v>
      </c>
      <c r="D3560" t="s">
        <v>350</v>
      </c>
      <c r="E3560">
        <v>62</v>
      </c>
      <c r="F3560" t="s">
        <v>17</v>
      </c>
      <c r="G3560">
        <v>2021</v>
      </c>
      <c r="H3560" t="s">
        <v>110</v>
      </c>
      <c r="I3560" t="s">
        <v>84</v>
      </c>
      <c r="J3560" t="s">
        <v>80</v>
      </c>
      <c r="K3560">
        <v>48</v>
      </c>
      <c r="L3560" s="18">
        <v>44089</v>
      </c>
      <c r="M3560" s="18">
        <v>45550</v>
      </c>
      <c r="N3560" s="18">
        <v>44175</v>
      </c>
      <c r="O3560">
        <v>45465128</v>
      </c>
      <c r="P3560">
        <v>45465128</v>
      </c>
      <c r="Q3560">
        <v>0</v>
      </c>
      <c r="R3560">
        <v>1428732</v>
      </c>
      <c r="S3560" t="s">
        <v>317</v>
      </c>
      <c r="T3560">
        <v>-0.48656415097859229</v>
      </c>
      <c r="U3560">
        <v>1.2009447865714571</v>
      </c>
      <c r="V3560">
        <v>1.355611229637216</v>
      </c>
      <c r="W3560">
        <v>-0.52469387780823595</v>
      </c>
      <c r="X3560">
        <v>-0.1103147126646518</v>
      </c>
      <c r="Y3560" t="str">
        <f t="shared" si="220"/>
        <v>37-48</v>
      </c>
      <c r="Z3560" s="20">
        <f t="shared" si="221"/>
        <v>1</v>
      </c>
      <c r="AA3560" t="str">
        <f t="shared" si="222"/>
        <v>80%-100%</v>
      </c>
      <c r="AB3560">
        <f t="shared" si="223"/>
        <v>2.9626238025167888E-4</v>
      </c>
    </row>
    <row r="3561" spans="1:28" x14ac:dyDescent="0.25">
      <c r="A3561" t="s">
        <v>1103</v>
      </c>
      <c r="B3561" t="s">
        <v>1104</v>
      </c>
      <c r="C3561" t="s">
        <v>77</v>
      </c>
      <c r="D3561" t="s">
        <v>271</v>
      </c>
      <c r="E3561">
        <v>60</v>
      </c>
      <c r="F3561" t="s">
        <v>12</v>
      </c>
      <c r="G3561">
        <v>2018</v>
      </c>
      <c r="H3561" t="s">
        <v>12</v>
      </c>
      <c r="J3561" t="s">
        <v>80</v>
      </c>
      <c r="K3561">
        <v>84</v>
      </c>
      <c r="L3561" s="18">
        <v>43209</v>
      </c>
      <c r="M3561" s="18">
        <v>45766</v>
      </c>
      <c r="N3561" s="18">
        <v>44167</v>
      </c>
      <c r="O3561">
        <v>75170000</v>
      </c>
      <c r="P3561">
        <v>77229700</v>
      </c>
      <c r="Q3561">
        <v>0</v>
      </c>
      <c r="R3561">
        <v>1533506</v>
      </c>
      <c r="S3561" t="s">
        <v>365</v>
      </c>
      <c r="T3561">
        <v>-0.78976628978672425</v>
      </c>
      <c r="U3561">
        <v>1.3134572915215641</v>
      </c>
      <c r="V3561">
        <v>0.16328003416898501</v>
      </c>
      <c r="W3561">
        <v>0.72235305431514962</v>
      </c>
      <c r="X3561">
        <v>0.35377255171220601</v>
      </c>
      <c r="Y3561" t="str">
        <f t="shared" si="220"/>
        <v>&gt;72</v>
      </c>
      <c r="Z3561" s="20">
        <f t="shared" si="221"/>
        <v>1.0274005587335373</v>
      </c>
      <c r="AA3561" t="str">
        <f t="shared" si="222"/>
        <v>80%-100%</v>
      </c>
      <c r="AB3561">
        <f t="shared" si="223"/>
        <v>3.1798835449211687E-4</v>
      </c>
    </row>
    <row r="3562" spans="1:28" x14ac:dyDescent="0.25">
      <c r="A3562" t="s">
        <v>8092</v>
      </c>
      <c r="B3562" t="s">
        <v>8093</v>
      </c>
      <c r="C3562" t="s">
        <v>77</v>
      </c>
      <c r="D3562" t="s">
        <v>276</v>
      </c>
      <c r="E3562">
        <v>83</v>
      </c>
      <c r="F3562" t="s">
        <v>11</v>
      </c>
      <c r="G3562">
        <v>2020</v>
      </c>
      <c r="H3562" t="s">
        <v>11</v>
      </c>
      <c r="I3562" t="s">
        <v>188</v>
      </c>
      <c r="J3562" t="s">
        <v>80</v>
      </c>
      <c r="K3562">
        <v>36</v>
      </c>
      <c r="L3562" s="18">
        <v>43843</v>
      </c>
      <c r="M3562" s="18">
        <v>44939</v>
      </c>
      <c r="N3562" s="18">
        <v>44083</v>
      </c>
      <c r="O3562">
        <v>68000000</v>
      </c>
      <c r="P3562">
        <v>18000000</v>
      </c>
      <c r="Q3562">
        <v>50000000</v>
      </c>
      <c r="R3562">
        <v>622693</v>
      </c>
      <c r="S3562" t="s">
        <v>813</v>
      </c>
      <c r="T3562">
        <v>0.42304226544580342</v>
      </c>
      <c r="U3562">
        <v>-1.8183287930687819</v>
      </c>
      <c r="V3562">
        <v>-0.30432305999912118</v>
      </c>
      <c r="W3562">
        <v>0.78298091213959398</v>
      </c>
      <c r="X3562">
        <v>1.9007300996350649</v>
      </c>
      <c r="Y3562" t="str">
        <f t="shared" si="220"/>
        <v>25-36</v>
      </c>
      <c r="Z3562" s="20">
        <f t="shared" si="221"/>
        <v>0.26470588235294118</v>
      </c>
      <c r="AA3562" t="str">
        <f t="shared" si="222"/>
        <v>20%-40%</v>
      </c>
      <c r="AB3562">
        <f t="shared" si="223"/>
        <v>1.2912184394698144E-4</v>
      </c>
    </row>
    <row r="3563" spans="1:28" x14ac:dyDescent="0.25">
      <c r="A3563" t="s">
        <v>8094</v>
      </c>
      <c r="B3563" t="s">
        <v>8095</v>
      </c>
      <c r="C3563" t="s">
        <v>77</v>
      </c>
      <c r="D3563" t="s">
        <v>258</v>
      </c>
      <c r="E3563">
        <v>220</v>
      </c>
      <c r="F3563" t="s">
        <v>25</v>
      </c>
      <c r="G3563">
        <v>2020</v>
      </c>
      <c r="H3563" t="s">
        <v>25</v>
      </c>
      <c r="I3563" t="s">
        <v>84</v>
      </c>
      <c r="J3563" t="s">
        <v>80</v>
      </c>
      <c r="K3563">
        <v>84</v>
      </c>
      <c r="L3563" s="18">
        <v>43787</v>
      </c>
      <c r="M3563" s="18">
        <v>46344</v>
      </c>
      <c r="N3563" s="18">
        <v>44131</v>
      </c>
      <c r="O3563">
        <v>36640000</v>
      </c>
      <c r="P3563">
        <v>36640000</v>
      </c>
      <c r="Q3563">
        <v>0</v>
      </c>
      <c r="R3563">
        <v>894802</v>
      </c>
      <c r="S3563" t="s">
        <v>430</v>
      </c>
      <c r="T3563">
        <v>-1.420426738507639</v>
      </c>
      <c r="U3563">
        <v>1.2009447865714571</v>
      </c>
      <c r="V3563">
        <v>8.2406454688103009E-2</v>
      </c>
      <c r="W3563">
        <v>-0.3995303276954047</v>
      </c>
      <c r="X3563">
        <v>-1.5025765057952249</v>
      </c>
      <c r="Y3563" t="str">
        <f t="shared" si="220"/>
        <v>&gt;72</v>
      </c>
      <c r="Z3563" s="20">
        <f t="shared" si="221"/>
        <v>1</v>
      </c>
      <c r="AA3563" t="str">
        <f t="shared" si="222"/>
        <v>80%-100%</v>
      </c>
      <c r="AB3563">
        <f t="shared" si="223"/>
        <v>1.8554646383923842E-4</v>
      </c>
    </row>
    <row r="3564" spans="1:28" x14ac:dyDescent="0.25">
      <c r="A3564" t="s">
        <v>8096</v>
      </c>
      <c r="B3564" t="s">
        <v>8097</v>
      </c>
      <c r="C3564" t="s">
        <v>77</v>
      </c>
      <c r="D3564" t="s">
        <v>78</v>
      </c>
      <c r="E3564">
        <v>60</v>
      </c>
      <c r="F3564" t="s">
        <v>117</v>
      </c>
      <c r="G3564">
        <v>2017</v>
      </c>
      <c r="H3564" t="s">
        <v>14</v>
      </c>
      <c r="J3564" t="s">
        <v>80</v>
      </c>
      <c r="K3564">
        <v>84</v>
      </c>
      <c r="L3564" s="18">
        <v>42718</v>
      </c>
      <c r="M3564" s="18">
        <v>45274</v>
      </c>
      <c r="N3564" s="18">
        <v>43214</v>
      </c>
      <c r="O3564">
        <v>43750000</v>
      </c>
      <c r="P3564">
        <v>21875000</v>
      </c>
      <c r="Q3564">
        <v>21875000</v>
      </c>
      <c r="R3564">
        <v>506070</v>
      </c>
      <c r="S3564" t="s">
        <v>228</v>
      </c>
      <c r="T3564">
        <v>0.90816568753881444</v>
      </c>
      <c r="U3564">
        <v>-0.85216124758390532</v>
      </c>
      <c r="V3564">
        <v>0.92086653473246149</v>
      </c>
      <c r="W3564">
        <v>-9.6355923159026191E-2</v>
      </c>
      <c r="X3564">
        <v>0.27642467431606299</v>
      </c>
      <c r="Y3564" t="str">
        <f t="shared" si="220"/>
        <v>&gt;72</v>
      </c>
      <c r="Z3564" s="20">
        <f t="shared" si="221"/>
        <v>0.5</v>
      </c>
      <c r="AA3564" t="str">
        <f t="shared" si="222"/>
        <v>40%-60%</v>
      </c>
      <c r="AB3564">
        <f t="shared" si="223"/>
        <v>1.0493885681427108E-4</v>
      </c>
    </row>
    <row r="3565" spans="1:28" x14ac:dyDescent="0.25">
      <c r="A3565" t="s">
        <v>8098</v>
      </c>
      <c r="B3565" t="s">
        <v>8099</v>
      </c>
      <c r="C3565" t="s">
        <v>77</v>
      </c>
      <c r="D3565" t="s">
        <v>8100</v>
      </c>
      <c r="E3565">
        <v>60</v>
      </c>
      <c r="F3565" t="s">
        <v>95</v>
      </c>
      <c r="G3565">
        <v>2008</v>
      </c>
      <c r="H3565" t="s">
        <v>16</v>
      </c>
      <c r="J3565" t="s">
        <v>96</v>
      </c>
      <c r="K3565">
        <v>60</v>
      </c>
      <c r="L3565" s="18">
        <v>43181</v>
      </c>
      <c r="M3565" s="18">
        <v>44990</v>
      </c>
      <c r="N3565" s="18">
        <v>43612</v>
      </c>
      <c r="O3565">
        <v>17000000</v>
      </c>
      <c r="P3565">
        <v>15300000</v>
      </c>
      <c r="Q3565">
        <v>1700000</v>
      </c>
      <c r="R3565">
        <v>408273</v>
      </c>
      <c r="S3565" t="s">
        <v>189</v>
      </c>
      <c r="T3565">
        <v>0.42304226544580342</v>
      </c>
      <c r="U3565">
        <v>0.79032357974038436</v>
      </c>
      <c r="V3565">
        <v>0.60468857480173022</v>
      </c>
      <c r="W3565">
        <v>-0.953539379634468</v>
      </c>
      <c r="X3565">
        <v>-0.80644560922993824</v>
      </c>
      <c r="Y3565" t="str">
        <f t="shared" si="220"/>
        <v>49-60</v>
      </c>
      <c r="Z3565" s="20">
        <f t="shared" si="221"/>
        <v>0.9</v>
      </c>
      <c r="AA3565" t="str">
        <f t="shared" si="222"/>
        <v>80%-100%</v>
      </c>
      <c r="AB3565">
        <f t="shared" si="223"/>
        <v>8.4659635797681935E-5</v>
      </c>
    </row>
    <row r="3566" spans="1:28" x14ac:dyDescent="0.25">
      <c r="A3566" t="s">
        <v>8101</v>
      </c>
      <c r="B3566" t="s">
        <v>8102</v>
      </c>
      <c r="C3566" t="s">
        <v>77</v>
      </c>
      <c r="D3566" t="s">
        <v>212</v>
      </c>
      <c r="E3566">
        <v>74</v>
      </c>
      <c r="F3566" t="s">
        <v>79</v>
      </c>
      <c r="G3566">
        <v>2018</v>
      </c>
      <c r="H3566" t="s">
        <v>13</v>
      </c>
      <c r="J3566" t="s">
        <v>80</v>
      </c>
      <c r="K3566">
        <v>60</v>
      </c>
      <c r="L3566" s="18">
        <v>43006</v>
      </c>
      <c r="M3566" s="18">
        <v>44832</v>
      </c>
      <c r="N3566" s="18">
        <v>43705</v>
      </c>
      <c r="O3566">
        <v>38670000</v>
      </c>
      <c r="P3566">
        <v>23170000</v>
      </c>
      <c r="Q3566">
        <v>15500000</v>
      </c>
      <c r="R3566">
        <v>588128</v>
      </c>
      <c r="S3566" t="s">
        <v>294</v>
      </c>
      <c r="T3566">
        <v>1.187111655242296</v>
      </c>
      <c r="U3566">
        <v>-0.44493799229630188</v>
      </c>
      <c r="V3566">
        <v>0.80229979975843724</v>
      </c>
      <c r="W3566">
        <v>0.21273274024263911</v>
      </c>
      <c r="X3566">
        <v>0.50846830650449182</v>
      </c>
      <c r="Y3566" t="str">
        <f t="shared" si="220"/>
        <v>49-60</v>
      </c>
      <c r="Z3566" s="20">
        <f t="shared" si="221"/>
        <v>0.59917248513059218</v>
      </c>
      <c r="AA3566" t="str">
        <f t="shared" si="222"/>
        <v>40%-60%</v>
      </c>
      <c r="AB3566">
        <f t="shared" si="223"/>
        <v>1.2195443314257636E-4</v>
      </c>
    </row>
    <row r="3567" spans="1:28" x14ac:dyDescent="0.25">
      <c r="A3567" t="s">
        <v>8103</v>
      </c>
      <c r="B3567" t="s">
        <v>8104</v>
      </c>
      <c r="C3567" t="s">
        <v>77</v>
      </c>
      <c r="D3567" t="s">
        <v>393</v>
      </c>
      <c r="E3567">
        <v>61</v>
      </c>
      <c r="F3567" t="s">
        <v>117</v>
      </c>
      <c r="G3567">
        <v>2021</v>
      </c>
      <c r="H3567" t="s">
        <v>29</v>
      </c>
      <c r="I3567" t="s">
        <v>84</v>
      </c>
      <c r="J3567" t="s">
        <v>80</v>
      </c>
      <c r="K3567">
        <v>72</v>
      </c>
      <c r="L3567" s="18">
        <v>44083</v>
      </c>
      <c r="M3567" s="18">
        <v>46274</v>
      </c>
      <c r="N3567" s="18">
        <v>44439</v>
      </c>
      <c r="O3567">
        <v>55990000</v>
      </c>
      <c r="P3567">
        <v>15990000</v>
      </c>
      <c r="Q3567">
        <v>40000000</v>
      </c>
      <c r="R3567">
        <v>412984</v>
      </c>
      <c r="S3567" t="s">
        <v>228</v>
      </c>
      <c r="T3567">
        <v>-0.45017989432161648</v>
      </c>
      <c r="U3567">
        <v>-1.732587678733579</v>
      </c>
      <c r="V3567">
        <v>0.6442108197930716</v>
      </c>
      <c r="W3567">
        <v>0.38270501919626088</v>
      </c>
      <c r="X3567">
        <v>-0.18766259006079469</v>
      </c>
      <c r="Y3567" t="str">
        <f t="shared" si="220"/>
        <v>61-72</v>
      </c>
      <c r="Z3567" s="20">
        <f t="shared" si="221"/>
        <v>0.28558671191284157</v>
      </c>
      <c r="AA3567" t="str">
        <f t="shared" si="222"/>
        <v>20%-40%</v>
      </c>
      <c r="AB3567">
        <f t="shared" si="223"/>
        <v>8.5636510448327153E-5</v>
      </c>
    </row>
    <row r="3568" spans="1:28" x14ac:dyDescent="0.25">
      <c r="A3568" t="s">
        <v>8105</v>
      </c>
      <c r="B3568" t="s">
        <v>8106</v>
      </c>
      <c r="C3568" t="s">
        <v>77</v>
      </c>
      <c r="D3568" t="s">
        <v>258</v>
      </c>
      <c r="E3568">
        <v>40</v>
      </c>
      <c r="F3568" t="s">
        <v>25</v>
      </c>
      <c r="G3568">
        <v>2020</v>
      </c>
      <c r="H3568" t="s">
        <v>25</v>
      </c>
      <c r="I3568" t="s">
        <v>84</v>
      </c>
      <c r="J3568" t="s">
        <v>80</v>
      </c>
      <c r="K3568">
        <v>84</v>
      </c>
      <c r="L3568" s="18">
        <v>43553</v>
      </c>
      <c r="M3568" s="18">
        <v>46110</v>
      </c>
      <c r="N3568" s="18">
        <v>43726</v>
      </c>
      <c r="O3568">
        <v>35490000</v>
      </c>
      <c r="P3568">
        <v>28392000</v>
      </c>
      <c r="Q3568">
        <v>7098000</v>
      </c>
      <c r="R3568">
        <v>589563</v>
      </c>
      <c r="S3568" t="s">
        <v>466</v>
      </c>
      <c r="T3568">
        <v>0.92029377309113969</v>
      </c>
      <c r="U3568">
        <v>0.37970237290931202</v>
      </c>
      <c r="V3568">
        <v>-0.25869016214293378</v>
      </c>
      <c r="W3568">
        <v>-0.76734138963346477</v>
      </c>
      <c r="X3568">
        <v>-1.270532873606796</v>
      </c>
      <c r="Y3568" t="str">
        <f t="shared" si="220"/>
        <v>&gt;72</v>
      </c>
      <c r="Z3568" s="20">
        <f t="shared" si="221"/>
        <v>0.8</v>
      </c>
      <c r="AA3568" t="str">
        <f t="shared" si="222"/>
        <v>60%-80%</v>
      </c>
      <c r="AB3568">
        <f t="shared" si="223"/>
        <v>1.2225199525755744E-4</v>
      </c>
    </row>
    <row r="3569" spans="1:28" x14ac:dyDescent="0.25">
      <c r="A3569" t="s">
        <v>8107</v>
      </c>
      <c r="B3569" t="s">
        <v>8108</v>
      </c>
      <c r="C3569" t="s">
        <v>77</v>
      </c>
      <c r="D3569" t="s">
        <v>246</v>
      </c>
      <c r="E3569">
        <v>61</v>
      </c>
      <c r="F3569" t="s">
        <v>117</v>
      </c>
      <c r="G3569">
        <v>2020</v>
      </c>
      <c r="H3569" t="s">
        <v>14</v>
      </c>
      <c r="I3569" t="s">
        <v>84</v>
      </c>
      <c r="J3569" t="s">
        <v>80</v>
      </c>
      <c r="K3569">
        <v>84</v>
      </c>
      <c r="L3569" s="18">
        <v>43744</v>
      </c>
      <c r="M3569" s="18">
        <v>46183</v>
      </c>
      <c r="N3569" s="18">
        <v>44263</v>
      </c>
      <c r="O3569">
        <v>51325000</v>
      </c>
      <c r="P3569">
        <v>51325000</v>
      </c>
      <c r="Q3569">
        <v>0</v>
      </c>
      <c r="R3569">
        <v>1129043</v>
      </c>
      <c r="S3569" t="s">
        <v>262</v>
      </c>
      <c r="T3569">
        <v>0.68986014759695946</v>
      </c>
      <c r="U3569">
        <v>1.2009447865714571</v>
      </c>
      <c r="V3569">
        <v>0.48612183982770601</v>
      </c>
      <c r="W3569">
        <v>-0.59286955825409338</v>
      </c>
      <c r="X3569">
        <v>0.89520769348520657</v>
      </c>
      <c r="Y3569" t="str">
        <f t="shared" si="220"/>
        <v>&gt;72</v>
      </c>
      <c r="Z3569" s="20">
        <f t="shared" si="221"/>
        <v>1</v>
      </c>
      <c r="AA3569" t="str">
        <f t="shared" si="222"/>
        <v>80%-100%</v>
      </c>
      <c r="AB3569">
        <f t="shared" si="223"/>
        <v>2.3411876166173662E-4</v>
      </c>
    </row>
    <row r="3570" spans="1:28" x14ac:dyDescent="0.25">
      <c r="A3570" t="s">
        <v>8109</v>
      </c>
      <c r="B3570" t="s">
        <v>8110</v>
      </c>
      <c r="C3570" t="s">
        <v>77</v>
      </c>
      <c r="D3570" t="s">
        <v>165</v>
      </c>
      <c r="E3570">
        <v>7</v>
      </c>
      <c r="F3570" t="s">
        <v>87</v>
      </c>
      <c r="G3570">
        <v>2020</v>
      </c>
      <c r="H3570" t="s">
        <v>15</v>
      </c>
      <c r="I3570" t="s">
        <v>84</v>
      </c>
      <c r="J3570" t="s">
        <v>80</v>
      </c>
      <c r="K3570">
        <v>72</v>
      </c>
      <c r="L3570" s="18">
        <v>43725</v>
      </c>
      <c r="M3570" s="18">
        <v>45917</v>
      </c>
      <c r="N3570" s="18">
        <v>44021</v>
      </c>
      <c r="O3570">
        <v>36190000</v>
      </c>
      <c r="P3570">
        <v>13190000</v>
      </c>
      <c r="Q3570">
        <v>23000000</v>
      </c>
      <c r="R3570">
        <v>305960</v>
      </c>
      <c r="S3570" t="s">
        <v>400</v>
      </c>
      <c r="T3570">
        <v>-0.26825861103673743</v>
      </c>
      <c r="U3570">
        <v>-1.4086953784229239</v>
      </c>
      <c r="V3570">
        <v>-0.54145652994716964</v>
      </c>
      <c r="W3570">
        <v>-0.92392029117156338</v>
      </c>
      <c r="X3570">
        <v>-0.34235834485308059</v>
      </c>
      <c r="Y3570" t="str">
        <f t="shared" si="220"/>
        <v>61-72</v>
      </c>
      <c r="Z3570" s="20">
        <f t="shared" si="221"/>
        <v>0.36446532191213044</v>
      </c>
      <c r="AA3570" t="str">
        <f t="shared" si="222"/>
        <v>20%-40%</v>
      </c>
      <c r="AB3570">
        <f t="shared" si="223"/>
        <v>6.3443975400427564E-5</v>
      </c>
    </row>
    <row r="3571" spans="1:28" x14ac:dyDescent="0.25">
      <c r="A3571" t="s">
        <v>8111</v>
      </c>
      <c r="B3571" t="s">
        <v>8112</v>
      </c>
      <c r="C3571" t="s">
        <v>77</v>
      </c>
      <c r="D3571" t="s">
        <v>216</v>
      </c>
      <c r="E3571">
        <v>236</v>
      </c>
      <c r="F3571" t="s">
        <v>87</v>
      </c>
      <c r="G3571">
        <v>2017</v>
      </c>
      <c r="H3571" t="s">
        <v>15</v>
      </c>
      <c r="J3571" t="s">
        <v>80</v>
      </c>
      <c r="K3571">
        <v>84</v>
      </c>
      <c r="L3571" s="18">
        <v>42720</v>
      </c>
      <c r="M3571" s="18">
        <v>45276</v>
      </c>
      <c r="N3571" s="18">
        <v>43053</v>
      </c>
      <c r="O3571">
        <v>37940000</v>
      </c>
      <c r="P3571">
        <v>32940000</v>
      </c>
      <c r="Q3571">
        <v>5000000</v>
      </c>
      <c r="R3571">
        <v>655005</v>
      </c>
      <c r="S3571" t="s">
        <v>578</v>
      </c>
      <c r="T3571">
        <v>0.42304226544580342</v>
      </c>
      <c r="U3571">
        <v>0.65979928468548887</v>
      </c>
      <c r="V3571">
        <v>0.19318216950698361</v>
      </c>
      <c r="W3571">
        <v>-0.80869792144466801</v>
      </c>
      <c r="X3571">
        <v>-1.11583711881451</v>
      </c>
      <c r="Y3571" t="str">
        <f t="shared" si="220"/>
        <v>&gt;72</v>
      </c>
      <c r="Z3571" s="20">
        <f t="shared" si="221"/>
        <v>0.86821296784396418</v>
      </c>
      <c r="AA3571" t="str">
        <f t="shared" si="222"/>
        <v>80%-100%</v>
      </c>
      <c r="AB3571">
        <f t="shared" si="223"/>
        <v>1.3582207186284826E-4</v>
      </c>
    </row>
    <row r="3572" spans="1:28" x14ac:dyDescent="0.25">
      <c r="A3572" t="s">
        <v>8113</v>
      </c>
      <c r="B3572" t="s">
        <v>8114</v>
      </c>
      <c r="C3572" t="s">
        <v>77</v>
      </c>
      <c r="D3572" t="s">
        <v>231</v>
      </c>
      <c r="E3572">
        <v>236</v>
      </c>
      <c r="F3572" t="s">
        <v>79</v>
      </c>
      <c r="G3572">
        <v>2020</v>
      </c>
      <c r="H3572" t="s">
        <v>13</v>
      </c>
      <c r="I3572" t="s">
        <v>84</v>
      </c>
      <c r="J3572" t="s">
        <v>80</v>
      </c>
      <c r="K3572">
        <v>84</v>
      </c>
      <c r="L3572" s="18">
        <v>43675</v>
      </c>
      <c r="M3572" s="18">
        <v>46232</v>
      </c>
      <c r="N3572" s="18">
        <v>44386</v>
      </c>
      <c r="O3572">
        <v>36190000</v>
      </c>
      <c r="P3572">
        <v>33370000</v>
      </c>
      <c r="Q3572">
        <v>2820000</v>
      </c>
      <c r="R3572">
        <v>676511</v>
      </c>
      <c r="S3572" t="s">
        <v>266</v>
      </c>
      <c r="T3572">
        <v>-0.15910584106580991</v>
      </c>
      <c r="U3572">
        <v>0.8809802098199716</v>
      </c>
      <c r="V3572">
        <v>0.4234096014097356</v>
      </c>
      <c r="W3572">
        <v>7.9819636424040732E-2</v>
      </c>
      <c r="X3572">
        <v>-3.2966835268508812E-2</v>
      </c>
      <c r="Y3572" t="str">
        <f t="shared" si="220"/>
        <v>&gt;72</v>
      </c>
      <c r="Z3572" s="20">
        <f t="shared" si="221"/>
        <v>0.92207792207792205</v>
      </c>
      <c r="AA3572" t="str">
        <f t="shared" si="222"/>
        <v>80%-100%</v>
      </c>
      <c r="AB3572">
        <f t="shared" si="223"/>
        <v>1.4028156374074603E-4</v>
      </c>
    </row>
    <row r="3573" spans="1:28" x14ac:dyDescent="0.25">
      <c r="A3573" t="s">
        <v>8115</v>
      </c>
      <c r="B3573" t="s">
        <v>8116</v>
      </c>
      <c r="C3573" t="s">
        <v>77</v>
      </c>
      <c r="D3573" t="s">
        <v>250</v>
      </c>
      <c r="E3573">
        <v>291</v>
      </c>
      <c r="F3573" t="s">
        <v>95</v>
      </c>
      <c r="G3573">
        <v>2014</v>
      </c>
      <c r="H3573" t="s">
        <v>16</v>
      </c>
      <c r="J3573" t="s">
        <v>80</v>
      </c>
      <c r="K3573">
        <v>60</v>
      </c>
      <c r="L3573" s="18">
        <v>44084</v>
      </c>
      <c r="M3573" s="18">
        <v>45939</v>
      </c>
      <c r="N3573" s="18">
        <v>44301</v>
      </c>
      <c r="O3573">
        <v>20000000</v>
      </c>
      <c r="P3573">
        <v>18000000</v>
      </c>
      <c r="Q3573">
        <v>2000000</v>
      </c>
      <c r="R3573">
        <v>502152</v>
      </c>
      <c r="S3573" t="s">
        <v>941</v>
      </c>
      <c r="T3573">
        <v>-0.1348496699611593</v>
      </c>
      <c r="U3573">
        <v>0.79032357974038436</v>
      </c>
      <c r="V3573">
        <v>0.6442108197930716</v>
      </c>
      <c r="W3573">
        <v>-0.8884995255870588</v>
      </c>
      <c r="X3573">
        <v>-0.4197062222492236</v>
      </c>
      <c r="Y3573" t="str">
        <f t="shared" si="220"/>
        <v>49-60</v>
      </c>
      <c r="Z3573" s="20">
        <f t="shared" si="221"/>
        <v>0.9</v>
      </c>
      <c r="AA3573" t="str">
        <f t="shared" si="222"/>
        <v>80%-100%</v>
      </c>
      <c r="AB3573">
        <f t="shared" si="223"/>
        <v>1.0412641892821121E-4</v>
      </c>
    </row>
    <row r="3574" spans="1:28" x14ac:dyDescent="0.25">
      <c r="A3574" t="s">
        <v>8117</v>
      </c>
      <c r="B3574" t="s">
        <v>8118</v>
      </c>
      <c r="C3574" t="s">
        <v>77</v>
      </c>
      <c r="D3574" t="s">
        <v>211</v>
      </c>
      <c r="E3574">
        <v>38</v>
      </c>
      <c r="F3574" t="s">
        <v>87</v>
      </c>
      <c r="G3574">
        <v>2020</v>
      </c>
      <c r="H3574" t="s">
        <v>24</v>
      </c>
      <c r="I3574" t="s">
        <v>84</v>
      </c>
      <c r="J3574" t="s">
        <v>80</v>
      </c>
      <c r="K3574">
        <v>60</v>
      </c>
      <c r="L3574" s="18">
        <v>43826</v>
      </c>
      <c r="M3574" s="18">
        <v>45653</v>
      </c>
      <c r="N3574" s="18">
        <v>43838</v>
      </c>
      <c r="O3574">
        <v>42326200</v>
      </c>
      <c r="P3574">
        <v>42326200</v>
      </c>
      <c r="Q3574">
        <v>0</v>
      </c>
      <c r="R3574">
        <v>1074372</v>
      </c>
      <c r="S3574" t="s">
        <v>298</v>
      </c>
      <c r="T3574">
        <v>-0.53507649318789341</v>
      </c>
      <c r="U3574">
        <v>1.2009447865714571</v>
      </c>
      <c r="V3574">
        <v>0.80229979975843724</v>
      </c>
      <c r="W3574">
        <v>-0.2661010472029211</v>
      </c>
      <c r="X3574">
        <v>1.2045992030697781</v>
      </c>
      <c r="Y3574" t="str">
        <f t="shared" si="220"/>
        <v>49-60</v>
      </c>
      <c r="Z3574" s="20">
        <f t="shared" si="221"/>
        <v>1</v>
      </c>
      <c r="AA3574" t="str">
        <f t="shared" si="222"/>
        <v>80%-100%</v>
      </c>
      <c r="AB3574">
        <f t="shared" si="223"/>
        <v>2.2278216348185437E-4</v>
      </c>
    </row>
    <row r="3575" spans="1:28" x14ac:dyDescent="0.25">
      <c r="A3575" t="s">
        <v>8119</v>
      </c>
      <c r="B3575" t="s">
        <v>8120</v>
      </c>
      <c r="C3575" t="s">
        <v>77</v>
      </c>
      <c r="D3575" t="s">
        <v>8121</v>
      </c>
      <c r="E3575">
        <v>83</v>
      </c>
      <c r="F3575" t="s">
        <v>79</v>
      </c>
      <c r="G3575">
        <v>2019</v>
      </c>
      <c r="H3575" t="s">
        <v>646</v>
      </c>
      <c r="J3575" t="s">
        <v>80</v>
      </c>
      <c r="K3575">
        <v>36</v>
      </c>
      <c r="L3575" s="18">
        <v>43434</v>
      </c>
      <c r="M3575" s="18">
        <v>44530</v>
      </c>
      <c r="N3575" s="18">
        <v>43885</v>
      </c>
      <c r="O3575">
        <v>39380000</v>
      </c>
      <c r="P3575">
        <v>20348989</v>
      </c>
      <c r="Q3575">
        <v>19031011</v>
      </c>
      <c r="R3575">
        <v>726637</v>
      </c>
      <c r="S3575" t="s">
        <v>690</v>
      </c>
      <c r="T3575">
        <v>-0.3531552099030143</v>
      </c>
      <c r="U3575">
        <v>-0.7834474694050324</v>
      </c>
      <c r="V3575">
        <v>-0.6953861888496462</v>
      </c>
      <c r="W3575">
        <v>-0.42519212803926842</v>
      </c>
      <c r="X3575">
        <v>-0.26501046745693763</v>
      </c>
      <c r="Y3575" t="str">
        <f t="shared" si="220"/>
        <v>25-36</v>
      </c>
      <c r="Z3575" s="20">
        <f t="shared" si="221"/>
        <v>0.51673410360589134</v>
      </c>
      <c r="AA3575" t="str">
        <f t="shared" si="222"/>
        <v>40%-60%</v>
      </c>
      <c r="AB3575">
        <f t="shared" si="223"/>
        <v>1.5067570908955578E-4</v>
      </c>
    </row>
    <row r="3576" spans="1:28" x14ac:dyDescent="0.25">
      <c r="A3576" t="s">
        <v>8122</v>
      </c>
      <c r="B3576" t="s">
        <v>8123</v>
      </c>
      <c r="C3576" t="s">
        <v>77</v>
      </c>
      <c r="D3576" t="s">
        <v>602</v>
      </c>
      <c r="E3576">
        <v>50</v>
      </c>
      <c r="F3576" t="s">
        <v>95</v>
      </c>
      <c r="G3576">
        <v>2017</v>
      </c>
      <c r="H3576" t="s">
        <v>16</v>
      </c>
      <c r="J3576" t="s">
        <v>96</v>
      </c>
      <c r="K3576">
        <v>48</v>
      </c>
      <c r="L3576" s="18">
        <v>42996</v>
      </c>
      <c r="M3576" s="18">
        <v>44457</v>
      </c>
      <c r="N3576" s="18">
        <v>43060</v>
      </c>
      <c r="O3576">
        <v>53250000</v>
      </c>
      <c r="P3576">
        <v>14000000</v>
      </c>
      <c r="Q3576">
        <v>39250000</v>
      </c>
      <c r="R3576">
        <v>421604</v>
      </c>
      <c r="S3576" t="s">
        <v>109</v>
      </c>
      <c r="T3576">
        <v>1.550954221812054</v>
      </c>
      <c r="U3576">
        <v>-1.825699789601237</v>
      </c>
      <c r="V3576">
        <v>0.2094661248883162</v>
      </c>
      <c r="W3576">
        <v>-0.15962566825764149</v>
      </c>
      <c r="X3576">
        <v>-0.34235834485308059</v>
      </c>
      <c r="Y3576" t="str">
        <f t="shared" si="220"/>
        <v>37-48</v>
      </c>
      <c r="Z3576" s="20">
        <f t="shared" si="221"/>
        <v>0.26291079812206575</v>
      </c>
      <c r="AA3576" t="str">
        <f t="shared" si="222"/>
        <v>20%-40%</v>
      </c>
      <c r="AB3576">
        <f t="shared" si="223"/>
        <v>8.7423956741802407E-5</v>
      </c>
    </row>
    <row r="3577" spans="1:28" x14ac:dyDescent="0.25">
      <c r="A3577" t="s">
        <v>1272</v>
      </c>
      <c r="B3577" t="s">
        <v>1273</v>
      </c>
      <c r="C3577" t="s">
        <v>77</v>
      </c>
      <c r="D3577" t="s">
        <v>256</v>
      </c>
      <c r="E3577">
        <v>74</v>
      </c>
      <c r="F3577" t="s">
        <v>87</v>
      </c>
      <c r="G3577">
        <v>2018</v>
      </c>
      <c r="H3577" t="s">
        <v>15</v>
      </c>
      <c r="J3577" t="s">
        <v>80</v>
      </c>
      <c r="K3577">
        <v>24</v>
      </c>
      <c r="L3577" s="18">
        <v>42895</v>
      </c>
      <c r="M3577" s="18">
        <v>43714</v>
      </c>
      <c r="N3577" s="18">
        <v>43304</v>
      </c>
      <c r="O3577">
        <v>30990000</v>
      </c>
      <c r="P3577">
        <v>10000000</v>
      </c>
      <c r="Q3577">
        <v>20990000</v>
      </c>
      <c r="R3577">
        <v>502910</v>
      </c>
      <c r="S3577" t="s">
        <v>238</v>
      </c>
      <c r="T3577">
        <v>0.98093420085276606</v>
      </c>
      <c r="U3577">
        <v>-1.58025532036117</v>
      </c>
      <c r="V3577">
        <v>-0.1462340800337556</v>
      </c>
      <c r="W3577">
        <v>-0.35875363169263602</v>
      </c>
      <c r="X3577">
        <v>0.74051193869292065</v>
      </c>
      <c r="Y3577" t="str">
        <f t="shared" si="220"/>
        <v>&lt;=24</v>
      </c>
      <c r="Z3577" s="20">
        <f t="shared" si="221"/>
        <v>0.32268473701193934</v>
      </c>
      <c r="AA3577" t="str">
        <f t="shared" si="222"/>
        <v>20%-40%</v>
      </c>
      <c r="AB3577">
        <f t="shared" si="223"/>
        <v>1.0428359808023607E-4</v>
      </c>
    </row>
    <row r="3578" spans="1:28" x14ac:dyDescent="0.25">
      <c r="A3578" t="s">
        <v>8124</v>
      </c>
      <c r="B3578" t="s">
        <v>8125</v>
      </c>
      <c r="C3578" t="s">
        <v>77</v>
      </c>
      <c r="D3578" t="s">
        <v>760</v>
      </c>
      <c r="E3578">
        <v>38</v>
      </c>
      <c r="F3578" t="s">
        <v>79</v>
      </c>
      <c r="G3578">
        <v>2018</v>
      </c>
      <c r="H3578" t="s">
        <v>13</v>
      </c>
      <c r="J3578" t="s">
        <v>80</v>
      </c>
      <c r="K3578">
        <v>60</v>
      </c>
      <c r="L3578" s="18">
        <v>43102</v>
      </c>
      <c r="M3578" s="18">
        <v>44958</v>
      </c>
      <c r="N3578" s="18">
        <v>43223</v>
      </c>
      <c r="O3578">
        <v>41610800</v>
      </c>
      <c r="P3578">
        <v>31000000</v>
      </c>
      <c r="Q3578">
        <v>10610800</v>
      </c>
      <c r="R3578">
        <v>755331</v>
      </c>
      <c r="S3578" t="s">
        <v>474</v>
      </c>
      <c r="T3578">
        <v>-1.9661905883622759</v>
      </c>
      <c r="U3578">
        <v>0.15385616980774569</v>
      </c>
      <c r="V3578">
        <v>0.16277497940024041</v>
      </c>
      <c r="W3578">
        <v>2.4712092118545721</v>
      </c>
      <c r="X3578">
        <v>0.35377255171220601</v>
      </c>
      <c r="Y3578" t="str">
        <f t="shared" si="220"/>
        <v>49-60</v>
      </c>
      <c r="Z3578" s="20">
        <f t="shared" si="221"/>
        <v>0.74499889451776946</v>
      </c>
      <c r="AA3578" t="str">
        <f t="shared" si="222"/>
        <v>60%-80%</v>
      </c>
      <c r="AB3578">
        <f t="shared" si="223"/>
        <v>1.5662570722702428E-4</v>
      </c>
    </row>
    <row r="3579" spans="1:28" x14ac:dyDescent="0.25">
      <c r="A3579" t="s">
        <v>8126</v>
      </c>
      <c r="B3579" t="s">
        <v>8127</v>
      </c>
      <c r="C3579" t="s">
        <v>77</v>
      </c>
      <c r="D3579" t="s">
        <v>329</v>
      </c>
      <c r="E3579">
        <v>252</v>
      </c>
      <c r="F3579" t="s">
        <v>87</v>
      </c>
      <c r="G3579">
        <v>2019</v>
      </c>
      <c r="H3579" t="s">
        <v>15</v>
      </c>
      <c r="J3579" t="s">
        <v>80</v>
      </c>
      <c r="K3579">
        <v>84</v>
      </c>
      <c r="L3579" s="18">
        <v>43411</v>
      </c>
      <c r="M3579" s="18">
        <v>45849</v>
      </c>
      <c r="N3579" s="18">
        <v>43642</v>
      </c>
      <c r="O3579">
        <v>34000000</v>
      </c>
      <c r="P3579">
        <v>30535889</v>
      </c>
      <c r="Q3579">
        <v>3464111</v>
      </c>
      <c r="R3579">
        <v>603993</v>
      </c>
      <c r="S3579" t="s">
        <v>403</v>
      </c>
      <c r="T3579">
        <v>1.1022150563760189</v>
      </c>
      <c r="U3579">
        <v>0.78258083380181165</v>
      </c>
      <c r="V3579">
        <v>-0.91436938396338097</v>
      </c>
      <c r="W3579">
        <v>-0.18701104464798521</v>
      </c>
      <c r="X3579">
        <v>-3.2966835268508812E-2</v>
      </c>
      <c r="Y3579" t="str">
        <f t="shared" si="220"/>
        <v>&gt;72</v>
      </c>
      <c r="Z3579" s="20">
        <f t="shared" si="221"/>
        <v>0.89811438235294117</v>
      </c>
      <c r="AA3579" t="str">
        <f t="shared" si="222"/>
        <v>80%-100%</v>
      </c>
      <c r="AB3579">
        <f t="shared" si="223"/>
        <v>1.2524420523607807E-4</v>
      </c>
    </row>
    <row r="3580" spans="1:28" x14ac:dyDescent="0.25">
      <c r="A3580" t="s">
        <v>8128</v>
      </c>
      <c r="B3580" t="s">
        <v>8129</v>
      </c>
      <c r="C3580" t="s">
        <v>77</v>
      </c>
      <c r="D3580" t="s">
        <v>134</v>
      </c>
      <c r="E3580">
        <v>62</v>
      </c>
      <c r="F3580" t="s">
        <v>17</v>
      </c>
      <c r="G3580">
        <v>2021</v>
      </c>
      <c r="H3580" t="s">
        <v>17</v>
      </c>
      <c r="I3580" t="s">
        <v>84</v>
      </c>
      <c r="J3580" t="s">
        <v>80</v>
      </c>
      <c r="K3580">
        <v>72</v>
      </c>
      <c r="L3580" s="18">
        <v>44165</v>
      </c>
      <c r="M3580" s="18">
        <v>46356</v>
      </c>
      <c r="N3580" s="18">
        <v>44530</v>
      </c>
      <c r="O3580">
        <v>57980000</v>
      </c>
      <c r="P3580">
        <v>28990000</v>
      </c>
      <c r="Q3580">
        <v>28990000</v>
      </c>
      <c r="R3580">
        <v>743631</v>
      </c>
      <c r="S3580" t="s">
        <v>190</v>
      </c>
      <c r="T3580">
        <v>-1.614476107344843</v>
      </c>
      <c r="U3580">
        <v>-0.85216124758390532</v>
      </c>
      <c r="V3580">
        <v>0.24898836987965761</v>
      </c>
      <c r="W3580">
        <v>0.75855047461730551</v>
      </c>
      <c r="X3580">
        <v>-0.88379348662608126</v>
      </c>
      <c r="Y3580" t="str">
        <f t="shared" si="220"/>
        <v>61-72</v>
      </c>
      <c r="Z3580" s="20">
        <f t="shared" si="221"/>
        <v>0.5</v>
      </c>
      <c r="AA3580" t="str">
        <f t="shared" si="222"/>
        <v>40%-60%</v>
      </c>
      <c r="AB3580">
        <f t="shared" si="223"/>
        <v>1.5419959102822378E-4</v>
      </c>
    </row>
    <row r="3581" spans="1:28" x14ac:dyDescent="0.25">
      <c r="A3581" t="s">
        <v>8130</v>
      </c>
      <c r="B3581" t="s">
        <v>8131</v>
      </c>
      <c r="C3581" t="s">
        <v>77</v>
      </c>
      <c r="D3581" t="s">
        <v>246</v>
      </c>
      <c r="E3581">
        <v>38</v>
      </c>
      <c r="F3581" t="s">
        <v>11</v>
      </c>
      <c r="G3581">
        <v>2020</v>
      </c>
      <c r="H3581" t="s">
        <v>11</v>
      </c>
      <c r="I3581" t="s">
        <v>188</v>
      </c>
      <c r="J3581" t="s">
        <v>80</v>
      </c>
      <c r="K3581">
        <v>36</v>
      </c>
      <c r="L3581" s="18">
        <v>43621</v>
      </c>
      <c r="M3581" s="18">
        <v>44687</v>
      </c>
      <c r="N3581" s="18">
        <v>44026</v>
      </c>
      <c r="O3581">
        <v>62150000</v>
      </c>
      <c r="P3581">
        <v>20000000</v>
      </c>
      <c r="Q3581">
        <v>42150000</v>
      </c>
      <c r="R3581">
        <v>702583</v>
      </c>
      <c r="S3581" t="s">
        <v>321</v>
      </c>
      <c r="T3581">
        <v>1.502441879602753</v>
      </c>
      <c r="U3581">
        <v>-1.583879649137264</v>
      </c>
      <c r="V3581">
        <v>-1.0552457148346079</v>
      </c>
      <c r="W3581">
        <v>-0.62909784560271997</v>
      </c>
      <c r="X3581">
        <v>0.35377255171220601</v>
      </c>
      <c r="Y3581" t="str">
        <f t="shared" si="220"/>
        <v>25-36</v>
      </c>
      <c r="Z3581" s="20">
        <f t="shared" si="221"/>
        <v>0.32180209171359614</v>
      </c>
      <c r="AA3581" t="str">
        <f t="shared" si="222"/>
        <v>20%-40%</v>
      </c>
      <c r="AB3581">
        <f t="shared" si="223"/>
        <v>1.4568786301725258E-4</v>
      </c>
    </row>
    <row r="3582" spans="1:28" x14ac:dyDescent="0.25">
      <c r="A3582" t="s">
        <v>8132</v>
      </c>
      <c r="B3582" t="s">
        <v>8133</v>
      </c>
      <c r="C3582" t="s">
        <v>77</v>
      </c>
      <c r="D3582" t="s">
        <v>130</v>
      </c>
      <c r="E3582">
        <v>46</v>
      </c>
      <c r="F3582" t="s">
        <v>79</v>
      </c>
      <c r="G3582">
        <v>2021</v>
      </c>
      <c r="H3582" t="s">
        <v>26</v>
      </c>
      <c r="I3582" t="s">
        <v>84</v>
      </c>
      <c r="J3582" t="s">
        <v>80</v>
      </c>
      <c r="K3582">
        <v>72</v>
      </c>
      <c r="L3582" s="18">
        <v>44287</v>
      </c>
      <c r="M3582" s="18">
        <v>46391</v>
      </c>
      <c r="N3582" s="18">
        <v>44232</v>
      </c>
      <c r="O3582">
        <v>45895400</v>
      </c>
      <c r="P3582">
        <v>35895400</v>
      </c>
      <c r="Q3582">
        <v>10000000</v>
      </c>
      <c r="R3582">
        <v>824611</v>
      </c>
      <c r="S3582" t="s">
        <v>235</v>
      </c>
      <c r="T3582">
        <v>0.14409629774232199</v>
      </c>
      <c r="U3582">
        <v>0.30625554357308998</v>
      </c>
      <c r="V3582">
        <v>-0.7785899998952176</v>
      </c>
      <c r="W3582">
        <v>5.7359711319998147E-2</v>
      </c>
      <c r="X3582">
        <v>0.81785981608906366</v>
      </c>
      <c r="Y3582" t="str">
        <f t="shared" si="220"/>
        <v>61-72</v>
      </c>
      <c r="Z3582" s="20">
        <f t="shared" si="221"/>
        <v>0.78211324010685168</v>
      </c>
      <c r="AA3582" t="str">
        <f t="shared" si="222"/>
        <v>60%-80%</v>
      </c>
      <c r="AB3582">
        <f t="shared" si="223"/>
        <v>1.7099163288966524E-4</v>
      </c>
    </row>
    <row r="3583" spans="1:28" x14ac:dyDescent="0.25">
      <c r="A3583" t="s">
        <v>8134</v>
      </c>
      <c r="B3583" t="s">
        <v>8135</v>
      </c>
      <c r="C3583" t="s">
        <v>77</v>
      </c>
      <c r="D3583" t="s">
        <v>212</v>
      </c>
      <c r="E3583">
        <v>38</v>
      </c>
      <c r="F3583" t="s">
        <v>17</v>
      </c>
      <c r="G3583">
        <v>2018</v>
      </c>
      <c r="H3583" t="s">
        <v>17</v>
      </c>
      <c r="J3583" t="s">
        <v>80</v>
      </c>
      <c r="K3583">
        <v>60</v>
      </c>
      <c r="L3583" s="18">
        <v>42774</v>
      </c>
      <c r="M3583" s="18">
        <v>44775</v>
      </c>
      <c r="N3583" s="18">
        <v>43738</v>
      </c>
      <c r="O3583">
        <v>54200001</v>
      </c>
      <c r="P3583">
        <v>48780000</v>
      </c>
      <c r="Q3583">
        <v>5420001</v>
      </c>
      <c r="R3583">
        <v>1238189</v>
      </c>
      <c r="S3583" t="s">
        <v>150</v>
      </c>
      <c r="T3583">
        <v>1.114343141928344</v>
      </c>
      <c r="U3583">
        <v>0.79032357974038436</v>
      </c>
      <c r="V3583">
        <v>0.80229979975843724</v>
      </c>
      <c r="W3583">
        <v>-0.3616123184802984</v>
      </c>
      <c r="X3583">
        <v>-0.96114136402222416</v>
      </c>
      <c r="Y3583" t="str">
        <f t="shared" si="220"/>
        <v>49-60</v>
      </c>
      <c r="Z3583" s="20">
        <f t="shared" si="221"/>
        <v>0.89999998339483422</v>
      </c>
      <c r="AA3583" t="str">
        <f t="shared" si="222"/>
        <v>80%-100%</v>
      </c>
      <c r="AB3583">
        <f t="shared" si="223"/>
        <v>2.5675131539116224E-4</v>
      </c>
    </row>
    <row r="3584" spans="1:28" x14ac:dyDescent="0.25">
      <c r="A3584" t="s">
        <v>8136</v>
      </c>
      <c r="B3584" t="s">
        <v>8137</v>
      </c>
      <c r="C3584" t="s">
        <v>77</v>
      </c>
      <c r="D3584" t="s">
        <v>865</v>
      </c>
      <c r="E3584">
        <v>61</v>
      </c>
      <c r="F3584" t="s">
        <v>12</v>
      </c>
      <c r="G3584">
        <v>2021</v>
      </c>
      <c r="H3584" t="s">
        <v>12</v>
      </c>
      <c r="I3584" t="s">
        <v>84</v>
      </c>
      <c r="J3584" t="s">
        <v>80</v>
      </c>
      <c r="K3584">
        <v>72</v>
      </c>
      <c r="L3584" s="18">
        <v>44028</v>
      </c>
      <c r="M3584" s="18">
        <v>46219</v>
      </c>
      <c r="N3584" s="18">
        <v>44523</v>
      </c>
      <c r="O3584">
        <v>76990000</v>
      </c>
      <c r="P3584">
        <v>38495000</v>
      </c>
      <c r="Q3584">
        <v>38495000</v>
      </c>
      <c r="R3584">
        <v>1016501</v>
      </c>
      <c r="S3584" t="s">
        <v>146</v>
      </c>
      <c r="T3584">
        <v>-0.38953946655999011</v>
      </c>
      <c r="U3584">
        <v>-0.85216124758390532</v>
      </c>
      <c r="V3584">
        <v>0.72325530977575447</v>
      </c>
      <c r="W3584">
        <v>0.33955753488230289</v>
      </c>
      <c r="X3584">
        <v>2.210121609219637</v>
      </c>
      <c r="Y3584" t="str">
        <f t="shared" si="220"/>
        <v>61-72</v>
      </c>
      <c r="Z3584" s="20">
        <f t="shared" si="221"/>
        <v>0.5</v>
      </c>
      <c r="AA3584" t="str">
        <f t="shared" si="222"/>
        <v>40%-60%</v>
      </c>
      <c r="AB3584">
        <f t="shared" si="223"/>
        <v>2.1078201215358225E-4</v>
      </c>
    </row>
    <row r="3585" spans="1:28" x14ac:dyDescent="0.25">
      <c r="A3585" t="s">
        <v>1114</v>
      </c>
      <c r="B3585" t="s">
        <v>1115</v>
      </c>
      <c r="C3585" t="s">
        <v>77</v>
      </c>
      <c r="D3585" t="s">
        <v>212</v>
      </c>
      <c r="E3585">
        <v>60</v>
      </c>
      <c r="F3585" t="s">
        <v>117</v>
      </c>
      <c r="G3585">
        <v>2018</v>
      </c>
      <c r="H3585" t="s">
        <v>14</v>
      </c>
      <c r="J3585" t="s">
        <v>80</v>
      </c>
      <c r="K3585">
        <v>24</v>
      </c>
      <c r="L3585" s="18">
        <v>42965</v>
      </c>
      <c r="M3585" s="18">
        <v>43695</v>
      </c>
      <c r="N3585" s="18">
        <v>43102</v>
      </c>
      <c r="O3585">
        <v>45981600</v>
      </c>
      <c r="P3585">
        <v>22991600</v>
      </c>
      <c r="Q3585">
        <v>22990000</v>
      </c>
      <c r="R3585">
        <v>1129465</v>
      </c>
      <c r="S3585" t="s">
        <v>191</v>
      </c>
      <c r="T3585">
        <v>1.478185708498102</v>
      </c>
      <c r="U3585">
        <v>-0.85208980662372447</v>
      </c>
      <c r="V3585">
        <v>0.16994387989697479</v>
      </c>
      <c r="W3585">
        <v>0.60891831805375418</v>
      </c>
      <c r="X3585">
        <v>-0.49705409964536651</v>
      </c>
      <c r="Y3585" t="str">
        <f t="shared" si="220"/>
        <v>&lt;=24</v>
      </c>
      <c r="Z3585" s="20">
        <f t="shared" si="221"/>
        <v>0.50001739826365332</v>
      </c>
      <c r="AA3585" t="str">
        <f t="shared" si="222"/>
        <v>40%-60%</v>
      </c>
      <c r="AB3585">
        <f t="shared" si="223"/>
        <v>2.3420626773318056E-4</v>
      </c>
    </row>
    <row r="3586" spans="1:28" x14ac:dyDescent="0.25">
      <c r="A3586" t="s">
        <v>193</v>
      </c>
      <c r="B3586" t="s">
        <v>194</v>
      </c>
      <c r="C3586" t="s">
        <v>77</v>
      </c>
      <c r="D3586" t="s">
        <v>195</v>
      </c>
      <c r="E3586">
        <v>236</v>
      </c>
      <c r="F3586" t="s">
        <v>87</v>
      </c>
      <c r="G3586">
        <v>2017</v>
      </c>
      <c r="H3586" t="s">
        <v>15</v>
      </c>
      <c r="J3586" t="s">
        <v>80</v>
      </c>
      <c r="K3586">
        <v>84</v>
      </c>
      <c r="L3586" s="18">
        <v>42864</v>
      </c>
      <c r="M3586" s="18">
        <v>45540</v>
      </c>
      <c r="N3586" s="18">
        <v>43157</v>
      </c>
      <c r="O3586">
        <v>42700000</v>
      </c>
      <c r="P3586">
        <v>17000000</v>
      </c>
      <c r="Q3586">
        <v>25700000</v>
      </c>
      <c r="R3586">
        <v>558640</v>
      </c>
      <c r="S3586" t="s">
        <v>196</v>
      </c>
      <c r="T3586">
        <v>1.441801451841126</v>
      </c>
      <c r="U3586">
        <v>-1.2704755917794941</v>
      </c>
      <c r="V3586">
        <v>1.237044494663192</v>
      </c>
      <c r="W3586">
        <v>0.88129079563031976</v>
      </c>
      <c r="X3586">
        <v>-3.2966835268508812E-2</v>
      </c>
      <c r="Y3586" t="str">
        <f t="shared" si="220"/>
        <v>&gt;72</v>
      </c>
      <c r="Z3586" s="20">
        <f t="shared" si="221"/>
        <v>0.39812646370023419</v>
      </c>
      <c r="AA3586" t="str">
        <f t="shared" si="222"/>
        <v>20%-40%</v>
      </c>
      <c r="AB3586">
        <f t="shared" si="223"/>
        <v>1.1583979088016361E-4</v>
      </c>
    </row>
    <row r="3587" spans="1:28" x14ac:dyDescent="0.25">
      <c r="A3587" t="s">
        <v>8138</v>
      </c>
      <c r="B3587" t="s">
        <v>8139</v>
      </c>
      <c r="C3587" t="s">
        <v>77</v>
      </c>
      <c r="D3587" t="s">
        <v>204</v>
      </c>
      <c r="E3587">
        <v>77</v>
      </c>
      <c r="F3587" t="s">
        <v>12</v>
      </c>
      <c r="G3587">
        <v>2019</v>
      </c>
      <c r="H3587" t="s">
        <v>12</v>
      </c>
      <c r="J3587" t="s">
        <v>80</v>
      </c>
      <c r="K3587">
        <v>84</v>
      </c>
      <c r="L3587" s="18">
        <v>43424</v>
      </c>
      <c r="M3587" s="18">
        <v>45981</v>
      </c>
      <c r="N3587" s="18">
        <v>43987</v>
      </c>
      <c r="O3587">
        <v>66600000</v>
      </c>
      <c r="P3587">
        <v>30600000</v>
      </c>
      <c r="Q3587">
        <v>36000000</v>
      </c>
      <c r="R3587">
        <v>693684</v>
      </c>
      <c r="S3587" t="s">
        <v>666</v>
      </c>
      <c r="T3587">
        <v>0.96880611530044081</v>
      </c>
      <c r="U3587">
        <v>-1.0186293044073129</v>
      </c>
      <c r="V3587">
        <v>0.52564408481904745</v>
      </c>
      <c r="W3587">
        <v>-0.27446435727786811</v>
      </c>
      <c r="X3587">
        <v>-0.49705409964536651</v>
      </c>
      <c r="Y3587" t="str">
        <f t="shared" ref="Y3587:Y3650" si="224">IF(K3587&lt;=24,"&lt;=24",IF(AND(K3587&gt;=25,K3587&lt;=36),"25-36",IF(AND(K3587&gt;=37,K3587&lt;=48),"37-48",IF(AND(K3587&gt;=49,K3587&lt;=60),"49-60",IF(AND(K3587&gt;=61,K3587&lt;=72),"61-72","&gt;72")))))</f>
        <v>&gt;72</v>
      </c>
      <c r="Z3587" s="20">
        <f t="shared" ref="Z3587:Z3650" si="225">IF(P3587/O3587&gt;0.2,P3587/O3587,0.2)</f>
        <v>0.45945945945945948</v>
      </c>
      <c r="AA3587" t="str">
        <f t="shared" ref="AA3587:AA3650" si="226">IF(Z3587&lt;=0.2,"20%",IF(AND(Z3587&gt;0.2,Z3587&lt;=0.4),"20%-40%",IF(AND(Z3587&gt;0.4,Z3587&lt;=0.6),"40%-60%",IF(AND(Z3587&gt;0.6,Z3587&lt;=0.8),"60%-80%","80%-100%"))))</f>
        <v>40%-60%</v>
      </c>
      <c r="AB3587">
        <f t="shared" ref="AB3587:AB3650" si="227">R3587/SUM($R$2:$R$5739)</f>
        <v>1.4384256318365209E-4</v>
      </c>
    </row>
    <row r="3588" spans="1:28" x14ac:dyDescent="0.25">
      <c r="A3588" t="s">
        <v>1023</v>
      </c>
      <c r="B3588" t="s">
        <v>1024</v>
      </c>
      <c r="C3588" t="s">
        <v>77</v>
      </c>
      <c r="D3588" t="s">
        <v>669</v>
      </c>
      <c r="E3588">
        <v>50</v>
      </c>
      <c r="F3588" t="s">
        <v>95</v>
      </c>
      <c r="G3588">
        <v>2015</v>
      </c>
      <c r="H3588" t="s">
        <v>16</v>
      </c>
      <c r="J3588" t="s">
        <v>96</v>
      </c>
      <c r="K3588">
        <v>24</v>
      </c>
      <c r="L3588" s="18">
        <v>43927</v>
      </c>
      <c r="M3588" s="18">
        <v>44716</v>
      </c>
      <c r="N3588" s="18">
        <v>44313</v>
      </c>
      <c r="O3588">
        <v>32000000</v>
      </c>
      <c r="P3588">
        <v>12000000</v>
      </c>
      <c r="Q3588">
        <v>20000000</v>
      </c>
      <c r="R3588">
        <v>610554</v>
      </c>
      <c r="S3588" t="s">
        <v>220</v>
      </c>
      <c r="T3588">
        <v>-1.784269305077397</v>
      </c>
      <c r="U3588">
        <v>-1.365437756122746</v>
      </c>
      <c r="V3588">
        <v>-0.54145652994716964</v>
      </c>
      <c r="W3588">
        <v>0.18621801370500621</v>
      </c>
      <c r="X3588">
        <v>-0.57440197704150942</v>
      </c>
      <c r="Y3588" t="str">
        <f t="shared" si="224"/>
        <v>&lt;=24</v>
      </c>
      <c r="Z3588" s="20">
        <f t="shared" si="225"/>
        <v>0.375</v>
      </c>
      <c r="AA3588" t="str">
        <f t="shared" si="226"/>
        <v>20%-40%</v>
      </c>
      <c r="AB3588">
        <f t="shared" si="227"/>
        <v>1.266046965506362E-4</v>
      </c>
    </row>
    <row r="3589" spans="1:28" x14ac:dyDescent="0.25">
      <c r="A3589" t="s">
        <v>8140</v>
      </c>
      <c r="B3589" t="s">
        <v>8141</v>
      </c>
      <c r="C3589" t="s">
        <v>77</v>
      </c>
      <c r="D3589" t="s">
        <v>132</v>
      </c>
      <c r="E3589">
        <v>62</v>
      </c>
      <c r="F3589" t="s">
        <v>12</v>
      </c>
      <c r="G3589">
        <v>2018</v>
      </c>
      <c r="H3589" t="s">
        <v>12</v>
      </c>
      <c r="J3589" t="s">
        <v>80</v>
      </c>
      <c r="K3589">
        <v>72</v>
      </c>
      <c r="L3589" s="18">
        <v>42952</v>
      </c>
      <c r="M3589" s="18">
        <v>45054</v>
      </c>
      <c r="N3589" s="18">
        <v>43111</v>
      </c>
      <c r="O3589">
        <v>79060000</v>
      </c>
      <c r="P3589">
        <v>39530000</v>
      </c>
      <c r="Q3589">
        <v>39530000</v>
      </c>
      <c r="R3589">
        <v>971809</v>
      </c>
      <c r="S3589" t="s">
        <v>374</v>
      </c>
      <c r="T3589">
        <v>0.59283546317835722</v>
      </c>
      <c r="U3589">
        <v>-0.85216124758390532</v>
      </c>
      <c r="V3589">
        <v>0.92086653473246149</v>
      </c>
      <c r="W3589">
        <v>-0.28391287636887003</v>
      </c>
      <c r="X3589">
        <v>-0.26501046745693763</v>
      </c>
      <c r="Y3589" t="str">
        <f t="shared" si="224"/>
        <v>61-72</v>
      </c>
      <c r="Z3589" s="20">
        <f t="shared" si="225"/>
        <v>0.5</v>
      </c>
      <c r="AA3589" t="str">
        <f t="shared" si="226"/>
        <v>40%-60%</v>
      </c>
      <c r="AB3589">
        <f t="shared" si="227"/>
        <v>2.0151466299488205E-4</v>
      </c>
    </row>
    <row r="3590" spans="1:28" x14ac:dyDescent="0.25">
      <c r="A3590" t="s">
        <v>8142</v>
      </c>
      <c r="B3590" t="s">
        <v>8143</v>
      </c>
      <c r="C3590" t="s">
        <v>77</v>
      </c>
      <c r="D3590" t="s">
        <v>576</v>
      </c>
      <c r="E3590">
        <v>49</v>
      </c>
      <c r="F3590" t="s">
        <v>25</v>
      </c>
      <c r="G3590">
        <v>2021</v>
      </c>
      <c r="H3590" t="s">
        <v>25</v>
      </c>
      <c r="I3590" t="s">
        <v>84</v>
      </c>
      <c r="J3590" t="s">
        <v>80</v>
      </c>
      <c r="K3590">
        <v>84</v>
      </c>
      <c r="L3590" s="18">
        <v>44125</v>
      </c>
      <c r="M3590" s="18">
        <v>46681</v>
      </c>
      <c r="N3590" s="18">
        <v>44273</v>
      </c>
      <c r="O3590">
        <v>39715000</v>
      </c>
      <c r="P3590">
        <v>40991000</v>
      </c>
      <c r="Q3590">
        <v>0</v>
      </c>
      <c r="R3590">
        <v>882516</v>
      </c>
      <c r="S3590" t="s">
        <v>318</v>
      </c>
      <c r="T3590">
        <v>-1.6023480217925179</v>
      </c>
      <c r="U3590">
        <v>1.3328729396411909</v>
      </c>
      <c r="V3590">
        <v>0.48612183982770601</v>
      </c>
      <c r="W3590">
        <v>-0.10074362402928511</v>
      </c>
      <c r="X3590">
        <v>-1.425228628399082</v>
      </c>
      <c r="Y3590" t="str">
        <f t="shared" si="224"/>
        <v>&gt;72</v>
      </c>
      <c r="Z3590" s="20">
        <f t="shared" si="225"/>
        <v>1.0321289185446305</v>
      </c>
      <c r="AA3590" t="str">
        <f t="shared" si="226"/>
        <v>80%-100%</v>
      </c>
      <c r="AB3590">
        <f t="shared" si="227"/>
        <v>1.8299883447013901E-4</v>
      </c>
    </row>
    <row r="3591" spans="1:28" x14ac:dyDescent="0.25">
      <c r="A3591" t="s">
        <v>8144</v>
      </c>
      <c r="B3591" t="s">
        <v>8145</v>
      </c>
      <c r="C3591" t="s">
        <v>77</v>
      </c>
      <c r="D3591" t="s">
        <v>78</v>
      </c>
      <c r="E3591">
        <v>50</v>
      </c>
      <c r="F3591" t="s">
        <v>117</v>
      </c>
      <c r="G3591">
        <v>2017</v>
      </c>
      <c r="H3591" t="s">
        <v>14</v>
      </c>
      <c r="J3591" t="s">
        <v>80</v>
      </c>
      <c r="K3591">
        <v>84</v>
      </c>
      <c r="L3591" s="18">
        <v>42502</v>
      </c>
      <c r="M3591" s="18">
        <v>45265</v>
      </c>
      <c r="N3591" s="18">
        <v>43196</v>
      </c>
      <c r="O3591">
        <v>43790000</v>
      </c>
      <c r="P3591">
        <v>21895000</v>
      </c>
      <c r="Q3591">
        <v>21895000</v>
      </c>
      <c r="R3591">
        <v>506532</v>
      </c>
      <c r="S3591" t="s">
        <v>109</v>
      </c>
      <c r="T3591">
        <v>1.065830799719043</v>
      </c>
      <c r="U3591">
        <v>-0.85216124758390532</v>
      </c>
      <c r="V3591">
        <v>0.92086653473246149</v>
      </c>
      <c r="W3591">
        <v>-0.40888536610212167</v>
      </c>
      <c r="X3591">
        <v>0.43112042910834891</v>
      </c>
      <c r="Y3591" t="str">
        <f t="shared" si="224"/>
        <v>&gt;72</v>
      </c>
      <c r="Z3591" s="20">
        <f t="shared" si="225"/>
        <v>0.5</v>
      </c>
      <c r="AA3591" t="str">
        <f t="shared" si="226"/>
        <v>40%-60%</v>
      </c>
      <c r="AB3591">
        <f t="shared" si="227"/>
        <v>1.0503465730006987E-4</v>
      </c>
    </row>
    <row r="3592" spans="1:28" x14ac:dyDescent="0.25">
      <c r="A3592" t="s">
        <v>8146</v>
      </c>
      <c r="B3592" t="s">
        <v>8147</v>
      </c>
      <c r="C3592" t="s">
        <v>77</v>
      </c>
      <c r="D3592" t="s">
        <v>526</v>
      </c>
      <c r="E3592">
        <v>38</v>
      </c>
      <c r="F3592" t="s">
        <v>142</v>
      </c>
      <c r="G3592">
        <v>2017</v>
      </c>
      <c r="H3592" t="s">
        <v>143</v>
      </c>
      <c r="J3592" t="s">
        <v>80</v>
      </c>
      <c r="K3592">
        <v>84</v>
      </c>
      <c r="L3592" s="18">
        <v>42723</v>
      </c>
      <c r="M3592" s="18">
        <v>45279</v>
      </c>
      <c r="N3592" s="18">
        <v>42852</v>
      </c>
      <c r="O3592">
        <v>28990000</v>
      </c>
      <c r="P3592">
        <v>8990000</v>
      </c>
      <c r="Q3592">
        <v>20000000</v>
      </c>
      <c r="R3592">
        <v>197445</v>
      </c>
      <c r="S3592" t="s">
        <v>435</v>
      </c>
      <c r="T3592">
        <v>0.64134780538765834</v>
      </c>
      <c r="U3592">
        <v>-1.6319024492413921</v>
      </c>
      <c r="V3592">
        <v>0.92086653473246149</v>
      </c>
      <c r="W3592">
        <v>-0.79389368767282353</v>
      </c>
      <c r="X3592">
        <v>1.5139907126543499</v>
      </c>
      <c r="Y3592" t="str">
        <f t="shared" si="224"/>
        <v>&gt;72</v>
      </c>
      <c r="Z3592" s="20">
        <f t="shared" si="225"/>
        <v>0.31010693342531909</v>
      </c>
      <c r="AA3592" t="str">
        <f t="shared" si="226"/>
        <v>20%-40%</v>
      </c>
      <c r="AB3592">
        <f t="shared" si="227"/>
        <v>4.094226605745006E-5</v>
      </c>
    </row>
    <row r="3593" spans="1:28" x14ac:dyDescent="0.25">
      <c r="A3593" t="s">
        <v>8148</v>
      </c>
      <c r="B3593" t="s">
        <v>8149</v>
      </c>
      <c r="C3593" t="s">
        <v>77</v>
      </c>
      <c r="D3593" t="s">
        <v>154</v>
      </c>
      <c r="E3593">
        <v>77</v>
      </c>
      <c r="F3593" t="s">
        <v>25</v>
      </c>
      <c r="G3593">
        <v>2022</v>
      </c>
      <c r="H3593" t="s">
        <v>25</v>
      </c>
      <c r="I3593" t="s">
        <v>84</v>
      </c>
      <c r="J3593" t="s">
        <v>80</v>
      </c>
      <c r="K3593">
        <v>60</v>
      </c>
      <c r="L3593" s="18">
        <v>44234</v>
      </c>
      <c r="M3593" s="18">
        <v>46205</v>
      </c>
      <c r="N3593" s="18">
        <v>44523</v>
      </c>
      <c r="O3593">
        <v>37633200</v>
      </c>
      <c r="P3593">
        <v>11246400</v>
      </c>
      <c r="Q3593">
        <v>26386800</v>
      </c>
      <c r="R3593">
        <v>382854</v>
      </c>
      <c r="S3593" t="s">
        <v>375</v>
      </c>
      <c r="T3593">
        <v>-0.71699777647277252</v>
      </c>
      <c r="U3593">
        <v>-1.6781565549063191</v>
      </c>
      <c r="V3593">
        <v>-2.6224485658253109</v>
      </c>
      <c r="W3593">
        <v>-5.1425053747254632E-2</v>
      </c>
      <c r="X3593">
        <v>-1.1931849962106531</v>
      </c>
      <c r="Y3593" t="str">
        <f t="shared" si="224"/>
        <v>49-60</v>
      </c>
      <c r="Z3593" s="20">
        <f t="shared" si="225"/>
        <v>0.29884251139950896</v>
      </c>
      <c r="AA3593" t="str">
        <f t="shared" si="226"/>
        <v>20%-40%</v>
      </c>
      <c r="AB3593">
        <f t="shared" si="227"/>
        <v>7.9388742835518675E-5</v>
      </c>
    </row>
    <row r="3594" spans="1:28" x14ac:dyDescent="0.25">
      <c r="A3594" t="s">
        <v>8150</v>
      </c>
      <c r="B3594" t="s">
        <v>8151</v>
      </c>
      <c r="C3594" t="s">
        <v>77</v>
      </c>
      <c r="D3594" t="s">
        <v>8152</v>
      </c>
      <c r="E3594">
        <v>236</v>
      </c>
      <c r="F3594" t="s">
        <v>87</v>
      </c>
      <c r="G3594">
        <v>2017</v>
      </c>
      <c r="H3594" t="s">
        <v>15</v>
      </c>
      <c r="J3594" t="s">
        <v>80</v>
      </c>
      <c r="K3594">
        <v>72</v>
      </c>
      <c r="L3594" s="18">
        <v>42915</v>
      </c>
      <c r="M3594" s="18">
        <v>45106</v>
      </c>
      <c r="N3594" s="18">
        <v>43213</v>
      </c>
      <c r="O3594">
        <v>49000000</v>
      </c>
      <c r="P3594">
        <v>40090000</v>
      </c>
      <c r="Q3594">
        <v>8910000</v>
      </c>
      <c r="R3594">
        <v>963851</v>
      </c>
      <c r="S3594" t="s">
        <v>196</v>
      </c>
      <c r="T3594">
        <v>-0.15910584106580991</v>
      </c>
      <c r="U3594">
        <v>0.45428459210924149</v>
      </c>
      <c r="V3594">
        <v>0.88134428974112011</v>
      </c>
      <c r="W3594">
        <v>-0.2335406279247064</v>
      </c>
      <c r="X3594">
        <v>-0.65174985443765243</v>
      </c>
      <c r="Y3594" t="str">
        <f t="shared" si="224"/>
        <v>61-72</v>
      </c>
      <c r="Z3594" s="20">
        <f t="shared" si="225"/>
        <v>0.81816326530612249</v>
      </c>
      <c r="AA3594" t="str">
        <f t="shared" si="226"/>
        <v>80%-100%</v>
      </c>
      <c r="AB3594">
        <f t="shared" si="227"/>
        <v>1.9986448925897996E-4</v>
      </c>
    </row>
    <row r="3595" spans="1:28" x14ac:dyDescent="0.25">
      <c r="A3595" t="s">
        <v>8153</v>
      </c>
      <c r="B3595" t="s">
        <v>8154</v>
      </c>
      <c r="C3595" t="s">
        <v>77</v>
      </c>
      <c r="D3595" t="s">
        <v>384</v>
      </c>
      <c r="E3595">
        <v>220</v>
      </c>
      <c r="F3595" t="s">
        <v>79</v>
      </c>
      <c r="G3595">
        <v>2020</v>
      </c>
      <c r="H3595" t="s">
        <v>26</v>
      </c>
      <c r="I3595" t="s">
        <v>84</v>
      </c>
      <c r="J3595" t="s">
        <v>80</v>
      </c>
      <c r="K3595">
        <v>84</v>
      </c>
      <c r="L3595" s="18">
        <v>43826</v>
      </c>
      <c r="M3595" s="18">
        <v>46383</v>
      </c>
      <c r="N3595" s="18">
        <v>44504</v>
      </c>
      <c r="O3595">
        <v>45490000</v>
      </c>
      <c r="P3595">
        <v>22490000</v>
      </c>
      <c r="Q3595">
        <v>23000000</v>
      </c>
      <c r="R3595">
        <v>459263</v>
      </c>
      <c r="S3595" t="s">
        <v>113</v>
      </c>
      <c r="T3595">
        <v>-0.32889903879836369</v>
      </c>
      <c r="U3595">
        <v>-0.87517914332844782</v>
      </c>
      <c r="V3595">
        <v>-0.46241203996448682</v>
      </c>
      <c r="W3595">
        <v>-0.17356562472830489</v>
      </c>
      <c r="X3595">
        <v>-1.5799243831913681</v>
      </c>
      <c r="Y3595" t="str">
        <f t="shared" si="224"/>
        <v>&gt;72</v>
      </c>
      <c r="Z3595" s="20">
        <f t="shared" si="225"/>
        <v>0.49439437238953615</v>
      </c>
      <c r="AA3595" t="str">
        <f t="shared" si="226"/>
        <v>40%-60%</v>
      </c>
      <c r="AB3595">
        <f t="shared" si="227"/>
        <v>9.5232940496556948E-5</v>
      </c>
    </row>
    <row r="3596" spans="1:28" x14ac:dyDescent="0.25">
      <c r="A3596" t="s">
        <v>8155</v>
      </c>
      <c r="B3596" t="s">
        <v>8156</v>
      </c>
      <c r="C3596" t="s">
        <v>77</v>
      </c>
      <c r="D3596" t="s">
        <v>78</v>
      </c>
      <c r="E3596">
        <v>236</v>
      </c>
      <c r="F3596" t="s">
        <v>17</v>
      </c>
      <c r="G3596">
        <v>2017</v>
      </c>
      <c r="H3596" t="s">
        <v>17</v>
      </c>
      <c r="J3596" t="s">
        <v>80</v>
      </c>
      <c r="K3596">
        <v>84</v>
      </c>
      <c r="L3596" s="18">
        <v>42760</v>
      </c>
      <c r="M3596" s="18">
        <v>45316</v>
      </c>
      <c r="N3596" s="18">
        <v>43460</v>
      </c>
      <c r="O3596">
        <v>67590000</v>
      </c>
      <c r="P3596">
        <v>17590000</v>
      </c>
      <c r="Q3596">
        <v>50000000</v>
      </c>
      <c r="R3596">
        <v>406939</v>
      </c>
      <c r="S3596" t="s">
        <v>445</v>
      </c>
      <c r="T3596">
        <v>0.20473672550394839</v>
      </c>
      <c r="U3596">
        <v>-1.836643664612686</v>
      </c>
      <c r="V3596">
        <v>0.92086653473246149</v>
      </c>
      <c r="W3596">
        <v>8.3718254068375995</v>
      </c>
      <c r="X3596">
        <v>1.668686467446636</v>
      </c>
      <c r="Y3596" t="str">
        <f t="shared" si="224"/>
        <v>&gt;72</v>
      </c>
      <c r="Z3596" s="20">
        <f t="shared" si="225"/>
        <v>0.26024559846131085</v>
      </c>
      <c r="AA3596" t="str">
        <f t="shared" si="226"/>
        <v>20%-40%</v>
      </c>
      <c r="AB3596">
        <f t="shared" si="227"/>
        <v>8.4383017078946894E-5</v>
      </c>
    </row>
    <row r="3597" spans="1:28" x14ac:dyDescent="0.25">
      <c r="A3597" t="s">
        <v>8157</v>
      </c>
      <c r="B3597" t="s">
        <v>8158</v>
      </c>
      <c r="C3597" t="s">
        <v>77</v>
      </c>
      <c r="D3597" t="s">
        <v>159</v>
      </c>
      <c r="E3597">
        <v>-1</v>
      </c>
      <c r="F3597" t="s">
        <v>95</v>
      </c>
      <c r="G3597">
        <v>2019</v>
      </c>
      <c r="H3597" t="s">
        <v>16</v>
      </c>
      <c r="J3597" t="s">
        <v>96</v>
      </c>
      <c r="K3597">
        <v>72</v>
      </c>
      <c r="L3597" s="18">
        <v>44133</v>
      </c>
      <c r="M3597" s="18">
        <v>46324</v>
      </c>
      <c r="N3597" s="18">
        <v>44176</v>
      </c>
      <c r="O3597">
        <v>33000000</v>
      </c>
      <c r="P3597">
        <v>24000000</v>
      </c>
      <c r="Q3597">
        <v>9000000</v>
      </c>
      <c r="R3597">
        <v>598399</v>
      </c>
      <c r="S3597" t="s">
        <v>298</v>
      </c>
      <c r="T3597">
        <v>-0.11059349885650881</v>
      </c>
      <c r="U3597">
        <v>8.1068767941259265E-2</v>
      </c>
      <c r="V3597">
        <v>0.44659959483636458</v>
      </c>
      <c r="W3597">
        <v>-0.54330637492637535</v>
      </c>
      <c r="X3597">
        <v>-1.1931849962106531</v>
      </c>
      <c r="Y3597" t="str">
        <f t="shared" si="224"/>
        <v>61-72</v>
      </c>
      <c r="Z3597" s="20">
        <f t="shared" si="225"/>
        <v>0.72727272727272729</v>
      </c>
      <c r="AA3597" t="str">
        <f t="shared" si="226"/>
        <v>60%-80%</v>
      </c>
      <c r="AB3597">
        <f t="shared" si="227"/>
        <v>1.24084231388549E-4</v>
      </c>
    </row>
    <row r="3598" spans="1:28" x14ac:dyDescent="0.25">
      <c r="A3598" t="s">
        <v>8159</v>
      </c>
      <c r="B3598" t="s">
        <v>8160</v>
      </c>
      <c r="C3598" t="s">
        <v>77</v>
      </c>
      <c r="D3598" t="s">
        <v>195</v>
      </c>
      <c r="E3598">
        <v>49</v>
      </c>
      <c r="F3598" t="s">
        <v>117</v>
      </c>
      <c r="G3598">
        <v>2018</v>
      </c>
      <c r="H3598" t="s">
        <v>14</v>
      </c>
      <c r="J3598" t="s">
        <v>80</v>
      </c>
      <c r="K3598">
        <v>60</v>
      </c>
      <c r="L3598" s="18">
        <v>42810</v>
      </c>
      <c r="M3598" s="18">
        <v>44636</v>
      </c>
      <c r="N3598" s="18">
        <v>43860</v>
      </c>
      <c r="O3598">
        <v>44791000</v>
      </c>
      <c r="P3598">
        <v>13000000</v>
      </c>
      <c r="Q3598">
        <v>31791000</v>
      </c>
      <c r="R3598">
        <v>332468</v>
      </c>
      <c r="S3598" t="s">
        <v>158</v>
      </c>
      <c r="T3598">
        <v>-0.78976628978672425</v>
      </c>
      <c r="U3598">
        <v>-1.713493110855844</v>
      </c>
      <c r="V3598">
        <v>0.92086653473246149</v>
      </c>
      <c r="W3598">
        <v>-0.67167047266412583</v>
      </c>
      <c r="X3598">
        <v>-1.0384892414183671</v>
      </c>
      <c r="Y3598" t="str">
        <f t="shared" si="224"/>
        <v>49-60</v>
      </c>
      <c r="Z3598" s="20">
        <f t="shared" si="225"/>
        <v>0.29023687794422987</v>
      </c>
      <c r="AA3598" t="str">
        <f t="shared" si="226"/>
        <v>20%-40%</v>
      </c>
      <c r="AB3598">
        <f t="shared" si="227"/>
        <v>6.8940683793402245E-5</v>
      </c>
    </row>
    <row r="3599" spans="1:28" x14ac:dyDescent="0.25">
      <c r="A3599" t="s">
        <v>8161</v>
      </c>
      <c r="B3599" t="s">
        <v>8162</v>
      </c>
      <c r="C3599" t="s">
        <v>77</v>
      </c>
      <c r="D3599" t="s">
        <v>8163</v>
      </c>
      <c r="E3599">
        <v>7</v>
      </c>
      <c r="F3599" t="s">
        <v>117</v>
      </c>
      <c r="G3599">
        <v>2018</v>
      </c>
      <c r="H3599" t="s">
        <v>14</v>
      </c>
      <c r="J3599" t="s">
        <v>80</v>
      </c>
      <c r="K3599">
        <v>84</v>
      </c>
      <c r="L3599" s="18">
        <v>42970</v>
      </c>
      <c r="M3599" s="18">
        <v>45527</v>
      </c>
      <c r="N3599" s="18">
        <v>43552</v>
      </c>
      <c r="O3599">
        <v>42200000</v>
      </c>
      <c r="P3599">
        <v>25600000</v>
      </c>
      <c r="Q3599">
        <v>16600000</v>
      </c>
      <c r="R3599">
        <v>522541</v>
      </c>
      <c r="S3599" t="s">
        <v>307</v>
      </c>
      <c r="T3599">
        <v>1.284136339660898</v>
      </c>
      <c r="U3599">
        <v>-0.41429503176878058</v>
      </c>
      <c r="V3599">
        <v>0.50508698430925103</v>
      </c>
      <c r="W3599">
        <v>-0.75328593066633032</v>
      </c>
      <c r="X3599">
        <v>1.823382222238922</v>
      </c>
      <c r="Y3599" t="str">
        <f t="shared" si="224"/>
        <v>&gt;72</v>
      </c>
      <c r="Z3599" s="20">
        <f t="shared" si="225"/>
        <v>0.60663507109004744</v>
      </c>
      <c r="AA3599" t="str">
        <f t="shared" si="226"/>
        <v>60%-80%</v>
      </c>
      <c r="AB3599">
        <f t="shared" si="227"/>
        <v>1.0835428928524912E-4</v>
      </c>
    </row>
    <row r="3600" spans="1:28" x14ac:dyDescent="0.25">
      <c r="A3600" t="s">
        <v>8164</v>
      </c>
      <c r="B3600" t="s">
        <v>8165</v>
      </c>
      <c r="C3600" t="s">
        <v>77</v>
      </c>
      <c r="D3600" t="s">
        <v>700</v>
      </c>
      <c r="E3600">
        <v>62</v>
      </c>
      <c r="F3600" t="s">
        <v>117</v>
      </c>
      <c r="G3600">
        <v>2019</v>
      </c>
      <c r="H3600" t="s">
        <v>14</v>
      </c>
      <c r="I3600" t="s">
        <v>84</v>
      </c>
      <c r="J3600" t="s">
        <v>80</v>
      </c>
      <c r="K3600">
        <v>72</v>
      </c>
      <c r="L3600" s="18">
        <v>43524</v>
      </c>
      <c r="M3600" s="18">
        <v>45716</v>
      </c>
      <c r="N3600" s="18">
        <v>44131</v>
      </c>
      <c r="O3600">
        <v>43560000</v>
      </c>
      <c r="P3600">
        <v>28560000</v>
      </c>
      <c r="Q3600">
        <v>15000000</v>
      </c>
      <c r="R3600">
        <v>629330</v>
      </c>
      <c r="S3600" t="s">
        <v>166</v>
      </c>
      <c r="T3600">
        <v>0.47155460765510449</v>
      </c>
      <c r="U3600">
        <v>-0.2130400854363686</v>
      </c>
      <c r="V3600">
        <v>-0.64254443350703805</v>
      </c>
      <c r="W3600">
        <v>-6.7372363949693495E-2</v>
      </c>
      <c r="X3600">
        <v>0.43112042910834891</v>
      </c>
      <c r="Y3600" t="str">
        <f t="shared" si="224"/>
        <v>61-72</v>
      </c>
      <c r="Z3600" s="20">
        <f t="shared" si="225"/>
        <v>0.65564738292011016</v>
      </c>
      <c r="AA3600" t="str">
        <f t="shared" si="226"/>
        <v>60%-80%</v>
      </c>
      <c r="AB3600">
        <f t="shared" si="227"/>
        <v>1.3049809464881382E-4</v>
      </c>
    </row>
    <row r="3601" spans="1:28" x14ac:dyDescent="0.25">
      <c r="A3601" t="s">
        <v>8166</v>
      </c>
      <c r="B3601" t="s">
        <v>8167</v>
      </c>
      <c r="C3601" t="s">
        <v>77</v>
      </c>
      <c r="D3601" t="s">
        <v>197</v>
      </c>
      <c r="E3601">
        <v>27</v>
      </c>
      <c r="F3601" t="s">
        <v>79</v>
      </c>
      <c r="G3601">
        <v>2017</v>
      </c>
      <c r="H3601" t="s">
        <v>13</v>
      </c>
      <c r="J3601" t="s">
        <v>80</v>
      </c>
      <c r="K3601">
        <v>72</v>
      </c>
      <c r="L3601" s="18">
        <v>42663</v>
      </c>
      <c r="M3601" s="18">
        <v>44844</v>
      </c>
      <c r="N3601" s="18">
        <v>43592</v>
      </c>
      <c r="O3601">
        <v>37940000</v>
      </c>
      <c r="P3601">
        <v>29940000</v>
      </c>
      <c r="Q3601">
        <v>8000000</v>
      </c>
      <c r="R3601">
        <v>630408</v>
      </c>
      <c r="S3601" t="s">
        <v>328</v>
      </c>
      <c r="T3601">
        <v>-1.8206535617343731</v>
      </c>
      <c r="U3601">
        <v>0.33511198355390809</v>
      </c>
      <c r="V3601">
        <v>-0.238398374463764</v>
      </c>
      <c r="W3601">
        <v>-0.64818795218184244</v>
      </c>
      <c r="X3601">
        <v>-1.425228628399082</v>
      </c>
      <c r="Y3601" t="str">
        <f t="shared" si="224"/>
        <v>61-72</v>
      </c>
      <c r="Z3601" s="20">
        <f t="shared" si="225"/>
        <v>0.78914074855034266</v>
      </c>
      <c r="AA3601" t="str">
        <f t="shared" si="226"/>
        <v>60%-80%</v>
      </c>
      <c r="AB3601">
        <f t="shared" si="227"/>
        <v>1.3072162911567767E-4</v>
      </c>
    </row>
    <row r="3602" spans="1:28" x14ac:dyDescent="0.25">
      <c r="A3602" t="s">
        <v>8168</v>
      </c>
      <c r="B3602" t="s">
        <v>8169</v>
      </c>
      <c r="C3602" t="s">
        <v>77</v>
      </c>
      <c r="D3602" t="s">
        <v>256</v>
      </c>
      <c r="E3602">
        <v>77</v>
      </c>
      <c r="F3602" t="s">
        <v>17</v>
      </c>
      <c r="G3602">
        <v>2018</v>
      </c>
      <c r="H3602" t="s">
        <v>17</v>
      </c>
      <c r="J3602" t="s">
        <v>80</v>
      </c>
      <c r="K3602">
        <v>36</v>
      </c>
      <c r="L3602" s="18">
        <v>42969</v>
      </c>
      <c r="M3602" s="18">
        <v>44065</v>
      </c>
      <c r="N3602" s="18">
        <v>43269</v>
      </c>
      <c r="O3602">
        <v>56640000</v>
      </c>
      <c r="P3602">
        <v>8496000</v>
      </c>
      <c r="Q3602">
        <v>48144000</v>
      </c>
      <c r="R3602">
        <v>314058</v>
      </c>
      <c r="S3602" t="s">
        <v>666</v>
      </c>
      <c r="T3602">
        <v>1.126471227480669</v>
      </c>
      <c r="U3602">
        <v>-2.289335471492659</v>
      </c>
      <c r="V3602">
        <v>0.2094661248883162</v>
      </c>
      <c r="W3602">
        <v>-0.29378214981267808</v>
      </c>
      <c r="X3602">
        <v>0.1217289195237771</v>
      </c>
      <c r="Y3602" t="str">
        <f t="shared" si="224"/>
        <v>25-36</v>
      </c>
      <c r="Z3602" s="20">
        <f t="shared" si="225"/>
        <v>0.2</v>
      </c>
      <c r="AA3602" t="str">
        <f t="shared" si="226"/>
        <v>20%</v>
      </c>
      <c r="AB3602">
        <f t="shared" si="227"/>
        <v>6.5123179586571708E-5</v>
      </c>
    </row>
    <row r="3603" spans="1:28" x14ac:dyDescent="0.25">
      <c r="A3603" t="s">
        <v>8170</v>
      </c>
      <c r="B3603" t="s">
        <v>8171</v>
      </c>
      <c r="C3603" t="s">
        <v>77</v>
      </c>
      <c r="D3603" t="s">
        <v>305</v>
      </c>
      <c r="E3603">
        <v>60</v>
      </c>
      <c r="F3603" t="s">
        <v>79</v>
      </c>
      <c r="G3603">
        <v>2019</v>
      </c>
      <c r="H3603" t="s">
        <v>13</v>
      </c>
      <c r="J3603" t="s">
        <v>80</v>
      </c>
      <c r="K3603">
        <v>84</v>
      </c>
      <c r="L3603" s="18">
        <v>43353</v>
      </c>
      <c r="M3603" s="18">
        <v>45939</v>
      </c>
      <c r="N3603" s="18">
        <v>44328</v>
      </c>
      <c r="O3603">
        <v>38025402</v>
      </c>
      <c r="P3603">
        <v>34222861</v>
      </c>
      <c r="Q3603">
        <v>3802541</v>
      </c>
      <c r="R3603">
        <v>682380</v>
      </c>
      <c r="S3603" t="s">
        <v>191</v>
      </c>
      <c r="T3603">
        <v>-1.4446829096122891</v>
      </c>
      <c r="U3603">
        <v>0.79032357974038392</v>
      </c>
      <c r="V3603">
        <v>0.2256483104887958</v>
      </c>
      <c r="W3603">
        <v>-0.59284532928213252</v>
      </c>
      <c r="X3603">
        <v>-1.425228628399082</v>
      </c>
      <c r="Y3603" t="str">
        <f t="shared" si="224"/>
        <v>&gt;72</v>
      </c>
      <c r="Z3603" s="20">
        <f t="shared" si="225"/>
        <v>0.89999997896143213</v>
      </c>
      <c r="AA3603" t="str">
        <f t="shared" si="226"/>
        <v>80%-100%</v>
      </c>
      <c r="AB3603">
        <f t="shared" si="227"/>
        <v>1.4149856168696484E-4</v>
      </c>
    </row>
    <row r="3604" spans="1:28" x14ac:dyDescent="0.25">
      <c r="A3604" t="s">
        <v>8172</v>
      </c>
      <c r="B3604" t="s">
        <v>8173</v>
      </c>
      <c r="C3604" t="s">
        <v>77</v>
      </c>
      <c r="D3604" t="s">
        <v>100</v>
      </c>
      <c r="E3604">
        <v>236</v>
      </c>
      <c r="F3604" t="s">
        <v>117</v>
      </c>
      <c r="G3604">
        <v>2017</v>
      </c>
      <c r="H3604" t="s">
        <v>14</v>
      </c>
      <c r="J3604" t="s">
        <v>80</v>
      </c>
      <c r="K3604">
        <v>48</v>
      </c>
      <c r="L3604" s="18">
        <v>42731</v>
      </c>
      <c r="M3604" s="18">
        <v>44192</v>
      </c>
      <c r="N3604" s="18">
        <v>43507</v>
      </c>
      <c r="O3604">
        <v>43690000</v>
      </c>
      <c r="P3604">
        <v>34690000</v>
      </c>
      <c r="Q3604">
        <v>9000000</v>
      </c>
      <c r="R3604">
        <v>960962</v>
      </c>
      <c r="S3604" t="s">
        <v>710</v>
      </c>
      <c r="T3604">
        <v>1.3811610240795</v>
      </c>
      <c r="U3604">
        <v>0.3550782584232185</v>
      </c>
      <c r="V3604">
        <v>-0.3168206262213033</v>
      </c>
      <c r="W3604">
        <v>-0.26192138358780048</v>
      </c>
      <c r="X3604">
        <v>1.127251325673635</v>
      </c>
      <c r="Y3604" t="str">
        <f t="shared" si="224"/>
        <v>37-48</v>
      </c>
      <c r="Z3604" s="20">
        <f t="shared" si="225"/>
        <v>0.79400320439459826</v>
      </c>
      <c r="AA3604" t="str">
        <f t="shared" si="226"/>
        <v>60%-80%</v>
      </c>
      <c r="AB3604">
        <f t="shared" si="227"/>
        <v>1.9926542518219922E-4</v>
      </c>
    </row>
    <row r="3605" spans="1:28" x14ac:dyDescent="0.25">
      <c r="A3605" t="s">
        <v>8174</v>
      </c>
      <c r="B3605" t="s">
        <v>8175</v>
      </c>
      <c r="C3605" t="s">
        <v>77</v>
      </c>
      <c r="D3605" t="s">
        <v>231</v>
      </c>
      <c r="E3605">
        <v>59</v>
      </c>
      <c r="F3605" t="s">
        <v>79</v>
      </c>
      <c r="G3605">
        <v>2020</v>
      </c>
      <c r="H3605" t="s">
        <v>13</v>
      </c>
      <c r="I3605" t="s">
        <v>84</v>
      </c>
      <c r="J3605" t="s">
        <v>80</v>
      </c>
      <c r="K3605">
        <v>36</v>
      </c>
      <c r="L3605" s="18">
        <v>43707</v>
      </c>
      <c r="M3605" s="18">
        <v>44803</v>
      </c>
      <c r="N3605" s="18">
        <v>44459</v>
      </c>
      <c r="O3605">
        <v>45260000</v>
      </c>
      <c r="P3605">
        <v>22070000</v>
      </c>
      <c r="Q3605">
        <v>23190000</v>
      </c>
      <c r="R3605">
        <v>762806</v>
      </c>
      <c r="S3605" t="s">
        <v>252</v>
      </c>
      <c r="T3605">
        <v>0.61709163428300773</v>
      </c>
      <c r="U3605">
        <v>-0.90296722986967648</v>
      </c>
      <c r="V3605">
        <v>-1.453814513231438</v>
      </c>
      <c r="W3605">
        <v>0.35975321277103922</v>
      </c>
      <c r="X3605">
        <v>-1.270532873606796</v>
      </c>
      <c r="Y3605" t="str">
        <f t="shared" si="224"/>
        <v>25-36</v>
      </c>
      <c r="Z3605" s="20">
        <f t="shared" si="225"/>
        <v>0.4876270437472382</v>
      </c>
      <c r="AA3605" t="str">
        <f t="shared" si="226"/>
        <v>40%-60%</v>
      </c>
      <c r="AB3605">
        <f t="shared" si="227"/>
        <v>1.5817572590959129E-4</v>
      </c>
    </row>
    <row r="3606" spans="1:28" x14ac:dyDescent="0.25">
      <c r="A3606" t="s">
        <v>8176</v>
      </c>
      <c r="B3606" t="s">
        <v>8177</v>
      </c>
      <c r="C3606" t="s">
        <v>77</v>
      </c>
      <c r="D3606" t="s">
        <v>392</v>
      </c>
      <c r="E3606">
        <v>241</v>
      </c>
      <c r="F3606" t="s">
        <v>79</v>
      </c>
      <c r="G3606">
        <v>2019</v>
      </c>
      <c r="H3606" t="s">
        <v>13</v>
      </c>
      <c r="J3606" t="s">
        <v>80</v>
      </c>
      <c r="K3606">
        <v>84</v>
      </c>
      <c r="L3606" s="18">
        <v>43236</v>
      </c>
      <c r="M3606" s="18">
        <v>45793</v>
      </c>
      <c r="N3606" s="18">
        <v>43676</v>
      </c>
      <c r="O3606">
        <v>34530000</v>
      </c>
      <c r="P3606">
        <v>39479000</v>
      </c>
      <c r="Q3606">
        <v>0</v>
      </c>
      <c r="R3606">
        <v>840482</v>
      </c>
      <c r="S3606" t="s">
        <v>438</v>
      </c>
      <c r="T3606">
        <v>0.72624440425393522</v>
      </c>
      <c r="U3606">
        <v>1.7894661745259819</v>
      </c>
      <c r="V3606">
        <v>2.1859007717287559E-2</v>
      </c>
      <c r="W3606">
        <v>3.1553532855545387E-2</v>
      </c>
      <c r="X3606">
        <v>-0.65174985443765243</v>
      </c>
      <c r="Y3606" t="str">
        <f t="shared" si="224"/>
        <v>&gt;72</v>
      </c>
      <c r="Z3606" s="20">
        <f t="shared" si="225"/>
        <v>1.1433246452360266</v>
      </c>
      <c r="AA3606" t="str">
        <f t="shared" si="226"/>
        <v>80%-100%</v>
      </c>
      <c r="AB3606">
        <f t="shared" si="227"/>
        <v>1.7428264914532018E-4</v>
      </c>
    </row>
    <row r="3607" spans="1:28" x14ac:dyDescent="0.25">
      <c r="A3607" t="s">
        <v>8178</v>
      </c>
      <c r="B3607" t="s">
        <v>8179</v>
      </c>
      <c r="C3607" t="s">
        <v>77</v>
      </c>
      <c r="D3607" t="s">
        <v>149</v>
      </c>
      <c r="E3607">
        <v>241</v>
      </c>
      <c r="F3607" t="s">
        <v>79</v>
      </c>
      <c r="G3607">
        <v>2018</v>
      </c>
      <c r="H3607" t="s">
        <v>13</v>
      </c>
      <c r="J3607" t="s">
        <v>80</v>
      </c>
      <c r="K3607">
        <v>48</v>
      </c>
      <c r="L3607" s="18">
        <v>43409</v>
      </c>
      <c r="M3607" s="18">
        <v>44692</v>
      </c>
      <c r="N3607" s="18">
        <v>43584</v>
      </c>
      <c r="O3607">
        <v>35990000</v>
      </c>
      <c r="P3607">
        <v>11797000</v>
      </c>
      <c r="Q3607">
        <v>24193000</v>
      </c>
      <c r="R3607">
        <v>315884</v>
      </c>
      <c r="S3607" t="s">
        <v>438</v>
      </c>
      <c r="T3607">
        <v>1.0537027141667179</v>
      </c>
      <c r="U3607">
        <v>-1.5593105223655079</v>
      </c>
      <c r="V3607">
        <v>-1.099456483749272</v>
      </c>
      <c r="W3607">
        <v>-0.21743533154893341</v>
      </c>
      <c r="X3607">
        <v>-3.2966835268508812E-2</v>
      </c>
      <c r="Y3607" t="str">
        <f t="shared" si="224"/>
        <v>37-48</v>
      </c>
      <c r="Z3607" s="20">
        <f t="shared" si="225"/>
        <v>0.32778549597110307</v>
      </c>
      <c r="AA3607" t="str">
        <f t="shared" si="226"/>
        <v>20%-40%</v>
      </c>
      <c r="AB3607">
        <f t="shared" si="227"/>
        <v>6.5501819601871691E-5</v>
      </c>
    </row>
    <row r="3608" spans="1:28" x14ac:dyDescent="0.25">
      <c r="A3608" t="s">
        <v>8180</v>
      </c>
      <c r="B3608" t="s">
        <v>8181</v>
      </c>
      <c r="C3608" t="s">
        <v>77</v>
      </c>
      <c r="D3608" t="s">
        <v>433</v>
      </c>
      <c r="E3608">
        <v>38</v>
      </c>
      <c r="F3608" t="s">
        <v>87</v>
      </c>
      <c r="G3608">
        <v>2020</v>
      </c>
      <c r="H3608" t="s">
        <v>24</v>
      </c>
      <c r="I3608" t="s">
        <v>84</v>
      </c>
      <c r="J3608" t="s">
        <v>80</v>
      </c>
      <c r="K3608">
        <v>72</v>
      </c>
      <c r="L3608" s="18">
        <v>44095</v>
      </c>
      <c r="M3608" s="18">
        <v>46286</v>
      </c>
      <c r="N3608" s="18">
        <v>44195</v>
      </c>
      <c r="O3608">
        <v>41894300</v>
      </c>
      <c r="P3608">
        <v>29294300</v>
      </c>
      <c r="Q3608">
        <v>12600000</v>
      </c>
      <c r="R3608">
        <v>695963</v>
      </c>
      <c r="S3608" t="s">
        <v>135</v>
      </c>
      <c r="T3608">
        <v>-1.311273968536711</v>
      </c>
      <c r="U3608">
        <v>-3.4026845863388222E-2</v>
      </c>
      <c r="V3608">
        <v>0.36755510485368181</v>
      </c>
      <c r="W3608">
        <v>-0.497653681292404</v>
      </c>
      <c r="X3608">
        <v>-0.49705409964536651</v>
      </c>
      <c r="Y3608" t="str">
        <f t="shared" si="224"/>
        <v>61-72</v>
      </c>
      <c r="Z3608" s="20">
        <f t="shared" si="225"/>
        <v>0.69924309512272553</v>
      </c>
      <c r="AA3608" t="str">
        <f t="shared" si="226"/>
        <v>60%-80%</v>
      </c>
      <c r="AB3608">
        <f t="shared" si="227"/>
        <v>1.44315137441521E-4</v>
      </c>
    </row>
    <row r="3609" spans="1:28" x14ac:dyDescent="0.25">
      <c r="A3609" t="s">
        <v>8182</v>
      </c>
      <c r="B3609" t="s">
        <v>8183</v>
      </c>
      <c r="C3609" t="s">
        <v>77</v>
      </c>
      <c r="D3609" t="s">
        <v>256</v>
      </c>
      <c r="E3609">
        <v>7</v>
      </c>
      <c r="F3609" t="s">
        <v>87</v>
      </c>
      <c r="G3609">
        <v>2018</v>
      </c>
      <c r="H3609" t="s">
        <v>15</v>
      </c>
      <c r="J3609" t="s">
        <v>80</v>
      </c>
      <c r="K3609">
        <v>84</v>
      </c>
      <c r="L3609" s="18">
        <v>42834</v>
      </c>
      <c r="M3609" s="18">
        <v>45539</v>
      </c>
      <c r="N3609" s="18">
        <v>43558</v>
      </c>
      <c r="O3609">
        <v>38170000</v>
      </c>
      <c r="P3609">
        <v>23170000</v>
      </c>
      <c r="Q3609">
        <v>15000000</v>
      </c>
      <c r="R3609">
        <v>526982</v>
      </c>
      <c r="S3609" t="s">
        <v>213</v>
      </c>
      <c r="T3609">
        <v>1.138599313032995</v>
      </c>
      <c r="U3609">
        <v>-0.41270941894756002</v>
      </c>
      <c r="V3609">
        <v>0.92086653473246149</v>
      </c>
      <c r="W3609">
        <v>-0.74676335865296184</v>
      </c>
      <c r="X3609">
        <v>-0.49705409964536651</v>
      </c>
      <c r="Y3609" t="str">
        <f t="shared" si="224"/>
        <v>&gt;72</v>
      </c>
      <c r="Z3609" s="20">
        <f t="shared" si="225"/>
        <v>0.60702122085407384</v>
      </c>
      <c r="AA3609" t="str">
        <f t="shared" si="226"/>
        <v>60%-80%</v>
      </c>
      <c r="AB3609">
        <f t="shared" si="227"/>
        <v>1.0927517663899895E-4</v>
      </c>
    </row>
    <row r="3610" spans="1:28" x14ac:dyDescent="0.25">
      <c r="A3610" t="s">
        <v>8184</v>
      </c>
      <c r="B3610" t="s">
        <v>8185</v>
      </c>
      <c r="C3610" t="s">
        <v>77</v>
      </c>
      <c r="D3610" t="s">
        <v>366</v>
      </c>
      <c r="E3610">
        <v>38</v>
      </c>
      <c r="F3610" t="s">
        <v>87</v>
      </c>
      <c r="G3610">
        <v>2018</v>
      </c>
      <c r="H3610" t="s">
        <v>15</v>
      </c>
      <c r="J3610" t="s">
        <v>80</v>
      </c>
      <c r="K3610">
        <v>72</v>
      </c>
      <c r="L3610" s="18">
        <v>42901</v>
      </c>
      <c r="M3610" s="18">
        <v>45092</v>
      </c>
      <c r="N3610" s="18">
        <v>43112</v>
      </c>
      <c r="O3610">
        <v>44590000</v>
      </c>
      <c r="P3610">
        <v>22295000</v>
      </c>
      <c r="Q3610">
        <v>22295000</v>
      </c>
      <c r="R3610">
        <v>567602</v>
      </c>
      <c r="S3610" t="s">
        <v>1047</v>
      </c>
      <c r="T3610">
        <v>0.88390951643416382</v>
      </c>
      <c r="U3610">
        <v>-0.85216124758390532</v>
      </c>
      <c r="V3610">
        <v>0.60468857480173022</v>
      </c>
      <c r="W3610">
        <v>-0.52525763288117022</v>
      </c>
      <c r="X3610">
        <v>2.0554258544273512</v>
      </c>
      <c r="Y3610" t="str">
        <f t="shared" si="224"/>
        <v>61-72</v>
      </c>
      <c r="Z3610" s="20">
        <f t="shared" si="225"/>
        <v>0.5</v>
      </c>
      <c r="AA3610" t="str">
        <f t="shared" si="226"/>
        <v>40%-60%</v>
      </c>
      <c r="AB3610">
        <f t="shared" si="227"/>
        <v>1.1769815441637301E-4</v>
      </c>
    </row>
    <row r="3611" spans="1:28" x14ac:dyDescent="0.25">
      <c r="A3611" t="s">
        <v>8186</v>
      </c>
      <c r="B3611" t="s">
        <v>8187</v>
      </c>
      <c r="C3611" t="s">
        <v>77</v>
      </c>
      <c r="D3611" t="s">
        <v>138</v>
      </c>
      <c r="E3611">
        <v>83</v>
      </c>
      <c r="F3611" t="s">
        <v>79</v>
      </c>
      <c r="G3611">
        <v>2018</v>
      </c>
      <c r="H3611" t="s">
        <v>13</v>
      </c>
      <c r="J3611" t="s">
        <v>80</v>
      </c>
      <c r="K3611">
        <v>72</v>
      </c>
      <c r="L3611" s="18">
        <v>42952</v>
      </c>
      <c r="M3611" s="18">
        <v>45054</v>
      </c>
      <c r="N3611" s="18">
        <v>44559</v>
      </c>
      <c r="O3611">
        <v>42500000</v>
      </c>
      <c r="P3611">
        <v>32500000</v>
      </c>
      <c r="Q3611">
        <v>10000000</v>
      </c>
      <c r="R3611">
        <v>721303</v>
      </c>
      <c r="S3611" t="s">
        <v>205</v>
      </c>
      <c r="T3611">
        <v>-0.207618183275111</v>
      </c>
      <c r="U3611">
        <v>0.23477724108658021</v>
      </c>
      <c r="V3611">
        <v>0.4642569482311461</v>
      </c>
      <c r="W3611">
        <v>0.76611190529146389</v>
      </c>
      <c r="X3611">
        <v>-0.49705409964536651</v>
      </c>
      <c r="Y3611" t="str">
        <f t="shared" si="224"/>
        <v>61-72</v>
      </c>
      <c r="Z3611" s="20">
        <f t="shared" si="225"/>
        <v>0.76470588235294112</v>
      </c>
      <c r="AA3611" t="str">
        <f t="shared" si="226"/>
        <v>60%-80%</v>
      </c>
      <c r="AB3611">
        <f t="shared" si="227"/>
        <v>1.495696489353334E-4</v>
      </c>
    </row>
    <row r="3612" spans="1:28" x14ac:dyDescent="0.25">
      <c r="A3612" t="s">
        <v>8188</v>
      </c>
      <c r="B3612" t="s">
        <v>8189</v>
      </c>
      <c r="C3612" t="s">
        <v>77</v>
      </c>
      <c r="D3612" t="s">
        <v>130</v>
      </c>
      <c r="E3612">
        <v>50</v>
      </c>
      <c r="F3612" t="s">
        <v>87</v>
      </c>
      <c r="G3612">
        <v>2021</v>
      </c>
      <c r="H3612" t="s">
        <v>24</v>
      </c>
      <c r="I3612" t="s">
        <v>84</v>
      </c>
      <c r="J3612" t="s">
        <v>80</v>
      </c>
      <c r="K3612">
        <v>72</v>
      </c>
      <c r="L3612" s="18">
        <v>44287</v>
      </c>
      <c r="M3612" s="18">
        <v>46391</v>
      </c>
      <c r="N3612" s="18">
        <v>44362</v>
      </c>
      <c r="O3612">
        <v>49890500</v>
      </c>
      <c r="P3612">
        <v>19890500</v>
      </c>
      <c r="Q3612">
        <v>30000000</v>
      </c>
      <c r="R3612">
        <v>425977</v>
      </c>
      <c r="S3612" t="s">
        <v>220</v>
      </c>
      <c r="T3612">
        <v>-0.88679097420532638</v>
      </c>
      <c r="U3612">
        <v>-1.268189859289413</v>
      </c>
      <c r="V3612">
        <v>-0.73906775490387622</v>
      </c>
      <c r="W3612">
        <v>1.29375187004764</v>
      </c>
      <c r="X3612">
        <v>-1.425228628399082</v>
      </c>
      <c r="Y3612" t="str">
        <f t="shared" si="224"/>
        <v>61-72</v>
      </c>
      <c r="Z3612" s="20">
        <f t="shared" si="225"/>
        <v>0.39868311602409279</v>
      </c>
      <c r="AA3612" t="str">
        <f t="shared" si="226"/>
        <v>20%-40%</v>
      </c>
      <c r="AB3612">
        <f t="shared" si="227"/>
        <v>8.8330743591148945E-5</v>
      </c>
    </row>
    <row r="3613" spans="1:28" x14ac:dyDescent="0.25">
      <c r="A3613" t="s">
        <v>8190</v>
      </c>
      <c r="B3613" t="s">
        <v>8191</v>
      </c>
      <c r="C3613" t="s">
        <v>77</v>
      </c>
      <c r="D3613" t="s">
        <v>804</v>
      </c>
      <c r="E3613">
        <v>59</v>
      </c>
      <c r="F3613" t="s">
        <v>79</v>
      </c>
      <c r="G3613">
        <v>2019</v>
      </c>
      <c r="H3613" t="s">
        <v>13</v>
      </c>
      <c r="J3613" t="s">
        <v>80</v>
      </c>
      <c r="K3613">
        <v>84</v>
      </c>
      <c r="L3613" s="18">
        <v>43360</v>
      </c>
      <c r="M3613" s="18">
        <v>45917</v>
      </c>
      <c r="N3613" s="18">
        <v>44372</v>
      </c>
      <c r="O3613">
        <v>44990000</v>
      </c>
      <c r="P3613">
        <v>21000000</v>
      </c>
      <c r="Q3613">
        <v>23990000</v>
      </c>
      <c r="R3613">
        <v>408959</v>
      </c>
      <c r="S3613" t="s">
        <v>294</v>
      </c>
      <c r="T3613">
        <v>-6.2081156647207668E-2</v>
      </c>
      <c r="U3613">
        <v>-0.98860905914479746</v>
      </c>
      <c r="V3613">
        <v>-5.3076156842420071E-2</v>
      </c>
      <c r="W3613">
        <v>0.86400757293277564</v>
      </c>
      <c r="X3613">
        <v>-0.49705409964536651</v>
      </c>
      <c r="Y3613" t="str">
        <f t="shared" si="224"/>
        <v>&gt;72</v>
      </c>
      <c r="Z3613" s="20">
        <f t="shared" si="225"/>
        <v>0.46677039342076015</v>
      </c>
      <c r="AA3613" t="str">
        <f t="shared" si="226"/>
        <v>40%-60%</v>
      </c>
      <c r="AB3613">
        <f t="shared" si="227"/>
        <v>8.4801885003868018E-5</v>
      </c>
    </row>
    <row r="3614" spans="1:28" x14ac:dyDescent="0.25">
      <c r="A3614" t="s">
        <v>8192</v>
      </c>
      <c r="B3614" t="s">
        <v>8193</v>
      </c>
      <c r="C3614" t="s">
        <v>77</v>
      </c>
      <c r="D3614" t="s">
        <v>136</v>
      </c>
      <c r="E3614">
        <v>77</v>
      </c>
      <c r="F3614" t="s">
        <v>117</v>
      </c>
      <c r="G3614">
        <v>2022</v>
      </c>
      <c r="H3614" t="s">
        <v>29</v>
      </c>
      <c r="I3614" t="s">
        <v>84</v>
      </c>
      <c r="J3614" t="s">
        <v>80</v>
      </c>
      <c r="K3614">
        <v>72</v>
      </c>
      <c r="L3614" s="18">
        <v>44321</v>
      </c>
      <c r="M3614" s="18">
        <v>46512</v>
      </c>
      <c r="N3614" s="18">
        <v>44449</v>
      </c>
      <c r="O3614">
        <v>63310000</v>
      </c>
      <c r="P3614">
        <v>33310000</v>
      </c>
      <c r="Q3614">
        <v>30000000</v>
      </c>
      <c r="R3614">
        <v>986480</v>
      </c>
      <c r="S3614" t="s">
        <v>375</v>
      </c>
      <c r="T3614">
        <v>-2.569689999023184E-2</v>
      </c>
      <c r="U3614">
        <v>-0.74481989593244036</v>
      </c>
      <c r="V3614">
        <v>9.0899389914291959E-2</v>
      </c>
      <c r="W3614">
        <v>-2.1553718452976042E-2</v>
      </c>
      <c r="X3614">
        <v>1.5139907126543499</v>
      </c>
      <c r="Y3614" t="str">
        <f t="shared" si="224"/>
        <v>61-72</v>
      </c>
      <c r="Z3614" s="20">
        <f t="shared" si="225"/>
        <v>0.52614120991944402</v>
      </c>
      <c r="AA3614" t="str">
        <f t="shared" si="226"/>
        <v>40%-60%</v>
      </c>
      <c r="AB3614">
        <f t="shared" si="227"/>
        <v>2.0455684681989079E-4</v>
      </c>
    </row>
    <row r="3615" spans="1:28" x14ac:dyDescent="0.25">
      <c r="A3615" t="s">
        <v>8194</v>
      </c>
      <c r="B3615" t="s">
        <v>8195</v>
      </c>
      <c r="C3615" t="s">
        <v>77</v>
      </c>
      <c r="D3615" t="s">
        <v>128</v>
      </c>
      <c r="E3615">
        <v>76</v>
      </c>
      <c r="F3615" t="s">
        <v>117</v>
      </c>
      <c r="G3615">
        <v>2018</v>
      </c>
      <c r="H3615" t="s">
        <v>14</v>
      </c>
      <c r="J3615" t="s">
        <v>80</v>
      </c>
      <c r="K3615">
        <v>72</v>
      </c>
      <c r="L3615" s="18">
        <v>43089</v>
      </c>
      <c r="M3615" s="18">
        <v>45280</v>
      </c>
      <c r="N3615" s="18">
        <v>43300</v>
      </c>
      <c r="O3615">
        <v>46490000</v>
      </c>
      <c r="P3615">
        <v>22990000</v>
      </c>
      <c r="Q3615">
        <v>23500000</v>
      </c>
      <c r="R3615">
        <v>524628</v>
      </c>
      <c r="S3615" t="s">
        <v>412</v>
      </c>
      <c r="T3615">
        <v>1.7086193339922831</v>
      </c>
      <c r="U3615">
        <v>-0.87468402834147119</v>
      </c>
      <c r="V3615">
        <v>0.84182204474977862</v>
      </c>
      <c r="W3615">
        <v>-0.39335227174909693</v>
      </c>
      <c r="X3615">
        <v>0.1217289195237771</v>
      </c>
      <c r="Y3615" t="str">
        <f t="shared" si="224"/>
        <v>61-72</v>
      </c>
      <c r="Z3615" s="20">
        <f t="shared" si="225"/>
        <v>0.49451494945149493</v>
      </c>
      <c r="AA3615" t="str">
        <f t="shared" si="226"/>
        <v>40%-60%</v>
      </c>
      <c r="AB3615">
        <f t="shared" si="227"/>
        <v>1.0878705035421464E-4</v>
      </c>
    </row>
    <row r="3616" spans="1:28" x14ac:dyDescent="0.25">
      <c r="A3616" t="s">
        <v>1099</v>
      </c>
      <c r="B3616" t="s">
        <v>1100</v>
      </c>
      <c r="C3616" t="s">
        <v>77</v>
      </c>
      <c r="D3616" t="s">
        <v>624</v>
      </c>
      <c r="E3616">
        <v>236</v>
      </c>
      <c r="F3616" t="s">
        <v>11</v>
      </c>
      <c r="G3616">
        <v>2018</v>
      </c>
      <c r="H3616" t="s">
        <v>11</v>
      </c>
      <c r="J3616" t="s">
        <v>80</v>
      </c>
      <c r="K3616">
        <v>72</v>
      </c>
      <c r="L3616" s="18">
        <v>43276</v>
      </c>
      <c r="M3616" s="18">
        <v>45468</v>
      </c>
      <c r="N3616" s="18">
        <v>43494</v>
      </c>
      <c r="O3616">
        <v>61240000</v>
      </c>
      <c r="P3616">
        <v>18450000</v>
      </c>
      <c r="Q3616">
        <v>42790000</v>
      </c>
      <c r="R3616">
        <v>439337</v>
      </c>
      <c r="S3616" t="s">
        <v>710</v>
      </c>
      <c r="T3616">
        <v>0.84752525977718796</v>
      </c>
      <c r="U3616">
        <v>-1.6681736720016309</v>
      </c>
      <c r="V3616">
        <v>0.72325530977575447</v>
      </c>
      <c r="W3616">
        <v>-0.69451042753385672</v>
      </c>
      <c r="X3616">
        <v>0.27642467431606299</v>
      </c>
      <c r="Y3616" t="str">
        <f t="shared" si="224"/>
        <v>61-72</v>
      </c>
      <c r="Z3616" s="20">
        <f t="shared" si="225"/>
        <v>0.3012736773350751</v>
      </c>
      <c r="AA3616" t="str">
        <f t="shared" si="226"/>
        <v>20%-40%</v>
      </c>
      <c r="AB3616">
        <f t="shared" si="227"/>
        <v>9.1101077985676707E-5</v>
      </c>
    </row>
    <row r="3617" spans="1:28" x14ac:dyDescent="0.25">
      <c r="A3617" t="s">
        <v>8196</v>
      </c>
      <c r="B3617" t="s">
        <v>8197</v>
      </c>
      <c r="C3617" t="s">
        <v>77</v>
      </c>
      <c r="D3617" t="s">
        <v>576</v>
      </c>
      <c r="E3617">
        <v>220</v>
      </c>
      <c r="F3617" t="s">
        <v>25</v>
      </c>
      <c r="G3617">
        <v>2021</v>
      </c>
      <c r="H3617" t="s">
        <v>25</v>
      </c>
      <c r="I3617" t="s">
        <v>84</v>
      </c>
      <c r="J3617" t="s">
        <v>80</v>
      </c>
      <c r="K3617">
        <v>84</v>
      </c>
      <c r="L3617" s="18">
        <v>44179</v>
      </c>
      <c r="M3617" s="18">
        <v>46735</v>
      </c>
      <c r="N3617" s="18">
        <v>44294</v>
      </c>
      <c r="O3617">
        <v>40720000</v>
      </c>
      <c r="P3617">
        <v>40720000</v>
      </c>
      <c r="Q3617">
        <v>0</v>
      </c>
      <c r="R3617">
        <v>860353</v>
      </c>
      <c r="S3617" t="s">
        <v>5602</v>
      </c>
      <c r="T3617">
        <v>-1.359786310746012</v>
      </c>
      <c r="U3617">
        <v>1.2009447865714571</v>
      </c>
      <c r="V3617">
        <v>0.24898836987965761</v>
      </c>
      <c r="W3617">
        <v>-0.30019784882643807</v>
      </c>
      <c r="X3617">
        <v>0.58581618390063472</v>
      </c>
      <c r="Y3617" t="str">
        <f t="shared" si="224"/>
        <v>&gt;72</v>
      </c>
      <c r="Z3617" s="20">
        <f t="shared" si="225"/>
        <v>1</v>
      </c>
      <c r="AA3617" t="str">
        <f t="shared" si="226"/>
        <v>80%-100%</v>
      </c>
      <c r="AB3617">
        <f t="shared" si="227"/>
        <v>1.7840310683646247E-4</v>
      </c>
    </row>
    <row r="3618" spans="1:28" x14ac:dyDescent="0.25">
      <c r="A3618" t="s">
        <v>8198</v>
      </c>
      <c r="B3618" t="s">
        <v>8199</v>
      </c>
      <c r="C3618" t="s">
        <v>77</v>
      </c>
      <c r="D3618" t="s">
        <v>373</v>
      </c>
      <c r="E3618">
        <v>236</v>
      </c>
      <c r="F3618" t="s">
        <v>17</v>
      </c>
      <c r="G3618">
        <v>2018</v>
      </c>
      <c r="H3618" t="s">
        <v>17</v>
      </c>
      <c r="J3618" t="s">
        <v>80</v>
      </c>
      <c r="K3618">
        <v>48</v>
      </c>
      <c r="L3618" s="18">
        <v>43146</v>
      </c>
      <c r="M3618" s="18">
        <v>44607</v>
      </c>
      <c r="N3618" s="18">
        <v>44209</v>
      </c>
      <c r="O3618">
        <v>60978350</v>
      </c>
      <c r="P3618">
        <v>35236595</v>
      </c>
      <c r="Q3618">
        <v>25741755</v>
      </c>
      <c r="R3618">
        <v>1102940</v>
      </c>
      <c r="S3618" t="s">
        <v>437</v>
      </c>
      <c r="T3618">
        <v>1.393289109631825</v>
      </c>
      <c r="U3618">
        <v>-0.53247543618789839</v>
      </c>
      <c r="V3618">
        <v>-2.1288509006814991</v>
      </c>
      <c r="W3618">
        <v>1.4517277543663341</v>
      </c>
      <c r="X3618">
        <v>0.58581618390063472</v>
      </c>
      <c r="Y3618" t="str">
        <f t="shared" si="224"/>
        <v>37-48</v>
      </c>
      <c r="Z3618" s="20">
        <f t="shared" si="225"/>
        <v>0.5778541892327359</v>
      </c>
      <c r="AA3618" t="str">
        <f t="shared" si="226"/>
        <v>40%-60%</v>
      </c>
      <c r="AB3618">
        <f t="shared" si="227"/>
        <v>2.2870603421410503E-4</v>
      </c>
    </row>
    <row r="3619" spans="1:28" x14ac:dyDescent="0.25">
      <c r="A3619" t="s">
        <v>8200</v>
      </c>
      <c r="B3619" t="s">
        <v>8201</v>
      </c>
      <c r="C3619" t="s">
        <v>77</v>
      </c>
      <c r="D3619" t="s">
        <v>116</v>
      </c>
      <c r="E3619">
        <v>220</v>
      </c>
      <c r="F3619" t="s">
        <v>87</v>
      </c>
      <c r="G3619">
        <v>2019</v>
      </c>
      <c r="H3619" t="s">
        <v>15</v>
      </c>
      <c r="I3619" t="s">
        <v>84</v>
      </c>
      <c r="J3619" t="s">
        <v>80</v>
      </c>
      <c r="K3619">
        <v>48</v>
      </c>
      <c r="L3619" s="18">
        <v>43553</v>
      </c>
      <c r="M3619" s="18">
        <v>45014</v>
      </c>
      <c r="N3619" s="18">
        <v>43761</v>
      </c>
      <c r="O3619">
        <v>37790000</v>
      </c>
      <c r="P3619">
        <v>30232000</v>
      </c>
      <c r="Q3619">
        <v>7558000</v>
      </c>
      <c r="R3619">
        <v>879577</v>
      </c>
      <c r="S3619" t="s">
        <v>300</v>
      </c>
      <c r="T3619">
        <v>0.95667802974811544</v>
      </c>
      <c r="U3619">
        <v>0.37970237290931202</v>
      </c>
      <c r="V3619">
        <v>-0.46751910446226791</v>
      </c>
      <c r="W3619">
        <v>-0.573177710220654</v>
      </c>
      <c r="X3619">
        <v>-0.96114136402222416</v>
      </c>
      <c r="Y3619" t="str">
        <f t="shared" si="224"/>
        <v>37-48</v>
      </c>
      <c r="Z3619" s="20">
        <f t="shared" si="225"/>
        <v>0.8</v>
      </c>
      <c r="AA3619" t="str">
        <f t="shared" si="226"/>
        <v>60%-80%</v>
      </c>
      <c r="AB3619">
        <f t="shared" si="227"/>
        <v>1.8238940237541468E-4</v>
      </c>
    </row>
    <row r="3620" spans="1:28" x14ac:dyDescent="0.25">
      <c r="A3620" t="s">
        <v>8202</v>
      </c>
      <c r="B3620" t="s">
        <v>8203</v>
      </c>
      <c r="C3620" t="s">
        <v>77</v>
      </c>
      <c r="D3620" t="s">
        <v>86</v>
      </c>
      <c r="E3620">
        <v>38</v>
      </c>
      <c r="F3620" t="s">
        <v>87</v>
      </c>
      <c r="G3620">
        <v>2020</v>
      </c>
      <c r="H3620" t="s">
        <v>15</v>
      </c>
      <c r="I3620" t="s">
        <v>84</v>
      </c>
      <c r="J3620" t="s">
        <v>80</v>
      </c>
      <c r="K3620">
        <v>84</v>
      </c>
      <c r="L3620" s="18">
        <v>43643</v>
      </c>
      <c r="M3620" s="18">
        <v>46200</v>
      </c>
      <c r="N3620" s="18">
        <v>44391</v>
      </c>
      <c r="O3620">
        <v>34590000</v>
      </c>
      <c r="P3620">
        <v>27672000</v>
      </c>
      <c r="Q3620">
        <v>6918000</v>
      </c>
      <c r="R3620">
        <v>612453</v>
      </c>
      <c r="S3620" t="s">
        <v>135</v>
      </c>
      <c r="T3620">
        <v>-0.36528329545533961</v>
      </c>
      <c r="U3620">
        <v>0.37970237290931202</v>
      </c>
      <c r="V3620">
        <v>0.56516632981038883</v>
      </c>
      <c r="W3620">
        <v>-9.5236345512196563E-2</v>
      </c>
      <c r="X3620">
        <v>-1.7346201379836541</v>
      </c>
      <c r="Y3620" t="str">
        <f t="shared" si="224"/>
        <v>&gt;72</v>
      </c>
      <c r="Z3620" s="20">
        <f t="shared" si="225"/>
        <v>0.8</v>
      </c>
      <c r="AA3620" t="str">
        <f t="shared" si="226"/>
        <v>60%-80%</v>
      </c>
      <c r="AB3620">
        <f t="shared" si="227"/>
        <v>1.2699847387213383E-4</v>
      </c>
    </row>
    <row r="3621" spans="1:28" x14ac:dyDescent="0.25">
      <c r="A3621" t="s">
        <v>8204</v>
      </c>
      <c r="B3621" t="s">
        <v>8205</v>
      </c>
      <c r="C3621" t="s">
        <v>77</v>
      </c>
      <c r="D3621" t="s">
        <v>239</v>
      </c>
      <c r="E3621">
        <v>49</v>
      </c>
      <c r="F3621" t="s">
        <v>79</v>
      </c>
      <c r="G3621">
        <v>2019</v>
      </c>
      <c r="H3621" t="s">
        <v>13</v>
      </c>
      <c r="J3621" t="s">
        <v>80</v>
      </c>
      <c r="K3621">
        <v>84</v>
      </c>
      <c r="L3621" s="18">
        <v>43460</v>
      </c>
      <c r="M3621" s="18">
        <v>46017</v>
      </c>
      <c r="N3621" s="18">
        <v>43906</v>
      </c>
      <c r="O3621">
        <v>33251600</v>
      </c>
      <c r="P3621">
        <v>33698600</v>
      </c>
      <c r="Q3621">
        <v>0</v>
      </c>
      <c r="R3621">
        <v>725536</v>
      </c>
      <c r="S3621" t="s">
        <v>337</v>
      </c>
      <c r="T3621">
        <v>-0.4986922365309176</v>
      </c>
      <c r="U3621">
        <v>1.2561444399576069</v>
      </c>
      <c r="V3621">
        <v>0.2094661248883162</v>
      </c>
      <c r="W3621">
        <v>-0.11183153178679579</v>
      </c>
      <c r="X3621">
        <v>-0.88379348662608126</v>
      </c>
      <c r="Y3621" t="str">
        <f t="shared" si="224"/>
        <v>&gt;72</v>
      </c>
      <c r="Z3621" s="20">
        <f t="shared" si="225"/>
        <v>1.0134429621431751</v>
      </c>
      <c r="AA3621" t="str">
        <f t="shared" si="226"/>
        <v>80%-100%</v>
      </c>
      <c r="AB3621">
        <f t="shared" si="227"/>
        <v>1.5044740533443789E-4</v>
      </c>
    </row>
    <row r="3622" spans="1:28" x14ac:dyDescent="0.25">
      <c r="A3622" t="s">
        <v>8206</v>
      </c>
      <c r="B3622" t="s">
        <v>8207</v>
      </c>
      <c r="C3622" t="s">
        <v>77</v>
      </c>
      <c r="D3622" t="s">
        <v>480</v>
      </c>
      <c r="E3622">
        <v>38</v>
      </c>
      <c r="F3622" t="s">
        <v>17</v>
      </c>
      <c r="G3622">
        <v>2019</v>
      </c>
      <c r="H3622" t="s">
        <v>17</v>
      </c>
      <c r="J3622" t="s">
        <v>80</v>
      </c>
      <c r="K3622">
        <v>84</v>
      </c>
      <c r="L3622" s="18">
        <v>43371</v>
      </c>
      <c r="M3622" s="18">
        <v>45928</v>
      </c>
      <c r="N3622" s="18">
        <v>43441</v>
      </c>
      <c r="O3622">
        <v>57365800</v>
      </c>
      <c r="P3622">
        <v>54465800</v>
      </c>
      <c r="Q3622">
        <v>2900000</v>
      </c>
      <c r="R3622">
        <v>1121285</v>
      </c>
      <c r="S3622" t="s">
        <v>234</v>
      </c>
      <c r="T3622">
        <v>0.82326908867253745</v>
      </c>
      <c r="U3622">
        <v>0.99336439898684881</v>
      </c>
      <c r="V3622">
        <v>-0.3605557053952515</v>
      </c>
      <c r="W3622">
        <v>-0.28999413259363799</v>
      </c>
      <c r="X3622">
        <v>1.5913385900504931</v>
      </c>
      <c r="Y3622" t="str">
        <f t="shared" si="224"/>
        <v>&gt;72</v>
      </c>
      <c r="Z3622" s="20">
        <f t="shared" si="225"/>
        <v>0.9494472316258119</v>
      </c>
      <c r="AA3622" t="str">
        <f t="shared" si="226"/>
        <v>80%-100%</v>
      </c>
      <c r="AB3622">
        <f t="shared" si="227"/>
        <v>2.3251005999760891E-4</v>
      </c>
    </row>
    <row r="3623" spans="1:28" x14ac:dyDescent="0.25">
      <c r="A3623" t="s">
        <v>8208</v>
      </c>
      <c r="B3623" t="s">
        <v>8209</v>
      </c>
      <c r="C3623" t="s">
        <v>77</v>
      </c>
      <c r="D3623" t="s">
        <v>108</v>
      </c>
      <c r="E3623">
        <v>50</v>
      </c>
      <c r="F3623" t="s">
        <v>87</v>
      </c>
      <c r="G3623">
        <v>2021</v>
      </c>
      <c r="H3623" t="s">
        <v>24</v>
      </c>
      <c r="I3623" t="s">
        <v>84</v>
      </c>
      <c r="J3623" t="s">
        <v>80</v>
      </c>
      <c r="K3623">
        <v>24</v>
      </c>
      <c r="L3623" s="18">
        <v>43864</v>
      </c>
      <c r="M3623" s="18">
        <v>44622</v>
      </c>
      <c r="N3623" s="18">
        <v>44316</v>
      </c>
      <c r="O3623">
        <v>46890000</v>
      </c>
      <c r="P3623">
        <v>23445000</v>
      </c>
      <c r="Q3623">
        <v>23445000</v>
      </c>
      <c r="R3623">
        <v>1068733</v>
      </c>
      <c r="S3623" t="s">
        <v>220</v>
      </c>
      <c r="T3623">
        <v>-0.42592372321696592</v>
      </c>
      <c r="U3623">
        <v>-0.85216124758390532</v>
      </c>
      <c r="V3623">
        <v>-4.4146365390986242</v>
      </c>
      <c r="W3623">
        <v>0.1736056721363107</v>
      </c>
      <c r="X3623">
        <v>0.66316406129677774</v>
      </c>
      <c r="Y3623" t="str">
        <f t="shared" si="224"/>
        <v>&lt;=24</v>
      </c>
      <c r="Z3623" s="20">
        <f t="shared" si="225"/>
        <v>0.5</v>
      </c>
      <c r="AA3623" t="str">
        <f t="shared" si="226"/>
        <v>40%-60%</v>
      </c>
      <c r="AB3623">
        <f t="shared" si="227"/>
        <v>2.2161285841817608E-4</v>
      </c>
    </row>
    <row r="3624" spans="1:28" x14ac:dyDescent="0.25">
      <c r="A3624" t="s">
        <v>8210</v>
      </c>
      <c r="B3624" t="s">
        <v>8211</v>
      </c>
      <c r="C3624" t="s">
        <v>77</v>
      </c>
      <c r="D3624" t="s">
        <v>265</v>
      </c>
      <c r="E3624">
        <v>38</v>
      </c>
      <c r="F3624" t="s">
        <v>79</v>
      </c>
      <c r="G3624">
        <v>2021</v>
      </c>
      <c r="H3624" t="s">
        <v>26</v>
      </c>
      <c r="I3624" t="s">
        <v>84</v>
      </c>
      <c r="J3624" t="s">
        <v>80</v>
      </c>
      <c r="K3624">
        <v>84</v>
      </c>
      <c r="L3624" s="18">
        <v>44532</v>
      </c>
      <c r="M3624" s="18">
        <v>46795</v>
      </c>
      <c r="N3624" s="18">
        <v>44246</v>
      </c>
      <c r="O3624">
        <v>56730000</v>
      </c>
      <c r="P3624">
        <v>36730000</v>
      </c>
      <c r="Q3624">
        <v>20000000</v>
      </c>
      <c r="R3624">
        <v>760967</v>
      </c>
      <c r="S3624" t="s">
        <v>184</v>
      </c>
      <c r="T3624">
        <v>-0.38953946655999011</v>
      </c>
      <c r="U3624">
        <v>-0.24668858847198549</v>
      </c>
      <c r="V3624">
        <v>-0.99492635073963742</v>
      </c>
      <c r="W3624">
        <v>-0.40390681021974201</v>
      </c>
      <c r="X3624">
        <v>-0.88379348662608126</v>
      </c>
      <c r="Y3624" t="str">
        <f t="shared" si="224"/>
        <v>&gt;72</v>
      </c>
      <c r="Z3624" s="20">
        <f t="shared" si="225"/>
        <v>0.64745284681826198</v>
      </c>
      <c r="AA3624" t="str">
        <f t="shared" si="226"/>
        <v>60%-80%</v>
      </c>
      <c r="AB3624">
        <f t="shared" si="227"/>
        <v>1.5779439020962598E-4</v>
      </c>
    </row>
    <row r="3625" spans="1:28" x14ac:dyDescent="0.25">
      <c r="A3625" t="s">
        <v>8212</v>
      </c>
      <c r="B3625" t="s">
        <v>8213</v>
      </c>
      <c r="C3625" t="s">
        <v>77</v>
      </c>
      <c r="D3625" t="s">
        <v>231</v>
      </c>
      <c r="E3625">
        <v>236</v>
      </c>
      <c r="F3625" t="s">
        <v>117</v>
      </c>
      <c r="G3625">
        <v>2020</v>
      </c>
      <c r="H3625" t="s">
        <v>14</v>
      </c>
      <c r="I3625" t="s">
        <v>84</v>
      </c>
      <c r="J3625" t="s">
        <v>80</v>
      </c>
      <c r="K3625">
        <v>48</v>
      </c>
      <c r="L3625" s="18">
        <v>43656</v>
      </c>
      <c r="M3625" s="18">
        <v>45206</v>
      </c>
      <c r="N3625" s="18">
        <v>44029</v>
      </c>
      <c r="O3625">
        <v>49190000</v>
      </c>
      <c r="P3625">
        <v>29190000</v>
      </c>
      <c r="Q3625">
        <v>20000000</v>
      </c>
      <c r="R3625">
        <v>992893</v>
      </c>
      <c r="S3625" t="s">
        <v>724</v>
      </c>
      <c r="T3625">
        <v>-0.52294840763556816</v>
      </c>
      <c r="U3625">
        <v>-0.46858644673235472</v>
      </c>
      <c r="V3625">
        <v>-0.92566045461271229</v>
      </c>
      <c r="W3625">
        <v>0.32913575790185462</v>
      </c>
      <c r="X3625">
        <v>-1.5025765057952249</v>
      </c>
      <c r="Y3625" t="str">
        <f t="shared" si="224"/>
        <v>37-48</v>
      </c>
      <c r="Z3625" s="20">
        <f t="shared" si="225"/>
        <v>0.5934132953852409</v>
      </c>
      <c r="AA3625" t="str">
        <f t="shared" si="226"/>
        <v>40%-60%</v>
      </c>
      <c r="AB3625">
        <f t="shared" si="227"/>
        <v>2.0588664880133589E-4</v>
      </c>
    </row>
    <row r="3626" spans="1:28" x14ac:dyDescent="0.25">
      <c r="A3626" t="s">
        <v>8214</v>
      </c>
      <c r="B3626" t="s">
        <v>8215</v>
      </c>
      <c r="C3626" t="s">
        <v>77</v>
      </c>
      <c r="D3626" t="s">
        <v>86</v>
      </c>
      <c r="E3626">
        <v>61</v>
      </c>
      <c r="F3626" t="s">
        <v>87</v>
      </c>
      <c r="G3626">
        <v>2020</v>
      </c>
      <c r="H3626" t="s">
        <v>15</v>
      </c>
      <c r="I3626" t="s">
        <v>84</v>
      </c>
      <c r="J3626" t="s">
        <v>80</v>
      </c>
      <c r="K3626">
        <v>84</v>
      </c>
      <c r="L3626" s="18">
        <v>43716</v>
      </c>
      <c r="M3626" s="18">
        <v>46243</v>
      </c>
      <c r="N3626" s="18">
        <v>44313</v>
      </c>
      <c r="O3626">
        <v>46370000</v>
      </c>
      <c r="P3626">
        <v>36370000</v>
      </c>
      <c r="Q3626">
        <v>10000000</v>
      </c>
      <c r="R3626">
        <v>751015</v>
      </c>
      <c r="S3626" t="s">
        <v>736</v>
      </c>
      <c r="T3626">
        <v>0.35027375213185169</v>
      </c>
      <c r="U3626">
        <v>0.31541274682361858</v>
      </c>
      <c r="V3626">
        <v>0.6442108197930716</v>
      </c>
      <c r="W3626">
        <v>-0.1292899996513997</v>
      </c>
      <c r="X3626">
        <v>-0.65174985443765243</v>
      </c>
      <c r="Y3626" t="str">
        <f t="shared" si="224"/>
        <v>&gt;72</v>
      </c>
      <c r="Z3626" s="20">
        <f t="shared" si="225"/>
        <v>0.78434332542592189</v>
      </c>
      <c r="AA3626" t="str">
        <f t="shared" si="226"/>
        <v>60%-80%</v>
      </c>
      <c r="AB3626">
        <f t="shared" si="227"/>
        <v>1.5573073991813344E-4</v>
      </c>
    </row>
    <row r="3627" spans="1:28" x14ac:dyDescent="0.25">
      <c r="A3627" t="s">
        <v>8216</v>
      </c>
      <c r="B3627" t="s">
        <v>8217</v>
      </c>
      <c r="C3627" t="s">
        <v>77</v>
      </c>
      <c r="D3627" t="s">
        <v>402</v>
      </c>
      <c r="E3627">
        <v>236</v>
      </c>
      <c r="F3627" t="s">
        <v>79</v>
      </c>
      <c r="G3627">
        <v>2018</v>
      </c>
      <c r="H3627" t="s">
        <v>13</v>
      </c>
      <c r="J3627" t="s">
        <v>80</v>
      </c>
      <c r="K3627">
        <v>60</v>
      </c>
      <c r="L3627" s="18">
        <v>43011</v>
      </c>
      <c r="M3627" s="18">
        <v>44630</v>
      </c>
      <c r="N3627" s="18">
        <v>43210</v>
      </c>
      <c r="O3627">
        <v>38850000</v>
      </c>
      <c r="P3627">
        <v>28850000</v>
      </c>
      <c r="Q3627">
        <v>10000000</v>
      </c>
      <c r="R3627">
        <v>739669</v>
      </c>
      <c r="S3627" t="s">
        <v>309</v>
      </c>
      <c r="T3627">
        <v>1.2113678263469461</v>
      </c>
      <c r="U3627">
        <v>0.14400474324823301</v>
      </c>
      <c r="V3627">
        <v>0.96038877972380288</v>
      </c>
      <c r="W3627">
        <v>-0.47858514845543848</v>
      </c>
      <c r="X3627">
        <v>0.81785981608906366</v>
      </c>
      <c r="Y3627" t="str">
        <f t="shared" si="224"/>
        <v>49-60</v>
      </c>
      <c r="Z3627" s="20">
        <f t="shared" si="225"/>
        <v>0.7425997425997426</v>
      </c>
      <c r="AA3627" t="str">
        <f t="shared" si="226"/>
        <v>60%-80%</v>
      </c>
      <c r="AB3627">
        <f t="shared" si="227"/>
        <v>1.5337802928637356E-4</v>
      </c>
    </row>
    <row r="3628" spans="1:28" x14ac:dyDescent="0.25">
      <c r="A3628" t="s">
        <v>8218</v>
      </c>
      <c r="B3628" t="s">
        <v>8219</v>
      </c>
      <c r="C3628" t="s">
        <v>77</v>
      </c>
      <c r="D3628" t="s">
        <v>258</v>
      </c>
      <c r="E3628">
        <v>87</v>
      </c>
      <c r="F3628" t="s">
        <v>25</v>
      </c>
      <c r="G3628">
        <v>2020</v>
      </c>
      <c r="H3628" t="s">
        <v>25</v>
      </c>
      <c r="I3628" t="s">
        <v>84</v>
      </c>
      <c r="J3628" t="s">
        <v>80</v>
      </c>
      <c r="K3628">
        <v>84</v>
      </c>
      <c r="L3628" s="18">
        <v>43584</v>
      </c>
      <c r="M3628" s="18">
        <v>46141</v>
      </c>
      <c r="N3628" s="18">
        <v>43852</v>
      </c>
      <c r="O3628">
        <v>29990000</v>
      </c>
      <c r="P3628">
        <v>23992000</v>
      </c>
      <c r="Q3628">
        <v>5998000</v>
      </c>
      <c r="R3628">
        <v>612130</v>
      </c>
      <c r="S3628" t="s">
        <v>225</v>
      </c>
      <c r="T3628">
        <v>0.55645120652138136</v>
      </c>
      <c r="U3628">
        <v>0.37970237290931202</v>
      </c>
      <c r="V3628">
        <v>1.1929596974643389E-2</v>
      </c>
      <c r="W3628">
        <v>-0.46966789106264528</v>
      </c>
      <c r="X3628">
        <v>-1.5799243831913681</v>
      </c>
      <c r="Y3628" t="str">
        <f t="shared" si="224"/>
        <v>&gt;72</v>
      </c>
      <c r="Z3628" s="20">
        <f t="shared" si="225"/>
        <v>0.8</v>
      </c>
      <c r="AA3628" t="str">
        <f t="shared" si="226"/>
        <v>60%-80%</v>
      </c>
      <c r="AB3628">
        <f t="shared" si="227"/>
        <v>1.269314964762182E-4</v>
      </c>
    </row>
    <row r="3629" spans="1:28" x14ac:dyDescent="0.25">
      <c r="A3629" t="s">
        <v>8220</v>
      </c>
      <c r="B3629" t="s">
        <v>8221</v>
      </c>
      <c r="C3629" t="s">
        <v>77</v>
      </c>
      <c r="D3629" t="s">
        <v>138</v>
      </c>
      <c r="E3629">
        <v>27</v>
      </c>
      <c r="F3629" t="s">
        <v>87</v>
      </c>
      <c r="G3629">
        <v>2018</v>
      </c>
      <c r="H3629" t="s">
        <v>15</v>
      </c>
      <c r="J3629" t="s">
        <v>80</v>
      </c>
      <c r="K3629">
        <v>84</v>
      </c>
      <c r="L3629" s="18">
        <v>42871</v>
      </c>
      <c r="M3629" s="18">
        <v>45428</v>
      </c>
      <c r="N3629" s="18">
        <v>44117</v>
      </c>
      <c r="O3629">
        <v>36850000</v>
      </c>
      <c r="P3629">
        <v>33165000</v>
      </c>
      <c r="Q3629">
        <v>3685000</v>
      </c>
      <c r="R3629">
        <v>678251</v>
      </c>
      <c r="S3629" t="s">
        <v>755</v>
      </c>
      <c r="T3629">
        <v>-0.97168757307160336</v>
      </c>
      <c r="U3629">
        <v>0.79032357974038436</v>
      </c>
      <c r="V3629">
        <v>0.52802660431386061</v>
      </c>
      <c r="W3629">
        <v>-0.42126205602571792</v>
      </c>
      <c r="X3629">
        <v>-1.3478807510029389</v>
      </c>
      <c r="Y3629" t="str">
        <f t="shared" si="224"/>
        <v>&gt;72</v>
      </c>
      <c r="Z3629" s="20">
        <f t="shared" si="225"/>
        <v>0.9</v>
      </c>
      <c r="AA3629" t="str">
        <f t="shared" si="226"/>
        <v>80%-100%</v>
      </c>
      <c r="AB3629">
        <f t="shared" si="227"/>
        <v>1.4064237076518303E-4</v>
      </c>
    </row>
    <row r="3630" spans="1:28" x14ac:dyDescent="0.25">
      <c r="A3630" t="s">
        <v>8222</v>
      </c>
      <c r="B3630" t="s">
        <v>8223</v>
      </c>
      <c r="C3630" t="s">
        <v>77</v>
      </c>
      <c r="D3630" t="s">
        <v>236</v>
      </c>
      <c r="E3630">
        <v>291</v>
      </c>
      <c r="F3630" t="s">
        <v>79</v>
      </c>
      <c r="G3630">
        <v>2021</v>
      </c>
      <c r="H3630" t="s">
        <v>26</v>
      </c>
      <c r="I3630" t="s">
        <v>84</v>
      </c>
      <c r="J3630" t="s">
        <v>80</v>
      </c>
      <c r="K3630">
        <v>84</v>
      </c>
      <c r="L3630" s="18">
        <v>43873</v>
      </c>
      <c r="M3630" s="18">
        <v>46723</v>
      </c>
      <c r="N3630" s="18">
        <v>44410</v>
      </c>
      <c r="O3630">
        <v>41650000</v>
      </c>
      <c r="P3630">
        <v>41650000</v>
      </c>
      <c r="Q3630">
        <v>0</v>
      </c>
      <c r="R3630">
        <v>905123</v>
      </c>
      <c r="S3630" t="s">
        <v>107</v>
      </c>
      <c r="T3630">
        <v>-1.3234020540890361</v>
      </c>
      <c r="U3630">
        <v>1.2009447865714571</v>
      </c>
      <c r="V3630">
        <v>0.60468857480173022</v>
      </c>
      <c r="W3630">
        <v>-0.2220248962650366</v>
      </c>
      <c r="X3630">
        <v>-1.11583711881451</v>
      </c>
      <c r="Y3630" t="str">
        <f t="shared" si="224"/>
        <v>&gt;72</v>
      </c>
      <c r="Z3630" s="20">
        <f t="shared" si="225"/>
        <v>1</v>
      </c>
      <c r="AA3630" t="str">
        <f t="shared" si="226"/>
        <v>80%-100%</v>
      </c>
      <c r="AB3630">
        <f t="shared" si="227"/>
        <v>1.8768663010315466E-4</v>
      </c>
    </row>
    <row r="3631" spans="1:28" x14ac:dyDescent="0.25">
      <c r="A3631" t="s">
        <v>1218</v>
      </c>
      <c r="B3631" t="s">
        <v>1219</v>
      </c>
      <c r="C3631" t="s">
        <v>77</v>
      </c>
      <c r="D3631" t="s">
        <v>212</v>
      </c>
      <c r="E3631">
        <v>38</v>
      </c>
      <c r="F3631" t="s">
        <v>12</v>
      </c>
      <c r="G3631">
        <v>2018</v>
      </c>
      <c r="H3631" t="s">
        <v>12</v>
      </c>
      <c r="J3631" t="s">
        <v>80</v>
      </c>
      <c r="K3631">
        <v>84</v>
      </c>
      <c r="L3631" s="18">
        <v>43005</v>
      </c>
      <c r="M3631" s="18">
        <v>45562</v>
      </c>
      <c r="N3631" s="18">
        <v>43087</v>
      </c>
      <c r="O3631">
        <v>70550000</v>
      </c>
      <c r="P3631">
        <v>14730000</v>
      </c>
      <c r="Q3631">
        <v>55820000</v>
      </c>
      <c r="R3631">
        <v>319323</v>
      </c>
      <c r="S3631" t="s">
        <v>336</v>
      </c>
      <c r="T3631">
        <v>1.405417195184151</v>
      </c>
      <c r="U3631">
        <v>-2.0479390922819039</v>
      </c>
      <c r="V3631">
        <v>1.237044494663192</v>
      </c>
      <c r="W3631">
        <v>1.4370811748640979</v>
      </c>
      <c r="X3631">
        <v>2.210121609219637</v>
      </c>
      <c r="Y3631" t="str">
        <f t="shared" si="224"/>
        <v>&gt;72</v>
      </c>
      <c r="Z3631" s="20">
        <f t="shared" si="225"/>
        <v>0.20878809355067329</v>
      </c>
      <c r="AA3631" t="str">
        <f t="shared" si="226"/>
        <v>20%-40%</v>
      </c>
      <c r="AB3631">
        <f t="shared" si="227"/>
        <v>6.6214931876031933E-5</v>
      </c>
    </row>
    <row r="3632" spans="1:28" x14ac:dyDescent="0.25">
      <c r="A3632" t="s">
        <v>8224</v>
      </c>
      <c r="B3632" t="s">
        <v>8225</v>
      </c>
      <c r="C3632" t="s">
        <v>77</v>
      </c>
      <c r="D3632" t="s">
        <v>214</v>
      </c>
      <c r="E3632">
        <v>15</v>
      </c>
      <c r="F3632" t="s">
        <v>117</v>
      </c>
      <c r="G3632">
        <v>2020</v>
      </c>
      <c r="H3632" t="s">
        <v>14</v>
      </c>
      <c r="I3632" t="s">
        <v>84</v>
      </c>
      <c r="J3632" t="s">
        <v>80</v>
      </c>
      <c r="K3632">
        <v>72</v>
      </c>
      <c r="L3632" s="18">
        <v>43704</v>
      </c>
      <c r="M3632" s="18">
        <v>45896</v>
      </c>
      <c r="N3632" s="18">
        <v>44062</v>
      </c>
      <c r="O3632">
        <v>51636000</v>
      </c>
      <c r="P3632">
        <v>25818000</v>
      </c>
      <c r="Q3632">
        <v>25818000</v>
      </c>
      <c r="R3632">
        <v>619777</v>
      </c>
      <c r="S3632" t="s">
        <v>311</v>
      </c>
      <c r="T3632">
        <v>0.89603760198648907</v>
      </c>
      <c r="U3632">
        <v>-0.85216124758390532</v>
      </c>
      <c r="V3632">
        <v>-6.7189590051072792E-2</v>
      </c>
      <c r="W3632">
        <v>0.14691430643597089</v>
      </c>
      <c r="X3632">
        <v>1.5913385900504931</v>
      </c>
      <c r="Y3632" t="str">
        <f t="shared" si="224"/>
        <v>61-72</v>
      </c>
      <c r="Z3632" s="20">
        <f t="shared" si="225"/>
        <v>0.5</v>
      </c>
      <c r="AA3632" t="str">
        <f t="shared" si="226"/>
        <v>40%-60%</v>
      </c>
      <c r="AB3632">
        <f t="shared" si="227"/>
        <v>1.2851718114051115E-4</v>
      </c>
    </row>
    <row r="3633" spans="1:28" x14ac:dyDescent="0.25">
      <c r="A3633" t="s">
        <v>8226</v>
      </c>
      <c r="B3633" t="s">
        <v>8227</v>
      </c>
      <c r="C3633" t="s">
        <v>77</v>
      </c>
      <c r="D3633" t="s">
        <v>219</v>
      </c>
      <c r="E3633">
        <v>38</v>
      </c>
      <c r="F3633" t="s">
        <v>79</v>
      </c>
      <c r="G3633">
        <v>2020</v>
      </c>
      <c r="H3633" t="s">
        <v>13</v>
      </c>
      <c r="I3633" t="s">
        <v>84</v>
      </c>
      <c r="J3633" t="s">
        <v>80</v>
      </c>
      <c r="K3633">
        <v>27</v>
      </c>
      <c r="L3633" s="18">
        <v>43871</v>
      </c>
      <c r="M3633" s="18">
        <v>44928</v>
      </c>
      <c r="N3633" s="18">
        <v>44406</v>
      </c>
      <c r="O3633">
        <v>42930500</v>
      </c>
      <c r="P3633">
        <v>21465250</v>
      </c>
      <c r="Q3633">
        <v>21465250</v>
      </c>
      <c r="R3633">
        <v>844379</v>
      </c>
      <c r="S3633" t="s">
        <v>162</v>
      </c>
      <c r="T3633">
        <v>0.1562243832946473</v>
      </c>
      <c r="U3633">
        <v>-0.85216124758390532</v>
      </c>
      <c r="V3633">
        <v>-4.4146365390986242</v>
      </c>
      <c r="W3633">
        <v>0.21500136858712199</v>
      </c>
      <c r="X3633">
        <v>-0.49705409964536651</v>
      </c>
      <c r="Y3633" t="str">
        <f t="shared" si="224"/>
        <v>25-36</v>
      </c>
      <c r="Z3633" s="20">
        <f t="shared" si="225"/>
        <v>0.5</v>
      </c>
      <c r="AA3633" t="str">
        <f t="shared" si="226"/>
        <v>40%-60%</v>
      </c>
      <c r="AB3633">
        <f t="shared" si="227"/>
        <v>1.7509073246384373E-4</v>
      </c>
    </row>
    <row r="3634" spans="1:28" x14ac:dyDescent="0.25">
      <c r="A3634" t="s">
        <v>8228</v>
      </c>
      <c r="B3634" t="s">
        <v>8229</v>
      </c>
      <c r="C3634" t="s">
        <v>77</v>
      </c>
      <c r="D3634" t="s">
        <v>246</v>
      </c>
      <c r="E3634">
        <v>236</v>
      </c>
      <c r="F3634" t="s">
        <v>87</v>
      </c>
      <c r="G3634">
        <v>2020</v>
      </c>
      <c r="H3634" t="s">
        <v>15</v>
      </c>
      <c r="I3634" t="s">
        <v>84</v>
      </c>
      <c r="J3634" t="s">
        <v>80</v>
      </c>
      <c r="K3634">
        <v>84</v>
      </c>
      <c r="L3634" s="18">
        <v>43615</v>
      </c>
      <c r="M3634" s="18">
        <v>46172</v>
      </c>
      <c r="N3634" s="18">
        <v>43767</v>
      </c>
      <c r="O3634">
        <v>34230000</v>
      </c>
      <c r="P3634">
        <v>35420500</v>
      </c>
      <c r="Q3634">
        <v>0</v>
      </c>
      <c r="R3634">
        <v>779177</v>
      </c>
      <c r="S3634" t="s">
        <v>598</v>
      </c>
      <c r="T3634">
        <v>0.14409629774232199</v>
      </c>
      <c r="U3634">
        <v>1.3437565150939199</v>
      </c>
      <c r="V3634">
        <v>0.48612183982770601</v>
      </c>
      <c r="W3634">
        <v>-0.66311996888800129</v>
      </c>
      <c r="X3634">
        <v>-1.425228628399082</v>
      </c>
      <c r="Y3634" t="str">
        <f t="shared" si="224"/>
        <v>&gt;72</v>
      </c>
      <c r="Z3634" s="20">
        <f t="shared" si="225"/>
        <v>1.034779433245691</v>
      </c>
      <c r="AA3634" t="str">
        <f t="shared" si="226"/>
        <v>80%-100%</v>
      </c>
      <c r="AB3634">
        <f t="shared" si="227"/>
        <v>1.6157042234468214E-4</v>
      </c>
    </row>
    <row r="3635" spans="1:28" x14ac:dyDescent="0.25">
      <c r="A3635" t="s">
        <v>8230</v>
      </c>
      <c r="B3635" t="s">
        <v>8231</v>
      </c>
      <c r="C3635" t="s">
        <v>77</v>
      </c>
      <c r="D3635" t="s">
        <v>86</v>
      </c>
      <c r="E3635">
        <v>38</v>
      </c>
      <c r="F3635" t="s">
        <v>79</v>
      </c>
      <c r="G3635">
        <v>2020</v>
      </c>
      <c r="H3635" t="s">
        <v>13</v>
      </c>
      <c r="I3635" t="s">
        <v>84</v>
      </c>
      <c r="J3635" t="s">
        <v>80</v>
      </c>
      <c r="K3635">
        <v>84</v>
      </c>
      <c r="L3635" s="18">
        <v>43662</v>
      </c>
      <c r="M3635" s="18">
        <v>46219</v>
      </c>
      <c r="N3635" s="18">
        <v>43843</v>
      </c>
      <c r="O3635">
        <v>38490000</v>
      </c>
      <c r="P3635">
        <v>38490000</v>
      </c>
      <c r="Q3635">
        <v>0</v>
      </c>
      <c r="R3635">
        <v>851867</v>
      </c>
      <c r="S3635" t="s">
        <v>337</v>
      </c>
      <c r="T3635">
        <v>0.65347589093998359</v>
      </c>
      <c r="U3635">
        <v>1.2009447865714571</v>
      </c>
      <c r="V3635">
        <v>0.56516632981038883</v>
      </c>
      <c r="W3635">
        <v>3.5938221182537582</v>
      </c>
      <c r="X3635">
        <v>0.58581618390063472</v>
      </c>
      <c r="Y3635" t="str">
        <f t="shared" si="224"/>
        <v>&gt;72</v>
      </c>
      <c r="Z3635" s="20">
        <f t="shared" si="225"/>
        <v>1</v>
      </c>
      <c r="AA3635" t="str">
        <f t="shared" si="226"/>
        <v>80%-100%</v>
      </c>
      <c r="AB3635">
        <f t="shared" si="227"/>
        <v>1.7664344683107606E-4</v>
      </c>
    </row>
    <row r="3636" spans="1:28" x14ac:dyDescent="0.25">
      <c r="A3636" t="s">
        <v>8232</v>
      </c>
      <c r="B3636" t="s">
        <v>8233</v>
      </c>
      <c r="C3636" t="s">
        <v>77</v>
      </c>
      <c r="D3636" t="s">
        <v>239</v>
      </c>
      <c r="E3636">
        <v>50</v>
      </c>
      <c r="F3636" t="s">
        <v>87</v>
      </c>
      <c r="G3636">
        <v>2019</v>
      </c>
      <c r="H3636" t="s">
        <v>15</v>
      </c>
      <c r="J3636" t="s">
        <v>80</v>
      </c>
      <c r="K3636">
        <v>36</v>
      </c>
      <c r="L3636" s="18">
        <v>43390</v>
      </c>
      <c r="M3636" s="18">
        <v>44486</v>
      </c>
      <c r="N3636" s="18">
        <v>44309</v>
      </c>
      <c r="O3636">
        <v>32630000</v>
      </c>
      <c r="P3636">
        <v>12630000</v>
      </c>
      <c r="Q3636">
        <v>20000000</v>
      </c>
      <c r="R3636">
        <v>461001</v>
      </c>
      <c r="S3636" t="s">
        <v>109</v>
      </c>
      <c r="T3636">
        <v>1.3690329385271749</v>
      </c>
      <c r="U3636">
        <v>-1.3158876181546999</v>
      </c>
      <c r="V3636">
        <v>-0.1067118350424142</v>
      </c>
      <c r="W3636">
        <v>5.3198302409779651E-2</v>
      </c>
      <c r="X3636">
        <v>-0.57440197704150942</v>
      </c>
      <c r="Y3636" t="str">
        <f t="shared" si="224"/>
        <v>25-36</v>
      </c>
      <c r="Z3636" s="20">
        <f t="shared" si="225"/>
        <v>0.38706711615078149</v>
      </c>
      <c r="AA3636" t="str">
        <f t="shared" si="226"/>
        <v>20%-40%</v>
      </c>
      <c r="AB3636">
        <f t="shared" si="227"/>
        <v>9.5593332800276206E-5</v>
      </c>
    </row>
    <row r="3637" spans="1:28" x14ac:dyDescent="0.25">
      <c r="A3637" t="s">
        <v>8234</v>
      </c>
      <c r="B3637" t="s">
        <v>8235</v>
      </c>
      <c r="C3637" t="s">
        <v>77</v>
      </c>
      <c r="D3637" t="s">
        <v>98</v>
      </c>
      <c r="E3637">
        <v>49</v>
      </c>
      <c r="F3637" t="s">
        <v>17</v>
      </c>
      <c r="G3637">
        <v>2019</v>
      </c>
      <c r="H3637" t="s">
        <v>17</v>
      </c>
      <c r="J3637" t="s">
        <v>80</v>
      </c>
      <c r="K3637">
        <v>84</v>
      </c>
      <c r="L3637" s="18">
        <v>43451</v>
      </c>
      <c r="M3637" s="18">
        <v>46008</v>
      </c>
      <c r="N3637" s="18">
        <v>44083</v>
      </c>
      <c r="O3637">
        <v>62200000</v>
      </c>
      <c r="P3637">
        <v>20000000</v>
      </c>
      <c r="Q3637">
        <v>42200000</v>
      </c>
      <c r="R3637">
        <v>443116</v>
      </c>
      <c r="S3637" t="s">
        <v>337</v>
      </c>
      <c r="T3637">
        <v>1.065830799719043</v>
      </c>
      <c r="U3637">
        <v>-1.584941857845144</v>
      </c>
      <c r="V3637">
        <v>0.32803285986234038</v>
      </c>
      <c r="W3637">
        <v>-0.54927533152562324</v>
      </c>
      <c r="X3637">
        <v>1.9007300996350649</v>
      </c>
      <c r="Y3637" t="str">
        <f t="shared" si="224"/>
        <v>&gt;72</v>
      </c>
      <c r="Z3637" s="20">
        <f t="shared" si="225"/>
        <v>0.32154340836012862</v>
      </c>
      <c r="AA3637" t="str">
        <f t="shared" si="226"/>
        <v>20%-40%</v>
      </c>
      <c r="AB3637">
        <f t="shared" si="227"/>
        <v>9.1884692781853385E-5</v>
      </c>
    </row>
    <row r="3638" spans="1:28" x14ac:dyDescent="0.25">
      <c r="A3638" t="s">
        <v>8236</v>
      </c>
      <c r="B3638" t="s">
        <v>8237</v>
      </c>
      <c r="C3638" t="s">
        <v>77</v>
      </c>
      <c r="D3638" t="s">
        <v>256</v>
      </c>
      <c r="E3638">
        <v>236</v>
      </c>
      <c r="F3638" t="s">
        <v>87</v>
      </c>
      <c r="G3638">
        <v>2018</v>
      </c>
      <c r="H3638" t="s">
        <v>15</v>
      </c>
      <c r="J3638" t="s">
        <v>80</v>
      </c>
      <c r="K3638">
        <v>48</v>
      </c>
      <c r="L3638" s="18">
        <v>43005</v>
      </c>
      <c r="M3638" s="18">
        <v>44466</v>
      </c>
      <c r="N3638" s="18">
        <v>43431</v>
      </c>
      <c r="O3638">
        <v>33030000</v>
      </c>
      <c r="P3638">
        <v>6380000</v>
      </c>
      <c r="Q3638">
        <v>26650000</v>
      </c>
      <c r="R3638">
        <v>192133</v>
      </c>
      <c r="S3638" t="s">
        <v>139</v>
      </c>
      <c r="T3638">
        <v>0.84752525977718796</v>
      </c>
      <c r="U3638">
        <v>-2.1121206575847888</v>
      </c>
      <c r="V3638">
        <v>0.2094661248883162</v>
      </c>
      <c r="W3638">
        <v>1.340425167637499</v>
      </c>
      <c r="X3638">
        <v>-0.88379348662608126</v>
      </c>
      <c r="Y3638" t="str">
        <f t="shared" si="224"/>
        <v>37-48</v>
      </c>
      <c r="Z3638" s="20">
        <f t="shared" si="225"/>
        <v>0.2</v>
      </c>
      <c r="AA3638" t="str">
        <f t="shared" si="226"/>
        <v>20%</v>
      </c>
      <c r="AB3638">
        <f t="shared" si="227"/>
        <v>3.9840767831122859E-5</v>
      </c>
    </row>
    <row r="3639" spans="1:28" x14ac:dyDescent="0.25">
      <c r="A3639" t="s">
        <v>8238</v>
      </c>
      <c r="B3639" t="s">
        <v>8239</v>
      </c>
      <c r="C3639" t="s">
        <v>77</v>
      </c>
      <c r="D3639" t="s">
        <v>86</v>
      </c>
      <c r="E3639">
        <v>83</v>
      </c>
      <c r="F3639" t="s">
        <v>79</v>
      </c>
      <c r="G3639">
        <v>2020</v>
      </c>
      <c r="H3639" t="s">
        <v>13</v>
      </c>
      <c r="I3639" t="s">
        <v>84</v>
      </c>
      <c r="J3639" t="s">
        <v>80</v>
      </c>
      <c r="K3639">
        <v>36</v>
      </c>
      <c r="L3639" s="18">
        <v>43531</v>
      </c>
      <c r="M3639" s="18">
        <v>44745</v>
      </c>
      <c r="N3639" s="18">
        <v>44417</v>
      </c>
      <c r="O3639">
        <v>38500000</v>
      </c>
      <c r="P3639">
        <v>8500000</v>
      </c>
      <c r="Q3639">
        <v>30000000</v>
      </c>
      <c r="R3639">
        <v>302936</v>
      </c>
      <c r="S3639" t="s">
        <v>205</v>
      </c>
      <c r="T3639">
        <v>1.4175452807364759</v>
      </c>
      <c r="U3639">
        <v>-1.9987009809433931</v>
      </c>
      <c r="V3639">
        <v>-0.69954550991253528</v>
      </c>
      <c r="W3639">
        <v>5.2792716057228448E-2</v>
      </c>
      <c r="X3639">
        <v>1.823382222238922</v>
      </c>
      <c r="Y3639" t="str">
        <f t="shared" si="224"/>
        <v>25-36</v>
      </c>
      <c r="Z3639" s="20">
        <f t="shared" si="225"/>
        <v>0.22077922077922077</v>
      </c>
      <c r="AA3639" t="str">
        <f t="shared" si="226"/>
        <v>20%-40%</v>
      </c>
      <c r="AB3639">
        <f t="shared" si="227"/>
        <v>6.2816917675199125E-5</v>
      </c>
    </row>
    <row r="3640" spans="1:28" x14ac:dyDescent="0.25">
      <c r="A3640" t="s">
        <v>8240</v>
      </c>
      <c r="B3640" t="s">
        <v>8241</v>
      </c>
      <c r="C3640" t="s">
        <v>77</v>
      </c>
      <c r="D3640" t="s">
        <v>258</v>
      </c>
      <c r="E3640">
        <v>74</v>
      </c>
      <c r="F3640" t="s">
        <v>25</v>
      </c>
      <c r="G3640">
        <v>2020</v>
      </c>
      <c r="H3640" t="s">
        <v>25</v>
      </c>
      <c r="I3640" t="s">
        <v>84</v>
      </c>
      <c r="J3640" t="s">
        <v>80</v>
      </c>
      <c r="K3640">
        <v>72</v>
      </c>
      <c r="L3640" s="18">
        <v>43661</v>
      </c>
      <c r="M3640" s="18">
        <v>45853</v>
      </c>
      <c r="N3640" s="18">
        <v>44560</v>
      </c>
      <c r="O3640">
        <v>36390000</v>
      </c>
      <c r="P3640">
        <v>32751000</v>
      </c>
      <c r="Q3640">
        <v>3639000</v>
      </c>
      <c r="R3640">
        <v>766919</v>
      </c>
      <c r="S3640" t="s">
        <v>113</v>
      </c>
      <c r="T3640">
        <v>0.362401837684177</v>
      </c>
      <c r="U3640">
        <v>0.79032357974038436</v>
      </c>
      <c r="V3640">
        <v>0.22267643527667211</v>
      </c>
      <c r="W3640">
        <v>0.25060733645045108</v>
      </c>
      <c r="X3640">
        <v>-1.1931849962106531</v>
      </c>
      <c r="Y3640" t="str">
        <f t="shared" si="224"/>
        <v>61-72</v>
      </c>
      <c r="Z3640" s="20">
        <f t="shared" si="225"/>
        <v>0.9</v>
      </c>
      <c r="AA3640" t="str">
        <f t="shared" si="226"/>
        <v>80%-100%</v>
      </c>
      <c r="AB3640">
        <f t="shared" si="227"/>
        <v>1.5902859906563116E-4</v>
      </c>
    </row>
    <row r="3641" spans="1:28" x14ac:dyDescent="0.25">
      <c r="A3641" t="s">
        <v>1095</v>
      </c>
      <c r="B3641" t="s">
        <v>1096</v>
      </c>
      <c r="C3641" t="s">
        <v>77</v>
      </c>
      <c r="D3641" t="s">
        <v>955</v>
      </c>
      <c r="E3641">
        <v>60</v>
      </c>
      <c r="F3641" t="s">
        <v>17</v>
      </c>
      <c r="G3641">
        <v>2019</v>
      </c>
      <c r="H3641" t="s">
        <v>110</v>
      </c>
      <c r="I3641" t="s">
        <v>84</v>
      </c>
      <c r="J3641" t="s">
        <v>80</v>
      </c>
      <c r="K3641">
        <v>72</v>
      </c>
      <c r="L3641" s="18">
        <v>43524</v>
      </c>
      <c r="M3641" s="18">
        <v>45716</v>
      </c>
      <c r="N3641" s="18">
        <v>44475</v>
      </c>
      <c r="O3641">
        <v>52688421</v>
      </c>
      <c r="P3641">
        <v>35863612</v>
      </c>
      <c r="Q3641">
        <v>16824809</v>
      </c>
      <c r="R3641">
        <v>805888</v>
      </c>
      <c r="S3641" t="s">
        <v>191</v>
      </c>
      <c r="T3641">
        <v>0.1804805543992978</v>
      </c>
      <c r="U3641">
        <v>-0.1102775361248884</v>
      </c>
      <c r="V3641">
        <v>-0.36592124537527593</v>
      </c>
      <c r="W3641">
        <v>3.665057836792579E-2</v>
      </c>
      <c r="X3641">
        <v>0.43112042910834891</v>
      </c>
      <c r="Y3641" t="str">
        <f t="shared" si="224"/>
        <v>61-72</v>
      </c>
      <c r="Z3641" s="20">
        <f t="shared" si="225"/>
        <v>0.68067350129927029</v>
      </c>
      <c r="AA3641" t="str">
        <f t="shared" si="226"/>
        <v>60%-80%</v>
      </c>
      <c r="AB3641">
        <f t="shared" si="227"/>
        <v>1.671092248905078E-4</v>
      </c>
    </row>
    <row r="3642" spans="1:28" x14ac:dyDescent="0.25">
      <c r="A3642" t="s">
        <v>8242</v>
      </c>
      <c r="B3642" t="s">
        <v>8243</v>
      </c>
      <c r="C3642" t="s">
        <v>77</v>
      </c>
      <c r="D3642" t="s">
        <v>93</v>
      </c>
      <c r="E3642">
        <v>50</v>
      </c>
      <c r="F3642" t="s">
        <v>17</v>
      </c>
      <c r="G3642">
        <v>2018</v>
      </c>
      <c r="H3642" t="s">
        <v>17</v>
      </c>
      <c r="J3642" t="s">
        <v>80</v>
      </c>
      <c r="K3642">
        <v>24</v>
      </c>
      <c r="L3642" s="18">
        <v>43069</v>
      </c>
      <c r="M3642" s="18">
        <v>43799</v>
      </c>
      <c r="N3642" s="18">
        <v>43768</v>
      </c>
      <c r="O3642">
        <v>64490000</v>
      </c>
      <c r="P3642">
        <v>19347000</v>
      </c>
      <c r="Q3642">
        <v>45143000</v>
      </c>
      <c r="R3642">
        <v>969714</v>
      </c>
      <c r="S3642" t="s">
        <v>109</v>
      </c>
      <c r="T3642">
        <v>0.70198823314928471</v>
      </c>
      <c r="U3642">
        <v>-1.6734036612460499</v>
      </c>
      <c r="V3642">
        <v>-0.2648008150077798</v>
      </c>
      <c r="W3642">
        <v>0.1078887344888978</v>
      </c>
      <c r="X3642">
        <v>1.3592949578620639</v>
      </c>
      <c r="Y3642" t="str">
        <f t="shared" si="224"/>
        <v>&lt;=24</v>
      </c>
      <c r="Z3642" s="20">
        <f t="shared" si="225"/>
        <v>0.3</v>
      </c>
      <c r="AA3642" t="str">
        <f t="shared" si="226"/>
        <v>20%-40%</v>
      </c>
      <c r="AB3642">
        <f t="shared" si="227"/>
        <v>2.0108024304304556E-4</v>
      </c>
    </row>
    <row r="3643" spans="1:28" x14ac:dyDescent="0.25">
      <c r="A3643" t="s">
        <v>8244</v>
      </c>
      <c r="B3643" t="s">
        <v>8245</v>
      </c>
      <c r="C3643" t="s">
        <v>77</v>
      </c>
      <c r="D3643" t="s">
        <v>256</v>
      </c>
      <c r="E3643">
        <v>49</v>
      </c>
      <c r="F3643" t="s">
        <v>87</v>
      </c>
      <c r="G3643">
        <v>2018</v>
      </c>
      <c r="H3643" t="s">
        <v>15</v>
      </c>
      <c r="J3643" t="s">
        <v>80</v>
      </c>
      <c r="K3643">
        <v>60</v>
      </c>
      <c r="L3643" s="18">
        <v>42943</v>
      </c>
      <c r="M3643" s="18">
        <v>44769</v>
      </c>
      <c r="N3643" s="18">
        <v>42976</v>
      </c>
      <c r="O3643">
        <v>36261500</v>
      </c>
      <c r="P3643">
        <v>5439225</v>
      </c>
      <c r="Q3643">
        <v>30822275</v>
      </c>
      <c r="R3643">
        <v>144112</v>
      </c>
      <c r="S3643" t="s">
        <v>331</v>
      </c>
      <c r="T3643">
        <v>-0.48656415097859229</v>
      </c>
      <c r="U3643">
        <v>-2.289335471492659</v>
      </c>
      <c r="V3643">
        <v>0.48612183982770601</v>
      </c>
      <c r="W3643">
        <v>-0.64593432588575184</v>
      </c>
      <c r="X3643">
        <v>-0.57440197704150942</v>
      </c>
      <c r="Y3643" t="str">
        <f t="shared" si="224"/>
        <v>49-60</v>
      </c>
      <c r="Z3643" s="20">
        <f t="shared" si="225"/>
        <v>0.2</v>
      </c>
      <c r="AA3643" t="str">
        <f t="shared" si="226"/>
        <v>20%</v>
      </c>
      <c r="AB3643">
        <f t="shared" si="227"/>
        <v>2.9883116037738322E-5</v>
      </c>
    </row>
    <row r="3644" spans="1:28" x14ac:dyDescent="0.25">
      <c r="A3644" t="s">
        <v>8246</v>
      </c>
      <c r="B3644" t="s">
        <v>8247</v>
      </c>
      <c r="C3644" t="s">
        <v>77</v>
      </c>
      <c r="D3644" t="s">
        <v>450</v>
      </c>
      <c r="E3644">
        <v>74</v>
      </c>
      <c r="F3644" t="s">
        <v>87</v>
      </c>
      <c r="G3644">
        <v>2018</v>
      </c>
      <c r="H3644" t="s">
        <v>15</v>
      </c>
      <c r="J3644" t="s">
        <v>80</v>
      </c>
      <c r="K3644">
        <v>36</v>
      </c>
      <c r="L3644" s="18">
        <v>42807</v>
      </c>
      <c r="M3644" s="18">
        <v>43903</v>
      </c>
      <c r="N3644" s="18">
        <v>43837</v>
      </c>
      <c r="O3644">
        <v>38350000</v>
      </c>
      <c r="P3644">
        <v>23350000</v>
      </c>
      <c r="Q3644">
        <v>15000000</v>
      </c>
      <c r="R3644">
        <v>854992</v>
      </c>
      <c r="S3644" t="s">
        <v>238</v>
      </c>
      <c r="T3644">
        <v>-1.4407288855812889E-3</v>
      </c>
      <c r="U3644">
        <v>-0.40513555305464161</v>
      </c>
      <c r="V3644">
        <v>-2.7667345059731379E-2</v>
      </c>
      <c r="W3644">
        <v>0.74190450707270594</v>
      </c>
      <c r="X3644">
        <v>0.81785981608906366</v>
      </c>
      <c r="Y3644" t="str">
        <f t="shared" si="224"/>
        <v>25-36</v>
      </c>
      <c r="Z3644" s="20">
        <f t="shared" si="225"/>
        <v>0.60886571056062577</v>
      </c>
      <c r="AA3644" t="str">
        <f t="shared" si="226"/>
        <v>60%-80%</v>
      </c>
      <c r="AB3644">
        <f t="shared" si="227"/>
        <v>1.7729144795255053E-4</v>
      </c>
    </row>
    <row r="3645" spans="1:28" x14ac:dyDescent="0.25">
      <c r="A3645" t="s">
        <v>8248</v>
      </c>
      <c r="B3645" t="s">
        <v>8249</v>
      </c>
      <c r="C3645" t="s">
        <v>77</v>
      </c>
      <c r="D3645" t="s">
        <v>8250</v>
      </c>
      <c r="E3645">
        <v>51</v>
      </c>
      <c r="F3645" t="s">
        <v>20</v>
      </c>
      <c r="G3645">
        <v>2020</v>
      </c>
      <c r="H3645" t="s">
        <v>20</v>
      </c>
      <c r="I3645" t="s">
        <v>84</v>
      </c>
      <c r="J3645" t="s">
        <v>80</v>
      </c>
      <c r="K3645">
        <v>72</v>
      </c>
      <c r="L3645" s="18">
        <v>43633</v>
      </c>
      <c r="M3645" s="18">
        <v>45825</v>
      </c>
      <c r="N3645" s="18">
        <v>44013</v>
      </c>
      <c r="O3645">
        <v>114100000</v>
      </c>
      <c r="P3645">
        <v>57050000</v>
      </c>
      <c r="Q3645">
        <v>57050000</v>
      </c>
      <c r="R3645">
        <v>1369519</v>
      </c>
      <c r="S3645" t="s">
        <v>153</v>
      </c>
      <c r="T3645">
        <v>1.35690485297485</v>
      </c>
      <c r="U3645">
        <v>-0.85216124758390532</v>
      </c>
      <c r="V3645">
        <v>-6.7189590051072792E-2</v>
      </c>
      <c r="W3645">
        <v>1.338997649714158</v>
      </c>
      <c r="X3645">
        <v>1.281947080465921</v>
      </c>
      <c r="Y3645" t="str">
        <f t="shared" si="224"/>
        <v>61-72</v>
      </c>
      <c r="Z3645" s="20">
        <f t="shared" si="225"/>
        <v>0.5</v>
      </c>
      <c r="AA3645" t="str">
        <f t="shared" si="226"/>
        <v>40%-60%</v>
      </c>
      <c r="AB3645">
        <f t="shared" si="227"/>
        <v>2.8398395132180076E-4</v>
      </c>
    </row>
    <row r="3646" spans="1:28" x14ac:dyDescent="0.25">
      <c r="A3646" t="s">
        <v>8251</v>
      </c>
      <c r="B3646" t="s">
        <v>8252</v>
      </c>
      <c r="C3646" t="s">
        <v>77</v>
      </c>
      <c r="D3646" t="s">
        <v>392</v>
      </c>
      <c r="E3646">
        <v>246</v>
      </c>
      <c r="F3646" t="s">
        <v>87</v>
      </c>
      <c r="G3646">
        <v>2019</v>
      </c>
      <c r="H3646" t="s">
        <v>15</v>
      </c>
      <c r="J3646" t="s">
        <v>80</v>
      </c>
      <c r="K3646">
        <v>84</v>
      </c>
      <c r="L3646" s="18">
        <v>43195</v>
      </c>
      <c r="M3646" s="18">
        <v>45781</v>
      </c>
      <c r="N3646" s="18">
        <v>44351</v>
      </c>
      <c r="O3646">
        <v>33780000</v>
      </c>
      <c r="P3646">
        <v>31180000</v>
      </c>
      <c r="Q3646">
        <v>2600000</v>
      </c>
      <c r="R3646">
        <v>660593</v>
      </c>
      <c r="S3646" t="s">
        <v>420</v>
      </c>
      <c r="T3646">
        <v>0.25324906771324951</v>
      </c>
      <c r="U3646">
        <v>0.88489530825269169</v>
      </c>
      <c r="V3646">
        <v>-1.36027613458877E-2</v>
      </c>
      <c r="W3646">
        <v>-0.62694611375035547</v>
      </c>
      <c r="X3646">
        <v>-0.57440197704150942</v>
      </c>
      <c r="Y3646" t="str">
        <f t="shared" si="224"/>
        <v>&gt;72</v>
      </c>
      <c r="Z3646" s="20">
        <f t="shared" si="225"/>
        <v>0.92303137951450565</v>
      </c>
      <c r="AA3646" t="str">
        <f t="shared" si="226"/>
        <v>80%-100%</v>
      </c>
      <c r="AB3646">
        <f t="shared" si="227"/>
        <v>1.369808015482241E-4</v>
      </c>
    </row>
    <row r="3647" spans="1:28" x14ac:dyDescent="0.25">
      <c r="A3647" t="s">
        <v>8253</v>
      </c>
      <c r="B3647" t="s">
        <v>8254</v>
      </c>
      <c r="C3647" t="s">
        <v>77</v>
      </c>
      <c r="D3647" t="s">
        <v>741</v>
      </c>
      <c r="E3647">
        <v>60</v>
      </c>
      <c r="F3647" t="s">
        <v>117</v>
      </c>
      <c r="G3647">
        <v>2019</v>
      </c>
      <c r="H3647" t="s">
        <v>14</v>
      </c>
      <c r="J3647" t="s">
        <v>80</v>
      </c>
      <c r="K3647">
        <v>84</v>
      </c>
      <c r="L3647" s="18">
        <v>43461</v>
      </c>
      <c r="M3647" s="18">
        <v>46018</v>
      </c>
      <c r="N3647" s="18">
        <v>44187</v>
      </c>
      <c r="O3647">
        <v>50520000</v>
      </c>
      <c r="P3647">
        <v>45225375</v>
      </c>
      <c r="Q3647">
        <v>5294625</v>
      </c>
      <c r="R3647">
        <v>1111094</v>
      </c>
      <c r="S3647" t="s">
        <v>338</v>
      </c>
      <c r="T3647">
        <v>0.66560397649230885</v>
      </c>
      <c r="U3647">
        <v>0.77060327682918284</v>
      </c>
      <c r="V3647">
        <v>-0.29654915297605933</v>
      </c>
      <c r="W3647">
        <v>-0.27864435279671412</v>
      </c>
      <c r="X3647">
        <v>-0.57440197704150942</v>
      </c>
      <c r="Y3647" t="str">
        <f t="shared" si="224"/>
        <v>&gt;72</v>
      </c>
      <c r="Z3647" s="20">
        <f t="shared" si="225"/>
        <v>0.89519744655581945</v>
      </c>
      <c r="AA3647" t="str">
        <f t="shared" si="226"/>
        <v>80%-100%</v>
      </c>
      <c r="AB3647">
        <f t="shared" si="227"/>
        <v>2.3039685058034602E-4</v>
      </c>
    </row>
    <row r="3648" spans="1:28" x14ac:dyDescent="0.25">
      <c r="A3648" t="s">
        <v>8255</v>
      </c>
      <c r="B3648" t="s">
        <v>8256</v>
      </c>
      <c r="C3648" t="s">
        <v>77</v>
      </c>
      <c r="D3648" t="s">
        <v>224</v>
      </c>
      <c r="E3648">
        <v>167084683</v>
      </c>
      <c r="F3648" t="s">
        <v>95</v>
      </c>
      <c r="G3648">
        <v>2018</v>
      </c>
      <c r="H3648" t="s">
        <v>16</v>
      </c>
      <c r="J3648" t="s">
        <v>96</v>
      </c>
      <c r="K3648">
        <v>60</v>
      </c>
      <c r="L3648" s="18">
        <v>44324</v>
      </c>
      <c r="M3648" s="18">
        <v>46239</v>
      </c>
      <c r="N3648" s="18">
        <v>44545</v>
      </c>
      <c r="O3648">
        <v>34500000</v>
      </c>
      <c r="P3648">
        <v>16000000</v>
      </c>
      <c r="Q3648">
        <v>18500000</v>
      </c>
      <c r="R3648">
        <v>424448</v>
      </c>
      <c r="S3648" t="s">
        <v>486</v>
      </c>
      <c r="T3648">
        <v>-0.122721584408834</v>
      </c>
      <c r="U3648">
        <v>-1.0009370471603809</v>
      </c>
      <c r="V3648">
        <v>-0.22527857001643839</v>
      </c>
      <c r="W3648">
        <v>-0.88636206559489039</v>
      </c>
      <c r="X3648">
        <v>-1.7346201379836541</v>
      </c>
      <c r="Y3648" t="str">
        <f t="shared" si="224"/>
        <v>49-60</v>
      </c>
      <c r="Z3648" s="20">
        <f t="shared" si="225"/>
        <v>0.46376811594202899</v>
      </c>
      <c r="AA3648" t="str">
        <f t="shared" si="226"/>
        <v>40%-60%</v>
      </c>
      <c r="AB3648">
        <f t="shared" si="227"/>
        <v>8.8013689602433912E-5</v>
      </c>
    </row>
    <row r="3649" spans="1:28" x14ac:dyDescent="0.25">
      <c r="A3649" t="s">
        <v>8257</v>
      </c>
      <c r="B3649" t="s">
        <v>8258</v>
      </c>
      <c r="C3649" t="s">
        <v>77</v>
      </c>
      <c r="D3649" t="s">
        <v>240</v>
      </c>
      <c r="E3649">
        <v>59</v>
      </c>
      <c r="F3649" t="s">
        <v>17</v>
      </c>
      <c r="G3649">
        <v>2019</v>
      </c>
      <c r="H3649" t="s">
        <v>17</v>
      </c>
      <c r="I3649" t="s">
        <v>84</v>
      </c>
      <c r="J3649" t="s">
        <v>80</v>
      </c>
      <c r="K3649">
        <v>84</v>
      </c>
      <c r="L3649" s="18">
        <v>43618</v>
      </c>
      <c r="M3649" s="18">
        <v>46059</v>
      </c>
      <c r="N3649" s="18">
        <v>43887</v>
      </c>
      <c r="O3649">
        <v>62555300</v>
      </c>
      <c r="P3649">
        <v>31277650</v>
      </c>
      <c r="Q3649">
        <v>31277650</v>
      </c>
      <c r="R3649">
        <v>691237</v>
      </c>
      <c r="S3649" t="s">
        <v>164</v>
      </c>
      <c r="T3649">
        <v>0.56857929207370672</v>
      </c>
      <c r="U3649">
        <v>-0.85216124758390532</v>
      </c>
      <c r="V3649">
        <v>0.4070773498450232</v>
      </c>
      <c r="W3649">
        <v>2.6476117272051298</v>
      </c>
      <c r="X3649">
        <v>0.43112042910834891</v>
      </c>
      <c r="Y3649" t="str">
        <f t="shared" si="224"/>
        <v>&gt;72</v>
      </c>
      <c r="Z3649" s="20">
        <f t="shared" si="225"/>
        <v>0.5</v>
      </c>
      <c r="AA3649" t="str">
        <f t="shared" si="226"/>
        <v>40%-60%</v>
      </c>
      <c r="AB3649">
        <f t="shared" si="227"/>
        <v>1.433351523854927E-4</v>
      </c>
    </row>
    <row r="3650" spans="1:28" x14ac:dyDescent="0.25">
      <c r="A3650" t="s">
        <v>8259</v>
      </c>
      <c r="B3650" t="s">
        <v>8260</v>
      </c>
      <c r="C3650" t="s">
        <v>77</v>
      </c>
      <c r="D3650" t="s">
        <v>149</v>
      </c>
      <c r="E3650">
        <v>220</v>
      </c>
      <c r="F3650" t="s">
        <v>117</v>
      </c>
      <c r="G3650">
        <v>2019</v>
      </c>
      <c r="H3650" t="s">
        <v>14</v>
      </c>
      <c r="J3650" t="s">
        <v>80</v>
      </c>
      <c r="K3650">
        <v>60</v>
      </c>
      <c r="L3650" s="18">
        <v>43251</v>
      </c>
      <c r="M3650" s="18">
        <v>45077</v>
      </c>
      <c r="N3650" s="18">
        <v>43481</v>
      </c>
      <c r="O3650">
        <v>47650000</v>
      </c>
      <c r="P3650">
        <v>28410000</v>
      </c>
      <c r="Q3650">
        <v>19240000</v>
      </c>
      <c r="R3650">
        <v>677424</v>
      </c>
      <c r="S3650" t="s">
        <v>210</v>
      </c>
      <c r="T3650">
        <v>1.029446543062067</v>
      </c>
      <c r="U3650">
        <v>-0.45705143996156172</v>
      </c>
      <c r="V3650">
        <v>-0.31155563083253668</v>
      </c>
      <c r="W3650">
        <v>0.82172801686097918</v>
      </c>
      <c r="X3650">
        <v>0.43112042910834891</v>
      </c>
      <c r="Y3650" t="str">
        <f t="shared" si="224"/>
        <v>49-60</v>
      </c>
      <c r="Z3650" s="20">
        <f t="shared" si="225"/>
        <v>0.59622245540398744</v>
      </c>
      <c r="AA3650" t="str">
        <f t="shared" si="226"/>
        <v>40%-60%</v>
      </c>
      <c r="AB3650">
        <f t="shared" si="227"/>
        <v>1.4047088374839601E-4</v>
      </c>
    </row>
    <row r="3651" spans="1:28" x14ac:dyDescent="0.25">
      <c r="A3651" t="s">
        <v>8261</v>
      </c>
      <c r="B3651" t="s">
        <v>8262</v>
      </c>
      <c r="C3651" t="s">
        <v>77</v>
      </c>
      <c r="D3651" t="s">
        <v>197</v>
      </c>
      <c r="E3651">
        <v>60</v>
      </c>
      <c r="F3651" t="s">
        <v>87</v>
      </c>
      <c r="G3651">
        <v>2017</v>
      </c>
      <c r="H3651" t="s">
        <v>15</v>
      </c>
      <c r="J3651" t="s">
        <v>80</v>
      </c>
      <c r="K3651">
        <v>60</v>
      </c>
      <c r="L3651" s="18">
        <v>42643</v>
      </c>
      <c r="M3651" s="18">
        <v>44469</v>
      </c>
      <c r="N3651" s="18">
        <v>44224</v>
      </c>
      <c r="O3651">
        <v>34250000</v>
      </c>
      <c r="P3651">
        <v>15350000</v>
      </c>
      <c r="Q3651">
        <v>18900000</v>
      </c>
      <c r="R3651">
        <v>324921</v>
      </c>
      <c r="S3651" t="s">
        <v>189</v>
      </c>
      <c r="T3651">
        <v>1.3447767674225239</v>
      </c>
      <c r="U3651">
        <v>-1.064964938715337</v>
      </c>
      <c r="V3651">
        <v>-1.9586977554325271</v>
      </c>
      <c r="W3651">
        <v>-0.65719913832894983</v>
      </c>
      <c r="X3651">
        <v>1.0499034482774929</v>
      </c>
      <c r="Y3651" t="str">
        <f t="shared" ref="Y3651:Y3714" si="228">IF(K3651&lt;=24,"&lt;=24",IF(AND(K3651&gt;=25,K3651&lt;=36),"25-36",IF(AND(K3651&gt;=37,K3651&lt;=48),"37-48",IF(AND(K3651&gt;=49,K3651&lt;=60),"49-60",IF(AND(K3651&gt;=61,K3651&lt;=72),"61-72","&gt;72")))))</f>
        <v>49-60</v>
      </c>
      <c r="Z3651" s="20">
        <f t="shared" ref="Z3651:Z3714" si="229">IF(P3651/O3651&gt;0.2,P3651/O3651,0.2)</f>
        <v>0.44817518248175181</v>
      </c>
      <c r="AA3651" t="str">
        <f t="shared" ref="AA3651:AA3714" si="230">IF(Z3651&lt;=0.2,"20%",IF(AND(Z3651&gt;0.2,Z3651&lt;=0.4),"20%-40%",IF(AND(Z3651&gt;0.4,Z3651&lt;=0.6),"40%-60%",IF(AND(Z3651&gt;0.6,Z3651&lt;=0.8),"60%-80%","80%-100%"))))</f>
        <v>40%-60%</v>
      </c>
      <c r="AB3651">
        <f t="shared" ref="AB3651:AB3714" si="231">R3651/SUM($R$2:$R$5739)</f>
        <v>6.7375735164996491E-5</v>
      </c>
    </row>
    <row r="3652" spans="1:28" x14ac:dyDescent="0.25">
      <c r="A3652" t="s">
        <v>8263</v>
      </c>
      <c r="B3652" t="s">
        <v>8264</v>
      </c>
      <c r="C3652" t="s">
        <v>77</v>
      </c>
      <c r="D3652" t="s">
        <v>128</v>
      </c>
      <c r="E3652">
        <v>87</v>
      </c>
      <c r="F3652" t="s">
        <v>12</v>
      </c>
      <c r="G3652">
        <v>2018</v>
      </c>
      <c r="H3652" t="s">
        <v>12</v>
      </c>
      <c r="J3652" t="s">
        <v>80</v>
      </c>
      <c r="K3652">
        <v>72</v>
      </c>
      <c r="L3652" s="18">
        <v>43055</v>
      </c>
      <c r="M3652" s="18">
        <v>45246</v>
      </c>
      <c r="N3652" s="18">
        <v>44110</v>
      </c>
      <c r="O3652">
        <v>68590000</v>
      </c>
      <c r="P3652">
        <v>43590000</v>
      </c>
      <c r="Q3652">
        <v>25000000</v>
      </c>
      <c r="R3652">
        <v>997597</v>
      </c>
      <c r="S3652" t="s">
        <v>225</v>
      </c>
      <c r="T3652">
        <v>1.393289109631825</v>
      </c>
      <c r="U3652">
        <v>-0.29570635364968489</v>
      </c>
      <c r="V3652">
        <v>0.88134428974112011</v>
      </c>
      <c r="W3652">
        <v>0.55316546214933615</v>
      </c>
      <c r="X3652">
        <v>1.281947080465921</v>
      </c>
      <c r="Y3652" t="str">
        <f t="shared" si="228"/>
        <v>61-72</v>
      </c>
      <c r="Z3652" s="20">
        <f t="shared" si="229"/>
        <v>0.63551538125091123</v>
      </c>
      <c r="AA3652" t="str">
        <f t="shared" si="230"/>
        <v>60%-80%</v>
      </c>
      <c r="AB3652">
        <f t="shared" si="231"/>
        <v>2.0686207192946901E-4</v>
      </c>
    </row>
    <row r="3653" spans="1:28" x14ac:dyDescent="0.25">
      <c r="A3653" t="s">
        <v>8265</v>
      </c>
      <c r="B3653" t="s">
        <v>8266</v>
      </c>
      <c r="C3653" t="s">
        <v>77</v>
      </c>
      <c r="D3653" t="s">
        <v>1153</v>
      </c>
      <c r="E3653">
        <v>83</v>
      </c>
      <c r="F3653" t="s">
        <v>79</v>
      </c>
      <c r="G3653">
        <v>2020</v>
      </c>
      <c r="H3653" t="s">
        <v>646</v>
      </c>
      <c r="I3653" t="s">
        <v>84</v>
      </c>
      <c r="J3653" t="s">
        <v>80</v>
      </c>
      <c r="K3653">
        <v>72</v>
      </c>
      <c r="L3653" s="18">
        <v>43643</v>
      </c>
      <c r="M3653" s="18">
        <v>45835</v>
      </c>
      <c r="N3653" s="18">
        <v>44495</v>
      </c>
      <c r="O3653">
        <v>34650520</v>
      </c>
      <c r="P3653">
        <v>24650520</v>
      </c>
      <c r="Q3653">
        <v>10000000</v>
      </c>
      <c r="R3653">
        <v>576713</v>
      </c>
      <c r="S3653" t="s">
        <v>690</v>
      </c>
      <c r="T3653">
        <v>0.75050057535858583</v>
      </c>
      <c r="U3653">
        <v>1.5908582696096449E-2</v>
      </c>
      <c r="V3653">
        <v>0.2094661248883162</v>
      </c>
      <c r="W3653">
        <v>-5.1281339434116599E-2</v>
      </c>
      <c r="X3653">
        <v>0.58581618390063472</v>
      </c>
      <c r="Y3653" t="str">
        <f t="shared" si="228"/>
        <v>61-72</v>
      </c>
      <c r="Z3653" s="20">
        <f t="shared" si="229"/>
        <v>0.71140404242129696</v>
      </c>
      <c r="AA3653" t="str">
        <f t="shared" si="230"/>
        <v>60%-80%</v>
      </c>
      <c r="AB3653">
        <f t="shared" si="231"/>
        <v>1.1958741464605433E-4</v>
      </c>
    </row>
    <row r="3654" spans="1:28" x14ac:dyDescent="0.25">
      <c r="A3654" t="s">
        <v>8267</v>
      </c>
      <c r="B3654" t="s">
        <v>8268</v>
      </c>
      <c r="C3654" t="s">
        <v>77</v>
      </c>
      <c r="D3654" t="s">
        <v>254</v>
      </c>
      <c r="E3654">
        <v>38</v>
      </c>
      <c r="F3654" t="s">
        <v>79</v>
      </c>
      <c r="G3654">
        <v>2020</v>
      </c>
      <c r="H3654" t="s">
        <v>13</v>
      </c>
      <c r="I3654" t="s">
        <v>84</v>
      </c>
      <c r="J3654" t="s">
        <v>80</v>
      </c>
      <c r="K3654">
        <v>72</v>
      </c>
      <c r="L3654" s="18">
        <v>43788</v>
      </c>
      <c r="M3654" s="18">
        <v>45980</v>
      </c>
      <c r="N3654" s="18">
        <v>44530</v>
      </c>
      <c r="O3654">
        <v>46790000</v>
      </c>
      <c r="P3654">
        <v>23395000</v>
      </c>
      <c r="Q3654">
        <v>23395000</v>
      </c>
      <c r="R3654">
        <v>601577</v>
      </c>
      <c r="S3654" t="s">
        <v>118</v>
      </c>
      <c r="T3654">
        <v>-1.3840424818506629</v>
      </c>
      <c r="U3654">
        <v>-0.85216124758390532</v>
      </c>
      <c r="V3654">
        <v>-0.18575632502509701</v>
      </c>
      <c r="W3654">
        <v>2.8335568065673091</v>
      </c>
      <c r="X3654">
        <v>-0.34235834485308059</v>
      </c>
      <c r="Y3654" t="str">
        <f t="shared" si="228"/>
        <v>61-72</v>
      </c>
      <c r="Z3654" s="20">
        <f t="shared" si="229"/>
        <v>0.5</v>
      </c>
      <c r="AA3654" t="str">
        <f t="shared" si="230"/>
        <v>40%-60%</v>
      </c>
      <c r="AB3654">
        <f t="shared" si="231"/>
        <v>1.2474322260904371E-4</v>
      </c>
    </row>
    <row r="3655" spans="1:28" x14ac:dyDescent="0.25">
      <c r="A3655" t="s">
        <v>8269</v>
      </c>
      <c r="B3655" t="s">
        <v>8270</v>
      </c>
      <c r="C3655" t="s">
        <v>77</v>
      </c>
      <c r="D3655" t="s">
        <v>402</v>
      </c>
      <c r="E3655">
        <v>74</v>
      </c>
      <c r="F3655" t="s">
        <v>87</v>
      </c>
      <c r="G3655">
        <v>2017</v>
      </c>
      <c r="H3655" t="s">
        <v>15</v>
      </c>
      <c r="J3655" t="s">
        <v>80</v>
      </c>
      <c r="K3655">
        <v>84</v>
      </c>
      <c r="L3655" s="18">
        <v>42790</v>
      </c>
      <c r="M3655" s="18">
        <v>45346</v>
      </c>
      <c r="N3655" s="18">
        <v>43740</v>
      </c>
      <c r="O3655">
        <v>45590000</v>
      </c>
      <c r="P3655">
        <v>36472000</v>
      </c>
      <c r="Q3655">
        <v>9118000</v>
      </c>
      <c r="R3655">
        <v>773015</v>
      </c>
      <c r="S3655" t="s">
        <v>238</v>
      </c>
      <c r="T3655">
        <v>-1.626604192897168</v>
      </c>
      <c r="U3655">
        <v>0.37970237290931202</v>
      </c>
      <c r="V3655">
        <v>0.96038877972380288</v>
      </c>
      <c r="W3655">
        <v>-0.54482649398912864</v>
      </c>
      <c r="X3655">
        <v>-1.270532873606796</v>
      </c>
      <c r="Y3655" t="str">
        <f t="shared" si="228"/>
        <v>&gt;72</v>
      </c>
      <c r="Z3655" s="20">
        <f t="shared" si="229"/>
        <v>0.8</v>
      </c>
      <c r="AA3655" t="str">
        <f t="shared" si="230"/>
        <v>60%-80%</v>
      </c>
      <c r="AB3655">
        <f t="shared" si="231"/>
        <v>1.6029266781331387E-4</v>
      </c>
    </row>
    <row r="3656" spans="1:28" x14ac:dyDescent="0.25">
      <c r="A3656" t="s">
        <v>8271</v>
      </c>
      <c r="B3656" t="s">
        <v>8272</v>
      </c>
      <c r="C3656" t="s">
        <v>77</v>
      </c>
      <c r="D3656" t="s">
        <v>271</v>
      </c>
      <c r="E3656">
        <v>27</v>
      </c>
      <c r="F3656" t="s">
        <v>117</v>
      </c>
      <c r="G3656">
        <v>2019</v>
      </c>
      <c r="H3656" t="s">
        <v>14</v>
      </c>
      <c r="J3656" t="s">
        <v>80</v>
      </c>
      <c r="K3656">
        <v>84</v>
      </c>
      <c r="L3656" s="18">
        <v>43217</v>
      </c>
      <c r="M3656" s="18">
        <v>45774</v>
      </c>
      <c r="N3656" s="18">
        <v>44134</v>
      </c>
      <c r="O3656">
        <v>43050000</v>
      </c>
      <c r="P3656">
        <v>41967800</v>
      </c>
      <c r="Q3656">
        <v>1082200</v>
      </c>
      <c r="R3656">
        <v>834168</v>
      </c>
      <c r="S3656" t="s">
        <v>92</v>
      </c>
      <c r="T3656">
        <v>0.5200669498644056</v>
      </c>
      <c r="U3656">
        <v>1.0977219596184751</v>
      </c>
      <c r="V3656">
        <v>0.17609729583090211</v>
      </c>
      <c r="W3656">
        <v>-0.13259542885357431</v>
      </c>
      <c r="X3656">
        <v>-0.88379348662608126</v>
      </c>
      <c r="Y3656" t="str">
        <f t="shared" si="228"/>
        <v>&gt;72</v>
      </c>
      <c r="Z3656" s="20">
        <f t="shared" si="229"/>
        <v>0.97486178861788619</v>
      </c>
      <c r="AA3656" t="str">
        <f t="shared" si="230"/>
        <v>80%-100%</v>
      </c>
      <c r="AB3656">
        <f t="shared" si="231"/>
        <v>1.7297337583940339E-4</v>
      </c>
    </row>
    <row r="3657" spans="1:28" x14ac:dyDescent="0.25">
      <c r="A3657" t="s">
        <v>8273</v>
      </c>
      <c r="B3657" t="s">
        <v>8274</v>
      </c>
      <c r="C3657" t="s">
        <v>77</v>
      </c>
      <c r="D3657" t="s">
        <v>260</v>
      </c>
      <c r="E3657">
        <v>62</v>
      </c>
      <c r="F3657" t="s">
        <v>79</v>
      </c>
      <c r="G3657">
        <v>2017</v>
      </c>
      <c r="H3657" t="s">
        <v>13</v>
      </c>
      <c r="J3657" t="s">
        <v>80</v>
      </c>
      <c r="K3657">
        <v>84</v>
      </c>
      <c r="L3657" s="18">
        <v>42766</v>
      </c>
      <c r="M3657" s="18">
        <v>45322</v>
      </c>
      <c r="N3657" s="18">
        <v>44230</v>
      </c>
      <c r="O3657">
        <v>38000000</v>
      </c>
      <c r="P3657">
        <v>19000000</v>
      </c>
      <c r="Q3657">
        <v>19000000</v>
      </c>
      <c r="R3657">
        <v>436090</v>
      </c>
      <c r="S3657" t="s">
        <v>272</v>
      </c>
      <c r="T3657">
        <v>0.35027375213185169</v>
      </c>
      <c r="U3657">
        <v>-0.85216124758390532</v>
      </c>
      <c r="V3657">
        <v>0.92086653473246149</v>
      </c>
      <c r="W3657">
        <v>-0.81396656118312782</v>
      </c>
      <c r="X3657">
        <v>0.1217289195237771</v>
      </c>
      <c r="Y3657" t="str">
        <f t="shared" si="228"/>
        <v>&gt;72</v>
      </c>
      <c r="Z3657" s="20">
        <f t="shared" si="229"/>
        <v>0.5</v>
      </c>
      <c r="AA3657" t="str">
        <f t="shared" si="230"/>
        <v>40%-60%</v>
      </c>
      <c r="AB3657">
        <f t="shared" si="231"/>
        <v>9.042777890041985E-5</v>
      </c>
    </row>
    <row r="3658" spans="1:28" x14ac:dyDescent="0.25">
      <c r="A3658" t="s">
        <v>8275</v>
      </c>
      <c r="B3658" t="s">
        <v>8276</v>
      </c>
      <c r="C3658" t="s">
        <v>77</v>
      </c>
      <c r="D3658" t="s">
        <v>384</v>
      </c>
      <c r="E3658">
        <v>51</v>
      </c>
      <c r="F3658" t="s">
        <v>117</v>
      </c>
      <c r="G3658">
        <v>2020</v>
      </c>
      <c r="H3658" t="s">
        <v>29</v>
      </c>
      <c r="I3658" t="s">
        <v>84</v>
      </c>
      <c r="J3658" t="s">
        <v>80</v>
      </c>
      <c r="K3658">
        <v>84</v>
      </c>
      <c r="L3658" s="18">
        <v>43860</v>
      </c>
      <c r="M3658" s="18">
        <v>46417</v>
      </c>
      <c r="N3658" s="18">
        <v>44345</v>
      </c>
      <c r="O3658">
        <v>52290000</v>
      </c>
      <c r="P3658">
        <v>19290000</v>
      </c>
      <c r="Q3658">
        <v>33000000</v>
      </c>
      <c r="R3658">
        <v>372688</v>
      </c>
      <c r="S3658" t="s">
        <v>153</v>
      </c>
      <c r="T3658">
        <v>-0.207618183275111</v>
      </c>
      <c r="U3658">
        <v>-1.3904684521788571</v>
      </c>
      <c r="V3658">
        <v>-0.1462340800337556</v>
      </c>
      <c r="W3658">
        <v>0.3189649001378782</v>
      </c>
      <c r="X3658">
        <v>1.823382222238922</v>
      </c>
      <c r="Y3658" t="str">
        <f t="shared" si="228"/>
        <v>&gt;72</v>
      </c>
      <c r="Z3658" s="20">
        <f t="shared" si="229"/>
        <v>0.36890418818129661</v>
      </c>
      <c r="AA3658" t="str">
        <f t="shared" si="230"/>
        <v>20%-40%</v>
      </c>
      <c r="AB3658">
        <f t="shared" si="231"/>
        <v>7.7280717427227576E-5</v>
      </c>
    </row>
    <row r="3659" spans="1:28" x14ac:dyDescent="0.25">
      <c r="A3659" t="s">
        <v>8277</v>
      </c>
      <c r="B3659" t="s">
        <v>8278</v>
      </c>
      <c r="C3659" t="s">
        <v>77</v>
      </c>
      <c r="D3659" t="s">
        <v>86</v>
      </c>
      <c r="E3659">
        <v>38</v>
      </c>
      <c r="F3659" t="s">
        <v>79</v>
      </c>
      <c r="G3659">
        <v>2020</v>
      </c>
      <c r="H3659" t="s">
        <v>13</v>
      </c>
      <c r="I3659" t="s">
        <v>84</v>
      </c>
      <c r="J3659" t="s">
        <v>80</v>
      </c>
      <c r="K3659">
        <v>24</v>
      </c>
      <c r="L3659" s="18">
        <v>43642</v>
      </c>
      <c r="M3659" s="18">
        <v>44373</v>
      </c>
      <c r="N3659" s="18">
        <v>43815</v>
      </c>
      <c r="O3659">
        <v>47390000</v>
      </c>
      <c r="P3659">
        <v>7390000</v>
      </c>
      <c r="Q3659">
        <v>40000000</v>
      </c>
      <c r="R3659">
        <v>365440</v>
      </c>
      <c r="S3659" t="s">
        <v>158</v>
      </c>
      <c r="T3659">
        <v>1.4903137940504281</v>
      </c>
      <c r="U3659">
        <v>-2.2649442772063231</v>
      </c>
      <c r="V3659">
        <v>-0.73906775490387622</v>
      </c>
      <c r="W3659">
        <v>0.17259535719591321</v>
      </c>
      <c r="X3659">
        <v>-0.72909773183379534</v>
      </c>
      <c r="Y3659" t="str">
        <f t="shared" si="228"/>
        <v>&lt;=24</v>
      </c>
      <c r="Z3659" s="20">
        <f t="shared" si="229"/>
        <v>0.2</v>
      </c>
      <c r="AA3659" t="str">
        <f t="shared" si="230"/>
        <v>20%</v>
      </c>
      <c r="AB3659">
        <f t="shared" si="231"/>
        <v>7.5777769546124486E-5</v>
      </c>
    </row>
    <row r="3660" spans="1:28" x14ac:dyDescent="0.25">
      <c r="A3660" t="s">
        <v>8279</v>
      </c>
      <c r="B3660" t="s">
        <v>8280</v>
      </c>
      <c r="C3660" t="s">
        <v>77</v>
      </c>
      <c r="D3660" t="s">
        <v>78</v>
      </c>
      <c r="E3660">
        <v>246</v>
      </c>
      <c r="F3660" t="s">
        <v>17</v>
      </c>
      <c r="G3660">
        <v>2017</v>
      </c>
      <c r="H3660" t="s">
        <v>17</v>
      </c>
      <c r="J3660" t="s">
        <v>80</v>
      </c>
      <c r="K3660">
        <v>84</v>
      </c>
      <c r="L3660" s="18">
        <v>42719</v>
      </c>
      <c r="M3660" s="18">
        <v>45275</v>
      </c>
      <c r="N3660" s="18">
        <v>43223</v>
      </c>
      <c r="O3660">
        <v>58090000</v>
      </c>
      <c r="P3660">
        <v>29045000</v>
      </c>
      <c r="Q3660">
        <v>29045000</v>
      </c>
      <c r="R3660">
        <v>671945</v>
      </c>
      <c r="S3660" t="s">
        <v>333</v>
      </c>
      <c r="T3660">
        <v>1.126471227480669</v>
      </c>
      <c r="U3660">
        <v>-0.85216124758390532</v>
      </c>
      <c r="V3660">
        <v>0.92086653473246149</v>
      </c>
      <c r="W3660">
        <v>0.27343235565253488</v>
      </c>
      <c r="X3660">
        <v>0.89520769348520657</v>
      </c>
      <c r="Y3660" t="str">
        <f t="shared" si="228"/>
        <v>&gt;72</v>
      </c>
      <c r="Z3660" s="20">
        <f t="shared" si="229"/>
        <v>0.5</v>
      </c>
      <c r="AA3660" t="str">
        <f t="shared" si="230"/>
        <v>40%-60%</v>
      </c>
      <c r="AB3660">
        <f t="shared" si="231"/>
        <v>1.3933475634213721E-4</v>
      </c>
    </row>
    <row r="3661" spans="1:28" x14ac:dyDescent="0.25">
      <c r="A3661" t="s">
        <v>8281</v>
      </c>
      <c r="B3661" t="s">
        <v>8282</v>
      </c>
      <c r="C3661" t="s">
        <v>77</v>
      </c>
      <c r="D3661" t="s">
        <v>589</v>
      </c>
      <c r="E3661">
        <v>62</v>
      </c>
      <c r="F3661" t="s">
        <v>17</v>
      </c>
      <c r="G3661">
        <v>2017</v>
      </c>
      <c r="H3661" t="s">
        <v>17</v>
      </c>
      <c r="J3661" t="s">
        <v>80</v>
      </c>
      <c r="K3661">
        <v>72</v>
      </c>
      <c r="L3661" s="18">
        <v>42799</v>
      </c>
      <c r="M3661" s="18">
        <v>45049</v>
      </c>
      <c r="N3661" s="18">
        <v>43102</v>
      </c>
      <c r="O3661">
        <v>50882800</v>
      </c>
      <c r="P3661">
        <v>7882800</v>
      </c>
      <c r="Q3661">
        <v>43000000</v>
      </c>
      <c r="R3661">
        <v>202490</v>
      </c>
      <c r="S3661" t="s">
        <v>166</v>
      </c>
      <c r="T3661">
        <v>1.114343141928344</v>
      </c>
      <c r="U3661">
        <v>-2.2691299525812849</v>
      </c>
      <c r="V3661">
        <v>0.60468857480173022</v>
      </c>
      <c r="W3661">
        <v>1.1865675447447099</v>
      </c>
      <c r="X3661">
        <v>-0.26501046745693763</v>
      </c>
      <c r="Y3661" t="str">
        <f t="shared" si="228"/>
        <v>61-72</v>
      </c>
      <c r="Z3661" s="20">
        <f t="shared" si="229"/>
        <v>0.2</v>
      </c>
      <c r="AA3661" t="str">
        <f t="shared" si="230"/>
        <v>20%</v>
      </c>
      <c r="AB3661">
        <f t="shared" si="231"/>
        <v>4.1988399067958487E-5</v>
      </c>
    </row>
    <row r="3662" spans="1:28" x14ac:dyDescent="0.25">
      <c r="A3662" t="s">
        <v>8283</v>
      </c>
      <c r="B3662" t="s">
        <v>8284</v>
      </c>
      <c r="C3662" t="s">
        <v>77</v>
      </c>
      <c r="D3662" t="s">
        <v>1164</v>
      </c>
      <c r="E3662">
        <v>236</v>
      </c>
      <c r="F3662" t="s">
        <v>31</v>
      </c>
      <c r="G3662">
        <v>2018</v>
      </c>
      <c r="H3662" t="s">
        <v>31</v>
      </c>
      <c r="J3662" t="s">
        <v>80</v>
      </c>
      <c r="K3662">
        <v>48</v>
      </c>
      <c r="L3662" s="18">
        <v>43437</v>
      </c>
      <c r="M3662" s="18">
        <v>44632</v>
      </c>
      <c r="N3662" s="18">
        <v>43315</v>
      </c>
      <c r="O3662">
        <v>39990000</v>
      </c>
      <c r="P3662">
        <v>29990000</v>
      </c>
      <c r="Q3662">
        <v>10000000</v>
      </c>
      <c r="R3662">
        <v>822475</v>
      </c>
      <c r="S3662" t="s">
        <v>437</v>
      </c>
      <c r="T3662">
        <v>1.5388261362597291</v>
      </c>
      <c r="U3662">
        <v>0.1741350670638987</v>
      </c>
      <c r="V3662">
        <v>-0.50193428495582826</v>
      </c>
      <c r="W3662">
        <v>2.5029491651233711</v>
      </c>
      <c r="X3662">
        <v>-0.1103147126646518</v>
      </c>
      <c r="Y3662" t="str">
        <f t="shared" si="228"/>
        <v>37-48</v>
      </c>
      <c r="Z3662" s="20">
        <f t="shared" si="229"/>
        <v>0.74993748437109276</v>
      </c>
      <c r="AA3662" t="str">
        <f t="shared" si="230"/>
        <v>60%-80%</v>
      </c>
      <c r="AB3662">
        <f t="shared" si="231"/>
        <v>1.7054871116311499E-4</v>
      </c>
    </row>
    <row r="3663" spans="1:28" x14ac:dyDescent="0.25">
      <c r="A3663" t="s">
        <v>8285</v>
      </c>
      <c r="B3663" t="s">
        <v>8286</v>
      </c>
      <c r="C3663" t="s">
        <v>77</v>
      </c>
      <c r="D3663" t="s">
        <v>487</v>
      </c>
      <c r="E3663">
        <v>220</v>
      </c>
      <c r="F3663" t="s">
        <v>79</v>
      </c>
      <c r="G3663">
        <v>2021</v>
      </c>
      <c r="H3663" t="s">
        <v>26</v>
      </c>
      <c r="I3663" t="s">
        <v>84</v>
      </c>
      <c r="J3663" t="s">
        <v>80</v>
      </c>
      <c r="K3663">
        <v>72</v>
      </c>
      <c r="L3663" s="18">
        <v>44218</v>
      </c>
      <c r="M3663" s="18">
        <v>46409</v>
      </c>
      <c r="N3663" s="18">
        <v>44489</v>
      </c>
      <c r="O3663">
        <v>47720000</v>
      </c>
      <c r="P3663">
        <v>47720000</v>
      </c>
      <c r="Q3663">
        <v>0</v>
      </c>
      <c r="R3663">
        <v>1137866</v>
      </c>
      <c r="S3663" t="s">
        <v>639</v>
      </c>
      <c r="T3663">
        <v>-1.6023480217925179</v>
      </c>
      <c r="U3663">
        <v>1.2009447865714571</v>
      </c>
      <c r="V3663">
        <v>-0.22527857001643839</v>
      </c>
      <c r="W3663">
        <v>-0.80086366590815528</v>
      </c>
      <c r="X3663">
        <v>-1.1931849962106531</v>
      </c>
      <c r="Y3663" t="str">
        <f t="shared" si="228"/>
        <v>61-72</v>
      </c>
      <c r="Z3663" s="20">
        <f t="shared" si="229"/>
        <v>1</v>
      </c>
      <c r="AA3663" t="str">
        <f t="shared" si="230"/>
        <v>80%-100%</v>
      </c>
      <c r="AB3663">
        <f t="shared" si="231"/>
        <v>2.3594830210806286E-4</v>
      </c>
    </row>
    <row r="3664" spans="1:28" x14ac:dyDescent="0.25">
      <c r="A3664" t="s">
        <v>8287</v>
      </c>
      <c r="B3664" t="s">
        <v>8288</v>
      </c>
      <c r="C3664" t="s">
        <v>77</v>
      </c>
      <c r="D3664" t="s">
        <v>291</v>
      </c>
      <c r="E3664">
        <v>252</v>
      </c>
      <c r="F3664" t="s">
        <v>87</v>
      </c>
      <c r="G3664">
        <v>2017</v>
      </c>
      <c r="H3664" t="s">
        <v>15</v>
      </c>
      <c r="J3664" t="s">
        <v>80</v>
      </c>
      <c r="K3664">
        <v>84</v>
      </c>
      <c r="L3664" s="18">
        <v>42440</v>
      </c>
      <c r="M3664" s="18">
        <v>45233</v>
      </c>
      <c r="N3664" s="18">
        <v>43007</v>
      </c>
      <c r="O3664">
        <v>40700000</v>
      </c>
      <c r="P3664">
        <v>28700000</v>
      </c>
      <c r="Q3664">
        <v>12000000</v>
      </c>
      <c r="R3664">
        <v>535652</v>
      </c>
      <c r="S3664" t="s">
        <v>403</v>
      </c>
      <c r="T3664">
        <v>0.75050057535858583</v>
      </c>
      <c r="U3664">
        <v>-9.731990326054105E-3</v>
      </c>
      <c r="V3664">
        <v>-0.54813993918643056</v>
      </c>
      <c r="W3664">
        <v>-0.4736065925730587</v>
      </c>
      <c r="X3664">
        <v>0.66316406129677774</v>
      </c>
      <c r="Y3664" t="str">
        <f t="shared" si="228"/>
        <v>&gt;72</v>
      </c>
      <c r="Z3664" s="20">
        <f t="shared" si="229"/>
        <v>0.70515970515970516</v>
      </c>
      <c r="AA3664" t="str">
        <f t="shared" si="230"/>
        <v>60%-80%</v>
      </c>
      <c r="AB3664">
        <f t="shared" si="231"/>
        <v>1.1107299095041779E-4</v>
      </c>
    </row>
    <row r="3665" spans="1:28" x14ac:dyDescent="0.25">
      <c r="A3665" t="s">
        <v>8289</v>
      </c>
      <c r="B3665" t="s">
        <v>8290</v>
      </c>
      <c r="C3665" t="s">
        <v>77</v>
      </c>
      <c r="D3665" t="s">
        <v>239</v>
      </c>
      <c r="E3665">
        <v>46</v>
      </c>
      <c r="F3665" t="s">
        <v>11</v>
      </c>
      <c r="G3665">
        <v>2018</v>
      </c>
      <c r="H3665" t="s">
        <v>11</v>
      </c>
      <c r="J3665" t="s">
        <v>80</v>
      </c>
      <c r="K3665">
        <v>84</v>
      </c>
      <c r="L3665" s="18">
        <v>43232</v>
      </c>
      <c r="M3665" s="18">
        <v>45996</v>
      </c>
      <c r="N3665" s="18">
        <v>43777</v>
      </c>
      <c r="O3665">
        <v>59187100</v>
      </c>
      <c r="P3665">
        <v>53087100</v>
      </c>
      <c r="Q3665">
        <v>6100000</v>
      </c>
      <c r="R3665">
        <v>1142994</v>
      </c>
      <c r="S3665" t="s">
        <v>437</v>
      </c>
      <c r="T3665">
        <v>0.88390951643416382</v>
      </c>
      <c r="U3665">
        <v>0.77774625823174381</v>
      </c>
      <c r="V3665">
        <v>0.2094661248883162</v>
      </c>
      <c r="W3665">
        <v>2.1627641097766359</v>
      </c>
      <c r="X3665">
        <v>-0.34235834485308059</v>
      </c>
      <c r="Y3665" t="str">
        <f t="shared" si="228"/>
        <v>&gt;72</v>
      </c>
      <c r="Z3665" s="20">
        <f t="shared" si="229"/>
        <v>0.89693700147498356</v>
      </c>
      <c r="AA3665" t="str">
        <f t="shared" si="230"/>
        <v>80%-100%</v>
      </c>
      <c r="AB3665">
        <f t="shared" si="231"/>
        <v>2.3701164602835765E-4</v>
      </c>
    </row>
    <row r="3666" spans="1:28" x14ac:dyDescent="0.25">
      <c r="A3666" t="s">
        <v>8291</v>
      </c>
      <c r="B3666" t="s">
        <v>8292</v>
      </c>
      <c r="C3666" t="s">
        <v>77</v>
      </c>
      <c r="D3666" t="s">
        <v>285</v>
      </c>
      <c r="E3666">
        <v>236</v>
      </c>
      <c r="F3666" t="s">
        <v>87</v>
      </c>
      <c r="G3666">
        <v>2018</v>
      </c>
      <c r="H3666" t="s">
        <v>15</v>
      </c>
      <c r="J3666" t="s">
        <v>80</v>
      </c>
      <c r="K3666">
        <v>84</v>
      </c>
      <c r="L3666" s="18">
        <v>42952</v>
      </c>
      <c r="M3666" s="18">
        <v>45420</v>
      </c>
      <c r="N3666" s="18">
        <v>43013</v>
      </c>
      <c r="O3666">
        <v>36490000</v>
      </c>
      <c r="P3666">
        <v>23490000</v>
      </c>
      <c r="Q3666">
        <v>13000000</v>
      </c>
      <c r="R3666">
        <v>502950</v>
      </c>
      <c r="S3666" t="s">
        <v>148</v>
      </c>
      <c r="T3666">
        <v>0.22899289660859901</v>
      </c>
      <c r="U3666">
        <v>-0.26194249454773821</v>
      </c>
      <c r="V3666">
        <v>0.13848970599816651</v>
      </c>
      <c r="W3666">
        <v>-0.79620506521714973</v>
      </c>
      <c r="X3666">
        <v>-0.96114136402222416</v>
      </c>
      <c r="Y3666" t="str">
        <f t="shared" si="228"/>
        <v>&gt;72</v>
      </c>
      <c r="Z3666" s="20">
        <f t="shared" si="229"/>
        <v>0.64373801041381196</v>
      </c>
      <c r="AA3666" t="str">
        <f t="shared" si="230"/>
        <v>60%-80%</v>
      </c>
      <c r="AB3666">
        <f t="shared" si="231"/>
        <v>1.0429189249459094E-4</v>
      </c>
    </row>
    <row r="3667" spans="1:28" x14ac:dyDescent="0.25">
      <c r="A3667" t="s">
        <v>8293</v>
      </c>
      <c r="B3667" t="s">
        <v>8294</v>
      </c>
      <c r="C3667" t="s">
        <v>77</v>
      </c>
      <c r="D3667" t="s">
        <v>436</v>
      </c>
      <c r="E3667">
        <v>50</v>
      </c>
      <c r="F3667" t="s">
        <v>117</v>
      </c>
      <c r="G3667">
        <v>2019</v>
      </c>
      <c r="H3667" t="s">
        <v>14</v>
      </c>
      <c r="J3667" t="s">
        <v>80</v>
      </c>
      <c r="K3667">
        <v>84</v>
      </c>
      <c r="L3667" s="18">
        <v>43434</v>
      </c>
      <c r="M3667" s="18">
        <v>45991</v>
      </c>
      <c r="N3667" s="18">
        <v>43945</v>
      </c>
      <c r="O3667">
        <v>48490000</v>
      </c>
      <c r="P3667">
        <v>25244000</v>
      </c>
      <c r="Q3667">
        <v>23246000</v>
      </c>
      <c r="R3667">
        <v>585160</v>
      </c>
      <c r="S3667" t="s">
        <v>109</v>
      </c>
      <c r="T3667">
        <v>0.95667802974811544</v>
      </c>
      <c r="U3667">
        <v>-0.76756430272429677</v>
      </c>
      <c r="V3667">
        <v>1.185489993161002E-2</v>
      </c>
      <c r="W3667">
        <v>-6.7749074678126894E-2</v>
      </c>
      <c r="X3667">
        <v>-0.34235834485308059</v>
      </c>
      <c r="Y3667" t="str">
        <f t="shared" si="228"/>
        <v>&gt;72</v>
      </c>
      <c r="Z3667" s="20">
        <f t="shared" si="229"/>
        <v>0.52060218601773567</v>
      </c>
      <c r="AA3667" t="str">
        <f t="shared" si="230"/>
        <v>40%-60%</v>
      </c>
      <c r="AB3667">
        <f t="shared" si="231"/>
        <v>1.2133898759744475E-4</v>
      </c>
    </row>
    <row r="3668" spans="1:28" x14ac:dyDescent="0.25">
      <c r="A3668" t="s">
        <v>8295</v>
      </c>
      <c r="B3668" t="s">
        <v>8296</v>
      </c>
      <c r="C3668" t="s">
        <v>77</v>
      </c>
      <c r="D3668" t="s">
        <v>246</v>
      </c>
      <c r="E3668">
        <v>246</v>
      </c>
      <c r="F3668" t="s">
        <v>79</v>
      </c>
      <c r="G3668">
        <v>2020</v>
      </c>
      <c r="H3668" t="s">
        <v>13</v>
      </c>
      <c r="I3668" t="s">
        <v>84</v>
      </c>
      <c r="J3668" t="s">
        <v>80</v>
      </c>
      <c r="K3668">
        <v>12</v>
      </c>
      <c r="L3668" s="18">
        <v>43613</v>
      </c>
      <c r="M3668" s="18">
        <v>43979</v>
      </c>
      <c r="N3668" s="18">
        <v>43669</v>
      </c>
      <c r="O3668">
        <v>43222300</v>
      </c>
      <c r="P3668">
        <v>7793300</v>
      </c>
      <c r="Q3668">
        <v>35429000</v>
      </c>
      <c r="R3668">
        <v>709194</v>
      </c>
      <c r="S3668" t="s">
        <v>182</v>
      </c>
      <c r="T3668">
        <v>0.95667802974811544</v>
      </c>
      <c r="U3668">
        <v>-2.164886910681596</v>
      </c>
      <c r="V3668">
        <v>-0.89715673486924186</v>
      </c>
      <c r="W3668">
        <v>-0.6820696801912407</v>
      </c>
      <c r="X3668">
        <v>-0.72909773183379534</v>
      </c>
      <c r="Y3668" t="str">
        <f t="shared" si="228"/>
        <v>&lt;=24</v>
      </c>
      <c r="Z3668" s="20">
        <f t="shared" si="229"/>
        <v>0.2</v>
      </c>
      <c r="AA3668" t="str">
        <f t="shared" si="230"/>
        <v>20%</v>
      </c>
      <c r="AB3668">
        <f t="shared" si="231"/>
        <v>1.470587223497543E-4</v>
      </c>
    </row>
    <row r="3669" spans="1:28" x14ac:dyDescent="0.25">
      <c r="A3669" t="s">
        <v>8297</v>
      </c>
      <c r="B3669" t="s">
        <v>8298</v>
      </c>
      <c r="C3669" t="s">
        <v>77</v>
      </c>
      <c r="D3669" t="s">
        <v>100</v>
      </c>
      <c r="E3669">
        <v>76</v>
      </c>
      <c r="F3669" t="s">
        <v>87</v>
      </c>
      <c r="G3669">
        <v>2017</v>
      </c>
      <c r="H3669" t="s">
        <v>15</v>
      </c>
      <c r="J3669" t="s">
        <v>80</v>
      </c>
      <c r="K3669">
        <v>12</v>
      </c>
      <c r="L3669" s="18">
        <v>42726</v>
      </c>
      <c r="M3669" s="18">
        <v>43091</v>
      </c>
      <c r="N3669" s="18">
        <v>43053</v>
      </c>
      <c r="O3669">
        <v>40690000</v>
      </c>
      <c r="P3669">
        <v>14690000</v>
      </c>
      <c r="Q3669">
        <v>26000000</v>
      </c>
      <c r="R3669">
        <v>1241061</v>
      </c>
      <c r="S3669" t="s">
        <v>101</v>
      </c>
      <c r="T3669">
        <v>1.5388261362597291</v>
      </c>
      <c r="U3669">
        <v>-1.422832892860316</v>
      </c>
      <c r="V3669">
        <v>-4.4146365390986242</v>
      </c>
      <c r="W3669">
        <v>-0.4660275710014492</v>
      </c>
      <c r="X3669">
        <v>2.519513118804209</v>
      </c>
      <c r="Y3669" t="str">
        <f t="shared" si="228"/>
        <v>&lt;=24</v>
      </c>
      <c r="Z3669" s="20">
        <f t="shared" si="229"/>
        <v>0.36102236421725242</v>
      </c>
      <c r="AA3669" t="str">
        <f t="shared" si="230"/>
        <v>20%-40%</v>
      </c>
      <c r="AB3669">
        <f t="shared" si="231"/>
        <v>2.5734685434184216E-4</v>
      </c>
    </row>
    <row r="3670" spans="1:28" x14ac:dyDescent="0.25">
      <c r="A3670" t="s">
        <v>8299</v>
      </c>
      <c r="B3670" t="s">
        <v>8300</v>
      </c>
      <c r="C3670" t="s">
        <v>77</v>
      </c>
      <c r="D3670" t="s">
        <v>271</v>
      </c>
      <c r="E3670">
        <v>236</v>
      </c>
      <c r="F3670" t="s">
        <v>17</v>
      </c>
      <c r="G3670">
        <v>2019</v>
      </c>
      <c r="H3670" t="s">
        <v>17</v>
      </c>
      <c r="J3670" t="s">
        <v>80</v>
      </c>
      <c r="K3670">
        <v>84</v>
      </c>
      <c r="L3670" s="18">
        <v>43251</v>
      </c>
      <c r="M3670" s="18">
        <v>45808</v>
      </c>
      <c r="N3670" s="18">
        <v>44221</v>
      </c>
      <c r="O3670">
        <v>64390000</v>
      </c>
      <c r="P3670">
        <v>45073000</v>
      </c>
      <c r="Q3670">
        <v>19317000</v>
      </c>
      <c r="R3670">
        <v>966601</v>
      </c>
      <c r="S3670" t="s">
        <v>139</v>
      </c>
      <c r="T3670">
        <v>0.6777320620446341</v>
      </c>
      <c r="U3670">
        <v>-3.091883392176074E-2</v>
      </c>
      <c r="V3670">
        <v>0.15881089822760941</v>
      </c>
      <c r="W3670">
        <v>0.16795467930608421</v>
      </c>
      <c r="X3670">
        <v>-0.34235834485308059</v>
      </c>
      <c r="Y3670" t="str">
        <f t="shared" si="228"/>
        <v>&gt;72</v>
      </c>
      <c r="Z3670" s="20">
        <f t="shared" si="229"/>
        <v>0.7</v>
      </c>
      <c r="AA3670" t="str">
        <f t="shared" si="230"/>
        <v>60%-80%</v>
      </c>
      <c r="AB3670">
        <f t="shared" si="231"/>
        <v>2.0043473024587751E-4</v>
      </c>
    </row>
    <row r="3671" spans="1:28" x14ac:dyDescent="0.25">
      <c r="A3671" t="s">
        <v>8301</v>
      </c>
      <c r="B3671" t="s">
        <v>8302</v>
      </c>
      <c r="C3671" t="s">
        <v>77</v>
      </c>
      <c r="D3671" t="s">
        <v>878</v>
      </c>
      <c r="E3671">
        <v>84</v>
      </c>
      <c r="F3671" t="s">
        <v>95</v>
      </c>
      <c r="G3671">
        <v>2018</v>
      </c>
      <c r="H3671" t="s">
        <v>16</v>
      </c>
      <c r="J3671" t="s">
        <v>96</v>
      </c>
      <c r="K3671">
        <v>60</v>
      </c>
      <c r="L3671" s="18">
        <v>43363</v>
      </c>
      <c r="M3671" s="18">
        <v>45189</v>
      </c>
      <c r="N3671" s="18">
        <v>43896</v>
      </c>
      <c r="O3671">
        <v>57000000</v>
      </c>
      <c r="P3671">
        <v>30000000</v>
      </c>
      <c r="Q3671">
        <v>27000000</v>
      </c>
      <c r="R3671">
        <v>664263</v>
      </c>
      <c r="S3671" t="s">
        <v>208</v>
      </c>
      <c r="T3671">
        <v>0.38665800878882761</v>
      </c>
      <c r="U3671">
        <v>-0.74410303525993904</v>
      </c>
      <c r="V3671">
        <v>-1.292379184782656</v>
      </c>
      <c r="W3671">
        <v>2.6243668497902992</v>
      </c>
      <c r="X3671">
        <v>1.3592949578620639</v>
      </c>
      <c r="Y3671" t="str">
        <f t="shared" si="228"/>
        <v>49-60</v>
      </c>
      <c r="Z3671" s="20">
        <f t="shared" si="229"/>
        <v>0.52631578947368418</v>
      </c>
      <c r="AA3671" t="str">
        <f t="shared" si="230"/>
        <v>40%-60%</v>
      </c>
      <c r="AB3671">
        <f t="shared" si="231"/>
        <v>1.3774181406528375E-4</v>
      </c>
    </row>
    <row r="3672" spans="1:28" x14ac:dyDescent="0.25">
      <c r="A3672" t="s">
        <v>8303</v>
      </c>
      <c r="B3672" t="s">
        <v>8304</v>
      </c>
      <c r="C3672" t="s">
        <v>77</v>
      </c>
      <c r="D3672" t="s">
        <v>373</v>
      </c>
      <c r="E3672">
        <v>220</v>
      </c>
      <c r="F3672" t="s">
        <v>79</v>
      </c>
      <c r="G3672">
        <v>2018</v>
      </c>
      <c r="H3672" t="s">
        <v>13</v>
      </c>
      <c r="J3672" t="s">
        <v>80</v>
      </c>
      <c r="K3672">
        <v>84</v>
      </c>
      <c r="L3672" s="18">
        <v>43129</v>
      </c>
      <c r="M3672" s="18">
        <v>45686</v>
      </c>
      <c r="N3672" s="18">
        <v>43699</v>
      </c>
      <c r="O3672">
        <v>41938900</v>
      </c>
      <c r="P3672">
        <v>25827684</v>
      </c>
      <c r="Q3672">
        <v>16111216</v>
      </c>
      <c r="R3672">
        <v>657064</v>
      </c>
      <c r="S3672" t="s">
        <v>163</v>
      </c>
      <c r="T3672">
        <v>1.187111655242296</v>
      </c>
      <c r="U3672">
        <v>-0.37649452572240028</v>
      </c>
      <c r="V3672">
        <v>-1.162942646768663</v>
      </c>
      <c r="W3672">
        <v>-0.44934741737312411</v>
      </c>
      <c r="X3672">
        <v>0.58581618390063472</v>
      </c>
      <c r="Y3672" t="str">
        <f t="shared" si="228"/>
        <v>&gt;72</v>
      </c>
      <c r="Z3672" s="20">
        <f t="shared" si="229"/>
        <v>0.61584075881818545</v>
      </c>
      <c r="AA3672" t="str">
        <f t="shared" si="230"/>
        <v>60%-80%</v>
      </c>
      <c r="AB3672">
        <f t="shared" si="231"/>
        <v>1.362490268417654E-4</v>
      </c>
    </row>
    <row r="3673" spans="1:28" x14ac:dyDescent="0.25">
      <c r="A3673" t="s">
        <v>8305</v>
      </c>
      <c r="B3673" t="s">
        <v>8306</v>
      </c>
      <c r="C3673" t="s">
        <v>77</v>
      </c>
      <c r="D3673" t="s">
        <v>590</v>
      </c>
      <c r="E3673">
        <v>246</v>
      </c>
      <c r="F3673" t="s">
        <v>25</v>
      </c>
      <c r="G3673">
        <v>2021</v>
      </c>
      <c r="H3673" t="s">
        <v>25</v>
      </c>
      <c r="I3673" t="s">
        <v>84</v>
      </c>
      <c r="J3673" t="s">
        <v>80</v>
      </c>
      <c r="K3673">
        <v>84</v>
      </c>
      <c r="L3673" s="18">
        <v>44064</v>
      </c>
      <c r="M3673" s="18">
        <v>46620</v>
      </c>
      <c r="N3673" s="18">
        <v>44112</v>
      </c>
      <c r="O3673">
        <v>39940000</v>
      </c>
      <c r="P3673">
        <v>41290000</v>
      </c>
      <c r="Q3673">
        <v>0</v>
      </c>
      <c r="R3673">
        <v>877085</v>
      </c>
      <c r="S3673" t="s">
        <v>182</v>
      </c>
      <c r="T3673">
        <v>-1.0808403430425311</v>
      </c>
      <c r="U3673">
        <v>1.3397376331468061</v>
      </c>
      <c r="V3673">
        <v>0.30795129100428048</v>
      </c>
      <c r="W3673">
        <v>-0.89246909414394293</v>
      </c>
      <c r="X3673">
        <v>-3.2966835268508812E-2</v>
      </c>
      <c r="Y3673" t="str">
        <f t="shared" si="228"/>
        <v>&gt;72</v>
      </c>
      <c r="Z3673" s="20">
        <f t="shared" si="229"/>
        <v>1.0338007010515773</v>
      </c>
      <c r="AA3673" t="str">
        <f t="shared" si="230"/>
        <v>80%-100%</v>
      </c>
      <c r="AB3673">
        <f t="shared" si="231"/>
        <v>1.8187266036110607E-4</v>
      </c>
    </row>
    <row r="3674" spans="1:28" x14ac:dyDescent="0.25">
      <c r="A3674" t="s">
        <v>8307</v>
      </c>
      <c r="B3674" t="s">
        <v>8308</v>
      </c>
      <c r="C3674" t="s">
        <v>77</v>
      </c>
      <c r="D3674" t="s">
        <v>254</v>
      </c>
      <c r="E3674">
        <v>236</v>
      </c>
      <c r="F3674" t="s">
        <v>79</v>
      </c>
      <c r="G3674">
        <v>2020</v>
      </c>
      <c r="H3674" t="s">
        <v>13</v>
      </c>
      <c r="I3674" t="s">
        <v>84</v>
      </c>
      <c r="J3674" t="s">
        <v>80</v>
      </c>
      <c r="K3674">
        <v>72</v>
      </c>
      <c r="L3674" s="18">
        <v>43787</v>
      </c>
      <c r="M3674" s="18">
        <v>45979</v>
      </c>
      <c r="N3674" s="18">
        <v>44442</v>
      </c>
      <c r="O3674">
        <v>43890000</v>
      </c>
      <c r="P3674">
        <v>21945000</v>
      </c>
      <c r="Q3674">
        <v>21945000</v>
      </c>
      <c r="R3674">
        <v>539586</v>
      </c>
      <c r="S3674" t="s">
        <v>724</v>
      </c>
      <c r="T3674">
        <v>-6.2081156647207668E-2</v>
      </c>
      <c r="U3674">
        <v>-0.85216124758390532</v>
      </c>
      <c r="V3674">
        <v>0.13042163490563341</v>
      </c>
      <c r="W3674">
        <v>1.45143501528045</v>
      </c>
      <c r="X3674">
        <v>-0.72909773183379534</v>
      </c>
      <c r="Y3674" t="str">
        <f t="shared" si="228"/>
        <v>61-72</v>
      </c>
      <c r="Z3674" s="20">
        <f t="shared" si="229"/>
        <v>0.5</v>
      </c>
      <c r="AA3674" t="str">
        <f t="shared" si="230"/>
        <v>40%-60%</v>
      </c>
      <c r="AB3674">
        <f t="shared" si="231"/>
        <v>1.1188874660221959E-4</v>
      </c>
    </row>
    <row r="3675" spans="1:28" x14ac:dyDescent="0.25">
      <c r="A3675" t="s">
        <v>8309</v>
      </c>
      <c r="B3675" t="s">
        <v>8310</v>
      </c>
      <c r="C3675" t="s">
        <v>77</v>
      </c>
      <c r="D3675" t="s">
        <v>161</v>
      </c>
      <c r="E3675">
        <v>236</v>
      </c>
      <c r="F3675" t="s">
        <v>17</v>
      </c>
      <c r="G3675">
        <v>2021</v>
      </c>
      <c r="H3675" t="s">
        <v>17</v>
      </c>
      <c r="I3675" t="s">
        <v>84</v>
      </c>
      <c r="J3675" t="s">
        <v>80</v>
      </c>
      <c r="K3675">
        <v>84</v>
      </c>
      <c r="L3675" s="18">
        <v>44217</v>
      </c>
      <c r="M3675" s="18">
        <v>46773</v>
      </c>
      <c r="N3675" s="18">
        <v>44509</v>
      </c>
      <c r="O3675">
        <v>64010000</v>
      </c>
      <c r="P3675">
        <v>64010000</v>
      </c>
      <c r="Q3675">
        <v>0</v>
      </c>
      <c r="R3675">
        <v>1395373</v>
      </c>
      <c r="S3675" t="s">
        <v>173</v>
      </c>
      <c r="T3675">
        <v>-1.0080718297285789</v>
      </c>
      <c r="U3675">
        <v>1.2009447865714571</v>
      </c>
      <c r="V3675">
        <v>0.6442108197930716</v>
      </c>
      <c r="W3675">
        <v>0.61271430096220603</v>
      </c>
      <c r="X3675">
        <v>-1.1931849962106531</v>
      </c>
      <c r="Y3675" t="str">
        <f t="shared" si="228"/>
        <v>&gt;72</v>
      </c>
      <c r="Z3675" s="20">
        <f t="shared" si="229"/>
        <v>1</v>
      </c>
      <c r="AA3675" t="str">
        <f t="shared" si="230"/>
        <v>80%-100%</v>
      </c>
      <c r="AB3675">
        <f t="shared" si="231"/>
        <v>2.8934504604007327E-4</v>
      </c>
    </row>
    <row r="3676" spans="1:28" x14ac:dyDescent="0.25">
      <c r="A3676" t="s">
        <v>8311</v>
      </c>
      <c r="B3676" t="s">
        <v>8312</v>
      </c>
      <c r="C3676" t="s">
        <v>77</v>
      </c>
      <c r="D3676" t="s">
        <v>256</v>
      </c>
      <c r="E3676">
        <v>61</v>
      </c>
      <c r="F3676" t="s">
        <v>79</v>
      </c>
      <c r="G3676">
        <v>2018</v>
      </c>
      <c r="H3676" t="s">
        <v>13</v>
      </c>
      <c r="J3676" t="s">
        <v>80</v>
      </c>
      <c r="K3676">
        <v>72</v>
      </c>
      <c r="L3676" s="18">
        <v>42965</v>
      </c>
      <c r="M3676" s="18">
        <v>45156</v>
      </c>
      <c r="N3676" s="18">
        <v>43305</v>
      </c>
      <c r="O3676">
        <v>38000000</v>
      </c>
      <c r="P3676">
        <v>34200000</v>
      </c>
      <c r="Q3676">
        <v>3800000</v>
      </c>
      <c r="R3676">
        <v>815599</v>
      </c>
      <c r="S3676" t="s">
        <v>262</v>
      </c>
      <c r="T3676">
        <v>0.54432312096905611</v>
      </c>
      <c r="U3676">
        <v>0.79032357974038436</v>
      </c>
      <c r="V3676">
        <v>0.48612183982770601</v>
      </c>
      <c r="W3676">
        <v>0.2013470152722445</v>
      </c>
      <c r="X3676">
        <v>0.43112042910834891</v>
      </c>
      <c r="Y3676" t="str">
        <f t="shared" si="228"/>
        <v>61-72</v>
      </c>
      <c r="Z3676" s="20">
        <f t="shared" si="229"/>
        <v>0.9</v>
      </c>
      <c r="AA3676" t="str">
        <f t="shared" si="230"/>
        <v>80%-100%</v>
      </c>
      <c r="AB3676">
        <f t="shared" si="231"/>
        <v>1.6912290133551223E-4</v>
      </c>
    </row>
    <row r="3677" spans="1:28" x14ac:dyDescent="0.25">
      <c r="A3677" t="s">
        <v>1031</v>
      </c>
      <c r="B3677" t="s">
        <v>1032</v>
      </c>
      <c r="C3677" t="s">
        <v>77</v>
      </c>
      <c r="D3677" t="s">
        <v>260</v>
      </c>
      <c r="E3677">
        <v>74</v>
      </c>
      <c r="F3677" t="s">
        <v>17</v>
      </c>
      <c r="G3677">
        <v>2017</v>
      </c>
      <c r="H3677" t="s">
        <v>17</v>
      </c>
      <c r="J3677" t="s">
        <v>80</v>
      </c>
      <c r="K3677">
        <v>84</v>
      </c>
      <c r="L3677" s="18">
        <v>42733</v>
      </c>
      <c r="M3677" s="18">
        <v>45289</v>
      </c>
      <c r="N3677" s="18">
        <v>43087</v>
      </c>
      <c r="O3677">
        <v>67090000</v>
      </c>
      <c r="P3677">
        <v>27090000</v>
      </c>
      <c r="Q3677">
        <v>40000000</v>
      </c>
      <c r="R3677">
        <v>621773</v>
      </c>
      <c r="S3677" t="s">
        <v>507</v>
      </c>
      <c r="T3677">
        <v>1.4175452807364759</v>
      </c>
      <c r="U3677">
        <v>-1.2472365032247721</v>
      </c>
      <c r="V3677">
        <v>0.92086653473246149</v>
      </c>
      <c r="W3677">
        <v>-0.1587676971272447</v>
      </c>
      <c r="X3677">
        <v>2.1327737318234941</v>
      </c>
      <c r="Y3677" t="str">
        <f t="shared" si="228"/>
        <v>&gt;72</v>
      </c>
      <c r="Z3677" s="20">
        <f t="shared" si="229"/>
        <v>0.40378595915933818</v>
      </c>
      <c r="AA3677" t="str">
        <f t="shared" si="230"/>
        <v>40%-60%</v>
      </c>
      <c r="AB3677">
        <f t="shared" si="231"/>
        <v>1.2893107241681936E-4</v>
      </c>
    </row>
    <row r="3678" spans="1:28" x14ac:dyDescent="0.25">
      <c r="A3678" t="s">
        <v>8313</v>
      </c>
      <c r="B3678" t="s">
        <v>8314</v>
      </c>
      <c r="C3678" t="s">
        <v>77</v>
      </c>
      <c r="D3678" t="s">
        <v>258</v>
      </c>
      <c r="E3678">
        <v>40</v>
      </c>
      <c r="F3678" t="s">
        <v>25</v>
      </c>
      <c r="G3678">
        <v>2020</v>
      </c>
      <c r="H3678" t="s">
        <v>25</v>
      </c>
      <c r="I3678" t="s">
        <v>84</v>
      </c>
      <c r="J3678" t="s">
        <v>80</v>
      </c>
      <c r="K3678">
        <v>84</v>
      </c>
      <c r="L3678" s="18">
        <v>43652</v>
      </c>
      <c r="M3678" s="18">
        <v>46180</v>
      </c>
      <c r="N3678" s="18">
        <v>43893</v>
      </c>
      <c r="O3678">
        <v>35990000</v>
      </c>
      <c r="P3678">
        <v>35990000</v>
      </c>
      <c r="Q3678">
        <v>0</v>
      </c>
      <c r="R3678">
        <v>897834</v>
      </c>
      <c r="S3678" t="s">
        <v>466</v>
      </c>
      <c r="T3678">
        <v>0.92029377309113969</v>
      </c>
      <c r="U3678">
        <v>1.2009447865714571</v>
      </c>
      <c r="V3678">
        <v>0.27454511342534837</v>
      </c>
      <c r="W3678">
        <v>4.1943778982071953E-2</v>
      </c>
      <c r="X3678">
        <v>0.1217289195237771</v>
      </c>
      <c r="Y3678" t="str">
        <f t="shared" si="228"/>
        <v>&gt;72</v>
      </c>
      <c r="Z3678" s="20">
        <f t="shared" si="229"/>
        <v>1</v>
      </c>
      <c r="AA3678" t="str">
        <f t="shared" si="230"/>
        <v>80%-100%</v>
      </c>
      <c r="AB3678">
        <f t="shared" si="231"/>
        <v>1.8617518044733783E-4</v>
      </c>
    </row>
    <row r="3679" spans="1:28" x14ac:dyDescent="0.25">
      <c r="A3679" t="s">
        <v>8315</v>
      </c>
      <c r="B3679" t="s">
        <v>8316</v>
      </c>
      <c r="C3679" t="s">
        <v>77</v>
      </c>
      <c r="D3679" t="s">
        <v>130</v>
      </c>
      <c r="E3679">
        <v>7</v>
      </c>
      <c r="F3679" t="s">
        <v>9</v>
      </c>
      <c r="G3679">
        <v>2021</v>
      </c>
      <c r="H3679" t="s">
        <v>9</v>
      </c>
      <c r="I3679" t="s">
        <v>188</v>
      </c>
      <c r="J3679" t="s">
        <v>80</v>
      </c>
      <c r="K3679">
        <v>48</v>
      </c>
      <c r="L3679" s="18">
        <v>43901</v>
      </c>
      <c r="M3679" s="18">
        <v>45599</v>
      </c>
      <c r="N3679" s="18">
        <v>44417</v>
      </c>
      <c r="O3679">
        <v>115500000</v>
      </c>
      <c r="P3679">
        <v>25880000</v>
      </c>
      <c r="Q3679">
        <v>89620000</v>
      </c>
      <c r="R3679">
        <v>759485</v>
      </c>
      <c r="S3679" t="s">
        <v>320</v>
      </c>
      <c r="T3679">
        <v>-1.0080718297285789</v>
      </c>
      <c r="U3679">
        <v>-1.9851913654805531</v>
      </c>
      <c r="V3679">
        <v>1.185489993161002E-2</v>
      </c>
      <c r="W3679">
        <v>-0.9316337337519971</v>
      </c>
      <c r="X3679">
        <v>-1.5025765057952249</v>
      </c>
      <c r="Y3679" t="str">
        <f t="shared" si="228"/>
        <v>37-48</v>
      </c>
      <c r="Z3679" s="20">
        <f t="shared" si="229"/>
        <v>0.22406926406926406</v>
      </c>
      <c r="AA3679" t="str">
        <f t="shared" si="230"/>
        <v>20%-40%</v>
      </c>
      <c r="AB3679">
        <f t="shared" si="231"/>
        <v>1.5748708215777791E-4</v>
      </c>
    </row>
    <row r="3680" spans="1:28" x14ac:dyDescent="0.25">
      <c r="A3680" t="s">
        <v>8317</v>
      </c>
      <c r="B3680" t="s">
        <v>8318</v>
      </c>
      <c r="C3680" t="s">
        <v>77</v>
      </c>
      <c r="D3680" t="s">
        <v>83</v>
      </c>
      <c r="E3680">
        <v>15</v>
      </c>
      <c r="F3680" t="s">
        <v>17</v>
      </c>
      <c r="G3680">
        <v>2021</v>
      </c>
      <c r="H3680" t="s">
        <v>17</v>
      </c>
      <c r="I3680" t="s">
        <v>84</v>
      </c>
      <c r="J3680" t="s">
        <v>80</v>
      </c>
      <c r="K3680">
        <v>84</v>
      </c>
      <c r="L3680" s="18">
        <v>43979</v>
      </c>
      <c r="M3680" s="18">
        <v>46535</v>
      </c>
      <c r="N3680" s="18">
        <v>44494</v>
      </c>
      <c r="O3680">
        <v>52790000</v>
      </c>
      <c r="P3680">
        <v>52790000</v>
      </c>
      <c r="Q3680">
        <v>0</v>
      </c>
      <c r="R3680">
        <v>1212044</v>
      </c>
      <c r="S3680" t="s">
        <v>243</v>
      </c>
      <c r="T3680">
        <v>-0.30464286769371318</v>
      </c>
      <c r="U3680">
        <v>1.2009447865714571</v>
      </c>
      <c r="V3680">
        <v>0.13042163490563341</v>
      </c>
      <c r="W3680">
        <v>-0.1571363903164516</v>
      </c>
      <c r="X3680">
        <v>-1.3478807510029389</v>
      </c>
      <c r="Y3680" t="str">
        <f t="shared" si="228"/>
        <v>&gt;72</v>
      </c>
      <c r="Z3680" s="20">
        <f t="shared" si="229"/>
        <v>1</v>
      </c>
      <c r="AA3680" t="str">
        <f t="shared" si="230"/>
        <v>80%-100%</v>
      </c>
      <c r="AB3680">
        <f t="shared" si="231"/>
        <v>2.5132987880845808E-4</v>
      </c>
    </row>
    <row r="3681" spans="1:28" x14ac:dyDescent="0.25">
      <c r="A3681" t="s">
        <v>8319</v>
      </c>
      <c r="B3681" t="s">
        <v>8320</v>
      </c>
      <c r="C3681" t="s">
        <v>77</v>
      </c>
      <c r="D3681" t="s">
        <v>790</v>
      </c>
      <c r="E3681">
        <v>61</v>
      </c>
      <c r="F3681" t="s">
        <v>17</v>
      </c>
      <c r="G3681">
        <v>2020</v>
      </c>
      <c r="H3681" t="s">
        <v>110</v>
      </c>
      <c r="I3681" t="s">
        <v>84</v>
      </c>
      <c r="J3681" t="s">
        <v>80</v>
      </c>
      <c r="K3681">
        <v>72</v>
      </c>
      <c r="L3681" s="18">
        <v>43862</v>
      </c>
      <c r="M3681" s="18">
        <v>46024</v>
      </c>
      <c r="N3681" s="18">
        <v>44349</v>
      </c>
      <c r="O3681">
        <v>60157000</v>
      </c>
      <c r="P3681">
        <v>62175245</v>
      </c>
      <c r="Q3681">
        <v>0</v>
      </c>
      <c r="R3681">
        <v>1401318</v>
      </c>
      <c r="S3681" t="s">
        <v>332</v>
      </c>
      <c r="T3681">
        <v>-1.614476107344843</v>
      </c>
      <c r="U3681">
        <v>1.3387066758912001</v>
      </c>
      <c r="V3681">
        <v>-0.34434601231225831</v>
      </c>
      <c r="W3681">
        <v>1.1384192669987641</v>
      </c>
      <c r="X3681">
        <v>0.19907679691992</v>
      </c>
      <c r="Y3681" t="str">
        <f t="shared" si="228"/>
        <v>61-72</v>
      </c>
      <c r="Z3681" s="20">
        <f t="shared" si="229"/>
        <v>1.0335496284721646</v>
      </c>
      <c r="AA3681" t="str">
        <f t="shared" si="230"/>
        <v>80%-100%</v>
      </c>
      <c r="AB3681">
        <f t="shared" si="231"/>
        <v>2.9057780337356633E-4</v>
      </c>
    </row>
    <row r="3682" spans="1:28" x14ac:dyDescent="0.25">
      <c r="A3682" t="s">
        <v>8321</v>
      </c>
      <c r="B3682" t="s">
        <v>8322</v>
      </c>
      <c r="C3682" t="s">
        <v>77</v>
      </c>
      <c r="D3682" t="s">
        <v>305</v>
      </c>
      <c r="E3682">
        <v>236</v>
      </c>
      <c r="F3682" t="s">
        <v>87</v>
      </c>
      <c r="G3682">
        <v>2019</v>
      </c>
      <c r="H3682" t="s">
        <v>15</v>
      </c>
      <c r="J3682" t="s">
        <v>80</v>
      </c>
      <c r="K3682">
        <v>84</v>
      </c>
      <c r="L3682" s="18">
        <v>43382</v>
      </c>
      <c r="M3682" s="18">
        <v>45910</v>
      </c>
      <c r="N3682" s="18">
        <v>43892</v>
      </c>
      <c r="O3682">
        <v>35890000</v>
      </c>
      <c r="P3682">
        <v>34095500</v>
      </c>
      <c r="Q3682">
        <v>1794500</v>
      </c>
      <c r="R3682">
        <v>734956</v>
      </c>
      <c r="S3682" t="s">
        <v>445</v>
      </c>
      <c r="T3682">
        <v>0.1804805543992978</v>
      </c>
      <c r="U3682">
        <v>0.99563418315592023</v>
      </c>
      <c r="V3682">
        <v>0.22451975278306871</v>
      </c>
      <c r="W3682">
        <v>-0.84269681146916497</v>
      </c>
      <c r="X3682">
        <v>-1.3478807510029389</v>
      </c>
      <c r="Y3682" t="str">
        <f t="shared" si="228"/>
        <v>&gt;72</v>
      </c>
      <c r="Z3682" s="20">
        <f t="shared" si="229"/>
        <v>0.95</v>
      </c>
      <c r="AA3682" t="str">
        <f t="shared" si="230"/>
        <v>80%-100%</v>
      </c>
      <c r="AB3682">
        <f t="shared" si="231"/>
        <v>1.524007399150106E-4</v>
      </c>
    </row>
    <row r="3683" spans="1:28" x14ac:dyDescent="0.25">
      <c r="A3683" t="s">
        <v>8323</v>
      </c>
      <c r="B3683" t="s">
        <v>8324</v>
      </c>
      <c r="C3683" t="s">
        <v>77</v>
      </c>
      <c r="D3683" t="s">
        <v>147</v>
      </c>
      <c r="E3683">
        <v>220</v>
      </c>
      <c r="F3683" t="s">
        <v>79</v>
      </c>
      <c r="G3683">
        <v>2019</v>
      </c>
      <c r="H3683" t="s">
        <v>13</v>
      </c>
      <c r="J3683" t="s">
        <v>80</v>
      </c>
      <c r="K3683">
        <v>60</v>
      </c>
      <c r="L3683" s="18">
        <v>43312</v>
      </c>
      <c r="M3683" s="18">
        <v>45138</v>
      </c>
      <c r="N3683" s="18">
        <v>43727</v>
      </c>
      <c r="O3683">
        <v>33830000</v>
      </c>
      <c r="P3683">
        <v>18830000</v>
      </c>
      <c r="Q3683">
        <v>15000000</v>
      </c>
      <c r="R3683">
        <v>490654</v>
      </c>
      <c r="S3683" t="s">
        <v>163</v>
      </c>
      <c r="T3683">
        <v>0.73837248980626058</v>
      </c>
      <c r="U3683">
        <v>-0.61972269863873741</v>
      </c>
      <c r="V3683">
        <v>0.2094661248883162</v>
      </c>
      <c r="W3683">
        <v>-0.44784986776370422</v>
      </c>
      <c r="X3683">
        <v>1.823382222238922</v>
      </c>
      <c r="Y3683" t="str">
        <f t="shared" si="228"/>
        <v>49-60</v>
      </c>
      <c r="Z3683" s="20">
        <f t="shared" si="229"/>
        <v>0.55660656222287908</v>
      </c>
      <c r="AA3683" t="str">
        <f t="shared" si="230"/>
        <v>40%-60%</v>
      </c>
      <c r="AB3683">
        <f t="shared" si="231"/>
        <v>1.0174218952190281E-4</v>
      </c>
    </row>
    <row r="3684" spans="1:28" x14ac:dyDescent="0.25">
      <c r="A3684" t="s">
        <v>8325</v>
      </c>
      <c r="B3684" t="s">
        <v>8326</v>
      </c>
      <c r="C3684" t="s">
        <v>77</v>
      </c>
      <c r="D3684" t="s">
        <v>239</v>
      </c>
      <c r="E3684">
        <v>38</v>
      </c>
      <c r="F3684" t="s">
        <v>79</v>
      </c>
      <c r="G3684">
        <v>2019</v>
      </c>
      <c r="H3684" t="s">
        <v>13</v>
      </c>
      <c r="J3684" t="s">
        <v>80</v>
      </c>
      <c r="K3684">
        <v>72</v>
      </c>
      <c r="L3684" s="18">
        <v>43263</v>
      </c>
      <c r="M3684" s="18">
        <v>45632</v>
      </c>
      <c r="N3684" s="18">
        <v>44189</v>
      </c>
      <c r="O3684">
        <v>35696000</v>
      </c>
      <c r="P3684">
        <v>32126400</v>
      </c>
      <c r="Q3684">
        <v>3569600</v>
      </c>
      <c r="R3684">
        <v>743370</v>
      </c>
      <c r="S3684" t="s">
        <v>336</v>
      </c>
      <c r="T3684">
        <v>-1.881293989495999</v>
      </c>
      <c r="U3684">
        <v>0.79032357974038436</v>
      </c>
      <c r="V3684">
        <v>5.1377144922950549E-2</v>
      </c>
      <c r="W3684">
        <v>-0.70803351292530214</v>
      </c>
      <c r="X3684">
        <v>-0.26501046745693763</v>
      </c>
      <c r="Y3684" t="str">
        <f t="shared" si="228"/>
        <v>61-72</v>
      </c>
      <c r="Z3684" s="20">
        <f t="shared" si="229"/>
        <v>0.9</v>
      </c>
      <c r="AA3684" t="str">
        <f t="shared" si="230"/>
        <v>80%-100%</v>
      </c>
      <c r="AB3684">
        <f t="shared" si="231"/>
        <v>1.5414546997455825E-4</v>
      </c>
    </row>
    <row r="3685" spans="1:28" x14ac:dyDescent="0.25">
      <c r="A3685" t="s">
        <v>8327</v>
      </c>
      <c r="B3685" t="s">
        <v>8328</v>
      </c>
      <c r="C3685" t="s">
        <v>77</v>
      </c>
      <c r="D3685" t="s">
        <v>308</v>
      </c>
      <c r="E3685">
        <v>15</v>
      </c>
      <c r="F3685" t="s">
        <v>79</v>
      </c>
      <c r="G3685">
        <v>2018</v>
      </c>
      <c r="H3685" t="s">
        <v>13</v>
      </c>
      <c r="J3685" t="s">
        <v>80</v>
      </c>
      <c r="K3685">
        <v>72</v>
      </c>
      <c r="L3685" s="18">
        <v>42859</v>
      </c>
      <c r="M3685" s="18">
        <v>45021</v>
      </c>
      <c r="N3685" s="18">
        <v>44091</v>
      </c>
      <c r="O3685">
        <v>39418000</v>
      </c>
      <c r="P3685">
        <v>35418000</v>
      </c>
      <c r="Q3685">
        <v>4000000</v>
      </c>
      <c r="R3685">
        <v>840045</v>
      </c>
      <c r="S3685" t="s">
        <v>311</v>
      </c>
      <c r="T3685">
        <v>8.3455869980695638E-2</v>
      </c>
      <c r="U3685">
        <v>0.78426082814528364</v>
      </c>
      <c r="V3685">
        <v>0.4070773498450232</v>
      </c>
      <c r="W3685">
        <v>-0.58254436525776332</v>
      </c>
      <c r="X3685">
        <v>-1.270532873606796</v>
      </c>
      <c r="Y3685" t="str">
        <f t="shared" si="228"/>
        <v>61-72</v>
      </c>
      <c r="Z3685" s="20">
        <f t="shared" si="229"/>
        <v>0.89852351717489476</v>
      </c>
      <c r="AA3685" t="str">
        <f t="shared" si="230"/>
        <v>80%-100%</v>
      </c>
      <c r="AB3685">
        <f t="shared" si="231"/>
        <v>1.7419203266849317E-4</v>
      </c>
    </row>
    <row r="3686" spans="1:28" x14ac:dyDescent="0.25">
      <c r="A3686" t="s">
        <v>8329</v>
      </c>
      <c r="B3686" t="s">
        <v>8330</v>
      </c>
      <c r="C3686" t="s">
        <v>77</v>
      </c>
      <c r="D3686" t="s">
        <v>78</v>
      </c>
      <c r="E3686">
        <v>291</v>
      </c>
      <c r="F3686" t="s">
        <v>117</v>
      </c>
      <c r="G3686">
        <v>2017</v>
      </c>
      <c r="H3686" t="s">
        <v>14</v>
      </c>
      <c r="J3686" t="s">
        <v>80</v>
      </c>
      <c r="K3686">
        <v>84</v>
      </c>
      <c r="L3686" s="18">
        <v>42502</v>
      </c>
      <c r="M3686" s="18">
        <v>45265</v>
      </c>
      <c r="N3686" s="18">
        <v>44084</v>
      </c>
      <c r="O3686">
        <v>46590000</v>
      </c>
      <c r="P3686">
        <v>23295000</v>
      </c>
      <c r="Q3686">
        <v>23295000</v>
      </c>
      <c r="R3686">
        <v>538921</v>
      </c>
      <c r="S3686" t="s">
        <v>415</v>
      </c>
      <c r="T3686">
        <v>1.284136339660898</v>
      </c>
      <c r="U3686">
        <v>-0.85216124758390532</v>
      </c>
      <c r="V3686">
        <v>0.92086653473246149</v>
      </c>
      <c r="W3686">
        <v>-0.56670558757356027</v>
      </c>
      <c r="X3686">
        <v>0.19907679691992</v>
      </c>
      <c r="Y3686" t="str">
        <f t="shared" si="228"/>
        <v>&gt;72</v>
      </c>
      <c r="Z3686" s="20">
        <f t="shared" si="229"/>
        <v>0.5</v>
      </c>
      <c r="AA3686" t="str">
        <f t="shared" si="230"/>
        <v>40%-60%</v>
      </c>
      <c r="AB3686">
        <f t="shared" si="231"/>
        <v>1.1175085196356982E-4</v>
      </c>
    </row>
    <row r="3687" spans="1:28" x14ac:dyDescent="0.25">
      <c r="A3687" t="s">
        <v>8331</v>
      </c>
      <c r="B3687" t="s">
        <v>8332</v>
      </c>
      <c r="C3687" t="s">
        <v>77</v>
      </c>
      <c r="D3687" t="s">
        <v>418</v>
      </c>
      <c r="E3687">
        <v>60</v>
      </c>
      <c r="F3687" t="s">
        <v>117</v>
      </c>
      <c r="G3687">
        <v>2018</v>
      </c>
      <c r="H3687" t="s">
        <v>14</v>
      </c>
      <c r="J3687" t="s">
        <v>80</v>
      </c>
      <c r="K3687">
        <v>84</v>
      </c>
      <c r="L3687" s="18">
        <v>43066</v>
      </c>
      <c r="M3687" s="18">
        <v>45623</v>
      </c>
      <c r="N3687" s="18">
        <v>43507</v>
      </c>
      <c r="O3687">
        <v>47420000</v>
      </c>
      <c r="P3687">
        <v>27420000</v>
      </c>
      <c r="Q3687">
        <v>20000000</v>
      </c>
      <c r="R3687">
        <v>600154</v>
      </c>
      <c r="S3687" t="s">
        <v>191</v>
      </c>
      <c r="T3687">
        <v>1.5630823073643789</v>
      </c>
      <c r="U3687">
        <v>-0.53090340757056131</v>
      </c>
      <c r="V3687">
        <v>1.355611229637216</v>
      </c>
      <c r="W3687">
        <v>-0.1059571677493131</v>
      </c>
      <c r="X3687">
        <v>0.27642467431606299</v>
      </c>
      <c r="Y3687" t="str">
        <f t="shared" si="228"/>
        <v>&gt;72</v>
      </c>
      <c r="Z3687" s="20">
        <f t="shared" si="229"/>
        <v>0.5782370307886967</v>
      </c>
      <c r="AA3687" t="str">
        <f t="shared" si="230"/>
        <v>40%-60%</v>
      </c>
      <c r="AB3687">
        <f t="shared" si="231"/>
        <v>1.2444814881836907E-4</v>
      </c>
    </row>
    <row r="3688" spans="1:28" x14ac:dyDescent="0.25">
      <c r="A3688" t="s">
        <v>8333</v>
      </c>
      <c r="B3688" t="s">
        <v>8334</v>
      </c>
      <c r="C3688" t="s">
        <v>77</v>
      </c>
      <c r="D3688" t="s">
        <v>177</v>
      </c>
      <c r="E3688">
        <v>61</v>
      </c>
      <c r="F3688" t="s">
        <v>117</v>
      </c>
      <c r="G3688">
        <v>2019</v>
      </c>
      <c r="H3688" t="s">
        <v>14</v>
      </c>
      <c r="I3688" t="s">
        <v>84</v>
      </c>
      <c r="J3688" t="s">
        <v>80</v>
      </c>
      <c r="K3688">
        <v>72</v>
      </c>
      <c r="L3688" s="18">
        <v>43490</v>
      </c>
      <c r="M3688" s="18">
        <v>45682</v>
      </c>
      <c r="N3688" s="18">
        <v>43822</v>
      </c>
      <c r="O3688">
        <v>50760000</v>
      </c>
      <c r="P3688">
        <v>25380000</v>
      </c>
      <c r="Q3688">
        <v>25380000</v>
      </c>
      <c r="R3688">
        <v>625012</v>
      </c>
      <c r="S3688" t="s">
        <v>332</v>
      </c>
      <c r="T3688">
        <v>1.393289109631825</v>
      </c>
      <c r="U3688">
        <v>-0.85216124758390532</v>
      </c>
      <c r="V3688">
        <v>0.32803285986234038</v>
      </c>
      <c r="W3688">
        <v>0.88217100431032447</v>
      </c>
      <c r="X3688">
        <v>2.1327737318234941</v>
      </c>
      <c r="Y3688" t="str">
        <f t="shared" si="228"/>
        <v>61-72</v>
      </c>
      <c r="Z3688" s="20">
        <f t="shared" si="229"/>
        <v>0.5</v>
      </c>
      <c r="AA3688" t="str">
        <f t="shared" si="230"/>
        <v>40%-60%</v>
      </c>
      <c r="AB3688">
        <f t="shared" si="231"/>
        <v>1.2960271261920525E-4</v>
      </c>
    </row>
    <row r="3689" spans="1:28" x14ac:dyDescent="0.25">
      <c r="A3689" t="s">
        <v>8335</v>
      </c>
      <c r="B3689" t="s">
        <v>8336</v>
      </c>
      <c r="C3689" t="s">
        <v>77</v>
      </c>
      <c r="D3689" t="s">
        <v>138</v>
      </c>
      <c r="E3689">
        <v>15</v>
      </c>
      <c r="F3689" t="s">
        <v>79</v>
      </c>
      <c r="G3689">
        <v>2018</v>
      </c>
      <c r="H3689" t="s">
        <v>13</v>
      </c>
      <c r="J3689" t="s">
        <v>80</v>
      </c>
      <c r="K3689">
        <v>84</v>
      </c>
      <c r="L3689" s="18">
        <v>43013</v>
      </c>
      <c r="M3689" s="18">
        <v>45422</v>
      </c>
      <c r="N3689" s="18">
        <v>43049</v>
      </c>
      <c r="O3689">
        <v>37290000</v>
      </c>
      <c r="P3689">
        <v>33560000</v>
      </c>
      <c r="Q3689">
        <v>3730000</v>
      </c>
      <c r="R3689">
        <v>741353</v>
      </c>
      <c r="S3689" t="s">
        <v>311</v>
      </c>
      <c r="T3689">
        <v>-0.61997309205417039</v>
      </c>
      <c r="U3689">
        <v>0.79021346410433402</v>
      </c>
      <c r="V3689">
        <v>0.54067305083292516</v>
      </c>
      <c r="W3689">
        <v>-0.55334015645172363</v>
      </c>
      <c r="X3689">
        <v>-1.0384892414183671</v>
      </c>
      <c r="Y3689" t="str">
        <f t="shared" si="228"/>
        <v>&gt;72</v>
      </c>
      <c r="Z3689" s="20">
        <f t="shared" si="229"/>
        <v>0.89997318315902386</v>
      </c>
      <c r="AA3689" t="str">
        <f t="shared" si="230"/>
        <v>80%-100%</v>
      </c>
      <c r="AB3689">
        <f t="shared" si="231"/>
        <v>1.5372722413071373E-4</v>
      </c>
    </row>
    <row r="3690" spans="1:28" x14ac:dyDescent="0.25">
      <c r="A3690" t="s">
        <v>8337</v>
      </c>
      <c r="B3690" t="s">
        <v>8338</v>
      </c>
      <c r="C3690" t="s">
        <v>77</v>
      </c>
      <c r="D3690" t="s">
        <v>180</v>
      </c>
      <c r="E3690">
        <v>61</v>
      </c>
      <c r="F3690" t="s">
        <v>117</v>
      </c>
      <c r="G3690">
        <v>2017</v>
      </c>
      <c r="H3690" t="s">
        <v>14</v>
      </c>
      <c r="J3690" t="s">
        <v>80</v>
      </c>
      <c r="K3690">
        <v>84</v>
      </c>
      <c r="L3690" s="18">
        <v>43011</v>
      </c>
      <c r="M3690" s="18">
        <v>45361</v>
      </c>
      <c r="N3690" s="18">
        <v>43199</v>
      </c>
      <c r="O3690">
        <v>45720000</v>
      </c>
      <c r="P3690">
        <v>45720000</v>
      </c>
      <c r="Q3690">
        <v>0</v>
      </c>
      <c r="R3690">
        <v>928147</v>
      </c>
      <c r="S3690" t="s">
        <v>264</v>
      </c>
      <c r="T3690">
        <v>-1.3568814437906571E-2</v>
      </c>
      <c r="U3690">
        <v>1.2009447865714571</v>
      </c>
      <c r="V3690">
        <v>0.43971521498132249</v>
      </c>
      <c r="W3690">
        <v>0.30462597879398728</v>
      </c>
      <c r="X3690">
        <v>-0.96114136402222416</v>
      </c>
      <c r="Y3690" t="str">
        <f t="shared" si="228"/>
        <v>&gt;72</v>
      </c>
      <c r="Z3690" s="20">
        <f t="shared" si="229"/>
        <v>1</v>
      </c>
      <c r="AA3690" t="str">
        <f t="shared" si="230"/>
        <v>80%-100%</v>
      </c>
      <c r="AB3690">
        <f t="shared" si="231"/>
        <v>1.9246089500581985E-4</v>
      </c>
    </row>
    <row r="3691" spans="1:28" x14ac:dyDescent="0.25">
      <c r="A3691" t="s">
        <v>8339</v>
      </c>
      <c r="B3691" t="s">
        <v>8340</v>
      </c>
      <c r="C3691" t="s">
        <v>77</v>
      </c>
      <c r="D3691" t="s">
        <v>130</v>
      </c>
      <c r="E3691">
        <v>38</v>
      </c>
      <c r="F3691" t="s">
        <v>79</v>
      </c>
      <c r="G3691">
        <v>2021</v>
      </c>
      <c r="H3691" t="s">
        <v>26</v>
      </c>
      <c r="I3691" t="s">
        <v>84</v>
      </c>
      <c r="J3691" t="s">
        <v>80</v>
      </c>
      <c r="K3691">
        <v>48</v>
      </c>
      <c r="L3691" s="18">
        <v>44123</v>
      </c>
      <c r="M3691" s="18">
        <v>45584</v>
      </c>
      <c r="N3691" s="18">
        <v>44442</v>
      </c>
      <c r="O3691">
        <v>40674750</v>
      </c>
      <c r="P3691">
        <v>15000000</v>
      </c>
      <c r="Q3691">
        <v>25674750</v>
      </c>
      <c r="R3691">
        <v>442386</v>
      </c>
      <c r="S3691" t="s">
        <v>184</v>
      </c>
      <c r="T3691">
        <v>0.53219503541673086</v>
      </c>
      <c r="U3691">
        <v>-1.3909818583584019</v>
      </c>
      <c r="V3691">
        <v>-0.97620122485192473</v>
      </c>
      <c r="W3691">
        <v>0.1202763772354352</v>
      </c>
      <c r="X3691">
        <v>1.7460343448427791</v>
      </c>
      <c r="Y3691" t="str">
        <f t="shared" si="228"/>
        <v>37-48</v>
      </c>
      <c r="Z3691" s="20">
        <f t="shared" si="229"/>
        <v>0.36877915660206884</v>
      </c>
      <c r="AA3691" t="str">
        <f t="shared" si="230"/>
        <v>20%-40%</v>
      </c>
      <c r="AB3691">
        <f t="shared" si="231"/>
        <v>9.1733319719876941E-5</v>
      </c>
    </row>
    <row r="3692" spans="1:28" x14ac:dyDescent="0.25">
      <c r="A3692" t="s">
        <v>8341</v>
      </c>
      <c r="B3692" t="s">
        <v>8342</v>
      </c>
      <c r="C3692" t="s">
        <v>77</v>
      </c>
      <c r="D3692" t="s">
        <v>181</v>
      </c>
      <c r="E3692">
        <v>60</v>
      </c>
      <c r="F3692" t="s">
        <v>25</v>
      </c>
      <c r="G3692">
        <v>2020</v>
      </c>
      <c r="H3692" t="s">
        <v>25</v>
      </c>
      <c r="I3692" t="s">
        <v>84</v>
      </c>
      <c r="J3692" t="s">
        <v>80</v>
      </c>
      <c r="K3692">
        <v>84</v>
      </c>
      <c r="L3692" s="18">
        <v>43889</v>
      </c>
      <c r="M3692" s="18">
        <v>46446</v>
      </c>
      <c r="N3692" s="18">
        <v>44245</v>
      </c>
      <c r="O3692">
        <v>37070000</v>
      </c>
      <c r="P3692">
        <v>28070000</v>
      </c>
      <c r="Q3692">
        <v>9000000</v>
      </c>
      <c r="R3692">
        <v>810169</v>
      </c>
      <c r="S3692" t="s">
        <v>189</v>
      </c>
      <c r="T3692">
        <v>-0.83827863199602526</v>
      </c>
      <c r="U3692">
        <v>0.20402251479383299</v>
      </c>
      <c r="V3692">
        <v>0.24898836987965761</v>
      </c>
      <c r="W3692">
        <v>-0.9278012414337411</v>
      </c>
      <c r="X3692">
        <v>-0.96114136402222416</v>
      </c>
      <c r="Y3692" t="str">
        <f t="shared" si="228"/>
        <v>&gt;72</v>
      </c>
      <c r="Z3692" s="20">
        <f t="shared" si="229"/>
        <v>0.75721607769085519</v>
      </c>
      <c r="AA3692" t="str">
        <f t="shared" si="230"/>
        <v>60%-80%</v>
      </c>
      <c r="AB3692">
        <f t="shared" si="231"/>
        <v>1.6799693458683816E-4</v>
      </c>
    </row>
    <row r="3693" spans="1:28" x14ac:dyDescent="0.25">
      <c r="A3693" t="s">
        <v>8343</v>
      </c>
      <c r="B3693" t="s">
        <v>8344</v>
      </c>
      <c r="C3693" t="s">
        <v>77</v>
      </c>
      <c r="D3693" t="s">
        <v>580</v>
      </c>
      <c r="E3693">
        <v>50</v>
      </c>
      <c r="F3693" t="s">
        <v>79</v>
      </c>
      <c r="G3693">
        <v>2020</v>
      </c>
      <c r="H3693" t="s">
        <v>13</v>
      </c>
      <c r="I3693" t="s">
        <v>84</v>
      </c>
      <c r="J3693" t="s">
        <v>80</v>
      </c>
      <c r="K3693">
        <v>72</v>
      </c>
      <c r="L3693" s="18">
        <v>43597</v>
      </c>
      <c r="M3693" s="18">
        <v>45996</v>
      </c>
      <c r="N3693" s="18">
        <v>44188</v>
      </c>
      <c r="O3693">
        <v>47890000</v>
      </c>
      <c r="P3693">
        <v>23945000</v>
      </c>
      <c r="Q3693">
        <v>23945000</v>
      </c>
      <c r="R3693">
        <v>588762</v>
      </c>
      <c r="S3693" t="s">
        <v>220</v>
      </c>
      <c r="T3693">
        <v>0.26537715326557482</v>
      </c>
      <c r="U3693">
        <v>-0.85216124758390532</v>
      </c>
      <c r="V3693">
        <v>0.13042163490563341</v>
      </c>
      <c r="W3693">
        <v>1.3288870841721491E-2</v>
      </c>
      <c r="X3693">
        <v>1.7460343448427791</v>
      </c>
      <c r="Y3693" t="str">
        <f t="shared" si="228"/>
        <v>61-72</v>
      </c>
      <c r="Z3693" s="20">
        <f t="shared" si="229"/>
        <v>0.5</v>
      </c>
      <c r="AA3693" t="str">
        <f t="shared" si="230"/>
        <v>40%-60%</v>
      </c>
      <c r="AB3693">
        <f t="shared" si="231"/>
        <v>1.2208589961010111E-4</v>
      </c>
    </row>
    <row r="3694" spans="1:28" x14ac:dyDescent="0.25">
      <c r="A3694" t="s">
        <v>8345</v>
      </c>
      <c r="B3694" t="s">
        <v>8346</v>
      </c>
      <c r="C3694" t="s">
        <v>77</v>
      </c>
      <c r="D3694" t="s">
        <v>93</v>
      </c>
      <c r="E3694">
        <v>236</v>
      </c>
      <c r="F3694" t="s">
        <v>17</v>
      </c>
      <c r="G3694">
        <v>2018</v>
      </c>
      <c r="H3694" t="s">
        <v>17</v>
      </c>
      <c r="J3694" t="s">
        <v>80</v>
      </c>
      <c r="K3694">
        <v>24</v>
      </c>
      <c r="L3694" s="18">
        <v>42777</v>
      </c>
      <c r="M3694" s="18">
        <v>43771</v>
      </c>
      <c r="N3694" s="18">
        <v>43244</v>
      </c>
      <c r="O3694">
        <v>51990000</v>
      </c>
      <c r="P3694">
        <v>22640000</v>
      </c>
      <c r="Q3694">
        <v>29350000</v>
      </c>
      <c r="R3694">
        <v>1134766</v>
      </c>
      <c r="S3694" t="s">
        <v>445</v>
      </c>
      <c r="T3694">
        <v>1.138599313032995</v>
      </c>
      <c r="U3694">
        <v>-1.1171418494146901</v>
      </c>
      <c r="V3694">
        <v>-0.2648008150077798</v>
      </c>
      <c r="W3694">
        <v>-1.9055545491943039E-2</v>
      </c>
      <c r="X3694">
        <v>1.127251325673635</v>
      </c>
      <c r="Y3694" t="str">
        <f t="shared" si="228"/>
        <v>&lt;=24</v>
      </c>
      <c r="Z3694" s="20">
        <f t="shared" si="229"/>
        <v>0.43546835929986538</v>
      </c>
      <c r="AA3694" t="str">
        <f t="shared" si="230"/>
        <v>40%-60%</v>
      </c>
      <c r="AB3694">
        <f t="shared" si="231"/>
        <v>2.3530548499556015E-4</v>
      </c>
    </row>
    <row r="3695" spans="1:28" x14ac:dyDescent="0.25">
      <c r="A3695" t="s">
        <v>8347</v>
      </c>
      <c r="B3695" t="s">
        <v>8348</v>
      </c>
      <c r="C3695" t="s">
        <v>77</v>
      </c>
      <c r="D3695" t="s">
        <v>216</v>
      </c>
      <c r="E3695">
        <v>49</v>
      </c>
      <c r="F3695" t="s">
        <v>117</v>
      </c>
      <c r="G3695">
        <v>2017</v>
      </c>
      <c r="H3695" t="s">
        <v>14</v>
      </c>
      <c r="J3695" t="s">
        <v>80</v>
      </c>
      <c r="K3695">
        <v>60</v>
      </c>
      <c r="L3695" s="18">
        <v>42723</v>
      </c>
      <c r="M3695" s="18">
        <v>44549</v>
      </c>
      <c r="N3695" s="18">
        <v>44291</v>
      </c>
      <c r="O3695">
        <v>47990000</v>
      </c>
      <c r="P3695">
        <v>33990000</v>
      </c>
      <c r="Q3695">
        <v>14000000</v>
      </c>
      <c r="R3695">
        <v>809515</v>
      </c>
      <c r="S3695" t="s">
        <v>158</v>
      </c>
      <c r="T3695">
        <v>0.8111410031202122</v>
      </c>
      <c r="U3695">
        <v>3.0500385749963909E-3</v>
      </c>
      <c r="V3695">
        <v>-0.18898086594945049</v>
      </c>
      <c r="W3695">
        <v>0.1098801568418498</v>
      </c>
      <c r="X3695">
        <v>0.1217289195237771</v>
      </c>
      <c r="Y3695" t="str">
        <f t="shared" si="228"/>
        <v>49-60</v>
      </c>
      <c r="Z3695" s="20">
        <f t="shared" si="229"/>
        <v>0.7082725567826631</v>
      </c>
      <c r="AA3695" t="str">
        <f t="shared" si="230"/>
        <v>60%-80%</v>
      </c>
      <c r="AB3695">
        <f t="shared" si="231"/>
        <v>1.6786132091213597E-4</v>
      </c>
    </row>
    <row r="3696" spans="1:28" x14ac:dyDescent="0.25">
      <c r="A3696" t="s">
        <v>8349</v>
      </c>
      <c r="B3696" t="s">
        <v>8350</v>
      </c>
      <c r="C3696" t="s">
        <v>77</v>
      </c>
      <c r="D3696" t="s">
        <v>128</v>
      </c>
      <c r="E3696">
        <v>60</v>
      </c>
      <c r="F3696" t="s">
        <v>17</v>
      </c>
      <c r="G3696">
        <v>2018</v>
      </c>
      <c r="H3696" t="s">
        <v>17</v>
      </c>
      <c r="J3696" t="s">
        <v>80</v>
      </c>
      <c r="K3696">
        <v>24</v>
      </c>
      <c r="L3696" s="18">
        <v>43089</v>
      </c>
      <c r="M3696" s="18">
        <v>43819</v>
      </c>
      <c r="N3696" s="18">
        <v>43206</v>
      </c>
      <c r="O3696">
        <v>62960000</v>
      </c>
      <c r="P3696">
        <v>18888000</v>
      </c>
      <c r="Q3696">
        <v>44072000</v>
      </c>
      <c r="R3696">
        <v>925736</v>
      </c>
      <c r="S3696" t="s">
        <v>191</v>
      </c>
      <c r="T3696">
        <v>1.114343141928344</v>
      </c>
      <c r="U3696">
        <v>-1.6734036612460499</v>
      </c>
      <c r="V3696">
        <v>9.0899389914291959E-2</v>
      </c>
      <c r="W3696">
        <v>0.1133316236832409</v>
      </c>
      <c r="X3696">
        <v>1.7460343448427791</v>
      </c>
      <c r="Y3696" t="str">
        <f t="shared" si="228"/>
        <v>&lt;=24</v>
      </c>
      <c r="Z3696" s="20">
        <f t="shared" si="229"/>
        <v>0.3</v>
      </c>
      <c r="AA3696" t="str">
        <f t="shared" si="230"/>
        <v>20%-40%</v>
      </c>
      <c r="AB3696">
        <f t="shared" si="231"/>
        <v>1.9196094918057986E-4</v>
      </c>
    </row>
    <row r="3697" spans="1:28" x14ac:dyDescent="0.25">
      <c r="A3697" t="s">
        <v>8351</v>
      </c>
      <c r="B3697" t="s">
        <v>8352</v>
      </c>
      <c r="C3697" t="s">
        <v>77</v>
      </c>
      <c r="D3697" t="s">
        <v>93</v>
      </c>
      <c r="E3697">
        <v>49</v>
      </c>
      <c r="F3697" t="s">
        <v>117</v>
      </c>
      <c r="G3697">
        <v>2018</v>
      </c>
      <c r="H3697" t="s">
        <v>14</v>
      </c>
      <c r="J3697" t="s">
        <v>80</v>
      </c>
      <c r="K3697">
        <v>60</v>
      </c>
      <c r="L3697" s="18">
        <v>43097</v>
      </c>
      <c r="M3697" s="18">
        <v>44923</v>
      </c>
      <c r="N3697" s="18">
        <v>44223</v>
      </c>
      <c r="O3697">
        <v>42000000</v>
      </c>
      <c r="P3697">
        <v>22000000</v>
      </c>
      <c r="Q3697">
        <v>20000000</v>
      </c>
      <c r="R3697">
        <v>584283</v>
      </c>
      <c r="S3697" t="s">
        <v>563</v>
      </c>
      <c r="T3697">
        <v>0.82326908867253745</v>
      </c>
      <c r="U3697">
        <v>-0.75439429357650711</v>
      </c>
      <c r="V3697">
        <v>0.52564408481904745</v>
      </c>
      <c r="W3697">
        <v>1.445629023410419</v>
      </c>
      <c r="X3697">
        <v>1.5913385900504931</v>
      </c>
      <c r="Y3697" t="str">
        <f t="shared" si="228"/>
        <v>49-60</v>
      </c>
      <c r="Z3697" s="20">
        <f t="shared" si="229"/>
        <v>0.52380952380952384</v>
      </c>
      <c r="AA3697" t="str">
        <f t="shared" si="230"/>
        <v>40%-60%</v>
      </c>
      <c r="AB3697">
        <f t="shared" si="231"/>
        <v>1.2115713256271415E-4</v>
      </c>
    </row>
    <row r="3698" spans="1:28" x14ac:dyDescent="0.25">
      <c r="A3698" t="s">
        <v>8353</v>
      </c>
      <c r="B3698" t="s">
        <v>8354</v>
      </c>
      <c r="C3698" t="s">
        <v>77</v>
      </c>
      <c r="D3698" t="s">
        <v>152</v>
      </c>
      <c r="E3698">
        <v>236</v>
      </c>
      <c r="F3698" t="s">
        <v>12</v>
      </c>
      <c r="G3698">
        <v>2020</v>
      </c>
      <c r="H3698" t="s">
        <v>12</v>
      </c>
      <c r="I3698" t="s">
        <v>84</v>
      </c>
      <c r="J3698" t="s">
        <v>80</v>
      </c>
      <c r="K3698">
        <v>72</v>
      </c>
      <c r="L3698" s="18">
        <v>43781</v>
      </c>
      <c r="M3698" s="18">
        <v>46002</v>
      </c>
      <c r="N3698" s="18">
        <v>44363</v>
      </c>
      <c r="O3698">
        <v>69027850</v>
      </c>
      <c r="P3698">
        <v>59027850</v>
      </c>
      <c r="Q3698">
        <v>10000000</v>
      </c>
      <c r="R3698">
        <v>1537529</v>
      </c>
      <c r="S3698" t="s">
        <v>598</v>
      </c>
      <c r="T3698">
        <v>-0.28038669658906262</v>
      </c>
      <c r="U3698">
        <v>0.60608168880573987</v>
      </c>
      <c r="V3698">
        <v>0.32803285986234038</v>
      </c>
      <c r="W3698">
        <v>7.4153376022441569E-2</v>
      </c>
      <c r="X3698">
        <v>-0.26501046745693763</v>
      </c>
      <c r="Y3698" t="str">
        <f t="shared" si="228"/>
        <v>61-72</v>
      </c>
      <c r="Z3698" s="20">
        <f t="shared" si="229"/>
        <v>0.85513093628151537</v>
      </c>
      <c r="AA3698" t="str">
        <f t="shared" si="230"/>
        <v>80%-100%</v>
      </c>
      <c r="AB3698">
        <f t="shared" si="231"/>
        <v>3.1882256521585824E-4</v>
      </c>
    </row>
    <row r="3699" spans="1:28" x14ac:dyDescent="0.25">
      <c r="A3699" t="s">
        <v>8355</v>
      </c>
      <c r="B3699" t="s">
        <v>8356</v>
      </c>
      <c r="C3699" t="s">
        <v>77</v>
      </c>
      <c r="D3699" t="s">
        <v>938</v>
      </c>
      <c r="E3699">
        <v>49</v>
      </c>
      <c r="F3699" t="s">
        <v>117</v>
      </c>
      <c r="G3699">
        <v>2019</v>
      </c>
      <c r="H3699" t="s">
        <v>14</v>
      </c>
      <c r="J3699" t="s">
        <v>80</v>
      </c>
      <c r="K3699">
        <v>84</v>
      </c>
      <c r="L3699" s="18">
        <v>43434</v>
      </c>
      <c r="M3699" s="18">
        <v>45991</v>
      </c>
      <c r="N3699" s="18">
        <v>43826</v>
      </c>
      <c r="O3699">
        <v>45264000</v>
      </c>
      <c r="P3699">
        <v>30264000</v>
      </c>
      <c r="Q3699">
        <v>15000000</v>
      </c>
      <c r="R3699">
        <v>621391</v>
      </c>
      <c r="S3699" t="s">
        <v>218</v>
      </c>
      <c r="T3699">
        <v>0.20473672550394839</v>
      </c>
      <c r="U3699">
        <v>-0.1598094778475265</v>
      </c>
      <c r="V3699">
        <v>-0.39379984176971838</v>
      </c>
      <c r="W3699">
        <v>0.6499210404935829</v>
      </c>
      <c r="X3699">
        <v>-0.65174985443765243</v>
      </c>
      <c r="Y3699" t="str">
        <f t="shared" si="228"/>
        <v>&gt;72</v>
      </c>
      <c r="Z3699" s="20">
        <f t="shared" si="229"/>
        <v>0.66861081654294807</v>
      </c>
      <c r="AA3699" t="str">
        <f t="shared" si="230"/>
        <v>60%-80%</v>
      </c>
      <c r="AB3699">
        <f t="shared" si="231"/>
        <v>1.2885186075973031E-4</v>
      </c>
    </row>
    <row r="3700" spans="1:28" x14ac:dyDescent="0.25">
      <c r="A3700" t="s">
        <v>8357</v>
      </c>
      <c r="B3700" t="s">
        <v>8358</v>
      </c>
      <c r="C3700" t="s">
        <v>77</v>
      </c>
      <c r="D3700" t="s">
        <v>216</v>
      </c>
      <c r="E3700">
        <v>236</v>
      </c>
      <c r="F3700" t="s">
        <v>87</v>
      </c>
      <c r="G3700">
        <v>2017</v>
      </c>
      <c r="H3700" t="s">
        <v>15</v>
      </c>
      <c r="J3700" t="s">
        <v>80</v>
      </c>
      <c r="K3700">
        <v>60</v>
      </c>
      <c r="L3700" s="18">
        <v>42723</v>
      </c>
      <c r="M3700" s="18">
        <v>44549</v>
      </c>
      <c r="N3700" s="18">
        <v>43069</v>
      </c>
      <c r="O3700">
        <v>37000000</v>
      </c>
      <c r="P3700">
        <v>35150000</v>
      </c>
      <c r="Q3700">
        <v>1850000</v>
      </c>
      <c r="R3700">
        <v>848006</v>
      </c>
      <c r="S3700" t="s">
        <v>578</v>
      </c>
      <c r="T3700">
        <v>0.99306228640509131</v>
      </c>
      <c r="U3700">
        <v>0.99563418315592023</v>
      </c>
      <c r="V3700">
        <v>9.5341537057184178E-3</v>
      </c>
      <c r="W3700">
        <v>-0.40390681021974201</v>
      </c>
      <c r="X3700">
        <v>-0.57440197704150942</v>
      </c>
      <c r="Y3700" t="str">
        <f t="shared" si="228"/>
        <v>49-60</v>
      </c>
      <c r="Z3700" s="20">
        <f t="shared" si="229"/>
        <v>0.95</v>
      </c>
      <c r="AA3700" t="str">
        <f t="shared" si="230"/>
        <v>80%-100%</v>
      </c>
      <c r="AB3700">
        <f t="shared" si="231"/>
        <v>1.7584282848547188E-4</v>
      </c>
    </row>
    <row r="3701" spans="1:28" x14ac:dyDescent="0.25">
      <c r="A3701" t="s">
        <v>8359</v>
      </c>
      <c r="B3701" t="s">
        <v>8360</v>
      </c>
      <c r="C3701" t="s">
        <v>77</v>
      </c>
      <c r="D3701" t="s">
        <v>776</v>
      </c>
      <c r="E3701">
        <v>60</v>
      </c>
      <c r="F3701" t="s">
        <v>95</v>
      </c>
      <c r="G3701">
        <v>2020</v>
      </c>
      <c r="H3701" t="s">
        <v>16</v>
      </c>
      <c r="I3701" t="s">
        <v>84</v>
      </c>
      <c r="J3701" t="s">
        <v>96</v>
      </c>
      <c r="K3701">
        <v>60</v>
      </c>
      <c r="L3701" s="18">
        <v>44074</v>
      </c>
      <c r="M3701" s="18">
        <v>45900</v>
      </c>
      <c r="N3701" s="18">
        <v>44519</v>
      </c>
      <c r="O3701">
        <v>34000000</v>
      </c>
      <c r="P3701">
        <v>24000000</v>
      </c>
      <c r="Q3701">
        <v>10000000</v>
      </c>
      <c r="R3701">
        <v>652178</v>
      </c>
      <c r="S3701" t="s">
        <v>473</v>
      </c>
      <c r="T3701">
        <v>4.7071613323719813E-2</v>
      </c>
      <c r="U3701">
        <v>-6.7646452846384653E-3</v>
      </c>
      <c r="V3701">
        <v>1.1975222496718509</v>
      </c>
      <c r="W3701">
        <v>0.1079969351034082</v>
      </c>
      <c r="X3701">
        <v>-0.1103147126646518</v>
      </c>
      <c r="Y3701" t="str">
        <f t="shared" si="228"/>
        <v>49-60</v>
      </c>
      <c r="Z3701" s="20">
        <f t="shared" si="229"/>
        <v>0.70588235294117652</v>
      </c>
      <c r="AA3701" t="str">
        <f t="shared" si="230"/>
        <v>60%-80%</v>
      </c>
      <c r="AB3701">
        <f t="shared" si="231"/>
        <v>1.3523586412831758E-4</v>
      </c>
    </row>
    <row r="3702" spans="1:28" x14ac:dyDescent="0.25">
      <c r="A3702" t="s">
        <v>8361</v>
      </c>
      <c r="B3702" t="s">
        <v>8362</v>
      </c>
      <c r="C3702" t="s">
        <v>77</v>
      </c>
      <c r="D3702" t="s">
        <v>260</v>
      </c>
      <c r="E3702">
        <v>38</v>
      </c>
      <c r="F3702" t="s">
        <v>87</v>
      </c>
      <c r="G3702">
        <v>2017</v>
      </c>
      <c r="H3702" t="s">
        <v>15</v>
      </c>
      <c r="J3702" t="s">
        <v>80</v>
      </c>
      <c r="K3702">
        <v>84</v>
      </c>
      <c r="L3702" s="18">
        <v>42731</v>
      </c>
      <c r="M3702" s="18">
        <v>45287</v>
      </c>
      <c r="N3702" s="18">
        <v>43144</v>
      </c>
      <c r="O3702">
        <v>55490000</v>
      </c>
      <c r="P3702">
        <v>27745000</v>
      </c>
      <c r="Q3702">
        <v>27745000</v>
      </c>
      <c r="R3702">
        <v>636806</v>
      </c>
      <c r="S3702" t="s">
        <v>435</v>
      </c>
      <c r="T3702">
        <v>0.77475674646323633</v>
      </c>
      <c r="U3702">
        <v>-0.85216124758390532</v>
      </c>
      <c r="V3702">
        <v>0.92086653473246149</v>
      </c>
      <c r="W3702">
        <v>-0.36407836316070391</v>
      </c>
      <c r="X3702">
        <v>1.281947080465921</v>
      </c>
      <c r="Y3702" t="str">
        <f t="shared" si="228"/>
        <v>&gt;72</v>
      </c>
      <c r="Z3702" s="20">
        <f t="shared" si="229"/>
        <v>0.5</v>
      </c>
      <c r="AA3702" t="str">
        <f t="shared" si="230"/>
        <v>40%-60%</v>
      </c>
      <c r="AB3702">
        <f t="shared" si="231"/>
        <v>1.3204832069173969E-4</v>
      </c>
    </row>
    <row r="3703" spans="1:28" x14ac:dyDescent="0.25">
      <c r="A3703" t="s">
        <v>8363</v>
      </c>
      <c r="B3703" t="s">
        <v>8364</v>
      </c>
      <c r="C3703" t="s">
        <v>77</v>
      </c>
      <c r="D3703" t="s">
        <v>258</v>
      </c>
      <c r="E3703">
        <v>38</v>
      </c>
      <c r="F3703" t="s">
        <v>25</v>
      </c>
      <c r="G3703">
        <v>2020</v>
      </c>
      <c r="H3703" t="s">
        <v>25</v>
      </c>
      <c r="I3703" t="s">
        <v>84</v>
      </c>
      <c r="J3703" t="s">
        <v>80</v>
      </c>
      <c r="K3703">
        <v>36</v>
      </c>
      <c r="L3703" s="18">
        <v>43763</v>
      </c>
      <c r="M3703" s="18">
        <v>44859</v>
      </c>
      <c r="N3703" s="18">
        <v>44244</v>
      </c>
      <c r="O3703">
        <v>36640000</v>
      </c>
      <c r="P3703">
        <v>32976000</v>
      </c>
      <c r="Q3703">
        <v>3664000</v>
      </c>
      <c r="R3703">
        <v>1192286</v>
      </c>
      <c r="S3703" t="s">
        <v>158</v>
      </c>
      <c r="T3703">
        <v>2.2815442219069261E-2</v>
      </c>
      <c r="U3703">
        <v>0.79032357974038436</v>
      </c>
      <c r="V3703">
        <v>-0.34273508560641047</v>
      </c>
      <c r="W3703">
        <v>3.5435478828899643E-2</v>
      </c>
      <c r="X3703">
        <v>-0.4197062222492236</v>
      </c>
      <c r="Y3703" t="str">
        <f t="shared" si="228"/>
        <v>25-36</v>
      </c>
      <c r="Z3703" s="20">
        <f t="shared" si="229"/>
        <v>0.9</v>
      </c>
      <c r="AA3703" t="str">
        <f t="shared" si="230"/>
        <v>80%-100%</v>
      </c>
      <c r="AB3703">
        <f t="shared" si="231"/>
        <v>2.4723285283786826E-4</v>
      </c>
    </row>
    <row r="3704" spans="1:28" x14ac:dyDescent="0.25">
      <c r="A3704" t="s">
        <v>8365</v>
      </c>
      <c r="B3704" t="s">
        <v>8366</v>
      </c>
      <c r="C3704" t="s">
        <v>77</v>
      </c>
      <c r="D3704" t="s">
        <v>564</v>
      </c>
      <c r="E3704">
        <v>38</v>
      </c>
      <c r="F3704" t="s">
        <v>11</v>
      </c>
      <c r="G3704">
        <v>2019</v>
      </c>
      <c r="H3704" t="s">
        <v>11</v>
      </c>
      <c r="J3704" t="s">
        <v>80</v>
      </c>
      <c r="K3704">
        <v>84</v>
      </c>
      <c r="L3704" s="18">
        <v>43404</v>
      </c>
      <c r="M3704" s="18">
        <v>45961</v>
      </c>
      <c r="N3704" s="18">
        <v>43963</v>
      </c>
      <c r="O3704">
        <v>60145000</v>
      </c>
      <c r="P3704">
        <v>20145000</v>
      </c>
      <c r="Q3704">
        <v>40000000</v>
      </c>
      <c r="R3704">
        <v>482778</v>
      </c>
      <c r="S3704" t="s">
        <v>490</v>
      </c>
      <c r="T3704">
        <v>0.96880611530044081</v>
      </c>
      <c r="U3704">
        <v>-1.5299303108170039</v>
      </c>
      <c r="V3704">
        <v>0.32803285986234038</v>
      </c>
      <c r="W3704">
        <v>0.23767404397920491</v>
      </c>
      <c r="X3704">
        <v>-0.26501046745693763</v>
      </c>
      <c r="Y3704" t="str">
        <f t="shared" si="228"/>
        <v>&gt;72</v>
      </c>
      <c r="Z3704" s="20">
        <f t="shared" si="229"/>
        <v>0.33494056031257796</v>
      </c>
      <c r="AA3704" t="str">
        <f t="shared" si="230"/>
        <v>20%-40%</v>
      </c>
      <c r="AB3704">
        <f t="shared" si="231"/>
        <v>1.0010901933542822E-4</v>
      </c>
    </row>
    <row r="3705" spans="1:28" x14ac:dyDescent="0.25">
      <c r="A3705" t="s">
        <v>8367</v>
      </c>
      <c r="B3705" t="s">
        <v>8368</v>
      </c>
      <c r="C3705" t="s">
        <v>77</v>
      </c>
      <c r="D3705" t="s">
        <v>132</v>
      </c>
      <c r="E3705">
        <v>220</v>
      </c>
      <c r="F3705" t="s">
        <v>12</v>
      </c>
      <c r="G3705">
        <v>2018</v>
      </c>
      <c r="H3705" t="s">
        <v>12</v>
      </c>
      <c r="J3705" t="s">
        <v>80</v>
      </c>
      <c r="K3705">
        <v>72</v>
      </c>
      <c r="L3705" s="18">
        <v>42899</v>
      </c>
      <c r="M3705" s="18">
        <v>45090</v>
      </c>
      <c r="N3705" s="18">
        <v>43994</v>
      </c>
      <c r="O3705">
        <v>78990000</v>
      </c>
      <c r="P3705">
        <v>43295000</v>
      </c>
      <c r="Q3705">
        <v>35695000</v>
      </c>
      <c r="R3705">
        <v>1058167</v>
      </c>
      <c r="S3705" t="s">
        <v>530</v>
      </c>
      <c r="T3705">
        <v>1.0537027141667179</v>
      </c>
      <c r="U3705">
        <v>-0.65462224442425532</v>
      </c>
      <c r="V3705">
        <v>0.92086653473246149</v>
      </c>
      <c r="W3705">
        <v>2.6427457198760651</v>
      </c>
      <c r="X3705">
        <v>0.50846830650449182</v>
      </c>
      <c r="Y3705" t="str">
        <f t="shared" si="228"/>
        <v>61-72</v>
      </c>
      <c r="Z3705" s="20">
        <f t="shared" si="229"/>
        <v>0.54810735536143818</v>
      </c>
      <c r="AA3705" t="str">
        <f t="shared" si="230"/>
        <v>40%-60%</v>
      </c>
      <c r="AB3705">
        <f t="shared" si="231"/>
        <v>2.1942188886633625E-4</v>
      </c>
    </row>
    <row r="3706" spans="1:28" x14ac:dyDescent="0.25">
      <c r="A3706" t="s">
        <v>8369</v>
      </c>
      <c r="B3706" t="s">
        <v>8370</v>
      </c>
      <c r="C3706" t="s">
        <v>77</v>
      </c>
      <c r="D3706" t="s">
        <v>138</v>
      </c>
      <c r="E3706">
        <v>38</v>
      </c>
      <c r="F3706" t="s">
        <v>17</v>
      </c>
      <c r="G3706">
        <v>2017</v>
      </c>
      <c r="H3706" t="s">
        <v>17</v>
      </c>
      <c r="J3706" t="s">
        <v>80</v>
      </c>
      <c r="K3706">
        <v>84</v>
      </c>
      <c r="L3706" s="18">
        <v>43013</v>
      </c>
      <c r="M3706" s="18">
        <v>45422</v>
      </c>
      <c r="N3706" s="18">
        <v>43915</v>
      </c>
      <c r="O3706">
        <v>59672200</v>
      </c>
      <c r="P3706">
        <v>33672200</v>
      </c>
      <c r="Q3706">
        <v>26000000</v>
      </c>
      <c r="R3706">
        <v>683607</v>
      </c>
      <c r="S3706" t="s">
        <v>474</v>
      </c>
      <c r="T3706">
        <v>0.95667802974811544</v>
      </c>
      <c r="U3706">
        <v>-0.58818840737947586</v>
      </c>
      <c r="V3706">
        <v>0.44039104537067508</v>
      </c>
      <c r="W3706">
        <v>0.43249057802005852</v>
      </c>
      <c r="X3706">
        <v>-0.49705409964536651</v>
      </c>
      <c r="Y3706" t="str">
        <f t="shared" si="228"/>
        <v>&gt;72</v>
      </c>
      <c r="Z3706" s="20">
        <f t="shared" si="229"/>
        <v>0.56428621703238691</v>
      </c>
      <c r="AA3706" t="str">
        <f t="shared" si="230"/>
        <v>40%-60%</v>
      </c>
      <c r="AB3706">
        <f t="shared" si="231"/>
        <v>1.4175299284730058E-4</v>
      </c>
    </row>
    <row r="3707" spans="1:28" x14ac:dyDescent="0.25">
      <c r="A3707" t="s">
        <v>8371</v>
      </c>
      <c r="B3707" t="s">
        <v>8372</v>
      </c>
      <c r="C3707" t="s">
        <v>77</v>
      </c>
      <c r="D3707" t="s">
        <v>134</v>
      </c>
      <c r="E3707">
        <v>7</v>
      </c>
      <c r="F3707" t="s">
        <v>17</v>
      </c>
      <c r="G3707">
        <v>2021</v>
      </c>
      <c r="H3707" t="s">
        <v>17</v>
      </c>
      <c r="I3707" t="s">
        <v>84</v>
      </c>
      <c r="J3707" t="s">
        <v>80</v>
      </c>
      <c r="K3707">
        <v>72</v>
      </c>
      <c r="L3707" s="18">
        <v>44181</v>
      </c>
      <c r="M3707" s="18">
        <v>46372</v>
      </c>
      <c r="N3707" s="18">
        <v>44537</v>
      </c>
      <c r="O3707">
        <v>58900000</v>
      </c>
      <c r="P3707">
        <v>29450000</v>
      </c>
      <c r="Q3707">
        <v>29450000</v>
      </c>
      <c r="R3707">
        <v>755430</v>
      </c>
      <c r="S3707" t="s">
        <v>1050</v>
      </c>
      <c r="T3707">
        <v>-0.46230797987394179</v>
      </c>
      <c r="U3707">
        <v>-0.85216124758390532</v>
      </c>
      <c r="V3707">
        <v>0.24898836987965761</v>
      </c>
      <c r="W3707">
        <v>-0.46497709571026707</v>
      </c>
      <c r="X3707">
        <v>-0.4197062222492236</v>
      </c>
      <c r="Y3707" t="str">
        <f t="shared" si="228"/>
        <v>61-72</v>
      </c>
      <c r="Z3707" s="20">
        <f t="shared" si="229"/>
        <v>0.5</v>
      </c>
      <c r="AA3707" t="str">
        <f t="shared" si="230"/>
        <v>40%-60%</v>
      </c>
      <c r="AB3707">
        <f t="shared" si="231"/>
        <v>1.566462359025526E-4</v>
      </c>
    </row>
    <row r="3708" spans="1:28" x14ac:dyDescent="0.25">
      <c r="A3708" t="s">
        <v>8373</v>
      </c>
      <c r="B3708" t="s">
        <v>8374</v>
      </c>
      <c r="C3708" t="s">
        <v>77</v>
      </c>
      <c r="D3708" t="s">
        <v>558</v>
      </c>
      <c r="E3708">
        <v>87</v>
      </c>
      <c r="F3708" t="s">
        <v>20</v>
      </c>
      <c r="G3708">
        <v>2019</v>
      </c>
      <c r="H3708" t="s">
        <v>20</v>
      </c>
      <c r="I3708" t="s">
        <v>84</v>
      </c>
      <c r="J3708" t="s">
        <v>80</v>
      </c>
      <c r="K3708">
        <v>72</v>
      </c>
      <c r="L3708" s="18">
        <v>43584</v>
      </c>
      <c r="M3708" s="18">
        <v>45776</v>
      </c>
      <c r="N3708" s="18">
        <v>43943</v>
      </c>
      <c r="O3708">
        <v>109536000</v>
      </c>
      <c r="P3708">
        <v>56730663</v>
      </c>
      <c r="Q3708">
        <v>52805337</v>
      </c>
      <c r="R3708">
        <v>1356602</v>
      </c>
      <c r="S3708" t="s">
        <v>225</v>
      </c>
      <c r="T3708">
        <v>1.502441879602753</v>
      </c>
      <c r="U3708">
        <v>-0.77858625400529269</v>
      </c>
      <c r="V3708">
        <v>-6.7189590051072792E-2</v>
      </c>
      <c r="W3708">
        <v>0.84204218437971612</v>
      </c>
      <c r="X3708">
        <v>-0.1103147126646518</v>
      </c>
      <c r="Y3708" t="str">
        <f t="shared" si="228"/>
        <v>61-72</v>
      </c>
      <c r="Z3708" s="20">
        <f t="shared" si="229"/>
        <v>0.51791797217353197</v>
      </c>
      <c r="AA3708" t="str">
        <f t="shared" si="230"/>
        <v>40%-60%</v>
      </c>
      <c r="AB3708">
        <f t="shared" si="231"/>
        <v>2.8130547756625323E-4</v>
      </c>
    </row>
    <row r="3709" spans="1:28" x14ac:dyDescent="0.25">
      <c r="A3709" t="s">
        <v>8375</v>
      </c>
      <c r="B3709" t="s">
        <v>8376</v>
      </c>
      <c r="C3709" t="s">
        <v>77</v>
      </c>
      <c r="D3709" t="s">
        <v>86</v>
      </c>
      <c r="E3709">
        <v>60</v>
      </c>
      <c r="F3709" t="s">
        <v>79</v>
      </c>
      <c r="G3709">
        <v>2020</v>
      </c>
      <c r="H3709" t="s">
        <v>13</v>
      </c>
      <c r="I3709" t="s">
        <v>84</v>
      </c>
      <c r="J3709" t="s">
        <v>80</v>
      </c>
      <c r="K3709">
        <v>84</v>
      </c>
      <c r="L3709" s="18">
        <v>43630</v>
      </c>
      <c r="M3709" s="18">
        <v>46187</v>
      </c>
      <c r="N3709" s="18">
        <v>43993</v>
      </c>
      <c r="O3709">
        <v>39070000</v>
      </c>
      <c r="P3709">
        <v>40266000</v>
      </c>
      <c r="Q3709">
        <v>0</v>
      </c>
      <c r="R3709">
        <v>891174</v>
      </c>
      <c r="S3709" t="s">
        <v>473</v>
      </c>
      <c r="T3709">
        <v>0.79901291756788695</v>
      </c>
      <c r="U3709">
        <v>1.3266430111350509</v>
      </c>
      <c r="V3709">
        <v>0.56516632981038883</v>
      </c>
      <c r="W3709">
        <v>0.16437443381920219</v>
      </c>
      <c r="X3709">
        <v>-1.0384892414183671</v>
      </c>
      <c r="Y3709" t="str">
        <f t="shared" si="228"/>
        <v>&gt;72</v>
      </c>
      <c r="Z3709" s="20">
        <f t="shared" si="229"/>
        <v>1.0306117225492706</v>
      </c>
      <c r="AA3709" t="str">
        <f t="shared" si="230"/>
        <v>80%-100%</v>
      </c>
      <c r="AB3709">
        <f t="shared" si="231"/>
        <v>1.8479416045725139E-4</v>
      </c>
    </row>
    <row r="3710" spans="1:28" x14ac:dyDescent="0.25">
      <c r="A3710" t="s">
        <v>8377</v>
      </c>
      <c r="B3710" t="s">
        <v>8378</v>
      </c>
      <c r="C3710" t="s">
        <v>77</v>
      </c>
      <c r="D3710" t="s">
        <v>246</v>
      </c>
      <c r="E3710">
        <v>60</v>
      </c>
      <c r="F3710" t="s">
        <v>87</v>
      </c>
      <c r="G3710">
        <v>2020</v>
      </c>
      <c r="H3710" t="s">
        <v>15</v>
      </c>
      <c r="I3710" t="s">
        <v>84</v>
      </c>
      <c r="J3710" t="s">
        <v>80</v>
      </c>
      <c r="K3710">
        <v>84</v>
      </c>
      <c r="L3710" s="18">
        <v>43651</v>
      </c>
      <c r="M3710" s="18">
        <v>46149</v>
      </c>
      <c r="N3710" s="18">
        <v>43985</v>
      </c>
      <c r="O3710">
        <v>33990000</v>
      </c>
      <c r="P3710">
        <v>25990000</v>
      </c>
      <c r="Q3710">
        <v>8000000</v>
      </c>
      <c r="R3710">
        <v>668289</v>
      </c>
      <c r="S3710" t="s">
        <v>338</v>
      </c>
      <c r="T3710">
        <v>1.441801451841126</v>
      </c>
      <c r="U3710">
        <v>0.2344929905583413</v>
      </c>
      <c r="V3710">
        <v>1.185489993161002E-2</v>
      </c>
      <c r="W3710">
        <v>-0.42540886117201471</v>
      </c>
      <c r="X3710">
        <v>0.27642467431606299</v>
      </c>
      <c r="Y3710" t="str">
        <f t="shared" si="228"/>
        <v>&gt;72</v>
      </c>
      <c r="Z3710" s="20">
        <f t="shared" si="229"/>
        <v>0.76463665784054136</v>
      </c>
      <c r="AA3710" t="str">
        <f t="shared" si="230"/>
        <v>60%-80%</v>
      </c>
      <c r="AB3710">
        <f t="shared" si="231"/>
        <v>1.3857664687010176E-4</v>
      </c>
    </row>
    <row r="3711" spans="1:28" x14ac:dyDescent="0.25">
      <c r="A3711" t="s">
        <v>8379</v>
      </c>
      <c r="B3711" t="s">
        <v>8380</v>
      </c>
      <c r="C3711" t="s">
        <v>77</v>
      </c>
      <c r="D3711" t="s">
        <v>362</v>
      </c>
      <c r="E3711">
        <v>49</v>
      </c>
      <c r="F3711" t="s">
        <v>79</v>
      </c>
      <c r="G3711">
        <v>2020</v>
      </c>
      <c r="H3711" t="s">
        <v>26</v>
      </c>
      <c r="I3711" t="s">
        <v>84</v>
      </c>
      <c r="J3711" t="s">
        <v>80</v>
      </c>
      <c r="K3711">
        <v>24</v>
      </c>
      <c r="L3711" s="18">
        <v>43818</v>
      </c>
      <c r="M3711" s="18">
        <v>44549</v>
      </c>
      <c r="N3711" s="18">
        <v>44467</v>
      </c>
      <c r="O3711">
        <v>52990000</v>
      </c>
      <c r="P3711">
        <v>8100000</v>
      </c>
      <c r="Q3711">
        <v>44890000</v>
      </c>
      <c r="R3711">
        <v>400546</v>
      </c>
      <c r="S3711" t="s">
        <v>829</v>
      </c>
      <c r="T3711">
        <v>-0.36528329545533961</v>
      </c>
      <c r="U3711">
        <v>-2.277595687979749</v>
      </c>
      <c r="V3711">
        <v>-0.73906775490387622</v>
      </c>
      <c r="W3711">
        <v>0.3075952061174248</v>
      </c>
      <c r="X3711">
        <v>0.43112042910834891</v>
      </c>
      <c r="Y3711" t="str">
        <f t="shared" si="228"/>
        <v>&lt;=24</v>
      </c>
      <c r="Z3711" s="20">
        <f t="shared" si="229"/>
        <v>0.2</v>
      </c>
      <c r="AA3711" t="str">
        <f t="shared" si="230"/>
        <v>20%</v>
      </c>
      <c r="AB3711">
        <f t="shared" si="231"/>
        <v>8.3057362304679233E-5</v>
      </c>
    </row>
    <row r="3712" spans="1:28" x14ac:dyDescent="0.25">
      <c r="A3712" t="s">
        <v>8381</v>
      </c>
      <c r="B3712" t="s">
        <v>8382</v>
      </c>
      <c r="C3712" t="s">
        <v>77</v>
      </c>
      <c r="D3712" t="s">
        <v>215</v>
      </c>
      <c r="E3712">
        <v>62</v>
      </c>
      <c r="F3712" t="s">
        <v>79</v>
      </c>
      <c r="G3712">
        <v>2018</v>
      </c>
      <c r="H3712" t="s">
        <v>13</v>
      </c>
      <c r="J3712" t="s">
        <v>80</v>
      </c>
      <c r="K3712">
        <v>84</v>
      </c>
      <c r="L3712" s="18">
        <v>42980</v>
      </c>
      <c r="M3712" s="18">
        <v>45331</v>
      </c>
      <c r="N3712" s="18">
        <v>42902</v>
      </c>
      <c r="O3712">
        <v>46160000</v>
      </c>
      <c r="P3712">
        <v>41544000</v>
      </c>
      <c r="Q3712">
        <v>4616000</v>
      </c>
      <c r="R3712">
        <v>889096</v>
      </c>
      <c r="S3712" t="s">
        <v>365</v>
      </c>
      <c r="T3712">
        <v>-8.633732775185822E-2</v>
      </c>
      <c r="U3712">
        <v>0.79032357974038436</v>
      </c>
      <c r="V3712">
        <v>1.078955514697826</v>
      </c>
      <c r="W3712">
        <v>-0.32990555558404921</v>
      </c>
      <c r="X3712">
        <v>-1.270532873606796</v>
      </c>
      <c r="Y3712" t="str">
        <f t="shared" si="228"/>
        <v>&gt;72</v>
      </c>
      <c r="Z3712" s="20">
        <f t="shared" si="229"/>
        <v>0.9</v>
      </c>
      <c r="AA3712" t="str">
        <f t="shared" si="230"/>
        <v>80%-100%</v>
      </c>
      <c r="AB3712">
        <f t="shared" si="231"/>
        <v>1.8436326563151572E-4</v>
      </c>
    </row>
    <row r="3713" spans="1:28" x14ac:dyDescent="0.25">
      <c r="A3713" t="s">
        <v>310</v>
      </c>
      <c r="B3713" t="s">
        <v>8383</v>
      </c>
      <c r="C3713" t="s">
        <v>77</v>
      </c>
      <c r="D3713" t="s">
        <v>8384</v>
      </c>
      <c r="E3713">
        <v>15</v>
      </c>
      <c r="F3713" t="s">
        <v>17</v>
      </c>
      <c r="G3713">
        <v>2019</v>
      </c>
      <c r="H3713" t="s">
        <v>110</v>
      </c>
      <c r="I3713" t="s">
        <v>84</v>
      </c>
      <c r="J3713" t="s">
        <v>80</v>
      </c>
      <c r="K3713">
        <v>36</v>
      </c>
      <c r="L3713" s="18">
        <v>43490</v>
      </c>
      <c r="M3713" s="18">
        <v>44586</v>
      </c>
      <c r="N3713" s="18">
        <v>44348</v>
      </c>
      <c r="O3713">
        <v>44590000</v>
      </c>
      <c r="P3713">
        <v>40131000</v>
      </c>
      <c r="Q3713">
        <v>4459000</v>
      </c>
      <c r="R3713">
        <v>1235405</v>
      </c>
      <c r="S3713" t="s">
        <v>311</v>
      </c>
      <c r="U3713">
        <v>0.79032357974038436</v>
      </c>
      <c r="V3713">
        <v>-3.015648267240068</v>
      </c>
      <c r="Y3713" t="str">
        <f t="shared" si="228"/>
        <v>25-36</v>
      </c>
      <c r="Z3713" s="20">
        <f t="shared" si="229"/>
        <v>0.9</v>
      </c>
      <c r="AA3713" t="str">
        <f t="shared" si="230"/>
        <v>80%-100%</v>
      </c>
      <c r="AB3713">
        <f t="shared" si="231"/>
        <v>2.5617402415206307E-4</v>
      </c>
    </row>
    <row r="3714" spans="1:28" x14ac:dyDescent="0.25">
      <c r="A3714" t="s">
        <v>8385</v>
      </c>
      <c r="B3714" t="s">
        <v>8386</v>
      </c>
      <c r="C3714" t="s">
        <v>77</v>
      </c>
      <c r="D3714" t="s">
        <v>93</v>
      </c>
      <c r="E3714">
        <v>220</v>
      </c>
      <c r="F3714" t="s">
        <v>87</v>
      </c>
      <c r="G3714">
        <v>2018</v>
      </c>
      <c r="H3714" t="s">
        <v>15</v>
      </c>
      <c r="J3714" t="s">
        <v>80</v>
      </c>
      <c r="K3714">
        <v>60</v>
      </c>
      <c r="L3714" s="18">
        <v>43067</v>
      </c>
      <c r="M3714" s="18">
        <v>44893</v>
      </c>
      <c r="N3714" s="18">
        <v>43095</v>
      </c>
      <c r="O3714">
        <v>38870000</v>
      </c>
      <c r="P3714">
        <v>12000000</v>
      </c>
      <c r="Q3714">
        <v>26870000</v>
      </c>
      <c r="R3714">
        <v>319457</v>
      </c>
      <c r="S3714" t="s">
        <v>163</v>
      </c>
      <c r="T3714">
        <v>0.99306228640509131</v>
      </c>
      <c r="U3714">
        <v>-1.6375918297266949</v>
      </c>
      <c r="V3714">
        <v>0.56516632981038883</v>
      </c>
      <c r="W3714">
        <v>-0.83139880865341775</v>
      </c>
      <c r="X3714">
        <v>-1.270532873606796</v>
      </c>
      <c r="Y3714" t="str">
        <f t="shared" si="228"/>
        <v>49-60</v>
      </c>
      <c r="Z3714" s="20">
        <f t="shared" si="229"/>
        <v>0.30872137895549268</v>
      </c>
      <c r="AA3714" t="str">
        <f t="shared" si="230"/>
        <v>20%-40%</v>
      </c>
      <c r="AB3714">
        <f t="shared" si="231"/>
        <v>6.6242718164120763E-5</v>
      </c>
    </row>
    <row r="3715" spans="1:28" x14ac:dyDescent="0.25">
      <c r="A3715" t="s">
        <v>8387</v>
      </c>
      <c r="B3715" t="s">
        <v>8388</v>
      </c>
      <c r="C3715" t="s">
        <v>77</v>
      </c>
      <c r="D3715" t="s">
        <v>204</v>
      </c>
      <c r="E3715">
        <v>50</v>
      </c>
      <c r="F3715" t="s">
        <v>87</v>
      </c>
      <c r="G3715">
        <v>2019</v>
      </c>
      <c r="H3715" t="s">
        <v>15</v>
      </c>
      <c r="J3715" t="s">
        <v>80</v>
      </c>
      <c r="K3715">
        <v>84</v>
      </c>
      <c r="L3715" s="18">
        <v>43354</v>
      </c>
      <c r="M3715" s="18">
        <v>45970</v>
      </c>
      <c r="N3715" s="18">
        <v>44411</v>
      </c>
      <c r="O3715">
        <v>32630000</v>
      </c>
      <c r="P3715">
        <v>16315000</v>
      </c>
      <c r="Q3715">
        <v>16315000</v>
      </c>
      <c r="R3715">
        <v>369851</v>
      </c>
      <c r="S3715" t="s">
        <v>267</v>
      </c>
      <c r="T3715">
        <v>0.62921971983533309</v>
      </c>
      <c r="U3715">
        <v>-0.85216124758390532</v>
      </c>
      <c r="V3715">
        <v>0.52564408481904745</v>
      </c>
      <c r="W3715">
        <v>8.3581765152492368E-2</v>
      </c>
      <c r="X3715">
        <v>-3.2966835268508812E-2</v>
      </c>
      <c r="Y3715" t="str">
        <f t="shared" ref="Y3715:Y3778" si="232">IF(K3715&lt;=24,"&lt;=24",IF(AND(K3715&gt;=25,K3715&lt;=36),"25-36",IF(AND(K3715&gt;=37,K3715&lt;=48),"37-48",IF(AND(K3715&gt;=49,K3715&lt;=60),"49-60",IF(AND(K3715&gt;=61,K3715&lt;=72),"61-72","&gt;72")))))</f>
        <v>&gt;72</v>
      </c>
      <c r="Z3715" s="20">
        <f t="shared" ref="Z3715:Z3778" si="233">IF(P3715/O3715&gt;0.2,P3715/O3715,0.2)</f>
        <v>0.5</v>
      </c>
      <c r="AA3715" t="str">
        <f t="shared" ref="AA3715:AA3778" si="234">IF(Z3715&lt;=0.2,"20%",IF(AND(Z3715&gt;0.2,Z3715&lt;=0.4),"20%-40%",IF(AND(Z3715&gt;0.4,Z3715&lt;=0.6),"40%-60%",IF(AND(Z3715&gt;0.6,Z3715&lt;=0.8),"60%-80%","80%-100%"))))</f>
        <v>40%-60%</v>
      </c>
      <c r="AB3715">
        <f t="shared" ref="AB3715:AB3778" si="235">R3715/SUM($R$2:$R$5739)</f>
        <v>7.6692436089108174E-5</v>
      </c>
    </row>
    <row r="3716" spans="1:28" x14ac:dyDescent="0.25">
      <c r="A3716" t="s">
        <v>8389</v>
      </c>
      <c r="B3716" t="s">
        <v>8390</v>
      </c>
      <c r="C3716" t="s">
        <v>77</v>
      </c>
      <c r="D3716" t="s">
        <v>329</v>
      </c>
      <c r="E3716">
        <v>74</v>
      </c>
      <c r="F3716" t="s">
        <v>87</v>
      </c>
      <c r="G3716">
        <v>2019</v>
      </c>
      <c r="H3716" t="s">
        <v>15</v>
      </c>
      <c r="J3716" t="s">
        <v>80</v>
      </c>
      <c r="K3716">
        <v>84</v>
      </c>
      <c r="L3716" s="18">
        <v>43339</v>
      </c>
      <c r="M3716" s="18">
        <v>45896</v>
      </c>
      <c r="N3716" s="18">
        <v>44259</v>
      </c>
      <c r="O3716">
        <v>33230000</v>
      </c>
      <c r="P3716">
        <v>25747889</v>
      </c>
      <c r="Q3716">
        <v>7482111</v>
      </c>
      <c r="R3716">
        <v>502087</v>
      </c>
      <c r="S3716" t="s">
        <v>287</v>
      </c>
      <c r="T3716">
        <v>-1.189993113013458</v>
      </c>
      <c r="U3716">
        <v>0.27638461550192861</v>
      </c>
      <c r="V3716">
        <v>-1.1625727185555439</v>
      </c>
      <c r="W3716">
        <v>-0.40390681021974201</v>
      </c>
      <c r="X3716">
        <v>-1.425228628399082</v>
      </c>
      <c r="Y3716" t="str">
        <f t="shared" si="232"/>
        <v>&gt;72</v>
      </c>
      <c r="Z3716" s="20">
        <f t="shared" si="233"/>
        <v>0.77483866987661754</v>
      </c>
      <c r="AA3716" t="str">
        <f t="shared" si="234"/>
        <v>60%-80%</v>
      </c>
      <c r="AB3716">
        <f t="shared" si="235"/>
        <v>1.0411294050488454E-4</v>
      </c>
    </row>
    <row r="3717" spans="1:28" x14ac:dyDescent="0.25">
      <c r="A3717" t="s">
        <v>8391</v>
      </c>
      <c r="B3717" t="s">
        <v>8392</v>
      </c>
      <c r="C3717" t="s">
        <v>77</v>
      </c>
      <c r="D3717" t="s">
        <v>922</v>
      </c>
      <c r="E3717">
        <v>60</v>
      </c>
      <c r="F3717" t="s">
        <v>95</v>
      </c>
      <c r="G3717">
        <v>2012</v>
      </c>
      <c r="H3717" t="s">
        <v>16</v>
      </c>
      <c r="J3717" t="s">
        <v>96</v>
      </c>
      <c r="K3717">
        <v>60</v>
      </c>
      <c r="L3717" s="18">
        <v>43455</v>
      </c>
      <c r="M3717" s="18">
        <v>45281</v>
      </c>
      <c r="N3717" s="18">
        <v>44166</v>
      </c>
      <c r="O3717">
        <v>26000000</v>
      </c>
      <c r="P3717">
        <v>15000000</v>
      </c>
      <c r="Q3717">
        <v>11000000</v>
      </c>
      <c r="R3717">
        <v>391795</v>
      </c>
      <c r="S3717" t="s">
        <v>189</v>
      </c>
      <c r="T3717">
        <v>-1.1172245996995069</v>
      </c>
      <c r="U3717">
        <v>-0.53629878079077298</v>
      </c>
      <c r="V3717">
        <v>0.24898836987965761</v>
      </c>
      <c r="W3717">
        <v>-1.33115532378336E-2</v>
      </c>
      <c r="X3717">
        <v>-0.88379348662608126</v>
      </c>
      <c r="Y3717" t="str">
        <f t="shared" si="232"/>
        <v>49-60</v>
      </c>
      <c r="Z3717" s="20">
        <f t="shared" si="233"/>
        <v>0.57692307692307687</v>
      </c>
      <c r="AA3717" t="str">
        <f t="shared" si="234"/>
        <v>40%-60%</v>
      </c>
      <c r="AB3717">
        <f t="shared" si="235"/>
        <v>8.1242751804191783E-5</v>
      </c>
    </row>
    <row r="3718" spans="1:28" x14ac:dyDescent="0.25">
      <c r="A3718" t="s">
        <v>8393</v>
      </c>
      <c r="B3718" t="s">
        <v>8394</v>
      </c>
      <c r="C3718" t="s">
        <v>77</v>
      </c>
      <c r="D3718" t="s">
        <v>216</v>
      </c>
      <c r="E3718">
        <v>76</v>
      </c>
      <c r="F3718" t="s">
        <v>87</v>
      </c>
      <c r="G3718">
        <v>2017</v>
      </c>
      <c r="H3718" t="s">
        <v>15</v>
      </c>
      <c r="J3718" t="s">
        <v>80</v>
      </c>
      <c r="K3718">
        <v>24</v>
      </c>
      <c r="L3718" s="18">
        <v>42697</v>
      </c>
      <c r="M3718" s="18">
        <v>43427</v>
      </c>
      <c r="N3718" s="18">
        <v>43046</v>
      </c>
      <c r="O3718">
        <v>37240000</v>
      </c>
      <c r="P3718">
        <v>12240000</v>
      </c>
      <c r="Q3718">
        <v>25000000</v>
      </c>
      <c r="R3718">
        <v>543415</v>
      </c>
      <c r="S3718" t="s">
        <v>101</v>
      </c>
      <c r="T3718">
        <v>0.56857929207370672</v>
      </c>
      <c r="U3718">
        <v>-1.5556422625093189</v>
      </c>
      <c r="V3718">
        <v>-4.4146365390986242</v>
      </c>
      <c r="W3718">
        <v>-0.42382103374926111</v>
      </c>
      <c r="X3718">
        <v>-0.34235834485308059</v>
      </c>
      <c r="Y3718" t="str">
        <f t="shared" si="232"/>
        <v>&lt;=24</v>
      </c>
      <c r="Z3718" s="20">
        <f t="shared" si="233"/>
        <v>0.32867883995703545</v>
      </c>
      <c r="AA3718" t="str">
        <f t="shared" si="234"/>
        <v>20%-40%</v>
      </c>
      <c r="AB3718">
        <f t="shared" si="235"/>
        <v>1.1268272941633987E-4</v>
      </c>
    </row>
    <row r="3719" spans="1:28" x14ac:dyDescent="0.25">
      <c r="A3719" t="s">
        <v>8395</v>
      </c>
      <c r="B3719" t="s">
        <v>8396</v>
      </c>
      <c r="C3719" t="s">
        <v>77</v>
      </c>
      <c r="D3719" t="s">
        <v>258</v>
      </c>
      <c r="E3719">
        <v>236</v>
      </c>
      <c r="F3719" t="s">
        <v>25</v>
      </c>
      <c r="G3719">
        <v>2020</v>
      </c>
      <c r="H3719" t="s">
        <v>25</v>
      </c>
      <c r="I3719" t="s">
        <v>84</v>
      </c>
      <c r="J3719" t="s">
        <v>80</v>
      </c>
      <c r="K3719">
        <v>60</v>
      </c>
      <c r="L3719" s="18">
        <v>43715</v>
      </c>
      <c r="M3719" s="18">
        <v>45482</v>
      </c>
      <c r="N3719" s="18">
        <v>44446</v>
      </c>
      <c r="O3719">
        <v>35490000</v>
      </c>
      <c r="P3719">
        <v>31890000</v>
      </c>
      <c r="Q3719">
        <v>3600000</v>
      </c>
      <c r="R3719">
        <v>907965</v>
      </c>
      <c r="S3719" t="s">
        <v>710</v>
      </c>
      <c r="T3719">
        <v>1.284136339660898</v>
      </c>
      <c r="U3719">
        <v>0.78442285233875453</v>
      </c>
      <c r="V3719">
        <v>0.48424176663346802</v>
      </c>
      <c r="W3719">
        <v>1.7492923885151921</v>
      </c>
      <c r="X3719">
        <v>-0.72909773183379534</v>
      </c>
      <c r="Y3719" t="str">
        <f t="shared" si="232"/>
        <v>49-60</v>
      </c>
      <c r="Z3719" s="20">
        <f t="shared" si="233"/>
        <v>0.89856297548605246</v>
      </c>
      <c r="AA3719" t="str">
        <f t="shared" si="234"/>
        <v>80%-100%</v>
      </c>
      <c r="AB3719">
        <f t="shared" si="235"/>
        <v>1.8827594824306841E-4</v>
      </c>
    </row>
    <row r="3720" spans="1:28" x14ac:dyDescent="0.25">
      <c r="A3720" t="s">
        <v>8397</v>
      </c>
      <c r="B3720" t="s">
        <v>8398</v>
      </c>
      <c r="C3720" t="s">
        <v>77</v>
      </c>
      <c r="D3720" t="s">
        <v>256</v>
      </c>
      <c r="E3720">
        <v>49</v>
      </c>
      <c r="F3720" t="s">
        <v>87</v>
      </c>
      <c r="G3720">
        <v>2018</v>
      </c>
      <c r="H3720" t="s">
        <v>15</v>
      </c>
      <c r="J3720" t="s">
        <v>80</v>
      </c>
      <c r="K3720">
        <v>84</v>
      </c>
      <c r="L3720" s="18">
        <v>42972</v>
      </c>
      <c r="M3720" s="18">
        <v>45529</v>
      </c>
      <c r="N3720" s="18">
        <v>43909</v>
      </c>
      <c r="O3720">
        <v>31990000</v>
      </c>
      <c r="P3720">
        <v>30390500</v>
      </c>
      <c r="Q3720">
        <v>1599500</v>
      </c>
      <c r="R3720">
        <v>691218</v>
      </c>
      <c r="S3720" t="s">
        <v>707</v>
      </c>
      <c r="T3720">
        <v>1.126471227480669</v>
      </c>
      <c r="U3720">
        <v>0.99563418315592023</v>
      </c>
      <c r="V3720">
        <v>0.92086653473246149</v>
      </c>
      <c r="W3720">
        <v>-0.60719784208358241</v>
      </c>
      <c r="X3720">
        <v>-0.80644560922993824</v>
      </c>
      <c r="Y3720" t="str">
        <f t="shared" si="232"/>
        <v>&gt;72</v>
      </c>
      <c r="Z3720" s="20">
        <f t="shared" si="233"/>
        <v>0.95</v>
      </c>
      <c r="AA3720" t="str">
        <f t="shared" si="234"/>
        <v>80%-100%</v>
      </c>
      <c r="AB3720">
        <f t="shared" si="235"/>
        <v>1.4333121253867415E-4</v>
      </c>
    </row>
    <row r="3721" spans="1:28" x14ac:dyDescent="0.25">
      <c r="A3721" t="s">
        <v>8399</v>
      </c>
      <c r="B3721" t="s">
        <v>8400</v>
      </c>
      <c r="C3721" t="s">
        <v>77</v>
      </c>
      <c r="D3721" t="s">
        <v>231</v>
      </c>
      <c r="E3721">
        <v>49</v>
      </c>
      <c r="F3721" t="s">
        <v>87</v>
      </c>
      <c r="G3721">
        <v>2020</v>
      </c>
      <c r="H3721" t="s">
        <v>15</v>
      </c>
      <c r="I3721" t="s">
        <v>84</v>
      </c>
      <c r="J3721" t="s">
        <v>80</v>
      </c>
      <c r="K3721">
        <v>84</v>
      </c>
      <c r="L3721" s="18">
        <v>43625</v>
      </c>
      <c r="M3721" s="18">
        <v>46271</v>
      </c>
      <c r="N3721" s="18">
        <v>44245</v>
      </c>
      <c r="O3721">
        <v>35390000</v>
      </c>
      <c r="P3721">
        <v>29990000</v>
      </c>
      <c r="Q3721">
        <v>5400000</v>
      </c>
      <c r="R3721">
        <v>648863</v>
      </c>
      <c r="S3721" t="s">
        <v>218</v>
      </c>
      <c r="T3721">
        <v>0.33814566657952638</v>
      </c>
      <c r="U3721">
        <v>0.57439646306544068</v>
      </c>
      <c r="V3721">
        <v>0.2724290529062674</v>
      </c>
      <c r="W3721">
        <v>-0.53457332410123026</v>
      </c>
      <c r="X3721">
        <v>1.281947080465921</v>
      </c>
      <c r="Y3721" t="str">
        <f t="shared" si="232"/>
        <v>&gt;72</v>
      </c>
      <c r="Z3721" s="20">
        <f t="shared" si="233"/>
        <v>0.84741452387680138</v>
      </c>
      <c r="AA3721" t="str">
        <f t="shared" si="234"/>
        <v>80%-100%</v>
      </c>
      <c r="AB3721">
        <f t="shared" si="235"/>
        <v>1.3454846453865745E-4</v>
      </c>
    </row>
    <row r="3722" spans="1:28" x14ac:dyDescent="0.25">
      <c r="A3722" t="s">
        <v>8401</v>
      </c>
      <c r="B3722" t="s">
        <v>8402</v>
      </c>
      <c r="C3722" t="s">
        <v>77</v>
      </c>
      <c r="D3722" t="s">
        <v>181</v>
      </c>
      <c r="E3722">
        <v>38</v>
      </c>
      <c r="F3722" t="s">
        <v>25</v>
      </c>
      <c r="G3722">
        <v>2020</v>
      </c>
      <c r="H3722" t="s">
        <v>25</v>
      </c>
      <c r="I3722" t="s">
        <v>84</v>
      </c>
      <c r="J3722" t="s">
        <v>80</v>
      </c>
      <c r="K3722">
        <v>84</v>
      </c>
      <c r="L3722" s="18">
        <v>43567</v>
      </c>
      <c r="M3722" s="18">
        <v>46360</v>
      </c>
      <c r="N3722" s="18">
        <v>44384</v>
      </c>
      <c r="O3722">
        <v>36640000</v>
      </c>
      <c r="P3722">
        <v>36640000</v>
      </c>
      <c r="Q3722">
        <v>0</v>
      </c>
      <c r="R3722">
        <v>743525</v>
      </c>
      <c r="S3722" t="s">
        <v>162</v>
      </c>
      <c r="T3722">
        <v>0.2168648110562737</v>
      </c>
      <c r="U3722">
        <v>1.2009447865714571</v>
      </c>
      <c r="V3722">
        <v>0.43503163133862399</v>
      </c>
      <c r="W3722">
        <v>1.1918863019457191</v>
      </c>
      <c r="X3722">
        <v>1.668686467446636</v>
      </c>
      <c r="Y3722" t="str">
        <f t="shared" si="232"/>
        <v>&gt;72</v>
      </c>
      <c r="Z3722" s="20">
        <f t="shared" si="233"/>
        <v>1</v>
      </c>
      <c r="AA3722" t="str">
        <f t="shared" si="234"/>
        <v>80%-100%</v>
      </c>
      <c r="AB3722">
        <f t="shared" si="235"/>
        <v>1.5417761083018339E-4</v>
      </c>
    </row>
    <row r="3723" spans="1:28" x14ac:dyDescent="0.25">
      <c r="A3723" t="s">
        <v>8403</v>
      </c>
      <c r="B3723" t="s">
        <v>8404</v>
      </c>
      <c r="C3723" t="s">
        <v>77</v>
      </c>
      <c r="D3723" t="s">
        <v>411</v>
      </c>
      <c r="E3723">
        <v>50</v>
      </c>
      <c r="F3723" t="s">
        <v>25</v>
      </c>
      <c r="G3723">
        <v>2021</v>
      </c>
      <c r="H3723" t="s">
        <v>25</v>
      </c>
      <c r="I3723" t="s">
        <v>84</v>
      </c>
      <c r="J3723" t="s">
        <v>80</v>
      </c>
      <c r="K3723">
        <v>72</v>
      </c>
      <c r="L3723" s="18">
        <v>44029</v>
      </c>
      <c r="M3723" s="18">
        <v>46220</v>
      </c>
      <c r="N3723" s="18">
        <v>44349</v>
      </c>
      <c r="O3723">
        <v>39390000</v>
      </c>
      <c r="P3723">
        <v>19390000</v>
      </c>
      <c r="Q3723">
        <v>20000000</v>
      </c>
      <c r="R3723">
        <v>501256</v>
      </c>
      <c r="S3723" t="s">
        <v>680</v>
      </c>
      <c r="T3723">
        <v>0.1804805543992978</v>
      </c>
      <c r="U3723">
        <v>-0.88395598434030975</v>
      </c>
      <c r="V3723">
        <v>0.4070773498450232</v>
      </c>
      <c r="W3723">
        <v>0.33955753488230289</v>
      </c>
      <c r="X3723">
        <v>-3.2966835268508812E-2</v>
      </c>
      <c r="Y3723" t="str">
        <f t="shared" si="232"/>
        <v>61-72</v>
      </c>
      <c r="Z3723" s="20">
        <f t="shared" si="233"/>
        <v>0.49225691799949228</v>
      </c>
      <c r="AA3723" t="str">
        <f t="shared" si="234"/>
        <v>40%-60%</v>
      </c>
      <c r="AB3723">
        <f t="shared" si="235"/>
        <v>1.0394062404666204E-4</v>
      </c>
    </row>
    <row r="3724" spans="1:28" x14ac:dyDescent="0.25">
      <c r="A3724" t="s">
        <v>8405</v>
      </c>
      <c r="B3724" t="s">
        <v>8406</v>
      </c>
      <c r="C3724" t="s">
        <v>77</v>
      </c>
      <c r="D3724" t="s">
        <v>134</v>
      </c>
      <c r="E3724">
        <v>50</v>
      </c>
      <c r="F3724" t="s">
        <v>17</v>
      </c>
      <c r="G3724">
        <v>2021</v>
      </c>
      <c r="H3724" t="s">
        <v>17</v>
      </c>
      <c r="I3724" t="s">
        <v>84</v>
      </c>
      <c r="J3724" t="s">
        <v>80</v>
      </c>
      <c r="K3724">
        <v>72</v>
      </c>
      <c r="L3724" s="18">
        <v>43836</v>
      </c>
      <c r="M3724" s="18">
        <v>46174</v>
      </c>
      <c r="N3724" s="18">
        <v>44340</v>
      </c>
      <c r="O3724">
        <v>65900000</v>
      </c>
      <c r="P3724">
        <v>32950000</v>
      </c>
      <c r="Q3724">
        <v>32950000</v>
      </c>
      <c r="R3724">
        <v>876130</v>
      </c>
      <c r="S3724" t="s">
        <v>220</v>
      </c>
      <c r="T3724">
        <v>0.20473672550394839</v>
      </c>
      <c r="U3724">
        <v>-0.85216124758390532</v>
      </c>
      <c r="V3724">
        <v>-0.18575632502509701</v>
      </c>
      <c r="W3724">
        <v>9.5856560632362434E-2</v>
      </c>
      <c r="X3724">
        <v>1.0499034482774929</v>
      </c>
      <c r="Y3724" t="str">
        <f t="shared" si="232"/>
        <v>61-72</v>
      </c>
      <c r="Z3724" s="20">
        <f t="shared" si="233"/>
        <v>0.5</v>
      </c>
      <c r="AA3724" t="str">
        <f t="shared" si="234"/>
        <v>40%-60%</v>
      </c>
      <c r="AB3724">
        <f t="shared" si="235"/>
        <v>1.8167463121838347E-4</v>
      </c>
    </row>
    <row r="3725" spans="1:28" x14ac:dyDescent="0.25">
      <c r="A3725" t="s">
        <v>8407</v>
      </c>
      <c r="B3725" t="s">
        <v>8408</v>
      </c>
      <c r="C3725" t="s">
        <v>77</v>
      </c>
      <c r="D3725" t="s">
        <v>411</v>
      </c>
      <c r="E3725">
        <v>50</v>
      </c>
      <c r="F3725" t="s">
        <v>87</v>
      </c>
      <c r="G3725">
        <v>2021</v>
      </c>
      <c r="H3725" t="s">
        <v>24</v>
      </c>
      <c r="I3725" t="s">
        <v>84</v>
      </c>
      <c r="J3725" t="s">
        <v>80</v>
      </c>
      <c r="K3725">
        <v>72</v>
      </c>
      <c r="L3725" s="18">
        <v>44043</v>
      </c>
      <c r="M3725" s="18">
        <v>46234</v>
      </c>
      <c r="N3725" s="18">
        <v>44393</v>
      </c>
      <c r="O3725">
        <v>51390000</v>
      </c>
      <c r="P3725">
        <v>27390000</v>
      </c>
      <c r="Q3725">
        <v>24000000</v>
      </c>
      <c r="R3725">
        <v>699354</v>
      </c>
      <c r="S3725" t="s">
        <v>220</v>
      </c>
      <c r="T3725">
        <v>0.43517035099812862</v>
      </c>
      <c r="U3725">
        <v>-0.7167257648871419</v>
      </c>
      <c r="V3725">
        <v>0.2094661248883162</v>
      </c>
      <c r="W3725">
        <v>-3.8040704113064872E-2</v>
      </c>
      <c r="X3725">
        <v>0.1217289195237771</v>
      </c>
      <c r="Y3725" t="str">
        <f t="shared" si="232"/>
        <v>61-72</v>
      </c>
      <c r="Z3725" s="20">
        <f t="shared" si="233"/>
        <v>0.53298307063631056</v>
      </c>
      <c r="AA3725" t="str">
        <f t="shared" si="234"/>
        <v>40%-60%</v>
      </c>
      <c r="AB3725">
        <f t="shared" si="235"/>
        <v>1.4501829641845541E-4</v>
      </c>
    </row>
    <row r="3726" spans="1:28" x14ac:dyDescent="0.25">
      <c r="A3726" t="s">
        <v>8409</v>
      </c>
      <c r="B3726" t="s">
        <v>8410</v>
      </c>
      <c r="C3726" t="s">
        <v>77</v>
      </c>
      <c r="D3726" t="s">
        <v>256</v>
      </c>
      <c r="E3726">
        <v>220</v>
      </c>
      <c r="F3726" t="s">
        <v>87</v>
      </c>
      <c r="G3726">
        <v>2018</v>
      </c>
      <c r="H3726" t="s">
        <v>15</v>
      </c>
      <c r="J3726" t="s">
        <v>80</v>
      </c>
      <c r="K3726">
        <v>72</v>
      </c>
      <c r="L3726" s="18">
        <v>43031</v>
      </c>
      <c r="M3726" s="18">
        <v>45222</v>
      </c>
      <c r="N3726" s="18">
        <v>44278</v>
      </c>
      <c r="O3726">
        <v>31905000</v>
      </c>
      <c r="P3726">
        <v>21905000</v>
      </c>
      <c r="Q3726">
        <v>10000000</v>
      </c>
      <c r="R3726">
        <v>522389</v>
      </c>
      <c r="S3726" t="s">
        <v>530</v>
      </c>
      <c r="T3726">
        <v>0.8353971742248627</v>
      </c>
      <c r="U3726">
        <v>-8.6067301913333658E-2</v>
      </c>
      <c r="V3726">
        <v>0.48612183982770601</v>
      </c>
      <c r="W3726">
        <v>0.4262544389217896</v>
      </c>
      <c r="X3726">
        <v>1.127251325673635</v>
      </c>
      <c r="Y3726" t="str">
        <f t="shared" si="232"/>
        <v>61-72</v>
      </c>
      <c r="Z3726" s="20">
        <f t="shared" si="233"/>
        <v>0.68656950321266264</v>
      </c>
      <c r="AA3726" t="str">
        <f t="shared" si="234"/>
        <v>60%-80%</v>
      </c>
      <c r="AB3726">
        <f t="shared" si="235"/>
        <v>1.083227705107006E-4</v>
      </c>
    </row>
    <row r="3727" spans="1:28" x14ac:dyDescent="0.25">
      <c r="A3727" t="s">
        <v>8411</v>
      </c>
      <c r="B3727" t="s">
        <v>8412</v>
      </c>
      <c r="C3727" t="s">
        <v>77</v>
      </c>
      <c r="D3727" t="s">
        <v>576</v>
      </c>
      <c r="E3727">
        <v>48</v>
      </c>
      <c r="F3727" t="s">
        <v>25</v>
      </c>
      <c r="G3727">
        <v>2021</v>
      </c>
      <c r="H3727" t="s">
        <v>25</v>
      </c>
      <c r="I3727" t="s">
        <v>84</v>
      </c>
      <c r="J3727" t="s">
        <v>80</v>
      </c>
      <c r="K3727">
        <v>84</v>
      </c>
      <c r="L3727" s="18">
        <v>44188</v>
      </c>
      <c r="M3727" s="18">
        <v>46744</v>
      </c>
      <c r="N3727" s="18">
        <v>44270</v>
      </c>
      <c r="O3727">
        <v>41190000</v>
      </c>
      <c r="P3727">
        <v>6190000</v>
      </c>
      <c r="Q3727">
        <v>35000000</v>
      </c>
      <c r="R3727">
        <v>121925</v>
      </c>
      <c r="S3727" t="s">
        <v>186</v>
      </c>
      <c r="T3727">
        <v>-0.17123392661813511</v>
      </c>
      <c r="U3727">
        <v>-2.2881890418061919</v>
      </c>
      <c r="V3727">
        <v>-0.62050101992985252</v>
      </c>
      <c r="W3727">
        <v>-0.70474434700567656</v>
      </c>
      <c r="X3727">
        <v>2.0554258544273512</v>
      </c>
      <c r="Y3727" t="str">
        <f t="shared" si="232"/>
        <v>&gt;72</v>
      </c>
      <c r="Z3727" s="20">
        <f t="shared" si="233"/>
        <v>0.2</v>
      </c>
      <c r="AA3727" t="str">
        <f t="shared" si="234"/>
        <v>20%</v>
      </c>
      <c r="AB3727">
        <f t="shared" si="235"/>
        <v>2.5282411755448852E-5</v>
      </c>
    </row>
    <row r="3728" spans="1:28" x14ac:dyDescent="0.25">
      <c r="A3728" t="s">
        <v>8413</v>
      </c>
      <c r="B3728" t="s">
        <v>8414</v>
      </c>
      <c r="C3728" t="s">
        <v>77</v>
      </c>
      <c r="D3728" t="s">
        <v>128</v>
      </c>
      <c r="E3728">
        <v>59</v>
      </c>
      <c r="F3728" t="s">
        <v>12</v>
      </c>
      <c r="G3728">
        <v>2018</v>
      </c>
      <c r="H3728" t="s">
        <v>12</v>
      </c>
      <c r="J3728" t="s">
        <v>80</v>
      </c>
      <c r="K3728">
        <v>72</v>
      </c>
      <c r="L3728" s="18">
        <v>43095</v>
      </c>
      <c r="M3728" s="18">
        <v>45286</v>
      </c>
      <c r="N3728" s="18">
        <v>43453</v>
      </c>
      <c r="O3728">
        <v>73330000</v>
      </c>
      <c r="P3728">
        <v>42830000</v>
      </c>
      <c r="Q3728">
        <v>30500000</v>
      </c>
      <c r="R3728">
        <v>977374</v>
      </c>
      <c r="S3728" t="s">
        <v>401</v>
      </c>
      <c r="T3728">
        <v>0.95667802974811544</v>
      </c>
      <c r="U3728">
        <v>-0.50694377313776318</v>
      </c>
      <c r="V3728">
        <v>0.84182204474977862</v>
      </c>
      <c r="W3728">
        <v>0.80859956499914376</v>
      </c>
      <c r="X3728">
        <v>1.5139907126543499</v>
      </c>
      <c r="Y3728" t="str">
        <f t="shared" si="232"/>
        <v>61-72</v>
      </c>
      <c r="Z3728" s="20">
        <f t="shared" si="233"/>
        <v>0.58407200327287601</v>
      </c>
      <c r="AA3728" t="str">
        <f t="shared" si="234"/>
        <v>40%-60%</v>
      </c>
      <c r="AB3728">
        <f t="shared" si="235"/>
        <v>2.0266862339200382E-4</v>
      </c>
    </row>
    <row r="3729" spans="1:28" x14ac:dyDescent="0.25">
      <c r="A3729" t="s">
        <v>8415</v>
      </c>
      <c r="B3729" t="s">
        <v>8416</v>
      </c>
      <c r="C3729" t="s">
        <v>77</v>
      </c>
      <c r="D3729" t="s">
        <v>594</v>
      </c>
      <c r="E3729">
        <v>49</v>
      </c>
      <c r="F3729" t="s">
        <v>79</v>
      </c>
      <c r="G3729">
        <v>2018</v>
      </c>
      <c r="H3729" t="s">
        <v>13</v>
      </c>
      <c r="J3729" t="s">
        <v>80</v>
      </c>
      <c r="K3729">
        <v>84</v>
      </c>
      <c r="L3729" s="18">
        <v>42835</v>
      </c>
      <c r="M3729" s="18">
        <v>45569</v>
      </c>
      <c r="N3729" s="18">
        <v>44403</v>
      </c>
      <c r="O3729">
        <v>33800000</v>
      </c>
      <c r="P3729">
        <v>30420000</v>
      </c>
      <c r="Q3729">
        <v>3380000</v>
      </c>
      <c r="R3729">
        <v>667943</v>
      </c>
      <c r="S3729" t="s">
        <v>563</v>
      </c>
      <c r="T3729">
        <v>-0.26825861103673743</v>
      </c>
      <c r="U3729">
        <v>0.79032357974038436</v>
      </c>
      <c r="V3729">
        <v>1.395133474628558</v>
      </c>
      <c r="W3729">
        <v>-0.62893753610330738</v>
      </c>
      <c r="X3729">
        <v>-0.88379348662608126</v>
      </c>
      <c r="Y3729" t="str">
        <f t="shared" si="232"/>
        <v>&gt;72</v>
      </c>
      <c r="Z3729" s="20">
        <f t="shared" si="233"/>
        <v>0.9</v>
      </c>
      <c r="AA3729" t="str">
        <f t="shared" si="234"/>
        <v>80%-100%</v>
      </c>
      <c r="AB3729">
        <f t="shared" si="235"/>
        <v>1.385049001859321E-4</v>
      </c>
    </row>
    <row r="3730" spans="1:28" x14ac:dyDescent="0.25">
      <c r="A3730" t="s">
        <v>8417</v>
      </c>
      <c r="B3730" t="s">
        <v>8418</v>
      </c>
      <c r="C3730" t="s">
        <v>77</v>
      </c>
      <c r="D3730" t="s">
        <v>100</v>
      </c>
      <c r="E3730">
        <v>246</v>
      </c>
      <c r="F3730" t="s">
        <v>87</v>
      </c>
      <c r="G3730">
        <v>2017</v>
      </c>
      <c r="H3730" t="s">
        <v>15</v>
      </c>
      <c r="J3730" t="s">
        <v>80</v>
      </c>
      <c r="K3730">
        <v>84</v>
      </c>
      <c r="L3730" s="18">
        <v>42732</v>
      </c>
      <c r="M3730" s="18">
        <v>45288</v>
      </c>
      <c r="N3730" s="18">
        <v>43356</v>
      </c>
      <c r="O3730">
        <v>33990000</v>
      </c>
      <c r="P3730">
        <v>29990000</v>
      </c>
      <c r="Q3730">
        <v>4000000</v>
      </c>
      <c r="R3730">
        <v>601435</v>
      </c>
      <c r="S3730" t="s">
        <v>133</v>
      </c>
      <c r="T3730">
        <v>1.3205205963178741</v>
      </c>
      <c r="U3730">
        <v>0.71771888856489874</v>
      </c>
      <c r="V3730">
        <v>0.29413071763101262</v>
      </c>
      <c r="W3730">
        <v>-0.2145225444540157</v>
      </c>
      <c r="X3730">
        <v>-0.49705409964536651</v>
      </c>
      <c r="Y3730" t="str">
        <f t="shared" si="232"/>
        <v>&gt;72</v>
      </c>
      <c r="Z3730" s="20">
        <f t="shared" si="233"/>
        <v>0.88231832892027062</v>
      </c>
      <c r="AA3730" t="str">
        <f t="shared" si="234"/>
        <v>80%-100%</v>
      </c>
      <c r="AB3730">
        <f t="shared" si="235"/>
        <v>1.2471377743808392E-4</v>
      </c>
    </row>
    <row r="3731" spans="1:28" x14ac:dyDescent="0.25">
      <c r="A3731" t="s">
        <v>8419</v>
      </c>
      <c r="B3731" t="s">
        <v>8420</v>
      </c>
      <c r="C3731" t="s">
        <v>77</v>
      </c>
      <c r="D3731" t="s">
        <v>147</v>
      </c>
      <c r="E3731">
        <v>15</v>
      </c>
      <c r="F3731" t="s">
        <v>12</v>
      </c>
      <c r="G3731">
        <v>2019</v>
      </c>
      <c r="H3731" t="s">
        <v>12</v>
      </c>
      <c r="J3731" t="s">
        <v>80</v>
      </c>
      <c r="K3731">
        <v>60</v>
      </c>
      <c r="L3731" s="18">
        <v>43325</v>
      </c>
      <c r="M3731" s="18">
        <v>45151</v>
      </c>
      <c r="N3731" s="18">
        <v>43411</v>
      </c>
      <c r="O3731">
        <v>75100000</v>
      </c>
      <c r="P3731">
        <v>37000000</v>
      </c>
      <c r="Q3731">
        <v>38100000</v>
      </c>
      <c r="R3731">
        <v>964124</v>
      </c>
      <c r="S3731" t="s">
        <v>306</v>
      </c>
      <c r="T3731">
        <v>1.284136339660898</v>
      </c>
      <c r="U3731">
        <v>-0.88223337325062845</v>
      </c>
      <c r="V3731">
        <v>0.2094661248883162</v>
      </c>
      <c r="W3731">
        <v>0.52586604882389498</v>
      </c>
      <c r="X3731">
        <v>-0.96114136402222416</v>
      </c>
      <c r="Y3731" t="str">
        <f t="shared" si="232"/>
        <v>49-60</v>
      </c>
      <c r="Z3731" s="20">
        <f t="shared" si="233"/>
        <v>0.49267643142476697</v>
      </c>
      <c r="AA3731" t="str">
        <f t="shared" si="234"/>
        <v>40%-60%</v>
      </c>
      <c r="AB3731">
        <f t="shared" si="235"/>
        <v>1.9992109863695197E-4</v>
      </c>
    </row>
    <row r="3732" spans="1:28" x14ac:dyDescent="0.25">
      <c r="A3732" t="s">
        <v>8421</v>
      </c>
      <c r="B3732" t="s">
        <v>8422</v>
      </c>
      <c r="C3732" t="s">
        <v>77</v>
      </c>
      <c r="D3732" t="s">
        <v>8423</v>
      </c>
      <c r="E3732">
        <v>1406773</v>
      </c>
      <c r="F3732" t="s">
        <v>95</v>
      </c>
      <c r="G3732">
        <v>2017</v>
      </c>
      <c r="H3732" t="s">
        <v>16</v>
      </c>
      <c r="J3732" t="s">
        <v>80</v>
      </c>
      <c r="K3732">
        <v>72</v>
      </c>
      <c r="L3732" s="18">
        <v>43902</v>
      </c>
      <c r="M3732" s="18">
        <v>46359</v>
      </c>
      <c r="N3732" s="18">
        <v>44364</v>
      </c>
      <c r="O3732">
        <v>27000000</v>
      </c>
      <c r="P3732">
        <v>27000000</v>
      </c>
      <c r="Q3732">
        <v>0</v>
      </c>
      <c r="R3732">
        <v>657536</v>
      </c>
      <c r="S3732" t="s">
        <v>2824</v>
      </c>
      <c r="T3732">
        <v>-1.202121198565784</v>
      </c>
      <c r="U3732">
        <v>1.2009447865714571</v>
      </c>
      <c r="V3732">
        <v>9.0899389914291959E-2</v>
      </c>
      <c r="W3732">
        <v>-0.70925823767236751</v>
      </c>
      <c r="X3732">
        <v>-1.5799243831913681</v>
      </c>
      <c r="Y3732" t="str">
        <f t="shared" si="232"/>
        <v>61-72</v>
      </c>
      <c r="Z3732" s="20">
        <f t="shared" si="233"/>
        <v>1</v>
      </c>
      <c r="AA3732" t="str">
        <f t="shared" si="234"/>
        <v>80%-100%</v>
      </c>
      <c r="AB3732">
        <f t="shared" si="235"/>
        <v>1.3634690093115289E-4</v>
      </c>
    </row>
    <row r="3733" spans="1:28" x14ac:dyDescent="0.25">
      <c r="A3733" t="s">
        <v>8424</v>
      </c>
      <c r="B3733" t="s">
        <v>8425</v>
      </c>
      <c r="C3733" t="s">
        <v>77</v>
      </c>
      <c r="D3733" t="s">
        <v>157</v>
      </c>
      <c r="E3733">
        <v>59</v>
      </c>
      <c r="F3733" t="s">
        <v>79</v>
      </c>
      <c r="G3733">
        <v>2019</v>
      </c>
      <c r="H3733" t="s">
        <v>13</v>
      </c>
      <c r="J3733" t="s">
        <v>80</v>
      </c>
      <c r="K3733">
        <v>60</v>
      </c>
      <c r="L3733" s="18">
        <v>43427</v>
      </c>
      <c r="M3733" s="18">
        <v>45253</v>
      </c>
      <c r="N3733" s="18">
        <v>43992</v>
      </c>
      <c r="O3733">
        <v>42510000</v>
      </c>
      <c r="P3733">
        <v>26210000</v>
      </c>
      <c r="Q3733">
        <v>16300000</v>
      </c>
      <c r="R3733">
        <v>624740</v>
      </c>
      <c r="S3733" t="s">
        <v>294</v>
      </c>
      <c r="T3733">
        <v>1.235623997451597</v>
      </c>
      <c r="U3733">
        <v>-0.37353784606709428</v>
      </c>
      <c r="V3733">
        <v>-0.1762927234619209</v>
      </c>
      <c r="W3733">
        <v>-0.390531753889866</v>
      </c>
      <c r="X3733">
        <v>1.823382222238922</v>
      </c>
      <c r="Y3733" t="str">
        <f t="shared" si="232"/>
        <v>49-60</v>
      </c>
      <c r="Z3733" s="20">
        <f t="shared" si="233"/>
        <v>0.6165608092213597</v>
      </c>
      <c r="AA3733" t="str">
        <f t="shared" si="234"/>
        <v>60%-80%</v>
      </c>
      <c r="AB3733">
        <f t="shared" si="235"/>
        <v>1.295463106015921E-4</v>
      </c>
    </row>
    <row r="3734" spans="1:28" x14ac:dyDescent="0.25">
      <c r="A3734" t="s">
        <v>8426</v>
      </c>
      <c r="B3734" t="s">
        <v>8427</v>
      </c>
      <c r="C3734" t="s">
        <v>77</v>
      </c>
      <c r="D3734" t="s">
        <v>181</v>
      </c>
      <c r="E3734">
        <v>48</v>
      </c>
      <c r="F3734" t="s">
        <v>25</v>
      </c>
      <c r="G3734">
        <v>2020</v>
      </c>
      <c r="H3734" t="s">
        <v>25</v>
      </c>
      <c r="I3734" t="s">
        <v>84</v>
      </c>
      <c r="J3734" t="s">
        <v>80</v>
      </c>
      <c r="K3734">
        <v>84</v>
      </c>
      <c r="L3734" s="18">
        <v>43861</v>
      </c>
      <c r="M3734" s="18">
        <v>46418</v>
      </c>
      <c r="N3734" s="18">
        <v>44544</v>
      </c>
      <c r="O3734">
        <v>37000000</v>
      </c>
      <c r="P3734">
        <v>37000000</v>
      </c>
      <c r="Q3734">
        <v>0</v>
      </c>
      <c r="R3734">
        <v>902016</v>
      </c>
      <c r="S3734" t="s">
        <v>407</v>
      </c>
      <c r="T3734">
        <v>-1.420426738507639</v>
      </c>
      <c r="U3734">
        <v>1.2009447865714571</v>
      </c>
      <c r="V3734">
        <v>0.92086653473246149</v>
      </c>
      <c r="W3734">
        <v>-3.886150202620655E-2</v>
      </c>
      <c r="X3734">
        <v>0.43112042910834891</v>
      </c>
      <c r="Y3734" t="str">
        <f t="shared" si="232"/>
        <v>&gt;72</v>
      </c>
      <c r="Z3734" s="20">
        <f t="shared" si="233"/>
        <v>1</v>
      </c>
      <c r="AA3734" t="str">
        <f t="shared" si="234"/>
        <v>80%-100%</v>
      </c>
      <c r="AB3734">
        <f t="shared" si="235"/>
        <v>1.8704236146813985E-4</v>
      </c>
    </row>
    <row r="3735" spans="1:28" x14ac:dyDescent="0.25">
      <c r="A3735" t="s">
        <v>8428</v>
      </c>
      <c r="B3735" t="s">
        <v>8429</v>
      </c>
      <c r="C3735" t="s">
        <v>77</v>
      </c>
      <c r="D3735" t="s">
        <v>93</v>
      </c>
      <c r="E3735">
        <v>62</v>
      </c>
      <c r="F3735" t="s">
        <v>87</v>
      </c>
      <c r="G3735">
        <v>2018</v>
      </c>
      <c r="H3735" t="s">
        <v>15</v>
      </c>
      <c r="J3735" t="s">
        <v>80</v>
      </c>
      <c r="K3735">
        <v>12</v>
      </c>
      <c r="L3735" s="18">
        <v>43374</v>
      </c>
      <c r="M3735" s="18">
        <v>43475</v>
      </c>
      <c r="N3735" s="18">
        <v>43384</v>
      </c>
      <c r="O3735">
        <v>32420000</v>
      </c>
      <c r="P3735">
        <v>14420000</v>
      </c>
      <c r="Q3735">
        <v>18000000</v>
      </c>
      <c r="R3735">
        <v>1325166</v>
      </c>
      <c r="S3735" t="s">
        <v>166</v>
      </c>
      <c r="T3735">
        <v>1.502441879602753</v>
      </c>
      <c r="U3735">
        <v>-1.078876842965651</v>
      </c>
      <c r="V3735">
        <v>-0.2648008150077798</v>
      </c>
      <c r="W3735">
        <v>-0.45136904296509572</v>
      </c>
      <c r="X3735">
        <v>0.58581618390063472</v>
      </c>
      <c r="Y3735" t="str">
        <f t="shared" si="232"/>
        <v>&lt;=24</v>
      </c>
      <c r="Z3735" s="20">
        <f t="shared" si="233"/>
        <v>0.4447871684145589</v>
      </c>
      <c r="AA3735" t="str">
        <f t="shared" si="234"/>
        <v>40%-60%</v>
      </c>
      <c r="AB3735">
        <f t="shared" si="235"/>
        <v>2.7478689732475813E-4</v>
      </c>
    </row>
    <row r="3736" spans="1:28" x14ac:dyDescent="0.25">
      <c r="A3736" t="s">
        <v>8430</v>
      </c>
      <c r="B3736" t="s">
        <v>8431</v>
      </c>
      <c r="C3736" t="s">
        <v>77</v>
      </c>
      <c r="D3736" t="s">
        <v>128</v>
      </c>
      <c r="E3736">
        <v>246</v>
      </c>
      <c r="F3736" t="s">
        <v>87</v>
      </c>
      <c r="G3736">
        <v>2018</v>
      </c>
      <c r="H3736" t="s">
        <v>15</v>
      </c>
      <c r="J3736" t="s">
        <v>80</v>
      </c>
      <c r="K3736">
        <v>48</v>
      </c>
      <c r="L3736" s="18">
        <v>43035</v>
      </c>
      <c r="M3736" s="18">
        <v>44496</v>
      </c>
      <c r="N3736" s="18">
        <v>43241</v>
      </c>
      <c r="O3736">
        <v>38290000</v>
      </c>
      <c r="P3736">
        <v>12290000</v>
      </c>
      <c r="Q3736">
        <v>26000000</v>
      </c>
      <c r="R3736">
        <v>356174</v>
      </c>
      <c r="S3736" t="s">
        <v>182</v>
      </c>
      <c r="T3736">
        <v>1.2477520830039219</v>
      </c>
      <c r="U3736">
        <v>-1.5872900991971211</v>
      </c>
      <c r="V3736">
        <v>0.52564408481904745</v>
      </c>
      <c r="W3736">
        <v>0.3872009870617753</v>
      </c>
      <c r="X3736">
        <v>-0.65174985443765243</v>
      </c>
      <c r="Y3736" t="str">
        <f t="shared" si="232"/>
        <v>37-48</v>
      </c>
      <c r="Z3736" s="20">
        <f t="shared" si="233"/>
        <v>0.32097153303734655</v>
      </c>
      <c r="AA3736" t="str">
        <f t="shared" si="234"/>
        <v>20%-40%</v>
      </c>
      <c r="AB3736">
        <f t="shared" si="235"/>
        <v>7.3856368460818042E-5</v>
      </c>
    </row>
    <row r="3737" spans="1:28" x14ac:dyDescent="0.25">
      <c r="A3737" t="s">
        <v>8432</v>
      </c>
      <c r="B3737" t="s">
        <v>8433</v>
      </c>
      <c r="C3737" t="s">
        <v>77</v>
      </c>
      <c r="D3737" t="s">
        <v>161</v>
      </c>
      <c r="E3737">
        <v>15</v>
      </c>
      <c r="F3737" t="s">
        <v>87</v>
      </c>
      <c r="G3737">
        <v>2021</v>
      </c>
      <c r="H3737" t="s">
        <v>24</v>
      </c>
      <c r="I3737" t="s">
        <v>84</v>
      </c>
      <c r="J3737" t="s">
        <v>80</v>
      </c>
      <c r="K3737">
        <v>84</v>
      </c>
      <c r="L3737" s="18">
        <v>44246</v>
      </c>
      <c r="M3737" s="18">
        <v>46802</v>
      </c>
      <c r="N3737" s="18">
        <v>44362</v>
      </c>
      <c r="O3737">
        <v>43561000</v>
      </c>
      <c r="P3737">
        <v>34561000</v>
      </c>
      <c r="Q3737">
        <v>9000000</v>
      </c>
      <c r="R3737">
        <v>696261</v>
      </c>
      <c r="S3737" t="s">
        <v>243</v>
      </c>
      <c r="T3737">
        <v>-1.1657369419088079</v>
      </c>
      <c r="U3737">
        <v>0.35257333929530321</v>
      </c>
      <c r="V3737">
        <v>-0.34384530499046262</v>
      </c>
      <c r="W3737">
        <v>-0.64523234950633634</v>
      </c>
      <c r="X3737">
        <v>-1.1931849962106531</v>
      </c>
      <c r="Y3737" t="str">
        <f t="shared" si="232"/>
        <v>&gt;72</v>
      </c>
      <c r="Z3737" s="20">
        <f t="shared" si="233"/>
        <v>0.79339317279217647</v>
      </c>
      <c r="AA3737" t="str">
        <f t="shared" si="234"/>
        <v>60%-80%</v>
      </c>
      <c r="AB3737">
        <f t="shared" si="235"/>
        <v>1.4437693082846483E-4</v>
      </c>
    </row>
    <row r="3738" spans="1:28" x14ac:dyDescent="0.25">
      <c r="A3738" t="s">
        <v>8434</v>
      </c>
      <c r="B3738" t="s">
        <v>8435</v>
      </c>
      <c r="C3738" t="s">
        <v>77</v>
      </c>
      <c r="D3738" t="s">
        <v>258</v>
      </c>
      <c r="E3738">
        <v>49</v>
      </c>
      <c r="F3738" t="s">
        <v>25</v>
      </c>
      <c r="G3738">
        <v>2020</v>
      </c>
      <c r="H3738" t="s">
        <v>25</v>
      </c>
      <c r="I3738" t="s">
        <v>84</v>
      </c>
      <c r="J3738" t="s">
        <v>80</v>
      </c>
      <c r="K3738">
        <v>84</v>
      </c>
      <c r="L3738" s="18">
        <v>43625</v>
      </c>
      <c r="M3738" s="18">
        <v>46271</v>
      </c>
      <c r="N3738" s="18">
        <v>44312</v>
      </c>
      <c r="O3738">
        <v>36640000</v>
      </c>
      <c r="P3738">
        <v>36640000</v>
      </c>
      <c r="Q3738">
        <v>0</v>
      </c>
      <c r="R3738">
        <v>874206</v>
      </c>
      <c r="S3738" t="s">
        <v>336</v>
      </c>
      <c r="T3738">
        <v>1.114343141928344</v>
      </c>
      <c r="U3738">
        <v>1.2009447865714571</v>
      </c>
      <c r="V3738">
        <v>0.63090786926245557</v>
      </c>
      <c r="W3738">
        <v>-0.29549610065111859</v>
      </c>
      <c r="X3738">
        <v>-0.18766259006079469</v>
      </c>
      <c r="Y3738" t="str">
        <f t="shared" si="232"/>
        <v>&gt;72</v>
      </c>
      <c r="Z3738" s="20">
        <f t="shared" si="233"/>
        <v>1</v>
      </c>
      <c r="AA3738" t="str">
        <f t="shared" si="234"/>
        <v>80%-100%</v>
      </c>
      <c r="AB3738">
        <f t="shared" si="235"/>
        <v>1.8127566988791405E-4</v>
      </c>
    </row>
    <row r="3739" spans="1:28" x14ac:dyDescent="0.25">
      <c r="A3739" t="s">
        <v>8436</v>
      </c>
      <c r="B3739" t="s">
        <v>8437</v>
      </c>
      <c r="C3739" t="s">
        <v>77</v>
      </c>
      <c r="D3739" t="s">
        <v>410</v>
      </c>
      <c r="E3739">
        <v>61</v>
      </c>
      <c r="F3739" t="s">
        <v>117</v>
      </c>
      <c r="G3739">
        <v>2020</v>
      </c>
      <c r="H3739" t="s">
        <v>14</v>
      </c>
      <c r="I3739" t="s">
        <v>84</v>
      </c>
      <c r="J3739" t="s">
        <v>80</v>
      </c>
      <c r="K3739">
        <v>72</v>
      </c>
      <c r="L3739" s="18">
        <v>43862</v>
      </c>
      <c r="M3739" s="18">
        <v>46024</v>
      </c>
      <c r="N3739" s="18">
        <v>44530</v>
      </c>
      <c r="O3739">
        <v>45990000</v>
      </c>
      <c r="P3739">
        <v>22995000</v>
      </c>
      <c r="Q3739">
        <v>22995000</v>
      </c>
      <c r="R3739">
        <v>561974</v>
      </c>
      <c r="S3739" t="s">
        <v>146</v>
      </c>
      <c r="T3739">
        <v>-0.52294840763556816</v>
      </c>
      <c r="U3739">
        <v>-0.85216124758390532</v>
      </c>
      <c r="V3739">
        <v>0.2094661248883162</v>
      </c>
      <c r="W3739">
        <v>0.56525206821685225</v>
      </c>
      <c r="X3739">
        <v>0.27642467431606299</v>
      </c>
      <c r="Y3739" t="str">
        <f t="shared" si="232"/>
        <v>61-72</v>
      </c>
      <c r="Z3739" s="20">
        <f t="shared" si="233"/>
        <v>0.5</v>
      </c>
      <c r="AA3739" t="str">
        <f t="shared" si="234"/>
        <v>40%-60%</v>
      </c>
      <c r="AB3739">
        <f t="shared" si="235"/>
        <v>1.1653113031664231E-4</v>
      </c>
    </row>
    <row r="3740" spans="1:28" x14ac:dyDescent="0.25">
      <c r="A3740" t="s">
        <v>8438</v>
      </c>
      <c r="B3740" t="s">
        <v>8439</v>
      </c>
      <c r="C3740" t="s">
        <v>77</v>
      </c>
      <c r="D3740" t="s">
        <v>1180</v>
      </c>
      <c r="E3740">
        <v>49</v>
      </c>
      <c r="F3740" t="s">
        <v>117</v>
      </c>
      <c r="G3740">
        <v>2017</v>
      </c>
      <c r="H3740" t="s">
        <v>14</v>
      </c>
      <c r="J3740" t="s">
        <v>80</v>
      </c>
      <c r="K3740">
        <v>63</v>
      </c>
      <c r="L3740" s="18">
        <v>42531</v>
      </c>
      <c r="M3740" s="18">
        <v>44567</v>
      </c>
      <c r="N3740" s="18">
        <v>42892</v>
      </c>
      <c r="O3740">
        <v>47690000</v>
      </c>
      <c r="P3740">
        <v>44327000</v>
      </c>
      <c r="Q3740">
        <v>3363000</v>
      </c>
      <c r="R3740">
        <v>1133639</v>
      </c>
      <c r="S3740" t="s">
        <v>135</v>
      </c>
      <c r="T3740">
        <v>1.029446543062067</v>
      </c>
      <c r="U3740">
        <v>0.91138321840771253</v>
      </c>
      <c r="V3740">
        <v>0.92086653473246149</v>
      </c>
      <c r="W3740">
        <v>-0.35866733672400802</v>
      </c>
      <c r="X3740">
        <v>0.89520769348520657</v>
      </c>
      <c r="Y3740" t="str">
        <f t="shared" si="232"/>
        <v>61-72</v>
      </c>
      <c r="Z3740" s="20">
        <f t="shared" si="233"/>
        <v>0.92948207171314745</v>
      </c>
      <c r="AA3740" t="str">
        <f t="shared" si="234"/>
        <v>80%-100%</v>
      </c>
      <c r="AB3740">
        <f t="shared" si="235"/>
        <v>2.350717898711116E-4</v>
      </c>
    </row>
    <row r="3741" spans="1:28" x14ac:dyDescent="0.25">
      <c r="A3741" t="s">
        <v>8440</v>
      </c>
      <c r="B3741" t="s">
        <v>8441</v>
      </c>
      <c r="C3741" t="s">
        <v>77</v>
      </c>
      <c r="D3741" t="s">
        <v>197</v>
      </c>
      <c r="E3741">
        <v>52</v>
      </c>
      <c r="F3741" t="s">
        <v>117</v>
      </c>
      <c r="G3741">
        <v>2016</v>
      </c>
      <c r="H3741" t="s">
        <v>14</v>
      </c>
      <c r="J3741" t="s">
        <v>80</v>
      </c>
      <c r="K3741">
        <v>36</v>
      </c>
      <c r="L3741" s="18">
        <v>42663</v>
      </c>
      <c r="M3741" s="18">
        <v>43758</v>
      </c>
      <c r="N3741" s="18">
        <v>43046</v>
      </c>
      <c r="O3741">
        <v>42690000</v>
      </c>
      <c r="P3741">
        <v>30690000</v>
      </c>
      <c r="Q3741">
        <v>12000000</v>
      </c>
      <c r="R3741">
        <v>1019345</v>
      </c>
      <c r="S3741" t="s">
        <v>490</v>
      </c>
      <c r="T3741">
        <v>1.284136339660898</v>
      </c>
      <c r="U3741">
        <v>4.6703867861484852E-2</v>
      </c>
      <c r="V3741">
        <v>-1.263768241188524</v>
      </c>
      <c r="W3741">
        <v>-0.39466061963980009</v>
      </c>
      <c r="X3741">
        <v>0.81785981608906366</v>
      </c>
      <c r="Y3741" t="str">
        <f t="shared" si="232"/>
        <v>25-36</v>
      </c>
      <c r="Z3741" s="20">
        <f t="shared" si="233"/>
        <v>0.71890372452564999</v>
      </c>
      <c r="AA3741" t="str">
        <f t="shared" si="234"/>
        <v>60%-80%</v>
      </c>
      <c r="AB3741">
        <f t="shared" si="235"/>
        <v>2.1137174501421375E-4</v>
      </c>
    </row>
    <row r="3742" spans="1:28" x14ac:dyDescent="0.25">
      <c r="A3742" t="s">
        <v>8442</v>
      </c>
      <c r="B3742" t="s">
        <v>8443</v>
      </c>
      <c r="C3742" t="s">
        <v>77</v>
      </c>
      <c r="D3742" t="s">
        <v>263</v>
      </c>
      <c r="E3742">
        <v>40</v>
      </c>
      <c r="F3742" t="s">
        <v>117</v>
      </c>
      <c r="G3742">
        <v>2018</v>
      </c>
      <c r="H3742" t="s">
        <v>14</v>
      </c>
      <c r="J3742" t="s">
        <v>80</v>
      </c>
      <c r="K3742">
        <v>72</v>
      </c>
      <c r="L3742" s="18">
        <v>42870</v>
      </c>
      <c r="M3742" s="18">
        <v>45061</v>
      </c>
      <c r="N3742" s="18">
        <v>43290</v>
      </c>
      <c r="O3742">
        <v>46850000</v>
      </c>
      <c r="P3742">
        <v>23425000</v>
      </c>
      <c r="Q3742">
        <v>23425000</v>
      </c>
      <c r="R3742">
        <v>570554</v>
      </c>
      <c r="S3742" t="s">
        <v>203</v>
      </c>
      <c r="T3742">
        <v>0.89603760198648907</v>
      </c>
      <c r="U3742">
        <v>-0.85216124758390532</v>
      </c>
      <c r="V3742">
        <v>0.92086653473246149</v>
      </c>
      <c r="W3742">
        <v>-0.13883740945741191</v>
      </c>
      <c r="X3742">
        <v>-0.1103147126646518</v>
      </c>
      <c r="Y3742" t="str">
        <f t="shared" si="232"/>
        <v>61-72</v>
      </c>
      <c r="Z3742" s="20">
        <f t="shared" si="233"/>
        <v>0.5</v>
      </c>
      <c r="AA3742" t="str">
        <f t="shared" si="234"/>
        <v>40%-60%</v>
      </c>
      <c r="AB3742">
        <f t="shared" si="235"/>
        <v>1.1831028219576267E-4</v>
      </c>
    </row>
    <row r="3743" spans="1:28" x14ac:dyDescent="0.25">
      <c r="A3743" t="s">
        <v>8444</v>
      </c>
      <c r="B3743" t="s">
        <v>8445</v>
      </c>
      <c r="C3743" t="s">
        <v>77</v>
      </c>
      <c r="D3743" t="s">
        <v>197</v>
      </c>
      <c r="E3743">
        <v>62</v>
      </c>
      <c r="F3743" t="s">
        <v>117</v>
      </c>
      <c r="G3743">
        <v>2017</v>
      </c>
      <c r="H3743" t="s">
        <v>14</v>
      </c>
      <c r="J3743" t="s">
        <v>80</v>
      </c>
      <c r="K3743">
        <v>72</v>
      </c>
      <c r="L3743" s="18">
        <v>42656</v>
      </c>
      <c r="M3743" s="18">
        <v>44847</v>
      </c>
      <c r="N3743" s="18">
        <v>44085</v>
      </c>
      <c r="O3743">
        <v>47750000</v>
      </c>
      <c r="P3743">
        <v>13750000</v>
      </c>
      <c r="Q3743">
        <v>34000000</v>
      </c>
      <c r="R3743">
        <v>252976</v>
      </c>
      <c r="S3743" t="s">
        <v>272</v>
      </c>
      <c r="T3743">
        <v>1.453929537393452</v>
      </c>
      <c r="U3743">
        <v>-1.722850194005813</v>
      </c>
      <c r="V3743">
        <v>-1.973030497578637</v>
      </c>
      <c r="W3743">
        <v>-0.14153658331460289</v>
      </c>
      <c r="X3743">
        <v>0.50846830650449182</v>
      </c>
      <c r="Y3743" t="str">
        <f t="shared" si="232"/>
        <v>61-72</v>
      </c>
      <c r="Z3743" s="20">
        <f t="shared" si="233"/>
        <v>0.2879581151832461</v>
      </c>
      <c r="AA3743" t="str">
        <f t="shared" si="234"/>
        <v>20%-40%</v>
      </c>
      <c r="AB3743">
        <f t="shared" si="235"/>
        <v>5.24571941459621E-5</v>
      </c>
    </row>
    <row r="3744" spans="1:28" x14ac:dyDescent="0.25">
      <c r="A3744" t="s">
        <v>8446</v>
      </c>
      <c r="B3744" t="s">
        <v>8447</v>
      </c>
      <c r="C3744" t="s">
        <v>77</v>
      </c>
      <c r="D3744" t="s">
        <v>165</v>
      </c>
      <c r="E3744">
        <v>61</v>
      </c>
      <c r="F3744" t="s">
        <v>87</v>
      </c>
      <c r="G3744">
        <v>2020</v>
      </c>
      <c r="H3744" t="s">
        <v>15</v>
      </c>
      <c r="I3744" t="s">
        <v>84</v>
      </c>
      <c r="J3744" t="s">
        <v>80</v>
      </c>
      <c r="K3744">
        <v>72</v>
      </c>
      <c r="L3744" s="18">
        <v>43748</v>
      </c>
      <c r="M3744" s="18">
        <v>45940</v>
      </c>
      <c r="N3744" s="18">
        <v>44477</v>
      </c>
      <c r="O3744">
        <v>35690000</v>
      </c>
      <c r="P3744">
        <v>11690000</v>
      </c>
      <c r="Q3744">
        <v>24000000</v>
      </c>
      <c r="R3744">
        <v>271169</v>
      </c>
      <c r="S3744" t="s">
        <v>641</v>
      </c>
      <c r="T3744">
        <v>0.32601758102720108</v>
      </c>
      <c r="U3744">
        <v>-1.5603073748030849</v>
      </c>
      <c r="V3744">
        <v>-0.54145652994716964</v>
      </c>
      <c r="W3744">
        <v>-0.28821844766225591</v>
      </c>
      <c r="X3744">
        <v>1.281947080465921</v>
      </c>
      <c r="Y3744" t="str">
        <f t="shared" si="232"/>
        <v>61-72</v>
      </c>
      <c r="Z3744" s="20">
        <f t="shared" si="233"/>
        <v>0.32754272905575793</v>
      </c>
      <c r="AA3744" t="str">
        <f t="shared" si="234"/>
        <v>20%-40%</v>
      </c>
      <c r="AB3744">
        <f t="shared" si="235"/>
        <v>5.6229701154917451E-5</v>
      </c>
    </row>
    <row r="3745" spans="1:28" x14ac:dyDescent="0.25">
      <c r="A3745" t="s">
        <v>8448</v>
      </c>
      <c r="B3745" t="s">
        <v>8449</v>
      </c>
      <c r="C3745" t="s">
        <v>77</v>
      </c>
      <c r="D3745" t="s">
        <v>354</v>
      </c>
      <c r="E3745">
        <v>246</v>
      </c>
      <c r="F3745" t="s">
        <v>17</v>
      </c>
      <c r="G3745">
        <v>2019</v>
      </c>
      <c r="H3745" t="s">
        <v>17</v>
      </c>
      <c r="J3745" t="s">
        <v>80</v>
      </c>
      <c r="K3745">
        <v>72</v>
      </c>
      <c r="L3745" s="18">
        <v>43167</v>
      </c>
      <c r="M3745" s="18">
        <v>45507</v>
      </c>
      <c r="N3745" s="18">
        <v>43563</v>
      </c>
      <c r="O3745">
        <v>56540000</v>
      </c>
      <c r="P3745">
        <v>49096363</v>
      </c>
      <c r="Q3745">
        <v>7443637</v>
      </c>
      <c r="R3745">
        <v>1009947</v>
      </c>
      <c r="S3745" t="s">
        <v>420</v>
      </c>
      <c r="T3745">
        <v>1.065830799719043</v>
      </c>
      <c r="U3745">
        <v>0.66035136454237575</v>
      </c>
      <c r="V3745">
        <v>-0.5482159404635486</v>
      </c>
      <c r="W3745">
        <v>-1.5396904345099729E-2</v>
      </c>
      <c r="X3745">
        <v>-0.57440197704150942</v>
      </c>
      <c r="Y3745" t="str">
        <f t="shared" si="232"/>
        <v>61-72</v>
      </c>
      <c r="Z3745" s="20">
        <f t="shared" si="233"/>
        <v>0.86834741775733992</v>
      </c>
      <c r="AA3745" t="str">
        <f t="shared" si="234"/>
        <v>80%-100%</v>
      </c>
      <c r="AB3745">
        <f t="shared" si="235"/>
        <v>2.0942297236153622E-4</v>
      </c>
    </row>
    <row r="3746" spans="1:28" x14ac:dyDescent="0.25">
      <c r="A3746" t="s">
        <v>8450</v>
      </c>
      <c r="B3746" t="s">
        <v>8451</v>
      </c>
      <c r="C3746" t="s">
        <v>77</v>
      </c>
      <c r="D3746" t="s">
        <v>411</v>
      </c>
      <c r="E3746">
        <v>59</v>
      </c>
      <c r="F3746" t="s">
        <v>20</v>
      </c>
      <c r="G3746">
        <v>2021</v>
      </c>
      <c r="H3746" t="s">
        <v>20</v>
      </c>
      <c r="I3746" t="s">
        <v>84</v>
      </c>
      <c r="J3746" t="s">
        <v>80</v>
      </c>
      <c r="K3746">
        <v>72</v>
      </c>
      <c r="L3746" s="18">
        <v>44028</v>
      </c>
      <c r="M3746" s="18">
        <v>46219</v>
      </c>
      <c r="N3746" s="18">
        <v>44347</v>
      </c>
      <c r="O3746">
        <v>96690000</v>
      </c>
      <c r="P3746">
        <v>67683000</v>
      </c>
      <c r="Q3746">
        <v>29007000</v>
      </c>
      <c r="R3746">
        <v>1493181</v>
      </c>
      <c r="S3746" t="s">
        <v>252</v>
      </c>
      <c r="T3746">
        <v>0.2411209821609242</v>
      </c>
      <c r="U3746">
        <v>-3.091883392176074E-2</v>
      </c>
      <c r="V3746">
        <v>0.48612183982770601</v>
      </c>
      <c r="W3746">
        <v>1.335916919334142</v>
      </c>
      <c r="X3746">
        <v>0.1217289195237771</v>
      </c>
      <c r="Y3746" t="str">
        <f t="shared" si="232"/>
        <v>61-72</v>
      </c>
      <c r="Z3746" s="20">
        <f t="shared" si="233"/>
        <v>0.7</v>
      </c>
      <c r="AA3746" t="str">
        <f t="shared" si="234"/>
        <v>60%-80%</v>
      </c>
      <c r="AB3746">
        <f t="shared" si="235"/>
        <v>3.0962654802060998E-4</v>
      </c>
    </row>
    <row r="3747" spans="1:28" x14ac:dyDescent="0.25">
      <c r="A3747" t="s">
        <v>8452</v>
      </c>
      <c r="B3747" t="s">
        <v>8453</v>
      </c>
      <c r="C3747" t="s">
        <v>77</v>
      </c>
      <c r="D3747" t="s">
        <v>291</v>
      </c>
      <c r="E3747">
        <v>62</v>
      </c>
      <c r="F3747" t="s">
        <v>87</v>
      </c>
      <c r="G3747">
        <v>2017</v>
      </c>
      <c r="H3747" t="s">
        <v>15</v>
      </c>
      <c r="J3747" t="s">
        <v>80</v>
      </c>
      <c r="K3747">
        <v>84</v>
      </c>
      <c r="L3747" s="18">
        <v>42654</v>
      </c>
      <c r="M3747" s="18">
        <v>45240</v>
      </c>
      <c r="N3747" s="18">
        <v>43497</v>
      </c>
      <c r="O3747">
        <v>40750000</v>
      </c>
      <c r="P3747">
        <v>36750000</v>
      </c>
      <c r="Q3747">
        <v>4000000</v>
      </c>
      <c r="R3747">
        <v>706824</v>
      </c>
      <c r="S3747" t="s">
        <v>272</v>
      </c>
      <c r="T3747">
        <v>0.13196821218999669</v>
      </c>
      <c r="U3747">
        <v>0.79788102526488258</v>
      </c>
      <c r="V3747">
        <v>-0.19900718523681421</v>
      </c>
      <c r="W3747">
        <v>-0.75696375584850695</v>
      </c>
      <c r="X3747">
        <v>-1.0384892414183671</v>
      </c>
      <c r="Y3747" t="str">
        <f t="shared" si="232"/>
        <v>&gt;72</v>
      </c>
      <c r="Z3747" s="20">
        <f t="shared" si="233"/>
        <v>0.90184049079754602</v>
      </c>
      <c r="AA3747" t="str">
        <f t="shared" si="234"/>
        <v>80%-100%</v>
      </c>
      <c r="AB3747">
        <f t="shared" si="235"/>
        <v>1.4656727829922804E-4</v>
      </c>
    </row>
    <row r="3748" spans="1:28" x14ac:dyDescent="0.25">
      <c r="A3748" t="s">
        <v>8454</v>
      </c>
      <c r="B3748" t="s">
        <v>8455</v>
      </c>
      <c r="C3748" t="s">
        <v>77</v>
      </c>
      <c r="D3748" t="s">
        <v>236</v>
      </c>
      <c r="E3748">
        <v>15</v>
      </c>
      <c r="F3748" t="s">
        <v>87</v>
      </c>
      <c r="G3748">
        <v>2021</v>
      </c>
      <c r="H3748" t="s">
        <v>24</v>
      </c>
      <c r="I3748" t="s">
        <v>84</v>
      </c>
      <c r="J3748" t="s">
        <v>80</v>
      </c>
      <c r="K3748">
        <v>84</v>
      </c>
      <c r="L3748" s="18">
        <v>44287</v>
      </c>
      <c r="M3748" s="18">
        <v>46756</v>
      </c>
      <c r="N3748" s="18">
        <v>44509</v>
      </c>
      <c r="O3748">
        <v>47272700</v>
      </c>
      <c r="P3748">
        <v>47272700</v>
      </c>
      <c r="Q3748">
        <v>0</v>
      </c>
      <c r="R3748">
        <v>992531</v>
      </c>
      <c r="S3748" t="s">
        <v>243</v>
      </c>
      <c r="T3748">
        <v>-0.207618183275111</v>
      </c>
      <c r="U3748">
        <v>1.2009447865714571</v>
      </c>
      <c r="V3748">
        <v>0.16994387989697479</v>
      </c>
      <c r="W3748">
        <v>-0.25582464405423833</v>
      </c>
      <c r="X3748">
        <v>-0.80644560922993824</v>
      </c>
      <c r="Y3748" t="str">
        <f t="shared" si="232"/>
        <v>&gt;72</v>
      </c>
      <c r="Z3748" s="20">
        <f t="shared" si="233"/>
        <v>1</v>
      </c>
      <c r="AA3748" t="str">
        <f t="shared" si="234"/>
        <v>80%-100%</v>
      </c>
      <c r="AB3748">
        <f t="shared" si="235"/>
        <v>2.0581158435142429E-4</v>
      </c>
    </row>
    <row r="3749" spans="1:28" x14ac:dyDescent="0.25">
      <c r="A3749" t="s">
        <v>1198</v>
      </c>
      <c r="B3749" t="s">
        <v>1199</v>
      </c>
      <c r="C3749" t="s">
        <v>77</v>
      </c>
      <c r="D3749" t="s">
        <v>116</v>
      </c>
      <c r="E3749">
        <v>61</v>
      </c>
      <c r="F3749" t="s">
        <v>17</v>
      </c>
      <c r="G3749">
        <v>2020</v>
      </c>
      <c r="H3749" t="s">
        <v>17</v>
      </c>
      <c r="I3749" t="s">
        <v>84</v>
      </c>
      <c r="J3749" t="s">
        <v>80</v>
      </c>
      <c r="K3749">
        <v>84</v>
      </c>
      <c r="L3749" s="18">
        <v>43542</v>
      </c>
      <c r="M3749" s="18">
        <v>46099</v>
      </c>
      <c r="N3749" s="18">
        <v>44547</v>
      </c>
      <c r="O3749">
        <v>65480000</v>
      </c>
      <c r="P3749">
        <v>43480000</v>
      </c>
      <c r="Q3749">
        <v>22000000</v>
      </c>
      <c r="R3749">
        <v>902428</v>
      </c>
      <c r="S3749" t="s">
        <v>255</v>
      </c>
      <c r="T3749">
        <v>1.0051903719574169</v>
      </c>
      <c r="U3749">
        <v>-0.1786622003380717</v>
      </c>
      <c r="V3749">
        <v>-0.25760839877527553</v>
      </c>
      <c r="W3749">
        <v>0.19020085841091</v>
      </c>
      <c r="X3749">
        <v>-0.72909773183379534</v>
      </c>
      <c r="Y3749" t="str">
        <f t="shared" si="232"/>
        <v>&gt;72</v>
      </c>
      <c r="Z3749" s="20">
        <f t="shared" si="233"/>
        <v>0.66401954795357365</v>
      </c>
      <c r="AA3749" t="str">
        <f t="shared" si="234"/>
        <v>60%-80%</v>
      </c>
      <c r="AB3749">
        <f t="shared" si="235"/>
        <v>1.8712779393599506E-4</v>
      </c>
    </row>
    <row r="3750" spans="1:28" x14ac:dyDescent="0.25">
      <c r="A3750" t="s">
        <v>8456</v>
      </c>
      <c r="B3750" t="s">
        <v>8457</v>
      </c>
      <c r="C3750" t="s">
        <v>77</v>
      </c>
      <c r="D3750" t="s">
        <v>611</v>
      </c>
      <c r="E3750">
        <v>15</v>
      </c>
      <c r="F3750" t="s">
        <v>79</v>
      </c>
      <c r="G3750">
        <v>2017</v>
      </c>
      <c r="H3750" t="s">
        <v>13</v>
      </c>
      <c r="J3750" t="s">
        <v>80</v>
      </c>
      <c r="K3750">
        <v>84</v>
      </c>
      <c r="L3750" s="18">
        <v>42702</v>
      </c>
      <c r="M3750" s="18">
        <v>45258</v>
      </c>
      <c r="N3750" s="18">
        <v>44162</v>
      </c>
      <c r="O3750">
        <v>39990000</v>
      </c>
      <c r="P3750">
        <v>37990500</v>
      </c>
      <c r="Q3750">
        <v>1999500</v>
      </c>
      <c r="R3750">
        <v>677892</v>
      </c>
      <c r="S3750" t="s">
        <v>311</v>
      </c>
      <c r="T3750">
        <v>0.98093420085276606</v>
      </c>
      <c r="U3750">
        <v>0.99563418315592023</v>
      </c>
      <c r="V3750">
        <v>0.32295701793810228</v>
      </c>
      <c r="W3750">
        <v>-0.4999358513088869</v>
      </c>
      <c r="X3750">
        <v>-0.4197062222492236</v>
      </c>
      <c r="Y3750" t="str">
        <f t="shared" si="232"/>
        <v>&gt;72</v>
      </c>
      <c r="Z3750" s="20">
        <f t="shared" si="233"/>
        <v>0.95</v>
      </c>
      <c r="AA3750" t="str">
        <f t="shared" si="234"/>
        <v>80%-100%</v>
      </c>
      <c r="AB3750">
        <f t="shared" si="235"/>
        <v>1.4056792839634802E-4</v>
      </c>
    </row>
    <row r="3751" spans="1:28" x14ac:dyDescent="0.25">
      <c r="A3751" t="s">
        <v>8458</v>
      </c>
      <c r="B3751" t="s">
        <v>8459</v>
      </c>
      <c r="C3751" t="s">
        <v>77</v>
      </c>
      <c r="D3751" t="s">
        <v>258</v>
      </c>
      <c r="E3751">
        <v>51</v>
      </c>
      <c r="F3751" t="s">
        <v>25</v>
      </c>
      <c r="G3751">
        <v>2020</v>
      </c>
      <c r="H3751" t="s">
        <v>25</v>
      </c>
      <c r="I3751" t="s">
        <v>84</v>
      </c>
      <c r="J3751" t="s">
        <v>80</v>
      </c>
      <c r="K3751">
        <v>72</v>
      </c>
      <c r="L3751" s="18">
        <v>43664</v>
      </c>
      <c r="M3751" s="18">
        <v>45856</v>
      </c>
      <c r="N3751" s="18">
        <v>44202</v>
      </c>
      <c r="O3751">
        <v>36390000</v>
      </c>
      <c r="P3751">
        <v>26390000</v>
      </c>
      <c r="Q3751">
        <v>10000000</v>
      </c>
      <c r="R3751">
        <v>723610</v>
      </c>
      <c r="S3751" t="s">
        <v>153</v>
      </c>
      <c r="T3751">
        <v>9.5583955533020917E-2</v>
      </c>
      <c r="U3751">
        <v>7.2554550707009099E-2</v>
      </c>
      <c r="V3751">
        <v>-7.567106382621458E-2</v>
      </c>
      <c r="W3751">
        <v>-0.66040200927994752</v>
      </c>
      <c r="X3751">
        <v>-1.1931849962106531</v>
      </c>
      <c r="Y3751" t="str">
        <f t="shared" si="232"/>
        <v>61-72</v>
      </c>
      <c r="Z3751" s="20">
        <f t="shared" si="233"/>
        <v>0.72519923055784552</v>
      </c>
      <c r="AA3751" t="str">
        <f t="shared" si="234"/>
        <v>60%-80%</v>
      </c>
      <c r="AB3751">
        <f t="shared" si="235"/>
        <v>1.5004802928325072E-4</v>
      </c>
    </row>
    <row r="3752" spans="1:28" x14ac:dyDescent="0.25">
      <c r="A3752" t="s">
        <v>8460</v>
      </c>
      <c r="B3752" t="s">
        <v>8461</v>
      </c>
      <c r="C3752" t="s">
        <v>77</v>
      </c>
      <c r="D3752" t="s">
        <v>8121</v>
      </c>
      <c r="E3752">
        <v>60</v>
      </c>
      <c r="F3752" t="s">
        <v>79</v>
      </c>
      <c r="G3752">
        <v>2019</v>
      </c>
      <c r="H3752" t="s">
        <v>646</v>
      </c>
      <c r="J3752" t="s">
        <v>80</v>
      </c>
      <c r="K3752">
        <v>60</v>
      </c>
      <c r="L3752" s="18">
        <v>43417</v>
      </c>
      <c r="M3752" s="18">
        <v>45243</v>
      </c>
      <c r="N3752" s="18">
        <v>44028</v>
      </c>
      <c r="O3752">
        <v>31236884</v>
      </c>
      <c r="P3752">
        <v>20570016</v>
      </c>
      <c r="Q3752">
        <v>10666868</v>
      </c>
      <c r="R3752">
        <v>518577</v>
      </c>
      <c r="S3752" t="s">
        <v>191</v>
      </c>
      <c r="T3752">
        <v>0.1198401266376715</v>
      </c>
      <c r="U3752">
        <v>-0.20125724205206039</v>
      </c>
      <c r="V3752">
        <v>-0.33378175574831781</v>
      </c>
      <c r="W3752">
        <v>-0.66832621072606857</v>
      </c>
      <c r="X3752">
        <v>0.81785981608906366</v>
      </c>
      <c r="Y3752" t="str">
        <f t="shared" si="232"/>
        <v>49-60</v>
      </c>
      <c r="Z3752" s="20">
        <f t="shared" si="233"/>
        <v>0.65851689944489977</v>
      </c>
      <c r="AA3752" t="str">
        <f t="shared" si="234"/>
        <v>60%-80%</v>
      </c>
      <c r="AB3752">
        <f t="shared" si="235"/>
        <v>1.0753231282268116E-4</v>
      </c>
    </row>
    <row r="3753" spans="1:28" x14ac:dyDescent="0.25">
      <c r="A3753" t="s">
        <v>8462</v>
      </c>
      <c r="B3753" t="s">
        <v>8463</v>
      </c>
      <c r="C3753" t="s">
        <v>77</v>
      </c>
      <c r="D3753" t="s">
        <v>865</v>
      </c>
      <c r="E3753">
        <v>60</v>
      </c>
      <c r="F3753" t="s">
        <v>20</v>
      </c>
      <c r="G3753">
        <v>2021</v>
      </c>
      <c r="H3753" t="s">
        <v>20</v>
      </c>
      <c r="I3753" t="s">
        <v>84</v>
      </c>
      <c r="J3753" t="s">
        <v>80</v>
      </c>
      <c r="K3753">
        <v>72</v>
      </c>
      <c r="L3753" s="18">
        <v>44071</v>
      </c>
      <c r="M3753" s="18">
        <v>46262</v>
      </c>
      <c r="N3753" s="18">
        <v>44495</v>
      </c>
      <c r="O3753">
        <v>121070000</v>
      </c>
      <c r="P3753">
        <v>60535000</v>
      </c>
      <c r="Q3753">
        <v>60535000</v>
      </c>
      <c r="R3753">
        <v>1665887</v>
      </c>
      <c r="S3753" t="s">
        <v>189</v>
      </c>
      <c r="T3753">
        <v>-0.68061351981579676</v>
      </c>
      <c r="U3753">
        <v>-0.85216124758390532</v>
      </c>
      <c r="V3753">
        <v>0.4070773498450232</v>
      </c>
      <c r="W3753">
        <v>1.169316848612264</v>
      </c>
      <c r="X3753">
        <v>-0.88379348662608126</v>
      </c>
      <c r="Y3753" t="str">
        <f t="shared" si="232"/>
        <v>61-72</v>
      </c>
      <c r="Z3753" s="20">
        <f t="shared" si="233"/>
        <v>0.5</v>
      </c>
      <c r="AA3753" t="str">
        <f t="shared" si="234"/>
        <v>40%-60%</v>
      </c>
      <c r="AB3753">
        <f t="shared" si="235"/>
        <v>3.4543892615992967E-4</v>
      </c>
    </row>
    <row r="3754" spans="1:28" x14ac:dyDescent="0.25">
      <c r="A3754" t="s">
        <v>8464</v>
      </c>
      <c r="B3754" t="s">
        <v>8465</v>
      </c>
      <c r="C3754" t="s">
        <v>77</v>
      </c>
      <c r="D3754" t="s">
        <v>231</v>
      </c>
      <c r="E3754">
        <v>48</v>
      </c>
      <c r="F3754" t="s">
        <v>87</v>
      </c>
      <c r="G3754">
        <v>2020</v>
      </c>
      <c r="H3754" t="s">
        <v>15</v>
      </c>
      <c r="I3754" t="s">
        <v>84</v>
      </c>
      <c r="J3754" t="s">
        <v>80</v>
      </c>
      <c r="K3754">
        <v>84</v>
      </c>
      <c r="L3754" s="18">
        <v>43807</v>
      </c>
      <c r="M3754" s="18">
        <v>46246</v>
      </c>
      <c r="N3754" s="18">
        <v>44362</v>
      </c>
      <c r="O3754">
        <v>46790000</v>
      </c>
      <c r="P3754">
        <v>38000000</v>
      </c>
      <c r="Q3754">
        <v>8790000</v>
      </c>
      <c r="R3754">
        <v>799361</v>
      </c>
      <c r="S3754" t="s">
        <v>407</v>
      </c>
      <c r="T3754">
        <v>0.39878609434115281</v>
      </c>
      <c r="U3754">
        <v>0.42954910201383167</v>
      </c>
      <c r="V3754">
        <v>-8.7163618880511898E-2</v>
      </c>
      <c r="W3754">
        <v>0.63107720647877552</v>
      </c>
      <c r="X3754">
        <v>1.0499034482774929</v>
      </c>
      <c r="Y3754" t="str">
        <f t="shared" si="232"/>
        <v>&gt;72</v>
      </c>
      <c r="Z3754" s="20">
        <f t="shared" si="233"/>
        <v>0.81213934601410553</v>
      </c>
      <c r="AA3754" t="str">
        <f t="shared" si="234"/>
        <v>80%-100%</v>
      </c>
      <c r="AB3754">
        <f t="shared" si="235"/>
        <v>1.6575578382815133E-4</v>
      </c>
    </row>
    <row r="3755" spans="1:28" x14ac:dyDescent="0.25">
      <c r="A3755" t="s">
        <v>8466</v>
      </c>
      <c r="B3755" t="s">
        <v>8467</v>
      </c>
      <c r="C3755" t="s">
        <v>77</v>
      </c>
      <c r="D3755" t="s">
        <v>436</v>
      </c>
      <c r="E3755">
        <v>51</v>
      </c>
      <c r="F3755" t="s">
        <v>117</v>
      </c>
      <c r="G3755">
        <v>2019</v>
      </c>
      <c r="H3755" t="s">
        <v>14</v>
      </c>
      <c r="J3755" t="s">
        <v>80</v>
      </c>
      <c r="K3755">
        <v>84</v>
      </c>
      <c r="L3755" s="18">
        <v>43427</v>
      </c>
      <c r="M3755" s="18">
        <v>45984</v>
      </c>
      <c r="N3755" s="18">
        <v>43572</v>
      </c>
      <c r="O3755">
        <v>47450000</v>
      </c>
      <c r="P3755">
        <v>23725000</v>
      </c>
      <c r="Q3755">
        <v>23725000</v>
      </c>
      <c r="R3755">
        <v>551894</v>
      </c>
      <c r="S3755" t="s">
        <v>261</v>
      </c>
      <c r="T3755">
        <v>1.2113678263469461</v>
      </c>
      <c r="U3755">
        <v>-0.85216124758390532</v>
      </c>
      <c r="V3755">
        <v>1.185489993161002E-2</v>
      </c>
      <c r="W3755">
        <v>-0.61580377378186402</v>
      </c>
      <c r="X3755">
        <v>1.3592949578620639</v>
      </c>
      <c r="Y3755" t="str">
        <f t="shared" si="232"/>
        <v>&gt;72</v>
      </c>
      <c r="Z3755" s="20">
        <f t="shared" si="233"/>
        <v>0.5</v>
      </c>
      <c r="AA3755" t="str">
        <f t="shared" si="234"/>
        <v>40%-60%</v>
      </c>
      <c r="AB3755">
        <f t="shared" si="235"/>
        <v>1.1444093789921418E-4</v>
      </c>
    </row>
    <row r="3756" spans="1:28" x14ac:dyDescent="0.25">
      <c r="A3756" t="s">
        <v>8468</v>
      </c>
      <c r="B3756" t="s">
        <v>8469</v>
      </c>
      <c r="C3756" t="s">
        <v>77</v>
      </c>
      <c r="D3756" t="s">
        <v>93</v>
      </c>
      <c r="E3756">
        <v>252</v>
      </c>
      <c r="F3756" t="s">
        <v>79</v>
      </c>
      <c r="G3756">
        <v>2018</v>
      </c>
      <c r="H3756" t="s">
        <v>13</v>
      </c>
      <c r="J3756" t="s">
        <v>80</v>
      </c>
      <c r="K3756">
        <v>84</v>
      </c>
      <c r="L3756" s="18">
        <v>43066</v>
      </c>
      <c r="M3756" s="18">
        <v>45623</v>
      </c>
      <c r="N3756" s="18">
        <v>43251</v>
      </c>
      <c r="O3756">
        <v>32640000</v>
      </c>
      <c r="P3756">
        <v>18000000</v>
      </c>
      <c r="Q3756">
        <v>14640000</v>
      </c>
      <c r="R3756">
        <v>416837</v>
      </c>
      <c r="S3756" t="s">
        <v>403</v>
      </c>
      <c r="T3756">
        <v>-0.3531552099030143</v>
      </c>
      <c r="U3756">
        <v>-0.64081209700908859</v>
      </c>
      <c r="V3756">
        <v>1.158000004680509</v>
      </c>
      <c r="W3756">
        <v>-0.28408956531713558</v>
      </c>
      <c r="X3756">
        <v>-0.4197062222492236</v>
      </c>
      <c r="Y3756" t="str">
        <f t="shared" si="232"/>
        <v>&gt;72</v>
      </c>
      <c r="Z3756" s="20">
        <f t="shared" si="233"/>
        <v>0.55147058823529416</v>
      </c>
      <c r="AA3756" t="str">
        <f t="shared" si="234"/>
        <v>40%-60%</v>
      </c>
      <c r="AB3756">
        <f t="shared" si="235"/>
        <v>8.6435469911060349E-5</v>
      </c>
    </row>
    <row r="3757" spans="1:28" x14ac:dyDescent="0.25">
      <c r="A3757" t="s">
        <v>8470</v>
      </c>
      <c r="B3757" t="s">
        <v>8471</v>
      </c>
      <c r="C3757" t="s">
        <v>77</v>
      </c>
      <c r="D3757" t="s">
        <v>463</v>
      </c>
      <c r="E3757">
        <v>60</v>
      </c>
      <c r="F3757" t="s">
        <v>117</v>
      </c>
      <c r="G3757">
        <v>2018</v>
      </c>
      <c r="H3757" t="s">
        <v>14</v>
      </c>
      <c r="J3757" t="s">
        <v>80</v>
      </c>
      <c r="K3757">
        <v>24</v>
      </c>
      <c r="L3757" s="18">
        <v>42996</v>
      </c>
      <c r="M3757" s="18">
        <v>43726</v>
      </c>
      <c r="N3757" s="18">
        <v>43129</v>
      </c>
      <c r="O3757">
        <v>47159000</v>
      </c>
      <c r="P3757">
        <v>10000000</v>
      </c>
      <c r="Q3757">
        <v>37159000</v>
      </c>
      <c r="R3757">
        <v>502910</v>
      </c>
      <c r="S3757" t="s">
        <v>189</v>
      </c>
      <c r="T3757">
        <v>1.623722735126006</v>
      </c>
      <c r="U3757">
        <v>-2.0345507550294721</v>
      </c>
      <c r="V3757">
        <v>-0.1462340800337556</v>
      </c>
      <c r="W3757">
        <v>0.25806687268088352</v>
      </c>
      <c r="X3757">
        <v>0.89520769348520657</v>
      </c>
      <c r="Y3757" t="str">
        <f t="shared" si="232"/>
        <v>&lt;=24</v>
      </c>
      <c r="Z3757" s="20">
        <f t="shared" si="233"/>
        <v>0.21204860153947286</v>
      </c>
      <c r="AA3757" t="str">
        <f t="shared" si="234"/>
        <v>20%-40%</v>
      </c>
      <c r="AB3757">
        <f t="shared" si="235"/>
        <v>1.0428359808023607E-4</v>
      </c>
    </row>
    <row r="3758" spans="1:28" x14ac:dyDescent="0.25">
      <c r="A3758" t="s">
        <v>8472</v>
      </c>
      <c r="B3758" t="s">
        <v>8473</v>
      </c>
      <c r="C3758" t="s">
        <v>77</v>
      </c>
      <c r="D3758" t="s">
        <v>405</v>
      </c>
      <c r="E3758">
        <v>46</v>
      </c>
      <c r="F3758" t="s">
        <v>17</v>
      </c>
      <c r="G3758">
        <v>2017</v>
      </c>
      <c r="H3758" t="s">
        <v>17</v>
      </c>
      <c r="J3758" t="s">
        <v>80</v>
      </c>
      <c r="K3758">
        <v>72</v>
      </c>
      <c r="L3758" s="18">
        <v>42826</v>
      </c>
      <c r="M3758" s="18">
        <v>44930</v>
      </c>
      <c r="N3758" s="18">
        <v>43020</v>
      </c>
      <c r="O3758">
        <v>64990000</v>
      </c>
      <c r="P3758">
        <v>51990000</v>
      </c>
      <c r="Q3758">
        <v>13000000</v>
      </c>
      <c r="R3758">
        <v>1065732</v>
      </c>
      <c r="S3758" t="s">
        <v>430</v>
      </c>
      <c r="T3758">
        <v>1.0415746286143921</v>
      </c>
      <c r="U3758">
        <v>0.37957600848191358</v>
      </c>
      <c r="V3758">
        <v>0.26361602701789338</v>
      </c>
      <c r="W3758">
        <v>0.22217546761363119</v>
      </c>
      <c r="X3758">
        <v>0.97255557088134947</v>
      </c>
      <c r="Y3758" t="str">
        <f t="shared" si="232"/>
        <v>61-72</v>
      </c>
      <c r="Z3758" s="20">
        <f t="shared" si="233"/>
        <v>0.79996922603477461</v>
      </c>
      <c r="AA3758" t="str">
        <f t="shared" si="234"/>
        <v>60%-80%</v>
      </c>
      <c r="AB3758">
        <f t="shared" si="235"/>
        <v>2.2099056998120171E-4</v>
      </c>
    </row>
    <row r="3759" spans="1:28" x14ac:dyDescent="0.25">
      <c r="A3759" t="s">
        <v>8474</v>
      </c>
      <c r="B3759" t="s">
        <v>8475</v>
      </c>
      <c r="C3759" t="s">
        <v>77</v>
      </c>
      <c r="D3759" t="s">
        <v>100</v>
      </c>
      <c r="E3759">
        <v>83</v>
      </c>
      <c r="F3759" t="s">
        <v>17</v>
      </c>
      <c r="G3759">
        <v>2017</v>
      </c>
      <c r="H3759" t="s">
        <v>17</v>
      </c>
      <c r="J3759" t="s">
        <v>80</v>
      </c>
      <c r="K3759">
        <v>72</v>
      </c>
      <c r="L3759" s="18">
        <v>42761</v>
      </c>
      <c r="M3759" s="18">
        <v>44952</v>
      </c>
      <c r="N3759" s="18">
        <v>43434</v>
      </c>
      <c r="O3759">
        <v>67090000</v>
      </c>
      <c r="P3759">
        <v>60381000</v>
      </c>
      <c r="Q3759">
        <v>6709000</v>
      </c>
      <c r="R3759">
        <v>1330023</v>
      </c>
      <c r="S3759" t="s">
        <v>690</v>
      </c>
      <c r="T3759">
        <v>0.77475674646323633</v>
      </c>
      <c r="U3759">
        <v>0.79032357974038436</v>
      </c>
      <c r="V3759">
        <v>0.36264090891145878</v>
      </c>
      <c r="W3759">
        <v>0.16447566445547721</v>
      </c>
      <c r="X3759">
        <v>1.7460343448427791</v>
      </c>
      <c r="Y3759" t="str">
        <f t="shared" si="232"/>
        <v>61-72</v>
      </c>
      <c r="Z3759" s="20">
        <f t="shared" si="233"/>
        <v>0.9</v>
      </c>
      <c r="AA3759" t="str">
        <f t="shared" si="234"/>
        <v>80%-100%</v>
      </c>
      <c r="AB3759">
        <f t="shared" si="235"/>
        <v>2.7579404658779866E-4</v>
      </c>
    </row>
    <row r="3760" spans="1:28" x14ac:dyDescent="0.25">
      <c r="A3760" t="s">
        <v>8476</v>
      </c>
      <c r="B3760" t="s">
        <v>8477</v>
      </c>
      <c r="C3760" t="s">
        <v>77</v>
      </c>
      <c r="D3760" t="s">
        <v>308</v>
      </c>
      <c r="E3760">
        <v>76</v>
      </c>
      <c r="F3760" t="s">
        <v>79</v>
      </c>
      <c r="G3760">
        <v>2018</v>
      </c>
      <c r="H3760" t="s">
        <v>13</v>
      </c>
      <c r="J3760" t="s">
        <v>80</v>
      </c>
      <c r="K3760">
        <v>48</v>
      </c>
      <c r="L3760" s="18">
        <v>42769</v>
      </c>
      <c r="M3760" s="18">
        <v>44257</v>
      </c>
      <c r="N3760" s="18">
        <v>43819</v>
      </c>
      <c r="O3760">
        <v>42500000</v>
      </c>
      <c r="P3760">
        <v>27500000</v>
      </c>
      <c r="Q3760">
        <v>15000000</v>
      </c>
      <c r="R3760">
        <v>816620</v>
      </c>
      <c r="S3760" t="s">
        <v>413</v>
      </c>
      <c r="T3760">
        <v>0.43517035099812862</v>
      </c>
      <c r="U3760">
        <v>-0.24830653165585759</v>
      </c>
      <c r="V3760">
        <v>-6.7189590051072792E-2</v>
      </c>
      <c r="W3760">
        <v>-0.57799031424028779</v>
      </c>
      <c r="X3760">
        <v>0.35377255171220601</v>
      </c>
      <c r="Y3760" t="str">
        <f t="shared" si="232"/>
        <v>37-48</v>
      </c>
      <c r="Z3760" s="20">
        <f t="shared" si="233"/>
        <v>0.6470588235294118</v>
      </c>
      <c r="AA3760" t="str">
        <f t="shared" si="234"/>
        <v>60%-80%</v>
      </c>
      <c r="AB3760">
        <f t="shared" si="235"/>
        <v>1.6933461626192039E-4</v>
      </c>
    </row>
    <row r="3761" spans="1:28" x14ac:dyDescent="0.25">
      <c r="A3761" t="s">
        <v>8478</v>
      </c>
      <c r="B3761" t="s">
        <v>8479</v>
      </c>
      <c r="C3761" t="s">
        <v>77</v>
      </c>
      <c r="D3761" t="s">
        <v>258</v>
      </c>
      <c r="E3761">
        <v>236</v>
      </c>
      <c r="F3761" t="s">
        <v>25</v>
      </c>
      <c r="G3761">
        <v>2020</v>
      </c>
      <c r="H3761" t="s">
        <v>25</v>
      </c>
      <c r="I3761" t="s">
        <v>84</v>
      </c>
      <c r="J3761" t="s">
        <v>80</v>
      </c>
      <c r="K3761">
        <v>84</v>
      </c>
      <c r="L3761" s="18">
        <v>43476</v>
      </c>
      <c r="M3761" s="18">
        <v>46327</v>
      </c>
      <c r="N3761" s="18">
        <v>44350</v>
      </c>
      <c r="O3761">
        <v>36640000</v>
      </c>
      <c r="P3761">
        <v>37447000</v>
      </c>
      <c r="Q3761">
        <v>0</v>
      </c>
      <c r="R3761">
        <v>873307</v>
      </c>
      <c r="S3761" t="s">
        <v>598</v>
      </c>
      <c r="T3761">
        <v>-0.70486969092044727</v>
      </c>
      <c r="U3761">
        <v>1.291384555652427</v>
      </c>
      <c r="V3761">
        <v>0.35667581647491498</v>
      </c>
      <c r="W3761">
        <v>-0.52339215139685635</v>
      </c>
      <c r="X3761">
        <v>2.210121609219637</v>
      </c>
      <c r="Y3761" t="str">
        <f t="shared" si="232"/>
        <v>&gt;72</v>
      </c>
      <c r="Z3761" s="20">
        <f t="shared" si="233"/>
        <v>1.0220251091703056</v>
      </c>
      <c r="AA3761" t="str">
        <f t="shared" si="234"/>
        <v>80%-100%</v>
      </c>
      <c r="AB3761">
        <f t="shared" si="235"/>
        <v>1.8108925292528827E-4</v>
      </c>
    </row>
    <row r="3762" spans="1:28" x14ac:dyDescent="0.25">
      <c r="A3762" t="s">
        <v>8480</v>
      </c>
      <c r="B3762" t="s">
        <v>8481</v>
      </c>
      <c r="C3762" t="s">
        <v>77</v>
      </c>
      <c r="D3762" t="s">
        <v>8482</v>
      </c>
      <c r="E3762">
        <v>61</v>
      </c>
      <c r="F3762" t="s">
        <v>17</v>
      </c>
      <c r="G3762">
        <v>2020</v>
      </c>
      <c r="H3762" t="s">
        <v>17</v>
      </c>
      <c r="I3762" t="s">
        <v>84</v>
      </c>
      <c r="J3762" t="s">
        <v>80</v>
      </c>
      <c r="K3762">
        <v>72</v>
      </c>
      <c r="L3762" s="18">
        <v>43684</v>
      </c>
      <c r="M3762" s="18">
        <v>45846</v>
      </c>
      <c r="N3762" s="18">
        <v>43725</v>
      </c>
      <c r="O3762">
        <v>48070401</v>
      </c>
      <c r="P3762">
        <v>48070401</v>
      </c>
      <c r="Q3762">
        <v>0</v>
      </c>
      <c r="R3762">
        <v>1103317</v>
      </c>
      <c r="S3762" t="s">
        <v>736</v>
      </c>
      <c r="T3762">
        <v>1.017318457509742</v>
      </c>
      <c r="U3762">
        <v>1.2009447865714571</v>
      </c>
      <c r="V3762">
        <v>0.92086653473246149</v>
      </c>
      <c r="W3762">
        <v>-0.19984941265374059</v>
      </c>
      <c r="X3762">
        <v>0.1217289195237771</v>
      </c>
      <c r="Y3762" t="str">
        <f t="shared" si="232"/>
        <v>61-72</v>
      </c>
      <c r="Z3762" s="20">
        <f t="shared" si="233"/>
        <v>1</v>
      </c>
      <c r="AA3762" t="str">
        <f t="shared" si="234"/>
        <v>80%-100%</v>
      </c>
      <c r="AB3762">
        <f t="shared" si="235"/>
        <v>2.2878420906939973E-4</v>
      </c>
    </row>
    <row r="3763" spans="1:28" x14ac:dyDescent="0.25">
      <c r="A3763" t="s">
        <v>8483</v>
      </c>
      <c r="B3763" t="s">
        <v>8484</v>
      </c>
      <c r="C3763" t="s">
        <v>77</v>
      </c>
      <c r="D3763" t="s">
        <v>78</v>
      </c>
      <c r="E3763">
        <v>51</v>
      </c>
      <c r="F3763" t="s">
        <v>12</v>
      </c>
      <c r="G3763">
        <v>2017</v>
      </c>
      <c r="H3763" t="s">
        <v>12</v>
      </c>
      <c r="J3763" t="s">
        <v>80</v>
      </c>
      <c r="K3763">
        <v>84</v>
      </c>
      <c r="L3763" s="18">
        <v>42780</v>
      </c>
      <c r="M3763" s="18">
        <v>45336</v>
      </c>
      <c r="N3763" s="18">
        <v>43546</v>
      </c>
      <c r="O3763">
        <v>80990000</v>
      </c>
      <c r="P3763">
        <v>40495000</v>
      </c>
      <c r="Q3763">
        <v>40495000</v>
      </c>
      <c r="R3763">
        <v>936837</v>
      </c>
      <c r="S3763" t="s">
        <v>261</v>
      </c>
      <c r="T3763">
        <v>4.7071613323719813E-2</v>
      </c>
      <c r="U3763">
        <v>-0.85216124758390532</v>
      </c>
      <c r="V3763">
        <v>0.92086653473246149</v>
      </c>
      <c r="W3763">
        <v>-0.67710240903552765</v>
      </c>
      <c r="X3763">
        <v>-1.11583711881451</v>
      </c>
      <c r="Y3763" t="str">
        <f t="shared" si="232"/>
        <v>&gt;72</v>
      </c>
      <c r="Z3763" s="20">
        <f t="shared" si="233"/>
        <v>0.5</v>
      </c>
      <c r="AA3763" t="str">
        <f t="shared" si="234"/>
        <v>40%-60%</v>
      </c>
      <c r="AB3763">
        <f t="shared" si="235"/>
        <v>1.9426285652441612E-4</v>
      </c>
    </row>
    <row r="3764" spans="1:28" x14ac:dyDescent="0.25">
      <c r="A3764" t="s">
        <v>8485</v>
      </c>
      <c r="B3764" t="s">
        <v>8486</v>
      </c>
      <c r="C3764" t="s">
        <v>77</v>
      </c>
      <c r="D3764" t="s">
        <v>128</v>
      </c>
      <c r="E3764">
        <v>38</v>
      </c>
      <c r="F3764" t="s">
        <v>12</v>
      </c>
      <c r="G3764">
        <v>2018</v>
      </c>
      <c r="H3764" t="s">
        <v>12</v>
      </c>
      <c r="J3764" t="s">
        <v>80</v>
      </c>
      <c r="K3764">
        <v>60</v>
      </c>
      <c r="L3764" s="18">
        <v>43063</v>
      </c>
      <c r="M3764" s="18">
        <v>44889</v>
      </c>
      <c r="N3764" s="18">
        <v>43794</v>
      </c>
      <c r="O3764">
        <v>75990000</v>
      </c>
      <c r="P3764">
        <v>34990000</v>
      </c>
      <c r="Q3764">
        <v>41000000</v>
      </c>
      <c r="R3764">
        <v>892616</v>
      </c>
      <c r="S3764" t="s">
        <v>129</v>
      </c>
      <c r="T3764">
        <v>5.9199698876045093E-2</v>
      </c>
      <c r="U3764">
        <v>-1.0145400772361459</v>
      </c>
      <c r="V3764">
        <v>0.88134428974112011</v>
      </c>
      <c r="W3764">
        <v>0.1558899290988916</v>
      </c>
      <c r="X3764">
        <v>2.1327737318234941</v>
      </c>
      <c r="Y3764" t="str">
        <f t="shared" si="232"/>
        <v>49-60</v>
      </c>
      <c r="Z3764" s="20">
        <f t="shared" si="233"/>
        <v>0.46045532306882486</v>
      </c>
      <c r="AA3764" t="str">
        <f t="shared" si="234"/>
        <v>40%-60%</v>
      </c>
      <c r="AB3764">
        <f t="shared" si="235"/>
        <v>1.8509317409474459E-4</v>
      </c>
    </row>
    <row r="3765" spans="1:28" x14ac:dyDescent="0.25">
      <c r="A3765" t="s">
        <v>8487</v>
      </c>
      <c r="B3765" t="s">
        <v>8488</v>
      </c>
      <c r="C3765" t="s">
        <v>77</v>
      </c>
      <c r="D3765" t="s">
        <v>301</v>
      </c>
      <c r="E3765">
        <v>38</v>
      </c>
      <c r="F3765" t="s">
        <v>87</v>
      </c>
      <c r="G3765">
        <v>2020</v>
      </c>
      <c r="H3765" t="s">
        <v>15</v>
      </c>
      <c r="I3765" t="s">
        <v>84</v>
      </c>
      <c r="J3765" t="s">
        <v>80</v>
      </c>
      <c r="K3765">
        <v>84</v>
      </c>
      <c r="L3765" s="18">
        <v>43476</v>
      </c>
      <c r="M3765" s="18">
        <v>46327</v>
      </c>
      <c r="N3765" s="18">
        <v>44155</v>
      </c>
      <c r="O3765">
        <v>35690000</v>
      </c>
      <c r="P3765">
        <v>23190000</v>
      </c>
      <c r="Q3765">
        <v>12500000</v>
      </c>
      <c r="R3765">
        <v>474161</v>
      </c>
      <c r="S3765" t="s">
        <v>162</v>
      </c>
      <c r="T3765">
        <v>-0.17123392661813511</v>
      </c>
      <c r="U3765">
        <v>-0.23720738081111711</v>
      </c>
      <c r="V3765">
        <v>0.52564408481904745</v>
      </c>
      <c r="W3765">
        <v>-0.53154370689493946</v>
      </c>
      <c r="X3765">
        <v>-1.11583711881451</v>
      </c>
      <c r="Y3765" t="str">
        <f t="shared" si="232"/>
        <v>&gt;72</v>
      </c>
      <c r="Z3765" s="20">
        <f t="shared" si="233"/>
        <v>0.64976183804987386</v>
      </c>
      <c r="AA3765" t="str">
        <f t="shared" si="234"/>
        <v>60%-80%</v>
      </c>
      <c r="AB3765">
        <f t="shared" si="235"/>
        <v>9.8322195123029589E-5</v>
      </c>
    </row>
    <row r="3766" spans="1:28" x14ac:dyDescent="0.25">
      <c r="A3766" t="s">
        <v>1039</v>
      </c>
      <c r="B3766" t="s">
        <v>1040</v>
      </c>
      <c r="C3766" t="s">
        <v>77</v>
      </c>
      <c r="D3766" t="s">
        <v>239</v>
      </c>
      <c r="E3766">
        <v>38</v>
      </c>
      <c r="F3766" t="s">
        <v>87</v>
      </c>
      <c r="G3766">
        <v>2019</v>
      </c>
      <c r="H3766" t="s">
        <v>15</v>
      </c>
      <c r="J3766" t="s">
        <v>80</v>
      </c>
      <c r="K3766">
        <v>84</v>
      </c>
      <c r="L3766" s="18">
        <v>43417</v>
      </c>
      <c r="M3766" s="18">
        <v>45974</v>
      </c>
      <c r="N3766" s="18">
        <v>44358</v>
      </c>
      <c r="O3766">
        <v>36490000</v>
      </c>
      <c r="P3766">
        <v>31430000</v>
      </c>
      <c r="Q3766">
        <v>5060000</v>
      </c>
      <c r="R3766">
        <v>676692</v>
      </c>
      <c r="S3766" t="s">
        <v>336</v>
      </c>
      <c r="T3766">
        <v>1.332648681870199</v>
      </c>
      <c r="U3766">
        <v>0.63154404484352378</v>
      </c>
      <c r="V3766">
        <v>0.2094661248883162</v>
      </c>
      <c r="W3766">
        <v>-0.78252897220825257</v>
      </c>
      <c r="X3766">
        <v>1.7460343448427791</v>
      </c>
      <c r="Y3766" t="str">
        <f t="shared" si="232"/>
        <v>&gt;72</v>
      </c>
      <c r="Z3766" s="20">
        <f t="shared" si="233"/>
        <v>0.86133187174568371</v>
      </c>
      <c r="AA3766" t="str">
        <f t="shared" si="234"/>
        <v>80%-100%</v>
      </c>
      <c r="AB3766">
        <f t="shared" si="235"/>
        <v>1.4031909596570183E-4</v>
      </c>
    </row>
    <row r="3767" spans="1:28" x14ac:dyDescent="0.25">
      <c r="A3767" t="s">
        <v>8489</v>
      </c>
      <c r="B3767" t="s">
        <v>8490</v>
      </c>
      <c r="C3767" t="s">
        <v>77</v>
      </c>
      <c r="D3767" t="s">
        <v>256</v>
      </c>
      <c r="E3767">
        <v>291</v>
      </c>
      <c r="F3767" t="s">
        <v>12</v>
      </c>
      <c r="G3767">
        <v>2018</v>
      </c>
      <c r="H3767" t="s">
        <v>12</v>
      </c>
      <c r="J3767" t="s">
        <v>80</v>
      </c>
      <c r="K3767">
        <v>12</v>
      </c>
      <c r="L3767" s="18">
        <v>42835</v>
      </c>
      <c r="M3767" s="18">
        <v>43377</v>
      </c>
      <c r="N3767" s="18">
        <v>43039</v>
      </c>
      <c r="O3767">
        <v>75990000</v>
      </c>
      <c r="P3767">
        <v>11400000</v>
      </c>
      <c r="Q3767">
        <v>64590000</v>
      </c>
      <c r="R3767">
        <v>1049563</v>
      </c>
      <c r="S3767" t="s">
        <v>94</v>
      </c>
      <c r="T3767">
        <v>0.1077120410853462</v>
      </c>
      <c r="U3767">
        <v>-2.2892544171683729</v>
      </c>
      <c r="V3767">
        <v>-0.1462340800337556</v>
      </c>
      <c r="W3767">
        <v>2.0048870166018342</v>
      </c>
      <c r="X3767">
        <v>0.89520769348520657</v>
      </c>
      <c r="Y3767" t="str">
        <f t="shared" si="232"/>
        <v>&lt;=24</v>
      </c>
      <c r="Z3767" s="20">
        <f t="shared" si="233"/>
        <v>0.2</v>
      </c>
      <c r="AA3767" t="str">
        <f t="shared" si="234"/>
        <v>20%</v>
      </c>
      <c r="AB3767">
        <f t="shared" si="235"/>
        <v>2.1763776033860294E-4</v>
      </c>
    </row>
    <row r="3768" spans="1:28" x14ac:dyDescent="0.25">
      <c r="A3768" t="s">
        <v>8491</v>
      </c>
      <c r="B3768" t="s">
        <v>8492</v>
      </c>
      <c r="C3768" t="s">
        <v>77</v>
      </c>
      <c r="D3768" t="s">
        <v>138</v>
      </c>
      <c r="E3768">
        <v>291</v>
      </c>
      <c r="F3768" t="s">
        <v>117</v>
      </c>
      <c r="G3768">
        <v>2018</v>
      </c>
      <c r="H3768" t="s">
        <v>14</v>
      </c>
      <c r="J3768" t="s">
        <v>80</v>
      </c>
      <c r="K3768">
        <v>48</v>
      </c>
      <c r="L3768" s="18">
        <v>42909</v>
      </c>
      <c r="M3768" s="18">
        <v>44370</v>
      </c>
      <c r="N3768" s="18">
        <v>44257</v>
      </c>
      <c r="O3768">
        <v>46490000</v>
      </c>
      <c r="P3768">
        <v>27040000</v>
      </c>
      <c r="Q3768">
        <v>19450000</v>
      </c>
      <c r="R3768">
        <v>760667</v>
      </c>
      <c r="S3768" t="s">
        <v>198</v>
      </c>
      <c r="T3768">
        <v>0.68986014759695946</v>
      </c>
      <c r="U3768">
        <v>-0.516969275133073</v>
      </c>
      <c r="V3768">
        <v>-3.1247270011047788E-2</v>
      </c>
      <c r="W3768">
        <v>0.29802642171149091</v>
      </c>
      <c r="X3768">
        <v>-0.57440197704150942</v>
      </c>
      <c r="Y3768" t="str">
        <f t="shared" si="232"/>
        <v>37-48</v>
      </c>
      <c r="Z3768" s="20">
        <f t="shared" si="233"/>
        <v>0.58163045816304582</v>
      </c>
      <c r="AA3768" t="str">
        <f t="shared" si="234"/>
        <v>40%-60%</v>
      </c>
      <c r="AB3768">
        <f t="shared" si="235"/>
        <v>1.5773218210196442E-4</v>
      </c>
    </row>
    <row r="3769" spans="1:28" x14ac:dyDescent="0.25">
      <c r="A3769" t="s">
        <v>8493</v>
      </c>
      <c r="B3769" t="s">
        <v>8494</v>
      </c>
      <c r="C3769" t="s">
        <v>77</v>
      </c>
      <c r="D3769" t="s">
        <v>98</v>
      </c>
      <c r="E3769">
        <v>38</v>
      </c>
      <c r="F3769" t="s">
        <v>17</v>
      </c>
      <c r="G3769">
        <v>2019</v>
      </c>
      <c r="H3769" t="s">
        <v>17</v>
      </c>
      <c r="J3769" t="s">
        <v>80</v>
      </c>
      <c r="K3769">
        <v>84</v>
      </c>
      <c r="L3769" s="18">
        <v>43453</v>
      </c>
      <c r="M3769" s="18">
        <v>46010</v>
      </c>
      <c r="N3769" s="18">
        <v>43810</v>
      </c>
      <c r="O3769">
        <v>56490000</v>
      </c>
      <c r="P3769">
        <v>28245000</v>
      </c>
      <c r="Q3769">
        <v>28245000</v>
      </c>
      <c r="R3769">
        <v>625791</v>
      </c>
      <c r="S3769" t="s">
        <v>234</v>
      </c>
      <c r="T3769">
        <v>1.599466564021355</v>
      </c>
      <c r="U3769">
        <v>-0.85216124758390532</v>
      </c>
      <c r="V3769">
        <v>0.32803285986234038</v>
      </c>
      <c r="W3769">
        <v>-0.6597996040181795</v>
      </c>
      <c r="X3769">
        <v>0.89520769348520657</v>
      </c>
      <c r="Y3769" t="str">
        <f t="shared" si="232"/>
        <v>&gt;72</v>
      </c>
      <c r="Z3769" s="20">
        <f t="shared" si="233"/>
        <v>0.5</v>
      </c>
      <c r="AA3769" t="str">
        <f t="shared" si="234"/>
        <v>40%-60%</v>
      </c>
      <c r="AB3769">
        <f t="shared" si="235"/>
        <v>1.297642463387664E-4</v>
      </c>
    </row>
    <row r="3770" spans="1:28" x14ac:dyDescent="0.25">
      <c r="A3770" t="s">
        <v>8495</v>
      </c>
      <c r="B3770" t="s">
        <v>8496</v>
      </c>
      <c r="C3770" t="s">
        <v>77</v>
      </c>
      <c r="D3770" t="s">
        <v>215</v>
      </c>
      <c r="E3770">
        <v>61</v>
      </c>
      <c r="F3770" t="s">
        <v>117</v>
      </c>
      <c r="G3770">
        <v>2018</v>
      </c>
      <c r="H3770" t="s">
        <v>14</v>
      </c>
      <c r="J3770" t="s">
        <v>80</v>
      </c>
      <c r="K3770">
        <v>84</v>
      </c>
      <c r="L3770" s="18">
        <v>43012</v>
      </c>
      <c r="M3770" s="18">
        <v>45392</v>
      </c>
      <c r="N3770" s="18">
        <v>43797</v>
      </c>
      <c r="O3770">
        <v>43420000</v>
      </c>
      <c r="P3770">
        <v>39078000</v>
      </c>
      <c r="Q3770">
        <v>4342000</v>
      </c>
      <c r="R3770">
        <v>847148</v>
      </c>
      <c r="S3770" t="s">
        <v>264</v>
      </c>
      <c r="T3770">
        <v>-0.93530331641462749</v>
      </c>
      <c r="U3770">
        <v>0.79032357974038436</v>
      </c>
      <c r="V3770">
        <v>1.237044494663192</v>
      </c>
      <c r="W3770">
        <v>-0.7607033151236251</v>
      </c>
      <c r="X3770">
        <v>-1.11583711881451</v>
      </c>
      <c r="Y3770" t="str">
        <f t="shared" si="232"/>
        <v>&gt;72</v>
      </c>
      <c r="Z3770" s="20">
        <f t="shared" si="233"/>
        <v>0.9</v>
      </c>
      <c r="AA3770" t="str">
        <f t="shared" si="234"/>
        <v>80%-100%</v>
      </c>
      <c r="AB3770">
        <f t="shared" si="235"/>
        <v>1.7566491329755986E-4</v>
      </c>
    </row>
    <row r="3771" spans="1:28" x14ac:dyDescent="0.25">
      <c r="A3771" t="s">
        <v>8497</v>
      </c>
      <c r="B3771" t="s">
        <v>8498</v>
      </c>
      <c r="C3771" t="s">
        <v>77</v>
      </c>
      <c r="D3771" t="s">
        <v>418</v>
      </c>
      <c r="E3771">
        <v>62</v>
      </c>
      <c r="F3771" t="s">
        <v>117</v>
      </c>
      <c r="G3771">
        <v>2018</v>
      </c>
      <c r="H3771" t="s">
        <v>14</v>
      </c>
      <c r="J3771" t="s">
        <v>80</v>
      </c>
      <c r="K3771">
        <v>24</v>
      </c>
      <c r="L3771" s="18">
        <v>42805</v>
      </c>
      <c r="M3771" s="18">
        <v>43772</v>
      </c>
      <c r="N3771" s="18">
        <v>43059</v>
      </c>
      <c r="O3771">
        <v>47420000</v>
      </c>
      <c r="P3771">
        <v>14226000</v>
      </c>
      <c r="Q3771">
        <v>33194000</v>
      </c>
      <c r="R3771">
        <v>695634</v>
      </c>
      <c r="S3771" t="s">
        <v>374</v>
      </c>
      <c r="T3771">
        <v>0.76262866091091108</v>
      </c>
      <c r="U3771">
        <v>-1.6734036612460499</v>
      </c>
      <c r="V3771">
        <v>1.185489993161002E-2</v>
      </c>
      <c r="W3771">
        <v>-0.16626374276748121</v>
      </c>
      <c r="X3771">
        <v>-0.49705409964536651</v>
      </c>
      <c r="Y3771" t="str">
        <f t="shared" si="232"/>
        <v>&lt;=24</v>
      </c>
      <c r="Z3771" s="20">
        <f t="shared" si="233"/>
        <v>0.3</v>
      </c>
      <c r="AA3771" t="str">
        <f t="shared" si="234"/>
        <v>20%-40%</v>
      </c>
      <c r="AB3771">
        <f t="shared" si="235"/>
        <v>1.4424691588345217E-4</v>
      </c>
    </row>
    <row r="3772" spans="1:28" x14ac:dyDescent="0.25">
      <c r="A3772" t="s">
        <v>8499</v>
      </c>
      <c r="B3772" t="s">
        <v>8500</v>
      </c>
      <c r="C3772" t="s">
        <v>77</v>
      </c>
      <c r="D3772" t="s">
        <v>388</v>
      </c>
      <c r="E3772">
        <v>60</v>
      </c>
      <c r="F3772" t="s">
        <v>95</v>
      </c>
      <c r="G3772">
        <v>2014</v>
      </c>
      <c r="H3772" t="s">
        <v>16</v>
      </c>
      <c r="J3772" t="s">
        <v>96</v>
      </c>
      <c r="K3772">
        <v>72</v>
      </c>
      <c r="L3772" s="18">
        <v>43791</v>
      </c>
      <c r="M3772" s="18">
        <v>45983</v>
      </c>
      <c r="N3772" s="18">
        <v>44015</v>
      </c>
      <c r="O3772">
        <v>60500000</v>
      </c>
      <c r="P3772">
        <v>35000000</v>
      </c>
      <c r="Q3772">
        <v>25500000</v>
      </c>
      <c r="R3772">
        <v>776790</v>
      </c>
      <c r="S3772" t="s">
        <v>577</v>
      </c>
      <c r="T3772">
        <v>-0.28038669658906262</v>
      </c>
      <c r="U3772">
        <v>-0.52977269676612138</v>
      </c>
      <c r="V3772">
        <v>-0.54145652994716964</v>
      </c>
      <c r="W3772">
        <v>-0.40390681021974201</v>
      </c>
      <c r="X3772">
        <v>-1.270532873606796</v>
      </c>
      <c r="Y3772" t="str">
        <f t="shared" si="232"/>
        <v>61-72</v>
      </c>
      <c r="Z3772" s="20">
        <f t="shared" si="233"/>
        <v>0.57851239669421484</v>
      </c>
      <c r="AA3772" t="str">
        <f t="shared" si="234"/>
        <v>40%-60%</v>
      </c>
      <c r="AB3772">
        <f t="shared" si="235"/>
        <v>1.6107545316805505E-4</v>
      </c>
    </row>
    <row r="3773" spans="1:28" x14ac:dyDescent="0.25">
      <c r="A3773" t="s">
        <v>8501</v>
      </c>
      <c r="B3773" t="s">
        <v>8502</v>
      </c>
      <c r="C3773" t="s">
        <v>77</v>
      </c>
      <c r="D3773" t="s">
        <v>487</v>
      </c>
      <c r="E3773">
        <v>60</v>
      </c>
      <c r="F3773" t="s">
        <v>11</v>
      </c>
      <c r="G3773">
        <v>2022</v>
      </c>
      <c r="H3773" t="s">
        <v>11</v>
      </c>
      <c r="I3773" t="s">
        <v>188</v>
      </c>
      <c r="J3773" t="s">
        <v>80</v>
      </c>
      <c r="K3773">
        <v>48</v>
      </c>
      <c r="L3773" s="18">
        <v>44443</v>
      </c>
      <c r="M3773" s="18">
        <v>45756</v>
      </c>
      <c r="N3773" s="18">
        <v>44452</v>
      </c>
      <c r="O3773">
        <v>74156600</v>
      </c>
      <c r="P3773">
        <v>43350800</v>
      </c>
      <c r="Q3773">
        <v>30805800</v>
      </c>
      <c r="R3773">
        <v>1226035</v>
      </c>
      <c r="S3773" t="s">
        <v>473</v>
      </c>
      <c r="T3773">
        <v>-6.2081156647207668E-2</v>
      </c>
      <c r="U3773">
        <v>-0.50483929379315673</v>
      </c>
      <c r="V3773">
        <v>-0.69954550991253528</v>
      </c>
      <c r="W3773">
        <v>-3.8040704113064872E-2</v>
      </c>
      <c r="X3773">
        <v>0.81785981608906366</v>
      </c>
      <c r="Y3773" t="str">
        <f t="shared" si="232"/>
        <v>37-48</v>
      </c>
      <c r="Z3773" s="20">
        <f t="shared" si="233"/>
        <v>0.58458451439251535</v>
      </c>
      <c r="AA3773" t="str">
        <f t="shared" si="234"/>
        <v>40%-60%</v>
      </c>
      <c r="AB3773">
        <f t="shared" si="235"/>
        <v>2.5423105758943393E-4</v>
      </c>
    </row>
    <row r="3774" spans="1:28" x14ac:dyDescent="0.25">
      <c r="A3774" t="s">
        <v>8503</v>
      </c>
      <c r="B3774" t="s">
        <v>8504</v>
      </c>
      <c r="C3774" t="s">
        <v>77</v>
      </c>
      <c r="D3774" t="s">
        <v>392</v>
      </c>
      <c r="E3774">
        <v>61</v>
      </c>
      <c r="F3774" t="s">
        <v>87</v>
      </c>
      <c r="G3774">
        <v>2019</v>
      </c>
      <c r="H3774" t="s">
        <v>15</v>
      </c>
      <c r="J3774" t="s">
        <v>80</v>
      </c>
      <c r="K3774">
        <v>84</v>
      </c>
      <c r="L3774" s="18">
        <v>43317</v>
      </c>
      <c r="M3774" s="18">
        <v>45785</v>
      </c>
      <c r="N3774" s="18">
        <v>44426</v>
      </c>
      <c r="O3774">
        <v>32990000</v>
      </c>
      <c r="P3774">
        <v>30990000</v>
      </c>
      <c r="Q3774">
        <v>2000000</v>
      </c>
      <c r="R3774">
        <v>656452</v>
      </c>
      <c r="S3774" t="s">
        <v>332</v>
      </c>
      <c r="T3774">
        <v>0.66560397649230885</v>
      </c>
      <c r="U3774">
        <v>0.95200801371236454</v>
      </c>
      <c r="V3774">
        <v>1.4115419150978021E-3</v>
      </c>
      <c r="W3774">
        <v>-0.82115260874375473</v>
      </c>
      <c r="X3774">
        <v>-1.425228628399082</v>
      </c>
      <c r="Y3774" t="str">
        <f t="shared" si="232"/>
        <v>&gt;72</v>
      </c>
      <c r="Z3774" s="20">
        <f t="shared" si="233"/>
        <v>0.93937556835404667</v>
      </c>
      <c r="AA3774" t="str">
        <f t="shared" si="234"/>
        <v>80%-100%</v>
      </c>
      <c r="AB3774">
        <f t="shared" si="235"/>
        <v>1.3612212230213583E-4</v>
      </c>
    </row>
    <row r="3775" spans="1:28" x14ac:dyDescent="0.25">
      <c r="A3775" t="s">
        <v>8505</v>
      </c>
      <c r="B3775" t="s">
        <v>8506</v>
      </c>
      <c r="C3775" t="s">
        <v>77</v>
      </c>
      <c r="D3775" t="s">
        <v>308</v>
      </c>
      <c r="E3775">
        <v>60</v>
      </c>
      <c r="F3775" t="s">
        <v>17</v>
      </c>
      <c r="G3775">
        <v>2017</v>
      </c>
      <c r="H3775" t="s">
        <v>17</v>
      </c>
      <c r="J3775" t="s">
        <v>80</v>
      </c>
      <c r="K3775">
        <v>84</v>
      </c>
      <c r="L3775" s="18">
        <v>42807</v>
      </c>
      <c r="M3775" s="18">
        <v>45364</v>
      </c>
      <c r="N3775" s="18">
        <v>43382</v>
      </c>
      <c r="O3775">
        <v>59360000</v>
      </c>
      <c r="P3775">
        <v>29360000</v>
      </c>
      <c r="Q3775">
        <v>30000000</v>
      </c>
      <c r="R3775">
        <v>653780</v>
      </c>
      <c r="S3775" t="s">
        <v>675</v>
      </c>
      <c r="T3775">
        <v>-2.3300331549320341</v>
      </c>
      <c r="U3775">
        <v>-0.87429716169878791</v>
      </c>
      <c r="V3775">
        <v>0.6442108197930716</v>
      </c>
      <c r="W3775">
        <v>-0.4138639219845015</v>
      </c>
      <c r="X3775">
        <v>0.19907679691992</v>
      </c>
      <c r="Y3775" t="str">
        <f t="shared" si="232"/>
        <v>&gt;72</v>
      </c>
      <c r="Z3775" s="20">
        <f t="shared" si="233"/>
        <v>0.49460916442048519</v>
      </c>
      <c r="AA3775" t="str">
        <f t="shared" si="234"/>
        <v>40%-60%</v>
      </c>
      <c r="AB3775">
        <f t="shared" si="235"/>
        <v>1.3556805542323027E-4</v>
      </c>
    </row>
    <row r="3776" spans="1:28" x14ac:dyDescent="0.25">
      <c r="A3776" t="s">
        <v>8507</v>
      </c>
      <c r="B3776" t="s">
        <v>8508</v>
      </c>
      <c r="C3776" t="s">
        <v>77</v>
      </c>
      <c r="D3776" t="s">
        <v>421</v>
      </c>
      <c r="E3776">
        <v>27</v>
      </c>
      <c r="F3776" t="s">
        <v>17</v>
      </c>
      <c r="G3776">
        <v>2017</v>
      </c>
      <c r="H3776" t="s">
        <v>17</v>
      </c>
      <c r="J3776" t="s">
        <v>80</v>
      </c>
      <c r="K3776">
        <v>72</v>
      </c>
      <c r="L3776" s="18">
        <v>42692</v>
      </c>
      <c r="M3776" s="18">
        <v>44883</v>
      </c>
      <c r="N3776" s="18">
        <v>43767</v>
      </c>
      <c r="O3776">
        <v>51990000</v>
      </c>
      <c r="P3776">
        <v>25995000</v>
      </c>
      <c r="Q3776">
        <v>25995000</v>
      </c>
      <c r="R3776">
        <v>682396</v>
      </c>
      <c r="S3776" t="s">
        <v>217</v>
      </c>
      <c r="T3776">
        <v>1.3447767674225239</v>
      </c>
      <c r="U3776">
        <v>-0.85216124758390532</v>
      </c>
      <c r="V3776">
        <v>0.99991102471514426</v>
      </c>
      <c r="W3776">
        <v>-0.60802760139731238</v>
      </c>
      <c r="X3776">
        <v>-0.1103147126646518</v>
      </c>
      <c r="Y3776" t="str">
        <f t="shared" si="232"/>
        <v>61-72</v>
      </c>
      <c r="Z3776" s="20">
        <f t="shared" si="233"/>
        <v>0.5</v>
      </c>
      <c r="AA3776" t="str">
        <f t="shared" si="234"/>
        <v>40%-60%</v>
      </c>
      <c r="AB3776">
        <f t="shared" si="235"/>
        <v>1.415018794527068E-4</v>
      </c>
    </row>
    <row r="3777" spans="1:28" x14ac:dyDescent="0.25">
      <c r="A3777" t="s">
        <v>8509</v>
      </c>
      <c r="B3777" t="s">
        <v>8510</v>
      </c>
      <c r="C3777" t="s">
        <v>77</v>
      </c>
      <c r="D3777" t="s">
        <v>1060</v>
      </c>
      <c r="E3777">
        <v>61</v>
      </c>
      <c r="F3777" t="s">
        <v>87</v>
      </c>
      <c r="G3777">
        <v>2017</v>
      </c>
      <c r="H3777" t="s">
        <v>15</v>
      </c>
      <c r="J3777" t="s">
        <v>80</v>
      </c>
      <c r="K3777">
        <v>60</v>
      </c>
      <c r="L3777" s="18">
        <v>42916</v>
      </c>
      <c r="M3777" s="18">
        <v>44733</v>
      </c>
      <c r="N3777" s="18">
        <v>43593</v>
      </c>
      <c r="O3777">
        <v>48000000</v>
      </c>
      <c r="P3777">
        <v>40000000</v>
      </c>
      <c r="Q3777">
        <v>8000000</v>
      </c>
      <c r="R3777">
        <v>950450</v>
      </c>
      <c r="S3777" t="s">
        <v>419</v>
      </c>
      <c r="T3777">
        <v>0.72624440425393522</v>
      </c>
      <c r="U3777">
        <v>0.51657610851966951</v>
      </c>
      <c r="V3777">
        <v>-0.2244626332685927</v>
      </c>
      <c r="W3777">
        <v>0.99264217220680206</v>
      </c>
      <c r="X3777">
        <v>0.27642467431606299</v>
      </c>
      <c r="Y3777" t="str">
        <f t="shared" si="232"/>
        <v>49-60</v>
      </c>
      <c r="Z3777" s="20">
        <f t="shared" si="233"/>
        <v>0.83333333333333337</v>
      </c>
      <c r="AA3777" t="str">
        <f t="shared" si="234"/>
        <v>80%-100%</v>
      </c>
      <c r="AB3777">
        <f t="shared" si="235"/>
        <v>1.9708565308973846E-4</v>
      </c>
    </row>
    <row r="3778" spans="1:28" x14ac:dyDescent="0.25">
      <c r="A3778" t="s">
        <v>8511</v>
      </c>
      <c r="B3778" t="s">
        <v>8512</v>
      </c>
      <c r="C3778" t="s">
        <v>77</v>
      </c>
      <c r="D3778" t="s">
        <v>256</v>
      </c>
      <c r="E3778">
        <v>15</v>
      </c>
      <c r="F3778" t="s">
        <v>17</v>
      </c>
      <c r="G3778">
        <v>2018</v>
      </c>
      <c r="H3778" t="s">
        <v>17</v>
      </c>
      <c r="J3778" t="s">
        <v>80</v>
      </c>
      <c r="K3778">
        <v>72</v>
      </c>
      <c r="L3778" s="18">
        <v>43079</v>
      </c>
      <c r="M3778" s="18">
        <v>45211</v>
      </c>
      <c r="N3778" s="18">
        <v>44208</v>
      </c>
      <c r="O3778">
        <v>63990000</v>
      </c>
      <c r="P3778">
        <v>57591000</v>
      </c>
      <c r="Q3778">
        <v>6399000</v>
      </c>
      <c r="R3778">
        <v>1373426</v>
      </c>
      <c r="S3778" t="s">
        <v>311</v>
      </c>
      <c r="T3778">
        <v>-1.153608856356483</v>
      </c>
      <c r="U3778">
        <v>0.79032357974038436</v>
      </c>
      <c r="V3778">
        <v>0.48612183982770601</v>
      </c>
      <c r="W3778">
        <v>0.47569954749916388</v>
      </c>
      <c r="X3778">
        <v>-0.65174985443765243</v>
      </c>
      <c r="Y3778" t="str">
        <f t="shared" si="232"/>
        <v>61-72</v>
      </c>
      <c r="Z3778" s="20">
        <f t="shared" si="233"/>
        <v>0.9</v>
      </c>
      <c r="AA3778" t="str">
        <f t="shared" si="234"/>
        <v>80%-100%</v>
      </c>
      <c r="AB3778">
        <f t="shared" si="235"/>
        <v>2.8479410824391302E-4</v>
      </c>
    </row>
    <row r="3779" spans="1:28" x14ac:dyDescent="0.25">
      <c r="A3779" t="s">
        <v>8513</v>
      </c>
      <c r="B3779" t="s">
        <v>8514</v>
      </c>
      <c r="C3779" t="s">
        <v>77</v>
      </c>
      <c r="D3779" t="s">
        <v>130</v>
      </c>
      <c r="E3779">
        <v>49</v>
      </c>
      <c r="F3779" t="s">
        <v>117</v>
      </c>
      <c r="G3779">
        <v>2021</v>
      </c>
      <c r="H3779" t="s">
        <v>29</v>
      </c>
      <c r="I3779" t="s">
        <v>84</v>
      </c>
      <c r="J3779" t="s">
        <v>80</v>
      </c>
      <c r="K3779">
        <v>24</v>
      </c>
      <c r="L3779" s="18">
        <v>43932</v>
      </c>
      <c r="M3779" s="18">
        <v>44869</v>
      </c>
      <c r="N3779" s="18">
        <v>44228</v>
      </c>
      <c r="O3779">
        <v>60451300</v>
      </c>
      <c r="P3779">
        <v>22451300</v>
      </c>
      <c r="Q3779">
        <v>38000000</v>
      </c>
      <c r="R3779">
        <v>1102219</v>
      </c>
      <c r="S3779" t="s">
        <v>318</v>
      </c>
      <c r="T3779">
        <v>2.2815442219069261E-2</v>
      </c>
      <c r="U3779">
        <v>-1.380241368164794</v>
      </c>
      <c r="V3779">
        <v>-0.6600232649211939</v>
      </c>
      <c r="W3779">
        <v>0.9726310327894393</v>
      </c>
      <c r="X3779">
        <v>0.97255557088134947</v>
      </c>
      <c r="Y3779" t="str">
        <f t="shared" ref="Y3779:Y3842" si="236">IF(K3779&lt;=24,"&lt;=24",IF(AND(K3779&gt;=25,K3779&lt;=36),"25-36",IF(AND(K3779&gt;=37,K3779&lt;=48),"37-48",IF(AND(K3779&gt;=49,K3779&lt;=60),"49-60",IF(AND(K3779&gt;=61,K3779&lt;=72),"61-72","&gt;72")))))</f>
        <v>&lt;=24</v>
      </c>
      <c r="Z3779" s="20">
        <f t="shared" ref="Z3779:Z3842" si="237">IF(P3779/O3779&gt;0.2,P3779/O3779,0.2)</f>
        <v>0.37139482525603257</v>
      </c>
      <c r="AA3779" t="str">
        <f t="shared" ref="AA3779:AA3842" si="238">IF(Z3779&lt;=0.2,"20%",IF(AND(Z3779&gt;0.2,Z3779&lt;=0.4),"20%-40%",IF(AND(Z3779&gt;0.4,Z3779&lt;=0.6),"40%-60%",IF(AND(Z3779&gt;0.6,Z3779&lt;=0.8),"60%-80%","80%-100%"))))</f>
        <v>20%-40%</v>
      </c>
      <c r="AB3779">
        <f t="shared" ref="AB3779:AB3842" si="239">R3779/SUM($R$2:$R$5739)</f>
        <v>2.2855652739535844E-4</v>
      </c>
    </row>
    <row r="3780" spans="1:28" x14ac:dyDescent="0.25">
      <c r="A3780" t="s">
        <v>8515</v>
      </c>
      <c r="B3780" t="s">
        <v>8516</v>
      </c>
      <c r="C3780" t="s">
        <v>77</v>
      </c>
      <c r="D3780" t="s">
        <v>301</v>
      </c>
      <c r="E3780">
        <v>62</v>
      </c>
      <c r="F3780" t="s">
        <v>11</v>
      </c>
      <c r="G3780">
        <v>2020</v>
      </c>
      <c r="H3780" t="s">
        <v>11</v>
      </c>
      <c r="I3780" t="s">
        <v>188</v>
      </c>
      <c r="J3780" t="s">
        <v>80</v>
      </c>
      <c r="K3780">
        <v>84</v>
      </c>
      <c r="L3780" s="18">
        <v>43476</v>
      </c>
      <c r="M3780" s="18">
        <v>46327</v>
      </c>
      <c r="N3780" s="18">
        <v>44407</v>
      </c>
      <c r="O3780">
        <v>57970000</v>
      </c>
      <c r="P3780">
        <v>58739000</v>
      </c>
      <c r="Q3780">
        <v>0</v>
      </c>
      <c r="R3780">
        <v>1232890</v>
      </c>
      <c r="S3780" t="s">
        <v>166</v>
      </c>
      <c r="T3780">
        <v>-0.8018943753390495</v>
      </c>
      <c r="U3780">
        <v>1.2554156694510661</v>
      </c>
      <c r="V3780">
        <v>0.84182204474977862</v>
      </c>
      <c r="W3780">
        <v>-0.48645790482410828</v>
      </c>
      <c r="X3780">
        <v>2.1327737318234941</v>
      </c>
      <c r="Y3780" t="str">
        <f t="shared" si="236"/>
        <v>&gt;72</v>
      </c>
      <c r="Z3780" s="20">
        <f t="shared" si="237"/>
        <v>1.0132654821459375</v>
      </c>
      <c r="AA3780" t="str">
        <f t="shared" si="238"/>
        <v>80%-100%</v>
      </c>
      <c r="AB3780">
        <f t="shared" si="239"/>
        <v>2.5565251284950037E-4</v>
      </c>
    </row>
    <row r="3781" spans="1:28" x14ac:dyDescent="0.25">
      <c r="A3781" t="s">
        <v>8517</v>
      </c>
      <c r="B3781" t="s">
        <v>8518</v>
      </c>
      <c r="C3781" t="s">
        <v>77</v>
      </c>
      <c r="D3781" t="s">
        <v>256</v>
      </c>
      <c r="E3781">
        <v>74</v>
      </c>
      <c r="F3781" t="s">
        <v>87</v>
      </c>
      <c r="G3781">
        <v>2018</v>
      </c>
      <c r="H3781" t="s">
        <v>15</v>
      </c>
      <c r="J3781" t="s">
        <v>80</v>
      </c>
      <c r="K3781">
        <v>84</v>
      </c>
      <c r="L3781" s="18">
        <v>42992</v>
      </c>
      <c r="M3781" s="18">
        <v>45549</v>
      </c>
      <c r="N3781" s="18">
        <v>44343</v>
      </c>
      <c r="O3781">
        <v>38170000</v>
      </c>
      <c r="P3781">
        <v>38170000</v>
      </c>
      <c r="Q3781">
        <v>0</v>
      </c>
      <c r="R3781">
        <v>868144</v>
      </c>
      <c r="S3781" t="s">
        <v>238</v>
      </c>
      <c r="T3781">
        <v>0.39878609434115281</v>
      </c>
      <c r="U3781">
        <v>1.2009447865714571</v>
      </c>
      <c r="V3781">
        <v>0.92086653473246149</v>
      </c>
      <c r="W3781">
        <v>-2.4242138629461119E-2</v>
      </c>
      <c r="X3781">
        <v>-1.11583711881451</v>
      </c>
      <c r="Y3781" t="str">
        <f t="shared" si="236"/>
        <v>&gt;72</v>
      </c>
      <c r="Z3781" s="20">
        <f t="shared" si="237"/>
        <v>1</v>
      </c>
      <c r="AA3781" t="str">
        <f t="shared" si="238"/>
        <v>80%-100%</v>
      </c>
      <c r="AB3781">
        <f t="shared" si="239"/>
        <v>1.8001865139243296E-4</v>
      </c>
    </row>
    <row r="3782" spans="1:28" x14ac:dyDescent="0.25">
      <c r="A3782" t="s">
        <v>8519</v>
      </c>
      <c r="B3782" t="s">
        <v>8520</v>
      </c>
      <c r="C3782" t="s">
        <v>77</v>
      </c>
      <c r="D3782" t="s">
        <v>240</v>
      </c>
      <c r="E3782">
        <v>74</v>
      </c>
      <c r="F3782" t="s">
        <v>87</v>
      </c>
      <c r="G3782">
        <v>2019</v>
      </c>
      <c r="H3782" t="s">
        <v>15</v>
      </c>
      <c r="I3782" t="s">
        <v>84</v>
      </c>
      <c r="J3782" t="s">
        <v>80</v>
      </c>
      <c r="K3782">
        <v>84</v>
      </c>
      <c r="L3782" s="18">
        <v>43678</v>
      </c>
      <c r="M3782" s="18">
        <v>46030</v>
      </c>
      <c r="N3782" s="18">
        <v>43829</v>
      </c>
      <c r="O3782">
        <v>32356450</v>
      </c>
      <c r="P3782">
        <v>14356450</v>
      </c>
      <c r="Q3782">
        <v>18000000</v>
      </c>
      <c r="R3782">
        <v>317278</v>
      </c>
      <c r="S3782" t="s">
        <v>303</v>
      </c>
      <c r="T3782">
        <v>1.405417195184151</v>
      </c>
      <c r="U3782">
        <v>-1.083354548788048</v>
      </c>
      <c r="V3782">
        <v>0.4070773498450232</v>
      </c>
      <c r="W3782">
        <v>-0.57750540289734398</v>
      </c>
      <c r="X3782">
        <v>-0.49705409964536651</v>
      </c>
      <c r="Y3782" t="str">
        <f t="shared" si="236"/>
        <v>&gt;72</v>
      </c>
      <c r="Z3782" s="20">
        <f t="shared" si="237"/>
        <v>0.44369669725819738</v>
      </c>
      <c r="AA3782" t="str">
        <f t="shared" si="238"/>
        <v>40%-60%</v>
      </c>
      <c r="AB3782">
        <f t="shared" si="239"/>
        <v>6.5790879942139029E-5</v>
      </c>
    </row>
    <row r="3783" spans="1:28" x14ac:dyDescent="0.25">
      <c r="A3783" t="s">
        <v>8521</v>
      </c>
      <c r="B3783" t="s">
        <v>8522</v>
      </c>
      <c r="C3783" t="s">
        <v>77</v>
      </c>
      <c r="D3783" t="s">
        <v>8523</v>
      </c>
      <c r="E3783">
        <v>59</v>
      </c>
      <c r="F3783" t="s">
        <v>12</v>
      </c>
      <c r="G3783">
        <v>2021</v>
      </c>
      <c r="H3783" t="s">
        <v>12</v>
      </c>
      <c r="I3783" t="s">
        <v>84</v>
      </c>
      <c r="J3783" t="s">
        <v>80</v>
      </c>
      <c r="K3783">
        <v>84</v>
      </c>
      <c r="L3783" s="18">
        <v>44252</v>
      </c>
      <c r="M3783" s="18">
        <v>46808</v>
      </c>
      <c r="N3783" s="18">
        <v>44362</v>
      </c>
      <c r="O3783">
        <v>73195250</v>
      </c>
      <c r="P3783">
        <v>73195250</v>
      </c>
      <c r="Q3783">
        <v>0</v>
      </c>
      <c r="R3783">
        <v>1609211</v>
      </c>
      <c r="S3783" t="s">
        <v>252</v>
      </c>
      <c r="T3783">
        <v>0.26537715326557482</v>
      </c>
      <c r="U3783">
        <v>1.2009447865714571</v>
      </c>
      <c r="V3783">
        <v>-0.20881096796306109</v>
      </c>
      <c r="W3783">
        <v>0.17509923890102469</v>
      </c>
      <c r="X3783">
        <v>-0.18766259006079469</v>
      </c>
      <c r="Y3783" t="str">
        <f t="shared" si="236"/>
        <v>&gt;72</v>
      </c>
      <c r="Z3783" s="20">
        <f t="shared" si="237"/>
        <v>1</v>
      </c>
      <c r="AA3783" t="str">
        <f t="shared" si="238"/>
        <v>80%-100%</v>
      </c>
      <c r="AB3783">
        <f t="shared" si="239"/>
        <v>3.3368657046050937E-4</v>
      </c>
    </row>
    <row r="3784" spans="1:28" x14ac:dyDescent="0.25">
      <c r="A3784" t="s">
        <v>8524</v>
      </c>
      <c r="B3784" t="s">
        <v>8525</v>
      </c>
      <c r="C3784" t="s">
        <v>77</v>
      </c>
      <c r="D3784" t="s">
        <v>211</v>
      </c>
      <c r="E3784">
        <v>236</v>
      </c>
      <c r="F3784" t="s">
        <v>117</v>
      </c>
      <c r="G3784">
        <v>2020</v>
      </c>
      <c r="H3784" t="s">
        <v>29</v>
      </c>
      <c r="I3784" t="s">
        <v>84</v>
      </c>
      <c r="J3784" t="s">
        <v>80</v>
      </c>
      <c r="K3784">
        <v>36</v>
      </c>
      <c r="L3784" s="18">
        <v>43791</v>
      </c>
      <c r="M3784" s="18">
        <v>44887</v>
      </c>
      <c r="N3784" s="18">
        <v>43948</v>
      </c>
      <c r="O3784">
        <v>47090000</v>
      </c>
      <c r="P3784">
        <v>26090000</v>
      </c>
      <c r="Q3784">
        <v>21000000</v>
      </c>
      <c r="R3784">
        <v>901058</v>
      </c>
      <c r="S3784" t="s">
        <v>266</v>
      </c>
      <c r="T3784">
        <v>-0.26825861103673743</v>
      </c>
      <c r="U3784">
        <v>-0.63023918952803815</v>
      </c>
      <c r="V3784">
        <v>-0.34384530499046262</v>
      </c>
      <c r="W3784">
        <v>0.34846583087450778</v>
      </c>
      <c r="X3784">
        <v>4.4381042127634142E-2</v>
      </c>
      <c r="Y3784" t="str">
        <f t="shared" si="236"/>
        <v>25-36</v>
      </c>
      <c r="Z3784" s="20">
        <f t="shared" si="237"/>
        <v>0.55404544489275853</v>
      </c>
      <c r="AA3784" t="str">
        <f t="shared" si="238"/>
        <v>40%-60%</v>
      </c>
      <c r="AB3784">
        <f t="shared" si="239"/>
        <v>1.8684371024434065E-4</v>
      </c>
    </row>
    <row r="3785" spans="1:28" x14ac:dyDescent="0.25">
      <c r="A3785" t="s">
        <v>8526</v>
      </c>
      <c r="B3785" t="s">
        <v>8527</v>
      </c>
      <c r="C3785" t="s">
        <v>77</v>
      </c>
      <c r="D3785" t="s">
        <v>555</v>
      </c>
      <c r="E3785">
        <v>60</v>
      </c>
      <c r="F3785" t="s">
        <v>22</v>
      </c>
      <c r="G3785">
        <v>2020</v>
      </c>
      <c r="H3785" t="s">
        <v>22</v>
      </c>
      <c r="I3785" t="s">
        <v>188</v>
      </c>
      <c r="J3785" t="s">
        <v>80</v>
      </c>
      <c r="K3785">
        <v>72</v>
      </c>
      <c r="L3785" s="18">
        <v>43750</v>
      </c>
      <c r="M3785" s="18">
        <v>46001</v>
      </c>
      <c r="N3785" s="18">
        <v>44042</v>
      </c>
      <c r="O3785">
        <v>136490840</v>
      </c>
      <c r="P3785">
        <v>131991331</v>
      </c>
      <c r="Q3785">
        <v>4499509</v>
      </c>
      <c r="R3785">
        <v>2953126</v>
      </c>
      <c r="S3785" t="s">
        <v>191</v>
      </c>
      <c r="T3785">
        <v>-0.19549009772278569</v>
      </c>
      <c r="U3785">
        <v>1.0655808445129811</v>
      </c>
      <c r="V3785">
        <v>-0.4589881488363966</v>
      </c>
      <c r="W3785">
        <v>2.0567653445811631</v>
      </c>
      <c r="X3785">
        <v>-0.34235834485308059</v>
      </c>
      <c r="Y3785" t="str">
        <f t="shared" si="236"/>
        <v>61-72</v>
      </c>
      <c r="Z3785" s="20">
        <f t="shared" si="237"/>
        <v>0.96703435190229614</v>
      </c>
      <c r="AA3785" t="str">
        <f t="shared" si="238"/>
        <v>80%-100%</v>
      </c>
      <c r="AB3785">
        <f t="shared" si="239"/>
        <v>6.1236126715375557E-4</v>
      </c>
    </row>
    <row r="3786" spans="1:28" x14ac:dyDescent="0.25">
      <c r="A3786" t="s">
        <v>8528</v>
      </c>
      <c r="B3786" t="s">
        <v>8529</v>
      </c>
      <c r="C3786" t="s">
        <v>77</v>
      </c>
      <c r="D3786" t="s">
        <v>833</v>
      </c>
      <c r="E3786">
        <v>38</v>
      </c>
      <c r="F3786" t="s">
        <v>17</v>
      </c>
      <c r="G3786">
        <v>2019</v>
      </c>
      <c r="H3786" t="s">
        <v>17</v>
      </c>
      <c r="I3786" t="s">
        <v>84</v>
      </c>
      <c r="J3786" t="s">
        <v>80</v>
      </c>
      <c r="K3786">
        <v>84</v>
      </c>
      <c r="L3786" s="18">
        <v>43493</v>
      </c>
      <c r="M3786" s="18">
        <v>46050</v>
      </c>
      <c r="N3786" s="18">
        <v>44410</v>
      </c>
      <c r="O3786">
        <v>64490000</v>
      </c>
      <c r="P3786">
        <v>64490000</v>
      </c>
      <c r="Q3786">
        <v>0</v>
      </c>
      <c r="R3786">
        <v>1343711</v>
      </c>
      <c r="S3786" t="s">
        <v>829</v>
      </c>
      <c r="T3786">
        <v>0.39878609434115281</v>
      </c>
      <c r="U3786">
        <v>1.2009447865714571</v>
      </c>
      <c r="V3786">
        <v>-0.20857445364860361</v>
      </c>
      <c r="W3786">
        <v>2.1597992137968158</v>
      </c>
      <c r="X3786">
        <v>1.668686467446636</v>
      </c>
      <c r="Y3786" t="str">
        <f t="shared" si="236"/>
        <v>&gt;72</v>
      </c>
      <c r="Z3786" s="20">
        <f t="shared" si="237"/>
        <v>1</v>
      </c>
      <c r="AA3786" t="str">
        <f t="shared" si="238"/>
        <v>80%-100%</v>
      </c>
      <c r="AB3786">
        <f t="shared" si="239"/>
        <v>2.7863239518003638E-4</v>
      </c>
    </row>
    <row r="3787" spans="1:28" x14ac:dyDescent="0.25">
      <c r="A3787" t="s">
        <v>8530</v>
      </c>
      <c r="B3787" t="s">
        <v>8531</v>
      </c>
      <c r="C3787" t="s">
        <v>77</v>
      </c>
      <c r="D3787" t="s">
        <v>611</v>
      </c>
      <c r="E3787">
        <v>59</v>
      </c>
      <c r="F3787" t="s">
        <v>117</v>
      </c>
      <c r="G3787">
        <v>2017</v>
      </c>
      <c r="H3787" t="s">
        <v>14</v>
      </c>
      <c r="J3787" t="s">
        <v>80</v>
      </c>
      <c r="K3787">
        <v>72</v>
      </c>
      <c r="L3787" s="18">
        <v>42702</v>
      </c>
      <c r="M3787" s="18">
        <v>44893</v>
      </c>
      <c r="N3787" s="18">
        <v>44526</v>
      </c>
      <c r="O3787">
        <v>47990000</v>
      </c>
      <c r="P3787">
        <v>42990000</v>
      </c>
      <c r="Q3787">
        <v>5000000</v>
      </c>
      <c r="R3787">
        <v>676559</v>
      </c>
      <c r="S3787" t="s">
        <v>163</v>
      </c>
      <c r="T3787">
        <v>-1.299145882984386</v>
      </c>
      <c r="U3787">
        <v>0.77312523371557784</v>
      </c>
      <c r="V3787">
        <v>0.1755550506296211</v>
      </c>
      <c r="W3787">
        <v>-7.1057159110105503E-2</v>
      </c>
      <c r="X3787">
        <v>-1.425228628399082</v>
      </c>
      <c r="Y3787" t="str">
        <f t="shared" si="236"/>
        <v>61-72</v>
      </c>
      <c r="Z3787" s="20">
        <f t="shared" si="237"/>
        <v>0.89581162742237963</v>
      </c>
      <c r="AA3787" t="str">
        <f t="shared" si="238"/>
        <v>80%-100%</v>
      </c>
      <c r="AB3787">
        <f t="shared" si="239"/>
        <v>1.4029151703797186E-4</v>
      </c>
    </row>
    <row r="3788" spans="1:28" x14ac:dyDescent="0.25">
      <c r="A3788" t="s">
        <v>8532</v>
      </c>
      <c r="B3788" t="s">
        <v>8533</v>
      </c>
      <c r="C3788" t="s">
        <v>77</v>
      </c>
      <c r="D3788" t="s">
        <v>384</v>
      </c>
      <c r="E3788">
        <v>74</v>
      </c>
      <c r="F3788" t="s">
        <v>87</v>
      </c>
      <c r="G3788">
        <v>2020</v>
      </c>
      <c r="H3788" t="s">
        <v>24</v>
      </c>
      <c r="I3788" t="s">
        <v>84</v>
      </c>
      <c r="J3788" t="s">
        <v>80</v>
      </c>
      <c r="K3788">
        <v>84</v>
      </c>
      <c r="L3788" s="18">
        <v>43862</v>
      </c>
      <c r="M3788" s="18">
        <v>46389</v>
      </c>
      <c r="N3788" s="18">
        <v>44202</v>
      </c>
      <c r="O3788">
        <v>38590000</v>
      </c>
      <c r="P3788">
        <v>38590000</v>
      </c>
      <c r="Q3788">
        <v>0</v>
      </c>
      <c r="R3788">
        <v>854080</v>
      </c>
      <c r="S3788" t="s">
        <v>758</v>
      </c>
      <c r="T3788">
        <v>-0.72912586202509788</v>
      </c>
      <c r="U3788">
        <v>1.2009447865714571</v>
      </c>
      <c r="V3788">
        <v>0.56516632981038883</v>
      </c>
      <c r="W3788">
        <v>4.0186680659317388E-2</v>
      </c>
      <c r="X3788">
        <v>-1.5799243831913681</v>
      </c>
      <c r="Y3788" t="str">
        <f t="shared" si="236"/>
        <v>&gt;72</v>
      </c>
      <c r="Z3788" s="20">
        <f t="shared" si="237"/>
        <v>1</v>
      </c>
      <c r="AA3788" t="str">
        <f t="shared" si="238"/>
        <v>80%-100%</v>
      </c>
      <c r="AB3788">
        <f t="shared" si="239"/>
        <v>1.7710233530525944E-4</v>
      </c>
    </row>
    <row r="3789" spans="1:28" x14ac:dyDescent="0.25">
      <c r="A3789" t="s">
        <v>8534</v>
      </c>
      <c r="B3789" t="s">
        <v>8535</v>
      </c>
      <c r="C3789" t="s">
        <v>77</v>
      </c>
      <c r="D3789" t="s">
        <v>8536</v>
      </c>
      <c r="E3789">
        <v>62</v>
      </c>
      <c r="F3789" t="s">
        <v>19</v>
      </c>
      <c r="G3789">
        <v>2020</v>
      </c>
      <c r="H3789" t="s">
        <v>19</v>
      </c>
      <c r="I3789" t="s">
        <v>84</v>
      </c>
      <c r="J3789" t="s">
        <v>80</v>
      </c>
      <c r="K3789">
        <v>72</v>
      </c>
      <c r="L3789" s="18">
        <v>44043</v>
      </c>
      <c r="M3789" s="18">
        <v>46234</v>
      </c>
      <c r="N3789" s="18">
        <v>44330</v>
      </c>
      <c r="O3789">
        <v>110741500</v>
      </c>
      <c r="P3789">
        <v>55370750</v>
      </c>
      <c r="Q3789">
        <v>55370750</v>
      </c>
      <c r="R3789">
        <v>1010900</v>
      </c>
      <c r="S3789" t="s">
        <v>103</v>
      </c>
      <c r="T3789">
        <v>-0.69274160536812202</v>
      </c>
      <c r="U3789">
        <v>-0.85216124758390532</v>
      </c>
      <c r="V3789">
        <v>-2.8732689844363102</v>
      </c>
      <c r="W3789">
        <v>-0.10337462486126001</v>
      </c>
      <c r="X3789">
        <v>-1.0384892414183671</v>
      </c>
      <c r="Y3789" t="str">
        <f t="shared" si="236"/>
        <v>61-72</v>
      </c>
      <c r="Z3789" s="20">
        <f t="shared" si="237"/>
        <v>0.5</v>
      </c>
      <c r="AA3789" t="str">
        <f t="shared" si="238"/>
        <v>40%-60%</v>
      </c>
      <c r="AB3789">
        <f t="shared" si="239"/>
        <v>2.0962058678354107E-4</v>
      </c>
    </row>
    <row r="3790" spans="1:28" x14ac:dyDescent="0.25">
      <c r="A3790" t="s">
        <v>8537</v>
      </c>
      <c r="B3790" t="s">
        <v>8538</v>
      </c>
      <c r="C3790" t="s">
        <v>77</v>
      </c>
      <c r="D3790" t="s">
        <v>108</v>
      </c>
      <c r="E3790">
        <v>38</v>
      </c>
      <c r="F3790" t="s">
        <v>17</v>
      </c>
      <c r="G3790">
        <v>2020</v>
      </c>
      <c r="H3790" t="s">
        <v>17</v>
      </c>
      <c r="I3790" t="s">
        <v>84</v>
      </c>
      <c r="J3790" t="s">
        <v>80</v>
      </c>
      <c r="K3790">
        <v>24</v>
      </c>
      <c r="L3790" s="18">
        <v>44014</v>
      </c>
      <c r="M3790" s="18">
        <v>44599</v>
      </c>
      <c r="N3790" s="18">
        <v>44425</v>
      </c>
      <c r="O3790">
        <v>61800000</v>
      </c>
      <c r="P3790">
        <v>30900000</v>
      </c>
      <c r="Q3790">
        <v>30900000</v>
      </c>
      <c r="R3790">
        <v>1323035</v>
      </c>
      <c r="S3790" t="s">
        <v>184</v>
      </c>
      <c r="T3790">
        <v>7.1327784428370358E-2</v>
      </c>
      <c r="U3790">
        <v>-0.85216124758390532</v>
      </c>
      <c r="V3790">
        <v>-4.4146365390986242</v>
      </c>
      <c r="W3790">
        <v>0.17118177922904279</v>
      </c>
      <c r="X3790">
        <v>1.978077977031208</v>
      </c>
      <c r="Y3790" t="str">
        <f t="shared" si="236"/>
        <v>&lt;=24</v>
      </c>
      <c r="Z3790" s="20">
        <f t="shared" si="237"/>
        <v>0.5</v>
      </c>
      <c r="AA3790" t="str">
        <f t="shared" si="238"/>
        <v>40%-60%</v>
      </c>
      <c r="AB3790">
        <f t="shared" si="239"/>
        <v>2.7434501240000225E-4</v>
      </c>
    </row>
    <row r="3791" spans="1:28" x14ac:dyDescent="0.25">
      <c r="A3791" t="s">
        <v>8539</v>
      </c>
      <c r="B3791" t="s">
        <v>8540</v>
      </c>
      <c r="C3791" t="s">
        <v>77</v>
      </c>
      <c r="D3791" t="s">
        <v>258</v>
      </c>
      <c r="E3791">
        <v>49</v>
      </c>
      <c r="F3791" t="s">
        <v>25</v>
      </c>
      <c r="G3791">
        <v>2020</v>
      </c>
      <c r="H3791" t="s">
        <v>25</v>
      </c>
      <c r="I3791" t="s">
        <v>84</v>
      </c>
      <c r="J3791" t="s">
        <v>80</v>
      </c>
      <c r="K3791">
        <v>84</v>
      </c>
      <c r="L3791" s="18">
        <v>43671</v>
      </c>
      <c r="M3791" s="18">
        <v>46228</v>
      </c>
      <c r="N3791" s="18">
        <v>44083</v>
      </c>
      <c r="O3791">
        <v>32990000</v>
      </c>
      <c r="P3791">
        <v>32990000</v>
      </c>
      <c r="Q3791">
        <v>0</v>
      </c>
      <c r="R3791">
        <v>715001</v>
      </c>
      <c r="S3791" t="s">
        <v>81</v>
      </c>
      <c r="T3791">
        <v>0.94454994419579019</v>
      </c>
      <c r="U3791">
        <v>1.2009447865714571</v>
      </c>
      <c r="V3791">
        <v>0.29434180594151149</v>
      </c>
      <c r="W3791">
        <v>-0.50732933869794627</v>
      </c>
      <c r="X3791">
        <v>-0.4197062222492236</v>
      </c>
      <c r="Y3791" t="str">
        <f t="shared" si="236"/>
        <v>&gt;72</v>
      </c>
      <c r="Z3791" s="20">
        <f t="shared" si="237"/>
        <v>1</v>
      </c>
      <c r="AA3791" t="str">
        <f t="shared" si="238"/>
        <v>80%-100%</v>
      </c>
      <c r="AB3791">
        <f t="shared" si="239"/>
        <v>1.4826286395372307E-4</v>
      </c>
    </row>
    <row r="3792" spans="1:28" x14ac:dyDescent="0.25">
      <c r="A3792" t="s">
        <v>8541</v>
      </c>
      <c r="B3792" t="s">
        <v>8542</v>
      </c>
      <c r="C3792" t="s">
        <v>77</v>
      </c>
      <c r="D3792" t="s">
        <v>136</v>
      </c>
      <c r="E3792">
        <v>38</v>
      </c>
      <c r="F3792" t="s">
        <v>117</v>
      </c>
      <c r="G3792">
        <v>2021</v>
      </c>
      <c r="H3792" t="s">
        <v>29</v>
      </c>
      <c r="I3792" t="s">
        <v>84</v>
      </c>
      <c r="J3792" t="s">
        <v>80</v>
      </c>
      <c r="K3792">
        <v>72</v>
      </c>
      <c r="L3792" s="18">
        <v>44221</v>
      </c>
      <c r="M3792" s="18">
        <v>46412</v>
      </c>
      <c r="N3792" s="18">
        <v>44312</v>
      </c>
      <c r="O3792">
        <v>64030000</v>
      </c>
      <c r="P3792">
        <v>32015000</v>
      </c>
      <c r="Q3792">
        <v>32015000</v>
      </c>
      <c r="R3792">
        <v>795040</v>
      </c>
      <c r="S3792" t="s">
        <v>135</v>
      </c>
      <c r="T3792">
        <v>-1.638732278449494</v>
      </c>
      <c r="U3792">
        <v>-0.85216124758390532</v>
      </c>
      <c r="V3792">
        <v>0.6442108197930716</v>
      </c>
      <c r="W3792">
        <v>-0.63307969459744728</v>
      </c>
      <c r="X3792">
        <v>-0.49705409964536651</v>
      </c>
      <c r="Y3792" t="str">
        <f t="shared" si="236"/>
        <v>61-72</v>
      </c>
      <c r="Z3792" s="20">
        <f t="shared" si="237"/>
        <v>0.5</v>
      </c>
      <c r="AA3792" t="str">
        <f t="shared" si="238"/>
        <v>40%-60%</v>
      </c>
      <c r="AB3792">
        <f t="shared" si="239"/>
        <v>1.648597797174661E-4</v>
      </c>
    </row>
    <row r="3793" spans="1:28" x14ac:dyDescent="0.25">
      <c r="A3793" t="s">
        <v>8543</v>
      </c>
      <c r="B3793" t="s">
        <v>8544</v>
      </c>
      <c r="C3793" t="s">
        <v>77</v>
      </c>
      <c r="D3793" t="s">
        <v>273</v>
      </c>
      <c r="E3793">
        <v>46</v>
      </c>
      <c r="F3793" t="s">
        <v>117</v>
      </c>
      <c r="G3793">
        <v>2021</v>
      </c>
      <c r="H3793" t="s">
        <v>29</v>
      </c>
      <c r="I3793" t="s">
        <v>84</v>
      </c>
      <c r="J3793" t="s">
        <v>80</v>
      </c>
      <c r="K3793">
        <v>72</v>
      </c>
      <c r="L3793" s="18">
        <v>44285</v>
      </c>
      <c r="M3793" s="18">
        <v>46476</v>
      </c>
      <c r="N3793" s="18">
        <v>44489</v>
      </c>
      <c r="O3793">
        <v>59830500</v>
      </c>
      <c r="P3793">
        <v>59830500</v>
      </c>
      <c r="Q3793">
        <v>0</v>
      </c>
      <c r="R3793">
        <v>1313234</v>
      </c>
      <c r="S3793" t="s">
        <v>235</v>
      </c>
      <c r="T3793">
        <v>-0.75338203312974839</v>
      </c>
      <c r="U3793">
        <v>1.2009447865714571</v>
      </c>
      <c r="V3793">
        <v>-0.39977777893588351</v>
      </c>
      <c r="W3793">
        <v>0.4121930056875962</v>
      </c>
      <c r="X3793">
        <v>0.1217289195237771</v>
      </c>
      <c r="Y3793" t="str">
        <f t="shared" si="236"/>
        <v>61-72</v>
      </c>
      <c r="Z3793" s="20">
        <f t="shared" si="237"/>
        <v>1</v>
      </c>
      <c r="AA3793" t="str">
        <f t="shared" si="238"/>
        <v>80%-100%</v>
      </c>
      <c r="AB3793">
        <f t="shared" si="239"/>
        <v>2.7231267352269934E-4</v>
      </c>
    </row>
    <row r="3794" spans="1:28" x14ac:dyDescent="0.25">
      <c r="A3794" t="s">
        <v>8545</v>
      </c>
      <c r="B3794" t="s">
        <v>8546</v>
      </c>
      <c r="C3794" t="s">
        <v>77</v>
      </c>
      <c r="D3794" t="s">
        <v>329</v>
      </c>
      <c r="E3794">
        <v>61</v>
      </c>
      <c r="F3794" t="s">
        <v>117</v>
      </c>
      <c r="G3794">
        <v>2018</v>
      </c>
      <c r="H3794" t="s">
        <v>14</v>
      </c>
      <c r="J3794" t="s">
        <v>80</v>
      </c>
      <c r="K3794">
        <v>84</v>
      </c>
      <c r="L3794" s="18">
        <v>43280</v>
      </c>
      <c r="M3794" s="18">
        <v>45837</v>
      </c>
      <c r="N3794" s="18">
        <v>43865</v>
      </c>
      <c r="O3794">
        <v>47004500</v>
      </c>
      <c r="P3794">
        <v>15361379</v>
      </c>
      <c r="Q3794">
        <v>31643121</v>
      </c>
      <c r="R3794">
        <v>272457</v>
      </c>
      <c r="S3794" t="s">
        <v>332</v>
      </c>
      <c r="T3794">
        <v>-0.31677095324603838</v>
      </c>
      <c r="U3794">
        <v>-1.5633302366543309</v>
      </c>
      <c r="V3794">
        <v>-2.7507006221569128</v>
      </c>
      <c r="W3794">
        <v>-0.11183153178679579</v>
      </c>
      <c r="X3794">
        <v>-0.96114136402222416</v>
      </c>
      <c r="Y3794" t="str">
        <f t="shared" si="236"/>
        <v>&gt;72</v>
      </c>
      <c r="Z3794" s="20">
        <f t="shared" si="237"/>
        <v>0.32680656107393974</v>
      </c>
      <c r="AA3794" t="str">
        <f t="shared" si="238"/>
        <v>20%-40%</v>
      </c>
      <c r="AB3794">
        <f t="shared" si="239"/>
        <v>5.6496781297144375E-5</v>
      </c>
    </row>
    <row r="3795" spans="1:28" x14ac:dyDescent="0.25">
      <c r="A3795" t="s">
        <v>8547</v>
      </c>
      <c r="B3795" t="s">
        <v>8548</v>
      </c>
      <c r="C3795" t="s">
        <v>77</v>
      </c>
      <c r="D3795" t="s">
        <v>258</v>
      </c>
      <c r="E3795">
        <v>220</v>
      </c>
      <c r="F3795" t="s">
        <v>25</v>
      </c>
      <c r="G3795">
        <v>2020</v>
      </c>
      <c r="H3795" t="s">
        <v>25</v>
      </c>
      <c r="I3795" t="s">
        <v>84</v>
      </c>
      <c r="J3795" t="s">
        <v>80</v>
      </c>
      <c r="K3795">
        <v>48</v>
      </c>
      <c r="L3795" s="18">
        <v>43810</v>
      </c>
      <c r="M3795" s="18">
        <v>45242</v>
      </c>
      <c r="N3795" s="18">
        <v>44132</v>
      </c>
      <c r="O3795">
        <v>36640000</v>
      </c>
      <c r="P3795">
        <v>32976000</v>
      </c>
      <c r="Q3795">
        <v>3664000</v>
      </c>
      <c r="R3795">
        <v>1051549</v>
      </c>
      <c r="S3795" t="s">
        <v>470</v>
      </c>
      <c r="T3795">
        <v>-0.1469777555134846</v>
      </c>
      <c r="U3795">
        <v>0.79032357974038436</v>
      </c>
      <c r="V3795">
        <v>7.773812663197055E-2</v>
      </c>
      <c r="W3795">
        <v>8.2445980216943118E-3</v>
      </c>
      <c r="X3795">
        <v>-0.26501046745693763</v>
      </c>
      <c r="Y3795" t="str">
        <f t="shared" si="236"/>
        <v>37-48</v>
      </c>
      <c r="Z3795" s="20">
        <f t="shared" si="237"/>
        <v>0.9</v>
      </c>
      <c r="AA3795" t="str">
        <f t="shared" si="238"/>
        <v>80%-100%</v>
      </c>
      <c r="AB3795">
        <f t="shared" si="239"/>
        <v>2.1804957801132242E-4</v>
      </c>
    </row>
    <row r="3796" spans="1:28" x14ac:dyDescent="0.25">
      <c r="A3796" t="s">
        <v>8549</v>
      </c>
      <c r="B3796" t="s">
        <v>8550</v>
      </c>
      <c r="C3796" t="s">
        <v>77</v>
      </c>
      <c r="D3796" t="s">
        <v>418</v>
      </c>
      <c r="E3796">
        <v>38</v>
      </c>
      <c r="F3796" t="s">
        <v>117</v>
      </c>
      <c r="G3796">
        <v>2018</v>
      </c>
      <c r="H3796" t="s">
        <v>14</v>
      </c>
      <c r="J3796" t="s">
        <v>80</v>
      </c>
      <c r="K3796">
        <v>60</v>
      </c>
      <c r="L3796" s="18">
        <v>43191</v>
      </c>
      <c r="M3796" s="18">
        <v>44930</v>
      </c>
      <c r="N3796" s="18">
        <v>43195</v>
      </c>
      <c r="O3796">
        <v>45888000</v>
      </c>
      <c r="P3796">
        <v>27500000</v>
      </c>
      <c r="Q3796">
        <v>18388000</v>
      </c>
      <c r="R3796">
        <v>699787</v>
      </c>
      <c r="S3796" t="s">
        <v>389</v>
      </c>
      <c r="T3796">
        <v>1.0051903719574169</v>
      </c>
      <c r="U3796">
        <v>-0.44447509470682078</v>
      </c>
      <c r="V3796">
        <v>0.84182204474977862</v>
      </c>
      <c r="W3796">
        <v>0.47770383112147857</v>
      </c>
      <c r="X3796">
        <v>0.97255557088134947</v>
      </c>
      <c r="Y3796" t="str">
        <f t="shared" si="236"/>
        <v>49-60</v>
      </c>
      <c r="Z3796" s="20">
        <f t="shared" si="237"/>
        <v>0.5992852161785216</v>
      </c>
      <c r="AA3796" t="str">
        <f t="shared" si="238"/>
        <v>40%-60%</v>
      </c>
      <c r="AB3796">
        <f t="shared" si="239"/>
        <v>1.4510808345384694E-4</v>
      </c>
    </row>
    <row r="3797" spans="1:28" x14ac:dyDescent="0.25">
      <c r="A3797" t="s">
        <v>8551</v>
      </c>
      <c r="B3797" t="s">
        <v>8552</v>
      </c>
      <c r="C3797" t="s">
        <v>77</v>
      </c>
      <c r="D3797" t="s">
        <v>215</v>
      </c>
      <c r="E3797">
        <v>61</v>
      </c>
      <c r="F3797" t="s">
        <v>117</v>
      </c>
      <c r="G3797">
        <v>2017</v>
      </c>
      <c r="H3797" t="s">
        <v>14</v>
      </c>
      <c r="J3797" t="s">
        <v>80</v>
      </c>
      <c r="K3797">
        <v>84</v>
      </c>
      <c r="L3797" s="18">
        <v>42762</v>
      </c>
      <c r="M3797" s="18">
        <v>45318</v>
      </c>
      <c r="N3797" s="18">
        <v>42845</v>
      </c>
      <c r="O3797">
        <v>47720000</v>
      </c>
      <c r="P3797">
        <v>25556000</v>
      </c>
      <c r="Q3797">
        <v>22164000</v>
      </c>
      <c r="R3797">
        <v>536403</v>
      </c>
      <c r="S3797" t="s">
        <v>264</v>
      </c>
      <c r="T3797">
        <v>0.95667802974811544</v>
      </c>
      <c r="U3797">
        <v>-0.7062237859775562</v>
      </c>
      <c r="V3797">
        <v>0.84182204474977862</v>
      </c>
      <c r="W3797">
        <v>5.3595923072919049E-2</v>
      </c>
      <c r="X3797">
        <v>1.0499034482774929</v>
      </c>
      <c r="Y3797" t="str">
        <f t="shared" si="236"/>
        <v>&gt;72</v>
      </c>
      <c r="Z3797" s="20">
        <f t="shared" si="237"/>
        <v>0.53554065381391447</v>
      </c>
      <c r="AA3797" t="str">
        <f t="shared" si="238"/>
        <v>40%-60%</v>
      </c>
      <c r="AB3797">
        <f t="shared" si="239"/>
        <v>1.1122871857993054E-4</v>
      </c>
    </row>
    <row r="3798" spans="1:28" x14ac:dyDescent="0.25">
      <c r="A3798" t="s">
        <v>8553</v>
      </c>
      <c r="B3798" t="s">
        <v>8554</v>
      </c>
      <c r="C3798" t="s">
        <v>77</v>
      </c>
      <c r="D3798" t="s">
        <v>236</v>
      </c>
      <c r="E3798">
        <v>49</v>
      </c>
      <c r="F3798" t="s">
        <v>117</v>
      </c>
      <c r="G3798">
        <v>2021</v>
      </c>
      <c r="H3798" t="s">
        <v>29</v>
      </c>
      <c r="I3798" t="s">
        <v>84</v>
      </c>
      <c r="J3798" t="s">
        <v>80</v>
      </c>
      <c r="K3798">
        <v>84</v>
      </c>
      <c r="L3798" s="18">
        <v>44193</v>
      </c>
      <c r="M3798" s="18">
        <v>46749</v>
      </c>
      <c r="N3798" s="18">
        <v>44349</v>
      </c>
      <c r="O3798">
        <v>57755250</v>
      </c>
      <c r="P3798">
        <v>57755250</v>
      </c>
      <c r="Q3798">
        <v>0</v>
      </c>
      <c r="R3798">
        <v>1268197</v>
      </c>
      <c r="S3798" t="s">
        <v>735</v>
      </c>
      <c r="T3798">
        <v>-0.30464286769371318</v>
      </c>
      <c r="U3798">
        <v>1.2009447865714571</v>
      </c>
      <c r="V3798">
        <v>-0.22527857001643839</v>
      </c>
      <c r="W3798">
        <v>-0.13384736970613009</v>
      </c>
      <c r="X3798">
        <v>-1.270532873606796</v>
      </c>
      <c r="Y3798" t="str">
        <f t="shared" si="236"/>
        <v>&gt;72</v>
      </c>
      <c r="Z3798" s="20">
        <f t="shared" si="237"/>
        <v>1</v>
      </c>
      <c r="AA3798" t="str">
        <f t="shared" si="238"/>
        <v>80%-100%</v>
      </c>
      <c r="AB3798">
        <f t="shared" si="239"/>
        <v>2.629737850401884E-4</v>
      </c>
    </row>
    <row r="3799" spans="1:28" x14ac:dyDescent="0.25">
      <c r="A3799" t="s">
        <v>8555</v>
      </c>
      <c r="B3799" t="s">
        <v>8556</v>
      </c>
      <c r="C3799" t="s">
        <v>77</v>
      </c>
      <c r="D3799" t="s">
        <v>291</v>
      </c>
      <c r="E3799">
        <v>61</v>
      </c>
      <c r="F3799" t="s">
        <v>79</v>
      </c>
      <c r="G3799">
        <v>2017</v>
      </c>
      <c r="H3799" t="s">
        <v>13</v>
      </c>
      <c r="J3799" t="s">
        <v>80</v>
      </c>
      <c r="K3799">
        <v>48</v>
      </c>
      <c r="L3799" s="18">
        <v>42716</v>
      </c>
      <c r="M3799" s="18">
        <v>44177</v>
      </c>
      <c r="N3799" s="18">
        <v>43811</v>
      </c>
      <c r="O3799">
        <v>38000000</v>
      </c>
      <c r="P3799">
        <v>13000000</v>
      </c>
      <c r="Q3799">
        <v>25000000</v>
      </c>
      <c r="R3799">
        <v>293663</v>
      </c>
      <c r="S3799" t="s">
        <v>103</v>
      </c>
      <c r="T3799">
        <v>-2.4998263526645879</v>
      </c>
      <c r="U3799">
        <v>-1.5005105215277039</v>
      </c>
      <c r="V3799">
        <v>-3.9495968577406559</v>
      </c>
      <c r="W3799">
        <v>-0.52372405512234832</v>
      </c>
      <c r="X3799">
        <v>-0.26501046745693763</v>
      </c>
      <c r="Y3799" t="str">
        <f t="shared" si="236"/>
        <v>37-48</v>
      </c>
      <c r="Z3799" s="20">
        <f t="shared" si="237"/>
        <v>0.34210526315789475</v>
      </c>
      <c r="AA3799" t="str">
        <f t="shared" si="238"/>
        <v>20%-40%</v>
      </c>
      <c r="AB3799">
        <f t="shared" si="239"/>
        <v>6.0894065067380571E-5</v>
      </c>
    </row>
    <row r="3800" spans="1:28" x14ac:dyDescent="0.25">
      <c r="A3800" t="s">
        <v>8557</v>
      </c>
      <c r="B3800" t="s">
        <v>8558</v>
      </c>
      <c r="C3800" t="s">
        <v>77</v>
      </c>
      <c r="D3800" t="s">
        <v>93</v>
      </c>
      <c r="E3800">
        <v>62</v>
      </c>
      <c r="F3800" t="s">
        <v>79</v>
      </c>
      <c r="G3800">
        <v>2018</v>
      </c>
      <c r="H3800" t="s">
        <v>13</v>
      </c>
      <c r="J3800" t="s">
        <v>80</v>
      </c>
      <c r="K3800">
        <v>84</v>
      </c>
      <c r="L3800" s="18">
        <v>43095</v>
      </c>
      <c r="M3800" s="18">
        <v>45639</v>
      </c>
      <c r="N3800" s="18">
        <v>43614</v>
      </c>
      <c r="O3800">
        <v>37808400</v>
      </c>
      <c r="P3800">
        <v>34027560</v>
      </c>
      <c r="Q3800">
        <v>3780840</v>
      </c>
      <c r="R3800">
        <v>787997</v>
      </c>
      <c r="S3800" t="s">
        <v>374</v>
      </c>
      <c r="T3800">
        <v>0.89603760198648907</v>
      </c>
      <c r="U3800">
        <v>0.79032357974038436</v>
      </c>
      <c r="V3800">
        <v>1.158000004680509</v>
      </c>
      <c r="W3800">
        <v>7.4370109155187838E-2</v>
      </c>
      <c r="X3800">
        <v>-0.80644560922993824</v>
      </c>
      <c r="Y3800" t="str">
        <f t="shared" si="236"/>
        <v>&gt;72</v>
      </c>
      <c r="Z3800" s="20">
        <f t="shared" si="237"/>
        <v>0.9</v>
      </c>
      <c r="AA3800" t="str">
        <f t="shared" si="238"/>
        <v>80%-100%</v>
      </c>
      <c r="AB3800">
        <f t="shared" si="239"/>
        <v>1.6339934070993176E-4</v>
      </c>
    </row>
    <row r="3801" spans="1:28" x14ac:dyDescent="0.25">
      <c r="A3801" t="s">
        <v>8559</v>
      </c>
      <c r="B3801" t="s">
        <v>8560</v>
      </c>
      <c r="C3801" t="s">
        <v>77</v>
      </c>
      <c r="D3801" t="s">
        <v>93</v>
      </c>
      <c r="E3801">
        <v>62</v>
      </c>
      <c r="F3801" t="s">
        <v>87</v>
      </c>
      <c r="G3801">
        <v>2018</v>
      </c>
      <c r="H3801" t="s">
        <v>15</v>
      </c>
      <c r="J3801" t="s">
        <v>80</v>
      </c>
      <c r="K3801">
        <v>72</v>
      </c>
      <c r="L3801" s="18">
        <v>42747</v>
      </c>
      <c r="M3801" s="18">
        <v>45261</v>
      </c>
      <c r="N3801" s="18">
        <v>43854</v>
      </c>
      <c r="O3801">
        <v>31600000</v>
      </c>
      <c r="P3801">
        <v>30020000</v>
      </c>
      <c r="Q3801">
        <v>1580000</v>
      </c>
      <c r="R3801">
        <v>715915</v>
      </c>
      <c r="S3801" t="s">
        <v>374</v>
      </c>
      <c r="T3801">
        <v>7.1327784428370358E-2</v>
      </c>
      <c r="U3801">
        <v>0.99563418315592023</v>
      </c>
      <c r="V3801">
        <v>0.48612183982770601</v>
      </c>
      <c r="W3801">
        <v>-0.40816779024760808</v>
      </c>
      <c r="X3801">
        <v>-1.11583711881451</v>
      </c>
      <c r="Y3801" t="str">
        <f t="shared" si="236"/>
        <v>61-72</v>
      </c>
      <c r="Z3801" s="20">
        <f t="shared" si="237"/>
        <v>0.95</v>
      </c>
      <c r="AA3801" t="str">
        <f t="shared" si="238"/>
        <v>80%-100%</v>
      </c>
      <c r="AB3801">
        <f t="shared" si="239"/>
        <v>1.4845239132173192E-4</v>
      </c>
    </row>
    <row r="3802" spans="1:28" x14ac:dyDescent="0.25">
      <c r="A3802" t="s">
        <v>8561</v>
      </c>
      <c r="B3802" t="s">
        <v>8562</v>
      </c>
      <c r="C3802" t="s">
        <v>77</v>
      </c>
      <c r="D3802" t="s">
        <v>236</v>
      </c>
      <c r="E3802">
        <v>246</v>
      </c>
      <c r="F3802" t="s">
        <v>20</v>
      </c>
      <c r="G3802">
        <v>2021</v>
      </c>
      <c r="H3802" t="s">
        <v>20</v>
      </c>
      <c r="I3802" t="s">
        <v>84</v>
      </c>
      <c r="J3802" t="s">
        <v>80</v>
      </c>
      <c r="K3802">
        <v>84</v>
      </c>
      <c r="L3802" s="18">
        <v>43840</v>
      </c>
      <c r="M3802" s="18">
        <v>46661</v>
      </c>
      <c r="N3802" s="18">
        <v>44244</v>
      </c>
      <c r="O3802">
        <v>115472300</v>
      </c>
      <c r="P3802">
        <v>56472300</v>
      </c>
      <c r="Q3802">
        <v>59000000</v>
      </c>
      <c r="R3802">
        <v>1099168</v>
      </c>
      <c r="S3802" t="s">
        <v>692</v>
      </c>
      <c r="T3802">
        <v>-2.1844961283041311</v>
      </c>
      <c r="U3802">
        <v>-0.89710394052874576</v>
      </c>
      <c r="V3802">
        <v>-0.34384530499046262</v>
      </c>
      <c r="W3802">
        <v>-0.40390681021974201</v>
      </c>
      <c r="X3802">
        <v>-0.26501046745693763</v>
      </c>
      <c r="Y3802" t="str">
        <f t="shared" si="236"/>
        <v>&gt;72</v>
      </c>
      <c r="Z3802" s="20">
        <f t="shared" si="237"/>
        <v>0.48905495084102424</v>
      </c>
      <c r="AA3802" t="str">
        <f t="shared" si="238"/>
        <v>40%-60%</v>
      </c>
      <c r="AB3802">
        <f t="shared" si="239"/>
        <v>2.2792387094044047E-4</v>
      </c>
    </row>
    <row r="3803" spans="1:28" x14ac:dyDescent="0.25">
      <c r="A3803" t="s">
        <v>8563</v>
      </c>
      <c r="B3803" t="s">
        <v>8564</v>
      </c>
      <c r="C3803" t="s">
        <v>77</v>
      </c>
      <c r="D3803" t="s">
        <v>706</v>
      </c>
      <c r="E3803">
        <v>59</v>
      </c>
      <c r="F3803" t="s">
        <v>95</v>
      </c>
      <c r="G3803">
        <v>2011</v>
      </c>
      <c r="H3803" t="s">
        <v>16</v>
      </c>
      <c r="J3803" t="s">
        <v>96</v>
      </c>
      <c r="K3803">
        <v>48</v>
      </c>
      <c r="L3803" s="18">
        <v>42744</v>
      </c>
      <c r="M3803" s="18">
        <v>44440</v>
      </c>
      <c r="N3803" s="18">
        <v>44235</v>
      </c>
      <c r="O3803">
        <v>32500000</v>
      </c>
      <c r="P3803">
        <v>20000000</v>
      </c>
      <c r="Q3803">
        <v>12500000</v>
      </c>
      <c r="R3803">
        <v>584493</v>
      </c>
      <c r="S3803" t="s">
        <v>163</v>
      </c>
      <c r="T3803">
        <v>0.16835246884697261</v>
      </c>
      <c r="U3803">
        <v>-0.37836754739420631</v>
      </c>
      <c r="V3803">
        <v>0.68373306478441309</v>
      </c>
      <c r="W3803">
        <v>-0.49551223845552972</v>
      </c>
      <c r="X3803">
        <v>-1.1931849962106531</v>
      </c>
      <c r="Y3803" t="str">
        <f t="shared" si="236"/>
        <v>37-48</v>
      </c>
      <c r="Z3803" s="20">
        <f t="shared" si="237"/>
        <v>0.61538461538461542</v>
      </c>
      <c r="AA3803" t="str">
        <f t="shared" si="238"/>
        <v>60%-80%</v>
      </c>
      <c r="AB3803">
        <f t="shared" si="239"/>
        <v>1.2120067823807722E-4</v>
      </c>
    </row>
    <row r="3804" spans="1:28" x14ac:dyDescent="0.25">
      <c r="A3804" t="s">
        <v>8565</v>
      </c>
      <c r="B3804" t="s">
        <v>8566</v>
      </c>
      <c r="C3804" t="s">
        <v>77</v>
      </c>
      <c r="D3804" t="s">
        <v>240</v>
      </c>
      <c r="E3804">
        <v>38</v>
      </c>
      <c r="F3804" t="s">
        <v>17</v>
      </c>
      <c r="G3804">
        <v>2019</v>
      </c>
      <c r="H3804" t="s">
        <v>17</v>
      </c>
      <c r="J3804" t="s">
        <v>80</v>
      </c>
      <c r="K3804">
        <v>84</v>
      </c>
      <c r="L3804" s="18">
        <v>43525</v>
      </c>
      <c r="M3804" s="18">
        <v>46025</v>
      </c>
      <c r="N3804" s="18">
        <v>43769</v>
      </c>
      <c r="O3804">
        <v>63590000</v>
      </c>
      <c r="P3804">
        <v>31795000</v>
      </c>
      <c r="Q3804">
        <v>31795000</v>
      </c>
      <c r="R3804">
        <v>702670</v>
      </c>
      <c r="S3804" t="s">
        <v>135</v>
      </c>
      <c r="T3804">
        <v>0.92029377309113969</v>
      </c>
      <c r="U3804">
        <v>-0.85216124758390532</v>
      </c>
      <c r="V3804">
        <v>0.4070773498450232</v>
      </c>
      <c r="W3804">
        <v>1.154869960896702E-2</v>
      </c>
      <c r="X3804">
        <v>0.81785981608906366</v>
      </c>
      <c r="Y3804" t="str">
        <f t="shared" si="236"/>
        <v>&gt;72</v>
      </c>
      <c r="Z3804" s="20">
        <f t="shared" si="237"/>
        <v>0.5</v>
      </c>
      <c r="AA3804" t="str">
        <f t="shared" si="238"/>
        <v>40%-60%</v>
      </c>
      <c r="AB3804">
        <f t="shared" si="239"/>
        <v>1.4570590336847444E-4</v>
      </c>
    </row>
    <row r="3805" spans="1:28" x14ac:dyDescent="0.25">
      <c r="A3805" t="s">
        <v>8567</v>
      </c>
      <c r="B3805" t="s">
        <v>8568</v>
      </c>
      <c r="C3805" t="s">
        <v>77</v>
      </c>
      <c r="D3805" t="s">
        <v>240</v>
      </c>
      <c r="E3805">
        <v>27</v>
      </c>
      <c r="F3805" t="s">
        <v>117</v>
      </c>
      <c r="G3805">
        <v>2019</v>
      </c>
      <c r="H3805" t="s">
        <v>14</v>
      </c>
      <c r="J3805" t="s">
        <v>80</v>
      </c>
      <c r="K3805">
        <v>84</v>
      </c>
      <c r="L3805" s="18">
        <v>43481</v>
      </c>
      <c r="M3805" s="18">
        <v>46038</v>
      </c>
      <c r="N3805" s="18">
        <v>43857</v>
      </c>
      <c r="O3805">
        <v>41990000</v>
      </c>
      <c r="P3805">
        <v>20995000</v>
      </c>
      <c r="Q3805">
        <v>20995000</v>
      </c>
      <c r="R3805">
        <v>463989</v>
      </c>
      <c r="S3805" t="s">
        <v>217</v>
      </c>
      <c r="T3805">
        <v>1.138599313032995</v>
      </c>
      <c r="U3805">
        <v>-0.85216124758390532</v>
      </c>
      <c r="V3805">
        <v>0.4070773498450232</v>
      </c>
      <c r="W3805">
        <v>-0.1437653168312816</v>
      </c>
      <c r="X3805">
        <v>2.287469486615779</v>
      </c>
      <c r="Y3805" t="str">
        <f t="shared" si="236"/>
        <v>&gt;72</v>
      </c>
      <c r="Z3805" s="20">
        <f t="shared" si="237"/>
        <v>0.5</v>
      </c>
      <c r="AA3805" t="str">
        <f t="shared" si="238"/>
        <v>40%-60%</v>
      </c>
      <c r="AB3805">
        <f t="shared" si="239"/>
        <v>9.6212925552585264E-5</v>
      </c>
    </row>
    <row r="3806" spans="1:28" x14ac:dyDescent="0.25">
      <c r="A3806" t="s">
        <v>8569</v>
      </c>
      <c r="B3806" t="s">
        <v>8570</v>
      </c>
      <c r="C3806" t="s">
        <v>77</v>
      </c>
      <c r="D3806" t="s">
        <v>138</v>
      </c>
      <c r="E3806">
        <v>60</v>
      </c>
      <c r="F3806" t="s">
        <v>117</v>
      </c>
      <c r="G3806">
        <v>2018</v>
      </c>
      <c r="H3806" t="s">
        <v>14</v>
      </c>
      <c r="J3806" t="s">
        <v>80</v>
      </c>
      <c r="K3806">
        <v>36</v>
      </c>
      <c r="L3806" s="18">
        <v>43075</v>
      </c>
      <c r="M3806" s="18">
        <v>43994</v>
      </c>
      <c r="N3806" s="18">
        <v>43630</v>
      </c>
      <c r="O3806">
        <v>42920000</v>
      </c>
      <c r="P3806">
        <v>22920000</v>
      </c>
      <c r="Q3806">
        <v>20000000</v>
      </c>
      <c r="R3806">
        <v>784752</v>
      </c>
      <c r="S3806" t="s">
        <v>191</v>
      </c>
      <c r="T3806">
        <v>0.54432312096905611</v>
      </c>
      <c r="U3806">
        <v>-0.7124811539274829</v>
      </c>
      <c r="V3806">
        <v>-0.54908313756314897</v>
      </c>
      <c r="W3806">
        <v>-0.62413157015818344</v>
      </c>
      <c r="X3806">
        <v>-0.88379348662608126</v>
      </c>
      <c r="Y3806" t="str">
        <f t="shared" si="236"/>
        <v>25-36</v>
      </c>
      <c r="Z3806" s="20">
        <f t="shared" si="237"/>
        <v>0.53401677539608572</v>
      </c>
      <c r="AA3806" t="str">
        <f t="shared" si="238"/>
        <v>40%-60%</v>
      </c>
      <c r="AB3806">
        <f t="shared" si="239"/>
        <v>1.6272645634539265E-4</v>
      </c>
    </row>
    <row r="3807" spans="1:28" x14ac:dyDescent="0.25">
      <c r="A3807" t="s">
        <v>8571</v>
      </c>
      <c r="B3807" t="s">
        <v>8572</v>
      </c>
      <c r="C3807" t="s">
        <v>77</v>
      </c>
      <c r="D3807" t="s">
        <v>93</v>
      </c>
      <c r="E3807">
        <v>40</v>
      </c>
      <c r="F3807" t="s">
        <v>12</v>
      </c>
      <c r="G3807">
        <v>2018</v>
      </c>
      <c r="H3807" t="s">
        <v>12</v>
      </c>
      <c r="J3807" t="s">
        <v>80</v>
      </c>
      <c r="K3807">
        <v>48</v>
      </c>
      <c r="L3807" s="18">
        <v>43035</v>
      </c>
      <c r="M3807" s="18">
        <v>44496</v>
      </c>
      <c r="N3807" s="18">
        <v>43118</v>
      </c>
      <c r="O3807">
        <v>75990000</v>
      </c>
      <c r="P3807">
        <v>67990000</v>
      </c>
      <c r="Q3807">
        <v>8000000</v>
      </c>
      <c r="R3807">
        <v>2047490</v>
      </c>
      <c r="S3807" t="s">
        <v>203</v>
      </c>
      <c r="T3807">
        <v>0.79901291756788695</v>
      </c>
      <c r="U3807">
        <v>0.76865505704802206</v>
      </c>
      <c r="V3807">
        <v>0.2094661248883162</v>
      </c>
      <c r="W3807">
        <v>0.67389710181567286</v>
      </c>
      <c r="X3807">
        <v>1.668686467446636</v>
      </c>
      <c r="Y3807" t="str">
        <f t="shared" si="236"/>
        <v>37-48</v>
      </c>
      <c r="Z3807" s="20">
        <f t="shared" si="237"/>
        <v>0.89472298986708776</v>
      </c>
      <c r="AA3807" t="str">
        <f t="shared" si="238"/>
        <v>80%-100%</v>
      </c>
      <c r="AB3807">
        <f t="shared" si="239"/>
        <v>4.2456826118649968E-4</v>
      </c>
    </row>
    <row r="3808" spans="1:28" x14ac:dyDescent="0.25">
      <c r="A3808" t="s">
        <v>8573</v>
      </c>
      <c r="B3808" t="s">
        <v>8574</v>
      </c>
      <c r="C3808" t="s">
        <v>77</v>
      </c>
      <c r="D3808" t="s">
        <v>8575</v>
      </c>
      <c r="E3808">
        <v>62</v>
      </c>
      <c r="F3808" t="s">
        <v>95</v>
      </c>
      <c r="G3808">
        <v>2013</v>
      </c>
      <c r="H3808" t="s">
        <v>16</v>
      </c>
      <c r="J3808" t="s">
        <v>96</v>
      </c>
      <c r="K3808">
        <v>60</v>
      </c>
      <c r="L3808" s="18">
        <v>42935</v>
      </c>
      <c r="M3808" s="18">
        <v>44761</v>
      </c>
      <c r="N3808" s="18">
        <v>43175</v>
      </c>
      <c r="O3808">
        <v>41000000</v>
      </c>
      <c r="P3808">
        <v>19000000</v>
      </c>
      <c r="Q3808">
        <v>22000000</v>
      </c>
      <c r="R3808">
        <v>523250</v>
      </c>
      <c r="S3808" t="s">
        <v>431</v>
      </c>
      <c r="T3808">
        <v>1.1022150563760189</v>
      </c>
      <c r="U3808">
        <v>-1.002388518375761</v>
      </c>
      <c r="V3808">
        <v>1.039433269706485</v>
      </c>
      <c r="W3808">
        <v>-0.40178262637659329</v>
      </c>
      <c r="X3808">
        <v>-0.96114136402222416</v>
      </c>
      <c r="Y3808" t="str">
        <f t="shared" si="236"/>
        <v>49-60</v>
      </c>
      <c r="Z3808" s="20">
        <f t="shared" si="237"/>
        <v>0.46341463414634149</v>
      </c>
      <c r="AA3808" t="str">
        <f t="shared" si="238"/>
        <v>40%-60%</v>
      </c>
      <c r="AB3808">
        <f t="shared" si="239"/>
        <v>1.0850130777968925E-4</v>
      </c>
    </row>
    <row r="3809" spans="1:28" x14ac:dyDescent="0.25">
      <c r="A3809" t="s">
        <v>8576</v>
      </c>
      <c r="B3809" t="s">
        <v>8577</v>
      </c>
      <c r="C3809" t="s">
        <v>77</v>
      </c>
      <c r="D3809" t="s">
        <v>260</v>
      </c>
      <c r="E3809">
        <v>38</v>
      </c>
      <c r="F3809" t="s">
        <v>11</v>
      </c>
      <c r="G3809">
        <v>2017</v>
      </c>
      <c r="H3809" t="s">
        <v>11</v>
      </c>
      <c r="J3809" t="s">
        <v>80</v>
      </c>
      <c r="K3809">
        <v>84</v>
      </c>
      <c r="L3809" s="18">
        <v>42751</v>
      </c>
      <c r="M3809" s="18">
        <v>45307</v>
      </c>
      <c r="N3809" s="18">
        <v>44090</v>
      </c>
      <c r="O3809">
        <v>64990000</v>
      </c>
      <c r="P3809">
        <v>32495000</v>
      </c>
      <c r="Q3809">
        <v>32495000</v>
      </c>
      <c r="R3809">
        <v>745829</v>
      </c>
      <c r="S3809" t="s">
        <v>435</v>
      </c>
      <c r="T3809">
        <v>-2.9485655181006232</v>
      </c>
      <c r="U3809">
        <v>-0.85216124758390532</v>
      </c>
      <c r="V3809">
        <v>0.92086653473246149</v>
      </c>
      <c r="W3809">
        <v>9.8148189905021832E-2</v>
      </c>
      <c r="X3809">
        <v>1.436642835258207</v>
      </c>
      <c r="Y3809" t="str">
        <f t="shared" si="236"/>
        <v>&gt;72</v>
      </c>
      <c r="Z3809" s="20">
        <f t="shared" si="237"/>
        <v>0.5</v>
      </c>
      <c r="AA3809" t="str">
        <f t="shared" si="238"/>
        <v>40%-60%</v>
      </c>
      <c r="AB3809">
        <f t="shared" si="239"/>
        <v>1.5465536909702409E-4</v>
      </c>
    </row>
    <row r="3810" spans="1:28" x14ac:dyDescent="0.25">
      <c r="A3810" t="s">
        <v>1045</v>
      </c>
      <c r="B3810" t="s">
        <v>1046</v>
      </c>
      <c r="C3810" t="s">
        <v>77</v>
      </c>
      <c r="D3810" t="s">
        <v>93</v>
      </c>
      <c r="E3810">
        <v>220</v>
      </c>
      <c r="F3810" t="s">
        <v>79</v>
      </c>
      <c r="G3810">
        <v>2018</v>
      </c>
      <c r="H3810" t="s">
        <v>13</v>
      </c>
      <c r="J3810" t="s">
        <v>80</v>
      </c>
      <c r="K3810">
        <v>84</v>
      </c>
      <c r="L3810" s="18">
        <v>43067</v>
      </c>
      <c r="M3810" s="18">
        <v>45624</v>
      </c>
      <c r="N3810" s="18">
        <v>43186</v>
      </c>
      <c r="O3810">
        <v>33800000</v>
      </c>
      <c r="P3810">
        <v>23800000</v>
      </c>
      <c r="Q3810">
        <v>10000000</v>
      </c>
      <c r="R3810">
        <v>551160</v>
      </c>
      <c r="S3810" t="s">
        <v>113</v>
      </c>
      <c r="T3810">
        <v>1.3205205963178741</v>
      </c>
      <c r="U3810">
        <v>-1.39108549405917E-2</v>
      </c>
      <c r="V3810">
        <v>1.158000004680509</v>
      </c>
      <c r="W3810">
        <v>0.33303629048383637</v>
      </c>
      <c r="X3810">
        <v>-0.57440197704150942</v>
      </c>
      <c r="Y3810" t="str">
        <f t="shared" si="236"/>
        <v>&gt;72</v>
      </c>
      <c r="Z3810" s="20">
        <f t="shared" si="237"/>
        <v>0.70414201183431957</v>
      </c>
      <c r="AA3810" t="str">
        <f t="shared" si="238"/>
        <v>60%-80%</v>
      </c>
      <c r="AB3810">
        <f t="shared" si="239"/>
        <v>1.1428873539580225E-4</v>
      </c>
    </row>
    <row r="3811" spans="1:28" x14ac:dyDescent="0.25">
      <c r="A3811" t="s">
        <v>8578</v>
      </c>
      <c r="B3811" t="s">
        <v>8579</v>
      </c>
      <c r="C3811" t="s">
        <v>77</v>
      </c>
      <c r="D3811" t="s">
        <v>1196</v>
      </c>
      <c r="E3811">
        <v>38</v>
      </c>
      <c r="F3811" t="s">
        <v>95</v>
      </c>
      <c r="G3811">
        <v>2015</v>
      </c>
      <c r="H3811" t="s">
        <v>16</v>
      </c>
      <c r="J3811" t="s">
        <v>96</v>
      </c>
      <c r="K3811">
        <v>36</v>
      </c>
      <c r="L3811" s="18">
        <v>44107</v>
      </c>
      <c r="M3811" s="18">
        <v>44995</v>
      </c>
      <c r="N3811" s="18">
        <v>44383</v>
      </c>
      <c r="O3811">
        <v>57500000</v>
      </c>
      <c r="P3811">
        <v>20000000</v>
      </c>
      <c r="Q3811">
        <v>37500000</v>
      </c>
      <c r="R3811">
        <v>724463</v>
      </c>
      <c r="S3811" t="s">
        <v>160</v>
      </c>
      <c r="T3811">
        <v>4.7071613323719813E-2</v>
      </c>
      <c r="U3811">
        <v>-1.4770196058051031</v>
      </c>
      <c r="V3811">
        <v>-1.094767959825949</v>
      </c>
      <c r="W3811">
        <v>-0.10317548262596481</v>
      </c>
      <c r="X3811">
        <v>1.668686467446636</v>
      </c>
      <c r="Y3811" t="str">
        <f t="shared" si="236"/>
        <v>25-36</v>
      </c>
      <c r="Z3811" s="20">
        <f t="shared" si="237"/>
        <v>0.34782608695652173</v>
      </c>
      <c r="AA3811" t="str">
        <f t="shared" si="238"/>
        <v>20%-40%</v>
      </c>
      <c r="AB3811">
        <f t="shared" si="239"/>
        <v>1.5022490766936839E-4</v>
      </c>
    </row>
    <row r="3812" spans="1:28" x14ac:dyDescent="0.25">
      <c r="A3812" t="s">
        <v>1286</v>
      </c>
      <c r="B3812" t="s">
        <v>1287</v>
      </c>
      <c r="C3812" t="s">
        <v>77</v>
      </c>
      <c r="D3812" t="s">
        <v>78</v>
      </c>
      <c r="E3812">
        <v>246</v>
      </c>
      <c r="F3812" t="s">
        <v>17</v>
      </c>
      <c r="G3812">
        <v>2017</v>
      </c>
      <c r="H3812" t="s">
        <v>17</v>
      </c>
      <c r="J3812" t="s">
        <v>80</v>
      </c>
      <c r="K3812">
        <v>84</v>
      </c>
      <c r="L3812" s="18">
        <v>42502</v>
      </c>
      <c r="M3812" s="18">
        <v>45265</v>
      </c>
      <c r="N3812" s="18">
        <v>43123</v>
      </c>
      <c r="O3812">
        <v>61990000</v>
      </c>
      <c r="P3812">
        <v>30995000</v>
      </c>
      <c r="Q3812">
        <v>30995000</v>
      </c>
      <c r="R3812">
        <v>717058</v>
      </c>
      <c r="S3812" t="s">
        <v>182</v>
      </c>
      <c r="T3812">
        <v>0.95667802974811544</v>
      </c>
      <c r="U3812">
        <v>-0.85216124758390532</v>
      </c>
      <c r="V3812">
        <v>0.92086653473246149</v>
      </c>
      <c r="W3812">
        <v>-0.30111954547212938</v>
      </c>
      <c r="X3812">
        <v>0.43112042910834891</v>
      </c>
      <c r="Y3812" t="str">
        <f t="shared" si="236"/>
        <v>&gt;72</v>
      </c>
      <c r="Z3812" s="20">
        <f t="shared" si="237"/>
        <v>0.5</v>
      </c>
      <c r="AA3812" t="str">
        <f t="shared" si="238"/>
        <v>40%-60%</v>
      </c>
      <c r="AB3812">
        <f t="shared" si="239"/>
        <v>1.4868940421192245E-4</v>
      </c>
    </row>
    <row r="3813" spans="1:28" x14ac:dyDescent="0.25">
      <c r="A3813" t="s">
        <v>8580</v>
      </c>
      <c r="B3813" t="s">
        <v>8581</v>
      </c>
      <c r="C3813" t="s">
        <v>77</v>
      </c>
      <c r="D3813" t="s">
        <v>197</v>
      </c>
      <c r="E3813">
        <v>49</v>
      </c>
      <c r="F3813" t="s">
        <v>117</v>
      </c>
      <c r="G3813">
        <v>2017</v>
      </c>
      <c r="H3813" t="s">
        <v>14</v>
      </c>
      <c r="J3813" t="s">
        <v>80</v>
      </c>
      <c r="K3813">
        <v>72</v>
      </c>
      <c r="L3813" s="18">
        <v>42470</v>
      </c>
      <c r="M3813" s="18">
        <v>44838</v>
      </c>
      <c r="N3813" s="18">
        <v>44040</v>
      </c>
      <c r="O3813">
        <v>47690000</v>
      </c>
      <c r="P3813">
        <v>28690000</v>
      </c>
      <c r="Q3813">
        <v>19000000</v>
      </c>
      <c r="R3813">
        <v>595880</v>
      </c>
      <c r="S3813" t="s">
        <v>331</v>
      </c>
      <c r="T3813">
        <v>1.2962644252132229</v>
      </c>
      <c r="U3813">
        <v>-0.4349962765005449</v>
      </c>
      <c r="V3813">
        <v>-0.41850353717951672</v>
      </c>
      <c r="W3813">
        <v>-0.2067559972775033</v>
      </c>
      <c r="X3813">
        <v>0.1217289195237771</v>
      </c>
      <c r="Y3813" t="str">
        <f t="shared" si="236"/>
        <v>61-72</v>
      </c>
      <c r="Z3813" s="20">
        <f t="shared" si="237"/>
        <v>0.60159362549800799</v>
      </c>
      <c r="AA3813" t="str">
        <f t="shared" si="238"/>
        <v>60%-80%</v>
      </c>
      <c r="AB3813">
        <f t="shared" si="239"/>
        <v>1.2356189064455085E-4</v>
      </c>
    </row>
    <row r="3814" spans="1:28" x14ac:dyDescent="0.25">
      <c r="A3814" t="s">
        <v>8582</v>
      </c>
      <c r="B3814" t="s">
        <v>8583</v>
      </c>
      <c r="C3814" t="s">
        <v>77</v>
      </c>
      <c r="D3814" t="s">
        <v>195</v>
      </c>
      <c r="E3814">
        <v>60</v>
      </c>
      <c r="F3814" t="s">
        <v>12</v>
      </c>
      <c r="G3814">
        <v>2019</v>
      </c>
      <c r="H3814" t="s">
        <v>12</v>
      </c>
      <c r="J3814" t="s">
        <v>80</v>
      </c>
      <c r="K3814">
        <v>84</v>
      </c>
      <c r="L3814" s="18">
        <v>43278</v>
      </c>
      <c r="M3814" s="18">
        <v>45835</v>
      </c>
      <c r="N3814" s="18">
        <v>43341</v>
      </c>
      <c r="O3814">
        <v>75170000</v>
      </c>
      <c r="P3814">
        <v>51170000</v>
      </c>
      <c r="Q3814">
        <v>24000000</v>
      </c>
      <c r="R3814">
        <v>1056624</v>
      </c>
      <c r="S3814" t="s">
        <v>103</v>
      </c>
      <c r="T3814">
        <v>1.5630823073643789</v>
      </c>
      <c r="U3814">
        <v>-0.11007143851112131</v>
      </c>
      <c r="V3814">
        <v>0.6442108197930716</v>
      </c>
      <c r="W3814">
        <v>0.8178248290491934</v>
      </c>
      <c r="X3814">
        <v>2.1327737318234941</v>
      </c>
      <c r="Y3814" t="str">
        <f t="shared" si="236"/>
        <v>&gt;72</v>
      </c>
      <c r="Z3814" s="20">
        <f t="shared" si="237"/>
        <v>0.68072369296261803</v>
      </c>
      <c r="AA3814" t="str">
        <f t="shared" si="238"/>
        <v>60%-80%</v>
      </c>
      <c r="AB3814">
        <f t="shared" si="239"/>
        <v>2.1910193183259698E-4</v>
      </c>
    </row>
    <row r="3815" spans="1:28" x14ac:dyDescent="0.25">
      <c r="A3815" t="s">
        <v>8584</v>
      </c>
      <c r="B3815" t="s">
        <v>8585</v>
      </c>
      <c r="C3815" t="s">
        <v>77</v>
      </c>
      <c r="D3815" t="s">
        <v>236</v>
      </c>
      <c r="E3815">
        <v>74</v>
      </c>
      <c r="F3815" t="s">
        <v>87</v>
      </c>
      <c r="G3815">
        <v>2020</v>
      </c>
      <c r="H3815" t="s">
        <v>24</v>
      </c>
      <c r="I3815" t="s">
        <v>84</v>
      </c>
      <c r="J3815" t="s">
        <v>80</v>
      </c>
      <c r="K3815">
        <v>84</v>
      </c>
      <c r="L3815" s="18">
        <v>44033</v>
      </c>
      <c r="M3815" s="18">
        <v>46589</v>
      </c>
      <c r="N3815" s="18">
        <v>44334</v>
      </c>
      <c r="O3815">
        <v>41440000</v>
      </c>
      <c r="P3815">
        <v>41440000</v>
      </c>
      <c r="Q3815">
        <v>0</v>
      </c>
      <c r="R3815">
        <v>903362</v>
      </c>
      <c r="S3815" t="s">
        <v>300</v>
      </c>
      <c r="T3815">
        <v>0.1198401266376715</v>
      </c>
      <c r="U3815">
        <v>1.2009447865714571</v>
      </c>
      <c r="V3815">
        <v>0.6442108197930716</v>
      </c>
      <c r="W3815">
        <v>-0.59156683613153738</v>
      </c>
      <c r="X3815">
        <v>4.4381042127634142E-2</v>
      </c>
      <c r="Y3815" t="str">
        <f t="shared" si="236"/>
        <v>&gt;72</v>
      </c>
      <c r="Z3815" s="20">
        <f t="shared" si="237"/>
        <v>1</v>
      </c>
      <c r="AA3815" t="str">
        <f t="shared" si="238"/>
        <v>80%-100%</v>
      </c>
      <c r="AB3815">
        <f t="shared" si="239"/>
        <v>1.8732146851118135E-4</v>
      </c>
    </row>
    <row r="3816" spans="1:28" x14ac:dyDescent="0.25">
      <c r="A3816" t="s">
        <v>8586</v>
      </c>
      <c r="B3816" t="s">
        <v>8587</v>
      </c>
      <c r="C3816" t="s">
        <v>77</v>
      </c>
      <c r="D3816" t="s">
        <v>240</v>
      </c>
      <c r="E3816">
        <v>62</v>
      </c>
      <c r="F3816" t="s">
        <v>17</v>
      </c>
      <c r="G3816">
        <v>2019</v>
      </c>
      <c r="H3816" t="s">
        <v>17</v>
      </c>
      <c r="J3816" t="s">
        <v>80</v>
      </c>
      <c r="K3816">
        <v>84</v>
      </c>
      <c r="L3816" s="18">
        <v>43497</v>
      </c>
      <c r="M3816" s="18">
        <v>46024</v>
      </c>
      <c r="N3816" s="18">
        <v>43822</v>
      </c>
      <c r="O3816">
        <v>59460000</v>
      </c>
      <c r="P3816">
        <v>23640000</v>
      </c>
      <c r="Q3816">
        <v>35820000</v>
      </c>
      <c r="R3816">
        <v>522444</v>
      </c>
      <c r="S3816" t="s">
        <v>166</v>
      </c>
      <c r="T3816">
        <v>0.59283546317835722</v>
      </c>
      <c r="U3816">
        <v>-1.272726863056699</v>
      </c>
      <c r="V3816">
        <v>0.4070773498450232</v>
      </c>
      <c r="W3816">
        <v>-0.4499972848676374</v>
      </c>
      <c r="X3816">
        <v>1.281947080465921</v>
      </c>
      <c r="Y3816" t="str">
        <f t="shared" si="236"/>
        <v>&gt;72</v>
      </c>
      <c r="Z3816" s="20">
        <f t="shared" si="237"/>
        <v>0.39757820383451059</v>
      </c>
      <c r="AA3816" t="str">
        <f t="shared" si="238"/>
        <v>20%-40%</v>
      </c>
      <c r="AB3816">
        <f t="shared" si="239"/>
        <v>1.0833417533043855E-4</v>
      </c>
    </row>
    <row r="3817" spans="1:28" x14ac:dyDescent="0.25">
      <c r="A3817" t="s">
        <v>8588</v>
      </c>
      <c r="B3817" t="s">
        <v>8589</v>
      </c>
      <c r="C3817" t="s">
        <v>77</v>
      </c>
      <c r="D3817" t="s">
        <v>128</v>
      </c>
      <c r="E3817">
        <v>246</v>
      </c>
      <c r="F3817" t="s">
        <v>79</v>
      </c>
      <c r="G3817">
        <v>2018</v>
      </c>
      <c r="H3817" t="s">
        <v>13</v>
      </c>
      <c r="J3817" t="s">
        <v>80</v>
      </c>
      <c r="K3817">
        <v>84</v>
      </c>
      <c r="L3817" s="18">
        <v>43084</v>
      </c>
      <c r="M3817" s="18">
        <v>45641</v>
      </c>
      <c r="N3817" s="18">
        <v>43382</v>
      </c>
      <c r="O3817">
        <v>32990000</v>
      </c>
      <c r="P3817">
        <v>30820000</v>
      </c>
      <c r="Q3817">
        <v>2170000</v>
      </c>
      <c r="R3817">
        <v>678885</v>
      </c>
      <c r="S3817" t="s">
        <v>182</v>
      </c>
      <c r="T3817">
        <v>-2.569689999023184E-2</v>
      </c>
      <c r="U3817">
        <v>0.93084838801934167</v>
      </c>
      <c r="V3817">
        <v>1.434655719619899</v>
      </c>
      <c r="W3817">
        <v>-0.67872309492710503</v>
      </c>
      <c r="X3817">
        <v>0.19907679691992</v>
      </c>
      <c r="Y3817" t="str">
        <f t="shared" si="236"/>
        <v>&gt;72</v>
      </c>
      <c r="Z3817" s="20">
        <f t="shared" si="237"/>
        <v>0.93422249166414062</v>
      </c>
      <c r="AA3817" t="str">
        <f t="shared" si="238"/>
        <v>80%-100%</v>
      </c>
      <c r="AB3817">
        <f t="shared" si="239"/>
        <v>1.4077383723270777E-4</v>
      </c>
    </row>
    <row r="3818" spans="1:28" x14ac:dyDescent="0.25">
      <c r="A3818" t="s">
        <v>8590</v>
      </c>
      <c r="B3818" t="s">
        <v>8591</v>
      </c>
      <c r="C3818" t="s">
        <v>77</v>
      </c>
      <c r="D3818" t="s">
        <v>373</v>
      </c>
      <c r="E3818">
        <v>236</v>
      </c>
      <c r="F3818" t="s">
        <v>79</v>
      </c>
      <c r="G3818">
        <v>2018</v>
      </c>
      <c r="H3818" t="s">
        <v>13</v>
      </c>
      <c r="J3818" t="s">
        <v>80</v>
      </c>
      <c r="K3818">
        <v>48</v>
      </c>
      <c r="L3818" s="18">
        <v>43314</v>
      </c>
      <c r="M3818" s="18">
        <v>44600</v>
      </c>
      <c r="N3818" s="18">
        <v>44449</v>
      </c>
      <c r="O3818">
        <v>38190000</v>
      </c>
      <c r="P3818">
        <v>30158989</v>
      </c>
      <c r="Q3818">
        <v>8031011</v>
      </c>
      <c r="R3818">
        <v>993714</v>
      </c>
      <c r="S3818" t="s">
        <v>445</v>
      </c>
      <c r="T3818">
        <v>-0.21974626882743631</v>
      </c>
      <c r="U3818">
        <v>0.33744559073652142</v>
      </c>
      <c r="V3818">
        <v>-1.2350335929675691</v>
      </c>
      <c r="W3818">
        <v>-0.21603270640500419</v>
      </c>
      <c r="X3818">
        <v>0.43112042910834891</v>
      </c>
      <c r="Y3818" t="str">
        <f t="shared" si="236"/>
        <v>37-48</v>
      </c>
      <c r="Z3818" s="20">
        <f t="shared" si="237"/>
        <v>0.78970905996334118</v>
      </c>
      <c r="AA3818" t="str">
        <f t="shared" si="238"/>
        <v>60%-80%</v>
      </c>
      <c r="AB3818">
        <f t="shared" si="239"/>
        <v>2.0605689165596966E-4</v>
      </c>
    </row>
    <row r="3819" spans="1:28" x14ac:dyDescent="0.25">
      <c r="A3819" t="s">
        <v>8592</v>
      </c>
      <c r="B3819" t="s">
        <v>8593</v>
      </c>
      <c r="C3819" t="s">
        <v>77</v>
      </c>
      <c r="D3819" t="s">
        <v>512</v>
      </c>
      <c r="E3819">
        <v>61</v>
      </c>
      <c r="F3819" t="s">
        <v>87</v>
      </c>
      <c r="G3819">
        <v>2019</v>
      </c>
      <c r="H3819" t="s">
        <v>15</v>
      </c>
      <c r="J3819" t="s">
        <v>80</v>
      </c>
      <c r="K3819">
        <v>36</v>
      </c>
      <c r="L3819" s="18">
        <v>43368</v>
      </c>
      <c r="M3819" s="18">
        <v>44464</v>
      </c>
      <c r="N3819" s="18">
        <v>44000</v>
      </c>
      <c r="O3819">
        <v>37560000</v>
      </c>
      <c r="P3819">
        <v>39069000</v>
      </c>
      <c r="Q3819">
        <v>0</v>
      </c>
      <c r="R3819">
        <v>1406746</v>
      </c>
      <c r="S3819" t="s">
        <v>262</v>
      </c>
      <c r="T3819">
        <v>0.49581077875975499</v>
      </c>
      <c r="U3819">
        <v>1.3659148081657291</v>
      </c>
      <c r="V3819">
        <v>-0.46732742157405982</v>
      </c>
      <c r="W3819">
        <v>8.3581765152492368E-2</v>
      </c>
      <c r="X3819">
        <v>0.27642467431606299</v>
      </c>
      <c r="Y3819" t="str">
        <f t="shared" si="236"/>
        <v>25-36</v>
      </c>
      <c r="Z3819" s="20">
        <f t="shared" si="237"/>
        <v>1.0401757188498402</v>
      </c>
      <c r="AA3819" t="str">
        <f t="shared" si="238"/>
        <v>80%-100%</v>
      </c>
      <c r="AB3819">
        <f t="shared" si="239"/>
        <v>2.9170335540152265E-4</v>
      </c>
    </row>
    <row r="3820" spans="1:28" x14ac:dyDescent="0.25">
      <c r="A3820" t="s">
        <v>8594</v>
      </c>
      <c r="B3820" t="s">
        <v>8595</v>
      </c>
      <c r="C3820" t="s">
        <v>77</v>
      </c>
      <c r="D3820" t="s">
        <v>610</v>
      </c>
      <c r="E3820">
        <v>60</v>
      </c>
      <c r="F3820" t="s">
        <v>87</v>
      </c>
      <c r="G3820">
        <v>2019</v>
      </c>
      <c r="H3820" t="s">
        <v>15</v>
      </c>
      <c r="I3820" t="s">
        <v>84</v>
      </c>
      <c r="J3820" t="s">
        <v>80</v>
      </c>
      <c r="K3820">
        <v>84</v>
      </c>
      <c r="L3820" s="18">
        <v>43587</v>
      </c>
      <c r="M3820" s="18">
        <v>46058</v>
      </c>
      <c r="N3820" s="18">
        <v>44284</v>
      </c>
      <c r="O3820">
        <v>36156400</v>
      </c>
      <c r="P3820">
        <v>33156400</v>
      </c>
      <c r="Q3820">
        <v>3000000</v>
      </c>
      <c r="R3820">
        <v>654650</v>
      </c>
      <c r="S3820" t="s">
        <v>191</v>
      </c>
      <c r="T3820">
        <v>1.3205205963178741</v>
      </c>
      <c r="U3820">
        <v>0.86024061787844064</v>
      </c>
      <c r="V3820">
        <v>8.9963740286367541E-2</v>
      </c>
      <c r="W3820">
        <v>-0.30418998683665571</v>
      </c>
      <c r="X3820">
        <v>-3.2966835268508812E-2</v>
      </c>
      <c r="Y3820" t="str">
        <f t="shared" si="236"/>
        <v>&gt;72</v>
      </c>
      <c r="Z3820" s="20">
        <f t="shared" si="237"/>
        <v>0.91702713765751021</v>
      </c>
      <c r="AA3820" t="str">
        <f t="shared" si="238"/>
        <v>80%-100%</v>
      </c>
      <c r="AB3820">
        <f t="shared" si="239"/>
        <v>1.3574845893544877E-4</v>
      </c>
    </row>
    <row r="3821" spans="1:28" x14ac:dyDescent="0.25">
      <c r="A3821" t="s">
        <v>8596</v>
      </c>
      <c r="B3821" t="s">
        <v>8597</v>
      </c>
      <c r="C3821" t="s">
        <v>77</v>
      </c>
      <c r="D3821" t="s">
        <v>329</v>
      </c>
      <c r="E3821">
        <v>62</v>
      </c>
      <c r="F3821" t="s">
        <v>87</v>
      </c>
      <c r="G3821">
        <v>2018</v>
      </c>
      <c r="H3821" t="s">
        <v>15</v>
      </c>
      <c r="J3821" t="s">
        <v>80</v>
      </c>
      <c r="K3821">
        <v>60</v>
      </c>
      <c r="L3821" s="18">
        <v>43167</v>
      </c>
      <c r="M3821" s="18">
        <v>45141</v>
      </c>
      <c r="N3821" s="18">
        <v>44217</v>
      </c>
      <c r="O3821">
        <v>38641500</v>
      </c>
      <c r="P3821">
        <v>19177389</v>
      </c>
      <c r="Q3821">
        <v>19464111</v>
      </c>
      <c r="R3821">
        <v>441715</v>
      </c>
      <c r="S3821" t="s">
        <v>255</v>
      </c>
      <c r="T3821">
        <v>-0.89891905975765174</v>
      </c>
      <c r="U3821">
        <v>-0.86739540434089191</v>
      </c>
      <c r="V3821">
        <v>-2.097687215283377</v>
      </c>
      <c r="W3821">
        <v>-0.57111725189279972</v>
      </c>
      <c r="X3821">
        <v>-0.88379348662608126</v>
      </c>
      <c r="Y3821" t="str">
        <f t="shared" si="236"/>
        <v>49-60</v>
      </c>
      <c r="Z3821" s="20">
        <f t="shared" si="237"/>
        <v>0.49628997321532548</v>
      </c>
      <c r="AA3821" t="str">
        <f t="shared" si="238"/>
        <v>40%-60%</v>
      </c>
      <c r="AB3821">
        <f t="shared" si="239"/>
        <v>9.1594180919073943E-5</v>
      </c>
    </row>
    <row r="3822" spans="1:28" x14ac:dyDescent="0.25">
      <c r="A3822" t="s">
        <v>8598</v>
      </c>
      <c r="B3822" t="s">
        <v>8599</v>
      </c>
      <c r="C3822" t="s">
        <v>77</v>
      </c>
      <c r="D3822" t="s">
        <v>209</v>
      </c>
      <c r="E3822">
        <v>220</v>
      </c>
      <c r="F3822" t="s">
        <v>87</v>
      </c>
      <c r="G3822">
        <v>2019</v>
      </c>
      <c r="H3822" t="s">
        <v>15</v>
      </c>
      <c r="J3822" t="s">
        <v>80</v>
      </c>
      <c r="K3822">
        <v>84</v>
      </c>
      <c r="L3822" s="18">
        <v>43404</v>
      </c>
      <c r="M3822" s="18">
        <v>45961</v>
      </c>
      <c r="N3822" s="18">
        <v>44193</v>
      </c>
      <c r="O3822">
        <v>33530000</v>
      </c>
      <c r="P3822">
        <v>24000000</v>
      </c>
      <c r="Q3822">
        <v>9530000</v>
      </c>
      <c r="R3822">
        <v>489108</v>
      </c>
      <c r="S3822" t="s">
        <v>640</v>
      </c>
      <c r="T3822">
        <v>-0.25613052548441212</v>
      </c>
      <c r="U3822">
        <v>3.3864529756628091E-2</v>
      </c>
      <c r="V3822">
        <v>0.48612183982770601</v>
      </c>
      <c r="W3822">
        <v>-0.98407452237973059</v>
      </c>
      <c r="X3822">
        <v>1.823382222238922</v>
      </c>
      <c r="Y3822" t="str">
        <f t="shared" si="236"/>
        <v>&gt;72</v>
      </c>
      <c r="Z3822" s="20">
        <f t="shared" si="237"/>
        <v>0.71577691619445272</v>
      </c>
      <c r="AA3822" t="str">
        <f t="shared" si="238"/>
        <v>60%-80%</v>
      </c>
      <c r="AB3822">
        <f t="shared" si="239"/>
        <v>1.0142161040708695E-4</v>
      </c>
    </row>
    <row r="3823" spans="1:28" x14ac:dyDescent="0.25">
      <c r="A3823" t="s">
        <v>8600</v>
      </c>
      <c r="B3823" t="s">
        <v>8601</v>
      </c>
      <c r="C3823" t="s">
        <v>77</v>
      </c>
      <c r="D3823" t="s">
        <v>209</v>
      </c>
      <c r="E3823">
        <v>61</v>
      </c>
      <c r="F3823" t="s">
        <v>117</v>
      </c>
      <c r="G3823">
        <v>2019</v>
      </c>
      <c r="H3823" t="s">
        <v>14</v>
      </c>
      <c r="J3823" t="s">
        <v>80</v>
      </c>
      <c r="K3823">
        <v>24</v>
      </c>
      <c r="L3823" s="18">
        <v>43433</v>
      </c>
      <c r="M3823" s="18">
        <v>44164</v>
      </c>
      <c r="N3823" s="18">
        <v>43763</v>
      </c>
      <c r="O3823">
        <v>41620000</v>
      </c>
      <c r="P3823">
        <v>16620000</v>
      </c>
      <c r="Q3823">
        <v>25000000</v>
      </c>
      <c r="R3823">
        <v>810820</v>
      </c>
      <c r="S3823" t="s">
        <v>332</v>
      </c>
      <c r="T3823">
        <v>1.2598801685562471</v>
      </c>
      <c r="U3823">
        <v>-1.2655449228895741</v>
      </c>
      <c r="V3823">
        <v>-6.7189590051072792E-2</v>
      </c>
      <c r="W3823">
        <v>0.18186542824890431</v>
      </c>
      <c r="X3823">
        <v>1.3592949578620639</v>
      </c>
      <c r="Y3823" t="str">
        <f t="shared" si="236"/>
        <v>&lt;=24</v>
      </c>
      <c r="Z3823" s="20">
        <f t="shared" si="237"/>
        <v>0.39932724651609802</v>
      </c>
      <c r="AA3823" t="str">
        <f t="shared" si="238"/>
        <v>20%-40%</v>
      </c>
      <c r="AB3823">
        <f t="shared" si="239"/>
        <v>1.6813192618046372E-4</v>
      </c>
    </row>
    <row r="3824" spans="1:28" x14ac:dyDescent="0.25">
      <c r="A3824" t="s">
        <v>8602</v>
      </c>
      <c r="B3824" t="s">
        <v>8603</v>
      </c>
      <c r="C3824" t="s">
        <v>77</v>
      </c>
      <c r="D3824" t="s">
        <v>223</v>
      </c>
      <c r="E3824">
        <v>38</v>
      </c>
      <c r="F3824" t="s">
        <v>95</v>
      </c>
      <c r="G3824">
        <v>2018</v>
      </c>
      <c r="H3824" t="s">
        <v>16</v>
      </c>
      <c r="J3824" t="s">
        <v>96</v>
      </c>
      <c r="K3824">
        <v>84</v>
      </c>
      <c r="L3824" s="18">
        <v>43798</v>
      </c>
      <c r="M3824" s="18">
        <v>46355</v>
      </c>
      <c r="N3824" s="18">
        <v>44389</v>
      </c>
      <c r="O3824">
        <v>37000000</v>
      </c>
      <c r="P3824">
        <v>29000000</v>
      </c>
      <c r="Q3824">
        <v>8000000</v>
      </c>
      <c r="R3824">
        <v>579377</v>
      </c>
      <c r="S3824" t="s">
        <v>475</v>
      </c>
      <c r="T3824">
        <v>-3.7824985542557123E-2</v>
      </c>
      <c r="U3824">
        <v>0.31311515017994868</v>
      </c>
      <c r="V3824">
        <v>0.24898836987965761</v>
      </c>
      <c r="W3824">
        <v>-0.69686528446622231</v>
      </c>
      <c r="X3824">
        <v>-1.1931849962106531</v>
      </c>
      <c r="Y3824" t="str">
        <f t="shared" si="236"/>
        <v>&gt;72</v>
      </c>
      <c r="Z3824" s="20">
        <f t="shared" si="237"/>
        <v>0.78378378378378377</v>
      </c>
      <c r="AA3824" t="str">
        <f t="shared" si="238"/>
        <v>60%-80%</v>
      </c>
      <c r="AB3824">
        <f t="shared" si="239"/>
        <v>1.201398226420889E-4</v>
      </c>
    </row>
    <row r="3825" spans="1:28" x14ac:dyDescent="0.25">
      <c r="A3825" t="s">
        <v>8604</v>
      </c>
      <c r="B3825" t="s">
        <v>8605</v>
      </c>
      <c r="C3825" t="s">
        <v>77</v>
      </c>
      <c r="D3825" t="s">
        <v>195</v>
      </c>
      <c r="E3825">
        <v>236</v>
      </c>
      <c r="F3825" t="s">
        <v>79</v>
      </c>
      <c r="G3825">
        <v>2018</v>
      </c>
      <c r="H3825" t="s">
        <v>13</v>
      </c>
      <c r="J3825" t="s">
        <v>80</v>
      </c>
      <c r="K3825">
        <v>84</v>
      </c>
      <c r="L3825" s="18">
        <v>42799</v>
      </c>
      <c r="M3825" s="18">
        <v>45415</v>
      </c>
      <c r="N3825" s="18">
        <v>43634</v>
      </c>
      <c r="O3825">
        <v>31386600</v>
      </c>
      <c r="P3825">
        <v>19509693</v>
      </c>
      <c r="Q3825">
        <v>11876907</v>
      </c>
      <c r="R3825">
        <v>536781</v>
      </c>
      <c r="S3825" t="s">
        <v>309</v>
      </c>
      <c r="T3825">
        <v>1.2720082541085731</v>
      </c>
      <c r="U3825">
        <v>-0.35287432278107322</v>
      </c>
      <c r="V3825">
        <v>1.237044494663192</v>
      </c>
      <c r="W3825">
        <v>-0.51451472245112229</v>
      </c>
      <c r="X3825">
        <v>0.58581618390063472</v>
      </c>
      <c r="Y3825" t="str">
        <f t="shared" si="236"/>
        <v>&gt;72</v>
      </c>
      <c r="Z3825" s="20">
        <f t="shared" si="237"/>
        <v>0.62159306837949957</v>
      </c>
      <c r="AA3825" t="str">
        <f t="shared" si="238"/>
        <v>60%-80%</v>
      </c>
      <c r="AB3825">
        <f t="shared" si="239"/>
        <v>1.1130710079558409E-4</v>
      </c>
    </row>
    <row r="3826" spans="1:28" x14ac:dyDescent="0.25">
      <c r="A3826" t="s">
        <v>8606</v>
      </c>
      <c r="B3826" t="s">
        <v>8607</v>
      </c>
      <c r="C3826" t="s">
        <v>77</v>
      </c>
      <c r="D3826" t="s">
        <v>128</v>
      </c>
      <c r="E3826">
        <v>38</v>
      </c>
      <c r="F3826" t="s">
        <v>17</v>
      </c>
      <c r="G3826">
        <v>2018</v>
      </c>
      <c r="H3826" t="s">
        <v>17</v>
      </c>
      <c r="J3826" t="s">
        <v>80</v>
      </c>
      <c r="K3826">
        <v>72</v>
      </c>
      <c r="L3826" s="18">
        <v>43345</v>
      </c>
      <c r="M3826" s="18">
        <v>45331</v>
      </c>
      <c r="N3826" s="18">
        <v>43154</v>
      </c>
      <c r="O3826">
        <v>61632200</v>
      </c>
      <c r="P3826">
        <v>41132200</v>
      </c>
      <c r="Q3826">
        <v>20500000</v>
      </c>
      <c r="R3826">
        <v>938629</v>
      </c>
      <c r="S3826" t="s">
        <v>389</v>
      </c>
      <c r="T3826">
        <v>0.88390951643416382</v>
      </c>
      <c r="U3826">
        <v>-0.1648566516437921</v>
      </c>
      <c r="V3826">
        <v>0.84182204474977862</v>
      </c>
      <c r="W3826">
        <v>2.4194690719913519</v>
      </c>
      <c r="X3826">
        <v>-0.34235834485308059</v>
      </c>
      <c r="Y3826" t="str">
        <f t="shared" si="236"/>
        <v>61-72</v>
      </c>
      <c r="Z3826" s="20">
        <f t="shared" si="237"/>
        <v>0.66738166088505679</v>
      </c>
      <c r="AA3826" t="str">
        <f t="shared" si="238"/>
        <v>60%-80%</v>
      </c>
      <c r="AB3826">
        <f t="shared" si="239"/>
        <v>1.9463444628751447E-4</v>
      </c>
    </row>
    <row r="3827" spans="1:28" x14ac:dyDescent="0.25">
      <c r="A3827" t="s">
        <v>8608</v>
      </c>
      <c r="B3827" t="s">
        <v>8609</v>
      </c>
      <c r="C3827" t="s">
        <v>77</v>
      </c>
      <c r="D3827" t="s">
        <v>329</v>
      </c>
      <c r="E3827">
        <v>62</v>
      </c>
      <c r="F3827" t="s">
        <v>12</v>
      </c>
      <c r="G3827">
        <v>2018</v>
      </c>
      <c r="H3827" t="s">
        <v>12</v>
      </c>
      <c r="J3827" t="s">
        <v>80</v>
      </c>
      <c r="K3827">
        <v>48</v>
      </c>
      <c r="L3827" s="18">
        <v>43304</v>
      </c>
      <c r="M3827" s="18">
        <v>44765</v>
      </c>
      <c r="N3827" s="18">
        <v>43851</v>
      </c>
      <c r="O3827">
        <v>64953600</v>
      </c>
      <c r="P3827">
        <v>34866959</v>
      </c>
      <c r="Q3827">
        <v>30086641</v>
      </c>
      <c r="R3827">
        <v>920502</v>
      </c>
      <c r="S3827" t="s">
        <v>255</v>
      </c>
      <c r="T3827">
        <v>0.32601758102720108</v>
      </c>
      <c r="U3827">
        <v>-0.70106108175812354</v>
      </c>
      <c r="V3827">
        <v>-2.614439343355571</v>
      </c>
      <c r="W3827">
        <v>-0.32424991610166581</v>
      </c>
      <c r="X3827">
        <v>4.4381042127634142E-2</v>
      </c>
      <c r="Y3827" t="str">
        <f t="shared" si="236"/>
        <v>37-48</v>
      </c>
      <c r="Z3827" s="20">
        <f t="shared" si="237"/>
        <v>0.53679794499458078</v>
      </c>
      <c r="AA3827" t="str">
        <f t="shared" si="238"/>
        <v>40%-60%</v>
      </c>
      <c r="AB3827">
        <f t="shared" si="239"/>
        <v>1.9087562506224466E-4</v>
      </c>
    </row>
    <row r="3828" spans="1:28" x14ac:dyDescent="0.25">
      <c r="A3828" t="s">
        <v>8610</v>
      </c>
      <c r="B3828" t="s">
        <v>8611</v>
      </c>
      <c r="C3828" t="s">
        <v>77</v>
      </c>
      <c r="D3828" t="s">
        <v>870</v>
      </c>
      <c r="E3828">
        <v>46</v>
      </c>
      <c r="F3828" t="s">
        <v>95</v>
      </c>
      <c r="G3828">
        <v>2015</v>
      </c>
      <c r="H3828" t="s">
        <v>16</v>
      </c>
      <c r="J3828" t="s">
        <v>96</v>
      </c>
      <c r="K3828">
        <v>72</v>
      </c>
      <c r="L3828" s="18">
        <v>44138</v>
      </c>
      <c r="M3828" s="18">
        <v>46092</v>
      </c>
      <c r="N3828" s="18">
        <v>44307</v>
      </c>
      <c r="O3828">
        <v>32500000</v>
      </c>
      <c r="P3828">
        <v>32500000</v>
      </c>
      <c r="Q3828">
        <v>0</v>
      </c>
      <c r="R3828">
        <v>816668</v>
      </c>
      <c r="S3828" t="s">
        <v>385</v>
      </c>
      <c r="T3828">
        <v>-0.92317523086230224</v>
      </c>
      <c r="U3828">
        <v>1.2009447865714571</v>
      </c>
      <c r="V3828">
        <v>0.56516632981038883</v>
      </c>
      <c r="W3828">
        <v>0.75855047461730551</v>
      </c>
      <c r="X3828">
        <v>-1.5799243831913681</v>
      </c>
      <c r="Y3828" t="str">
        <f t="shared" si="236"/>
        <v>61-72</v>
      </c>
      <c r="Z3828" s="20">
        <f t="shared" si="237"/>
        <v>1</v>
      </c>
      <c r="AA3828" t="str">
        <f t="shared" si="238"/>
        <v>80%-100%</v>
      </c>
      <c r="AB3828">
        <f t="shared" si="239"/>
        <v>1.6934456955914622E-4</v>
      </c>
    </row>
    <row r="3829" spans="1:28" x14ac:dyDescent="0.25">
      <c r="A3829" t="s">
        <v>8612</v>
      </c>
      <c r="B3829" t="s">
        <v>8613</v>
      </c>
      <c r="C3829" t="s">
        <v>77</v>
      </c>
      <c r="D3829" t="s">
        <v>426</v>
      </c>
      <c r="E3829">
        <v>38</v>
      </c>
      <c r="F3829" t="s">
        <v>79</v>
      </c>
      <c r="G3829">
        <v>2020</v>
      </c>
      <c r="H3829" t="s">
        <v>26</v>
      </c>
      <c r="I3829" t="s">
        <v>84</v>
      </c>
      <c r="J3829" t="s">
        <v>80</v>
      </c>
      <c r="K3829">
        <v>84</v>
      </c>
      <c r="L3829" s="18">
        <v>44138</v>
      </c>
      <c r="M3829" s="18">
        <v>46457</v>
      </c>
      <c r="N3829" s="18">
        <v>44355</v>
      </c>
      <c r="O3829">
        <v>42390000</v>
      </c>
      <c r="P3829">
        <v>22390000</v>
      </c>
      <c r="Q3829">
        <v>20000000</v>
      </c>
      <c r="R3829">
        <v>501899</v>
      </c>
      <c r="S3829" t="s">
        <v>331</v>
      </c>
      <c r="T3829">
        <v>-0.21974626882743631</v>
      </c>
      <c r="U3829">
        <v>-0.73640462051074385</v>
      </c>
      <c r="V3829">
        <v>5.1377144922950549E-2</v>
      </c>
      <c r="W3829">
        <v>-0.49020177884765792</v>
      </c>
      <c r="X3829">
        <v>-0.34235834485308059</v>
      </c>
      <c r="Y3829" t="str">
        <f t="shared" si="236"/>
        <v>&gt;72</v>
      </c>
      <c r="Z3829" s="20">
        <f t="shared" si="237"/>
        <v>0.52819061099315878</v>
      </c>
      <c r="AA3829" t="str">
        <f t="shared" si="238"/>
        <v>40%-60%</v>
      </c>
      <c r="AB3829">
        <f t="shared" si="239"/>
        <v>1.0407395675741664E-4</v>
      </c>
    </row>
    <row r="3830" spans="1:28" x14ac:dyDescent="0.25">
      <c r="A3830" t="s">
        <v>8614</v>
      </c>
      <c r="B3830" t="s">
        <v>8615</v>
      </c>
      <c r="C3830" t="s">
        <v>77</v>
      </c>
      <c r="D3830" t="s">
        <v>180</v>
      </c>
      <c r="E3830">
        <v>61</v>
      </c>
      <c r="F3830" t="s">
        <v>117</v>
      </c>
      <c r="G3830">
        <v>2018</v>
      </c>
      <c r="H3830" t="s">
        <v>14</v>
      </c>
      <c r="J3830" t="s">
        <v>80</v>
      </c>
      <c r="K3830">
        <v>72</v>
      </c>
      <c r="L3830" s="18">
        <v>43073</v>
      </c>
      <c r="M3830" s="18">
        <v>45028</v>
      </c>
      <c r="N3830" s="18">
        <v>43209</v>
      </c>
      <c r="O3830">
        <v>42551600</v>
      </c>
      <c r="P3830">
        <v>39078000</v>
      </c>
      <c r="Q3830">
        <v>3473600</v>
      </c>
      <c r="R3830">
        <v>856548</v>
      </c>
      <c r="S3830" t="s">
        <v>872</v>
      </c>
      <c r="T3830">
        <v>0.62921971983533309</v>
      </c>
      <c r="U3830">
        <v>0.86574380140323437</v>
      </c>
      <c r="V3830">
        <v>0.29644589122036102</v>
      </c>
      <c r="W3830">
        <v>-0.21256431247361299</v>
      </c>
      <c r="X3830">
        <v>-0.88379348662608126</v>
      </c>
      <c r="Y3830" t="str">
        <f t="shared" si="236"/>
        <v>61-72</v>
      </c>
      <c r="Z3830" s="20">
        <f t="shared" si="237"/>
        <v>0.91836734693877553</v>
      </c>
      <c r="AA3830" t="str">
        <f t="shared" si="238"/>
        <v>80%-100%</v>
      </c>
      <c r="AB3830">
        <f t="shared" si="239"/>
        <v>1.7761410067095512E-4</v>
      </c>
    </row>
    <row r="3831" spans="1:28" x14ac:dyDescent="0.25">
      <c r="A3831" t="s">
        <v>8616</v>
      </c>
      <c r="B3831" t="s">
        <v>8617</v>
      </c>
      <c r="C3831" t="s">
        <v>77</v>
      </c>
      <c r="D3831" t="s">
        <v>197</v>
      </c>
      <c r="E3831">
        <v>60</v>
      </c>
      <c r="F3831" t="s">
        <v>79</v>
      </c>
      <c r="G3831">
        <v>2017</v>
      </c>
      <c r="H3831" t="s">
        <v>13</v>
      </c>
      <c r="J3831" t="s">
        <v>80</v>
      </c>
      <c r="K3831">
        <v>48</v>
      </c>
      <c r="L3831" s="18">
        <v>42593</v>
      </c>
      <c r="M3831" s="18">
        <v>44143</v>
      </c>
      <c r="N3831" s="18">
        <v>43833</v>
      </c>
      <c r="O3831">
        <v>34250000</v>
      </c>
      <c r="P3831">
        <v>17250000</v>
      </c>
      <c r="Q3831">
        <v>17000000</v>
      </c>
      <c r="R3831">
        <v>433486</v>
      </c>
      <c r="S3831" t="s">
        <v>675</v>
      </c>
      <c r="T3831">
        <v>-0.24400243993208681</v>
      </c>
      <c r="U3831">
        <v>-0.83717507215211417</v>
      </c>
      <c r="V3831">
        <v>-2.0855270109444408</v>
      </c>
      <c r="W3831">
        <v>-0.62114941518463795</v>
      </c>
      <c r="X3831">
        <v>-0.34235834485308059</v>
      </c>
      <c r="Y3831" t="str">
        <f t="shared" si="236"/>
        <v>37-48</v>
      </c>
      <c r="Z3831" s="20">
        <f t="shared" si="237"/>
        <v>0.5036496350364964</v>
      </c>
      <c r="AA3831" t="str">
        <f t="shared" si="238"/>
        <v>40%-60%</v>
      </c>
      <c r="AB3831">
        <f t="shared" si="239"/>
        <v>8.9887812525917576E-5</v>
      </c>
    </row>
    <row r="3832" spans="1:28" x14ac:dyDescent="0.25">
      <c r="A3832" t="s">
        <v>8618</v>
      </c>
      <c r="B3832" t="s">
        <v>8619</v>
      </c>
      <c r="C3832" t="s">
        <v>77</v>
      </c>
      <c r="D3832" t="s">
        <v>468</v>
      </c>
      <c r="E3832">
        <v>46</v>
      </c>
      <c r="F3832" t="s">
        <v>17</v>
      </c>
      <c r="G3832">
        <v>2021</v>
      </c>
      <c r="H3832" t="s">
        <v>110</v>
      </c>
      <c r="I3832" t="s">
        <v>84</v>
      </c>
      <c r="J3832" t="s">
        <v>80</v>
      </c>
      <c r="K3832">
        <v>60</v>
      </c>
      <c r="L3832" s="18">
        <v>43899</v>
      </c>
      <c r="M3832" s="18">
        <v>45903</v>
      </c>
      <c r="N3832" s="18">
        <v>44404</v>
      </c>
      <c r="O3832">
        <v>56723972</v>
      </c>
      <c r="P3832">
        <v>56723972</v>
      </c>
      <c r="Q3832">
        <v>0</v>
      </c>
      <c r="R3832">
        <v>1524309</v>
      </c>
      <c r="S3832" t="s">
        <v>235</v>
      </c>
      <c r="T3832">
        <v>-1.3568814437906571E-2</v>
      </c>
      <c r="U3832">
        <v>1.2009447865714571</v>
      </c>
      <c r="V3832">
        <v>0.48612183982770601</v>
      </c>
      <c r="W3832">
        <v>0.55067850753422465</v>
      </c>
      <c r="X3832">
        <v>0.27642467431606299</v>
      </c>
      <c r="Y3832" t="str">
        <f t="shared" si="236"/>
        <v>49-60</v>
      </c>
      <c r="Z3832" s="20">
        <f t="shared" si="237"/>
        <v>1</v>
      </c>
      <c r="AA3832" t="str">
        <f t="shared" si="238"/>
        <v>80%-100%</v>
      </c>
      <c r="AB3832">
        <f t="shared" si="239"/>
        <v>3.1608126127157259E-4</v>
      </c>
    </row>
    <row r="3833" spans="1:28" x14ac:dyDescent="0.25">
      <c r="A3833" t="s">
        <v>8620</v>
      </c>
      <c r="B3833" t="s">
        <v>8621</v>
      </c>
      <c r="C3833" t="s">
        <v>77</v>
      </c>
      <c r="D3833" t="s">
        <v>100</v>
      </c>
      <c r="E3833">
        <v>252</v>
      </c>
      <c r="F3833" t="s">
        <v>79</v>
      </c>
      <c r="G3833">
        <v>2017</v>
      </c>
      <c r="H3833" t="s">
        <v>13</v>
      </c>
      <c r="J3833" t="s">
        <v>80</v>
      </c>
      <c r="K3833">
        <v>24</v>
      </c>
      <c r="L3833" s="18">
        <v>43009</v>
      </c>
      <c r="M3833" s="18">
        <v>43475</v>
      </c>
      <c r="N3833" s="18">
        <v>43042</v>
      </c>
      <c r="O3833">
        <v>38990000</v>
      </c>
      <c r="P3833">
        <v>8990000</v>
      </c>
      <c r="Q3833">
        <v>30000000</v>
      </c>
      <c r="R3833">
        <v>384922</v>
      </c>
      <c r="S3833" t="s">
        <v>403</v>
      </c>
      <c r="T3833">
        <v>-0.51082032208324291</v>
      </c>
      <c r="U3833">
        <v>-1.9584899928417709</v>
      </c>
      <c r="V3833">
        <v>-4.4146365390986242</v>
      </c>
      <c r="W3833">
        <v>-0.90651459599931272</v>
      </c>
      <c r="X3833">
        <v>0.50846830650449182</v>
      </c>
      <c r="Y3833" t="str">
        <f t="shared" si="236"/>
        <v>&lt;=24</v>
      </c>
      <c r="Z3833" s="20">
        <f t="shared" si="237"/>
        <v>0.23057194152346755</v>
      </c>
      <c r="AA3833" t="str">
        <f t="shared" si="238"/>
        <v>20%-40%</v>
      </c>
      <c r="AB3833">
        <f t="shared" si="239"/>
        <v>7.9817564057665645E-5</v>
      </c>
    </row>
    <row r="3834" spans="1:28" x14ac:dyDescent="0.25">
      <c r="A3834" t="s">
        <v>8622</v>
      </c>
      <c r="B3834" t="s">
        <v>8623</v>
      </c>
      <c r="C3834" t="s">
        <v>77</v>
      </c>
      <c r="D3834" t="s">
        <v>212</v>
      </c>
      <c r="E3834">
        <v>252</v>
      </c>
      <c r="F3834" t="s">
        <v>79</v>
      </c>
      <c r="G3834">
        <v>2018</v>
      </c>
      <c r="H3834" t="s">
        <v>13</v>
      </c>
      <c r="J3834" t="s">
        <v>80</v>
      </c>
      <c r="K3834">
        <v>84</v>
      </c>
      <c r="L3834" s="18">
        <v>42834</v>
      </c>
      <c r="M3834" s="18">
        <v>45539</v>
      </c>
      <c r="N3834" s="18">
        <v>43432</v>
      </c>
      <c r="O3834">
        <v>43290000</v>
      </c>
      <c r="P3834">
        <v>38890000</v>
      </c>
      <c r="Q3834">
        <v>4400000</v>
      </c>
      <c r="R3834">
        <v>843073</v>
      </c>
      <c r="S3834" t="s">
        <v>403</v>
      </c>
      <c r="T3834">
        <v>0.58070737762603197</v>
      </c>
      <c r="U3834">
        <v>0.78358897459254273</v>
      </c>
      <c r="V3834">
        <v>1.237044494663192</v>
      </c>
      <c r="W3834">
        <v>-0.37785236776862119</v>
      </c>
      <c r="X3834">
        <v>0.43112042910834891</v>
      </c>
      <c r="Y3834" t="str">
        <f t="shared" si="236"/>
        <v>&gt;72</v>
      </c>
      <c r="Z3834" s="20">
        <f t="shared" si="237"/>
        <v>0.89835989835989838</v>
      </c>
      <c r="AA3834" t="str">
        <f t="shared" si="238"/>
        <v>80%-100%</v>
      </c>
      <c r="AB3834">
        <f t="shared" si="239"/>
        <v>1.7481991983515712E-4</v>
      </c>
    </row>
    <row r="3835" spans="1:28" x14ac:dyDescent="0.25">
      <c r="A3835" t="s">
        <v>8624</v>
      </c>
      <c r="B3835" t="s">
        <v>8625</v>
      </c>
      <c r="C3835" t="s">
        <v>77</v>
      </c>
      <c r="D3835" t="s">
        <v>760</v>
      </c>
      <c r="E3835">
        <v>49</v>
      </c>
      <c r="F3835" t="s">
        <v>87</v>
      </c>
      <c r="G3835">
        <v>2019</v>
      </c>
      <c r="H3835" t="s">
        <v>15</v>
      </c>
      <c r="J3835" t="s">
        <v>80</v>
      </c>
      <c r="K3835">
        <v>84</v>
      </c>
      <c r="L3835" s="18">
        <v>43186</v>
      </c>
      <c r="M3835" s="18">
        <v>45743</v>
      </c>
      <c r="N3835" s="18">
        <v>44069</v>
      </c>
      <c r="O3835">
        <v>32935500</v>
      </c>
      <c r="P3835">
        <v>29641950</v>
      </c>
      <c r="Q3835">
        <v>3293550</v>
      </c>
      <c r="R3835">
        <v>593476</v>
      </c>
      <c r="S3835" t="s">
        <v>162</v>
      </c>
      <c r="T3835">
        <v>-0.38953946655999011</v>
      </c>
      <c r="U3835">
        <v>0.79032357974038436</v>
      </c>
      <c r="V3835">
        <v>0.27451914731038979</v>
      </c>
      <c r="W3835">
        <v>-0.39657173788636912</v>
      </c>
      <c r="X3835">
        <v>-1.3478807510029389</v>
      </c>
      <c r="Y3835" t="str">
        <f t="shared" si="236"/>
        <v>&gt;72</v>
      </c>
      <c r="Z3835" s="20">
        <f t="shared" si="237"/>
        <v>0.9</v>
      </c>
      <c r="AA3835" t="str">
        <f t="shared" si="238"/>
        <v>80%-100%</v>
      </c>
      <c r="AB3835">
        <f t="shared" si="239"/>
        <v>1.2306339634182294E-4</v>
      </c>
    </row>
    <row r="3836" spans="1:28" x14ac:dyDescent="0.25">
      <c r="A3836" t="s">
        <v>8626</v>
      </c>
      <c r="B3836" t="s">
        <v>8627</v>
      </c>
      <c r="C3836" t="s">
        <v>77</v>
      </c>
      <c r="D3836" t="s">
        <v>181</v>
      </c>
      <c r="E3836">
        <v>87</v>
      </c>
      <c r="F3836" t="s">
        <v>25</v>
      </c>
      <c r="G3836">
        <v>2020</v>
      </c>
      <c r="H3836" t="s">
        <v>25</v>
      </c>
      <c r="I3836" t="s">
        <v>84</v>
      </c>
      <c r="J3836" t="s">
        <v>80</v>
      </c>
      <c r="K3836">
        <v>84</v>
      </c>
      <c r="L3836" s="18">
        <v>43859</v>
      </c>
      <c r="M3836" s="18">
        <v>46416</v>
      </c>
      <c r="N3836" s="18">
        <v>44531</v>
      </c>
      <c r="O3836">
        <v>36990000</v>
      </c>
      <c r="P3836">
        <v>32000000</v>
      </c>
      <c r="Q3836">
        <v>4990000</v>
      </c>
      <c r="R3836">
        <v>818689</v>
      </c>
      <c r="S3836" t="s">
        <v>225</v>
      </c>
      <c r="T3836">
        <v>-0.68061351981579676</v>
      </c>
      <c r="U3836">
        <v>0.64701133912970166</v>
      </c>
      <c r="V3836">
        <v>0.24801541125246079</v>
      </c>
      <c r="W3836">
        <v>-0.64261827576436148</v>
      </c>
      <c r="X3836">
        <v>0.74051193869292065</v>
      </c>
      <c r="Y3836" t="str">
        <f t="shared" si="236"/>
        <v>&gt;72</v>
      </c>
      <c r="Z3836" s="20">
        <f t="shared" si="237"/>
        <v>0.86509867531765339</v>
      </c>
      <c r="AA3836" t="str">
        <f t="shared" si="238"/>
        <v>80%-100%</v>
      </c>
      <c r="AB3836">
        <f t="shared" si="239"/>
        <v>1.697636448444262E-4</v>
      </c>
    </row>
    <row r="3837" spans="1:28" x14ac:dyDescent="0.25">
      <c r="A3837" t="s">
        <v>8628</v>
      </c>
      <c r="B3837" t="s">
        <v>8629</v>
      </c>
      <c r="C3837" t="s">
        <v>77</v>
      </c>
      <c r="D3837" t="s">
        <v>112</v>
      </c>
      <c r="E3837">
        <v>252</v>
      </c>
      <c r="F3837" t="s">
        <v>79</v>
      </c>
      <c r="G3837">
        <v>2019</v>
      </c>
      <c r="H3837" t="s">
        <v>13</v>
      </c>
      <c r="J3837" t="s">
        <v>80</v>
      </c>
      <c r="K3837">
        <v>24</v>
      </c>
      <c r="L3837" s="18">
        <v>43214</v>
      </c>
      <c r="M3837" s="18">
        <v>43945</v>
      </c>
      <c r="N3837" s="18">
        <v>43556</v>
      </c>
      <c r="O3837">
        <v>35960000</v>
      </c>
      <c r="P3837">
        <v>10960000</v>
      </c>
      <c r="Q3837">
        <v>25000000</v>
      </c>
      <c r="R3837">
        <v>509050</v>
      </c>
      <c r="S3837" t="s">
        <v>403</v>
      </c>
      <c r="T3837">
        <v>1.453929537393452</v>
      </c>
      <c r="U3837">
        <v>-1.65376326981809</v>
      </c>
      <c r="V3837">
        <v>-2.9104851064324069</v>
      </c>
      <c r="W3837">
        <v>-0.38875872418828777</v>
      </c>
      <c r="X3837">
        <v>0.89520769348520657</v>
      </c>
      <c r="Y3837" t="str">
        <f t="shared" si="236"/>
        <v>&lt;=24</v>
      </c>
      <c r="Z3837" s="20">
        <f t="shared" si="237"/>
        <v>0.30478309232480533</v>
      </c>
      <c r="AA3837" t="str">
        <f t="shared" si="238"/>
        <v>20%-40%</v>
      </c>
      <c r="AB3837">
        <f t="shared" si="239"/>
        <v>1.0555679068370916E-4</v>
      </c>
    </row>
    <row r="3838" spans="1:28" x14ac:dyDescent="0.25">
      <c r="A3838" t="s">
        <v>8630</v>
      </c>
      <c r="B3838" t="s">
        <v>8631</v>
      </c>
      <c r="C3838" t="s">
        <v>77</v>
      </c>
      <c r="D3838" t="s">
        <v>128</v>
      </c>
      <c r="E3838">
        <v>49</v>
      </c>
      <c r="F3838" t="s">
        <v>79</v>
      </c>
      <c r="G3838">
        <v>2018</v>
      </c>
      <c r="H3838" t="s">
        <v>13</v>
      </c>
      <c r="J3838" t="s">
        <v>80</v>
      </c>
      <c r="K3838">
        <v>72</v>
      </c>
      <c r="L3838" s="18">
        <v>43069</v>
      </c>
      <c r="M3838" s="18">
        <v>45260</v>
      </c>
      <c r="N3838" s="18">
        <v>43826</v>
      </c>
      <c r="O3838">
        <v>33124000</v>
      </c>
      <c r="P3838">
        <v>29811600</v>
      </c>
      <c r="Q3838">
        <v>3312400</v>
      </c>
      <c r="R3838">
        <v>678329</v>
      </c>
      <c r="S3838" t="s">
        <v>81</v>
      </c>
      <c r="T3838">
        <v>-6.2081156647207668E-2</v>
      </c>
      <c r="U3838">
        <v>0.79032357974038436</v>
      </c>
      <c r="V3838">
        <v>0.80229979975843724</v>
      </c>
      <c r="W3838">
        <v>-0.69160626993580188</v>
      </c>
      <c r="X3838">
        <v>0.89520769348520657</v>
      </c>
      <c r="Y3838" t="str">
        <f t="shared" si="236"/>
        <v>61-72</v>
      </c>
      <c r="Z3838" s="20">
        <f t="shared" si="237"/>
        <v>0.9</v>
      </c>
      <c r="AA3838" t="str">
        <f t="shared" si="238"/>
        <v>80%-100%</v>
      </c>
      <c r="AB3838">
        <f t="shared" si="239"/>
        <v>1.4065854487317503E-4</v>
      </c>
    </row>
    <row r="3839" spans="1:28" x14ac:dyDescent="0.25">
      <c r="A3839" t="s">
        <v>1247</v>
      </c>
      <c r="B3839" t="s">
        <v>1248</v>
      </c>
      <c r="C3839" t="s">
        <v>77</v>
      </c>
      <c r="D3839" t="s">
        <v>285</v>
      </c>
      <c r="E3839">
        <v>46</v>
      </c>
      <c r="F3839" t="s">
        <v>79</v>
      </c>
      <c r="G3839">
        <v>2018</v>
      </c>
      <c r="H3839" t="s">
        <v>13</v>
      </c>
      <c r="J3839" t="s">
        <v>80</v>
      </c>
      <c r="K3839">
        <v>84</v>
      </c>
      <c r="L3839" s="18">
        <v>42952</v>
      </c>
      <c r="M3839" s="18">
        <v>45420</v>
      </c>
      <c r="N3839" s="18">
        <v>43483</v>
      </c>
      <c r="O3839">
        <v>45590000</v>
      </c>
      <c r="P3839">
        <v>41031000</v>
      </c>
      <c r="Q3839">
        <v>4559000</v>
      </c>
      <c r="R3839">
        <v>898703</v>
      </c>
      <c r="S3839" t="s">
        <v>430</v>
      </c>
      <c r="T3839">
        <v>1.5752103929167049</v>
      </c>
      <c r="U3839">
        <v>0.79032357974038436</v>
      </c>
      <c r="V3839">
        <v>0.43047570454724737</v>
      </c>
      <c r="W3839">
        <v>-0.46638768654360802</v>
      </c>
      <c r="X3839">
        <v>-0.34235834485308059</v>
      </c>
      <c r="Y3839" t="str">
        <f t="shared" si="236"/>
        <v>&gt;72</v>
      </c>
      <c r="Z3839" s="20">
        <f t="shared" si="237"/>
        <v>0.9</v>
      </c>
      <c r="AA3839" t="str">
        <f t="shared" si="238"/>
        <v>80%-100%</v>
      </c>
      <c r="AB3839">
        <f t="shared" si="239"/>
        <v>1.8635537659919747E-4</v>
      </c>
    </row>
    <row r="3840" spans="1:28" x14ac:dyDescent="0.25">
      <c r="A3840" t="s">
        <v>8632</v>
      </c>
      <c r="B3840" t="s">
        <v>8633</v>
      </c>
      <c r="C3840" t="s">
        <v>77</v>
      </c>
      <c r="D3840" t="s">
        <v>893</v>
      </c>
      <c r="E3840">
        <v>60</v>
      </c>
      <c r="F3840" t="s">
        <v>11</v>
      </c>
      <c r="G3840">
        <v>2021</v>
      </c>
      <c r="H3840" t="s">
        <v>11</v>
      </c>
      <c r="I3840" t="s">
        <v>188</v>
      </c>
      <c r="J3840" t="s">
        <v>80</v>
      </c>
      <c r="K3840">
        <v>72</v>
      </c>
      <c r="L3840" s="18">
        <v>44317</v>
      </c>
      <c r="M3840" s="18">
        <v>46392</v>
      </c>
      <c r="N3840" s="18">
        <v>44463</v>
      </c>
      <c r="O3840">
        <v>76630000</v>
      </c>
      <c r="P3840">
        <v>38315000</v>
      </c>
      <c r="Q3840">
        <v>38315000</v>
      </c>
      <c r="R3840">
        <v>982829</v>
      </c>
      <c r="S3840" t="s">
        <v>365</v>
      </c>
      <c r="T3840">
        <v>-3.7824985542557123E-2</v>
      </c>
      <c r="U3840">
        <v>-0.85216124758390532</v>
      </c>
      <c r="V3840">
        <v>0.24898836987965761</v>
      </c>
      <c r="W3840">
        <v>0.19171102036189849</v>
      </c>
      <c r="X3840">
        <v>0.43112042910834891</v>
      </c>
      <c r="Y3840" t="str">
        <f t="shared" si="236"/>
        <v>61-72</v>
      </c>
      <c r="Z3840" s="20">
        <f t="shared" si="237"/>
        <v>0.5</v>
      </c>
      <c r="AA3840" t="str">
        <f t="shared" si="238"/>
        <v>40%-60%</v>
      </c>
      <c r="AB3840">
        <f t="shared" si="239"/>
        <v>2.0379977414964972E-4</v>
      </c>
    </row>
    <row r="3841" spans="1:28" x14ac:dyDescent="0.25">
      <c r="A3841" t="s">
        <v>8634</v>
      </c>
      <c r="B3841" t="s">
        <v>8635</v>
      </c>
      <c r="C3841" t="s">
        <v>77</v>
      </c>
      <c r="D3841" t="s">
        <v>108</v>
      </c>
      <c r="E3841">
        <v>236</v>
      </c>
      <c r="F3841" t="s">
        <v>117</v>
      </c>
      <c r="G3841">
        <v>2020</v>
      </c>
      <c r="H3841" t="s">
        <v>29</v>
      </c>
      <c r="I3841" t="s">
        <v>84</v>
      </c>
      <c r="J3841" t="s">
        <v>80</v>
      </c>
      <c r="K3841">
        <v>24</v>
      </c>
      <c r="L3841" s="18">
        <v>43888</v>
      </c>
      <c r="M3841" s="18">
        <v>44619</v>
      </c>
      <c r="N3841" s="18">
        <v>43969</v>
      </c>
      <c r="O3841">
        <v>52790000</v>
      </c>
      <c r="P3841">
        <v>26395000</v>
      </c>
      <c r="Q3841">
        <v>26395000</v>
      </c>
      <c r="R3841">
        <v>1172854</v>
      </c>
      <c r="S3841" t="s">
        <v>598</v>
      </c>
      <c r="T3841">
        <v>0.77475674646323633</v>
      </c>
      <c r="U3841">
        <v>-0.85216124758390532</v>
      </c>
      <c r="V3841">
        <v>-4.4146365390986242</v>
      </c>
      <c r="W3841">
        <v>-0.11979722119860341</v>
      </c>
      <c r="X3841">
        <v>-0.18766259006079469</v>
      </c>
      <c r="Y3841" t="str">
        <f t="shared" si="236"/>
        <v>&lt;=24</v>
      </c>
      <c r="Z3841" s="20">
        <f t="shared" si="237"/>
        <v>0.5</v>
      </c>
      <c r="AA3841" t="str">
        <f t="shared" si="238"/>
        <v>40%-60%</v>
      </c>
      <c r="AB3841">
        <f t="shared" si="239"/>
        <v>2.4320342634427073E-4</v>
      </c>
    </row>
    <row r="3842" spans="1:28" x14ac:dyDescent="0.25">
      <c r="A3842" t="s">
        <v>8636</v>
      </c>
      <c r="B3842" t="s">
        <v>8637</v>
      </c>
      <c r="C3842" t="s">
        <v>77</v>
      </c>
      <c r="D3842" t="s">
        <v>246</v>
      </c>
      <c r="E3842">
        <v>74</v>
      </c>
      <c r="F3842" t="s">
        <v>79</v>
      </c>
      <c r="G3842">
        <v>2020</v>
      </c>
      <c r="H3842" t="s">
        <v>13</v>
      </c>
      <c r="I3842" t="s">
        <v>84</v>
      </c>
      <c r="J3842" t="s">
        <v>80</v>
      </c>
      <c r="K3842">
        <v>84</v>
      </c>
      <c r="L3842" s="18">
        <v>43601</v>
      </c>
      <c r="M3842" s="18">
        <v>46158</v>
      </c>
      <c r="N3842" s="18">
        <v>43641</v>
      </c>
      <c r="O3842">
        <v>34990000</v>
      </c>
      <c r="P3842">
        <v>10000000</v>
      </c>
      <c r="Q3842">
        <v>24990000</v>
      </c>
      <c r="R3842">
        <v>202930</v>
      </c>
      <c r="S3842" t="s">
        <v>168</v>
      </c>
      <c r="T3842">
        <v>0.42304226544580342</v>
      </c>
      <c r="U3842">
        <v>-1.7317285368662401</v>
      </c>
      <c r="V3842">
        <v>-0.54145652994716964</v>
      </c>
      <c r="W3842">
        <v>0.51770984667365494</v>
      </c>
      <c r="X3842">
        <v>4.4381042127634142E-2</v>
      </c>
      <c r="Y3842" t="str">
        <f t="shared" si="236"/>
        <v>&gt;72</v>
      </c>
      <c r="Z3842" s="20">
        <f t="shared" si="237"/>
        <v>0.2857959416976279</v>
      </c>
      <c r="AA3842" t="str">
        <f t="shared" si="238"/>
        <v>20%-40%</v>
      </c>
      <c r="AB3842">
        <f t="shared" si="239"/>
        <v>4.2079637625862091E-5</v>
      </c>
    </row>
    <row r="3843" spans="1:28" x14ac:dyDescent="0.25">
      <c r="A3843" t="s">
        <v>8638</v>
      </c>
      <c r="B3843" t="s">
        <v>8639</v>
      </c>
      <c r="C3843" t="s">
        <v>77</v>
      </c>
      <c r="D3843" t="s">
        <v>256</v>
      </c>
      <c r="E3843">
        <v>74</v>
      </c>
      <c r="F3843" t="s">
        <v>79</v>
      </c>
      <c r="G3843">
        <v>2018</v>
      </c>
      <c r="H3843" t="s">
        <v>13</v>
      </c>
      <c r="J3843" t="s">
        <v>80</v>
      </c>
      <c r="K3843">
        <v>60</v>
      </c>
      <c r="L3843" s="18">
        <v>42956</v>
      </c>
      <c r="M3843" s="18">
        <v>44812</v>
      </c>
      <c r="N3843" s="18">
        <v>44103</v>
      </c>
      <c r="O3843">
        <v>32990000</v>
      </c>
      <c r="P3843">
        <v>29690000</v>
      </c>
      <c r="Q3843">
        <v>3300000</v>
      </c>
      <c r="R3843">
        <v>786637</v>
      </c>
      <c r="S3843" t="s">
        <v>294</v>
      </c>
      <c r="T3843">
        <v>1.3811610240795</v>
      </c>
      <c r="U3843">
        <v>0.79019911135395493</v>
      </c>
      <c r="V3843">
        <v>0.48612183982770601</v>
      </c>
      <c r="W3843">
        <v>-0.54710999162051355</v>
      </c>
      <c r="X3843">
        <v>0.74051193869292065</v>
      </c>
      <c r="Y3843" t="str">
        <f t="shared" ref="Y3843:Y3906" si="240">IF(K3843&lt;=24,"&lt;=24",IF(AND(K3843&gt;=25,K3843&lt;=36),"25-36",IF(AND(K3843&gt;=37,K3843&lt;=48),"37-48",IF(AND(K3843&gt;=49,K3843&lt;=60),"49-60",IF(AND(K3843&gt;=61,K3843&lt;=72),"61-72","&gt;72")))))</f>
        <v>49-60</v>
      </c>
      <c r="Z3843" s="20">
        <f t="shared" ref="Z3843:Z3906" si="241">IF(P3843/O3843&gt;0.2,P3843/O3843,0.2)</f>
        <v>0.89996968778417707</v>
      </c>
      <c r="AA3843" t="str">
        <f t="shared" ref="AA3843:AA3906" si="242">IF(Z3843&lt;=0.2,"20%",IF(AND(Z3843&gt;0.2,Z3843&lt;=0.4),"20%-40%",IF(AND(Z3843&gt;0.4,Z3843&lt;=0.6),"40%-60%",IF(AND(Z3843&gt;0.6,Z3843&lt;=0.8),"60%-80%","80%-100%"))))</f>
        <v>80%-100%</v>
      </c>
      <c r="AB3843">
        <f t="shared" ref="AB3843:AB3906" si="243">R3843/SUM($R$2:$R$5739)</f>
        <v>1.6311733062186604E-4</v>
      </c>
    </row>
    <row r="3844" spans="1:28" x14ac:dyDescent="0.25">
      <c r="A3844" t="s">
        <v>8640</v>
      </c>
      <c r="B3844" t="s">
        <v>8641</v>
      </c>
      <c r="C3844" t="s">
        <v>77</v>
      </c>
      <c r="D3844" t="s">
        <v>353</v>
      </c>
      <c r="E3844">
        <v>220</v>
      </c>
      <c r="F3844" t="s">
        <v>20</v>
      </c>
      <c r="G3844">
        <v>2021</v>
      </c>
      <c r="H3844" t="s">
        <v>20</v>
      </c>
      <c r="I3844" t="s">
        <v>84</v>
      </c>
      <c r="J3844" t="s">
        <v>80</v>
      </c>
      <c r="K3844">
        <v>84</v>
      </c>
      <c r="L3844" s="18">
        <v>43930</v>
      </c>
      <c r="M3844" s="18">
        <v>46634</v>
      </c>
      <c r="N3844" s="18">
        <v>44419</v>
      </c>
      <c r="O3844">
        <v>118990000</v>
      </c>
      <c r="P3844">
        <v>71990000</v>
      </c>
      <c r="Q3844">
        <v>47000000</v>
      </c>
      <c r="R3844">
        <v>1467847</v>
      </c>
      <c r="S3844" t="s">
        <v>470</v>
      </c>
      <c r="T3844">
        <v>1.068735666674399E-2</v>
      </c>
      <c r="U3844">
        <v>-0.42097274608342211</v>
      </c>
      <c r="V3844">
        <v>1.158000004680509</v>
      </c>
      <c r="W3844">
        <v>1.335268711358256</v>
      </c>
      <c r="X3844">
        <v>-0.80644560922993824</v>
      </c>
      <c r="Y3844" t="str">
        <f t="shared" si="240"/>
        <v>&gt;72</v>
      </c>
      <c r="Z3844" s="20">
        <f t="shared" si="241"/>
        <v>0.60500882427094715</v>
      </c>
      <c r="AA3844" t="str">
        <f t="shared" si="242"/>
        <v>60%-80%</v>
      </c>
      <c r="AB3844">
        <f t="shared" si="243"/>
        <v>3.0437328068895085E-4</v>
      </c>
    </row>
    <row r="3845" spans="1:28" x14ac:dyDescent="0.25">
      <c r="A3845" t="s">
        <v>8642</v>
      </c>
      <c r="B3845" t="s">
        <v>8643</v>
      </c>
      <c r="C3845" t="s">
        <v>77</v>
      </c>
      <c r="D3845" t="s">
        <v>180</v>
      </c>
      <c r="E3845">
        <v>46</v>
      </c>
      <c r="F3845" t="s">
        <v>79</v>
      </c>
      <c r="G3845">
        <v>2018</v>
      </c>
      <c r="H3845" t="s">
        <v>13</v>
      </c>
      <c r="J3845" t="s">
        <v>80</v>
      </c>
      <c r="K3845">
        <v>84</v>
      </c>
      <c r="L3845" s="18">
        <v>42789</v>
      </c>
      <c r="M3845" s="18">
        <v>45345</v>
      </c>
      <c r="N3845" s="18">
        <v>43066</v>
      </c>
      <c r="O3845">
        <v>33890000</v>
      </c>
      <c r="P3845">
        <v>33890000</v>
      </c>
      <c r="Q3845">
        <v>0</v>
      </c>
      <c r="R3845">
        <v>684012</v>
      </c>
      <c r="S3845" t="s">
        <v>287</v>
      </c>
      <c r="T3845">
        <v>0.95667802974811544</v>
      </c>
      <c r="U3845">
        <v>1.2009447865714571</v>
      </c>
      <c r="V3845">
        <v>0.37041702918024</v>
      </c>
      <c r="W3845">
        <v>-5.4113473923739712E-2</v>
      </c>
      <c r="X3845">
        <v>0.35377255171220601</v>
      </c>
      <c r="Y3845" t="str">
        <f t="shared" si="240"/>
        <v>&gt;72</v>
      </c>
      <c r="Z3845" s="20">
        <f t="shared" si="241"/>
        <v>1</v>
      </c>
      <c r="AA3845" t="str">
        <f t="shared" si="242"/>
        <v>80%-100%</v>
      </c>
      <c r="AB3845">
        <f t="shared" si="243"/>
        <v>1.4183697379264369E-4</v>
      </c>
    </row>
    <row r="3846" spans="1:28" x14ac:dyDescent="0.25">
      <c r="A3846" t="s">
        <v>8644</v>
      </c>
      <c r="B3846" t="s">
        <v>8645</v>
      </c>
      <c r="C3846" t="s">
        <v>77</v>
      </c>
      <c r="D3846" t="s">
        <v>216</v>
      </c>
      <c r="E3846">
        <v>220</v>
      </c>
      <c r="F3846" t="s">
        <v>117</v>
      </c>
      <c r="G3846">
        <v>2017</v>
      </c>
      <c r="H3846" t="s">
        <v>14</v>
      </c>
      <c r="J3846" t="s">
        <v>80</v>
      </c>
      <c r="K3846">
        <v>36</v>
      </c>
      <c r="L3846" s="18">
        <v>42732</v>
      </c>
      <c r="M3846" s="18">
        <v>43827</v>
      </c>
      <c r="N3846" s="18">
        <v>43676</v>
      </c>
      <c r="O3846">
        <v>43690000</v>
      </c>
      <c r="P3846">
        <v>19690000</v>
      </c>
      <c r="Q3846">
        <v>24000000</v>
      </c>
      <c r="R3846">
        <v>626799</v>
      </c>
      <c r="S3846" t="s">
        <v>530</v>
      </c>
      <c r="T3846">
        <v>1.017318457509742</v>
      </c>
      <c r="U3846">
        <v>-1.0546992884905111</v>
      </c>
      <c r="V3846">
        <v>-2.249001292012327</v>
      </c>
      <c r="W3846">
        <v>2.1932146170718978</v>
      </c>
      <c r="X3846">
        <v>0.66316406129677774</v>
      </c>
      <c r="Y3846" t="str">
        <f t="shared" si="240"/>
        <v>25-36</v>
      </c>
      <c r="Z3846" s="20">
        <f t="shared" si="241"/>
        <v>0.45067521171892883</v>
      </c>
      <c r="AA3846" t="str">
        <f t="shared" si="242"/>
        <v>40%-60%</v>
      </c>
      <c r="AB3846">
        <f t="shared" si="243"/>
        <v>1.2997326558050921E-4</v>
      </c>
    </row>
    <row r="3847" spans="1:28" x14ac:dyDescent="0.25">
      <c r="A3847" t="s">
        <v>1211</v>
      </c>
      <c r="B3847" t="s">
        <v>1212</v>
      </c>
      <c r="C3847" t="s">
        <v>77</v>
      </c>
      <c r="D3847" t="s">
        <v>239</v>
      </c>
      <c r="E3847">
        <v>38</v>
      </c>
      <c r="F3847" t="s">
        <v>117</v>
      </c>
      <c r="G3847">
        <v>2019</v>
      </c>
      <c r="H3847" t="s">
        <v>14</v>
      </c>
      <c r="J3847" t="s">
        <v>80</v>
      </c>
      <c r="K3847">
        <v>12</v>
      </c>
      <c r="L3847" s="18">
        <v>43396</v>
      </c>
      <c r="M3847" s="18">
        <v>43761</v>
      </c>
      <c r="N3847" s="18">
        <v>43731</v>
      </c>
      <c r="O3847">
        <v>42228200</v>
      </c>
      <c r="P3847">
        <v>9998200</v>
      </c>
      <c r="Q3847">
        <v>32230000</v>
      </c>
      <c r="R3847">
        <v>917130</v>
      </c>
      <c r="S3847" t="s">
        <v>490</v>
      </c>
      <c r="T3847">
        <v>1.1022150563760189</v>
      </c>
      <c r="U3847">
        <v>-1.933056069767545</v>
      </c>
      <c r="V3847">
        <v>-0.38336754998180411</v>
      </c>
      <c r="W3847">
        <v>-0.2199810331234569</v>
      </c>
      <c r="X3847">
        <v>0.50846830650449182</v>
      </c>
      <c r="Y3847" t="str">
        <f t="shared" si="240"/>
        <v>&lt;=24</v>
      </c>
      <c r="Z3847" s="20">
        <f t="shared" si="241"/>
        <v>0.23676595260986735</v>
      </c>
      <c r="AA3847" t="str">
        <f t="shared" si="242"/>
        <v>20%-40%</v>
      </c>
      <c r="AB3847">
        <f t="shared" si="243"/>
        <v>1.9017640593212883E-4</v>
      </c>
    </row>
    <row r="3848" spans="1:28" x14ac:dyDescent="0.25">
      <c r="A3848" t="s">
        <v>8646</v>
      </c>
      <c r="B3848" t="s">
        <v>8647</v>
      </c>
      <c r="C3848" t="s">
        <v>77</v>
      </c>
      <c r="D3848" t="s">
        <v>468</v>
      </c>
      <c r="E3848">
        <v>50</v>
      </c>
      <c r="F3848" t="s">
        <v>17</v>
      </c>
      <c r="G3848">
        <v>2021</v>
      </c>
      <c r="H3848" t="s">
        <v>110</v>
      </c>
      <c r="I3848" t="s">
        <v>84</v>
      </c>
      <c r="J3848" t="s">
        <v>80</v>
      </c>
      <c r="K3848">
        <v>72</v>
      </c>
      <c r="L3848" s="18">
        <v>44091</v>
      </c>
      <c r="M3848" s="18">
        <v>46282</v>
      </c>
      <c r="N3848" s="18">
        <v>44292</v>
      </c>
      <c r="O3848">
        <v>64883579</v>
      </c>
      <c r="P3848">
        <v>28883579</v>
      </c>
      <c r="Q3848">
        <v>36000000</v>
      </c>
      <c r="R3848">
        <v>691783</v>
      </c>
      <c r="S3848" t="s">
        <v>220</v>
      </c>
      <c r="T3848">
        <v>-0.24400243993208681</v>
      </c>
      <c r="U3848">
        <v>-1.077345602730065</v>
      </c>
      <c r="V3848">
        <v>0.48612183982770601</v>
      </c>
      <c r="W3848">
        <v>-0.55658252394605479</v>
      </c>
      <c r="X3848">
        <v>-0.1103147126646518</v>
      </c>
      <c r="Y3848" t="str">
        <f t="shared" si="240"/>
        <v>61-72</v>
      </c>
      <c r="Z3848" s="20">
        <f t="shared" si="241"/>
        <v>0.44516007663510671</v>
      </c>
      <c r="AA3848" t="str">
        <f t="shared" si="242"/>
        <v>40%-60%</v>
      </c>
      <c r="AB3848">
        <f t="shared" si="243"/>
        <v>1.4344837114143674E-4</v>
      </c>
    </row>
    <row r="3849" spans="1:28" x14ac:dyDescent="0.25">
      <c r="A3849" t="s">
        <v>8648</v>
      </c>
      <c r="B3849" t="s">
        <v>8649</v>
      </c>
      <c r="C3849" t="s">
        <v>77</v>
      </c>
      <c r="D3849" t="s">
        <v>411</v>
      </c>
      <c r="E3849">
        <v>61</v>
      </c>
      <c r="F3849" t="s">
        <v>79</v>
      </c>
      <c r="G3849">
        <v>2021</v>
      </c>
      <c r="H3849" t="s">
        <v>26</v>
      </c>
      <c r="I3849" t="s">
        <v>84</v>
      </c>
      <c r="J3849" t="s">
        <v>80</v>
      </c>
      <c r="K3849">
        <v>72</v>
      </c>
      <c r="L3849" s="18">
        <v>44033</v>
      </c>
      <c r="M3849" s="18">
        <v>46224</v>
      </c>
      <c r="N3849" s="18">
        <v>44169</v>
      </c>
      <c r="O3849">
        <v>39990000</v>
      </c>
      <c r="P3849">
        <v>27993000</v>
      </c>
      <c r="Q3849">
        <v>11997000</v>
      </c>
      <c r="R3849">
        <v>681949</v>
      </c>
      <c r="S3849" t="s">
        <v>228</v>
      </c>
      <c r="T3849">
        <v>4.7071613323719813E-2</v>
      </c>
      <c r="U3849">
        <v>-3.091883392176074E-2</v>
      </c>
      <c r="V3849">
        <v>0.48612183982770601</v>
      </c>
      <c r="W3849">
        <v>-2.1221814727484061E-2</v>
      </c>
      <c r="X3849">
        <v>-0.72909773183379534</v>
      </c>
      <c r="Y3849" t="str">
        <f t="shared" si="240"/>
        <v>61-72</v>
      </c>
      <c r="Z3849" s="20">
        <f t="shared" si="241"/>
        <v>0.7</v>
      </c>
      <c r="AA3849" t="str">
        <f t="shared" si="242"/>
        <v>60%-80%</v>
      </c>
      <c r="AB3849">
        <f t="shared" si="243"/>
        <v>1.4140918937229107E-4</v>
      </c>
    </row>
    <row r="3850" spans="1:28" x14ac:dyDescent="0.25">
      <c r="A3850" t="s">
        <v>8650</v>
      </c>
      <c r="B3850" t="s">
        <v>8651</v>
      </c>
      <c r="C3850" t="s">
        <v>77</v>
      </c>
      <c r="D3850" t="s">
        <v>613</v>
      </c>
      <c r="E3850">
        <v>59</v>
      </c>
      <c r="F3850" t="s">
        <v>25</v>
      </c>
      <c r="G3850">
        <v>2022</v>
      </c>
      <c r="H3850" t="s">
        <v>25</v>
      </c>
      <c r="I3850" t="s">
        <v>84</v>
      </c>
      <c r="J3850" t="s">
        <v>80</v>
      </c>
      <c r="K3850">
        <v>84</v>
      </c>
      <c r="L3850" s="18">
        <v>44406</v>
      </c>
      <c r="M3850" s="18">
        <v>46963</v>
      </c>
      <c r="N3850" s="18">
        <v>44554</v>
      </c>
      <c r="O3850">
        <v>42020000</v>
      </c>
      <c r="P3850">
        <v>42020000</v>
      </c>
      <c r="Q3850">
        <v>0</v>
      </c>
      <c r="R3850">
        <v>919953</v>
      </c>
      <c r="S3850" t="s">
        <v>252</v>
      </c>
      <c r="T3850">
        <v>-0.3531552099030143</v>
      </c>
      <c r="U3850">
        <v>1.2009447865714571</v>
      </c>
      <c r="V3850">
        <v>-0.2648008150077798</v>
      </c>
      <c r="W3850">
        <v>0.18456845218931101</v>
      </c>
      <c r="X3850">
        <v>-1.0384892414183671</v>
      </c>
      <c r="Y3850" t="str">
        <f t="shared" si="240"/>
        <v>&gt;72</v>
      </c>
      <c r="Z3850" s="20">
        <f t="shared" si="241"/>
        <v>1</v>
      </c>
      <c r="AA3850" t="str">
        <f t="shared" si="242"/>
        <v>80%-100%</v>
      </c>
      <c r="AB3850">
        <f t="shared" si="243"/>
        <v>1.9076178422522402E-4</v>
      </c>
    </row>
    <row r="3851" spans="1:28" x14ac:dyDescent="0.25">
      <c r="A3851" t="s">
        <v>8652</v>
      </c>
      <c r="B3851" t="s">
        <v>8653</v>
      </c>
      <c r="C3851" t="s">
        <v>77</v>
      </c>
      <c r="D3851" t="s">
        <v>204</v>
      </c>
      <c r="E3851">
        <v>40</v>
      </c>
      <c r="F3851" t="s">
        <v>87</v>
      </c>
      <c r="G3851">
        <v>2019</v>
      </c>
      <c r="H3851" t="s">
        <v>15</v>
      </c>
      <c r="J3851" t="s">
        <v>80</v>
      </c>
      <c r="K3851">
        <v>84</v>
      </c>
      <c r="L3851" s="18">
        <v>43404</v>
      </c>
      <c r="M3851" s="18">
        <v>45961</v>
      </c>
      <c r="N3851" s="18">
        <v>43787</v>
      </c>
      <c r="O3851">
        <v>33030000</v>
      </c>
      <c r="P3851">
        <v>8030000</v>
      </c>
      <c r="Q3851">
        <v>25000000</v>
      </c>
      <c r="R3851">
        <v>182036</v>
      </c>
      <c r="S3851" t="s">
        <v>466</v>
      </c>
      <c r="T3851">
        <v>0.82326908867253745</v>
      </c>
      <c r="U3851">
        <v>-1.9069965306482859</v>
      </c>
      <c r="V3851">
        <v>0.52564408481904745</v>
      </c>
      <c r="W3851">
        <v>-0.55810131539390606</v>
      </c>
      <c r="X3851">
        <v>-0.88379348662608126</v>
      </c>
      <c r="Y3851" t="str">
        <f t="shared" si="240"/>
        <v>&gt;72</v>
      </c>
      <c r="Z3851" s="20">
        <f t="shared" si="241"/>
        <v>0.24311232213139569</v>
      </c>
      <c r="AA3851" t="str">
        <f t="shared" si="242"/>
        <v>20%-40%</v>
      </c>
      <c r="AB3851">
        <f t="shared" si="243"/>
        <v>3.7747050287593909E-5</v>
      </c>
    </row>
    <row r="3852" spans="1:28" x14ac:dyDescent="0.25">
      <c r="A3852" t="s">
        <v>8654</v>
      </c>
      <c r="B3852" t="s">
        <v>8655</v>
      </c>
      <c r="C3852" t="s">
        <v>77</v>
      </c>
      <c r="D3852" t="s">
        <v>647</v>
      </c>
      <c r="E3852">
        <v>49</v>
      </c>
      <c r="F3852" t="s">
        <v>79</v>
      </c>
      <c r="G3852">
        <v>2018</v>
      </c>
      <c r="H3852" t="s">
        <v>13</v>
      </c>
      <c r="J3852" t="s">
        <v>80</v>
      </c>
      <c r="K3852">
        <v>72</v>
      </c>
      <c r="L3852" s="18">
        <v>43046</v>
      </c>
      <c r="M3852" s="18">
        <v>45118</v>
      </c>
      <c r="N3852" s="18">
        <v>43097</v>
      </c>
      <c r="O3852">
        <v>38670000</v>
      </c>
      <c r="P3852">
        <v>27850000</v>
      </c>
      <c r="Q3852">
        <v>10820000</v>
      </c>
      <c r="R3852">
        <v>672201</v>
      </c>
      <c r="S3852" t="s">
        <v>162</v>
      </c>
      <c r="T3852">
        <v>0.1077120410853462</v>
      </c>
      <c r="U3852">
        <v>5.2012420936027877E-2</v>
      </c>
      <c r="V3852">
        <v>0.92086653473246149</v>
      </c>
      <c r="W3852">
        <v>-0.25500276745398881</v>
      </c>
      <c r="X3852">
        <v>-0.4197062222492236</v>
      </c>
      <c r="Y3852" t="str">
        <f t="shared" si="240"/>
        <v>61-72</v>
      </c>
      <c r="Z3852" s="20">
        <f t="shared" si="241"/>
        <v>0.72019653478148438</v>
      </c>
      <c r="AA3852" t="str">
        <f t="shared" si="242"/>
        <v>60%-80%</v>
      </c>
      <c r="AB3852">
        <f t="shared" si="243"/>
        <v>1.3938784059400839E-4</v>
      </c>
    </row>
    <row r="3853" spans="1:28" x14ac:dyDescent="0.25">
      <c r="A3853" t="s">
        <v>1086</v>
      </c>
      <c r="B3853" t="s">
        <v>1087</v>
      </c>
      <c r="C3853" t="s">
        <v>77</v>
      </c>
      <c r="D3853" t="s">
        <v>204</v>
      </c>
      <c r="E3853">
        <v>7</v>
      </c>
      <c r="F3853" t="s">
        <v>12</v>
      </c>
      <c r="G3853">
        <v>2019</v>
      </c>
      <c r="H3853" t="s">
        <v>12</v>
      </c>
      <c r="J3853" t="s">
        <v>80</v>
      </c>
      <c r="K3853">
        <v>84</v>
      </c>
      <c r="L3853" s="18">
        <v>43420</v>
      </c>
      <c r="M3853" s="18">
        <v>45977</v>
      </c>
      <c r="N3853" s="18">
        <v>43787</v>
      </c>
      <c r="O3853">
        <v>65162000</v>
      </c>
      <c r="P3853">
        <v>32581000</v>
      </c>
      <c r="Q3853">
        <v>32581000</v>
      </c>
      <c r="R3853">
        <v>738592</v>
      </c>
      <c r="S3853" t="s">
        <v>101</v>
      </c>
      <c r="T3853">
        <v>0.362401837684177</v>
      </c>
      <c r="U3853">
        <v>-0.85216124758390532</v>
      </c>
      <c r="V3853">
        <v>0.52564408481904745</v>
      </c>
      <c r="W3853">
        <v>-0.4925251049261018</v>
      </c>
      <c r="X3853">
        <v>-0.96114136402222416</v>
      </c>
      <c r="Y3853" t="str">
        <f t="shared" si="240"/>
        <v>&gt;72</v>
      </c>
      <c r="Z3853" s="20">
        <f t="shared" si="241"/>
        <v>0.5</v>
      </c>
      <c r="AA3853" t="str">
        <f t="shared" si="242"/>
        <v>40%-60%</v>
      </c>
      <c r="AB3853">
        <f t="shared" si="243"/>
        <v>1.531547021798686E-4</v>
      </c>
    </row>
    <row r="3854" spans="1:28" x14ac:dyDescent="0.25">
      <c r="A3854" t="s">
        <v>8656</v>
      </c>
      <c r="B3854" t="s">
        <v>8657</v>
      </c>
      <c r="C3854" t="s">
        <v>77</v>
      </c>
      <c r="D3854" t="s">
        <v>558</v>
      </c>
      <c r="E3854">
        <v>60</v>
      </c>
      <c r="F3854" t="s">
        <v>20</v>
      </c>
      <c r="G3854">
        <v>2020</v>
      </c>
      <c r="H3854" t="s">
        <v>20</v>
      </c>
      <c r="I3854" t="s">
        <v>84</v>
      </c>
      <c r="J3854" t="s">
        <v>80</v>
      </c>
      <c r="K3854">
        <v>72</v>
      </c>
      <c r="L3854" s="18">
        <v>43621</v>
      </c>
      <c r="M3854" s="18">
        <v>45783</v>
      </c>
      <c r="N3854" s="18">
        <v>43710</v>
      </c>
      <c r="O3854">
        <v>90140400</v>
      </c>
      <c r="P3854">
        <v>45070200</v>
      </c>
      <c r="Q3854">
        <v>45070200</v>
      </c>
      <c r="R3854">
        <v>1081937</v>
      </c>
      <c r="S3854" t="s">
        <v>365</v>
      </c>
      <c r="T3854">
        <v>1.2234959118992721</v>
      </c>
      <c r="U3854">
        <v>-0.85216124758390532</v>
      </c>
      <c r="V3854">
        <v>-6.7189590051072792E-2</v>
      </c>
      <c r="W3854">
        <v>0.41853933682272842</v>
      </c>
      <c r="X3854">
        <v>0.81785981608906366</v>
      </c>
      <c r="Y3854" t="str">
        <f t="shared" si="240"/>
        <v>61-72</v>
      </c>
      <c r="Z3854" s="20">
        <f t="shared" si="241"/>
        <v>0.5</v>
      </c>
      <c r="AA3854" t="str">
        <f t="shared" si="242"/>
        <v>40%-60%</v>
      </c>
      <c r="AB3854">
        <f t="shared" si="243"/>
        <v>2.2435084459671982E-4</v>
      </c>
    </row>
    <row r="3855" spans="1:28" x14ac:dyDescent="0.25">
      <c r="A3855" t="s">
        <v>8658</v>
      </c>
      <c r="B3855" t="s">
        <v>8659</v>
      </c>
      <c r="C3855" t="s">
        <v>77</v>
      </c>
      <c r="D3855" t="s">
        <v>128</v>
      </c>
      <c r="E3855">
        <v>236</v>
      </c>
      <c r="F3855" t="s">
        <v>11</v>
      </c>
      <c r="G3855">
        <v>2017</v>
      </c>
      <c r="H3855" t="s">
        <v>11</v>
      </c>
      <c r="J3855" t="s">
        <v>80</v>
      </c>
      <c r="K3855">
        <v>72</v>
      </c>
      <c r="L3855" s="18">
        <v>43116</v>
      </c>
      <c r="M3855" s="18">
        <v>45307</v>
      </c>
      <c r="N3855" s="18">
        <v>44256</v>
      </c>
      <c r="O3855">
        <v>50890000</v>
      </c>
      <c r="P3855">
        <v>40890000</v>
      </c>
      <c r="Q3855">
        <v>10000000</v>
      </c>
      <c r="R3855">
        <v>999280</v>
      </c>
      <c r="S3855" t="s">
        <v>710</v>
      </c>
      <c r="T3855">
        <v>1.017318457509742</v>
      </c>
      <c r="U3855">
        <v>0.39406483602896802</v>
      </c>
      <c r="V3855">
        <v>0.84182204474977862</v>
      </c>
      <c r="W3855">
        <v>-0.45060931533744458</v>
      </c>
      <c r="X3855">
        <v>0.74051193869292065</v>
      </c>
      <c r="Y3855" t="str">
        <f t="shared" si="240"/>
        <v>61-72</v>
      </c>
      <c r="Z3855" s="20">
        <f t="shared" si="241"/>
        <v>0.80349774022401255</v>
      </c>
      <c r="AA3855" t="str">
        <f t="shared" si="242"/>
        <v>80%-100%</v>
      </c>
      <c r="AB3855">
        <f t="shared" si="243"/>
        <v>2.0721105941345032E-4</v>
      </c>
    </row>
    <row r="3856" spans="1:28" x14ac:dyDescent="0.25">
      <c r="A3856" t="s">
        <v>8660</v>
      </c>
      <c r="B3856" t="s">
        <v>8661</v>
      </c>
      <c r="C3856" t="s">
        <v>77</v>
      </c>
      <c r="D3856" t="s">
        <v>476</v>
      </c>
      <c r="E3856">
        <v>49</v>
      </c>
      <c r="F3856" t="s">
        <v>95</v>
      </c>
      <c r="G3856">
        <v>2019</v>
      </c>
      <c r="H3856" t="s">
        <v>16</v>
      </c>
      <c r="J3856" t="s">
        <v>96</v>
      </c>
      <c r="K3856">
        <v>84</v>
      </c>
      <c r="L3856" s="18">
        <v>44426</v>
      </c>
      <c r="M3856" s="18">
        <v>46983</v>
      </c>
      <c r="N3856" s="18">
        <v>44502</v>
      </c>
      <c r="O3856">
        <v>43000000</v>
      </c>
      <c r="P3856">
        <v>43000000</v>
      </c>
      <c r="Q3856">
        <v>0</v>
      </c>
      <c r="R3856">
        <v>1027466</v>
      </c>
      <c r="S3856" t="s">
        <v>318</v>
      </c>
      <c r="T3856">
        <v>0.43517035099812862</v>
      </c>
      <c r="U3856">
        <v>1.2009447865714571</v>
      </c>
      <c r="V3856">
        <v>0.92086653473246149</v>
      </c>
      <c r="W3856">
        <v>-0.5914231218183994</v>
      </c>
      <c r="X3856">
        <v>-0.26501046745693763</v>
      </c>
      <c r="Y3856" t="str">
        <f t="shared" si="240"/>
        <v>&gt;72</v>
      </c>
      <c r="Z3856" s="20">
        <f t="shared" si="241"/>
        <v>1</v>
      </c>
      <c r="AA3856" t="str">
        <f t="shared" si="242"/>
        <v>80%-100%</v>
      </c>
      <c r="AB3856">
        <f t="shared" si="243"/>
        <v>2.1305571848861195E-4</v>
      </c>
    </row>
    <row r="3857" spans="1:28" x14ac:dyDescent="0.25">
      <c r="A3857" t="s">
        <v>8662</v>
      </c>
      <c r="B3857" t="s">
        <v>8663</v>
      </c>
      <c r="C3857" t="s">
        <v>77</v>
      </c>
      <c r="D3857" t="s">
        <v>132</v>
      </c>
      <c r="E3857">
        <v>48</v>
      </c>
      <c r="F3857" t="s">
        <v>12</v>
      </c>
      <c r="G3857">
        <v>2017</v>
      </c>
      <c r="H3857" t="s">
        <v>12</v>
      </c>
      <c r="J3857" t="s">
        <v>80</v>
      </c>
      <c r="K3857">
        <v>72</v>
      </c>
      <c r="L3857" s="18">
        <v>43012</v>
      </c>
      <c r="M3857" s="18">
        <v>45026</v>
      </c>
      <c r="N3857" s="18">
        <v>43432</v>
      </c>
      <c r="O3857">
        <v>73035623</v>
      </c>
      <c r="P3857">
        <v>36517811</v>
      </c>
      <c r="Q3857">
        <v>36517812</v>
      </c>
      <c r="R3857">
        <v>897757</v>
      </c>
      <c r="S3857" t="s">
        <v>178</v>
      </c>
      <c r="T3857">
        <v>0.2168648110562737</v>
      </c>
      <c r="U3857">
        <v>-0.85216124758390532</v>
      </c>
      <c r="V3857">
        <v>0.92086653473246149</v>
      </c>
      <c r="W3857">
        <v>-0.25786917100326889</v>
      </c>
      <c r="X3857">
        <v>-0.65174985443765243</v>
      </c>
      <c r="Y3857" t="str">
        <f t="shared" si="240"/>
        <v>61-72</v>
      </c>
      <c r="Z3857" s="20">
        <f t="shared" si="241"/>
        <v>0.49999999315402566</v>
      </c>
      <c r="AA3857" t="str">
        <f t="shared" si="242"/>
        <v>40%-60%</v>
      </c>
      <c r="AB3857">
        <f t="shared" si="243"/>
        <v>1.8615921369970469E-4</v>
      </c>
    </row>
    <row r="3858" spans="1:28" x14ac:dyDescent="0.25">
      <c r="A3858" t="s">
        <v>2574</v>
      </c>
      <c r="B3858" t="s">
        <v>8664</v>
      </c>
      <c r="C3858" t="s">
        <v>77</v>
      </c>
      <c r="D3858" t="s">
        <v>236</v>
      </c>
      <c r="E3858">
        <v>62</v>
      </c>
      <c r="F3858" t="s">
        <v>117</v>
      </c>
      <c r="G3858">
        <v>2021</v>
      </c>
      <c r="H3858" t="s">
        <v>29</v>
      </c>
      <c r="I3858" t="s">
        <v>84</v>
      </c>
      <c r="J3858" t="s">
        <v>80</v>
      </c>
      <c r="K3858">
        <v>84</v>
      </c>
      <c r="L3858" s="18">
        <v>43930</v>
      </c>
      <c r="M3858" s="18">
        <v>46634</v>
      </c>
      <c r="N3858" s="18">
        <v>44174</v>
      </c>
      <c r="O3858">
        <v>46403000</v>
      </c>
      <c r="P3858">
        <v>42403000</v>
      </c>
      <c r="Q3858">
        <v>4000000</v>
      </c>
      <c r="R3858">
        <v>918625</v>
      </c>
      <c r="S3858" t="s">
        <v>317</v>
      </c>
      <c r="T3858">
        <v>-0.63210117760649565</v>
      </c>
      <c r="U3858">
        <v>0.84698387298304889</v>
      </c>
      <c r="V3858">
        <v>0.56516632981038883</v>
      </c>
      <c r="W3858">
        <v>0.34121705350976278</v>
      </c>
      <c r="X3858">
        <v>-0.57440197704150942</v>
      </c>
      <c r="Y3858" t="str">
        <f t="shared" si="240"/>
        <v>&gt;72</v>
      </c>
      <c r="Z3858" s="20">
        <f t="shared" si="241"/>
        <v>0.91379867680968907</v>
      </c>
      <c r="AA3858" t="str">
        <f t="shared" si="242"/>
        <v>80%-100%</v>
      </c>
      <c r="AB3858">
        <f t="shared" si="243"/>
        <v>1.9048640966864221E-4</v>
      </c>
    </row>
    <row r="3859" spans="1:28" x14ac:dyDescent="0.25">
      <c r="A3859" t="s">
        <v>8665</v>
      </c>
      <c r="B3859" t="s">
        <v>8666</v>
      </c>
      <c r="C3859" t="s">
        <v>77</v>
      </c>
      <c r="D3859" t="s">
        <v>93</v>
      </c>
      <c r="E3859">
        <v>252</v>
      </c>
      <c r="F3859" t="s">
        <v>117</v>
      </c>
      <c r="G3859">
        <v>2018</v>
      </c>
      <c r="H3859" t="s">
        <v>14</v>
      </c>
      <c r="J3859" t="s">
        <v>80</v>
      </c>
      <c r="K3859">
        <v>72</v>
      </c>
      <c r="L3859" s="18">
        <v>43054</v>
      </c>
      <c r="M3859" s="18">
        <v>45245</v>
      </c>
      <c r="N3859" s="18">
        <v>43714</v>
      </c>
      <c r="O3859">
        <v>50000000</v>
      </c>
      <c r="P3859">
        <v>45000000</v>
      </c>
      <c r="Q3859">
        <v>5000000</v>
      </c>
      <c r="R3859">
        <v>1073156</v>
      </c>
      <c r="S3859" t="s">
        <v>403</v>
      </c>
      <c r="T3859">
        <v>-0.34102712435068899</v>
      </c>
      <c r="U3859">
        <v>0.79032357974038436</v>
      </c>
      <c r="V3859">
        <v>0.48612183982770601</v>
      </c>
      <c r="W3859">
        <v>0.65375422980966225</v>
      </c>
      <c r="X3859">
        <v>1.2045992030697781</v>
      </c>
      <c r="Y3859" t="str">
        <f t="shared" si="240"/>
        <v>61-72</v>
      </c>
      <c r="Z3859" s="20">
        <f t="shared" si="241"/>
        <v>0.9</v>
      </c>
      <c r="AA3859" t="str">
        <f t="shared" si="242"/>
        <v>80%-100%</v>
      </c>
      <c r="AB3859">
        <f t="shared" si="243"/>
        <v>2.2253001328546623E-4</v>
      </c>
    </row>
    <row r="3860" spans="1:28" x14ac:dyDescent="0.25">
      <c r="A3860" t="s">
        <v>8667</v>
      </c>
      <c r="B3860" t="s">
        <v>8668</v>
      </c>
      <c r="C3860" t="s">
        <v>77</v>
      </c>
      <c r="D3860" t="s">
        <v>521</v>
      </c>
      <c r="E3860">
        <v>49</v>
      </c>
      <c r="F3860" t="s">
        <v>17</v>
      </c>
      <c r="G3860">
        <v>2021</v>
      </c>
      <c r="H3860" t="s">
        <v>17</v>
      </c>
      <c r="I3860" t="s">
        <v>84</v>
      </c>
      <c r="J3860" t="s">
        <v>80</v>
      </c>
      <c r="K3860">
        <v>72</v>
      </c>
      <c r="L3860" s="18">
        <v>44141</v>
      </c>
      <c r="M3860" s="18">
        <v>46184</v>
      </c>
      <c r="N3860" s="18">
        <v>44263</v>
      </c>
      <c r="O3860">
        <v>59755000</v>
      </c>
      <c r="P3860">
        <v>45851000</v>
      </c>
      <c r="Q3860">
        <v>13904000</v>
      </c>
      <c r="R3860">
        <v>1122495</v>
      </c>
      <c r="S3860" t="s">
        <v>735</v>
      </c>
      <c r="T3860">
        <v>-0.34102712435068899</v>
      </c>
      <c r="U3860">
        <v>0.24549716548883091</v>
      </c>
      <c r="V3860">
        <v>0.16994387989697479</v>
      </c>
      <c r="W3860">
        <v>1.3472720095906729</v>
      </c>
      <c r="X3860">
        <v>-0.65174985443765243</v>
      </c>
      <c r="Y3860" t="str">
        <f t="shared" si="240"/>
        <v>61-72</v>
      </c>
      <c r="Z3860" s="20">
        <f t="shared" si="241"/>
        <v>0.76731654254874071</v>
      </c>
      <c r="AA3860" t="str">
        <f t="shared" si="242"/>
        <v>60%-80%</v>
      </c>
      <c r="AB3860">
        <f t="shared" si="243"/>
        <v>2.3276096603184383E-4</v>
      </c>
    </row>
    <row r="3861" spans="1:28" x14ac:dyDescent="0.25">
      <c r="A3861" t="s">
        <v>8669</v>
      </c>
      <c r="B3861" t="s">
        <v>8670</v>
      </c>
      <c r="C3861" t="s">
        <v>77</v>
      </c>
      <c r="D3861" t="s">
        <v>236</v>
      </c>
      <c r="E3861">
        <v>49</v>
      </c>
      <c r="F3861" t="s">
        <v>87</v>
      </c>
      <c r="G3861">
        <v>2021</v>
      </c>
      <c r="H3861" t="s">
        <v>24</v>
      </c>
      <c r="I3861" t="s">
        <v>84</v>
      </c>
      <c r="J3861" t="s">
        <v>80</v>
      </c>
      <c r="K3861">
        <v>84</v>
      </c>
      <c r="L3861" s="18">
        <v>43962</v>
      </c>
      <c r="M3861" s="18">
        <v>46696</v>
      </c>
      <c r="N3861" s="18">
        <v>44460</v>
      </c>
      <c r="O3861">
        <v>42090000</v>
      </c>
      <c r="P3861">
        <v>37090000</v>
      </c>
      <c r="Q3861">
        <v>5000000</v>
      </c>
      <c r="R3861">
        <v>793553</v>
      </c>
      <c r="S3861" t="s">
        <v>336</v>
      </c>
      <c r="T3861">
        <v>-0.30464286769371318</v>
      </c>
      <c r="U3861">
        <v>0.71315527976334026</v>
      </c>
      <c r="V3861">
        <v>0.4070773498450232</v>
      </c>
      <c r="W3861">
        <v>-0.49484843100454567</v>
      </c>
      <c r="X3861">
        <v>-1.270532873606796</v>
      </c>
      <c r="Y3861" t="str">
        <f t="shared" si="240"/>
        <v>&gt;72</v>
      </c>
      <c r="Z3861" s="20">
        <f t="shared" si="241"/>
        <v>0.88120693751484913</v>
      </c>
      <c r="AA3861" t="str">
        <f t="shared" si="242"/>
        <v>80%-100%</v>
      </c>
      <c r="AB3861">
        <f t="shared" si="243"/>
        <v>1.6455143486382369E-4</v>
      </c>
    </row>
    <row r="3862" spans="1:28" x14ac:dyDescent="0.25">
      <c r="A3862" t="s">
        <v>8671</v>
      </c>
      <c r="B3862" t="s">
        <v>8672</v>
      </c>
      <c r="C3862" t="s">
        <v>77</v>
      </c>
      <c r="D3862" t="s">
        <v>165</v>
      </c>
      <c r="E3862">
        <v>236</v>
      </c>
      <c r="F3862" t="s">
        <v>87</v>
      </c>
      <c r="G3862">
        <v>2020</v>
      </c>
      <c r="H3862" t="s">
        <v>15</v>
      </c>
      <c r="I3862" t="s">
        <v>84</v>
      </c>
      <c r="J3862" t="s">
        <v>80</v>
      </c>
      <c r="K3862">
        <v>72</v>
      </c>
      <c r="L3862" s="18">
        <v>43704</v>
      </c>
      <c r="M3862" s="18">
        <v>45896</v>
      </c>
      <c r="N3862" s="18">
        <v>43864</v>
      </c>
      <c r="O3862">
        <v>36190000</v>
      </c>
      <c r="P3862">
        <v>32571000</v>
      </c>
      <c r="Q3862">
        <v>3619000</v>
      </c>
      <c r="R3862">
        <v>792121</v>
      </c>
      <c r="S3862" t="s">
        <v>724</v>
      </c>
      <c r="T3862">
        <v>1.4175452807364759</v>
      </c>
      <c r="U3862">
        <v>0.79032357974038436</v>
      </c>
      <c r="V3862">
        <v>0.16994387989697479</v>
      </c>
      <c r="W3862">
        <v>-0.37743416907450128</v>
      </c>
      <c r="X3862">
        <v>0.81785981608906366</v>
      </c>
      <c r="Y3862" t="str">
        <f t="shared" si="240"/>
        <v>61-72</v>
      </c>
      <c r="Z3862" s="20">
        <f t="shared" si="241"/>
        <v>0.9</v>
      </c>
      <c r="AA3862" t="str">
        <f t="shared" si="242"/>
        <v>80%-100%</v>
      </c>
      <c r="AB3862">
        <f t="shared" si="243"/>
        <v>1.6425449482991922E-4</v>
      </c>
    </row>
    <row r="3863" spans="1:28" x14ac:dyDescent="0.25">
      <c r="A3863" t="s">
        <v>8673</v>
      </c>
      <c r="B3863" t="s">
        <v>8674</v>
      </c>
      <c r="C3863" t="s">
        <v>77</v>
      </c>
      <c r="D3863" t="s">
        <v>236</v>
      </c>
      <c r="E3863">
        <v>62</v>
      </c>
      <c r="F3863" t="s">
        <v>87</v>
      </c>
      <c r="G3863">
        <v>2021</v>
      </c>
      <c r="H3863" t="s">
        <v>24</v>
      </c>
      <c r="I3863" t="s">
        <v>84</v>
      </c>
      <c r="J3863" t="s">
        <v>80</v>
      </c>
      <c r="K3863">
        <v>84</v>
      </c>
      <c r="L3863" s="18">
        <v>44173</v>
      </c>
      <c r="M3863" s="18">
        <v>46611</v>
      </c>
      <c r="N3863" s="18">
        <v>44529</v>
      </c>
      <c r="O3863">
        <v>40061120</v>
      </c>
      <c r="P3863">
        <v>40061120</v>
      </c>
      <c r="Q3863">
        <v>0</v>
      </c>
      <c r="R3863">
        <v>873304</v>
      </c>
      <c r="S3863" t="s">
        <v>317</v>
      </c>
      <c r="T3863">
        <v>-1.3719143962983369</v>
      </c>
      <c r="U3863">
        <v>1.2009447865714571</v>
      </c>
      <c r="V3863">
        <v>0.6442108197930716</v>
      </c>
      <c r="W3863">
        <v>-0.83834920456894546</v>
      </c>
      <c r="X3863">
        <v>-0.4197062222492236</v>
      </c>
      <c r="Y3863" t="str">
        <f t="shared" si="240"/>
        <v>&gt;72</v>
      </c>
      <c r="Z3863" s="20">
        <f t="shared" si="241"/>
        <v>1</v>
      </c>
      <c r="AA3863" t="str">
        <f t="shared" si="242"/>
        <v>80%-100%</v>
      </c>
      <c r="AB3863">
        <f t="shared" si="243"/>
        <v>1.8108863084421165E-4</v>
      </c>
    </row>
    <row r="3864" spans="1:28" x14ac:dyDescent="0.25">
      <c r="A3864" t="s">
        <v>8675</v>
      </c>
      <c r="B3864" t="s">
        <v>8676</v>
      </c>
      <c r="C3864" t="s">
        <v>77</v>
      </c>
      <c r="D3864" t="s">
        <v>308</v>
      </c>
      <c r="E3864">
        <v>38</v>
      </c>
      <c r="F3864" t="s">
        <v>117</v>
      </c>
      <c r="G3864">
        <v>2018</v>
      </c>
      <c r="H3864" t="s">
        <v>14</v>
      </c>
      <c r="J3864" t="s">
        <v>80</v>
      </c>
      <c r="K3864">
        <v>24</v>
      </c>
      <c r="L3864" s="18">
        <v>43010</v>
      </c>
      <c r="M3864" s="18">
        <v>43506</v>
      </c>
      <c r="N3864" s="18">
        <v>43236</v>
      </c>
      <c r="O3864">
        <v>47650000</v>
      </c>
      <c r="P3864">
        <v>17500000</v>
      </c>
      <c r="Q3864">
        <v>30150000</v>
      </c>
      <c r="R3864">
        <v>867331</v>
      </c>
      <c r="S3864" t="s">
        <v>234</v>
      </c>
      <c r="T3864">
        <v>-0.24400243993208681</v>
      </c>
      <c r="U3864">
        <v>-1.397214580890628</v>
      </c>
      <c r="V3864">
        <v>-0.6600232649211939</v>
      </c>
      <c r="W3864">
        <v>-0.55658252394605479</v>
      </c>
      <c r="X3864">
        <v>-1.0384892414183671</v>
      </c>
      <c r="Y3864" t="str">
        <f t="shared" si="240"/>
        <v>&lt;=24</v>
      </c>
      <c r="Z3864" s="20">
        <f t="shared" si="241"/>
        <v>0.36726128016789089</v>
      </c>
      <c r="AA3864" t="str">
        <f t="shared" si="242"/>
        <v>20%-40%</v>
      </c>
      <c r="AB3864">
        <f t="shared" si="243"/>
        <v>1.7985006742067016E-4</v>
      </c>
    </row>
    <row r="3865" spans="1:28" x14ac:dyDescent="0.25">
      <c r="A3865" t="s">
        <v>8677</v>
      </c>
      <c r="B3865" t="s">
        <v>8678</v>
      </c>
      <c r="C3865" t="s">
        <v>77</v>
      </c>
      <c r="D3865" t="s">
        <v>880</v>
      </c>
      <c r="E3865">
        <v>50</v>
      </c>
      <c r="F3865" t="s">
        <v>79</v>
      </c>
      <c r="G3865">
        <v>2019</v>
      </c>
      <c r="H3865" t="s">
        <v>13</v>
      </c>
      <c r="I3865" t="s">
        <v>84</v>
      </c>
      <c r="J3865" t="s">
        <v>80</v>
      </c>
      <c r="K3865">
        <v>84</v>
      </c>
      <c r="L3865" s="18">
        <v>43801</v>
      </c>
      <c r="M3865" s="18">
        <v>46058</v>
      </c>
      <c r="N3865" s="18">
        <v>43591</v>
      </c>
      <c r="O3865">
        <v>34989000</v>
      </c>
      <c r="P3865">
        <v>34989000</v>
      </c>
      <c r="Q3865">
        <v>0</v>
      </c>
      <c r="R3865">
        <v>724145</v>
      </c>
      <c r="S3865" t="s">
        <v>220</v>
      </c>
      <c r="T3865">
        <v>-1.3568814437906571E-2</v>
      </c>
      <c r="U3865">
        <v>1.2009447865714571</v>
      </c>
      <c r="V3865">
        <v>0.67166415683140734</v>
      </c>
      <c r="W3865">
        <v>0.37378079182523238</v>
      </c>
      <c r="X3865">
        <v>0.97255557088134947</v>
      </c>
      <c r="Y3865" t="str">
        <f t="shared" si="240"/>
        <v>&gt;72</v>
      </c>
      <c r="Z3865" s="20">
        <f t="shared" si="241"/>
        <v>1</v>
      </c>
      <c r="AA3865" t="str">
        <f t="shared" si="242"/>
        <v>80%-100%</v>
      </c>
      <c r="AB3865">
        <f t="shared" si="243"/>
        <v>1.5015896707524715E-4</v>
      </c>
    </row>
    <row r="3866" spans="1:28" x14ac:dyDescent="0.25">
      <c r="A3866" t="s">
        <v>8679</v>
      </c>
      <c r="B3866" t="s">
        <v>8680</v>
      </c>
      <c r="C3866" t="s">
        <v>77</v>
      </c>
      <c r="D3866" t="s">
        <v>329</v>
      </c>
      <c r="E3866">
        <v>220</v>
      </c>
      <c r="F3866" t="s">
        <v>17</v>
      </c>
      <c r="G3866">
        <v>2018</v>
      </c>
      <c r="H3866" t="s">
        <v>17</v>
      </c>
      <c r="J3866" t="s">
        <v>80</v>
      </c>
      <c r="K3866">
        <v>36</v>
      </c>
      <c r="L3866" s="18">
        <v>43312</v>
      </c>
      <c r="M3866" s="18">
        <v>44408</v>
      </c>
      <c r="N3866" s="18">
        <v>43843</v>
      </c>
      <c r="O3866">
        <v>64390000</v>
      </c>
      <c r="P3866">
        <v>21472363</v>
      </c>
      <c r="Q3866">
        <v>42917637</v>
      </c>
      <c r="R3866">
        <v>694402</v>
      </c>
      <c r="S3866" t="s">
        <v>640</v>
      </c>
      <c r="T3866">
        <v>1.017318457509742</v>
      </c>
      <c r="U3866">
        <v>-1.535954095130343</v>
      </c>
      <c r="V3866">
        <v>-4.4146365390986242</v>
      </c>
      <c r="W3866">
        <v>-0.77032852316289269</v>
      </c>
      <c r="X3866">
        <v>-0.96114136402222416</v>
      </c>
      <c r="Y3866" t="str">
        <f t="shared" si="240"/>
        <v>25-36</v>
      </c>
      <c r="Z3866" s="20">
        <f t="shared" si="241"/>
        <v>0.33347356732411865</v>
      </c>
      <c r="AA3866" t="str">
        <f t="shared" si="242"/>
        <v>20%-40%</v>
      </c>
      <c r="AB3866">
        <f t="shared" si="243"/>
        <v>1.4399144792132207E-4</v>
      </c>
    </row>
    <row r="3867" spans="1:28" x14ac:dyDescent="0.25">
      <c r="A3867" t="s">
        <v>8681</v>
      </c>
      <c r="B3867" t="s">
        <v>8682</v>
      </c>
      <c r="C3867" t="s">
        <v>77</v>
      </c>
      <c r="D3867" t="s">
        <v>388</v>
      </c>
      <c r="E3867">
        <v>59</v>
      </c>
      <c r="F3867" t="s">
        <v>95</v>
      </c>
      <c r="G3867">
        <v>2015</v>
      </c>
      <c r="H3867" t="s">
        <v>16</v>
      </c>
      <c r="J3867" t="s">
        <v>96</v>
      </c>
      <c r="K3867">
        <v>60</v>
      </c>
      <c r="L3867" s="18">
        <v>43857</v>
      </c>
      <c r="M3867" s="18">
        <v>45684</v>
      </c>
      <c r="N3867" s="18">
        <v>44253</v>
      </c>
      <c r="O3867">
        <v>26000000</v>
      </c>
      <c r="P3867">
        <v>17000000</v>
      </c>
      <c r="Q3867">
        <v>9000000</v>
      </c>
      <c r="R3867">
        <v>560242</v>
      </c>
      <c r="S3867" t="s">
        <v>849</v>
      </c>
      <c r="T3867">
        <v>-1.2748897118797351</v>
      </c>
      <c r="U3867">
        <v>-0.2204363139976401</v>
      </c>
      <c r="V3867">
        <v>0.44659959483636458</v>
      </c>
      <c r="W3867">
        <v>-0.80086366590815528</v>
      </c>
      <c r="X3867">
        <v>-1.11583711881451</v>
      </c>
      <c r="Y3867" t="str">
        <f t="shared" si="240"/>
        <v>49-60</v>
      </c>
      <c r="Z3867" s="20">
        <f t="shared" si="241"/>
        <v>0.65384615384615385</v>
      </c>
      <c r="AA3867" t="str">
        <f t="shared" si="242"/>
        <v>60%-80%</v>
      </c>
      <c r="AB3867">
        <f t="shared" si="243"/>
        <v>1.1617198217507628E-4</v>
      </c>
    </row>
    <row r="3868" spans="1:28" x14ac:dyDescent="0.25">
      <c r="A3868" t="s">
        <v>8683</v>
      </c>
      <c r="B3868" t="s">
        <v>8684</v>
      </c>
      <c r="C3868" t="s">
        <v>77</v>
      </c>
      <c r="D3868" t="s">
        <v>402</v>
      </c>
      <c r="E3868">
        <v>62</v>
      </c>
      <c r="F3868" t="s">
        <v>87</v>
      </c>
      <c r="G3868">
        <v>2018</v>
      </c>
      <c r="H3868" t="s">
        <v>15</v>
      </c>
      <c r="J3868" t="s">
        <v>80</v>
      </c>
      <c r="K3868">
        <v>48</v>
      </c>
      <c r="L3868" s="18">
        <v>42919</v>
      </c>
      <c r="M3868" s="18">
        <v>44262</v>
      </c>
      <c r="N3868" s="18">
        <v>44201</v>
      </c>
      <c r="O3868">
        <v>38420000</v>
      </c>
      <c r="P3868">
        <v>16350000</v>
      </c>
      <c r="Q3868">
        <v>22070000</v>
      </c>
      <c r="R3868">
        <v>472842</v>
      </c>
      <c r="S3868" t="s">
        <v>374</v>
      </c>
      <c r="T3868">
        <v>-2.569689999023184E-2</v>
      </c>
      <c r="U3868">
        <v>-1.1578292984784571</v>
      </c>
      <c r="V3868">
        <v>0.48612183982770601</v>
      </c>
      <c r="W3868">
        <v>-0.52696343548315006</v>
      </c>
      <c r="X3868">
        <v>-0.18766259006079469</v>
      </c>
      <c r="Y3868" t="str">
        <f t="shared" si="240"/>
        <v>37-48</v>
      </c>
      <c r="Z3868" s="20">
        <f t="shared" si="241"/>
        <v>0.42555960437272256</v>
      </c>
      <c r="AA3868" t="str">
        <f t="shared" si="242"/>
        <v>40%-60%</v>
      </c>
      <c r="AB3868">
        <f t="shared" si="243"/>
        <v>9.8048686809677646E-5</v>
      </c>
    </row>
    <row r="3869" spans="1:28" x14ac:dyDescent="0.25">
      <c r="A3869" t="s">
        <v>8685</v>
      </c>
      <c r="B3869" t="s">
        <v>8686</v>
      </c>
      <c r="C3869" t="s">
        <v>77</v>
      </c>
      <c r="D3869" t="s">
        <v>93</v>
      </c>
      <c r="E3869">
        <v>246</v>
      </c>
      <c r="F3869" t="s">
        <v>79</v>
      </c>
      <c r="G3869">
        <v>2018</v>
      </c>
      <c r="H3869" t="s">
        <v>13</v>
      </c>
      <c r="J3869" t="s">
        <v>80</v>
      </c>
      <c r="K3869">
        <v>36</v>
      </c>
      <c r="L3869" s="18">
        <v>43132</v>
      </c>
      <c r="M3869" s="18">
        <v>44198</v>
      </c>
      <c r="N3869" s="18">
        <v>43370</v>
      </c>
      <c r="O3869">
        <v>38290000</v>
      </c>
      <c r="P3869">
        <v>18290000</v>
      </c>
      <c r="Q3869">
        <v>20000000</v>
      </c>
      <c r="R3869">
        <v>678226</v>
      </c>
      <c r="S3869" t="s">
        <v>182</v>
      </c>
      <c r="T3869">
        <v>1.393289109631825</v>
      </c>
      <c r="U3869">
        <v>-0.94385127940437208</v>
      </c>
      <c r="V3869">
        <v>0.28851061487099899</v>
      </c>
      <c r="W3869">
        <v>-0.17426992443379891</v>
      </c>
      <c r="X3869">
        <v>1.668686467446636</v>
      </c>
      <c r="Y3869" t="str">
        <f t="shared" si="240"/>
        <v>25-36</v>
      </c>
      <c r="Z3869" s="20">
        <f t="shared" si="241"/>
        <v>0.47767041002872812</v>
      </c>
      <c r="AA3869" t="str">
        <f t="shared" si="242"/>
        <v>40%-60%</v>
      </c>
      <c r="AB3869">
        <f t="shared" si="243"/>
        <v>1.4063718675621123E-4</v>
      </c>
    </row>
    <row r="3870" spans="1:28" x14ac:dyDescent="0.25">
      <c r="A3870" t="s">
        <v>8687</v>
      </c>
      <c r="B3870" t="s">
        <v>8688</v>
      </c>
      <c r="C3870" t="s">
        <v>77</v>
      </c>
      <c r="D3870" t="s">
        <v>112</v>
      </c>
      <c r="E3870">
        <v>48</v>
      </c>
      <c r="F3870" t="s">
        <v>87</v>
      </c>
      <c r="G3870">
        <v>2018</v>
      </c>
      <c r="H3870" t="s">
        <v>15</v>
      </c>
      <c r="J3870" t="s">
        <v>80</v>
      </c>
      <c r="K3870">
        <v>72</v>
      </c>
      <c r="L3870" s="18">
        <v>43237</v>
      </c>
      <c r="M3870" s="18">
        <v>45429</v>
      </c>
      <c r="N3870" s="18">
        <v>43782</v>
      </c>
      <c r="O3870">
        <v>45790000</v>
      </c>
      <c r="P3870">
        <v>36632000</v>
      </c>
      <c r="Q3870">
        <v>9158000</v>
      </c>
      <c r="R3870">
        <v>847668</v>
      </c>
      <c r="S3870" t="s">
        <v>407</v>
      </c>
      <c r="T3870">
        <v>0.89603760198648907</v>
      </c>
      <c r="U3870">
        <v>0.37970237290931202</v>
      </c>
      <c r="V3870">
        <v>5.2130676045955941E-2</v>
      </c>
      <c r="W3870">
        <v>-0.66032168857837836</v>
      </c>
      <c r="X3870">
        <v>0.19907679691992</v>
      </c>
      <c r="Y3870" t="str">
        <f t="shared" si="240"/>
        <v>61-72</v>
      </c>
      <c r="Z3870" s="20">
        <f t="shared" si="241"/>
        <v>0.8</v>
      </c>
      <c r="AA3870" t="str">
        <f t="shared" si="242"/>
        <v>60%-80%</v>
      </c>
      <c r="AB3870">
        <f t="shared" si="243"/>
        <v>1.7577274068417321E-4</v>
      </c>
    </row>
    <row r="3871" spans="1:28" x14ac:dyDescent="0.25">
      <c r="A3871" t="s">
        <v>8689</v>
      </c>
      <c r="B3871" t="s">
        <v>8690</v>
      </c>
      <c r="C3871" t="s">
        <v>77</v>
      </c>
      <c r="D3871" t="s">
        <v>93</v>
      </c>
      <c r="E3871">
        <v>220</v>
      </c>
      <c r="F3871" t="s">
        <v>17</v>
      </c>
      <c r="G3871">
        <v>2018</v>
      </c>
      <c r="H3871" t="s">
        <v>17</v>
      </c>
      <c r="J3871" t="s">
        <v>80</v>
      </c>
      <c r="K3871">
        <v>72</v>
      </c>
      <c r="L3871" s="18">
        <v>42805</v>
      </c>
      <c r="M3871" s="18">
        <v>45233</v>
      </c>
      <c r="N3871" s="18">
        <v>43256</v>
      </c>
      <c r="O3871">
        <v>54990000</v>
      </c>
      <c r="P3871">
        <v>19990000</v>
      </c>
      <c r="Q3871">
        <v>35000000</v>
      </c>
      <c r="R3871">
        <v>476728</v>
      </c>
      <c r="S3871" t="s">
        <v>492</v>
      </c>
      <c r="T3871">
        <v>1.0415746286143921</v>
      </c>
      <c r="U3871">
        <v>-1.4125744422133291</v>
      </c>
      <c r="V3871">
        <v>0.48612183982770601</v>
      </c>
      <c r="W3871">
        <v>-0.49916716228064739</v>
      </c>
      <c r="X3871">
        <v>-0.34235834485308059</v>
      </c>
      <c r="Y3871" t="str">
        <f t="shared" si="240"/>
        <v>61-72</v>
      </c>
      <c r="Z3871" s="20">
        <f t="shared" si="241"/>
        <v>0.3635206401163848</v>
      </c>
      <c r="AA3871" t="str">
        <f t="shared" si="242"/>
        <v>20%-40%</v>
      </c>
      <c r="AB3871">
        <f t="shared" si="243"/>
        <v>9.8854489164253604E-5</v>
      </c>
    </row>
    <row r="3872" spans="1:28" x14ac:dyDescent="0.25">
      <c r="A3872" t="s">
        <v>8691</v>
      </c>
      <c r="B3872" t="s">
        <v>8692</v>
      </c>
      <c r="C3872" t="s">
        <v>77</v>
      </c>
      <c r="D3872" t="s">
        <v>8693</v>
      </c>
      <c r="E3872">
        <v>-1</v>
      </c>
      <c r="F3872" t="s">
        <v>117</v>
      </c>
      <c r="G3872">
        <v>2019</v>
      </c>
      <c r="H3872" t="s">
        <v>14</v>
      </c>
      <c r="J3872" t="s">
        <v>80</v>
      </c>
      <c r="K3872">
        <v>84</v>
      </c>
      <c r="L3872" s="18">
        <v>43462</v>
      </c>
      <c r="M3872" s="18">
        <v>46019</v>
      </c>
      <c r="N3872" s="18">
        <v>43825</v>
      </c>
      <c r="O3872">
        <v>41182374</v>
      </c>
      <c r="P3872">
        <v>20591187</v>
      </c>
      <c r="Q3872">
        <v>20591187</v>
      </c>
      <c r="R3872">
        <v>445775</v>
      </c>
      <c r="S3872" t="s">
        <v>440</v>
      </c>
      <c r="T3872">
        <v>1.2113678263469461</v>
      </c>
      <c r="U3872">
        <v>-0.85216124758390532</v>
      </c>
      <c r="V3872">
        <v>0.13042163490563341</v>
      </c>
      <c r="W3872">
        <v>-0.65835914184954425</v>
      </c>
      <c r="X3872">
        <v>-0.88379348662608126</v>
      </c>
      <c r="Y3872" t="str">
        <f t="shared" si="240"/>
        <v>&gt;72</v>
      </c>
      <c r="Z3872" s="20">
        <f t="shared" si="241"/>
        <v>0.5</v>
      </c>
      <c r="AA3872" t="str">
        <f t="shared" si="242"/>
        <v>40%-60%</v>
      </c>
      <c r="AB3872">
        <f t="shared" si="243"/>
        <v>9.2436063976093595E-5</v>
      </c>
    </row>
    <row r="3873" spans="1:28" x14ac:dyDescent="0.25">
      <c r="A3873" t="s">
        <v>8694</v>
      </c>
      <c r="B3873" t="s">
        <v>8695</v>
      </c>
      <c r="C3873" t="s">
        <v>77</v>
      </c>
      <c r="D3873" t="s">
        <v>258</v>
      </c>
      <c r="E3873">
        <v>15</v>
      </c>
      <c r="F3873" t="s">
        <v>25</v>
      </c>
      <c r="G3873">
        <v>2020</v>
      </c>
      <c r="H3873" t="s">
        <v>25</v>
      </c>
      <c r="I3873" t="s">
        <v>84</v>
      </c>
      <c r="J3873" t="s">
        <v>80</v>
      </c>
      <c r="K3873">
        <v>84</v>
      </c>
      <c r="L3873" s="18">
        <v>43810</v>
      </c>
      <c r="M3873" s="18">
        <v>46338</v>
      </c>
      <c r="N3873" s="18">
        <v>44337</v>
      </c>
      <c r="O3873">
        <v>33640000</v>
      </c>
      <c r="P3873">
        <v>33847000</v>
      </c>
      <c r="Q3873">
        <v>0</v>
      </c>
      <c r="R3873">
        <v>681368</v>
      </c>
      <c r="S3873" t="s">
        <v>302</v>
      </c>
      <c r="T3873">
        <v>-0.57146074984486928</v>
      </c>
      <c r="U3873">
        <v>1.22621190601677</v>
      </c>
      <c r="V3873">
        <v>0.33798341500605539</v>
      </c>
      <c r="W3873">
        <v>-0.718927920810851</v>
      </c>
      <c r="X3873">
        <v>-0.96114136402222416</v>
      </c>
      <c r="Y3873" t="str">
        <f t="shared" si="240"/>
        <v>&gt;72</v>
      </c>
      <c r="Z3873" s="20">
        <f t="shared" si="241"/>
        <v>1.00615338882283</v>
      </c>
      <c r="AA3873" t="str">
        <f t="shared" si="242"/>
        <v>80%-100%</v>
      </c>
      <c r="AB3873">
        <f t="shared" si="243"/>
        <v>1.4128871300378654E-4</v>
      </c>
    </row>
    <row r="3874" spans="1:28" x14ac:dyDescent="0.25">
      <c r="A3874" t="s">
        <v>8696</v>
      </c>
      <c r="B3874" t="s">
        <v>8697</v>
      </c>
      <c r="C3874" t="s">
        <v>77</v>
      </c>
      <c r="D3874" t="s">
        <v>839</v>
      </c>
      <c r="E3874">
        <v>84</v>
      </c>
      <c r="F3874" t="s">
        <v>117</v>
      </c>
      <c r="G3874">
        <v>2021</v>
      </c>
      <c r="H3874" t="s">
        <v>29</v>
      </c>
      <c r="I3874" t="s">
        <v>84</v>
      </c>
      <c r="J3874" t="s">
        <v>80</v>
      </c>
      <c r="K3874">
        <v>72</v>
      </c>
      <c r="L3874" s="18">
        <v>44021</v>
      </c>
      <c r="M3874" s="18">
        <v>46272</v>
      </c>
      <c r="N3874" s="18">
        <v>44243</v>
      </c>
      <c r="O3874">
        <v>51365843</v>
      </c>
      <c r="P3874">
        <v>28365843</v>
      </c>
      <c r="Q3874">
        <v>23000000</v>
      </c>
      <c r="R3874">
        <v>681472</v>
      </c>
      <c r="S3874" t="s">
        <v>208</v>
      </c>
      <c r="T3874">
        <v>-0.51082032208324291</v>
      </c>
      <c r="U3874">
        <v>-0.63768711461522598</v>
      </c>
      <c r="V3874">
        <v>0.4070773498450232</v>
      </c>
      <c r="W3874">
        <v>-0.28707669884656351</v>
      </c>
      <c r="X3874">
        <v>-0.49705409964536651</v>
      </c>
      <c r="Y3874" t="str">
        <f t="shared" si="240"/>
        <v>61-72</v>
      </c>
      <c r="Z3874" s="20">
        <f t="shared" si="241"/>
        <v>0.55223162598538489</v>
      </c>
      <c r="AA3874" t="str">
        <f t="shared" si="242"/>
        <v>40%-60%</v>
      </c>
      <c r="AB3874">
        <f t="shared" si="243"/>
        <v>1.413102784811092E-4</v>
      </c>
    </row>
    <row r="3875" spans="1:28" x14ac:dyDescent="0.25">
      <c r="A3875" t="s">
        <v>8698</v>
      </c>
      <c r="B3875" t="s">
        <v>8699</v>
      </c>
      <c r="C3875" t="s">
        <v>77</v>
      </c>
      <c r="D3875" t="s">
        <v>256</v>
      </c>
      <c r="E3875">
        <v>61</v>
      </c>
      <c r="F3875" t="s">
        <v>87</v>
      </c>
      <c r="G3875">
        <v>2018</v>
      </c>
      <c r="H3875" t="s">
        <v>15</v>
      </c>
      <c r="J3875" t="s">
        <v>80</v>
      </c>
      <c r="K3875">
        <v>84</v>
      </c>
      <c r="L3875" s="18">
        <v>42971</v>
      </c>
      <c r="M3875" s="18">
        <v>45528</v>
      </c>
      <c r="N3875" s="18">
        <v>44263</v>
      </c>
      <c r="O3875">
        <v>32400000</v>
      </c>
      <c r="P3875">
        <v>25400000</v>
      </c>
      <c r="Q3875">
        <v>7000000</v>
      </c>
      <c r="R3875">
        <v>577701</v>
      </c>
      <c r="S3875" t="s">
        <v>419</v>
      </c>
      <c r="T3875">
        <v>0.22899289660859901</v>
      </c>
      <c r="U3875">
        <v>0.31380020391173252</v>
      </c>
      <c r="V3875">
        <v>0.92086653473246149</v>
      </c>
      <c r="W3875">
        <v>-0.76999661943740072</v>
      </c>
      <c r="X3875">
        <v>-1.425228628399082</v>
      </c>
      <c r="Y3875" t="str">
        <f t="shared" si="240"/>
        <v>&gt;72</v>
      </c>
      <c r="Z3875" s="20">
        <f t="shared" si="241"/>
        <v>0.78395061728395066</v>
      </c>
      <c r="AA3875" t="str">
        <f t="shared" si="242"/>
        <v>60%-80%</v>
      </c>
      <c r="AB3875">
        <f t="shared" si="243"/>
        <v>1.1979228668061971E-4</v>
      </c>
    </row>
    <row r="3876" spans="1:28" x14ac:dyDescent="0.25">
      <c r="A3876" t="s">
        <v>8700</v>
      </c>
      <c r="B3876" t="s">
        <v>8701</v>
      </c>
      <c r="C3876" t="s">
        <v>77</v>
      </c>
      <c r="D3876" t="s">
        <v>231</v>
      </c>
      <c r="E3876">
        <v>49</v>
      </c>
      <c r="F3876" t="s">
        <v>87</v>
      </c>
      <c r="G3876">
        <v>2020</v>
      </c>
      <c r="H3876" t="s">
        <v>15</v>
      </c>
      <c r="I3876" t="s">
        <v>84</v>
      </c>
      <c r="J3876" t="s">
        <v>80</v>
      </c>
      <c r="K3876">
        <v>72</v>
      </c>
      <c r="L3876" s="18">
        <v>43504</v>
      </c>
      <c r="M3876" s="18">
        <v>45871</v>
      </c>
      <c r="N3876" s="18">
        <v>44144</v>
      </c>
      <c r="O3876">
        <v>36990000</v>
      </c>
      <c r="P3876">
        <v>36990000</v>
      </c>
      <c r="Q3876">
        <v>0</v>
      </c>
      <c r="R3876">
        <v>818115</v>
      </c>
      <c r="S3876" t="s">
        <v>118</v>
      </c>
      <c r="T3876">
        <v>1.0051903719574169</v>
      </c>
      <c r="U3876">
        <v>1.2009447865714571</v>
      </c>
      <c r="V3876">
        <v>0.41755019145629879</v>
      </c>
      <c r="W3876">
        <v>-0.58932880931054488</v>
      </c>
      <c r="X3876">
        <v>1.127251325673635</v>
      </c>
      <c r="Y3876" t="str">
        <f t="shared" si="240"/>
        <v>61-72</v>
      </c>
      <c r="Z3876" s="20">
        <f t="shared" si="241"/>
        <v>1</v>
      </c>
      <c r="AA3876" t="str">
        <f t="shared" si="242"/>
        <v>80%-100%</v>
      </c>
      <c r="AB3876">
        <f t="shared" si="243"/>
        <v>1.6964461999843377E-4</v>
      </c>
    </row>
    <row r="3877" spans="1:28" x14ac:dyDescent="0.25">
      <c r="A3877" t="s">
        <v>8702</v>
      </c>
      <c r="B3877" t="s">
        <v>8703</v>
      </c>
      <c r="C3877" t="s">
        <v>77</v>
      </c>
      <c r="D3877" t="s">
        <v>521</v>
      </c>
      <c r="E3877">
        <v>87</v>
      </c>
      <c r="F3877" t="s">
        <v>17</v>
      </c>
      <c r="G3877">
        <v>2020</v>
      </c>
      <c r="H3877" t="s">
        <v>17</v>
      </c>
      <c r="I3877" t="s">
        <v>84</v>
      </c>
      <c r="J3877" t="s">
        <v>80</v>
      </c>
      <c r="K3877">
        <v>72</v>
      </c>
      <c r="L3877" s="18">
        <v>43861</v>
      </c>
      <c r="M3877" s="18">
        <v>46053</v>
      </c>
      <c r="N3877" s="18">
        <v>44466</v>
      </c>
      <c r="O3877">
        <v>57957500</v>
      </c>
      <c r="P3877">
        <v>31957500</v>
      </c>
      <c r="Q3877">
        <v>26000000</v>
      </c>
      <c r="R3877">
        <v>685714</v>
      </c>
      <c r="S3877" t="s">
        <v>225</v>
      </c>
      <c r="T3877">
        <v>-0.36528329545533961</v>
      </c>
      <c r="U3877">
        <v>-0.64112075759588705</v>
      </c>
      <c r="V3877">
        <v>1.185489993161002E-2</v>
      </c>
      <c r="W3877">
        <v>0.35635053577729542</v>
      </c>
      <c r="X3877">
        <v>2.0554258544273512</v>
      </c>
      <c r="Y3877" t="str">
        <f t="shared" si="240"/>
        <v>61-72</v>
      </c>
      <c r="Z3877" s="20">
        <f t="shared" si="241"/>
        <v>0.55139541905706768</v>
      </c>
      <c r="AA3877" t="str">
        <f t="shared" si="242"/>
        <v>40%-60%</v>
      </c>
      <c r="AB3877">
        <f t="shared" si="243"/>
        <v>1.4218990112344355E-4</v>
      </c>
    </row>
    <row r="3878" spans="1:28" x14ac:dyDescent="0.25">
      <c r="A3878" t="s">
        <v>8704</v>
      </c>
      <c r="B3878" t="s">
        <v>8705</v>
      </c>
      <c r="C3878" t="s">
        <v>77</v>
      </c>
      <c r="D3878" t="s">
        <v>223</v>
      </c>
      <c r="E3878">
        <v>38</v>
      </c>
      <c r="F3878" t="s">
        <v>95</v>
      </c>
      <c r="G3878">
        <v>2015</v>
      </c>
      <c r="H3878" t="s">
        <v>16</v>
      </c>
      <c r="J3878" t="s">
        <v>96</v>
      </c>
      <c r="K3878">
        <v>72</v>
      </c>
      <c r="L3878" s="18">
        <v>43675</v>
      </c>
      <c r="M3878" s="18">
        <v>45867</v>
      </c>
      <c r="N3878" s="18">
        <v>43791</v>
      </c>
      <c r="O3878">
        <v>28000000</v>
      </c>
      <c r="P3878">
        <v>18000000</v>
      </c>
      <c r="Q3878">
        <v>10000000</v>
      </c>
      <c r="R3878">
        <v>437515</v>
      </c>
      <c r="S3878" t="s">
        <v>160</v>
      </c>
      <c r="T3878">
        <v>0.88390951643416382</v>
      </c>
      <c r="U3878">
        <v>-0.26555952353951601</v>
      </c>
      <c r="V3878">
        <v>0.76277755476709586</v>
      </c>
      <c r="W3878">
        <v>-0.83095339385380751</v>
      </c>
      <c r="X3878">
        <v>1.3592949578620639</v>
      </c>
      <c r="Y3878" t="str">
        <f t="shared" si="240"/>
        <v>61-72</v>
      </c>
      <c r="Z3878" s="20">
        <f t="shared" si="241"/>
        <v>0.6428571428571429</v>
      </c>
      <c r="AA3878" t="str">
        <f t="shared" si="242"/>
        <v>60%-80%</v>
      </c>
      <c r="AB3878">
        <f t="shared" si="243"/>
        <v>9.0723267411812222E-5</v>
      </c>
    </row>
    <row r="3879" spans="1:28" x14ac:dyDescent="0.25">
      <c r="A3879" t="s">
        <v>488</v>
      </c>
      <c r="B3879" t="s">
        <v>8706</v>
      </c>
      <c r="C3879" t="s">
        <v>77</v>
      </c>
      <c r="D3879" t="s">
        <v>670</v>
      </c>
      <c r="E3879">
        <v>50</v>
      </c>
      <c r="F3879" t="s">
        <v>95</v>
      </c>
      <c r="G3879">
        <v>2012</v>
      </c>
      <c r="H3879" t="s">
        <v>16</v>
      </c>
      <c r="J3879" t="s">
        <v>96</v>
      </c>
      <c r="K3879">
        <v>24</v>
      </c>
      <c r="L3879" s="18">
        <v>44025</v>
      </c>
      <c r="M3879" s="18">
        <v>44755</v>
      </c>
      <c r="N3879" s="18">
        <v>44312</v>
      </c>
      <c r="O3879">
        <v>24500000</v>
      </c>
      <c r="P3879">
        <v>7000000</v>
      </c>
      <c r="Q3879">
        <v>17500000</v>
      </c>
      <c r="R3879">
        <v>360090</v>
      </c>
      <c r="S3879" t="s">
        <v>220</v>
      </c>
      <c r="T3879">
        <v>-2.3785454971413351</v>
      </c>
      <c r="U3879">
        <v>-1.732063833650489</v>
      </c>
      <c r="V3879">
        <v>-0.1462340800337556</v>
      </c>
      <c r="W3879">
        <v>-0.70774741191392809</v>
      </c>
      <c r="X3879">
        <v>-1.270532873606796</v>
      </c>
      <c r="Y3879" t="str">
        <f t="shared" si="240"/>
        <v>&lt;=24</v>
      </c>
      <c r="Z3879" s="20">
        <f t="shared" si="241"/>
        <v>0.2857142857142857</v>
      </c>
      <c r="AA3879" t="str">
        <f t="shared" si="242"/>
        <v>20%-40%</v>
      </c>
      <c r="AB3879">
        <f t="shared" si="243"/>
        <v>7.4668391626160155E-5</v>
      </c>
    </row>
    <row r="3880" spans="1:28" x14ac:dyDescent="0.25">
      <c r="A3880" t="s">
        <v>8707</v>
      </c>
      <c r="B3880" t="s">
        <v>8708</v>
      </c>
      <c r="C3880" t="s">
        <v>77</v>
      </c>
      <c r="D3880" t="s">
        <v>212</v>
      </c>
      <c r="E3880">
        <v>40</v>
      </c>
      <c r="F3880" t="s">
        <v>87</v>
      </c>
      <c r="G3880">
        <v>2018</v>
      </c>
      <c r="H3880" t="s">
        <v>15</v>
      </c>
      <c r="J3880" t="s">
        <v>80</v>
      </c>
      <c r="K3880">
        <v>84</v>
      </c>
      <c r="L3880" s="18">
        <v>42947</v>
      </c>
      <c r="M3880" s="18">
        <v>45504</v>
      </c>
      <c r="N3880" s="18">
        <v>43251</v>
      </c>
      <c r="O3880">
        <v>38170000</v>
      </c>
      <c r="P3880">
        <v>36261500</v>
      </c>
      <c r="Q3880">
        <v>1908500</v>
      </c>
      <c r="R3880">
        <v>786091</v>
      </c>
      <c r="S3880" t="s">
        <v>203</v>
      </c>
      <c r="T3880">
        <v>0.44729843655045393</v>
      </c>
      <c r="U3880">
        <v>0.99563418315592023</v>
      </c>
      <c r="V3880">
        <v>1.237044494663192</v>
      </c>
      <c r="W3880">
        <v>-0.39906101582755898</v>
      </c>
      <c r="X3880">
        <v>0.89520769348520657</v>
      </c>
      <c r="Y3880" t="str">
        <f t="shared" si="240"/>
        <v>&gt;72</v>
      </c>
      <c r="Z3880" s="20">
        <f t="shared" si="241"/>
        <v>0.95</v>
      </c>
      <c r="AA3880" t="str">
        <f t="shared" si="242"/>
        <v>80%-100%</v>
      </c>
      <c r="AB3880">
        <f t="shared" si="243"/>
        <v>1.6300411186592203E-4</v>
      </c>
    </row>
    <row r="3881" spans="1:28" x14ac:dyDescent="0.25">
      <c r="A3881" t="s">
        <v>8709</v>
      </c>
      <c r="B3881" t="s">
        <v>8710</v>
      </c>
      <c r="C3881" t="s">
        <v>77</v>
      </c>
      <c r="D3881" t="s">
        <v>236</v>
      </c>
      <c r="E3881">
        <v>38</v>
      </c>
      <c r="F3881" t="s">
        <v>79</v>
      </c>
      <c r="G3881">
        <v>2021</v>
      </c>
      <c r="H3881" t="s">
        <v>26</v>
      </c>
      <c r="I3881" t="s">
        <v>84</v>
      </c>
      <c r="J3881" t="s">
        <v>80</v>
      </c>
      <c r="K3881">
        <v>84</v>
      </c>
      <c r="L3881" s="18">
        <v>44089</v>
      </c>
      <c r="M3881" s="18">
        <v>46645</v>
      </c>
      <c r="N3881" s="18">
        <v>44237</v>
      </c>
      <c r="O3881">
        <v>46890000</v>
      </c>
      <c r="P3881">
        <v>46890000</v>
      </c>
      <c r="Q3881">
        <v>0</v>
      </c>
      <c r="R3881">
        <v>1051076</v>
      </c>
      <c r="S3881" t="s">
        <v>218</v>
      </c>
      <c r="T3881">
        <v>-0.59571692094951978</v>
      </c>
      <c r="U3881">
        <v>1.2009447865714571</v>
      </c>
      <c r="V3881">
        <v>5.1377144922950549E-2</v>
      </c>
      <c r="W3881">
        <v>-0.14056875205106831</v>
      </c>
      <c r="X3881">
        <v>0.19907679691992</v>
      </c>
      <c r="Y3881" t="str">
        <f t="shared" si="240"/>
        <v>&gt;72</v>
      </c>
      <c r="Z3881" s="20">
        <f t="shared" si="241"/>
        <v>1</v>
      </c>
      <c r="AA3881" t="str">
        <f t="shared" si="242"/>
        <v>80%-100%</v>
      </c>
      <c r="AB3881">
        <f t="shared" si="243"/>
        <v>2.1795149656157604E-4</v>
      </c>
    </row>
    <row r="3882" spans="1:28" x14ac:dyDescent="0.25">
      <c r="A3882" t="s">
        <v>8711</v>
      </c>
      <c r="B3882" t="s">
        <v>8712</v>
      </c>
      <c r="C3882" t="s">
        <v>77</v>
      </c>
      <c r="D3882" t="s">
        <v>444</v>
      </c>
      <c r="E3882">
        <v>61</v>
      </c>
      <c r="F3882" t="s">
        <v>117</v>
      </c>
      <c r="G3882">
        <v>2019</v>
      </c>
      <c r="H3882" t="s">
        <v>14</v>
      </c>
      <c r="J3882" t="s">
        <v>80</v>
      </c>
      <c r="K3882">
        <v>84</v>
      </c>
      <c r="L3882" s="18">
        <v>43351</v>
      </c>
      <c r="M3882" s="18">
        <v>45878</v>
      </c>
      <c r="N3882" s="18">
        <v>44516</v>
      </c>
      <c r="O3882">
        <v>46990000</v>
      </c>
      <c r="P3882">
        <v>26990000</v>
      </c>
      <c r="Q3882">
        <v>20000000</v>
      </c>
      <c r="R3882">
        <v>553677</v>
      </c>
      <c r="S3882" t="s">
        <v>736</v>
      </c>
      <c r="T3882">
        <v>0.87178143088183857</v>
      </c>
      <c r="U3882">
        <v>-0.54675134805749614</v>
      </c>
      <c r="V3882">
        <v>0.56516632981038883</v>
      </c>
      <c r="W3882">
        <v>-0.49713026911730313</v>
      </c>
      <c r="X3882">
        <v>-0.34235834485308059</v>
      </c>
      <c r="Y3882" t="str">
        <f t="shared" si="240"/>
        <v>&gt;72</v>
      </c>
      <c r="Z3882" s="20">
        <f t="shared" si="241"/>
        <v>0.5743775271334326</v>
      </c>
      <c r="AA3882" t="str">
        <f t="shared" si="242"/>
        <v>40%-60%</v>
      </c>
      <c r="AB3882">
        <f t="shared" si="243"/>
        <v>1.1481066141908266E-4</v>
      </c>
    </row>
    <row r="3883" spans="1:28" x14ac:dyDescent="0.25">
      <c r="A3883" t="s">
        <v>8713</v>
      </c>
      <c r="B3883" t="s">
        <v>8714</v>
      </c>
      <c r="C3883" t="s">
        <v>77</v>
      </c>
      <c r="D3883" t="s">
        <v>180</v>
      </c>
      <c r="E3883">
        <v>84</v>
      </c>
      <c r="F3883" t="s">
        <v>12</v>
      </c>
      <c r="G3883">
        <v>2017</v>
      </c>
      <c r="H3883" t="s">
        <v>12</v>
      </c>
      <c r="J3883" t="s">
        <v>80</v>
      </c>
      <c r="K3883">
        <v>36</v>
      </c>
      <c r="L3883" s="18">
        <v>43010</v>
      </c>
      <c r="M3883" s="18">
        <v>43832</v>
      </c>
      <c r="N3883" s="18">
        <v>43608</v>
      </c>
      <c r="O3883">
        <v>80990000</v>
      </c>
      <c r="P3883">
        <v>30990000</v>
      </c>
      <c r="Q3883">
        <v>50000000</v>
      </c>
      <c r="R3883">
        <v>1056384</v>
      </c>
      <c r="S3883" t="s">
        <v>208</v>
      </c>
      <c r="T3883">
        <v>1.2598801685562471</v>
      </c>
      <c r="U3883">
        <v>-1.3340669854440541</v>
      </c>
      <c r="V3883">
        <v>-0.65348865693432534</v>
      </c>
      <c r="W3883">
        <v>0.15372663040169379</v>
      </c>
      <c r="X3883">
        <v>1.9007300996350649</v>
      </c>
      <c r="Y3883" t="str">
        <f t="shared" si="240"/>
        <v>25-36</v>
      </c>
      <c r="Z3883" s="20">
        <f t="shared" si="241"/>
        <v>0.38263983207803431</v>
      </c>
      <c r="AA3883" t="str">
        <f t="shared" si="242"/>
        <v>20%-40%</v>
      </c>
      <c r="AB3883">
        <f t="shared" si="243"/>
        <v>2.1905216534646776E-4</v>
      </c>
    </row>
    <row r="3884" spans="1:28" x14ac:dyDescent="0.25">
      <c r="A3884" t="s">
        <v>8715</v>
      </c>
      <c r="B3884" t="s">
        <v>8716</v>
      </c>
      <c r="C3884" t="s">
        <v>77</v>
      </c>
      <c r="D3884" t="s">
        <v>138</v>
      </c>
      <c r="E3884">
        <v>246</v>
      </c>
      <c r="F3884" t="s">
        <v>87</v>
      </c>
      <c r="G3884">
        <v>2018</v>
      </c>
      <c r="H3884" t="s">
        <v>15</v>
      </c>
      <c r="J3884" t="s">
        <v>80</v>
      </c>
      <c r="K3884">
        <v>84</v>
      </c>
      <c r="L3884" s="18">
        <v>42879</v>
      </c>
      <c r="M3884" s="18">
        <v>45436</v>
      </c>
      <c r="N3884" s="18">
        <v>43980</v>
      </c>
      <c r="O3884">
        <v>36990000</v>
      </c>
      <c r="P3884">
        <v>33291000</v>
      </c>
      <c r="Q3884">
        <v>3699000</v>
      </c>
      <c r="R3884">
        <v>678735</v>
      </c>
      <c r="S3884" t="s">
        <v>333</v>
      </c>
      <c r="T3884">
        <v>-2.5362106093215639</v>
      </c>
      <c r="U3884">
        <v>0.79032357974038436</v>
      </c>
      <c r="V3884">
        <v>0.49108267201901878</v>
      </c>
      <c r="W3884">
        <v>-0.41967331586771911</v>
      </c>
      <c r="X3884">
        <v>-1.5799243831913681</v>
      </c>
      <c r="Y3884" t="str">
        <f t="shared" si="240"/>
        <v>&gt;72</v>
      </c>
      <c r="Z3884" s="20">
        <f t="shared" si="241"/>
        <v>0.9</v>
      </c>
      <c r="AA3884" t="str">
        <f t="shared" si="242"/>
        <v>80%-100%</v>
      </c>
      <c r="AB3884">
        <f t="shared" si="243"/>
        <v>1.40742733178877E-4</v>
      </c>
    </row>
    <row r="3885" spans="1:28" x14ac:dyDescent="0.25">
      <c r="A3885" t="s">
        <v>8717</v>
      </c>
      <c r="B3885" t="s">
        <v>8718</v>
      </c>
      <c r="C3885" t="s">
        <v>77</v>
      </c>
      <c r="D3885" t="s">
        <v>216</v>
      </c>
      <c r="E3885">
        <v>59</v>
      </c>
      <c r="F3885" t="s">
        <v>117</v>
      </c>
      <c r="G3885">
        <v>2017</v>
      </c>
      <c r="H3885" t="s">
        <v>14</v>
      </c>
      <c r="J3885" t="s">
        <v>80</v>
      </c>
      <c r="K3885">
        <v>84</v>
      </c>
      <c r="L3885" s="18">
        <v>42695</v>
      </c>
      <c r="M3885" s="18">
        <v>45251</v>
      </c>
      <c r="N3885" s="18">
        <v>43847</v>
      </c>
      <c r="O3885">
        <v>43690000</v>
      </c>
      <c r="P3885">
        <v>33690000</v>
      </c>
      <c r="Q3885">
        <v>10000000</v>
      </c>
      <c r="R3885">
        <v>663846</v>
      </c>
      <c r="S3885" t="s">
        <v>163</v>
      </c>
      <c r="T3885">
        <v>1.2720082541085731</v>
      </c>
      <c r="U3885">
        <v>0.26109308862897018</v>
      </c>
      <c r="V3885">
        <v>8.5411923808469653E-2</v>
      </c>
      <c r="W3885">
        <v>-0.55492010116099677</v>
      </c>
      <c r="X3885">
        <v>-0.26501046745693763</v>
      </c>
      <c r="Y3885" t="str">
        <f t="shared" si="240"/>
        <v>&gt;72</v>
      </c>
      <c r="Z3885" s="20">
        <f t="shared" si="241"/>
        <v>0.77111467154955371</v>
      </c>
      <c r="AA3885" t="str">
        <f t="shared" si="242"/>
        <v>60%-80%</v>
      </c>
      <c r="AB3885">
        <f t="shared" si="243"/>
        <v>1.3765534479563419E-4</v>
      </c>
    </row>
    <row r="3886" spans="1:28" x14ac:dyDescent="0.25">
      <c r="A3886" t="s">
        <v>8719</v>
      </c>
      <c r="B3886" t="s">
        <v>8720</v>
      </c>
      <c r="C3886" t="s">
        <v>77</v>
      </c>
      <c r="D3886" t="s">
        <v>256</v>
      </c>
      <c r="E3886">
        <v>59</v>
      </c>
      <c r="F3886" t="s">
        <v>17</v>
      </c>
      <c r="G3886">
        <v>2018</v>
      </c>
      <c r="H3886" t="s">
        <v>17</v>
      </c>
      <c r="J3886" t="s">
        <v>80</v>
      </c>
      <c r="K3886">
        <v>72</v>
      </c>
      <c r="L3886" s="18">
        <v>42804</v>
      </c>
      <c r="M3886" s="18">
        <v>45202</v>
      </c>
      <c r="N3886" s="18">
        <v>43046</v>
      </c>
      <c r="O3886">
        <v>55140000</v>
      </c>
      <c r="P3886">
        <v>20000000</v>
      </c>
      <c r="Q3886">
        <v>35140000</v>
      </c>
      <c r="R3886">
        <v>476966</v>
      </c>
      <c r="S3886" t="s">
        <v>163</v>
      </c>
      <c r="T3886">
        <v>-0.29251478214138787</v>
      </c>
      <c r="U3886">
        <v>-1.4158903980574671</v>
      </c>
      <c r="V3886">
        <v>0.48612183982770601</v>
      </c>
      <c r="W3886">
        <v>-0.27327581003688128</v>
      </c>
      <c r="X3886">
        <v>0.27642467431606299</v>
      </c>
      <c r="Y3886" t="str">
        <f t="shared" si="240"/>
        <v>61-72</v>
      </c>
      <c r="Z3886" s="20">
        <f t="shared" si="241"/>
        <v>0.36271309394269136</v>
      </c>
      <c r="AA3886" t="str">
        <f t="shared" si="242"/>
        <v>20%-40%</v>
      </c>
      <c r="AB3886">
        <f t="shared" si="243"/>
        <v>9.8903840929665107E-5</v>
      </c>
    </row>
    <row r="3887" spans="1:28" x14ac:dyDescent="0.25">
      <c r="A3887" t="s">
        <v>8721</v>
      </c>
      <c r="B3887" t="s">
        <v>8722</v>
      </c>
      <c r="C3887" t="s">
        <v>77</v>
      </c>
      <c r="D3887" t="s">
        <v>212</v>
      </c>
      <c r="E3887">
        <v>15</v>
      </c>
      <c r="F3887" t="s">
        <v>20</v>
      </c>
      <c r="G3887">
        <v>2017</v>
      </c>
      <c r="H3887" t="s">
        <v>20</v>
      </c>
      <c r="J3887" t="s">
        <v>80</v>
      </c>
      <c r="K3887">
        <v>60</v>
      </c>
      <c r="L3887" s="18">
        <v>42943</v>
      </c>
      <c r="M3887" s="18">
        <v>44769</v>
      </c>
      <c r="N3887" s="18">
        <v>42972</v>
      </c>
      <c r="O3887">
        <v>98900000</v>
      </c>
      <c r="P3887">
        <v>14835000</v>
      </c>
      <c r="Q3887">
        <v>84065000</v>
      </c>
      <c r="R3887">
        <v>400561</v>
      </c>
      <c r="S3887" t="s">
        <v>311</v>
      </c>
      <c r="T3887">
        <v>1.5388261362597291</v>
      </c>
      <c r="U3887">
        <v>-2.289335471492659</v>
      </c>
      <c r="V3887">
        <v>0.80229979975843724</v>
      </c>
      <c r="W3887">
        <v>-0.65017937453479435</v>
      </c>
      <c r="X3887">
        <v>1.668686467446636</v>
      </c>
      <c r="Y3887" t="str">
        <f t="shared" si="240"/>
        <v>49-60</v>
      </c>
      <c r="Z3887" s="20">
        <f t="shared" si="241"/>
        <v>0.2</v>
      </c>
      <c r="AA3887" t="str">
        <f t="shared" si="242"/>
        <v>20%</v>
      </c>
      <c r="AB3887">
        <f t="shared" si="243"/>
        <v>8.3060472710062318E-5</v>
      </c>
    </row>
    <row r="3888" spans="1:28" x14ac:dyDescent="0.25">
      <c r="A3888" t="s">
        <v>8723</v>
      </c>
      <c r="B3888" t="s">
        <v>8724</v>
      </c>
      <c r="C3888" t="s">
        <v>77</v>
      </c>
      <c r="D3888" t="s">
        <v>301</v>
      </c>
      <c r="E3888">
        <v>62</v>
      </c>
      <c r="F3888" t="s">
        <v>79</v>
      </c>
      <c r="G3888">
        <v>2020</v>
      </c>
      <c r="H3888" t="s">
        <v>13</v>
      </c>
      <c r="I3888" t="s">
        <v>84</v>
      </c>
      <c r="J3888" t="s">
        <v>80</v>
      </c>
      <c r="K3888">
        <v>84</v>
      </c>
      <c r="L3888" s="18">
        <v>43718</v>
      </c>
      <c r="M3888" s="18">
        <v>46304</v>
      </c>
      <c r="N3888" s="18">
        <v>44162</v>
      </c>
      <c r="O3888">
        <v>39470000</v>
      </c>
      <c r="P3888">
        <v>24070000</v>
      </c>
      <c r="Q3888">
        <v>15400000</v>
      </c>
      <c r="R3888">
        <v>492154</v>
      </c>
      <c r="S3888" t="s">
        <v>166</v>
      </c>
      <c r="T3888">
        <v>0.14409629774232199</v>
      </c>
      <c r="U3888">
        <v>-0.40117494618722482</v>
      </c>
      <c r="V3888">
        <v>0.52564408481904745</v>
      </c>
      <c r="W3888">
        <v>-0.1420347708065664</v>
      </c>
      <c r="X3888">
        <v>-1.0384892414183671</v>
      </c>
      <c r="Y3888" t="str">
        <f t="shared" si="240"/>
        <v>&gt;72</v>
      </c>
      <c r="Z3888" s="20">
        <f t="shared" si="241"/>
        <v>0.60983025082341014</v>
      </c>
      <c r="AA3888" t="str">
        <f t="shared" si="242"/>
        <v>60%-80%</v>
      </c>
      <c r="AB3888">
        <f t="shared" si="243"/>
        <v>1.0205323006021058E-4</v>
      </c>
    </row>
    <row r="3889" spans="1:28" x14ac:dyDescent="0.25">
      <c r="A3889" t="s">
        <v>8725</v>
      </c>
      <c r="B3889" t="s">
        <v>8726</v>
      </c>
      <c r="C3889" t="s">
        <v>77</v>
      </c>
      <c r="D3889" t="s">
        <v>2294</v>
      </c>
      <c r="E3889">
        <v>-1</v>
      </c>
      <c r="F3889" t="s">
        <v>95</v>
      </c>
      <c r="G3889">
        <v>2020</v>
      </c>
      <c r="H3889" t="s">
        <v>16</v>
      </c>
      <c r="I3889" t="s">
        <v>84</v>
      </c>
      <c r="J3889" t="s">
        <v>96</v>
      </c>
      <c r="K3889">
        <v>12</v>
      </c>
      <c r="L3889" s="18">
        <v>44008</v>
      </c>
      <c r="M3889" s="18">
        <v>44373</v>
      </c>
      <c r="N3889" s="18">
        <v>44131</v>
      </c>
      <c r="O3889">
        <v>34400000</v>
      </c>
      <c r="P3889">
        <v>34400000</v>
      </c>
      <c r="Q3889">
        <v>0</v>
      </c>
      <c r="R3889">
        <v>3079620</v>
      </c>
      <c r="S3889" t="s">
        <v>382</v>
      </c>
      <c r="T3889">
        <v>-0.11059349885650881</v>
      </c>
      <c r="U3889">
        <v>1.2009447865714571</v>
      </c>
      <c r="V3889">
        <v>1.185489993161002E-2</v>
      </c>
      <c r="W3889">
        <v>1.3104141008747889</v>
      </c>
      <c r="X3889">
        <v>0.43112042910834891</v>
      </c>
      <c r="Y3889" t="str">
        <f t="shared" si="240"/>
        <v>&lt;=24</v>
      </c>
      <c r="Z3889" s="20">
        <f t="shared" si="241"/>
        <v>1</v>
      </c>
      <c r="AA3889" t="str">
        <f t="shared" si="242"/>
        <v>80%-100%</v>
      </c>
      <c r="AB3889">
        <f t="shared" si="243"/>
        <v>6.3859110838888986E-4</v>
      </c>
    </row>
    <row r="3890" spans="1:28" x14ac:dyDescent="0.25">
      <c r="A3890" t="s">
        <v>8727</v>
      </c>
      <c r="B3890" t="s">
        <v>8728</v>
      </c>
      <c r="C3890" t="s">
        <v>77</v>
      </c>
      <c r="D3890" t="s">
        <v>116</v>
      </c>
      <c r="E3890">
        <v>236</v>
      </c>
      <c r="F3890" t="s">
        <v>17</v>
      </c>
      <c r="G3890">
        <v>2020</v>
      </c>
      <c r="H3890" t="s">
        <v>17</v>
      </c>
      <c r="I3890" t="s">
        <v>84</v>
      </c>
      <c r="J3890" t="s">
        <v>80</v>
      </c>
      <c r="K3890">
        <v>84</v>
      </c>
      <c r="L3890" s="18">
        <v>43681</v>
      </c>
      <c r="M3890" s="18">
        <v>46120</v>
      </c>
      <c r="N3890" s="18">
        <v>44270</v>
      </c>
      <c r="O3890">
        <v>63111000</v>
      </c>
      <c r="P3890">
        <v>65721000</v>
      </c>
      <c r="Q3890">
        <v>0</v>
      </c>
      <c r="R3890">
        <v>1434181</v>
      </c>
      <c r="S3890" t="s">
        <v>249</v>
      </c>
      <c r="T3890">
        <v>0.48368269320742968</v>
      </c>
      <c r="U3890">
        <v>1.370760088155824</v>
      </c>
      <c r="V3890">
        <v>0.37192689750564389</v>
      </c>
      <c r="W3890">
        <v>0.22128961657029311</v>
      </c>
      <c r="X3890">
        <v>-0.65174985443765243</v>
      </c>
      <c r="Y3890" t="str">
        <f t="shared" si="240"/>
        <v>&gt;72</v>
      </c>
      <c r="Z3890" s="20">
        <f t="shared" si="241"/>
        <v>1.0413557066121595</v>
      </c>
      <c r="AA3890" t="str">
        <f t="shared" si="242"/>
        <v>80%-100%</v>
      </c>
      <c r="AB3890">
        <f t="shared" si="243"/>
        <v>2.9739228684717156E-4</v>
      </c>
    </row>
    <row r="3891" spans="1:28" x14ac:dyDescent="0.25">
      <c r="A3891" t="s">
        <v>8729</v>
      </c>
      <c r="B3891" t="s">
        <v>8730</v>
      </c>
      <c r="C3891" t="s">
        <v>77</v>
      </c>
      <c r="D3891" t="s">
        <v>239</v>
      </c>
      <c r="E3891">
        <v>220</v>
      </c>
      <c r="F3891" t="s">
        <v>17</v>
      </c>
      <c r="G3891">
        <v>2019</v>
      </c>
      <c r="H3891" t="s">
        <v>17</v>
      </c>
      <c r="J3891" t="s">
        <v>80</v>
      </c>
      <c r="K3891">
        <v>60</v>
      </c>
      <c r="L3891" s="18">
        <v>43404</v>
      </c>
      <c r="M3891" s="18">
        <v>45230</v>
      </c>
      <c r="N3891" s="18">
        <v>43655</v>
      </c>
      <c r="O3891">
        <v>56540000</v>
      </c>
      <c r="P3891">
        <v>30000000</v>
      </c>
      <c r="Q3891">
        <v>26540000</v>
      </c>
      <c r="R3891">
        <v>774275</v>
      </c>
      <c r="S3891" t="s">
        <v>163</v>
      </c>
      <c r="T3891">
        <v>1.065830799719043</v>
      </c>
      <c r="U3891">
        <v>-0.72652016378168471</v>
      </c>
      <c r="V3891">
        <v>5.1377144922950549E-2</v>
      </c>
      <c r="W3891">
        <v>0.22808899629072191</v>
      </c>
      <c r="X3891">
        <v>0.89520769348520657</v>
      </c>
      <c r="Y3891" t="str">
        <f t="shared" si="240"/>
        <v>49-60</v>
      </c>
      <c r="Z3891" s="20">
        <f t="shared" si="241"/>
        <v>0.53059780686239832</v>
      </c>
      <c r="AA3891" t="str">
        <f t="shared" si="242"/>
        <v>40%-60%</v>
      </c>
      <c r="AB3891">
        <f t="shared" si="243"/>
        <v>1.6055394186549238E-4</v>
      </c>
    </row>
    <row r="3892" spans="1:28" x14ac:dyDescent="0.25">
      <c r="A3892" t="s">
        <v>8731</v>
      </c>
      <c r="B3892" t="s">
        <v>8732</v>
      </c>
      <c r="C3892" t="s">
        <v>77</v>
      </c>
      <c r="D3892" t="s">
        <v>239</v>
      </c>
      <c r="E3892">
        <v>83</v>
      </c>
      <c r="F3892" t="s">
        <v>12</v>
      </c>
      <c r="G3892">
        <v>2019</v>
      </c>
      <c r="H3892" t="s">
        <v>12</v>
      </c>
      <c r="I3892" t="s">
        <v>84</v>
      </c>
      <c r="J3892" t="s">
        <v>80</v>
      </c>
      <c r="K3892">
        <v>84</v>
      </c>
      <c r="L3892" s="18">
        <v>43482</v>
      </c>
      <c r="M3892" s="18">
        <v>46039</v>
      </c>
      <c r="N3892" s="18">
        <v>43725</v>
      </c>
      <c r="O3892">
        <v>75500000</v>
      </c>
      <c r="P3892">
        <v>60400000</v>
      </c>
      <c r="Q3892">
        <v>15100000</v>
      </c>
      <c r="R3892">
        <v>1300421</v>
      </c>
      <c r="S3892" t="s">
        <v>690</v>
      </c>
      <c r="T3892">
        <v>0.13196821218999669</v>
      </c>
      <c r="U3892">
        <v>0.37970237290931202</v>
      </c>
      <c r="V3892">
        <v>0.2094661248883162</v>
      </c>
      <c r="W3892">
        <v>0.9389477832078853</v>
      </c>
      <c r="X3892">
        <v>-0.96114136402222416</v>
      </c>
      <c r="Y3892" t="str">
        <f t="shared" si="240"/>
        <v>&gt;72</v>
      </c>
      <c r="Z3892" s="20">
        <f t="shared" si="241"/>
        <v>0.8</v>
      </c>
      <c r="AA3892" t="str">
        <f t="shared" si="242"/>
        <v>60%-80%</v>
      </c>
      <c r="AB3892">
        <f t="shared" si="243"/>
        <v>2.696557652444745E-4</v>
      </c>
    </row>
    <row r="3893" spans="1:28" x14ac:dyDescent="0.25">
      <c r="A3893" t="s">
        <v>509</v>
      </c>
      <c r="B3893" t="s">
        <v>510</v>
      </c>
      <c r="C3893" t="s">
        <v>77</v>
      </c>
      <c r="D3893" t="s">
        <v>482</v>
      </c>
      <c r="E3893">
        <v>236</v>
      </c>
      <c r="F3893" t="s">
        <v>9</v>
      </c>
      <c r="G3893">
        <v>2020</v>
      </c>
      <c r="H3893" t="s">
        <v>9</v>
      </c>
      <c r="I3893" t="s">
        <v>188</v>
      </c>
      <c r="J3893" t="s">
        <v>80</v>
      </c>
      <c r="K3893">
        <v>84</v>
      </c>
      <c r="L3893" s="18">
        <v>43476</v>
      </c>
      <c r="M3893" s="18">
        <v>46327</v>
      </c>
      <c r="N3893" s="18">
        <v>44468</v>
      </c>
      <c r="O3893">
        <v>98000000</v>
      </c>
      <c r="P3893">
        <v>74000000</v>
      </c>
      <c r="Q3893">
        <v>24000000</v>
      </c>
      <c r="R3893">
        <v>1593231</v>
      </c>
      <c r="S3893" t="s">
        <v>511</v>
      </c>
      <c r="T3893">
        <v>0.62921971983533309</v>
      </c>
      <c r="U3893">
        <v>0.1953418310667894</v>
      </c>
      <c r="V3893">
        <v>0.2094661248883162</v>
      </c>
      <c r="W3893">
        <v>0.2743869107670498</v>
      </c>
      <c r="X3893">
        <v>1.668686467446636</v>
      </c>
      <c r="Y3893" t="str">
        <f t="shared" si="240"/>
        <v>&gt;72</v>
      </c>
      <c r="Z3893" s="20">
        <f t="shared" si="241"/>
        <v>0.75510204081632648</v>
      </c>
      <c r="AA3893" t="str">
        <f t="shared" si="242"/>
        <v>60%-80%</v>
      </c>
      <c r="AB3893">
        <f t="shared" si="243"/>
        <v>3.303729519257374E-4</v>
      </c>
    </row>
    <row r="3894" spans="1:28" x14ac:dyDescent="0.25">
      <c r="A3894" t="s">
        <v>8733</v>
      </c>
      <c r="B3894" t="s">
        <v>8734</v>
      </c>
      <c r="C3894" t="s">
        <v>77</v>
      </c>
      <c r="D3894" t="s">
        <v>8735</v>
      </c>
      <c r="E3894">
        <v>38</v>
      </c>
      <c r="F3894" t="s">
        <v>95</v>
      </c>
      <c r="G3894">
        <v>2012</v>
      </c>
      <c r="H3894" t="s">
        <v>16</v>
      </c>
      <c r="J3894" t="s">
        <v>96</v>
      </c>
      <c r="K3894">
        <v>60</v>
      </c>
      <c r="L3894" s="18">
        <v>43867</v>
      </c>
      <c r="M3894" s="18">
        <v>45810</v>
      </c>
      <c r="N3894" s="18">
        <v>44504</v>
      </c>
      <c r="O3894">
        <v>20500000</v>
      </c>
      <c r="P3894">
        <v>8199900</v>
      </c>
      <c r="Q3894">
        <v>12300100</v>
      </c>
      <c r="R3894">
        <v>207646</v>
      </c>
      <c r="S3894" t="s">
        <v>331</v>
      </c>
      <c r="T3894">
        <v>-1.141480770804157</v>
      </c>
      <c r="U3894">
        <v>-1.2628024847177499</v>
      </c>
      <c r="V3894">
        <v>-1.015723469843266</v>
      </c>
      <c r="W3894">
        <v>-0.80758139731211298</v>
      </c>
      <c r="X3894">
        <v>-0.57440197704150942</v>
      </c>
      <c r="Y3894" t="str">
        <f t="shared" si="240"/>
        <v>49-60</v>
      </c>
      <c r="Z3894" s="20">
        <f t="shared" si="241"/>
        <v>0.3999951219512195</v>
      </c>
      <c r="AA3894" t="str">
        <f t="shared" si="242"/>
        <v>20%-40%</v>
      </c>
      <c r="AB3894">
        <f t="shared" si="243"/>
        <v>4.3057549078301684E-5</v>
      </c>
    </row>
    <row r="3895" spans="1:28" x14ac:dyDescent="0.25">
      <c r="A3895" t="s">
        <v>8736</v>
      </c>
      <c r="B3895" t="s">
        <v>8737</v>
      </c>
      <c r="C3895" t="s">
        <v>77</v>
      </c>
      <c r="D3895" t="s">
        <v>572</v>
      </c>
      <c r="E3895">
        <v>60</v>
      </c>
      <c r="F3895" t="s">
        <v>117</v>
      </c>
      <c r="G3895">
        <v>2021</v>
      </c>
      <c r="H3895" t="s">
        <v>29</v>
      </c>
      <c r="I3895" t="s">
        <v>84</v>
      </c>
      <c r="J3895" t="s">
        <v>80</v>
      </c>
      <c r="K3895">
        <v>72</v>
      </c>
      <c r="L3895" s="18">
        <v>43998</v>
      </c>
      <c r="M3895" s="18">
        <v>46189</v>
      </c>
      <c r="N3895" s="18">
        <v>44362</v>
      </c>
      <c r="O3895">
        <v>50370000</v>
      </c>
      <c r="P3895">
        <v>25185000</v>
      </c>
      <c r="Q3895">
        <v>25185000</v>
      </c>
      <c r="R3895">
        <v>599954</v>
      </c>
      <c r="S3895" t="s">
        <v>365</v>
      </c>
      <c r="T3895">
        <v>0.78688483201556159</v>
      </c>
      <c r="U3895">
        <v>-0.85216124758390532</v>
      </c>
      <c r="V3895">
        <v>0.4070773498450232</v>
      </c>
      <c r="W3895">
        <v>-0.52259558245567561</v>
      </c>
      <c r="X3895">
        <v>1.3592949578620639</v>
      </c>
      <c r="Y3895" t="str">
        <f t="shared" si="240"/>
        <v>61-72</v>
      </c>
      <c r="Z3895" s="20">
        <f t="shared" si="241"/>
        <v>0.5</v>
      </c>
      <c r="AA3895" t="str">
        <f t="shared" si="242"/>
        <v>40%-60%</v>
      </c>
      <c r="AB3895">
        <f t="shared" si="243"/>
        <v>1.2440667674659472E-4</v>
      </c>
    </row>
    <row r="3896" spans="1:28" x14ac:dyDescent="0.25">
      <c r="A3896" t="s">
        <v>1082</v>
      </c>
      <c r="B3896" t="s">
        <v>1083</v>
      </c>
      <c r="C3896" t="s">
        <v>77</v>
      </c>
      <c r="D3896" t="s">
        <v>239</v>
      </c>
      <c r="E3896">
        <v>236</v>
      </c>
      <c r="F3896" t="s">
        <v>87</v>
      </c>
      <c r="G3896">
        <v>2019</v>
      </c>
      <c r="H3896" t="s">
        <v>15</v>
      </c>
      <c r="J3896" t="s">
        <v>80</v>
      </c>
      <c r="K3896">
        <v>84</v>
      </c>
      <c r="L3896" s="18">
        <v>43323</v>
      </c>
      <c r="M3896" s="18">
        <v>45969</v>
      </c>
      <c r="N3896" s="18">
        <v>43738</v>
      </c>
      <c r="O3896">
        <v>36490000</v>
      </c>
      <c r="P3896">
        <v>31490000</v>
      </c>
      <c r="Q3896">
        <v>5000000</v>
      </c>
      <c r="R3896">
        <v>677984</v>
      </c>
      <c r="S3896" t="s">
        <v>345</v>
      </c>
      <c r="T3896">
        <v>1.065830799719043</v>
      </c>
      <c r="U3896">
        <v>0.63829583229484355</v>
      </c>
      <c r="V3896">
        <v>0.2094661248883162</v>
      </c>
      <c r="W3896">
        <v>-0.64504449199770786</v>
      </c>
      <c r="X3896">
        <v>-0.96114136402222416</v>
      </c>
      <c r="Y3896" t="str">
        <f t="shared" si="240"/>
        <v>&gt;72</v>
      </c>
      <c r="Z3896" s="20">
        <f t="shared" si="241"/>
        <v>0.8629761578514662</v>
      </c>
      <c r="AA3896" t="str">
        <f t="shared" si="242"/>
        <v>80%-100%</v>
      </c>
      <c r="AB3896">
        <f t="shared" si="243"/>
        <v>1.4058700554936423E-4</v>
      </c>
    </row>
    <row r="3897" spans="1:28" x14ac:dyDescent="0.25">
      <c r="A3897" t="s">
        <v>8738</v>
      </c>
      <c r="B3897" t="s">
        <v>8739</v>
      </c>
      <c r="C3897" t="s">
        <v>77</v>
      </c>
      <c r="D3897" t="s">
        <v>576</v>
      </c>
      <c r="E3897">
        <v>38</v>
      </c>
      <c r="F3897" t="s">
        <v>25</v>
      </c>
      <c r="G3897">
        <v>2021</v>
      </c>
      <c r="H3897" t="s">
        <v>25</v>
      </c>
      <c r="I3897" t="s">
        <v>84</v>
      </c>
      <c r="J3897" t="s">
        <v>80</v>
      </c>
      <c r="K3897">
        <v>84</v>
      </c>
      <c r="L3897" s="18">
        <v>43899</v>
      </c>
      <c r="M3897" s="18">
        <v>46633</v>
      </c>
      <c r="N3897" s="18">
        <v>44258</v>
      </c>
      <c r="O3897">
        <v>37890000</v>
      </c>
      <c r="P3897">
        <v>37890000</v>
      </c>
      <c r="Q3897">
        <v>0</v>
      </c>
      <c r="R3897">
        <v>828542</v>
      </c>
      <c r="S3897" t="s">
        <v>162</v>
      </c>
      <c r="T3897">
        <v>9.5583955533020917E-2</v>
      </c>
      <c r="U3897">
        <v>1.2009447865714571</v>
      </c>
      <c r="V3897">
        <v>0.68373306478441309</v>
      </c>
      <c r="W3897">
        <v>-0.30647182494941311</v>
      </c>
      <c r="X3897">
        <v>-1.11583711881451</v>
      </c>
      <c r="Y3897" t="str">
        <f t="shared" si="240"/>
        <v>&gt;72</v>
      </c>
      <c r="Z3897" s="20">
        <f t="shared" si="241"/>
        <v>1</v>
      </c>
      <c r="AA3897" t="str">
        <f t="shared" si="242"/>
        <v>80%-100%</v>
      </c>
      <c r="AB3897">
        <f t="shared" si="243"/>
        <v>1.7180676646039042E-4</v>
      </c>
    </row>
    <row r="3898" spans="1:28" x14ac:dyDescent="0.25">
      <c r="A3898" t="s">
        <v>8740</v>
      </c>
      <c r="B3898" t="s">
        <v>8741</v>
      </c>
      <c r="C3898" t="s">
        <v>77</v>
      </c>
      <c r="D3898" t="s">
        <v>212</v>
      </c>
      <c r="E3898">
        <v>76</v>
      </c>
      <c r="F3898" t="s">
        <v>87</v>
      </c>
      <c r="G3898">
        <v>2018</v>
      </c>
      <c r="H3898" t="s">
        <v>15</v>
      </c>
      <c r="J3898" t="s">
        <v>80</v>
      </c>
      <c r="K3898">
        <v>72</v>
      </c>
      <c r="L3898" s="18">
        <v>42944</v>
      </c>
      <c r="M3898" s="18">
        <v>45135</v>
      </c>
      <c r="N3898" s="18">
        <v>44251</v>
      </c>
      <c r="O3898">
        <v>31990000</v>
      </c>
      <c r="P3898">
        <v>28791000</v>
      </c>
      <c r="Q3898">
        <v>3199000</v>
      </c>
      <c r="R3898">
        <v>655106</v>
      </c>
      <c r="S3898" t="s">
        <v>413</v>
      </c>
      <c r="T3898">
        <v>-9.8615742829260302</v>
      </c>
      <c r="U3898">
        <v>0.79032357974038436</v>
      </c>
      <c r="V3898">
        <v>0.80229979975843724</v>
      </c>
      <c r="W3898">
        <v>-0.98701518938758959</v>
      </c>
      <c r="X3898">
        <v>-1.1931849962106531</v>
      </c>
      <c r="Y3898" t="str">
        <f t="shared" si="240"/>
        <v>61-72</v>
      </c>
      <c r="Z3898" s="20">
        <f t="shared" si="241"/>
        <v>0.9</v>
      </c>
      <c r="AA3898" t="str">
        <f t="shared" si="242"/>
        <v>80%-100%</v>
      </c>
      <c r="AB3898">
        <f t="shared" si="243"/>
        <v>1.3584301525909433E-4</v>
      </c>
    </row>
    <row r="3899" spans="1:28" x14ac:dyDescent="0.25">
      <c r="A3899" t="s">
        <v>8742</v>
      </c>
      <c r="B3899" t="s">
        <v>8743</v>
      </c>
      <c r="C3899" t="s">
        <v>77</v>
      </c>
      <c r="D3899" t="s">
        <v>316</v>
      </c>
      <c r="E3899">
        <v>60</v>
      </c>
      <c r="F3899" t="s">
        <v>117</v>
      </c>
      <c r="G3899">
        <v>2020</v>
      </c>
      <c r="H3899" t="s">
        <v>29</v>
      </c>
      <c r="I3899" t="s">
        <v>84</v>
      </c>
      <c r="J3899" t="s">
        <v>80</v>
      </c>
      <c r="K3899">
        <v>72</v>
      </c>
      <c r="L3899" s="18">
        <v>44012</v>
      </c>
      <c r="M3899" s="18">
        <v>46203</v>
      </c>
      <c r="N3899" s="18">
        <v>44270</v>
      </c>
      <c r="O3899">
        <v>52470000</v>
      </c>
      <c r="P3899">
        <v>22470000</v>
      </c>
      <c r="Q3899">
        <v>30000000</v>
      </c>
      <c r="R3899">
        <v>550800</v>
      </c>
      <c r="S3899" t="s">
        <v>137</v>
      </c>
      <c r="T3899">
        <v>0.31388949547487588</v>
      </c>
      <c r="U3899">
        <v>-1.1468036801585171</v>
      </c>
      <c r="V3899">
        <v>0.44659959483636458</v>
      </c>
      <c r="W3899">
        <v>0.73179040484578872</v>
      </c>
      <c r="X3899">
        <v>-0.49705409964536651</v>
      </c>
      <c r="Y3899" t="str">
        <f t="shared" si="240"/>
        <v>61-72</v>
      </c>
      <c r="Z3899" s="20">
        <f t="shared" si="241"/>
        <v>0.42824471126357921</v>
      </c>
      <c r="AA3899" t="str">
        <f t="shared" si="242"/>
        <v>40%-60%</v>
      </c>
      <c r="AB3899">
        <f t="shared" si="243"/>
        <v>1.1421408566660838E-4</v>
      </c>
    </row>
    <row r="3900" spans="1:28" x14ac:dyDescent="0.25">
      <c r="A3900" t="s">
        <v>8744</v>
      </c>
      <c r="B3900" t="s">
        <v>8745</v>
      </c>
      <c r="C3900" t="s">
        <v>77</v>
      </c>
      <c r="D3900" t="s">
        <v>112</v>
      </c>
      <c r="E3900">
        <v>236</v>
      </c>
      <c r="F3900" t="s">
        <v>117</v>
      </c>
      <c r="G3900">
        <v>2019</v>
      </c>
      <c r="H3900" t="s">
        <v>14</v>
      </c>
      <c r="J3900" t="s">
        <v>80</v>
      </c>
      <c r="K3900">
        <v>60</v>
      </c>
      <c r="L3900" s="18">
        <v>43347</v>
      </c>
      <c r="M3900" s="18">
        <v>45025</v>
      </c>
      <c r="N3900" s="18">
        <v>43538</v>
      </c>
      <c r="O3900">
        <v>47650000</v>
      </c>
      <c r="P3900">
        <v>17650000</v>
      </c>
      <c r="Q3900">
        <v>30000000</v>
      </c>
      <c r="R3900">
        <v>424157</v>
      </c>
      <c r="S3900" t="s">
        <v>309</v>
      </c>
      <c r="T3900">
        <v>1.2113678263469461</v>
      </c>
      <c r="U3900">
        <v>-1.3842884148833541</v>
      </c>
      <c r="V3900">
        <v>-1.1100800632029439</v>
      </c>
      <c r="W3900">
        <v>-0.95320747590897603</v>
      </c>
      <c r="X3900">
        <v>1.3592949578620639</v>
      </c>
      <c r="Y3900" t="str">
        <f t="shared" si="240"/>
        <v>49-60</v>
      </c>
      <c r="Z3900" s="20">
        <f t="shared" si="241"/>
        <v>0.37040923399790138</v>
      </c>
      <c r="AA3900" t="str">
        <f t="shared" si="242"/>
        <v>20%-40%</v>
      </c>
      <c r="AB3900">
        <f t="shared" si="243"/>
        <v>8.7953347738002201E-5</v>
      </c>
    </row>
    <row r="3901" spans="1:28" x14ac:dyDescent="0.25">
      <c r="A3901" t="s">
        <v>8746</v>
      </c>
      <c r="B3901" t="s">
        <v>8747</v>
      </c>
      <c r="C3901" t="s">
        <v>77</v>
      </c>
      <c r="D3901" t="s">
        <v>564</v>
      </c>
      <c r="E3901">
        <v>62</v>
      </c>
      <c r="F3901" t="s">
        <v>17</v>
      </c>
      <c r="G3901">
        <v>2019</v>
      </c>
      <c r="H3901" t="s">
        <v>17</v>
      </c>
      <c r="J3901" t="s">
        <v>80</v>
      </c>
      <c r="K3901">
        <v>84</v>
      </c>
      <c r="L3901" s="18">
        <v>43292</v>
      </c>
      <c r="M3901" s="18">
        <v>45968</v>
      </c>
      <c r="N3901" s="18">
        <v>43832</v>
      </c>
      <c r="O3901">
        <v>57137650</v>
      </c>
      <c r="P3901">
        <v>28568825</v>
      </c>
      <c r="Q3901">
        <v>28568825</v>
      </c>
      <c r="R3901">
        <v>684644</v>
      </c>
      <c r="S3901" t="s">
        <v>228</v>
      </c>
      <c r="T3901">
        <v>0.64134780538765834</v>
      </c>
      <c r="U3901">
        <v>-0.85216124758390532</v>
      </c>
      <c r="V3901">
        <v>0.32803285986234038</v>
      </c>
      <c r="W3901">
        <v>-0.17987179551265259</v>
      </c>
      <c r="X3901">
        <v>0.58581618390063472</v>
      </c>
      <c r="Y3901" t="str">
        <f t="shared" si="240"/>
        <v>&gt;72</v>
      </c>
      <c r="Z3901" s="20">
        <f t="shared" si="241"/>
        <v>0.5</v>
      </c>
      <c r="AA3901" t="str">
        <f t="shared" si="242"/>
        <v>40%-60%</v>
      </c>
      <c r="AB3901">
        <f t="shared" si="243"/>
        <v>1.4196802553945067E-4</v>
      </c>
    </row>
    <row r="3902" spans="1:28" x14ac:dyDescent="0.25">
      <c r="A3902" t="s">
        <v>8748</v>
      </c>
      <c r="B3902" t="s">
        <v>8749</v>
      </c>
      <c r="C3902" t="s">
        <v>77</v>
      </c>
      <c r="D3902" t="s">
        <v>86</v>
      </c>
      <c r="E3902">
        <v>60</v>
      </c>
      <c r="F3902" t="s">
        <v>17</v>
      </c>
      <c r="G3902">
        <v>2020</v>
      </c>
      <c r="H3902" t="s">
        <v>17</v>
      </c>
      <c r="I3902" t="s">
        <v>84</v>
      </c>
      <c r="J3902" t="s">
        <v>80</v>
      </c>
      <c r="K3902">
        <v>48</v>
      </c>
      <c r="L3902" s="18">
        <v>43503</v>
      </c>
      <c r="M3902" s="18">
        <v>45109</v>
      </c>
      <c r="N3902" s="18">
        <v>43768</v>
      </c>
      <c r="O3902">
        <v>58340000</v>
      </c>
      <c r="P3902">
        <v>28340000</v>
      </c>
      <c r="Q3902">
        <v>30000000</v>
      </c>
      <c r="R3902">
        <v>843245</v>
      </c>
      <c r="S3902" t="s">
        <v>473</v>
      </c>
      <c r="T3902">
        <v>0.75050057535858583</v>
      </c>
      <c r="U3902">
        <v>-0.91058010285812363</v>
      </c>
      <c r="V3902">
        <v>-2.7667345059731379E-2</v>
      </c>
      <c r="W3902">
        <v>0.65692022625675794</v>
      </c>
      <c r="X3902">
        <v>1.5913385900504931</v>
      </c>
      <c r="Y3902" t="str">
        <f t="shared" si="240"/>
        <v>37-48</v>
      </c>
      <c r="Z3902" s="20">
        <f t="shared" si="241"/>
        <v>0.48577305450805625</v>
      </c>
      <c r="AA3902" t="str">
        <f t="shared" si="242"/>
        <v>40%-60%</v>
      </c>
      <c r="AB3902">
        <f t="shared" si="243"/>
        <v>1.7485558581688306E-4</v>
      </c>
    </row>
    <row r="3903" spans="1:28" x14ac:dyDescent="0.25">
      <c r="A3903" t="s">
        <v>8750</v>
      </c>
      <c r="B3903" t="s">
        <v>8751</v>
      </c>
      <c r="C3903" t="s">
        <v>77</v>
      </c>
      <c r="D3903" t="s">
        <v>197</v>
      </c>
      <c r="E3903">
        <v>220</v>
      </c>
      <c r="F3903" t="s">
        <v>117</v>
      </c>
      <c r="G3903">
        <v>2017</v>
      </c>
      <c r="H3903" t="s">
        <v>14</v>
      </c>
      <c r="J3903" t="s">
        <v>80</v>
      </c>
      <c r="K3903">
        <v>48</v>
      </c>
      <c r="L3903" s="18">
        <v>42668</v>
      </c>
      <c r="M3903" s="18">
        <v>44129</v>
      </c>
      <c r="N3903" s="18">
        <v>42697</v>
      </c>
      <c r="O3903">
        <v>43690000</v>
      </c>
      <c r="P3903">
        <v>20190000</v>
      </c>
      <c r="Q3903">
        <v>23500000</v>
      </c>
      <c r="R3903">
        <v>517926</v>
      </c>
      <c r="S3903" t="s">
        <v>1065</v>
      </c>
      <c r="T3903">
        <v>0.38665800878882761</v>
      </c>
      <c r="U3903">
        <v>-1.0077067035933871</v>
      </c>
      <c r="V3903">
        <v>-1.716971405394035</v>
      </c>
      <c r="W3903">
        <v>-0.4138639219845015</v>
      </c>
      <c r="X3903">
        <v>-0.26501046745693763</v>
      </c>
      <c r="Y3903" t="str">
        <f t="shared" si="240"/>
        <v>37-48</v>
      </c>
      <c r="Z3903" s="20">
        <f t="shared" si="241"/>
        <v>0.46211947814145116</v>
      </c>
      <c r="AA3903" t="str">
        <f t="shared" si="242"/>
        <v>40%-60%</v>
      </c>
      <c r="AB3903">
        <f t="shared" si="243"/>
        <v>1.0739732122905559E-4</v>
      </c>
    </row>
    <row r="3904" spans="1:28" x14ac:dyDescent="0.25">
      <c r="A3904" t="s">
        <v>8752</v>
      </c>
      <c r="B3904" t="s">
        <v>8753</v>
      </c>
      <c r="C3904" t="s">
        <v>77</v>
      </c>
      <c r="D3904" t="s">
        <v>866</v>
      </c>
      <c r="E3904">
        <v>48</v>
      </c>
      <c r="F3904" t="s">
        <v>95</v>
      </c>
      <c r="G3904">
        <v>2016</v>
      </c>
      <c r="H3904" t="s">
        <v>16</v>
      </c>
      <c r="J3904" t="s">
        <v>96</v>
      </c>
      <c r="K3904">
        <v>24</v>
      </c>
      <c r="L3904" s="18">
        <v>44280</v>
      </c>
      <c r="M3904" s="18">
        <v>45010</v>
      </c>
      <c r="N3904" s="18">
        <v>44452</v>
      </c>
      <c r="O3904">
        <v>26000000</v>
      </c>
      <c r="P3904">
        <v>12000000</v>
      </c>
      <c r="Q3904">
        <v>14000000</v>
      </c>
      <c r="R3904">
        <v>763604</v>
      </c>
      <c r="S3904" t="s">
        <v>186</v>
      </c>
      <c r="T3904">
        <v>-1.7721412195250721</v>
      </c>
      <c r="U3904">
        <v>-1.0100924809804721</v>
      </c>
      <c r="V3904">
        <v>0.80229979975843724</v>
      </c>
      <c r="W3904">
        <v>-0.1582980533556736</v>
      </c>
      <c r="X3904">
        <v>-0.4197062222492236</v>
      </c>
      <c r="Y3904" t="str">
        <f t="shared" si="240"/>
        <v>&lt;=24</v>
      </c>
      <c r="Z3904" s="20">
        <f t="shared" si="241"/>
        <v>0.46153846153846156</v>
      </c>
      <c r="AA3904" t="str">
        <f t="shared" si="242"/>
        <v>40%-60%</v>
      </c>
      <c r="AB3904">
        <f t="shared" si="243"/>
        <v>1.58341199475971E-4</v>
      </c>
    </row>
    <row r="3905" spans="1:28" x14ac:dyDescent="0.25">
      <c r="A3905" t="s">
        <v>8754</v>
      </c>
      <c r="B3905" t="s">
        <v>8755</v>
      </c>
      <c r="C3905" t="s">
        <v>77</v>
      </c>
      <c r="D3905" t="s">
        <v>167</v>
      </c>
      <c r="E3905">
        <v>38</v>
      </c>
      <c r="F3905" t="s">
        <v>95</v>
      </c>
      <c r="G3905">
        <v>2016</v>
      </c>
      <c r="H3905" t="s">
        <v>16</v>
      </c>
      <c r="J3905" t="s">
        <v>96</v>
      </c>
      <c r="K3905">
        <v>84</v>
      </c>
      <c r="L3905" s="18">
        <v>43854</v>
      </c>
      <c r="M3905" s="18">
        <v>46411</v>
      </c>
      <c r="N3905" s="18">
        <v>43909</v>
      </c>
      <c r="O3905">
        <v>41500000</v>
      </c>
      <c r="P3905">
        <v>41500000</v>
      </c>
      <c r="Q3905">
        <v>0</v>
      </c>
      <c r="R3905">
        <v>926921</v>
      </c>
      <c r="S3905" t="s">
        <v>160</v>
      </c>
      <c r="T3905">
        <v>-0.91104714530997699</v>
      </c>
      <c r="U3905">
        <v>1.2009447865714571</v>
      </c>
      <c r="V3905">
        <v>0.68373306478441309</v>
      </c>
      <c r="W3905">
        <v>0.25964905774030372</v>
      </c>
      <c r="X3905">
        <v>0.58581618390063472</v>
      </c>
      <c r="Y3905" t="str">
        <f t="shared" si="240"/>
        <v>&gt;72</v>
      </c>
      <c r="Z3905" s="20">
        <f t="shared" si="241"/>
        <v>1</v>
      </c>
      <c r="AA3905" t="str">
        <f t="shared" si="242"/>
        <v>80%-100%</v>
      </c>
      <c r="AB3905">
        <f t="shared" si="243"/>
        <v>1.9220667120584299E-4</v>
      </c>
    </row>
    <row r="3906" spans="1:28" x14ac:dyDescent="0.25">
      <c r="A3906" t="s">
        <v>8756</v>
      </c>
      <c r="B3906" t="s">
        <v>8757</v>
      </c>
      <c r="C3906" t="s">
        <v>77</v>
      </c>
      <c r="D3906" t="s">
        <v>86</v>
      </c>
      <c r="E3906">
        <v>51</v>
      </c>
      <c r="F3906" t="s">
        <v>12</v>
      </c>
      <c r="G3906">
        <v>2020</v>
      </c>
      <c r="H3906" t="s">
        <v>12</v>
      </c>
      <c r="I3906" t="s">
        <v>84</v>
      </c>
      <c r="J3906" t="s">
        <v>80</v>
      </c>
      <c r="K3906">
        <v>60</v>
      </c>
      <c r="L3906" s="18">
        <v>43636</v>
      </c>
      <c r="M3906" s="18">
        <v>45463</v>
      </c>
      <c r="N3906" s="18">
        <v>43906</v>
      </c>
      <c r="O3906">
        <v>66990000</v>
      </c>
      <c r="P3906">
        <v>28990000</v>
      </c>
      <c r="Q3906">
        <v>38000000</v>
      </c>
      <c r="R3906">
        <v>746417</v>
      </c>
      <c r="S3906" t="s">
        <v>153</v>
      </c>
      <c r="T3906">
        <v>0.99306228640509131</v>
      </c>
      <c r="U3906">
        <v>-1.1282992587458669</v>
      </c>
      <c r="V3906">
        <v>1.185489993161002E-2</v>
      </c>
      <c r="W3906">
        <v>1.441323568283337</v>
      </c>
      <c r="X3906">
        <v>1.2045992030697781</v>
      </c>
      <c r="Y3906" t="str">
        <f t="shared" si="240"/>
        <v>49-60</v>
      </c>
      <c r="Z3906" s="20">
        <f t="shared" si="241"/>
        <v>0.43275115688908794</v>
      </c>
      <c r="AA3906" t="str">
        <f t="shared" si="242"/>
        <v>40%-60%</v>
      </c>
      <c r="AB3906">
        <f t="shared" si="243"/>
        <v>1.5477729698804073E-4</v>
      </c>
    </row>
    <row r="3907" spans="1:28" x14ac:dyDescent="0.25">
      <c r="A3907" t="s">
        <v>8758</v>
      </c>
      <c r="B3907" t="s">
        <v>8759</v>
      </c>
      <c r="C3907" t="s">
        <v>77</v>
      </c>
      <c r="D3907" t="s">
        <v>98</v>
      </c>
      <c r="E3907">
        <v>60</v>
      </c>
      <c r="F3907" t="s">
        <v>117</v>
      </c>
      <c r="G3907">
        <v>2019</v>
      </c>
      <c r="H3907" t="s">
        <v>14</v>
      </c>
      <c r="J3907" t="s">
        <v>80</v>
      </c>
      <c r="K3907">
        <v>84</v>
      </c>
      <c r="L3907" s="18">
        <v>43434</v>
      </c>
      <c r="M3907" s="18">
        <v>45991</v>
      </c>
      <c r="N3907" s="18">
        <v>43787</v>
      </c>
      <c r="O3907">
        <v>50520000</v>
      </c>
      <c r="P3907">
        <v>25260000</v>
      </c>
      <c r="Q3907">
        <v>25260000</v>
      </c>
      <c r="R3907">
        <v>559656</v>
      </c>
      <c r="S3907" t="s">
        <v>191</v>
      </c>
      <c r="T3907">
        <v>1.0415746286143921</v>
      </c>
      <c r="U3907">
        <v>-0.85216124758390532</v>
      </c>
      <c r="V3907">
        <v>0.32803285986234038</v>
      </c>
      <c r="W3907">
        <v>1.600791691751843</v>
      </c>
      <c r="X3907">
        <v>1.823382222238922</v>
      </c>
      <c r="Y3907" t="str">
        <f t="shared" ref="Y3907:Y3970" si="244">IF(K3907&lt;=24,"&lt;=24",IF(AND(K3907&gt;=25,K3907&lt;=36),"25-36",IF(AND(K3907&gt;=37,K3907&lt;=48),"37-48",IF(AND(K3907&gt;=49,K3907&lt;=60),"49-60",IF(AND(K3907&gt;=61,K3907&lt;=72),"61-72","&gt;72")))))</f>
        <v>&gt;72</v>
      </c>
      <c r="Z3907" s="20">
        <f t="shared" ref="Z3907:Z3970" si="245">IF(P3907/O3907&gt;0.2,P3907/O3907,0.2)</f>
        <v>0.5</v>
      </c>
      <c r="AA3907" t="str">
        <f t="shared" ref="AA3907:AA3970" si="246">IF(Z3907&lt;=0.2,"20%",IF(AND(Z3907&gt;0.2,Z3907&lt;=0.4),"20%-40%",IF(AND(Z3907&gt;0.4,Z3907&lt;=0.6),"40%-60%",IF(AND(Z3907&gt;0.6,Z3907&lt;=0.8),"60%-80%","80%-100%"))))</f>
        <v>40%-60%</v>
      </c>
      <c r="AB3907">
        <f t="shared" ref="AB3907:AB3970" si="247">R3907/SUM($R$2:$R$5739)</f>
        <v>1.1605046900477739E-4</v>
      </c>
    </row>
    <row r="3908" spans="1:28" x14ac:dyDescent="0.25">
      <c r="A3908" t="s">
        <v>8760</v>
      </c>
      <c r="B3908" t="s">
        <v>8761</v>
      </c>
      <c r="C3908" t="s">
        <v>77</v>
      </c>
      <c r="D3908" t="s">
        <v>555</v>
      </c>
      <c r="E3908">
        <v>46</v>
      </c>
      <c r="F3908" t="s">
        <v>17</v>
      </c>
      <c r="G3908">
        <v>2020</v>
      </c>
      <c r="H3908" t="s">
        <v>110</v>
      </c>
      <c r="I3908" t="s">
        <v>84</v>
      </c>
      <c r="J3908" t="s">
        <v>80</v>
      </c>
      <c r="K3908">
        <v>48</v>
      </c>
      <c r="L3908" s="18">
        <v>44075</v>
      </c>
      <c r="M3908" s="18">
        <v>45300</v>
      </c>
      <c r="N3908" s="18">
        <v>43914</v>
      </c>
      <c r="O3908">
        <v>44048000</v>
      </c>
      <c r="P3908">
        <v>24066245</v>
      </c>
      <c r="Q3908">
        <v>19981755</v>
      </c>
      <c r="R3908">
        <v>635130</v>
      </c>
      <c r="S3908" t="s">
        <v>235</v>
      </c>
      <c r="T3908">
        <v>0.44729843655045393</v>
      </c>
      <c r="U3908">
        <v>-0.66178050236398112</v>
      </c>
      <c r="V3908">
        <v>-2.5569902427808522</v>
      </c>
      <c r="W3908">
        <v>0.3756487459923013</v>
      </c>
      <c r="X3908">
        <v>-0.18766259006079469</v>
      </c>
      <c r="Y3908" t="str">
        <f t="shared" si="244"/>
        <v>37-48</v>
      </c>
      <c r="Z3908" s="20">
        <f t="shared" si="245"/>
        <v>0.54636408009444237</v>
      </c>
      <c r="AA3908" t="str">
        <f t="shared" si="246"/>
        <v>40%-60%</v>
      </c>
      <c r="AB3908">
        <f t="shared" si="247"/>
        <v>1.3170078473027049E-4</v>
      </c>
    </row>
    <row r="3909" spans="1:28" x14ac:dyDescent="0.25">
      <c r="A3909" t="s">
        <v>8762</v>
      </c>
      <c r="B3909" t="s">
        <v>8763</v>
      </c>
      <c r="C3909" t="s">
        <v>77</v>
      </c>
      <c r="D3909" t="s">
        <v>285</v>
      </c>
      <c r="E3909">
        <v>52</v>
      </c>
      <c r="F3909" t="s">
        <v>117</v>
      </c>
      <c r="G3909">
        <v>2018</v>
      </c>
      <c r="H3909" t="s">
        <v>14</v>
      </c>
      <c r="J3909" t="s">
        <v>80</v>
      </c>
      <c r="K3909">
        <v>84</v>
      </c>
      <c r="L3909" s="18">
        <v>42853</v>
      </c>
      <c r="M3909" s="18">
        <v>45410</v>
      </c>
      <c r="N3909" s="18">
        <v>43629</v>
      </c>
      <c r="O3909">
        <v>43350000</v>
      </c>
      <c r="P3909">
        <v>19350000</v>
      </c>
      <c r="Q3909">
        <v>24000000</v>
      </c>
      <c r="R3909">
        <v>407562</v>
      </c>
      <c r="S3909" t="s">
        <v>490</v>
      </c>
      <c r="T3909">
        <v>0.76262866091091108</v>
      </c>
      <c r="U3909">
        <v>-1.0723906145694291</v>
      </c>
      <c r="V3909">
        <v>-7.0975425898794089E-2</v>
      </c>
      <c r="W3909">
        <v>-8.7469798335684121E-2</v>
      </c>
      <c r="X3909">
        <v>-0.49705409964536651</v>
      </c>
      <c r="Y3909" t="str">
        <f t="shared" si="244"/>
        <v>&gt;72</v>
      </c>
      <c r="Z3909" s="20">
        <f t="shared" si="245"/>
        <v>0.44636678200692043</v>
      </c>
      <c r="AA3909" t="str">
        <f t="shared" si="246"/>
        <v>40%-60%</v>
      </c>
      <c r="AB3909">
        <f t="shared" si="247"/>
        <v>8.4512202582524059E-5</v>
      </c>
    </row>
    <row r="3910" spans="1:28" x14ac:dyDescent="0.25">
      <c r="A3910" t="s">
        <v>8764</v>
      </c>
      <c r="B3910" t="s">
        <v>8765</v>
      </c>
      <c r="C3910" t="s">
        <v>77</v>
      </c>
      <c r="D3910" t="s">
        <v>8766</v>
      </c>
      <c r="E3910">
        <v>-1</v>
      </c>
      <c r="F3910" t="s">
        <v>87</v>
      </c>
      <c r="G3910">
        <v>2017</v>
      </c>
      <c r="H3910" t="s">
        <v>15</v>
      </c>
      <c r="J3910" t="s">
        <v>80</v>
      </c>
      <c r="K3910">
        <v>60</v>
      </c>
      <c r="L3910" s="18">
        <v>42533</v>
      </c>
      <c r="M3910" s="18">
        <v>44536</v>
      </c>
      <c r="N3910" s="18">
        <v>43881</v>
      </c>
      <c r="O3910">
        <v>40562500</v>
      </c>
      <c r="P3910">
        <v>10562500</v>
      </c>
      <c r="Q3910">
        <v>30000000</v>
      </c>
      <c r="R3910">
        <v>188189</v>
      </c>
      <c r="S3910" t="s">
        <v>1183</v>
      </c>
      <c r="T3910">
        <v>1.2477520830039219</v>
      </c>
      <c r="U3910">
        <v>-1.836007128357892</v>
      </c>
      <c r="V3910">
        <v>-4.4146365390986242</v>
      </c>
      <c r="W3910">
        <v>-0.47306227046325178</v>
      </c>
      <c r="X3910">
        <v>1.436642835258207</v>
      </c>
      <c r="Y3910" t="str">
        <f t="shared" si="244"/>
        <v>49-60</v>
      </c>
      <c r="Z3910" s="20">
        <f t="shared" si="245"/>
        <v>0.26040061633281975</v>
      </c>
      <c r="AA3910" t="str">
        <f t="shared" si="246"/>
        <v>20%-40%</v>
      </c>
      <c r="AB3910">
        <f t="shared" si="247"/>
        <v>3.9022938575732325E-5</v>
      </c>
    </row>
    <row r="3911" spans="1:28" x14ac:dyDescent="0.25">
      <c r="A3911" t="s">
        <v>8767</v>
      </c>
      <c r="B3911" t="s">
        <v>8768</v>
      </c>
      <c r="C3911" t="s">
        <v>77</v>
      </c>
      <c r="D3911" t="s">
        <v>209</v>
      </c>
      <c r="E3911">
        <v>61</v>
      </c>
      <c r="F3911" t="s">
        <v>87</v>
      </c>
      <c r="G3911">
        <v>2019</v>
      </c>
      <c r="H3911" t="s">
        <v>15</v>
      </c>
      <c r="J3911" t="s">
        <v>80</v>
      </c>
      <c r="K3911">
        <v>72</v>
      </c>
      <c r="L3911" s="18">
        <v>43404</v>
      </c>
      <c r="M3911" s="18">
        <v>45596</v>
      </c>
      <c r="N3911" s="18">
        <v>43768</v>
      </c>
      <c r="O3911">
        <v>37000000</v>
      </c>
      <c r="P3911">
        <v>33300000</v>
      </c>
      <c r="Q3911">
        <v>3700000</v>
      </c>
      <c r="R3911">
        <v>731619</v>
      </c>
      <c r="S3911" t="s">
        <v>736</v>
      </c>
      <c r="T3911">
        <v>0.50793886431208024</v>
      </c>
      <c r="U3911">
        <v>0.79032357974038436</v>
      </c>
      <c r="V3911">
        <v>0.32803285986234038</v>
      </c>
      <c r="W3911">
        <v>-0.84285446573877365</v>
      </c>
      <c r="X3911">
        <v>-0.57440197704150942</v>
      </c>
      <c r="Y3911" t="str">
        <f t="shared" si="244"/>
        <v>61-72</v>
      </c>
      <c r="Z3911" s="20">
        <f t="shared" si="245"/>
        <v>0.9</v>
      </c>
      <c r="AA3911" t="str">
        <f t="shared" si="246"/>
        <v>80%-100%</v>
      </c>
      <c r="AB3911">
        <f t="shared" si="247"/>
        <v>1.5170877839745526E-4</v>
      </c>
    </row>
    <row r="3912" spans="1:28" x14ac:dyDescent="0.25">
      <c r="A3912" t="s">
        <v>8769</v>
      </c>
      <c r="B3912" t="s">
        <v>8770</v>
      </c>
      <c r="C3912" t="s">
        <v>77</v>
      </c>
      <c r="D3912" t="s">
        <v>291</v>
      </c>
      <c r="E3912">
        <v>236</v>
      </c>
      <c r="F3912" t="s">
        <v>117</v>
      </c>
      <c r="G3912">
        <v>2017</v>
      </c>
      <c r="H3912" t="s">
        <v>14</v>
      </c>
      <c r="J3912" t="s">
        <v>80</v>
      </c>
      <c r="K3912">
        <v>72</v>
      </c>
      <c r="L3912" s="18">
        <v>42668</v>
      </c>
      <c r="M3912" s="18">
        <v>44859</v>
      </c>
      <c r="N3912" s="18">
        <v>44445</v>
      </c>
      <c r="O3912">
        <v>43690000</v>
      </c>
      <c r="P3912">
        <v>37690000</v>
      </c>
      <c r="Q3912">
        <v>6000000</v>
      </c>
      <c r="R3912">
        <v>786572</v>
      </c>
      <c r="S3912" t="s">
        <v>139</v>
      </c>
      <c r="T3912">
        <v>0.96880611530044081</v>
      </c>
      <c r="U3912">
        <v>0.63703376780596488</v>
      </c>
      <c r="V3912">
        <v>-0.35543876033622313</v>
      </c>
      <c r="W3912">
        <v>-0.65334839130579181</v>
      </c>
      <c r="X3912">
        <v>-0.18766259006079469</v>
      </c>
      <c r="Y3912" t="str">
        <f t="shared" si="244"/>
        <v>61-72</v>
      </c>
      <c r="Z3912" s="20">
        <f t="shared" si="245"/>
        <v>0.86266880292973225</v>
      </c>
      <c r="AA3912" t="str">
        <f t="shared" si="246"/>
        <v>80%-100%</v>
      </c>
      <c r="AB3912">
        <f t="shared" si="247"/>
        <v>1.6310385219853938E-4</v>
      </c>
    </row>
    <row r="3913" spans="1:28" x14ac:dyDescent="0.25">
      <c r="A3913" t="s">
        <v>8771</v>
      </c>
      <c r="B3913" t="s">
        <v>8772</v>
      </c>
      <c r="C3913" t="s">
        <v>77</v>
      </c>
      <c r="D3913" t="s">
        <v>195</v>
      </c>
      <c r="E3913">
        <v>38</v>
      </c>
      <c r="F3913" t="s">
        <v>79</v>
      </c>
      <c r="G3913">
        <v>2020</v>
      </c>
      <c r="H3913" t="s">
        <v>13</v>
      </c>
      <c r="I3913" t="s">
        <v>84</v>
      </c>
      <c r="J3913" t="s">
        <v>80</v>
      </c>
      <c r="K3913">
        <v>24</v>
      </c>
      <c r="L3913" s="18">
        <v>43621</v>
      </c>
      <c r="M3913" s="18">
        <v>44322</v>
      </c>
      <c r="N3913" s="18">
        <v>43950</v>
      </c>
      <c r="O3913">
        <v>46148200</v>
      </c>
      <c r="P3913">
        <v>11000000</v>
      </c>
      <c r="Q3913">
        <v>35148200</v>
      </c>
      <c r="R3913">
        <v>526154</v>
      </c>
      <c r="S3913" t="s">
        <v>158</v>
      </c>
      <c r="T3913">
        <v>1.5873384784690301</v>
      </c>
      <c r="U3913">
        <v>-1.92650033630222</v>
      </c>
      <c r="V3913">
        <v>-0.73906775490387622</v>
      </c>
      <c r="W3913">
        <v>0.49511749198314098</v>
      </c>
      <c r="X3913">
        <v>2.1327737318234941</v>
      </c>
      <c r="Y3913" t="str">
        <f t="shared" si="244"/>
        <v>&lt;=24</v>
      </c>
      <c r="Z3913" s="20">
        <f t="shared" si="245"/>
        <v>0.23836249301164508</v>
      </c>
      <c r="AA3913" t="str">
        <f t="shared" si="246"/>
        <v>20%-40%</v>
      </c>
      <c r="AB3913">
        <f t="shared" si="247"/>
        <v>1.0910348226185307E-4</v>
      </c>
    </row>
    <row r="3914" spans="1:28" x14ac:dyDescent="0.25">
      <c r="A3914" t="s">
        <v>8773</v>
      </c>
      <c r="B3914" t="s">
        <v>8774</v>
      </c>
      <c r="C3914" t="s">
        <v>77</v>
      </c>
      <c r="D3914" t="s">
        <v>180</v>
      </c>
      <c r="E3914">
        <v>48</v>
      </c>
      <c r="F3914" t="s">
        <v>12</v>
      </c>
      <c r="G3914">
        <v>2017</v>
      </c>
      <c r="H3914" t="s">
        <v>12</v>
      </c>
      <c r="J3914" t="s">
        <v>80</v>
      </c>
      <c r="K3914">
        <v>72</v>
      </c>
      <c r="L3914" s="18">
        <v>42949</v>
      </c>
      <c r="M3914" s="18">
        <v>44965</v>
      </c>
      <c r="N3914" s="18">
        <v>44516</v>
      </c>
      <c r="O3914">
        <v>72490000</v>
      </c>
      <c r="P3914">
        <v>54490000</v>
      </c>
      <c r="Q3914">
        <v>18000000</v>
      </c>
      <c r="R3914">
        <v>1211067</v>
      </c>
      <c r="S3914" t="s">
        <v>407</v>
      </c>
      <c r="T3914">
        <v>0.95667802974811544</v>
      </c>
      <c r="U3914">
        <v>0.18133080906293081</v>
      </c>
      <c r="V3914">
        <v>0.48344187591708793</v>
      </c>
      <c r="W3914">
        <v>-0.31328713604866548</v>
      </c>
      <c r="X3914">
        <v>0.19907679691992</v>
      </c>
      <c r="Y3914" t="str">
        <f t="shared" si="244"/>
        <v>61-72</v>
      </c>
      <c r="Z3914" s="20">
        <f t="shared" si="245"/>
        <v>0.75168988826044969</v>
      </c>
      <c r="AA3914" t="str">
        <f t="shared" si="246"/>
        <v>60%-80%</v>
      </c>
      <c r="AB3914">
        <f t="shared" si="247"/>
        <v>2.5112728773784025E-4</v>
      </c>
    </row>
    <row r="3915" spans="1:28" x14ac:dyDescent="0.25">
      <c r="A3915" t="s">
        <v>8775</v>
      </c>
      <c r="B3915" t="s">
        <v>8776</v>
      </c>
      <c r="C3915" t="s">
        <v>77</v>
      </c>
      <c r="D3915" t="s">
        <v>421</v>
      </c>
      <c r="E3915">
        <v>61</v>
      </c>
      <c r="F3915" t="s">
        <v>117</v>
      </c>
      <c r="G3915">
        <v>2017</v>
      </c>
      <c r="H3915" t="s">
        <v>14</v>
      </c>
      <c r="J3915" t="s">
        <v>80</v>
      </c>
      <c r="K3915">
        <v>72</v>
      </c>
      <c r="L3915" s="18">
        <v>42674</v>
      </c>
      <c r="M3915" s="18">
        <v>44865</v>
      </c>
      <c r="N3915" s="18">
        <v>43067</v>
      </c>
      <c r="O3915">
        <v>48050000</v>
      </c>
      <c r="P3915">
        <v>24025000</v>
      </c>
      <c r="Q3915">
        <v>24025000</v>
      </c>
      <c r="R3915">
        <v>630681</v>
      </c>
      <c r="S3915" t="s">
        <v>103</v>
      </c>
      <c r="T3915">
        <v>1.502441879602753</v>
      </c>
      <c r="U3915">
        <v>-0.85216124758390532</v>
      </c>
      <c r="V3915">
        <v>0.99991102471514426</v>
      </c>
      <c r="W3915">
        <v>-0.50181840923987731</v>
      </c>
      <c r="X3915">
        <v>0.58581618390063472</v>
      </c>
      <c r="Y3915" t="str">
        <f t="shared" si="244"/>
        <v>61-72</v>
      </c>
      <c r="Z3915" s="20">
        <f t="shared" si="245"/>
        <v>0.5</v>
      </c>
      <c r="AA3915" t="str">
        <f t="shared" si="246"/>
        <v>40%-60%</v>
      </c>
      <c r="AB3915">
        <f t="shared" si="247"/>
        <v>1.3077823849364967E-4</v>
      </c>
    </row>
    <row r="3916" spans="1:28" x14ac:dyDescent="0.25">
      <c r="A3916" t="s">
        <v>8777</v>
      </c>
      <c r="B3916" t="s">
        <v>8778</v>
      </c>
      <c r="C3916" t="s">
        <v>77</v>
      </c>
      <c r="D3916" t="s">
        <v>209</v>
      </c>
      <c r="E3916">
        <v>38</v>
      </c>
      <c r="F3916" t="s">
        <v>11</v>
      </c>
      <c r="G3916">
        <v>2019</v>
      </c>
      <c r="H3916" t="s">
        <v>11</v>
      </c>
      <c r="J3916" t="s">
        <v>80</v>
      </c>
      <c r="K3916">
        <v>84</v>
      </c>
      <c r="L3916" s="18">
        <v>43460</v>
      </c>
      <c r="M3916" s="18">
        <v>46017</v>
      </c>
      <c r="N3916" s="18">
        <v>43802</v>
      </c>
      <c r="O3916">
        <v>53552100</v>
      </c>
      <c r="P3916">
        <v>24978666</v>
      </c>
      <c r="Q3916">
        <v>28573434</v>
      </c>
      <c r="R3916">
        <v>509053</v>
      </c>
      <c r="S3916" t="s">
        <v>129</v>
      </c>
      <c r="T3916">
        <v>0.2168648110562737</v>
      </c>
      <c r="U3916">
        <v>-0.98997918324261158</v>
      </c>
      <c r="V3916">
        <v>0.48612183982770601</v>
      </c>
      <c r="W3916">
        <v>-0.91866194044859384</v>
      </c>
      <c r="X3916">
        <v>4.4381042127634142E-2</v>
      </c>
      <c r="Y3916" t="str">
        <f t="shared" si="244"/>
        <v>&gt;72</v>
      </c>
      <c r="Z3916" s="20">
        <f t="shared" si="245"/>
        <v>0.4664367223694309</v>
      </c>
      <c r="AA3916" t="str">
        <f t="shared" si="246"/>
        <v>40%-60%</v>
      </c>
      <c r="AB3916">
        <f t="shared" si="247"/>
        <v>1.0555741276478576E-4</v>
      </c>
    </row>
    <row r="3917" spans="1:28" x14ac:dyDescent="0.25">
      <c r="A3917" t="s">
        <v>8779</v>
      </c>
      <c r="B3917" t="s">
        <v>8780</v>
      </c>
      <c r="C3917" t="s">
        <v>77</v>
      </c>
      <c r="D3917" t="s">
        <v>246</v>
      </c>
      <c r="E3917">
        <v>87</v>
      </c>
      <c r="F3917" t="s">
        <v>20</v>
      </c>
      <c r="G3917">
        <v>2019</v>
      </c>
      <c r="H3917" t="s">
        <v>20</v>
      </c>
      <c r="I3917" t="s">
        <v>84</v>
      </c>
      <c r="J3917" t="s">
        <v>80</v>
      </c>
      <c r="K3917">
        <v>36</v>
      </c>
      <c r="L3917" s="18">
        <v>43651</v>
      </c>
      <c r="M3917" s="18">
        <v>44688</v>
      </c>
      <c r="N3917" s="18">
        <v>43828</v>
      </c>
      <c r="O3917">
        <v>108395000</v>
      </c>
      <c r="P3917">
        <v>94395000</v>
      </c>
      <c r="Q3917">
        <v>14000000</v>
      </c>
      <c r="R3917">
        <v>3483856</v>
      </c>
      <c r="S3917" t="s">
        <v>257</v>
      </c>
      <c r="T3917">
        <v>0.73837248980626058</v>
      </c>
      <c r="U3917">
        <v>0.67059773222070129</v>
      </c>
      <c r="V3917">
        <v>0.16994387989697479</v>
      </c>
      <c r="W3917">
        <v>0.80746910091011803</v>
      </c>
      <c r="X3917">
        <v>1.823382222238922</v>
      </c>
      <c r="Y3917" t="str">
        <f t="shared" si="244"/>
        <v>25-36</v>
      </c>
      <c r="Z3917" s="20">
        <f t="shared" si="245"/>
        <v>0.87084275104940267</v>
      </c>
      <c r="AA3917" t="str">
        <f t="shared" si="246"/>
        <v>80%-100%</v>
      </c>
      <c r="AB3917">
        <f t="shared" si="247"/>
        <v>7.2241363041780616E-4</v>
      </c>
    </row>
    <row r="3918" spans="1:28" x14ac:dyDescent="0.25">
      <c r="A3918" t="s">
        <v>8781</v>
      </c>
      <c r="B3918" t="s">
        <v>8782</v>
      </c>
      <c r="C3918" t="s">
        <v>77</v>
      </c>
      <c r="D3918" t="s">
        <v>742</v>
      </c>
      <c r="E3918">
        <v>49</v>
      </c>
      <c r="F3918" t="s">
        <v>117</v>
      </c>
      <c r="G3918">
        <v>2021</v>
      </c>
      <c r="H3918" t="s">
        <v>29</v>
      </c>
      <c r="I3918" t="s">
        <v>84</v>
      </c>
      <c r="J3918" t="s">
        <v>80</v>
      </c>
      <c r="K3918">
        <v>60</v>
      </c>
      <c r="L3918" s="18">
        <v>44230</v>
      </c>
      <c r="M3918" s="18">
        <v>46083</v>
      </c>
      <c r="N3918" s="18">
        <v>44389</v>
      </c>
      <c r="O3918">
        <v>61609100</v>
      </c>
      <c r="P3918">
        <v>21609100</v>
      </c>
      <c r="Q3918">
        <v>40000000</v>
      </c>
      <c r="R3918">
        <v>496028</v>
      </c>
      <c r="S3918" t="s">
        <v>735</v>
      </c>
      <c r="T3918">
        <v>-0.43805180876929117</v>
      </c>
      <c r="U3918">
        <v>-1.4650328487523669</v>
      </c>
      <c r="V3918">
        <v>-1.5209999583820191</v>
      </c>
      <c r="W3918">
        <v>1.026151172332473</v>
      </c>
      <c r="X3918">
        <v>-1.270532873606796</v>
      </c>
      <c r="Y3918" t="str">
        <f t="shared" si="244"/>
        <v>49-60</v>
      </c>
      <c r="Z3918" s="20">
        <f t="shared" si="245"/>
        <v>0.35074526328091143</v>
      </c>
      <c r="AA3918" t="str">
        <f t="shared" si="246"/>
        <v>20%-40%</v>
      </c>
      <c r="AB3918">
        <f t="shared" si="247"/>
        <v>1.0285654409048007E-4</v>
      </c>
    </row>
    <row r="3919" spans="1:28" x14ac:dyDescent="0.25">
      <c r="A3919" t="s">
        <v>8783</v>
      </c>
      <c r="B3919" t="s">
        <v>8784</v>
      </c>
      <c r="C3919" t="s">
        <v>77</v>
      </c>
      <c r="D3919" t="s">
        <v>260</v>
      </c>
      <c r="E3919">
        <v>61</v>
      </c>
      <c r="F3919" t="s">
        <v>17</v>
      </c>
      <c r="G3919">
        <v>2017</v>
      </c>
      <c r="H3919" t="s">
        <v>17</v>
      </c>
      <c r="J3919" t="s">
        <v>80</v>
      </c>
      <c r="K3919">
        <v>84</v>
      </c>
      <c r="L3919" s="18">
        <v>43009</v>
      </c>
      <c r="M3919" s="18">
        <v>45301</v>
      </c>
      <c r="N3919" s="18">
        <v>43126</v>
      </c>
      <c r="O3919">
        <v>66650000</v>
      </c>
      <c r="P3919">
        <v>33325000</v>
      </c>
      <c r="Q3919">
        <v>33325000</v>
      </c>
      <c r="R3919">
        <v>764879</v>
      </c>
      <c r="S3919" t="s">
        <v>264</v>
      </c>
      <c r="T3919">
        <v>1.17498356968997</v>
      </c>
      <c r="U3919">
        <v>-0.85216124758390532</v>
      </c>
      <c r="V3919">
        <v>0.92086653473246149</v>
      </c>
      <c r="W3919">
        <v>-0.18185183356782009</v>
      </c>
      <c r="X3919">
        <v>0.50846830650449182</v>
      </c>
      <c r="Y3919" t="str">
        <f t="shared" si="244"/>
        <v>&gt;72</v>
      </c>
      <c r="Z3919" s="20">
        <f t="shared" si="245"/>
        <v>0.5</v>
      </c>
      <c r="AA3919" t="str">
        <f t="shared" si="246"/>
        <v>40%-60%</v>
      </c>
      <c r="AB3919">
        <f t="shared" si="247"/>
        <v>1.5860558393353261E-4</v>
      </c>
    </row>
    <row r="3920" spans="1:28" x14ac:dyDescent="0.25">
      <c r="A3920" t="s">
        <v>8785</v>
      </c>
      <c r="B3920" t="s">
        <v>8786</v>
      </c>
      <c r="C3920" t="s">
        <v>77</v>
      </c>
      <c r="D3920" t="s">
        <v>594</v>
      </c>
      <c r="E3920">
        <v>38</v>
      </c>
      <c r="F3920" t="s">
        <v>79</v>
      </c>
      <c r="G3920">
        <v>2018</v>
      </c>
      <c r="H3920" t="s">
        <v>13</v>
      </c>
      <c r="J3920" t="s">
        <v>80</v>
      </c>
      <c r="K3920">
        <v>36</v>
      </c>
      <c r="L3920" s="18">
        <v>42992</v>
      </c>
      <c r="M3920" s="18">
        <v>44088</v>
      </c>
      <c r="N3920" s="18">
        <v>43945</v>
      </c>
      <c r="O3920">
        <v>32467400</v>
      </c>
      <c r="P3920">
        <v>32467400</v>
      </c>
      <c r="Q3920">
        <v>0</v>
      </c>
      <c r="R3920">
        <v>1162831</v>
      </c>
      <c r="S3920" t="s">
        <v>474</v>
      </c>
      <c r="T3920">
        <v>-1.0565841719378799</v>
      </c>
      <c r="U3920">
        <v>1.2009447865714571</v>
      </c>
      <c r="V3920">
        <v>0.52564408481904745</v>
      </c>
      <c r="W3920">
        <v>-1.356678720273693E-2</v>
      </c>
      <c r="X3920">
        <v>-0.96114136402222416</v>
      </c>
      <c r="Y3920" t="str">
        <f t="shared" si="244"/>
        <v>25-36</v>
      </c>
      <c r="Z3920" s="20">
        <f t="shared" si="245"/>
        <v>1</v>
      </c>
      <c r="AA3920" t="str">
        <f t="shared" si="246"/>
        <v>80%-100%</v>
      </c>
      <c r="AB3920">
        <f t="shared" si="247"/>
        <v>2.4112505346729829E-4</v>
      </c>
    </row>
    <row r="3921" spans="1:28" x14ac:dyDescent="0.25">
      <c r="A3921" t="s">
        <v>8787</v>
      </c>
      <c r="B3921" t="s">
        <v>8788</v>
      </c>
      <c r="C3921" t="s">
        <v>77</v>
      </c>
      <c r="D3921" t="s">
        <v>442</v>
      </c>
      <c r="E3921">
        <v>48</v>
      </c>
      <c r="F3921" t="s">
        <v>79</v>
      </c>
      <c r="G3921">
        <v>2020</v>
      </c>
      <c r="H3921" t="s">
        <v>26</v>
      </c>
      <c r="I3921" t="s">
        <v>84</v>
      </c>
      <c r="J3921" t="s">
        <v>80</v>
      </c>
      <c r="K3921">
        <v>84</v>
      </c>
      <c r="L3921" s="18">
        <v>43857</v>
      </c>
      <c r="M3921" s="18">
        <v>46414</v>
      </c>
      <c r="N3921" s="18">
        <v>44179</v>
      </c>
      <c r="O3921">
        <v>52000000</v>
      </c>
      <c r="P3921">
        <v>24000000</v>
      </c>
      <c r="Q3921">
        <v>28000000</v>
      </c>
      <c r="R3921">
        <v>471547</v>
      </c>
      <c r="S3921" t="s">
        <v>407</v>
      </c>
      <c r="T3921">
        <v>-0.87466288865300112</v>
      </c>
      <c r="U3921">
        <v>-1.0100924809804721</v>
      </c>
      <c r="V3921">
        <v>5.1377144922950549E-2</v>
      </c>
      <c r="W3921">
        <v>-0.38466967029022658</v>
      </c>
      <c r="X3921">
        <v>-0.96114136402222416</v>
      </c>
      <c r="Y3921" t="str">
        <f t="shared" si="244"/>
        <v>&gt;72</v>
      </c>
      <c r="Z3921" s="20">
        <f t="shared" si="245"/>
        <v>0.46153846153846156</v>
      </c>
      <c r="AA3921" t="str">
        <f t="shared" si="246"/>
        <v>40%-60%</v>
      </c>
      <c r="AB3921">
        <f t="shared" si="247"/>
        <v>9.7780155144938606E-5</v>
      </c>
    </row>
    <row r="3922" spans="1:28" x14ac:dyDescent="0.25">
      <c r="A3922" t="s">
        <v>8789</v>
      </c>
      <c r="B3922" t="s">
        <v>8790</v>
      </c>
      <c r="C3922" t="s">
        <v>77</v>
      </c>
      <c r="D3922" t="s">
        <v>442</v>
      </c>
      <c r="E3922">
        <v>236</v>
      </c>
      <c r="F3922" t="s">
        <v>17</v>
      </c>
      <c r="G3922">
        <v>2021</v>
      </c>
      <c r="H3922" t="s">
        <v>17</v>
      </c>
      <c r="I3922" t="s">
        <v>84</v>
      </c>
      <c r="J3922" t="s">
        <v>80</v>
      </c>
      <c r="K3922">
        <v>84</v>
      </c>
      <c r="L3922" s="18">
        <v>43907</v>
      </c>
      <c r="M3922" s="18">
        <v>46463</v>
      </c>
      <c r="N3922" s="18">
        <v>44335</v>
      </c>
      <c r="O3922">
        <v>50990000</v>
      </c>
      <c r="P3922">
        <v>45890000</v>
      </c>
      <c r="Q3922">
        <v>5100000</v>
      </c>
      <c r="R3922">
        <v>1077748</v>
      </c>
      <c r="S3922" t="s">
        <v>266</v>
      </c>
      <c r="T3922">
        <v>-2.57259486597854</v>
      </c>
      <c r="U3922">
        <v>0.79024304998811279</v>
      </c>
      <c r="V3922">
        <v>0.68373306478441309</v>
      </c>
      <c r="W3922">
        <v>2.202351594730966</v>
      </c>
      <c r="X3922">
        <v>0.43112042910834891</v>
      </c>
      <c r="Y3922" t="str">
        <f t="shared" si="244"/>
        <v>&gt;72</v>
      </c>
      <c r="Z3922" s="20">
        <f t="shared" si="245"/>
        <v>0.89998038831143357</v>
      </c>
      <c r="AA3922" t="str">
        <f t="shared" si="246"/>
        <v>80%-100%</v>
      </c>
      <c r="AB3922">
        <f t="shared" si="247"/>
        <v>2.234822120534057E-4</v>
      </c>
    </row>
    <row r="3923" spans="1:28" x14ac:dyDescent="0.25">
      <c r="A3923" t="s">
        <v>1043</v>
      </c>
      <c r="B3923" t="s">
        <v>1044</v>
      </c>
      <c r="C3923" t="s">
        <v>77</v>
      </c>
      <c r="D3923" t="s">
        <v>282</v>
      </c>
      <c r="E3923">
        <v>62</v>
      </c>
      <c r="F3923" t="s">
        <v>17</v>
      </c>
      <c r="G3923">
        <v>2020</v>
      </c>
      <c r="H3923" t="s">
        <v>17</v>
      </c>
      <c r="I3923" t="s">
        <v>84</v>
      </c>
      <c r="J3923" t="s">
        <v>80</v>
      </c>
      <c r="K3923">
        <v>72</v>
      </c>
      <c r="L3923" s="18">
        <v>43688</v>
      </c>
      <c r="M3923" s="18">
        <v>45969</v>
      </c>
      <c r="N3923" s="18">
        <v>44063</v>
      </c>
      <c r="O3923">
        <v>66218000</v>
      </c>
      <c r="P3923">
        <v>26218000</v>
      </c>
      <c r="Q3923">
        <v>40000000</v>
      </c>
      <c r="R3923">
        <v>673662</v>
      </c>
      <c r="S3923" t="s">
        <v>166</v>
      </c>
      <c r="T3923">
        <v>-0.93530331641462749</v>
      </c>
      <c r="U3923">
        <v>-1.2794756841831569</v>
      </c>
      <c r="V3923">
        <v>-0.38336754998180411</v>
      </c>
      <c r="W3923">
        <v>0.62475012575972177</v>
      </c>
      <c r="X3923">
        <v>-0.34235834485308059</v>
      </c>
      <c r="Y3923" t="str">
        <f t="shared" si="244"/>
        <v>61-72</v>
      </c>
      <c r="Z3923" s="20">
        <f t="shared" si="245"/>
        <v>0.39593464012806184</v>
      </c>
      <c r="AA3923" t="str">
        <f t="shared" si="246"/>
        <v>20%-40%</v>
      </c>
      <c r="AB3923">
        <f t="shared" si="247"/>
        <v>1.3969079407832015E-4</v>
      </c>
    </row>
    <row r="3924" spans="1:28" x14ac:dyDescent="0.25">
      <c r="A3924" t="s">
        <v>8791</v>
      </c>
      <c r="B3924" t="s">
        <v>8792</v>
      </c>
      <c r="C3924" t="s">
        <v>77</v>
      </c>
      <c r="D3924" t="s">
        <v>141</v>
      </c>
      <c r="E3924">
        <v>50</v>
      </c>
      <c r="F3924" t="s">
        <v>142</v>
      </c>
      <c r="G3924">
        <v>2017</v>
      </c>
      <c r="H3924" t="s">
        <v>143</v>
      </c>
      <c r="J3924" t="s">
        <v>80</v>
      </c>
      <c r="K3924">
        <v>84</v>
      </c>
      <c r="L3924" s="18">
        <v>42765</v>
      </c>
      <c r="M3924" s="18">
        <v>45321</v>
      </c>
      <c r="N3924" s="18">
        <v>43504</v>
      </c>
      <c r="O3924">
        <v>29850000</v>
      </c>
      <c r="P3924">
        <v>26850000</v>
      </c>
      <c r="Q3924">
        <v>3000000</v>
      </c>
      <c r="R3924">
        <v>534721</v>
      </c>
      <c r="S3924" t="s">
        <v>267</v>
      </c>
      <c r="T3924">
        <v>0.47155460765510449</v>
      </c>
      <c r="U3924">
        <v>0.78826015659047943</v>
      </c>
      <c r="V3924">
        <v>0.21123838139821841</v>
      </c>
      <c r="W3924">
        <v>-0.58390683005090782</v>
      </c>
      <c r="X3924">
        <v>-0.57440197704150942</v>
      </c>
      <c r="Y3924" t="str">
        <f t="shared" si="244"/>
        <v>&gt;72</v>
      </c>
      <c r="Z3924" s="20">
        <f t="shared" si="245"/>
        <v>0.89949748743718594</v>
      </c>
      <c r="AA3924" t="str">
        <f t="shared" si="246"/>
        <v>80%-100%</v>
      </c>
      <c r="AB3924">
        <f t="shared" si="247"/>
        <v>1.108799384563081E-4</v>
      </c>
    </row>
    <row r="3925" spans="1:28" x14ac:dyDescent="0.25">
      <c r="A3925" t="s">
        <v>241</v>
      </c>
      <c r="B3925" t="s">
        <v>242</v>
      </c>
      <c r="C3925" t="s">
        <v>77</v>
      </c>
      <c r="D3925" t="s">
        <v>236</v>
      </c>
      <c r="E3925">
        <v>62</v>
      </c>
      <c r="F3925" t="s">
        <v>117</v>
      </c>
      <c r="G3925">
        <v>2021</v>
      </c>
      <c r="H3925" t="s">
        <v>29</v>
      </c>
      <c r="I3925" t="s">
        <v>84</v>
      </c>
      <c r="J3925" t="s">
        <v>80</v>
      </c>
      <c r="K3925">
        <v>84</v>
      </c>
      <c r="L3925" s="18">
        <v>43873</v>
      </c>
      <c r="M3925" s="18">
        <v>46723</v>
      </c>
      <c r="N3925" s="18">
        <v>44525</v>
      </c>
      <c r="O3925">
        <v>53625000</v>
      </c>
      <c r="P3925">
        <v>53625000</v>
      </c>
      <c r="Q3925">
        <v>0</v>
      </c>
      <c r="R3925">
        <v>1125903</v>
      </c>
      <c r="S3925" t="s">
        <v>190</v>
      </c>
      <c r="T3925">
        <v>2.2815442219069261E-2</v>
      </c>
      <c r="U3925">
        <v>1.2009447865714571</v>
      </c>
      <c r="V3925">
        <v>0.16994387989697479</v>
      </c>
      <c r="W3925">
        <v>1.1707619574330561</v>
      </c>
      <c r="X3925">
        <v>1.127251325673635</v>
      </c>
      <c r="Y3925" t="str">
        <f t="shared" si="244"/>
        <v>&gt;72</v>
      </c>
      <c r="Z3925" s="20">
        <f t="shared" si="245"/>
        <v>1</v>
      </c>
      <c r="AA3925" t="str">
        <f t="shared" si="246"/>
        <v>80%-100%</v>
      </c>
      <c r="AB3925">
        <f t="shared" si="247"/>
        <v>2.3346765013487907E-4</v>
      </c>
    </row>
    <row r="3926" spans="1:28" x14ac:dyDescent="0.25">
      <c r="A3926" t="s">
        <v>8793</v>
      </c>
      <c r="B3926" t="s">
        <v>8794</v>
      </c>
      <c r="C3926" t="s">
        <v>77</v>
      </c>
      <c r="D3926" t="s">
        <v>1004</v>
      </c>
      <c r="E3926">
        <v>83</v>
      </c>
      <c r="F3926" t="s">
        <v>117</v>
      </c>
      <c r="G3926">
        <v>2019</v>
      </c>
      <c r="H3926" t="s">
        <v>14</v>
      </c>
      <c r="J3926" t="s">
        <v>80</v>
      </c>
      <c r="K3926">
        <v>84</v>
      </c>
      <c r="L3926" s="18">
        <v>43556</v>
      </c>
      <c r="M3926" s="18">
        <v>46026</v>
      </c>
      <c r="N3926" s="18">
        <v>44138</v>
      </c>
      <c r="O3926">
        <v>49900000</v>
      </c>
      <c r="P3926">
        <v>49900000</v>
      </c>
      <c r="Q3926">
        <v>0</v>
      </c>
      <c r="R3926">
        <v>1150055</v>
      </c>
      <c r="S3926" t="s">
        <v>690</v>
      </c>
      <c r="T3926">
        <v>0.79901291756788695</v>
      </c>
      <c r="U3926">
        <v>1.2009447865714571</v>
      </c>
      <c r="V3926">
        <v>5.6112976973528683E-2</v>
      </c>
      <c r="W3926">
        <v>1.6672033038967109</v>
      </c>
      <c r="X3926">
        <v>1.5913385900504931</v>
      </c>
      <c r="Y3926" t="str">
        <f t="shared" si="244"/>
        <v>&gt;72</v>
      </c>
      <c r="Z3926" s="20">
        <f t="shared" si="245"/>
        <v>1</v>
      </c>
      <c r="AA3926" t="str">
        <f t="shared" si="246"/>
        <v>80%-100%</v>
      </c>
      <c r="AB3926">
        <f t="shared" si="247"/>
        <v>2.3847581752235169E-4</v>
      </c>
    </row>
    <row r="3927" spans="1:28" x14ac:dyDescent="0.25">
      <c r="A3927" t="s">
        <v>8795</v>
      </c>
      <c r="B3927" t="s">
        <v>8796</v>
      </c>
      <c r="C3927" t="s">
        <v>77</v>
      </c>
      <c r="D3927" t="s">
        <v>98</v>
      </c>
      <c r="E3927">
        <v>246</v>
      </c>
      <c r="F3927" t="s">
        <v>12</v>
      </c>
      <c r="G3927">
        <v>2019</v>
      </c>
      <c r="H3927" t="s">
        <v>12</v>
      </c>
      <c r="J3927" t="s">
        <v>80</v>
      </c>
      <c r="K3927">
        <v>84</v>
      </c>
      <c r="L3927" s="18">
        <v>43232</v>
      </c>
      <c r="M3927" s="18">
        <v>45996</v>
      </c>
      <c r="N3927" s="18">
        <v>43864</v>
      </c>
      <c r="O3927">
        <v>72290000</v>
      </c>
      <c r="P3927">
        <v>36145000</v>
      </c>
      <c r="Q3927">
        <v>36145000</v>
      </c>
      <c r="R3927">
        <v>800822</v>
      </c>
      <c r="S3927" t="s">
        <v>420</v>
      </c>
      <c r="T3927">
        <v>0.98093420085276606</v>
      </c>
      <c r="U3927">
        <v>-0.85216124758390532</v>
      </c>
      <c r="V3927">
        <v>0.32803285986234038</v>
      </c>
      <c r="W3927">
        <v>-4.7007747064681811E-2</v>
      </c>
      <c r="X3927">
        <v>-0.4197062222492236</v>
      </c>
      <c r="Y3927" t="str">
        <f t="shared" si="244"/>
        <v>&gt;72</v>
      </c>
      <c r="Z3927" s="20">
        <f t="shared" si="245"/>
        <v>0.5</v>
      </c>
      <c r="AA3927" t="str">
        <f t="shared" si="246"/>
        <v>40%-60%</v>
      </c>
      <c r="AB3927">
        <f t="shared" si="247"/>
        <v>1.6605873731246308E-4</v>
      </c>
    </row>
    <row r="3928" spans="1:28" x14ac:dyDescent="0.25">
      <c r="A3928" t="s">
        <v>8797</v>
      </c>
      <c r="B3928" t="s">
        <v>8798</v>
      </c>
      <c r="C3928" t="s">
        <v>77</v>
      </c>
      <c r="D3928" t="s">
        <v>285</v>
      </c>
      <c r="E3928">
        <v>220</v>
      </c>
      <c r="F3928" t="s">
        <v>79</v>
      </c>
      <c r="G3928">
        <v>2018</v>
      </c>
      <c r="H3928" t="s">
        <v>13</v>
      </c>
      <c r="J3928" t="s">
        <v>80</v>
      </c>
      <c r="K3928">
        <v>84</v>
      </c>
      <c r="L3928" s="18">
        <v>42943</v>
      </c>
      <c r="M3928" s="18">
        <v>45500</v>
      </c>
      <c r="N3928" s="18">
        <v>43152</v>
      </c>
      <c r="O3928">
        <v>35482500</v>
      </c>
      <c r="P3928">
        <v>29482500</v>
      </c>
      <c r="Q3928">
        <v>6000000</v>
      </c>
      <c r="R3928">
        <v>634576</v>
      </c>
      <c r="S3928" t="s">
        <v>492</v>
      </c>
      <c r="T3928">
        <v>0.27750523881790012</v>
      </c>
      <c r="U3928">
        <v>0.50659482786323895</v>
      </c>
      <c r="V3928">
        <v>0.18921231808658379</v>
      </c>
      <c r="W3928">
        <v>-0.65040141812714847</v>
      </c>
      <c r="X3928">
        <v>-0.80644560922993824</v>
      </c>
      <c r="Y3928" t="str">
        <f t="shared" si="244"/>
        <v>&gt;72</v>
      </c>
      <c r="Z3928" s="20">
        <f t="shared" si="245"/>
        <v>0.83090255759881637</v>
      </c>
      <c r="AA3928" t="str">
        <f t="shared" si="246"/>
        <v>80%-100%</v>
      </c>
      <c r="AB3928">
        <f t="shared" si="247"/>
        <v>1.3158590709145551E-4</v>
      </c>
    </row>
    <row r="3929" spans="1:28" x14ac:dyDescent="0.25">
      <c r="A3929" t="s">
        <v>1200</v>
      </c>
      <c r="B3929" t="s">
        <v>1201</v>
      </c>
      <c r="C3929" t="s">
        <v>77</v>
      </c>
      <c r="D3929" t="s">
        <v>128</v>
      </c>
      <c r="E3929">
        <v>38</v>
      </c>
      <c r="F3929" t="s">
        <v>87</v>
      </c>
      <c r="G3929">
        <v>2018</v>
      </c>
      <c r="H3929" t="s">
        <v>15</v>
      </c>
      <c r="J3929" t="s">
        <v>80</v>
      </c>
      <c r="K3929">
        <v>72</v>
      </c>
      <c r="L3929" s="18">
        <v>43098</v>
      </c>
      <c r="M3929" s="18">
        <v>45289</v>
      </c>
      <c r="N3929" s="18">
        <v>43179</v>
      </c>
      <c r="O3929">
        <v>37570000</v>
      </c>
      <c r="P3929">
        <v>21070000</v>
      </c>
      <c r="Q3929">
        <v>16500000</v>
      </c>
      <c r="R3929">
        <v>480814</v>
      </c>
      <c r="S3929" t="s">
        <v>1055</v>
      </c>
      <c r="T3929">
        <v>1.2720082541085731</v>
      </c>
      <c r="U3929">
        <v>-0.60242223837203424</v>
      </c>
      <c r="V3929">
        <v>0.84182204474977862</v>
      </c>
      <c r="W3929">
        <v>-0.83382203775323471</v>
      </c>
      <c r="X3929">
        <v>-0.34235834485308059</v>
      </c>
      <c r="Y3929" t="str">
        <f t="shared" si="244"/>
        <v>61-72</v>
      </c>
      <c r="Z3929" s="20">
        <f t="shared" si="245"/>
        <v>0.56081980303433587</v>
      </c>
      <c r="AA3929" t="str">
        <f t="shared" si="246"/>
        <v>40%-60%</v>
      </c>
      <c r="AB3929">
        <f t="shared" si="247"/>
        <v>9.9701763590603928E-5</v>
      </c>
    </row>
    <row r="3930" spans="1:28" x14ac:dyDescent="0.25">
      <c r="A3930" t="s">
        <v>8799</v>
      </c>
      <c r="B3930" t="s">
        <v>8800</v>
      </c>
      <c r="C3930" t="s">
        <v>77</v>
      </c>
      <c r="D3930" t="s">
        <v>78</v>
      </c>
      <c r="E3930">
        <v>38</v>
      </c>
      <c r="F3930" t="s">
        <v>87</v>
      </c>
      <c r="G3930">
        <v>2017</v>
      </c>
      <c r="H3930" t="s">
        <v>15</v>
      </c>
      <c r="J3930" t="s">
        <v>80</v>
      </c>
      <c r="K3930">
        <v>84</v>
      </c>
      <c r="L3930" s="18">
        <v>42716</v>
      </c>
      <c r="M3930" s="18">
        <v>45272</v>
      </c>
      <c r="N3930" s="18">
        <v>44418</v>
      </c>
      <c r="O3930">
        <v>37940000</v>
      </c>
      <c r="P3930">
        <v>18970000</v>
      </c>
      <c r="Q3930">
        <v>18970000</v>
      </c>
      <c r="R3930">
        <v>438864</v>
      </c>
      <c r="S3930" t="s">
        <v>389</v>
      </c>
      <c r="T3930">
        <v>1.17498356968997</v>
      </c>
      <c r="U3930">
        <v>-0.85216124758390532</v>
      </c>
      <c r="V3930">
        <v>0.92086653473246149</v>
      </c>
      <c r="W3930">
        <v>-6.5365010217917976E-2</v>
      </c>
      <c r="X3930">
        <v>-0.4197062222492236</v>
      </c>
      <c r="Y3930" t="str">
        <f t="shared" si="244"/>
        <v>&gt;72</v>
      </c>
      <c r="Z3930" s="20">
        <f t="shared" si="245"/>
        <v>0.5</v>
      </c>
      <c r="AA3930" t="str">
        <f t="shared" si="246"/>
        <v>40%-60%</v>
      </c>
      <c r="AB3930">
        <f t="shared" si="247"/>
        <v>9.1002996535930321E-5</v>
      </c>
    </row>
    <row r="3931" spans="1:28" x14ac:dyDescent="0.25">
      <c r="A3931" t="s">
        <v>8801</v>
      </c>
      <c r="B3931" t="s">
        <v>8802</v>
      </c>
      <c r="C3931" t="s">
        <v>77</v>
      </c>
      <c r="D3931" t="s">
        <v>354</v>
      </c>
      <c r="E3931">
        <v>220</v>
      </c>
      <c r="F3931" t="s">
        <v>79</v>
      </c>
      <c r="G3931">
        <v>2019</v>
      </c>
      <c r="H3931" t="s">
        <v>13</v>
      </c>
      <c r="J3931" t="s">
        <v>80</v>
      </c>
      <c r="K3931">
        <v>72</v>
      </c>
      <c r="L3931" s="18">
        <v>43280</v>
      </c>
      <c r="M3931" s="18">
        <v>45472</v>
      </c>
      <c r="N3931" s="18">
        <v>44071</v>
      </c>
      <c r="O3931">
        <v>34030000</v>
      </c>
      <c r="P3931">
        <v>28307389</v>
      </c>
      <c r="Q3931">
        <v>5722611</v>
      </c>
      <c r="R3931">
        <v>574630</v>
      </c>
      <c r="S3931" t="s">
        <v>492</v>
      </c>
      <c r="T3931">
        <v>1.2477520830039219</v>
      </c>
      <c r="U3931">
        <v>0.51042893730763939</v>
      </c>
      <c r="V3931">
        <v>-0.75621369044846998</v>
      </c>
      <c r="W3931">
        <v>-0.55392563462349143</v>
      </c>
      <c r="X3931">
        <v>0.81785981608906366</v>
      </c>
      <c r="Y3931" t="str">
        <f t="shared" si="244"/>
        <v>61-72</v>
      </c>
      <c r="Z3931" s="20">
        <f t="shared" si="245"/>
        <v>0.83183629150749339</v>
      </c>
      <c r="AA3931" t="str">
        <f t="shared" si="246"/>
        <v>80%-100%</v>
      </c>
      <c r="AB3931">
        <f t="shared" si="247"/>
        <v>1.1915548301852429E-4</v>
      </c>
    </row>
    <row r="3932" spans="1:28" x14ac:dyDescent="0.25">
      <c r="A3932" t="s">
        <v>1145</v>
      </c>
      <c r="B3932" t="s">
        <v>1146</v>
      </c>
      <c r="C3932" t="s">
        <v>77</v>
      </c>
      <c r="D3932" t="s">
        <v>112</v>
      </c>
      <c r="E3932">
        <v>61</v>
      </c>
      <c r="F3932" t="s">
        <v>87</v>
      </c>
      <c r="G3932">
        <v>2019</v>
      </c>
      <c r="H3932" t="s">
        <v>15</v>
      </c>
      <c r="J3932" t="s">
        <v>80</v>
      </c>
      <c r="K3932">
        <v>60</v>
      </c>
      <c r="L3932" s="18">
        <v>43269</v>
      </c>
      <c r="M3932" s="18">
        <v>45095</v>
      </c>
      <c r="N3932" s="18">
        <v>43500</v>
      </c>
      <c r="O3932">
        <v>33490000</v>
      </c>
      <c r="P3932">
        <v>13990000</v>
      </c>
      <c r="Q3932">
        <v>19500000</v>
      </c>
      <c r="R3932">
        <v>346847</v>
      </c>
      <c r="S3932" t="s">
        <v>264</v>
      </c>
      <c r="T3932">
        <v>1.3811610240795</v>
      </c>
      <c r="U3932">
        <v>-1.189952058219798</v>
      </c>
      <c r="V3932">
        <v>-0.60621847103488147</v>
      </c>
      <c r="W3932">
        <v>0.37435531717405901</v>
      </c>
      <c r="X3932">
        <v>-0.57440197704150942</v>
      </c>
      <c r="Y3932" t="str">
        <f t="shared" si="244"/>
        <v>49-60</v>
      </c>
      <c r="Z3932" s="20">
        <f t="shared" si="245"/>
        <v>0.41773663780232906</v>
      </c>
      <c r="AA3932" t="str">
        <f t="shared" si="246"/>
        <v>40%-60%</v>
      </c>
      <c r="AB3932">
        <f t="shared" si="247"/>
        <v>7.1922318393620409E-5</v>
      </c>
    </row>
    <row r="3933" spans="1:28" x14ac:dyDescent="0.25">
      <c r="A3933" t="s">
        <v>8803</v>
      </c>
      <c r="B3933" t="s">
        <v>8804</v>
      </c>
      <c r="C3933" t="s">
        <v>77</v>
      </c>
      <c r="D3933" t="s">
        <v>112</v>
      </c>
      <c r="E3933">
        <v>60</v>
      </c>
      <c r="F3933" t="s">
        <v>87</v>
      </c>
      <c r="G3933">
        <v>2019</v>
      </c>
      <c r="H3933" t="s">
        <v>15</v>
      </c>
      <c r="J3933" t="s">
        <v>80</v>
      </c>
      <c r="K3933">
        <v>84</v>
      </c>
      <c r="L3933" s="18">
        <v>43186</v>
      </c>
      <c r="M3933" s="18">
        <v>45743</v>
      </c>
      <c r="N3933" s="18">
        <v>43637</v>
      </c>
      <c r="O3933">
        <v>32990000</v>
      </c>
      <c r="P3933">
        <v>29958989</v>
      </c>
      <c r="Q3933">
        <v>3031011</v>
      </c>
      <c r="R3933">
        <v>632046</v>
      </c>
      <c r="S3933" t="s">
        <v>317</v>
      </c>
      <c r="T3933">
        <v>-2.82728466257737</v>
      </c>
      <c r="U3933">
        <v>0.82367973815125195</v>
      </c>
      <c r="V3933">
        <v>-6.2970985620697251E-2</v>
      </c>
      <c r="W3933">
        <v>-0.83170416008087045</v>
      </c>
      <c r="X3933">
        <v>-1.425228628399082</v>
      </c>
      <c r="Y3933" t="str">
        <f t="shared" si="244"/>
        <v>&gt;72</v>
      </c>
      <c r="Z3933" s="20">
        <f t="shared" si="245"/>
        <v>0.9081233404061837</v>
      </c>
      <c r="AA3933" t="str">
        <f t="shared" si="246"/>
        <v>80%-100%</v>
      </c>
      <c r="AB3933">
        <f t="shared" si="247"/>
        <v>1.3106128538350974E-4</v>
      </c>
    </row>
    <row r="3934" spans="1:28" x14ac:dyDescent="0.25">
      <c r="A3934" t="s">
        <v>8805</v>
      </c>
      <c r="B3934" t="s">
        <v>8806</v>
      </c>
      <c r="C3934" t="s">
        <v>77</v>
      </c>
      <c r="D3934" t="s">
        <v>480</v>
      </c>
      <c r="E3934">
        <v>60</v>
      </c>
      <c r="F3934" t="s">
        <v>87</v>
      </c>
      <c r="G3934">
        <v>2019</v>
      </c>
      <c r="H3934" t="s">
        <v>15</v>
      </c>
      <c r="J3934" t="s">
        <v>80</v>
      </c>
      <c r="K3934">
        <v>84</v>
      </c>
      <c r="L3934" s="18">
        <v>43444</v>
      </c>
      <c r="M3934" s="18">
        <v>45942</v>
      </c>
      <c r="N3934" s="18">
        <v>44502</v>
      </c>
      <c r="O3934">
        <v>32500000</v>
      </c>
      <c r="P3934">
        <v>26000000</v>
      </c>
      <c r="Q3934">
        <v>6500000</v>
      </c>
      <c r="R3934">
        <v>694186</v>
      </c>
      <c r="S3934" t="s">
        <v>191</v>
      </c>
      <c r="T3934">
        <v>0.6777320620446341</v>
      </c>
      <c r="U3934">
        <v>0.37970237290931202</v>
      </c>
      <c r="V3934">
        <v>-0.33671375301524542</v>
      </c>
      <c r="W3934">
        <v>0.2210831724530371</v>
      </c>
      <c r="X3934">
        <v>-0.80644560922993824</v>
      </c>
      <c r="Y3934" t="str">
        <f t="shared" si="244"/>
        <v>&gt;72</v>
      </c>
      <c r="Z3934" s="20">
        <f t="shared" si="245"/>
        <v>0.8</v>
      </c>
      <c r="AA3934" t="str">
        <f t="shared" si="246"/>
        <v>60%-80%</v>
      </c>
      <c r="AB3934">
        <f t="shared" si="247"/>
        <v>1.4394665808380576E-4</v>
      </c>
    </row>
    <row r="3935" spans="1:28" x14ac:dyDescent="0.25">
      <c r="A3935" t="s">
        <v>8807</v>
      </c>
      <c r="B3935" t="s">
        <v>8808</v>
      </c>
      <c r="C3935" t="s">
        <v>77</v>
      </c>
      <c r="D3935" t="s">
        <v>468</v>
      </c>
      <c r="E3935">
        <v>62</v>
      </c>
      <c r="F3935" t="s">
        <v>17</v>
      </c>
      <c r="G3935">
        <v>2021</v>
      </c>
      <c r="H3935" t="s">
        <v>110</v>
      </c>
      <c r="I3935" t="s">
        <v>84</v>
      </c>
      <c r="J3935" t="s">
        <v>80</v>
      </c>
      <c r="K3935">
        <v>72</v>
      </c>
      <c r="L3935" s="18">
        <v>44089</v>
      </c>
      <c r="M3935" s="18">
        <v>46280</v>
      </c>
      <c r="N3935" s="18">
        <v>44519</v>
      </c>
      <c r="O3935">
        <v>65685398</v>
      </c>
      <c r="P3935">
        <v>67248398</v>
      </c>
      <c r="Q3935">
        <v>0</v>
      </c>
      <c r="R3935">
        <v>1609755</v>
      </c>
      <c r="S3935" t="s">
        <v>317</v>
      </c>
      <c r="T3935">
        <v>-0.26825861103673743</v>
      </c>
      <c r="U3935">
        <v>1.2986531001112429</v>
      </c>
      <c r="V3935">
        <v>0.48612183982770601</v>
      </c>
      <c r="W3935">
        <v>-0.5260473812007922</v>
      </c>
      <c r="X3935">
        <v>-1.5025765057952249</v>
      </c>
      <c r="Y3935" t="str">
        <f t="shared" si="244"/>
        <v>61-72</v>
      </c>
      <c r="Z3935" s="20">
        <f t="shared" si="245"/>
        <v>1.0237952428940142</v>
      </c>
      <c r="AA3935" t="str">
        <f t="shared" si="246"/>
        <v>80%-100%</v>
      </c>
      <c r="AB3935">
        <f t="shared" si="247"/>
        <v>3.3379937449573566E-4</v>
      </c>
    </row>
    <row r="3936" spans="1:28" x14ac:dyDescent="0.25">
      <c r="A3936" t="s">
        <v>8809</v>
      </c>
      <c r="B3936" t="s">
        <v>8810</v>
      </c>
      <c r="C3936" t="s">
        <v>77</v>
      </c>
      <c r="D3936" t="s">
        <v>594</v>
      </c>
      <c r="E3936">
        <v>40</v>
      </c>
      <c r="F3936" t="s">
        <v>87</v>
      </c>
      <c r="G3936">
        <v>2018</v>
      </c>
      <c r="H3936" t="s">
        <v>15</v>
      </c>
      <c r="J3936" t="s">
        <v>80</v>
      </c>
      <c r="K3936">
        <v>84</v>
      </c>
      <c r="L3936" s="18">
        <v>42999</v>
      </c>
      <c r="M3936" s="18">
        <v>45556</v>
      </c>
      <c r="N3936" s="18">
        <v>44215</v>
      </c>
      <c r="O3936">
        <v>38870000</v>
      </c>
      <c r="P3936">
        <v>36926500</v>
      </c>
      <c r="Q3936">
        <v>1943500</v>
      </c>
      <c r="R3936">
        <v>810809</v>
      </c>
      <c r="S3936" t="s">
        <v>203</v>
      </c>
      <c r="T3936">
        <v>2.2815442219069261E-2</v>
      </c>
      <c r="U3936">
        <v>0.99563418315592023</v>
      </c>
      <c r="V3936">
        <v>1.395133474628558</v>
      </c>
      <c r="W3936">
        <v>-0.64998023229949919</v>
      </c>
      <c r="X3936">
        <v>-0.72909773183379534</v>
      </c>
      <c r="Y3936" t="str">
        <f t="shared" si="244"/>
        <v>&gt;72</v>
      </c>
      <c r="Z3936" s="20">
        <f t="shared" si="245"/>
        <v>0.95</v>
      </c>
      <c r="AA3936" t="str">
        <f t="shared" si="246"/>
        <v>80%-100%</v>
      </c>
      <c r="AB3936">
        <f t="shared" si="247"/>
        <v>1.6812964521651614E-4</v>
      </c>
    </row>
    <row r="3937" spans="1:28" x14ac:dyDescent="0.25">
      <c r="A3937" t="s">
        <v>8811</v>
      </c>
      <c r="B3937" t="s">
        <v>8812</v>
      </c>
      <c r="C3937" t="s">
        <v>77</v>
      </c>
      <c r="D3937" t="s">
        <v>125</v>
      </c>
      <c r="E3937">
        <v>50</v>
      </c>
      <c r="F3937" t="s">
        <v>117</v>
      </c>
      <c r="G3937">
        <v>2021</v>
      </c>
      <c r="H3937" t="s">
        <v>29</v>
      </c>
      <c r="I3937" t="s">
        <v>84</v>
      </c>
      <c r="J3937" t="s">
        <v>80</v>
      </c>
      <c r="K3937">
        <v>72</v>
      </c>
      <c r="L3937" s="18">
        <v>44146</v>
      </c>
      <c r="M3937" s="18">
        <v>46337</v>
      </c>
      <c r="N3937" s="18">
        <v>44536</v>
      </c>
      <c r="O3937">
        <v>57890000</v>
      </c>
      <c r="P3937">
        <v>28945000</v>
      </c>
      <c r="Q3937">
        <v>28945000</v>
      </c>
      <c r="R3937">
        <v>768002</v>
      </c>
      <c r="S3937" t="s">
        <v>680</v>
      </c>
      <c r="T3937">
        <v>-0.38953946655999011</v>
      </c>
      <c r="U3937">
        <v>-0.85216124758390532</v>
      </c>
      <c r="V3937">
        <v>0.80229979975843724</v>
      </c>
      <c r="W3937">
        <v>0.43912865252989819</v>
      </c>
      <c r="X3937">
        <v>1.0499034482774929</v>
      </c>
      <c r="Y3937" t="str">
        <f t="shared" si="244"/>
        <v>61-72</v>
      </c>
      <c r="Z3937" s="20">
        <f t="shared" si="245"/>
        <v>0.5</v>
      </c>
      <c r="AA3937" t="str">
        <f t="shared" si="246"/>
        <v>40%-60%</v>
      </c>
      <c r="AB3937">
        <f t="shared" si="247"/>
        <v>1.5925317033428936E-4</v>
      </c>
    </row>
    <row r="3938" spans="1:28" x14ac:dyDescent="0.25">
      <c r="A3938" t="s">
        <v>8813</v>
      </c>
      <c r="B3938" t="s">
        <v>8814</v>
      </c>
      <c r="C3938" t="s">
        <v>77</v>
      </c>
      <c r="D3938" t="s">
        <v>93</v>
      </c>
      <c r="E3938">
        <v>49</v>
      </c>
      <c r="F3938" t="s">
        <v>79</v>
      </c>
      <c r="G3938">
        <v>2018</v>
      </c>
      <c r="H3938" t="s">
        <v>13</v>
      </c>
      <c r="J3938" t="s">
        <v>80</v>
      </c>
      <c r="K3938">
        <v>72</v>
      </c>
      <c r="L3938" s="18">
        <v>43031</v>
      </c>
      <c r="M3938" s="18">
        <v>45222</v>
      </c>
      <c r="N3938" s="18">
        <v>44476</v>
      </c>
      <c r="O3938">
        <v>33800000</v>
      </c>
      <c r="P3938">
        <v>29800000</v>
      </c>
      <c r="Q3938">
        <v>4000000</v>
      </c>
      <c r="R3938">
        <v>710680</v>
      </c>
      <c r="S3938" t="s">
        <v>135</v>
      </c>
      <c r="T3938">
        <v>1.2234959118992721</v>
      </c>
      <c r="U3938">
        <v>0.71500252996663705</v>
      </c>
      <c r="V3938">
        <v>0.48612183982770601</v>
      </c>
      <c r="W3938">
        <v>-0.51840496601761377</v>
      </c>
      <c r="X3938">
        <v>1.127251325673635</v>
      </c>
      <c r="Y3938" t="str">
        <f t="shared" si="244"/>
        <v>61-72</v>
      </c>
      <c r="Z3938" s="20">
        <f t="shared" si="245"/>
        <v>0.88165680473372776</v>
      </c>
      <c r="AA3938" t="str">
        <f t="shared" si="246"/>
        <v>80%-100%</v>
      </c>
      <c r="AB3938">
        <f t="shared" si="247"/>
        <v>1.4736685984303785E-4</v>
      </c>
    </row>
    <row r="3939" spans="1:28" x14ac:dyDescent="0.25">
      <c r="A3939" t="s">
        <v>8815</v>
      </c>
      <c r="B3939" t="s">
        <v>8816</v>
      </c>
      <c r="C3939" t="s">
        <v>77</v>
      </c>
      <c r="D3939" t="s">
        <v>216</v>
      </c>
      <c r="E3939">
        <v>38</v>
      </c>
      <c r="F3939" t="s">
        <v>87</v>
      </c>
      <c r="G3939">
        <v>2017</v>
      </c>
      <c r="H3939" t="s">
        <v>15</v>
      </c>
      <c r="J3939" t="s">
        <v>80</v>
      </c>
      <c r="K3939">
        <v>84</v>
      </c>
      <c r="L3939" s="18">
        <v>42563</v>
      </c>
      <c r="M3939" s="18">
        <v>45267</v>
      </c>
      <c r="N3939" s="18">
        <v>43523</v>
      </c>
      <c r="O3939">
        <v>37940000</v>
      </c>
      <c r="P3939">
        <v>36043000</v>
      </c>
      <c r="Q3939">
        <v>1897000</v>
      </c>
      <c r="R3939">
        <v>720986</v>
      </c>
      <c r="S3939" t="s">
        <v>1047</v>
      </c>
      <c r="T3939">
        <v>0.8111410031202122</v>
      </c>
      <c r="U3939">
        <v>0.99563418315592023</v>
      </c>
      <c r="V3939">
        <v>0.26383853725719458</v>
      </c>
      <c r="W3939">
        <v>-0.15000046021837399</v>
      </c>
      <c r="X3939">
        <v>-0.57440197704150942</v>
      </c>
      <c r="Y3939" t="str">
        <f t="shared" si="244"/>
        <v>&gt;72</v>
      </c>
      <c r="Z3939" s="20">
        <f t="shared" si="245"/>
        <v>0.95</v>
      </c>
      <c r="AA3939" t="str">
        <f t="shared" si="246"/>
        <v>80%-100%</v>
      </c>
      <c r="AB3939">
        <f t="shared" si="247"/>
        <v>1.4950391570157101E-4</v>
      </c>
    </row>
    <row r="3940" spans="1:28" x14ac:dyDescent="0.25">
      <c r="A3940" t="s">
        <v>8817</v>
      </c>
      <c r="B3940" t="s">
        <v>8818</v>
      </c>
      <c r="C3940" t="s">
        <v>77</v>
      </c>
      <c r="D3940" t="s">
        <v>647</v>
      </c>
      <c r="E3940">
        <v>38</v>
      </c>
      <c r="F3940" t="s">
        <v>79</v>
      </c>
      <c r="G3940">
        <v>2018</v>
      </c>
      <c r="H3940" t="s">
        <v>13</v>
      </c>
      <c r="J3940" t="s">
        <v>80</v>
      </c>
      <c r="K3940">
        <v>72</v>
      </c>
      <c r="L3940" s="18">
        <v>42832</v>
      </c>
      <c r="M3940" s="18">
        <v>45111</v>
      </c>
      <c r="N3940" s="18">
        <v>44078</v>
      </c>
      <c r="O3940">
        <v>33980000</v>
      </c>
      <c r="P3940">
        <v>23920221</v>
      </c>
      <c r="Q3940">
        <v>10059779</v>
      </c>
      <c r="R3940">
        <v>577349</v>
      </c>
      <c r="S3940" t="s">
        <v>814</v>
      </c>
      <c r="T3940">
        <v>0.71411631870160996</v>
      </c>
      <c r="U3940">
        <v>-1.469929625193335E-2</v>
      </c>
      <c r="V3940">
        <v>0.92086653473246149</v>
      </c>
      <c r="W3940">
        <v>0.27688780533863189</v>
      </c>
      <c r="X3940">
        <v>1.436642835258207</v>
      </c>
      <c r="Y3940" t="str">
        <f t="shared" si="244"/>
        <v>61-72</v>
      </c>
      <c r="Z3940" s="20">
        <f t="shared" si="245"/>
        <v>0.70394999999999996</v>
      </c>
      <c r="AA3940" t="str">
        <f t="shared" si="246"/>
        <v>60%-80%</v>
      </c>
      <c r="AB3940">
        <f t="shared" si="247"/>
        <v>1.1971929583429682E-4</v>
      </c>
    </row>
    <row r="3941" spans="1:28" x14ac:dyDescent="0.25">
      <c r="A3941" t="s">
        <v>8819</v>
      </c>
      <c r="B3941" t="s">
        <v>8820</v>
      </c>
      <c r="C3941" t="s">
        <v>77</v>
      </c>
      <c r="D3941" t="s">
        <v>923</v>
      </c>
      <c r="E3941">
        <v>87</v>
      </c>
      <c r="F3941" t="s">
        <v>79</v>
      </c>
      <c r="G3941">
        <v>2018</v>
      </c>
      <c r="H3941" t="s">
        <v>13</v>
      </c>
      <c r="J3941" t="s">
        <v>80</v>
      </c>
      <c r="K3941">
        <v>72</v>
      </c>
      <c r="L3941" s="18">
        <v>43007</v>
      </c>
      <c r="M3941" s="18">
        <v>45198</v>
      </c>
      <c r="N3941" s="18">
        <v>43672</v>
      </c>
      <c r="O3941">
        <v>33800000</v>
      </c>
      <c r="P3941">
        <v>5070000</v>
      </c>
      <c r="Q3941">
        <v>28730000</v>
      </c>
      <c r="R3941">
        <v>76248</v>
      </c>
      <c r="S3941" t="s">
        <v>257</v>
      </c>
      <c r="T3941">
        <v>1.3690329385271749</v>
      </c>
      <c r="U3941">
        <v>-2.289335471492659</v>
      </c>
      <c r="V3941">
        <v>-4.4146365390986242</v>
      </c>
      <c r="W3941">
        <v>-2.091015712924708E-2</v>
      </c>
      <c r="X3941">
        <v>0.58581618390063472</v>
      </c>
      <c r="Y3941" t="str">
        <f t="shared" si="244"/>
        <v>61-72</v>
      </c>
      <c r="Z3941" s="20">
        <f t="shared" si="245"/>
        <v>0.2</v>
      </c>
      <c r="AA3941" t="str">
        <f t="shared" si="246"/>
        <v>20%</v>
      </c>
      <c r="AB3941">
        <f t="shared" si="247"/>
        <v>1.5810812643259908E-5</v>
      </c>
    </row>
    <row r="3942" spans="1:28" x14ac:dyDescent="0.25">
      <c r="A3942" t="s">
        <v>8821</v>
      </c>
      <c r="B3942" t="s">
        <v>8822</v>
      </c>
      <c r="C3942" t="s">
        <v>77</v>
      </c>
      <c r="D3942" t="s">
        <v>421</v>
      </c>
      <c r="E3942">
        <v>50</v>
      </c>
      <c r="F3942" t="s">
        <v>87</v>
      </c>
      <c r="G3942">
        <v>2017</v>
      </c>
      <c r="H3942" t="s">
        <v>15</v>
      </c>
      <c r="J3942" t="s">
        <v>80</v>
      </c>
      <c r="K3942">
        <v>72</v>
      </c>
      <c r="L3942" s="18">
        <v>42668</v>
      </c>
      <c r="M3942" s="18">
        <v>44859</v>
      </c>
      <c r="N3942" s="18">
        <v>43117</v>
      </c>
      <c r="O3942">
        <v>38040000</v>
      </c>
      <c r="P3942">
        <v>12040000</v>
      </c>
      <c r="Q3942">
        <v>26000000</v>
      </c>
      <c r="R3942">
        <v>316062</v>
      </c>
      <c r="S3942" t="s">
        <v>367</v>
      </c>
      <c r="T3942">
        <v>0.94454994419579019</v>
      </c>
      <c r="U3942">
        <v>-1.6056144609595331</v>
      </c>
      <c r="V3942">
        <v>0.99991102471514426</v>
      </c>
      <c r="W3942">
        <v>-0.21083774929360369</v>
      </c>
      <c r="X3942">
        <v>1.2045992030697781</v>
      </c>
      <c r="Y3942" t="str">
        <f t="shared" si="244"/>
        <v>61-72</v>
      </c>
      <c r="Z3942" s="20">
        <f t="shared" si="245"/>
        <v>0.31650893796004204</v>
      </c>
      <c r="AA3942" t="str">
        <f t="shared" si="246"/>
        <v>20%-40%</v>
      </c>
      <c r="AB3942">
        <f t="shared" si="247"/>
        <v>6.5538729745750869E-5</v>
      </c>
    </row>
    <row r="3943" spans="1:28" x14ac:dyDescent="0.25">
      <c r="A3943" t="s">
        <v>8823</v>
      </c>
      <c r="B3943" t="s">
        <v>8824</v>
      </c>
      <c r="C3943" t="s">
        <v>77</v>
      </c>
      <c r="D3943" t="s">
        <v>98</v>
      </c>
      <c r="E3943">
        <v>76</v>
      </c>
      <c r="F3943" t="s">
        <v>87</v>
      </c>
      <c r="G3943">
        <v>2019</v>
      </c>
      <c r="H3943" t="s">
        <v>15</v>
      </c>
      <c r="J3943" t="s">
        <v>80</v>
      </c>
      <c r="K3943">
        <v>84</v>
      </c>
      <c r="L3943" s="18">
        <v>43171</v>
      </c>
      <c r="M3943" s="18">
        <v>45994</v>
      </c>
      <c r="N3943" s="18">
        <v>44480</v>
      </c>
      <c r="O3943">
        <v>35990000</v>
      </c>
      <c r="P3943">
        <v>9990000</v>
      </c>
      <c r="Q3943">
        <v>26000000</v>
      </c>
      <c r="R3943">
        <v>221337</v>
      </c>
      <c r="S3943" t="s">
        <v>1268</v>
      </c>
      <c r="T3943">
        <v>-1.189993113013458</v>
      </c>
      <c r="U3943">
        <v>-1.765476824322648</v>
      </c>
      <c r="V3943">
        <v>0.32803285986234038</v>
      </c>
      <c r="W3943">
        <v>-0.64179681404376876</v>
      </c>
      <c r="X3943">
        <v>-0.96114136402222416</v>
      </c>
      <c r="Y3943" t="str">
        <f t="shared" si="244"/>
        <v>&gt;72</v>
      </c>
      <c r="Z3943" s="20">
        <f t="shared" si="245"/>
        <v>0.2775771047513198</v>
      </c>
      <c r="AA3943" t="str">
        <f t="shared" si="246"/>
        <v>20%-40%</v>
      </c>
      <c r="AB3943">
        <f t="shared" si="247"/>
        <v>4.5896519751616016E-5</v>
      </c>
    </row>
    <row r="3944" spans="1:28" x14ac:dyDescent="0.25">
      <c r="A3944" t="s">
        <v>8825</v>
      </c>
      <c r="B3944" t="s">
        <v>8826</v>
      </c>
      <c r="C3944" t="s">
        <v>77</v>
      </c>
      <c r="D3944" t="s">
        <v>683</v>
      </c>
      <c r="E3944">
        <v>59</v>
      </c>
      <c r="F3944" t="s">
        <v>95</v>
      </c>
      <c r="G3944">
        <v>2014</v>
      </c>
      <c r="H3944" t="s">
        <v>16</v>
      </c>
      <c r="J3944" t="s">
        <v>96</v>
      </c>
      <c r="K3944">
        <v>72</v>
      </c>
      <c r="L3944" s="18">
        <v>43171</v>
      </c>
      <c r="M3944" s="18">
        <v>45629</v>
      </c>
      <c r="N3944" s="18">
        <v>44483</v>
      </c>
      <c r="O3944">
        <v>22500000</v>
      </c>
      <c r="P3944">
        <v>19000000</v>
      </c>
      <c r="Q3944">
        <v>3500000</v>
      </c>
      <c r="R3944">
        <v>443288</v>
      </c>
      <c r="S3944" t="s">
        <v>164</v>
      </c>
      <c r="T3944">
        <v>0.39878609434115281</v>
      </c>
      <c r="U3944">
        <v>0.5622006870564551</v>
      </c>
      <c r="V3944">
        <v>0.16994387989697479</v>
      </c>
      <c r="W3944">
        <v>-0.89857612269299547</v>
      </c>
      <c r="X3944">
        <v>-1.5025765057952249</v>
      </c>
      <c r="Y3944" t="str">
        <f t="shared" si="244"/>
        <v>61-72</v>
      </c>
      <c r="Z3944" s="20">
        <f t="shared" si="245"/>
        <v>0.84444444444444444</v>
      </c>
      <c r="AA3944" t="str">
        <f t="shared" si="246"/>
        <v>80%-100%</v>
      </c>
      <c r="AB3944">
        <f t="shared" si="247"/>
        <v>9.1920358763579338E-5</v>
      </c>
    </row>
    <row r="3945" spans="1:28" x14ac:dyDescent="0.25">
      <c r="A3945" t="s">
        <v>8827</v>
      </c>
      <c r="B3945" t="s">
        <v>8828</v>
      </c>
      <c r="C3945" t="s">
        <v>77</v>
      </c>
      <c r="D3945" t="s">
        <v>705</v>
      </c>
      <c r="E3945">
        <v>236</v>
      </c>
      <c r="F3945" t="s">
        <v>95</v>
      </c>
      <c r="G3945">
        <v>2012</v>
      </c>
      <c r="H3945" t="s">
        <v>16</v>
      </c>
      <c r="J3945" t="s">
        <v>96</v>
      </c>
      <c r="K3945">
        <v>60</v>
      </c>
      <c r="L3945" s="18">
        <v>43129</v>
      </c>
      <c r="M3945" s="18">
        <v>44955</v>
      </c>
      <c r="N3945" s="18">
        <v>43543</v>
      </c>
      <c r="O3945">
        <v>23400000</v>
      </c>
      <c r="P3945">
        <v>19400000</v>
      </c>
      <c r="Q3945">
        <v>4000000</v>
      </c>
      <c r="R3945">
        <v>639766</v>
      </c>
      <c r="S3945" t="s">
        <v>309</v>
      </c>
      <c r="T3945">
        <v>-1.5902199362401921</v>
      </c>
      <c r="U3945">
        <v>0.4990281936978288</v>
      </c>
      <c r="V3945">
        <v>0.88134428974112011</v>
      </c>
      <c r="W3945">
        <v>-0.90176239845771844</v>
      </c>
      <c r="X3945">
        <v>-1.5799243831913681</v>
      </c>
      <c r="Y3945" t="str">
        <f t="shared" si="244"/>
        <v>49-60</v>
      </c>
      <c r="Z3945" s="20">
        <f t="shared" si="245"/>
        <v>0.82905982905982911</v>
      </c>
      <c r="AA3945" t="str">
        <f t="shared" si="246"/>
        <v>80%-100%</v>
      </c>
      <c r="AB3945">
        <f t="shared" si="247"/>
        <v>1.3266210735400033E-4</v>
      </c>
    </row>
    <row r="3946" spans="1:28" x14ac:dyDescent="0.25">
      <c r="A3946" t="s">
        <v>8829</v>
      </c>
      <c r="B3946" t="s">
        <v>8830</v>
      </c>
      <c r="C3946" t="s">
        <v>77</v>
      </c>
      <c r="D3946" t="s">
        <v>209</v>
      </c>
      <c r="E3946">
        <v>74</v>
      </c>
      <c r="F3946" t="s">
        <v>79</v>
      </c>
      <c r="G3946">
        <v>2019</v>
      </c>
      <c r="H3946" t="s">
        <v>13</v>
      </c>
      <c r="J3946" t="s">
        <v>80</v>
      </c>
      <c r="K3946">
        <v>84</v>
      </c>
      <c r="L3946" s="18">
        <v>43390</v>
      </c>
      <c r="M3946" s="18">
        <v>45947</v>
      </c>
      <c r="N3946" s="18">
        <v>43789</v>
      </c>
      <c r="O3946">
        <v>34280000</v>
      </c>
      <c r="P3946">
        <v>30852000</v>
      </c>
      <c r="Q3946">
        <v>3428000</v>
      </c>
      <c r="R3946">
        <v>628748</v>
      </c>
      <c r="S3946" t="s">
        <v>401</v>
      </c>
      <c r="T3946">
        <v>1.029446543062067</v>
      </c>
      <c r="U3946">
        <v>0.79032357974038436</v>
      </c>
      <c r="V3946">
        <v>0.48612183982770601</v>
      </c>
      <c r="W3946">
        <v>-0.76816052802797907</v>
      </c>
      <c r="X3946">
        <v>-1.5025765057952249</v>
      </c>
      <c r="Y3946" t="str">
        <f t="shared" si="244"/>
        <v>&gt;72</v>
      </c>
      <c r="Z3946" s="20">
        <f t="shared" si="245"/>
        <v>0.9</v>
      </c>
      <c r="AA3946" t="str">
        <f t="shared" si="246"/>
        <v>80%-100%</v>
      </c>
      <c r="AB3946">
        <f t="shared" si="247"/>
        <v>1.3037741091995043E-4</v>
      </c>
    </row>
    <row r="3947" spans="1:28" x14ac:dyDescent="0.25">
      <c r="A3947" t="s">
        <v>8831</v>
      </c>
      <c r="B3947" t="s">
        <v>8832</v>
      </c>
      <c r="C3947" t="s">
        <v>77</v>
      </c>
      <c r="D3947" t="s">
        <v>93</v>
      </c>
      <c r="E3947">
        <v>220</v>
      </c>
      <c r="F3947" t="s">
        <v>87</v>
      </c>
      <c r="G3947">
        <v>2018</v>
      </c>
      <c r="H3947" t="s">
        <v>15</v>
      </c>
      <c r="J3947" t="s">
        <v>80</v>
      </c>
      <c r="K3947">
        <v>84</v>
      </c>
      <c r="L3947" s="18">
        <v>43081</v>
      </c>
      <c r="M3947" s="18">
        <v>45638</v>
      </c>
      <c r="N3947" s="18">
        <v>43810</v>
      </c>
      <c r="O3947">
        <v>37990000</v>
      </c>
      <c r="P3947">
        <v>14140000</v>
      </c>
      <c r="Q3947">
        <v>23850000</v>
      </c>
      <c r="R3947">
        <v>325493</v>
      </c>
      <c r="S3947" t="s">
        <v>530</v>
      </c>
      <c r="T3947">
        <v>0.85965334532951332</v>
      </c>
      <c r="U3947">
        <v>-1.376921963341962</v>
      </c>
      <c r="V3947">
        <v>1.078955514697826</v>
      </c>
      <c r="W3947">
        <v>-0.61765280943657985</v>
      </c>
      <c r="X3947">
        <v>-0.34235834485308059</v>
      </c>
      <c r="Y3947" t="str">
        <f t="shared" si="244"/>
        <v>&gt;72</v>
      </c>
      <c r="Z3947" s="20">
        <f t="shared" si="245"/>
        <v>0.37220321137141354</v>
      </c>
      <c r="AA3947" t="str">
        <f t="shared" si="246"/>
        <v>20%-40%</v>
      </c>
      <c r="AB3947">
        <f t="shared" si="247"/>
        <v>6.7494345290271176E-5</v>
      </c>
    </row>
    <row r="3948" spans="1:28" x14ac:dyDescent="0.25">
      <c r="A3948" t="s">
        <v>8833</v>
      </c>
      <c r="B3948" t="s">
        <v>8834</v>
      </c>
      <c r="C3948" t="s">
        <v>77</v>
      </c>
      <c r="D3948" t="s">
        <v>418</v>
      </c>
      <c r="E3948">
        <v>84</v>
      </c>
      <c r="F3948" t="s">
        <v>117</v>
      </c>
      <c r="G3948">
        <v>2018</v>
      </c>
      <c r="H3948" t="s">
        <v>14</v>
      </c>
      <c r="J3948" t="s">
        <v>80</v>
      </c>
      <c r="K3948">
        <v>36</v>
      </c>
      <c r="L3948" s="18">
        <v>43091</v>
      </c>
      <c r="M3948" s="18">
        <v>44187</v>
      </c>
      <c r="N3948" s="18">
        <v>43475</v>
      </c>
      <c r="O3948">
        <v>44038000</v>
      </c>
      <c r="P3948">
        <v>22019000</v>
      </c>
      <c r="Q3948">
        <v>22019000</v>
      </c>
      <c r="R3948">
        <v>791208</v>
      </c>
      <c r="S3948" t="s">
        <v>208</v>
      </c>
      <c r="T3948">
        <v>1.187111655242296</v>
      </c>
      <c r="U3948">
        <v>-0.85216124758390532</v>
      </c>
      <c r="V3948">
        <v>0.60468857480173022</v>
      </c>
      <c r="W3948">
        <v>-0.35524275408438177</v>
      </c>
      <c r="X3948">
        <v>0.97255557088134947</v>
      </c>
      <c r="Y3948" t="str">
        <f t="shared" si="244"/>
        <v>25-36</v>
      </c>
      <c r="Z3948" s="20">
        <f t="shared" si="245"/>
        <v>0.5</v>
      </c>
      <c r="AA3948" t="str">
        <f t="shared" si="246"/>
        <v>40%-60%</v>
      </c>
      <c r="AB3948">
        <f t="shared" si="247"/>
        <v>1.6406517482226923E-4</v>
      </c>
    </row>
    <row r="3949" spans="1:28" x14ac:dyDescent="0.25">
      <c r="A3949" t="s">
        <v>8835</v>
      </c>
      <c r="B3949" t="s">
        <v>8836</v>
      </c>
      <c r="C3949" t="s">
        <v>77</v>
      </c>
      <c r="D3949" t="s">
        <v>215</v>
      </c>
      <c r="E3949">
        <v>291</v>
      </c>
      <c r="F3949" t="s">
        <v>87</v>
      </c>
      <c r="G3949">
        <v>2017</v>
      </c>
      <c r="H3949" t="s">
        <v>15</v>
      </c>
      <c r="J3949" t="s">
        <v>80</v>
      </c>
      <c r="K3949">
        <v>72</v>
      </c>
      <c r="L3949" s="18">
        <v>42822</v>
      </c>
      <c r="M3949" s="18">
        <v>45013</v>
      </c>
      <c r="N3949" s="18">
        <v>42977</v>
      </c>
      <c r="O3949">
        <v>31490000</v>
      </c>
      <c r="P3949">
        <v>27490000</v>
      </c>
      <c r="Q3949">
        <v>4000000</v>
      </c>
      <c r="R3949">
        <v>629134</v>
      </c>
      <c r="S3949" t="s">
        <v>892</v>
      </c>
      <c r="T3949">
        <v>1.029446543062067</v>
      </c>
      <c r="U3949">
        <v>0.67935544794830982</v>
      </c>
      <c r="V3949">
        <v>0.88134428974112011</v>
      </c>
      <c r="W3949">
        <v>-0.60148818526987513</v>
      </c>
      <c r="X3949">
        <v>0.35377255171220601</v>
      </c>
      <c r="Y3949" t="str">
        <f t="shared" si="244"/>
        <v>61-72</v>
      </c>
      <c r="Z3949" s="20">
        <f t="shared" si="245"/>
        <v>0.87297554779295017</v>
      </c>
      <c r="AA3949" t="str">
        <f t="shared" si="246"/>
        <v>80%-100%</v>
      </c>
      <c r="AB3949">
        <f t="shared" si="247"/>
        <v>1.3045745201847495E-4</v>
      </c>
    </row>
    <row r="3950" spans="1:28" x14ac:dyDescent="0.25">
      <c r="A3950" t="s">
        <v>8837</v>
      </c>
      <c r="B3950" t="s">
        <v>8838</v>
      </c>
      <c r="C3950" t="s">
        <v>77</v>
      </c>
      <c r="D3950" t="s">
        <v>1793</v>
      </c>
      <c r="E3950">
        <v>38</v>
      </c>
      <c r="F3950" t="s">
        <v>17</v>
      </c>
      <c r="G3950">
        <v>2019</v>
      </c>
      <c r="H3950" t="s">
        <v>17</v>
      </c>
      <c r="J3950" t="s">
        <v>80</v>
      </c>
      <c r="K3950">
        <v>60</v>
      </c>
      <c r="L3950" s="18">
        <v>43171</v>
      </c>
      <c r="M3950" s="18">
        <v>45263</v>
      </c>
      <c r="N3950" s="18">
        <v>44557</v>
      </c>
      <c r="O3950">
        <v>64090000</v>
      </c>
      <c r="P3950">
        <v>51000000</v>
      </c>
      <c r="Q3950">
        <v>13090000</v>
      </c>
      <c r="R3950">
        <v>1221273</v>
      </c>
      <c r="S3950" t="s">
        <v>184</v>
      </c>
      <c r="T3950">
        <v>0.38665800878882761</v>
      </c>
      <c r="U3950">
        <v>0.36227547818969058</v>
      </c>
      <c r="V3950">
        <v>-0.10512418693886701</v>
      </c>
      <c r="W3950">
        <v>-0.49020177884765792</v>
      </c>
      <c r="X3950">
        <v>1.127251325673635</v>
      </c>
      <c r="Y3950" t="str">
        <f t="shared" si="244"/>
        <v>49-60</v>
      </c>
      <c r="Z3950" s="20">
        <f t="shared" si="245"/>
        <v>0.79575596816976124</v>
      </c>
      <c r="AA3950" t="str">
        <f t="shared" si="246"/>
        <v>60%-80%</v>
      </c>
      <c r="AB3950">
        <f t="shared" si="247"/>
        <v>2.5324360756048624E-4</v>
      </c>
    </row>
    <row r="3951" spans="1:28" x14ac:dyDescent="0.25">
      <c r="A3951" t="s">
        <v>8839</v>
      </c>
      <c r="B3951" t="s">
        <v>8840</v>
      </c>
      <c r="C3951" t="s">
        <v>77</v>
      </c>
      <c r="D3951" t="s">
        <v>373</v>
      </c>
      <c r="E3951">
        <v>27</v>
      </c>
      <c r="F3951" t="s">
        <v>17</v>
      </c>
      <c r="G3951">
        <v>2018</v>
      </c>
      <c r="H3951" t="s">
        <v>17</v>
      </c>
      <c r="J3951" t="s">
        <v>80</v>
      </c>
      <c r="K3951">
        <v>72</v>
      </c>
      <c r="L3951" s="18">
        <v>43151</v>
      </c>
      <c r="M3951" s="18">
        <v>45342</v>
      </c>
      <c r="N3951" s="18">
        <v>43318</v>
      </c>
      <c r="O3951">
        <v>56290000</v>
      </c>
      <c r="P3951">
        <v>27548245</v>
      </c>
      <c r="Q3951">
        <v>28741755</v>
      </c>
      <c r="R3951">
        <v>720192</v>
      </c>
      <c r="S3951" t="s">
        <v>328</v>
      </c>
      <c r="T3951">
        <v>1.2234959118992721</v>
      </c>
      <c r="U3951">
        <v>-0.89569300425160414</v>
      </c>
      <c r="V3951">
        <v>-1.8129926361905031</v>
      </c>
      <c r="W3951">
        <v>0.3826426212958684</v>
      </c>
      <c r="X3951">
        <v>1.3592949578620639</v>
      </c>
      <c r="Y3951" t="str">
        <f t="shared" si="244"/>
        <v>61-72</v>
      </c>
      <c r="Z3951" s="20">
        <f t="shared" si="245"/>
        <v>0.48939856102327234</v>
      </c>
      <c r="AA3951" t="str">
        <f t="shared" si="246"/>
        <v>40%-60%</v>
      </c>
      <c r="AB3951">
        <f t="shared" si="247"/>
        <v>1.4933927157662679E-4</v>
      </c>
    </row>
    <row r="3952" spans="1:28" x14ac:dyDescent="0.25">
      <c r="A3952" t="s">
        <v>8841</v>
      </c>
      <c r="B3952" t="s">
        <v>8842</v>
      </c>
      <c r="C3952" t="s">
        <v>77</v>
      </c>
      <c r="D3952" t="s">
        <v>748</v>
      </c>
      <c r="E3952">
        <v>38</v>
      </c>
      <c r="F3952" t="s">
        <v>95</v>
      </c>
      <c r="G3952">
        <v>2016</v>
      </c>
      <c r="H3952" t="s">
        <v>16</v>
      </c>
      <c r="J3952" t="s">
        <v>96</v>
      </c>
      <c r="K3952">
        <v>72</v>
      </c>
      <c r="L3952" s="18">
        <v>43342</v>
      </c>
      <c r="M3952" s="18">
        <v>45534</v>
      </c>
      <c r="N3952" s="18">
        <v>44307</v>
      </c>
      <c r="O3952">
        <v>46000000</v>
      </c>
      <c r="P3952">
        <v>27000000</v>
      </c>
      <c r="Q3952">
        <v>19000000</v>
      </c>
      <c r="R3952">
        <v>617889</v>
      </c>
      <c r="S3952" t="s">
        <v>88</v>
      </c>
      <c r="T3952">
        <v>0.61709163428300773</v>
      </c>
      <c r="U3952">
        <v>-0.49509932860036387</v>
      </c>
      <c r="V3952">
        <v>-0.1067118350424142</v>
      </c>
      <c r="W3952">
        <v>-6.5365010217917976E-2</v>
      </c>
      <c r="X3952">
        <v>0.97255557088134947</v>
      </c>
      <c r="Y3952" t="str">
        <f t="shared" si="244"/>
        <v>61-72</v>
      </c>
      <c r="Z3952" s="20">
        <f t="shared" si="245"/>
        <v>0.58695652173913049</v>
      </c>
      <c r="AA3952" t="str">
        <f t="shared" si="246"/>
        <v>40%-60%</v>
      </c>
      <c r="AB3952">
        <f t="shared" si="247"/>
        <v>1.2812568478296114E-4</v>
      </c>
    </row>
    <row r="3953" spans="1:28" x14ac:dyDescent="0.25">
      <c r="A3953" t="s">
        <v>8843</v>
      </c>
      <c r="B3953" t="s">
        <v>8844</v>
      </c>
      <c r="C3953" t="s">
        <v>77</v>
      </c>
      <c r="D3953" t="s">
        <v>204</v>
      </c>
      <c r="E3953">
        <v>49</v>
      </c>
      <c r="F3953" t="s">
        <v>87</v>
      </c>
      <c r="G3953">
        <v>2019</v>
      </c>
      <c r="H3953" t="s">
        <v>15</v>
      </c>
      <c r="J3953" t="s">
        <v>80</v>
      </c>
      <c r="K3953">
        <v>84</v>
      </c>
      <c r="L3953" s="18">
        <v>43447</v>
      </c>
      <c r="M3953" s="18">
        <v>46004</v>
      </c>
      <c r="N3953" s="18">
        <v>43994</v>
      </c>
      <c r="O3953">
        <v>32524100</v>
      </c>
      <c r="P3953">
        <v>16250000</v>
      </c>
      <c r="Q3953">
        <v>16274100</v>
      </c>
      <c r="R3953">
        <v>368378</v>
      </c>
      <c r="S3953" t="s">
        <v>158</v>
      </c>
      <c r="T3953">
        <v>-3.7824985542557123E-2</v>
      </c>
      <c r="U3953">
        <v>-0.85368257654990731</v>
      </c>
      <c r="V3953">
        <v>0.52564408481904745</v>
      </c>
      <c r="W3953">
        <v>-0.24200749196200691</v>
      </c>
      <c r="X3953">
        <v>-1.270532873606796</v>
      </c>
      <c r="Y3953" t="str">
        <f t="shared" si="244"/>
        <v>&gt;72</v>
      </c>
      <c r="Z3953" s="20">
        <f t="shared" si="245"/>
        <v>0.49962950550514851</v>
      </c>
      <c r="AA3953" t="str">
        <f t="shared" si="246"/>
        <v>40%-60%</v>
      </c>
      <c r="AB3953">
        <f t="shared" si="247"/>
        <v>7.6386994280489955E-5</v>
      </c>
    </row>
    <row r="3954" spans="1:28" x14ac:dyDescent="0.25">
      <c r="A3954" t="s">
        <v>8845</v>
      </c>
      <c r="B3954" t="s">
        <v>8846</v>
      </c>
      <c r="C3954" t="s">
        <v>77</v>
      </c>
      <c r="D3954" t="s">
        <v>180</v>
      </c>
      <c r="E3954">
        <v>59</v>
      </c>
      <c r="F3954" t="s">
        <v>117</v>
      </c>
      <c r="G3954">
        <v>2017</v>
      </c>
      <c r="H3954" t="s">
        <v>14</v>
      </c>
      <c r="J3954" t="s">
        <v>80</v>
      </c>
      <c r="K3954">
        <v>84</v>
      </c>
      <c r="L3954" s="18">
        <v>42738</v>
      </c>
      <c r="M3954" s="18">
        <v>45352</v>
      </c>
      <c r="N3954" s="18">
        <v>43342</v>
      </c>
      <c r="O3954">
        <v>46650000</v>
      </c>
      <c r="P3954">
        <v>41985000</v>
      </c>
      <c r="Q3954">
        <v>4665000</v>
      </c>
      <c r="R3954">
        <v>849496</v>
      </c>
      <c r="S3954" t="s">
        <v>296</v>
      </c>
      <c r="T3954">
        <v>-0.69274160536812202</v>
      </c>
      <c r="U3954">
        <v>0.79032357974038436</v>
      </c>
      <c r="V3954">
        <v>0.3999882447609267</v>
      </c>
      <c r="W3954">
        <v>-0.46109689223147171</v>
      </c>
      <c r="X3954">
        <v>-1.270532873606796</v>
      </c>
      <c r="Y3954" t="str">
        <f t="shared" si="244"/>
        <v>&gt;72</v>
      </c>
      <c r="Z3954" s="20">
        <f t="shared" si="245"/>
        <v>0.9</v>
      </c>
      <c r="AA3954" t="str">
        <f t="shared" si="246"/>
        <v>80%-100%</v>
      </c>
      <c r="AB3954">
        <f t="shared" si="247"/>
        <v>1.7615179542019094E-4</v>
      </c>
    </row>
    <row r="3955" spans="1:28" x14ac:dyDescent="0.25">
      <c r="A3955" t="s">
        <v>8847</v>
      </c>
      <c r="B3955" t="s">
        <v>8848</v>
      </c>
      <c r="C3955" t="s">
        <v>77</v>
      </c>
      <c r="D3955" t="s">
        <v>212</v>
      </c>
      <c r="E3955">
        <v>15</v>
      </c>
      <c r="F3955" t="s">
        <v>79</v>
      </c>
      <c r="G3955">
        <v>2018</v>
      </c>
      <c r="H3955" t="s">
        <v>13</v>
      </c>
      <c r="J3955" t="s">
        <v>80</v>
      </c>
      <c r="K3955">
        <v>72</v>
      </c>
      <c r="L3955" s="18">
        <v>42955</v>
      </c>
      <c r="M3955" s="18">
        <v>45146</v>
      </c>
      <c r="N3955" s="18">
        <v>44355</v>
      </c>
      <c r="O3955">
        <v>43300000</v>
      </c>
      <c r="P3955">
        <v>38970000</v>
      </c>
      <c r="Q3955">
        <v>4330000</v>
      </c>
      <c r="R3955">
        <v>949772</v>
      </c>
      <c r="S3955" t="s">
        <v>311</v>
      </c>
      <c r="T3955">
        <v>-0.19549009772278569</v>
      </c>
      <c r="U3955">
        <v>0.79032357974038436</v>
      </c>
      <c r="V3955">
        <v>0.80229979975843724</v>
      </c>
      <c r="W3955">
        <v>0.54427575276575879</v>
      </c>
      <c r="X3955">
        <v>-0.88379348662608126</v>
      </c>
      <c r="Y3955" t="str">
        <f t="shared" si="244"/>
        <v>61-72</v>
      </c>
      <c r="Z3955" s="20">
        <f t="shared" si="245"/>
        <v>0.9</v>
      </c>
      <c r="AA3955" t="str">
        <f t="shared" si="246"/>
        <v>80%-100%</v>
      </c>
      <c r="AB3955">
        <f t="shared" si="247"/>
        <v>1.9694506276642334E-4</v>
      </c>
    </row>
    <row r="3956" spans="1:28" x14ac:dyDescent="0.25">
      <c r="A3956" t="s">
        <v>8849</v>
      </c>
      <c r="B3956" t="s">
        <v>8850</v>
      </c>
      <c r="C3956" t="s">
        <v>77</v>
      </c>
      <c r="D3956" t="s">
        <v>78</v>
      </c>
      <c r="E3956">
        <v>291</v>
      </c>
      <c r="F3956" t="s">
        <v>79</v>
      </c>
      <c r="G3956">
        <v>2017</v>
      </c>
      <c r="H3956" t="s">
        <v>13</v>
      </c>
      <c r="J3956" t="s">
        <v>80</v>
      </c>
      <c r="K3956">
        <v>84</v>
      </c>
      <c r="L3956" s="18">
        <v>42502</v>
      </c>
      <c r="M3956" s="18">
        <v>45265</v>
      </c>
      <c r="N3956" s="18">
        <v>43089</v>
      </c>
      <c r="O3956">
        <v>37940000</v>
      </c>
      <c r="P3956">
        <v>18970000</v>
      </c>
      <c r="Q3956">
        <v>18970000</v>
      </c>
      <c r="R3956">
        <v>438864</v>
      </c>
      <c r="S3956" t="s">
        <v>415</v>
      </c>
      <c r="T3956">
        <v>1.126471227480669</v>
      </c>
      <c r="U3956">
        <v>-0.85216124758390532</v>
      </c>
      <c r="V3956">
        <v>0.92086653473246149</v>
      </c>
      <c r="W3956">
        <v>-0.78559609453552393</v>
      </c>
      <c r="X3956">
        <v>0.58581618390063472</v>
      </c>
      <c r="Y3956" t="str">
        <f t="shared" si="244"/>
        <v>&gt;72</v>
      </c>
      <c r="Z3956" s="20">
        <f t="shared" si="245"/>
        <v>0.5</v>
      </c>
      <c r="AA3956" t="str">
        <f t="shared" si="246"/>
        <v>40%-60%</v>
      </c>
      <c r="AB3956">
        <f t="shared" si="247"/>
        <v>9.1002996535930321E-5</v>
      </c>
    </row>
    <row r="3957" spans="1:28" x14ac:dyDescent="0.25">
      <c r="A3957" t="s">
        <v>8851</v>
      </c>
      <c r="B3957" t="s">
        <v>8852</v>
      </c>
      <c r="C3957" t="s">
        <v>77</v>
      </c>
      <c r="D3957" t="s">
        <v>453</v>
      </c>
      <c r="E3957">
        <v>236</v>
      </c>
      <c r="F3957" t="s">
        <v>87</v>
      </c>
      <c r="G3957">
        <v>2018</v>
      </c>
      <c r="H3957" t="s">
        <v>15</v>
      </c>
      <c r="J3957" t="s">
        <v>80</v>
      </c>
      <c r="K3957">
        <v>84</v>
      </c>
      <c r="L3957" s="18">
        <v>42908</v>
      </c>
      <c r="M3957" s="18">
        <v>45445</v>
      </c>
      <c r="N3957" s="18">
        <v>43587</v>
      </c>
      <c r="O3957">
        <v>37350000</v>
      </c>
      <c r="P3957">
        <v>33350000</v>
      </c>
      <c r="Q3957">
        <v>4000000</v>
      </c>
      <c r="R3957">
        <v>736146</v>
      </c>
      <c r="S3957" t="s">
        <v>578</v>
      </c>
      <c r="T3957">
        <v>0.6777320620446341</v>
      </c>
      <c r="U3957">
        <v>0.76118981272291864</v>
      </c>
      <c r="V3957">
        <v>0.53067261861603043</v>
      </c>
      <c r="W3957">
        <v>-0.47427040002404258</v>
      </c>
      <c r="X3957">
        <v>-0.34235834485308059</v>
      </c>
      <c r="Y3957" t="str">
        <f t="shared" si="244"/>
        <v>&gt;72</v>
      </c>
      <c r="Z3957" s="20">
        <f t="shared" si="245"/>
        <v>0.892904953145917</v>
      </c>
      <c r="AA3957" t="str">
        <f t="shared" si="246"/>
        <v>80%-100%</v>
      </c>
      <c r="AB3957">
        <f t="shared" si="247"/>
        <v>1.5264749874206808E-4</v>
      </c>
    </row>
    <row r="3958" spans="1:28" x14ac:dyDescent="0.25">
      <c r="A3958" t="s">
        <v>8853</v>
      </c>
      <c r="B3958" t="s">
        <v>8854</v>
      </c>
      <c r="C3958" t="s">
        <v>77</v>
      </c>
      <c r="D3958" t="s">
        <v>521</v>
      </c>
      <c r="E3958">
        <v>236</v>
      </c>
      <c r="F3958" t="s">
        <v>79</v>
      </c>
      <c r="G3958">
        <v>2020</v>
      </c>
      <c r="H3958" t="s">
        <v>26</v>
      </c>
      <c r="I3958" t="s">
        <v>84</v>
      </c>
      <c r="J3958" t="s">
        <v>80</v>
      </c>
      <c r="K3958">
        <v>60</v>
      </c>
      <c r="L3958" s="18">
        <v>43924</v>
      </c>
      <c r="M3958" s="18">
        <v>45720</v>
      </c>
      <c r="N3958" s="18">
        <v>44130</v>
      </c>
      <c r="O3958">
        <v>38000000</v>
      </c>
      <c r="P3958">
        <v>25000000</v>
      </c>
      <c r="Q3958">
        <v>13000000</v>
      </c>
      <c r="R3958">
        <v>653824</v>
      </c>
      <c r="S3958" t="s">
        <v>724</v>
      </c>
      <c r="T3958">
        <v>-0.76551011868207364</v>
      </c>
      <c r="U3958">
        <v>-0.20381197364010659</v>
      </c>
      <c r="V3958">
        <v>0.56516632981038883</v>
      </c>
      <c r="W3958">
        <v>-0.26284772688564872</v>
      </c>
      <c r="X3958">
        <v>-0.18766259006079469</v>
      </c>
      <c r="Y3958" t="str">
        <f t="shared" si="244"/>
        <v>49-60</v>
      </c>
      <c r="Z3958" s="20">
        <f t="shared" si="245"/>
        <v>0.65789473684210531</v>
      </c>
      <c r="AA3958" t="str">
        <f t="shared" si="246"/>
        <v>60%-80%</v>
      </c>
      <c r="AB3958">
        <f t="shared" si="247"/>
        <v>1.3557717927902064E-4</v>
      </c>
    </row>
    <row r="3959" spans="1:28" x14ac:dyDescent="0.25">
      <c r="A3959" t="s">
        <v>8855</v>
      </c>
      <c r="B3959" t="s">
        <v>8856</v>
      </c>
      <c r="C3959" t="s">
        <v>77</v>
      </c>
      <c r="D3959" t="s">
        <v>138</v>
      </c>
      <c r="E3959">
        <v>236</v>
      </c>
      <c r="F3959" t="s">
        <v>87</v>
      </c>
      <c r="G3959">
        <v>2018</v>
      </c>
      <c r="H3959" t="s">
        <v>15</v>
      </c>
      <c r="J3959" t="s">
        <v>80</v>
      </c>
      <c r="K3959">
        <v>84</v>
      </c>
      <c r="L3959" s="18">
        <v>42879</v>
      </c>
      <c r="M3959" s="18">
        <v>45436</v>
      </c>
      <c r="N3959" s="18">
        <v>44509</v>
      </c>
      <c r="O3959">
        <v>36850000</v>
      </c>
      <c r="P3959">
        <v>23350000</v>
      </c>
      <c r="Q3959">
        <v>13500000</v>
      </c>
      <c r="R3959">
        <v>469551</v>
      </c>
      <c r="S3959" t="s">
        <v>309</v>
      </c>
      <c r="T3959">
        <v>1.068735666674399E-2</v>
      </c>
      <c r="U3959">
        <v>-0.30336628323030113</v>
      </c>
      <c r="V3959">
        <v>0.32657701844583947</v>
      </c>
      <c r="W3959">
        <v>-0.69266305139776829</v>
      </c>
      <c r="X3959">
        <v>-1.3478807510029389</v>
      </c>
      <c r="Y3959" t="str">
        <f t="shared" si="244"/>
        <v>&gt;72</v>
      </c>
      <c r="Z3959" s="20">
        <f t="shared" si="245"/>
        <v>0.63364993215739485</v>
      </c>
      <c r="AA3959" t="str">
        <f t="shared" si="246"/>
        <v>60%-80%</v>
      </c>
      <c r="AB3959">
        <f t="shared" si="247"/>
        <v>9.7366263868630426E-5</v>
      </c>
    </row>
    <row r="3960" spans="1:28" x14ac:dyDescent="0.25">
      <c r="A3960" t="s">
        <v>8857</v>
      </c>
      <c r="B3960" t="s">
        <v>8858</v>
      </c>
      <c r="C3960" t="s">
        <v>77</v>
      </c>
      <c r="D3960" t="s">
        <v>231</v>
      </c>
      <c r="E3960">
        <v>7</v>
      </c>
      <c r="F3960" t="s">
        <v>87</v>
      </c>
      <c r="G3960">
        <v>2020</v>
      </c>
      <c r="H3960" t="s">
        <v>15</v>
      </c>
      <c r="I3960" t="s">
        <v>84</v>
      </c>
      <c r="J3960" t="s">
        <v>80</v>
      </c>
      <c r="K3960">
        <v>48</v>
      </c>
      <c r="L3960" s="18">
        <v>43664</v>
      </c>
      <c r="M3960" s="18">
        <v>45125</v>
      </c>
      <c r="N3960" s="18">
        <v>44502</v>
      </c>
      <c r="O3960">
        <v>37000000</v>
      </c>
      <c r="P3960">
        <v>27000000</v>
      </c>
      <c r="Q3960">
        <v>10000000</v>
      </c>
      <c r="R3960">
        <v>789312</v>
      </c>
      <c r="S3960" t="s">
        <v>403</v>
      </c>
      <c r="T3960">
        <v>-0.60784500650184503</v>
      </c>
      <c r="U3960">
        <v>9.1157741082071711E-2</v>
      </c>
      <c r="V3960">
        <v>-0.37430154220324041</v>
      </c>
      <c r="W3960">
        <v>-0.65615364159365008</v>
      </c>
      <c r="X3960">
        <v>0.97255557088134947</v>
      </c>
      <c r="Y3960" t="str">
        <f t="shared" si="244"/>
        <v>37-48</v>
      </c>
      <c r="Z3960" s="20">
        <f t="shared" si="245"/>
        <v>0.72972972972972971</v>
      </c>
      <c r="AA3960" t="str">
        <f t="shared" si="246"/>
        <v>60%-80%</v>
      </c>
      <c r="AB3960">
        <f t="shared" si="247"/>
        <v>1.6367201958184823E-4</v>
      </c>
    </row>
    <row r="3961" spans="1:28" x14ac:dyDescent="0.25">
      <c r="A3961" t="s">
        <v>8859</v>
      </c>
      <c r="B3961" t="s">
        <v>8860</v>
      </c>
      <c r="C3961" t="s">
        <v>77</v>
      </c>
      <c r="D3961" t="s">
        <v>442</v>
      </c>
      <c r="E3961">
        <v>246</v>
      </c>
      <c r="F3961" t="s">
        <v>11</v>
      </c>
      <c r="G3961">
        <v>2020</v>
      </c>
      <c r="H3961" t="s">
        <v>11</v>
      </c>
      <c r="I3961" t="s">
        <v>188</v>
      </c>
      <c r="J3961" t="s">
        <v>80</v>
      </c>
      <c r="K3961">
        <v>84</v>
      </c>
      <c r="L3961" s="18">
        <v>43854</v>
      </c>
      <c r="M3961" s="18">
        <v>46411</v>
      </c>
      <c r="N3961" s="18">
        <v>44256</v>
      </c>
      <c r="O3961">
        <v>68390000</v>
      </c>
      <c r="P3961">
        <v>68390000</v>
      </c>
      <c r="Q3961">
        <v>0</v>
      </c>
      <c r="R3961">
        <v>1444817</v>
      </c>
      <c r="S3961" t="s">
        <v>335</v>
      </c>
      <c r="T3961">
        <v>0.2168648110562737</v>
      </c>
      <c r="U3961">
        <v>1.2009447865714571</v>
      </c>
      <c r="V3961">
        <v>0.92086653473246149</v>
      </c>
      <c r="W3961">
        <v>0.305085018241529</v>
      </c>
      <c r="X3961">
        <v>1.668686467446636</v>
      </c>
      <c r="Y3961" t="str">
        <f t="shared" si="244"/>
        <v>&gt;72</v>
      </c>
      <c r="Z3961" s="20">
        <f t="shared" si="245"/>
        <v>1</v>
      </c>
      <c r="AA3961" t="str">
        <f t="shared" si="246"/>
        <v>80%-100%</v>
      </c>
      <c r="AB3961">
        <f t="shared" si="247"/>
        <v>2.995977716241324E-4</v>
      </c>
    </row>
    <row r="3962" spans="1:28" x14ac:dyDescent="0.25">
      <c r="A3962" t="s">
        <v>8861</v>
      </c>
      <c r="B3962" t="s">
        <v>8862</v>
      </c>
      <c r="C3962" t="s">
        <v>77</v>
      </c>
      <c r="D3962" t="s">
        <v>244</v>
      </c>
      <c r="E3962">
        <v>167104784</v>
      </c>
      <c r="F3962" t="s">
        <v>95</v>
      </c>
      <c r="G3962">
        <v>2015</v>
      </c>
      <c r="H3962" t="s">
        <v>16</v>
      </c>
      <c r="J3962" t="s">
        <v>96</v>
      </c>
      <c r="K3962">
        <v>60</v>
      </c>
      <c r="L3962" s="18">
        <v>44354</v>
      </c>
      <c r="M3962" s="18">
        <v>46209</v>
      </c>
      <c r="N3962" s="18">
        <v>44560</v>
      </c>
      <c r="O3962">
        <v>74000000</v>
      </c>
      <c r="P3962">
        <v>60000000</v>
      </c>
      <c r="Q3962">
        <v>14000000</v>
      </c>
      <c r="R3962">
        <v>1700549</v>
      </c>
      <c r="S3962" t="s">
        <v>162</v>
      </c>
      <c r="T3962">
        <v>0.1562243832946473</v>
      </c>
      <c r="U3962">
        <v>0.42409385472888739</v>
      </c>
      <c r="V3962">
        <v>0.92086653473246149</v>
      </c>
      <c r="W3962">
        <v>1.999076162342224</v>
      </c>
      <c r="X3962">
        <v>0.89520769348520657</v>
      </c>
      <c r="Y3962" t="str">
        <f t="shared" si="244"/>
        <v>49-60</v>
      </c>
      <c r="Z3962" s="20">
        <f t="shared" si="245"/>
        <v>0.81081081081081086</v>
      </c>
      <c r="AA3962" t="str">
        <f t="shared" si="246"/>
        <v>80%-100%</v>
      </c>
      <c r="AB3962">
        <f t="shared" si="247"/>
        <v>3.5262645091914532E-4</v>
      </c>
    </row>
    <row r="3963" spans="1:28" x14ac:dyDescent="0.25">
      <c r="A3963" t="s">
        <v>8863</v>
      </c>
      <c r="B3963" t="s">
        <v>8864</v>
      </c>
      <c r="C3963" t="s">
        <v>77</v>
      </c>
      <c r="D3963" t="s">
        <v>246</v>
      </c>
      <c r="E3963">
        <v>61</v>
      </c>
      <c r="F3963" t="s">
        <v>79</v>
      </c>
      <c r="G3963">
        <v>2020</v>
      </c>
      <c r="H3963" t="s">
        <v>13</v>
      </c>
      <c r="I3963" t="s">
        <v>84</v>
      </c>
      <c r="J3963" t="s">
        <v>80</v>
      </c>
      <c r="K3963">
        <v>84</v>
      </c>
      <c r="L3963" s="18">
        <v>43608</v>
      </c>
      <c r="M3963" s="18">
        <v>46165</v>
      </c>
      <c r="N3963" s="18">
        <v>44014</v>
      </c>
      <c r="O3963">
        <v>37473750</v>
      </c>
      <c r="P3963">
        <v>26600750</v>
      </c>
      <c r="Q3963">
        <v>10873000</v>
      </c>
      <c r="R3963">
        <v>765261</v>
      </c>
      <c r="S3963" t="s">
        <v>262</v>
      </c>
      <c r="T3963">
        <v>0.98093420085276606</v>
      </c>
      <c r="U3963">
        <v>9.5282931929582381E-3</v>
      </c>
      <c r="V3963">
        <v>0.2094661248883162</v>
      </c>
      <c r="W3963">
        <v>-0.25725880005208912</v>
      </c>
      <c r="X3963">
        <v>-0.18766259006079469</v>
      </c>
      <c r="Y3963" t="str">
        <f t="shared" si="244"/>
        <v>&gt;72</v>
      </c>
      <c r="Z3963" s="20">
        <f t="shared" si="245"/>
        <v>0.70985022849327861</v>
      </c>
      <c r="AA3963" t="str">
        <f t="shared" si="246"/>
        <v>60%-80%</v>
      </c>
      <c r="AB3963">
        <f t="shared" si="247"/>
        <v>1.5868479559062165E-4</v>
      </c>
    </row>
    <row r="3964" spans="1:28" x14ac:dyDescent="0.25">
      <c r="A3964" t="s">
        <v>8865</v>
      </c>
      <c r="B3964" t="s">
        <v>8866</v>
      </c>
      <c r="C3964" t="s">
        <v>77</v>
      </c>
      <c r="D3964" t="s">
        <v>4839</v>
      </c>
      <c r="E3964">
        <v>59</v>
      </c>
      <c r="F3964" t="s">
        <v>17</v>
      </c>
      <c r="G3964">
        <v>2022</v>
      </c>
      <c r="H3964" t="s">
        <v>155</v>
      </c>
      <c r="I3964" t="s">
        <v>84</v>
      </c>
      <c r="J3964" t="s">
        <v>80</v>
      </c>
      <c r="K3964">
        <v>48</v>
      </c>
      <c r="L3964" s="18">
        <v>44414</v>
      </c>
      <c r="M3964" s="18">
        <v>45816</v>
      </c>
      <c r="N3964" s="18">
        <v>44473</v>
      </c>
      <c r="O3964">
        <v>77700000</v>
      </c>
      <c r="P3964">
        <v>33015300</v>
      </c>
      <c r="Q3964">
        <v>44684700</v>
      </c>
      <c r="R3964">
        <v>1122506</v>
      </c>
      <c r="S3964" t="s">
        <v>252</v>
      </c>
      <c r="T3964">
        <v>-1.626604192897168</v>
      </c>
      <c r="U3964">
        <v>-1.1605076511228061</v>
      </c>
      <c r="V3964">
        <v>-0.7785899998952176</v>
      </c>
      <c r="W3964">
        <v>-0.7110272845292398</v>
      </c>
      <c r="X3964">
        <v>2.0554258544273512</v>
      </c>
      <c r="Y3964" t="str">
        <f t="shared" si="244"/>
        <v>37-48</v>
      </c>
      <c r="Z3964" s="20">
        <f t="shared" si="245"/>
        <v>0.42490733590733593</v>
      </c>
      <c r="AA3964" t="str">
        <f t="shared" si="246"/>
        <v>40%-60%</v>
      </c>
      <c r="AB3964">
        <f t="shared" si="247"/>
        <v>2.3276324699579142E-4</v>
      </c>
    </row>
    <row r="3965" spans="1:28" x14ac:dyDescent="0.25">
      <c r="A3965" t="s">
        <v>8867</v>
      </c>
      <c r="B3965" t="s">
        <v>8868</v>
      </c>
      <c r="C3965" t="s">
        <v>77</v>
      </c>
      <c r="D3965" t="s">
        <v>579</v>
      </c>
      <c r="E3965">
        <v>48</v>
      </c>
      <c r="F3965" t="s">
        <v>87</v>
      </c>
      <c r="G3965">
        <v>2019</v>
      </c>
      <c r="H3965" t="s">
        <v>15</v>
      </c>
      <c r="J3965" t="s">
        <v>80</v>
      </c>
      <c r="K3965">
        <v>84</v>
      </c>
      <c r="L3965" s="18">
        <v>43370</v>
      </c>
      <c r="M3965" s="18">
        <v>45927</v>
      </c>
      <c r="N3965" s="18">
        <v>43754</v>
      </c>
      <c r="O3965">
        <v>37990000</v>
      </c>
      <c r="P3965">
        <v>25450000</v>
      </c>
      <c r="Q3965">
        <v>12540000</v>
      </c>
      <c r="R3965">
        <v>524578</v>
      </c>
      <c r="S3965" t="s">
        <v>407</v>
      </c>
      <c r="T3965">
        <v>0.33814566657952638</v>
      </c>
      <c r="U3965">
        <v>-0.15446188193647931</v>
      </c>
      <c r="V3965">
        <v>-0.34518352820586973</v>
      </c>
      <c r="W3965">
        <v>-5.0674619423917253E-2</v>
      </c>
      <c r="X3965">
        <v>1.978077977031208</v>
      </c>
      <c r="Y3965" t="str">
        <f t="shared" si="244"/>
        <v>&gt;72</v>
      </c>
      <c r="Z3965" s="20">
        <f t="shared" si="245"/>
        <v>0.66991313503553562</v>
      </c>
      <c r="AA3965" t="str">
        <f t="shared" si="246"/>
        <v>60%-80%</v>
      </c>
      <c r="AB3965">
        <f t="shared" si="247"/>
        <v>1.0877668233627105E-4</v>
      </c>
    </row>
    <row r="3966" spans="1:28" x14ac:dyDescent="0.25">
      <c r="A3966" t="s">
        <v>8869</v>
      </c>
      <c r="B3966" t="s">
        <v>8870</v>
      </c>
      <c r="C3966" t="s">
        <v>77</v>
      </c>
      <c r="D3966" t="s">
        <v>223</v>
      </c>
      <c r="E3966">
        <v>-1</v>
      </c>
      <c r="F3966" t="s">
        <v>95</v>
      </c>
      <c r="G3966">
        <v>2016</v>
      </c>
      <c r="H3966" t="s">
        <v>16</v>
      </c>
      <c r="J3966" t="s">
        <v>96</v>
      </c>
      <c r="K3966">
        <v>84</v>
      </c>
      <c r="L3966" s="18">
        <v>43763</v>
      </c>
      <c r="M3966" s="18">
        <v>46320</v>
      </c>
      <c r="N3966" s="18">
        <v>44300</v>
      </c>
      <c r="O3966">
        <v>30900000</v>
      </c>
      <c r="P3966">
        <v>30900000</v>
      </c>
      <c r="Q3966">
        <v>0</v>
      </c>
      <c r="R3966">
        <v>654918</v>
      </c>
      <c r="S3966" t="s">
        <v>298</v>
      </c>
      <c r="T3966">
        <v>-0.37741138100766491</v>
      </c>
      <c r="U3966">
        <v>1.2009447865714571</v>
      </c>
      <c r="V3966">
        <v>0.96038877972380288</v>
      </c>
      <c r="W3966">
        <v>-0.36509863521286617</v>
      </c>
      <c r="X3966">
        <v>-0.4197062222492236</v>
      </c>
      <c r="Y3966" t="str">
        <f t="shared" si="244"/>
        <v>&gt;72</v>
      </c>
      <c r="Z3966" s="20">
        <f t="shared" si="245"/>
        <v>1</v>
      </c>
      <c r="AA3966" t="str">
        <f t="shared" si="246"/>
        <v>80%-100%</v>
      </c>
      <c r="AB3966">
        <f t="shared" si="247"/>
        <v>1.3580403151162643E-4</v>
      </c>
    </row>
    <row r="3967" spans="1:28" x14ac:dyDescent="0.25">
      <c r="A3967" t="s">
        <v>8871</v>
      </c>
      <c r="B3967" t="s">
        <v>8872</v>
      </c>
      <c r="C3967" t="s">
        <v>77</v>
      </c>
      <c r="D3967" t="s">
        <v>159</v>
      </c>
      <c r="E3967">
        <v>49</v>
      </c>
      <c r="F3967" t="s">
        <v>95</v>
      </c>
      <c r="G3967">
        <v>2020</v>
      </c>
      <c r="H3967" t="s">
        <v>16</v>
      </c>
      <c r="I3967" t="s">
        <v>84</v>
      </c>
      <c r="J3967" t="s">
        <v>96</v>
      </c>
      <c r="K3967">
        <v>72</v>
      </c>
      <c r="L3967" s="18">
        <v>43933</v>
      </c>
      <c r="M3967" s="18">
        <v>46360</v>
      </c>
      <c r="N3967" s="18">
        <v>44428</v>
      </c>
      <c r="O3967">
        <v>42500000</v>
      </c>
      <c r="P3967">
        <v>42500000</v>
      </c>
      <c r="Q3967">
        <v>0</v>
      </c>
      <c r="R3967">
        <v>1007529</v>
      </c>
      <c r="S3967" t="s">
        <v>318</v>
      </c>
      <c r="T3967">
        <v>-0.60784500650184503</v>
      </c>
      <c r="U3967">
        <v>1.2009447865714571</v>
      </c>
      <c r="V3967">
        <v>0.68373306478441309</v>
      </c>
      <c r="W3967">
        <v>-0.3703181531999532</v>
      </c>
      <c r="X3967">
        <v>-1.5799243831913681</v>
      </c>
      <c r="Y3967" t="str">
        <f t="shared" si="244"/>
        <v>61-72</v>
      </c>
      <c r="Z3967" s="20">
        <f t="shared" si="245"/>
        <v>1</v>
      </c>
      <c r="AA3967" t="str">
        <f t="shared" si="246"/>
        <v>80%-100%</v>
      </c>
      <c r="AB3967">
        <f t="shared" si="247"/>
        <v>2.0892157501378411E-4</v>
      </c>
    </row>
    <row r="3968" spans="1:28" x14ac:dyDescent="0.25">
      <c r="A3968" t="s">
        <v>8873</v>
      </c>
      <c r="B3968" t="s">
        <v>8874</v>
      </c>
      <c r="C3968" t="s">
        <v>77</v>
      </c>
      <c r="D3968" t="s">
        <v>93</v>
      </c>
      <c r="E3968">
        <v>76</v>
      </c>
      <c r="F3968" t="s">
        <v>87</v>
      </c>
      <c r="G3968">
        <v>2018</v>
      </c>
      <c r="H3968" t="s">
        <v>15</v>
      </c>
      <c r="J3968" t="s">
        <v>80</v>
      </c>
      <c r="K3968">
        <v>60</v>
      </c>
      <c r="L3968" s="18">
        <v>42777</v>
      </c>
      <c r="M3968" s="18">
        <v>44867</v>
      </c>
      <c r="N3968" s="18">
        <v>44006</v>
      </c>
      <c r="O3968">
        <v>32490000</v>
      </c>
      <c r="P3968">
        <v>18810000</v>
      </c>
      <c r="Q3968">
        <v>13680000</v>
      </c>
      <c r="R3968">
        <v>500741</v>
      </c>
      <c r="S3968" t="s">
        <v>420</v>
      </c>
      <c r="T3968">
        <v>-0.61997309205417039</v>
      </c>
      <c r="U3968">
        <v>-0.52798661061200602</v>
      </c>
      <c r="V3968">
        <v>0.56516632981038883</v>
      </c>
      <c r="W3968">
        <v>-0.80162538495815938</v>
      </c>
      <c r="X3968">
        <v>0.27642467431606299</v>
      </c>
      <c r="Y3968" t="str">
        <f t="shared" si="244"/>
        <v>49-60</v>
      </c>
      <c r="Z3968" s="20">
        <f t="shared" si="245"/>
        <v>0.57894736842105265</v>
      </c>
      <c r="AA3968" t="str">
        <f t="shared" si="246"/>
        <v>40%-60%</v>
      </c>
      <c r="AB3968">
        <f t="shared" si="247"/>
        <v>1.0383383346184305E-4</v>
      </c>
    </row>
    <row r="3969" spans="1:28" x14ac:dyDescent="0.25">
      <c r="A3969" t="s">
        <v>8875</v>
      </c>
      <c r="B3969" t="s">
        <v>8876</v>
      </c>
      <c r="C3969" t="s">
        <v>77</v>
      </c>
      <c r="D3969" t="s">
        <v>766</v>
      </c>
      <c r="E3969">
        <v>38</v>
      </c>
      <c r="F3969" t="s">
        <v>19</v>
      </c>
      <c r="G3969">
        <v>2019</v>
      </c>
      <c r="H3969" t="s">
        <v>19</v>
      </c>
      <c r="I3969" t="s">
        <v>84</v>
      </c>
      <c r="J3969" t="s">
        <v>80</v>
      </c>
      <c r="K3969">
        <v>36</v>
      </c>
      <c r="L3969" s="18">
        <v>43529</v>
      </c>
      <c r="M3969" s="18">
        <v>44684</v>
      </c>
      <c r="N3969" s="18">
        <v>44475</v>
      </c>
      <c r="O3969">
        <v>111990000</v>
      </c>
      <c r="P3969">
        <v>70000000</v>
      </c>
      <c r="Q3969">
        <v>41990000</v>
      </c>
      <c r="R3969">
        <v>2435442</v>
      </c>
      <c r="S3969" t="s">
        <v>259</v>
      </c>
      <c r="T3969">
        <v>1.35690485297485</v>
      </c>
      <c r="U3969">
        <v>-0.33865557728573881</v>
      </c>
      <c r="V3969">
        <v>-1.292379184782656</v>
      </c>
      <c r="W3969">
        <v>1.361511343221731</v>
      </c>
      <c r="X3969">
        <v>0.50846830650449182</v>
      </c>
      <c r="Y3969" t="str">
        <f t="shared" si="244"/>
        <v>25-36</v>
      </c>
      <c r="Z3969" s="20">
        <f t="shared" si="245"/>
        <v>0.62505580855433518</v>
      </c>
      <c r="AA3969" t="str">
        <f t="shared" si="246"/>
        <v>60%-80%</v>
      </c>
      <c r="AB3969">
        <f t="shared" si="247"/>
        <v>5.0501412713154696E-4</v>
      </c>
    </row>
    <row r="3970" spans="1:28" x14ac:dyDescent="0.25">
      <c r="A3970" t="s">
        <v>8877</v>
      </c>
      <c r="B3970" t="s">
        <v>8878</v>
      </c>
      <c r="C3970" t="s">
        <v>77</v>
      </c>
      <c r="D3970" t="s">
        <v>683</v>
      </c>
      <c r="E3970">
        <v>62</v>
      </c>
      <c r="F3970" t="s">
        <v>95</v>
      </c>
      <c r="G3970">
        <v>2014</v>
      </c>
      <c r="H3970" t="s">
        <v>16</v>
      </c>
      <c r="J3970" t="s">
        <v>96</v>
      </c>
      <c r="K3970">
        <v>72</v>
      </c>
      <c r="L3970" s="18">
        <v>42873</v>
      </c>
      <c r="M3970" s="18">
        <v>45064</v>
      </c>
      <c r="N3970" s="18">
        <v>43460</v>
      </c>
      <c r="O3970">
        <v>46500000</v>
      </c>
      <c r="P3970">
        <v>36500000</v>
      </c>
      <c r="Q3970">
        <v>10000000</v>
      </c>
      <c r="R3970">
        <v>882371</v>
      </c>
      <c r="S3970" t="s">
        <v>431</v>
      </c>
      <c r="T3970">
        <v>-1.3568814437906571E-2</v>
      </c>
      <c r="U3970">
        <v>0.31788842779495669</v>
      </c>
      <c r="V3970">
        <v>0.68373306478441309</v>
      </c>
      <c r="W3970">
        <v>-0.6518687644975486</v>
      </c>
      <c r="X3970">
        <v>-0.96114136402222416</v>
      </c>
      <c r="Y3970" t="str">
        <f t="shared" si="244"/>
        <v>61-72</v>
      </c>
      <c r="Z3970" s="20">
        <f t="shared" si="245"/>
        <v>0.78494623655913975</v>
      </c>
      <c r="AA3970" t="str">
        <f t="shared" si="246"/>
        <v>60%-80%</v>
      </c>
      <c r="AB3970">
        <f t="shared" si="247"/>
        <v>1.8296876721810259E-4</v>
      </c>
    </row>
    <row r="3971" spans="1:28" x14ac:dyDescent="0.25">
      <c r="A3971" t="s">
        <v>8879</v>
      </c>
      <c r="B3971" t="s">
        <v>8880</v>
      </c>
      <c r="C3971" t="s">
        <v>77</v>
      </c>
      <c r="D3971" t="s">
        <v>246</v>
      </c>
      <c r="E3971">
        <v>49</v>
      </c>
      <c r="F3971" t="s">
        <v>87</v>
      </c>
      <c r="G3971">
        <v>2020</v>
      </c>
      <c r="H3971" t="s">
        <v>15</v>
      </c>
      <c r="I3971" t="s">
        <v>84</v>
      </c>
      <c r="J3971" t="s">
        <v>80</v>
      </c>
      <c r="K3971">
        <v>60</v>
      </c>
      <c r="L3971" s="18">
        <v>43585</v>
      </c>
      <c r="M3971" s="18">
        <v>45412</v>
      </c>
      <c r="N3971" s="18">
        <v>44006</v>
      </c>
      <c r="O3971">
        <v>36973000</v>
      </c>
      <c r="P3971">
        <v>25000000</v>
      </c>
      <c r="Q3971">
        <v>11973000</v>
      </c>
      <c r="R3971">
        <v>735182</v>
      </c>
      <c r="S3971" t="s">
        <v>829</v>
      </c>
      <c r="T3971">
        <v>0.82326908867253745</v>
      </c>
      <c r="U3971">
        <v>-0.12877357801579101</v>
      </c>
      <c r="V3971">
        <v>0.32803285986234038</v>
      </c>
      <c r="W3971">
        <v>-0.75353419465299831</v>
      </c>
      <c r="X3971">
        <v>-0.4197062222492236</v>
      </c>
      <c r="Y3971" t="str">
        <f t="shared" ref="Y3971:Y4034" si="248">IF(K3971&lt;=24,"&lt;=24",IF(AND(K3971&gt;=25,K3971&lt;=36),"25-36",IF(AND(K3971&gt;=37,K3971&lt;=48),"37-48",IF(AND(K3971&gt;=49,K3971&lt;=60),"49-60",IF(AND(K3971&gt;=61,K3971&lt;=72),"61-72","&gt;72")))))</f>
        <v>49-60</v>
      </c>
      <c r="Z3971" s="20">
        <f t="shared" ref="Z3971:Z4034" si="249">IF(P3971/O3971&gt;0.2,P3971/O3971,0.2)</f>
        <v>0.67616909636761957</v>
      </c>
      <c r="AA3971" t="str">
        <f t="shared" ref="AA3971:AA4034" si="250">IF(Z3971&lt;=0.2,"20%",IF(AND(Z3971&gt;0.2,Z3971&lt;=0.4),"20%-40%",IF(AND(Z3971&gt;0.4,Z3971&lt;=0.6),"40%-60%",IF(AND(Z3971&gt;0.6,Z3971&lt;=0.8),"60%-80%","80%-100%"))))</f>
        <v>60%-80%</v>
      </c>
      <c r="AB3971">
        <f t="shared" ref="AB3971:AB4034" si="251">R3971/SUM($R$2:$R$5739)</f>
        <v>1.5244760335611564E-4</v>
      </c>
    </row>
    <row r="3972" spans="1:28" x14ac:dyDescent="0.25">
      <c r="A3972" t="s">
        <v>8881</v>
      </c>
      <c r="B3972" t="s">
        <v>8882</v>
      </c>
      <c r="C3972" t="s">
        <v>77</v>
      </c>
      <c r="D3972" t="s">
        <v>98</v>
      </c>
      <c r="E3972">
        <v>74</v>
      </c>
      <c r="F3972" t="s">
        <v>117</v>
      </c>
      <c r="G3972">
        <v>2019</v>
      </c>
      <c r="H3972" t="s">
        <v>14</v>
      </c>
      <c r="J3972" t="s">
        <v>80</v>
      </c>
      <c r="K3972">
        <v>84</v>
      </c>
      <c r="L3972" s="18">
        <v>43458</v>
      </c>
      <c r="M3972" s="18">
        <v>46015</v>
      </c>
      <c r="N3972" s="18">
        <v>43739</v>
      </c>
      <c r="O3972">
        <v>47450000</v>
      </c>
      <c r="P3972">
        <v>23725000</v>
      </c>
      <c r="Q3972">
        <v>23725000</v>
      </c>
      <c r="R3972">
        <v>525647</v>
      </c>
      <c r="S3972" t="s">
        <v>287</v>
      </c>
      <c r="T3972">
        <v>1.429673366288801</v>
      </c>
      <c r="U3972">
        <v>-0.85216124758390532</v>
      </c>
      <c r="V3972">
        <v>0.32803285986234038</v>
      </c>
      <c r="W3972">
        <v>-0.56811617840690121</v>
      </c>
      <c r="X3972">
        <v>0.35377255171220601</v>
      </c>
      <c r="Y3972" t="str">
        <f t="shared" si="248"/>
        <v>&gt;72</v>
      </c>
      <c r="Z3972" s="20">
        <f t="shared" si="249"/>
        <v>0.5</v>
      </c>
      <c r="AA3972" t="str">
        <f t="shared" si="250"/>
        <v>40%-60%</v>
      </c>
      <c r="AB3972">
        <f t="shared" si="251"/>
        <v>1.0899835055990504E-4</v>
      </c>
    </row>
    <row r="3973" spans="1:28" x14ac:dyDescent="0.25">
      <c r="A3973" t="s">
        <v>8883</v>
      </c>
      <c r="B3973" t="s">
        <v>8884</v>
      </c>
      <c r="C3973" t="s">
        <v>77</v>
      </c>
      <c r="D3973" t="s">
        <v>195</v>
      </c>
      <c r="E3973">
        <v>46</v>
      </c>
      <c r="F3973" t="s">
        <v>17</v>
      </c>
      <c r="G3973">
        <v>2020</v>
      </c>
      <c r="H3973" t="s">
        <v>17</v>
      </c>
      <c r="I3973" t="s">
        <v>84</v>
      </c>
      <c r="J3973" t="s">
        <v>80</v>
      </c>
      <c r="K3973">
        <v>84</v>
      </c>
      <c r="L3973" s="18">
        <v>43728</v>
      </c>
      <c r="M3973" s="18">
        <v>46285</v>
      </c>
      <c r="N3973" s="18">
        <v>44187</v>
      </c>
      <c r="O3973">
        <v>62357340</v>
      </c>
      <c r="P3973">
        <v>62357340</v>
      </c>
      <c r="Q3973">
        <v>0</v>
      </c>
      <c r="R3973">
        <v>1309748</v>
      </c>
      <c r="S3973" t="s">
        <v>385</v>
      </c>
      <c r="T3973">
        <v>-0.21974626882743631</v>
      </c>
      <c r="U3973">
        <v>1.2009447865714571</v>
      </c>
      <c r="V3973">
        <v>-0.1067118350424142</v>
      </c>
      <c r="W3973">
        <v>0.68790410283888559</v>
      </c>
      <c r="X3973">
        <v>-0.88379348662608126</v>
      </c>
      <c r="Y3973" t="str">
        <f t="shared" si="248"/>
        <v>&gt;72</v>
      </c>
      <c r="Z3973" s="20">
        <f t="shared" si="249"/>
        <v>1</v>
      </c>
      <c r="AA3973" t="str">
        <f t="shared" si="250"/>
        <v>80%-100%</v>
      </c>
      <c r="AB3973">
        <f t="shared" si="251"/>
        <v>2.715898153116721E-4</v>
      </c>
    </row>
    <row r="3974" spans="1:28" x14ac:dyDescent="0.25">
      <c r="A3974" t="s">
        <v>8885</v>
      </c>
      <c r="B3974" t="s">
        <v>8886</v>
      </c>
      <c r="C3974" t="s">
        <v>77</v>
      </c>
      <c r="D3974" t="s">
        <v>292</v>
      </c>
      <c r="E3974">
        <v>1242909</v>
      </c>
      <c r="F3974" t="s">
        <v>95</v>
      </c>
      <c r="G3974">
        <v>2020</v>
      </c>
      <c r="H3974" t="s">
        <v>16</v>
      </c>
      <c r="I3974" t="s">
        <v>84</v>
      </c>
      <c r="J3974" t="s">
        <v>96</v>
      </c>
      <c r="K3974">
        <v>84</v>
      </c>
      <c r="L3974" s="18">
        <v>43933</v>
      </c>
      <c r="M3974" s="18">
        <v>46725</v>
      </c>
      <c r="N3974" s="18">
        <v>44533</v>
      </c>
      <c r="O3974">
        <v>95900000</v>
      </c>
      <c r="P3974">
        <v>95900000</v>
      </c>
      <c r="Q3974">
        <v>0</v>
      </c>
      <c r="R3974">
        <v>2103560</v>
      </c>
      <c r="S3974" t="s">
        <v>529</v>
      </c>
      <c r="T3974">
        <v>-0.34102712435068899</v>
      </c>
      <c r="U3974">
        <v>1.2009447865714571</v>
      </c>
      <c r="V3974">
        <v>0.72325530977575447</v>
      </c>
      <c r="W3974">
        <v>0.45353327421625028</v>
      </c>
      <c r="X3974">
        <v>0.66316406129677774</v>
      </c>
      <c r="Y3974" t="str">
        <f t="shared" si="248"/>
        <v>&gt;72</v>
      </c>
      <c r="Z3974" s="20">
        <f t="shared" si="249"/>
        <v>1</v>
      </c>
      <c r="AA3974" t="str">
        <f t="shared" si="250"/>
        <v>80%-100%</v>
      </c>
      <c r="AB3974">
        <f t="shared" si="251"/>
        <v>4.3619495650844362E-4</v>
      </c>
    </row>
    <row r="3975" spans="1:28" x14ac:dyDescent="0.25">
      <c r="A3975" t="s">
        <v>8887</v>
      </c>
      <c r="B3975" t="s">
        <v>8888</v>
      </c>
      <c r="C3975" t="s">
        <v>77</v>
      </c>
      <c r="D3975" t="s">
        <v>384</v>
      </c>
      <c r="E3975">
        <v>61</v>
      </c>
      <c r="F3975" t="s">
        <v>117</v>
      </c>
      <c r="G3975">
        <v>2020</v>
      </c>
      <c r="H3975" t="s">
        <v>29</v>
      </c>
      <c r="I3975" t="s">
        <v>84</v>
      </c>
      <c r="J3975" t="s">
        <v>80</v>
      </c>
      <c r="K3975">
        <v>84</v>
      </c>
      <c r="L3975" s="18">
        <v>43862</v>
      </c>
      <c r="M3975" s="18">
        <v>46389</v>
      </c>
      <c r="N3975" s="18">
        <v>44337</v>
      </c>
      <c r="O3975">
        <v>48170000</v>
      </c>
      <c r="P3975">
        <v>38170000</v>
      </c>
      <c r="Q3975">
        <v>10000000</v>
      </c>
      <c r="R3975">
        <v>783025</v>
      </c>
      <c r="S3975" t="s">
        <v>641</v>
      </c>
      <c r="T3975">
        <v>-0.15910584106580991</v>
      </c>
      <c r="U3975">
        <v>0.34850300365455311</v>
      </c>
      <c r="V3975">
        <v>0.56516632981038883</v>
      </c>
      <c r="W3975">
        <v>-0.57651732550655432</v>
      </c>
      <c r="X3975">
        <v>-0.34235834485308059</v>
      </c>
      <c r="Y3975" t="str">
        <f t="shared" si="248"/>
        <v>&gt;72</v>
      </c>
      <c r="Z3975" s="20">
        <f t="shared" si="249"/>
        <v>0.79240190990242887</v>
      </c>
      <c r="AA3975" t="str">
        <f t="shared" si="250"/>
        <v>60%-80%</v>
      </c>
      <c r="AB3975">
        <f t="shared" si="251"/>
        <v>1.6236834500562097E-4</v>
      </c>
    </row>
    <row r="3976" spans="1:28" x14ac:dyDescent="0.25">
      <c r="A3976" t="s">
        <v>8889</v>
      </c>
      <c r="B3976" t="s">
        <v>8890</v>
      </c>
      <c r="C3976" t="s">
        <v>77</v>
      </c>
      <c r="D3976" t="s">
        <v>256</v>
      </c>
      <c r="E3976">
        <v>52</v>
      </c>
      <c r="F3976" t="s">
        <v>79</v>
      </c>
      <c r="G3976">
        <v>2018</v>
      </c>
      <c r="H3976" t="s">
        <v>13</v>
      </c>
      <c r="J3976" t="s">
        <v>80</v>
      </c>
      <c r="K3976">
        <v>36</v>
      </c>
      <c r="L3976" s="18">
        <v>42941</v>
      </c>
      <c r="M3976" s="18">
        <v>44037</v>
      </c>
      <c r="N3976" s="18">
        <v>43304</v>
      </c>
      <c r="O3976">
        <v>33130000</v>
      </c>
      <c r="P3976">
        <v>10130000</v>
      </c>
      <c r="Q3976">
        <v>23000000</v>
      </c>
      <c r="R3976">
        <v>374456</v>
      </c>
      <c r="S3976" t="s">
        <v>490</v>
      </c>
      <c r="T3976">
        <v>0.2411209821609242</v>
      </c>
      <c r="U3976">
        <v>-1.6497306607918589</v>
      </c>
      <c r="V3976">
        <v>0.2094661248883162</v>
      </c>
      <c r="W3976">
        <v>-0.94318166007303972</v>
      </c>
      <c r="X3976">
        <v>-3.2966835268508812E-2</v>
      </c>
      <c r="Y3976" t="str">
        <f t="shared" si="248"/>
        <v>25-36</v>
      </c>
      <c r="Z3976" s="20">
        <f t="shared" si="249"/>
        <v>0.30576516752188349</v>
      </c>
      <c r="AA3976" t="str">
        <f t="shared" si="250"/>
        <v>20%-40%</v>
      </c>
      <c r="AB3976">
        <f t="shared" si="251"/>
        <v>7.7647330541712989E-5</v>
      </c>
    </row>
    <row r="3977" spans="1:28" x14ac:dyDescent="0.25">
      <c r="A3977" t="s">
        <v>8891</v>
      </c>
      <c r="B3977" t="s">
        <v>8892</v>
      </c>
      <c r="C3977" t="s">
        <v>77</v>
      </c>
      <c r="D3977" t="s">
        <v>1210</v>
      </c>
      <c r="E3977">
        <v>74</v>
      </c>
      <c r="F3977" t="s">
        <v>95</v>
      </c>
      <c r="G3977">
        <v>2011</v>
      </c>
      <c r="H3977" t="s">
        <v>16</v>
      </c>
      <c r="J3977" t="s">
        <v>96</v>
      </c>
      <c r="K3977">
        <v>60</v>
      </c>
      <c r="L3977" s="18">
        <v>43371</v>
      </c>
      <c r="M3977" s="18">
        <v>45197</v>
      </c>
      <c r="N3977" s="18">
        <v>44111</v>
      </c>
      <c r="O3977">
        <v>23000000</v>
      </c>
      <c r="P3977">
        <v>16000000</v>
      </c>
      <c r="Q3977">
        <v>7000000</v>
      </c>
      <c r="R3977">
        <v>399039</v>
      </c>
      <c r="S3977" t="s">
        <v>401</v>
      </c>
      <c r="T3977">
        <v>0.28963332437022532</v>
      </c>
      <c r="U3977">
        <v>-4.8771929870937702E-2</v>
      </c>
      <c r="V3977">
        <v>0.52564408481904745</v>
      </c>
      <c r="W3977">
        <v>-0.74628077063609644</v>
      </c>
      <c r="X3977">
        <v>-0.96114136402222416</v>
      </c>
      <c r="Y3977" t="str">
        <f t="shared" si="248"/>
        <v>49-60</v>
      </c>
      <c r="Z3977" s="20">
        <f t="shared" si="249"/>
        <v>0.69565217391304346</v>
      </c>
      <c r="AA3977" t="str">
        <f t="shared" si="250"/>
        <v>60%-80%</v>
      </c>
      <c r="AB3977">
        <f t="shared" si="251"/>
        <v>8.2744870243859375E-5</v>
      </c>
    </row>
    <row r="3978" spans="1:28" x14ac:dyDescent="0.25">
      <c r="A3978" t="s">
        <v>8893</v>
      </c>
      <c r="B3978" t="s">
        <v>8894</v>
      </c>
      <c r="C3978" t="s">
        <v>77</v>
      </c>
      <c r="D3978" t="s">
        <v>890</v>
      </c>
      <c r="E3978">
        <v>38</v>
      </c>
      <c r="F3978" t="s">
        <v>17</v>
      </c>
      <c r="G3978">
        <v>2018</v>
      </c>
      <c r="H3978" t="s">
        <v>17</v>
      </c>
      <c r="J3978" t="s">
        <v>80</v>
      </c>
      <c r="K3978">
        <v>72</v>
      </c>
      <c r="L3978" s="18">
        <v>43102</v>
      </c>
      <c r="M3978" s="18">
        <v>45323</v>
      </c>
      <c r="N3978" s="18">
        <v>43543</v>
      </c>
      <c r="O3978">
        <v>58496200</v>
      </c>
      <c r="P3978">
        <v>52605000</v>
      </c>
      <c r="Q3978">
        <v>5891200</v>
      </c>
      <c r="R3978">
        <v>1229201</v>
      </c>
      <c r="S3978" t="s">
        <v>1055</v>
      </c>
      <c r="T3978">
        <v>-0.53507649318789341</v>
      </c>
      <c r="U3978">
        <v>0.78740482095262765</v>
      </c>
      <c r="V3978">
        <v>0.1919028344366146</v>
      </c>
      <c r="W3978">
        <v>1.7424707712451559</v>
      </c>
      <c r="X3978">
        <v>4.4381042127634142E-2</v>
      </c>
      <c r="Y3978" t="str">
        <f t="shared" si="248"/>
        <v>61-72</v>
      </c>
      <c r="Z3978" s="20">
        <f t="shared" si="249"/>
        <v>0.89928918459660623</v>
      </c>
      <c r="AA3978" t="str">
        <f t="shared" si="250"/>
        <v>80%-100%</v>
      </c>
      <c r="AB3978">
        <f t="shared" si="251"/>
        <v>2.5488756048562219E-4</v>
      </c>
    </row>
    <row r="3979" spans="1:28" x14ac:dyDescent="0.25">
      <c r="A3979" t="s">
        <v>8895</v>
      </c>
      <c r="B3979" t="s">
        <v>8896</v>
      </c>
      <c r="C3979" t="s">
        <v>77</v>
      </c>
      <c r="D3979" t="s">
        <v>683</v>
      </c>
      <c r="E3979">
        <v>38</v>
      </c>
      <c r="F3979" t="s">
        <v>95</v>
      </c>
      <c r="G3979">
        <v>2014</v>
      </c>
      <c r="H3979" t="s">
        <v>16</v>
      </c>
      <c r="J3979" t="s">
        <v>80</v>
      </c>
      <c r="K3979">
        <v>48</v>
      </c>
      <c r="L3979" s="18">
        <v>42744</v>
      </c>
      <c r="M3979" s="18">
        <v>44440</v>
      </c>
      <c r="N3979" s="18">
        <v>43129</v>
      </c>
      <c r="O3979">
        <v>24500000</v>
      </c>
      <c r="P3979">
        <v>17000000</v>
      </c>
      <c r="Q3979">
        <v>7500000</v>
      </c>
      <c r="R3979">
        <v>515024</v>
      </c>
      <c r="S3979" t="s">
        <v>567</v>
      </c>
      <c r="T3979">
        <v>-2.7181318926064431</v>
      </c>
      <c r="U3979">
        <v>-5.6058907809377272E-2</v>
      </c>
      <c r="V3979">
        <v>0.32803285986234038</v>
      </c>
      <c r="W3979">
        <v>-0.52339215139685635</v>
      </c>
      <c r="X3979">
        <v>-1.270532873606796</v>
      </c>
      <c r="Y3979" t="str">
        <f t="shared" si="248"/>
        <v>37-48</v>
      </c>
      <c r="Z3979" s="20">
        <f t="shared" si="249"/>
        <v>0.69387755102040816</v>
      </c>
      <c r="AA3979" t="str">
        <f t="shared" si="250"/>
        <v>60%-80%</v>
      </c>
      <c r="AB3979">
        <f t="shared" si="251"/>
        <v>1.0679556146760952E-4</v>
      </c>
    </row>
    <row r="3980" spans="1:28" x14ac:dyDescent="0.25">
      <c r="A3980" t="s">
        <v>8897</v>
      </c>
      <c r="B3980" t="s">
        <v>8898</v>
      </c>
      <c r="C3980" t="s">
        <v>77</v>
      </c>
      <c r="D3980" t="s">
        <v>1137</v>
      </c>
      <c r="E3980">
        <v>74</v>
      </c>
      <c r="F3980" t="s">
        <v>11</v>
      </c>
      <c r="G3980">
        <v>2021</v>
      </c>
      <c r="H3980" t="s">
        <v>11</v>
      </c>
      <c r="I3980" t="s">
        <v>188</v>
      </c>
      <c r="J3980" t="s">
        <v>80</v>
      </c>
      <c r="K3980">
        <v>72</v>
      </c>
      <c r="L3980" s="18">
        <v>44022</v>
      </c>
      <c r="M3980" s="18">
        <v>46302</v>
      </c>
      <c r="N3980" s="18">
        <v>44433</v>
      </c>
      <c r="O3980">
        <v>75017000</v>
      </c>
      <c r="P3980">
        <v>45010200</v>
      </c>
      <c r="Q3980">
        <v>30006800</v>
      </c>
      <c r="R3980">
        <v>1163006</v>
      </c>
      <c r="S3980" t="s">
        <v>168</v>
      </c>
      <c r="T3980">
        <v>2.2815442219069261E-2</v>
      </c>
      <c r="U3980">
        <v>-0.44154004075283299</v>
      </c>
      <c r="V3980">
        <v>0.36755510485368181</v>
      </c>
      <c r="W3980">
        <v>3.3650900020235062</v>
      </c>
      <c r="X3980">
        <v>0.27642467431606299</v>
      </c>
      <c r="Y3980" t="str">
        <f t="shared" si="248"/>
        <v>61-72</v>
      </c>
      <c r="Z3980" s="20">
        <f t="shared" si="249"/>
        <v>0.6</v>
      </c>
      <c r="AA3980" t="str">
        <f t="shared" si="250"/>
        <v>40%-60%</v>
      </c>
      <c r="AB3980">
        <f t="shared" si="251"/>
        <v>2.4116134153010088E-4</v>
      </c>
    </row>
    <row r="3981" spans="1:28" x14ac:dyDescent="0.25">
      <c r="A3981" t="s">
        <v>8899</v>
      </c>
      <c r="B3981" t="s">
        <v>8900</v>
      </c>
      <c r="C3981" t="s">
        <v>77</v>
      </c>
      <c r="D3981" t="s">
        <v>760</v>
      </c>
      <c r="E3981">
        <v>38</v>
      </c>
      <c r="F3981" t="s">
        <v>17</v>
      </c>
      <c r="G3981">
        <v>2018</v>
      </c>
      <c r="H3981" t="s">
        <v>17</v>
      </c>
      <c r="J3981" t="s">
        <v>80</v>
      </c>
      <c r="K3981">
        <v>60</v>
      </c>
      <c r="L3981" s="18">
        <v>43131</v>
      </c>
      <c r="M3981" s="18">
        <v>44957</v>
      </c>
      <c r="N3981" s="18">
        <v>44263</v>
      </c>
      <c r="O3981">
        <v>57390000</v>
      </c>
      <c r="P3981">
        <v>27390000</v>
      </c>
      <c r="Q3981">
        <v>30000000</v>
      </c>
      <c r="R3981">
        <v>622313</v>
      </c>
      <c r="S3981" t="s">
        <v>474</v>
      </c>
      <c r="T3981">
        <v>1.405417195184151</v>
      </c>
      <c r="U3981">
        <v>-0.94553303272322387</v>
      </c>
      <c r="V3981">
        <v>-0.90561963318923788</v>
      </c>
      <c r="W3981">
        <v>-0.43444195296500449</v>
      </c>
      <c r="X3981">
        <v>-3.2966835268508812E-2</v>
      </c>
      <c r="Y3981" t="str">
        <f t="shared" si="248"/>
        <v>49-60</v>
      </c>
      <c r="Z3981" s="20">
        <f t="shared" si="249"/>
        <v>0.47726084683742814</v>
      </c>
      <c r="AA3981" t="str">
        <f t="shared" si="250"/>
        <v>40%-60%</v>
      </c>
      <c r="AB3981">
        <f t="shared" si="251"/>
        <v>1.2904304701061013E-4</v>
      </c>
    </row>
    <row r="3982" spans="1:28" x14ac:dyDescent="0.25">
      <c r="A3982" t="s">
        <v>8901</v>
      </c>
      <c r="B3982" t="s">
        <v>8902</v>
      </c>
      <c r="C3982" t="s">
        <v>77</v>
      </c>
      <c r="D3982" t="s">
        <v>138</v>
      </c>
      <c r="E3982">
        <v>252</v>
      </c>
      <c r="F3982" t="s">
        <v>79</v>
      </c>
      <c r="G3982">
        <v>2018</v>
      </c>
      <c r="H3982" t="s">
        <v>13</v>
      </c>
      <c r="J3982" t="s">
        <v>80</v>
      </c>
      <c r="K3982">
        <v>36</v>
      </c>
      <c r="L3982" s="18">
        <v>42853</v>
      </c>
      <c r="M3982" s="18">
        <v>43949</v>
      </c>
      <c r="N3982" s="18">
        <v>42874</v>
      </c>
      <c r="O3982">
        <v>39350000</v>
      </c>
      <c r="P3982">
        <v>9350000</v>
      </c>
      <c r="Q3982">
        <v>30000000</v>
      </c>
      <c r="R3982">
        <v>294811</v>
      </c>
      <c r="S3982" t="s">
        <v>403</v>
      </c>
      <c r="T3982">
        <v>0.96880611530044081</v>
      </c>
      <c r="U3982">
        <v>-1.9295853798661979</v>
      </c>
      <c r="V3982">
        <v>-2.4685979514128169</v>
      </c>
      <c r="W3982">
        <v>5.0864023508394529E-2</v>
      </c>
      <c r="X3982">
        <v>1.7460343448427791</v>
      </c>
      <c r="Y3982" t="str">
        <f t="shared" si="248"/>
        <v>25-36</v>
      </c>
      <c r="Z3982" s="20">
        <f t="shared" si="249"/>
        <v>0.23761118170266837</v>
      </c>
      <c r="AA3982" t="str">
        <f t="shared" si="250"/>
        <v>20%-40%</v>
      </c>
      <c r="AB3982">
        <f t="shared" si="251"/>
        <v>6.1132114759365446E-5</v>
      </c>
    </row>
    <row r="3983" spans="1:28" x14ac:dyDescent="0.25">
      <c r="A3983" t="s">
        <v>8903</v>
      </c>
      <c r="B3983" t="s">
        <v>8904</v>
      </c>
      <c r="C3983" t="s">
        <v>77</v>
      </c>
      <c r="D3983" t="s">
        <v>219</v>
      </c>
      <c r="E3983">
        <v>7</v>
      </c>
      <c r="F3983" t="s">
        <v>117</v>
      </c>
      <c r="G3983">
        <v>2021</v>
      </c>
      <c r="H3983" t="s">
        <v>29</v>
      </c>
      <c r="I3983" t="s">
        <v>84</v>
      </c>
      <c r="J3983" t="s">
        <v>80</v>
      </c>
      <c r="K3983">
        <v>27</v>
      </c>
      <c r="L3983" s="18">
        <v>44103</v>
      </c>
      <c r="M3983" s="18">
        <v>44924</v>
      </c>
      <c r="N3983" s="18">
        <v>44351</v>
      </c>
      <c r="O3983">
        <v>54066880</v>
      </c>
      <c r="P3983">
        <v>7066880</v>
      </c>
      <c r="Q3983">
        <v>47000000</v>
      </c>
      <c r="R3983">
        <v>461532</v>
      </c>
      <c r="S3983" t="s">
        <v>771</v>
      </c>
      <c r="T3983">
        <v>0.44729843655045393</v>
      </c>
      <c r="U3983">
        <v>-2.368559634815611</v>
      </c>
      <c r="V3983">
        <v>-4.4146365390986242</v>
      </c>
      <c r="W3983">
        <v>-3.8040704113064872E-2</v>
      </c>
      <c r="X3983">
        <v>1.2045992030697781</v>
      </c>
      <c r="Y3983" t="str">
        <f t="shared" si="248"/>
        <v>25-36</v>
      </c>
      <c r="Z3983" s="20">
        <f t="shared" si="249"/>
        <v>0.2</v>
      </c>
      <c r="AA3983" t="str">
        <f t="shared" si="250"/>
        <v>20%</v>
      </c>
      <c r="AB3983">
        <f t="shared" si="251"/>
        <v>9.5703441150837149E-5</v>
      </c>
    </row>
    <row r="3984" spans="1:28" x14ac:dyDescent="0.25">
      <c r="A3984" t="s">
        <v>8905</v>
      </c>
      <c r="B3984" t="s">
        <v>8906</v>
      </c>
      <c r="C3984" t="s">
        <v>77</v>
      </c>
      <c r="D3984" t="s">
        <v>246</v>
      </c>
      <c r="E3984">
        <v>77</v>
      </c>
      <c r="F3984" t="s">
        <v>87</v>
      </c>
      <c r="G3984">
        <v>2020</v>
      </c>
      <c r="H3984" t="s">
        <v>15</v>
      </c>
      <c r="I3984" t="s">
        <v>84</v>
      </c>
      <c r="J3984" t="s">
        <v>80</v>
      </c>
      <c r="K3984">
        <v>24</v>
      </c>
      <c r="L3984" s="18">
        <v>43561</v>
      </c>
      <c r="M3984" s="18">
        <v>44351</v>
      </c>
      <c r="N3984" s="18">
        <v>44316</v>
      </c>
      <c r="O3984">
        <v>34000000</v>
      </c>
      <c r="P3984">
        <v>14600000</v>
      </c>
      <c r="Q3984">
        <v>19400000</v>
      </c>
      <c r="R3984">
        <v>849609</v>
      </c>
      <c r="S3984" t="s">
        <v>124</v>
      </c>
      <c r="T3984">
        <v>-0.63210117760649565</v>
      </c>
      <c r="U3984">
        <v>-1.1420115112293681</v>
      </c>
      <c r="V3984">
        <v>0.24898836987965761</v>
      </c>
      <c r="W3984">
        <v>-0.80086366590815528</v>
      </c>
      <c r="X3984">
        <v>-0.88379348662608126</v>
      </c>
      <c r="Y3984" t="str">
        <f t="shared" si="248"/>
        <v>&lt;=24</v>
      </c>
      <c r="Z3984" s="20">
        <f t="shared" si="249"/>
        <v>0.42941176470588233</v>
      </c>
      <c r="AA3984" t="str">
        <f t="shared" si="250"/>
        <v>40%-60%</v>
      </c>
      <c r="AB3984">
        <f t="shared" si="251"/>
        <v>1.7617522714074343E-4</v>
      </c>
    </row>
    <row r="3985" spans="1:28" x14ac:dyDescent="0.25">
      <c r="A3985" t="s">
        <v>8907</v>
      </c>
      <c r="B3985" t="s">
        <v>8908</v>
      </c>
      <c r="C3985" t="s">
        <v>77</v>
      </c>
      <c r="D3985" t="s">
        <v>410</v>
      </c>
      <c r="E3985">
        <v>236</v>
      </c>
      <c r="F3985" t="s">
        <v>17</v>
      </c>
      <c r="G3985">
        <v>2020</v>
      </c>
      <c r="H3985" t="s">
        <v>17</v>
      </c>
      <c r="I3985" t="s">
        <v>84</v>
      </c>
      <c r="J3985" t="s">
        <v>80</v>
      </c>
      <c r="K3985">
        <v>72</v>
      </c>
      <c r="L3985" s="18">
        <v>43826</v>
      </c>
      <c r="M3985" s="18">
        <v>46018</v>
      </c>
      <c r="N3985" s="18">
        <v>44180</v>
      </c>
      <c r="O3985">
        <v>56887000</v>
      </c>
      <c r="P3985">
        <v>28443500</v>
      </c>
      <c r="Q3985">
        <v>28443500</v>
      </c>
      <c r="R3985">
        <v>695130</v>
      </c>
      <c r="S3985" t="s">
        <v>266</v>
      </c>
      <c r="T3985">
        <v>0.31388949547487588</v>
      </c>
      <c r="U3985">
        <v>-0.85216124758390532</v>
      </c>
      <c r="V3985">
        <v>0.2094661248883162</v>
      </c>
      <c r="W3985">
        <v>0.25060733645045108</v>
      </c>
      <c r="X3985">
        <v>0.1217289195237771</v>
      </c>
      <c r="Y3985" t="str">
        <f t="shared" si="248"/>
        <v>61-72</v>
      </c>
      <c r="Z3985" s="20">
        <f t="shared" si="249"/>
        <v>0.5</v>
      </c>
      <c r="AA3985" t="str">
        <f t="shared" si="250"/>
        <v>40%-60%</v>
      </c>
      <c r="AB3985">
        <f t="shared" si="251"/>
        <v>1.4414240626258078E-4</v>
      </c>
    </row>
    <row r="3986" spans="1:28" x14ac:dyDescent="0.25">
      <c r="A3986" t="s">
        <v>8909</v>
      </c>
      <c r="B3986" t="s">
        <v>8910</v>
      </c>
      <c r="C3986" t="s">
        <v>77</v>
      </c>
      <c r="D3986" t="s">
        <v>216</v>
      </c>
      <c r="E3986">
        <v>15</v>
      </c>
      <c r="F3986" t="s">
        <v>79</v>
      </c>
      <c r="G3986">
        <v>2017</v>
      </c>
      <c r="H3986" t="s">
        <v>13</v>
      </c>
      <c r="J3986" t="s">
        <v>80</v>
      </c>
      <c r="K3986">
        <v>84</v>
      </c>
      <c r="L3986" s="18">
        <v>42719</v>
      </c>
      <c r="M3986" s="18">
        <v>45275</v>
      </c>
      <c r="N3986" s="18">
        <v>44260</v>
      </c>
      <c r="O3986">
        <v>37290000</v>
      </c>
      <c r="P3986">
        <v>28690000</v>
      </c>
      <c r="Q3986">
        <v>8600000</v>
      </c>
      <c r="R3986">
        <v>566325</v>
      </c>
      <c r="S3986" t="s">
        <v>891</v>
      </c>
      <c r="T3986">
        <v>0.60496354873068248</v>
      </c>
      <c r="U3986">
        <v>0.25395031654002143</v>
      </c>
      <c r="V3986">
        <v>0.10632259032195809</v>
      </c>
      <c r="W3986">
        <v>-0.3584359998273402</v>
      </c>
      <c r="X3986">
        <v>0.81785981608906366</v>
      </c>
      <c r="Y3986" t="str">
        <f t="shared" si="248"/>
        <v>&gt;72</v>
      </c>
      <c r="Z3986" s="20">
        <f t="shared" si="249"/>
        <v>0.76937516760525615</v>
      </c>
      <c r="AA3986" t="str">
        <f t="shared" si="250"/>
        <v>60%-80%</v>
      </c>
      <c r="AB3986">
        <f t="shared" si="251"/>
        <v>1.1743335523809367E-4</v>
      </c>
    </row>
    <row r="3987" spans="1:28" x14ac:dyDescent="0.25">
      <c r="A3987" t="s">
        <v>8911</v>
      </c>
      <c r="B3987" t="s">
        <v>8912</v>
      </c>
      <c r="C3987" t="s">
        <v>77</v>
      </c>
      <c r="D3987" t="s">
        <v>291</v>
      </c>
      <c r="E3987">
        <v>236</v>
      </c>
      <c r="F3987" t="s">
        <v>142</v>
      </c>
      <c r="G3987">
        <v>2017</v>
      </c>
      <c r="H3987" t="s">
        <v>143</v>
      </c>
      <c r="J3987" t="s">
        <v>80</v>
      </c>
      <c r="K3987">
        <v>72</v>
      </c>
      <c r="L3987" s="18">
        <v>42674</v>
      </c>
      <c r="M3987" s="18">
        <v>44865</v>
      </c>
      <c r="N3987" s="18">
        <v>43851</v>
      </c>
      <c r="O3987">
        <v>30990001</v>
      </c>
      <c r="P3987">
        <v>30990001</v>
      </c>
      <c r="Q3987">
        <v>0</v>
      </c>
      <c r="R3987">
        <v>656481</v>
      </c>
      <c r="S3987" t="s">
        <v>544</v>
      </c>
      <c r="T3987">
        <v>0.99306228640509131</v>
      </c>
      <c r="U3987">
        <v>1.2009447865714571</v>
      </c>
      <c r="V3987">
        <v>-0.15833381533785501</v>
      </c>
      <c r="W3987">
        <v>-9.4790713064927222E-4</v>
      </c>
      <c r="X3987">
        <v>-0.18766259006079469</v>
      </c>
      <c r="Y3987" t="str">
        <f t="shared" si="248"/>
        <v>61-72</v>
      </c>
      <c r="Z3987" s="20">
        <f t="shared" si="249"/>
        <v>1</v>
      </c>
      <c r="AA3987" t="str">
        <f t="shared" si="250"/>
        <v>80%-100%</v>
      </c>
      <c r="AB3987">
        <f t="shared" si="251"/>
        <v>1.3612813575254311E-4</v>
      </c>
    </row>
    <row r="3988" spans="1:28" x14ac:dyDescent="0.25">
      <c r="A3988" t="s">
        <v>8913</v>
      </c>
      <c r="B3988" t="s">
        <v>8914</v>
      </c>
      <c r="C3988" t="s">
        <v>77</v>
      </c>
      <c r="D3988" t="s">
        <v>128</v>
      </c>
      <c r="E3988">
        <v>27</v>
      </c>
      <c r="F3988" t="s">
        <v>87</v>
      </c>
      <c r="G3988">
        <v>2018</v>
      </c>
      <c r="H3988" t="s">
        <v>15</v>
      </c>
      <c r="J3988" t="s">
        <v>80</v>
      </c>
      <c r="K3988">
        <v>12</v>
      </c>
      <c r="L3988" s="18">
        <v>43091</v>
      </c>
      <c r="M3988" s="18">
        <v>43456</v>
      </c>
      <c r="N3988" s="18">
        <v>43124</v>
      </c>
      <c r="O3988">
        <v>37870000</v>
      </c>
      <c r="P3988">
        <v>11361000</v>
      </c>
      <c r="Q3988">
        <v>26509000</v>
      </c>
      <c r="R3988">
        <v>1031427</v>
      </c>
      <c r="S3988" t="s">
        <v>278</v>
      </c>
      <c r="T3988">
        <v>0.95667802974811544</v>
      </c>
      <c r="U3988">
        <v>-1.6734036612460499</v>
      </c>
      <c r="V3988">
        <v>9.0899389914291959E-2</v>
      </c>
      <c r="W3988">
        <v>0.74636927598802416</v>
      </c>
      <c r="X3988">
        <v>0.1217289195237771</v>
      </c>
      <c r="Y3988" t="str">
        <f t="shared" si="248"/>
        <v>&lt;=24</v>
      </c>
      <c r="Z3988" s="20">
        <f t="shared" si="249"/>
        <v>0.3</v>
      </c>
      <c r="AA3988" t="str">
        <f t="shared" si="250"/>
        <v>20%-40%</v>
      </c>
      <c r="AB3988">
        <f t="shared" si="251"/>
        <v>2.138770728701033E-4</v>
      </c>
    </row>
    <row r="3989" spans="1:28" x14ac:dyDescent="0.25">
      <c r="A3989" t="s">
        <v>8915</v>
      </c>
      <c r="B3989" t="s">
        <v>8916</v>
      </c>
      <c r="C3989" t="s">
        <v>77</v>
      </c>
      <c r="D3989" t="s">
        <v>212</v>
      </c>
      <c r="E3989">
        <v>52</v>
      </c>
      <c r="F3989" t="s">
        <v>87</v>
      </c>
      <c r="G3989">
        <v>2018</v>
      </c>
      <c r="H3989" t="s">
        <v>15</v>
      </c>
      <c r="J3989" t="s">
        <v>80</v>
      </c>
      <c r="K3989">
        <v>84</v>
      </c>
      <c r="L3989" s="18">
        <v>42961</v>
      </c>
      <c r="M3989" s="18">
        <v>45518</v>
      </c>
      <c r="N3989" s="18">
        <v>43280</v>
      </c>
      <c r="O3989">
        <v>32330000</v>
      </c>
      <c r="P3989">
        <v>32330000</v>
      </c>
      <c r="Q3989">
        <v>0</v>
      </c>
      <c r="R3989">
        <v>700862</v>
      </c>
      <c r="S3989" t="s">
        <v>490</v>
      </c>
      <c r="T3989">
        <v>1.2113678263469461</v>
      </c>
      <c r="U3989">
        <v>1.2009447865714571</v>
      </c>
      <c r="V3989">
        <v>1.237044494663192</v>
      </c>
      <c r="W3989">
        <v>1.9602343508030019E-2</v>
      </c>
      <c r="X3989">
        <v>2.210121609219637</v>
      </c>
      <c r="Y3989" t="str">
        <f t="shared" si="248"/>
        <v>&gt;72</v>
      </c>
      <c r="Z3989" s="20">
        <f t="shared" si="249"/>
        <v>1</v>
      </c>
      <c r="AA3989" t="str">
        <f t="shared" si="250"/>
        <v>80%-100%</v>
      </c>
      <c r="AB3989">
        <f t="shared" si="251"/>
        <v>1.4533099583963414E-4</v>
      </c>
    </row>
    <row r="3990" spans="1:28" x14ac:dyDescent="0.25">
      <c r="A3990" t="s">
        <v>8917</v>
      </c>
      <c r="B3990" t="s">
        <v>8918</v>
      </c>
      <c r="C3990" t="s">
        <v>77</v>
      </c>
      <c r="D3990" t="s">
        <v>116</v>
      </c>
      <c r="E3990">
        <v>62</v>
      </c>
      <c r="F3990" t="s">
        <v>79</v>
      </c>
      <c r="G3990">
        <v>2019</v>
      </c>
      <c r="H3990" t="s">
        <v>13</v>
      </c>
      <c r="I3990" t="s">
        <v>84</v>
      </c>
      <c r="J3990" t="s">
        <v>80</v>
      </c>
      <c r="K3990">
        <v>72</v>
      </c>
      <c r="L3990" s="18">
        <v>43538</v>
      </c>
      <c r="M3990" s="18">
        <v>45730</v>
      </c>
      <c r="N3990" s="18">
        <v>43902</v>
      </c>
      <c r="O3990">
        <v>33224950</v>
      </c>
      <c r="P3990">
        <v>16224950</v>
      </c>
      <c r="Q3990">
        <v>17000000</v>
      </c>
      <c r="R3990">
        <v>337366</v>
      </c>
      <c r="S3990" t="s">
        <v>166</v>
      </c>
      <c r="T3990">
        <v>-0.17123392661813511</v>
      </c>
      <c r="U3990">
        <v>-0.90005476831974141</v>
      </c>
      <c r="V3990">
        <v>-0.40370451158699833</v>
      </c>
      <c r="W3990">
        <v>-0.67256229797452283</v>
      </c>
      <c r="X3990">
        <v>-1.1931849962106531</v>
      </c>
      <c r="Y3990" t="str">
        <f t="shared" si="248"/>
        <v>61-72</v>
      </c>
      <c r="Z3990" s="20">
        <f t="shared" si="249"/>
        <v>0.48833632556256668</v>
      </c>
      <c r="AA3990" t="str">
        <f t="shared" si="250"/>
        <v>40%-60%</v>
      </c>
      <c r="AB3990">
        <f t="shared" si="251"/>
        <v>6.9956334831156513E-5</v>
      </c>
    </row>
    <row r="3991" spans="1:28" x14ac:dyDescent="0.25">
      <c r="A3991" t="s">
        <v>8919</v>
      </c>
      <c r="B3991" t="s">
        <v>8920</v>
      </c>
      <c r="C3991" t="s">
        <v>77</v>
      </c>
      <c r="D3991" t="s">
        <v>1191</v>
      </c>
      <c r="E3991">
        <v>46</v>
      </c>
      <c r="F3991" t="s">
        <v>17</v>
      </c>
      <c r="G3991">
        <v>2018</v>
      </c>
      <c r="H3991" t="s">
        <v>17</v>
      </c>
      <c r="J3991" t="s">
        <v>80</v>
      </c>
      <c r="K3991">
        <v>72</v>
      </c>
      <c r="L3991" s="18">
        <v>42821</v>
      </c>
      <c r="M3991" s="18">
        <v>45012</v>
      </c>
      <c r="N3991" s="18">
        <v>43091</v>
      </c>
      <c r="O3991">
        <v>61890000</v>
      </c>
      <c r="P3991">
        <v>30945000</v>
      </c>
      <c r="Q3991">
        <v>30945000</v>
      </c>
      <c r="R3991">
        <v>768031</v>
      </c>
      <c r="S3991" t="s">
        <v>287</v>
      </c>
      <c r="T3991">
        <v>1.405417195184151</v>
      </c>
      <c r="U3991">
        <v>-0.85216124758390532</v>
      </c>
      <c r="V3991">
        <v>0.92086653473246149</v>
      </c>
      <c r="W3991">
        <v>1.3671254947384279</v>
      </c>
      <c r="X3991">
        <v>0.1217289195237771</v>
      </c>
      <c r="Y3991" t="str">
        <f t="shared" si="248"/>
        <v>61-72</v>
      </c>
      <c r="Z3991" s="20">
        <f t="shared" si="249"/>
        <v>0.5</v>
      </c>
      <c r="AA3991" t="str">
        <f t="shared" si="250"/>
        <v>40%-60%</v>
      </c>
      <c r="AB3991">
        <f t="shared" si="251"/>
        <v>1.5925918378469664E-4</v>
      </c>
    </row>
    <row r="3992" spans="1:28" x14ac:dyDescent="0.25">
      <c r="A3992" t="s">
        <v>8921</v>
      </c>
      <c r="B3992" t="s">
        <v>8922</v>
      </c>
      <c r="C3992" t="s">
        <v>77</v>
      </c>
      <c r="D3992" t="s">
        <v>86</v>
      </c>
      <c r="E3992">
        <v>236</v>
      </c>
      <c r="F3992" t="s">
        <v>12</v>
      </c>
      <c r="G3992">
        <v>2020</v>
      </c>
      <c r="H3992" t="s">
        <v>12</v>
      </c>
      <c r="I3992" t="s">
        <v>84</v>
      </c>
      <c r="J3992" t="s">
        <v>80</v>
      </c>
      <c r="K3992">
        <v>60</v>
      </c>
      <c r="L3992" s="18">
        <v>43775</v>
      </c>
      <c r="M3992" s="18">
        <v>45454</v>
      </c>
      <c r="N3992" s="18">
        <v>43738</v>
      </c>
      <c r="O3992">
        <v>70435350</v>
      </c>
      <c r="P3992">
        <v>21612650</v>
      </c>
      <c r="Q3992">
        <v>48822700</v>
      </c>
      <c r="R3992">
        <v>535360</v>
      </c>
      <c r="S3992" t="s">
        <v>598</v>
      </c>
      <c r="T3992">
        <v>1.235623997451597</v>
      </c>
      <c r="U3992">
        <v>-1.6453015932295101</v>
      </c>
      <c r="V3992">
        <v>-0.62050101992985252</v>
      </c>
      <c r="W3992">
        <v>-0.43454683454226001</v>
      </c>
      <c r="X3992">
        <v>0.89520769348520657</v>
      </c>
      <c r="Y3992" t="str">
        <f t="shared" si="248"/>
        <v>49-60</v>
      </c>
      <c r="Z3992" s="20">
        <f t="shared" si="249"/>
        <v>0.30684379363487224</v>
      </c>
      <c r="AA3992" t="str">
        <f t="shared" si="250"/>
        <v>20%-40%</v>
      </c>
      <c r="AB3992">
        <f t="shared" si="251"/>
        <v>1.1101244172562721E-4</v>
      </c>
    </row>
    <row r="3993" spans="1:28" x14ac:dyDescent="0.25">
      <c r="A3993" t="s">
        <v>8923</v>
      </c>
      <c r="B3993" t="s">
        <v>8924</v>
      </c>
      <c r="C3993" t="s">
        <v>77</v>
      </c>
      <c r="D3993" t="s">
        <v>145</v>
      </c>
      <c r="E3993">
        <v>38</v>
      </c>
      <c r="F3993" t="s">
        <v>25</v>
      </c>
      <c r="G3993">
        <v>2021</v>
      </c>
      <c r="H3993" t="s">
        <v>25</v>
      </c>
      <c r="I3993" t="s">
        <v>84</v>
      </c>
      <c r="J3993" t="s">
        <v>80</v>
      </c>
      <c r="K3993">
        <v>84</v>
      </c>
      <c r="L3993" s="18">
        <v>44223</v>
      </c>
      <c r="M3993" s="18">
        <v>46779</v>
      </c>
      <c r="N3993" s="18">
        <v>44480</v>
      </c>
      <c r="O3993">
        <v>37510000</v>
      </c>
      <c r="P3993">
        <v>32510000</v>
      </c>
      <c r="Q3993">
        <v>5000000</v>
      </c>
      <c r="R3993">
        <v>689050</v>
      </c>
      <c r="S3993" t="s">
        <v>616</v>
      </c>
      <c r="T3993">
        <v>0.55645120652138136</v>
      </c>
      <c r="U3993">
        <v>0.65359580385875005</v>
      </c>
      <c r="V3993">
        <v>0.28851061487099899</v>
      </c>
      <c r="W3993">
        <v>-0.5260473812007922</v>
      </c>
      <c r="X3993">
        <v>-1.0384892414183671</v>
      </c>
      <c r="Y3993" t="str">
        <f t="shared" si="248"/>
        <v>&gt;72</v>
      </c>
      <c r="Z3993" s="20">
        <f t="shared" si="249"/>
        <v>0.86670221274326842</v>
      </c>
      <c r="AA3993" t="str">
        <f t="shared" si="250"/>
        <v>80%-100%</v>
      </c>
      <c r="AB3993">
        <f t="shared" si="251"/>
        <v>1.4288165528064E-4</v>
      </c>
    </row>
    <row r="3994" spans="1:28" x14ac:dyDescent="0.25">
      <c r="A3994" t="s">
        <v>8925</v>
      </c>
      <c r="B3994" t="s">
        <v>8926</v>
      </c>
      <c r="C3994" t="s">
        <v>77</v>
      </c>
      <c r="D3994" t="s">
        <v>709</v>
      </c>
      <c r="E3994">
        <v>87</v>
      </c>
      <c r="F3994" t="s">
        <v>12</v>
      </c>
      <c r="G3994">
        <v>2018</v>
      </c>
      <c r="H3994" t="s">
        <v>12</v>
      </c>
      <c r="J3994" t="s">
        <v>80</v>
      </c>
      <c r="K3994">
        <v>72</v>
      </c>
      <c r="L3994" s="18">
        <v>43087</v>
      </c>
      <c r="M3994" s="18">
        <v>45278</v>
      </c>
      <c r="N3994" s="18">
        <v>43581</v>
      </c>
      <c r="O3994">
        <v>74990000</v>
      </c>
      <c r="P3994">
        <v>40000000</v>
      </c>
      <c r="Q3994">
        <v>34990000</v>
      </c>
      <c r="R3994">
        <v>1099335</v>
      </c>
      <c r="S3994" t="s">
        <v>257</v>
      </c>
      <c r="T3994">
        <v>-2.2936488982750589</v>
      </c>
      <c r="U3994">
        <v>-0.71499547573274713</v>
      </c>
      <c r="V3994">
        <v>-0.2648008150077798</v>
      </c>
      <c r="W3994">
        <v>1.2825819820699329</v>
      </c>
      <c r="X3994">
        <v>-0.80644560922993824</v>
      </c>
      <c r="Y3994" t="str">
        <f t="shared" si="248"/>
        <v>61-72</v>
      </c>
      <c r="Z3994" s="20">
        <f t="shared" si="249"/>
        <v>0.53340445392719027</v>
      </c>
      <c r="AA3994" t="str">
        <f t="shared" si="250"/>
        <v>40%-60%</v>
      </c>
      <c r="AB3994">
        <f t="shared" si="251"/>
        <v>2.2795850012037207E-4</v>
      </c>
    </row>
    <row r="3995" spans="1:28" x14ac:dyDescent="0.25">
      <c r="A3995" t="s">
        <v>8927</v>
      </c>
      <c r="B3995" t="s">
        <v>8928</v>
      </c>
      <c r="C3995" t="s">
        <v>77</v>
      </c>
      <c r="D3995" t="s">
        <v>176</v>
      </c>
      <c r="E3995">
        <v>49</v>
      </c>
      <c r="F3995" t="s">
        <v>79</v>
      </c>
      <c r="G3995">
        <v>2019</v>
      </c>
      <c r="H3995" t="s">
        <v>13</v>
      </c>
      <c r="J3995" t="s">
        <v>80</v>
      </c>
      <c r="K3995">
        <v>24</v>
      </c>
      <c r="L3995" s="18">
        <v>43202</v>
      </c>
      <c r="M3995" s="18">
        <v>44169</v>
      </c>
      <c r="N3995" s="18">
        <v>43838</v>
      </c>
      <c r="O3995">
        <v>36990000</v>
      </c>
      <c r="P3995">
        <v>12940000</v>
      </c>
      <c r="Q3995">
        <v>24050000</v>
      </c>
      <c r="R3995">
        <v>601444</v>
      </c>
      <c r="S3995" t="s">
        <v>337</v>
      </c>
      <c r="T3995">
        <v>0.76262866091091108</v>
      </c>
      <c r="U3995">
        <v>-1.468814614425378</v>
      </c>
      <c r="V3995">
        <v>-2.8856117815471061</v>
      </c>
      <c r="W3995">
        <v>-0.60238523806394861</v>
      </c>
      <c r="X3995">
        <v>-0.80644560922993824</v>
      </c>
      <c r="Y3995" t="str">
        <f t="shared" si="248"/>
        <v>&lt;=24</v>
      </c>
      <c r="Z3995" s="20">
        <f t="shared" si="249"/>
        <v>0.34982427683157608</v>
      </c>
      <c r="AA3995" t="str">
        <f t="shared" si="250"/>
        <v>20%-40%</v>
      </c>
      <c r="AB3995">
        <f t="shared" si="251"/>
        <v>1.2471564368131375E-4</v>
      </c>
    </row>
    <row r="3996" spans="1:28" x14ac:dyDescent="0.25">
      <c r="A3996" t="s">
        <v>8929</v>
      </c>
      <c r="B3996" t="s">
        <v>8930</v>
      </c>
      <c r="C3996" t="s">
        <v>77</v>
      </c>
      <c r="D3996" t="s">
        <v>246</v>
      </c>
      <c r="E3996">
        <v>49</v>
      </c>
      <c r="F3996" t="s">
        <v>117</v>
      </c>
      <c r="G3996">
        <v>2020</v>
      </c>
      <c r="H3996" t="s">
        <v>14</v>
      </c>
      <c r="I3996" t="s">
        <v>84</v>
      </c>
      <c r="J3996" t="s">
        <v>80</v>
      </c>
      <c r="K3996">
        <v>84</v>
      </c>
      <c r="L3996" s="18">
        <v>43661</v>
      </c>
      <c r="M3996" s="18">
        <v>46218</v>
      </c>
      <c r="N3996" s="18">
        <v>44266</v>
      </c>
      <c r="O3996">
        <v>43190000</v>
      </c>
      <c r="P3996">
        <v>30190000</v>
      </c>
      <c r="Q3996">
        <v>13000000</v>
      </c>
      <c r="R3996">
        <v>652000</v>
      </c>
      <c r="S3996" t="s">
        <v>218</v>
      </c>
      <c r="T3996">
        <v>1.235623997451597</v>
      </c>
      <c r="U3996">
        <v>-3.5006982079606383E-2</v>
      </c>
      <c r="V3996">
        <v>0.24898836987965761</v>
      </c>
      <c r="W3996">
        <v>-0.39693683198441032</v>
      </c>
      <c r="X3996">
        <v>-0.26501046745693763</v>
      </c>
      <c r="Y3996" t="str">
        <f t="shared" si="248"/>
        <v>&gt;72</v>
      </c>
      <c r="Z3996" s="20">
        <f t="shared" si="249"/>
        <v>0.69900439916647372</v>
      </c>
      <c r="AA3996" t="str">
        <f t="shared" si="250"/>
        <v>60%-80%</v>
      </c>
      <c r="AB3996">
        <f t="shared" si="251"/>
        <v>1.351989539844384E-4</v>
      </c>
    </row>
    <row r="3997" spans="1:28" x14ac:dyDescent="0.25">
      <c r="A3997" t="s">
        <v>8931</v>
      </c>
      <c r="B3997" t="s">
        <v>8932</v>
      </c>
      <c r="C3997" t="s">
        <v>77</v>
      </c>
      <c r="D3997" t="s">
        <v>212</v>
      </c>
      <c r="E3997">
        <v>83</v>
      </c>
      <c r="F3997" t="s">
        <v>11</v>
      </c>
      <c r="G3997">
        <v>2017</v>
      </c>
      <c r="H3997" t="s">
        <v>11</v>
      </c>
      <c r="J3997" t="s">
        <v>80</v>
      </c>
      <c r="K3997">
        <v>48</v>
      </c>
      <c r="L3997" s="18">
        <v>42774</v>
      </c>
      <c r="M3997" s="18">
        <v>44410</v>
      </c>
      <c r="N3997" s="18">
        <v>43203</v>
      </c>
      <c r="O3997">
        <v>60000000</v>
      </c>
      <c r="P3997">
        <v>40000000</v>
      </c>
      <c r="Q3997">
        <v>20000000</v>
      </c>
      <c r="R3997">
        <v>1223966</v>
      </c>
      <c r="S3997" t="s">
        <v>205</v>
      </c>
      <c r="T3997">
        <v>0.56857929207370672</v>
      </c>
      <c r="U3997">
        <v>-0.16779256953211821</v>
      </c>
      <c r="V3997">
        <v>0.52564408481904745</v>
      </c>
      <c r="W3997">
        <v>-0.29237867831424902</v>
      </c>
      <c r="X3997">
        <v>2.287469486615779</v>
      </c>
      <c r="Y3997" t="str">
        <f t="shared" si="248"/>
        <v>37-48</v>
      </c>
      <c r="Z3997" s="20">
        <f t="shared" si="249"/>
        <v>0.66666666666666663</v>
      </c>
      <c r="AA3997" t="str">
        <f t="shared" si="250"/>
        <v>60%-80%</v>
      </c>
      <c r="AB3997">
        <f t="shared" si="251"/>
        <v>2.5380202900692812E-4</v>
      </c>
    </row>
    <row r="3998" spans="1:28" x14ac:dyDescent="0.25">
      <c r="A3998" t="s">
        <v>8933</v>
      </c>
      <c r="B3998" t="s">
        <v>8934</v>
      </c>
      <c r="C3998" t="s">
        <v>77</v>
      </c>
      <c r="D3998" t="s">
        <v>112</v>
      </c>
      <c r="E3998">
        <v>87</v>
      </c>
      <c r="F3998" t="s">
        <v>87</v>
      </c>
      <c r="G3998">
        <v>2018</v>
      </c>
      <c r="H3998" t="s">
        <v>15</v>
      </c>
      <c r="J3998" t="s">
        <v>80</v>
      </c>
      <c r="K3998">
        <v>24</v>
      </c>
      <c r="L3998" s="18">
        <v>43251</v>
      </c>
      <c r="M3998" s="18">
        <v>43982</v>
      </c>
      <c r="N3998" s="18">
        <v>43753</v>
      </c>
      <c r="O3998">
        <v>39800000</v>
      </c>
      <c r="P3998">
        <v>11940000</v>
      </c>
      <c r="Q3998">
        <v>27860000</v>
      </c>
      <c r="R3998">
        <v>565828</v>
      </c>
      <c r="S3998" t="s">
        <v>225</v>
      </c>
      <c r="T3998">
        <v>-0.68061351981579676</v>
      </c>
      <c r="U3998">
        <v>-1.6734036612460499</v>
      </c>
      <c r="V3998">
        <v>-2.2191876865031079</v>
      </c>
      <c r="W3998">
        <v>-0.86193395139868034</v>
      </c>
      <c r="X3998">
        <v>-1.5025765057952249</v>
      </c>
      <c r="Y3998" t="str">
        <f t="shared" si="248"/>
        <v>&lt;=24</v>
      </c>
      <c r="Z3998" s="20">
        <f t="shared" si="249"/>
        <v>0.3</v>
      </c>
      <c r="AA3998" t="str">
        <f t="shared" si="250"/>
        <v>20%-40%</v>
      </c>
      <c r="AB3998">
        <f t="shared" si="251"/>
        <v>1.1733029713973437E-4</v>
      </c>
    </row>
    <row r="3999" spans="1:28" x14ac:dyDescent="0.25">
      <c r="A3999" t="s">
        <v>8935</v>
      </c>
      <c r="B3999" t="s">
        <v>8936</v>
      </c>
      <c r="C3999" t="s">
        <v>77</v>
      </c>
      <c r="D3999" t="s">
        <v>327</v>
      </c>
      <c r="E3999">
        <v>61</v>
      </c>
      <c r="F3999" t="s">
        <v>87</v>
      </c>
      <c r="G3999">
        <v>2020</v>
      </c>
      <c r="H3999" t="s">
        <v>15</v>
      </c>
      <c r="I3999" t="s">
        <v>84</v>
      </c>
      <c r="J3999" t="s">
        <v>80</v>
      </c>
      <c r="K3999">
        <v>24</v>
      </c>
      <c r="L3999" s="18">
        <v>43538</v>
      </c>
      <c r="M3999" s="18">
        <v>44269</v>
      </c>
      <c r="N3999" s="18">
        <v>44118</v>
      </c>
      <c r="O3999">
        <v>33990000</v>
      </c>
      <c r="P3999">
        <v>10288000</v>
      </c>
      <c r="Q3999">
        <v>23702000</v>
      </c>
      <c r="R3999">
        <v>476584</v>
      </c>
      <c r="S3999" t="s">
        <v>332</v>
      </c>
      <c r="T3999">
        <v>1.2720082541085731</v>
      </c>
      <c r="U3999">
        <v>-1.6624102720664009</v>
      </c>
      <c r="V3999">
        <v>-3.0004120465734561</v>
      </c>
      <c r="W3999">
        <v>-0.38114385701432518</v>
      </c>
      <c r="X3999">
        <v>1.5913385900504931</v>
      </c>
      <c r="Y3999" t="str">
        <f t="shared" si="248"/>
        <v>&lt;=24</v>
      </c>
      <c r="Z3999" s="20">
        <f t="shared" si="249"/>
        <v>0.30267725801706385</v>
      </c>
      <c r="AA3999" t="str">
        <f t="shared" si="250"/>
        <v>20%-40%</v>
      </c>
      <c r="AB3999">
        <f t="shared" si="251"/>
        <v>9.8824629272576065E-5</v>
      </c>
    </row>
    <row r="4000" spans="1:28" x14ac:dyDescent="0.25">
      <c r="A4000" t="s">
        <v>8937</v>
      </c>
      <c r="B4000" t="s">
        <v>8938</v>
      </c>
      <c r="C4000" t="s">
        <v>77</v>
      </c>
      <c r="D4000" t="s">
        <v>295</v>
      </c>
      <c r="E4000">
        <v>60</v>
      </c>
      <c r="F4000" t="s">
        <v>11</v>
      </c>
      <c r="G4000">
        <v>2019</v>
      </c>
      <c r="H4000" t="s">
        <v>11</v>
      </c>
      <c r="J4000" t="s">
        <v>80</v>
      </c>
      <c r="K4000">
        <v>84</v>
      </c>
      <c r="L4000" s="18">
        <v>43290</v>
      </c>
      <c r="M4000" s="18">
        <v>45907</v>
      </c>
      <c r="N4000" s="18">
        <v>43654</v>
      </c>
      <c r="O4000">
        <v>61465000</v>
      </c>
      <c r="P4000">
        <v>61465000</v>
      </c>
      <c r="Q4000">
        <v>0</v>
      </c>
      <c r="R4000">
        <v>1230075</v>
      </c>
      <c r="S4000" t="s">
        <v>189</v>
      </c>
      <c r="T4000">
        <v>-1.3568814437906571E-2</v>
      </c>
      <c r="U4000">
        <v>1.2009447865714571</v>
      </c>
      <c r="V4000">
        <v>0.26925110870875901</v>
      </c>
      <c r="W4000">
        <v>3.3266907324064361</v>
      </c>
      <c r="X4000">
        <v>1.127251325673635</v>
      </c>
      <c r="Y4000" t="str">
        <f t="shared" si="248"/>
        <v>&gt;72</v>
      </c>
      <c r="Z4000" s="20">
        <f t="shared" si="249"/>
        <v>1</v>
      </c>
      <c r="AA4000" t="str">
        <f t="shared" si="250"/>
        <v>80%-100%</v>
      </c>
      <c r="AB4000">
        <f t="shared" si="251"/>
        <v>2.5506879343927615E-4</v>
      </c>
    </row>
    <row r="4001" spans="1:28" x14ac:dyDescent="0.25">
      <c r="A4001" t="s">
        <v>8939</v>
      </c>
      <c r="B4001" t="s">
        <v>8940</v>
      </c>
      <c r="C4001" t="s">
        <v>77</v>
      </c>
      <c r="D4001" t="s">
        <v>256</v>
      </c>
      <c r="E4001">
        <v>38</v>
      </c>
      <c r="F4001" t="s">
        <v>87</v>
      </c>
      <c r="G4001">
        <v>2018</v>
      </c>
      <c r="H4001" t="s">
        <v>15</v>
      </c>
      <c r="J4001" t="s">
        <v>80</v>
      </c>
      <c r="K4001">
        <v>72</v>
      </c>
      <c r="L4001" s="18">
        <v>42963</v>
      </c>
      <c r="M4001" s="18">
        <v>45154</v>
      </c>
      <c r="N4001" s="18">
        <v>43129</v>
      </c>
      <c r="O4001">
        <v>36261500</v>
      </c>
      <c r="P4001">
        <v>11261500</v>
      </c>
      <c r="Q4001">
        <v>25000000</v>
      </c>
      <c r="R4001">
        <v>268568</v>
      </c>
      <c r="S4001" t="s">
        <v>474</v>
      </c>
      <c r="T4001">
        <v>4.7071613323719813E-2</v>
      </c>
      <c r="U4001">
        <v>-1.6300275038127829</v>
      </c>
      <c r="V4001">
        <v>0.48612183982770601</v>
      </c>
      <c r="W4001">
        <v>-0.58785216963583109</v>
      </c>
      <c r="X4001">
        <v>-1.0384892414183671</v>
      </c>
      <c r="Y4001" t="str">
        <f t="shared" si="248"/>
        <v>61-72</v>
      </c>
      <c r="Z4001" s="20">
        <f t="shared" si="249"/>
        <v>0.31056354535802433</v>
      </c>
      <c r="AA4001" t="str">
        <f t="shared" si="250"/>
        <v>20%-40%</v>
      </c>
      <c r="AB4001">
        <f t="shared" si="251"/>
        <v>5.5690356861491797E-5</v>
      </c>
    </row>
    <row r="4002" spans="1:28" x14ac:dyDescent="0.25">
      <c r="A4002" t="s">
        <v>8941</v>
      </c>
      <c r="B4002" t="s">
        <v>8942</v>
      </c>
      <c r="C4002" t="s">
        <v>77</v>
      </c>
      <c r="D4002" t="s">
        <v>295</v>
      </c>
      <c r="E4002">
        <v>7</v>
      </c>
      <c r="F4002" t="s">
        <v>87</v>
      </c>
      <c r="G4002">
        <v>2019</v>
      </c>
      <c r="H4002" t="s">
        <v>15</v>
      </c>
      <c r="J4002" t="s">
        <v>80</v>
      </c>
      <c r="K4002">
        <v>84</v>
      </c>
      <c r="L4002" s="18">
        <v>43343</v>
      </c>
      <c r="M4002" s="18">
        <v>45900</v>
      </c>
      <c r="N4002" s="18">
        <v>43915</v>
      </c>
      <c r="O4002">
        <v>34030000</v>
      </c>
      <c r="P4002">
        <v>5500000</v>
      </c>
      <c r="Q4002">
        <v>28530000</v>
      </c>
      <c r="R4002">
        <v>95711</v>
      </c>
      <c r="S4002" t="s">
        <v>101</v>
      </c>
      <c r="T4002">
        <v>0.92029377309113969</v>
      </c>
      <c r="U4002">
        <v>-2.2416126718154068</v>
      </c>
      <c r="V4002">
        <v>-1.3450900029276081</v>
      </c>
      <c r="W4002">
        <v>-0.2199810331234569</v>
      </c>
      <c r="X4002">
        <v>0.27642467431606299</v>
      </c>
      <c r="Y4002" t="str">
        <f t="shared" si="248"/>
        <v>&gt;72</v>
      </c>
      <c r="Z4002" s="20">
        <f t="shared" si="249"/>
        <v>0.2</v>
      </c>
      <c r="AA4002" t="str">
        <f t="shared" si="250"/>
        <v>20%</v>
      </c>
      <c r="AB4002">
        <f t="shared" si="251"/>
        <v>1.9846667307982491E-5</v>
      </c>
    </row>
    <row r="4003" spans="1:28" x14ac:dyDescent="0.25">
      <c r="A4003" t="s">
        <v>8943</v>
      </c>
      <c r="B4003" t="s">
        <v>8944</v>
      </c>
      <c r="C4003" t="s">
        <v>77</v>
      </c>
      <c r="D4003" t="s">
        <v>98</v>
      </c>
      <c r="E4003">
        <v>220</v>
      </c>
      <c r="F4003" t="s">
        <v>87</v>
      </c>
      <c r="G4003">
        <v>2019</v>
      </c>
      <c r="H4003" t="s">
        <v>15</v>
      </c>
      <c r="J4003" t="s">
        <v>80</v>
      </c>
      <c r="K4003">
        <v>84</v>
      </c>
      <c r="L4003" s="18">
        <v>43385</v>
      </c>
      <c r="M4003" s="18">
        <v>46001</v>
      </c>
      <c r="N4003" s="18">
        <v>43817</v>
      </c>
      <c r="O4003">
        <v>35990000</v>
      </c>
      <c r="P4003">
        <v>17995000</v>
      </c>
      <c r="Q4003">
        <v>17995000</v>
      </c>
      <c r="R4003">
        <v>398694</v>
      </c>
      <c r="S4003" t="s">
        <v>163</v>
      </c>
      <c r="T4003">
        <v>0.38665800878882761</v>
      </c>
      <c r="U4003">
        <v>-0.85216124758390532</v>
      </c>
      <c r="V4003">
        <v>0.32803285986234038</v>
      </c>
      <c r="W4003">
        <v>-0.56347085386491547</v>
      </c>
      <c r="X4003">
        <v>-0.34235834485308059</v>
      </c>
      <c r="Y4003" t="str">
        <f t="shared" si="248"/>
        <v>&gt;72</v>
      </c>
      <c r="Z4003" s="20">
        <f t="shared" si="249"/>
        <v>0.5</v>
      </c>
      <c r="AA4003" t="str">
        <f t="shared" si="250"/>
        <v>40%-60%</v>
      </c>
      <c r="AB4003">
        <f t="shared" si="251"/>
        <v>8.2673330920048592E-5</v>
      </c>
    </row>
    <row r="4004" spans="1:28" x14ac:dyDescent="0.25">
      <c r="A4004" t="s">
        <v>8945</v>
      </c>
      <c r="B4004" t="s">
        <v>8946</v>
      </c>
      <c r="C4004" t="s">
        <v>77</v>
      </c>
      <c r="D4004" t="s">
        <v>683</v>
      </c>
      <c r="E4004">
        <v>38</v>
      </c>
      <c r="F4004" t="s">
        <v>95</v>
      </c>
      <c r="G4004">
        <v>2013</v>
      </c>
      <c r="H4004" t="s">
        <v>16</v>
      </c>
      <c r="J4004" t="s">
        <v>96</v>
      </c>
      <c r="K4004">
        <v>72</v>
      </c>
      <c r="L4004" s="18">
        <v>43081</v>
      </c>
      <c r="M4004" s="18">
        <v>45272</v>
      </c>
      <c r="N4004" s="18">
        <v>43088</v>
      </c>
      <c r="O4004">
        <v>25000000</v>
      </c>
      <c r="P4004">
        <v>5000000</v>
      </c>
      <c r="Q4004">
        <v>20000000</v>
      </c>
      <c r="R4004">
        <v>120545</v>
      </c>
      <c r="S4004" t="s">
        <v>160</v>
      </c>
      <c r="T4004">
        <v>0.55645120652138136</v>
      </c>
      <c r="U4004">
        <v>-2.0840248680771229</v>
      </c>
      <c r="V4004">
        <v>0.6442108197930716</v>
      </c>
      <c r="W4004">
        <v>-0.74259763499431186</v>
      </c>
      <c r="X4004">
        <v>-3.2966835268508812E-2</v>
      </c>
      <c r="Y4004" t="str">
        <f t="shared" si="248"/>
        <v>61-72</v>
      </c>
      <c r="Z4004" s="20">
        <f t="shared" si="249"/>
        <v>0.2</v>
      </c>
      <c r="AA4004" t="str">
        <f t="shared" si="250"/>
        <v>20%</v>
      </c>
      <c r="AB4004">
        <f t="shared" si="251"/>
        <v>2.4996254460205717E-5</v>
      </c>
    </row>
    <row r="4005" spans="1:28" x14ac:dyDescent="0.25">
      <c r="A4005" t="s">
        <v>8947</v>
      </c>
      <c r="B4005" t="s">
        <v>8948</v>
      </c>
      <c r="C4005" t="s">
        <v>77</v>
      </c>
      <c r="D4005" t="s">
        <v>373</v>
      </c>
      <c r="E4005">
        <v>236</v>
      </c>
      <c r="F4005" t="s">
        <v>17</v>
      </c>
      <c r="G4005">
        <v>2018</v>
      </c>
      <c r="H4005" t="s">
        <v>17</v>
      </c>
      <c r="J4005" t="s">
        <v>80</v>
      </c>
      <c r="K4005">
        <v>84</v>
      </c>
      <c r="L4005" s="18">
        <v>43315</v>
      </c>
      <c r="M4005" s="18">
        <v>45724</v>
      </c>
      <c r="N4005" s="18">
        <v>43794</v>
      </c>
      <c r="O4005">
        <v>58496200</v>
      </c>
      <c r="P4005">
        <v>58329635</v>
      </c>
      <c r="Q4005">
        <v>166565</v>
      </c>
      <c r="R4005">
        <v>1175822</v>
      </c>
      <c r="S4005" t="s">
        <v>309</v>
      </c>
      <c r="T4005">
        <v>0.62921971983533309</v>
      </c>
      <c r="U4005">
        <v>1.1892525533467659</v>
      </c>
      <c r="V4005">
        <v>-0.68361425104550544</v>
      </c>
      <c r="W4005">
        <v>-0.25554584492482502</v>
      </c>
      <c r="X4005">
        <v>-1.11583711881451</v>
      </c>
      <c r="Y4005" t="str">
        <f t="shared" si="248"/>
        <v>&gt;72</v>
      </c>
      <c r="Z4005" s="20">
        <f t="shared" si="249"/>
        <v>0.99715255008017611</v>
      </c>
      <c r="AA4005" t="str">
        <f t="shared" si="250"/>
        <v>80%-100%</v>
      </c>
      <c r="AB4005">
        <f t="shared" si="251"/>
        <v>2.4381887188940234E-4</v>
      </c>
    </row>
    <row r="4006" spans="1:28" x14ac:dyDescent="0.25">
      <c r="A4006" t="s">
        <v>8949</v>
      </c>
      <c r="B4006" t="s">
        <v>8950</v>
      </c>
      <c r="C4006" t="s">
        <v>77</v>
      </c>
      <c r="D4006" t="s">
        <v>541</v>
      </c>
      <c r="E4006">
        <v>236</v>
      </c>
      <c r="F4006" t="s">
        <v>17</v>
      </c>
      <c r="G4006">
        <v>2021</v>
      </c>
      <c r="H4006" t="s">
        <v>110</v>
      </c>
      <c r="I4006" t="s">
        <v>84</v>
      </c>
      <c r="J4006" t="s">
        <v>80</v>
      </c>
      <c r="K4006">
        <v>72</v>
      </c>
      <c r="L4006" s="18">
        <v>44012</v>
      </c>
      <c r="M4006" s="18">
        <v>46203</v>
      </c>
      <c r="N4006" s="18">
        <v>44452</v>
      </c>
      <c r="O4006">
        <v>60521807</v>
      </c>
      <c r="P4006">
        <v>60521807</v>
      </c>
      <c r="Q4006">
        <v>0</v>
      </c>
      <c r="R4006">
        <v>1441743</v>
      </c>
      <c r="S4006" t="s">
        <v>266</v>
      </c>
      <c r="T4006">
        <v>-0.40166755211231542</v>
      </c>
      <c r="U4006">
        <v>1.2009447865714571</v>
      </c>
      <c r="V4006">
        <v>0.4070773498450232</v>
      </c>
      <c r="W4006">
        <v>-0.47745933101856958</v>
      </c>
      <c r="X4006">
        <v>-0.65174985443765243</v>
      </c>
      <c r="Y4006" t="str">
        <f t="shared" si="248"/>
        <v>61-72</v>
      </c>
      <c r="Z4006" s="20">
        <f t="shared" si="249"/>
        <v>1</v>
      </c>
      <c r="AA4006" t="str">
        <f t="shared" si="250"/>
        <v>80%-100%</v>
      </c>
      <c r="AB4006">
        <f t="shared" si="251"/>
        <v>2.989603458809604E-4</v>
      </c>
    </row>
    <row r="4007" spans="1:28" x14ac:dyDescent="0.25">
      <c r="A4007" t="s">
        <v>8951</v>
      </c>
      <c r="B4007" t="s">
        <v>8952</v>
      </c>
      <c r="C4007" t="s">
        <v>77</v>
      </c>
      <c r="D4007" t="s">
        <v>893</v>
      </c>
      <c r="E4007">
        <v>38</v>
      </c>
      <c r="F4007" t="s">
        <v>11</v>
      </c>
      <c r="G4007">
        <v>2021</v>
      </c>
      <c r="H4007" t="s">
        <v>11</v>
      </c>
      <c r="I4007" t="s">
        <v>188</v>
      </c>
      <c r="J4007" t="s">
        <v>80</v>
      </c>
      <c r="K4007">
        <v>72</v>
      </c>
      <c r="L4007" s="18">
        <v>43933</v>
      </c>
      <c r="M4007" s="18">
        <v>46360</v>
      </c>
      <c r="N4007" s="18">
        <v>44529</v>
      </c>
      <c r="O4007">
        <v>75650000</v>
      </c>
      <c r="P4007">
        <v>37825000</v>
      </c>
      <c r="Q4007">
        <v>37825000</v>
      </c>
      <c r="R4007">
        <v>1003616</v>
      </c>
      <c r="S4007" t="s">
        <v>184</v>
      </c>
      <c r="T4007">
        <v>-1.4407288855812889E-3</v>
      </c>
      <c r="U4007">
        <v>-0.85216124758390532</v>
      </c>
      <c r="V4007">
        <v>0.80229979975843724</v>
      </c>
      <c r="W4007">
        <v>0.67146126037428722</v>
      </c>
      <c r="X4007">
        <v>0.43112042910834891</v>
      </c>
      <c r="Y4007" t="str">
        <f t="shared" si="248"/>
        <v>61-72</v>
      </c>
      <c r="Z4007" s="20">
        <f t="shared" si="249"/>
        <v>0.5</v>
      </c>
      <c r="AA4007" t="str">
        <f t="shared" si="250"/>
        <v>40%-60%</v>
      </c>
      <c r="AB4007">
        <f t="shared" si="251"/>
        <v>2.0811017392951861E-4</v>
      </c>
    </row>
    <row r="4008" spans="1:28" x14ac:dyDescent="0.25">
      <c r="A4008" t="s">
        <v>8953</v>
      </c>
      <c r="B4008" t="s">
        <v>8954</v>
      </c>
      <c r="C4008" t="s">
        <v>77</v>
      </c>
      <c r="D4008" t="s">
        <v>239</v>
      </c>
      <c r="E4008">
        <v>220</v>
      </c>
      <c r="F4008" t="s">
        <v>79</v>
      </c>
      <c r="G4008">
        <v>2019</v>
      </c>
      <c r="H4008" t="s">
        <v>13</v>
      </c>
      <c r="J4008" t="s">
        <v>80</v>
      </c>
      <c r="K4008">
        <v>48</v>
      </c>
      <c r="L4008" s="18">
        <v>43293</v>
      </c>
      <c r="M4008" s="18">
        <v>44902</v>
      </c>
      <c r="N4008" s="18">
        <v>44228</v>
      </c>
      <c r="O4008">
        <v>42510000</v>
      </c>
      <c r="P4008">
        <v>20000000</v>
      </c>
      <c r="Q4008">
        <v>22510000</v>
      </c>
      <c r="R4008">
        <v>592704</v>
      </c>
      <c r="S4008" t="s">
        <v>163</v>
      </c>
      <c r="T4008">
        <v>0.75050057535858583</v>
      </c>
      <c r="U4008">
        <v>-0.97338675089441951</v>
      </c>
      <c r="V4008">
        <v>-0.1067118350424142</v>
      </c>
      <c r="W4008">
        <v>-0.76333796689658051</v>
      </c>
      <c r="X4008">
        <v>1.3592949578620639</v>
      </c>
      <c r="Y4008" t="str">
        <f t="shared" si="248"/>
        <v>37-48</v>
      </c>
      <c r="Z4008" s="20">
        <f t="shared" si="249"/>
        <v>0.47047753469771819</v>
      </c>
      <c r="AA4008" t="str">
        <f t="shared" si="250"/>
        <v>40%-60%</v>
      </c>
      <c r="AB4008">
        <f t="shared" si="251"/>
        <v>1.2290331414477389E-4</v>
      </c>
    </row>
    <row r="4009" spans="1:28" x14ac:dyDescent="0.25">
      <c r="A4009" t="s">
        <v>8955</v>
      </c>
      <c r="B4009" t="s">
        <v>8956</v>
      </c>
      <c r="C4009" t="s">
        <v>77</v>
      </c>
      <c r="D4009" t="s">
        <v>240</v>
      </c>
      <c r="E4009">
        <v>46</v>
      </c>
      <c r="F4009" t="s">
        <v>79</v>
      </c>
      <c r="G4009">
        <v>2019</v>
      </c>
      <c r="H4009" t="s">
        <v>13</v>
      </c>
      <c r="J4009" t="s">
        <v>80</v>
      </c>
      <c r="K4009">
        <v>84</v>
      </c>
      <c r="L4009" s="18">
        <v>43451</v>
      </c>
      <c r="M4009" s="18">
        <v>46008</v>
      </c>
      <c r="N4009" s="18">
        <v>43871</v>
      </c>
      <c r="O4009">
        <v>43521500</v>
      </c>
      <c r="P4009">
        <v>21760750</v>
      </c>
      <c r="Q4009">
        <v>21760750</v>
      </c>
      <c r="R4009">
        <v>480913</v>
      </c>
      <c r="S4009" t="s">
        <v>430</v>
      </c>
      <c r="T4009">
        <v>0.88390951643416382</v>
      </c>
      <c r="U4009">
        <v>-0.85216124758390532</v>
      </c>
      <c r="V4009">
        <v>0.4070773498450232</v>
      </c>
      <c r="W4009">
        <v>-0.98448840632541912</v>
      </c>
      <c r="X4009">
        <v>-0.49705409964536651</v>
      </c>
      <c r="Y4009" t="str">
        <f t="shared" si="248"/>
        <v>&gt;72</v>
      </c>
      <c r="Z4009" s="20">
        <f t="shared" si="249"/>
        <v>0.5</v>
      </c>
      <c r="AA4009" t="str">
        <f t="shared" si="250"/>
        <v>40%-60%</v>
      </c>
      <c r="AB4009">
        <f t="shared" si="251"/>
        <v>9.972229226613224E-5</v>
      </c>
    </row>
    <row r="4010" spans="1:28" x14ac:dyDescent="0.25">
      <c r="A4010" t="s">
        <v>8957</v>
      </c>
      <c r="B4010" t="s">
        <v>8958</v>
      </c>
      <c r="C4010" t="s">
        <v>77</v>
      </c>
      <c r="D4010" t="s">
        <v>212</v>
      </c>
      <c r="E4010">
        <v>236</v>
      </c>
      <c r="F4010" t="s">
        <v>87</v>
      </c>
      <c r="G4010">
        <v>2018</v>
      </c>
      <c r="H4010" t="s">
        <v>15</v>
      </c>
      <c r="J4010" t="s">
        <v>80</v>
      </c>
      <c r="K4010">
        <v>36</v>
      </c>
      <c r="L4010" s="18">
        <v>42895</v>
      </c>
      <c r="M4010" s="18">
        <v>44080</v>
      </c>
      <c r="N4010" s="18">
        <v>43017</v>
      </c>
      <c r="O4010">
        <v>37406600</v>
      </c>
      <c r="P4010">
        <v>6000000</v>
      </c>
      <c r="Q4010">
        <v>31406600</v>
      </c>
      <c r="R4010">
        <v>214892</v>
      </c>
      <c r="S4010" t="s">
        <v>710</v>
      </c>
      <c r="T4010">
        <v>1.114343141928344</v>
      </c>
      <c r="U4010">
        <v>-2.2466329121396691</v>
      </c>
      <c r="V4010">
        <v>0.52564408481904745</v>
      </c>
      <c r="W4010">
        <v>-0.35344317208476422</v>
      </c>
      <c r="X4010">
        <v>1.0499034482774929</v>
      </c>
      <c r="Y4010" t="str">
        <f t="shared" si="248"/>
        <v>25-36</v>
      </c>
      <c r="Z4010" s="20">
        <f t="shared" si="249"/>
        <v>0.2</v>
      </c>
      <c r="AA4010" t="str">
        <f t="shared" si="250"/>
        <v>20%</v>
      </c>
      <c r="AB4010">
        <f t="shared" si="251"/>
        <v>4.4560082238687018E-5</v>
      </c>
    </row>
    <row r="4011" spans="1:28" x14ac:dyDescent="0.25">
      <c r="A4011" t="s">
        <v>8959</v>
      </c>
      <c r="B4011" t="s">
        <v>8960</v>
      </c>
      <c r="C4011" t="s">
        <v>77</v>
      </c>
      <c r="D4011" t="s">
        <v>1060</v>
      </c>
      <c r="E4011">
        <v>38</v>
      </c>
      <c r="F4011" t="s">
        <v>87</v>
      </c>
      <c r="G4011">
        <v>2017</v>
      </c>
      <c r="H4011" t="s">
        <v>15</v>
      </c>
      <c r="J4011" t="s">
        <v>80</v>
      </c>
      <c r="K4011">
        <v>84</v>
      </c>
      <c r="L4011" s="18">
        <v>42815</v>
      </c>
      <c r="M4011" s="18">
        <v>45372</v>
      </c>
      <c r="N4011" s="18">
        <v>43693</v>
      </c>
      <c r="O4011">
        <v>54850000</v>
      </c>
      <c r="P4011">
        <v>40000000</v>
      </c>
      <c r="Q4011">
        <v>14850000</v>
      </c>
      <c r="R4011">
        <v>856159</v>
      </c>
      <c r="S4011" t="s">
        <v>581</v>
      </c>
      <c r="T4011">
        <v>-0.99594374417625386</v>
      </c>
      <c r="U4011">
        <v>8.9235593965909465E-2</v>
      </c>
      <c r="V4011">
        <v>0.1341734816226616</v>
      </c>
      <c r="W4011">
        <v>0.2362525003229228</v>
      </c>
      <c r="X4011">
        <v>-0.49705409964536651</v>
      </c>
      <c r="Y4011" t="str">
        <f t="shared" si="248"/>
        <v>&gt;72</v>
      </c>
      <c r="Z4011" s="20">
        <f t="shared" si="249"/>
        <v>0.72926162260711025</v>
      </c>
      <c r="AA4011" t="str">
        <f t="shared" si="250"/>
        <v>60%-80%</v>
      </c>
      <c r="AB4011">
        <f t="shared" si="251"/>
        <v>1.7753343749135397E-4</v>
      </c>
    </row>
    <row r="4012" spans="1:28" x14ac:dyDescent="0.25">
      <c r="A4012" t="s">
        <v>8961</v>
      </c>
      <c r="B4012" t="s">
        <v>8962</v>
      </c>
      <c r="C4012" t="s">
        <v>77</v>
      </c>
      <c r="D4012" t="s">
        <v>512</v>
      </c>
      <c r="E4012">
        <v>60</v>
      </c>
      <c r="F4012" t="s">
        <v>87</v>
      </c>
      <c r="G4012">
        <v>2019</v>
      </c>
      <c r="H4012" t="s">
        <v>15</v>
      </c>
      <c r="J4012" t="s">
        <v>80</v>
      </c>
      <c r="K4012">
        <v>24</v>
      </c>
      <c r="L4012" s="18">
        <v>43382</v>
      </c>
      <c r="M4012" s="18">
        <v>44084</v>
      </c>
      <c r="N4012" s="18">
        <v>44028</v>
      </c>
      <c r="O4012">
        <v>36000000</v>
      </c>
      <c r="P4012">
        <v>6200000</v>
      </c>
      <c r="Q4012">
        <v>29800000</v>
      </c>
      <c r="R4012">
        <v>275495</v>
      </c>
      <c r="S4012" t="s">
        <v>191</v>
      </c>
      <c r="T4012">
        <v>0.48368269320742968</v>
      </c>
      <c r="U4012">
        <v>-2.1980863144190872</v>
      </c>
      <c r="V4012">
        <v>-4.4146365390986242</v>
      </c>
      <c r="W4012">
        <v>-0.40564565383759449</v>
      </c>
      <c r="X4012">
        <v>-0.4197062222492236</v>
      </c>
      <c r="Y4012" t="str">
        <f t="shared" si="248"/>
        <v>&lt;=24</v>
      </c>
      <c r="Z4012" s="20">
        <f t="shared" si="249"/>
        <v>0.2</v>
      </c>
      <c r="AA4012" t="str">
        <f t="shared" si="250"/>
        <v>20%</v>
      </c>
      <c r="AB4012">
        <f t="shared" si="251"/>
        <v>5.712674206739702E-5</v>
      </c>
    </row>
    <row r="4013" spans="1:28" x14ac:dyDescent="0.25">
      <c r="A4013" t="s">
        <v>8963</v>
      </c>
      <c r="B4013" t="s">
        <v>8964</v>
      </c>
      <c r="C4013" t="s">
        <v>77</v>
      </c>
      <c r="D4013" t="s">
        <v>833</v>
      </c>
      <c r="E4013">
        <v>15</v>
      </c>
      <c r="F4013" t="s">
        <v>79</v>
      </c>
      <c r="G4013">
        <v>2019</v>
      </c>
      <c r="H4013" t="s">
        <v>13</v>
      </c>
      <c r="I4013" t="s">
        <v>84</v>
      </c>
      <c r="J4013" t="s">
        <v>80</v>
      </c>
      <c r="K4013">
        <v>84</v>
      </c>
      <c r="L4013" s="18">
        <v>43488</v>
      </c>
      <c r="M4013" s="18">
        <v>46045</v>
      </c>
      <c r="N4013" s="18">
        <v>43768</v>
      </c>
      <c r="O4013">
        <v>38890000</v>
      </c>
      <c r="P4013">
        <v>34990000</v>
      </c>
      <c r="Q4013">
        <v>3900000</v>
      </c>
      <c r="R4013">
        <v>728012</v>
      </c>
      <c r="S4013" t="s">
        <v>311</v>
      </c>
      <c r="T4013">
        <v>-0.43805180876929117</v>
      </c>
      <c r="U4013">
        <v>0.78916214151072595</v>
      </c>
      <c r="V4013">
        <v>-0.22663339257474191</v>
      </c>
      <c r="W4013">
        <v>-0.73675513371447654</v>
      </c>
      <c r="X4013">
        <v>-1.270532873606796</v>
      </c>
      <c r="Y4013" t="str">
        <f t="shared" si="248"/>
        <v>&gt;72</v>
      </c>
      <c r="Z4013" s="20">
        <f t="shared" si="249"/>
        <v>0.89971715093854465</v>
      </c>
      <c r="AA4013" t="str">
        <f t="shared" si="250"/>
        <v>80%-100%</v>
      </c>
      <c r="AB4013">
        <f t="shared" si="251"/>
        <v>1.5096082958300456E-4</v>
      </c>
    </row>
    <row r="4014" spans="1:28" x14ac:dyDescent="0.25">
      <c r="A4014" t="s">
        <v>8965</v>
      </c>
      <c r="B4014" t="s">
        <v>8966</v>
      </c>
      <c r="C4014" t="s">
        <v>77</v>
      </c>
      <c r="D4014" t="s">
        <v>478</v>
      </c>
      <c r="E4014">
        <v>59</v>
      </c>
      <c r="F4014" t="s">
        <v>12</v>
      </c>
      <c r="G4014">
        <v>2019</v>
      </c>
      <c r="H4014" t="s">
        <v>12</v>
      </c>
      <c r="J4014" t="s">
        <v>80</v>
      </c>
      <c r="K4014">
        <v>36</v>
      </c>
      <c r="L4014" s="18">
        <v>43342</v>
      </c>
      <c r="M4014" s="18">
        <v>44438</v>
      </c>
      <c r="N4014" s="18">
        <v>43777</v>
      </c>
      <c r="O4014">
        <v>67700000</v>
      </c>
      <c r="P4014">
        <v>41700000</v>
      </c>
      <c r="Q4014">
        <v>26000000</v>
      </c>
      <c r="R4014">
        <v>1403304</v>
      </c>
      <c r="S4014" t="s">
        <v>556</v>
      </c>
      <c r="T4014">
        <v>-0.2318743543797615</v>
      </c>
      <c r="U4014">
        <v>-0.37603473744743288</v>
      </c>
      <c r="V4014">
        <v>-0.95648476249309433</v>
      </c>
      <c r="W4014">
        <v>-0.51673482647093816</v>
      </c>
      <c r="X4014">
        <v>1.2045992030697781</v>
      </c>
      <c r="Y4014" t="str">
        <f t="shared" si="248"/>
        <v>25-36</v>
      </c>
      <c r="Z4014" s="20">
        <f t="shared" si="249"/>
        <v>0.61595273264401773</v>
      </c>
      <c r="AA4014" t="str">
        <f t="shared" si="250"/>
        <v>60%-80%</v>
      </c>
      <c r="AB4014">
        <f t="shared" si="251"/>
        <v>2.9098962104628581E-4</v>
      </c>
    </row>
    <row r="4015" spans="1:28" x14ac:dyDescent="0.25">
      <c r="A4015" t="s">
        <v>8967</v>
      </c>
      <c r="B4015" t="s">
        <v>8968</v>
      </c>
      <c r="C4015" t="s">
        <v>77</v>
      </c>
      <c r="D4015" t="s">
        <v>256</v>
      </c>
      <c r="E4015">
        <v>60</v>
      </c>
      <c r="F4015" t="s">
        <v>11</v>
      </c>
      <c r="G4015">
        <v>2017</v>
      </c>
      <c r="H4015" t="s">
        <v>11</v>
      </c>
      <c r="J4015" t="s">
        <v>80</v>
      </c>
      <c r="K4015">
        <v>60</v>
      </c>
      <c r="L4015" s="18">
        <v>42970</v>
      </c>
      <c r="M4015" s="18">
        <v>44796</v>
      </c>
      <c r="N4015" s="18">
        <v>43068</v>
      </c>
      <c r="O4015">
        <v>58490000</v>
      </c>
      <c r="P4015">
        <v>45990000</v>
      </c>
      <c r="Q4015">
        <v>12500000</v>
      </c>
      <c r="R4015">
        <v>1218505</v>
      </c>
      <c r="S4015" t="s">
        <v>675</v>
      </c>
      <c r="T4015">
        <v>1.6358508206783311</v>
      </c>
      <c r="U4015">
        <v>0.32339903765909478</v>
      </c>
      <c r="V4015">
        <v>0.48612183982770601</v>
      </c>
      <c r="W4015">
        <v>2.5583339397962179</v>
      </c>
      <c r="X4015">
        <v>1.2045992030697781</v>
      </c>
      <c r="Y4015" t="str">
        <f t="shared" si="248"/>
        <v>49-60</v>
      </c>
      <c r="Z4015" s="20">
        <f t="shared" si="249"/>
        <v>0.78628825440246197</v>
      </c>
      <c r="AA4015" t="str">
        <f t="shared" si="250"/>
        <v>60%-80%</v>
      </c>
      <c r="AB4015">
        <f t="shared" si="251"/>
        <v>2.5266963408712901E-4</v>
      </c>
    </row>
    <row r="4016" spans="1:28" x14ac:dyDescent="0.25">
      <c r="A4016" t="s">
        <v>8969</v>
      </c>
      <c r="B4016" t="s">
        <v>8970</v>
      </c>
      <c r="C4016" t="s">
        <v>77</v>
      </c>
      <c r="D4016" t="s">
        <v>212</v>
      </c>
      <c r="E4016">
        <v>38</v>
      </c>
      <c r="F4016" t="s">
        <v>11</v>
      </c>
      <c r="G4016">
        <v>2018</v>
      </c>
      <c r="H4016" t="s">
        <v>11</v>
      </c>
      <c r="J4016" t="s">
        <v>80</v>
      </c>
      <c r="K4016">
        <v>84</v>
      </c>
      <c r="L4016" s="18">
        <v>42835</v>
      </c>
      <c r="M4016" s="18">
        <v>45569</v>
      </c>
      <c r="N4016" s="18">
        <v>43815</v>
      </c>
      <c r="O4016">
        <v>64915200</v>
      </c>
      <c r="P4016">
        <v>54915200</v>
      </c>
      <c r="Q4016">
        <v>10000000</v>
      </c>
      <c r="R4016">
        <v>1205793</v>
      </c>
      <c r="S4016" t="s">
        <v>234</v>
      </c>
      <c r="T4016">
        <v>0.78688483201556159</v>
      </c>
      <c r="U4016">
        <v>0.56839461830412863</v>
      </c>
      <c r="V4016">
        <v>1.395133474628558</v>
      </c>
      <c r="W4016">
        <v>0.18433611958146659</v>
      </c>
      <c r="X4016">
        <v>4.4381042127634142E-2</v>
      </c>
      <c r="Y4016" t="str">
        <f t="shared" si="248"/>
        <v>&gt;72</v>
      </c>
      <c r="Z4016" s="20">
        <f t="shared" si="249"/>
        <v>0.84595287390318441</v>
      </c>
      <c r="AA4016" t="str">
        <f t="shared" si="250"/>
        <v>80%-100%</v>
      </c>
      <c r="AB4016">
        <f t="shared" si="251"/>
        <v>2.5003366920515021E-4</v>
      </c>
    </row>
    <row r="4017" spans="1:28" x14ac:dyDescent="0.25">
      <c r="A4017" t="s">
        <v>8971</v>
      </c>
      <c r="B4017" t="s">
        <v>8972</v>
      </c>
      <c r="C4017" t="s">
        <v>77</v>
      </c>
      <c r="D4017" t="s">
        <v>209</v>
      </c>
      <c r="E4017">
        <v>220</v>
      </c>
      <c r="F4017" t="s">
        <v>12</v>
      </c>
      <c r="G4017">
        <v>2019</v>
      </c>
      <c r="H4017" t="s">
        <v>12</v>
      </c>
      <c r="J4017" t="s">
        <v>80</v>
      </c>
      <c r="K4017">
        <v>84</v>
      </c>
      <c r="L4017" s="18">
        <v>43454</v>
      </c>
      <c r="M4017" s="18">
        <v>46011</v>
      </c>
      <c r="N4017" s="18">
        <v>43620</v>
      </c>
      <c r="O4017">
        <v>71990000</v>
      </c>
      <c r="P4017">
        <v>50000000</v>
      </c>
      <c r="Q4017">
        <v>21990000</v>
      </c>
      <c r="R4017">
        <v>1018976</v>
      </c>
      <c r="S4017" t="s">
        <v>783</v>
      </c>
      <c r="T4017">
        <v>0.55645120652138136</v>
      </c>
      <c r="U4017">
        <v>-5.3335021487340879E-2</v>
      </c>
      <c r="V4017">
        <v>0.48612183982770601</v>
      </c>
      <c r="W4017">
        <v>2.0077746951799189</v>
      </c>
      <c r="X4017">
        <v>-0.65174985443765243</v>
      </c>
      <c r="Y4017" t="str">
        <f t="shared" si="248"/>
        <v>&gt;72</v>
      </c>
      <c r="Z4017" s="20">
        <f t="shared" si="249"/>
        <v>0.69454090845950822</v>
      </c>
      <c r="AA4017" t="str">
        <f t="shared" si="250"/>
        <v>60%-80%</v>
      </c>
      <c r="AB4017">
        <f t="shared" si="251"/>
        <v>2.1129522904179003E-4</v>
      </c>
    </row>
    <row r="4018" spans="1:28" x14ac:dyDescent="0.25">
      <c r="A4018" t="s">
        <v>8973</v>
      </c>
      <c r="B4018" t="s">
        <v>8974</v>
      </c>
      <c r="C4018" t="s">
        <v>77</v>
      </c>
      <c r="D4018" t="s">
        <v>128</v>
      </c>
      <c r="E4018">
        <v>38</v>
      </c>
      <c r="F4018" t="s">
        <v>17</v>
      </c>
      <c r="G4018">
        <v>2018</v>
      </c>
      <c r="H4018" t="s">
        <v>17</v>
      </c>
      <c r="J4018" t="s">
        <v>80</v>
      </c>
      <c r="K4018">
        <v>48</v>
      </c>
      <c r="L4018" s="18">
        <v>43089</v>
      </c>
      <c r="M4018" s="18">
        <v>44550</v>
      </c>
      <c r="N4018" s="18">
        <v>44054</v>
      </c>
      <c r="O4018">
        <v>62890000</v>
      </c>
      <c r="P4018">
        <v>33390000</v>
      </c>
      <c r="Q4018">
        <v>29500000</v>
      </c>
      <c r="R4018">
        <v>971735</v>
      </c>
      <c r="S4018" t="s">
        <v>1047</v>
      </c>
      <c r="T4018">
        <v>0.96880611530044081</v>
      </c>
      <c r="U4018">
        <v>-0.72516836361404757</v>
      </c>
      <c r="V4018">
        <v>0.60468857480173022</v>
      </c>
      <c r="W4018">
        <v>-0.56966119024906636</v>
      </c>
      <c r="X4018">
        <v>2.4421652414080661</v>
      </c>
      <c r="Y4018" t="str">
        <f t="shared" si="248"/>
        <v>37-48</v>
      </c>
      <c r="Z4018" s="20">
        <f t="shared" si="249"/>
        <v>0.53092701542375575</v>
      </c>
      <c r="AA4018" t="str">
        <f t="shared" si="250"/>
        <v>40%-60%</v>
      </c>
      <c r="AB4018">
        <f t="shared" si="251"/>
        <v>2.0149931832832554E-4</v>
      </c>
    </row>
    <row r="4019" spans="1:28" x14ac:dyDescent="0.25">
      <c r="A4019" t="s">
        <v>8975</v>
      </c>
      <c r="B4019" t="s">
        <v>8976</v>
      </c>
      <c r="C4019" t="s">
        <v>77</v>
      </c>
      <c r="D4019" t="s">
        <v>98</v>
      </c>
      <c r="E4019">
        <v>38</v>
      </c>
      <c r="F4019" t="s">
        <v>12</v>
      </c>
      <c r="G4019">
        <v>2019</v>
      </c>
      <c r="H4019" t="s">
        <v>12</v>
      </c>
      <c r="J4019" t="s">
        <v>80</v>
      </c>
      <c r="K4019">
        <v>84</v>
      </c>
      <c r="L4019" s="18">
        <v>43434</v>
      </c>
      <c r="M4019" s="18">
        <v>45991</v>
      </c>
      <c r="N4019" s="18">
        <v>43811</v>
      </c>
      <c r="O4019">
        <v>70435350</v>
      </c>
      <c r="P4019">
        <v>35217675</v>
      </c>
      <c r="Q4019">
        <v>35217675</v>
      </c>
      <c r="R4019">
        <v>780277</v>
      </c>
      <c r="S4019" t="s">
        <v>435</v>
      </c>
      <c r="T4019">
        <v>1.550954221812054</v>
      </c>
      <c r="U4019">
        <v>-0.85216124758390532</v>
      </c>
      <c r="V4019">
        <v>0.32803285986234038</v>
      </c>
      <c r="W4019">
        <v>-0.12727268880785941</v>
      </c>
      <c r="X4019">
        <v>0.97255557088134947</v>
      </c>
      <c r="Y4019" t="str">
        <f t="shared" si="248"/>
        <v>&gt;72</v>
      </c>
      <c r="Z4019" s="20">
        <f t="shared" si="249"/>
        <v>0.5</v>
      </c>
      <c r="AA4019" t="str">
        <f t="shared" si="250"/>
        <v>40%-60%</v>
      </c>
      <c r="AB4019">
        <f t="shared" si="251"/>
        <v>1.6179851873944116E-4</v>
      </c>
    </row>
    <row r="4020" spans="1:28" x14ac:dyDescent="0.25">
      <c r="A4020" t="s">
        <v>8977</v>
      </c>
      <c r="B4020" t="s">
        <v>8978</v>
      </c>
      <c r="C4020" t="s">
        <v>77</v>
      </c>
      <c r="D4020" t="s">
        <v>231</v>
      </c>
      <c r="E4020">
        <v>50</v>
      </c>
      <c r="F4020" t="s">
        <v>17</v>
      </c>
      <c r="G4020">
        <v>2020</v>
      </c>
      <c r="H4020" t="s">
        <v>17</v>
      </c>
      <c r="I4020" t="s">
        <v>84</v>
      </c>
      <c r="J4020" t="s">
        <v>80</v>
      </c>
      <c r="K4020">
        <v>72</v>
      </c>
      <c r="L4020" s="18">
        <v>43685</v>
      </c>
      <c r="M4020" s="18">
        <v>45877</v>
      </c>
      <c r="N4020" s="18">
        <v>44041</v>
      </c>
      <c r="O4020">
        <v>50319000</v>
      </c>
      <c r="P4020">
        <v>30319000</v>
      </c>
      <c r="Q4020">
        <v>20000000</v>
      </c>
      <c r="R4020">
        <v>676526</v>
      </c>
      <c r="S4020" t="s">
        <v>109</v>
      </c>
      <c r="T4020">
        <v>0.73837248980626058</v>
      </c>
      <c r="U4020">
        <v>-0.43112742007443211</v>
      </c>
      <c r="V4020">
        <v>-0.46532206286319938</v>
      </c>
      <c r="W4020">
        <v>-0.56824893989709802</v>
      </c>
      <c r="X4020">
        <v>-0.34235834485308059</v>
      </c>
      <c r="Y4020" t="str">
        <f t="shared" si="248"/>
        <v>61-72</v>
      </c>
      <c r="Z4020" s="20">
        <f t="shared" si="249"/>
        <v>0.60253582145909101</v>
      </c>
      <c r="AA4020" t="str">
        <f t="shared" si="250"/>
        <v>60%-80%</v>
      </c>
      <c r="AB4020">
        <f t="shared" si="251"/>
        <v>1.402846741461291E-4</v>
      </c>
    </row>
    <row r="4021" spans="1:28" x14ac:dyDescent="0.25">
      <c r="A4021" t="s">
        <v>8979</v>
      </c>
      <c r="B4021" t="s">
        <v>8980</v>
      </c>
      <c r="C4021" t="s">
        <v>77</v>
      </c>
      <c r="D4021" t="s">
        <v>1793</v>
      </c>
      <c r="E4021">
        <v>291</v>
      </c>
      <c r="F4021" t="s">
        <v>17</v>
      </c>
      <c r="G4021">
        <v>2019</v>
      </c>
      <c r="H4021" t="s">
        <v>17</v>
      </c>
      <c r="J4021" t="s">
        <v>80</v>
      </c>
      <c r="K4021">
        <v>72</v>
      </c>
      <c r="L4021" s="18">
        <v>43556</v>
      </c>
      <c r="M4021" s="18">
        <v>45661</v>
      </c>
      <c r="N4021" s="18">
        <v>43972</v>
      </c>
      <c r="O4021">
        <v>63990000</v>
      </c>
      <c r="P4021">
        <v>39990000</v>
      </c>
      <c r="Q4021">
        <v>24000000</v>
      </c>
      <c r="R4021">
        <v>844345</v>
      </c>
      <c r="S4021" t="s">
        <v>111</v>
      </c>
      <c r="T4021">
        <v>1.4660576229457769</v>
      </c>
      <c r="U4021">
        <v>-0.33912537500781142</v>
      </c>
      <c r="V4021">
        <v>-0.20194372756191631</v>
      </c>
      <c r="W4021">
        <v>-0.41092989305115241</v>
      </c>
      <c r="X4021">
        <v>1.0499034482774929</v>
      </c>
      <c r="Y4021" t="str">
        <f t="shared" si="248"/>
        <v>61-72</v>
      </c>
      <c r="Z4021" s="20">
        <f t="shared" si="249"/>
        <v>0.62494139709329588</v>
      </c>
      <c r="AA4021" t="str">
        <f t="shared" si="250"/>
        <v>60%-80%</v>
      </c>
      <c r="AB4021">
        <f t="shared" si="251"/>
        <v>1.7508368221164208E-4</v>
      </c>
    </row>
    <row r="4022" spans="1:28" x14ac:dyDescent="0.25">
      <c r="A4022" t="s">
        <v>8981</v>
      </c>
      <c r="B4022" t="s">
        <v>8982</v>
      </c>
      <c r="C4022" t="s">
        <v>77</v>
      </c>
      <c r="D4022" t="s">
        <v>564</v>
      </c>
      <c r="E4022">
        <v>38</v>
      </c>
      <c r="F4022" t="s">
        <v>17</v>
      </c>
      <c r="G4022">
        <v>2019</v>
      </c>
      <c r="H4022" t="s">
        <v>17</v>
      </c>
      <c r="J4022" t="s">
        <v>80</v>
      </c>
      <c r="K4022">
        <v>84</v>
      </c>
      <c r="L4022" s="18">
        <v>43420</v>
      </c>
      <c r="M4022" s="18">
        <v>45977</v>
      </c>
      <c r="N4022" s="18">
        <v>43826</v>
      </c>
      <c r="O4022">
        <v>49990000</v>
      </c>
      <c r="P4022">
        <v>24995000</v>
      </c>
      <c r="Q4022">
        <v>24995000</v>
      </c>
      <c r="R4022">
        <v>599009</v>
      </c>
      <c r="S4022" t="s">
        <v>184</v>
      </c>
      <c r="T4022">
        <v>1.720747419544608</v>
      </c>
      <c r="U4022">
        <v>-0.85216124758390532</v>
      </c>
      <c r="V4022">
        <v>0.32803285986234038</v>
      </c>
      <c r="W4022">
        <v>-0.30433569257214671</v>
      </c>
      <c r="X4022">
        <v>0.89520769348520657</v>
      </c>
      <c r="Y4022" t="str">
        <f t="shared" si="248"/>
        <v>&gt;72</v>
      </c>
      <c r="Z4022" s="20">
        <f t="shared" si="249"/>
        <v>0.5</v>
      </c>
      <c r="AA4022" t="str">
        <f t="shared" si="250"/>
        <v>40%-60%</v>
      </c>
      <c r="AB4022">
        <f t="shared" si="251"/>
        <v>1.2421072120746084E-4</v>
      </c>
    </row>
    <row r="4023" spans="1:28" x14ac:dyDescent="0.25">
      <c r="A4023" t="s">
        <v>8983</v>
      </c>
      <c r="B4023" t="s">
        <v>8984</v>
      </c>
      <c r="C4023" t="s">
        <v>77</v>
      </c>
      <c r="D4023" t="s">
        <v>138</v>
      </c>
      <c r="E4023">
        <v>49</v>
      </c>
      <c r="F4023" t="s">
        <v>117</v>
      </c>
      <c r="G4023">
        <v>2018</v>
      </c>
      <c r="H4023" t="s">
        <v>14</v>
      </c>
      <c r="J4023" t="s">
        <v>80</v>
      </c>
      <c r="K4023">
        <v>84</v>
      </c>
      <c r="L4023" s="18">
        <v>42886</v>
      </c>
      <c r="M4023" s="18">
        <v>45443</v>
      </c>
      <c r="N4023" s="18">
        <v>42978</v>
      </c>
      <c r="O4023">
        <v>40707500</v>
      </c>
      <c r="P4023">
        <v>36636750</v>
      </c>
      <c r="Q4023">
        <v>4070750</v>
      </c>
      <c r="R4023">
        <v>747543</v>
      </c>
      <c r="S4023" t="s">
        <v>218</v>
      </c>
      <c r="T4023">
        <v>1.114343141928344</v>
      </c>
      <c r="U4023">
        <v>0.79032357974038436</v>
      </c>
      <c r="V4023">
        <v>0.50062512046095342</v>
      </c>
      <c r="W4023">
        <v>-0.28904024128657407</v>
      </c>
      <c r="X4023">
        <v>1.436642835258207</v>
      </c>
      <c r="Y4023" t="str">
        <f t="shared" si="248"/>
        <v>&gt;72</v>
      </c>
      <c r="Z4023" s="20">
        <f t="shared" si="249"/>
        <v>0.9</v>
      </c>
      <c r="AA4023" t="str">
        <f t="shared" si="250"/>
        <v>80%-100%</v>
      </c>
      <c r="AB4023">
        <f t="shared" si="251"/>
        <v>1.5501078475213043E-4</v>
      </c>
    </row>
    <row r="4024" spans="1:28" x14ac:dyDescent="0.25">
      <c r="A4024" t="s">
        <v>8985</v>
      </c>
      <c r="B4024" t="s">
        <v>8986</v>
      </c>
      <c r="C4024" t="s">
        <v>77</v>
      </c>
      <c r="D4024" t="s">
        <v>8121</v>
      </c>
      <c r="E4024">
        <v>46</v>
      </c>
      <c r="F4024" t="s">
        <v>17</v>
      </c>
      <c r="G4024">
        <v>2019</v>
      </c>
      <c r="H4024" t="s">
        <v>110</v>
      </c>
      <c r="J4024" t="s">
        <v>80</v>
      </c>
      <c r="K4024">
        <v>60</v>
      </c>
      <c r="L4024" s="18">
        <v>43452</v>
      </c>
      <c r="M4024" s="18">
        <v>45278</v>
      </c>
      <c r="N4024" s="18">
        <v>43621</v>
      </c>
      <c r="O4024">
        <v>50284000</v>
      </c>
      <c r="P4024">
        <v>35284000</v>
      </c>
      <c r="Q4024">
        <v>15000000</v>
      </c>
      <c r="R4024">
        <v>859759</v>
      </c>
      <c r="S4024" t="s">
        <v>437</v>
      </c>
      <c r="T4024">
        <v>1.6843631628876321</v>
      </c>
      <c r="U4024">
        <v>-2.3961366969647149E-2</v>
      </c>
      <c r="V4024">
        <v>-0.88680068149191582</v>
      </c>
      <c r="W4024">
        <v>-0.82210550433964225</v>
      </c>
      <c r="X4024">
        <v>0.50846830650449182</v>
      </c>
      <c r="Y4024" t="str">
        <f t="shared" si="248"/>
        <v>49-60</v>
      </c>
      <c r="Z4024" s="20">
        <f t="shared" si="249"/>
        <v>0.70169437594463446</v>
      </c>
      <c r="AA4024" t="str">
        <f t="shared" si="250"/>
        <v>60%-80%</v>
      </c>
      <c r="AB4024">
        <f t="shared" si="251"/>
        <v>1.7827993478329259E-4</v>
      </c>
    </row>
    <row r="4025" spans="1:28" x14ac:dyDescent="0.25">
      <c r="A4025" t="s">
        <v>8987</v>
      </c>
      <c r="B4025" t="s">
        <v>8988</v>
      </c>
      <c r="C4025" t="s">
        <v>77</v>
      </c>
      <c r="D4025" t="s">
        <v>308</v>
      </c>
      <c r="E4025">
        <v>77</v>
      </c>
      <c r="F4025" t="s">
        <v>79</v>
      </c>
      <c r="G4025">
        <v>2017</v>
      </c>
      <c r="H4025" t="s">
        <v>13</v>
      </c>
      <c r="J4025" t="s">
        <v>80</v>
      </c>
      <c r="K4025">
        <v>48</v>
      </c>
      <c r="L4025" s="18">
        <v>42808</v>
      </c>
      <c r="M4025" s="18">
        <v>44269</v>
      </c>
      <c r="N4025" s="18">
        <v>42859</v>
      </c>
      <c r="O4025">
        <v>39290000</v>
      </c>
      <c r="P4025">
        <v>30000000</v>
      </c>
      <c r="Q4025">
        <v>9290000</v>
      </c>
      <c r="R4025">
        <v>892650</v>
      </c>
      <c r="S4025" t="s">
        <v>666</v>
      </c>
      <c r="T4025">
        <v>0.87178143088183857</v>
      </c>
      <c r="U4025">
        <v>0.23004353651783921</v>
      </c>
      <c r="V4025">
        <v>-2.7667345059731379E-2</v>
      </c>
      <c r="W4025">
        <v>-0.39688472309950812</v>
      </c>
      <c r="X4025">
        <v>-0.18766259006079469</v>
      </c>
      <c r="Y4025" t="str">
        <f t="shared" si="248"/>
        <v>37-48</v>
      </c>
      <c r="Z4025" s="20">
        <f t="shared" si="249"/>
        <v>0.76355306693815217</v>
      </c>
      <c r="AA4025" t="str">
        <f t="shared" si="250"/>
        <v>60%-80%</v>
      </c>
      <c r="AB4025">
        <f t="shared" si="251"/>
        <v>1.8510022434694621E-4</v>
      </c>
    </row>
    <row r="4026" spans="1:28" x14ac:dyDescent="0.25">
      <c r="A4026" t="s">
        <v>8989</v>
      </c>
      <c r="B4026" t="s">
        <v>8990</v>
      </c>
      <c r="C4026" t="s">
        <v>77</v>
      </c>
      <c r="D4026" t="s">
        <v>149</v>
      </c>
      <c r="E4026">
        <v>236</v>
      </c>
      <c r="F4026" t="s">
        <v>117</v>
      </c>
      <c r="G4026">
        <v>2019</v>
      </c>
      <c r="H4026" t="s">
        <v>14</v>
      </c>
      <c r="J4026" t="s">
        <v>80</v>
      </c>
      <c r="K4026">
        <v>36</v>
      </c>
      <c r="L4026" s="18">
        <v>43227</v>
      </c>
      <c r="M4026" s="18">
        <v>44382</v>
      </c>
      <c r="N4026" s="18">
        <v>43446</v>
      </c>
      <c r="O4026">
        <v>43550000</v>
      </c>
      <c r="P4026">
        <v>20000000</v>
      </c>
      <c r="Q4026">
        <v>23550000</v>
      </c>
      <c r="R4026">
        <v>708006</v>
      </c>
      <c r="S4026" t="s">
        <v>710</v>
      </c>
      <c r="T4026">
        <v>0.65347589093998359</v>
      </c>
      <c r="U4026">
        <v>-1.019521211332505</v>
      </c>
      <c r="V4026">
        <v>-0.8658507693891504</v>
      </c>
      <c r="W4026">
        <v>-0.19945411531667959</v>
      </c>
      <c r="X4026">
        <v>-1.270532873606796</v>
      </c>
      <c r="Y4026" t="str">
        <f t="shared" si="248"/>
        <v>25-36</v>
      </c>
      <c r="Z4026" s="20">
        <f t="shared" si="249"/>
        <v>0.45924225028702642</v>
      </c>
      <c r="AA4026" t="str">
        <f t="shared" si="250"/>
        <v>40%-60%</v>
      </c>
      <c r="AB4026">
        <f t="shared" si="251"/>
        <v>1.4681237824341455E-4</v>
      </c>
    </row>
    <row r="4027" spans="1:28" x14ac:dyDescent="0.25">
      <c r="A4027" t="s">
        <v>1035</v>
      </c>
      <c r="B4027" t="s">
        <v>1036</v>
      </c>
      <c r="C4027" t="s">
        <v>77</v>
      </c>
      <c r="D4027" t="s">
        <v>611</v>
      </c>
      <c r="E4027">
        <v>61</v>
      </c>
      <c r="F4027" t="s">
        <v>17</v>
      </c>
      <c r="G4027">
        <v>2017</v>
      </c>
      <c r="H4027" t="s">
        <v>17</v>
      </c>
      <c r="J4027" t="s">
        <v>80</v>
      </c>
      <c r="K4027">
        <v>60</v>
      </c>
      <c r="L4027" s="18">
        <v>42689</v>
      </c>
      <c r="M4027" s="18">
        <v>44515</v>
      </c>
      <c r="N4027" s="18">
        <v>44211</v>
      </c>
      <c r="O4027">
        <v>65550000</v>
      </c>
      <c r="P4027">
        <v>55550000</v>
      </c>
      <c r="Q4027">
        <v>10000000</v>
      </c>
      <c r="R4027">
        <v>914881</v>
      </c>
      <c r="S4027" t="s">
        <v>264</v>
      </c>
      <c r="T4027">
        <v>0.75050057535858583</v>
      </c>
      <c r="U4027">
        <v>0.57452036730208633</v>
      </c>
      <c r="V4027">
        <v>4.594006967949224E-2</v>
      </c>
      <c r="W4027">
        <v>1.2189832539986101</v>
      </c>
      <c r="X4027">
        <v>0.27642467431606299</v>
      </c>
      <c r="Y4027" t="str">
        <f t="shared" si="248"/>
        <v>49-60</v>
      </c>
      <c r="Z4027" s="20">
        <f t="shared" si="249"/>
        <v>0.84744469870327999</v>
      </c>
      <c r="AA4027" t="str">
        <f t="shared" si="250"/>
        <v>80%-100%</v>
      </c>
      <c r="AB4027">
        <f t="shared" si="251"/>
        <v>1.8971005248502606E-4</v>
      </c>
    </row>
    <row r="4028" spans="1:28" x14ac:dyDescent="0.25">
      <c r="A4028" t="s">
        <v>8991</v>
      </c>
      <c r="B4028" t="s">
        <v>8992</v>
      </c>
      <c r="C4028" t="s">
        <v>77</v>
      </c>
      <c r="D4028" t="s">
        <v>722</v>
      </c>
      <c r="E4028">
        <v>38</v>
      </c>
      <c r="F4028" t="s">
        <v>25</v>
      </c>
      <c r="G4028">
        <v>2020</v>
      </c>
      <c r="H4028" t="s">
        <v>25</v>
      </c>
      <c r="I4028" t="s">
        <v>84</v>
      </c>
      <c r="J4028" t="s">
        <v>80</v>
      </c>
      <c r="K4028">
        <v>48</v>
      </c>
      <c r="L4028" s="18">
        <v>43822</v>
      </c>
      <c r="M4028" s="18">
        <v>45283</v>
      </c>
      <c r="N4028" s="18">
        <v>44414</v>
      </c>
      <c r="O4028">
        <v>33990000</v>
      </c>
      <c r="P4028">
        <v>13990000</v>
      </c>
      <c r="Q4028">
        <v>20000000</v>
      </c>
      <c r="R4028">
        <v>388707</v>
      </c>
      <c r="S4028" t="s">
        <v>118</v>
      </c>
      <c r="T4028">
        <v>0.31388949547487588</v>
      </c>
      <c r="U4028">
        <v>-1.2151847034613319</v>
      </c>
      <c r="V4028">
        <v>-1.3593527907000831</v>
      </c>
      <c r="W4028">
        <v>0.33346710151952502</v>
      </c>
      <c r="X4028">
        <v>-0.1103147126646518</v>
      </c>
      <c r="Y4028" t="str">
        <f t="shared" si="248"/>
        <v>37-48</v>
      </c>
      <c r="Z4028" s="20">
        <f t="shared" si="249"/>
        <v>0.41159164460135333</v>
      </c>
      <c r="AA4028" t="str">
        <f t="shared" si="250"/>
        <v>40%-60%</v>
      </c>
      <c r="AB4028">
        <f t="shared" si="251"/>
        <v>8.0602423015995549E-5</v>
      </c>
    </row>
    <row r="4029" spans="1:28" x14ac:dyDescent="0.25">
      <c r="A4029" t="s">
        <v>8993</v>
      </c>
      <c r="B4029" t="s">
        <v>8994</v>
      </c>
      <c r="C4029" t="s">
        <v>77</v>
      </c>
      <c r="D4029" t="s">
        <v>521</v>
      </c>
      <c r="E4029">
        <v>61</v>
      </c>
      <c r="F4029" t="s">
        <v>12</v>
      </c>
      <c r="G4029">
        <v>2020</v>
      </c>
      <c r="H4029" t="s">
        <v>12</v>
      </c>
      <c r="I4029" t="s">
        <v>84</v>
      </c>
      <c r="J4029" t="s">
        <v>80</v>
      </c>
      <c r="K4029">
        <v>72</v>
      </c>
      <c r="L4029" s="18">
        <v>43859</v>
      </c>
      <c r="M4029" s="18">
        <v>46051</v>
      </c>
      <c r="N4029" s="18">
        <v>44452</v>
      </c>
      <c r="O4029">
        <v>76180000</v>
      </c>
      <c r="P4029">
        <v>38090000</v>
      </c>
      <c r="Q4029">
        <v>38090000</v>
      </c>
      <c r="R4029">
        <v>817301</v>
      </c>
      <c r="S4029" t="s">
        <v>146</v>
      </c>
      <c r="T4029">
        <v>0.32601758102720108</v>
      </c>
      <c r="U4029">
        <v>-0.85216124758390532</v>
      </c>
      <c r="V4029">
        <v>1.185489993161002E-2</v>
      </c>
      <c r="W4029">
        <v>0.32400120726849357</v>
      </c>
      <c r="X4029">
        <v>0.43112042910834891</v>
      </c>
      <c r="Y4029" t="str">
        <f t="shared" si="248"/>
        <v>61-72</v>
      </c>
      <c r="Z4029" s="20">
        <f t="shared" si="249"/>
        <v>0.5</v>
      </c>
      <c r="AA4029" t="str">
        <f t="shared" si="250"/>
        <v>40%-60%</v>
      </c>
      <c r="AB4029">
        <f t="shared" si="251"/>
        <v>1.694758286663121E-4</v>
      </c>
    </row>
    <row r="4030" spans="1:28" x14ac:dyDescent="0.25">
      <c r="A4030" t="s">
        <v>8995</v>
      </c>
      <c r="B4030" t="s">
        <v>8996</v>
      </c>
      <c r="C4030" t="s">
        <v>77</v>
      </c>
      <c r="D4030" t="s">
        <v>888</v>
      </c>
      <c r="E4030">
        <v>60</v>
      </c>
      <c r="F4030" t="s">
        <v>95</v>
      </c>
      <c r="G4030">
        <v>2013</v>
      </c>
      <c r="H4030" t="s">
        <v>16</v>
      </c>
      <c r="J4030" t="s">
        <v>96</v>
      </c>
      <c r="K4030">
        <v>60</v>
      </c>
      <c r="L4030" s="18">
        <v>44029</v>
      </c>
      <c r="M4030" s="18">
        <v>45855</v>
      </c>
      <c r="N4030" s="18">
        <v>44292</v>
      </c>
      <c r="O4030">
        <v>35500000</v>
      </c>
      <c r="P4030">
        <v>32000000</v>
      </c>
      <c r="Q4030">
        <v>3500000</v>
      </c>
      <c r="R4030">
        <v>944259</v>
      </c>
      <c r="S4030" t="s">
        <v>577</v>
      </c>
      <c r="T4030">
        <v>-1.3476582251936871</v>
      </c>
      <c r="U4030">
        <v>0.79610697701969524</v>
      </c>
      <c r="V4030">
        <v>1.632266944576606</v>
      </c>
      <c r="W4030">
        <v>-0.72621154806677257</v>
      </c>
      <c r="X4030">
        <v>0.35377255171220601</v>
      </c>
      <c r="Y4030" t="str">
        <f t="shared" si="248"/>
        <v>49-60</v>
      </c>
      <c r="Z4030" s="20">
        <f t="shared" si="249"/>
        <v>0.90140845070422537</v>
      </c>
      <c r="AA4030" t="str">
        <f t="shared" si="250"/>
        <v>80%-100%</v>
      </c>
      <c r="AB4030">
        <f t="shared" si="251"/>
        <v>1.9580188510796292E-4</v>
      </c>
    </row>
    <row r="4031" spans="1:28" x14ac:dyDescent="0.25">
      <c r="A4031" t="s">
        <v>8997</v>
      </c>
      <c r="B4031" t="s">
        <v>8998</v>
      </c>
      <c r="C4031" t="s">
        <v>77</v>
      </c>
      <c r="D4031" t="s">
        <v>329</v>
      </c>
      <c r="E4031">
        <v>84</v>
      </c>
      <c r="F4031" t="s">
        <v>87</v>
      </c>
      <c r="G4031">
        <v>2019</v>
      </c>
      <c r="H4031" t="s">
        <v>15</v>
      </c>
      <c r="J4031" t="s">
        <v>80</v>
      </c>
      <c r="K4031">
        <v>84</v>
      </c>
      <c r="L4031" s="18">
        <v>43381</v>
      </c>
      <c r="M4031" s="18">
        <v>45879</v>
      </c>
      <c r="N4031" s="18">
        <v>44244</v>
      </c>
      <c r="O4031">
        <v>34030000</v>
      </c>
      <c r="P4031">
        <v>30565889</v>
      </c>
      <c r="Q4031">
        <v>3464111</v>
      </c>
      <c r="R4031">
        <v>604614</v>
      </c>
      <c r="S4031" t="s">
        <v>208</v>
      </c>
      <c r="T4031">
        <v>0.79901291756788695</v>
      </c>
      <c r="U4031">
        <v>0.78294965303728303</v>
      </c>
      <c r="V4031">
        <v>-0.91336243620549151</v>
      </c>
      <c r="W4031">
        <v>0.65172560104908284</v>
      </c>
      <c r="X4031">
        <v>1.2045992030697781</v>
      </c>
      <c r="Y4031" t="str">
        <f t="shared" si="248"/>
        <v>&gt;72</v>
      </c>
      <c r="Z4031" s="20">
        <f t="shared" si="249"/>
        <v>0.89820420217455188</v>
      </c>
      <c r="AA4031" t="str">
        <f t="shared" si="250"/>
        <v>80%-100%</v>
      </c>
      <c r="AB4031">
        <f t="shared" si="251"/>
        <v>1.2537297601893747E-4</v>
      </c>
    </row>
    <row r="4032" spans="1:28" x14ac:dyDescent="0.25">
      <c r="A4032" t="s">
        <v>8999</v>
      </c>
      <c r="B4032" t="s">
        <v>9000</v>
      </c>
      <c r="C4032" t="s">
        <v>77</v>
      </c>
      <c r="D4032" t="s">
        <v>453</v>
      </c>
      <c r="E4032">
        <v>46</v>
      </c>
      <c r="F4032" t="s">
        <v>79</v>
      </c>
      <c r="G4032">
        <v>2018</v>
      </c>
      <c r="H4032" t="s">
        <v>13</v>
      </c>
      <c r="J4032" t="s">
        <v>80</v>
      </c>
      <c r="K4032">
        <v>84</v>
      </c>
      <c r="L4032" s="18">
        <v>42902</v>
      </c>
      <c r="M4032" s="18">
        <v>45459</v>
      </c>
      <c r="N4032" s="18">
        <v>43080</v>
      </c>
      <c r="O4032">
        <v>37850000</v>
      </c>
      <c r="P4032">
        <v>34065000</v>
      </c>
      <c r="Q4032">
        <v>3785000</v>
      </c>
      <c r="R4032">
        <v>697791</v>
      </c>
      <c r="S4032" t="s">
        <v>287</v>
      </c>
      <c r="T4032">
        <v>-0.98381565862392861</v>
      </c>
      <c r="U4032">
        <v>0.79032357974038436</v>
      </c>
      <c r="V4032">
        <v>0.54755169996244313</v>
      </c>
      <c r="W4032">
        <v>-0.55086050371857298</v>
      </c>
      <c r="X4032">
        <v>-0.96114136402222416</v>
      </c>
      <c r="Y4032" t="str">
        <f t="shared" si="248"/>
        <v>&gt;72</v>
      </c>
      <c r="Z4032" s="20">
        <f t="shared" si="249"/>
        <v>0.9</v>
      </c>
      <c r="AA4032" t="str">
        <f t="shared" si="250"/>
        <v>80%-100%</v>
      </c>
      <c r="AB4032">
        <f t="shared" si="251"/>
        <v>1.4469419217753873E-4</v>
      </c>
    </row>
    <row r="4033" spans="1:28" x14ac:dyDescent="0.25">
      <c r="A4033" t="s">
        <v>9001</v>
      </c>
      <c r="B4033" t="s">
        <v>9002</v>
      </c>
      <c r="C4033" t="s">
        <v>77</v>
      </c>
      <c r="D4033" t="s">
        <v>354</v>
      </c>
      <c r="E4033">
        <v>38</v>
      </c>
      <c r="F4033" t="s">
        <v>17</v>
      </c>
      <c r="G4033">
        <v>2019</v>
      </c>
      <c r="H4033" t="s">
        <v>17</v>
      </c>
      <c r="J4033" t="s">
        <v>80</v>
      </c>
      <c r="K4033">
        <v>36</v>
      </c>
      <c r="L4033" s="18">
        <v>43167</v>
      </c>
      <c r="M4033" s="18">
        <v>44411</v>
      </c>
      <c r="N4033" s="18">
        <v>43957</v>
      </c>
      <c r="O4033">
        <v>56866000</v>
      </c>
      <c r="P4033">
        <v>43374363</v>
      </c>
      <c r="Q4033">
        <v>13491637</v>
      </c>
      <c r="R4033">
        <v>1494209</v>
      </c>
      <c r="S4033" t="s">
        <v>336</v>
      </c>
      <c r="T4033">
        <v>0.82326908867253745</v>
      </c>
      <c r="U4033">
        <v>0.22673308413647811</v>
      </c>
      <c r="V4033">
        <v>-1.637014346774502</v>
      </c>
      <c r="W4033">
        <v>2.7788228951001508</v>
      </c>
      <c r="X4033">
        <v>-0.18766259006079469</v>
      </c>
      <c r="Y4033" t="str">
        <f t="shared" si="248"/>
        <v>25-36</v>
      </c>
      <c r="Z4033" s="20">
        <f t="shared" si="249"/>
        <v>0.76274686104174727</v>
      </c>
      <c r="AA4033" t="str">
        <f t="shared" si="250"/>
        <v>60%-80%</v>
      </c>
      <c r="AB4033">
        <f t="shared" si="251"/>
        <v>3.0983971446953026E-4</v>
      </c>
    </row>
    <row r="4034" spans="1:28" x14ac:dyDescent="0.25">
      <c r="A4034" t="s">
        <v>9003</v>
      </c>
      <c r="B4034" t="s">
        <v>9004</v>
      </c>
      <c r="C4034" t="s">
        <v>77</v>
      </c>
      <c r="D4034" t="s">
        <v>271</v>
      </c>
      <c r="E4034">
        <v>27</v>
      </c>
      <c r="F4034" t="s">
        <v>11</v>
      </c>
      <c r="G4034">
        <v>2018</v>
      </c>
      <c r="H4034" t="s">
        <v>11</v>
      </c>
      <c r="J4034" t="s">
        <v>80</v>
      </c>
      <c r="K4034">
        <v>84</v>
      </c>
      <c r="L4034" s="18">
        <v>43257</v>
      </c>
      <c r="M4034" s="18">
        <v>45814</v>
      </c>
      <c r="N4034" s="18">
        <v>43620</v>
      </c>
      <c r="O4034">
        <v>58990000</v>
      </c>
      <c r="P4034">
        <v>48990000</v>
      </c>
      <c r="Q4034">
        <v>10000000</v>
      </c>
      <c r="R4034">
        <v>977205</v>
      </c>
      <c r="S4034" t="s">
        <v>328</v>
      </c>
      <c r="T4034">
        <v>1.126471227480669</v>
      </c>
      <c r="U4034">
        <v>0.50485865870050817</v>
      </c>
      <c r="V4034">
        <v>0.23025328438620701</v>
      </c>
      <c r="W4034">
        <v>-0.61580875233774646</v>
      </c>
      <c r="X4034">
        <v>1.3592949578620639</v>
      </c>
      <c r="Y4034" t="str">
        <f t="shared" si="248"/>
        <v>&gt;72</v>
      </c>
      <c r="Z4034" s="20">
        <f t="shared" si="249"/>
        <v>0.83047974232920829</v>
      </c>
      <c r="AA4034" t="str">
        <f t="shared" si="250"/>
        <v>80%-100%</v>
      </c>
      <c r="AB4034">
        <f t="shared" si="251"/>
        <v>2.0263357949135447E-4</v>
      </c>
    </row>
    <row r="4035" spans="1:28" x14ac:dyDescent="0.25">
      <c r="A4035" t="s">
        <v>9005</v>
      </c>
      <c r="B4035" t="s">
        <v>9006</v>
      </c>
      <c r="C4035" t="s">
        <v>77</v>
      </c>
      <c r="D4035" t="s">
        <v>138</v>
      </c>
      <c r="E4035">
        <v>236</v>
      </c>
      <c r="F4035" t="s">
        <v>117</v>
      </c>
      <c r="G4035">
        <v>2018</v>
      </c>
      <c r="H4035" t="s">
        <v>14</v>
      </c>
      <c r="J4035" t="s">
        <v>80</v>
      </c>
      <c r="K4035">
        <v>60</v>
      </c>
      <c r="L4035" s="18">
        <v>42922</v>
      </c>
      <c r="M4035" s="18">
        <v>44719</v>
      </c>
      <c r="N4035" s="18">
        <v>44218</v>
      </c>
      <c r="O4035">
        <v>46850000</v>
      </c>
      <c r="P4035">
        <v>26850000</v>
      </c>
      <c r="Q4035">
        <v>20000000</v>
      </c>
      <c r="R4035">
        <v>653006</v>
      </c>
      <c r="S4035" t="s">
        <v>139</v>
      </c>
      <c r="T4035">
        <v>9.5583955533020917E-2</v>
      </c>
      <c r="U4035">
        <v>-0.55197391921753958</v>
      </c>
      <c r="V4035">
        <v>0.1341232883715231</v>
      </c>
      <c r="W4035">
        <v>2.9531575359848222E-2</v>
      </c>
      <c r="X4035">
        <v>0.81785981608906366</v>
      </c>
      <c r="Y4035" t="str">
        <f t="shared" ref="Y4035:Y4098" si="252">IF(K4035&lt;=24,"&lt;=24",IF(AND(K4035&gt;=25,K4035&lt;=36),"25-36",IF(AND(K4035&gt;=37,K4035&lt;=48),"37-48",IF(AND(K4035&gt;=49,K4035&lt;=60),"49-60",IF(AND(K4035&gt;=61,K4035&lt;=72),"61-72","&gt;72")))))</f>
        <v>49-60</v>
      </c>
      <c r="Z4035" s="20">
        <f t="shared" ref="Z4035:Z4098" si="253">IF(P4035/O4035&gt;0.2,P4035/O4035,0.2)</f>
        <v>0.57310565635005339</v>
      </c>
      <c r="AA4035" t="str">
        <f t="shared" ref="AA4035:AA4098" si="254">IF(Z4035&lt;=0.2,"20%",IF(AND(Z4035&gt;0.2,Z4035&lt;=0.4),"20%-40%",IF(AND(Z4035&gt;0.4,Z4035&lt;=0.6),"40%-60%",IF(AND(Z4035&gt;0.6,Z4035&lt;=0.8),"60%-80%","80%-100%"))))</f>
        <v>40%-60%</v>
      </c>
      <c r="AB4035">
        <f t="shared" ref="AB4035:AB4098" si="255">R4035/SUM($R$2:$R$5739)</f>
        <v>1.3540755850546346E-4</v>
      </c>
    </row>
    <row r="4036" spans="1:28" x14ac:dyDescent="0.25">
      <c r="A4036" t="s">
        <v>9007</v>
      </c>
      <c r="B4036" t="s">
        <v>9008</v>
      </c>
      <c r="C4036" t="s">
        <v>77</v>
      </c>
      <c r="D4036" t="s">
        <v>442</v>
      </c>
      <c r="E4036">
        <v>60</v>
      </c>
      <c r="F4036" t="s">
        <v>17</v>
      </c>
      <c r="G4036">
        <v>2020</v>
      </c>
      <c r="H4036" t="s">
        <v>17</v>
      </c>
      <c r="I4036" t="s">
        <v>84</v>
      </c>
      <c r="J4036" t="s">
        <v>80</v>
      </c>
      <c r="K4036">
        <v>84</v>
      </c>
      <c r="L4036" s="18">
        <v>43853</v>
      </c>
      <c r="M4036" s="18">
        <v>46410</v>
      </c>
      <c r="N4036" s="18">
        <v>44280</v>
      </c>
      <c r="O4036">
        <v>61880000</v>
      </c>
      <c r="P4036">
        <v>56880000</v>
      </c>
      <c r="Q4036">
        <v>5000000</v>
      </c>
      <c r="R4036">
        <v>1258900</v>
      </c>
      <c r="S4036" t="s">
        <v>189</v>
      </c>
      <c r="T4036">
        <v>-0.42592372321696592</v>
      </c>
      <c r="U4036">
        <v>0.86915648111648525</v>
      </c>
      <c r="V4036">
        <v>0.56516632981038883</v>
      </c>
      <c r="W4036">
        <v>0.11132393804773991</v>
      </c>
      <c r="X4036">
        <v>-0.72909773183379534</v>
      </c>
      <c r="Y4036" t="str">
        <f t="shared" si="252"/>
        <v>&gt;72</v>
      </c>
      <c r="Z4036" s="20">
        <f t="shared" si="253"/>
        <v>0.91919844861021327</v>
      </c>
      <c r="AA4036" t="str">
        <f t="shared" si="254"/>
        <v>80%-100%</v>
      </c>
      <c r="AB4036">
        <f t="shared" si="255"/>
        <v>2.6104595578375689E-4</v>
      </c>
    </row>
    <row r="4037" spans="1:28" x14ac:dyDescent="0.25">
      <c r="A4037" t="s">
        <v>9009</v>
      </c>
      <c r="B4037" t="s">
        <v>9010</v>
      </c>
      <c r="C4037" t="s">
        <v>77</v>
      </c>
      <c r="D4037" t="s">
        <v>439</v>
      </c>
      <c r="E4037">
        <v>59</v>
      </c>
      <c r="F4037" t="s">
        <v>79</v>
      </c>
      <c r="G4037">
        <v>2018</v>
      </c>
      <c r="H4037" t="s">
        <v>13</v>
      </c>
      <c r="J4037" t="s">
        <v>80</v>
      </c>
      <c r="K4037">
        <v>84</v>
      </c>
      <c r="L4037" s="18">
        <v>42913</v>
      </c>
      <c r="M4037" s="18">
        <v>45451</v>
      </c>
      <c r="N4037" s="18">
        <v>43615</v>
      </c>
      <c r="O4037">
        <v>37350000</v>
      </c>
      <c r="P4037">
        <v>32350000</v>
      </c>
      <c r="Q4037">
        <v>5000000</v>
      </c>
      <c r="R4037">
        <v>703042</v>
      </c>
      <c r="S4037" t="s">
        <v>296</v>
      </c>
      <c r="T4037">
        <v>-0.2318743543797615</v>
      </c>
      <c r="U4037">
        <v>0.65125106926078413</v>
      </c>
      <c r="V4037">
        <v>0.32959695270787281</v>
      </c>
      <c r="W4037">
        <v>-0.71811342906849374</v>
      </c>
      <c r="X4037">
        <v>-1.0384892414183671</v>
      </c>
      <c r="Y4037" t="str">
        <f t="shared" si="252"/>
        <v>&gt;72</v>
      </c>
      <c r="Z4037" s="20">
        <f t="shared" si="253"/>
        <v>0.86613119143239625</v>
      </c>
      <c r="AA4037" t="str">
        <f t="shared" si="254"/>
        <v>80%-100%</v>
      </c>
      <c r="AB4037">
        <f t="shared" si="255"/>
        <v>1.4578304142197476E-4</v>
      </c>
    </row>
    <row r="4038" spans="1:28" x14ac:dyDescent="0.25">
      <c r="A4038" t="s">
        <v>9011</v>
      </c>
      <c r="B4038" t="s">
        <v>9012</v>
      </c>
      <c r="C4038" t="s">
        <v>77</v>
      </c>
      <c r="D4038" t="s">
        <v>197</v>
      </c>
      <c r="E4038">
        <v>291</v>
      </c>
      <c r="F4038" t="s">
        <v>17</v>
      </c>
      <c r="G4038">
        <v>2017</v>
      </c>
      <c r="H4038" t="s">
        <v>17</v>
      </c>
      <c r="J4038" t="s">
        <v>80</v>
      </c>
      <c r="K4038">
        <v>36</v>
      </c>
      <c r="L4038" s="18">
        <v>42411</v>
      </c>
      <c r="M4038" s="18">
        <v>43771</v>
      </c>
      <c r="N4038" s="18">
        <v>43567</v>
      </c>
      <c r="O4038">
        <v>56490000</v>
      </c>
      <c r="P4038">
        <v>16490000</v>
      </c>
      <c r="Q4038">
        <v>40000000</v>
      </c>
      <c r="R4038">
        <v>477020</v>
      </c>
      <c r="S4038" t="s">
        <v>415</v>
      </c>
      <c r="T4038">
        <v>-0.4986922365309176</v>
      </c>
      <c r="U4038">
        <v>-1.7066226188530249</v>
      </c>
      <c r="V4038">
        <v>-4.4146365390986242</v>
      </c>
      <c r="W4038">
        <v>-0.55658252394605479</v>
      </c>
      <c r="X4038">
        <v>-0.49705409964536651</v>
      </c>
      <c r="Y4038" t="str">
        <f t="shared" si="252"/>
        <v>25-36</v>
      </c>
      <c r="Z4038" s="20">
        <f t="shared" si="253"/>
        <v>0.29191007257921758</v>
      </c>
      <c r="AA4038" t="str">
        <f t="shared" si="254"/>
        <v>20%-40%</v>
      </c>
      <c r="AB4038">
        <f t="shared" si="255"/>
        <v>9.8915038389044179E-5</v>
      </c>
    </row>
    <row r="4039" spans="1:28" x14ac:dyDescent="0.25">
      <c r="A4039" t="s">
        <v>9013</v>
      </c>
      <c r="B4039" t="s">
        <v>9014</v>
      </c>
      <c r="C4039" t="s">
        <v>77</v>
      </c>
      <c r="D4039" t="s">
        <v>100</v>
      </c>
      <c r="E4039">
        <v>220</v>
      </c>
      <c r="F4039" t="s">
        <v>79</v>
      </c>
      <c r="G4039">
        <v>2017</v>
      </c>
      <c r="H4039" t="s">
        <v>13</v>
      </c>
      <c r="J4039" t="s">
        <v>80</v>
      </c>
      <c r="K4039">
        <v>36</v>
      </c>
      <c r="L4039" s="18">
        <v>42753</v>
      </c>
      <c r="M4039" s="18">
        <v>43848</v>
      </c>
      <c r="N4039" s="18">
        <v>43137</v>
      </c>
      <c r="O4039">
        <v>34540000</v>
      </c>
      <c r="P4039">
        <v>31086000</v>
      </c>
      <c r="Q4039">
        <v>3454000</v>
      </c>
      <c r="R4039">
        <v>1071638</v>
      </c>
      <c r="S4039" t="s">
        <v>506</v>
      </c>
      <c r="T4039">
        <v>0.62921971983533309</v>
      </c>
      <c r="U4039">
        <v>0.79032357974038436</v>
      </c>
      <c r="V4039">
        <v>-0.38731779836868879</v>
      </c>
      <c r="W4039">
        <v>-0.25108137472285968</v>
      </c>
      <c r="X4039">
        <v>0.74051193869292065</v>
      </c>
      <c r="Y4039" t="str">
        <f t="shared" si="252"/>
        <v>25-36</v>
      </c>
      <c r="Z4039" s="20">
        <f t="shared" si="253"/>
        <v>0.9</v>
      </c>
      <c r="AA4039" t="str">
        <f t="shared" si="254"/>
        <v>80%-100%</v>
      </c>
      <c r="AB4039">
        <f t="shared" si="255"/>
        <v>2.2221524026069876E-4</v>
      </c>
    </row>
    <row r="4040" spans="1:28" x14ac:dyDescent="0.25">
      <c r="A4040" t="s">
        <v>9015</v>
      </c>
      <c r="B4040" t="s">
        <v>9016</v>
      </c>
      <c r="C4040" t="s">
        <v>77</v>
      </c>
      <c r="D4040" t="s">
        <v>197</v>
      </c>
      <c r="E4040">
        <v>27</v>
      </c>
      <c r="F4040" t="s">
        <v>79</v>
      </c>
      <c r="G4040">
        <v>2017</v>
      </c>
      <c r="H4040" t="s">
        <v>13</v>
      </c>
      <c r="J4040" t="s">
        <v>80</v>
      </c>
      <c r="K4040">
        <v>60</v>
      </c>
      <c r="L4040" s="18">
        <v>42714</v>
      </c>
      <c r="M4040" s="18">
        <v>44481</v>
      </c>
      <c r="N4040" s="18">
        <v>43385</v>
      </c>
      <c r="O4040">
        <v>38240000</v>
      </c>
      <c r="P4040">
        <v>28290000</v>
      </c>
      <c r="Q4040">
        <v>9950000</v>
      </c>
      <c r="R4040">
        <v>655855</v>
      </c>
      <c r="S4040" t="s">
        <v>586</v>
      </c>
      <c r="T4040">
        <v>1.235623997451597</v>
      </c>
      <c r="U4040">
        <v>0.13251356063809619</v>
      </c>
      <c r="V4040">
        <v>-0.60044229492939694</v>
      </c>
      <c r="W4040">
        <v>-0.36652017886914839</v>
      </c>
      <c r="X4040">
        <v>0.58581618390063472</v>
      </c>
      <c r="Y4040" t="str">
        <f t="shared" si="252"/>
        <v>49-60</v>
      </c>
      <c r="Z4040" s="20">
        <f t="shared" si="253"/>
        <v>0.73980125523012552</v>
      </c>
      <c r="AA4040" t="str">
        <f t="shared" si="254"/>
        <v>60%-80%</v>
      </c>
      <c r="AB4040">
        <f t="shared" si="255"/>
        <v>1.3599832816788934E-4</v>
      </c>
    </row>
    <row r="4041" spans="1:28" x14ac:dyDescent="0.25">
      <c r="A4041" t="s">
        <v>9017</v>
      </c>
      <c r="B4041" t="s">
        <v>9018</v>
      </c>
      <c r="C4041" t="s">
        <v>77</v>
      </c>
      <c r="D4041" t="s">
        <v>480</v>
      </c>
      <c r="E4041">
        <v>61</v>
      </c>
      <c r="F4041" t="s">
        <v>79</v>
      </c>
      <c r="G4041">
        <v>2019</v>
      </c>
      <c r="H4041" t="s">
        <v>13</v>
      </c>
      <c r="J4041" t="s">
        <v>80</v>
      </c>
      <c r="K4041">
        <v>84</v>
      </c>
      <c r="L4041" s="18">
        <v>43260</v>
      </c>
      <c r="M4041" s="18">
        <v>45906</v>
      </c>
      <c r="N4041" s="18">
        <v>44104</v>
      </c>
      <c r="O4041">
        <v>34154400</v>
      </c>
      <c r="P4041">
        <v>32446680</v>
      </c>
      <c r="Q4041">
        <v>1707720</v>
      </c>
      <c r="R4041">
        <v>840347</v>
      </c>
      <c r="S4041" t="s">
        <v>262</v>
      </c>
      <c r="T4041">
        <v>1.0537027141667179</v>
      </c>
      <c r="U4041">
        <v>0.99563418315592023</v>
      </c>
      <c r="V4041">
        <v>-2.4933196151231189E-2</v>
      </c>
      <c r="W4041">
        <v>0.1026595912937716</v>
      </c>
      <c r="X4041">
        <v>-0.49705409964536651</v>
      </c>
      <c r="Y4041" t="str">
        <f t="shared" si="252"/>
        <v>&gt;72</v>
      </c>
      <c r="Z4041" s="20">
        <f t="shared" si="253"/>
        <v>0.95</v>
      </c>
      <c r="AA4041" t="str">
        <f t="shared" si="254"/>
        <v>80%-100%</v>
      </c>
      <c r="AB4041">
        <f t="shared" si="255"/>
        <v>1.7425465549687248E-4</v>
      </c>
    </row>
    <row r="4042" spans="1:28" x14ac:dyDescent="0.25">
      <c r="A4042" t="s">
        <v>9019</v>
      </c>
      <c r="B4042" t="s">
        <v>9020</v>
      </c>
      <c r="C4042" t="s">
        <v>77</v>
      </c>
      <c r="D4042" t="s">
        <v>209</v>
      </c>
      <c r="E4042">
        <v>220</v>
      </c>
      <c r="F4042" t="s">
        <v>87</v>
      </c>
      <c r="G4042">
        <v>2019</v>
      </c>
      <c r="H4042" t="s">
        <v>15</v>
      </c>
      <c r="J4042" t="s">
        <v>80</v>
      </c>
      <c r="K4042">
        <v>60</v>
      </c>
      <c r="L4042" s="18">
        <v>43433</v>
      </c>
      <c r="M4042" s="18">
        <v>45259</v>
      </c>
      <c r="N4042" s="18">
        <v>43822</v>
      </c>
      <c r="O4042">
        <v>34190000</v>
      </c>
      <c r="P4042">
        <v>24931429</v>
      </c>
      <c r="Q4042">
        <v>9258571</v>
      </c>
      <c r="R4042">
        <v>613965</v>
      </c>
      <c r="S4042" t="s">
        <v>783</v>
      </c>
      <c r="T4042">
        <v>0.98093420085276606</v>
      </c>
      <c r="U4042">
        <v>8.8992286556490816E-2</v>
      </c>
      <c r="V4042">
        <v>0.32803285986234038</v>
      </c>
      <c r="W4042">
        <v>-0.56347085386491547</v>
      </c>
      <c r="X4042">
        <v>0.89520769348520657</v>
      </c>
      <c r="Y4042" t="str">
        <f t="shared" si="252"/>
        <v>49-60</v>
      </c>
      <c r="Z4042" s="20">
        <f t="shared" si="253"/>
        <v>0.72920236911377601</v>
      </c>
      <c r="AA4042" t="str">
        <f t="shared" si="254"/>
        <v>60%-80%</v>
      </c>
      <c r="AB4042">
        <f t="shared" si="255"/>
        <v>1.2731200273474803E-4</v>
      </c>
    </row>
    <row r="4043" spans="1:28" x14ac:dyDescent="0.25">
      <c r="A4043" t="s">
        <v>9021</v>
      </c>
      <c r="B4043" t="s">
        <v>9022</v>
      </c>
      <c r="C4043" t="s">
        <v>77</v>
      </c>
      <c r="D4043" t="s">
        <v>285</v>
      </c>
      <c r="E4043">
        <v>61</v>
      </c>
      <c r="F4043" t="s">
        <v>87</v>
      </c>
      <c r="G4043">
        <v>2018</v>
      </c>
      <c r="H4043" t="s">
        <v>15</v>
      </c>
      <c r="J4043" t="s">
        <v>80</v>
      </c>
      <c r="K4043">
        <v>48</v>
      </c>
      <c r="L4043" s="18">
        <v>42772</v>
      </c>
      <c r="M4043" s="18">
        <v>44349</v>
      </c>
      <c r="N4043" s="18">
        <v>43248</v>
      </c>
      <c r="O4043">
        <v>36920000</v>
      </c>
      <c r="P4043">
        <v>30920000</v>
      </c>
      <c r="Q4043">
        <v>6000000</v>
      </c>
      <c r="R4043">
        <v>917845</v>
      </c>
      <c r="S4043" t="s">
        <v>262</v>
      </c>
      <c r="T4043">
        <v>-2.960693603652949</v>
      </c>
      <c r="U4043">
        <v>0.53362971588174002</v>
      </c>
      <c r="V4043">
        <v>-7.4056461551583894E-2</v>
      </c>
      <c r="W4043">
        <v>-0.24052852896121471</v>
      </c>
      <c r="X4043">
        <v>-1.11583711881451</v>
      </c>
      <c r="Y4043" t="str">
        <f t="shared" si="252"/>
        <v>37-48</v>
      </c>
      <c r="Z4043" s="20">
        <f t="shared" si="253"/>
        <v>0.83748645720476711</v>
      </c>
      <c r="AA4043" t="str">
        <f t="shared" si="254"/>
        <v>80%-100%</v>
      </c>
      <c r="AB4043">
        <f t="shared" si="255"/>
        <v>1.9032466858872219E-4</v>
      </c>
    </row>
    <row r="4044" spans="1:28" x14ac:dyDescent="0.25">
      <c r="A4044" t="s">
        <v>9023</v>
      </c>
      <c r="B4044" t="s">
        <v>9024</v>
      </c>
      <c r="C4044" t="s">
        <v>77</v>
      </c>
      <c r="D4044" t="s">
        <v>134</v>
      </c>
      <c r="E4044">
        <v>7</v>
      </c>
      <c r="F4044" t="s">
        <v>17</v>
      </c>
      <c r="G4044">
        <v>2021</v>
      </c>
      <c r="H4044" t="s">
        <v>17</v>
      </c>
      <c r="I4044" t="s">
        <v>84</v>
      </c>
      <c r="J4044" t="s">
        <v>80</v>
      </c>
      <c r="K4044">
        <v>72</v>
      </c>
      <c r="L4044" s="18">
        <v>44348</v>
      </c>
      <c r="M4044" s="18">
        <v>46393</v>
      </c>
      <c r="N4044" s="18">
        <v>44259</v>
      </c>
      <c r="O4044">
        <v>79649999</v>
      </c>
      <c r="P4044">
        <v>14649999</v>
      </c>
      <c r="Q4044">
        <v>65000000</v>
      </c>
      <c r="R4044">
        <v>390432</v>
      </c>
      <c r="S4044" t="s">
        <v>320</v>
      </c>
      <c r="T4044">
        <v>0.19260863995162311</v>
      </c>
      <c r="U4044">
        <v>-2.1500130011392131</v>
      </c>
      <c r="V4044">
        <v>-0.1462340800337556</v>
      </c>
      <c r="W4044">
        <v>0.58815342527579917</v>
      </c>
      <c r="X4044">
        <v>0.89520769348520657</v>
      </c>
      <c r="Y4044" t="str">
        <f t="shared" si="252"/>
        <v>61-72</v>
      </c>
      <c r="Z4044" s="20">
        <f t="shared" si="253"/>
        <v>0.2</v>
      </c>
      <c r="AA4044" t="str">
        <f t="shared" si="254"/>
        <v>20%</v>
      </c>
      <c r="AB4044">
        <f t="shared" si="255"/>
        <v>8.0960119635049464E-5</v>
      </c>
    </row>
    <row r="4045" spans="1:28" x14ac:dyDescent="0.25">
      <c r="A4045" t="s">
        <v>9025</v>
      </c>
      <c r="B4045" t="s">
        <v>9026</v>
      </c>
      <c r="C4045" t="s">
        <v>77</v>
      </c>
      <c r="D4045" t="s">
        <v>86</v>
      </c>
      <c r="E4045">
        <v>76</v>
      </c>
      <c r="F4045" t="s">
        <v>87</v>
      </c>
      <c r="G4045">
        <v>2020</v>
      </c>
      <c r="H4045" t="s">
        <v>15</v>
      </c>
      <c r="I4045" t="s">
        <v>84</v>
      </c>
      <c r="J4045" t="s">
        <v>80</v>
      </c>
      <c r="K4045">
        <v>84</v>
      </c>
      <c r="L4045" s="18">
        <v>43644</v>
      </c>
      <c r="M4045" s="18">
        <v>46201</v>
      </c>
      <c r="N4045" s="18">
        <v>44005</v>
      </c>
      <c r="O4045">
        <v>36990000</v>
      </c>
      <c r="P4045">
        <v>36990000</v>
      </c>
      <c r="Q4045">
        <v>0</v>
      </c>
      <c r="R4045">
        <v>783994</v>
      </c>
      <c r="S4045" t="s">
        <v>413</v>
      </c>
      <c r="T4045">
        <v>1.3811610240795</v>
      </c>
      <c r="U4045">
        <v>1.2009447865714571</v>
      </c>
      <c r="V4045">
        <v>0.96038877972380288</v>
      </c>
      <c r="W4045">
        <v>-0.14233680319676409</v>
      </c>
      <c r="X4045">
        <v>-0.18766259006079469</v>
      </c>
      <c r="Y4045" t="str">
        <f t="shared" si="252"/>
        <v>&gt;72</v>
      </c>
      <c r="Z4045" s="20">
        <f t="shared" si="253"/>
        <v>1</v>
      </c>
      <c r="AA4045" t="str">
        <f t="shared" si="254"/>
        <v>80%-100%</v>
      </c>
      <c r="AB4045">
        <f t="shared" si="255"/>
        <v>1.6256927719336778E-4</v>
      </c>
    </row>
    <row r="4046" spans="1:28" x14ac:dyDescent="0.25">
      <c r="A4046" t="s">
        <v>9027</v>
      </c>
      <c r="B4046" t="s">
        <v>9028</v>
      </c>
      <c r="C4046" t="s">
        <v>77</v>
      </c>
      <c r="D4046" t="s">
        <v>812</v>
      </c>
      <c r="E4046">
        <v>1406773</v>
      </c>
      <c r="G4046">
        <v>2022</v>
      </c>
      <c r="H4046" t="s">
        <v>280</v>
      </c>
      <c r="J4046" t="s">
        <v>96</v>
      </c>
      <c r="K4046">
        <v>72</v>
      </c>
      <c r="L4046" s="18">
        <v>44386</v>
      </c>
      <c r="M4046" s="18">
        <v>46637</v>
      </c>
      <c r="N4046" s="18">
        <v>44460</v>
      </c>
      <c r="O4046">
        <v>56170000</v>
      </c>
      <c r="P4046">
        <v>46170000</v>
      </c>
      <c r="Q4046">
        <v>10000000</v>
      </c>
      <c r="R4046">
        <v>1003476</v>
      </c>
      <c r="S4046" t="s">
        <v>281</v>
      </c>
      <c r="T4046">
        <v>-2.099599529437854</v>
      </c>
      <c r="U4046">
        <v>0.46991183867921438</v>
      </c>
      <c r="V4046">
        <v>-0.1067118350424142</v>
      </c>
      <c r="W4046">
        <v>-0.4970389955927928</v>
      </c>
      <c r="X4046">
        <v>-0.57440197704150942</v>
      </c>
      <c r="Y4046" t="str">
        <f t="shared" si="252"/>
        <v>61-72</v>
      </c>
      <c r="Z4046" s="20">
        <f t="shared" si="253"/>
        <v>0.8219690226099341</v>
      </c>
      <c r="AA4046" t="str">
        <f t="shared" si="254"/>
        <v>80%-100%</v>
      </c>
      <c r="AB4046">
        <f t="shared" si="255"/>
        <v>2.0808114347927654E-4</v>
      </c>
    </row>
    <row r="4047" spans="1:28" x14ac:dyDescent="0.25">
      <c r="A4047" t="s">
        <v>9029</v>
      </c>
      <c r="B4047" t="s">
        <v>9030</v>
      </c>
      <c r="C4047" t="s">
        <v>77</v>
      </c>
      <c r="D4047" t="s">
        <v>301</v>
      </c>
      <c r="E4047">
        <v>84</v>
      </c>
      <c r="F4047" t="s">
        <v>17</v>
      </c>
      <c r="G4047">
        <v>2020</v>
      </c>
      <c r="H4047" t="s">
        <v>17</v>
      </c>
      <c r="I4047" t="s">
        <v>84</v>
      </c>
      <c r="J4047" t="s">
        <v>80</v>
      </c>
      <c r="K4047">
        <v>84</v>
      </c>
      <c r="L4047" s="18">
        <v>43845</v>
      </c>
      <c r="M4047" s="18">
        <v>46402</v>
      </c>
      <c r="N4047" s="18">
        <v>44348</v>
      </c>
      <c r="O4047">
        <v>57476250</v>
      </c>
      <c r="P4047">
        <v>42476250</v>
      </c>
      <c r="Q4047">
        <v>15000000</v>
      </c>
      <c r="R4047">
        <v>871364</v>
      </c>
      <c r="S4047" t="s">
        <v>208</v>
      </c>
      <c r="T4047">
        <v>-2.8879250903389968</v>
      </c>
      <c r="U4047">
        <v>0.12931640050484899</v>
      </c>
      <c r="V4047">
        <v>0.56516632981038883</v>
      </c>
      <c r="W4047">
        <v>-8.0879517962315281E-2</v>
      </c>
      <c r="X4047">
        <v>-0.65174985443765243</v>
      </c>
      <c r="Y4047" t="str">
        <f t="shared" si="252"/>
        <v>&gt;72</v>
      </c>
      <c r="Z4047" s="20">
        <f t="shared" si="253"/>
        <v>0.73902263978599858</v>
      </c>
      <c r="AA4047" t="str">
        <f t="shared" si="254"/>
        <v>60%-80%</v>
      </c>
      <c r="AB4047">
        <f t="shared" si="255"/>
        <v>1.8068635174800027E-4</v>
      </c>
    </row>
    <row r="4048" spans="1:28" x14ac:dyDescent="0.25">
      <c r="A4048" t="s">
        <v>9031</v>
      </c>
      <c r="B4048" t="s">
        <v>9032</v>
      </c>
      <c r="C4048" t="s">
        <v>77</v>
      </c>
      <c r="D4048" t="s">
        <v>197</v>
      </c>
      <c r="E4048">
        <v>60</v>
      </c>
      <c r="F4048" t="s">
        <v>87</v>
      </c>
      <c r="G4048">
        <v>2017</v>
      </c>
      <c r="H4048" t="s">
        <v>15</v>
      </c>
      <c r="J4048" t="s">
        <v>80</v>
      </c>
      <c r="K4048">
        <v>36</v>
      </c>
      <c r="L4048" s="18">
        <v>42664</v>
      </c>
      <c r="M4048" s="18">
        <v>43759</v>
      </c>
      <c r="N4048" s="18">
        <v>42892</v>
      </c>
      <c r="O4048">
        <v>38000000</v>
      </c>
      <c r="P4048">
        <v>28000000</v>
      </c>
      <c r="Q4048">
        <v>10000000</v>
      </c>
      <c r="R4048">
        <v>924715</v>
      </c>
      <c r="S4048" t="s">
        <v>575</v>
      </c>
      <c r="T4048">
        <v>1.017318457509742</v>
      </c>
      <c r="U4048">
        <v>0.1203626633317923</v>
      </c>
      <c r="V4048">
        <v>-1.3968724435377129</v>
      </c>
      <c r="W4048">
        <v>0.52337079661564623</v>
      </c>
      <c r="X4048">
        <v>0.43112042910834891</v>
      </c>
      <c r="Y4048" t="str">
        <f t="shared" si="252"/>
        <v>25-36</v>
      </c>
      <c r="Z4048" s="20">
        <f t="shared" si="253"/>
        <v>0.73684210526315785</v>
      </c>
      <c r="AA4048" t="str">
        <f t="shared" si="254"/>
        <v>60%-80%</v>
      </c>
      <c r="AB4048">
        <f t="shared" si="255"/>
        <v>1.9174923425417171E-4</v>
      </c>
    </row>
    <row r="4049" spans="1:28" x14ac:dyDescent="0.25">
      <c r="A4049" t="s">
        <v>9033</v>
      </c>
      <c r="B4049" t="s">
        <v>9034</v>
      </c>
      <c r="C4049" t="s">
        <v>77</v>
      </c>
      <c r="D4049" t="s">
        <v>566</v>
      </c>
      <c r="E4049">
        <v>38</v>
      </c>
      <c r="F4049" t="s">
        <v>79</v>
      </c>
      <c r="G4049">
        <v>2019</v>
      </c>
      <c r="H4049" t="s">
        <v>13</v>
      </c>
      <c r="J4049" t="s">
        <v>80</v>
      </c>
      <c r="K4049">
        <v>72</v>
      </c>
      <c r="L4049" s="18">
        <v>43203</v>
      </c>
      <c r="M4049" s="18">
        <v>45395</v>
      </c>
      <c r="N4049" s="18">
        <v>44557</v>
      </c>
      <c r="O4049">
        <v>36755500</v>
      </c>
      <c r="P4049">
        <v>26755500</v>
      </c>
      <c r="Q4049">
        <v>10000000</v>
      </c>
      <c r="R4049">
        <v>624241</v>
      </c>
      <c r="S4049" t="s">
        <v>135</v>
      </c>
      <c r="T4049">
        <v>0.66560397649230885</v>
      </c>
      <c r="U4049">
        <v>8.3775364767720226E-2</v>
      </c>
      <c r="V4049">
        <v>0.16994387989697479</v>
      </c>
      <c r="W4049">
        <v>-0.64649424747065687</v>
      </c>
      <c r="X4049">
        <v>-0.80644560922993824</v>
      </c>
      <c r="Y4049" t="str">
        <f t="shared" si="252"/>
        <v>61-72</v>
      </c>
      <c r="Z4049" s="20">
        <f t="shared" si="253"/>
        <v>0.72793187414128502</v>
      </c>
      <c r="AA4049" t="str">
        <f t="shared" si="254"/>
        <v>60%-80%</v>
      </c>
      <c r="AB4049">
        <f t="shared" si="255"/>
        <v>1.2944283778251506E-4</v>
      </c>
    </row>
    <row r="4050" spans="1:28" x14ac:dyDescent="0.25">
      <c r="A4050" t="s">
        <v>9035</v>
      </c>
      <c r="B4050" t="s">
        <v>9036</v>
      </c>
      <c r="C4050" t="s">
        <v>77</v>
      </c>
      <c r="D4050" t="s">
        <v>683</v>
      </c>
      <c r="E4050">
        <v>59</v>
      </c>
      <c r="F4050" t="s">
        <v>95</v>
      </c>
      <c r="G4050">
        <v>2015</v>
      </c>
      <c r="H4050" t="s">
        <v>16</v>
      </c>
      <c r="J4050" t="s">
        <v>96</v>
      </c>
      <c r="K4050">
        <v>72</v>
      </c>
      <c r="L4050" s="18">
        <v>43034</v>
      </c>
      <c r="M4050" s="18">
        <v>45225</v>
      </c>
      <c r="N4050" s="18">
        <v>44482</v>
      </c>
      <c r="O4050">
        <v>22500000</v>
      </c>
      <c r="P4050">
        <v>20250000</v>
      </c>
      <c r="Q4050">
        <v>2250000</v>
      </c>
      <c r="R4050">
        <v>490865</v>
      </c>
      <c r="S4050" t="s">
        <v>640</v>
      </c>
      <c r="T4050">
        <v>-0.18336201217046039</v>
      </c>
      <c r="U4050">
        <v>0.79032357974038436</v>
      </c>
      <c r="V4050">
        <v>0.72325530977575447</v>
      </c>
      <c r="W4050">
        <v>-0.45302856159255572</v>
      </c>
      <c r="X4050">
        <v>-0.96114136402222416</v>
      </c>
      <c r="Y4050" t="str">
        <f t="shared" si="252"/>
        <v>61-72</v>
      </c>
      <c r="Z4050" s="20">
        <f t="shared" si="253"/>
        <v>0.9</v>
      </c>
      <c r="AA4050" t="str">
        <f t="shared" si="254"/>
        <v>80%-100%</v>
      </c>
      <c r="AB4050">
        <f t="shared" si="255"/>
        <v>1.0178594255762478E-4</v>
      </c>
    </row>
    <row r="4051" spans="1:28" x14ac:dyDescent="0.25">
      <c r="A4051" t="s">
        <v>9037</v>
      </c>
      <c r="B4051" t="s">
        <v>9038</v>
      </c>
      <c r="C4051" t="s">
        <v>77</v>
      </c>
      <c r="D4051" t="s">
        <v>339</v>
      </c>
      <c r="E4051">
        <v>38</v>
      </c>
      <c r="F4051" t="s">
        <v>87</v>
      </c>
      <c r="G4051">
        <v>2019</v>
      </c>
      <c r="H4051" t="s">
        <v>15</v>
      </c>
      <c r="J4051" t="s">
        <v>80</v>
      </c>
      <c r="K4051">
        <v>72</v>
      </c>
      <c r="L4051" s="18">
        <v>43317</v>
      </c>
      <c r="M4051" s="18">
        <v>45420</v>
      </c>
      <c r="N4051" s="18">
        <v>43693</v>
      </c>
      <c r="O4051">
        <v>38250000</v>
      </c>
      <c r="P4051">
        <v>19125000</v>
      </c>
      <c r="Q4051">
        <v>19125000</v>
      </c>
      <c r="R4051">
        <v>485196</v>
      </c>
      <c r="S4051" t="s">
        <v>184</v>
      </c>
      <c r="T4051">
        <v>1.126471227480669</v>
      </c>
      <c r="U4051">
        <v>-0.85216124758390532</v>
      </c>
      <c r="V4051">
        <v>0.4070773498450232</v>
      </c>
      <c r="W4051">
        <v>1.0597112856318689</v>
      </c>
      <c r="X4051">
        <v>-0.57440197704150942</v>
      </c>
      <c r="Y4051" t="str">
        <f t="shared" si="252"/>
        <v>61-72</v>
      </c>
      <c r="Z4051" s="20">
        <f t="shared" si="253"/>
        <v>0.5</v>
      </c>
      <c r="AA4051" t="str">
        <f t="shared" si="254"/>
        <v>40%-60%</v>
      </c>
      <c r="AB4051">
        <f t="shared" si="255"/>
        <v>1.0061041668318032E-4</v>
      </c>
    </row>
    <row r="4052" spans="1:28" x14ac:dyDescent="0.25">
      <c r="A4052" t="s">
        <v>9039</v>
      </c>
      <c r="B4052" t="s">
        <v>9040</v>
      </c>
      <c r="C4052" t="s">
        <v>77</v>
      </c>
      <c r="D4052" t="s">
        <v>215</v>
      </c>
      <c r="E4052">
        <v>46</v>
      </c>
      <c r="F4052" t="s">
        <v>87</v>
      </c>
      <c r="G4052">
        <v>2017</v>
      </c>
      <c r="H4052" t="s">
        <v>15</v>
      </c>
      <c r="J4052" t="s">
        <v>80</v>
      </c>
      <c r="K4052">
        <v>84</v>
      </c>
      <c r="L4052" s="18">
        <v>42888</v>
      </c>
      <c r="M4052" s="18">
        <v>45328</v>
      </c>
      <c r="N4052" s="18">
        <v>43451</v>
      </c>
      <c r="O4052">
        <v>38350000</v>
      </c>
      <c r="P4052">
        <v>12420000</v>
      </c>
      <c r="Q4052">
        <v>25930000</v>
      </c>
      <c r="R4052">
        <v>274050</v>
      </c>
      <c r="S4052" t="s">
        <v>430</v>
      </c>
      <c r="T4052">
        <v>0.19260863995162311</v>
      </c>
      <c r="U4052">
        <v>-1.5754327605288581</v>
      </c>
      <c r="V4052">
        <v>0.52564408481904745</v>
      </c>
      <c r="W4052">
        <v>1.277865962034417</v>
      </c>
      <c r="X4052">
        <v>0.19907679691992</v>
      </c>
      <c r="Y4052" t="str">
        <f t="shared" si="252"/>
        <v>&gt;72</v>
      </c>
      <c r="Z4052" s="20">
        <f t="shared" si="253"/>
        <v>0.32385919165580185</v>
      </c>
      <c r="AA4052" t="str">
        <f t="shared" si="254"/>
        <v>20%-40%</v>
      </c>
      <c r="AB4052">
        <f t="shared" si="255"/>
        <v>5.6827106348827216E-5</v>
      </c>
    </row>
    <row r="4053" spans="1:28" x14ac:dyDescent="0.25">
      <c r="A4053" t="s">
        <v>1037</v>
      </c>
      <c r="B4053" t="s">
        <v>1038</v>
      </c>
      <c r="C4053" t="s">
        <v>77</v>
      </c>
      <c r="D4053" t="s">
        <v>260</v>
      </c>
      <c r="E4053">
        <v>291</v>
      </c>
      <c r="F4053" t="s">
        <v>11</v>
      </c>
      <c r="G4053">
        <v>2017</v>
      </c>
      <c r="H4053" t="s">
        <v>11</v>
      </c>
      <c r="J4053" t="s">
        <v>80</v>
      </c>
      <c r="K4053">
        <v>84</v>
      </c>
      <c r="L4053" s="18">
        <v>42752</v>
      </c>
      <c r="M4053" s="18">
        <v>45308</v>
      </c>
      <c r="N4053" s="18">
        <v>44194</v>
      </c>
      <c r="O4053">
        <v>62990000</v>
      </c>
      <c r="P4053">
        <v>31495000</v>
      </c>
      <c r="Q4053">
        <v>31495000</v>
      </c>
      <c r="R4053">
        <v>722877</v>
      </c>
      <c r="S4053" t="s">
        <v>415</v>
      </c>
      <c r="T4053">
        <v>1.35690485297485</v>
      </c>
      <c r="U4053">
        <v>-0.85216124758390532</v>
      </c>
      <c r="V4053">
        <v>0.92086653473246149</v>
      </c>
      <c r="W4053">
        <v>-0.20277182495669749</v>
      </c>
      <c r="X4053">
        <v>1.0499034482774929</v>
      </c>
      <c r="Y4053" t="str">
        <f t="shared" si="252"/>
        <v>&gt;72</v>
      </c>
      <c r="Z4053" s="20">
        <f t="shared" si="253"/>
        <v>0.5</v>
      </c>
      <c r="AA4053" t="str">
        <f t="shared" si="254"/>
        <v>40%-60%</v>
      </c>
      <c r="AB4053">
        <f t="shared" si="255"/>
        <v>1.4989603414019767E-4</v>
      </c>
    </row>
    <row r="4054" spans="1:28" x14ac:dyDescent="0.25">
      <c r="A4054" t="s">
        <v>9041</v>
      </c>
      <c r="B4054" t="s">
        <v>9042</v>
      </c>
      <c r="C4054" t="s">
        <v>77</v>
      </c>
      <c r="D4054" t="s">
        <v>368</v>
      </c>
      <c r="E4054">
        <v>60</v>
      </c>
      <c r="F4054" t="s">
        <v>12</v>
      </c>
      <c r="G4054">
        <v>2019</v>
      </c>
      <c r="H4054" t="s">
        <v>12</v>
      </c>
      <c r="J4054" t="s">
        <v>80</v>
      </c>
      <c r="K4054">
        <v>72</v>
      </c>
      <c r="L4054" s="18">
        <v>43389</v>
      </c>
      <c r="M4054" s="18">
        <v>45581</v>
      </c>
      <c r="N4054" s="18">
        <v>44263</v>
      </c>
      <c r="O4054">
        <v>73670000</v>
      </c>
      <c r="P4054">
        <v>36835000</v>
      </c>
      <c r="Q4054">
        <v>36835000</v>
      </c>
      <c r="R4054">
        <v>907105</v>
      </c>
      <c r="S4054" t="s">
        <v>103</v>
      </c>
      <c r="T4054">
        <v>1.2720082541085731</v>
      </c>
      <c r="U4054">
        <v>-0.85216124758390532</v>
      </c>
      <c r="V4054">
        <v>0.32803285986234038</v>
      </c>
      <c r="W4054">
        <v>0.38454675296901591</v>
      </c>
      <c r="X4054">
        <v>0.58581618390063472</v>
      </c>
      <c r="Y4054" t="str">
        <f t="shared" si="252"/>
        <v>61-72</v>
      </c>
      <c r="Z4054" s="20">
        <f t="shared" si="253"/>
        <v>0.5</v>
      </c>
      <c r="AA4054" t="str">
        <f t="shared" si="254"/>
        <v>40%-60%</v>
      </c>
      <c r="AB4054">
        <f t="shared" si="255"/>
        <v>1.8809761833443864E-4</v>
      </c>
    </row>
    <row r="4055" spans="1:28" x14ac:dyDescent="0.25">
      <c r="A4055" t="s">
        <v>9043</v>
      </c>
      <c r="B4055" t="s">
        <v>9044</v>
      </c>
      <c r="C4055" t="s">
        <v>77</v>
      </c>
      <c r="D4055" t="s">
        <v>112</v>
      </c>
      <c r="E4055">
        <v>236</v>
      </c>
      <c r="F4055" t="s">
        <v>87</v>
      </c>
      <c r="G4055">
        <v>2019</v>
      </c>
      <c r="H4055" t="s">
        <v>15</v>
      </c>
      <c r="J4055" t="s">
        <v>80</v>
      </c>
      <c r="K4055">
        <v>84</v>
      </c>
      <c r="L4055" s="18">
        <v>43185</v>
      </c>
      <c r="M4055" s="18">
        <v>45742</v>
      </c>
      <c r="N4055" s="18">
        <v>43633</v>
      </c>
      <c r="O4055">
        <v>33280000</v>
      </c>
      <c r="P4055">
        <v>34740000</v>
      </c>
      <c r="Q4055">
        <v>0</v>
      </c>
      <c r="R4055">
        <v>735949</v>
      </c>
      <c r="S4055" t="s">
        <v>345</v>
      </c>
      <c r="T4055">
        <v>0.88390951643416382</v>
      </c>
      <c r="U4055">
        <v>1.3810850996644151</v>
      </c>
      <c r="V4055">
        <v>-1.2151860210010549E-2</v>
      </c>
      <c r="W4055">
        <v>-4.9940458770044672E-3</v>
      </c>
      <c r="X4055">
        <v>-1.270532873606796</v>
      </c>
      <c r="Y4055" t="str">
        <f t="shared" si="252"/>
        <v>&gt;72</v>
      </c>
      <c r="Z4055" s="20">
        <f t="shared" si="253"/>
        <v>1.0438701923076923</v>
      </c>
      <c r="AA4055" t="str">
        <f t="shared" si="254"/>
        <v>80%-100%</v>
      </c>
      <c r="AB4055">
        <f t="shared" si="255"/>
        <v>1.5260664875137034E-4</v>
      </c>
    </row>
    <row r="4056" spans="1:28" x14ac:dyDescent="0.25">
      <c r="A4056" t="s">
        <v>9045</v>
      </c>
      <c r="B4056" t="s">
        <v>9046</v>
      </c>
      <c r="C4056" t="s">
        <v>77</v>
      </c>
      <c r="D4056" t="s">
        <v>216</v>
      </c>
      <c r="E4056">
        <v>62</v>
      </c>
      <c r="F4056" t="s">
        <v>87</v>
      </c>
      <c r="G4056">
        <v>2017</v>
      </c>
      <c r="H4056" t="s">
        <v>15</v>
      </c>
      <c r="J4056" t="s">
        <v>80</v>
      </c>
      <c r="K4056">
        <v>84</v>
      </c>
      <c r="L4056" s="18">
        <v>42702</v>
      </c>
      <c r="M4056" s="18">
        <v>45258</v>
      </c>
      <c r="N4056" s="18">
        <v>44153</v>
      </c>
      <c r="O4056">
        <v>38000000</v>
      </c>
      <c r="P4056">
        <v>36100000</v>
      </c>
      <c r="Q4056">
        <v>1900000</v>
      </c>
      <c r="R4056">
        <v>722198</v>
      </c>
      <c r="S4056" t="s">
        <v>1213</v>
      </c>
      <c r="T4056">
        <v>-2.6574914648448171</v>
      </c>
      <c r="U4056">
        <v>0.99563418315592023</v>
      </c>
      <c r="V4056">
        <v>0.26502068712713078</v>
      </c>
      <c r="W4056">
        <v>-0.42347751339337691</v>
      </c>
      <c r="X4056">
        <v>-0.1103147126646518</v>
      </c>
      <c r="Y4056" t="str">
        <f t="shared" si="252"/>
        <v>&gt;72</v>
      </c>
      <c r="Z4056" s="20">
        <f t="shared" si="253"/>
        <v>0.95</v>
      </c>
      <c r="AA4056" t="str">
        <f t="shared" si="254"/>
        <v>80%-100%</v>
      </c>
      <c r="AB4056">
        <f t="shared" si="255"/>
        <v>1.4975523645652369E-4</v>
      </c>
    </row>
    <row r="4057" spans="1:28" x14ac:dyDescent="0.25">
      <c r="A4057" t="s">
        <v>9047</v>
      </c>
      <c r="B4057" t="s">
        <v>9048</v>
      </c>
      <c r="C4057" t="s">
        <v>77</v>
      </c>
      <c r="D4057" t="s">
        <v>679</v>
      </c>
      <c r="E4057">
        <v>220</v>
      </c>
      <c r="F4057" t="s">
        <v>25</v>
      </c>
      <c r="G4057">
        <v>2021</v>
      </c>
      <c r="H4057" t="s">
        <v>25</v>
      </c>
      <c r="I4057" t="s">
        <v>84</v>
      </c>
      <c r="J4057" t="s">
        <v>80</v>
      </c>
      <c r="K4057">
        <v>84</v>
      </c>
      <c r="L4057" s="18">
        <v>44273</v>
      </c>
      <c r="M4057" s="18">
        <v>46830</v>
      </c>
      <c r="N4057" s="18">
        <v>44449</v>
      </c>
      <c r="O4057">
        <v>38090000</v>
      </c>
      <c r="P4057">
        <v>38090000</v>
      </c>
      <c r="Q4057">
        <v>0</v>
      </c>
      <c r="R4057">
        <v>827759</v>
      </c>
      <c r="S4057" t="s">
        <v>639</v>
      </c>
      <c r="T4057">
        <v>-0.92317523086230224</v>
      </c>
      <c r="U4057">
        <v>1.2009447865714571</v>
      </c>
      <c r="V4057">
        <v>0.60468857480173022</v>
      </c>
      <c r="W4057">
        <v>-0.85997903845553259</v>
      </c>
      <c r="X4057">
        <v>0.66316406129677774</v>
      </c>
      <c r="Y4057" t="str">
        <f t="shared" si="252"/>
        <v>&gt;72</v>
      </c>
      <c r="Z4057" s="20">
        <f t="shared" si="253"/>
        <v>1</v>
      </c>
      <c r="AA4057" t="str">
        <f t="shared" si="254"/>
        <v>80%-100%</v>
      </c>
      <c r="AB4057">
        <f t="shared" si="255"/>
        <v>1.7164440329939378E-4</v>
      </c>
    </row>
    <row r="4058" spans="1:28" x14ac:dyDescent="0.25">
      <c r="A4058" t="s">
        <v>9049</v>
      </c>
      <c r="B4058" t="s">
        <v>9050</v>
      </c>
      <c r="C4058" t="s">
        <v>77</v>
      </c>
      <c r="D4058" t="s">
        <v>443</v>
      </c>
      <c r="E4058">
        <v>-1</v>
      </c>
      <c r="F4058" t="s">
        <v>87</v>
      </c>
      <c r="G4058">
        <v>2019</v>
      </c>
      <c r="H4058" t="s">
        <v>15</v>
      </c>
      <c r="J4058" t="s">
        <v>80</v>
      </c>
      <c r="K4058">
        <v>60</v>
      </c>
      <c r="L4058" s="18">
        <v>43226</v>
      </c>
      <c r="M4058" s="18">
        <v>45082</v>
      </c>
      <c r="N4058" s="18">
        <v>44223</v>
      </c>
      <c r="O4058">
        <v>41072072</v>
      </c>
      <c r="P4058">
        <v>25072072</v>
      </c>
      <c r="Q4058">
        <v>16000000</v>
      </c>
      <c r="R4058">
        <v>604553</v>
      </c>
      <c r="S4058" t="s">
        <v>171</v>
      </c>
      <c r="T4058">
        <v>0.362401837684177</v>
      </c>
      <c r="U4058">
        <v>-0.39866755080883409</v>
      </c>
      <c r="V4058">
        <v>1.3834811211533621E-3</v>
      </c>
      <c r="W4058">
        <v>-0.1508361937991628</v>
      </c>
      <c r="X4058">
        <v>0.66316406129677774</v>
      </c>
      <c r="Y4058" t="str">
        <f t="shared" si="252"/>
        <v>49-60</v>
      </c>
      <c r="Z4058" s="20">
        <f t="shared" si="253"/>
        <v>0.61044088547565845</v>
      </c>
      <c r="AA4058" t="str">
        <f t="shared" si="254"/>
        <v>60%-80%</v>
      </c>
      <c r="AB4058">
        <f t="shared" si="255"/>
        <v>1.2536032703704629E-4</v>
      </c>
    </row>
    <row r="4059" spans="1:28" x14ac:dyDescent="0.25">
      <c r="A4059" t="s">
        <v>9051</v>
      </c>
      <c r="B4059" t="s">
        <v>9052</v>
      </c>
      <c r="C4059" t="s">
        <v>77</v>
      </c>
      <c r="D4059" t="s">
        <v>165</v>
      </c>
      <c r="E4059">
        <v>60</v>
      </c>
      <c r="F4059" t="s">
        <v>117</v>
      </c>
      <c r="G4059">
        <v>2020</v>
      </c>
      <c r="H4059" t="s">
        <v>14</v>
      </c>
      <c r="I4059" t="s">
        <v>84</v>
      </c>
      <c r="J4059" t="s">
        <v>80</v>
      </c>
      <c r="K4059">
        <v>72</v>
      </c>
      <c r="L4059" s="18">
        <v>43675</v>
      </c>
      <c r="M4059" s="18">
        <v>45867</v>
      </c>
      <c r="N4059" s="18">
        <v>44558</v>
      </c>
      <c r="O4059">
        <v>47030200</v>
      </c>
      <c r="P4059">
        <v>28218120</v>
      </c>
      <c r="Q4059">
        <v>18812080</v>
      </c>
      <c r="R4059">
        <v>658609</v>
      </c>
      <c r="S4059" t="s">
        <v>791</v>
      </c>
      <c r="T4059">
        <v>1.3447767674225239</v>
      </c>
      <c r="U4059">
        <v>-0.44154004075283299</v>
      </c>
      <c r="V4059">
        <v>0.56516632981038883</v>
      </c>
      <c r="W4059">
        <v>0.30557723146643362</v>
      </c>
      <c r="X4059">
        <v>1.0499034482774929</v>
      </c>
      <c r="Y4059" t="str">
        <f t="shared" si="252"/>
        <v>61-72</v>
      </c>
      <c r="Z4059" s="20">
        <f t="shared" si="253"/>
        <v>0.6</v>
      </c>
      <c r="AA4059" t="str">
        <f t="shared" si="254"/>
        <v>40%-60%</v>
      </c>
      <c r="AB4059">
        <f t="shared" si="255"/>
        <v>1.3656939859622237E-4</v>
      </c>
    </row>
    <row r="4060" spans="1:28" x14ac:dyDescent="0.25">
      <c r="A4060" t="s">
        <v>9053</v>
      </c>
      <c r="B4060" t="s">
        <v>9054</v>
      </c>
      <c r="C4060" t="s">
        <v>77</v>
      </c>
      <c r="D4060" t="s">
        <v>130</v>
      </c>
      <c r="E4060">
        <v>291</v>
      </c>
      <c r="F4060" t="s">
        <v>87</v>
      </c>
      <c r="G4060">
        <v>2021</v>
      </c>
      <c r="H4060" t="s">
        <v>24</v>
      </c>
      <c r="I4060" t="s">
        <v>84</v>
      </c>
      <c r="J4060" t="s">
        <v>80</v>
      </c>
      <c r="K4060">
        <v>12</v>
      </c>
      <c r="L4060" s="18">
        <v>44182</v>
      </c>
      <c r="M4060" s="18">
        <v>44547</v>
      </c>
      <c r="N4060" s="18">
        <v>44455</v>
      </c>
      <c r="O4060">
        <v>52700000</v>
      </c>
      <c r="P4060">
        <v>12700000</v>
      </c>
      <c r="Q4060">
        <v>40000000</v>
      </c>
      <c r="R4060">
        <v>1170316</v>
      </c>
      <c r="S4060" t="s">
        <v>343</v>
      </c>
      <c r="T4060">
        <v>-1.202121198565784</v>
      </c>
      <c r="U4060">
        <v>-1.9157247149926599</v>
      </c>
      <c r="V4060">
        <v>-0.89715673486924186</v>
      </c>
      <c r="W4060">
        <v>-0.49020177884765792</v>
      </c>
      <c r="X4060">
        <v>-0.4197062222492236</v>
      </c>
      <c r="Y4060" t="str">
        <f t="shared" si="252"/>
        <v>&lt;=24</v>
      </c>
      <c r="Z4060" s="20">
        <f t="shared" si="253"/>
        <v>0.24098671726755219</v>
      </c>
      <c r="AA4060" t="str">
        <f t="shared" si="254"/>
        <v>20%-40%</v>
      </c>
      <c r="AB4060">
        <f t="shared" si="255"/>
        <v>2.4267714575345399E-4</v>
      </c>
    </row>
    <row r="4061" spans="1:28" x14ac:dyDescent="0.25">
      <c r="A4061" t="s">
        <v>9055</v>
      </c>
      <c r="B4061" t="s">
        <v>9056</v>
      </c>
      <c r="C4061" t="s">
        <v>77</v>
      </c>
      <c r="D4061" t="s">
        <v>301</v>
      </c>
      <c r="E4061">
        <v>62</v>
      </c>
      <c r="F4061" t="s">
        <v>117</v>
      </c>
      <c r="G4061">
        <v>2020</v>
      </c>
      <c r="H4061" t="s">
        <v>14</v>
      </c>
      <c r="I4061" t="s">
        <v>84</v>
      </c>
      <c r="J4061" t="s">
        <v>80</v>
      </c>
      <c r="K4061">
        <v>84</v>
      </c>
      <c r="L4061" s="18">
        <v>43862</v>
      </c>
      <c r="M4061" s="18">
        <v>46389</v>
      </c>
      <c r="N4061" s="18">
        <v>44284</v>
      </c>
      <c r="O4061">
        <v>42990000</v>
      </c>
      <c r="P4061">
        <v>22990000</v>
      </c>
      <c r="Q4061">
        <v>20000000</v>
      </c>
      <c r="R4061">
        <v>445673</v>
      </c>
      <c r="S4061" t="s">
        <v>166</v>
      </c>
      <c r="T4061">
        <v>-0.31677095324603838</v>
      </c>
      <c r="U4061">
        <v>-0.70936554993039214</v>
      </c>
      <c r="V4061">
        <v>-0.1067118350424142</v>
      </c>
      <c r="W4061">
        <v>-0.58711766669131737</v>
      </c>
      <c r="X4061">
        <v>-1.11583711881451</v>
      </c>
      <c r="Y4061" t="str">
        <f t="shared" si="252"/>
        <v>&gt;72</v>
      </c>
      <c r="Z4061" s="20">
        <f t="shared" si="253"/>
        <v>0.53477552919283555</v>
      </c>
      <c r="AA4061" t="str">
        <f t="shared" si="254"/>
        <v>40%-60%</v>
      </c>
      <c r="AB4061">
        <f t="shared" si="255"/>
        <v>9.2414913219488677E-5</v>
      </c>
    </row>
    <row r="4062" spans="1:28" x14ac:dyDescent="0.25">
      <c r="A4062" t="s">
        <v>9057</v>
      </c>
      <c r="B4062" t="s">
        <v>9058</v>
      </c>
      <c r="C4062" t="s">
        <v>77</v>
      </c>
      <c r="D4062" t="s">
        <v>9059</v>
      </c>
      <c r="E4062">
        <v>38</v>
      </c>
      <c r="F4062" t="s">
        <v>17</v>
      </c>
      <c r="G4062">
        <v>2019</v>
      </c>
      <c r="H4062" t="s">
        <v>110</v>
      </c>
      <c r="I4062" t="s">
        <v>84</v>
      </c>
      <c r="J4062" t="s">
        <v>80</v>
      </c>
      <c r="K4062">
        <v>72</v>
      </c>
      <c r="L4062" s="18">
        <v>43496</v>
      </c>
      <c r="M4062" s="18">
        <v>45688</v>
      </c>
      <c r="N4062" s="18">
        <v>44466</v>
      </c>
      <c r="O4062">
        <v>50595000</v>
      </c>
      <c r="P4062">
        <v>40476000</v>
      </c>
      <c r="Q4062">
        <v>10119000</v>
      </c>
      <c r="R4062">
        <v>829739</v>
      </c>
      <c r="S4062" t="s">
        <v>336</v>
      </c>
      <c r="T4062">
        <v>0.93242185864346494</v>
      </c>
      <c r="U4062">
        <v>0.37970237290931202</v>
      </c>
      <c r="V4062">
        <v>-1.646535255592916</v>
      </c>
      <c r="W4062">
        <v>1.072243306498996</v>
      </c>
      <c r="X4062">
        <v>0.58581618390063472</v>
      </c>
      <c r="Y4062" t="str">
        <f t="shared" si="252"/>
        <v>61-72</v>
      </c>
      <c r="Z4062" s="20">
        <f t="shared" si="253"/>
        <v>0.8</v>
      </c>
      <c r="AA4062" t="str">
        <f t="shared" si="254"/>
        <v>60%-80%</v>
      </c>
      <c r="AB4062">
        <f t="shared" si="255"/>
        <v>1.7205497680996003E-4</v>
      </c>
    </row>
    <row r="4063" spans="1:28" x14ac:dyDescent="0.25">
      <c r="A4063" t="s">
        <v>9060</v>
      </c>
      <c r="B4063" t="s">
        <v>9061</v>
      </c>
      <c r="C4063" t="s">
        <v>77</v>
      </c>
      <c r="D4063" t="s">
        <v>240</v>
      </c>
      <c r="E4063">
        <v>236</v>
      </c>
      <c r="F4063" t="s">
        <v>17</v>
      </c>
      <c r="G4063">
        <v>2019</v>
      </c>
      <c r="H4063" t="s">
        <v>17</v>
      </c>
      <c r="J4063" t="s">
        <v>80</v>
      </c>
      <c r="K4063">
        <v>84</v>
      </c>
      <c r="L4063" s="18">
        <v>43455</v>
      </c>
      <c r="M4063" s="18">
        <v>46012</v>
      </c>
      <c r="N4063" s="18">
        <v>44028</v>
      </c>
      <c r="O4063">
        <v>49990000</v>
      </c>
      <c r="P4063">
        <v>17990000</v>
      </c>
      <c r="Q4063">
        <v>32000000</v>
      </c>
      <c r="R4063">
        <v>426688</v>
      </c>
      <c r="S4063" t="s">
        <v>598</v>
      </c>
      <c r="T4063">
        <v>0.42304226544580342</v>
      </c>
      <c r="U4063">
        <v>-1.4275566374322071</v>
      </c>
      <c r="V4063">
        <v>0.4070773498450232</v>
      </c>
      <c r="W4063">
        <v>-0.33471251724034962</v>
      </c>
      <c r="X4063">
        <v>-0.18766259006079469</v>
      </c>
      <c r="Y4063" t="str">
        <f t="shared" si="252"/>
        <v>&gt;72</v>
      </c>
      <c r="Z4063" s="20">
        <f t="shared" si="253"/>
        <v>0.359871974394879</v>
      </c>
      <c r="AA4063" t="str">
        <f t="shared" si="254"/>
        <v>20%-40%</v>
      </c>
      <c r="AB4063">
        <f t="shared" si="255"/>
        <v>8.8478176806306821E-5</v>
      </c>
    </row>
    <row r="4064" spans="1:28" x14ac:dyDescent="0.25">
      <c r="A4064" t="s">
        <v>9062</v>
      </c>
      <c r="B4064" t="s">
        <v>9063</v>
      </c>
      <c r="C4064" t="s">
        <v>77</v>
      </c>
      <c r="D4064" t="s">
        <v>100</v>
      </c>
      <c r="E4064">
        <v>38</v>
      </c>
      <c r="F4064" t="s">
        <v>17</v>
      </c>
      <c r="G4064">
        <v>2017</v>
      </c>
      <c r="H4064" t="s">
        <v>17</v>
      </c>
      <c r="J4064" t="s">
        <v>80</v>
      </c>
      <c r="K4064">
        <v>84</v>
      </c>
      <c r="L4064" s="18">
        <v>42754</v>
      </c>
      <c r="M4064" s="18">
        <v>45310</v>
      </c>
      <c r="N4064" s="18">
        <v>43916</v>
      </c>
      <c r="O4064">
        <v>58090000</v>
      </c>
      <c r="P4064">
        <v>35335000</v>
      </c>
      <c r="Q4064">
        <v>22755000</v>
      </c>
      <c r="R4064">
        <v>692787</v>
      </c>
      <c r="S4064" t="s">
        <v>336</v>
      </c>
      <c r="T4064">
        <v>0.362401837684177</v>
      </c>
      <c r="U4064">
        <v>-0.40753955865854052</v>
      </c>
      <c r="V4064">
        <v>2.640477729170166E-2</v>
      </c>
      <c r="W4064">
        <v>-0.46578096653340872</v>
      </c>
      <c r="X4064">
        <v>0.35377255171220601</v>
      </c>
      <c r="Y4064" t="str">
        <f t="shared" si="252"/>
        <v>&gt;72</v>
      </c>
      <c r="Z4064" s="20">
        <f t="shared" si="253"/>
        <v>0.60828025477707004</v>
      </c>
      <c r="AA4064" t="str">
        <f t="shared" si="254"/>
        <v>60%-80%</v>
      </c>
      <c r="AB4064">
        <f t="shared" si="255"/>
        <v>1.4365656094174404E-4</v>
      </c>
    </row>
    <row r="4065" spans="1:28" x14ac:dyDescent="0.25">
      <c r="A4065" t="s">
        <v>9064</v>
      </c>
      <c r="B4065" t="s">
        <v>9065</v>
      </c>
      <c r="C4065" t="s">
        <v>77</v>
      </c>
      <c r="D4065" t="s">
        <v>112</v>
      </c>
      <c r="E4065">
        <v>61</v>
      </c>
      <c r="F4065" t="s">
        <v>79</v>
      </c>
      <c r="G4065">
        <v>2019</v>
      </c>
      <c r="H4065" t="s">
        <v>13</v>
      </c>
      <c r="J4065" t="s">
        <v>80</v>
      </c>
      <c r="K4065">
        <v>60</v>
      </c>
      <c r="L4065" s="18">
        <v>43440</v>
      </c>
      <c r="M4065" s="18">
        <v>45089</v>
      </c>
      <c r="N4065" s="18">
        <v>43726</v>
      </c>
      <c r="O4065">
        <v>31400000</v>
      </c>
      <c r="P4065">
        <v>28260000</v>
      </c>
      <c r="Q4065">
        <v>3140000</v>
      </c>
      <c r="R4065">
        <v>722243</v>
      </c>
      <c r="S4065" t="s">
        <v>264</v>
      </c>
      <c r="T4065">
        <v>0.49581077875975499</v>
      </c>
      <c r="U4065">
        <v>0.79032357974038436</v>
      </c>
      <c r="V4065">
        <v>-0.1099068133275148</v>
      </c>
      <c r="W4065">
        <v>-0.62840615823879464</v>
      </c>
      <c r="X4065">
        <v>-0.88379348662608126</v>
      </c>
      <c r="Y4065" t="str">
        <f t="shared" si="252"/>
        <v>49-60</v>
      </c>
      <c r="Z4065" s="20">
        <f t="shared" si="253"/>
        <v>0.9</v>
      </c>
      <c r="AA4065" t="str">
        <f t="shared" si="254"/>
        <v>80%-100%</v>
      </c>
      <c r="AB4065">
        <f t="shared" si="255"/>
        <v>1.497645676726729E-4</v>
      </c>
    </row>
    <row r="4066" spans="1:28" x14ac:dyDescent="0.25">
      <c r="A4066" t="s">
        <v>9066</v>
      </c>
      <c r="B4066" t="s">
        <v>9067</v>
      </c>
      <c r="C4066" t="s">
        <v>77</v>
      </c>
      <c r="D4066" t="s">
        <v>250</v>
      </c>
      <c r="E4066">
        <v>220</v>
      </c>
      <c r="F4066" t="s">
        <v>95</v>
      </c>
      <c r="G4066">
        <v>2012</v>
      </c>
      <c r="H4066" t="s">
        <v>16</v>
      </c>
      <c r="J4066" t="s">
        <v>80</v>
      </c>
      <c r="K4066">
        <v>60</v>
      </c>
      <c r="L4066" s="18">
        <v>44118</v>
      </c>
      <c r="M4066" s="18">
        <v>45944</v>
      </c>
      <c r="N4066" s="18">
        <v>44435</v>
      </c>
      <c r="O4066">
        <v>22000000</v>
      </c>
      <c r="P4066">
        <v>22000000</v>
      </c>
      <c r="Q4066">
        <v>0</v>
      </c>
      <c r="R4066">
        <v>733436</v>
      </c>
      <c r="S4066" t="s">
        <v>163</v>
      </c>
      <c r="T4066">
        <v>-0.77763820423439889</v>
      </c>
      <c r="U4066">
        <v>1.2009447865714571</v>
      </c>
      <c r="V4066">
        <v>0.6442108197930716</v>
      </c>
      <c r="W4066">
        <v>-0.68560511867518126</v>
      </c>
      <c r="X4066">
        <v>4.4381042127634142E-2</v>
      </c>
      <c r="Y4066" t="str">
        <f t="shared" si="252"/>
        <v>49-60</v>
      </c>
      <c r="Z4066" s="20">
        <f t="shared" si="253"/>
        <v>1</v>
      </c>
      <c r="AA4066" t="str">
        <f t="shared" si="254"/>
        <v>80%-100%</v>
      </c>
      <c r="AB4066">
        <f t="shared" si="255"/>
        <v>1.520855521695254E-4</v>
      </c>
    </row>
    <row r="4067" spans="1:28" x14ac:dyDescent="0.25">
      <c r="A4067" t="s">
        <v>9068</v>
      </c>
      <c r="B4067" t="s">
        <v>9069</v>
      </c>
      <c r="C4067" t="s">
        <v>77</v>
      </c>
      <c r="D4067" t="s">
        <v>823</v>
      </c>
      <c r="E4067">
        <v>60</v>
      </c>
      <c r="F4067" t="s">
        <v>117</v>
      </c>
      <c r="G4067">
        <v>2020</v>
      </c>
      <c r="H4067" t="s">
        <v>29</v>
      </c>
      <c r="I4067" t="s">
        <v>84</v>
      </c>
      <c r="J4067" t="s">
        <v>80</v>
      </c>
      <c r="K4067">
        <v>84</v>
      </c>
      <c r="L4067" s="18">
        <v>43508</v>
      </c>
      <c r="M4067" s="18">
        <v>46358</v>
      </c>
      <c r="N4067" s="18">
        <v>44365</v>
      </c>
      <c r="O4067">
        <v>50970000</v>
      </c>
      <c r="P4067">
        <v>46970000</v>
      </c>
      <c r="Q4067">
        <v>4000000</v>
      </c>
      <c r="R4067">
        <v>1036383</v>
      </c>
      <c r="S4067" t="s">
        <v>365</v>
      </c>
      <c r="T4067">
        <v>-0.89891905975765174</v>
      </c>
      <c r="U4067">
        <v>0.87869938195613584</v>
      </c>
      <c r="V4067">
        <v>0.52564408481904745</v>
      </c>
      <c r="W4067">
        <v>-0.32310584395989489</v>
      </c>
      <c r="X4067">
        <v>1.5913385900504931</v>
      </c>
      <c r="Y4067" t="str">
        <f t="shared" si="252"/>
        <v>&gt;72</v>
      </c>
      <c r="Z4067" s="20">
        <f t="shared" si="253"/>
        <v>0.92152246419462425</v>
      </c>
      <c r="AA4067" t="str">
        <f t="shared" si="254"/>
        <v>80%-100%</v>
      </c>
      <c r="AB4067">
        <f t="shared" si="255"/>
        <v>2.1490475080867213E-4</v>
      </c>
    </row>
    <row r="4068" spans="1:28" x14ac:dyDescent="0.25">
      <c r="A4068" t="s">
        <v>9070</v>
      </c>
      <c r="B4068" t="s">
        <v>9071</v>
      </c>
      <c r="C4068" t="s">
        <v>77</v>
      </c>
      <c r="D4068" t="s">
        <v>1025</v>
      </c>
      <c r="E4068">
        <v>38</v>
      </c>
      <c r="F4068" t="s">
        <v>117</v>
      </c>
      <c r="G4068">
        <v>2020</v>
      </c>
      <c r="H4068" t="s">
        <v>14</v>
      </c>
      <c r="I4068" t="s">
        <v>84</v>
      </c>
      <c r="J4068" t="s">
        <v>80</v>
      </c>
      <c r="K4068">
        <v>72</v>
      </c>
      <c r="L4068" s="18">
        <v>43684</v>
      </c>
      <c r="M4068" s="18">
        <v>45846</v>
      </c>
      <c r="N4068" s="18">
        <v>44132</v>
      </c>
      <c r="O4068">
        <v>47390000</v>
      </c>
      <c r="P4068">
        <v>23695000</v>
      </c>
      <c r="Q4068">
        <v>23695000</v>
      </c>
      <c r="R4068">
        <v>583516</v>
      </c>
      <c r="S4068" t="s">
        <v>162</v>
      </c>
      <c r="T4068">
        <v>0.66560397649230885</v>
      </c>
      <c r="U4068">
        <v>-0.85216124758390532</v>
      </c>
      <c r="V4068">
        <v>0.32803285986234038</v>
      </c>
      <c r="W4068">
        <v>1.464353040180324</v>
      </c>
      <c r="X4068">
        <v>0.43112042910834891</v>
      </c>
      <c r="Y4068" t="str">
        <f t="shared" si="252"/>
        <v>61-72</v>
      </c>
      <c r="Z4068" s="20">
        <f t="shared" si="253"/>
        <v>0.5</v>
      </c>
      <c r="AA4068" t="str">
        <f t="shared" si="254"/>
        <v>40%-60%</v>
      </c>
      <c r="AB4068">
        <f t="shared" si="255"/>
        <v>1.2099808716745944E-4</v>
      </c>
    </row>
    <row r="4069" spans="1:28" x14ac:dyDescent="0.25">
      <c r="A4069" t="s">
        <v>9072</v>
      </c>
      <c r="B4069" t="s">
        <v>9073</v>
      </c>
      <c r="C4069" t="s">
        <v>77</v>
      </c>
      <c r="D4069" t="s">
        <v>772</v>
      </c>
      <c r="E4069">
        <v>38</v>
      </c>
      <c r="F4069" t="s">
        <v>11</v>
      </c>
      <c r="G4069">
        <v>2022</v>
      </c>
      <c r="H4069" t="s">
        <v>23</v>
      </c>
      <c r="I4069" t="s">
        <v>188</v>
      </c>
      <c r="J4069" t="s">
        <v>80</v>
      </c>
      <c r="K4069">
        <v>72</v>
      </c>
      <c r="L4069" s="18">
        <v>44428</v>
      </c>
      <c r="M4069" s="18">
        <v>46619</v>
      </c>
      <c r="N4069" s="18">
        <v>44470</v>
      </c>
      <c r="O4069">
        <v>72840000</v>
      </c>
      <c r="P4069">
        <v>63050000</v>
      </c>
      <c r="Q4069">
        <v>9790000</v>
      </c>
      <c r="R4069">
        <v>1403642</v>
      </c>
      <c r="S4069" t="s">
        <v>184</v>
      </c>
      <c r="T4069">
        <v>0.32601758102720108</v>
      </c>
      <c r="U4069">
        <v>0.64905274718702499</v>
      </c>
      <c r="V4069">
        <v>-0.2029056199605152</v>
      </c>
      <c r="W4069">
        <v>0.67146126037428722</v>
      </c>
      <c r="X4069">
        <v>-3.2966835268508812E-2</v>
      </c>
      <c r="Y4069" t="str">
        <f t="shared" si="252"/>
        <v>61-72</v>
      </c>
      <c r="Z4069" s="20">
        <f t="shared" si="253"/>
        <v>0.86559582646897304</v>
      </c>
      <c r="AA4069" t="str">
        <f t="shared" si="254"/>
        <v>80%-100%</v>
      </c>
      <c r="AB4069">
        <f t="shared" si="255"/>
        <v>2.910597088475845E-4</v>
      </c>
    </row>
    <row r="4070" spans="1:28" x14ac:dyDescent="0.25">
      <c r="A4070" t="s">
        <v>9074</v>
      </c>
      <c r="B4070" t="s">
        <v>9075</v>
      </c>
      <c r="C4070" t="s">
        <v>77</v>
      </c>
      <c r="D4070" t="s">
        <v>559</v>
      </c>
      <c r="E4070">
        <v>59</v>
      </c>
      <c r="F4070" t="s">
        <v>79</v>
      </c>
      <c r="G4070">
        <v>2019</v>
      </c>
      <c r="H4070" t="s">
        <v>13</v>
      </c>
      <c r="J4070" t="s">
        <v>80</v>
      </c>
      <c r="K4070">
        <v>48</v>
      </c>
      <c r="L4070" s="18">
        <v>43278</v>
      </c>
      <c r="M4070" s="18">
        <v>44739</v>
      </c>
      <c r="N4070" s="18">
        <v>43903</v>
      </c>
      <c r="O4070">
        <v>41660000</v>
      </c>
      <c r="P4070">
        <v>15000000</v>
      </c>
      <c r="Q4070">
        <v>26660000</v>
      </c>
      <c r="R4070">
        <v>411518</v>
      </c>
      <c r="S4070" t="s">
        <v>556</v>
      </c>
      <c r="T4070">
        <v>0.84752525977718796</v>
      </c>
      <c r="U4070">
        <v>-1.4267943814833659</v>
      </c>
      <c r="V4070">
        <v>-0.4955079679202361</v>
      </c>
      <c r="W4070">
        <v>-0.26754549221626223</v>
      </c>
      <c r="X4070">
        <v>-0.34235834485308059</v>
      </c>
      <c r="Y4070" t="str">
        <f t="shared" si="252"/>
        <v>37-48</v>
      </c>
      <c r="Z4070" s="20">
        <f t="shared" si="253"/>
        <v>0.36005760921747482</v>
      </c>
      <c r="AA4070" t="str">
        <f t="shared" si="254"/>
        <v>20%-40%</v>
      </c>
      <c r="AB4070">
        <f t="shared" si="255"/>
        <v>8.5332520162221051E-5</v>
      </c>
    </row>
    <row r="4071" spans="1:28" x14ac:dyDescent="0.25">
      <c r="A4071" t="s">
        <v>9076</v>
      </c>
      <c r="B4071" t="s">
        <v>9077</v>
      </c>
      <c r="C4071" t="s">
        <v>77</v>
      </c>
      <c r="D4071" t="s">
        <v>421</v>
      </c>
      <c r="E4071">
        <v>50</v>
      </c>
      <c r="F4071" t="s">
        <v>17</v>
      </c>
      <c r="G4071">
        <v>2017</v>
      </c>
      <c r="H4071" t="s">
        <v>17</v>
      </c>
      <c r="J4071" t="s">
        <v>80</v>
      </c>
      <c r="K4071">
        <v>72</v>
      </c>
      <c r="L4071" s="18">
        <v>42689</v>
      </c>
      <c r="M4071" s="18">
        <v>44880</v>
      </c>
      <c r="N4071" s="18">
        <v>43047</v>
      </c>
      <c r="O4071">
        <v>56950000</v>
      </c>
      <c r="P4071">
        <v>16950000</v>
      </c>
      <c r="Q4071">
        <v>40000000</v>
      </c>
      <c r="R4071">
        <v>444955</v>
      </c>
      <c r="S4071" t="s">
        <v>367</v>
      </c>
      <c r="T4071">
        <v>2.2815442219069261E-2</v>
      </c>
      <c r="U4071">
        <v>-1.6831374387565321</v>
      </c>
      <c r="V4071">
        <v>0.99991102471514426</v>
      </c>
      <c r="W4071">
        <v>0.47231902507909662</v>
      </c>
      <c r="X4071">
        <v>-1.0384892414183671</v>
      </c>
      <c r="Y4071" t="str">
        <f t="shared" si="252"/>
        <v>61-72</v>
      </c>
      <c r="Z4071" s="20">
        <f t="shared" si="253"/>
        <v>0.29762949956101842</v>
      </c>
      <c r="AA4071" t="str">
        <f t="shared" si="254"/>
        <v>20%-40%</v>
      </c>
      <c r="AB4071">
        <f t="shared" si="255"/>
        <v>9.2266028481818697E-5</v>
      </c>
    </row>
    <row r="4072" spans="1:28" x14ac:dyDescent="0.25">
      <c r="A4072" t="s">
        <v>9078</v>
      </c>
      <c r="B4072" t="s">
        <v>9079</v>
      </c>
      <c r="C4072" t="s">
        <v>77</v>
      </c>
      <c r="D4072" t="s">
        <v>260</v>
      </c>
      <c r="E4072">
        <v>236</v>
      </c>
      <c r="F4072" t="s">
        <v>17</v>
      </c>
      <c r="G4072">
        <v>2017</v>
      </c>
      <c r="H4072" t="s">
        <v>17</v>
      </c>
      <c r="J4072" t="s">
        <v>80</v>
      </c>
      <c r="K4072">
        <v>84</v>
      </c>
      <c r="L4072" s="18">
        <v>42716</v>
      </c>
      <c r="M4072" s="18">
        <v>45272</v>
      </c>
      <c r="N4072" s="18">
        <v>42963</v>
      </c>
      <c r="O4072">
        <v>63590000</v>
      </c>
      <c r="P4072">
        <v>31795000</v>
      </c>
      <c r="Q4072">
        <v>31795000</v>
      </c>
      <c r="R4072">
        <v>729763</v>
      </c>
      <c r="S4072" t="s">
        <v>210</v>
      </c>
      <c r="T4072">
        <v>0.79901291756788695</v>
      </c>
      <c r="U4072">
        <v>-0.85216124758390532</v>
      </c>
      <c r="V4072">
        <v>0.92086653473246149</v>
      </c>
      <c r="W4072">
        <v>2.42489956649178E-2</v>
      </c>
      <c r="X4072">
        <v>-3.2966835268508812E-2</v>
      </c>
      <c r="Y4072" t="str">
        <f t="shared" si="252"/>
        <v>&gt;72</v>
      </c>
      <c r="Z4072" s="20">
        <f t="shared" si="253"/>
        <v>0.5</v>
      </c>
      <c r="AA4072" t="str">
        <f t="shared" si="254"/>
        <v>40%-60%</v>
      </c>
      <c r="AB4072">
        <f t="shared" si="255"/>
        <v>1.5132391757138915E-4</v>
      </c>
    </row>
    <row r="4073" spans="1:28" x14ac:dyDescent="0.25">
      <c r="A4073" t="s">
        <v>9080</v>
      </c>
      <c r="B4073" t="s">
        <v>9081</v>
      </c>
      <c r="C4073" t="s">
        <v>77</v>
      </c>
      <c r="D4073" t="s">
        <v>239</v>
      </c>
      <c r="E4073">
        <v>49</v>
      </c>
      <c r="F4073" t="s">
        <v>87</v>
      </c>
      <c r="G4073">
        <v>2019</v>
      </c>
      <c r="H4073" t="s">
        <v>15</v>
      </c>
      <c r="I4073" t="s">
        <v>84</v>
      </c>
      <c r="J4073" t="s">
        <v>80</v>
      </c>
      <c r="K4073">
        <v>60</v>
      </c>
      <c r="L4073" s="18">
        <v>43495</v>
      </c>
      <c r="M4073" s="18">
        <v>45321</v>
      </c>
      <c r="N4073" s="18">
        <v>43999</v>
      </c>
      <c r="O4073">
        <v>32524100</v>
      </c>
      <c r="P4073">
        <v>12524100</v>
      </c>
      <c r="Q4073">
        <v>20000000</v>
      </c>
      <c r="R4073">
        <v>323232</v>
      </c>
      <c r="S4073" t="s">
        <v>158</v>
      </c>
      <c r="T4073">
        <v>1.126471227480669</v>
      </c>
      <c r="U4073">
        <v>-1.324082542892371</v>
      </c>
      <c r="V4073">
        <v>5.1377144922950549E-2</v>
      </c>
      <c r="W4073">
        <v>2.7114988796139059</v>
      </c>
      <c r="X4073">
        <v>-0.34235834485308059</v>
      </c>
      <c r="Y4073" t="str">
        <f t="shared" si="252"/>
        <v>49-60</v>
      </c>
      <c r="Z4073" s="20">
        <f t="shared" si="253"/>
        <v>0.38507137783981726</v>
      </c>
      <c r="AA4073" t="str">
        <f t="shared" si="254"/>
        <v>20%-40%</v>
      </c>
      <c r="AB4073">
        <f t="shared" si="255"/>
        <v>6.7025503518861957E-5</v>
      </c>
    </row>
    <row r="4074" spans="1:28" x14ac:dyDescent="0.25">
      <c r="A4074" t="s">
        <v>9082</v>
      </c>
      <c r="B4074" t="s">
        <v>9083</v>
      </c>
      <c r="C4074" t="s">
        <v>77</v>
      </c>
      <c r="D4074" t="s">
        <v>594</v>
      </c>
      <c r="E4074">
        <v>62</v>
      </c>
      <c r="F4074" t="s">
        <v>87</v>
      </c>
      <c r="G4074">
        <v>2018</v>
      </c>
      <c r="H4074" t="s">
        <v>15</v>
      </c>
      <c r="J4074" t="s">
        <v>80</v>
      </c>
      <c r="K4074">
        <v>72</v>
      </c>
      <c r="L4074" s="18">
        <v>43007</v>
      </c>
      <c r="M4074" s="18">
        <v>45198</v>
      </c>
      <c r="N4074" s="18">
        <v>44099</v>
      </c>
      <c r="O4074">
        <v>32400000</v>
      </c>
      <c r="P4074">
        <v>33572790</v>
      </c>
      <c r="Q4074">
        <v>0</v>
      </c>
      <c r="R4074">
        <v>763910</v>
      </c>
      <c r="S4074" t="s">
        <v>166</v>
      </c>
      <c r="T4074">
        <v>0.88390951643416382</v>
      </c>
      <c r="U4074">
        <v>1.3495782572996711</v>
      </c>
      <c r="V4074">
        <v>0.80229979975843724</v>
      </c>
      <c r="W4074">
        <v>-0.39394969845498251</v>
      </c>
      <c r="X4074">
        <v>-1.11583711881451</v>
      </c>
      <c r="Y4074" t="str">
        <f t="shared" si="252"/>
        <v>61-72</v>
      </c>
      <c r="Z4074" s="20">
        <f t="shared" si="253"/>
        <v>1.0361972222222222</v>
      </c>
      <c r="AA4074" t="str">
        <f t="shared" si="254"/>
        <v>80%-100%</v>
      </c>
      <c r="AB4074">
        <f t="shared" si="255"/>
        <v>1.584046517457858E-4</v>
      </c>
    </row>
    <row r="4075" spans="1:28" x14ac:dyDescent="0.25">
      <c r="A4075" t="s">
        <v>9084</v>
      </c>
      <c r="B4075" t="s">
        <v>9085</v>
      </c>
      <c r="C4075" t="s">
        <v>77</v>
      </c>
      <c r="D4075" t="s">
        <v>611</v>
      </c>
      <c r="E4075">
        <v>62</v>
      </c>
      <c r="F4075" t="s">
        <v>117</v>
      </c>
      <c r="G4075">
        <v>2017</v>
      </c>
      <c r="H4075" t="s">
        <v>14</v>
      </c>
      <c r="J4075" t="s">
        <v>80</v>
      </c>
      <c r="K4075">
        <v>84</v>
      </c>
      <c r="L4075" s="18">
        <v>42704</v>
      </c>
      <c r="M4075" s="18">
        <v>45260</v>
      </c>
      <c r="N4075" s="18">
        <v>43368</v>
      </c>
      <c r="O4075">
        <v>48050000</v>
      </c>
      <c r="P4075">
        <v>38050000</v>
      </c>
      <c r="Q4075">
        <v>10000000</v>
      </c>
      <c r="R4075">
        <v>584168</v>
      </c>
      <c r="S4075" t="s">
        <v>365</v>
      </c>
      <c r="T4075">
        <v>0.3745299232365023</v>
      </c>
      <c r="U4075">
        <v>0.3463741167877471</v>
      </c>
      <c r="V4075">
        <v>0.17858067609493281</v>
      </c>
      <c r="W4075">
        <v>-0.78585929418983913</v>
      </c>
      <c r="X4075">
        <v>1.3592949578620639</v>
      </c>
      <c r="Y4075" t="str">
        <f t="shared" si="252"/>
        <v>&gt;72</v>
      </c>
      <c r="Z4075" s="20">
        <f t="shared" si="253"/>
        <v>0.79188345473465138</v>
      </c>
      <c r="AA4075" t="str">
        <f t="shared" si="254"/>
        <v>60%-80%</v>
      </c>
      <c r="AB4075">
        <f t="shared" si="255"/>
        <v>1.2113328612144389E-4</v>
      </c>
    </row>
    <row r="4076" spans="1:28" x14ac:dyDescent="0.25">
      <c r="A4076" t="s">
        <v>9086</v>
      </c>
      <c r="B4076" t="s">
        <v>9087</v>
      </c>
      <c r="C4076" t="s">
        <v>77</v>
      </c>
      <c r="D4076" t="s">
        <v>722</v>
      </c>
      <c r="E4076">
        <v>51</v>
      </c>
      <c r="F4076" t="s">
        <v>25</v>
      </c>
      <c r="G4076">
        <v>2021</v>
      </c>
      <c r="H4076" t="s">
        <v>25</v>
      </c>
      <c r="I4076" t="s">
        <v>84</v>
      </c>
      <c r="J4076" t="s">
        <v>80</v>
      </c>
      <c r="K4076">
        <v>72</v>
      </c>
      <c r="L4076" s="18">
        <v>43980</v>
      </c>
      <c r="M4076" s="18">
        <v>46171</v>
      </c>
      <c r="N4076" s="18">
        <v>44195</v>
      </c>
      <c r="O4076">
        <v>34690000</v>
      </c>
      <c r="P4076">
        <v>26690000</v>
      </c>
      <c r="Q4076">
        <v>8000000</v>
      </c>
      <c r="R4076">
        <v>766232</v>
      </c>
      <c r="S4076" t="s">
        <v>153</v>
      </c>
      <c r="T4076">
        <v>-0.81402246089137476</v>
      </c>
      <c r="U4076">
        <v>0.25399475640467128</v>
      </c>
      <c r="V4076">
        <v>0.16994387989697479</v>
      </c>
      <c r="W4076">
        <v>-0.9502920335842544</v>
      </c>
      <c r="X4076">
        <v>-1.11583711881451</v>
      </c>
      <c r="Y4076" t="str">
        <f t="shared" si="252"/>
        <v>61-72</v>
      </c>
      <c r="Z4076" s="20">
        <f t="shared" si="253"/>
        <v>0.76938599019890463</v>
      </c>
      <c r="AA4076" t="str">
        <f t="shared" si="254"/>
        <v>60%-80%</v>
      </c>
      <c r="AB4076">
        <f t="shared" si="255"/>
        <v>1.5888614249908619E-4</v>
      </c>
    </row>
    <row r="4077" spans="1:28" x14ac:dyDescent="0.25">
      <c r="A4077" t="s">
        <v>9088</v>
      </c>
      <c r="B4077" t="s">
        <v>9089</v>
      </c>
      <c r="C4077" t="s">
        <v>77</v>
      </c>
      <c r="D4077" t="s">
        <v>648</v>
      </c>
      <c r="E4077">
        <v>60</v>
      </c>
      <c r="F4077" t="s">
        <v>95</v>
      </c>
      <c r="G4077">
        <v>2011</v>
      </c>
      <c r="H4077" t="s">
        <v>16</v>
      </c>
      <c r="J4077" t="s">
        <v>96</v>
      </c>
      <c r="K4077">
        <v>60</v>
      </c>
      <c r="L4077" s="18">
        <v>44381</v>
      </c>
      <c r="M4077" s="18">
        <v>46119</v>
      </c>
      <c r="N4077" s="18">
        <v>44463</v>
      </c>
      <c r="O4077">
        <v>29000000</v>
      </c>
      <c r="P4077">
        <v>29000000</v>
      </c>
      <c r="Q4077">
        <v>0</v>
      </c>
      <c r="R4077">
        <v>829378</v>
      </c>
      <c r="S4077" t="s">
        <v>577</v>
      </c>
      <c r="T4077">
        <v>3.4943527771394541E-2</v>
      </c>
      <c r="U4077">
        <v>1.2009447865714571</v>
      </c>
      <c r="V4077">
        <v>1.078955514697826</v>
      </c>
      <c r="W4077">
        <v>-0.72253438669204695</v>
      </c>
      <c r="X4077">
        <v>-1.5025765057952249</v>
      </c>
      <c r="Y4077" t="str">
        <f t="shared" si="252"/>
        <v>49-60</v>
      </c>
      <c r="Z4077" s="20">
        <f t="shared" si="253"/>
        <v>1</v>
      </c>
      <c r="AA4077" t="str">
        <f t="shared" si="254"/>
        <v>80%-100%</v>
      </c>
      <c r="AB4077">
        <f t="shared" si="255"/>
        <v>1.719801197204073E-4</v>
      </c>
    </row>
    <row r="4078" spans="1:28" x14ac:dyDescent="0.25">
      <c r="A4078" t="s">
        <v>9090</v>
      </c>
      <c r="B4078" t="s">
        <v>9091</v>
      </c>
      <c r="C4078" t="s">
        <v>77</v>
      </c>
      <c r="D4078" t="s">
        <v>722</v>
      </c>
      <c r="E4078">
        <v>7</v>
      </c>
      <c r="F4078" t="s">
        <v>25</v>
      </c>
      <c r="G4078">
        <v>2020</v>
      </c>
      <c r="H4078" t="s">
        <v>25</v>
      </c>
      <c r="I4078" t="s">
        <v>84</v>
      </c>
      <c r="J4078" t="s">
        <v>80</v>
      </c>
      <c r="K4078">
        <v>48</v>
      </c>
      <c r="L4078" s="18">
        <v>43789</v>
      </c>
      <c r="M4078" s="18">
        <v>45250</v>
      </c>
      <c r="N4078" s="18">
        <v>44143</v>
      </c>
      <c r="O4078">
        <v>29990000</v>
      </c>
      <c r="P4078">
        <v>9990000</v>
      </c>
      <c r="Q4078">
        <v>20000000</v>
      </c>
      <c r="R4078">
        <v>367847</v>
      </c>
      <c r="S4078" t="s">
        <v>283</v>
      </c>
      <c r="T4078">
        <v>0.43517035099812862</v>
      </c>
      <c r="U4078">
        <v>-1.537442721471707</v>
      </c>
      <c r="V4078">
        <v>-1.825121657478141</v>
      </c>
      <c r="W4078">
        <v>0.50550939762829505</v>
      </c>
      <c r="X4078">
        <v>0.50846830650449182</v>
      </c>
      <c r="Y4078" t="str">
        <f t="shared" si="252"/>
        <v>37-48</v>
      </c>
      <c r="Z4078" s="20">
        <f t="shared" si="253"/>
        <v>0.33311103701233746</v>
      </c>
      <c r="AA4078" t="str">
        <f t="shared" si="254"/>
        <v>20%-40%</v>
      </c>
      <c r="AB4078">
        <f t="shared" si="255"/>
        <v>7.6276885929928999E-5</v>
      </c>
    </row>
    <row r="4079" spans="1:28" x14ac:dyDescent="0.25">
      <c r="A4079" t="s">
        <v>9092</v>
      </c>
      <c r="B4079" t="s">
        <v>9093</v>
      </c>
      <c r="C4079" t="s">
        <v>77</v>
      </c>
      <c r="D4079" t="s">
        <v>256</v>
      </c>
      <c r="E4079">
        <v>15</v>
      </c>
      <c r="F4079" t="s">
        <v>79</v>
      </c>
      <c r="G4079">
        <v>2018</v>
      </c>
      <c r="H4079" t="s">
        <v>13</v>
      </c>
      <c r="J4079" t="s">
        <v>80</v>
      </c>
      <c r="K4079">
        <v>72</v>
      </c>
      <c r="L4079" s="18">
        <v>43032</v>
      </c>
      <c r="M4079" s="18">
        <v>45223</v>
      </c>
      <c r="N4079" s="18">
        <v>43851</v>
      </c>
      <c r="O4079">
        <v>51586000</v>
      </c>
      <c r="P4079">
        <v>46427400</v>
      </c>
      <c r="Q4079">
        <v>5158600</v>
      </c>
      <c r="R4079">
        <v>1107197</v>
      </c>
      <c r="S4079" t="s">
        <v>311</v>
      </c>
      <c r="T4079">
        <v>0.8353971742248627</v>
      </c>
      <c r="U4079">
        <v>0.79032357974038436</v>
      </c>
      <c r="V4079">
        <v>0.48612183982770601</v>
      </c>
      <c r="W4079">
        <v>0.9208039341501405</v>
      </c>
      <c r="X4079">
        <v>-0.18766259006079469</v>
      </c>
      <c r="Y4079" t="str">
        <f t="shared" si="252"/>
        <v>61-72</v>
      </c>
      <c r="Z4079" s="20">
        <f t="shared" si="253"/>
        <v>0.9</v>
      </c>
      <c r="AA4079" t="str">
        <f t="shared" si="254"/>
        <v>80%-100%</v>
      </c>
      <c r="AB4079">
        <f t="shared" si="255"/>
        <v>2.2958876726182246E-4</v>
      </c>
    </row>
    <row r="4080" spans="1:28" x14ac:dyDescent="0.25">
      <c r="A4080" t="s">
        <v>9094</v>
      </c>
      <c r="B4080" t="s">
        <v>9095</v>
      </c>
      <c r="C4080" t="s">
        <v>77</v>
      </c>
      <c r="D4080" t="s">
        <v>285</v>
      </c>
      <c r="E4080">
        <v>49</v>
      </c>
      <c r="F4080" t="s">
        <v>87</v>
      </c>
      <c r="G4080">
        <v>2018</v>
      </c>
      <c r="H4080" t="s">
        <v>15</v>
      </c>
      <c r="J4080" t="s">
        <v>80</v>
      </c>
      <c r="K4080">
        <v>36</v>
      </c>
      <c r="L4080" s="18">
        <v>42953</v>
      </c>
      <c r="M4080" s="18">
        <v>43990</v>
      </c>
      <c r="N4080" s="18">
        <v>43915</v>
      </c>
      <c r="O4080">
        <v>33180000</v>
      </c>
      <c r="P4080">
        <v>20180000</v>
      </c>
      <c r="Q4080">
        <v>13000000</v>
      </c>
      <c r="R4080">
        <v>714502</v>
      </c>
      <c r="S4080" t="s">
        <v>707</v>
      </c>
      <c r="T4080">
        <v>1.3811610240795</v>
      </c>
      <c r="U4080">
        <v>-0.40787850722117192</v>
      </c>
      <c r="V4080">
        <v>-0.86155865358309103</v>
      </c>
      <c r="W4080">
        <v>-0.39790466324794488</v>
      </c>
      <c r="X4080">
        <v>1.2045992030697781</v>
      </c>
      <c r="Y4080" t="str">
        <f t="shared" si="252"/>
        <v>25-36</v>
      </c>
      <c r="Z4080" s="20">
        <f t="shared" si="253"/>
        <v>0.60819770946353224</v>
      </c>
      <c r="AA4080" t="str">
        <f t="shared" si="254"/>
        <v>60%-80%</v>
      </c>
      <c r="AB4080">
        <f t="shared" si="255"/>
        <v>1.4815939113464602E-4</v>
      </c>
    </row>
    <row r="4081" spans="1:28" x14ac:dyDescent="0.25">
      <c r="A4081" t="s">
        <v>9096</v>
      </c>
      <c r="B4081" t="s">
        <v>9097</v>
      </c>
      <c r="C4081" t="s">
        <v>77</v>
      </c>
      <c r="D4081" t="s">
        <v>256</v>
      </c>
      <c r="E4081">
        <v>38</v>
      </c>
      <c r="F4081" t="s">
        <v>17</v>
      </c>
      <c r="G4081">
        <v>2018</v>
      </c>
      <c r="H4081" t="s">
        <v>17</v>
      </c>
      <c r="J4081" t="s">
        <v>80</v>
      </c>
      <c r="K4081">
        <v>60</v>
      </c>
      <c r="L4081" s="18">
        <v>42864</v>
      </c>
      <c r="M4081" s="18">
        <v>44809</v>
      </c>
      <c r="N4081" s="18">
        <v>44071</v>
      </c>
      <c r="O4081">
        <v>52990000</v>
      </c>
      <c r="P4081">
        <v>8990000</v>
      </c>
      <c r="Q4081">
        <v>44000000</v>
      </c>
      <c r="R4081">
        <v>238191</v>
      </c>
      <c r="S4081" t="s">
        <v>474</v>
      </c>
      <c r="T4081">
        <v>0.99306228640509131</v>
      </c>
      <c r="U4081">
        <v>-2.2086293029864201</v>
      </c>
      <c r="V4081">
        <v>0.48612183982770601</v>
      </c>
      <c r="W4081">
        <v>-0.15260590446348599</v>
      </c>
      <c r="X4081">
        <v>0.27642467431606299</v>
      </c>
      <c r="Y4081" t="str">
        <f t="shared" si="252"/>
        <v>49-60</v>
      </c>
      <c r="Z4081" s="20">
        <f t="shared" si="253"/>
        <v>0.2</v>
      </c>
      <c r="AA4081" t="str">
        <f t="shared" si="254"/>
        <v>20%</v>
      </c>
      <c r="AB4081">
        <f t="shared" si="255"/>
        <v>4.9391371240041971E-5</v>
      </c>
    </row>
    <row r="4082" spans="1:28" x14ac:dyDescent="0.25">
      <c r="A4082" t="s">
        <v>9098</v>
      </c>
      <c r="B4082" t="s">
        <v>9099</v>
      </c>
      <c r="C4082" t="s">
        <v>77</v>
      </c>
      <c r="D4082" t="s">
        <v>865</v>
      </c>
      <c r="E4082">
        <v>38</v>
      </c>
      <c r="F4082" t="s">
        <v>17</v>
      </c>
      <c r="G4082">
        <v>2021</v>
      </c>
      <c r="H4082" t="s">
        <v>17</v>
      </c>
      <c r="I4082" t="s">
        <v>84</v>
      </c>
      <c r="J4082" t="s">
        <v>80</v>
      </c>
      <c r="K4082">
        <v>72</v>
      </c>
      <c r="L4082" s="18">
        <v>44531</v>
      </c>
      <c r="M4082" s="18">
        <v>46399</v>
      </c>
      <c r="N4082" s="18">
        <v>44552</v>
      </c>
      <c r="O4082">
        <v>68650000</v>
      </c>
      <c r="P4082">
        <v>34325000</v>
      </c>
      <c r="Q4082">
        <v>34325000</v>
      </c>
      <c r="R4082">
        <v>910750</v>
      </c>
      <c r="S4082" t="s">
        <v>184</v>
      </c>
      <c r="T4082">
        <v>-7.420924219953294E-2</v>
      </c>
      <c r="U4082">
        <v>-0.85216124758390532</v>
      </c>
      <c r="V4082">
        <v>0.80229979975843724</v>
      </c>
      <c r="W4082">
        <v>-0.1582980533556736</v>
      </c>
      <c r="X4082">
        <v>-0.80644560922993824</v>
      </c>
      <c r="Y4082" t="str">
        <f t="shared" si="252"/>
        <v>61-72</v>
      </c>
      <c r="Z4082" s="20">
        <f t="shared" si="253"/>
        <v>0.5</v>
      </c>
      <c r="AA4082" t="str">
        <f t="shared" si="254"/>
        <v>40%-60%</v>
      </c>
      <c r="AB4082">
        <f t="shared" si="255"/>
        <v>1.888534468425265E-4</v>
      </c>
    </row>
    <row r="4083" spans="1:28" x14ac:dyDescent="0.25">
      <c r="A4083" t="s">
        <v>9100</v>
      </c>
      <c r="B4083" t="s">
        <v>9101</v>
      </c>
      <c r="C4083" t="s">
        <v>77</v>
      </c>
      <c r="D4083" t="s">
        <v>970</v>
      </c>
      <c r="E4083">
        <v>27</v>
      </c>
      <c r="F4083" t="s">
        <v>17</v>
      </c>
      <c r="G4083">
        <v>2021</v>
      </c>
      <c r="H4083" t="s">
        <v>110</v>
      </c>
      <c r="I4083" t="s">
        <v>84</v>
      </c>
      <c r="J4083" t="s">
        <v>80</v>
      </c>
      <c r="K4083">
        <v>72</v>
      </c>
      <c r="L4083" s="18">
        <v>44318</v>
      </c>
      <c r="M4083" s="18">
        <v>46423</v>
      </c>
      <c r="N4083" s="18">
        <v>44459</v>
      </c>
      <c r="O4083">
        <v>57773000</v>
      </c>
      <c r="P4083">
        <v>57773000</v>
      </c>
      <c r="Q4083">
        <v>0</v>
      </c>
      <c r="R4083">
        <v>1320860</v>
      </c>
      <c r="S4083" t="s">
        <v>97</v>
      </c>
      <c r="T4083">
        <v>-0.41379563766464073</v>
      </c>
      <c r="U4083">
        <v>1.2009447865714571</v>
      </c>
      <c r="V4083">
        <v>0.16994387989697479</v>
      </c>
      <c r="W4083">
        <v>0.20951765523454341</v>
      </c>
      <c r="X4083">
        <v>-1.0384892414183671</v>
      </c>
      <c r="Y4083" t="str">
        <f t="shared" si="252"/>
        <v>61-72</v>
      </c>
      <c r="Z4083" s="20">
        <f t="shared" si="253"/>
        <v>1</v>
      </c>
      <c r="AA4083" t="str">
        <f t="shared" si="254"/>
        <v>80%-100%</v>
      </c>
      <c r="AB4083">
        <f t="shared" si="255"/>
        <v>2.7389400361945598E-4</v>
      </c>
    </row>
    <row r="4084" spans="1:28" x14ac:dyDescent="0.25">
      <c r="A4084" t="s">
        <v>9102</v>
      </c>
      <c r="B4084" t="s">
        <v>9103</v>
      </c>
      <c r="C4084" t="s">
        <v>77</v>
      </c>
      <c r="D4084" t="s">
        <v>246</v>
      </c>
      <c r="E4084">
        <v>236</v>
      </c>
      <c r="F4084" t="s">
        <v>11</v>
      </c>
      <c r="G4084">
        <v>2020</v>
      </c>
      <c r="H4084" t="s">
        <v>11</v>
      </c>
      <c r="I4084" t="s">
        <v>188</v>
      </c>
      <c r="J4084" t="s">
        <v>80</v>
      </c>
      <c r="K4084">
        <v>72</v>
      </c>
      <c r="L4084" s="18">
        <v>43599</v>
      </c>
      <c r="M4084" s="18">
        <v>45791</v>
      </c>
      <c r="N4084" s="18">
        <v>44404</v>
      </c>
      <c r="O4084">
        <v>56490000</v>
      </c>
      <c r="P4084">
        <v>44280024</v>
      </c>
      <c r="Q4084">
        <v>12209976</v>
      </c>
      <c r="R4084">
        <v>1189728</v>
      </c>
      <c r="S4084" t="s">
        <v>249</v>
      </c>
      <c r="T4084">
        <v>1.126471227480669</v>
      </c>
      <c r="U4084">
        <v>0.3134115806060771</v>
      </c>
      <c r="V4084">
        <v>-2.7667345059731379E-2</v>
      </c>
      <c r="W4084">
        <v>-5.9345936156120833E-2</v>
      </c>
      <c r="X4084">
        <v>-0.1103147126646518</v>
      </c>
      <c r="Y4084" t="str">
        <f t="shared" si="252"/>
        <v>61-72</v>
      </c>
      <c r="Z4084" s="20">
        <f t="shared" si="253"/>
        <v>0.78385597450876265</v>
      </c>
      <c r="AA4084" t="str">
        <f t="shared" si="254"/>
        <v>60%-80%</v>
      </c>
      <c r="AB4084">
        <f t="shared" si="255"/>
        <v>2.4670242503987413E-4</v>
      </c>
    </row>
    <row r="4085" spans="1:28" x14ac:dyDescent="0.25">
      <c r="A4085" t="s">
        <v>9104</v>
      </c>
      <c r="B4085" t="s">
        <v>9105</v>
      </c>
      <c r="C4085" t="s">
        <v>77</v>
      </c>
      <c r="D4085" t="s">
        <v>392</v>
      </c>
      <c r="E4085">
        <v>15</v>
      </c>
      <c r="F4085" t="s">
        <v>87</v>
      </c>
      <c r="G4085">
        <v>2019</v>
      </c>
      <c r="H4085" t="s">
        <v>15</v>
      </c>
      <c r="J4085" t="s">
        <v>80</v>
      </c>
      <c r="K4085">
        <v>84</v>
      </c>
      <c r="L4085" s="18">
        <v>43216</v>
      </c>
      <c r="M4085" s="18">
        <v>45773</v>
      </c>
      <c r="N4085" s="18">
        <v>44484</v>
      </c>
      <c r="O4085">
        <v>33780000</v>
      </c>
      <c r="P4085">
        <v>30402000</v>
      </c>
      <c r="Q4085">
        <v>3378000</v>
      </c>
      <c r="R4085">
        <v>643648</v>
      </c>
      <c r="S4085" t="s">
        <v>306</v>
      </c>
      <c r="T4085">
        <v>0.58070737762603197</v>
      </c>
      <c r="U4085">
        <v>0.79032357974038436</v>
      </c>
      <c r="V4085">
        <v>-5.7340799793368438E-3</v>
      </c>
      <c r="W4085">
        <v>-0.57634373985812204</v>
      </c>
      <c r="X4085">
        <v>-0.80644560922993824</v>
      </c>
      <c r="Y4085" t="str">
        <f t="shared" si="252"/>
        <v>&gt;72</v>
      </c>
      <c r="Z4085" s="20">
        <f t="shared" si="253"/>
        <v>0.9</v>
      </c>
      <c r="AA4085" t="str">
        <f t="shared" si="254"/>
        <v>80%-100%</v>
      </c>
      <c r="AB4085">
        <f t="shared" si="255"/>
        <v>1.334670802671408E-4</v>
      </c>
    </row>
    <row r="4086" spans="1:28" x14ac:dyDescent="0.25">
      <c r="A4086" t="s">
        <v>9106</v>
      </c>
      <c r="B4086" t="s">
        <v>9107</v>
      </c>
      <c r="C4086" t="s">
        <v>77</v>
      </c>
      <c r="D4086" t="s">
        <v>216</v>
      </c>
      <c r="E4086">
        <v>59</v>
      </c>
      <c r="F4086" t="s">
        <v>17</v>
      </c>
      <c r="G4086">
        <v>2017</v>
      </c>
      <c r="H4086" t="s">
        <v>17</v>
      </c>
      <c r="J4086" t="s">
        <v>80</v>
      </c>
      <c r="K4086">
        <v>72</v>
      </c>
      <c r="L4086" s="18">
        <v>42702</v>
      </c>
      <c r="M4086" s="18">
        <v>44893</v>
      </c>
      <c r="N4086" s="18">
        <v>42944</v>
      </c>
      <c r="O4086">
        <v>66590000</v>
      </c>
      <c r="P4086">
        <v>68237000</v>
      </c>
      <c r="Q4086">
        <v>0</v>
      </c>
      <c r="R4086">
        <v>1502050</v>
      </c>
      <c r="S4086" t="s">
        <v>163</v>
      </c>
      <c r="T4086">
        <v>1.0415746286143921</v>
      </c>
      <c r="U4086">
        <v>1.3025055505977039</v>
      </c>
      <c r="V4086">
        <v>0.33731280155304261</v>
      </c>
      <c r="W4086">
        <v>-0.18671357593401289</v>
      </c>
      <c r="X4086">
        <v>1.0499034482774929</v>
      </c>
      <c r="Y4086" t="str">
        <f t="shared" si="252"/>
        <v>61-72</v>
      </c>
      <c r="Z4086" s="20">
        <f t="shared" si="253"/>
        <v>1.0247334434599791</v>
      </c>
      <c r="AA4086" t="str">
        <f t="shared" si="254"/>
        <v>80%-100%</v>
      </c>
      <c r="AB4086">
        <f t="shared" si="255"/>
        <v>3.1146562704344432E-4</v>
      </c>
    </row>
    <row r="4087" spans="1:28" x14ac:dyDescent="0.25">
      <c r="A4087" t="s">
        <v>9108</v>
      </c>
      <c r="B4087" t="s">
        <v>9109</v>
      </c>
      <c r="C4087" t="s">
        <v>77</v>
      </c>
      <c r="D4087" t="s">
        <v>478</v>
      </c>
      <c r="E4087">
        <v>220</v>
      </c>
      <c r="F4087" t="s">
        <v>117</v>
      </c>
      <c r="G4087">
        <v>2019</v>
      </c>
      <c r="H4087" t="s">
        <v>14</v>
      </c>
      <c r="J4087" t="s">
        <v>80</v>
      </c>
      <c r="K4087">
        <v>48</v>
      </c>
      <c r="L4087" s="18">
        <v>43369</v>
      </c>
      <c r="M4087" s="18">
        <v>44830</v>
      </c>
      <c r="N4087" s="18">
        <v>44442</v>
      </c>
      <c r="O4087">
        <v>47150000</v>
      </c>
      <c r="P4087">
        <v>17150000</v>
      </c>
      <c r="Q4087">
        <v>30000000</v>
      </c>
      <c r="R4087">
        <v>474944</v>
      </c>
      <c r="S4087" t="s">
        <v>640</v>
      </c>
      <c r="T4087">
        <v>1.3205205963178741</v>
      </c>
      <c r="U4087">
        <v>-1.411703401112991</v>
      </c>
      <c r="V4087">
        <v>-0.32211241769217358</v>
      </c>
      <c r="W4087">
        <v>-0.59468839066978951</v>
      </c>
      <c r="X4087">
        <v>0.89520769348520657</v>
      </c>
      <c r="Y4087" t="str">
        <f t="shared" si="252"/>
        <v>37-48</v>
      </c>
      <c r="Z4087" s="20">
        <f t="shared" si="253"/>
        <v>0.36373276776246022</v>
      </c>
      <c r="AA4087" t="str">
        <f t="shared" si="254"/>
        <v>20%-40%</v>
      </c>
      <c r="AB4087">
        <f t="shared" si="255"/>
        <v>9.8484558284026242E-5</v>
      </c>
    </row>
    <row r="4088" spans="1:28" x14ac:dyDescent="0.25">
      <c r="A4088" t="s">
        <v>9110</v>
      </c>
      <c r="B4088" t="s">
        <v>9111</v>
      </c>
      <c r="C4088" t="s">
        <v>77</v>
      </c>
      <c r="D4088" t="s">
        <v>285</v>
      </c>
      <c r="E4088">
        <v>74</v>
      </c>
      <c r="F4088" t="s">
        <v>79</v>
      </c>
      <c r="G4088">
        <v>2018</v>
      </c>
      <c r="H4088" t="s">
        <v>13</v>
      </c>
      <c r="J4088" t="s">
        <v>80</v>
      </c>
      <c r="K4088">
        <v>84</v>
      </c>
      <c r="L4088" s="18">
        <v>42983</v>
      </c>
      <c r="M4088" s="18">
        <v>45421</v>
      </c>
      <c r="N4088" s="18">
        <v>44223</v>
      </c>
      <c r="O4088">
        <v>38350000</v>
      </c>
      <c r="P4088">
        <v>33350000</v>
      </c>
      <c r="Q4088">
        <v>5000000</v>
      </c>
      <c r="R4088">
        <v>725581</v>
      </c>
      <c r="S4088" t="s">
        <v>238</v>
      </c>
      <c r="T4088">
        <v>-0.19549009772278569</v>
      </c>
      <c r="U4088">
        <v>0.6655846733627574</v>
      </c>
      <c r="V4088">
        <v>0.34392321320580399</v>
      </c>
      <c r="W4088">
        <v>-0.67478173818688769</v>
      </c>
      <c r="X4088">
        <v>-0.88379348662608126</v>
      </c>
      <c r="Y4088" t="str">
        <f t="shared" si="252"/>
        <v>&gt;72</v>
      </c>
      <c r="Z4088" s="20">
        <f t="shared" si="253"/>
        <v>0.86962190352020863</v>
      </c>
      <c r="AA4088" t="str">
        <f t="shared" si="254"/>
        <v>80%-100%</v>
      </c>
      <c r="AB4088">
        <f t="shared" si="255"/>
        <v>1.5045673655058711E-4</v>
      </c>
    </row>
    <row r="4089" spans="1:28" x14ac:dyDescent="0.25">
      <c r="A4089" t="s">
        <v>9112</v>
      </c>
      <c r="B4089" t="s">
        <v>9113</v>
      </c>
      <c r="C4089" t="s">
        <v>77</v>
      </c>
      <c r="D4089" t="s">
        <v>271</v>
      </c>
      <c r="E4089">
        <v>220</v>
      </c>
      <c r="F4089" t="s">
        <v>12</v>
      </c>
      <c r="G4089">
        <v>2018</v>
      </c>
      <c r="H4089" t="s">
        <v>12</v>
      </c>
      <c r="J4089" t="s">
        <v>80</v>
      </c>
      <c r="K4089">
        <v>84</v>
      </c>
      <c r="L4089" s="18">
        <v>43226</v>
      </c>
      <c r="M4089" s="18">
        <v>45813</v>
      </c>
      <c r="N4089" s="18">
        <v>43753</v>
      </c>
      <c r="O4089">
        <v>71990000</v>
      </c>
      <c r="P4089">
        <v>56590000</v>
      </c>
      <c r="Q4089">
        <v>15400000</v>
      </c>
      <c r="R4089">
        <v>1116137</v>
      </c>
      <c r="S4089" t="s">
        <v>163</v>
      </c>
      <c r="T4089">
        <v>1.3447767674225239</v>
      </c>
      <c r="U4089">
        <v>0.32254965041386341</v>
      </c>
      <c r="V4089">
        <v>6.7799862906447711E-2</v>
      </c>
      <c r="W4089">
        <v>8.2211666573661468E-2</v>
      </c>
      <c r="X4089">
        <v>0.74051193869292065</v>
      </c>
      <c r="Y4089" t="str">
        <f t="shared" si="252"/>
        <v>&gt;72</v>
      </c>
      <c r="Z4089" s="20">
        <f t="shared" si="253"/>
        <v>0.78608140019447148</v>
      </c>
      <c r="AA4089" t="str">
        <f t="shared" si="254"/>
        <v>60%-80%</v>
      </c>
      <c r="AB4089">
        <f t="shared" si="255"/>
        <v>2.3144256887013668E-4</v>
      </c>
    </row>
    <row r="4090" spans="1:28" x14ac:dyDescent="0.25">
      <c r="A4090" t="s">
        <v>9114</v>
      </c>
      <c r="B4090" t="s">
        <v>9115</v>
      </c>
      <c r="C4090" t="s">
        <v>77</v>
      </c>
      <c r="D4090" t="s">
        <v>576</v>
      </c>
      <c r="E4090">
        <v>62</v>
      </c>
      <c r="F4090" t="s">
        <v>25</v>
      </c>
      <c r="G4090">
        <v>2021</v>
      </c>
      <c r="H4090" t="s">
        <v>25</v>
      </c>
      <c r="I4090" t="s">
        <v>84</v>
      </c>
      <c r="J4090" t="s">
        <v>80</v>
      </c>
      <c r="K4090">
        <v>84</v>
      </c>
      <c r="L4090" s="18">
        <v>44180</v>
      </c>
      <c r="M4090" s="18">
        <v>46736</v>
      </c>
      <c r="N4090" s="18">
        <v>44228</v>
      </c>
      <c r="O4090">
        <v>40170000</v>
      </c>
      <c r="P4090">
        <v>25881406</v>
      </c>
      <c r="Q4090">
        <v>14288594</v>
      </c>
      <c r="R4090">
        <v>524751</v>
      </c>
      <c r="S4090" t="s">
        <v>190</v>
      </c>
      <c r="T4090">
        <v>-0.26825861103673743</v>
      </c>
      <c r="U4090">
        <v>-0.25964760226816669</v>
      </c>
      <c r="V4090">
        <v>-0.2648008150077798</v>
      </c>
      <c r="W4090">
        <v>-0.22962416396390101</v>
      </c>
      <c r="X4090">
        <v>-0.1103147126646518</v>
      </c>
      <c r="Y4090" t="str">
        <f t="shared" si="252"/>
        <v>&gt;72</v>
      </c>
      <c r="Z4090" s="20">
        <f t="shared" si="253"/>
        <v>0.64429688822504361</v>
      </c>
      <c r="AA4090" t="str">
        <f t="shared" si="254"/>
        <v>60%-80%</v>
      </c>
      <c r="AB4090">
        <f t="shared" si="255"/>
        <v>1.0881255567835588E-4</v>
      </c>
    </row>
    <row r="4091" spans="1:28" x14ac:dyDescent="0.25">
      <c r="A4091" t="s">
        <v>9116</v>
      </c>
      <c r="B4091" t="s">
        <v>9117</v>
      </c>
      <c r="C4091" t="s">
        <v>77</v>
      </c>
      <c r="D4091" t="s">
        <v>256</v>
      </c>
      <c r="E4091">
        <v>246</v>
      </c>
      <c r="F4091" t="s">
        <v>87</v>
      </c>
      <c r="G4091">
        <v>2018</v>
      </c>
      <c r="H4091" t="s">
        <v>15</v>
      </c>
      <c r="J4091" t="s">
        <v>80</v>
      </c>
      <c r="K4091">
        <v>84</v>
      </c>
      <c r="L4091" s="18">
        <v>42969</v>
      </c>
      <c r="M4091" s="18">
        <v>45526</v>
      </c>
      <c r="N4091" s="18">
        <v>44174</v>
      </c>
      <c r="O4091">
        <v>30890000</v>
      </c>
      <c r="P4091">
        <v>27790000</v>
      </c>
      <c r="Q4091">
        <v>3100000</v>
      </c>
      <c r="R4091">
        <v>632072</v>
      </c>
      <c r="S4091" t="s">
        <v>133</v>
      </c>
      <c r="T4091">
        <v>1.405417195184151</v>
      </c>
      <c r="U4091">
        <v>0.78886134818481879</v>
      </c>
      <c r="V4091">
        <v>0.92086653473246149</v>
      </c>
      <c r="W4091">
        <v>-0.56878861535474801</v>
      </c>
      <c r="X4091">
        <v>0.74051193869292065</v>
      </c>
      <c r="Y4091" t="str">
        <f t="shared" si="252"/>
        <v>&gt;72</v>
      </c>
      <c r="Z4091" s="20">
        <f t="shared" si="253"/>
        <v>0.89964389770152153</v>
      </c>
      <c r="AA4091" t="str">
        <f t="shared" si="254"/>
        <v>80%-100%</v>
      </c>
      <c r="AB4091">
        <f t="shared" si="255"/>
        <v>1.3106667675284042E-4</v>
      </c>
    </row>
    <row r="4092" spans="1:28" x14ac:dyDescent="0.25">
      <c r="A4092" t="s">
        <v>9118</v>
      </c>
      <c r="B4092" t="s">
        <v>9119</v>
      </c>
      <c r="C4092" t="s">
        <v>77</v>
      </c>
      <c r="D4092" t="s">
        <v>236</v>
      </c>
      <c r="E4092">
        <v>61</v>
      </c>
      <c r="F4092" t="s">
        <v>117</v>
      </c>
      <c r="G4092">
        <v>2021</v>
      </c>
      <c r="H4092" t="s">
        <v>29</v>
      </c>
      <c r="I4092" t="s">
        <v>84</v>
      </c>
      <c r="J4092" t="s">
        <v>80</v>
      </c>
      <c r="K4092">
        <v>84</v>
      </c>
      <c r="L4092" s="18">
        <v>43870</v>
      </c>
      <c r="M4092" s="18">
        <v>46632</v>
      </c>
      <c r="N4092" s="18">
        <v>44308</v>
      </c>
      <c r="O4092">
        <v>50089900</v>
      </c>
      <c r="P4092">
        <v>40089900</v>
      </c>
      <c r="Q4092">
        <v>10000000</v>
      </c>
      <c r="R4092">
        <v>868514</v>
      </c>
      <c r="S4092" t="s">
        <v>146</v>
      </c>
      <c r="T4092">
        <v>-2.3300331549320341</v>
      </c>
      <c r="U4092">
        <v>0.38117631661828782</v>
      </c>
      <c r="V4092">
        <v>0.56516632981038883</v>
      </c>
      <c r="W4092">
        <v>-0.65661631538698584</v>
      </c>
      <c r="X4092">
        <v>-1.1931849962106531</v>
      </c>
      <c r="Y4092" t="str">
        <f t="shared" si="252"/>
        <v>&gt;72</v>
      </c>
      <c r="Z4092" s="20">
        <f t="shared" si="253"/>
        <v>0.80035895459962991</v>
      </c>
      <c r="AA4092" t="str">
        <f t="shared" si="254"/>
        <v>80%-100%</v>
      </c>
      <c r="AB4092">
        <f t="shared" si="255"/>
        <v>1.8009537472521553E-4</v>
      </c>
    </row>
    <row r="4093" spans="1:28" x14ac:dyDescent="0.25">
      <c r="A4093" t="s">
        <v>9120</v>
      </c>
      <c r="B4093" t="s">
        <v>9121</v>
      </c>
      <c r="C4093" t="s">
        <v>77</v>
      </c>
      <c r="D4093" t="s">
        <v>212</v>
      </c>
      <c r="E4093">
        <v>236</v>
      </c>
      <c r="F4093" t="s">
        <v>87</v>
      </c>
      <c r="G4093">
        <v>2018</v>
      </c>
      <c r="H4093" t="s">
        <v>15</v>
      </c>
      <c r="J4093" t="s">
        <v>80</v>
      </c>
      <c r="K4093">
        <v>48</v>
      </c>
      <c r="L4093" s="18">
        <v>42970</v>
      </c>
      <c r="M4093" s="18">
        <v>44431</v>
      </c>
      <c r="N4093" s="18">
        <v>43782</v>
      </c>
      <c r="O4093">
        <v>36261500</v>
      </c>
      <c r="P4093">
        <v>34448425</v>
      </c>
      <c r="Q4093">
        <v>1813075</v>
      </c>
      <c r="R4093">
        <v>998341</v>
      </c>
      <c r="S4093" t="s">
        <v>445</v>
      </c>
      <c r="T4093">
        <v>0.41091417989347812</v>
      </c>
      <c r="U4093">
        <v>0.99563418315592023</v>
      </c>
      <c r="V4093">
        <v>0.52564408481904745</v>
      </c>
      <c r="W4093">
        <v>-0.29537429198386311</v>
      </c>
      <c r="X4093">
        <v>-0.57440197704150942</v>
      </c>
      <c r="Y4093" t="str">
        <f t="shared" si="252"/>
        <v>37-48</v>
      </c>
      <c r="Z4093" s="20">
        <f t="shared" si="253"/>
        <v>0.95</v>
      </c>
      <c r="AA4093" t="str">
        <f t="shared" si="254"/>
        <v>80%-100%</v>
      </c>
      <c r="AB4093">
        <f t="shared" si="255"/>
        <v>2.0701634803646965E-4</v>
      </c>
    </row>
    <row r="4094" spans="1:28" x14ac:dyDescent="0.25">
      <c r="A4094" t="s">
        <v>9122</v>
      </c>
      <c r="B4094" t="s">
        <v>9123</v>
      </c>
      <c r="C4094" t="s">
        <v>77</v>
      </c>
      <c r="D4094" t="s">
        <v>651</v>
      </c>
      <c r="E4094">
        <v>236</v>
      </c>
      <c r="F4094" t="s">
        <v>117</v>
      </c>
      <c r="G4094">
        <v>2018</v>
      </c>
      <c r="H4094" t="s">
        <v>14</v>
      </c>
      <c r="J4094" t="s">
        <v>80</v>
      </c>
      <c r="K4094">
        <v>72</v>
      </c>
      <c r="L4094" s="18">
        <v>42832</v>
      </c>
      <c r="M4094" s="18">
        <v>45111</v>
      </c>
      <c r="N4094" s="18">
        <v>43073</v>
      </c>
      <c r="O4094">
        <v>42850000</v>
      </c>
      <c r="P4094">
        <v>21425000</v>
      </c>
      <c r="Q4094">
        <v>21425000</v>
      </c>
      <c r="R4094">
        <v>517124</v>
      </c>
      <c r="S4094" t="s">
        <v>710</v>
      </c>
      <c r="T4094">
        <v>-1.5417075940308911</v>
      </c>
      <c r="U4094">
        <v>-0.85216124758390532</v>
      </c>
      <c r="V4094">
        <v>0.92086653473246149</v>
      </c>
      <c r="W4094">
        <v>-1.254784276547654E-2</v>
      </c>
      <c r="X4094">
        <v>-0.88379348662608126</v>
      </c>
      <c r="Y4094" t="str">
        <f t="shared" si="252"/>
        <v>61-72</v>
      </c>
      <c r="Z4094" s="20">
        <f t="shared" si="253"/>
        <v>0.5</v>
      </c>
      <c r="AA4094" t="str">
        <f t="shared" si="254"/>
        <v>40%-60%</v>
      </c>
      <c r="AB4094">
        <f t="shared" si="255"/>
        <v>1.0723101822124037E-4</v>
      </c>
    </row>
    <row r="4095" spans="1:28" x14ac:dyDescent="0.25">
      <c r="A4095" t="s">
        <v>9124</v>
      </c>
      <c r="B4095" t="s">
        <v>9125</v>
      </c>
      <c r="C4095" t="s">
        <v>77</v>
      </c>
      <c r="D4095" t="s">
        <v>83</v>
      </c>
      <c r="E4095">
        <v>38</v>
      </c>
      <c r="F4095" t="s">
        <v>79</v>
      </c>
      <c r="G4095">
        <v>2021</v>
      </c>
      <c r="H4095" t="s">
        <v>26</v>
      </c>
      <c r="I4095" t="s">
        <v>84</v>
      </c>
      <c r="J4095" t="s">
        <v>80</v>
      </c>
      <c r="K4095">
        <v>84</v>
      </c>
      <c r="L4095" s="18">
        <v>44000</v>
      </c>
      <c r="M4095" s="18">
        <v>46556</v>
      </c>
      <c r="N4095" s="18">
        <v>44532</v>
      </c>
      <c r="O4095">
        <v>54319850</v>
      </c>
      <c r="P4095">
        <v>45556350</v>
      </c>
      <c r="Q4095">
        <v>8763500</v>
      </c>
      <c r="R4095">
        <v>993299</v>
      </c>
      <c r="S4095" t="s">
        <v>184</v>
      </c>
      <c r="T4095">
        <v>-0.47443606542626698</v>
      </c>
      <c r="U4095">
        <v>0.53848365200203085</v>
      </c>
      <c r="V4095">
        <v>0.4070773498450232</v>
      </c>
      <c r="W4095">
        <v>-0.63902740935826363</v>
      </c>
      <c r="X4095">
        <v>-1.7346201379836541</v>
      </c>
      <c r="Y4095" t="str">
        <f t="shared" si="252"/>
        <v>&gt;72</v>
      </c>
      <c r="Z4095" s="20">
        <f t="shared" si="253"/>
        <v>0.83866855302435483</v>
      </c>
      <c r="AA4095" t="str">
        <f t="shared" si="254"/>
        <v>80%-100%</v>
      </c>
      <c r="AB4095">
        <f t="shared" si="255"/>
        <v>2.0597083710703786E-4</v>
      </c>
    </row>
    <row r="4096" spans="1:28" x14ac:dyDescent="0.25">
      <c r="A4096" t="s">
        <v>9126</v>
      </c>
      <c r="B4096" t="s">
        <v>9127</v>
      </c>
      <c r="C4096" t="s">
        <v>77</v>
      </c>
      <c r="D4096" t="s">
        <v>93</v>
      </c>
      <c r="E4096">
        <v>87</v>
      </c>
      <c r="F4096" t="s">
        <v>79</v>
      </c>
      <c r="G4096">
        <v>2018</v>
      </c>
      <c r="H4096" t="s">
        <v>13</v>
      </c>
      <c r="J4096" t="s">
        <v>80</v>
      </c>
      <c r="K4096">
        <v>72</v>
      </c>
      <c r="L4096" s="18">
        <v>43039</v>
      </c>
      <c r="M4096" s="18">
        <v>45230</v>
      </c>
      <c r="N4096" s="18">
        <v>43542</v>
      </c>
      <c r="O4096">
        <v>39310000</v>
      </c>
      <c r="P4096">
        <v>32310000</v>
      </c>
      <c r="Q4096">
        <v>7000000</v>
      </c>
      <c r="R4096">
        <v>770527</v>
      </c>
      <c r="S4096" t="s">
        <v>225</v>
      </c>
      <c r="T4096">
        <v>0.68986014759695946</v>
      </c>
      <c r="U4096">
        <v>0.46974446914141188</v>
      </c>
      <c r="V4096">
        <v>0.48612183982770601</v>
      </c>
      <c r="W4096">
        <v>-0.2887146437318665</v>
      </c>
      <c r="X4096">
        <v>1.3592949578620639</v>
      </c>
      <c r="Y4096" t="str">
        <f t="shared" si="252"/>
        <v>61-72</v>
      </c>
      <c r="Z4096" s="20">
        <f t="shared" si="253"/>
        <v>0.82192826252861872</v>
      </c>
      <c r="AA4096" t="str">
        <f t="shared" si="254"/>
        <v>80%-100%</v>
      </c>
      <c r="AB4096">
        <f t="shared" si="255"/>
        <v>1.5977675524044075E-4</v>
      </c>
    </row>
    <row r="4097" spans="1:28" x14ac:dyDescent="0.25">
      <c r="A4097" t="s">
        <v>9128</v>
      </c>
      <c r="B4097" t="s">
        <v>9129</v>
      </c>
      <c r="C4097" t="s">
        <v>77</v>
      </c>
      <c r="D4097" t="s">
        <v>93</v>
      </c>
      <c r="E4097">
        <v>46</v>
      </c>
      <c r="F4097" t="s">
        <v>79</v>
      </c>
      <c r="G4097">
        <v>2018</v>
      </c>
      <c r="H4097" t="s">
        <v>13</v>
      </c>
      <c r="J4097" t="s">
        <v>80</v>
      </c>
      <c r="K4097">
        <v>72</v>
      </c>
      <c r="L4097" s="18">
        <v>43088</v>
      </c>
      <c r="M4097" s="18">
        <v>45279</v>
      </c>
      <c r="N4097" s="18">
        <v>43263</v>
      </c>
      <c r="O4097">
        <v>41160000</v>
      </c>
      <c r="P4097">
        <v>38344000</v>
      </c>
      <c r="Q4097">
        <v>2816000</v>
      </c>
      <c r="R4097">
        <v>916937</v>
      </c>
      <c r="S4097" t="s">
        <v>287</v>
      </c>
      <c r="T4097">
        <v>1.1628554841376451</v>
      </c>
      <c r="U4097">
        <v>0.92001443709713682</v>
      </c>
      <c r="V4097">
        <v>0.52564408481904745</v>
      </c>
      <c r="W4097">
        <v>-0.26459022144448158</v>
      </c>
      <c r="X4097">
        <v>-0.18766259006079469</v>
      </c>
      <c r="Y4097" t="str">
        <f t="shared" si="252"/>
        <v>61-72</v>
      </c>
      <c r="Z4097" s="20">
        <f t="shared" si="253"/>
        <v>0.93158406219630707</v>
      </c>
      <c r="AA4097" t="str">
        <f t="shared" si="254"/>
        <v>80%-100%</v>
      </c>
      <c r="AB4097">
        <f t="shared" si="255"/>
        <v>1.9013638538286655E-4</v>
      </c>
    </row>
    <row r="4098" spans="1:28" x14ac:dyDescent="0.25">
      <c r="A4098" t="s">
        <v>9130</v>
      </c>
      <c r="B4098" t="s">
        <v>9131</v>
      </c>
      <c r="C4098" t="s">
        <v>77</v>
      </c>
      <c r="D4098" t="s">
        <v>78</v>
      </c>
      <c r="E4098">
        <v>236</v>
      </c>
      <c r="F4098" t="s">
        <v>79</v>
      </c>
      <c r="G4098">
        <v>2017</v>
      </c>
      <c r="H4098" t="s">
        <v>13</v>
      </c>
      <c r="J4098" t="s">
        <v>80</v>
      </c>
      <c r="K4098">
        <v>84</v>
      </c>
      <c r="L4098" s="18">
        <v>42720</v>
      </c>
      <c r="M4098" s="18">
        <v>45276</v>
      </c>
      <c r="N4098" s="18">
        <v>44558</v>
      </c>
      <c r="O4098">
        <v>37940000</v>
      </c>
      <c r="P4098">
        <v>18970000</v>
      </c>
      <c r="Q4098">
        <v>18970000</v>
      </c>
      <c r="R4098">
        <v>438864</v>
      </c>
      <c r="S4098" t="s">
        <v>139</v>
      </c>
      <c r="T4098">
        <v>0.77475674646323633</v>
      </c>
      <c r="U4098">
        <v>-0.85216124758390532</v>
      </c>
      <c r="V4098">
        <v>0.92086653473246149</v>
      </c>
      <c r="W4098">
        <v>-0.53433700864868006</v>
      </c>
      <c r="X4098">
        <v>0.66316406129677774</v>
      </c>
      <c r="Y4098" t="str">
        <f t="shared" si="252"/>
        <v>&gt;72</v>
      </c>
      <c r="Z4098" s="20">
        <f t="shared" si="253"/>
        <v>0.5</v>
      </c>
      <c r="AA4098" t="str">
        <f t="shared" si="254"/>
        <v>40%-60%</v>
      </c>
      <c r="AB4098">
        <f t="shared" si="255"/>
        <v>9.1002996535930321E-5</v>
      </c>
    </row>
    <row r="4099" spans="1:28" x14ac:dyDescent="0.25">
      <c r="A4099" t="s">
        <v>9132</v>
      </c>
      <c r="B4099" t="s">
        <v>9133</v>
      </c>
      <c r="C4099" t="s">
        <v>77</v>
      </c>
      <c r="D4099" t="s">
        <v>485</v>
      </c>
      <c r="E4099">
        <v>38</v>
      </c>
      <c r="F4099" t="s">
        <v>117</v>
      </c>
      <c r="G4099">
        <v>2019</v>
      </c>
      <c r="H4099" t="s">
        <v>14</v>
      </c>
      <c r="I4099" t="s">
        <v>84</v>
      </c>
      <c r="J4099" t="s">
        <v>80</v>
      </c>
      <c r="K4099">
        <v>84</v>
      </c>
      <c r="L4099" s="18">
        <v>43488</v>
      </c>
      <c r="M4099" s="18">
        <v>46045</v>
      </c>
      <c r="N4099" s="18">
        <v>43805</v>
      </c>
      <c r="O4099">
        <v>43090000</v>
      </c>
      <c r="P4099">
        <v>21545000</v>
      </c>
      <c r="Q4099">
        <v>21545000</v>
      </c>
      <c r="R4099">
        <v>501293</v>
      </c>
      <c r="S4099" t="s">
        <v>184</v>
      </c>
      <c r="T4099">
        <v>0.38665800878882761</v>
      </c>
      <c r="U4099">
        <v>-0.85216124758390532</v>
      </c>
      <c r="V4099">
        <v>0.13042163490563341</v>
      </c>
      <c r="W4099">
        <v>-0.61360059685204826</v>
      </c>
      <c r="X4099">
        <v>-0.57440197704150942</v>
      </c>
      <c r="Y4099" t="str">
        <f t="shared" ref="Y4099:Y4162" si="256">IF(K4099&lt;=24,"&lt;=24",IF(AND(K4099&gt;=25,K4099&lt;=36),"25-36",IF(AND(K4099&gt;=37,K4099&lt;=48),"37-48",IF(AND(K4099&gt;=49,K4099&lt;=60),"49-60",IF(AND(K4099&gt;=61,K4099&lt;=72),"61-72","&gt;72")))))</f>
        <v>&gt;72</v>
      </c>
      <c r="Z4099" s="20">
        <f t="shared" ref="Z4099:Z4162" si="257">IF(P4099/O4099&gt;0.2,P4099/O4099,0.2)</f>
        <v>0.5</v>
      </c>
      <c r="AA4099" t="str">
        <f t="shared" ref="AA4099:AA4162" si="258">IF(Z4099&lt;=0.2,"20%",IF(AND(Z4099&gt;0.2,Z4099&lt;=0.4),"20%-40%",IF(AND(Z4099&gt;0.4,Z4099&lt;=0.6),"40%-60%",IF(AND(Z4099&gt;0.6,Z4099&lt;=0.8),"60%-80%","80%-100%"))))</f>
        <v>40%-60%</v>
      </c>
      <c r="AB4099">
        <f t="shared" ref="AB4099:AB4162" si="259">R4099/SUM($R$2:$R$5739)</f>
        <v>1.039482963799403E-4</v>
      </c>
    </row>
    <row r="4100" spans="1:28" x14ac:dyDescent="0.25">
      <c r="A4100" t="s">
        <v>9134</v>
      </c>
      <c r="B4100" t="s">
        <v>9135</v>
      </c>
      <c r="C4100" t="s">
        <v>77</v>
      </c>
      <c r="D4100" t="s">
        <v>93</v>
      </c>
      <c r="E4100">
        <v>74</v>
      </c>
      <c r="F4100" t="s">
        <v>87</v>
      </c>
      <c r="G4100">
        <v>2018</v>
      </c>
      <c r="H4100" t="s">
        <v>15</v>
      </c>
      <c r="J4100" t="s">
        <v>80</v>
      </c>
      <c r="K4100">
        <v>72</v>
      </c>
      <c r="L4100" s="18">
        <v>43068</v>
      </c>
      <c r="M4100" s="18">
        <v>45259</v>
      </c>
      <c r="N4100" s="18">
        <v>43308</v>
      </c>
      <c r="O4100">
        <v>31990000</v>
      </c>
      <c r="P4100">
        <v>20490000</v>
      </c>
      <c r="Q4100">
        <v>11500000</v>
      </c>
      <c r="R4100">
        <v>491323</v>
      </c>
      <c r="S4100" t="s">
        <v>294</v>
      </c>
      <c r="T4100">
        <v>0.85965334532951332</v>
      </c>
      <c r="U4100">
        <v>-0.2751864664942929</v>
      </c>
      <c r="V4100">
        <v>0.56516632981038883</v>
      </c>
      <c r="W4100">
        <v>0.58777311339194427</v>
      </c>
      <c r="X4100">
        <v>0.50846830650449182</v>
      </c>
      <c r="Y4100" t="str">
        <f t="shared" si="256"/>
        <v>61-72</v>
      </c>
      <c r="Z4100" s="20">
        <f t="shared" si="257"/>
        <v>0.64051266020631448</v>
      </c>
      <c r="AA4100" t="str">
        <f t="shared" si="258"/>
        <v>60%-80%</v>
      </c>
      <c r="AB4100">
        <f t="shared" si="259"/>
        <v>1.0188091360198808E-4</v>
      </c>
    </row>
    <row r="4101" spans="1:28" x14ac:dyDescent="0.25">
      <c r="A4101" t="s">
        <v>9136</v>
      </c>
      <c r="B4101" t="s">
        <v>9137</v>
      </c>
      <c r="C4101" t="s">
        <v>77</v>
      </c>
      <c r="D4101" t="s">
        <v>402</v>
      </c>
      <c r="E4101">
        <v>220</v>
      </c>
      <c r="F4101" t="s">
        <v>79</v>
      </c>
      <c r="G4101">
        <v>2018</v>
      </c>
      <c r="H4101" t="s">
        <v>13</v>
      </c>
      <c r="J4101" t="s">
        <v>80</v>
      </c>
      <c r="K4101">
        <v>84</v>
      </c>
      <c r="L4101" s="18">
        <v>42919</v>
      </c>
      <c r="M4101" s="18">
        <v>45358</v>
      </c>
      <c r="N4101" s="18">
        <v>42986</v>
      </c>
      <c r="O4101">
        <v>42500000</v>
      </c>
      <c r="P4101">
        <v>12500000</v>
      </c>
      <c r="Q4101">
        <v>30000000</v>
      </c>
      <c r="R4101">
        <v>255584</v>
      </c>
      <c r="S4101" t="s">
        <v>113</v>
      </c>
      <c r="T4101">
        <v>0.95667802974811544</v>
      </c>
      <c r="U4101">
        <v>-1.697557849883172</v>
      </c>
      <c r="V4101">
        <v>0.52564408481904745</v>
      </c>
      <c r="W4101">
        <v>2.797821728154763</v>
      </c>
      <c r="X4101">
        <v>1.2045992030697781</v>
      </c>
      <c r="Y4101" t="str">
        <f t="shared" si="256"/>
        <v>&gt;72</v>
      </c>
      <c r="Z4101" s="20">
        <f t="shared" si="257"/>
        <v>0.29411764705882354</v>
      </c>
      <c r="AA4101" t="str">
        <f t="shared" si="258"/>
        <v>20%-40%</v>
      </c>
      <c r="AB4101">
        <f t="shared" si="259"/>
        <v>5.2997989961899851E-5</v>
      </c>
    </row>
    <row r="4102" spans="1:28" x14ac:dyDescent="0.25">
      <c r="A4102" t="s">
        <v>9138</v>
      </c>
      <c r="B4102" t="s">
        <v>9139</v>
      </c>
      <c r="C4102" t="s">
        <v>77</v>
      </c>
      <c r="D4102" t="s">
        <v>621</v>
      </c>
      <c r="E4102">
        <v>77</v>
      </c>
      <c r="F4102" t="s">
        <v>87</v>
      </c>
      <c r="G4102">
        <v>2020</v>
      </c>
      <c r="H4102" t="s">
        <v>15</v>
      </c>
      <c r="I4102" t="s">
        <v>84</v>
      </c>
      <c r="J4102" t="s">
        <v>80</v>
      </c>
      <c r="K4102">
        <v>84</v>
      </c>
      <c r="L4102" s="18">
        <v>43629</v>
      </c>
      <c r="M4102" s="18">
        <v>46186</v>
      </c>
      <c r="N4102" s="18">
        <v>44525</v>
      </c>
      <c r="O4102">
        <v>37400000</v>
      </c>
      <c r="P4102">
        <v>33000000</v>
      </c>
      <c r="Q4102">
        <v>4400000</v>
      </c>
      <c r="R4102">
        <v>634641</v>
      </c>
      <c r="S4102" t="s">
        <v>124</v>
      </c>
      <c r="T4102">
        <v>1.0415746286143921</v>
      </c>
      <c r="U4102">
        <v>0.71786101382901846</v>
      </c>
      <c r="V4102">
        <v>-0.20006061115481319</v>
      </c>
      <c r="W4102">
        <v>4.1943778982071953E-2</v>
      </c>
      <c r="X4102">
        <v>0.50846830650449182</v>
      </c>
      <c r="Y4102" t="str">
        <f t="shared" si="256"/>
        <v>&gt;72</v>
      </c>
      <c r="Z4102" s="20">
        <f t="shared" si="257"/>
        <v>0.88235294117647056</v>
      </c>
      <c r="AA4102" t="str">
        <f t="shared" si="258"/>
        <v>80%-100%</v>
      </c>
      <c r="AB4102">
        <f t="shared" si="259"/>
        <v>1.3159938551478216E-4</v>
      </c>
    </row>
    <row r="4103" spans="1:28" x14ac:dyDescent="0.25">
      <c r="A4103" t="s">
        <v>9140</v>
      </c>
      <c r="B4103" t="s">
        <v>9141</v>
      </c>
      <c r="C4103" t="s">
        <v>77</v>
      </c>
      <c r="D4103" t="s">
        <v>439</v>
      </c>
      <c r="E4103">
        <v>7</v>
      </c>
      <c r="F4103" t="s">
        <v>117</v>
      </c>
      <c r="G4103">
        <v>2018</v>
      </c>
      <c r="H4103" t="s">
        <v>14</v>
      </c>
      <c r="J4103" t="s">
        <v>80</v>
      </c>
      <c r="K4103">
        <v>84</v>
      </c>
      <c r="L4103" s="18">
        <v>42908</v>
      </c>
      <c r="M4103" s="18">
        <v>45465</v>
      </c>
      <c r="N4103" s="18">
        <v>43633</v>
      </c>
      <c r="O4103">
        <v>48600000</v>
      </c>
      <c r="P4103">
        <v>38600000</v>
      </c>
      <c r="Q4103">
        <v>10000000</v>
      </c>
      <c r="R4103">
        <v>841454</v>
      </c>
      <c r="S4103" t="s">
        <v>307</v>
      </c>
      <c r="T4103">
        <v>-0.19549009772278569</v>
      </c>
      <c r="U4103">
        <v>0.35604518403838609</v>
      </c>
      <c r="V4103">
        <v>0.36901584702856172</v>
      </c>
      <c r="W4103">
        <v>-0.72523575111382621</v>
      </c>
      <c r="X4103">
        <v>0.1217289195237771</v>
      </c>
      <c r="Y4103" t="str">
        <f t="shared" si="256"/>
        <v>&gt;72</v>
      </c>
      <c r="Z4103" s="20">
        <f t="shared" si="257"/>
        <v>0.79423868312757206</v>
      </c>
      <c r="AA4103" t="str">
        <f t="shared" si="258"/>
        <v>60%-80%</v>
      </c>
      <c r="AB4103">
        <f t="shared" si="259"/>
        <v>1.7448420341414361E-4</v>
      </c>
    </row>
    <row r="4104" spans="1:28" x14ac:dyDescent="0.25">
      <c r="A4104" t="s">
        <v>9142</v>
      </c>
      <c r="B4104" t="s">
        <v>9143</v>
      </c>
      <c r="C4104" t="s">
        <v>77</v>
      </c>
      <c r="D4104" t="s">
        <v>274</v>
      </c>
      <c r="E4104">
        <v>48</v>
      </c>
      <c r="F4104" t="s">
        <v>117</v>
      </c>
      <c r="G4104">
        <v>2019</v>
      </c>
      <c r="H4104" t="s">
        <v>14</v>
      </c>
      <c r="J4104" t="s">
        <v>80</v>
      </c>
      <c r="K4104">
        <v>72</v>
      </c>
      <c r="L4104" s="18">
        <v>43226</v>
      </c>
      <c r="M4104" s="18">
        <v>45448</v>
      </c>
      <c r="N4104" s="18">
        <v>43306</v>
      </c>
      <c r="O4104">
        <v>44550000</v>
      </c>
      <c r="P4104">
        <v>30000000</v>
      </c>
      <c r="Q4104">
        <v>14550000</v>
      </c>
      <c r="R4104">
        <v>619220</v>
      </c>
      <c r="S4104" t="s">
        <v>178</v>
      </c>
      <c r="T4104">
        <v>0.68986014759695946</v>
      </c>
      <c r="U4104">
        <v>-0.14014130981285369</v>
      </c>
      <c r="V4104">
        <v>-0.50014420391343539</v>
      </c>
      <c r="W4104">
        <v>-0.5676462027316046</v>
      </c>
      <c r="X4104">
        <v>-0.65174985443765243</v>
      </c>
      <c r="Y4104" t="str">
        <f t="shared" si="256"/>
        <v>61-72</v>
      </c>
      <c r="Z4104" s="20">
        <f t="shared" si="257"/>
        <v>0.67340067340067344</v>
      </c>
      <c r="AA4104" t="str">
        <f t="shared" si="258"/>
        <v>60%-80%</v>
      </c>
      <c r="AB4104">
        <f t="shared" si="259"/>
        <v>1.2840168142061955E-4</v>
      </c>
    </row>
    <row r="4105" spans="1:28" x14ac:dyDescent="0.25">
      <c r="A4105" t="s">
        <v>9144</v>
      </c>
      <c r="B4105" t="s">
        <v>9145</v>
      </c>
      <c r="C4105" t="s">
        <v>77</v>
      </c>
      <c r="D4105" t="s">
        <v>368</v>
      </c>
      <c r="E4105">
        <v>38</v>
      </c>
      <c r="F4105" t="s">
        <v>20</v>
      </c>
      <c r="G4105">
        <v>2018</v>
      </c>
      <c r="H4105" t="s">
        <v>20</v>
      </c>
      <c r="J4105" t="s">
        <v>80</v>
      </c>
      <c r="K4105">
        <v>72</v>
      </c>
      <c r="L4105" s="18">
        <v>43368</v>
      </c>
      <c r="M4105" s="18">
        <v>45560</v>
      </c>
      <c r="N4105" s="18">
        <v>43714</v>
      </c>
      <c r="O4105">
        <v>89205000</v>
      </c>
      <c r="P4105">
        <v>44602500</v>
      </c>
      <c r="Q4105">
        <v>44602500</v>
      </c>
      <c r="R4105">
        <v>1098388</v>
      </c>
      <c r="S4105" t="s">
        <v>474</v>
      </c>
      <c r="T4105">
        <v>1.5630823073643789</v>
      </c>
      <c r="U4105">
        <v>-0.85216124758390532</v>
      </c>
      <c r="V4105">
        <v>0.32803285986234038</v>
      </c>
      <c r="W4105">
        <v>7.0349611114187693</v>
      </c>
      <c r="X4105">
        <v>0.35377255171220601</v>
      </c>
      <c r="Y4105" t="str">
        <f t="shared" si="256"/>
        <v>61-72</v>
      </c>
      <c r="Z4105" s="20">
        <f t="shared" si="257"/>
        <v>0.5</v>
      </c>
      <c r="AA4105" t="str">
        <f t="shared" si="258"/>
        <v>40%-60%</v>
      </c>
      <c r="AB4105">
        <f t="shared" si="259"/>
        <v>2.2776212986052043E-4</v>
      </c>
    </row>
    <row r="4106" spans="1:28" x14ac:dyDescent="0.25">
      <c r="A4106" t="s">
        <v>9146</v>
      </c>
      <c r="B4106" t="s">
        <v>9147</v>
      </c>
      <c r="C4106" t="s">
        <v>77</v>
      </c>
      <c r="D4106" t="s">
        <v>923</v>
      </c>
      <c r="E4106">
        <v>38</v>
      </c>
      <c r="F4106" t="s">
        <v>11</v>
      </c>
      <c r="G4106">
        <v>2017</v>
      </c>
      <c r="H4106" t="s">
        <v>11</v>
      </c>
      <c r="J4106" t="s">
        <v>80</v>
      </c>
      <c r="K4106">
        <v>48</v>
      </c>
      <c r="L4106" s="18">
        <v>42996</v>
      </c>
      <c r="M4106" s="18">
        <v>44457</v>
      </c>
      <c r="N4106" s="18">
        <v>43494</v>
      </c>
      <c r="O4106">
        <v>64990000</v>
      </c>
      <c r="P4106">
        <v>34990000</v>
      </c>
      <c r="Q4106">
        <v>30000000</v>
      </c>
      <c r="R4106">
        <v>940694</v>
      </c>
      <c r="S4106" t="s">
        <v>581</v>
      </c>
      <c r="T4106">
        <v>1.0537027141667179</v>
      </c>
      <c r="U4106">
        <v>-0.69452162440441223</v>
      </c>
      <c r="V4106">
        <v>-0.86705690926179624</v>
      </c>
      <c r="W4106">
        <v>6.6566720665145795E-2</v>
      </c>
      <c r="X4106">
        <v>1.127251325673635</v>
      </c>
      <c r="Y4106" t="str">
        <f t="shared" si="256"/>
        <v>37-48</v>
      </c>
      <c r="Z4106" s="20">
        <f t="shared" si="257"/>
        <v>0.53839052161871059</v>
      </c>
      <c r="AA4106" t="str">
        <f t="shared" si="258"/>
        <v>40%-60%</v>
      </c>
      <c r="AB4106">
        <f t="shared" si="259"/>
        <v>1.9506264542858482E-4</v>
      </c>
    </row>
    <row r="4107" spans="1:28" x14ac:dyDescent="0.25">
      <c r="A4107" t="s">
        <v>9148</v>
      </c>
      <c r="B4107" t="s">
        <v>9149</v>
      </c>
      <c r="C4107" t="s">
        <v>77</v>
      </c>
      <c r="D4107" t="s">
        <v>100</v>
      </c>
      <c r="E4107">
        <v>60</v>
      </c>
      <c r="F4107" t="s">
        <v>79</v>
      </c>
      <c r="G4107">
        <v>2017</v>
      </c>
      <c r="H4107" t="s">
        <v>13</v>
      </c>
      <c r="J4107" t="s">
        <v>80</v>
      </c>
      <c r="K4107">
        <v>36</v>
      </c>
      <c r="L4107" s="18">
        <v>42752</v>
      </c>
      <c r="M4107" s="18">
        <v>43847</v>
      </c>
      <c r="N4107" s="18">
        <v>43137</v>
      </c>
      <c r="O4107">
        <v>45050000</v>
      </c>
      <c r="P4107">
        <v>11500000</v>
      </c>
      <c r="Q4107">
        <v>33550000</v>
      </c>
      <c r="R4107">
        <v>356266</v>
      </c>
      <c r="S4107" t="s">
        <v>228</v>
      </c>
      <c r="T4107">
        <v>1.029446543062067</v>
      </c>
      <c r="U4107">
        <v>-1.8570666427698259</v>
      </c>
      <c r="V4107">
        <v>-2.8716572672855638</v>
      </c>
      <c r="W4107">
        <v>-0.64772063173634975</v>
      </c>
      <c r="X4107">
        <v>2.210121609219637</v>
      </c>
      <c r="Y4107" t="str">
        <f t="shared" si="256"/>
        <v>25-36</v>
      </c>
      <c r="Z4107" s="20">
        <f t="shared" si="257"/>
        <v>0.25527192008879024</v>
      </c>
      <c r="AA4107" t="str">
        <f t="shared" si="258"/>
        <v>20%-40%</v>
      </c>
      <c r="AB4107">
        <f t="shared" si="259"/>
        <v>7.3875445613834251E-5</v>
      </c>
    </row>
    <row r="4108" spans="1:28" x14ac:dyDescent="0.25">
      <c r="A4108" t="s">
        <v>9150</v>
      </c>
      <c r="B4108" t="s">
        <v>9151</v>
      </c>
      <c r="C4108" t="s">
        <v>77</v>
      </c>
      <c r="D4108" t="s">
        <v>442</v>
      </c>
      <c r="E4108">
        <v>7</v>
      </c>
      <c r="F4108" t="s">
        <v>87</v>
      </c>
      <c r="G4108">
        <v>2020</v>
      </c>
      <c r="H4108" t="s">
        <v>24</v>
      </c>
      <c r="I4108" t="s">
        <v>84</v>
      </c>
      <c r="J4108" t="s">
        <v>80</v>
      </c>
      <c r="K4108">
        <v>84</v>
      </c>
      <c r="L4108" s="18">
        <v>43875</v>
      </c>
      <c r="M4108" s="18">
        <v>46432</v>
      </c>
      <c r="N4108" s="18">
        <v>44217</v>
      </c>
      <c r="O4108">
        <v>44380350</v>
      </c>
      <c r="P4108">
        <v>32380350</v>
      </c>
      <c r="Q4108">
        <v>12000000</v>
      </c>
      <c r="R4108">
        <v>673024</v>
      </c>
      <c r="S4108" t="s">
        <v>498</v>
      </c>
      <c r="T4108">
        <v>3.4943527771394541E-2</v>
      </c>
      <c r="U4108">
        <v>9.066636786298099E-2</v>
      </c>
      <c r="V4108">
        <v>0.72325530977575447</v>
      </c>
      <c r="W4108">
        <v>0.37451263953994218</v>
      </c>
      <c r="X4108">
        <v>-1.0384892414183671</v>
      </c>
      <c r="Y4108" t="str">
        <f t="shared" si="256"/>
        <v>&gt;72</v>
      </c>
      <c r="Z4108" s="20">
        <f t="shared" si="257"/>
        <v>0.72961006391342109</v>
      </c>
      <c r="AA4108" t="str">
        <f t="shared" si="258"/>
        <v>60%-80%</v>
      </c>
      <c r="AB4108">
        <f t="shared" si="259"/>
        <v>1.3955849816935992E-4</v>
      </c>
    </row>
    <row r="4109" spans="1:28" x14ac:dyDescent="0.25">
      <c r="A4109" t="s">
        <v>9152</v>
      </c>
      <c r="B4109" t="s">
        <v>9153</v>
      </c>
      <c r="C4109" t="s">
        <v>77</v>
      </c>
      <c r="D4109" t="s">
        <v>922</v>
      </c>
      <c r="E4109">
        <v>59</v>
      </c>
      <c r="F4109" t="s">
        <v>95</v>
      </c>
      <c r="G4109">
        <v>2011</v>
      </c>
      <c r="H4109" t="s">
        <v>16</v>
      </c>
      <c r="J4109" t="s">
        <v>96</v>
      </c>
      <c r="K4109">
        <v>60</v>
      </c>
      <c r="L4109" s="18">
        <v>43168</v>
      </c>
      <c r="M4109" s="18">
        <v>45172</v>
      </c>
      <c r="N4109" s="18">
        <v>44172</v>
      </c>
      <c r="O4109">
        <v>19500000</v>
      </c>
      <c r="P4109">
        <v>17550000</v>
      </c>
      <c r="Q4109">
        <v>1950000</v>
      </c>
      <c r="R4109">
        <v>457308</v>
      </c>
      <c r="S4109" t="s">
        <v>556</v>
      </c>
      <c r="T4109">
        <v>1.017318457509742</v>
      </c>
      <c r="U4109">
        <v>0.79032357974038436</v>
      </c>
      <c r="V4109">
        <v>0.2094661248883162</v>
      </c>
      <c r="W4109">
        <v>-0.96621146387375201</v>
      </c>
      <c r="X4109">
        <v>-0.57440197704150942</v>
      </c>
      <c r="Y4109" t="str">
        <f t="shared" si="256"/>
        <v>49-60</v>
      </c>
      <c r="Z4109" s="20">
        <f t="shared" si="257"/>
        <v>0.9</v>
      </c>
      <c r="AA4109" t="str">
        <f t="shared" si="258"/>
        <v>80%-100%</v>
      </c>
      <c r="AB4109">
        <f t="shared" si="259"/>
        <v>9.4827550994962511E-5</v>
      </c>
    </row>
    <row r="4110" spans="1:28" x14ac:dyDescent="0.25">
      <c r="A4110" t="s">
        <v>9154</v>
      </c>
      <c r="B4110" t="s">
        <v>9155</v>
      </c>
      <c r="C4110" t="s">
        <v>77</v>
      </c>
      <c r="D4110" t="s">
        <v>368</v>
      </c>
      <c r="E4110">
        <v>38</v>
      </c>
      <c r="F4110" t="s">
        <v>17</v>
      </c>
      <c r="G4110">
        <v>2019</v>
      </c>
      <c r="H4110" t="s">
        <v>17</v>
      </c>
      <c r="J4110" t="s">
        <v>80</v>
      </c>
      <c r="K4110">
        <v>72</v>
      </c>
      <c r="L4110" s="18">
        <v>43382</v>
      </c>
      <c r="M4110" s="18">
        <v>45545</v>
      </c>
      <c r="N4110" s="18">
        <v>44553</v>
      </c>
      <c r="O4110">
        <v>62990000</v>
      </c>
      <c r="P4110">
        <v>31495000</v>
      </c>
      <c r="Q4110">
        <v>31495000</v>
      </c>
      <c r="R4110">
        <v>775601</v>
      </c>
      <c r="S4110" t="s">
        <v>184</v>
      </c>
      <c r="T4110">
        <v>-0.70486969092044727</v>
      </c>
      <c r="U4110">
        <v>-0.85216124758390532</v>
      </c>
      <c r="V4110">
        <v>0.32803285986234038</v>
      </c>
      <c r="W4110">
        <v>1.270182390789278</v>
      </c>
      <c r="X4110">
        <v>0.1217289195237771</v>
      </c>
      <c r="Y4110" t="str">
        <f t="shared" si="256"/>
        <v>61-72</v>
      </c>
      <c r="Z4110" s="20">
        <f t="shared" si="257"/>
        <v>0.5</v>
      </c>
      <c r="AA4110" t="str">
        <f t="shared" si="258"/>
        <v>40%-60%</v>
      </c>
      <c r="AB4110">
        <f t="shared" si="259"/>
        <v>1.6082890170135644E-4</v>
      </c>
    </row>
    <row r="4111" spans="1:28" x14ac:dyDescent="0.25">
      <c r="A4111" t="s">
        <v>9156</v>
      </c>
      <c r="B4111" t="s">
        <v>9157</v>
      </c>
      <c r="C4111" t="s">
        <v>77</v>
      </c>
      <c r="D4111" t="s">
        <v>579</v>
      </c>
      <c r="E4111">
        <v>220</v>
      </c>
      <c r="F4111" t="s">
        <v>79</v>
      </c>
      <c r="G4111">
        <v>2019</v>
      </c>
      <c r="H4111" t="s">
        <v>13</v>
      </c>
      <c r="J4111" t="s">
        <v>80</v>
      </c>
      <c r="K4111">
        <v>84</v>
      </c>
      <c r="L4111" s="18">
        <v>43382</v>
      </c>
      <c r="M4111" s="18">
        <v>45910</v>
      </c>
      <c r="N4111" s="18">
        <v>43496</v>
      </c>
      <c r="O4111">
        <v>36480000</v>
      </c>
      <c r="P4111">
        <v>32832000</v>
      </c>
      <c r="Q4111">
        <v>3648000</v>
      </c>
      <c r="R4111">
        <v>694249</v>
      </c>
      <c r="S4111" t="s">
        <v>163</v>
      </c>
      <c r="T4111">
        <v>1.017318457509742</v>
      </c>
      <c r="U4111">
        <v>0.79032357974038436</v>
      </c>
      <c r="V4111">
        <v>-2.1226958104923119E-2</v>
      </c>
      <c r="W4111">
        <v>-0.26284772688564872</v>
      </c>
      <c r="X4111">
        <v>-1.270532873606796</v>
      </c>
      <c r="Y4111" t="str">
        <f t="shared" si="256"/>
        <v>&gt;72</v>
      </c>
      <c r="Z4111" s="20">
        <f t="shared" si="257"/>
        <v>0.9</v>
      </c>
      <c r="AA4111" t="str">
        <f t="shared" si="258"/>
        <v>80%-100%</v>
      </c>
      <c r="AB4111">
        <f t="shared" si="259"/>
        <v>1.4395972178641469E-4</v>
      </c>
    </row>
    <row r="4112" spans="1:28" x14ac:dyDescent="0.25">
      <c r="A4112" t="s">
        <v>9158</v>
      </c>
      <c r="B4112" t="s">
        <v>9159</v>
      </c>
      <c r="C4112" t="s">
        <v>77</v>
      </c>
      <c r="D4112" t="s">
        <v>1025</v>
      </c>
      <c r="E4112">
        <v>38</v>
      </c>
      <c r="F4112" t="s">
        <v>117</v>
      </c>
      <c r="G4112">
        <v>2020</v>
      </c>
      <c r="H4112" t="s">
        <v>14</v>
      </c>
      <c r="I4112" t="s">
        <v>84</v>
      </c>
      <c r="J4112" t="s">
        <v>80</v>
      </c>
      <c r="K4112">
        <v>72</v>
      </c>
      <c r="L4112" s="18">
        <v>43634</v>
      </c>
      <c r="M4112" s="18">
        <v>45826</v>
      </c>
      <c r="N4112" s="18">
        <v>44312</v>
      </c>
      <c r="O4112">
        <v>51390000</v>
      </c>
      <c r="P4112">
        <v>25695000</v>
      </c>
      <c r="Q4112">
        <v>25695000</v>
      </c>
      <c r="R4112">
        <v>632770</v>
      </c>
      <c r="S4112" t="s">
        <v>88</v>
      </c>
      <c r="T4112">
        <v>-0.41379563766464073</v>
      </c>
      <c r="U4112">
        <v>-0.85216124758390532</v>
      </c>
      <c r="V4112">
        <v>0.32803285986234038</v>
      </c>
      <c r="W4112">
        <v>1.858782448999116</v>
      </c>
      <c r="X4112">
        <v>-0.57440197704150942</v>
      </c>
      <c r="Y4112" t="str">
        <f t="shared" si="256"/>
        <v>61-72</v>
      </c>
      <c r="Z4112" s="20">
        <f t="shared" si="257"/>
        <v>0.5</v>
      </c>
      <c r="AA4112" t="str">
        <f t="shared" si="258"/>
        <v>40%-60%</v>
      </c>
      <c r="AB4112">
        <f t="shared" si="259"/>
        <v>1.3121141428333295E-4</v>
      </c>
    </row>
    <row r="4113" spans="1:28" x14ac:dyDescent="0.25">
      <c r="A4113" t="s">
        <v>9160</v>
      </c>
      <c r="B4113" t="s">
        <v>9161</v>
      </c>
      <c r="C4113" t="s">
        <v>77</v>
      </c>
      <c r="D4113" t="s">
        <v>181</v>
      </c>
      <c r="E4113">
        <v>236</v>
      </c>
      <c r="F4113" t="s">
        <v>25</v>
      </c>
      <c r="G4113">
        <v>2020</v>
      </c>
      <c r="H4113" t="s">
        <v>25</v>
      </c>
      <c r="I4113" t="s">
        <v>84</v>
      </c>
      <c r="J4113" t="s">
        <v>80</v>
      </c>
      <c r="K4113">
        <v>84</v>
      </c>
      <c r="L4113" s="18">
        <v>43826</v>
      </c>
      <c r="M4113" s="18">
        <v>46383</v>
      </c>
      <c r="N4113" s="18">
        <v>44475</v>
      </c>
      <c r="O4113">
        <v>36990000</v>
      </c>
      <c r="P4113">
        <v>26990000</v>
      </c>
      <c r="Q4113">
        <v>10000000</v>
      </c>
      <c r="R4113">
        <v>530110</v>
      </c>
      <c r="S4113" t="s">
        <v>266</v>
      </c>
      <c r="T4113">
        <v>-1.954062502809951</v>
      </c>
      <c r="U4113">
        <v>9.0857717549903572E-2</v>
      </c>
      <c r="V4113">
        <v>4.7280031873678942E-2</v>
      </c>
      <c r="W4113">
        <v>0.25701042312264238</v>
      </c>
      <c r="X4113">
        <v>-1.1931849962106531</v>
      </c>
      <c r="Y4113" t="str">
        <f t="shared" si="256"/>
        <v>&gt;72</v>
      </c>
      <c r="Z4113" s="20">
        <f t="shared" si="257"/>
        <v>0.72965666396323325</v>
      </c>
      <c r="AA4113" t="str">
        <f t="shared" si="258"/>
        <v>60%-80%</v>
      </c>
      <c r="AB4113">
        <f t="shared" si="259"/>
        <v>1.0992379984155006E-4</v>
      </c>
    </row>
    <row r="4114" spans="1:28" x14ac:dyDescent="0.25">
      <c r="A4114" t="s">
        <v>9162</v>
      </c>
      <c r="B4114" t="s">
        <v>9163</v>
      </c>
      <c r="C4114" t="s">
        <v>77</v>
      </c>
      <c r="D4114" t="s">
        <v>93</v>
      </c>
      <c r="E4114">
        <v>38</v>
      </c>
      <c r="F4114" t="s">
        <v>17</v>
      </c>
      <c r="G4114">
        <v>2018</v>
      </c>
      <c r="H4114" t="s">
        <v>17</v>
      </c>
      <c r="J4114" t="s">
        <v>80</v>
      </c>
      <c r="K4114">
        <v>12</v>
      </c>
      <c r="L4114" s="18">
        <v>43090</v>
      </c>
      <c r="M4114" s="18">
        <v>43455</v>
      </c>
      <c r="N4114" s="18">
        <v>43241</v>
      </c>
      <c r="O4114">
        <v>58202200</v>
      </c>
      <c r="P4114">
        <v>17460660</v>
      </c>
      <c r="Q4114">
        <v>40741540</v>
      </c>
      <c r="R4114">
        <v>1604603</v>
      </c>
      <c r="S4114" t="s">
        <v>1055</v>
      </c>
      <c r="T4114">
        <v>0.60496354873068248</v>
      </c>
      <c r="U4114">
        <v>-1.6734036612460499</v>
      </c>
      <c r="V4114">
        <v>-0.2648008150077798</v>
      </c>
      <c r="W4114">
        <v>-0.46603620049831201</v>
      </c>
      <c r="X4114">
        <v>1.668686467446636</v>
      </c>
      <c r="Y4114" t="str">
        <f t="shared" si="256"/>
        <v>&lt;=24</v>
      </c>
      <c r="Z4114" s="20">
        <f t="shared" si="257"/>
        <v>0.3</v>
      </c>
      <c r="AA4114" t="str">
        <f t="shared" si="258"/>
        <v>20%-40%</v>
      </c>
      <c r="AB4114">
        <f t="shared" si="259"/>
        <v>3.3273105392682791E-4</v>
      </c>
    </row>
    <row r="4115" spans="1:28" x14ac:dyDescent="0.25">
      <c r="A4115" t="s">
        <v>9164</v>
      </c>
      <c r="B4115" t="s">
        <v>9165</v>
      </c>
      <c r="C4115" t="s">
        <v>77</v>
      </c>
      <c r="D4115" t="s">
        <v>165</v>
      </c>
      <c r="E4115">
        <v>76</v>
      </c>
      <c r="F4115" t="s">
        <v>79</v>
      </c>
      <c r="G4115">
        <v>2020</v>
      </c>
      <c r="H4115" t="s">
        <v>13</v>
      </c>
      <c r="I4115" t="s">
        <v>84</v>
      </c>
      <c r="J4115" t="s">
        <v>80</v>
      </c>
      <c r="K4115">
        <v>72</v>
      </c>
      <c r="L4115" s="18">
        <v>43705</v>
      </c>
      <c r="M4115" s="18">
        <v>45897</v>
      </c>
      <c r="N4115" s="18">
        <v>43938</v>
      </c>
      <c r="O4115">
        <v>34990000</v>
      </c>
      <c r="P4115">
        <v>23383000</v>
      </c>
      <c r="Q4115">
        <v>11607000</v>
      </c>
      <c r="R4115">
        <v>542399</v>
      </c>
      <c r="S4115" t="s">
        <v>278</v>
      </c>
      <c r="T4115">
        <v>0.66560397649230885</v>
      </c>
      <c r="U4115">
        <v>-0.1611816346026668</v>
      </c>
      <c r="V4115">
        <v>-0.54145652994716964</v>
      </c>
      <c r="W4115">
        <v>-0.21641505949677101</v>
      </c>
      <c r="X4115">
        <v>0.66316406129677774</v>
      </c>
      <c r="Y4115" t="str">
        <f t="shared" si="256"/>
        <v>61-72</v>
      </c>
      <c r="Z4115" s="20">
        <f t="shared" si="257"/>
        <v>0.66827665047156326</v>
      </c>
      <c r="AA4115" t="str">
        <f t="shared" si="258"/>
        <v>60%-80%</v>
      </c>
      <c r="AB4115">
        <f t="shared" si="259"/>
        <v>1.1247205129172608E-4</v>
      </c>
    </row>
    <row r="4116" spans="1:28" x14ac:dyDescent="0.25">
      <c r="A4116" t="s">
        <v>9166</v>
      </c>
      <c r="B4116" t="s">
        <v>9167</v>
      </c>
      <c r="C4116" t="s">
        <v>77</v>
      </c>
      <c r="D4116" t="s">
        <v>461</v>
      </c>
      <c r="E4116">
        <v>50</v>
      </c>
      <c r="F4116" t="s">
        <v>117</v>
      </c>
      <c r="G4116">
        <v>2019</v>
      </c>
      <c r="H4116" t="s">
        <v>14</v>
      </c>
      <c r="J4116" t="s">
        <v>80</v>
      </c>
      <c r="K4116">
        <v>72</v>
      </c>
      <c r="L4116" s="18">
        <v>43347</v>
      </c>
      <c r="M4116" s="18">
        <v>45391</v>
      </c>
      <c r="N4116" s="18">
        <v>43490</v>
      </c>
      <c r="O4116">
        <v>48500000</v>
      </c>
      <c r="P4116">
        <v>24250000</v>
      </c>
      <c r="Q4116">
        <v>24250000</v>
      </c>
      <c r="R4116">
        <v>588350</v>
      </c>
      <c r="S4116" t="s">
        <v>267</v>
      </c>
      <c r="T4116">
        <v>0.60496354873068248</v>
      </c>
      <c r="U4116">
        <v>-0.85216124758390532</v>
      </c>
      <c r="V4116">
        <v>0.72325530977575447</v>
      </c>
      <c r="W4116">
        <v>-0.45214304245294312</v>
      </c>
      <c r="X4116">
        <v>1.0499034482774929</v>
      </c>
      <c r="Y4116" t="str">
        <f t="shared" si="256"/>
        <v>61-72</v>
      </c>
      <c r="Z4116" s="20">
        <f t="shared" si="257"/>
        <v>0.5</v>
      </c>
      <c r="AA4116" t="str">
        <f t="shared" si="258"/>
        <v>40%-60%</v>
      </c>
      <c r="AB4116">
        <f t="shared" si="259"/>
        <v>1.220004671422459E-4</v>
      </c>
    </row>
    <row r="4117" spans="1:28" x14ac:dyDescent="0.25">
      <c r="A4117" t="s">
        <v>9168</v>
      </c>
      <c r="B4117" t="s">
        <v>9169</v>
      </c>
      <c r="C4117" t="s">
        <v>77</v>
      </c>
      <c r="D4117" t="s">
        <v>271</v>
      </c>
      <c r="E4117">
        <v>49</v>
      </c>
      <c r="F4117" t="s">
        <v>79</v>
      </c>
      <c r="G4117">
        <v>2019</v>
      </c>
      <c r="H4117" t="s">
        <v>13</v>
      </c>
      <c r="J4117" t="s">
        <v>80</v>
      </c>
      <c r="K4117">
        <v>84</v>
      </c>
      <c r="L4117" s="18">
        <v>43280</v>
      </c>
      <c r="M4117" s="18">
        <v>45837</v>
      </c>
      <c r="N4117" s="18">
        <v>44526</v>
      </c>
      <c r="O4117">
        <v>43460000</v>
      </c>
      <c r="P4117">
        <v>32460000</v>
      </c>
      <c r="Q4117">
        <v>11000000</v>
      </c>
      <c r="R4117">
        <v>650592</v>
      </c>
      <c r="S4117" t="s">
        <v>158</v>
      </c>
      <c r="T4117">
        <v>-2.2693927271704082</v>
      </c>
      <c r="U4117">
        <v>0.1616366238605049</v>
      </c>
      <c r="V4117">
        <v>0.28723681291492847</v>
      </c>
      <c r="W4117">
        <v>-0.74252727140450758</v>
      </c>
      <c r="X4117">
        <v>-0.4197062222492236</v>
      </c>
      <c r="Y4117" t="str">
        <f t="shared" si="256"/>
        <v>&gt;72</v>
      </c>
      <c r="Z4117" s="20">
        <f t="shared" si="257"/>
        <v>0.74689369535204786</v>
      </c>
      <c r="AA4117" t="str">
        <f t="shared" si="258"/>
        <v>60%-80%</v>
      </c>
      <c r="AB4117">
        <f t="shared" si="259"/>
        <v>1.3490699059914686E-4</v>
      </c>
    </row>
    <row r="4118" spans="1:28" x14ac:dyDescent="0.25">
      <c r="A4118" t="s">
        <v>9170</v>
      </c>
      <c r="B4118" t="s">
        <v>9171</v>
      </c>
      <c r="C4118" t="s">
        <v>77</v>
      </c>
      <c r="D4118" t="s">
        <v>566</v>
      </c>
      <c r="E4118">
        <v>15</v>
      </c>
      <c r="F4118" t="s">
        <v>79</v>
      </c>
      <c r="G4118">
        <v>2019</v>
      </c>
      <c r="H4118" t="s">
        <v>13</v>
      </c>
      <c r="J4118" t="s">
        <v>80</v>
      </c>
      <c r="K4118">
        <v>84</v>
      </c>
      <c r="L4118" s="18">
        <v>43180</v>
      </c>
      <c r="M4118" s="18">
        <v>45737</v>
      </c>
      <c r="N4118" s="18">
        <v>44195</v>
      </c>
      <c r="O4118">
        <v>53390000</v>
      </c>
      <c r="P4118">
        <v>47992000</v>
      </c>
      <c r="Q4118">
        <v>5398000</v>
      </c>
      <c r="R4118">
        <v>1187411</v>
      </c>
      <c r="S4118" t="s">
        <v>306</v>
      </c>
      <c r="T4118">
        <v>1.1507273985853199</v>
      </c>
      <c r="U4118">
        <v>0.78578590392037406</v>
      </c>
      <c r="V4118">
        <v>0.28851061487099899</v>
      </c>
      <c r="W4118">
        <v>0.66561251930441268</v>
      </c>
      <c r="X4118">
        <v>4.4381042127634142E-2</v>
      </c>
      <c r="Y4118" t="str">
        <f t="shared" si="256"/>
        <v>&gt;72</v>
      </c>
      <c r="Z4118" s="20">
        <f t="shared" si="257"/>
        <v>0.89889492414309791</v>
      </c>
      <c r="AA4118" t="str">
        <f t="shared" si="258"/>
        <v>80%-100%</v>
      </c>
      <c r="AB4118">
        <f t="shared" si="259"/>
        <v>2.4622197108836806E-4</v>
      </c>
    </row>
    <row r="4119" spans="1:28" x14ac:dyDescent="0.25">
      <c r="A4119" t="s">
        <v>9172</v>
      </c>
      <c r="B4119" t="s">
        <v>9173</v>
      </c>
      <c r="C4119" t="s">
        <v>77</v>
      </c>
      <c r="D4119" t="s">
        <v>86</v>
      </c>
      <c r="E4119">
        <v>40</v>
      </c>
      <c r="F4119" t="s">
        <v>87</v>
      </c>
      <c r="G4119">
        <v>2020</v>
      </c>
      <c r="H4119" t="s">
        <v>15</v>
      </c>
      <c r="I4119" t="s">
        <v>84</v>
      </c>
      <c r="J4119" t="s">
        <v>80</v>
      </c>
      <c r="K4119">
        <v>60</v>
      </c>
      <c r="L4119" s="18">
        <v>43643</v>
      </c>
      <c r="M4119" s="18">
        <v>45470</v>
      </c>
      <c r="N4119" s="18">
        <v>43901</v>
      </c>
      <c r="O4119">
        <v>34490000</v>
      </c>
      <c r="P4119">
        <v>6490000</v>
      </c>
      <c r="Q4119">
        <v>28000000</v>
      </c>
      <c r="R4119">
        <v>160764</v>
      </c>
      <c r="S4119" t="s">
        <v>466</v>
      </c>
      <c r="T4119">
        <v>0.93242185864346494</v>
      </c>
      <c r="U4119">
        <v>-2.1325993686242599</v>
      </c>
      <c r="V4119">
        <v>-0.62050101992985252</v>
      </c>
      <c r="W4119">
        <v>-0.67552321110963676</v>
      </c>
      <c r="X4119">
        <v>-0.88379348662608126</v>
      </c>
      <c r="Y4119" t="str">
        <f t="shared" si="256"/>
        <v>49-60</v>
      </c>
      <c r="Z4119" s="20">
        <f t="shared" si="257"/>
        <v>0.2</v>
      </c>
      <c r="AA4119" t="str">
        <f t="shared" si="258"/>
        <v>20%</v>
      </c>
      <c r="AB4119">
        <f t="shared" si="259"/>
        <v>3.3336080733672169E-5</v>
      </c>
    </row>
    <row r="4120" spans="1:28" x14ac:dyDescent="0.25">
      <c r="A4120" t="s">
        <v>9174</v>
      </c>
      <c r="B4120" t="s">
        <v>9175</v>
      </c>
      <c r="C4120" t="s">
        <v>77</v>
      </c>
      <c r="D4120" t="s">
        <v>212</v>
      </c>
      <c r="E4120">
        <v>76</v>
      </c>
      <c r="F4120" t="s">
        <v>17</v>
      </c>
      <c r="G4120">
        <v>2018</v>
      </c>
      <c r="H4120" t="s">
        <v>17</v>
      </c>
      <c r="J4120" t="s">
        <v>80</v>
      </c>
      <c r="K4120">
        <v>84</v>
      </c>
      <c r="L4120" s="18">
        <v>43006</v>
      </c>
      <c r="M4120" s="18">
        <v>45563</v>
      </c>
      <c r="N4120" s="18">
        <v>43747</v>
      </c>
      <c r="O4120">
        <v>65840000</v>
      </c>
      <c r="P4120">
        <v>35840000</v>
      </c>
      <c r="Q4120">
        <v>30000000</v>
      </c>
      <c r="R4120">
        <v>786952</v>
      </c>
      <c r="S4120" t="s">
        <v>412</v>
      </c>
      <c r="T4120">
        <v>1.2113678263469461</v>
      </c>
      <c r="U4120">
        <v>-0.67005099182042871</v>
      </c>
      <c r="V4120">
        <v>1.395133474628558</v>
      </c>
      <c r="W4120">
        <v>-0.36407836316070391</v>
      </c>
      <c r="X4120">
        <v>-0.57440197704150942</v>
      </c>
      <c r="Y4120" t="str">
        <f t="shared" si="256"/>
        <v>&gt;72</v>
      </c>
      <c r="Z4120" s="20">
        <f t="shared" si="257"/>
        <v>0.54434993924665853</v>
      </c>
      <c r="AA4120" t="str">
        <f t="shared" si="258"/>
        <v>40%-60%</v>
      </c>
      <c r="AB4120">
        <f t="shared" si="259"/>
        <v>1.631826491349107E-4</v>
      </c>
    </row>
    <row r="4121" spans="1:28" x14ac:dyDescent="0.25">
      <c r="A4121" t="s">
        <v>9176</v>
      </c>
      <c r="B4121" t="s">
        <v>9177</v>
      </c>
      <c r="C4121" t="s">
        <v>77</v>
      </c>
      <c r="D4121" t="s">
        <v>161</v>
      </c>
      <c r="E4121">
        <v>15</v>
      </c>
      <c r="F4121" t="s">
        <v>79</v>
      </c>
      <c r="G4121">
        <v>2021</v>
      </c>
      <c r="H4121" t="s">
        <v>26</v>
      </c>
      <c r="I4121" t="s">
        <v>84</v>
      </c>
      <c r="J4121" t="s">
        <v>80</v>
      </c>
      <c r="K4121">
        <v>84</v>
      </c>
      <c r="L4121" s="18">
        <v>44270</v>
      </c>
      <c r="M4121" s="18">
        <v>46827</v>
      </c>
      <c r="N4121" s="18">
        <v>44328</v>
      </c>
      <c r="O4121">
        <v>44180000</v>
      </c>
      <c r="P4121">
        <v>24180000</v>
      </c>
      <c r="Q4121">
        <v>20000000</v>
      </c>
      <c r="R4121">
        <v>504700</v>
      </c>
      <c r="S4121" t="s">
        <v>302</v>
      </c>
      <c r="T4121">
        <v>-0.99594374417625386</v>
      </c>
      <c r="U4121">
        <v>-0.6579108351174181</v>
      </c>
      <c r="V4121">
        <v>-0.89715673486924186</v>
      </c>
      <c r="W4121">
        <v>-0.80086366590815528</v>
      </c>
      <c r="X4121">
        <v>-3.2966835268508812E-2</v>
      </c>
      <c r="Y4121" t="str">
        <f t="shared" si="256"/>
        <v>&gt;72</v>
      </c>
      <c r="Z4121" s="20">
        <f t="shared" si="257"/>
        <v>0.54730647351742867</v>
      </c>
      <c r="AA4121" t="str">
        <f t="shared" si="258"/>
        <v>40%-60%</v>
      </c>
      <c r="AB4121">
        <f t="shared" si="259"/>
        <v>1.0465477312261666E-4</v>
      </c>
    </row>
    <row r="4122" spans="1:28" x14ac:dyDescent="0.25">
      <c r="A4122" t="s">
        <v>9178</v>
      </c>
      <c r="B4122" t="s">
        <v>9179</v>
      </c>
      <c r="C4122" t="s">
        <v>77</v>
      </c>
      <c r="D4122" t="s">
        <v>442</v>
      </c>
      <c r="E4122">
        <v>38</v>
      </c>
      <c r="F4122" t="s">
        <v>117</v>
      </c>
      <c r="G4122">
        <v>2020</v>
      </c>
      <c r="H4122" t="s">
        <v>29</v>
      </c>
      <c r="I4122" t="s">
        <v>84</v>
      </c>
      <c r="J4122" t="s">
        <v>80</v>
      </c>
      <c r="K4122">
        <v>84</v>
      </c>
      <c r="L4122" s="18">
        <v>43924</v>
      </c>
      <c r="M4122" s="18">
        <v>46450</v>
      </c>
      <c r="N4122" s="18">
        <v>44231</v>
      </c>
      <c r="O4122">
        <v>51032054</v>
      </c>
      <c r="P4122">
        <v>36865054</v>
      </c>
      <c r="Q4122">
        <v>14167000</v>
      </c>
      <c r="R4122">
        <v>803528</v>
      </c>
      <c r="S4122" t="s">
        <v>234</v>
      </c>
      <c r="T4122">
        <v>-0.55933266429254402</v>
      </c>
      <c r="U4122">
        <v>6.1019939106801958E-2</v>
      </c>
      <c r="V4122">
        <v>0.36755510485368181</v>
      </c>
      <c r="W4122">
        <v>0.19020085841091</v>
      </c>
      <c r="X4122">
        <v>-0.57440197704150942</v>
      </c>
      <c r="Y4122" t="str">
        <f t="shared" si="256"/>
        <v>&gt;72</v>
      </c>
      <c r="Z4122" s="20">
        <f t="shared" si="257"/>
        <v>0.72239016677635592</v>
      </c>
      <c r="AA4122" t="str">
        <f t="shared" si="258"/>
        <v>60%-80%</v>
      </c>
      <c r="AB4122">
        <f t="shared" si="259"/>
        <v>1.6661985444357027E-4</v>
      </c>
    </row>
    <row r="4123" spans="1:28" x14ac:dyDescent="0.25">
      <c r="A4123" t="s">
        <v>9180</v>
      </c>
      <c r="B4123" t="s">
        <v>9181</v>
      </c>
      <c r="C4123" t="s">
        <v>77</v>
      </c>
      <c r="D4123" t="s">
        <v>212</v>
      </c>
      <c r="E4123">
        <v>27</v>
      </c>
      <c r="F4123" t="s">
        <v>79</v>
      </c>
      <c r="G4123">
        <v>2018</v>
      </c>
      <c r="H4123" t="s">
        <v>13</v>
      </c>
      <c r="J4123" t="s">
        <v>80</v>
      </c>
      <c r="K4123">
        <v>60</v>
      </c>
      <c r="L4123" s="18">
        <v>42834</v>
      </c>
      <c r="M4123" s="18">
        <v>44808</v>
      </c>
      <c r="N4123" s="18">
        <v>43822</v>
      </c>
      <c r="O4123">
        <v>38670000</v>
      </c>
      <c r="P4123">
        <v>10000000</v>
      </c>
      <c r="Q4123">
        <v>28670000</v>
      </c>
      <c r="R4123">
        <v>253831</v>
      </c>
      <c r="S4123" t="s">
        <v>355</v>
      </c>
      <c r="T4123">
        <v>1.2720082541085731</v>
      </c>
      <c r="U4123">
        <v>-1.8434074244052301</v>
      </c>
      <c r="V4123">
        <v>0.80229979975843724</v>
      </c>
      <c r="W4123">
        <v>0.47352383560263261</v>
      </c>
      <c r="X4123">
        <v>2.4421652414080661</v>
      </c>
      <c r="Y4123" t="str">
        <f t="shared" si="256"/>
        <v>49-60</v>
      </c>
      <c r="Z4123" s="20">
        <f t="shared" si="257"/>
        <v>0.2585983966899405</v>
      </c>
      <c r="AA4123" t="str">
        <f t="shared" si="258"/>
        <v>20%-40%</v>
      </c>
      <c r="AB4123">
        <f t="shared" si="259"/>
        <v>5.2634487252797522E-5</v>
      </c>
    </row>
    <row r="4124" spans="1:28" x14ac:dyDescent="0.25">
      <c r="A4124" t="s">
        <v>9182</v>
      </c>
      <c r="B4124" t="s">
        <v>9183</v>
      </c>
      <c r="C4124" t="s">
        <v>77</v>
      </c>
      <c r="D4124" t="s">
        <v>1690</v>
      </c>
      <c r="E4124">
        <v>48</v>
      </c>
      <c r="F4124" t="s">
        <v>12</v>
      </c>
      <c r="G4124">
        <v>2020</v>
      </c>
      <c r="H4124" t="s">
        <v>12</v>
      </c>
      <c r="I4124" t="s">
        <v>84</v>
      </c>
      <c r="J4124" t="s">
        <v>80</v>
      </c>
      <c r="K4124">
        <v>84</v>
      </c>
      <c r="L4124" s="18">
        <v>43783</v>
      </c>
      <c r="M4124" s="18">
        <v>46340</v>
      </c>
      <c r="N4124" s="18">
        <v>44427</v>
      </c>
      <c r="O4124">
        <v>73900000</v>
      </c>
      <c r="P4124">
        <v>41900000</v>
      </c>
      <c r="Q4124">
        <v>32000000</v>
      </c>
      <c r="R4124">
        <v>812252</v>
      </c>
      <c r="S4124" t="s">
        <v>407</v>
      </c>
      <c r="T4124">
        <v>-0.6442292631588209</v>
      </c>
      <c r="U4124">
        <v>-0.57711727277824776</v>
      </c>
      <c r="V4124">
        <v>-0.1067118350424142</v>
      </c>
      <c r="W4124">
        <v>6.9190751518885429E-2</v>
      </c>
      <c r="X4124">
        <v>-1.3478807510029389</v>
      </c>
      <c r="Y4124" t="str">
        <f t="shared" si="256"/>
        <v>&gt;72</v>
      </c>
      <c r="Z4124" s="20">
        <f t="shared" si="257"/>
        <v>0.56698240866035188</v>
      </c>
      <c r="AA4124" t="str">
        <f t="shared" si="258"/>
        <v>40%-60%</v>
      </c>
      <c r="AB4124">
        <f t="shared" si="259"/>
        <v>1.684288662143682E-4</v>
      </c>
    </row>
    <row r="4125" spans="1:28" x14ac:dyDescent="0.25">
      <c r="A4125" t="s">
        <v>9184</v>
      </c>
      <c r="B4125" t="s">
        <v>9185</v>
      </c>
      <c r="C4125" t="s">
        <v>77</v>
      </c>
      <c r="D4125" t="s">
        <v>212</v>
      </c>
      <c r="E4125">
        <v>87</v>
      </c>
      <c r="F4125" t="s">
        <v>79</v>
      </c>
      <c r="G4125">
        <v>2018</v>
      </c>
      <c r="H4125" t="s">
        <v>13</v>
      </c>
      <c r="J4125" t="s">
        <v>80</v>
      </c>
      <c r="K4125">
        <v>24</v>
      </c>
      <c r="L4125" s="18">
        <v>42977</v>
      </c>
      <c r="M4125" s="18">
        <v>43707</v>
      </c>
      <c r="N4125" s="18">
        <v>43531</v>
      </c>
      <c r="O4125">
        <v>33130000</v>
      </c>
      <c r="P4125">
        <v>13130000</v>
      </c>
      <c r="Q4125">
        <v>20000000</v>
      </c>
      <c r="R4125">
        <v>645013</v>
      </c>
      <c r="S4125" t="s">
        <v>225</v>
      </c>
      <c r="T4125">
        <v>1.1992397407946209</v>
      </c>
      <c r="U4125">
        <v>-1.2779034285270789</v>
      </c>
      <c r="V4125">
        <v>0.16994387989697479</v>
      </c>
      <c r="W4125">
        <v>-0.56821266281990179</v>
      </c>
      <c r="X4125">
        <v>0.35377255171220601</v>
      </c>
      <c r="Y4125" t="str">
        <f t="shared" si="256"/>
        <v>&lt;=24</v>
      </c>
      <c r="Z4125" s="20">
        <f t="shared" si="257"/>
        <v>0.39631753697555083</v>
      </c>
      <c r="AA4125" t="str">
        <f t="shared" si="258"/>
        <v>20%-40%</v>
      </c>
      <c r="AB4125">
        <f t="shared" si="259"/>
        <v>1.3375012715700086E-4</v>
      </c>
    </row>
    <row r="4126" spans="1:28" x14ac:dyDescent="0.25">
      <c r="A4126" t="s">
        <v>9186</v>
      </c>
      <c r="B4126" t="s">
        <v>9187</v>
      </c>
      <c r="C4126" t="s">
        <v>77</v>
      </c>
      <c r="D4126" t="s">
        <v>231</v>
      </c>
      <c r="E4126">
        <v>76</v>
      </c>
      <c r="F4126" t="s">
        <v>117</v>
      </c>
      <c r="G4126">
        <v>2020</v>
      </c>
      <c r="H4126" t="s">
        <v>14</v>
      </c>
      <c r="I4126" t="s">
        <v>84</v>
      </c>
      <c r="J4126" t="s">
        <v>80</v>
      </c>
      <c r="K4126">
        <v>60</v>
      </c>
      <c r="L4126" s="18">
        <v>43675</v>
      </c>
      <c r="M4126" s="18">
        <v>45502</v>
      </c>
      <c r="N4126" s="18">
        <v>44349</v>
      </c>
      <c r="O4126">
        <v>50990000</v>
      </c>
      <c r="P4126">
        <v>40990000</v>
      </c>
      <c r="Q4126">
        <v>10000000</v>
      </c>
      <c r="R4126">
        <v>991236</v>
      </c>
      <c r="S4126" t="s">
        <v>277</v>
      </c>
      <c r="T4126">
        <v>0.96880611530044081</v>
      </c>
      <c r="U4126">
        <v>0.39564726385901822</v>
      </c>
      <c r="V4126">
        <v>4.6011209720476939E-2</v>
      </c>
      <c r="W4126">
        <v>6.0458032597465829E-2</v>
      </c>
      <c r="X4126">
        <v>1.5139907126543499</v>
      </c>
      <c r="Y4126" t="str">
        <f t="shared" si="256"/>
        <v>49-60</v>
      </c>
      <c r="Z4126" s="20">
        <f t="shared" si="257"/>
        <v>0.80388311433614434</v>
      </c>
      <c r="AA4126" t="str">
        <f t="shared" si="258"/>
        <v>80%-100%</v>
      </c>
      <c r="AB4126">
        <f t="shared" si="259"/>
        <v>2.0554305268668524E-4</v>
      </c>
    </row>
    <row r="4127" spans="1:28" x14ac:dyDescent="0.25">
      <c r="A4127" t="s">
        <v>9188</v>
      </c>
      <c r="B4127" t="s">
        <v>9189</v>
      </c>
      <c r="C4127" t="s">
        <v>77</v>
      </c>
      <c r="D4127" t="s">
        <v>833</v>
      </c>
      <c r="E4127">
        <v>46</v>
      </c>
      <c r="F4127" t="s">
        <v>12</v>
      </c>
      <c r="G4127">
        <v>2019</v>
      </c>
      <c r="H4127" t="s">
        <v>12</v>
      </c>
      <c r="I4127" t="s">
        <v>84</v>
      </c>
      <c r="J4127" t="s">
        <v>80</v>
      </c>
      <c r="K4127">
        <v>84</v>
      </c>
      <c r="L4127" s="18">
        <v>43488</v>
      </c>
      <c r="M4127" s="18">
        <v>46045</v>
      </c>
      <c r="N4127" s="18">
        <v>44551</v>
      </c>
      <c r="O4127">
        <v>65748200</v>
      </c>
      <c r="P4127">
        <v>52598560</v>
      </c>
      <c r="Q4127">
        <v>13149640</v>
      </c>
      <c r="R4127">
        <v>1087105</v>
      </c>
      <c r="S4127" t="s">
        <v>430</v>
      </c>
      <c r="T4127">
        <v>-4.9953071094882402E-2</v>
      </c>
      <c r="U4127">
        <v>0.37970237290931202</v>
      </c>
      <c r="V4127">
        <v>-0.3107497722571631</v>
      </c>
      <c r="W4127">
        <v>-0.42382103374926111</v>
      </c>
      <c r="X4127">
        <v>-1.1931849962106531</v>
      </c>
      <c r="Y4127" t="str">
        <f t="shared" si="256"/>
        <v>&gt;72</v>
      </c>
      <c r="Z4127" s="20">
        <f t="shared" si="257"/>
        <v>0.8</v>
      </c>
      <c r="AA4127" t="str">
        <f t="shared" si="258"/>
        <v>60%-80%</v>
      </c>
      <c r="AB4127">
        <f t="shared" si="259"/>
        <v>2.2542248293136948E-4</v>
      </c>
    </row>
    <row r="4128" spans="1:28" x14ac:dyDescent="0.25">
      <c r="A4128" t="s">
        <v>9190</v>
      </c>
      <c r="B4128" t="s">
        <v>9191</v>
      </c>
      <c r="C4128" t="s">
        <v>77</v>
      </c>
      <c r="D4128" t="s">
        <v>214</v>
      </c>
      <c r="E4128">
        <v>76</v>
      </c>
      <c r="F4128" t="s">
        <v>17</v>
      </c>
      <c r="G4128">
        <v>2020</v>
      </c>
      <c r="H4128" t="s">
        <v>17</v>
      </c>
      <c r="I4128" t="s">
        <v>84</v>
      </c>
      <c r="J4128" t="s">
        <v>80</v>
      </c>
      <c r="K4128">
        <v>72</v>
      </c>
      <c r="L4128" s="18">
        <v>43734</v>
      </c>
      <c r="M4128" s="18">
        <v>45926</v>
      </c>
      <c r="N4128" s="18">
        <v>44097</v>
      </c>
      <c r="O4128">
        <v>60270000</v>
      </c>
      <c r="P4128">
        <v>30135000</v>
      </c>
      <c r="Q4128">
        <v>30135000</v>
      </c>
      <c r="R4128">
        <v>757424</v>
      </c>
      <c r="S4128" t="s">
        <v>277</v>
      </c>
      <c r="T4128">
        <v>1.2962644252132229</v>
      </c>
      <c r="U4128">
        <v>-0.85216124758390532</v>
      </c>
      <c r="V4128">
        <v>-0.38336754998180411</v>
      </c>
      <c r="W4128">
        <v>0.1781590593463353</v>
      </c>
      <c r="X4128">
        <v>1.668686467446636</v>
      </c>
      <c r="Y4128" t="str">
        <f t="shared" si="256"/>
        <v>61-72</v>
      </c>
      <c r="Z4128" s="20">
        <f t="shared" si="257"/>
        <v>0.5</v>
      </c>
      <c r="AA4128" t="str">
        <f t="shared" si="258"/>
        <v>40%-60%</v>
      </c>
      <c r="AB4128">
        <f t="shared" si="259"/>
        <v>1.5705971245814305E-4</v>
      </c>
    </row>
    <row r="4129" spans="1:28" x14ac:dyDescent="0.25">
      <c r="A4129" t="s">
        <v>9192</v>
      </c>
      <c r="B4129" t="s">
        <v>9193</v>
      </c>
      <c r="C4129" t="s">
        <v>77</v>
      </c>
      <c r="D4129" t="s">
        <v>149</v>
      </c>
      <c r="E4129">
        <v>62</v>
      </c>
      <c r="F4129" t="s">
        <v>87</v>
      </c>
      <c r="G4129">
        <v>2019</v>
      </c>
      <c r="H4129" t="s">
        <v>15</v>
      </c>
      <c r="J4129" t="s">
        <v>80</v>
      </c>
      <c r="K4129">
        <v>36</v>
      </c>
      <c r="L4129" s="18">
        <v>43243</v>
      </c>
      <c r="M4129" s="18">
        <v>44339</v>
      </c>
      <c r="N4129" s="18">
        <v>44217</v>
      </c>
      <c r="O4129">
        <v>33240000</v>
      </c>
      <c r="P4129">
        <v>17240000</v>
      </c>
      <c r="Q4129">
        <v>16000000</v>
      </c>
      <c r="R4129">
        <v>590106</v>
      </c>
      <c r="S4129" t="s">
        <v>166</v>
      </c>
      <c r="T4129">
        <v>-7.420924219953294E-2</v>
      </c>
      <c r="U4129">
        <v>-0.77557125112323622</v>
      </c>
      <c r="V4129">
        <v>-0.55591416238745228</v>
      </c>
      <c r="W4129">
        <v>0.62078122101028865</v>
      </c>
      <c r="X4129">
        <v>-1.11583711881451</v>
      </c>
      <c r="Y4129" t="str">
        <f t="shared" si="256"/>
        <v>25-36</v>
      </c>
      <c r="Z4129" s="20">
        <f t="shared" si="257"/>
        <v>0.51865222623345364</v>
      </c>
      <c r="AA4129" t="str">
        <f t="shared" si="258"/>
        <v>40%-60%</v>
      </c>
      <c r="AB4129">
        <f t="shared" si="259"/>
        <v>1.2236459193242487E-4</v>
      </c>
    </row>
    <row r="4130" spans="1:28" x14ac:dyDescent="0.25">
      <c r="A4130" t="s">
        <v>9194</v>
      </c>
      <c r="B4130" t="s">
        <v>9195</v>
      </c>
      <c r="C4130" t="s">
        <v>77</v>
      </c>
      <c r="D4130" t="s">
        <v>202</v>
      </c>
      <c r="E4130">
        <v>38</v>
      </c>
      <c r="F4130" t="s">
        <v>12</v>
      </c>
      <c r="G4130">
        <v>2020</v>
      </c>
      <c r="H4130" t="s">
        <v>12</v>
      </c>
      <c r="I4130" t="s">
        <v>84</v>
      </c>
      <c r="J4130" t="s">
        <v>80</v>
      </c>
      <c r="K4130">
        <v>84</v>
      </c>
      <c r="L4130" s="18">
        <v>43891</v>
      </c>
      <c r="M4130" s="18">
        <v>46390</v>
      </c>
      <c r="N4130" s="18">
        <v>44519</v>
      </c>
      <c r="O4130">
        <v>73850000</v>
      </c>
      <c r="P4130">
        <v>54040000</v>
      </c>
      <c r="Q4130">
        <v>19810000</v>
      </c>
      <c r="R4130">
        <v>1108585</v>
      </c>
      <c r="S4130" t="s">
        <v>259</v>
      </c>
      <c r="T4130">
        <v>-0.25613052548441212</v>
      </c>
      <c r="U4130">
        <v>9.946799478763213E-2</v>
      </c>
      <c r="V4130">
        <v>0.56516632981038883</v>
      </c>
      <c r="W4130">
        <v>1.3580548978244571</v>
      </c>
      <c r="X4130">
        <v>-1.11583711881451</v>
      </c>
      <c r="Y4130" t="str">
        <f t="shared" si="256"/>
        <v>&gt;72</v>
      </c>
      <c r="Z4130" s="20">
        <f t="shared" si="257"/>
        <v>0.73175355450236967</v>
      </c>
      <c r="AA4130" t="str">
        <f t="shared" si="258"/>
        <v>60%-80%</v>
      </c>
      <c r="AB4130">
        <f t="shared" si="259"/>
        <v>2.2987658343993656E-4</v>
      </c>
    </row>
    <row r="4131" spans="1:28" x14ac:dyDescent="0.25">
      <c r="A4131" t="s">
        <v>9196</v>
      </c>
      <c r="B4131" t="s">
        <v>9197</v>
      </c>
      <c r="C4131" t="s">
        <v>77</v>
      </c>
      <c r="D4131" t="s">
        <v>258</v>
      </c>
      <c r="E4131">
        <v>61</v>
      </c>
      <c r="F4131" t="s">
        <v>25</v>
      </c>
      <c r="G4131">
        <v>2020</v>
      </c>
      <c r="H4131" t="s">
        <v>25</v>
      </c>
      <c r="I4131" t="s">
        <v>84</v>
      </c>
      <c r="J4131" t="s">
        <v>80</v>
      </c>
      <c r="K4131">
        <v>84</v>
      </c>
      <c r="L4131" s="18">
        <v>43594</v>
      </c>
      <c r="M4131" s="18">
        <v>46270</v>
      </c>
      <c r="N4131" s="18">
        <v>43893</v>
      </c>
      <c r="O4131">
        <v>36640000</v>
      </c>
      <c r="P4131">
        <v>29640000</v>
      </c>
      <c r="Q4131">
        <v>7000000</v>
      </c>
      <c r="R4131">
        <v>800534</v>
      </c>
      <c r="S4131" t="s">
        <v>332</v>
      </c>
      <c r="T4131">
        <v>0.59283546317835722</v>
      </c>
      <c r="U4131">
        <v>0.41646103989637279</v>
      </c>
      <c r="V4131">
        <v>0.30713827890256312</v>
      </c>
      <c r="W4131">
        <v>-0.40390681021974201</v>
      </c>
      <c r="X4131">
        <v>-1.270532873606796</v>
      </c>
      <c r="Y4131" t="str">
        <f t="shared" si="256"/>
        <v>&gt;72</v>
      </c>
      <c r="Z4131" s="20">
        <f t="shared" si="257"/>
        <v>0.80895196506550215</v>
      </c>
      <c r="AA4131" t="str">
        <f t="shared" si="258"/>
        <v>80%-100%</v>
      </c>
      <c r="AB4131">
        <f t="shared" si="259"/>
        <v>1.65999017529108E-4</v>
      </c>
    </row>
    <row r="4132" spans="1:28" x14ac:dyDescent="0.25">
      <c r="A4132" t="s">
        <v>9198</v>
      </c>
      <c r="B4132" t="s">
        <v>9199</v>
      </c>
      <c r="C4132" t="s">
        <v>77</v>
      </c>
      <c r="D4132" t="s">
        <v>760</v>
      </c>
      <c r="E4132">
        <v>48</v>
      </c>
      <c r="F4132" t="s">
        <v>87</v>
      </c>
      <c r="G4132">
        <v>2018</v>
      </c>
      <c r="H4132" t="s">
        <v>15</v>
      </c>
      <c r="J4132" t="s">
        <v>80</v>
      </c>
      <c r="K4132">
        <v>72</v>
      </c>
      <c r="L4132" s="18">
        <v>43151</v>
      </c>
      <c r="M4132" s="18">
        <v>45342</v>
      </c>
      <c r="N4132" s="18">
        <v>43908</v>
      </c>
      <c r="O4132">
        <v>36000000</v>
      </c>
      <c r="P4132">
        <v>36000000</v>
      </c>
      <c r="Q4132">
        <v>0</v>
      </c>
      <c r="R4132">
        <v>938115</v>
      </c>
      <c r="S4132" t="s">
        <v>178</v>
      </c>
      <c r="T4132">
        <v>1.090086970823694</v>
      </c>
      <c r="U4132">
        <v>1.2009447865714571</v>
      </c>
      <c r="V4132">
        <v>0.31814419655428211</v>
      </c>
      <c r="W4132">
        <v>-0.10761701828049861</v>
      </c>
      <c r="X4132">
        <v>0.43112042910834891</v>
      </c>
      <c r="Y4132" t="str">
        <f t="shared" si="256"/>
        <v>61-72</v>
      </c>
      <c r="Z4132" s="20">
        <f t="shared" si="257"/>
        <v>1</v>
      </c>
      <c r="AA4132" t="str">
        <f t="shared" si="258"/>
        <v>80%-100%</v>
      </c>
      <c r="AB4132">
        <f t="shared" si="259"/>
        <v>1.9452786306305435E-4</v>
      </c>
    </row>
    <row r="4133" spans="1:28" x14ac:dyDescent="0.25">
      <c r="A4133" t="s">
        <v>9200</v>
      </c>
      <c r="B4133" t="s">
        <v>9201</v>
      </c>
      <c r="C4133" t="s">
        <v>77</v>
      </c>
      <c r="D4133" t="s">
        <v>705</v>
      </c>
      <c r="E4133">
        <v>60</v>
      </c>
      <c r="F4133" t="s">
        <v>95</v>
      </c>
      <c r="G4133">
        <v>2011</v>
      </c>
      <c r="H4133" t="s">
        <v>16</v>
      </c>
      <c r="J4133" t="s">
        <v>96</v>
      </c>
      <c r="K4133">
        <v>60</v>
      </c>
      <c r="L4133" s="18">
        <v>42947</v>
      </c>
      <c r="M4133" s="18">
        <v>44773</v>
      </c>
      <c r="N4133" s="18">
        <v>43166</v>
      </c>
      <c r="O4133">
        <v>25000000</v>
      </c>
      <c r="P4133">
        <v>22500000</v>
      </c>
      <c r="Q4133">
        <v>2500000</v>
      </c>
      <c r="R4133">
        <v>606095</v>
      </c>
      <c r="S4133" t="s">
        <v>189</v>
      </c>
      <c r="T4133">
        <v>1.0415746286143921</v>
      </c>
      <c r="U4133">
        <v>0.79032357974038436</v>
      </c>
      <c r="V4133">
        <v>0.76277755476709586</v>
      </c>
      <c r="W4133">
        <v>0.1138630015477536</v>
      </c>
      <c r="X4133">
        <v>1.2045992030697781</v>
      </c>
      <c r="Y4133" t="str">
        <f t="shared" si="256"/>
        <v>49-60</v>
      </c>
      <c r="Z4133" s="20">
        <f t="shared" si="257"/>
        <v>0.9</v>
      </c>
      <c r="AA4133" t="str">
        <f t="shared" si="258"/>
        <v>80%-100%</v>
      </c>
      <c r="AB4133">
        <f t="shared" si="259"/>
        <v>1.2568007671042667E-4</v>
      </c>
    </row>
    <row r="4134" spans="1:28" x14ac:dyDescent="0.25">
      <c r="A4134" t="s">
        <v>9202</v>
      </c>
      <c r="B4134" t="s">
        <v>9203</v>
      </c>
      <c r="C4134" t="s">
        <v>77</v>
      </c>
      <c r="D4134" t="s">
        <v>256</v>
      </c>
      <c r="E4134">
        <v>61</v>
      </c>
      <c r="F4134" t="s">
        <v>87</v>
      </c>
      <c r="G4134">
        <v>2018</v>
      </c>
      <c r="H4134" t="s">
        <v>15</v>
      </c>
      <c r="J4134" t="s">
        <v>80</v>
      </c>
      <c r="K4134">
        <v>48</v>
      </c>
      <c r="L4134" s="18">
        <v>42896</v>
      </c>
      <c r="M4134" s="18">
        <v>44475</v>
      </c>
      <c r="N4134" s="18">
        <v>43881</v>
      </c>
      <c r="O4134">
        <v>33100000</v>
      </c>
      <c r="P4134">
        <v>10000000</v>
      </c>
      <c r="Q4134">
        <v>23100000</v>
      </c>
      <c r="R4134">
        <v>301145</v>
      </c>
      <c r="S4134" t="s">
        <v>264</v>
      </c>
      <c r="T4134">
        <v>1.4903137940504281</v>
      </c>
      <c r="U4134">
        <v>-1.664719829077417</v>
      </c>
      <c r="V4134">
        <v>0.2094661248883162</v>
      </c>
      <c r="W4134">
        <v>1.9061431192044691</v>
      </c>
      <c r="X4134">
        <v>0.81785981608906366</v>
      </c>
      <c r="Y4134" t="str">
        <f t="shared" si="256"/>
        <v>37-48</v>
      </c>
      <c r="Z4134" s="20">
        <f t="shared" si="257"/>
        <v>0.30211480362537763</v>
      </c>
      <c r="AA4134" t="str">
        <f t="shared" si="258"/>
        <v>20%-40%</v>
      </c>
      <c r="AB4134">
        <f t="shared" si="259"/>
        <v>6.244553527245966E-5</v>
      </c>
    </row>
    <row r="4135" spans="1:28" x14ac:dyDescent="0.25">
      <c r="A4135" t="s">
        <v>9204</v>
      </c>
      <c r="B4135" t="s">
        <v>9205</v>
      </c>
      <c r="C4135" t="s">
        <v>77</v>
      </c>
      <c r="D4135" t="s">
        <v>209</v>
      </c>
      <c r="E4135">
        <v>49</v>
      </c>
      <c r="F4135" t="s">
        <v>79</v>
      </c>
      <c r="G4135">
        <v>2019</v>
      </c>
      <c r="H4135" t="s">
        <v>13</v>
      </c>
      <c r="J4135" t="s">
        <v>80</v>
      </c>
      <c r="K4135">
        <v>84</v>
      </c>
      <c r="L4135" s="18">
        <v>43453</v>
      </c>
      <c r="M4135" s="18">
        <v>46010</v>
      </c>
      <c r="N4135" s="18">
        <v>44292</v>
      </c>
      <c r="O4135">
        <v>36990000</v>
      </c>
      <c r="P4135">
        <v>36990000</v>
      </c>
      <c r="Q4135">
        <v>0</v>
      </c>
      <c r="R4135">
        <v>753838</v>
      </c>
      <c r="S4135" t="s">
        <v>158</v>
      </c>
      <c r="T4135">
        <v>1.1992397407946209</v>
      </c>
      <c r="U4135">
        <v>1.2009447865714571</v>
      </c>
      <c r="V4135">
        <v>0.48612183982770601</v>
      </c>
      <c r="W4135">
        <v>1.478243760643542E-2</v>
      </c>
      <c r="X4135">
        <v>0.1217289195237771</v>
      </c>
      <c r="Y4135" t="str">
        <f t="shared" si="256"/>
        <v>&gt;72</v>
      </c>
      <c r="Z4135" s="20">
        <f t="shared" si="257"/>
        <v>1</v>
      </c>
      <c r="AA4135" t="str">
        <f t="shared" si="258"/>
        <v>80%-100%</v>
      </c>
      <c r="AB4135">
        <f t="shared" si="259"/>
        <v>1.5631611821122863E-4</v>
      </c>
    </row>
    <row r="4136" spans="1:28" x14ac:dyDescent="0.25">
      <c r="A4136" t="s">
        <v>9206</v>
      </c>
      <c r="B4136" t="s">
        <v>9207</v>
      </c>
      <c r="C4136" t="s">
        <v>77</v>
      </c>
      <c r="D4136" t="s">
        <v>204</v>
      </c>
      <c r="E4136">
        <v>220</v>
      </c>
      <c r="F4136" t="s">
        <v>79</v>
      </c>
      <c r="G4136">
        <v>2019</v>
      </c>
      <c r="H4136" t="s">
        <v>13</v>
      </c>
      <c r="J4136" t="s">
        <v>80</v>
      </c>
      <c r="K4136">
        <v>84</v>
      </c>
      <c r="L4136" s="18">
        <v>43292</v>
      </c>
      <c r="M4136" s="18">
        <v>45968</v>
      </c>
      <c r="N4136" s="18">
        <v>44468</v>
      </c>
      <c r="O4136">
        <v>34280000</v>
      </c>
      <c r="P4136">
        <v>17140000</v>
      </c>
      <c r="Q4136">
        <v>17140000</v>
      </c>
      <c r="R4136">
        <v>388554</v>
      </c>
      <c r="S4136" t="s">
        <v>163</v>
      </c>
      <c r="T4136">
        <v>1.0415746286143921</v>
      </c>
      <c r="U4136">
        <v>-0.85216124758390532</v>
      </c>
      <c r="V4136">
        <v>0.52564408481904745</v>
      </c>
      <c r="W4136">
        <v>-0.59607906727960092</v>
      </c>
      <c r="X4136">
        <v>1.7460343448427791</v>
      </c>
      <c r="Y4136" t="str">
        <f t="shared" si="256"/>
        <v>&gt;72</v>
      </c>
      <c r="Z4136" s="20">
        <f t="shared" si="257"/>
        <v>0.5</v>
      </c>
      <c r="AA4136" t="str">
        <f t="shared" si="258"/>
        <v>40%-60%</v>
      </c>
      <c r="AB4136">
        <f t="shared" si="259"/>
        <v>8.0570696881088151E-5</v>
      </c>
    </row>
    <row r="4137" spans="1:28" x14ac:dyDescent="0.25">
      <c r="A4137" t="s">
        <v>9208</v>
      </c>
      <c r="B4137" t="s">
        <v>9209</v>
      </c>
      <c r="C4137" t="s">
        <v>77</v>
      </c>
      <c r="D4137" t="s">
        <v>236</v>
      </c>
      <c r="E4137">
        <v>60</v>
      </c>
      <c r="F4137" t="s">
        <v>87</v>
      </c>
      <c r="G4137">
        <v>2021</v>
      </c>
      <c r="H4137" t="s">
        <v>24</v>
      </c>
      <c r="I4137" t="s">
        <v>84</v>
      </c>
      <c r="J4137" t="s">
        <v>80</v>
      </c>
      <c r="K4137">
        <v>84</v>
      </c>
      <c r="L4137" s="18">
        <v>44035</v>
      </c>
      <c r="M4137" s="18">
        <v>46591</v>
      </c>
      <c r="N4137" s="18">
        <v>44466</v>
      </c>
      <c r="O4137">
        <v>40490000</v>
      </c>
      <c r="P4137">
        <v>40490000</v>
      </c>
      <c r="Q4137">
        <v>0</v>
      </c>
      <c r="R4137">
        <v>882653</v>
      </c>
      <c r="S4137" t="s">
        <v>473</v>
      </c>
      <c r="T4137">
        <v>-2.1117276149901789</v>
      </c>
      <c r="U4137">
        <v>1.2009447865714571</v>
      </c>
      <c r="V4137">
        <v>0.6442108197930716</v>
      </c>
      <c r="W4137">
        <v>-0.953539379634468</v>
      </c>
      <c r="X4137">
        <v>-0.65174985443765243</v>
      </c>
      <c r="Y4137" t="str">
        <f t="shared" si="256"/>
        <v>&gt;72</v>
      </c>
      <c r="Z4137" s="20">
        <f t="shared" si="257"/>
        <v>1</v>
      </c>
      <c r="AA4137" t="str">
        <f t="shared" si="258"/>
        <v>80%-100%</v>
      </c>
      <c r="AB4137">
        <f t="shared" si="259"/>
        <v>1.8302724283930446E-4</v>
      </c>
    </row>
    <row r="4138" spans="1:28" x14ac:dyDescent="0.25">
      <c r="A4138" t="s">
        <v>1292</v>
      </c>
      <c r="B4138" t="s">
        <v>1293</v>
      </c>
      <c r="C4138" t="s">
        <v>77</v>
      </c>
      <c r="D4138" t="s">
        <v>93</v>
      </c>
      <c r="E4138">
        <v>61</v>
      </c>
      <c r="F4138" t="s">
        <v>17</v>
      </c>
      <c r="G4138">
        <v>2018</v>
      </c>
      <c r="H4138" t="s">
        <v>17</v>
      </c>
      <c r="J4138" t="s">
        <v>80</v>
      </c>
      <c r="K4138">
        <v>72</v>
      </c>
      <c r="L4138" s="18">
        <v>42746</v>
      </c>
      <c r="M4138" s="18">
        <v>45231</v>
      </c>
      <c r="N4138" s="18">
        <v>44139</v>
      </c>
      <c r="O4138">
        <v>54900000</v>
      </c>
      <c r="P4138">
        <v>36050492</v>
      </c>
      <c r="Q4138">
        <v>18849508</v>
      </c>
      <c r="R4138">
        <v>864427</v>
      </c>
      <c r="S4138" t="s">
        <v>332</v>
      </c>
      <c r="T4138">
        <v>0.44729843655045393</v>
      </c>
      <c r="U4138">
        <v>-0.20889268576587561</v>
      </c>
      <c r="V4138">
        <v>0.56516632981038883</v>
      </c>
      <c r="W4138">
        <v>0.4827414658669959</v>
      </c>
      <c r="X4138">
        <v>0.35377255171220601</v>
      </c>
      <c r="Y4138" t="str">
        <f t="shared" si="256"/>
        <v>61-72</v>
      </c>
      <c r="Z4138" s="20">
        <f t="shared" si="257"/>
        <v>0.65665741347905282</v>
      </c>
      <c r="AA4138" t="str">
        <f t="shared" si="258"/>
        <v>60%-80%</v>
      </c>
      <c r="AB4138">
        <f t="shared" si="259"/>
        <v>1.7924789293850634E-4</v>
      </c>
    </row>
    <row r="4139" spans="1:28" x14ac:dyDescent="0.25">
      <c r="A4139" t="s">
        <v>9210</v>
      </c>
      <c r="B4139" t="s">
        <v>9211</v>
      </c>
      <c r="C4139" t="s">
        <v>77</v>
      </c>
      <c r="D4139" t="s">
        <v>98</v>
      </c>
      <c r="E4139">
        <v>236</v>
      </c>
      <c r="F4139" t="s">
        <v>87</v>
      </c>
      <c r="G4139">
        <v>2018</v>
      </c>
      <c r="H4139" t="s">
        <v>15</v>
      </c>
      <c r="J4139" t="s">
        <v>80</v>
      </c>
      <c r="K4139">
        <v>84</v>
      </c>
      <c r="L4139" s="18">
        <v>43447</v>
      </c>
      <c r="M4139" s="18">
        <v>46004</v>
      </c>
      <c r="N4139" s="18">
        <v>44089</v>
      </c>
      <c r="O4139">
        <v>39990000</v>
      </c>
      <c r="P4139">
        <v>21195000</v>
      </c>
      <c r="Q4139">
        <v>18795000</v>
      </c>
      <c r="R4139">
        <v>467139</v>
      </c>
      <c r="S4139" t="s">
        <v>578</v>
      </c>
      <c r="T4139">
        <v>0.85965334532951332</v>
      </c>
      <c r="U4139">
        <v>-0.72894408124299848</v>
      </c>
      <c r="V4139">
        <v>0.32803285986234038</v>
      </c>
      <c r="W4139">
        <v>-0.55939706753822682</v>
      </c>
      <c r="X4139">
        <v>1.978077977031208</v>
      </c>
      <c r="Y4139" t="str">
        <f t="shared" si="256"/>
        <v>&gt;72</v>
      </c>
      <c r="Z4139" s="20">
        <f t="shared" si="257"/>
        <v>0.53000750187546886</v>
      </c>
      <c r="AA4139" t="str">
        <f t="shared" si="258"/>
        <v>40%-60%</v>
      </c>
      <c r="AB4139">
        <f t="shared" si="259"/>
        <v>9.6866110683031551E-5</v>
      </c>
    </row>
    <row r="4140" spans="1:28" x14ac:dyDescent="0.25">
      <c r="A4140" t="s">
        <v>9212</v>
      </c>
      <c r="B4140" t="s">
        <v>9213</v>
      </c>
      <c r="C4140" t="s">
        <v>77</v>
      </c>
      <c r="D4140" t="s">
        <v>246</v>
      </c>
      <c r="E4140">
        <v>84</v>
      </c>
      <c r="F4140" t="s">
        <v>12</v>
      </c>
      <c r="G4140">
        <v>2020</v>
      </c>
      <c r="H4140" t="s">
        <v>12</v>
      </c>
      <c r="I4140" t="s">
        <v>84</v>
      </c>
      <c r="J4140" t="s">
        <v>80</v>
      </c>
      <c r="K4140">
        <v>60</v>
      </c>
      <c r="L4140" s="18">
        <v>43745</v>
      </c>
      <c r="M4140" s="18">
        <v>45483</v>
      </c>
      <c r="N4140" s="18">
        <v>43790</v>
      </c>
      <c r="O4140">
        <v>70000000</v>
      </c>
      <c r="P4140">
        <v>20000000</v>
      </c>
      <c r="Q4140">
        <v>50000000</v>
      </c>
      <c r="R4140">
        <v>475200</v>
      </c>
      <c r="S4140" t="s">
        <v>208</v>
      </c>
      <c r="T4140">
        <v>0.43517035099812862</v>
      </c>
      <c r="U4140">
        <v>-1.732063833650489</v>
      </c>
      <c r="V4140">
        <v>-0.22527857001643839</v>
      </c>
      <c r="W4140">
        <v>0.33159184547049531</v>
      </c>
      <c r="X4140">
        <v>1.5913385900504931</v>
      </c>
      <c r="Y4140" t="str">
        <f t="shared" si="256"/>
        <v>49-60</v>
      </c>
      <c r="Z4140" s="20">
        <f t="shared" si="257"/>
        <v>0.2857142857142857</v>
      </c>
      <c r="AA4140" t="str">
        <f t="shared" si="258"/>
        <v>20%-40%</v>
      </c>
      <c r="AB4140">
        <f t="shared" si="259"/>
        <v>9.8537642535897435E-5</v>
      </c>
    </row>
    <row r="4141" spans="1:28" x14ac:dyDescent="0.25">
      <c r="A4141" t="s">
        <v>9214</v>
      </c>
      <c r="B4141" t="s">
        <v>9215</v>
      </c>
      <c r="C4141" t="s">
        <v>77</v>
      </c>
      <c r="D4141" t="s">
        <v>86</v>
      </c>
      <c r="E4141">
        <v>27</v>
      </c>
      <c r="F4141" t="s">
        <v>87</v>
      </c>
      <c r="G4141">
        <v>2020</v>
      </c>
      <c r="H4141" t="s">
        <v>15</v>
      </c>
      <c r="I4141" t="s">
        <v>84</v>
      </c>
      <c r="J4141" t="s">
        <v>80</v>
      </c>
      <c r="K4141">
        <v>84</v>
      </c>
      <c r="L4141" s="18">
        <v>43562</v>
      </c>
      <c r="M4141" s="18">
        <v>46207</v>
      </c>
      <c r="N4141" s="18">
        <v>44351</v>
      </c>
      <c r="O4141">
        <v>37790000</v>
      </c>
      <c r="P4141">
        <v>24614530</v>
      </c>
      <c r="Q4141">
        <v>13175470</v>
      </c>
      <c r="R4141">
        <v>531589</v>
      </c>
      <c r="S4141" t="s">
        <v>412</v>
      </c>
      <c r="T4141">
        <v>-1.626604192897168</v>
      </c>
      <c r="U4141">
        <v>-0.2306845841527006</v>
      </c>
      <c r="V4141">
        <v>0.24898836987965761</v>
      </c>
      <c r="W4141">
        <v>-0.86169863165730654</v>
      </c>
      <c r="X4141">
        <v>-1.11583711881451</v>
      </c>
      <c r="Y4141" t="str">
        <f t="shared" si="256"/>
        <v>&gt;72</v>
      </c>
      <c r="Z4141" s="20">
        <f t="shared" si="257"/>
        <v>0.65135035723736434</v>
      </c>
      <c r="AA4141" t="str">
        <f t="shared" si="258"/>
        <v>60%-80%</v>
      </c>
      <c r="AB4141">
        <f t="shared" si="259"/>
        <v>1.102304858123215E-4</v>
      </c>
    </row>
    <row r="4142" spans="1:28" x14ac:dyDescent="0.25">
      <c r="A4142" t="s">
        <v>9216</v>
      </c>
      <c r="B4142" t="s">
        <v>9217</v>
      </c>
      <c r="C4142" t="s">
        <v>77</v>
      </c>
      <c r="D4142" t="s">
        <v>100</v>
      </c>
      <c r="E4142">
        <v>61</v>
      </c>
      <c r="F4142" t="s">
        <v>87</v>
      </c>
      <c r="G4142">
        <v>2017</v>
      </c>
      <c r="H4142" t="s">
        <v>15</v>
      </c>
      <c r="J4142" t="s">
        <v>80</v>
      </c>
      <c r="K4142">
        <v>84</v>
      </c>
      <c r="L4142" s="18">
        <v>42731</v>
      </c>
      <c r="M4142" s="18">
        <v>45287</v>
      </c>
      <c r="N4142" s="18">
        <v>44468</v>
      </c>
      <c r="O4142">
        <v>34522000</v>
      </c>
      <c r="P4142">
        <v>32795900</v>
      </c>
      <c r="Q4142">
        <v>1726100</v>
      </c>
      <c r="R4142">
        <v>712916</v>
      </c>
      <c r="S4142" t="s">
        <v>264</v>
      </c>
      <c r="T4142">
        <v>0.45942652210277918</v>
      </c>
      <c r="U4142">
        <v>0.99563418315592023</v>
      </c>
      <c r="V4142">
        <v>0.35542422602052992</v>
      </c>
      <c r="W4142">
        <v>-0.90867235190429485</v>
      </c>
      <c r="X4142">
        <v>-0.57440197704150942</v>
      </c>
      <c r="Y4142" t="str">
        <f t="shared" si="256"/>
        <v>&gt;72</v>
      </c>
      <c r="Z4142" s="20">
        <f t="shared" si="257"/>
        <v>0.95</v>
      </c>
      <c r="AA4142" t="str">
        <f t="shared" si="258"/>
        <v>80%-100%</v>
      </c>
      <c r="AB4142">
        <f t="shared" si="259"/>
        <v>1.4783051760547527E-4</v>
      </c>
    </row>
    <row r="4143" spans="1:28" x14ac:dyDescent="0.25">
      <c r="A4143" t="s">
        <v>9218</v>
      </c>
      <c r="B4143" t="s">
        <v>9219</v>
      </c>
      <c r="C4143" t="s">
        <v>77</v>
      </c>
      <c r="D4143" t="s">
        <v>176</v>
      </c>
      <c r="E4143">
        <v>87</v>
      </c>
      <c r="F4143" t="s">
        <v>79</v>
      </c>
      <c r="G4143">
        <v>2019</v>
      </c>
      <c r="H4143" t="s">
        <v>13</v>
      </c>
      <c r="J4143" t="s">
        <v>80</v>
      </c>
      <c r="K4143">
        <v>60</v>
      </c>
      <c r="L4143" s="18">
        <v>43420</v>
      </c>
      <c r="M4143" s="18">
        <v>45246</v>
      </c>
      <c r="N4143" s="18">
        <v>43840</v>
      </c>
      <c r="O4143">
        <v>34280000</v>
      </c>
      <c r="P4143">
        <v>19280000</v>
      </c>
      <c r="Q4143">
        <v>15000000</v>
      </c>
      <c r="R4143">
        <v>474477</v>
      </c>
      <c r="S4143" t="s">
        <v>257</v>
      </c>
      <c r="T4143">
        <v>1.332648681870199</v>
      </c>
      <c r="U4143">
        <v>-0.59582245452133398</v>
      </c>
      <c r="V4143">
        <v>-0.72649730966193027</v>
      </c>
      <c r="W4143">
        <v>-0.117144314720746</v>
      </c>
      <c r="X4143">
        <v>1.5139907126543499</v>
      </c>
      <c r="Y4143" t="str">
        <f t="shared" si="256"/>
        <v>49-60</v>
      </c>
      <c r="Z4143" s="20">
        <f t="shared" si="257"/>
        <v>0.56242707117852975</v>
      </c>
      <c r="AA4143" t="str">
        <f t="shared" si="258"/>
        <v>40%-60%</v>
      </c>
      <c r="AB4143">
        <f t="shared" si="259"/>
        <v>9.8387720996433094E-5</v>
      </c>
    </row>
    <row r="4144" spans="1:28" x14ac:dyDescent="0.25">
      <c r="A4144" t="s">
        <v>9220</v>
      </c>
      <c r="B4144" t="s">
        <v>9221</v>
      </c>
      <c r="C4144" t="s">
        <v>77</v>
      </c>
      <c r="D4144" t="s">
        <v>630</v>
      </c>
      <c r="E4144">
        <v>62</v>
      </c>
      <c r="F4144" t="s">
        <v>95</v>
      </c>
      <c r="G4144">
        <v>2013</v>
      </c>
      <c r="H4144" t="s">
        <v>16</v>
      </c>
      <c r="J4144" t="s">
        <v>96</v>
      </c>
      <c r="K4144">
        <v>60</v>
      </c>
      <c r="L4144" s="18">
        <v>44069</v>
      </c>
      <c r="M4144" s="18">
        <v>45895</v>
      </c>
      <c r="N4144" s="18">
        <v>44263</v>
      </c>
      <c r="O4144">
        <v>34600000</v>
      </c>
      <c r="P4144">
        <v>32600000</v>
      </c>
      <c r="Q4144">
        <v>2000000</v>
      </c>
      <c r="R4144">
        <v>926049</v>
      </c>
      <c r="S4144" t="s">
        <v>103</v>
      </c>
      <c r="T4144">
        <v>-0.26825861103673743</v>
      </c>
      <c r="U4144">
        <v>0.96359148782517212</v>
      </c>
      <c r="V4144">
        <v>0.96038877972380288</v>
      </c>
      <c r="W4144">
        <v>-0.38141236712824822</v>
      </c>
      <c r="X4144">
        <v>-0.96114136402222416</v>
      </c>
      <c r="Y4144" t="str">
        <f t="shared" si="256"/>
        <v>49-60</v>
      </c>
      <c r="Z4144" s="20">
        <f t="shared" si="257"/>
        <v>0.94219653179190754</v>
      </c>
      <c r="AA4144" t="str">
        <f t="shared" si="258"/>
        <v>80%-100%</v>
      </c>
      <c r="AB4144">
        <f t="shared" si="259"/>
        <v>1.9202585297290674E-4</v>
      </c>
    </row>
    <row r="4145" spans="1:28" x14ac:dyDescent="0.25">
      <c r="A4145" t="s">
        <v>9222</v>
      </c>
      <c r="B4145" t="s">
        <v>9223</v>
      </c>
      <c r="C4145" t="s">
        <v>77</v>
      </c>
      <c r="D4145" t="s">
        <v>258</v>
      </c>
      <c r="E4145">
        <v>38</v>
      </c>
      <c r="F4145" t="s">
        <v>25</v>
      </c>
      <c r="G4145">
        <v>2020</v>
      </c>
      <c r="H4145" t="s">
        <v>25</v>
      </c>
      <c r="I4145" t="s">
        <v>84</v>
      </c>
      <c r="J4145" t="s">
        <v>80</v>
      </c>
      <c r="K4145">
        <v>48</v>
      </c>
      <c r="L4145" s="18">
        <v>43529</v>
      </c>
      <c r="M4145" s="18">
        <v>45049</v>
      </c>
      <c r="N4145" s="18">
        <v>43762</v>
      </c>
      <c r="O4145">
        <v>32990000</v>
      </c>
      <c r="P4145">
        <v>16440000</v>
      </c>
      <c r="Q4145">
        <v>16550000</v>
      </c>
      <c r="R4145">
        <v>449212</v>
      </c>
      <c r="S4145" t="s">
        <v>88</v>
      </c>
      <c r="T4145">
        <v>1.1992397407946209</v>
      </c>
      <c r="U4145">
        <v>-0.85900700883753045</v>
      </c>
      <c r="V4145">
        <v>-0.64209834592782056</v>
      </c>
      <c r="W4145">
        <v>-0.88178179418310099</v>
      </c>
      <c r="X4145">
        <v>4.4381042127634142E-2</v>
      </c>
      <c r="Y4145" t="str">
        <f t="shared" si="256"/>
        <v>37-48</v>
      </c>
      <c r="Z4145" s="20">
        <f t="shared" si="257"/>
        <v>0.49833282812973628</v>
      </c>
      <c r="AA4145" t="str">
        <f t="shared" si="258"/>
        <v>40%-60%</v>
      </c>
      <c r="AB4145">
        <f t="shared" si="259"/>
        <v>9.314876152953611E-5</v>
      </c>
    </row>
    <row r="4146" spans="1:28" x14ac:dyDescent="0.25">
      <c r="A4146" t="s">
        <v>9224</v>
      </c>
      <c r="B4146" t="s">
        <v>9225</v>
      </c>
      <c r="C4146" t="s">
        <v>77</v>
      </c>
      <c r="D4146" t="s">
        <v>256</v>
      </c>
      <c r="E4146">
        <v>46</v>
      </c>
      <c r="F4146" t="s">
        <v>117</v>
      </c>
      <c r="G4146">
        <v>2018</v>
      </c>
      <c r="H4146" t="s">
        <v>14</v>
      </c>
      <c r="J4146" t="s">
        <v>80</v>
      </c>
      <c r="K4146">
        <v>84</v>
      </c>
      <c r="L4146" s="18">
        <v>42947</v>
      </c>
      <c r="M4146" s="18">
        <v>45504</v>
      </c>
      <c r="N4146" s="18">
        <v>44005</v>
      </c>
      <c r="O4146">
        <v>44507500</v>
      </c>
      <c r="P4146">
        <v>25228750</v>
      </c>
      <c r="Q4146">
        <v>19278750</v>
      </c>
      <c r="R4146">
        <v>573816</v>
      </c>
      <c r="S4146" t="s">
        <v>287</v>
      </c>
      <c r="T4146">
        <v>1.5752103929167049</v>
      </c>
      <c r="U4146">
        <v>-0.57769108180904938</v>
      </c>
      <c r="V4146">
        <v>0.92086653473246149</v>
      </c>
      <c r="W4146">
        <v>-0.18136104752893509</v>
      </c>
      <c r="X4146">
        <v>0.1217289195237771</v>
      </c>
      <c r="Y4146" t="str">
        <f t="shared" si="256"/>
        <v>&gt;72</v>
      </c>
      <c r="Z4146" s="20">
        <f t="shared" si="257"/>
        <v>0.56684266696624164</v>
      </c>
      <c r="AA4146" t="str">
        <f t="shared" si="258"/>
        <v>40%-60%</v>
      </c>
      <c r="AB4146">
        <f t="shared" si="259"/>
        <v>1.1898669168640261E-4</v>
      </c>
    </row>
    <row r="4147" spans="1:28" x14ac:dyDescent="0.25">
      <c r="A4147" t="s">
        <v>9226</v>
      </c>
      <c r="B4147" t="s">
        <v>9227</v>
      </c>
      <c r="C4147" t="s">
        <v>77</v>
      </c>
      <c r="D4147" t="s">
        <v>526</v>
      </c>
      <c r="E4147">
        <v>51</v>
      </c>
      <c r="F4147" t="s">
        <v>142</v>
      </c>
      <c r="G4147">
        <v>2017</v>
      </c>
      <c r="H4147" t="s">
        <v>143</v>
      </c>
      <c r="J4147" t="s">
        <v>80</v>
      </c>
      <c r="K4147">
        <v>84</v>
      </c>
      <c r="L4147" s="18">
        <v>42753</v>
      </c>
      <c r="M4147" s="18">
        <v>45309</v>
      </c>
      <c r="N4147" s="18">
        <v>43250</v>
      </c>
      <c r="O4147">
        <v>29750000</v>
      </c>
      <c r="P4147">
        <v>24750000</v>
      </c>
      <c r="Q4147">
        <v>5000000</v>
      </c>
      <c r="R4147">
        <v>543576</v>
      </c>
      <c r="S4147" t="s">
        <v>261</v>
      </c>
      <c r="T4147">
        <v>-0.18336201217046039</v>
      </c>
      <c r="U4147">
        <v>0.51082511122511665</v>
      </c>
      <c r="V4147">
        <v>0.92086653473246149</v>
      </c>
      <c r="W4147">
        <v>1.207357330302077</v>
      </c>
      <c r="X4147">
        <v>2.3648173640119232</v>
      </c>
      <c r="Y4147" t="str">
        <f t="shared" si="256"/>
        <v>&gt;72</v>
      </c>
      <c r="Z4147" s="20">
        <f t="shared" si="257"/>
        <v>0.83193277310924374</v>
      </c>
      <c r="AA4147" t="str">
        <f t="shared" si="258"/>
        <v>80%-100%</v>
      </c>
      <c r="AB4147">
        <f t="shared" si="259"/>
        <v>1.1271611443411824E-4</v>
      </c>
    </row>
    <row r="4148" spans="1:28" x14ac:dyDescent="0.25">
      <c r="A4148" t="s">
        <v>9228</v>
      </c>
      <c r="B4148" t="s">
        <v>9229</v>
      </c>
      <c r="C4148" t="s">
        <v>77</v>
      </c>
      <c r="D4148" t="s">
        <v>263</v>
      </c>
      <c r="E4148">
        <v>49</v>
      </c>
      <c r="F4148" t="s">
        <v>12</v>
      </c>
      <c r="G4148">
        <v>2018</v>
      </c>
      <c r="H4148" t="s">
        <v>12</v>
      </c>
      <c r="J4148" t="s">
        <v>80</v>
      </c>
      <c r="K4148">
        <v>72</v>
      </c>
      <c r="L4148" s="18">
        <v>42877</v>
      </c>
      <c r="M4148" s="18">
        <v>45068</v>
      </c>
      <c r="N4148" s="18">
        <v>43103</v>
      </c>
      <c r="O4148">
        <v>78990000</v>
      </c>
      <c r="P4148">
        <v>39495000</v>
      </c>
      <c r="Q4148">
        <v>39495000</v>
      </c>
      <c r="R4148">
        <v>961965</v>
      </c>
      <c r="S4148" t="s">
        <v>162</v>
      </c>
      <c r="T4148">
        <v>0.98093420085276606</v>
      </c>
      <c r="U4148">
        <v>-0.85216124758390532</v>
      </c>
      <c r="V4148">
        <v>0.92086653473246149</v>
      </c>
      <c r="W4148">
        <v>1.285151248808966</v>
      </c>
      <c r="X4148">
        <v>0.89520769348520657</v>
      </c>
      <c r="Y4148" t="str">
        <f t="shared" si="256"/>
        <v>61-72</v>
      </c>
      <c r="Z4148" s="20">
        <f t="shared" si="257"/>
        <v>0.5</v>
      </c>
      <c r="AA4148" t="str">
        <f t="shared" si="258"/>
        <v>40%-60%</v>
      </c>
      <c r="AB4148">
        <f t="shared" si="259"/>
        <v>1.9947340762214768E-4</v>
      </c>
    </row>
    <row r="4149" spans="1:28" x14ac:dyDescent="0.25">
      <c r="A4149" t="s">
        <v>9230</v>
      </c>
      <c r="B4149" t="s">
        <v>9231</v>
      </c>
      <c r="C4149" t="s">
        <v>77</v>
      </c>
      <c r="D4149" t="s">
        <v>240</v>
      </c>
      <c r="E4149">
        <v>77</v>
      </c>
      <c r="F4149" t="s">
        <v>79</v>
      </c>
      <c r="G4149">
        <v>2019</v>
      </c>
      <c r="H4149" t="s">
        <v>13</v>
      </c>
      <c r="J4149" t="s">
        <v>80</v>
      </c>
      <c r="K4149">
        <v>84</v>
      </c>
      <c r="L4149" s="18">
        <v>43480</v>
      </c>
      <c r="M4149" s="18">
        <v>46037</v>
      </c>
      <c r="N4149" s="18">
        <v>43826</v>
      </c>
      <c r="O4149">
        <v>35500000</v>
      </c>
      <c r="P4149">
        <v>17750000</v>
      </c>
      <c r="Q4149">
        <v>17750000</v>
      </c>
      <c r="R4149">
        <v>392276</v>
      </c>
      <c r="S4149" t="s">
        <v>124</v>
      </c>
      <c r="T4149">
        <v>1.187111655242296</v>
      </c>
      <c r="U4149">
        <v>-0.85216124758390532</v>
      </c>
      <c r="V4149">
        <v>0.4070773498450232</v>
      </c>
      <c r="W4149">
        <v>-5.0034045233717732E-2</v>
      </c>
      <c r="X4149">
        <v>-0.1103147126646518</v>
      </c>
      <c r="Y4149" t="str">
        <f t="shared" si="256"/>
        <v>&gt;72</v>
      </c>
      <c r="Z4149" s="20">
        <f t="shared" si="257"/>
        <v>0.5</v>
      </c>
      <c r="AA4149" t="str">
        <f t="shared" si="258"/>
        <v>40%-60%</v>
      </c>
      <c r="AB4149">
        <f t="shared" si="259"/>
        <v>8.1342492136809137E-5</v>
      </c>
    </row>
    <row r="4150" spans="1:28" x14ac:dyDescent="0.25">
      <c r="A4150" t="s">
        <v>9232</v>
      </c>
      <c r="B4150" t="s">
        <v>9233</v>
      </c>
      <c r="C4150" t="s">
        <v>77</v>
      </c>
      <c r="D4150" t="s">
        <v>404</v>
      </c>
      <c r="E4150">
        <v>220</v>
      </c>
      <c r="F4150" t="s">
        <v>12</v>
      </c>
      <c r="G4150">
        <v>2021</v>
      </c>
      <c r="H4150" t="s">
        <v>12</v>
      </c>
      <c r="I4150" t="s">
        <v>84</v>
      </c>
      <c r="J4150" t="s">
        <v>80</v>
      </c>
      <c r="K4150">
        <v>72</v>
      </c>
      <c r="L4150" s="18">
        <v>44287</v>
      </c>
      <c r="M4150" s="18">
        <v>46391</v>
      </c>
      <c r="N4150" s="18">
        <v>44512</v>
      </c>
      <c r="O4150">
        <v>81390000</v>
      </c>
      <c r="P4150">
        <v>39390000</v>
      </c>
      <c r="Q4150">
        <v>42000000</v>
      </c>
      <c r="R4150">
        <v>980042</v>
      </c>
      <c r="S4150" t="s">
        <v>385</v>
      </c>
      <c r="T4150">
        <v>5.9199698876045093E-2</v>
      </c>
      <c r="U4150">
        <v>-0.91799988561247758</v>
      </c>
      <c r="V4150">
        <v>-0.58097877493851102</v>
      </c>
      <c r="W4150">
        <v>-1.8765727158843368E-2</v>
      </c>
      <c r="X4150">
        <v>0.50846830650449182</v>
      </c>
      <c r="Y4150" t="str">
        <f t="shared" si="256"/>
        <v>61-72</v>
      </c>
      <c r="Z4150" s="20">
        <f t="shared" si="257"/>
        <v>0.48396608920014744</v>
      </c>
      <c r="AA4150" t="str">
        <f t="shared" si="258"/>
        <v>40%-60%</v>
      </c>
      <c r="AB4150">
        <f t="shared" si="259"/>
        <v>2.032218608294739E-4</v>
      </c>
    </row>
    <row r="4151" spans="1:28" x14ac:dyDescent="0.25">
      <c r="A4151" t="s">
        <v>9234</v>
      </c>
      <c r="B4151" t="s">
        <v>9235</v>
      </c>
      <c r="C4151" t="s">
        <v>77</v>
      </c>
      <c r="D4151" t="s">
        <v>112</v>
      </c>
      <c r="E4151">
        <v>236</v>
      </c>
      <c r="F4151" t="s">
        <v>87</v>
      </c>
      <c r="G4151">
        <v>2019</v>
      </c>
      <c r="H4151" t="s">
        <v>15</v>
      </c>
      <c r="J4151" t="s">
        <v>80</v>
      </c>
      <c r="K4151">
        <v>72</v>
      </c>
      <c r="L4151" s="18">
        <v>43195</v>
      </c>
      <c r="M4151" s="18">
        <v>45416</v>
      </c>
      <c r="N4151" s="18">
        <v>43665</v>
      </c>
      <c r="O4151">
        <v>32597700</v>
      </c>
      <c r="P4151">
        <v>10797700</v>
      </c>
      <c r="Q4151">
        <v>21800000</v>
      </c>
      <c r="R4151">
        <v>235158</v>
      </c>
      <c r="S4151" t="s">
        <v>445</v>
      </c>
      <c r="T4151">
        <v>1.2477520830039219</v>
      </c>
      <c r="U4151">
        <v>-1.5451208281551589</v>
      </c>
      <c r="V4151">
        <v>-0.80689978398251561</v>
      </c>
      <c r="W4151">
        <v>0.26440922097130981</v>
      </c>
      <c r="X4151">
        <v>1.281947080465921</v>
      </c>
      <c r="Y4151" t="str">
        <f t="shared" si="256"/>
        <v>61-72</v>
      </c>
      <c r="Z4151" s="20">
        <f t="shared" si="257"/>
        <v>0.33124116118621866</v>
      </c>
      <c r="AA4151" t="str">
        <f t="shared" si="258"/>
        <v>20%-40%</v>
      </c>
      <c r="AB4151">
        <f t="shared" si="259"/>
        <v>4.8762447271583687E-5</v>
      </c>
    </row>
    <row r="4152" spans="1:28" x14ac:dyDescent="0.25">
      <c r="A4152" t="s">
        <v>9236</v>
      </c>
      <c r="B4152" t="s">
        <v>9237</v>
      </c>
      <c r="C4152" t="s">
        <v>77</v>
      </c>
      <c r="D4152" t="s">
        <v>576</v>
      </c>
      <c r="E4152">
        <v>83</v>
      </c>
      <c r="F4152" t="s">
        <v>25</v>
      </c>
      <c r="G4152">
        <v>2021</v>
      </c>
      <c r="H4152" t="s">
        <v>25</v>
      </c>
      <c r="I4152" t="s">
        <v>84</v>
      </c>
      <c r="J4152" t="s">
        <v>80</v>
      </c>
      <c r="K4152">
        <v>84</v>
      </c>
      <c r="L4152" s="18">
        <v>43932</v>
      </c>
      <c r="M4152" s="18">
        <v>46695</v>
      </c>
      <c r="N4152" s="18">
        <v>44320</v>
      </c>
      <c r="O4152">
        <v>40950000</v>
      </c>
      <c r="P4152">
        <v>40950000</v>
      </c>
      <c r="Q4152">
        <v>0</v>
      </c>
      <c r="R4152">
        <v>920626</v>
      </c>
      <c r="S4152" t="s">
        <v>205</v>
      </c>
      <c r="T4152">
        <v>-1.2263773696704341</v>
      </c>
      <c r="U4152">
        <v>1.2009447865714571</v>
      </c>
      <c r="V4152">
        <v>9.0899389914291959E-2</v>
      </c>
      <c r="W4152">
        <v>0.1209524651242624</v>
      </c>
      <c r="X4152">
        <v>-0.57440197704150942</v>
      </c>
      <c r="Y4152" t="str">
        <f t="shared" si="256"/>
        <v>&gt;72</v>
      </c>
      <c r="Z4152" s="20">
        <f t="shared" si="257"/>
        <v>1</v>
      </c>
      <c r="AA4152" t="str">
        <f t="shared" si="258"/>
        <v>80%-100%</v>
      </c>
      <c r="AB4152">
        <f t="shared" si="259"/>
        <v>1.9090133774674476E-4</v>
      </c>
    </row>
    <row r="4153" spans="1:28" x14ac:dyDescent="0.25">
      <c r="A4153" t="s">
        <v>9238</v>
      </c>
      <c r="B4153" t="s">
        <v>9239</v>
      </c>
      <c r="C4153" t="s">
        <v>77</v>
      </c>
      <c r="D4153" t="s">
        <v>195</v>
      </c>
      <c r="E4153">
        <v>236</v>
      </c>
      <c r="F4153" t="s">
        <v>17</v>
      </c>
      <c r="G4153">
        <v>2017</v>
      </c>
      <c r="H4153" t="s">
        <v>17</v>
      </c>
      <c r="J4153" t="s">
        <v>80</v>
      </c>
      <c r="K4153">
        <v>36</v>
      </c>
      <c r="L4153" s="18">
        <v>43010</v>
      </c>
      <c r="M4153" s="18">
        <v>43871</v>
      </c>
      <c r="N4153" s="18">
        <v>43160</v>
      </c>
      <c r="O4153">
        <v>56014600</v>
      </c>
      <c r="P4153">
        <v>29014600</v>
      </c>
      <c r="Q4153">
        <v>27000000</v>
      </c>
      <c r="R4153">
        <v>1186503</v>
      </c>
      <c r="S4153" t="s">
        <v>164</v>
      </c>
      <c r="T4153">
        <v>1.2113678263469461</v>
      </c>
      <c r="U4153">
        <v>-0.77832000947081703</v>
      </c>
      <c r="V4153">
        <v>0.72325530977575447</v>
      </c>
      <c r="W4153">
        <v>-0.51144361727914489</v>
      </c>
      <c r="X4153">
        <v>0.89520769348520657</v>
      </c>
      <c r="Y4153" t="str">
        <f t="shared" si="256"/>
        <v>25-36</v>
      </c>
      <c r="Z4153" s="20">
        <f t="shared" si="257"/>
        <v>0.5179828116241123</v>
      </c>
      <c r="AA4153" t="str">
        <f t="shared" si="258"/>
        <v>40%-60%</v>
      </c>
      <c r="AB4153">
        <f t="shared" si="259"/>
        <v>2.4603368788251245E-4</v>
      </c>
    </row>
    <row r="4154" spans="1:28" x14ac:dyDescent="0.25">
      <c r="A4154" t="s">
        <v>9240</v>
      </c>
      <c r="B4154" t="s">
        <v>9241</v>
      </c>
      <c r="C4154" t="s">
        <v>77</v>
      </c>
      <c r="D4154" t="s">
        <v>354</v>
      </c>
      <c r="E4154">
        <v>61</v>
      </c>
      <c r="F4154" t="s">
        <v>17</v>
      </c>
      <c r="G4154">
        <v>2019</v>
      </c>
      <c r="H4154" t="s">
        <v>17</v>
      </c>
      <c r="J4154" t="s">
        <v>80</v>
      </c>
      <c r="K4154">
        <v>84</v>
      </c>
      <c r="L4154" s="18">
        <v>43280</v>
      </c>
      <c r="M4154" s="18">
        <v>45837</v>
      </c>
      <c r="N4154" s="18">
        <v>44301</v>
      </c>
      <c r="O4154">
        <v>57460000</v>
      </c>
      <c r="P4154">
        <v>43324363</v>
      </c>
      <c r="Q4154">
        <v>14135637</v>
      </c>
      <c r="R4154">
        <v>807950</v>
      </c>
      <c r="S4154" t="s">
        <v>332</v>
      </c>
      <c r="T4154">
        <v>-0.48656415097859229</v>
      </c>
      <c r="U4154">
        <v>0.19078253034695949</v>
      </c>
      <c r="V4154">
        <v>-0.56284260954565946</v>
      </c>
      <c r="W4154">
        <v>0.28479342017612552</v>
      </c>
      <c r="X4154">
        <v>-0.65174985443765243</v>
      </c>
      <c r="Y4154" t="str">
        <f t="shared" si="256"/>
        <v>&gt;72</v>
      </c>
      <c r="Z4154" s="20">
        <f t="shared" si="257"/>
        <v>0.75399169857292025</v>
      </c>
      <c r="AA4154" t="str">
        <f t="shared" si="258"/>
        <v>60%-80%</v>
      </c>
      <c r="AB4154">
        <f t="shared" si="259"/>
        <v>1.6753680195050153E-4</v>
      </c>
    </row>
    <row r="4155" spans="1:28" x14ac:dyDescent="0.25">
      <c r="A4155" t="s">
        <v>9242</v>
      </c>
      <c r="B4155" t="s">
        <v>9243</v>
      </c>
      <c r="C4155" t="s">
        <v>77</v>
      </c>
      <c r="D4155" t="s">
        <v>271</v>
      </c>
      <c r="E4155">
        <v>61</v>
      </c>
      <c r="F4155" t="s">
        <v>87</v>
      </c>
      <c r="G4155">
        <v>2018</v>
      </c>
      <c r="H4155" t="s">
        <v>15</v>
      </c>
      <c r="J4155" t="s">
        <v>80</v>
      </c>
      <c r="K4155">
        <v>84</v>
      </c>
      <c r="L4155" s="18">
        <v>43248</v>
      </c>
      <c r="M4155" s="18">
        <v>45805</v>
      </c>
      <c r="N4155" s="18">
        <v>44362</v>
      </c>
      <c r="O4155">
        <v>33790000</v>
      </c>
      <c r="P4155">
        <v>12461000</v>
      </c>
      <c r="Q4155">
        <v>21329000</v>
      </c>
      <c r="R4155">
        <v>238979</v>
      </c>
      <c r="S4155" t="s">
        <v>262</v>
      </c>
      <c r="T4155">
        <v>0.26537715326557482</v>
      </c>
      <c r="U4155">
        <v>-1.390987655127254</v>
      </c>
      <c r="V4155">
        <v>-0.2325154882968028</v>
      </c>
      <c r="W4155">
        <v>-0.69863731845662402</v>
      </c>
      <c r="X4155">
        <v>-1.270532873606796</v>
      </c>
      <c r="Y4155" t="str">
        <f t="shared" si="256"/>
        <v>&gt;72</v>
      </c>
      <c r="Z4155" s="20">
        <f t="shared" si="257"/>
        <v>0.36877774489493931</v>
      </c>
      <c r="AA4155" t="str">
        <f t="shared" si="258"/>
        <v>20%-40%</v>
      </c>
      <c r="AB4155">
        <f t="shared" si="259"/>
        <v>4.9554771202832979E-5</v>
      </c>
    </row>
    <row r="4156" spans="1:28" x14ac:dyDescent="0.25">
      <c r="A4156" t="s">
        <v>9244</v>
      </c>
      <c r="B4156" t="s">
        <v>9245</v>
      </c>
      <c r="C4156" t="s">
        <v>77</v>
      </c>
      <c r="D4156" t="s">
        <v>244</v>
      </c>
      <c r="E4156">
        <v>76</v>
      </c>
      <c r="F4156" t="s">
        <v>95</v>
      </c>
      <c r="G4156">
        <v>2013</v>
      </c>
      <c r="H4156" t="s">
        <v>16</v>
      </c>
      <c r="J4156" t="s">
        <v>96</v>
      </c>
      <c r="K4156">
        <v>60</v>
      </c>
      <c r="L4156" s="18">
        <v>44415</v>
      </c>
      <c r="M4156" s="18">
        <v>46211</v>
      </c>
      <c r="N4156" s="18">
        <v>44503</v>
      </c>
      <c r="O4156">
        <v>50600000</v>
      </c>
      <c r="P4156">
        <v>50600000</v>
      </c>
      <c r="Q4156">
        <v>0</v>
      </c>
      <c r="R4156">
        <v>1316967</v>
      </c>
      <c r="S4156" t="s">
        <v>330</v>
      </c>
      <c r="T4156">
        <v>0.41091417989347812</v>
      </c>
      <c r="U4156">
        <v>1.2009447865714571</v>
      </c>
      <c r="V4156">
        <v>0.48612183982770601</v>
      </c>
      <c r="W4156">
        <v>-0.32391801237617368</v>
      </c>
      <c r="X4156">
        <v>-0.80644560922993824</v>
      </c>
      <c r="Y4156" t="str">
        <f t="shared" si="256"/>
        <v>49-60</v>
      </c>
      <c r="Z4156" s="20">
        <f t="shared" si="257"/>
        <v>1</v>
      </c>
      <c r="AA4156" t="str">
        <f t="shared" si="258"/>
        <v>80%-100%</v>
      </c>
      <c r="AB4156">
        <f t="shared" si="259"/>
        <v>2.7308674974236793E-4</v>
      </c>
    </row>
    <row r="4157" spans="1:28" x14ac:dyDescent="0.25">
      <c r="A4157" t="s">
        <v>9246</v>
      </c>
      <c r="B4157" t="s">
        <v>9247</v>
      </c>
      <c r="C4157" t="s">
        <v>77</v>
      </c>
      <c r="D4157" t="s">
        <v>246</v>
      </c>
      <c r="E4157">
        <v>60</v>
      </c>
      <c r="F4157" t="s">
        <v>87</v>
      </c>
      <c r="G4157">
        <v>2020</v>
      </c>
      <c r="H4157" t="s">
        <v>15</v>
      </c>
      <c r="I4157" t="s">
        <v>84</v>
      </c>
      <c r="J4157" t="s">
        <v>80</v>
      </c>
      <c r="K4157">
        <v>48</v>
      </c>
      <c r="L4157" s="18">
        <v>43612</v>
      </c>
      <c r="M4157" s="18">
        <v>45073</v>
      </c>
      <c r="N4157" s="18">
        <v>43860</v>
      </c>
      <c r="O4157">
        <v>36650700</v>
      </c>
      <c r="P4157">
        <v>26650700</v>
      </c>
      <c r="Q4157">
        <v>10000000</v>
      </c>
      <c r="R4157">
        <v>955326</v>
      </c>
      <c r="S4157" t="s">
        <v>365</v>
      </c>
      <c r="T4157">
        <v>0.42304226544580342</v>
      </c>
      <c r="U4157">
        <v>8.0580900394460461E-2</v>
      </c>
      <c r="V4157">
        <v>9.0899389914291959E-2</v>
      </c>
      <c r="W4157">
        <v>-0.28438728295890198</v>
      </c>
      <c r="X4157">
        <v>-0.65174985443765243</v>
      </c>
      <c r="Y4157" t="str">
        <f t="shared" si="256"/>
        <v>37-48</v>
      </c>
      <c r="Z4157" s="20">
        <f t="shared" si="257"/>
        <v>0.72715391520489381</v>
      </c>
      <c r="AA4157" t="str">
        <f t="shared" si="258"/>
        <v>60%-80%</v>
      </c>
      <c r="AB4157">
        <f t="shared" si="259"/>
        <v>1.9809674219959755E-4</v>
      </c>
    </row>
    <row r="4158" spans="1:28" x14ac:dyDescent="0.25">
      <c r="A4158" t="s">
        <v>9248</v>
      </c>
      <c r="B4158" t="s">
        <v>9249</v>
      </c>
      <c r="C4158" t="s">
        <v>77</v>
      </c>
      <c r="D4158" t="s">
        <v>136</v>
      </c>
      <c r="E4158">
        <v>236</v>
      </c>
      <c r="F4158" t="s">
        <v>79</v>
      </c>
      <c r="G4158">
        <v>2022</v>
      </c>
      <c r="H4158" t="s">
        <v>26</v>
      </c>
      <c r="I4158" t="s">
        <v>84</v>
      </c>
      <c r="J4158" t="s">
        <v>80</v>
      </c>
      <c r="K4158">
        <v>72</v>
      </c>
      <c r="L4158" s="18">
        <v>44443</v>
      </c>
      <c r="M4158" s="18">
        <v>46486</v>
      </c>
      <c r="N4158" s="18">
        <v>44340</v>
      </c>
      <c r="O4158">
        <v>44360000</v>
      </c>
      <c r="P4158">
        <v>31052000</v>
      </c>
      <c r="Q4158">
        <v>13308000</v>
      </c>
      <c r="R4158">
        <v>776233</v>
      </c>
      <c r="S4158" t="s">
        <v>266</v>
      </c>
      <c r="T4158">
        <v>0.38665800878882761</v>
      </c>
      <c r="U4158">
        <v>-3.091883392176074E-2</v>
      </c>
      <c r="V4158">
        <v>-0.2648008150077798</v>
      </c>
      <c r="W4158">
        <v>-0.64818795218184244</v>
      </c>
      <c r="X4158">
        <v>-0.65174985443765243</v>
      </c>
      <c r="Y4158" t="str">
        <f t="shared" si="256"/>
        <v>61-72</v>
      </c>
      <c r="Z4158" s="20">
        <f t="shared" si="257"/>
        <v>0.7</v>
      </c>
      <c r="AA4158" t="str">
        <f t="shared" si="258"/>
        <v>60%-80%</v>
      </c>
      <c r="AB4158">
        <f t="shared" si="259"/>
        <v>1.6095995344816345E-4</v>
      </c>
    </row>
    <row r="4159" spans="1:28" x14ac:dyDescent="0.25">
      <c r="A4159" t="s">
        <v>9250</v>
      </c>
      <c r="B4159" t="s">
        <v>9251</v>
      </c>
      <c r="C4159" t="s">
        <v>77</v>
      </c>
      <c r="D4159" t="s">
        <v>263</v>
      </c>
      <c r="E4159">
        <v>27</v>
      </c>
      <c r="F4159" t="s">
        <v>87</v>
      </c>
      <c r="G4159">
        <v>2018</v>
      </c>
      <c r="H4159" t="s">
        <v>15</v>
      </c>
      <c r="J4159" t="s">
        <v>80</v>
      </c>
      <c r="K4159">
        <v>72</v>
      </c>
      <c r="L4159" s="18">
        <v>42901</v>
      </c>
      <c r="M4159" s="18">
        <v>45092</v>
      </c>
      <c r="N4159" s="18">
        <v>43115</v>
      </c>
      <c r="O4159">
        <v>42990000</v>
      </c>
      <c r="P4159">
        <v>21495000</v>
      </c>
      <c r="Q4159">
        <v>21495000</v>
      </c>
      <c r="R4159">
        <v>523545</v>
      </c>
      <c r="S4159" t="s">
        <v>217</v>
      </c>
      <c r="T4159">
        <v>1.5630823073643789</v>
      </c>
      <c r="U4159">
        <v>-0.85216124758390532</v>
      </c>
      <c r="V4159">
        <v>0.92086653473246149</v>
      </c>
      <c r="W4159">
        <v>-0.53865972276948759</v>
      </c>
      <c r="X4159">
        <v>2.1327737318234941</v>
      </c>
      <c r="Y4159" t="str">
        <f t="shared" si="256"/>
        <v>61-72</v>
      </c>
      <c r="Z4159" s="20">
        <f t="shared" si="257"/>
        <v>0.5</v>
      </c>
      <c r="AA4159" t="str">
        <f t="shared" si="258"/>
        <v>40%-60%</v>
      </c>
      <c r="AB4159">
        <f t="shared" si="259"/>
        <v>1.0856247908555645E-4</v>
      </c>
    </row>
    <row r="4160" spans="1:28" x14ac:dyDescent="0.25">
      <c r="A4160" t="s">
        <v>9252</v>
      </c>
      <c r="B4160" t="s">
        <v>9253</v>
      </c>
      <c r="C4160" t="s">
        <v>77</v>
      </c>
      <c r="D4160" t="s">
        <v>463</v>
      </c>
      <c r="E4160">
        <v>50</v>
      </c>
      <c r="F4160" t="s">
        <v>117</v>
      </c>
      <c r="G4160">
        <v>2018</v>
      </c>
      <c r="H4160" t="s">
        <v>14</v>
      </c>
      <c r="J4160" t="s">
        <v>80</v>
      </c>
      <c r="K4160">
        <v>36</v>
      </c>
      <c r="L4160" s="18">
        <v>43089</v>
      </c>
      <c r="M4160" s="18">
        <v>44185</v>
      </c>
      <c r="N4160" s="18">
        <v>43815</v>
      </c>
      <c r="O4160">
        <v>44150000</v>
      </c>
      <c r="P4160">
        <v>22150000</v>
      </c>
      <c r="Q4160">
        <v>22000000</v>
      </c>
      <c r="R4160">
        <v>818777</v>
      </c>
      <c r="S4160" t="s">
        <v>109</v>
      </c>
      <c r="T4160">
        <v>1.090086970823694</v>
      </c>
      <c r="U4160">
        <v>-0.84518580239424967</v>
      </c>
      <c r="V4160">
        <v>0.2094661248883162</v>
      </c>
      <c r="W4160">
        <v>-0.45518653323495939</v>
      </c>
      <c r="X4160">
        <v>-0.18766259006079469</v>
      </c>
      <c r="Y4160" t="str">
        <f t="shared" si="256"/>
        <v>25-36</v>
      </c>
      <c r="Z4160" s="20">
        <f t="shared" si="257"/>
        <v>0.50169875424688559</v>
      </c>
      <c r="AA4160" t="str">
        <f t="shared" si="258"/>
        <v>40%-60%</v>
      </c>
      <c r="AB4160">
        <f t="shared" si="259"/>
        <v>1.6978189255600692E-4</v>
      </c>
    </row>
    <row r="4161" spans="1:28" x14ac:dyDescent="0.25">
      <c r="A4161" t="s">
        <v>9254</v>
      </c>
      <c r="B4161" t="s">
        <v>9255</v>
      </c>
      <c r="C4161" t="s">
        <v>77</v>
      </c>
      <c r="D4161" t="s">
        <v>128</v>
      </c>
      <c r="E4161">
        <v>62</v>
      </c>
      <c r="F4161" t="s">
        <v>87</v>
      </c>
      <c r="G4161">
        <v>2018</v>
      </c>
      <c r="H4161" t="s">
        <v>15</v>
      </c>
      <c r="J4161" t="s">
        <v>80</v>
      </c>
      <c r="K4161">
        <v>84</v>
      </c>
      <c r="L4161" s="18">
        <v>42927</v>
      </c>
      <c r="M4161" s="18">
        <v>45588</v>
      </c>
      <c r="N4161" s="18">
        <v>43615</v>
      </c>
      <c r="O4161">
        <v>38940000</v>
      </c>
      <c r="P4161">
        <v>35046000</v>
      </c>
      <c r="Q4161">
        <v>3894000</v>
      </c>
      <c r="R4161">
        <v>771972</v>
      </c>
      <c r="S4161" t="s">
        <v>641</v>
      </c>
      <c r="T4161">
        <v>0.8353971742248627</v>
      </c>
      <c r="U4161">
        <v>0.79032357974038436</v>
      </c>
      <c r="V4161">
        <v>1.434655719619899</v>
      </c>
      <c r="W4161">
        <v>-0.39483588140204612</v>
      </c>
      <c r="X4161">
        <v>-0.65174985443765243</v>
      </c>
      <c r="Y4161" t="str">
        <f t="shared" si="256"/>
        <v>&gt;72</v>
      </c>
      <c r="Z4161" s="20">
        <f t="shared" si="257"/>
        <v>0.9</v>
      </c>
      <c r="AA4161" t="str">
        <f t="shared" si="258"/>
        <v>80%-100%</v>
      </c>
      <c r="AB4161">
        <f t="shared" si="259"/>
        <v>1.6007639095901054E-4</v>
      </c>
    </row>
    <row r="4162" spans="1:28" x14ac:dyDescent="0.25">
      <c r="A4162" t="s">
        <v>9256</v>
      </c>
      <c r="B4162" t="s">
        <v>9257</v>
      </c>
      <c r="C4162" t="s">
        <v>77</v>
      </c>
      <c r="D4162" t="s">
        <v>263</v>
      </c>
      <c r="E4162">
        <v>61</v>
      </c>
      <c r="F4162" t="s">
        <v>117</v>
      </c>
      <c r="G4162">
        <v>2017</v>
      </c>
      <c r="H4162" t="s">
        <v>14</v>
      </c>
      <c r="J4162" t="s">
        <v>80</v>
      </c>
      <c r="K4162">
        <v>72</v>
      </c>
      <c r="L4162" s="18">
        <v>42872</v>
      </c>
      <c r="M4162" s="18">
        <v>45063</v>
      </c>
      <c r="N4162" s="18">
        <v>43507</v>
      </c>
      <c r="O4162">
        <v>45720000</v>
      </c>
      <c r="P4162">
        <v>22860000</v>
      </c>
      <c r="Q4162">
        <v>22860000</v>
      </c>
      <c r="R4162">
        <v>556792</v>
      </c>
      <c r="S4162" t="s">
        <v>872</v>
      </c>
      <c r="T4162">
        <v>1.0051903719574169</v>
      </c>
      <c r="U4162">
        <v>-0.85216124758390532</v>
      </c>
      <c r="V4162">
        <v>0.92086653473246149</v>
      </c>
      <c r="W4162">
        <v>-0.36716208067424988</v>
      </c>
      <c r="X4162">
        <v>0.43112042910834891</v>
      </c>
      <c r="Y4162" t="str">
        <f t="shared" si="256"/>
        <v>61-72</v>
      </c>
      <c r="Z4162" s="20">
        <f t="shared" si="257"/>
        <v>0.5</v>
      </c>
      <c r="AA4162" t="str">
        <f t="shared" si="258"/>
        <v>40%-60%</v>
      </c>
      <c r="AB4162">
        <f t="shared" si="259"/>
        <v>1.1545658893696845E-4</v>
      </c>
    </row>
    <row r="4163" spans="1:28" x14ac:dyDescent="0.25">
      <c r="A4163" t="s">
        <v>9258</v>
      </c>
      <c r="B4163" t="s">
        <v>9259</v>
      </c>
      <c r="C4163" t="s">
        <v>77</v>
      </c>
      <c r="D4163" t="s">
        <v>566</v>
      </c>
      <c r="E4163">
        <v>51</v>
      </c>
      <c r="F4163" t="s">
        <v>117</v>
      </c>
      <c r="G4163">
        <v>2019</v>
      </c>
      <c r="H4163" t="s">
        <v>14</v>
      </c>
      <c r="J4163" t="s">
        <v>80</v>
      </c>
      <c r="K4163">
        <v>72</v>
      </c>
      <c r="L4163" s="18">
        <v>43147</v>
      </c>
      <c r="M4163" s="18">
        <v>45338</v>
      </c>
      <c r="N4163" s="18">
        <v>44265</v>
      </c>
      <c r="O4163">
        <v>47650000</v>
      </c>
      <c r="P4163">
        <v>42885000</v>
      </c>
      <c r="Q4163">
        <v>4765000</v>
      </c>
      <c r="R4163">
        <v>1146083</v>
      </c>
      <c r="S4163" t="s">
        <v>261</v>
      </c>
      <c r="T4163">
        <v>0.58070737762603197</v>
      </c>
      <c r="U4163">
        <v>0.79032357974038436</v>
      </c>
      <c r="V4163">
        <v>9.0899389914291959E-2</v>
      </c>
      <c r="W4163">
        <v>-0.27446435727786811</v>
      </c>
      <c r="X4163">
        <v>-0.57440197704150942</v>
      </c>
      <c r="Y4163" t="str">
        <f t="shared" ref="Y4163:Y4226" si="260">IF(K4163&lt;=24,"&lt;=24",IF(AND(K4163&gt;=25,K4163&lt;=36),"25-36",IF(AND(K4163&gt;=37,K4163&lt;=48),"37-48",IF(AND(K4163&gt;=49,K4163&lt;=60),"49-60",IF(AND(K4163&gt;=61,K4163&lt;=72),"61-72","&gt;72")))))</f>
        <v>61-72</v>
      </c>
      <c r="Z4163" s="20">
        <f t="shared" ref="Z4163:Z4226" si="261">IF(P4163/O4163&gt;0.2,P4163/O4163,0.2)</f>
        <v>0.9</v>
      </c>
      <c r="AA4163" t="str">
        <f t="shared" ref="AA4163:AA4226" si="262">IF(Z4163&lt;=0.2,"20%",IF(AND(Z4163&gt;0.2,Z4163&lt;=0.4),"20%-40%",IF(AND(Z4163&gt;0.4,Z4163&lt;=0.6),"40%-60%",IF(AND(Z4163&gt;0.6,Z4163&lt;=0.8),"60%-80%","80%-100%"))))</f>
        <v>80%-100%</v>
      </c>
      <c r="AB4163">
        <f t="shared" ref="AB4163:AB4226" si="263">R4163/SUM($R$2:$R$5739)</f>
        <v>2.3765218217691275E-4</v>
      </c>
    </row>
    <row r="4164" spans="1:28" x14ac:dyDescent="0.25">
      <c r="A4164" t="s">
        <v>9260</v>
      </c>
      <c r="B4164" t="s">
        <v>9261</v>
      </c>
      <c r="C4164" t="s">
        <v>77</v>
      </c>
      <c r="D4164" t="s">
        <v>236</v>
      </c>
      <c r="E4164">
        <v>83</v>
      </c>
      <c r="F4164" t="s">
        <v>79</v>
      </c>
      <c r="G4164">
        <v>2021</v>
      </c>
      <c r="H4164" t="s">
        <v>26</v>
      </c>
      <c r="I4164" t="s">
        <v>84</v>
      </c>
      <c r="J4164" t="s">
        <v>80</v>
      </c>
      <c r="K4164">
        <v>84</v>
      </c>
      <c r="L4164" s="18">
        <v>44317</v>
      </c>
      <c r="M4164" s="18">
        <v>46757</v>
      </c>
      <c r="N4164" s="18">
        <v>44557</v>
      </c>
      <c r="O4164">
        <v>55260000</v>
      </c>
      <c r="P4164">
        <v>50260000</v>
      </c>
      <c r="Q4164">
        <v>5000000</v>
      </c>
      <c r="R4164">
        <v>1103615</v>
      </c>
      <c r="S4164" t="s">
        <v>205</v>
      </c>
      <c r="T4164">
        <v>-2.2087522994087809</v>
      </c>
      <c r="U4164">
        <v>0.82940913073443845</v>
      </c>
      <c r="V4164">
        <v>-0.22527857001643839</v>
      </c>
      <c r="W4164">
        <v>0.91609654361148762</v>
      </c>
      <c r="X4164">
        <v>-0.26501046745693763</v>
      </c>
      <c r="Y4164" t="str">
        <f t="shared" si="260"/>
        <v>&gt;72</v>
      </c>
      <c r="Z4164" s="20">
        <f t="shared" si="261"/>
        <v>0.90951863916033293</v>
      </c>
      <c r="AA4164" t="str">
        <f t="shared" si="262"/>
        <v>80%-100%</v>
      </c>
      <c r="AB4164">
        <f t="shared" si="263"/>
        <v>2.2884600245634353E-4</v>
      </c>
    </row>
    <row r="4165" spans="1:28" x14ac:dyDescent="0.25">
      <c r="A4165" t="s">
        <v>9262</v>
      </c>
      <c r="B4165" t="s">
        <v>9263</v>
      </c>
      <c r="C4165" t="s">
        <v>77</v>
      </c>
      <c r="D4165" t="s">
        <v>93</v>
      </c>
      <c r="E4165">
        <v>27</v>
      </c>
      <c r="F4165" t="s">
        <v>79</v>
      </c>
      <c r="G4165">
        <v>2018</v>
      </c>
      <c r="H4165" t="s">
        <v>13</v>
      </c>
      <c r="J4165" t="s">
        <v>80</v>
      </c>
      <c r="K4165">
        <v>60</v>
      </c>
      <c r="L4165" s="18">
        <v>43095</v>
      </c>
      <c r="M4165" s="18">
        <v>44921</v>
      </c>
      <c r="N4165" s="18">
        <v>43290</v>
      </c>
      <c r="O4165">
        <v>31845000</v>
      </c>
      <c r="P4165">
        <v>20845000</v>
      </c>
      <c r="Q4165">
        <v>11000000</v>
      </c>
      <c r="R4165">
        <v>553609</v>
      </c>
      <c r="S4165" t="s">
        <v>92</v>
      </c>
      <c r="T4165">
        <v>0.48368269320742968</v>
      </c>
      <c r="U4165">
        <v>-0.2174358933286209</v>
      </c>
      <c r="V4165">
        <v>0.52564408481904745</v>
      </c>
      <c r="W4165">
        <v>-2.2451518030431859E-2</v>
      </c>
      <c r="X4165">
        <v>-0.26501046745693763</v>
      </c>
      <c r="Y4165" t="str">
        <f t="shared" si="260"/>
        <v>49-60</v>
      </c>
      <c r="Z4165" s="20">
        <f t="shared" si="261"/>
        <v>0.65457685664939547</v>
      </c>
      <c r="AA4165" t="str">
        <f t="shared" si="262"/>
        <v>60%-80%</v>
      </c>
      <c r="AB4165">
        <f t="shared" si="263"/>
        <v>1.1479656091467939E-4</v>
      </c>
    </row>
    <row r="4166" spans="1:28" x14ac:dyDescent="0.25">
      <c r="A4166" t="s">
        <v>9264</v>
      </c>
      <c r="B4166" t="s">
        <v>9265</v>
      </c>
      <c r="C4166" t="s">
        <v>77</v>
      </c>
      <c r="D4166" t="s">
        <v>93</v>
      </c>
      <c r="E4166">
        <v>59</v>
      </c>
      <c r="F4166" t="s">
        <v>17</v>
      </c>
      <c r="G4166">
        <v>2018</v>
      </c>
      <c r="H4166" t="s">
        <v>17</v>
      </c>
      <c r="J4166" t="s">
        <v>80</v>
      </c>
      <c r="K4166">
        <v>24</v>
      </c>
      <c r="L4166" s="18">
        <v>43088</v>
      </c>
      <c r="M4166" s="18">
        <v>43818</v>
      </c>
      <c r="N4166" s="18">
        <v>43150</v>
      </c>
      <c r="O4166">
        <v>60450000</v>
      </c>
      <c r="P4166">
        <v>20110000</v>
      </c>
      <c r="Q4166">
        <v>40340000</v>
      </c>
      <c r="R4166">
        <v>1007957</v>
      </c>
      <c r="S4166" t="s">
        <v>401</v>
      </c>
      <c r="T4166">
        <v>1.17498356968997</v>
      </c>
      <c r="U4166">
        <v>-1.539247022124236</v>
      </c>
      <c r="V4166">
        <v>-0.2648008150077798</v>
      </c>
      <c r="W4166">
        <v>2.2565911872947941E-2</v>
      </c>
      <c r="X4166">
        <v>1.823382222238922</v>
      </c>
      <c r="Y4166" t="str">
        <f t="shared" si="260"/>
        <v>&lt;=24</v>
      </c>
      <c r="Z4166" s="20">
        <f t="shared" si="261"/>
        <v>0.33267162944582301</v>
      </c>
      <c r="AA4166" t="str">
        <f t="shared" si="262"/>
        <v>20%-40%</v>
      </c>
      <c r="AB4166">
        <f t="shared" si="263"/>
        <v>2.0901032524738125E-4</v>
      </c>
    </row>
    <row r="4167" spans="1:28" x14ac:dyDescent="0.25">
      <c r="A4167" t="s">
        <v>9266</v>
      </c>
      <c r="B4167" t="s">
        <v>9267</v>
      </c>
      <c r="C4167" t="s">
        <v>77</v>
      </c>
      <c r="D4167" t="s">
        <v>240</v>
      </c>
      <c r="E4167">
        <v>220</v>
      </c>
      <c r="F4167" t="s">
        <v>11</v>
      </c>
      <c r="G4167">
        <v>2019</v>
      </c>
      <c r="H4167" t="s">
        <v>11</v>
      </c>
      <c r="I4167" t="s">
        <v>188</v>
      </c>
      <c r="J4167" t="s">
        <v>80</v>
      </c>
      <c r="K4167">
        <v>84</v>
      </c>
      <c r="L4167" s="18">
        <v>43496</v>
      </c>
      <c r="M4167" s="18">
        <v>46053</v>
      </c>
      <c r="N4167" s="18">
        <v>43851</v>
      </c>
      <c r="O4167">
        <v>65145000</v>
      </c>
      <c r="P4167">
        <v>32572500</v>
      </c>
      <c r="Q4167">
        <v>32572500</v>
      </c>
      <c r="R4167">
        <v>719853</v>
      </c>
      <c r="S4167" t="s">
        <v>492</v>
      </c>
      <c r="T4167">
        <v>1.2234959118992721</v>
      </c>
      <c r="U4167">
        <v>-0.85216124758390532</v>
      </c>
      <c r="V4167">
        <v>0.4070773498450232</v>
      </c>
      <c r="W4167">
        <v>-0.30936071497609541</v>
      </c>
      <c r="X4167">
        <v>4.4381042127634142E-2</v>
      </c>
      <c r="Y4167" t="str">
        <f t="shared" si="260"/>
        <v>&gt;72</v>
      </c>
      <c r="Z4167" s="20">
        <f t="shared" si="261"/>
        <v>0.5</v>
      </c>
      <c r="AA4167" t="str">
        <f t="shared" si="262"/>
        <v>40%-60%</v>
      </c>
      <c r="AB4167">
        <f t="shared" si="263"/>
        <v>1.4926897641496923E-4</v>
      </c>
    </row>
    <row r="4168" spans="1:28" x14ac:dyDescent="0.25">
      <c r="A4168" t="s">
        <v>9268</v>
      </c>
      <c r="B4168" t="s">
        <v>9269</v>
      </c>
      <c r="C4168" t="s">
        <v>77</v>
      </c>
      <c r="D4168" t="s">
        <v>138</v>
      </c>
      <c r="E4168">
        <v>38</v>
      </c>
      <c r="F4168" t="s">
        <v>117</v>
      </c>
      <c r="G4168">
        <v>2018</v>
      </c>
      <c r="H4168" t="s">
        <v>14</v>
      </c>
      <c r="J4168" t="s">
        <v>80</v>
      </c>
      <c r="K4168">
        <v>72</v>
      </c>
      <c r="L4168" s="18">
        <v>42909</v>
      </c>
      <c r="M4168" s="18">
        <v>45100</v>
      </c>
      <c r="N4168" s="18">
        <v>43844</v>
      </c>
      <c r="O4168">
        <v>44507500</v>
      </c>
      <c r="P4168">
        <v>34507500</v>
      </c>
      <c r="Q4168">
        <v>10000000</v>
      </c>
      <c r="R4168">
        <v>762708</v>
      </c>
      <c r="S4168" t="s">
        <v>814</v>
      </c>
      <c r="T4168">
        <v>1.3205205963178741</v>
      </c>
      <c r="U4168">
        <v>0.27835599405093209</v>
      </c>
      <c r="V4168">
        <v>0.40870349261519229</v>
      </c>
      <c r="W4168">
        <v>-5.2179802819023402E-2</v>
      </c>
      <c r="X4168">
        <v>-0.88379348662608126</v>
      </c>
      <c r="Y4168" t="str">
        <f t="shared" si="260"/>
        <v>61-72</v>
      </c>
      <c r="Z4168" s="20">
        <f t="shared" si="261"/>
        <v>0.77531876650002807</v>
      </c>
      <c r="AA4168" t="str">
        <f t="shared" si="262"/>
        <v>60%-80%</v>
      </c>
      <c r="AB4168">
        <f t="shared" si="263"/>
        <v>1.5815540459442184E-4</v>
      </c>
    </row>
    <row r="4169" spans="1:28" x14ac:dyDescent="0.25">
      <c r="A4169" t="s">
        <v>9270</v>
      </c>
      <c r="B4169" t="s">
        <v>9271</v>
      </c>
      <c r="C4169" t="s">
        <v>77</v>
      </c>
      <c r="D4169" t="s">
        <v>888</v>
      </c>
      <c r="E4169">
        <v>48</v>
      </c>
      <c r="F4169" t="s">
        <v>95</v>
      </c>
      <c r="G4169">
        <v>2014</v>
      </c>
      <c r="H4169" t="s">
        <v>16</v>
      </c>
      <c r="J4169" t="s">
        <v>96</v>
      </c>
      <c r="K4169">
        <v>24</v>
      </c>
      <c r="L4169" s="18">
        <v>44081</v>
      </c>
      <c r="M4169" s="18">
        <v>44751</v>
      </c>
      <c r="N4169" s="18">
        <v>44105</v>
      </c>
      <c r="O4169">
        <v>22000000</v>
      </c>
      <c r="P4169">
        <v>17000000</v>
      </c>
      <c r="Q4169">
        <v>5000000</v>
      </c>
      <c r="R4169">
        <v>886824</v>
      </c>
      <c r="S4169" t="s">
        <v>178</v>
      </c>
      <c r="T4169">
        <v>-0.70486969092044727</v>
      </c>
      <c r="U4169">
        <v>0.26771477104629199</v>
      </c>
      <c r="V4169">
        <v>1.4741779646112401</v>
      </c>
      <c r="W4169">
        <v>-0.32424991610166581</v>
      </c>
      <c r="X4169">
        <v>-0.49705409964536651</v>
      </c>
      <c r="Y4169" t="str">
        <f t="shared" si="260"/>
        <v>&lt;=24</v>
      </c>
      <c r="Z4169" s="20">
        <f t="shared" si="261"/>
        <v>0.77272727272727271</v>
      </c>
      <c r="AA4169" t="str">
        <f t="shared" si="262"/>
        <v>60%-80%</v>
      </c>
      <c r="AB4169">
        <f t="shared" si="263"/>
        <v>1.8389214289615889E-4</v>
      </c>
    </row>
    <row r="4170" spans="1:28" x14ac:dyDescent="0.25">
      <c r="A4170" t="s">
        <v>9272</v>
      </c>
      <c r="B4170" t="s">
        <v>9273</v>
      </c>
      <c r="C4170" t="s">
        <v>77</v>
      </c>
      <c r="D4170" t="s">
        <v>1009</v>
      </c>
      <c r="E4170">
        <v>50</v>
      </c>
      <c r="F4170" t="s">
        <v>95</v>
      </c>
      <c r="G4170">
        <v>2017</v>
      </c>
      <c r="H4170" t="s">
        <v>16</v>
      </c>
      <c r="J4170" t="s">
        <v>96</v>
      </c>
      <c r="K4170">
        <v>36</v>
      </c>
      <c r="L4170" s="18">
        <v>43816</v>
      </c>
      <c r="M4170" s="18">
        <v>44912</v>
      </c>
      <c r="N4170" s="18">
        <v>44078</v>
      </c>
      <c r="O4170">
        <v>50000000</v>
      </c>
      <c r="P4170">
        <v>19999950</v>
      </c>
      <c r="Q4170">
        <v>30000050</v>
      </c>
      <c r="R4170">
        <v>684994</v>
      </c>
      <c r="S4170" t="s">
        <v>220</v>
      </c>
      <c r="T4170">
        <v>9.5583955533020917E-2</v>
      </c>
      <c r="U4170">
        <v>-1.2627865606270461</v>
      </c>
      <c r="V4170">
        <v>-0.54145652994716964</v>
      </c>
      <c r="W4170">
        <v>0.33955753488230289</v>
      </c>
      <c r="X4170">
        <v>1.0499034482774929</v>
      </c>
      <c r="Y4170" t="str">
        <f t="shared" si="260"/>
        <v>25-36</v>
      </c>
      <c r="Z4170" s="20">
        <f t="shared" si="261"/>
        <v>0.39999899999999999</v>
      </c>
      <c r="AA4170" t="str">
        <f t="shared" si="262"/>
        <v>20%-40%</v>
      </c>
      <c r="AB4170">
        <f t="shared" si="263"/>
        <v>1.4204060166505582E-4</v>
      </c>
    </row>
    <row r="4171" spans="1:28" x14ac:dyDescent="0.25">
      <c r="A4171" t="s">
        <v>9274</v>
      </c>
      <c r="B4171" t="s">
        <v>9275</v>
      </c>
      <c r="C4171" t="s">
        <v>77</v>
      </c>
      <c r="D4171" t="s">
        <v>384</v>
      </c>
      <c r="E4171">
        <v>291</v>
      </c>
      <c r="F4171" t="s">
        <v>79</v>
      </c>
      <c r="G4171">
        <v>2020</v>
      </c>
      <c r="H4171" t="s">
        <v>26</v>
      </c>
      <c r="I4171" t="s">
        <v>84</v>
      </c>
      <c r="J4171" t="s">
        <v>80</v>
      </c>
      <c r="K4171">
        <v>84</v>
      </c>
      <c r="L4171" s="18">
        <v>43862</v>
      </c>
      <c r="M4171" s="18">
        <v>46389</v>
      </c>
      <c r="N4171" s="18">
        <v>44099</v>
      </c>
      <c r="O4171">
        <v>43421000</v>
      </c>
      <c r="P4171">
        <v>43421000</v>
      </c>
      <c r="Q4171">
        <v>0</v>
      </c>
      <c r="R4171">
        <v>914345</v>
      </c>
      <c r="S4171" t="s">
        <v>343</v>
      </c>
      <c r="T4171">
        <v>-2.0147029305715769</v>
      </c>
      <c r="U4171">
        <v>1.2009447865714571</v>
      </c>
      <c r="V4171">
        <v>0.88134428974112011</v>
      </c>
      <c r="W4171">
        <v>-0.52930601197767246</v>
      </c>
      <c r="X4171">
        <v>-1.11583711881451</v>
      </c>
      <c r="Y4171" t="str">
        <f t="shared" si="260"/>
        <v>&gt;72</v>
      </c>
      <c r="Z4171" s="20">
        <f t="shared" si="261"/>
        <v>1</v>
      </c>
      <c r="AA4171" t="str">
        <f t="shared" si="262"/>
        <v>80%-100%</v>
      </c>
      <c r="AB4171">
        <f t="shared" si="263"/>
        <v>1.8959890733267074E-4</v>
      </c>
    </row>
    <row r="4172" spans="1:28" x14ac:dyDescent="0.25">
      <c r="A4172" t="s">
        <v>9276</v>
      </c>
      <c r="B4172" t="s">
        <v>9277</v>
      </c>
      <c r="C4172" t="s">
        <v>77</v>
      </c>
      <c r="D4172" t="s">
        <v>211</v>
      </c>
      <c r="E4172">
        <v>49</v>
      </c>
      <c r="F4172" t="s">
        <v>87</v>
      </c>
      <c r="G4172">
        <v>2020</v>
      </c>
      <c r="H4172" t="s">
        <v>24</v>
      </c>
      <c r="I4172" t="s">
        <v>84</v>
      </c>
      <c r="J4172" t="s">
        <v>80</v>
      </c>
      <c r="K4172">
        <v>48</v>
      </c>
      <c r="L4172" s="18">
        <v>43862</v>
      </c>
      <c r="M4172" s="18">
        <v>45293</v>
      </c>
      <c r="N4172" s="18">
        <v>44183</v>
      </c>
      <c r="O4172">
        <v>43190000</v>
      </c>
      <c r="P4172">
        <v>35690000</v>
      </c>
      <c r="Q4172">
        <v>7500000</v>
      </c>
      <c r="R4172">
        <v>1047398</v>
      </c>
      <c r="S4172" t="s">
        <v>336</v>
      </c>
      <c r="T4172">
        <v>-1.456810995164614</v>
      </c>
      <c r="U4172">
        <v>0.48789568927276672</v>
      </c>
      <c r="V4172">
        <v>0.76277755476709586</v>
      </c>
      <c r="W4172">
        <v>-0.69791476404622799</v>
      </c>
      <c r="X4172">
        <v>-1.5025765057952249</v>
      </c>
      <c r="Y4172" t="str">
        <f t="shared" si="260"/>
        <v>37-48</v>
      </c>
      <c r="Z4172" s="20">
        <f t="shared" si="261"/>
        <v>0.82634869182681181</v>
      </c>
      <c r="AA4172" t="str">
        <f t="shared" si="262"/>
        <v>80%-100%</v>
      </c>
      <c r="AB4172">
        <f t="shared" si="263"/>
        <v>2.1718882516164541E-4</v>
      </c>
    </row>
    <row r="4173" spans="1:28" x14ac:dyDescent="0.25">
      <c r="A4173" t="s">
        <v>9278</v>
      </c>
      <c r="B4173" t="s">
        <v>9279</v>
      </c>
      <c r="C4173" t="s">
        <v>77</v>
      </c>
      <c r="D4173" t="s">
        <v>86</v>
      </c>
      <c r="E4173">
        <v>61</v>
      </c>
      <c r="F4173" t="s">
        <v>87</v>
      </c>
      <c r="G4173">
        <v>2020</v>
      </c>
      <c r="H4173" t="s">
        <v>15</v>
      </c>
      <c r="I4173" t="s">
        <v>84</v>
      </c>
      <c r="J4173" t="s">
        <v>80</v>
      </c>
      <c r="K4173">
        <v>84</v>
      </c>
      <c r="L4173" s="18">
        <v>43592</v>
      </c>
      <c r="M4173" s="18">
        <v>46208</v>
      </c>
      <c r="N4173" s="18">
        <v>44187</v>
      </c>
      <c r="O4173">
        <v>34690000</v>
      </c>
      <c r="P4173">
        <v>29990000</v>
      </c>
      <c r="Q4173">
        <v>4700000</v>
      </c>
      <c r="R4173">
        <v>663744</v>
      </c>
      <c r="S4173" t="s">
        <v>146</v>
      </c>
      <c r="T4173">
        <v>-1.9419344172576249</v>
      </c>
      <c r="U4173">
        <v>0.64461164384847025</v>
      </c>
      <c r="V4173">
        <v>0.56516632981038883</v>
      </c>
      <c r="W4173">
        <v>-0.71008832888982298</v>
      </c>
      <c r="X4173">
        <v>-1.5025765057952249</v>
      </c>
      <c r="Y4173" t="str">
        <f t="shared" si="260"/>
        <v>&gt;72</v>
      </c>
      <c r="Z4173" s="20">
        <f t="shared" si="261"/>
        <v>0.86451426924185648</v>
      </c>
      <c r="AA4173" t="str">
        <f t="shared" si="262"/>
        <v>80%-100%</v>
      </c>
      <c r="AB4173">
        <f t="shared" si="263"/>
        <v>1.3763419403902926E-4</v>
      </c>
    </row>
    <row r="4174" spans="1:28" x14ac:dyDescent="0.25">
      <c r="A4174" t="s">
        <v>9280</v>
      </c>
      <c r="B4174" t="s">
        <v>9281</v>
      </c>
      <c r="C4174" t="s">
        <v>77</v>
      </c>
      <c r="D4174" t="s">
        <v>246</v>
      </c>
      <c r="E4174">
        <v>38</v>
      </c>
      <c r="F4174" t="s">
        <v>79</v>
      </c>
      <c r="G4174">
        <v>2019</v>
      </c>
      <c r="H4174" t="s">
        <v>13</v>
      </c>
      <c r="I4174" t="s">
        <v>84</v>
      </c>
      <c r="J4174" t="s">
        <v>80</v>
      </c>
      <c r="K4174">
        <v>24</v>
      </c>
      <c r="L4174" s="18">
        <v>43652</v>
      </c>
      <c r="M4174" s="18">
        <v>44354</v>
      </c>
      <c r="N4174" s="18">
        <v>43937</v>
      </c>
      <c r="O4174">
        <v>38590000</v>
      </c>
      <c r="P4174">
        <v>26590000</v>
      </c>
      <c r="Q4174">
        <v>12000000</v>
      </c>
      <c r="R4174">
        <v>1343241</v>
      </c>
      <c r="S4174" t="s">
        <v>490</v>
      </c>
      <c r="T4174">
        <v>1.2598801685562471</v>
      </c>
      <c r="U4174">
        <v>-7.5928621558335629E-2</v>
      </c>
      <c r="V4174">
        <v>1.185489993161002E-2</v>
      </c>
      <c r="W4174">
        <v>0.37985894475016713</v>
      </c>
      <c r="X4174">
        <v>-0.26501046745693763</v>
      </c>
      <c r="Y4174" t="str">
        <f t="shared" si="260"/>
        <v>&lt;=24</v>
      </c>
      <c r="Z4174" s="20">
        <f t="shared" si="261"/>
        <v>0.68903861103912933</v>
      </c>
      <c r="AA4174" t="str">
        <f t="shared" si="262"/>
        <v>60%-80%</v>
      </c>
      <c r="AB4174">
        <f t="shared" si="263"/>
        <v>2.7853493581136659E-4</v>
      </c>
    </row>
    <row r="4175" spans="1:28" x14ac:dyDescent="0.25">
      <c r="A4175" t="s">
        <v>9282</v>
      </c>
      <c r="B4175" t="s">
        <v>9283</v>
      </c>
      <c r="C4175" t="s">
        <v>77</v>
      </c>
      <c r="D4175" t="s">
        <v>112</v>
      </c>
      <c r="E4175">
        <v>38</v>
      </c>
      <c r="F4175" t="s">
        <v>87</v>
      </c>
      <c r="G4175">
        <v>2019</v>
      </c>
      <c r="H4175" t="s">
        <v>15</v>
      </c>
      <c r="J4175" t="s">
        <v>80</v>
      </c>
      <c r="K4175">
        <v>72</v>
      </c>
      <c r="L4175" s="18">
        <v>43269</v>
      </c>
      <c r="M4175" s="18">
        <v>45461</v>
      </c>
      <c r="N4175" s="18">
        <v>44202</v>
      </c>
      <c r="O4175">
        <v>34030000</v>
      </c>
      <c r="P4175">
        <v>23730000</v>
      </c>
      <c r="Q4175">
        <v>10300000</v>
      </c>
      <c r="R4175">
        <v>542495</v>
      </c>
      <c r="S4175" t="s">
        <v>1047</v>
      </c>
      <c r="T4175">
        <v>-0.72912586202509788</v>
      </c>
      <c r="U4175">
        <v>-4.1899301104137261E-2</v>
      </c>
      <c r="V4175">
        <v>-0.15936099848518029</v>
      </c>
      <c r="W4175">
        <v>-0.3191784271761483</v>
      </c>
      <c r="X4175">
        <v>-0.72909773183379534</v>
      </c>
      <c r="Y4175" t="str">
        <f t="shared" si="260"/>
        <v>61-72</v>
      </c>
      <c r="Z4175" s="20">
        <f t="shared" si="261"/>
        <v>0.69732588892153979</v>
      </c>
      <c r="AA4175" t="str">
        <f t="shared" si="262"/>
        <v>60%-80%</v>
      </c>
      <c r="AB4175">
        <f t="shared" si="263"/>
        <v>1.1249195788617777E-4</v>
      </c>
    </row>
    <row r="4176" spans="1:28" x14ac:dyDescent="0.25">
      <c r="A4176" t="s">
        <v>9284</v>
      </c>
      <c r="B4176" t="s">
        <v>9285</v>
      </c>
      <c r="C4176" t="s">
        <v>77</v>
      </c>
      <c r="D4176" t="s">
        <v>392</v>
      </c>
      <c r="E4176">
        <v>60</v>
      </c>
      <c r="F4176" t="s">
        <v>87</v>
      </c>
      <c r="G4176">
        <v>2019</v>
      </c>
      <c r="H4176" t="s">
        <v>15</v>
      </c>
      <c r="J4176" t="s">
        <v>80</v>
      </c>
      <c r="K4176">
        <v>84</v>
      </c>
      <c r="L4176" s="18">
        <v>43287</v>
      </c>
      <c r="M4176" s="18">
        <v>45815</v>
      </c>
      <c r="N4176" s="18">
        <v>44433</v>
      </c>
      <c r="O4176">
        <v>32990000</v>
      </c>
      <c r="P4176">
        <v>29230700</v>
      </c>
      <c r="Q4176">
        <v>3759300</v>
      </c>
      <c r="R4176">
        <v>618110</v>
      </c>
      <c r="S4176" t="s">
        <v>189</v>
      </c>
      <c r="T4176">
        <v>0.93242185864346494</v>
      </c>
      <c r="U4176">
        <v>0.7330307814668644</v>
      </c>
      <c r="V4176">
        <v>-3.6355124953728203E-2</v>
      </c>
      <c r="W4176">
        <v>8.814942422271306E-2</v>
      </c>
      <c r="X4176">
        <v>-0.72909773183379534</v>
      </c>
      <c r="Y4176" t="str">
        <f t="shared" si="260"/>
        <v>&gt;72</v>
      </c>
      <c r="Z4176" s="20">
        <f t="shared" si="261"/>
        <v>0.8860472870566839</v>
      </c>
      <c r="AA4176" t="str">
        <f t="shared" si="262"/>
        <v>80%-100%</v>
      </c>
      <c r="AB4176">
        <f t="shared" si="263"/>
        <v>1.281715114222718E-4</v>
      </c>
    </row>
    <row r="4177" spans="1:28" x14ac:dyDescent="0.25">
      <c r="A4177" t="s">
        <v>9286</v>
      </c>
      <c r="B4177" t="s">
        <v>9287</v>
      </c>
      <c r="C4177" t="s">
        <v>77</v>
      </c>
      <c r="D4177" t="s">
        <v>9288</v>
      </c>
      <c r="E4177">
        <v>60</v>
      </c>
      <c r="F4177" t="s">
        <v>20</v>
      </c>
      <c r="G4177">
        <v>2018</v>
      </c>
      <c r="H4177" t="s">
        <v>20</v>
      </c>
      <c r="J4177" t="s">
        <v>80</v>
      </c>
      <c r="K4177">
        <v>72</v>
      </c>
      <c r="L4177" s="18">
        <v>43159</v>
      </c>
      <c r="M4177" s="18">
        <v>45350</v>
      </c>
      <c r="N4177" s="18">
        <v>43354</v>
      </c>
      <c r="O4177">
        <v>114970000</v>
      </c>
      <c r="P4177">
        <v>57485000</v>
      </c>
      <c r="Q4177">
        <v>57485000</v>
      </c>
      <c r="R4177">
        <v>1572736</v>
      </c>
      <c r="S4177" t="s">
        <v>191</v>
      </c>
      <c r="T4177">
        <v>0.77475674646323633</v>
      </c>
      <c r="U4177">
        <v>-0.85216124758390532</v>
      </c>
      <c r="V4177">
        <v>0.80229979975843724</v>
      </c>
      <c r="W4177">
        <v>7.0184893933300527</v>
      </c>
      <c r="X4177">
        <v>-0.80644560922993824</v>
      </c>
      <c r="Y4177" t="str">
        <f t="shared" si="260"/>
        <v>61-72</v>
      </c>
      <c r="Z4177" s="20">
        <f t="shared" si="261"/>
        <v>0.5</v>
      </c>
      <c r="AA4177" t="str">
        <f t="shared" si="262"/>
        <v>40%-60%</v>
      </c>
      <c r="AB4177">
        <f t="shared" si="263"/>
        <v>3.2612310137065904E-4</v>
      </c>
    </row>
    <row r="4178" spans="1:28" x14ac:dyDescent="0.25">
      <c r="A4178" t="s">
        <v>9289</v>
      </c>
      <c r="B4178" t="s">
        <v>9290</v>
      </c>
      <c r="C4178" t="s">
        <v>77</v>
      </c>
      <c r="D4178" t="s">
        <v>487</v>
      </c>
      <c r="E4178">
        <v>49</v>
      </c>
      <c r="F4178" t="s">
        <v>117</v>
      </c>
      <c r="G4178">
        <v>2021</v>
      </c>
      <c r="H4178" t="s">
        <v>29</v>
      </c>
      <c r="I4178" t="s">
        <v>84</v>
      </c>
      <c r="J4178" t="s">
        <v>80</v>
      </c>
      <c r="K4178">
        <v>60</v>
      </c>
      <c r="L4178" s="18">
        <v>44412</v>
      </c>
      <c r="M4178" s="18">
        <v>46120</v>
      </c>
      <c r="N4178" s="18">
        <v>44405</v>
      </c>
      <c r="O4178">
        <v>59150000</v>
      </c>
      <c r="P4178">
        <v>26937000</v>
      </c>
      <c r="Q4178">
        <v>32213000</v>
      </c>
      <c r="R4178">
        <v>653018</v>
      </c>
      <c r="S4178" t="s">
        <v>85</v>
      </c>
      <c r="T4178">
        <v>-8.633732775185822E-2</v>
      </c>
      <c r="U4178">
        <v>-1.0352920580015501</v>
      </c>
      <c r="V4178">
        <v>-0.6600232649211939</v>
      </c>
      <c r="W4178">
        <v>-0.32424991610166581</v>
      </c>
      <c r="X4178">
        <v>0.97255557088134947</v>
      </c>
      <c r="Y4178" t="str">
        <f t="shared" si="260"/>
        <v>49-60</v>
      </c>
      <c r="Z4178" s="20">
        <f t="shared" si="261"/>
        <v>0.45540152155536773</v>
      </c>
      <c r="AA4178" t="str">
        <f t="shared" si="262"/>
        <v>40%-60%</v>
      </c>
      <c r="AB4178">
        <f t="shared" si="263"/>
        <v>1.3541004682976994E-4</v>
      </c>
    </row>
    <row r="4179" spans="1:28" x14ac:dyDescent="0.25">
      <c r="A4179" t="s">
        <v>9291</v>
      </c>
      <c r="B4179" t="s">
        <v>9292</v>
      </c>
      <c r="C4179" t="s">
        <v>77</v>
      </c>
      <c r="D4179" t="s">
        <v>116</v>
      </c>
      <c r="E4179">
        <v>84</v>
      </c>
      <c r="F4179" t="s">
        <v>117</v>
      </c>
      <c r="G4179">
        <v>2019</v>
      </c>
      <c r="H4179" t="s">
        <v>14</v>
      </c>
      <c r="I4179" t="s">
        <v>84</v>
      </c>
      <c r="J4179" t="s">
        <v>80</v>
      </c>
      <c r="K4179">
        <v>84</v>
      </c>
      <c r="L4179" s="18">
        <v>43553</v>
      </c>
      <c r="M4179" s="18">
        <v>46110</v>
      </c>
      <c r="N4179" s="18">
        <v>44545</v>
      </c>
      <c r="O4179">
        <v>46990000</v>
      </c>
      <c r="P4179">
        <v>36990000</v>
      </c>
      <c r="Q4179">
        <v>10000000</v>
      </c>
      <c r="R4179">
        <v>769146</v>
      </c>
      <c r="S4179" t="s">
        <v>208</v>
      </c>
      <c r="T4179">
        <v>0.2411209821609242</v>
      </c>
      <c r="U4179">
        <v>0.32709671925698031</v>
      </c>
      <c r="V4179">
        <v>-0.2342582612119416</v>
      </c>
      <c r="W4179">
        <v>0.12460805275683109</v>
      </c>
      <c r="X4179">
        <v>1.9007300996350649</v>
      </c>
      <c r="Y4179" t="str">
        <f t="shared" si="260"/>
        <v>&gt;72</v>
      </c>
      <c r="Z4179" s="20">
        <f t="shared" si="261"/>
        <v>0.7871887635667163</v>
      </c>
      <c r="AA4179" t="str">
        <f t="shared" si="262"/>
        <v>60%-80%</v>
      </c>
      <c r="AB4179">
        <f t="shared" si="263"/>
        <v>1.5949039058483873E-4</v>
      </c>
    </row>
    <row r="4180" spans="1:28" x14ac:dyDescent="0.25">
      <c r="A4180" t="s">
        <v>9293</v>
      </c>
      <c r="B4180" t="s">
        <v>9294</v>
      </c>
      <c r="C4180" t="s">
        <v>77</v>
      </c>
      <c r="D4180" t="s">
        <v>212</v>
      </c>
      <c r="E4180">
        <v>61</v>
      </c>
      <c r="F4180" t="s">
        <v>79</v>
      </c>
      <c r="G4180">
        <v>2018</v>
      </c>
      <c r="H4180" t="s">
        <v>13</v>
      </c>
      <c r="J4180" t="s">
        <v>80</v>
      </c>
      <c r="K4180">
        <v>72</v>
      </c>
      <c r="L4180" s="18">
        <v>43000</v>
      </c>
      <c r="M4180" s="18">
        <v>45191</v>
      </c>
      <c r="N4180" s="18">
        <v>44180</v>
      </c>
      <c r="O4180">
        <v>33200000</v>
      </c>
      <c r="P4180">
        <v>29880000</v>
      </c>
      <c r="Q4180">
        <v>3320000</v>
      </c>
      <c r="R4180">
        <v>679885</v>
      </c>
      <c r="S4180" t="s">
        <v>262</v>
      </c>
      <c r="T4180">
        <v>1.187111655242296</v>
      </c>
      <c r="U4180">
        <v>0.79032357974038436</v>
      </c>
      <c r="V4180">
        <v>0.80229979975843724</v>
      </c>
      <c r="W4180">
        <v>-0.60011169754432847</v>
      </c>
      <c r="X4180">
        <v>0.50846830650449182</v>
      </c>
      <c r="Y4180" t="str">
        <f t="shared" si="260"/>
        <v>61-72</v>
      </c>
      <c r="Z4180" s="20">
        <f t="shared" si="261"/>
        <v>0.9</v>
      </c>
      <c r="AA4180" t="str">
        <f t="shared" si="262"/>
        <v>80%-100%</v>
      </c>
      <c r="AB4180">
        <f t="shared" si="263"/>
        <v>1.4098119759157961E-4</v>
      </c>
    </row>
    <row r="4181" spans="1:28" x14ac:dyDescent="0.25">
      <c r="A4181" t="s">
        <v>9295</v>
      </c>
      <c r="B4181" t="s">
        <v>9296</v>
      </c>
      <c r="C4181" t="s">
        <v>77</v>
      </c>
      <c r="D4181" t="s">
        <v>246</v>
      </c>
      <c r="E4181">
        <v>15</v>
      </c>
      <c r="F4181" t="s">
        <v>17</v>
      </c>
      <c r="G4181">
        <v>2020</v>
      </c>
      <c r="H4181" t="s">
        <v>17</v>
      </c>
      <c r="I4181" t="s">
        <v>84</v>
      </c>
      <c r="J4181" t="s">
        <v>80</v>
      </c>
      <c r="K4181">
        <v>84</v>
      </c>
      <c r="L4181" s="18">
        <v>43609</v>
      </c>
      <c r="M4181" s="18">
        <v>46166</v>
      </c>
      <c r="N4181" s="18">
        <v>43663</v>
      </c>
      <c r="O4181">
        <v>64650000</v>
      </c>
      <c r="P4181">
        <v>37650000</v>
      </c>
      <c r="Q4181">
        <v>27000000</v>
      </c>
      <c r="R4181">
        <v>793244</v>
      </c>
      <c r="S4181" t="s">
        <v>311</v>
      </c>
      <c r="T4181">
        <v>0.13196821218999669</v>
      </c>
      <c r="U4181">
        <v>-0.51394656446318465</v>
      </c>
      <c r="V4181">
        <v>-6.7189590051072792E-2</v>
      </c>
      <c r="W4181">
        <v>0.625820847178159</v>
      </c>
      <c r="X4181">
        <v>-0.18766259006079469</v>
      </c>
      <c r="Y4181" t="str">
        <f t="shared" si="260"/>
        <v>&gt;72</v>
      </c>
      <c r="Z4181" s="20">
        <f t="shared" si="261"/>
        <v>0.58236658932714613</v>
      </c>
      <c r="AA4181" t="str">
        <f t="shared" si="262"/>
        <v>40%-60%</v>
      </c>
      <c r="AB4181">
        <f t="shared" si="263"/>
        <v>1.6448736051293228E-4</v>
      </c>
    </row>
    <row r="4182" spans="1:28" x14ac:dyDescent="0.25">
      <c r="A4182" t="s">
        <v>9297</v>
      </c>
      <c r="B4182" t="s">
        <v>9298</v>
      </c>
      <c r="C4182" t="s">
        <v>77</v>
      </c>
      <c r="D4182" t="s">
        <v>679</v>
      </c>
      <c r="E4182">
        <v>246</v>
      </c>
      <c r="F4182" t="s">
        <v>25</v>
      </c>
      <c r="G4182">
        <v>2021</v>
      </c>
      <c r="H4182" t="s">
        <v>25</v>
      </c>
      <c r="I4182" t="s">
        <v>84</v>
      </c>
      <c r="J4182" t="s">
        <v>80</v>
      </c>
      <c r="K4182">
        <v>84</v>
      </c>
      <c r="L4182" s="18">
        <v>44225</v>
      </c>
      <c r="M4182" s="18">
        <v>46781</v>
      </c>
      <c r="N4182" s="18">
        <v>44488</v>
      </c>
      <c r="O4182">
        <v>38310000</v>
      </c>
      <c r="P4182">
        <v>33310000</v>
      </c>
      <c r="Q4182">
        <v>5000000</v>
      </c>
      <c r="R4182">
        <v>762122</v>
      </c>
      <c r="S4182" t="s">
        <v>133</v>
      </c>
      <c r="T4182">
        <v>0.32601758102720108</v>
      </c>
      <c r="U4182">
        <v>0.66502569647608667</v>
      </c>
      <c r="V4182">
        <v>0.32803285986234038</v>
      </c>
      <c r="W4182">
        <v>-0.39063066120006262</v>
      </c>
      <c r="X4182">
        <v>0.43112042910834891</v>
      </c>
      <c r="Y4182" t="str">
        <f t="shared" si="260"/>
        <v>&gt;72</v>
      </c>
      <c r="Z4182" s="20">
        <f t="shared" si="261"/>
        <v>0.86948577394936044</v>
      </c>
      <c r="AA4182" t="str">
        <f t="shared" si="262"/>
        <v>80%-100%</v>
      </c>
      <c r="AB4182">
        <f t="shared" si="263"/>
        <v>1.5803389142412294E-4</v>
      </c>
    </row>
    <row r="4183" spans="1:28" x14ac:dyDescent="0.25">
      <c r="A4183" t="s">
        <v>9299</v>
      </c>
      <c r="B4183" t="s">
        <v>9300</v>
      </c>
      <c r="C4183" t="s">
        <v>77</v>
      </c>
      <c r="D4183" t="s">
        <v>576</v>
      </c>
      <c r="E4183">
        <v>76</v>
      </c>
      <c r="F4183" t="s">
        <v>25</v>
      </c>
      <c r="G4183">
        <v>2021</v>
      </c>
      <c r="H4183" t="s">
        <v>25</v>
      </c>
      <c r="I4183" t="s">
        <v>84</v>
      </c>
      <c r="J4183" t="s">
        <v>80</v>
      </c>
      <c r="K4183">
        <v>84</v>
      </c>
      <c r="L4183" s="18">
        <v>44126</v>
      </c>
      <c r="M4183" s="18">
        <v>46682</v>
      </c>
      <c r="N4183" s="18">
        <v>44461</v>
      </c>
      <c r="O4183">
        <v>39990000</v>
      </c>
      <c r="P4183">
        <v>39990000</v>
      </c>
      <c r="Q4183">
        <v>0</v>
      </c>
      <c r="R4183">
        <v>901826</v>
      </c>
      <c r="S4183" t="s">
        <v>277</v>
      </c>
      <c r="T4183">
        <v>-0.47443606542626698</v>
      </c>
      <c r="U4183">
        <v>1.2009447865714571</v>
      </c>
      <c r="V4183">
        <v>1.078955514697826</v>
      </c>
      <c r="W4183">
        <v>-7.9968774139565282E-2</v>
      </c>
      <c r="X4183">
        <v>0.27642467431606299</v>
      </c>
      <c r="Y4183" t="str">
        <f t="shared" si="260"/>
        <v>&gt;72</v>
      </c>
      <c r="Z4183" s="20">
        <f t="shared" si="261"/>
        <v>1</v>
      </c>
      <c r="AA4183" t="str">
        <f t="shared" si="262"/>
        <v>80%-100%</v>
      </c>
      <c r="AB4183">
        <f t="shared" si="263"/>
        <v>1.8700296299995422E-4</v>
      </c>
    </row>
    <row r="4184" spans="1:28" x14ac:dyDescent="0.25">
      <c r="A4184" t="s">
        <v>9301</v>
      </c>
      <c r="B4184" t="s">
        <v>9302</v>
      </c>
      <c r="C4184" t="s">
        <v>77</v>
      </c>
      <c r="D4184" t="s">
        <v>392</v>
      </c>
      <c r="E4184">
        <v>46</v>
      </c>
      <c r="F4184" t="s">
        <v>79</v>
      </c>
      <c r="G4184">
        <v>2019</v>
      </c>
      <c r="H4184" t="s">
        <v>13</v>
      </c>
      <c r="J4184" t="s">
        <v>80</v>
      </c>
      <c r="K4184">
        <v>84</v>
      </c>
      <c r="L4184" s="18">
        <v>43251</v>
      </c>
      <c r="M4184" s="18">
        <v>45808</v>
      </c>
      <c r="N4184" s="18">
        <v>44440</v>
      </c>
      <c r="O4184">
        <v>34780000</v>
      </c>
      <c r="P4184">
        <v>33302000</v>
      </c>
      <c r="Q4184">
        <v>1478000</v>
      </c>
      <c r="R4184">
        <v>706590</v>
      </c>
      <c r="S4184" t="s">
        <v>287</v>
      </c>
      <c r="T4184">
        <v>-0.122721584408834</v>
      </c>
      <c r="U4184">
        <v>1.0264484830359979</v>
      </c>
      <c r="V4184">
        <v>2.5043319891084408E-3</v>
      </c>
      <c r="W4184">
        <v>-0.95920929097704755</v>
      </c>
      <c r="X4184">
        <v>-0.57440197704150942</v>
      </c>
      <c r="Y4184" t="str">
        <f t="shared" si="260"/>
        <v>&gt;72</v>
      </c>
      <c r="Z4184" s="20">
        <f t="shared" si="261"/>
        <v>0.95750431282346171</v>
      </c>
      <c r="AA4184" t="str">
        <f t="shared" si="262"/>
        <v>80%-100%</v>
      </c>
      <c r="AB4184">
        <f t="shared" si="263"/>
        <v>1.4651875597525204E-4</v>
      </c>
    </row>
    <row r="4185" spans="1:28" x14ac:dyDescent="0.25">
      <c r="A4185" t="s">
        <v>9303</v>
      </c>
      <c r="B4185" t="s">
        <v>9304</v>
      </c>
      <c r="C4185" t="s">
        <v>77</v>
      </c>
      <c r="D4185" t="s">
        <v>199</v>
      </c>
      <c r="E4185">
        <v>62</v>
      </c>
      <c r="F4185" t="s">
        <v>117</v>
      </c>
      <c r="G4185">
        <v>2022</v>
      </c>
      <c r="H4185" t="s">
        <v>29</v>
      </c>
      <c r="I4185" t="s">
        <v>84</v>
      </c>
      <c r="J4185" t="s">
        <v>80</v>
      </c>
      <c r="K4185">
        <v>84</v>
      </c>
      <c r="L4185" s="18">
        <v>44205</v>
      </c>
      <c r="M4185" s="18">
        <v>46997</v>
      </c>
      <c r="N4185" s="18">
        <v>44523</v>
      </c>
      <c r="O4185">
        <v>56925350</v>
      </c>
      <c r="P4185">
        <v>46925350</v>
      </c>
      <c r="Q4185">
        <v>10000000</v>
      </c>
      <c r="R4185">
        <v>1016598</v>
      </c>
      <c r="S4185" t="s">
        <v>190</v>
      </c>
      <c r="T4185">
        <v>-6.2081156647207668E-2</v>
      </c>
      <c r="U4185">
        <v>0.47961201157565508</v>
      </c>
      <c r="V4185">
        <v>0.56516632981038883</v>
      </c>
      <c r="W4185">
        <v>-0.47161517022010679</v>
      </c>
      <c r="X4185">
        <v>-0.18766259006079469</v>
      </c>
      <c r="Y4185" t="str">
        <f t="shared" si="260"/>
        <v>&gt;72</v>
      </c>
      <c r="Z4185" s="20">
        <f t="shared" si="261"/>
        <v>0.82433133920125212</v>
      </c>
      <c r="AA4185" t="str">
        <f t="shared" si="262"/>
        <v>80%-100%</v>
      </c>
      <c r="AB4185">
        <f t="shared" si="263"/>
        <v>2.108021261083928E-4</v>
      </c>
    </row>
    <row r="4186" spans="1:28" x14ac:dyDescent="0.25">
      <c r="A4186" t="s">
        <v>9305</v>
      </c>
      <c r="B4186" t="s">
        <v>9306</v>
      </c>
      <c r="C4186" t="s">
        <v>77</v>
      </c>
      <c r="D4186" t="s">
        <v>802</v>
      </c>
      <c r="E4186">
        <v>62</v>
      </c>
      <c r="F4186" t="s">
        <v>87</v>
      </c>
      <c r="G4186">
        <v>2019</v>
      </c>
      <c r="H4186" t="s">
        <v>15</v>
      </c>
      <c r="J4186" t="s">
        <v>80</v>
      </c>
      <c r="K4186">
        <v>84</v>
      </c>
      <c r="L4186" s="18">
        <v>43443</v>
      </c>
      <c r="M4186" s="18">
        <v>45912</v>
      </c>
      <c r="N4186" s="18">
        <v>44221</v>
      </c>
      <c r="O4186">
        <v>36460000</v>
      </c>
      <c r="P4186">
        <v>35637000</v>
      </c>
      <c r="Q4186">
        <v>823000</v>
      </c>
      <c r="R4186">
        <v>732181</v>
      </c>
      <c r="S4186" t="s">
        <v>228</v>
      </c>
      <c r="T4186">
        <v>0.92029377309113969</v>
      </c>
      <c r="U4186">
        <v>1.1082565657206691</v>
      </c>
      <c r="V4186">
        <v>-0.3973144759723084</v>
      </c>
      <c r="W4186">
        <v>0.64401614131335505</v>
      </c>
      <c r="X4186">
        <v>0.89520769348520657</v>
      </c>
      <c r="Y4186" t="str">
        <f t="shared" si="260"/>
        <v>&gt;72</v>
      </c>
      <c r="Z4186" s="20">
        <f t="shared" si="261"/>
        <v>0.9774273176083379</v>
      </c>
      <c r="AA4186" t="str">
        <f t="shared" si="262"/>
        <v>80%-100%</v>
      </c>
      <c r="AB4186">
        <f t="shared" si="263"/>
        <v>1.5182531491914124E-4</v>
      </c>
    </row>
    <row r="4187" spans="1:28" x14ac:dyDescent="0.25">
      <c r="A4187" t="s">
        <v>9307</v>
      </c>
      <c r="B4187" t="s">
        <v>9308</v>
      </c>
      <c r="C4187" t="s">
        <v>77</v>
      </c>
      <c r="D4187" t="s">
        <v>212</v>
      </c>
      <c r="E4187">
        <v>236</v>
      </c>
      <c r="F4187" t="s">
        <v>87</v>
      </c>
      <c r="G4187">
        <v>2018</v>
      </c>
      <c r="H4187" t="s">
        <v>15</v>
      </c>
      <c r="J4187" t="s">
        <v>80</v>
      </c>
      <c r="K4187">
        <v>60</v>
      </c>
      <c r="L4187" s="18">
        <v>42935</v>
      </c>
      <c r="M4187" s="18">
        <v>44761</v>
      </c>
      <c r="N4187" s="18">
        <v>43347</v>
      </c>
      <c r="O4187">
        <v>32330000</v>
      </c>
      <c r="P4187">
        <v>21330000</v>
      </c>
      <c r="Q4187">
        <v>11000000</v>
      </c>
      <c r="R4187">
        <v>541423</v>
      </c>
      <c r="S4187" t="s">
        <v>164</v>
      </c>
      <c r="T4187">
        <v>-1.3355301396413619</v>
      </c>
      <c r="U4187">
        <v>-0.19615798953179009</v>
      </c>
      <c r="V4187">
        <v>0.80229979975843724</v>
      </c>
      <c r="W4187">
        <v>1.5062864206664319</v>
      </c>
      <c r="X4187">
        <v>-0.49705409964536651</v>
      </c>
      <c r="Y4187" t="str">
        <f t="shared" si="260"/>
        <v>49-60</v>
      </c>
      <c r="Z4187" s="20">
        <f t="shared" si="261"/>
        <v>0.65975873801422824</v>
      </c>
      <c r="AA4187" t="str">
        <f t="shared" si="262"/>
        <v>60%-80%</v>
      </c>
      <c r="AB4187">
        <f t="shared" si="263"/>
        <v>1.1226966758146716E-4</v>
      </c>
    </row>
    <row r="4188" spans="1:28" x14ac:dyDescent="0.25">
      <c r="A4188" t="s">
        <v>9309</v>
      </c>
      <c r="B4188" t="s">
        <v>9310</v>
      </c>
      <c r="C4188" t="s">
        <v>77</v>
      </c>
      <c r="D4188" t="s">
        <v>246</v>
      </c>
      <c r="E4188">
        <v>236</v>
      </c>
      <c r="F4188" t="s">
        <v>87</v>
      </c>
      <c r="G4188">
        <v>2020</v>
      </c>
      <c r="H4188" t="s">
        <v>15</v>
      </c>
      <c r="I4188" t="s">
        <v>84</v>
      </c>
      <c r="J4188" t="s">
        <v>80</v>
      </c>
      <c r="K4188">
        <v>60</v>
      </c>
      <c r="L4188" s="18">
        <v>43572</v>
      </c>
      <c r="M4188" s="18">
        <v>45399</v>
      </c>
      <c r="N4188" s="18">
        <v>44174</v>
      </c>
      <c r="O4188">
        <v>37900000</v>
      </c>
      <c r="P4188">
        <v>17900000</v>
      </c>
      <c r="Q4188">
        <v>20000000</v>
      </c>
      <c r="R4188">
        <v>437458</v>
      </c>
      <c r="S4188" t="s">
        <v>598</v>
      </c>
      <c r="T4188">
        <v>1.0537027141667179</v>
      </c>
      <c r="U4188">
        <v>-0.96592174024159039</v>
      </c>
      <c r="V4188">
        <v>0.2094661248883162</v>
      </c>
      <c r="W4188">
        <v>-0.40943367105663447</v>
      </c>
      <c r="X4188">
        <v>0.50846830650449182</v>
      </c>
      <c r="Y4188" t="str">
        <f t="shared" si="260"/>
        <v>49-60</v>
      </c>
      <c r="Z4188" s="20">
        <f t="shared" si="261"/>
        <v>0.47229551451187335</v>
      </c>
      <c r="AA4188" t="str">
        <f t="shared" si="262"/>
        <v>40%-60%</v>
      </c>
      <c r="AB4188">
        <f t="shared" si="263"/>
        <v>9.0711447871356517E-5</v>
      </c>
    </row>
    <row r="4189" spans="1:28" x14ac:dyDescent="0.25">
      <c r="A4189" t="s">
        <v>9311</v>
      </c>
      <c r="B4189" t="s">
        <v>9312</v>
      </c>
      <c r="C4189" t="s">
        <v>77</v>
      </c>
      <c r="D4189" t="s">
        <v>125</v>
      </c>
      <c r="E4189">
        <v>291</v>
      </c>
      <c r="F4189" t="s">
        <v>117</v>
      </c>
      <c r="G4189">
        <v>2021</v>
      </c>
      <c r="H4189" t="s">
        <v>29</v>
      </c>
      <c r="I4189" t="s">
        <v>84</v>
      </c>
      <c r="J4189" t="s">
        <v>80</v>
      </c>
      <c r="K4189">
        <v>72</v>
      </c>
      <c r="L4189" s="18">
        <v>43873</v>
      </c>
      <c r="M4189" s="18">
        <v>46358</v>
      </c>
      <c r="N4189" s="18">
        <v>44560</v>
      </c>
      <c r="O4189">
        <v>61500000</v>
      </c>
      <c r="P4189">
        <v>30750000</v>
      </c>
      <c r="Q4189">
        <v>30750000</v>
      </c>
      <c r="R4189">
        <v>788777</v>
      </c>
      <c r="S4189" t="s">
        <v>420</v>
      </c>
      <c r="T4189">
        <v>-2.3785454971413351</v>
      </c>
      <c r="U4189">
        <v>-0.85216124758390532</v>
      </c>
      <c r="V4189">
        <v>0.24898836987965761</v>
      </c>
      <c r="W4189">
        <v>-0.35199706755279558</v>
      </c>
      <c r="X4189">
        <v>-3.2966835268508812E-2</v>
      </c>
      <c r="Y4189" t="str">
        <f t="shared" si="260"/>
        <v>61-72</v>
      </c>
      <c r="Z4189" s="20">
        <f t="shared" si="261"/>
        <v>0.5</v>
      </c>
      <c r="AA4189" t="str">
        <f t="shared" si="262"/>
        <v>40%-60%</v>
      </c>
      <c r="AB4189">
        <f t="shared" si="263"/>
        <v>1.635610817898518E-4</v>
      </c>
    </row>
    <row r="4190" spans="1:28" x14ac:dyDescent="0.25">
      <c r="A4190" t="s">
        <v>9313</v>
      </c>
      <c r="B4190" t="s">
        <v>9314</v>
      </c>
      <c r="C4190" t="s">
        <v>77</v>
      </c>
      <c r="D4190" t="s">
        <v>212</v>
      </c>
      <c r="E4190">
        <v>27</v>
      </c>
      <c r="F4190" t="s">
        <v>87</v>
      </c>
      <c r="G4190">
        <v>2018</v>
      </c>
      <c r="H4190" t="s">
        <v>15</v>
      </c>
      <c r="J4190" t="s">
        <v>80</v>
      </c>
      <c r="K4190">
        <v>48</v>
      </c>
      <c r="L4190" s="18">
        <v>42988</v>
      </c>
      <c r="M4190" s="18">
        <v>44478</v>
      </c>
      <c r="N4190" s="18">
        <v>43034</v>
      </c>
      <c r="O4190">
        <v>38490000</v>
      </c>
      <c r="P4190">
        <v>15490000</v>
      </c>
      <c r="Q4190">
        <v>23000000</v>
      </c>
      <c r="R4190">
        <v>448912</v>
      </c>
      <c r="S4190" t="s">
        <v>355</v>
      </c>
      <c r="T4190">
        <v>1.2477520830039219</v>
      </c>
      <c r="U4190">
        <v>-1.2527542929595039</v>
      </c>
      <c r="V4190">
        <v>0.52564408481904745</v>
      </c>
      <c r="W4190">
        <v>1.31976880737778</v>
      </c>
      <c r="X4190">
        <v>2.210121609219637</v>
      </c>
      <c r="Y4190" t="str">
        <f t="shared" si="260"/>
        <v>37-48</v>
      </c>
      <c r="Z4190" s="20">
        <f t="shared" si="261"/>
        <v>0.40244219277734478</v>
      </c>
      <c r="AA4190" t="str">
        <f t="shared" si="262"/>
        <v>40%-60%</v>
      </c>
      <c r="AB4190">
        <f t="shared" si="263"/>
        <v>9.3086553421874553E-5</v>
      </c>
    </row>
    <row r="4191" spans="1:28" x14ac:dyDescent="0.25">
      <c r="A4191" t="s">
        <v>9315</v>
      </c>
      <c r="B4191" t="s">
        <v>9316</v>
      </c>
      <c r="C4191" t="s">
        <v>77</v>
      </c>
      <c r="D4191" t="s">
        <v>402</v>
      </c>
      <c r="E4191">
        <v>62</v>
      </c>
      <c r="F4191" t="s">
        <v>79</v>
      </c>
      <c r="G4191">
        <v>2018</v>
      </c>
      <c r="H4191" t="s">
        <v>13</v>
      </c>
      <c r="J4191" t="s">
        <v>80</v>
      </c>
      <c r="K4191">
        <v>72</v>
      </c>
      <c r="L4191" s="18">
        <v>42981</v>
      </c>
      <c r="M4191" s="18">
        <v>44994</v>
      </c>
      <c r="N4191" s="18">
        <v>43346</v>
      </c>
      <c r="O4191">
        <v>38920000</v>
      </c>
      <c r="P4191">
        <v>29000000</v>
      </c>
      <c r="Q4191">
        <v>9920000</v>
      </c>
      <c r="R4191">
        <v>663691</v>
      </c>
      <c r="S4191" t="s">
        <v>374</v>
      </c>
      <c r="T4191">
        <v>1.138599313032995</v>
      </c>
      <c r="U4191">
        <v>0.15434602712535209</v>
      </c>
      <c r="V4191">
        <v>0.88134428974112011</v>
      </c>
      <c r="W4191">
        <v>-0.67306413640746665</v>
      </c>
      <c r="X4191">
        <v>-0.1103147126646518</v>
      </c>
      <c r="Y4191" t="str">
        <f t="shared" si="260"/>
        <v>61-72</v>
      </c>
      <c r="Z4191" s="20">
        <f t="shared" si="261"/>
        <v>0.74511819116135658</v>
      </c>
      <c r="AA4191" t="str">
        <f t="shared" si="262"/>
        <v>60%-80%</v>
      </c>
      <c r="AB4191">
        <f t="shared" si="263"/>
        <v>1.3762320394000905E-4</v>
      </c>
    </row>
    <row r="4192" spans="1:28" x14ac:dyDescent="0.25">
      <c r="A4192" t="s">
        <v>9317</v>
      </c>
      <c r="B4192" t="s">
        <v>9318</v>
      </c>
      <c r="C4192" t="s">
        <v>77</v>
      </c>
      <c r="D4192" t="s">
        <v>231</v>
      </c>
      <c r="E4192">
        <v>87</v>
      </c>
      <c r="F4192" t="s">
        <v>117</v>
      </c>
      <c r="G4192">
        <v>2020</v>
      </c>
      <c r="H4192" t="s">
        <v>14</v>
      </c>
      <c r="I4192" t="s">
        <v>84</v>
      </c>
      <c r="J4192" t="s">
        <v>80</v>
      </c>
      <c r="K4192">
        <v>72</v>
      </c>
      <c r="L4192" s="18">
        <v>43707</v>
      </c>
      <c r="M4192" s="18">
        <v>45899</v>
      </c>
      <c r="N4192" s="18">
        <v>43761</v>
      </c>
      <c r="O4192">
        <v>48190000</v>
      </c>
      <c r="P4192">
        <v>40690000</v>
      </c>
      <c r="Q4192">
        <v>7500000</v>
      </c>
      <c r="R4192">
        <v>950223</v>
      </c>
      <c r="S4192" t="s">
        <v>225</v>
      </c>
      <c r="T4192">
        <v>0.1562243832946473</v>
      </c>
      <c r="U4192">
        <v>0.56187878714563333</v>
      </c>
      <c r="V4192">
        <v>0.1833593107368362</v>
      </c>
      <c r="W4192">
        <v>7.6538093903185797E-3</v>
      </c>
      <c r="X4192">
        <v>0.97255557088134947</v>
      </c>
      <c r="Y4192" t="str">
        <f t="shared" si="260"/>
        <v>61-72</v>
      </c>
      <c r="Z4192" s="20">
        <f t="shared" si="261"/>
        <v>0.84436605104793527</v>
      </c>
      <c r="AA4192" t="str">
        <f t="shared" si="262"/>
        <v>80%-100%</v>
      </c>
      <c r="AB4192">
        <f t="shared" si="263"/>
        <v>1.9703858228827456E-4</v>
      </c>
    </row>
    <row r="4193" spans="1:28" x14ac:dyDescent="0.25">
      <c r="A4193" t="s">
        <v>9319</v>
      </c>
      <c r="B4193" t="s">
        <v>9320</v>
      </c>
      <c r="C4193" t="s">
        <v>77</v>
      </c>
      <c r="D4193" t="s">
        <v>128</v>
      </c>
      <c r="E4193">
        <v>27</v>
      </c>
      <c r="F4193" t="s">
        <v>117</v>
      </c>
      <c r="G4193">
        <v>2018</v>
      </c>
      <c r="H4193" t="s">
        <v>14</v>
      </c>
      <c r="J4193" t="s">
        <v>80</v>
      </c>
      <c r="K4193">
        <v>60</v>
      </c>
      <c r="L4193" s="18">
        <v>43115</v>
      </c>
      <c r="M4193" s="18">
        <v>44941</v>
      </c>
      <c r="N4193" s="18">
        <v>44467</v>
      </c>
      <c r="O4193">
        <v>42990000</v>
      </c>
      <c r="P4193">
        <v>22990000</v>
      </c>
      <c r="Q4193">
        <v>20000000</v>
      </c>
      <c r="R4193">
        <v>585023</v>
      </c>
      <c r="S4193" t="s">
        <v>378</v>
      </c>
      <c r="T4193">
        <v>0.89603760198648907</v>
      </c>
      <c r="U4193">
        <v>-0.70936554993039214</v>
      </c>
      <c r="V4193">
        <v>0.84182204474977862</v>
      </c>
      <c r="W4193">
        <v>-0.26117415213541412</v>
      </c>
      <c r="X4193">
        <v>0.74051193869292065</v>
      </c>
      <c r="Y4193" t="str">
        <f t="shared" si="260"/>
        <v>49-60</v>
      </c>
      <c r="Z4193" s="20">
        <f t="shared" si="261"/>
        <v>0.53477552919283555</v>
      </c>
      <c r="AA4193" t="str">
        <f t="shared" si="262"/>
        <v>40%-60%</v>
      </c>
      <c r="AB4193">
        <f t="shared" si="263"/>
        <v>1.213105792282793E-4</v>
      </c>
    </row>
    <row r="4194" spans="1:28" x14ac:dyDescent="0.25">
      <c r="A4194" t="s">
        <v>9321</v>
      </c>
      <c r="B4194" t="s">
        <v>9322</v>
      </c>
      <c r="C4194" t="s">
        <v>77</v>
      </c>
      <c r="D4194" t="s">
        <v>181</v>
      </c>
      <c r="E4194">
        <v>49</v>
      </c>
      <c r="F4194" t="s">
        <v>25</v>
      </c>
      <c r="G4194">
        <v>2020</v>
      </c>
      <c r="H4194" t="s">
        <v>25</v>
      </c>
      <c r="I4194" t="s">
        <v>84</v>
      </c>
      <c r="J4194" t="s">
        <v>80</v>
      </c>
      <c r="K4194">
        <v>84</v>
      </c>
      <c r="L4194" s="18">
        <v>43829</v>
      </c>
      <c r="M4194" s="18">
        <v>46386</v>
      </c>
      <c r="N4194" s="18">
        <v>44477</v>
      </c>
      <c r="O4194">
        <v>37990000</v>
      </c>
      <c r="P4194">
        <v>37990000</v>
      </c>
      <c r="Q4194">
        <v>0</v>
      </c>
      <c r="R4194">
        <v>779002</v>
      </c>
      <c r="S4194" t="s">
        <v>336</v>
      </c>
      <c r="T4194">
        <v>4.7071613323719813E-2</v>
      </c>
      <c r="U4194">
        <v>1.2009447865714571</v>
      </c>
      <c r="V4194">
        <v>0.56006479842690637</v>
      </c>
      <c r="W4194">
        <v>2.42489956649178E-2</v>
      </c>
      <c r="X4194">
        <v>0.81785981608906366</v>
      </c>
      <c r="Y4194" t="str">
        <f t="shared" si="260"/>
        <v>&gt;72</v>
      </c>
      <c r="Z4194" s="20">
        <f t="shared" si="261"/>
        <v>1</v>
      </c>
      <c r="AA4194" t="str">
        <f t="shared" si="262"/>
        <v>80%-100%</v>
      </c>
      <c r="AB4194">
        <f t="shared" si="263"/>
        <v>1.6153413428187958E-4</v>
      </c>
    </row>
    <row r="4195" spans="1:28" x14ac:dyDescent="0.25">
      <c r="A4195" t="s">
        <v>9323</v>
      </c>
      <c r="B4195" t="s">
        <v>9324</v>
      </c>
      <c r="C4195" t="s">
        <v>77</v>
      </c>
      <c r="D4195" t="s">
        <v>256</v>
      </c>
      <c r="E4195">
        <v>49</v>
      </c>
      <c r="F4195" t="s">
        <v>79</v>
      </c>
      <c r="G4195">
        <v>2018</v>
      </c>
      <c r="H4195" t="s">
        <v>13</v>
      </c>
      <c r="J4195" t="s">
        <v>80</v>
      </c>
      <c r="K4195">
        <v>84</v>
      </c>
      <c r="L4195" s="18">
        <v>42975</v>
      </c>
      <c r="M4195" s="18">
        <v>45532</v>
      </c>
      <c r="N4195" s="18">
        <v>43357</v>
      </c>
      <c r="O4195">
        <v>38670000</v>
      </c>
      <c r="P4195">
        <v>8670000</v>
      </c>
      <c r="Q4195">
        <v>30000000</v>
      </c>
      <c r="R4195">
        <v>197196</v>
      </c>
      <c r="S4195" t="s">
        <v>218</v>
      </c>
      <c r="T4195">
        <v>1.187111655242296</v>
      </c>
      <c r="U4195">
        <v>-1.984634785430657</v>
      </c>
      <c r="V4195">
        <v>0.92086653473246149</v>
      </c>
      <c r="W4195">
        <v>-0.59096774990702439</v>
      </c>
      <c r="X4195">
        <v>0.81785981608906366</v>
      </c>
      <c r="Y4195" t="str">
        <f t="shared" si="260"/>
        <v>&gt;72</v>
      </c>
      <c r="Z4195" s="20">
        <f t="shared" si="261"/>
        <v>0.22420480993017844</v>
      </c>
      <c r="AA4195" t="str">
        <f t="shared" si="262"/>
        <v>20%-40%</v>
      </c>
      <c r="AB4195">
        <f t="shared" si="263"/>
        <v>4.0890633328090976E-5</v>
      </c>
    </row>
    <row r="4196" spans="1:28" x14ac:dyDescent="0.25">
      <c r="A4196" t="s">
        <v>9325</v>
      </c>
      <c r="B4196" t="s">
        <v>9326</v>
      </c>
      <c r="C4196" t="s">
        <v>77</v>
      </c>
      <c r="D4196" t="s">
        <v>239</v>
      </c>
      <c r="E4196">
        <v>61</v>
      </c>
      <c r="F4196" t="s">
        <v>79</v>
      </c>
      <c r="G4196">
        <v>2019</v>
      </c>
      <c r="H4196" t="s">
        <v>13</v>
      </c>
      <c r="J4196" t="s">
        <v>80</v>
      </c>
      <c r="K4196">
        <v>60</v>
      </c>
      <c r="L4196" s="18">
        <v>43423</v>
      </c>
      <c r="M4196" s="18">
        <v>45249</v>
      </c>
      <c r="N4196" s="18">
        <v>43774</v>
      </c>
      <c r="O4196">
        <v>37000000</v>
      </c>
      <c r="P4196">
        <v>11100000</v>
      </c>
      <c r="Q4196">
        <v>25900000</v>
      </c>
      <c r="R4196">
        <v>286478</v>
      </c>
      <c r="S4196" t="s">
        <v>255</v>
      </c>
      <c r="T4196">
        <v>1.029446543062067</v>
      </c>
      <c r="U4196">
        <v>-1.6734036612460499</v>
      </c>
      <c r="V4196">
        <v>5.1377144922950549E-2</v>
      </c>
      <c r="W4196">
        <v>1.4020162100733209</v>
      </c>
      <c r="X4196">
        <v>-0.72909773183379534</v>
      </c>
      <c r="Y4196" t="str">
        <f t="shared" si="260"/>
        <v>49-60</v>
      </c>
      <c r="Z4196" s="20">
        <f t="shared" si="261"/>
        <v>0.3</v>
      </c>
      <c r="AA4196" t="str">
        <f t="shared" si="262"/>
        <v>20%-40%</v>
      </c>
      <c r="AB4196">
        <f t="shared" si="263"/>
        <v>5.9404180888886419E-5</v>
      </c>
    </row>
    <row r="4197" spans="1:28" x14ac:dyDescent="0.25">
      <c r="A4197" t="s">
        <v>9327</v>
      </c>
      <c r="B4197" t="s">
        <v>9328</v>
      </c>
      <c r="C4197" t="s">
        <v>77</v>
      </c>
      <c r="D4197" t="s">
        <v>214</v>
      </c>
      <c r="E4197">
        <v>27</v>
      </c>
      <c r="F4197" t="s">
        <v>117</v>
      </c>
      <c r="G4197">
        <v>2020</v>
      </c>
      <c r="H4197" t="s">
        <v>14</v>
      </c>
      <c r="I4197" t="s">
        <v>84</v>
      </c>
      <c r="J4197" t="s">
        <v>80</v>
      </c>
      <c r="K4197">
        <v>72</v>
      </c>
      <c r="L4197" s="18">
        <v>43705</v>
      </c>
      <c r="M4197" s="18">
        <v>45897</v>
      </c>
      <c r="N4197" s="18">
        <v>44172</v>
      </c>
      <c r="O4197">
        <v>50990000</v>
      </c>
      <c r="P4197">
        <v>26386000</v>
      </c>
      <c r="Q4197">
        <v>24604000</v>
      </c>
      <c r="R4197">
        <v>631027</v>
      </c>
      <c r="S4197" t="s">
        <v>126</v>
      </c>
      <c r="T4197">
        <v>0.54432312096905611</v>
      </c>
      <c r="U4197">
        <v>-0.78040923831022724</v>
      </c>
      <c r="V4197">
        <v>-6.7189590051072792E-2</v>
      </c>
      <c r="W4197">
        <v>-0.1516599788458339</v>
      </c>
      <c r="X4197">
        <v>1.436642835258207</v>
      </c>
      <c r="Y4197" t="str">
        <f t="shared" si="260"/>
        <v>61-72</v>
      </c>
      <c r="Z4197" s="20">
        <f t="shared" si="261"/>
        <v>0.51747401451264952</v>
      </c>
      <c r="AA4197" t="str">
        <f t="shared" si="262"/>
        <v>40%-60%</v>
      </c>
      <c r="AB4197">
        <f t="shared" si="263"/>
        <v>1.3084998517781934E-4</v>
      </c>
    </row>
    <row r="4198" spans="1:28" x14ac:dyDescent="0.25">
      <c r="A4198" t="s">
        <v>9329</v>
      </c>
      <c r="B4198" t="s">
        <v>9330</v>
      </c>
      <c r="C4198" t="s">
        <v>77</v>
      </c>
      <c r="D4198" t="s">
        <v>149</v>
      </c>
      <c r="E4198">
        <v>74</v>
      </c>
      <c r="F4198" t="s">
        <v>117</v>
      </c>
      <c r="G4198">
        <v>2018</v>
      </c>
      <c r="H4198" t="s">
        <v>14</v>
      </c>
      <c r="J4198" t="s">
        <v>80</v>
      </c>
      <c r="K4198">
        <v>36</v>
      </c>
      <c r="L4198" s="18">
        <v>43249</v>
      </c>
      <c r="M4198" s="18">
        <v>44345</v>
      </c>
      <c r="N4198" s="18">
        <v>43468</v>
      </c>
      <c r="O4198">
        <v>50650000</v>
      </c>
      <c r="P4198">
        <v>15195000</v>
      </c>
      <c r="Q4198">
        <v>35455000</v>
      </c>
      <c r="R4198">
        <v>502421</v>
      </c>
      <c r="S4198" t="s">
        <v>401</v>
      </c>
      <c r="T4198">
        <v>1.1507273985853199</v>
      </c>
      <c r="U4198">
        <v>-1.6734036612460499</v>
      </c>
      <c r="V4198">
        <v>-1.369040088169911</v>
      </c>
      <c r="W4198">
        <v>-0.2182694056110947</v>
      </c>
      <c r="X4198">
        <v>-0.34235834485308059</v>
      </c>
      <c r="Y4198" t="str">
        <f t="shared" si="260"/>
        <v>25-36</v>
      </c>
      <c r="Z4198" s="20">
        <f t="shared" si="261"/>
        <v>0.3</v>
      </c>
      <c r="AA4198" t="str">
        <f t="shared" si="262"/>
        <v>20%-40%</v>
      </c>
      <c r="AB4198">
        <f t="shared" si="263"/>
        <v>1.0418219886474773E-4</v>
      </c>
    </row>
    <row r="4199" spans="1:28" x14ac:dyDescent="0.25">
      <c r="A4199" t="s">
        <v>9331</v>
      </c>
      <c r="B4199" t="s">
        <v>9332</v>
      </c>
      <c r="C4199" t="s">
        <v>77</v>
      </c>
      <c r="D4199" t="s">
        <v>197</v>
      </c>
      <c r="E4199">
        <v>27</v>
      </c>
      <c r="F4199" t="s">
        <v>87</v>
      </c>
      <c r="G4199">
        <v>2017</v>
      </c>
      <c r="H4199" t="s">
        <v>15</v>
      </c>
      <c r="J4199" t="s">
        <v>80</v>
      </c>
      <c r="K4199">
        <v>48</v>
      </c>
      <c r="L4199" s="18">
        <v>42470</v>
      </c>
      <c r="M4199" s="18">
        <v>44108</v>
      </c>
      <c r="N4199" s="18">
        <v>43304</v>
      </c>
      <c r="O4199">
        <v>39590000</v>
      </c>
      <c r="P4199">
        <v>19590000</v>
      </c>
      <c r="Q4199">
        <v>20000000</v>
      </c>
      <c r="R4199">
        <v>500947</v>
      </c>
      <c r="S4199" t="s">
        <v>278</v>
      </c>
      <c r="T4199">
        <v>-0.18336201217046039</v>
      </c>
      <c r="U4199">
        <v>-0.87342352275449631</v>
      </c>
      <c r="V4199">
        <v>-1.773771985450691</v>
      </c>
      <c r="W4199">
        <v>-0.79761565605049067</v>
      </c>
      <c r="X4199">
        <v>-0.4197062222492236</v>
      </c>
      <c r="Y4199" t="str">
        <f t="shared" si="260"/>
        <v>37-48</v>
      </c>
      <c r="Z4199" s="20">
        <f t="shared" si="261"/>
        <v>0.49482192472846681</v>
      </c>
      <c r="AA4199" t="str">
        <f t="shared" si="262"/>
        <v>40%-60%</v>
      </c>
      <c r="AB4199">
        <f t="shared" si="263"/>
        <v>1.0387654969577065E-4</v>
      </c>
    </row>
    <row r="4200" spans="1:28" x14ac:dyDescent="0.25">
      <c r="A4200" t="s">
        <v>9333</v>
      </c>
      <c r="B4200" t="s">
        <v>9334</v>
      </c>
      <c r="C4200" t="s">
        <v>77</v>
      </c>
      <c r="D4200" t="s">
        <v>274</v>
      </c>
      <c r="E4200">
        <v>38</v>
      </c>
      <c r="F4200" t="s">
        <v>17</v>
      </c>
      <c r="G4200">
        <v>2018</v>
      </c>
      <c r="H4200" t="s">
        <v>17</v>
      </c>
      <c r="J4200" t="s">
        <v>80</v>
      </c>
      <c r="K4200">
        <v>84</v>
      </c>
      <c r="L4200" s="18">
        <v>43207</v>
      </c>
      <c r="M4200" s="18">
        <v>45764</v>
      </c>
      <c r="N4200" s="18">
        <v>44539</v>
      </c>
      <c r="O4200">
        <v>57206400</v>
      </c>
      <c r="P4200">
        <v>45000000</v>
      </c>
      <c r="Q4200">
        <v>12206400</v>
      </c>
      <c r="R4200">
        <v>863864</v>
      </c>
      <c r="S4200" t="s">
        <v>234</v>
      </c>
      <c r="T4200">
        <v>0.87178143088183857</v>
      </c>
      <c r="U4200">
        <v>0.32478290624638773</v>
      </c>
      <c r="V4200">
        <v>-0.22108316514387311</v>
      </c>
      <c r="W4200">
        <v>-0.11183153178679579</v>
      </c>
      <c r="X4200">
        <v>-0.18766259006079469</v>
      </c>
      <c r="Y4200" t="str">
        <f t="shared" si="260"/>
        <v>&gt;72</v>
      </c>
      <c r="Z4200" s="20">
        <f t="shared" si="261"/>
        <v>0.78662527269676119</v>
      </c>
      <c r="AA4200" t="str">
        <f t="shared" si="262"/>
        <v>60%-80%</v>
      </c>
      <c r="AB4200">
        <f t="shared" si="263"/>
        <v>1.791311490564615E-4</v>
      </c>
    </row>
    <row r="4201" spans="1:28" x14ac:dyDescent="0.25">
      <c r="A4201" t="s">
        <v>9335</v>
      </c>
      <c r="B4201" t="s">
        <v>9336</v>
      </c>
      <c r="C4201" t="s">
        <v>77</v>
      </c>
      <c r="D4201" t="s">
        <v>373</v>
      </c>
      <c r="E4201">
        <v>7</v>
      </c>
      <c r="F4201" t="s">
        <v>17</v>
      </c>
      <c r="G4201">
        <v>2018</v>
      </c>
      <c r="H4201" t="s">
        <v>17</v>
      </c>
      <c r="J4201" t="s">
        <v>80</v>
      </c>
      <c r="K4201">
        <v>84</v>
      </c>
      <c r="L4201" s="18">
        <v>43133</v>
      </c>
      <c r="M4201" s="18">
        <v>45690</v>
      </c>
      <c r="N4201" s="18">
        <v>43917</v>
      </c>
      <c r="O4201">
        <v>56640000</v>
      </c>
      <c r="P4201">
        <v>49898245</v>
      </c>
      <c r="Q4201">
        <v>6741755</v>
      </c>
      <c r="R4201">
        <v>1140756</v>
      </c>
      <c r="S4201" t="s">
        <v>213</v>
      </c>
      <c r="T4201">
        <v>0.8353971742248627</v>
      </c>
      <c r="U4201">
        <v>0.71218991823469513</v>
      </c>
      <c r="V4201">
        <v>-0.94892640979421494</v>
      </c>
      <c r="W4201">
        <v>-0.15260590446348599</v>
      </c>
      <c r="X4201">
        <v>-0.34235834485308059</v>
      </c>
      <c r="Y4201" t="str">
        <f t="shared" si="260"/>
        <v>&gt;72</v>
      </c>
      <c r="Z4201" s="20">
        <f t="shared" si="261"/>
        <v>0.88097183968926551</v>
      </c>
      <c r="AA4201" t="str">
        <f t="shared" si="262"/>
        <v>80%-100%</v>
      </c>
      <c r="AB4201">
        <f t="shared" si="263"/>
        <v>2.3654757354520247E-4</v>
      </c>
    </row>
    <row r="4202" spans="1:28" x14ac:dyDescent="0.25">
      <c r="A4202" t="s">
        <v>9337</v>
      </c>
      <c r="B4202" t="s">
        <v>9338</v>
      </c>
      <c r="C4202" t="s">
        <v>77</v>
      </c>
      <c r="D4202" t="s">
        <v>149</v>
      </c>
      <c r="E4202">
        <v>27</v>
      </c>
      <c r="F4202" t="s">
        <v>79</v>
      </c>
      <c r="G4202">
        <v>2018</v>
      </c>
      <c r="H4202" t="s">
        <v>13</v>
      </c>
      <c r="J4202" t="s">
        <v>80</v>
      </c>
      <c r="K4202">
        <v>84</v>
      </c>
      <c r="L4202" s="18">
        <v>43172</v>
      </c>
      <c r="M4202" s="18">
        <v>45729</v>
      </c>
      <c r="N4202" s="18">
        <v>44559</v>
      </c>
      <c r="O4202">
        <v>36990000</v>
      </c>
      <c r="P4202">
        <v>36557268</v>
      </c>
      <c r="Q4202">
        <v>432732</v>
      </c>
      <c r="R4202">
        <v>739182</v>
      </c>
      <c r="S4202" t="s">
        <v>378</v>
      </c>
      <c r="T4202">
        <v>0.64134780538765834</v>
      </c>
      <c r="U4202">
        <v>1.152907766816273</v>
      </c>
      <c r="V4202">
        <v>0.37856046919397079</v>
      </c>
      <c r="W4202">
        <v>-0.60238523806394861</v>
      </c>
      <c r="X4202">
        <v>-3.2966835268508812E-2</v>
      </c>
      <c r="Y4202" t="str">
        <f t="shared" si="260"/>
        <v>&gt;72</v>
      </c>
      <c r="Z4202" s="20">
        <f t="shared" si="261"/>
        <v>0.98830137875101376</v>
      </c>
      <c r="AA4202" t="str">
        <f t="shared" si="262"/>
        <v>80%-100%</v>
      </c>
      <c r="AB4202">
        <f t="shared" si="263"/>
        <v>1.5327704479160299E-4</v>
      </c>
    </row>
    <row r="4203" spans="1:28" x14ac:dyDescent="0.25">
      <c r="A4203" t="s">
        <v>9339</v>
      </c>
      <c r="B4203" t="s">
        <v>9340</v>
      </c>
      <c r="C4203" t="s">
        <v>77</v>
      </c>
      <c r="D4203" t="s">
        <v>98</v>
      </c>
      <c r="E4203">
        <v>61</v>
      </c>
      <c r="F4203" t="s">
        <v>79</v>
      </c>
      <c r="G4203">
        <v>2019</v>
      </c>
      <c r="H4203" t="s">
        <v>13</v>
      </c>
      <c r="J4203" t="s">
        <v>80</v>
      </c>
      <c r="K4203">
        <v>84</v>
      </c>
      <c r="L4203" s="18">
        <v>43432</v>
      </c>
      <c r="M4203" s="18">
        <v>45989</v>
      </c>
      <c r="N4203" s="18">
        <v>44040</v>
      </c>
      <c r="O4203">
        <v>33594400</v>
      </c>
      <c r="P4203">
        <v>16797200</v>
      </c>
      <c r="Q4203">
        <v>16797200</v>
      </c>
      <c r="R4203">
        <v>372156</v>
      </c>
      <c r="S4203" t="s">
        <v>146</v>
      </c>
      <c r="T4203">
        <v>-0.122721584408834</v>
      </c>
      <c r="U4203">
        <v>-0.85216124758390532</v>
      </c>
      <c r="V4203">
        <v>0.32803285986234038</v>
      </c>
      <c r="W4203">
        <v>-0.35814292883773069</v>
      </c>
      <c r="X4203">
        <v>-1.1931849962106531</v>
      </c>
      <c r="Y4203" t="str">
        <f t="shared" si="260"/>
        <v>&gt;72</v>
      </c>
      <c r="Z4203" s="20">
        <f t="shared" si="261"/>
        <v>0.5</v>
      </c>
      <c r="AA4203" t="str">
        <f t="shared" si="262"/>
        <v>40%-60%</v>
      </c>
      <c r="AB4203">
        <f t="shared" si="263"/>
        <v>7.7170401716307756E-5</v>
      </c>
    </row>
    <row r="4204" spans="1:28" x14ac:dyDescent="0.25">
      <c r="A4204" t="s">
        <v>9341</v>
      </c>
      <c r="B4204" t="s">
        <v>9342</v>
      </c>
      <c r="C4204" t="s">
        <v>77</v>
      </c>
      <c r="D4204" t="s">
        <v>402</v>
      </c>
      <c r="E4204">
        <v>236</v>
      </c>
      <c r="F4204" t="s">
        <v>87</v>
      </c>
      <c r="G4204">
        <v>2017</v>
      </c>
      <c r="H4204" t="s">
        <v>15</v>
      </c>
      <c r="J4204" t="s">
        <v>80</v>
      </c>
      <c r="K4204">
        <v>60</v>
      </c>
      <c r="L4204" s="18">
        <v>42793</v>
      </c>
      <c r="M4204" s="18">
        <v>44619</v>
      </c>
      <c r="N4204" s="18">
        <v>43651</v>
      </c>
      <c r="O4204">
        <v>36849999</v>
      </c>
      <c r="P4204">
        <v>31851000</v>
      </c>
      <c r="Q4204">
        <v>4998999</v>
      </c>
      <c r="R4204">
        <v>984696</v>
      </c>
      <c r="S4204" t="s">
        <v>578</v>
      </c>
      <c r="T4204">
        <v>-1.3961705674029881</v>
      </c>
      <c r="U4204">
        <v>0.64390406526035859</v>
      </c>
      <c r="V4204">
        <v>1.078955514697826</v>
      </c>
      <c r="W4204">
        <v>-0.69538501044571444</v>
      </c>
      <c r="X4204">
        <v>-1.1931849962106531</v>
      </c>
      <c r="Y4204" t="str">
        <f t="shared" si="260"/>
        <v>49-60</v>
      </c>
      <c r="Z4204" s="20">
        <f t="shared" si="261"/>
        <v>0.86434195018567028</v>
      </c>
      <c r="AA4204" t="str">
        <f t="shared" si="262"/>
        <v>80%-100%</v>
      </c>
      <c r="AB4204">
        <f t="shared" si="263"/>
        <v>2.0418691593966342E-4</v>
      </c>
    </row>
    <row r="4205" spans="1:28" x14ac:dyDescent="0.25">
      <c r="A4205" t="s">
        <v>9343</v>
      </c>
      <c r="B4205" t="s">
        <v>9344</v>
      </c>
      <c r="C4205" t="s">
        <v>77</v>
      </c>
      <c r="D4205" t="s">
        <v>93</v>
      </c>
      <c r="E4205">
        <v>236</v>
      </c>
      <c r="F4205" t="s">
        <v>87</v>
      </c>
      <c r="G4205">
        <v>2018</v>
      </c>
      <c r="H4205" t="s">
        <v>15</v>
      </c>
      <c r="J4205" t="s">
        <v>80</v>
      </c>
      <c r="K4205">
        <v>48</v>
      </c>
      <c r="L4205" s="18">
        <v>43063</v>
      </c>
      <c r="M4205" s="18">
        <v>44524</v>
      </c>
      <c r="N4205" s="18">
        <v>43545</v>
      </c>
      <c r="O4205">
        <v>38870000</v>
      </c>
      <c r="P4205">
        <v>11661000</v>
      </c>
      <c r="Q4205">
        <v>27209000</v>
      </c>
      <c r="R4205">
        <v>352572</v>
      </c>
      <c r="S4205" t="s">
        <v>578</v>
      </c>
      <c r="T4205">
        <v>-0.81402246089137476</v>
      </c>
      <c r="U4205">
        <v>-1.6734036612460499</v>
      </c>
      <c r="V4205">
        <v>0.28851061487099899</v>
      </c>
      <c r="W4205">
        <v>-0.64818795218184244</v>
      </c>
      <c r="X4205">
        <v>-1.270532873606796</v>
      </c>
      <c r="Y4205" t="str">
        <f t="shared" si="260"/>
        <v>37-48</v>
      </c>
      <c r="Z4205" s="20">
        <f t="shared" si="261"/>
        <v>0.3</v>
      </c>
      <c r="AA4205" t="str">
        <f t="shared" si="262"/>
        <v>20%-40%</v>
      </c>
      <c r="AB4205">
        <f t="shared" si="263"/>
        <v>7.3109456448161678E-5</v>
      </c>
    </row>
    <row r="4206" spans="1:28" x14ac:dyDescent="0.25">
      <c r="A4206" t="s">
        <v>9345</v>
      </c>
      <c r="B4206" t="s">
        <v>9346</v>
      </c>
      <c r="C4206" t="s">
        <v>77</v>
      </c>
      <c r="D4206" t="s">
        <v>244</v>
      </c>
      <c r="E4206">
        <v>46</v>
      </c>
      <c r="F4206" t="s">
        <v>95</v>
      </c>
      <c r="G4206">
        <v>2015</v>
      </c>
      <c r="H4206" t="s">
        <v>16</v>
      </c>
      <c r="J4206" t="s">
        <v>96</v>
      </c>
      <c r="K4206">
        <v>60</v>
      </c>
      <c r="L4206" s="18">
        <v>44469</v>
      </c>
      <c r="M4206" s="18">
        <v>46295</v>
      </c>
      <c r="N4206" s="18">
        <v>44551</v>
      </c>
      <c r="O4206">
        <v>41500000</v>
      </c>
      <c r="P4206">
        <v>31500000</v>
      </c>
      <c r="Q4206">
        <v>10000000</v>
      </c>
      <c r="R4206">
        <v>855074</v>
      </c>
      <c r="S4206" t="s">
        <v>235</v>
      </c>
      <c r="T4206">
        <v>-0.32889903879836369</v>
      </c>
      <c r="U4206">
        <v>0.21149609541224601</v>
      </c>
      <c r="V4206">
        <v>0.16994387989697479</v>
      </c>
      <c r="W4206">
        <v>-0.22467879845407041</v>
      </c>
      <c r="X4206">
        <v>-1.657272260587511</v>
      </c>
      <c r="Y4206" t="str">
        <f t="shared" si="260"/>
        <v>49-60</v>
      </c>
      <c r="Z4206" s="20">
        <f t="shared" si="261"/>
        <v>0.75903614457831325</v>
      </c>
      <c r="AA4206" t="str">
        <f t="shared" si="262"/>
        <v>60%-80%</v>
      </c>
      <c r="AB4206">
        <f t="shared" si="263"/>
        <v>1.7730845150197805E-4</v>
      </c>
    </row>
    <row r="4207" spans="1:28" x14ac:dyDescent="0.25">
      <c r="A4207" t="s">
        <v>9347</v>
      </c>
      <c r="B4207" t="s">
        <v>9348</v>
      </c>
      <c r="C4207" t="s">
        <v>77</v>
      </c>
      <c r="D4207" t="s">
        <v>442</v>
      </c>
      <c r="E4207">
        <v>59</v>
      </c>
      <c r="F4207" t="s">
        <v>79</v>
      </c>
      <c r="G4207">
        <v>2020</v>
      </c>
      <c r="H4207" t="s">
        <v>26</v>
      </c>
      <c r="I4207" t="s">
        <v>84</v>
      </c>
      <c r="J4207" t="s">
        <v>80</v>
      </c>
      <c r="K4207">
        <v>84</v>
      </c>
      <c r="L4207" s="18">
        <v>43860</v>
      </c>
      <c r="M4207" s="18">
        <v>46417</v>
      </c>
      <c r="N4207" s="18">
        <v>44524</v>
      </c>
      <c r="O4207">
        <v>37590000</v>
      </c>
      <c r="P4207">
        <v>37590000</v>
      </c>
      <c r="Q4207">
        <v>0</v>
      </c>
      <c r="R4207">
        <v>794132</v>
      </c>
      <c r="S4207" t="s">
        <v>717</v>
      </c>
      <c r="T4207">
        <v>-0.40166755211231542</v>
      </c>
      <c r="U4207">
        <v>1.2009447865714571</v>
      </c>
      <c r="V4207">
        <v>0.92086653473246149</v>
      </c>
      <c r="W4207">
        <v>-0.191488425904872</v>
      </c>
      <c r="X4207">
        <v>0.97255557088134947</v>
      </c>
      <c r="Y4207" t="str">
        <f t="shared" si="260"/>
        <v>&gt;72</v>
      </c>
      <c r="Z4207" s="20">
        <f t="shared" si="261"/>
        <v>1</v>
      </c>
      <c r="AA4207" t="str">
        <f t="shared" si="262"/>
        <v>80%-100%</v>
      </c>
      <c r="AB4207">
        <f t="shared" si="263"/>
        <v>1.6467149651161049E-4</v>
      </c>
    </row>
    <row r="4208" spans="1:28" x14ac:dyDescent="0.25">
      <c r="A4208" t="s">
        <v>9349</v>
      </c>
      <c r="B4208" t="s">
        <v>9350</v>
      </c>
      <c r="C4208" t="s">
        <v>77</v>
      </c>
      <c r="D4208" t="s">
        <v>329</v>
      </c>
      <c r="E4208">
        <v>60</v>
      </c>
      <c r="F4208" t="s">
        <v>79</v>
      </c>
      <c r="G4208">
        <v>2019</v>
      </c>
      <c r="H4208" t="s">
        <v>13</v>
      </c>
      <c r="J4208" t="s">
        <v>80</v>
      </c>
      <c r="K4208">
        <v>60</v>
      </c>
      <c r="L4208" s="18">
        <v>43320</v>
      </c>
      <c r="M4208" s="18">
        <v>45146</v>
      </c>
      <c r="N4208" s="18">
        <v>43749</v>
      </c>
      <c r="O4208">
        <v>37600000</v>
      </c>
      <c r="P4208">
        <v>29135889</v>
      </c>
      <c r="Q4208">
        <v>8464111</v>
      </c>
      <c r="R4208">
        <v>695526</v>
      </c>
      <c r="S4208" t="s">
        <v>191</v>
      </c>
      <c r="T4208">
        <v>-7.420924219953294E-2</v>
      </c>
      <c r="U4208">
        <v>0.27659811806822387</v>
      </c>
      <c r="V4208">
        <v>-1.3233270787231259</v>
      </c>
      <c r="W4208">
        <v>-0.65147048002695818</v>
      </c>
      <c r="X4208">
        <v>-0.57440197704150942</v>
      </c>
      <c r="Y4208" t="str">
        <f t="shared" si="260"/>
        <v>49-60</v>
      </c>
      <c r="Z4208" s="20">
        <f t="shared" si="261"/>
        <v>0.77489066489361702</v>
      </c>
      <c r="AA4208" t="str">
        <f t="shared" si="262"/>
        <v>60%-80%</v>
      </c>
      <c r="AB4208">
        <f t="shared" si="263"/>
        <v>1.4422452096469403E-4</v>
      </c>
    </row>
    <row r="4209" spans="1:28" x14ac:dyDescent="0.25">
      <c r="A4209" t="s">
        <v>9351</v>
      </c>
      <c r="B4209" t="s">
        <v>9352</v>
      </c>
      <c r="C4209" t="s">
        <v>77</v>
      </c>
      <c r="D4209" t="s">
        <v>410</v>
      </c>
      <c r="E4209">
        <v>49</v>
      </c>
      <c r="F4209" t="s">
        <v>12</v>
      </c>
      <c r="G4209">
        <v>2020</v>
      </c>
      <c r="H4209" t="s">
        <v>12</v>
      </c>
      <c r="I4209" t="s">
        <v>84</v>
      </c>
      <c r="J4209" t="s">
        <v>80</v>
      </c>
      <c r="K4209">
        <v>72</v>
      </c>
      <c r="L4209" s="18">
        <v>44044</v>
      </c>
      <c r="M4209" s="18">
        <v>46030</v>
      </c>
      <c r="N4209" s="18">
        <v>44392</v>
      </c>
      <c r="O4209">
        <v>71990000</v>
      </c>
      <c r="P4209">
        <v>35995000</v>
      </c>
      <c r="Q4209">
        <v>35995000</v>
      </c>
      <c r="R4209">
        <v>879682</v>
      </c>
      <c r="S4209" t="s">
        <v>829</v>
      </c>
      <c r="T4209">
        <v>7.1327784428370358E-2</v>
      </c>
      <c r="U4209">
        <v>-0.85216124758390532</v>
      </c>
      <c r="V4209">
        <v>0.2094661248883162</v>
      </c>
      <c r="W4209">
        <v>-0.627273702727416</v>
      </c>
      <c r="X4209">
        <v>-3.2966835268508812E-2</v>
      </c>
      <c r="Y4209" t="str">
        <f t="shared" si="260"/>
        <v>61-72</v>
      </c>
      <c r="Z4209" s="20">
        <f t="shared" si="261"/>
        <v>0.5</v>
      </c>
      <c r="AA4209" t="str">
        <f t="shared" si="262"/>
        <v>40%-60%</v>
      </c>
      <c r="AB4209">
        <f t="shared" si="263"/>
        <v>1.8241117521309623E-4</v>
      </c>
    </row>
    <row r="4210" spans="1:28" x14ac:dyDescent="0.25">
      <c r="A4210" t="s">
        <v>9353</v>
      </c>
      <c r="B4210" t="s">
        <v>9354</v>
      </c>
      <c r="C4210" t="s">
        <v>77</v>
      </c>
      <c r="D4210" t="s">
        <v>450</v>
      </c>
      <c r="E4210">
        <v>49</v>
      </c>
      <c r="F4210" t="s">
        <v>79</v>
      </c>
      <c r="G4210">
        <v>2018</v>
      </c>
      <c r="H4210" t="s">
        <v>13</v>
      </c>
      <c r="J4210" t="s">
        <v>80</v>
      </c>
      <c r="K4210">
        <v>36</v>
      </c>
      <c r="L4210" s="18">
        <v>42769</v>
      </c>
      <c r="M4210" s="18">
        <v>43892</v>
      </c>
      <c r="N4210" s="18">
        <v>42809</v>
      </c>
      <c r="O4210">
        <v>45090000</v>
      </c>
      <c r="P4210">
        <v>10000000</v>
      </c>
      <c r="Q4210">
        <v>35090000</v>
      </c>
      <c r="R4210">
        <v>365588</v>
      </c>
      <c r="S4210" t="s">
        <v>563</v>
      </c>
      <c r="T4210">
        <v>1.17498356968997</v>
      </c>
      <c r="U4210">
        <v>-1.9945970514641009</v>
      </c>
      <c r="V4210">
        <v>-6.7189590051072792E-2</v>
      </c>
      <c r="W4210">
        <v>0.23976802458333391</v>
      </c>
      <c r="X4210">
        <v>1.823382222238922</v>
      </c>
      <c r="Y4210" t="str">
        <f t="shared" si="260"/>
        <v>25-36</v>
      </c>
      <c r="Z4210" s="20">
        <f t="shared" si="261"/>
        <v>0.22177866489243736</v>
      </c>
      <c r="AA4210" t="str">
        <f t="shared" si="262"/>
        <v>20%-40%</v>
      </c>
      <c r="AB4210">
        <f t="shared" si="263"/>
        <v>7.5808458879237522E-5</v>
      </c>
    </row>
    <row r="4211" spans="1:28" x14ac:dyDescent="0.25">
      <c r="A4211" t="s">
        <v>9355</v>
      </c>
      <c r="B4211" t="s">
        <v>9356</v>
      </c>
      <c r="C4211" t="s">
        <v>77</v>
      </c>
      <c r="D4211" t="s">
        <v>392</v>
      </c>
      <c r="E4211">
        <v>87</v>
      </c>
      <c r="F4211" t="s">
        <v>87</v>
      </c>
      <c r="G4211">
        <v>2018</v>
      </c>
      <c r="H4211" t="s">
        <v>15</v>
      </c>
      <c r="J4211" t="s">
        <v>80</v>
      </c>
      <c r="K4211">
        <v>84</v>
      </c>
      <c r="L4211" s="18">
        <v>43251</v>
      </c>
      <c r="M4211" s="18">
        <v>45789</v>
      </c>
      <c r="N4211" s="18">
        <v>43614</v>
      </c>
      <c r="O4211">
        <v>39800000</v>
      </c>
      <c r="P4211">
        <v>29800000</v>
      </c>
      <c r="Q4211">
        <v>10000000</v>
      </c>
      <c r="R4211">
        <v>630479</v>
      </c>
      <c r="S4211" t="s">
        <v>225</v>
      </c>
      <c r="T4211">
        <v>-0.41379563766464073</v>
      </c>
      <c r="U4211">
        <v>0.1692332116190135</v>
      </c>
      <c r="V4211">
        <v>-1.4039284541817E-2</v>
      </c>
      <c r="W4211">
        <v>-0.44477079690231508</v>
      </c>
      <c r="X4211">
        <v>-1.0384892414183671</v>
      </c>
      <c r="Y4211" t="str">
        <f t="shared" si="260"/>
        <v>&gt;72</v>
      </c>
      <c r="Z4211" s="20">
        <f t="shared" si="261"/>
        <v>0.74874371859296485</v>
      </c>
      <c r="AA4211" t="str">
        <f t="shared" si="262"/>
        <v>60%-80%</v>
      </c>
      <c r="AB4211">
        <f t="shared" si="263"/>
        <v>1.3073635170115757E-4</v>
      </c>
    </row>
    <row r="4212" spans="1:28" x14ac:dyDescent="0.25">
      <c r="A4212" t="s">
        <v>9357</v>
      </c>
      <c r="B4212" t="s">
        <v>9358</v>
      </c>
      <c r="C4212" t="s">
        <v>77</v>
      </c>
      <c r="D4212" t="s">
        <v>239</v>
      </c>
      <c r="E4212">
        <v>38</v>
      </c>
      <c r="F4212" t="s">
        <v>79</v>
      </c>
      <c r="G4212">
        <v>2019</v>
      </c>
      <c r="H4212" t="s">
        <v>13</v>
      </c>
      <c r="J4212" t="s">
        <v>80</v>
      </c>
      <c r="K4212">
        <v>84</v>
      </c>
      <c r="L4212" s="18">
        <v>43323</v>
      </c>
      <c r="M4212" s="18">
        <v>45969</v>
      </c>
      <c r="N4212" s="18">
        <v>43879</v>
      </c>
      <c r="O4212">
        <v>34280000</v>
      </c>
      <c r="P4212">
        <v>27990000</v>
      </c>
      <c r="Q4212">
        <v>6290000</v>
      </c>
      <c r="R4212">
        <v>602640</v>
      </c>
      <c r="S4212" t="s">
        <v>336</v>
      </c>
      <c r="T4212">
        <v>-0.69274160536812202</v>
      </c>
      <c r="U4212">
        <v>0.44750039013987969</v>
      </c>
      <c r="V4212">
        <v>0.2094661248883162</v>
      </c>
      <c r="W4212">
        <v>-0.413885163822933</v>
      </c>
      <c r="X4212">
        <v>-0.18766259006079469</v>
      </c>
      <c r="Y4212" t="str">
        <f t="shared" si="260"/>
        <v>&gt;72</v>
      </c>
      <c r="Z4212" s="20">
        <f t="shared" si="261"/>
        <v>0.81651108518086346</v>
      </c>
      <c r="AA4212" t="str">
        <f t="shared" si="262"/>
        <v>80%-100%</v>
      </c>
      <c r="AB4212">
        <f t="shared" si="263"/>
        <v>1.2496364667052446E-4</v>
      </c>
    </row>
    <row r="4213" spans="1:28" x14ac:dyDescent="0.25">
      <c r="A4213" t="s">
        <v>1105</v>
      </c>
      <c r="B4213" t="s">
        <v>1106</v>
      </c>
      <c r="C4213" t="s">
        <v>77</v>
      </c>
      <c r="D4213" t="s">
        <v>521</v>
      </c>
      <c r="E4213">
        <v>291</v>
      </c>
      <c r="F4213" t="s">
        <v>117</v>
      </c>
      <c r="G4213">
        <v>2021</v>
      </c>
      <c r="H4213" t="s">
        <v>29</v>
      </c>
      <c r="I4213" t="s">
        <v>84</v>
      </c>
      <c r="J4213" t="s">
        <v>80</v>
      </c>
      <c r="K4213">
        <v>72</v>
      </c>
      <c r="L4213" s="18">
        <v>44138</v>
      </c>
      <c r="M4213" s="18">
        <v>46092</v>
      </c>
      <c r="N4213" s="18">
        <v>44098</v>
      </c>
      <c r="O4213">
        <v>53041000</v>
      </c>
      <c r="P4213">
        <v>16683000</v>
      </c>
      <c r="Q4213">
        <v>36358000</v>
      </c>
      <c r="R4213">
        <v>378218</v>
      </c>
      <c r="S4213" t="s">
        <v>343</v>
      </c>
      <c r="T4213">
        <v>-1.299145882984386</v>
      </c>
      <c r="U4213">
        <v>-1.613739295169863</v>
      </c>
      <c r="V4213">
        <v>5.1377144922950549E-2</v>
      </c>
      <c r="W4213">
        <v>-0.78722341850161115</v>
      </c>
      <c r="X4213">
        <v>-1.3478807510029389</v>
      </c>
      <c r="Y4213" t="str">
        <f t="shared" si="260"/>
        <v>61-72</v>
      </c>
      <c r="Z4213" s="20">
        <f t="shared" si="261"/>
        <v>0.31453026903715992</v>
      </c>
      <c r="AA4213" t="str">
        <f t="shared" si="262"/>
        <v>20%-40%</v>
      </c>
      <c r="AB4213">
        <f t="shared" si="263"/>
        <v>7.842742021178884E-5</v>
      </c>
    </row>
    <row r="4214" spans="1:28" x14ac:dyDescent="0.25">
      <c r="A4214" t="s">
        <v>9359</v>
      </c>
      <c r="B4214" t="s">
        <v>9360</v>
      </c>
      <c r="C4214" t="s">
        <v>77</v>
      </c>
      <c r="D4214" t="s">
        <v>9361</v>
      </c>
      <c r="E4214">
        <v>-1</v>
      </c>
      <c r="F4214" t="s">
        <v>117</v>
      </c>
      <c r="G4214">
        <v>2019</v>
      </c>
      <c r="H4214" t="s">
        <v>14</v>
      </c>
      <c r="J4214" t="s">
        <v>80</v>
      </c>
      <c r="K4214">
        <v>60</v>
      </c>
      <c r="L4214" s="18">
        <v>43293</v>
      </c>
      <c r="M4214" s="18">
        <v>45267</v>
      </c>
      <c r="N4214" s="18">
        <v>44293</v>
      </c>
      <c r="O4214">
        <v>37357764</v>
      </c>
      <c r="P4214">
        <v>17357764</v>
      </c>
      <c r="Q4214">
        <v>20000000</v>
      </c>
      <c r="R4214">
        <v>396260</v>
      </c>
      <c r="S4214" t="s">
        <v>440</v>
      </c>
      <c r="T4214">
        <v>1.1022150563760189</v>
      </c>
      <c r="U4214">
        <v>-0.99737311506244419</v>
      </c>
      <c r="V4214">
        <v>-0.83371918421118996</v>
      </c>
      <c r="W4214">
        <v>-0.40860059270564958</v>
      </c>
      <c r="X4214">
        <v>0.81785981608906366</v>
      </c>
      <c r="Y4214" t="str">
        <f t="shared" si="260"/>
        <v>49-60</v>
      </c>
      <c r="Z4214" s="20">
        <f t="shared" si="261"/>
        <v>0.46463605262884577</v>
      </c>
      <c r="AA4214" t="str">
        <f t="shared" si="262"/>
        <v>40%-60%</v>
      </c>
      <c r="AB4214">
        <f t="shared" si="263"/>
        <v>8.2168615806554543E-5</v>
      </c>
    </row>
    <row r="4215" spans="1:28" x14ac:dyDescent="0.25">
      <c r="A4215" t="s">
        <v>9362</v>
      </c>
      <c r="B4215" t="s">
        <v>9363</v>
      </c>
      <c r="C4215" t="s">
        <v>77</v>
      </c>
      <c r="D4215" t="s">
        <v>747</v>
      </c>
      <c r="E4215">
        <v>60</v>
      </c>
      <c r="F4215" t="s">
        <v>95</v>
      </c>
      <c r="G4215">
        <v>2015</v>
      </c>
      <c r="H4215" t="s">
        <v>16</v>
      </c>
      <c r="J4215" t="s">
        <v>96</v>
      </c>
      <c r="K4215">
        <v>36</v>
      </c>
      <c r="L4215" s="18">
        <v>43342</v>
      </c>
      <c r="M4215" s="18">
        <v>44438</v>
      </c>
      <c r="N4215" s="18">
        <v>43861</v>
      </c>
      <c r="O4215">
        <v>42000000</v>
      </c>
      <c r="P4215">
        <v>32000000</v>
      </c>
      <c r="Q4215">
        <v>10000000</v>
      </c>
      <c r="R4215">
        <v>1186617</v>
      </c>
      <c r="S4215" t="s">
        <v>189</v>
      </c>
      <c r="T4215">
        <v>1.1628554841376451</v>
      </c>
      <c r="U4215">
        <v>0.2232752464974746</v>
      </c>
      <c r="V4215">
        <v>0.28851061487099899</v>
      </c>
      <c r="W4215">
        <v>-0.14356882982579031</v>
      </c>
      <c r="X4215">
        <v>-0.88379348662608126</v>
      </c>
      <c r="Y4215" t="str">
        <f t="shared" si="260"/>
        <v>25-36</v>
      </c>
      <c r="Z4215" s="20">
        <f t="shared" si="261"/>
        <v>0.76190476190476186</v>
      </c>
      <c r="AA4215" t="str">
        <f t="shared" si="262"/>
        <v>60%-80%</v>
      </c>
      <c r="AB4215">
        <f t="shared" si="263"/>
        <v>2.4605732696342383E-4</v>
      </c>
    </row>
    <row r="4216" spans="1:28" x14ac:dyDescent="0.25">
      <c r="A4216" t="s">
        <v>9364</v>
      </c>
      <c r="B4216" t="s">
        <v>9365</v>
      </c>
      <c r="C4216" t="s">
        <v>77</v>
      </c>
      <c r="D4216" t="s">
        <v>212</v>
      </c>
      <c r="E4216">
        <v>236</v>
      </c>
      <c r="F4216" t="s">
        <v>11</v>
      </c>
      <c r="G4216">
        <v>2017</v>
      </c>
      <c r="H4216" t="s">
        <v>11</v>
      </c>
      <c r="J4216" t="s">
        <v>80</v>
      </c>
      <c r="K4216">
        <v>72</v>
      </c>
      <c r="L4216" s="18">
        <v>42947</v>
      </c>
      <c r="M4216" s="18">
        <v>45132</v>
      </c>
      <c r="N4216" s="18">
        <v>43602</v>
      </c>
      <c r="O4216">
        <v>61490000</v>
      </c>
      <c r="P4216">
        <v>50000000</v>
      </c>
      <c r="Q4216">
        <v>11490000</v>
      </c>
      <c r="R4216">
        <v>1137693</v>
      </c>
      <c r="S4216" t="s">
        <v>139</v>
      </c>
      <c r="T4216">
        <v>1.2234959118992721</v>
      </c>
      <c r="U4216">
        <v>0.43365942854754691</v>
      </c>
      <c r="V4216">
        <v>0.80229979975843724</v>
      </c>
      <c r="W4216">
        <v>0.1236548252572181</v>
      </c>
      <c r="X4216">
        <v>1.127251325673635</v>
      </c>
      <c r="Y4216" t="str">
        <f t="shared" si="260"/>
        <v>61-72</v>
      </c>
      <c r="Z4216" s="20">
        <f t="shared" si="261"/>
        <v>0.81314034802406898</v>
      </c>
      <c r="AA4216" t="str">
        <f t="shared" si="262"/>
        <v>80%-100%</v>
      </c>
      <c r="AB4216">
        <f t="shared" si="263"/>
        <v>2.3591242876597803E-4</v>
      </c>
    </row>
    <row r="4217" spans="1:28" x14ac:dyDescent="0.25">
      <c r="A4217" t="s">
        <v>9366</v>
      </c>
      <c r="B4217" t="s">
        <v>9367</v>
      </c>
      <c r="C4217" t="s">
        <v>77</v>
      </c>
      <c r="D4217" t="s">
        <v>100</v>
      </c>
      <c r="E4217">
        <v>15</v>
      </c>
      <c r="F4217" t="s">
        <v>117</v>
      </c>
      <c r="G4217">
        <v>2017</v>
      </c>
      <c r="H4217" t="s">
        <v>14</v>
      </c>
      <c r="J4217" t="s">
        <v>80</v>
      </c>
      <c r="K4217">
        <v>24</v>
      </c>
      <c r="L4217" s="18">
        <v>42761</v>
      </c>
      <c r="M4217" s="18">
        <v>43491</v>
      </c>
      <c r="N4217" s="18">
        <v>42978</v>
      </c>
      <c r="O4217">
        <v>43810000</v>
      </c>
      <c r="P4217">
        <v>18810000</v>
      </c>
      <c r="Q4217">
        <v>25000000</v>
      </c>
      <c r="R4217">
        <v>826277</v>
      </c>
      <c r="S4217" t="s">
        <v>891</v>
      </c>
      <c r="T4217">
        <v>0.98093420085276606</v>
      </c>
      <c r="U4217">
        <v>-1.1422485872648389</v>
      </c>
      <c r="V4217">
        <v>-3.5784525451433171</v>
      </c>
      <c r="W4217">
        <v>-0.54629350845580327</v>
      </c>
      <c r="X4217">
        <v>-1.270532873606796</v>
      </c>
      <c r="Y4217" t="str">
        <f t="shared" si="260"/>
        <v>&lt;=24</v>
      </c>
      <c r="Z4217" s="20">
        <f t="shared" si="261"/>
        <v>0.42935402876055695</v>
      </c>
      <c r="AA4217" t="str">
        <f t="shared" si="262"/>
        <v>40%-60%</v>
      </c>
      <c r="AB4217">
        <f t="shared" si="263"/>
        <v>1.7133709524754572E-4</v>
      </c>
    </row>
    <row r="4218" spans="1:28" x14ac:dyDescent="0.25">
      <c r="A4218" t="s">
        <v>9368</v>
      </c>
      <c r="B4218" t="s">
        <v>9369</v>
      </c>
      <c r="C4218" t="s">
        <v>77</v>
      </c>
      <c r="D4218" t="s">
        <v>760</v>
      </c>
      <c r="E4218">
        <v>246</v>
      </c>
      <c r="F4218" t="s">
        <v>79</v>
      </c>
      <c r="G4218">
        <v>2018</v>
      </c>
      <c r="H4218" t="s">
        <v>13</v>
      </c>
      <c r="J4218" t="s">
        <v>80</v>
      </c>
      <c r="K4218">
        <v>84</v>
      </c>
      <c r="L4218" s="18">
        <v>43130</v>
      </c>
      <c r="M4218" s="18">
        <v>45687</v>
      </c>
      <c r="N4218" s="18">
        <v>43192</v>
      </c>
      <c r="O4218">
        <v>36990000</v>
      </c>
      <c r="P4218">
        <v>23790000</v>
      </c>
      <c r="Q4218">
        <v>13200000</v>
      </c>
      <c r="R4218">
        <v>471954</v>
      </c>
      <c r="S4218" t="s">
        <v>355</v>
      </c>
      <c r="T4218">
        <v>1.114343141928344</v>
      </c>
      <c r="U4218">
        <v>-0.26437014453699298</v>
      </c>
      <c r="V4218">
        <v>0.16544269141491111</v>
      </c>
      <c r="W4218">
        <v>0.1677409333068674</v>
      </c>
      <c r="X4218">
        <v>-0.1103147126646518</v>
      </c>
      <c r="Y4218" t="str">
        <f t="shared" si="260"/>
        <v>&gt;72</v>
      </c>
      <c r="Z4218" s="20">
        <f t="shared" si="261"/>
        <v>0.64314679643146799</v>
      </c>
      <c r="AA4218" t="str">
        <f t="shared" si="262"/>
        <v>60%-80%</v>
      </c>
      <c r="AB4218">
        <f t="shared" si="263"/>
        <v>9.7864550810999442E-5</v>
      </c>
    </row>
    <row r="4219" spans="1:28" x14ac:dyDescent="0.25">
      <c r="A4219" t="s">
        <v>9370</v>
      </c>
      <c r="B4219" t="s">
        <v>9371</v>
      </c>
      <c r="C4219" t="s">
        <v>77</v>
      </c>
      <c r="D4219" t="s">
        <v>402</v>
      </c>
      <c r="E4219">
        <v>62</v>
      </c>
      <c r="F4219" t="s">
        <v>87</v>
      </c>
      <c r="G4219">
        <v>2018</v>
      </c>
      <c r="H4219" t="s">
        <v>15</v>
      </c>
      <c r="J4219" t="s">
        <v>80</v>
      </c>
      <c r="K4219">
        <v>72</v>
      </c>
      <c r="L4219" s="18">
        <v>42786</v>
      </c>
      <c r="M4219" s="18">
        <v>44977</v>
      </c>
      <c r="N4219" s="18">
        <v>42822</v>
      </c>
      <c r="O4219">
        <v>37651600</v>
      </c>
      <c r="P4219">
        <v>8000000</v>
      </c>
      <c r="Q4219">
        <v>29651600</v>
      </c>
      <c r="R4219">
        <v>183087</v>
      </c>
      <c r="S4219" t="s">
        <v>365</v>
      </c>
      <c r="T4219">
        <v>1.5145699651550779</v>
      </c>
      <c r="U4219">
        <v>-2.0328024582925668</v>
      </c>
      <c r="V4219">
        <v>0.88134428974112011</v>
      </c>
      <c r="W4219">
        <v>-0.191488425904872</v>
      </c>
      <c r="X4219">
        <v>0.43112042910834891</v>
      </c>
      <c r="Y4219" t="str">
        <f t="shared" si="260"/>
        <v>61-72</v>
      </c>
      <c r="Z4219" s="20">
        <f t="shared" si="261"/>
        <v>0.21247437027908508</v>
      </c>
      <c r="AA4219" t="str">
        <f t="shared" si="262"/>
        <v>20%-40%</v>
      </c>
      <c r="AB4219">
        <f t="shared" si="263"/>
        <v>3.7964986024768207E-5</v>
      </c>
    </row>
    <row r="4220" spans="1:28" x14ac:dyDescent="0.25">
      <c r="A4220" t="s">
        <v>9372</v>
      </c>
      <c r="B4220" t="s">
        <v>9373</v>
      </c>
      <c r="C4220" t="s">
        <v>77</v>
      </c>
      <c r="D4220" t="s">
        <v>308</v>
      </c>
      <c r="E4220">
        <v>48</v>
      </c>
      <c r="F4220" t="s">
        <v>117</v>
      </c>
      <c r="G4220">
        <v>2018</v>
      </c>
      <c r="H4220" t="s">
        <v>14</v>
      </c>
      <c r="J4220" t="s">
        <v>80</v>
      </c>
      <c r="K4220">
        <v>84</v>
      </c>
      <c r="L4220" s="18">
        <v>42798</v>
      </c>
      <c r="M4220" s="18">
        <v>45385</v>
      </c>
      <c r="N4220" s="18">
        <v>43187</v>
      </c>
      <c r="O4220">
        <v>43350000</v>
      </c>
      <c r="P4220">
        <v>25350000</v>
      </c>
      <c r="Q4220">
        <v>18000000</v>
      </c>
      <c r="R4220">
        <v>569639</v>
      </c>
      <c r="S4220" t="s">
        <v>178</v>
      </c>
      <c r="T4220">
        <v>1.1507273985853199</v>
      </c>
      <c r="U4220">
        <v>-0.50405676428420743</v>
      </c>
      <c r="V4220">
        <v>0.76277755476709586</v>
      </c>
      <c r="W4220">
        <v>-0.21210628533243411</v>
      </c>
      <c r="X4220">
        <v>0.81785981608906366</v>
      </c>
      <c r="Y4220" t="str">
        <f t="shared" si="260"/>
        <v>&gt;72</v>
      </c>
      <c r="Z4220" s="20">
        <f t="shared" si="261"/>
        <v>0.58477508650519028</v>
      </c>
      <c r="AA4220" t="str">
        <f t="shared" si="262"/>
        <v>40%-60%</v>
      </c>
      <c r="AB4220">
        <f t="shared" si="263"/>
        <v>1.1812054746739495E-4</v>
      </c>
    </row>
    <row r="4221" spans="1:28" x14ac:dyDescent="0.25">
      <c r="A4221" t="s">
        <v>9374</v>
      </c>
      <c r="B4221" t="s">
        <v>9375</v>
      </c>
      <c r="C4221" t="s">
        <v>77</v>
      </c>
      <c r="D4221" t="s">
        <v>246</v>
      </c>
      <c r="E4221">
        <v>46</v>
      </c>
      <c r="F4221" t="s">
        <v>17</v>
      </c>
      <c r="G4221">
        <v>2020</v>
      </c>
      <c r="H4221" t="s">
        <v>17</v>
      </c>
      <c r="I4221" t="s">
        <v>84</v>
      </c>
      <c r="J4221" t="s">
        <v>80</v>
      </c>
      <c r="K4221">
        <v>84</v>
      </c>
      <c r="L4221" s="18">
        <v>43598</v>
      </c>
      <c r="M4221" s="18">
        <v>46155</v>
      </c>
      <c r="N4221" s="18">
        <v>43857</v>
      </c>
      <c r="O4221">
        <v>62879740</v>
      </c>
      <c r="P4221">
        <v>46879740</v>
      </c>
      <c r="Q4221">
        <v>16000000</v>
      </c>
      <c r="R4221">
        <v>949096</v>
      </c>
      <c r="S4221" t="s">
        <v>437</v>
      </c>
      <c r="T4221">
        <v>0.93242185864346494</v>
      </c>
      <c r="U4221">
        <v>0.1561027898810827</v>
      </c>
      <c r="V4221">
        <v>0.4070773498450232</v>
      </c>
      <c r="W4221">
        <v>-0.55047549539700225</v>
      </c>
      <c r="X4221">
        <v>-0.49705409964536651</v>
      </c>
      <c r="Y4221" t="str">
        <f t="shared" si="260"/>
        <v>&gt;72</v>
      </c>
      <c r="Z4221" s="20">
        <f t="shared" si="261"/>
        <v>0.74554602165975881</v>
      </c>
      <c r="AA4221" t="str">
        <f t="shared" si="262"/>
        <v>60%-80%</v>
      </c>
      <c r="AB4221">
        <f t="shared" si="263"/>
        <v>1.9680488716382599E-4</v>
      </c>
    </row>
    <row r="4222" spans="1:28" x14ac:dyDescent="0.25">
      <c r="A4222" t="s">
        <v>9376</v>
      </c>
      <c r="B4222" t="s">
        <v>9377</v>
      </c>
      <c r="C4222" t="s">
        <v>77</v>
      </c>
      <c r="D4222" t="s">
        <v>442</v>
      </c>
      <c r="E4222">
        <v>7</v>
      </c>
      <c r="F4222" t="s">
        <v>117</v>
      </c>
      <c r="G4222">
        <v>2021</v>
      </c>
      <c r="H4222" t="s">
        <v>29</v>
      </c>
      <c r="I4222" t="s">
        <v>84</v>
      </c>
      <c r="J4222" t="s">
        <v>80</v>
      </c>
      <c r="K4222">
        <v>84</v>
      </c>
      <c r="L4222" s="18">
        <v>43985</v>
      </c>
      <c r="M4222" s="18">
        <v>46452</v>
      </c>
      <c r="N4222" s="18">
        <v>44456</v>
      </c>
      <c r="O4222">
        <v>55574350</v>
      </c>
      <c r="P4222">
        <v>24609350</v>
      </c>
      <c r="Q4222">
        <v>30965000</v>
      </c>
      <c r="R4222">
        <v>516695</v>
      </c>
      <c r="S4222" t="s">
        <v>498</v>
      </c>
      <c r="T4222">
        <v>-0.37741138100766491</v>
      </c>
      <c r="U4222">
        <v>-1.0869606355385919</v>
      </c>
      <c r="V4222">
        <v>0.16994387989697479</v>
      </c>
      <c r="W4222">
        <v>-2.420894825691192E-2</v>
      </c>
      <c r="X4222">
        <v>1.3592949578620639</v>
      </c>
      <c r="Y4222" t="str">
        <f t="shared" si="260"/>
        <v>&gt;72</v>
      </c>
      <c r="Z4222" s="20">
        <f t="shared" si="261"/>
        <v>0.44281849450330951</v>
      </c>
      <c r="AA4222" t="str">
        <f t="shared" si="262"/>
        <v>40%-60%</v>
      </c>
      <c r="AB4222">
        <f t="shared" si="263"/>
        <v>1.0714206062728436E-4</v>
      </c>
    </row>
    <row r="4223" spans="1:28" x14ac:dyDescent="0.25">
      <c r="A4223" t="s">
        <v>9378</v>
      </c>
      <c r="B4223" t="s">
        <v>9379</v>
      </c>
      <c r="C4223" t="s">
        <v>77</v>
      </c>
      <c r="D4223" t="s">
        <v>93</v>
      </c>
      <c r="E4223">
        <v>60</v>
      </c>
      <c r="F4223" t="s">
        <v>117</v>
      </c>
      <c r="G4223">
        <v>2018</v>
      </c>
      <c r="H4223" t="s">
        <v>14</v>
      </c>
      <c r="J4223" t="s">
        <v>80</v>
      </c>
      <c r="K4223">
        <v>60</v>
      </c>
      <c r="L4223" s="18">
        <v>43374</v>
      </c>
      <c r="M4223" s="18">
        <v>44936</v>
      </c>
      <c r="N4223" s="18">
        <v>43861</v>
      </c>
      <c r="O4223">
        <v>43120000</v>
      </c>
      <c r="P4223">
        <v>13120000</v>
      </c>
      <c r="Q4223">
        <v>30000000</v>
      </c>
      <c r="R4223">
        <v>348440</v>
      </c>
      <c r="S4223" t="s">
        <v>338</v>
      </c>
      <c r="T4223">
        <v>0.1198401266376715</v>
      </c>
      <c r="U4223">
        <v>-1.655881791566802</v>
      </c>
      <c r="V4223">
        <v>0.52564408481904745</v>
      </c>
      <c r="W4223">
        <v>-0.55732975539844121</v>
      </c>
      <c r="X4223">
        <v>-3.2966835268508812E-2</v>
      </c>
      <c r="Y4223" t="str">
        <f t="shared" si="260"/>
        <v>49-60</v>
      </c>
      <c r="Z4223" s="20">
        <f t="shared" si="261"/>
        <v>0.30426716141001853</v>
      </c>
      <c r="AA4223" t="str">
        <f t="shared" si="262"/>
        <v>20%-40%</v>
      </c>
      <c r="AB4223">
        <f t="shared" si="263"/>
        <v>7.225264344530325E-5</v>
      </c>
    </row>
    <row r="4224" spans="1:28" x14ac:dyDescent="0.25">
      <c r="A4224" t="s">
        <v>9380</v>
      </c>
      <c r="B4224" t="s">
        <v>9381</v>
      </c>
      <c r="C4224" t="s">
        <v>77</v>
      </c>
      <c r="D4224" t="s">
        <v>630</v>
      </c>
      <c r="E4224">
        <v>-1</v>
      </c>
      <c r="F4224" t="s">
        <v>95</v>
      </c>
      <c r="G4224">
        <v>2011</v>
      </c>
      <c r="H4224" t="s">
        <v>16</v>
      </c>
      <c r="J4224" t="s">
        <v>96</v>
      </c>
      <c r="K4224">
        <v>60</v>
      </c>
      <c r="L4224" s="18">
        <v>44348</v>
      </c>
      <c r="M4224" s="18">
        <v>46028</v>
      </c>
      <c r="N4224" s="18">
        <v>44532</v>
      </c>
      <c r="O4224">
        <v>32744000</v>
      </c>
      <c r="P4224">
        <v>32744000</v>
      </c>
      <c r="Q4224">
        <v>0</v>
      </c>
      <c r="R4224">
        <v>923867</v>
      </c>
      <c r="S4224" t="s">
        <v>721</v>
      </c>
      <c r="T4224">
        <v>-0.89891905975765174</v>
      </c>
      <c r="U4224">
        <v>1.2009447865714571</v>
      </c>
      <c r="V4224">
        <v>0.84182204474977862</v>
      </c>
      <c r="W4224">
        <v>0.19020085841091</v>
      </c>
      <c r="X4224">
        <v>-1.5025765057952249</v>
      </c>
      <c r="Y4224" t="str">
        <f t="shared" si="260"/>
        <v>49-60</v>
      </c>
      <c r="Z4224" s="20">
        <f t="shared" si="261"/>
        <v>1</v>
      </c>
      <c r="AA4224" t="str">
        <f t="shared" si="262"/>
        <v>80%-100%</v>
      </c>
      <c r="AB4224">
        <f t="shared" si="263"/>
        <v>1.9157339266984838E-4</v>
      </c>
    </row>
    <row r="4225" spans="1:28" x14ac:dyDescent="0.25">
      <c r="A4225" t="s">
        <v>9382</v>
      </c>
      <c r="B4225" t="s">
        <v>9383</v>
      </c>
      <c r="C4225" t="s">
        <v>77</v>
      </c>
      <c r="D4225" t="s">
        <v>165</v>
      </c>
      <c r="E4225">
        <v>76</v>
      </c>
      <c r="F4225" t="s">
        <v>12</v>
      </c>
      <c r="G4225">
        <v>2020</v>
      </c>
      <c r="H4225" t="s">
        <v>12</v>
      </c>
      <c r="I4225" t="s">
        <v>84</v>
      </c>
      <c r="J4225" t="s">
        <v>80</v>
      </c>
      <c r="K4225">
        <v>72</v>
      </c>
      <c r="L4225" s="18">
        <v>43700</v>
      </c>
      <c r="M4225" s="18">
        <v>45892</v>
      </c>
      <c r="N4225" s="18">
        <v>44431</v>
      </c>
      <c r="O4225">
        <v>66990000</v>
      </c>
      <c r="P4225">
        <v>33495000</v>
      </c>
      <c r="Q4225">
        <v>33495000</v>
      </c>
      <c r="R4225">
        <v>762651</v>
      </c>
      <c r="S4225" t="s">
        <v>277</v>
      </c>
      <c r="T4225">
        <v>-0.6442292631588209</v>
      </c>
      <c r="U4225">
        <v>-0.85216124758390532</v>
      </c>
      <c r="V4225">
        <v>-0.81811224488655909</v>
      </c>
      <c r="W4225">
        <v>-0.65615364159365008</v>
      </c>
      <c r="X4225">
        <v>-0.88379348662608126</v>
      </c>
      <c r="Y4225" t="str">
        <f t="shared" si="260"/>
        <v>61-72</v>
      </c>
      <c r="Z4225" s="20">
        <f t="shared" si="261"/>
        <v>0.5</v>
      </c>
      <c r="AA4225" t="str">
        <f t="shared" si="262"/>
        <v>40%-60%</v>
      </c>
      <c r="AB4225">
        <f t="shared" si="263"/>
        <v>1.5814358505396615E-4</v>
      </c>
    </row>
    <row r="4226" spans="1:28" x14ac:dyDescent="0.25">
      <c r="A4226" t="s">
        <v>9384</v>
      </c>
      <c r="B4226" t="s">
        <v>9385</v>
      </c>
      <c r="C4226" t="s">
        <v>77</v>
      </c>
      <c r="D4226" t="s">
        <v>865</v>
      </c>
      <c r="E4226">
        <v>236</v>
      </c>
      <c r="F4226" t="s">
        <v>17</v>
      </c>
      <c r="G4226">
        <v>2021</v>
      </c>
      <c r="H4226" t="s">
        <v>17</v>
      </c>
      <c r="I4226" t="s">
        <v>84</v>
      </c>
      <c r="J4226" t="s">
        <v>80</v>
      </c>
      <c r="K4226">
        <v>72</v>
      </c>
      <c r="L4226" s="18">
        <v>43840</v>
      </c>
      <c r="M4226" s="18">
        <v>46296</v>
      </c>
      <c r="N4226" s="18">
        <v>44502</v>
      </c>
      <c r="O4226">
        <v>64645350</v>
      </c>
      <c r="P4226">
        <v>32322675</v>
      </c>
      <c r="Q4226">
        <v>32322675</v>
      </c>
      <c r="R4226">
        <v>889500</v>
      </c>
      <c r="S4226" t="s">
        <v>266</v>
      </c>
      <c r="T4226">
        <v>1.068735666674399E-2</v>
      </c>
      <c r="U4226">
        <v>-0.85216124758390532</v>
      </c>
      <c r="V4226">
        <v>0.4070773498450232</v>
      </c>
      <c r="W4226">
        <v>0.67146126037428722</v>
      </c>
      <c r="X4226">
        <v>0.43112042910834891</v>
      </c>
      <c r="Y4226" t="str">
        <f t="shared" si="260"/>
        <v>61-72</v>
      </c>
      <c r="Z4226" s="20">
        <f t="shared" si="261"/>
        <v>0.5</v>
      </c>
      <c r="AA4226" t="str">
        <f t="shared" si="262"/>
        <v>40%-60%</v>
      </c>
      <c r="AB4226">
        <f t="shared" si="263"/>
        <v>1.8444703921649994E-4</v>
      </c>
    </row>
    <row r="4227" spans="1:28" x14ac:dyDescent="0.25">
      <c r="A4227" t="s">
        <v>9386</v>
      </c>
      <c r="B4227" t="s">
        <v>9387</v>
      </c>
      <c r="C4227" t="s">
        <v>77</v>
      </c>
      <c r="D4227" t="s">
        <v>256</v>
      </c>
      <c r="E4227">
        <v>76</v>
      </c>
      <c r="F4227" t="s">
        <v>79</v>
      </c>
      <c r="G4227">
        <v>2018</v>
      </c>
      <c r="H4227" t="s">
        <v>13</v>
      </c>
      <c r="J4227" t="s">
        <v>80</v>
      </c>
      <c r="K4227">
        <v>12</v>
      </c>
      <c r="L4227" s="18">
        <v>42947</v>
      </c>
      <c r="M4227" s="18">
        <v>43312</v>
      </c>
      <c r="N4227" s="18">
        <v>42976</v>
      </c>
      <c r="O4227">
        <v>38670000</v>
      </c>
      <c r="P4227">
        <v>7670000</v>
      </c>
      <c r="Q4227">
        <v>31000000</v>
      </c>
      <c r="R4227">
        <v>706154</v>
      </c>
      <c r="S4227" t="s">
        <v>420</v>
      </c>
      <c r="T4227">
        <v>1.2720082541085731</v>
      </c>
      <c r="U4227">
        <v>-2.090820771164061</v>
      </c>
      <c r="V4227">
        <v>-0.1462340800337556</v>
      </c>
      <c r="W4227">
        <v>-0.2534880418267747</v>
      </c>
      <c r="X4227">
        <v>-0.4197062222492236</v>
      </c>
      <c r="Y4227" t="str">
        <f t="shared" ref="Y4227:Y4290" si="264">IF(K4227&lt;=24,"&lt;=24",IF(AND(K4227&gt;=25,K4227&lt;=36),"25-36",IF(AND(K4227&gt;=37,K4227&lt;=48),"37-48",IF(AND(K4227&gt;=49,K4227&lt;=60),"49-60",IF(AND(K4227&gt;=61,K4227&lt;=72),"61-72","&gt;72")))))</f>
        <v>&lt;=24</v>
      </c>
      <c r="Z4227" s="20">
        <f t="shared" ref="Z4227:Z4290" si="265">IF(P4227/O4227&gt;0.2,P4227/O4227,0.2)</f>
        <v>0.2</v>
      </c>
      <c r="AA4227" t="str">
        <f t="shared" ref="AA4227:AA4290" si="266">IF(Z4227&lt;=0.2,"20%",IF(AND(Z4227&gt;0.2,Z4227&lt;=0.4),"20%-40%",IF(AND(Z4227&gt;0.4,Z4227&lt;=0.6),"40%-60%",IF(AND(Z4227&gt;0.6,Z4227&lt;=0.8),"60%-80%","80%-100%"))))</f>
        <v>20%</v>
      </c>
      <c r="AB4227">
        <f t="shared" ref="AB4227:AB4290" si="267">R4227/SUM($R$2:$R$5739)</f>
        <v>1.4642834685878392E-4</v>
      </c>
    </row>
    <row r="4228" spans="1:28" x14ac:dyDescent="0.25">
      <c r="A4228" t="s">
        <v>9388</v>
      </c>
      <c r="B4228" t="s">
        <v>9389</v>
      </c>
      <c r="C4228" t="s">
        <v>77</v>
      </c>
      <c r="D4228" t="s">
        <v>149</v>
      </c>
      <c r="E4228">
        <v>49</v>
      </c>
      <c r="F4228" t="s">
        <v>17</v>
      </c>
      <c r="G4228">
        <v>2019</v>
      </c>
      <c r="H4228" t="s">
        <v>17</v>
      </c>
      <c r="J4228" t="s">
        <v>80</v>
      </c>
      <c r="K4228">
        <v>48</v>
      </c>
      <c r="L4228" s="18">
        <v>43272</v>
      </c>
      <c r="M4228" s="18">
        <v>44733</v>
      </c>
      <c r="N4228" s="18">
        <v>44295</v>
      </c>
      <c r="O4228">
        <v>62690000</v>
      </c>
      <c r="P4228">
        <v>50680000</v>
      </c>
      <c r="Q4228">
        <v>12010000</v>
      </c>
      <c r="R4228">
        <v>1431976</v>
      </c>
      <c r="S4228" t="s">
        <v>162</v>
      </c>
      <c r="T4228">
        <v>1.17498356968997</v>
      </c>
      <c r="U4228">
        <v>0.41428651666538219</v>
      </c>
      <c r="V4228">
        <v>1.057833141838941E-2</v>
      </c>
      <c r="W4228">
        <v>3.3215923592791539</v>
      </c>
      <c r="X4228">
        <v>0.35377255171220601</v>
      </c>
      <c r="Y4228" t="str">
        <f t="shared" si="264"/>
        <v>37-48</v>
      </c>
      <c r="Z4228" s="20">
        <f t="shared" si="265"/>
        <v>0.80842239591641407</v>
      </c>
      <c r="AA4228" t="str">
        <f t="shared" si="266"/>
        <v>80%-100%</v>
      </c>
      <c r="AB4228">
        <f t="shared" si="267"/>
        <v>2.9693505725585914E-4</v>
      </c>
    </row>
    <row r="4229" spans="1:28" x14ac:dyDescent="0.25">
      <c r="A4229" t="s">
        <v>9390</v>
      </c>
      <c r="B4229" t="s">
        <v>9391</v>
      </c>
      <c r="C4229" t="s">
        <v>77</v>
      </c>
      <c r="D4229" t="s">
        <v>439</v>
      </c>
      <c r="E4229">
        <v>61</v>
      </c>
      <c r="F4229" t="s">
        <v>17</v>
      </c>
      <c r="G4229">
        <v>2018</v>
      </c>
      <c r="H4229" t="s">
        <v>17</v>
      </c>
      <c r="J4229" t="s">
        <v>80</v>
      </c>
      <c r="K4229">
        <v>84</v>
      </c>
      <c r="L4229" s="18">
        <v>42923</v>
      </c>
      <c r="M4229" s="18">
        <v>45480</v>
      </c>
      <c r="N4229" s="18">
        <v>43311</v>
      </c>
      <c r="O4229">
        <v>65460000</v>
      </c>
      <c r="P4229">
        <v>48797000</v>
      </c>
      <c r="Q4229">
        <v>16663000</v>
      </c>
      <c r="R4229">
        <v>1070202</v>
      </c>
      <c r="S4229" t="s">
        <v>262</v>
      </c>
      <c r="T4229">
        <v>1.2598801685562471</v>
      </c>
      <c r="U4229">
        <v>0.15569865619776879</v>
      </c>
      <c r="V4229">
        <v>0.44715377575563331</v>
      </c>
      <c r="W4229">
        <v>-0.50713351549990604</v>
      </c>
      <c r="X4229">
        <v>0.97255557088134947</v>
      </c>
      <c r="Y4229" t="str">
        <f t="shared" si="264"/>
        <v>&gt;72</v>
      </c>
      <c r="Z4229" s="20">
        <f t="shared" si="265"/>
        <v>0.74544760158875645</v>
      </c>
      <c r="AA4229" t="str">
        <f t="shared" si="266"/>
        <v>60%-80%</v>
      </c>
      <c r="AB4229">
        <f t="shared" si="267"/>
        <v>2.219174707853588E-4</v>
      </c>
    </row>
    <row r="4230" spans="1:28" x14ac:dyDescent="0.25">
      <c r="A4230" t="s">
        <v>1278</v>
      </c>
      <c r="B4230" t="s">
        <v>1279</v>
      </c>
      <c r="C4230" t="s">
        <v>77</v>
      </c>
      <c r="D4230" t="s">
        <v>572</v>
      </c>
      <c r="E4230">
        <v>60</v>
      </c>
      <c r="F4230" t="s">
        <v>87</v>
      </c>
      <c r="G4230">
        <v>2021</v>
      </c>
      <c r="H4230" t="s">
        <v>24</v>
      </c>
      <c r="I4230" t="s">
        <v>84</v>
      </c>
      <c r="J4230" t="s">
        <v>80</v>
      </c>
      <c r="K4230">
        <v>60</v>
      </c>
      <c r="L4230" s="18">
        <v>44049</v>
      </c>
      <c r="M4230" s="18">
        <v>45816</v>
      </c>
      <c r="N4230" s="18">
        <v>44335</v>
      </c>
      <c r="O4230">
        <v>47570000</v>
      </c>
      <c r="P4230">
        <v>25570000</v>
      </c>
      <c r="Q4230">
        <v>22000000</v>
      </c>
      <c r="R4230">
        <v>696734</v>
      </c>
      <c r="S4230" t="s">
        <v>137</v>
      </c>
      <c r="T4230">
        <v>-0.1348496699611593</v>
      </c>
      <c r="U4230">
        <v>-0.69808118573957845</v>
      </c>
      <c r="V4230">
        <v>0.72325530977575447</v>
      </c>
      <c r="W4230">
        <v>1.5012205741042479</v>
      </c>
      <c r="X4230">
        <v>0.66316406129677774</v>
      </c>
      <c r="Y4230" t="str">
        <f t="shared" si="264"/>
        <v>49-60</v>
      </c>
      <c r="Z4230" s="20">
        <f t="shared" si="265"/>
        <v>0.53752364935883956</v>
      </c>
      <c r="AA4230" t="str">
        <f t="shared" si="266"/>
        <v>40%-60%</v>
      </c>
      <c r="AB4230">
        <f t="shared" si="267"/>
        <v>1.4447501227821119E-4</v>
      </c>
    </row>
    <row r="4231" spans="1:28" x14ac:dyDescent="0.25">
      <c r="A4231" t="s">
        <v>9392</v>
      </c>
      <c r="B4231" t="s">
        <v>9393</v>
      </c>
      <c r="C4231" t="s">
        <v>77</v>
      </c>
      <c r="D4231" t="s">
        <v>78</v>
      </c>
      <c r="E4231">
        <v>49</v>
      </c>
      <c r="F4231" t="s">
        <v>17</v>
      </c>
      <c r="G4231">
        <v>2017</v>
      </c>
      <c r="H4231" t="s">
        <v>17</v>
      </c>
      <c r="J4231" t="s">
        <v>80</v>
      </c>
      <c r="K4231">
        <v>84</v>
      </c>
      <c r="L4231" s="18">
        <v>42717</v>
      </c>
      <c r="M4231" s="18">
        <v>45273</v>
      </c>
      <c r="N4231" s="18">
        <v>43074</v>
      </c>
      <c r="O4231">
        <v>57590000</v>
      </c>
      <c r="P4231">
        <v>28795000</v>
      </c>
      <c r="Q4231">
        <v>28795000</v>
      </c>
      <c r="R4231">
        <v>666162</v>
      </c>
      <c r="S4231" t="s">
        <v>162</v>
      </c>
      <c r="T4231">
        <v>1.138599313032995</v>
      </c>
      <c r="U4231">
        <v>-0.85216124758390532</v>
      </c>
      <c r="V4231">
        <v>0.92086653473246149</v>
      </c>
      <c r="W4231">
        <v>-0.2469873754592887</v>
      </c>
      <c r="X4231">
        <v>0.50846830650449182</v>
      </c>
      <c r="Y4231" t="str">
        <f t="shared" si="264"/>
        <v>&gt;72</v>
      </c>
      <c r="Z4231" s="20">
        <f t="shared" si="265"/>
        <v>0.5</v>
      </c>
      <c r="AA4231" t="str">
        <f t="shared" si="266"/>
        <v>40%-60%</v>
      </c>
      <c r="AB4231">
        <f t="shared" si="267"/>
        <v>1.3813559138678137E-4</v>
      </c>
    </row>
    <row r="4232" spans="1:28" x14ac:dyDescent="0.25">
      <c r="A4232" t="s">
        <v>9394</v>
      </c>
      <c r="B4232" t="s">
        <v>9395</v>
      </c>
      <c r="C4232" t="s">
        <v>77</v>
      </c>
      <c r="D4232" t="s">
        <v>239</v>
      </c>
      <c r="E4232">
        <v>76</v>
      </c>
      <c r="F4232" t="s">
        <v>117</v>
      </c>
      <c r="G4232">
        <v>2019</v>
      </c>
      <c r="H4232" t="s">
        <v>14</v>
      </c>
      <c r="J4232" t="s">
        <v>80</v>
      </c>
      <c r="K4232">
        <v>84</v>
      </c>
      <c r="L4232" s="18">
        <v>43452</v>
      </c>
      <c r="M4232" s="18">
        <v>46009</v>
      </c>
      <c r="N4232" s="18">
        <v>44210</v>
      </c>
      <c r="O4232">
        <v>45789250</v>
      </c>
      <c r="P4232">
        <v>45789250</v>
      </c>
      <c r="Q4232">
        <v>0</v>
      </c>
      <c r="R4232">
        <v>985867</v>
      </c>
      <c r="S4232" t="s">
        <v>1268</v>
      </c>
      <c r="T4232">
        <v>0.92029377309113969</v>
      </c>
      <c r="U4232">
        <v>1.2009447865714571</v>
      </c>
      <c r="V4232">
        <v>0.2094661248883162</v>
      </c>
      <c r="W4232">
        <v>8.9080414172718073E-2</v>
      </c>
      <c r="X4232">
        <v>-0.88379348662608126</v>
      </c>
      <c r="Y4232" t="str">
        <f t="shared" si="264"/>
        <v>&gt;72</v>
      </c>
      <c r="Z4232" s="20">
        <f t="shared" si="265"/>
        <v>1</v>
      </c>
      <c r="AA4232" t="str">
        <f t="shared" si="266"/>
        <v>80%-100%</v>
      </c>
      <c r="AB4232">
        <f t="shared" si="267"/>
        <v>2.0442973491990234E-4</v>
      </c>
    </row>
    <row r="4233" spans="1:28" x14ac:dyDescent="0.25">
      <c r="A4233" t="s">
        <v>9396</v>
      </c>
      <c r="B4233" t="s">
        <v>9397</v>
      </c>
      <c r="C4233" t="s">
        <v>77</v>
      </c>
      <c r="D4233" t="s">
        <v>285</v>
      </c>
      <c r="E4233">
        <v>236</v>
      </c>
      <c r="F4233" t="s">
        <v>87</v>
      </c>
      <c r="G4233">
        <v>2017</v>
      </c>
      <c r="H4233" t="s">
        <v>15</v>
      </c>
      <c r="J4233" t="s">
        <v>80</v>
      </c>
      <c r="K4233">
        <v>72</v>
      </c>
      <c r="L4233" s="18">
        <v>42952</v>
      </c>
      <c r="M4233" s="18">
        <v>45054</v>
      </c>
      <c r="N4233" s="18">
        <v>44194</v>
      </c>
      <c r="O4233">
        <v>43190000</v>
      </c>
      <c r="P4233">
        <v>43090000</v>
      </c>
      <c r="Q4233">
        <v>100000</v>
      </c>
      <c r="R4233">
        <v>1021235</v>
      </c>
      <c r="S4233" t="s">
        <v>309</v>
      </c>
      <c r="T4233">
        <v>0.50793886431208024</v>
      </c>
      <c r="U4233">
        <v>1.1914374652741411</v>
      </c>
      <c r="V4233">
        <v>0.39611210058340057</v>
      </c>
      <c r="W4233">
        <v>0.34839314395862497</v>
      </c>
      <c r="X4233">
        <v>1.127251325673635</v>
      </c>
      <c r="Y4233" t="str">
        <f t="shared" si="264"/>
        <v>61-72</v>
      </c>
      <c r="Z4233" s="20">
        <f t="shared" si="265"/>
        <v>0.99768464922435751</v>
      </c>
      <c r="AA4233" t="str">
        <f t="shared" si="266"/>
        <v>80%-100%</v>
      </c>
      <c r="AB4233">
        <f t="shared" si="267"/>
        <v>2.1176365609248152E-4</v>
      </c>
    </row>
    <row r="4234" spans="1:28" x14ac:dyDescent="0.25">
      <c r="A4234" t="s">
        <v>9398</v>
      </c>
      <c r="B4234" t="s">
        <v>9399</v>
      </c>
      <c r="C4234" t="s">
        <v>77</v>
      </c>
      <c r="D4234" t="s">
        <v>246</v>
      </c>
      <c r="E4234">
        <v>38</v>
      </c>
      <c r="F4234" t="s">
        <v>117</v>
      </c>
      <c r="G4234">
        <v>2020</v>
      </c>
      <c r="H4234" t="s">
        <v>14</v>
      </c>
      <c r="I4234" t="s">
        <v>84</v>
      </c>
      <c r="J4234" t="s">
        <v>80</v>
      </c>
      <c r="K4234">
        <v>60</v>
      </c>
      <c r="L4234" s="18">
        <v>43580</v>
      </c>
      <c r="M4234" s="18">
        <v>45407</v>
      </c>
      <c r="N4234" s="18">
        <v>43720</v>
      </c>
      <c r="O4234">
        <v>43890000</v>
      </c>
      <c r="P4234">
        <v>26890000</v>
      </c>
      <c r="Q4234">
        <v>17000000</v>
      </c>
      <c r="R4234">
        <v>662198</v>
      </c>
      <c r="S4234" t="s">
        <v>184</v>
      </c>
      <c r="T4234">
        <v>0.56857929207370672</v>
      </c>
      <c r="U4234">
        <v>-0.3895224078072701</v>
      </c>
      <c r="V4234">
        <v>0.32803285986234038</v>
      </c>
      <c r="W4234">
        <v>0.44985810426387762</v>
      </c>
      <c r="X4234">
        <v>-0.80644560922993824</v>
      </c>
      <c r="Y4234" t="str">
        <f t="shared" si="264"/>
        <v>49-60</v>
      </c>
      <c r="Z4234" s="20">
        <f t="shared" si="265"/>
        <v>0.61266803372066525</v>
      </c>
      <c r="AA4234" t="str">
        <f t="shared" si="266"/>
        <v>60%-80%</v>
      </c>
      <c r="AB4234">
        <f t="shared" si="267"/>
        <v>1.373136149242134E-4</v>
      </c>
    </row>
    <row r="4235" spans="1:28" x14ac:dyDescent="0.25">
      <c r="A4235" t="s">
        <v>9400</v>
      </c>
      <c r="B4235" t="s">
        <v>9401</v>
      </c>
      <c r="C4235" t="s">
        <v>77</v>
      </c>
      <c r="D4235" t="s">
        <v>100</v>
      </c>
      <c r="E4235">
        <v>61</v>
      </c>
      <c r="F4235" t="s">
        <v>17</v>
      </c>
      <c r="G4235">
        <v>2017</v>
      </c>
      <c r="H4235" t="s">
        <v>17</v>
      </c>
      <c r="J4235" t="s">
        <v>80</v>
      </c>
      <c r="K4235">
        <v>84</v>
      </c>
      <c r="L4235" s="18">
        <v>42753</v>
      </c>
      <c r="M4235" s="18">
        <v>45309</v>
      </c>
      <c r="N4235" s="18">
        <v>43893</v>
      </c>
      <c r="O4235">
        <v>64660200</v>
      </c>
      <c r="P4235">
        <v>57660200</v>
      </c>
      <c r="Q4235">
        <v>7000000</v>
      </c>
      <c r="R4235">
        <v>1167498</v>
      </c>
      <c r="S4235" t="s">
        <v>419</v>
      </c>
      <c r="T4235">
        <v>0.8111410031202122</v>
      </c>
      <c r="U4235">
        <v>0.75641346006496479</v>
      </c>
      <c r="V4235">
        <v>0.4085853606249133</v>
      </c>
      <c r="W4235">
        <v>-0.57566698816184392</v>
      </c>
      <c r="X4235">
        <v>1.281947080465921</v>
      </c>
      <c r="Y4235" t="str">
        <f t="shared" si="264"/>
        <v>&gt;72</v>
      </c>
      <c r="Z4235" s="20">
        <f t="shared" si="265"/>
        <v>0.89174175149473711</v>
      </c>
      <c r="AA4235" t="str">
        <f t="shared" si="266"/>
        <v>80%-100%</v>
      </c>
      <c r="AB4235">
        <f t="shared" si="267"/>
        <v>2.4209280426215317E-4</v>
      </c>
    </row>
    <row r="4236" spans="1:28" x14ac:dyDescent="0.25">
      <c r="A4236" t="s">
        <v>9402</v>
      </c>
      <c r="B4236" t="s">
        <v>9403</v>
      </c>
      <c r="C4236" t="s">
        <v>77</v>
      </c>
      <c r="D4236" t="s">
        <v>212</v>
      </c>
      <c r="E4236">
        <v>236</v>
      </c>
      <c r="F4236" t="s">
        <v>117</v>
      </c>
      <c r="G4236">
        <v>2018</v>
      </c>
      <c r="H4236" t="s">
        <v>14</v>
      </c>
      <c r="J4236" t="s">
        <v>80</v>
      </c>
      <c r="K4236">
        <v>48</v>
      </c>
      <c r="L4236" s="18">
        <v>42947</v>
      </c>
      <c r="M4236" s="18">
        <v>44408</v>
      </c>
      <c r="N4236" s="18">
        <v>42969</v>
      </c>
      <c r="O4236">
        <v>42207250</v>
      </c>
      <c r="P4236">
        <v>22000000</v>
      </c>
      <c r="Q4236">
        <v>20207250</v>
      </c>
      <c r="R4236">
        <v>673181</v>
      </c>
      <c r="S4236" t="s">
        <v>710</v>
      </c>
      <c r="T4236">
        <v>1.5752103929167049</v>
      </c>
      <c r="U4236">
        <v>-0.76495571197729695</v>
      </c>
      <c r="V4236">
        <v>0.52564408481904745</v>
      </c>
      <c r="W4236">
        <v>2.330979887834209</v>
      </c>
      <c r="X4236">
        <v>4.4381042127634142E-2</v>
      </c>
      <c r="Y4236" t="str">
        <f t="shared" si="264"/>
        <v>37-48</v>
      </c>
      <c r="Z4236" s="20">
        <f t="shared" si="265"/>
        <v>0.52123746512743663</v>
      </c>
      <c r="AA4236" t="str">
        <f t="shared" si="266"/>
        <v>40%-60%</v>
      </c>
      <c r="AB4236">
        <f t="shared" si="267"/>
        <v>1.3959105374570279E-4</v>
      </c>
    </row>
    <row r="4237" spans="1:28" x14ac:dyDescent="0.25">
      <c r="A4237" t="s">
        <v>9404</v>
      </c>
      <c r="B4237" t="s">
        <v>9405</v>
      </c>
      <c r="C4237" t="s">
        <v>77</v>
      </c>
      <c r="D4237" t="s">
        <v>816</v>
      </c>
      <c r="E4237">
        <v>83</v>
      </c>
      <c r="F4237" t="s">
        <v>79</v>
      </c>
      <c r="G4237">
        <v>2019</v>
      </c>
      <c r="H4237" t="s">
        <v>646</v>
      </c>
      <c r="J4237" t="s">
        <v>80</v>
      </c>
      <c r="K4237">
        <v>72</v>
      </c>
      <c r="L4237" s="18">
        <v>43334</v>
      </c>
      <c r="M4237" s="18">
        <v>45526</v>
      </c>
      <c r="N4237" s="18">
        <v>44505</v>
      </c>
      <c r="O4237">
        <v>36252835</v>
      </c>
      <c r="P4237">
        <v>37976082</v>
      </c>
      <c r="Q4237">
        <v>0</v>
      </c>
      <c r="R4237">
        <v>826862</v>
      </c>
      <c r="S4237" t="s">
        <v>245</v>
      </c>
      <c r="T4237">
        <v>0.6777320620446341</v>
      </c>
      <c r="U4237">
        <v>1.396130036349392</v>
      </c>
      <c r="V4237">
        <v>-0.84638586611968991</v>
      </c>
      <c r="W4237">
        <v>-0.1516599788458339</v>
      </c>
      <c r="X4237">
        <v>1.7460343448427791</v>
      </c>
      <c r="Y4237" t="str">
        <f t="shared" si="264"/>
        <v>61-72</v>
      </c>
      <c r="Z4237" s="20">
        <f t="shared" si="265"/>
        <v>1.0475341307790136</v>
      </c>
      <c r="AA4237" t="str">
        <f t="shared" si="266"/>
        <v>80%-100%</v>
      </c>
      <c r="AB4237">
        <f t="shared" si="267"/>
        <v>1.7145840105748574E-4</v>
      </c>
    </row>
    <row r="4238" spans="1:28" x14ac:dyDescent="0.25">
      <c r="A4238" t="s">
        <v>9406</v>
      </c>
      <c r="B4238" t="s">
        <v>9407</v>
      </c>
      <c r="C4238" t="s">
        <v>77</v>
      </c>
      <c r="D4238" t="s">
        <v>78</v>
      </c>
      <c r="E4238">
        <v>59</v>
      </c>
      <c r="F4238" t="s">
        <v>117</v>
      </c>
      <c r="G4238">
        <v>2017</v>
      </c>
      <c r="H4238" t="s">
        <v>14</v>
      </c>
      <c r="J4238" t="s">
        <v>80</v>
      </c>
      <c r="K4238">
        <v>84</v>
      </c>
      <c r="L4238" s="18">
        <v>42412</v>
      </c>
      <c r="M4238" s="18">
        <v>45262</v>
      </c>
      <c r="N4238" s="18">
        <v>43161</v>
      </c>
      <c r="O4238">
        <v>47990000</v>
      </c>
      <c r="P4238">
        <v>23995000</v>
      </c>
      <c r="Q4238">
        <v>23995000</v>
      </c>
      <c r="R4238">
        <v>555115</v>
      </c>
      <c r="S4238" t="s">
        <v>612</v>
      </c>
      <c r="T4238">
        <v>1.1022150563760189</v>
      </c>
      <c r="U4238">
        <v>-0.85216124758390532</v>
      </c>
      <c r="V4238">
        <v>0.92086653473246149</v>
      </c>
      <c r="W4238">
        <v>-0.88636206559489039</v>
      </c>
      <c r="X4238">
        <v>0.58581618390063472</v>
      </c>
      <c r="Y4238" t="str">
        <f t="shared" si="264"/>
        <v>&gt;72</v>
      </c>
      <c r="Z4238" s="20">
        <f t="shared" si="265"/>
        <v>0.5</v>
      </c>
      <c r="AA4238" t="str">
        <f t="shared" si="266"/>
        <v>40%-60%</v>
      </c>
      <c r="AB4238">
        <f t="shared" si="267"/>
        <v>1.1510884561514037E-4</v>
      </c>
    </row>
    <row r="4239" spans="1:28" x14ac:dyDescent="0.25">
      <c r="A4239" t="s">
        <v>9408</v>
      </c>
      <c r="B4239" t="s">
        <v>9409</v>
      </c>
      <c r="C4239" t="s">
        <v>77</v>
      </c>
      <c r="D4239" t="s">
        <v>128</v>
      </c>
      <c r="E4239">
        <v>60</v>
      </c>
      <c r="F4239" t="s">
        <v>117</v>
      </c>
      <c r="G4239">
        <v>2018</v>
      </c>
      <c r="H4239" t="s">
        <v>14</v>
      </c>
      <c r="J4239" t="s">
        <v>80</v>
      </c>
      <c r="K4239">
        <v>84</v>
      </c>
      <c r="L4239" s="18">
        <v>43116</v>
      </c>
      <c r="M4239" s="18">
        <v>45673</v>
      </c>
      <c r="N4239" s="18">
        <v>43817</v>
      </c>
      <c r="O4239">
        <v>43120000</v>
      </c>
      <c r="P4239">
        <v>37120000</v>
      </c>
      <c r="Q4239">
        <v>6000000</v>
      </c>
      <c r="R4239">
        <v>817657</v>
      </c>
      <c r="S4239" t="s">
        <v>286</v>
      </c>
      <c r="T4239">
        <v>1.1628554841376451</v>
      </c>
      <c r="U4239">
        <v>0.62957947094380495</v>
      </c>
      <c r="V4239">
        <v>1.434655719619899</v>
      </c>
      <c r="W4239">
        <v>-0.51025639765306008</v>
      </c>
      <c r="X4239">
        <v>-0.34235834485308059</v>
      </c>
      <c r="Y4239" t="str">
        <f t="shared" si="264"/>
        <v>&gt;72</v>
      </c>
      <c r="Z4239" s="20">
        <f t="shared" si="265"/>
        <v>0.86085343228200373</v>
      </c>
      <c r="AA4239" t="str">
        <f t="shared" si="266"/>
        <v>80%-100%</v>
      </c>
      <c r="AB4239">
        <f t="shared" si="267"/>
        <v>1.6954964895407048E-4</v>
      </c>
    </row>
    <row r="4240" spans="1:28" x14ac:dyDescent="0.25">
      <c r="A4240" t="s">
        <v>9410</v>
      </c>
      <c r="B4240" t="s">
        <v>9411</v>
      </c>
      <c r="C4240" t="s">
        <v>77</v>
      </c>
      <c r="D4240" t="s">
        <v>9412</v>
      </c>
      <c r="E4240">
        <v>-1</v>
      </c>
      <c r="F4240" t="s">
        <v>17</v>
      </c>
      <c r="G4240">
        <v>2020</v>
      </c>
      <c r="H4240" t="s">
        <v>17</v>
      </c>
      <c r="I4240" t="s">
        <v>84</v>
      </c>
      <c r="J4240" t="s">
        <v>80</v>
      </c>
      <c r="K4240">
        <v>84</v>
      </c>
      <c r="L4240" s="18">
        <v>43806</v>
      </c>
      <c r="M4240" s="18">
        <v>46215</v>
      </c>
      <c r="N4240" s="18">
        <v>44169</v>
      </c>
      <c r="O4240">
        <v>52600310</v>
      </c>
      <c r="P4240">
        <v>32600310</v>
      </c>
      <c r="Q4240">
        <v>20000000</v>
      </c>
      <c r="R4240">
        <v>660005</v>
      </c>
      <c r="S4240" t="s">
        <v>440</v>
      </c>
      <c r="T4240">
        <v>0.78688483201556159</v>
      </c>
      <c r="U4240">
        <v>-0.36034337629706042</v>
      </c>
      <c r="V4240">
        <v>0.4070773498450232</v>
      </c>
      <c r="W4240">
        <v>9.3635460901370066E-2</v>
      </c>
      <c r="X4240">
        <v>-0.96114136402222416</v>
      </c>
      <c r="Y4240" t="str">
        <f t="shared" si="264"/>
        <v>&gt;72</v>
      </c>
      <c r="Z4240" s="20">
        <f t="shared" si="265"/>
        <v>0.61977410399292321</v>
      </c>
      <c r="AA4240" t="str">
        <f t="shared" si="266"/>
        <v>60%-80%</v>
      </c>
      <c r="AB4240">
        <f t="shared" si="267"/>
        <v>1.3685887365720746E-4</v>
      </c>
    </row>
    <row r="4241" spans="1:28" x14ac:dyDescent="0.25">
      <c r="A4241" t="s">
        <v>9413</v>
      </c>
      <c r="B4241" t="s">
        <v>9414</v>
      </c>
      <c r="C4241" t="s">
        <v>77</v>
      </c>
      <c r="D4241" t="s">
        <v>216</v>
      </c>
      <c r="E4241">
        <v>60</v>
      </c>
      <c r="F4241" t="s">
        <v>142</v>
      </c>
      <c r="G4241">
        <v>2017</v>
      </c>
      <c r="H4241" t="s">
        <v>143</v>
      </c>
      <c r="J4241" t="s">
        <v>80</v>
      </c>
      <c r="K4241">
        <v>72</v>
      </c>
      <c r="L4241" s="18">
        <v>42704</v>
      </c>
      <c r="M4241" s="18">
        <v>44895</v>
      </c>
      <c r="N4241" s="18">
        <v>44158</v>
      </c>
      <c r="O4241">
        <v>31050000</v>
      </c>
      <c r="P4241">
        <v>21050000</v>
      </c>
      <c r="Q4241">
        <v>10000000</v>
      </c>
      <c r="R4241">
        <v>1976157</v>
      </c>
      <c r="S4241" t="s">
        <v>675</v>
      </c>
      <c r="T4241">
        <v>-0.1469777555134846</v>
      </c>
      <c r="U4241">
        <v>-0.12150676521943669</v>
      </c>
      <c r="V4241">
        <v>-0.1098035417013518</v>
      </c>
      <c r="W4241">
        <v>-0.6329203808092112</v>
      </c>
      <c r="X4241">
        <v>-0.80644560922993824</v>
      </c>
      <c r="Y4241" t="str">
        <f t="shared" si="264"/>
        <v>61-72</v>
      </c>
      <c r="Z4241" s="20">
        <f t="shared" si="265"/>
        <v>0.677938808373591</v>
      </c>
      <c r="AA4241" t="str">
        <f t="shared" si="266"/>
        <v>60%-80%</v>
      </c>
      <c r="AB4241">
        <f t="shared" si="267"/>
        <v>4.0977662470709485E-4</v>
      </c>
    </row>
    <row r="4242" spans="1:28" x14ac:dyDescent="0.25">
      <c r="A4242" t="s">
        <v>9415</v>
      </c>
      <c r="B4242" t="s">
        <v>9416</v>
      </c>
      <c r="C4242" t="s">
        <v>77</v>
      </c>
      <c r="D4242" t="s">
        <v>392</v>
      </c>
      <c r="E4242">
        <v>7</v>
      </c>
      <c r="F4242" t="s">
        <v>87</v>
      </c>
      <c r="G4242">
        <v>2019</v>
      </c>
      <c r="H4242" t="s">
        <v>15</v>
      </c>
      <c r="J4242" t="s">
        <v>80</v>
      </c>
      <c r="K4242">
        <v>84</v>
      </c>
      <c r="L4242" s="18">
        <v>43348</v>
      </c>
      <c r="M4242" s="18">
        <v>45766</v>
      </c>
      <c r="N4242" s="18">
        <v>43592</v>
      </c>
      <c r="O4242">
        <v>35000000</v>
      </c>
      <c r="P4242">
        <v>12000000</v>
      </c>
      <c r="Q4242">
        <v>23000000</v>
      </c>
      <c r="R4242">
        <v>242541</v>
      </c>
      <c r="S4242" t="s">
        <v>307</v>
      </c>
      <c r="T4242">
        <v>0.99306228640509131</v>
      </c>
      <c r="U4242">
        <v>-1.4974231440327339</v>
      </c>
      <c r="V4242">
        <v>-0.59177388093544581</v>
      </c>
      <c r="W4242">
        <v>-0.69259667065266994</v>
      </c>
      <c r="X4242">
        <v>-0.65174985443765243</v>
      </c>
      <c r="Y4242" t="str">
        <f t="shared" si="264"/>
        <v>&gt;72</v>
      </c>
      <c r="Z4242" s="20">
        <f t="shared" si="265"/>
        <v>0.34285714285714286</v>
      </c>
      <c r="AA4242" t="str">
        <f t="shared" si="266"/>
        <v>20%-40%</v>
      </c>
      <c r="AB4242">
        <f t="shared" si="267"/>
        <v>5.0293388801134471E-5</v>
      </c>
    </row>
    <row r="4243" spans="1:28" x14ac:dyDescent="0.25">
      <c r="A4243" t="s">
        <v>9417</v>
      </c>
      <c r="B4243" t="s">
        <v>9418</v>
      </c>
      <c r="C4243" t="s">
        <v>77</v>
      </c>
      <c r="D4243" t="s">
        <v>258</v>
      </c>
      <c r="E4243">
        <v>7</v>
      </c>
      <c r="F4243" t="s">
        <v>25</v>
      </c>
      <c r="G4243">
        <v>2020</v>
      </c>
      <c r="H4243" t="s">
        <v>25</v>
      </c>
      <c r="I4243" t="s">
        <v>84</v>
      </c>
      <c r="J4243" t="s">
        <v>80</v>
      </c>
      <c r="K4243">
        <v>24</v>
      </c>
      <c r="L4243" s="18">
        <v>43585</v>
      </c>
      <c r="M4243" s="18">
        <v>44316</v>
      </c>
      <c r="N4243" s="18">
        <v>43641</v>
      </c>
      <c r="O4243">
        <v>34850000</v>
      </c>
      <c r="P4243">
        <v>7350000</v>
      </c>
      <c r="Q4243">
        <v>27500000</v>
      </c>
      <c r="R4243">
        <v>445405</v>
      </c>
      <c r="S4243" t="s">
        <v>403</v>
      </c>
      <c r="T4243">
        <v>1.3690329385271749</v>
      </c>
      <c r="U4243">
        <v>-2.0392512501156279</v>
      </c>
      <c r="V4243">
        <v>-3.11852427573008</v>
      </c>
      <c r="W4243">
        <v>-0.4436024957885833</v>
      </c>
      <c r="X4243">
        <v>0.1217289195237771</v>
      </c>
      <c r="Y4243" t="str">
        <f t="shared" si="264"/>
        <v>&lt;=24</v>
      </c>
      <c r="Z4243" s="20">
        <f t="shared" si="265"/>
        <v>0.2109038737446198</v>
      </c>
      <c r="AA4243" t="str">
        <f t="shared" si="266"/>
        <v>20%-40%</v>
      </c>
      <c r="AB4243">
        <f t="shared" si="267"/>
        <v>9.2359340643311018E-5</v>
      </c>
    </row>
    <row r="4244" spans="1:28" x14ac:dyDescent="0.25">
      <c r="A4244" t="s">
        <v>9419</v>
      </c>
      <c r="B4244" t="s">
        <v>9420</v>
      </c>
      <c r="C4244" t="s">
        <v>77</v>
      </c>
      <c r="D4244" t="s">
        <v>128</v>
      </c>
      <c r="E4244">
        <v>38</v>
      </c>
      <c r="F4244" t="s">
        <v>79</v>
      </c>
      <c r="G4244">
        <v>2018</v>
      </c>
      <c r="H4244" t="s">
        <v>13</v>
      </c>
      <c r="J4244" t="s">
        <v>80</v>
      </c>
      <c r="K4244">
        <v>36</v>
      </c>
      <c r="L4244" s="18">
        <v>42837</v>
      </c>
      <c r="M4244" s="18">
        <v>44169</v>
      </c>
      <c r="N4244" s="18">
        <v>43361</v>
      </c>
      <c r="O4244">
        <v>33800000</v>
      </c>
      <c r="P4244">
        <v>31293000</v>
      </c>
      <c r="Q4244">
        <v>2507000</v>
      </c>
      <c r="R4244">
        <v>1120769</v>
      </c>
      <c r="S4244" t="s">
        <v>336</v>
      </c>
      <c r="T4244">
        <v>1.5630823073643789</v>
      </c>
      <c r="U4244">
        <v>0.89638047724438619</v>
      </c>
      <c r="V4244">
        <v>0.52564408481904745</v>
      </c>
      <c r="W4244">
        <v>-0.57373132563477458</v>
      </c>
      <c r="X4244">
        <v>1.5139907126543499</v>
      </c>
      <c r="Y4244" t="str">
        <f t="shared" si="264"/>
        <v>25-36</v>
      </c>
      <c r="Z4244" s="20">
        <f t="shared" si="265"/>
        <v>0.92582840236686392</v>
      </c>
      <c r="AA4244" t="str">
        <f t="shared" si="266"/>
        <v>80%-100%</v>
      </c>
      <c r="AB4244">
        <f t="shared" si="267"/>
        <v>2.3240306205243104E-4</v>
      </c>
    </row>
    <row r="4245" spans="1:28" x14ac:dyDescent="0.25">
      <c r="A4245" t="s">
        <v>9421</v>
      </c>
      <c r="B4245" t="s">
        <v>9422</v>
      </c>
      <c r="C4245" t="s">
        <v>77</v>
      </c>
      <c r="D4245" t="s">
        <v>301</v>
      </c>
      <c r="E4245">
        <v>74</v>
      </c>
      <c r="F4245" t="s">
        <v>87</v>
      </c>
      <c r="G4245">
        <v>2020</v>
      </c>
      <c r="H4245" t="s">
        <v>15</v>
      </c>
      <c r="I4245" t="s">
        <v>84</v>
      </c>
      <c r="J4245" t="s">
        <v>80</v>
      </c>
      <c r="K4245">
        <v>72</v>
      </c>
      <c r="L4245" s="18">
        <v>43476</v>
      </c>
      <c r="M4245" s="18">
        <v>45962</v>
      </c>
      <c r="N4245" s="18">
        <v>44134</v>
      </c>
      <c r="O4245">
        <v>38690000</v>
      </c>
      <c r="P4245">
        <v>38690000</v>
      </c>
      <c r="Q4245">
        <v>0</v>
      </c>
      <c r="R4245">
        <v>922691</v>
      </c>
      <c r="S4245" t="s">
        <v>168</v>
      </c>
      <c r="T4245">
        <v>-0.51082032208324291</v>
      </c>
      <c r="U4245">
        <v>1.2009447865714571</v>
      </c>
      <c r="V4245">
        <v>0.48612183982770601</v>
      </c>
      <c r="W4245">
        <v>1.284551830680728</v>
      </c>
      <c r="X4245">
        <v>-0.26501046745693763</v>
      </c>
      <c r="Y4245" t="str">
        <f t="shared" si="264"/>
        <v>61-72</v>
      </c>
      <c r="Z4245" s="20">
        <f t="shared" si="265"/>
        <v>1</v>
      </c>
      <c r="AA4245" t="str">
        <f t="shared" si="266"/>
        <v>80%-100%</v>
      </c>
      <c r="AB4245">
        <f t="shared" si="267"/>
        <v>1.9132953688781511E-4</v>
      </c>
    </row>
    <row r="4246" spans="1:28" x14ac:dyDescent="0.25">
      <c r="A4246" t="s">
        <v>9423</v>
      </c>
      <c r="B4246" t="s">
        <v>9424</v>
      </c>
      <c r="C4246" t="s">
        <v>77</v>
      </c>
      <c r="D4246" t="s">
        <v>246</v>
      </c>
      <c r="E4246">
        <v>49</v>
      </c>
      <c r="F4246" t="s">
        <v>79</v>
      </c>
      <c r="G4246">
        <v>2020</v>
      </c>
      <c r="H4246" t="s">
        <v>13</v>
      </c>
      <c r="I4246" t="s">
        <v>84</v>
      </c>
      <c r="J4246" t="s">
        <v>80</v>
      </c>
      <c r="K4246">
        <v>48</v>
      </c>
      <c r="L4246" s="18">
        <v>43562</v>
      </c>
      <c r="M4246" s="18">
        <v>45111</v>
      </c>
      <c r="N4246" s="18">
        <v>43794</v>
      </c>
      <c r="O4246">
        <v>37820000</v>
      </c>
      <c r="P4246">
        <v>37820000</v>
      </c>
      <c r="Q4246">
        <v>0</v>
      </c>
      <c r="R4246">
        <v>1152665</v>
      </c>
      <c r="S4246" t="s">
        <v>336</v>
      </c>
      <c r="T4246">
        <v>0.98093420085276606</v>
      </c>
      <c r="U4246">
        <v>1.2009447865714571</v>
      </c>
      <c r="V4246">
        <v>0.44659959483636458</v>
      </c>
      <c r="W4246">
        <v>0.89235082347488914</v>
      </c>
      <c r="X4246">
        <v>0.27642467431606299</v>
      </c>
      <c r="Y4246" t="str">
        <f t="shared" si="264"/>
        <v>37-48</v>
      </c>
      <c r="Z4246" s="20">
        <f t="shared" si="265"/>
        <v>1</v>
      </c>
      <c r="AA4246" t="str">
        <f t="shared" si="266"/>
        <v>80%-100%</v>
      </c>
      <c r="AB4246">
        <f t="shared" si="267"/>
        <v>2.3901702805900719E-4</v>
      </c>
    </row>
    <row r="4247" spans="1:28" x14ac:dyDescent="0.25">
      <c r="A4247" t="s">
        <v>9425</v>
      </c>
      <c r="B4247" t="s">
        <v>9426</v>
      </c>
      <c r="C4247" t="s">
        <v>77</v>
      </c>
      <c r="D4247" t="s">
        <v>319</v>
      </c>
      <c r="E4247">
        <v>236</v>
      </c>
      <c r="F4247" t="s">
        <v>117</v>
      </c>
      <c r="G4247">
        <v>2020</v>
      </c>
      <c r="H4247" t="s">
        <v>14</v>
      </c>
      <c r="I4247" t="s">
        <v>84</v>
      </c>
      <c r="J4247" t="s">
        <v>80</v>
      </c>
      <c r="K4247">
        <v>72</v>
      </c>
      <c r="L4247" s="18">
        <v>43503</v>
      </c>
      <c r="M4247" s="18">
        <v>45840</v>
      </c>
      <c r="N4247" s="18">
        <v>44019</v>
      </c>
      <c r="O4247">
        <v>42695250</v>
      </c>
      <c r="P4247">
        <v>22828476</v>
      </c>
      <c r="Q4247">
        <v>19866774</v>
      </c>
      <c r="R4247">
        <v>583808</v>
      </c>
      <c r="S4247" t="s">
        <v>385</v>
      </c>
      <c r="T4247">
        <v>1.187111655242296</v>
      </c>
      <c r="U4247">
        <v>-0.709740527537296</v>
      </c>
      <c r="V4247">
        <v>1.185489993161002E-2</v>
      </c>
      <c r="W4247">
        <v>-0.40390681021974201</v>
      </c>
      <c r="X4247">
        <v>-1.270532873606796</v>
      </c>
      <c r="Y4247" t="str">
        <f t="shared" si="264"/>
        <v>61-72</v>
      </c>
      <c r="Z4247" s="20">
        <f t="shared" si="265"/>
        <v>0.53468420960177065</v>
      </c>
      <c r="AA4247" t="str">
        <f t="shared" si="266"/>
        <v>40%-60%</v>
      </c>
      <c r="AB4247">
        <f t="shared" si="267"/>
        <v>1.2105863639225002E-4</v>
      </c>
    </row>
    <row r="4248" spans="1:28" x14ac:dyDescent="0.25">
      <c r="A4248" t="s">
        <v>9427</v>
      </c>
      <c r="B4248" t="s">
        <v>9428</v>
      </c>
      <c r="C4248" t="s">
        <v>77</v>
      </c>
      <c r="D4248" t="s">
        <v>291</v>
      </c>
      <c r="E4248">
        <v>61</v>
      </c>
      <c r="F4248" t="s">
        <v>117</v>
      </c>
      <c r="G4248">
        <v>2017</v>
      </c>
      <c r="H4248" t="s">
        <v>14</v>
      </c>
      <c r="J4248" t="s">
        <v>80</v>
      </c>
      <c r="K4248">
        <v>72</v>
      </c>
      <c r="L4248" s="18">
        <v>42696</v>
      </c>
      <c r="M4248" s="18">
        <v>44887</v>
      </c>
      <c r="N4248" s="18">
        <v>44292</v>
      </c>
      <c r="O4248">
        <v>43750000</v>
      </c>
      <c r="P4248">
        <v>39175000</v>
      </c>
      <c r="Q4248">
        <v>4575000</v>
      </c>
      <c r="R4248">
        <v>820853</v>
      </c>
      <c r="S4248" t="s">
        <v>103</v>
      </c>
      <c r="T4248">
        <v>-2.2087522994087809</v>
      </c>
      <c r="U4248">
        <v>0.7715523245709639</v>
      </c>
      <c r="V4248">
        <v>-0.30257459588070401</v>
      </c>
      <c r="W4248">
        <v>-0.32536843165657381</v>
      </c>
      <c r="X4248">
        <v>-0.88379348662608126</v>
      </c>
      <c r="Y4248" t="str">
        <f t="shared" si="264"/>
        <v>61-72</v>
      </c>
      <c r="Z4248" s="20">
        <f t="shared" si="265"/>
        <v>0.89542857142857146</v>
      </c>
      <c r="AA4248" t="str">
        <f t="shared" si="266"/>
        <v>80%-100%</v>
      </c>
      <c r="AB4248">
        <f t="shared" si="267"/>
        <v>1.7021237266102486E-4</v>
      </c>
    </row>
    <row r="4249" spans="1:28" x14ac:dyDescent="0.25">
      <c r="A4249" t="s">
        <v>9429</v>
      </c>
      <c r="B4249" t="s">
        <v>9430</v>
      </c>
      <c r="C4249" t="s">
        <v>77</v>
      </c>
      <c r="D4249" t="s">
        <v>204</v>
      </c>
      <c r="E4249">
        <v>61</v>
      </c>
      <c r="F4249" t="s">
        <v>17</v>
      </c>
      <c r="G4249">
        <v>2019</v>
      </c>
      <c r="H4249" t="s">
        <v>17</v>
      </c>
      <c r="J4249" t="s">
        <v>80</v>
      </c>
      <c r="K4249">
        <v>84</v>
      </c>
      <c r="L4249" s="18">
        <v>43398</v>
      </c>
      <c r="M4249" s="18">
        <v>45955</v>
      </c>
      <c r="N4249" s="18">
        <v>44083</v>
      </c>
      <c r="O4249">
        <v>63360000</v>
      </c>
      <c r="P4249">
        <v>14280550</v>
      </c>
      <c r="Q4249">
        <v>49079450</v>
      </c>
      <c r="R4249">
        <v>323732</v>
      </c>
      <c r="S4249" t="s">
        <v>332</v>
      </c>
      <c r="T4249">
        <v>1.029446543062067</v>
      </c>
      <c r="U4249">
        <v>-1.9797785388081639</v>
      </c>
      <c r="V4249">
        <v>0.52564408481904745</v>
      </c>
      <c r="W4249">
        <v>-0.55990156120097456</v>
      </c>
      <c r="X4249">
        <v>1.0499034482774929</v>
      </c>
      <c r="Y4249" t="str">
        <f t="shared" si="264"/>
        <v>&gt;72</v>
      </c>
      <c r="Z4249" s="20">
        <f t="shared" si="265"/>
        <v>0.22538746843434343</v>
      </c>
      <c r="AA4249" t="str">
        <f t="shared" si="266"/>
        <v>20%-40%</v>
      </c>
      <c r="AB4249">
        <f t="shared" si="267"/>
        <v>6.7129183698297866E-5</v>
      </c>
    </row>
    <row r="4250" spans="1:28" x14ac:dyDescent="0.25">
      <c r="A4250" t="s">
        <v>9431</v>
      </c>
      <c r="B4250" t="s">
        <v>9432</v>
      </c>
      <c r="C4250" t="s">
        <v>77</v>
      </c>
      <c r="D4250" t="s">
        <v>260</v>
      </c>
      <c r="E4250">
        <v>60</v>
      </c>
      <c r="F4250" t="s">
        <v>87</v>
      </c>
      <c r="G4250">
        <v>2017</v>
      </c>
      <c r="H4250" t="s">
        <v>15</v>
      </c>
      <c r="J4250" t="s">
        <v>80</v>
      </c>
      <c r="K4250">
        <v>84</v>
      </c>
      <c r="L4250" s="18">
        <v>42918</v>
      </c>
      <c r="M4250" s="18">
        <v>45329</v>
      </c>
      <c r="N4250" s="18">
        <v>43159</v>
      </c>
      <c r="O4250">
        <v>38420000</v>
      </c>
      <c r="P4250">
        <v>16420000</v>
      </c>
      <c r="Q4250">
        <v>22000000</v>
      </c>
      <c r="R4250">
        <v>376874</v>
      </c>
      <c r="S4250" t="s">
        <v>675</v>
      </c>
      <c r="T4250">
        <v>0.78688483201556159</v>
      </c>
      <c r="U4250">
        <v>-1.150347912617401</v>
      </c>
      <c r="V4250">
        <v>0.92086653473246149</v>
      </c>
      <c r="W4250">
        <v>-0.37890251115607793</v>
      </c>
      <c r="X4250">
        <v>0.81785981608906366</v>
      </c>
      <c r="Y4250" t="str">
        <f t="shared" si="264"/>
        <v>&gt;72</v>
      </c>
      <c r="Z4250" s="20">
        <f t="shared" si="265"/>
        <v>0.4273815720978657</v>
      </c>
      <c r="AA4250" t="str">
        <f t="shared" si="266"/>
        <v>40%-60%</v>
      </c>
      <c r="AB4250">
        <f t="shared" si="267"/>
        <v>7.814872788946509E-5</v>
      </c>
    </row>
    <row r="4251" spans="1:28" x14ac:dyDescent="0.25">
      <c r="A4251" t="s">
        <v>9433</v>
      </c>
      <c r="B4251" t="s">
        <v>9434</v>
      </c>
      <c r="C4251" t="s">
        <v>77</v>
      </c>
      <c r="D4251" t="s">
        <v>453</v>
      </c>
      <c r="E4251">
        <v>83</v>
      </c>
      <c r="F4251" t="s">
        <v>79</v>
      </c>
      <c r="G4251">
        <v>2018</v>
      </c>
      <c r="H4251" t="s">
        <v>13</v>
      </c>
      <c r="J4251" t="s">
        <v>80</v>
      </c>
      <c r="K4251">
        <v>84</v>
      </c>
      <c r="L4251" s="18">
        <v>42900</v>
      </c>
      <c r="M4251" s="18">
        <v>45457</v>
      </c>
      <c r="N4251" s="18">
        <v>44449</v>
      </c>
      <c r="O4251">
        <v>37350000</v>
      </c>
      <c r="P4251">
        <v>33550000</v>
      </c>
      <c r="Q4251">
        <v>3800000</v>
      </c>
      <c r="R4251">
        <v>686840</v>
      </c>
      <c r="S4251" t="s">
        <v>205</v>
      </c>
      <c r="T4251">
        <v>-0.82615054644370001</v>
      </c>
      <c r="U4251">
        <v>0.78317756141534534</v>
      </c>
      <c r="V4251">
        <v>0.54053464393096495</v>
      </c>
      <c r="W4251">
        <v>-0.31887662711855841</v>
      </c>
      <c r="X4251">
        <v>-0.96114136402222416</v>
      </c>
      <c r="Y4251" t="str">
        <f t="shared" si="264"/>
        <v>&gt;72</v>
      </c>
      <c r="Z4251" s="20">
        <f t="shared" si="265"/>
        <v>0.89825970548862111</v>
      </c>
      <c r="AA4251" t="str">
        <f t="shared" si="266"/>
        <v>80%-100%</v>
      </c>
      <c r="AB4251">
        <f t="shared" si="267"/>
        <v>1.4242338888753323E-4</v>
      </c>
    </row>
    <row r="4252" spans="1:28" x14ac:dyDescent="0.25">
      <c r="A4252" t="s">
        <v>9435</v>
      </c>
      <c r="B4252" t="s">
        <v>9436</v>
      </c>
      <c r="C4252" t="s">
        <v>77</v>
      </c>
      <c r="D4252" t="s">
        <v>197</v>
      </c>
      <c r="E4252">
        <v>7</v>
      </c>
      <c r="F4252" t="s">
        <v>17</v>
      </c>
      <c r="G4252">
        <v>2017</v>
      </c>
      <c r="H4252" t="s">
        <v>17</v>
      </c>
      <c r="J4252" t="s">
        <v>80</v>
      </c>
      <c r="K4252">
        <v>72</v>
      </c>
      <c r="L4252" s="18">
        <v>42639</v>
      </c>
      <c r="M4252" s="18">
        <v>44830</v>
      </c>
      <c r="N4252" s="18">
        <v>44232</v>
      </c>
      <c r="O4252">
        <v>58690000</v>
      </c>
      <c r="P4252">
        <v>52821000</v>
      </c>
      <c r="Q4252">
        <v>5869000</v>
      </c>
      <c r="R4252">
        <v>1127023</v>
      </c>
      <c r="S4252" t="s">
        <v>307</v>
      </c>
      <c r="T4252">
        <v>-1.26276162632741</v>
      </c>
      <c r="U4252">
        <v>0.79032357974038436</v>
      </c>
      <c r="V4252">
        <v>-6.2951105931466314E-2</v>
      </c>
      <c r="W4252">
        <v>-0.24459302198358951</v>
      </c>
      <c r="X4252">
        <v>-0.96114136402222416</v>
      </c>
      <c r="Y4252" t="str">
        <f t="shared" si="264"/>
        <v>61-72</v>
      </c>
      <c r="Z4252" s="20">
        <f t="shared" si="265"/>
        <v>0.9</v>
      </c>
      <c r="AA4252" t="str">
        <f t="shared" si="266"/>
        <v>80%-100%</v>
      </c>
      <c r="AB4252">
        <f t="shared" si="267"/>
        <v>2.3369989373681551E-4</v>
      </c>
    </row>
    <row r="4253" spans="1:28" x14ac:dyDescent="0.25">
      <c r="A4253" t="s">
        <v>9437</v>
      </c>
      <c r="B4253" t="s">
        <v>9438</v>
      </c>
      <c r="C4253" t="s">
        <v>77</v>
      </c>
      <c r="D4253" t="s">
        <v>564</v>
      </c>
      <c r="E4253">
        <v>62</v>
      </c>
      <c r="F4253" t="s">
        <v>117</v>
      </c>
      <c r="G4253">
        <v>2019</v>
      </c>
      <c r="H4253" t="s">
        <v>14</v>
      </c>
      <c r="J4253" t="s">
        <v>80</v>
      </c>
      <c r="K4253">
        <v>84</v>
      </c>
      <c r="L4253" s="18">
        <v>43262</v>
      </c>
      <c r="M4253" s="18">
        <v>45967</v>
      </c>
      <c r="N4253" s="18">
        <v>43524</v>
      </c>
      <c r="O4253">
        <v>50520000</v>
      </c>
      <c r="P4253">
        <v>25260000</v>
      </c>
      <c r="Q4253">
        <v>25260000</v>
      </c>
      <c r="R4253">
        <v>605349</v>
      </c>
      <c r="S4253" t="s">
        <v>228</v>
      </c>
      <c r="T4253">
        <v>-0.11059349885650881</v>
      </c>
      <c r="U4253">
        <v>-0.85216124758390532</v>
      </c>
      <c r="V4253">
        <v>0.32803285986234038</v>
      </c>
      <c r="W4253">
        <v>-0.95118950125798474</v>
      </c>
      <c r="X4253">
        <v>0.43112042910834891</v>
      </c>
      <c r="Y4253" t="str">
        <f t="shared" si="264"/>
        <v>&gt;72</v>
      </c>
      <c r="Z4253" s="20">
        <f t="shared" si="265"/>
        <v>0.5</v>
      </c>
      <c r="AA4253" t="str">
        <f t="shared" si="266"/>
        <v>40%-60%</v>
      </c>
      <c r="AB4253">
        <f t="shared" si="267"/>
        <v>1.2552538588270828E-4</v>
      </c>
    </row>
    <row r="4254" spans="1:28" x14ac:dyDescent="0.25">
      <c r="A4254" t="s">
        <v>9439</v>
      </c>
      <c r="B4254" t="s">
        <v>9440</v>
      </c>
      <c r="C4254" t="s">
        <v>77</v>
      </c>
      <c r="D4254" t="s">
        <v>748</v>
      </c>
      <c r="E4254">
        <v>38</v>
      </c>
      <c r="F4254" t="s">
        <v>95</v>
      </c>
      <c r="G4254">
        <v>2017</v>
      </c>
      <c r="H4254" t="s">
        <v>16</v>
      </c>
      <c r="J4254" t="s">
        <v>96</v>
      </c>
      <c r="K4254">
        <v>84</v>
      </c>
      <c r="L4254" s="18">
        <v>43343</v>
      </c>
      <c r="M4254" s="18">
        <v>45900</v>
      </c>
      <c r="N4254" s="18">
        <v>44085</v>
      </c>
      <c r="O4254">
        <v>27500000</v>
      </c>
      <c r="P4254">
        <v>24750000</v>
      </c>
      <c r="Q4254">
        <v>2750000</v>
      </c>
      <c r="R4254">
        <v>531231</v>
      </c>
      <c r="S4254" t="s">
        <v>160</v>
      </c>
      <c r="T4254">
        <v>0.20473672550394839</v>
      </c>
      <c r="U4254">
        <v>0.79032357974038436</v>
      </c>
      <c r="V4254">
        <v>0.16994387989697479</v>
      </c>
      <c r="W4254">
        <v>-0.67586706336924651</v>
      </c>
      <c r="X4254">
        <v>-1.0384892414183671</v>
      </c>
      <c r="Y4254" t="str">
        <f t="shared" si="264"/>
        <v>&gt;72</v>
      </c>
      <c r="Z4254" s="20">
        <f t="shared" si="265"/>
        <v>0.9</v>
      </c>
      <c r="AA4254" t="str">
        <f t="shared" si="266"/>
        <v>80%-100%</v>
      </c>
      <c r="AB4254">
        <f t="shared" si="267"/>
        <v>1.1015625080384539E-4</v>
      </c>
    </row>
    <row r="4255" spans="1:28" x14ac:dyDescent="0.25">
      <c r="A4255" t="s">
        <v>9441</v>
      </c>
      <c r="B4255" t="s">
        <v>9442</v>
      </c>
      <c r="C4255" t="s">
        <v>77</v>
      </c>
      <c r="D4255" t="s">
        <v>1267</v>
      </c>
      <c r="E4255">
        <v>61</v>
      </c>
      <c r="F4255" t="s">
        <v>12</v>
      </c>
      <c r="G4255">
        <v>2018</v>
      </c>
      <c r="H4255" t="s">
        <v>12</v>
      </c>
      <c r="J4255" t="s">
        <v>80</v>
      </c>
      <c r="K4255">
        <v>72</v>
      </c>
      <c r="L4255" s="18">
        <v>43318</v>
      </c>
      <c r="M4255" s="18">
        <v>45451</v>
      </c>
      <c r="N4255" s="18">
        <v>43440</v>
      </c>
      <c r="O4255">
        <v>72500000</v>
      </c>
      <c r="P4255">
        <v>36250000</v>
      </c>
      <c r="Q4255">
        <v>36250000</v>
      </c>
      <c r="R4255">
        <v>903237</v>
      </c>
      <c r="S4255" t="s">
        <v>332</v>
      </c>
      <c r="T4255">
        <v>-1.735756962868096</v>
      </c>
      <c r="U4255">
        <v>-0.85216124758390532</v>
      </c>
      <c r="V4255">
        <v>0.4070773498450232</v>
      </c>
      <c r="W4255">
        <v>0.62750890952601124</v>
      </c>
      <c r="X4255">
        <v>0.19907679691992</v>
      </c>
      <c r="Y4255" t="str">
        <f t="shared" si="264"/>
        <v>61-72</v>
      </c>
      <c r="Z4255" s="20">
        <f t="shared" si="265"/>
        <v>0.5</v>
      </c>
      <c r="AA4255" t="str">
        <f t="shared" si="266"/>
        <v>40%-60%</v>
      </c>
      <c r="AB4255">
        <f t="shared" si="267"/>
        <v>1.8729554846632238E-4</v>
      </c>
    </row>
    <row r="4256" spans="1:28" x14ac:dyDescent="0.25">
      <c r="A4256" t="s">
        <v>9443</v>
      </c>
      <c r="B4256" t="s">
        <v>9444</v>
      </c>
      <c r="C4256" t="s">
        <v>77</v>
      </c>
      <c r="D4256" t="s">
        <v>78</v>
      </c>
      <c r="E4256">
        <v>84</v>
      </c>
      <c r="F4256" t="s">
        <v>17</v>
      </c>
      <c r="G4256">
        <v>2017</v>
      </c>
      <c r="H4256" t="s">
        <v>17</v>
      </c>
      <c r="J4256" t="s">
        <v>80</v>
      </c>
      <c r="K4256">
        <v>84</v>
      </c>
      <c r="L4256" s="18">
        <v>42689</v>
      </c>
      <c r="M4256" s="18">
        <v>45245</v>
      </c>
      <c r="N4256" s="18">
        <v>44041</v>
      </c>
      <c r="O4256">
        <v>65490000</v>
      </c>
      <c r="P4256">
        <v>32745000</v>
      </c>
      <c r="Q4256">
        <v>32745000</v>
      </c>
      <c r="R4256">
        <v>757544</v>
      </c>
      <c r="S4256" t="s">
        <v>208</v>
      </c>
      <c r="T4256">
        <v>1.5630823073643789</v>
      </c>
      <c r="U4256">
        <v>-0.85216124758390532</v>
      </c>
      <c r="V4256">
        <v>0.92086653473246149</v>
      </c>
      <c r="W4256">
        <v>2.0399228900310722</v>
      </c>
      <c r="X4256">
        <v>1.978077977031208</v>
      </c>
      <c r="Y4256" t="str">
        <f t="shared" si="264"/>
        <v>&gt;72</v>
      </c>
      <c r="Z4256" s="20">
        <f t="shared" si="265"/>
        <v>0.5</v>
      </c>
      <c r="AA4256" t="str">
        <f t="shared" si="266"/>
        <v>40%-60%</v>
      </c>
      <c r="AB4256">
        <f t="shared" si="267"/>
        <v>1.5708459570120767E-4</v>
      </c>
    </row>
    <row r="4257" spans="1:28" x14ac:dyDescent="0.25">
      <c r="A4257" t="s">
        <v>9445</v>
      </c>
      <c r="B4257" t="s">
        <v>9446</v>
      </c>
      <c r="C4257" t="s">
        <v>77</v>
      </c>
      <c r="D4257" t="s">
        <v>209</v>
      </c>
      <c r="E4257">
        <v>27</v>
      </c>
      <c r="F4257" t="s">
        <v>79</v>
      </c>
      <c r="G4257">
        <v>2019</v>
      </c>
      <c r="H4257" t="s">
        <v>13</v>
      </c>
      <c r="J4257" t="s">
        <v>80</v>
      </c>
      <c r="K4257">
        <v>84</v>
      </c>
      <c r="L4257" s="18">
        <v>43434</v>
      </c>
      <c r="M4257" s="18">
        <v>45991</v>
      </c>
      <c r="N4257" s="18">
        <v>43789</v>
      </c>
      <c r="O4257">
        <v>36690000</v>
      </c>
      <c r="P4257">
        <v>27680000</v>
      </c>
      <c r="Q4257">
        <v>9010000</v>
      </c>
      <c r="R4257">
        <v>564105</v>
      </c>
      <c r="S4257" t="s">
        <v>217</v>
      </c>
      <c r="T4257">
        <v>0.64134780538765834</v>
      </c>
      <c r="U4257">
        <v>0.19257818162515991</v>
      </c>
      <c r="V4257">
        <v>0.48612183982770601</v>
      </c>
      <c r="W4257">
        <v>1.323505379519369</v>
      </c>
      <c r="X4257">
        <v>1.668686467446636</v>
      </c>
      <c r="Y4257" t="str">
        <f t="shared" si="264"/>
        <v>&gt;72</v>
      </c>
      <c r="Z4257" s="20">
        <f t="shared" si="265"/>
        <v>0.75442899972744615</v>
      </c>
      <c r="AA4257" t="str">
        <f t="shared" si="266"/>
        <v>60%-80%</v>
      </c>
      <c r="AB4257">
        <f t="shared" si="267"/>
        <v>1.169730152413982E-4</v>
      </c>
    </row>
    <row r="4258" spans="1:28" x14ac:dyDescent="0.25">
      <c r="A4258" t="s">
        <v>9447</v>
      </c>
      <c r="B4258" t="s">
        <v>9448</v>
      </c>
      <c r="C4258" t="s">
        <v>77</v>
      </c>
      <c r="D4258" t="s">
        <v>100</v>
      </c>
      <c r="E4258">
        <v>38</v>
      </c>
      <c r="F4258" t="s">
        <v>117</v>
      </c>
      <c r="G4258">
        <v>2017</v>
      </c>
      <c r="H4258" t="s">
        <v>14</v>
      </c>
      <c r="J4258" t="s">
        <v>80</v>
      </c>
      <c r="K4258">
        <v>84</v>
      </c>
      <c r="L4258" s="18">
        <v>42731</v>
      </c>
      <c r="M4258" s="18">
        <v>45287</v>
      </c>
      <c r="N4258" s="18">
        <v>43642</v>
      </c>
      <c r="O4258">
        <v>43690000</v>
      </c>
      <c r="P4258">
        <v>39321000</v>
      </c>
      <c r="Q4258">
        <v>4369000</v>
      </c>
      <c r="R4258">
        <v>786892</v>
      </c>
      <c r="S4258" t="s">
        <v>234</v>
      </c>
      <c r="T4258">
        <v>-0.207618183275111</v>
      </c>
      <c r="U4258">
        <v>0.79032357974038436</v>
      </c>
      <c r="V4258">
        <v>0.26888054813971951</v>
      </c>
      <c r="W4258">
        <v>-0.18763834268916499</v>
      </c>
      <c r="X4258">
        <v>-0.96114136402222416</v>
      </c>
      <c r="Y4258" t="str">
        <f t="shared" si="264"/>
        <v>&gt;72</v>
      </c>
      <c r="Z4258" s="20">
        <f t="shared" si="265"/>
        <v>0.9</v>
      </c>
      <c r="AA4258" t="str">
        <f t="shared" si="266"/>
        <v>80%-100%</v>
      </c>
      <c r="AB4258">
        <f t="shared" si="267"/>
        <v>1.6317020751337839E-4</v>
      </c>
    </row>
    <row r="4259" spans="1:28" x14ac:dyDescent="0.25">
      <c r="A4259" t="s">
        <v>9449</v>
      </c>
      <c r="B4259" t="s">
        <v>9450</v>
      </c>
      <c r="C4259" t="s">
        <v>77</v>
      </c>
      <c r="D4259" t="s">
        <v>236</v>
      </c>
      <c r="E4259">
        <v>60</v>
      </c>
      <c r="F4259" t="s">
        <v>117</v>
      </c>
      <c r="G4259">
        <v>2021</v>
      </c>
      <c r="H4259" t="s">
        <v>29</v>
      </c>
      <c r="I4259" t="s">
        <v>84</v>
      </c>
      <c r="J4259" t="s">
        <v>80</v>
      </c>
      <c r="K4259">
        <v>84</v>
      </c>
      <c r="L4259" s="18">
        <v>44287</v>
      </c>
      <c r="M4259" s="18">
        <v>46756</v>
      </c>
      <c r="N4259" s="18">
        <v>44357</v>
      </c>
      <c r="O4259">
        <v>55430000</v>
      </c>
      <c r="P4259">
        <v>56522700</v>
      </c>
      <c r="Q4259">
        <v>0</v>
      </c>
      <c r="R4259">
        <v>1186743</v>
      </c>
      <c r="S4259" t="s">
        <v>103</v>
      </c>
      <c r="T4259">
        <v>-0.83827863199602526</v>
      </c>
      <c r="U4259">
        <v>1.281891168080443</v>
      </c>
      <c r="V4259">
        <v>0.16994387989697479</v>
      </c>
      <c r="W4259">
        <v>-0.49648139733396618</v>
      </c>
      <c r="X4259">
        <v>0.27642467431606299</v>
      </c>
      <c r="Y4259" t="str">
        <f t="shared" si="264"/>
        <v>&gt;72</v>
      </c>
      <c r="Z4259" s="20">
        <f t="shared" si="265"/>
        <v>1.0197131517228937</v>
      </c>
      <c r="AA4259" t="str">
        <f t="shared" si="266"/>
        <v>80%-100%</v>
      </c>
      <c r="AB4259">
        <f t="shared" si="267"/>
        <v>2.4608345436864169E-4</v>
      </c>
    </row>
    <row r="4260" spans="1:28" x14ac:dyDescent="0.25">
      <c r="A4260" t="s">
        <v>9451</v>
      </c>
      <c r="B4260" t="s">
        <v>9452</v>
      </c>
      <c r="C4260" t="s">
        <v>77</v>
      </c>
      <c r="D4260" t="s">
        <v>86</v>
      </c>
      <c r="E4260">
        <v>51</v>
      </c>
      <c r="F4260" t="s">
        <v>87</v>
      </c>
      <c r="G4260">
        <v>2020</v>
      </c>
      <c r="H4260" t="s">
        <v>15</v>
      </c>
      <c r="I4260" t="s">
        <v>84</v>
      </c>
      <c r="J4260" t="s">
        <v>80</v>
      </c>
      <c r="K4260">
        <v>84</v>
      </c>
      <c r="L4260" s="18">
        <v>43643</v>
      </c>
      <c r="M4260" s="18">
        <v>46200</v>
      </c>
      <c r="N4260" s="18">
        <v>44265</v>
      </c>
      <c r="O4260">
        <v>35490000</v>
      </c>
      <c r="P4260">
        <v>11090000</v>
      </c>
      <c r="Q4260">
        <v>24400000</v>
      </c>
      <c r="R4260">
        <v>225046</v>
      </c>
      <c r="S4260" t="s">
        <v>153</v>
      </c>
      <c r="T4260">
        <v>1.114343141928344</v>
      </c>
      <c r="U4260">
        <v>-1.6221483232279701</v>
      </c>
      <c r="V4260">
        <v>-0.54145652994716964</v>
      </c>
      <c r="W4260">
        <v>-0.953539379634468</v>
      </c>
      <c r="X4260">
        <v>-0.4197062222492236</v>
      </c>
      <c r="Y4260" t="str">
        <f t="shared" si="264"/>
        <v>&gt;72</v>
      </c>
      <c r="Z4260" s="20">
        <f t="shared" si="265"/>
        <v>0.31248238940546635</v>
      </c>
      <c r="AA4260" t="str">
        <f t="shared" si="266"/>
        <v>20%-40%</v>
      </c>
      <c r="AB4260">
        <f t="shared" si="267"/>
        <v>4.6665619322671659E-5</v>
      </c>
    </row>
    <row r="4261" spans="1:28" x14ac:dyDescent="0.25">
      <c r="A4261" t="s">
        <v>9453</v>
      </c>
      <c r="B4261" t="s">
        <v>9454</v>
      </c>
      <c r="C4261" t="s">
        <v>77</v>
      </c>
      <c r="D4261" t="s">
        <v>706</v>
      </c>
      <c r="E4261">
        <v>62</v>
      </c>
      <c r="F4261" t="s">
        <v>95</v>
      </c>
      <c r="G4261">
        <v>2009</v>
      </c>
      <c r="H4261" t="s">
        <v>16</v>
      </c>
      <c r="J4261" t="s">
        <v>96</v>
      </c>
      <c r="K4261">
        <v>36</v>
      </c>
      <c r="L4261" s="18">
        <v>42860</v>
      </c>
      <c r="M4261" s="18">
        <v>43956</v>
      </c>
      <c r="N4261" s="18">
        <v>43768</v>
      </c>
      <c r="O4261">
        <v>20500000</v>
      </c>
      <c r="P4261">
        <v>11000000</v>
      </c>
      <c r="Q4261">
        <v>9500000</v>
      </c>
      <c r="R4261">
        <v>399160</v>
      </c>
      <c r="S4261" t="s">
        <v>431</v>
      </c>
      <c r="T4261">
        <v>1.126471227480669</v>
      </c>
      <c r="U4261">
        <v>-0.7019339767920495</v>
      </c>
      <c r="V4261">
        <v>0.84182204474977862</v>
      </c>
      <c r="W4261">
        <v>-0.58833907240112782</v>
      </c>
      <c r="X4261">
        <v>1.2045992030697781</v>
      </c>
      <c r="Y4261" t="str">
        <f t="shared" si="264"/>
        <v>25-36</v>
      </c>
      <c r="Z4261" s="20">
        <f t="shared" si="265"/>
        <v>0.53658536585365857</v>
      </c>
      <c r="AA4261" t="str">
        <f t="shared" si="266"/>
        <v>40%-60%</v>
      </c>
      <c r="AB4261">
        <f t="shared" si="267"/>
        <v>8.2769960847282875E-5</v>
      </c>
    </row>
    <row r="4262" spans="1:28" x14ac:dyDescent="0.25">
      <c r="A4262" t="s">
        <v>9455</v>
      </c>
      <c r="B4262" t="s">
        <v>9456</v>
      </c>
      <c r="C4262" t="s">
        <v>77</v>
      </c>
      <c r="D4262" t="s">
        <v>1153</v>
      </c>
      <c r="E4262">
        <v>60</v>
      </c>
      <c r="F4262" t="s">
        <v>17</v>
      </c>
      <c r="G4262">
        <v>2020</v>
      </c>
      <c r="H4262" t="s">
        <v>110</v>
      </c>
      <c r="I4262" t="s">
        <v>84</v>
      </c>
      <c r="J4262" t="s">
        <v>80</v>
      </c>
      <c r="K4262">
        <v>72</v>
      </c>
      <c r="L4262" s="18">
        <v>43663</v>
      </c>
      <c r="M4262" s="18">
        <v>45855</v>
      </c>
      <c r="N4262" s="18">
        <v>44028</v>
      </c>
      <c r="O4262">
        <v>44578972</v>
      </c>
      <c r="P4262">
        <v>29578972</v>
      </c>
      <c r="Q4262">
        <v>15000000</v>
      </c>
      <c r="R4262">
        <v>663325</v>
      </c>
      <c r="S4262" t="s">
        <v>191</v>
      </c>
      <c r="T4262">
        <v>1.4175452807364759</v>
      </c>
      <c r="U4262">
        <v>-0.1807196677964201</v>
      </c>
      <c r="V4262">
        <v>0.60468857480173022</v>
      </c>
      <c r="W4262">
        <v>-0.68483676155066731</v>
      </c>
      <c r="X4262">
        <v>1.5139907126543499</v>
      </c>
      <c r="Y4262" t="str">
        <f t="shared" si="264"/>
        <v>61-72</v>
      </c>
      <c r="Z4262" s="20">
        <f t="shared" si="265"/>
        <v>0.66351848580088391</v>
      </c>
      <c r="AA4262" t="str">
        <f t="shared" si="266"/>
        <v>60%-80%</v>
      </c>
      <c r="AB4262">
        <f t="shared" si="267"/>
        <v>1.3754731004866197E-4</v>
      </c>
    </row>
    <row r="4263" spans="1:28" x14ac:dyDescent="0.25">
      <c r="A4263" t="s">
        <v>9457</v>
      </c>
      <c r="B4263" t="s">
        <v>9458</v>
      </c>
      <c r="C4263" t="s">
        <v>77</v>
      </c>
      <c r="D4263" t="s">
        <v>520</v>
      </c>
      <c r="E4263">
        <v>246</v>
      </c>
      <c r="F4263" t="s">
        <v>117</v>
      </c>
      <c r="G4263">
        <v>2019</v>
      </c>
      <c r="H4263" t="s">
        <v>14</v>
      </c>
      <c r="I4263" t="s">
        <v>84</v>
      </c>
      <c r="J4263" t="s">
        <v>80</v>
      </c>
      <c r="K4263">
        <v>24</v>
      </c>
      <c r="L4263" s="18">
        <v>43468</v>
      </c>
      <c r="M4263" s="18">
        <v>44256</v>
      </c>
      <c r="N4263" s="18">
        <v>44161</v>
      </c>
      <c r="O4263">
        <v>42490000</v>
      </c>
      <c r="P4263">
        <v>6490000</v>
      </c>
      <c r="Q4263">
        <v>36000000</v>
      </c>
      <c r="R4263">
        <v>288384</v>
      </c>
      <c r="S4263" t="s">
        <v>335</v>
      </c>
      <c r="T4263">
        <v>0.98093420085276606</v>
      </c>
      <c r="U4263">
        <v>-2.2780769705287098</v>
      </c>
      <c r="V4263">
        <v>-4.4146365390986242</v>
      </c>
      <c r="W4263">
        <v>-0.81214839257488269</v>
      </c>
      <c r="X4263">
        <v>-0.34235834485308059</v>
      </c>
      <c r="Y4263" t="str">
        <f t="shared" si="264"/>
        <v>&lt;=24</v>
      </c>
      <c r="Z4263" s="20">
        <f t="shared" si="265"/>
        <v>0.2</v>
      </c>
      <c r="AA4263" t="str">
        <f t="shared" si="266"/>
        <v>20%</v>
      </c>
      <c r="AB4263">
        <f t="shared" si="267"/>
        <v>5.9799409732896139E-5</v>
      </c>
    </row>
    <row r="4264" spans="1:28" x14ac:dyDescent="0.25">
      <c r="A4264" t="s">
        <v>1228</v>
      </c>
      <c r="B4264" t="s">
        <v>1229</v>
      </c>
      <c r="C4264" t="s">
        <v>77</v>
      </c>
      <c r="D4264" t="s">
        <v>411</v>
      </c>
      <c r="E4264">
        <v>76</v>
      </c>
      <c r="F4264" t="s">
        <v>87</v>
      </c>
      <c r="G4264">
        <v>2020</v>
      </c>
      <c r="H4264" t="s">
        <v>24</v>
      </c>
      <c r="I4264" t="s">
        <v>84</v>
      </c>
      <c r="J4264" t="s">
        <v>80</v>
      </c>
      <c r="K4264">
        <v>72</v>
      </c>
      <c r="L4264" s="18">
        <v>44040</v>
      </c>
      <c r="M4264" s="18">
        <v>46231</v>
      </c>
      <c r="N4264" s="18">
        <v>44323</v>
      </c>
      <c r="O4264">
        <v>40690000</v>
      </c>
      <c r="P4264">
        <v>25690000</v>
      </c>
      <c r="Q4264">
        <v>15000000</v>
      </c>
      <c r="R4264">
        <v>566757</v>
      </c>
      <c r="S4264" t="s">
        <v>277</v>
      </c>
      <c r="T4264">
        <v>-0.97168757307160336</v>
      </c>
      <c r="U4264">
        <v>-0.31277310540841202</v>
      </c>
      <c r="V4264">
        <v>0.48612183982770601</v>
      </c>
      <c r="W4264">
        <v>0.34121705350976278</v>
      </c>
      <c r="X4264">
        <v>-0.57440197704150942</v>
      </c>
      <c r="Y4264" t="str">
        <f t="shared" si="264"/>
        <v>61-72</v>
      </c>
      <c r="Z4264" s="20">
        <f t="shared" si="265"/>
        <v>0.63135905627918409</v>
      </c>
      <c r="AA4264" t="str">
        <f t="shared" si="266"/>
        <v>60%-80%</v>
      </c>
      <c r="AB4264">
        <f t="shared" si="267"/>
        <v>1.175229349131263E-4</v>
      </c>
    </row>
    <row r="4265" spans="1:28" x14ac:dyDescent="0.25">
      <c r="A4265" t="s">
        <v>9459</v>
      </c>
      <c r="B4265" t="s">
        <v>9460</v>
      </c>
      <c r="C4265" t="s">
        <v>77</v>
      </c>
      <c r="D4265" t="s">
        <v>301</v>
      </c>
      <c r="E4265">
        <v>74</v>
      </c>
      <c r="F4265" t="s">
        <v>17</v>
      </c>
      <c r="G4265">
        <v>2020</v>
      </c>
      <c r="H4265" t="s">
        <v>17</v>
      </c>
      <c r="I4265" t="s">
        <v>84</v>
      </c>
      <c r="J4265" t="s">
        <v>80</v>
      </c>
      <c r="K4265">
        <v>84</v>
      </c>
      <c r="L4265" s="18">
        <v>43862</v>
      </c>
      <c r="M4265" s="18">
        <v>46389</v>
      </c>
      <c r="N4265" s="18">
        <v>44200</v>
      </c>
      <c r="O4265">
        <v>64790000</v>
      </c>
      <c r="P4265">
        <v>43790000</v>
      </c>
      <c r="Q4265">
        <v>21000000</v>
      </c>
      <c r="R4265">
        <v>945729</v>
      </c>
      <c r="S4265" t="s">
        <v>758</v>
      </c>
      <c r="T4265">
        <v>-0.31677095324603838</v>
      </c>
      <c r="U4265">
        <v>-0.12997747665628251</v>
      </c>
      <c r="V4265">
        <v>0.24898836987965761</v>
      </c>
      <c r="W4265">
        <v>0.15999761939113941</v>
      </c>
      <c r="X4265">
        <v>-0.4197062222492236</v>
      </c>
      <c r="Y4265" t="str">
        <f t="shared" si="264"/>
        <v>&gt;72</v>
      </c>
      <c r="Z4265" s="20">
        <f t="shared" si="265"/>
        <v>0.67587590677573695</v>
      </c>
      <c r="AA4265" t="str">
        <f t="shared" si="266"/>
        <v>60%-80%</v>
      </c>
      <c r="AB4265">
        <f t="shared" si="267"/>
        <v>1.9610670483550451E-4</v>
      </c>
    </row>
    <row r="4266" spans="1:28" x14ac:dyDescent="0.25">
      <c r="A4266" t="s">
        <v>9461</v>
      </c>
      <c r="B4266" t="s">
        <v>9462</v>
      </c>
      <c r="C4266" t="s">
        <v>77</v>
      </c>
      <c r="D4266" t="s">
        <v>683</v>
      </c>
      <c r="E4266">
        <v>49</v>
      </c>
      <c r="F4266" t="s">
        <v>95</v>
      </c>
      <c r="G4266">
        <v>2015</v>
      </c>
      <c r="H4266" t="s">
        <v>16</v>
      </c>
      <c r="J4266" t="s">
        <v>96</v>
      </c>
      <c r="K4266">
        <v>72</v>
      </c>
      <c r="L4266" s="18">
        <v>43300</v>
      </c>
      <c r="M4266" s="18">
        <v>45478</v>
      </c>
      <c r="N4266" s="18">
        <v>43601</v>
      </c>
      <c r="O4266">
        <v>29419850</v>
      </c>
      <c r="P4266">
        <v>26477865</v>
      </c>
      <c r="Q4266">
        <v>2941985</v>
      </c>
      <c r="R4266">
        <v>626287</v>
      </c>
      <c r="S4266" t="s">
        <v>563</v>
      </c>
      <c r="T4266">
        <v>1.1628554841376451</v>
      </c>
      <c r="U4266">
        <v>0.79032357974038436</v>
      </c>
      <c r="V4266">
        <v>0.36755510485368181</v>
      </c>
      <c r="W4266">
        <v>-0.90216698909909321</v>
      </c>
      <c r="X4266">
        <v>-0.1103147126646518</v>
      </c>
      <c r="Y4266" t="str">
        <f t="shared" si="264"/>
        <v>61-72</v>
      </c>
      <c r="Z4266" s="20">
        <f t="shared" si="265"/>
        <v>0.9</v>
      </c>
      <c r="AA4266" t="str">
        <f t="shared" si="266"/>
        <v>80%-100%</v>
      </c>
      <c r="AB4266">
        <f t="shared" si="267"/>
        <v>1.2986709707676683E-4</v>
      </c>
    </row>
    <row r="4267" spans="1:28" x14ac:dyDescent="0.25">
      <c r="A4267" t="s">
        <v>9463</v>
      </c>
      <c r="B4267" t="s">
        <v>9464</v>
      </c>
      <c r="C4267" t="s">
        <v>77</v>
      </c>
      <c r="D4267" t="s">
        <v>383</v>
      </c>
      <c r="E4267">
        <v>38</v>
      </c>
      <c r="F4267" t="s">
        <v>79</v>
      </c>
      <c r="G4267">
        <v>2019</v>
      </c>
      <c r="H4267" t="s">
        <v>13</v>
      </c>
      <c r="J4267" t="s">
        <v>80</v>
      </c>
      <c r="K4267">
        <v>60</v>
      </c>
      <c r="L4267" s="18">
        <v>43230</v>
      </c>
      <c r="M4267" s="18">
        <v>45204</v>
      </c>
      <c r="N4267" s="18">
        <v>43851</v>
      </c>
      <c r="O4267">
        <v>38730000</v>
      </c>
      <c r="P4267">
        <v>25730000</v>
      </c>
      <c r="Q4267">
        <v>13000000</v>
      </c>
      <c r="R4267">
        <v>611600</v>
      </c>
      <c r="S4267" t="s">
        <v>184</v>
      </c>
      <c r="T4267">
        <v>1.017318457509742</v>
      </c>
      <c r="U4267">
        <v>-0.17733450307583001</v>
      </c>
      <c r="V4267">
        <v>-0.21889651789523651</v>
      </c>
      <c r="W4267">
        <v>0.75598452691552698</v>
      </c>
      <c r="X4267">
        <v>1.0499034482774929</v>
      </c>
      <c r="Y4267" t="str">
        <f t="shared" si="264"/>
        <v>49-60</v>
      </c>
      <c r="Z4267" s="20">
        <f t="shared" si="265"/>
        <v>0.6643428866511748</v>
      </c>
      <c r="AA4267" t="str">
        <f t="shared" si="266"/>
        <v>60%-80%</v>
      </c>
      <c r="AB4267">
        <f t="shared" si="267"/>
        <v>1.2682159548601615E-4</v>
      </c>
    </row>
    <row r="4268" spans="1:28" x14ac:dyDescent="0.25">
      <c r="A4268" t="s">
        <v>9465</v>
      </c>
      <c r="B4268" t="s">
        <v>9466</v>
      </c>
      <c r="C4268" t="s">
        <v>77</v>
      </c>
      <c r="D4268" t="s">
        <v>128</v>
      </c>
      <c r="E4268">
        <v>84</v>
      </c>
      <c r="F4268" t="s">
        <v>17</v>
      </c>
      <c r="G4268">
        <v>2018</v>
      </c>
      <c r="H4268" t="s">
        <v>17</v>
      </c>
      <c r="J4268" t="s">
        <v>80</v>
      </c>
      <c r="K4268">
        <v>72</v>
      </c>
      <c r="L4268" s="18">
        <v>43126</v>
      </c>
      <c r="M4268" s="18">
        <v>45317</v>
      </c>
      <c r="N4268" s="18">
        <v>43354</v>
      </c>
      <c r="O4268">
        <v>49910400</v>
      </c>
      <c r="P4268">
        <v>39663000</v>
      </c>
      <c r="Q4268">
        <v>10247400</v>
      </c>
      <c r="R4268">
        <v>905103</v>
      </c>
      <c r="S4268" t="s">
        <v>208</v>
      </c>
      <c r="T4268">
        <v>1.405417195184151</v>
      </c>
      <c r="U4268">
        <v>0.35787405284046447</v>
      </c>
      <c r="V4268">
        <v>0.84182204474977862</v>
      </c>
      <c r="W4268">
        <v>0.95630734376229254</v>
      </c>
      <c r="X4268">
        <v>1.2045992030697781</v>
      </c>
      <c r="Y4268" t="str">
        <f t="shared" si="264"/>
        <v>61-72</v>
      </c>
      <c r="Z4268" s="20">
        <f t="shared" si="265"/>
        <v>0.79468407386035778</v>
      </c>
      <c r="AA4268" t="str">
        <f t="shared" si="266"/>
        <v>60%-80%</v>
      </c>
      <c r="AB4268">
        <f t="shared" si="267"/>
        <v>1.8768248289597722E-4</v>
      </c>
    </row>
    <row r="4269" spans="1:28" x14ac:dyDescent="0.25">
      <c r="A4269" t="s">
        <v>9467</v>
      </c>
      <c r="B4269" t="s">
        <v>9468</v>
      </c>
      <c r="C4269" t="s">
        <v>77</v>
      </c>
      <c r="D4269" t="s">
        <v>130</v>
      </c>
      <c r="E4269">
        <v>38</v>
      </c>
      <c r="F4269" t="s">
        <v>79</v>
      </c>
      <c r="G4269">
        <v>2021</v>
      </c>
      <c r="H4269" t="s">
        <v>26</v>
      </c>
      <c r="I4269" t="s">
        <v>84</v>
      </c>
      <c r="J4269" t="s">
        <v>80</v>
      </c>
      <c r="K4269">
        <v>72</v>
      </c>
      <c r="L4269" s="18">
        <v>44103</v>
      </c>
      <c r="M4269" s="18">
        <v>46294</v>
      </c>
      <c r="N4269" s="18">
        <v>44313</v>
      </c>
      <c r="O4269">
        <v>38692300</v>
      </c>
      <c r="P4269">
        <v>35192300</v>
      </c>
      <c r="Q4269">
        <v>3500000</v>
      </c>
      <c r="R4269">
        <v>741850</v>
      </c>
      <c r="S4269" t="s">
        <v>259</v>
      </c>
      <c r="T4269">
        <v>-0.92317523086230224</v>
      </c>
      <c r="U4269">
        <v>0.82950803457978062</v>
      </c>
      <c r="V4269">
        <v>0.48612183982770601</v>
      </c>
      <c r="W4269">
        <v>-0.4952984924563128</v>
      </c>
      <c r="X4269">
        <v>-0.26501046745693763</v>
      </c>
      <c r="Y4269" t="str">
        <f t="shared" si="264"/>
        <v>61-72</v>
      </c>
      <c r="Z4269" s="20">
        <f t="shared" si="265"/>
        <v>0.90954272555521387</v>
      </c>
      <c r="AA4269" t="str">
        <f t="shared" si="266"/>
        <v>80%-100%</v>
      </c>
      <c r="AB4269">
        <f t="shared" si="267"/>
        <v>1.5383028222907305E-4</v>
      </c>
    </row>
    <row r="4270" spans="1:28" x14ac:dyDescent="0.25">
      <c r="A4270" t="s">
        <v>9469</v>
      </c>
      <c r="B4270" t="s">
        <v>9470</v>
      </c>
      <c r="C4270" t="s">
        <v>77</v>
      </c>
      <c r="D4270" t="s">
        <v>128</v>
      </c>
      <c r="E4270">
        <v>76</v>
      </c>
      <c r="F4270" t="s">
        <v>87</v>
      </c>
      <c r="G4270">
        <v>2018</v>
      </c>
      <c r="H4270" t="s">
        <v>15</v>
      </c>
      <c r="J4270" t="s">
        <v>80</v>
      </c>
      <c r="K4270">
        <v>72</v>
      </c>
      <c r="L4270" s="18">
        <v>43090</v>
      </c>
      <c r="M4270" s="18">
        <v>45281</v>
      </c>
      <c r="N4270" s="18">
        <v>44084</v>
      </c>
      <c r="O4270">
        <v>38290000</v>
      </c>
      <c r="P4270">
        <v>24290000</v>
      </c>
      <c r="Q4270">
        <v>14000000</v>
      </c>
      <c r="R4270">
        <v>554294</v>
      </c>
      <c r="S4270" t="s">
        <v>412</v>
      </c>
      <c r="T4270">
        <v>0.95667802974811544</v>
      </c>
      <c r="U4270">
        <v>-0.30041245961162372</v>
      </c>
      <c r="V4270">
        <v>0.84182204474977862</v>
      </c>
      <c r="W4270">
        <v>-0.70925823767236751</v>
      </c>
      <c r="X4270">
        <v>-0.96114136402222416</v>
      </c>
      <c r="Y4270" t="str">
        <f t="shared" si="264"/>
        <v>61-72</v>
      </c>
      <c r="Z4270" s="20">
        <f t="shared" si="265"/>
        <v>0.63436928702010964</v>
      </c>
      <c r="AA4270" t="str">
        <f t="shared" si="266"/>
        <v>60%-80%</v>
      </c>
      <c r="AB4270">
        <f t="shared" si="267"/>
        <v>1.1493860276050659E-4</v>
      </c>
    </row>
    <row r="4271" spans="1:28" x14ac:dyDescent="0.25">
      <c r="A4271" t="s">
        <v>9471</v>
      </c>
      <c r="B4271" t="s">
        <v>9472</v>
      </c>
      <c r="C4271" t="s">
        <v>77</v>
      </c>
      <c r="D4271" t="s">
        <v>865</v>
      </c>
      <c r="E4271">
        <v>62</v>
      </c>
      <c r="F4271" t="s">
        <v>17</v>
      </c>
      <c r="G4271">
        <v>2021</v>
      </c>
      <c r="H4271" t="s">
        <v>17</v>
      </c>
      <c r="I4271" t="s">
        <v>84</v>
      </c>
      <c r="J4271" t="s">
        <v>80</v>
      </c>
      <c r="K4271">
        <v>72</v>
      </c>
      <c r="L4271" s="18">
        <v>43901</v>
      </c>
      <c r="M4271" s="18">
        <v>46329</v>
      </c>
      <c r="N4271" s="18">
        <v>44463</v>
      </c>
      <c r="O4271">
        <v>70780000</v>
      </c>
      <c r="P4271">
        <v>35390000</v>
      </c>
      <c r="Q4271">
        <v>35390000</v>
      </c>
      <c r="R4271">
        <v>939007</v>
      </c>
      <c r="S4271" t="s">
        <v>190</v>
      </c>
      <c r="T4271">
        <v>-1.420426738507639</v>
      </c>
      <c r="U4271">
        <v>-0.85216124758390532</v>
      </c>
      <c r="V4271">
        <v>0.80229979975843724</v>
      </c>
      <c r="W4271">
        <v>-0.55647664665762286</v>
      </c>
      <c r="X4271">
        <v>0.50846830650449182</v>
      </c>
      <c r="Y4271" t="str">
        <f t="shared" si="264"/>
        <v>61-72</v>
      </c>
      <c r="Z4271" s="20">
        <f t="shared" si="265"/>
        <v>0.5</v>
      </c>
      <c r="AA4271" t="str">
        <f t="shared" si="266"/>
        <v>40%-60%</v>
      </c>
      <c r="AB4271">
        <f t="shared" si="267"/>
        <v>1.9471282850316802E-4</v>
      </c>
    </row>
    <row r="4272" spans="1:28" x14ac:dyDescent="0.25">
      <c r="A4272" t="s">
        <v>9473</v>
      </c>
      <c r="B4272" t="s">
        <v>9474</v>
      </c>
      <c r="C4272" t="s">
        <v>77</v>
      </c>
      <c r="D4272" t="s">
        <v>308</v>
      </c>
      <c r="E4272">
        <v>61</v>
      </c>
      <c r="F4272" t="s">
        <v>117</v>
      </c>
      <c r="G4272">
        <v>2018</v>
      </c>
      <c r="H4272" t="s">
        <v>14</v>
      </c>
      <c r="J4272" t="s">
        <v>80</v>
      </c>
      <c r="K4272">
        <v>84</v>
      </c>
      <c r="L4272" s="18">
        <v>42807</v>
      </c>
      <c r="M4272" s="18">
        <v>45364</v>
      </c>
      <c r="N4272" s="18">
        <v>42829</v>
      </c>
      <c r="O4272">
        <v>43320000</v>
      </c>
      <c r="P4272">
        <v>15000000</v>
      </c>
      <c r="Q4272">
        <v>28320000</v>
      </c>
      <c r="R4272">
        <v>337070</v>
      </c>
      <c r="S4272" t="s">
        <v>419</v>
      </c>
      <c r="T4272">
        <v>0.99306228640509131</v>
      </c>
      <c r="U4272">
        <v>-1.483448698529183</v>
      </c>
      <c r="V4272">
        <v>0.76277755476709586</v>
      </c>
      <c r="W4272">
        <v>-0.2255951846401538</v>
      </c>
      <c r="X4272">
        <v>1.5913385900504931</v>
      </c>
      <c r="Y4272" t="str">
        <f t="shared" si="264"/>
        <v>&gt;72</v>
      </c>
      <c r="Z4272" s="20">
        <f t="shared" si="265"/>
        <v>0.34626038781163437</v>
      </c>
      <c r="AA4272" t="str">
        <f t="shared" si="266"/>
        <v>20%-40%</v>
      </c>
      <c r="AB4272">
        <f t="shared" si="267"/>
        <v>6.9894956164930441E-5</v>
      </c>
    </row>
    <row r="4273" spans="1:28" x14ac:dyDescent="0.25">
      <c r="A4273" t="s">
        <v>9475</v>
      </c>
      <c r="B4273" t="s">
        <v>9476</v>
      </c>
      <c r="C4273" t="s">
        <v>77</v>
      </c>
      <c r="D4273" t="s">
        <v>149</v>
      </c>
      <c r="E4273">
        <v>246</v>
      </c>
      <c r="F4273" t="s">
        <v>117</v>
      </c>
      <c r="G4273">
        <v>2019</v>
      </c>
      <c r="H4273" t="s">
        <v>14</v>
      </c>
      <c r="J4273" t="s">
        <v>80</v>
      </c>
      <c r="K4273">
        <v>72</v>
      </c>
      <c r="L4273" s="18">
        <v>43187</v>
      </c>
      <c r="M4273" s="18">
        <v>45379</v>
      </c>
      <c r="N4273" s="18">
        <v>43704</v>
      </c>
      <c r="O4273">
        <v>50650000</v>
      </c>
      <c r="P4273">
        <v>32650000</v>
      </c>
      <c r="Q4273">
        <v>18000000</v>
      </c>
      <c r="R4273">
        <v>702897</v>
      </c>
      <c r="S4273" t="s">
        <v>133</v>
      </c>
      <c r="T4273">
        <v>-0.71699777647277252</v>
      </c>
      <c r="U4273">
        <v>-0.25832110147579002</v>
      </c>
      <c r="V4273">
        <v>5.5918646094906078E-2</v>
      </c>
      <c r="W4273">
        <v>-0.27446435727786811</v>
      </c>
      <c r="X4273">
        <v>0.74051193869292065</v>
      </c>
      <c r="Y4273" t="str">
        <f t="shared" si="264"/>
        <v>61-72</v>
      </c>
      <c r="Z4273" s="20">
        <f t="shared" si="265"/>
        <v>0.64461994076999007</v>
      </c>
      <c r="AA4273" t="str">
        <f t="shared" si="266"/>
        <v>60%-80%</v>
      </c>
      <c r="AB4273">
        <f t="shared" si="267"/>
        <v>1.4575297416993834E-4</v>
      </c>
    </row>
    <row r="4274" spans="1:28" x14ac:dyDescent="0.25">
      <c r="A4274" t="s">
        <v>9477</v>
      </c>
      <c r="B4274" t="s">
        <v>9478</v>
      </c>
      <c r="C4274" t="s">
        <v>77</v>
      </c>
      <c r="D4274" t="s">
        <v>630</v>
      </c>
      <c r="E4274">
        <v>50</v>
      </c>
      <c r="F4274" t="s">
        <v>95</v>
      </c>
      <c r="G4274">
        <v>2014</v>
      </c>
      <c r="H4274" t="s">
        <v>16</v>
      </c>
      <c r="J4274" t="s">
        <v>96</v>
      </c>
      <c r="K4274">
        <v>60</v>
      </c>
      <c r="L4274" s="18">
        <v>43961</v>
      </c>
      <c r="M4274" s="18">
        <v>45935</v>
      </c>
      <c r="N4274" s="18">
        <v>44340</v>
      </c>
      <c r="O4274">
        <v>37000000</v>
      </c>
      <c r="P4274">
        <v>33300000</v>
      </c>
      <c r="Q4274">
        <v>3700000</v>
      </c>
      <c r="R4274">
        <v>911360</v>
      </c>
      <c r="S4274" t="s">
        <v>220</v>
      </c>
      <c r="T4274">
        <v>-1.359786310746012</v>
      </c>
      <c r="U4274">
        <v>0.79032357974038436</v>
      </c>
      <c r="V4274">
        <v>1.316088984645875</v>
      </c>
      <c r="W4274">
        <v>-0.82127109837375534</v>
      </c>
      <c r="X4274">
        <v>-0.57440197704150942</v>
      </c>
      <c r="Y4274" t="str">
        <f t="shared" si="264"/>
        <v>49-60</v>
      </c>
      <c r="Z4274" s="20">
        <f t="shared" si="265"/>
        <v>0.9</v>
      </c>
      <c r="AA4274" t="str">
        <f t="shared" si="266"/>
        <v>80%-100%</v>
      </c>
      <c r="AB4274">
        <f t="shared" si="267"/>
        <v>1.8897993666143831E-4</v>
      </c>
    </row>
    <row r="4275" spans="1:28" x14ac:dyDescent="0.25">
      <c r="A4275" t="s">
        <v>9479</v>
      </c>
      <c r="B4275" t="s">
        <v>9480</v>
      </c>
      <c r="C4275" t="s">
        <v>77</v>
      </c>
      <c r="D4275" t="s">
        <v>679</v>
      </c>
      <c r="E4275">
        <v>7</v>
      </c>
      <c r="F4275" t="s">
        <v>25</v>
      </c>
      <c r="G4275">
        <v>2021</v>
      </c>
      <c r="H4275" t="s">
        <v>25</v>
      </c>
      <c r="I4275" t="s">
        <v>84</v>
      </c>
      <c r="J4275" t="s">
        <v>80</v>
      </c>
      <c r="K4275">
        <v>84</v>
      </c>
      <c r="L4275" s="18">
        <v>44244</v>
      </c>
      <c r="M4275" s="18">
        <v>46800</v>
      </c>
      <c r="N4275" s="18">
        <v>44427</v>
      </c>
      <c r="O4275">
        <v>40730000</v>
      </c>
      <c r="P4275">
        <v>27080000</v>
      </c>
      <c r="Q4275">
        <v>13650000</v>
      </c>
      <c r="R4275">
        <v>592869</v>
      </c>
      <c r="S4275" t="s">
        <v>283</v>
      </c>
      <c r="T4275">
        <v>0.13196821218999669</v>
      </c>
      <c r="U4275">
        <v>-0.17518570035320299</v>
      </c>
      <c r="V4275">
        <v>-0.2648008150077798</v>
      </c>
      <c r="W4275">
        <v>-0.25786917100326889</v>
      </c>
      <c r="X4275">
        <v>-0.80644560922993824</v>
      </c>
      <c r="Y4275" t="str">
        <f t="shared" si="264"/>
        <v>&gt;72</v>
      </c>
      <c r="Z4275" s="20">
        <f t="shared" si="265"/>
        <v>0.66486619199607166</v>
      </c>
      <c r="AA4275" t="str">
        <f t="shared" si="266"/>
        <v>60%-80%</v>
      </c>
      <c r="AB4275">
        <f t="shared" si="267"/>
        <v>1.2293752860398775E-4</v>
      </c>
    </row>
    <row r="4276" spans="1:28" x14ac:dyDescent="0.25">
      <c r="A4276" t="s">
        <v>1126</v>
      </c>
      <c r="B4276" t="s">
        <v>1127</v>
      </c>
      <c r="C4276" t="s">
        <v>77</v>
      </c>
      <c r="D4276" t="s">
        <v>329</v>
      </c>
      <c r="E4276">
        <v>220</v>
      </c>
      <c r="F4276" t="s">
        <v>79</v>
      </c>
      <c r="G4276">
        <v>2019</v>
      </c>
      <c r="H4276" t="s">
        <v>13</v>
      </c>
      <c r="J4276" t="s">
        <v>80</v>
      </c>
      <c r="K4276">
        <v>48</v>
      </c>
      <c r="L4276" s="18">
        <v>43341</v>
      </c>
      <c r="M4276" s="18">
        <v>44802</v>
      </c>
      <c r="N4276" s="18">
        <v>43761</v>
      </c>
      <c r="O4276">
        <v>33830000</v>
      </c>
      <c r="P4276">
        <v>35674389</v>
      </c>
      <c r="Q4276">
        <v>0</v>
      </c>
      <c r="R4276">
        <v>999752</v>
      </c>
      <c r="S4276" t="s">
        <v>210</v>
      </c>
      <c r="T4276">
        <v>1.0415746286143921</v>
      </c>
      <c r="U4276">
        <v>1.424812725396746</v>
      </c>
      <c r="V4276">
        <v>-1.2756834076085131</v>
      </c>
      <c r="W4276">
        <v>-0.57276614960104388</v>
      </c>
      <c r="X4276">
        <v>-0.96114136402222416</v>
      </c>
      <c r="Y4276" t="str">
        <f t="shared" si="264"/>
        <v>37-48</v>
      </c>
      <c r="Z4276" s="20">
        <f t="shared" si="265"/>
        <v>1.054519331953887</v>
      </c>
      <c r="AA4276" t="str">
        <f t="shared" si="266"/>
        <v>80%-100%</v>
      </c>
      <c r="AB4276">
        <f t="shared" si="267"/>
        <v>2.0730893350283782E-4</v>
      </c>
    </row>
    <row r="4277" spans="1:28" x14ac:dyDescent="0.25">
      <c r="A4277" t="s">
        <v>9481</v>
      </c>
      <c r="B4277" t="s">
        <v>9482</v>
      </c>
      <c r="C4277" t="s">
        <v>77</v>
      </c>
      <c r="D4277" t="s">
        <v>292</v>
      </c>
      <c r="E4277">
        <v>38</v>
      </c>
      <c r="F4277" t="s">
        <v>95</v>
      </c>
      <c r="G4277">
        <v>2016</v>
      </c>
      <c r="H4277" t="s">
        <v>16</v>
      </c>
      <c r="J4277" t="s">
        <v>96</v>
      </c>
      <c r="K4277">
        <v>84</v>
      </c>
      <c r="L4277" s="18">
        <v>44039</v>
      </c>
      <c r="M4277" s="18">
        <v>46595</v>
      </c>
      <c r="N4277" s="18">
        <v>44145</v>
      </c>
      <c r="O4277">
        <v>21389500</v>
      </c>
      <c r="P4277">
        <v>21389500</v>
      </c>
      <c r="Q4277">
        <v>0</v>
      </c>
      <c r="R4277">
        <v>482361</v>
      </c>
      <c r="S4277" t="s">
        <v>160</v>
      </c>
      <c r="T4277">
        <v>-0.51082032208324291</v>
      </c>
      <c r="U4277">
        <v>1.2009447865714571</v>
      </c>
      <c r="V4277">
        <v>1.078955514697826</v>
      </c>
      <c r="W4277">
        <v>-0.54355762604657287</v>
      </c>
      <c r="X4277">
        <v>-0.96114136402222416</v>
      </c>
      <c r="Y4277" t="str">
        <f t="shared" si="264"/>
        <v>&gt;72</v>
      </c>
      <c r="Z4277" s="20">
        <f t="shared" si="265"/>
        <v>1</v>
      </c>
      <c r="AA4277" t="str">
        <f t="shared" si="266"/>
        <v>80%-100%</v>
      </c>
      <c r="AB4277">
        <f t="shared" si="267"/>
        <v>1.0002255006577866E-4</v>
      </c>
    </row>
    <row r="4278" spans="1:28" x14ac:dyDescent="0.25">
      <c r="A4278" t="s">
        <v>9483</v>
      </c>
      <c r="B4278" t="s">
        <v>9484</v>
      </c>
      <c r="C4278" t="s">
        <v>77</v>
      </c>
      <c r="D4278" t="s">
        <v>212</v>
      </c>
      <c r="E4278">
        <v>76</v>
      </c>
      <c r="F4278" t="s">
        <v>117</v>
      </c>
      <c r="G4278">
        <v>2018</v>
      </c>
      <c r="H4278" t="s">
        <v>14</v>
      </c>
      <c r="J4278" t="s">
        <v>80</v>
      </c>
      <c r="K4278">
        <v>72</v>
      </c>
      <c r="L4278" s="18">
        <v>43016</v>
      </c>
      <c r="M4278" s="18">
        <v>45148</v>
      </c>
      <c r="N4278" s="18">
        <v>43427</v>
      </c>
      <c r="O4278">
        <v>42850000</v>
      </c>
      <c r="P4278">
        <v>27000000</v>
      </c>
      <c r="Q4278">
        <v>15850000</v>
      </c>
      <c r="R4278">
        <v>614354</v>
      </c>
      <c r="S4278" t="s">
        <v>420</v>
      </c>
      <c r="T4278">
        <v>1.393289109631825</v>
      </c>
      <c r="U4278">
        <v>-0.31792245456564899</v>
      </c>
      <c r="V4278">
        <v>0.80229979975843724</v>
      </c>
      <c r="W4278">
        <v>-0.1611590634694145</v>
      </c>
      <c r="X4278">
        <v>1.0499034482774929</v>
      </c>
      <c r="Y4278" t="str">
        <f t="shared" si="264"/>
        <v>61-72</v>
      </c>
      <c r="Z4278" s="20">
        <f t="shared" si="265"/>
        <v>0.63010501750291714</v>
      </c>
      <c r="AA4278" t="str">
        <f t="shared" si="266"/>
        <v>60%-80%</v>
      </c>
      <c r="AB4278">
        <f t="shared" si="267"/>
        <v>1.2739266591434918E-4</v>
      </c>
    </row>
    <row r="4279" spans="1:28" x14ac:dyDescent="0.25">
      <c r="A4279" t="s">
        <v>9485</v>
      </c>
      <c r="B4279" t="s">
        <v>9486</v>
      </c>
      <c r="C4279" t="s">
        <v>77</v>
      </c>
      <c r="D4279" t="s">
        <v>112</v>
      </c>
      <c r="E4279">
        <v>60</v>
      </c>
      <c r="F4279" t="s">
        <v>117</v>
      </c>
      <c r="G4279">
        <v>2018</v>
      </c>
      <c r="H4279" t="s">
        <v>14</v>
      </c>
      <c r="J4279" t="s">
        <v>80</v>
      </c>
      <c r="K4279">
        <v>84</v>
      </c>
      <c r="L4279" s="18">
        <v>43182</v>
      </c>
      <c r="M4279" s="18">
        <v>45739</v>
      </c>
      <c r="N4279" s="18">
        <v>44551</v>
      </c>
      <c r="O4279">
        <v>48990000</v>
      </c>
      <c r="P4279">
        <v>46177052</v>
      </c>
      <c r="Q4279">
        <v>2812948</v>
      </c>
      <c r="R4279">
        <v>971871</v>
      </c>
      <c r="S4279" t="s">
        <v>338</v>
      </c>
      <c r="T4279">
        <v>-0.82615054644370001</v>
      </c>
      <c r="U4279">
        <v>0.9651709342519933</v>
      </c>
      <c r="V4279">
        <v>-0.10018619860515909</v>
      </c>
      <c r="W4279">
        <v>0.2137660229208409</v>
      </c>
      <c r="X4279">
        <v>-0.80644560922993824</v>
      </c>
      <c r="Y4279" t="str">
        <f t="shared" si="264"/>
        <v>&gt;72</v>
      </c>
      <c r="Z4279" s="20">
        <f t="shared" si="265"/>
        <v>0.94258117983261891</v>
      </c>
      <c r="AA4279" t="str">
        <f t="shared" si="266"/>
        <v>80%-100%</v>
      </c>
      <c r="AB4279">
        <f t="shared" si="267"/>
        <v>2.0152751933713209E-4</v>
      </c>
    </row>
    <row r="4280" spans="1:28" x14ac:dyDescent="0.25">
      <c r="A4280" t="s">
        <v>9487</v>
      </c>
      <c r="B4280" t="s">
        <v>9488</v>
      </c>
      <c r="C4280" t="s">
        <v>77</v>
      </c>
      <c r="D4280" t="s">
        <v>244</v>
      </c>
      <c r="E4280">
        <v>38</v>
      </c>
      <c r="F4280" t="s">
        <v>95</v>
      </c>
      <c r="G4280">
        <v>2014</v>
      </c>
      <c r="H4280" t="s">
        <v>16</v>
      </c>
      <c r="J4280" t="s">
        <v>96</v>
      </c>
      <c r="K4280">
        <v>72</v>
      </c>
      <c r="L4280" s="18">
        <v>42805</v>
      </c>
      <c r="M4280" s="18">
        <v>45233</v>
      </c>
      <c r="N4280" s="18">
        <v>43665</v>
      </c>
      <c r="O4280">
        <v>25000000</v>
      </c>
      <c r="P4280">
        <v>22500000</v>
      </c>
      <c r="Q4280">
        <v>2500000</v>
      </c>
      <c r="R4280">
        <v>517914</v>
      </c>
      <c r="S4280" t="s">
        <v>814</v>
      </c>
      <c r="T4280">
        <v>1.284136339660898</v>
      </c>
      <c r="U4280">
        <v>0.79032357974038436</v>
      </c>
      <c r="V4280">
        <v>0.96038877972380288</v>
      </c>
      <c r="W4280">
        <v>-0.65276822359363185</v>
      </c>
      <c r="X4280">
        <v>0.43112042910834891</v>
      </c>
      <c r="Y4280" t="str">
        <f t="shared" si="264"/>
        <v>61-72</v>
      </c>
      <c r="Z4280" s="20">
        <f t="shared" si="265"/>
        <v>0.9</v>
      </c>
      <c r="AA4280" t="str">
        <f t="shared" si="266"/>
        <v>80%-100%</v>
      </c>
      <c r="AB4280">
        <f t="shared" si="267"/>
        <v>1.0739483290474913E-4</v>
      </c>
    </row>
    <row r="4281" spans="1:28" x14ac:dyDescent="0.25">
      <c r="A4281" t="s">
        <v>9489</v>
      </c>
      <c r="B4281" t="s">
        <v>9490</v>
      </c>
      <c r="C4281" t="s">
        <v>77</v>
      </c>
      <c r="D4281" t="s">
        <v>136</v>
      </c>
      <c r="E4281">
        <v>77</v>
      </c>
      <c r="F4281" t="s">
        <v>87</v>
      </c>
      <c r="G4281">
        <v>2022</v>
      </c>
      <c r="H4281" t="s">
        <v>24</v>
      </c>
      <c r="I4281" t="s">
        <v>84</v>
      </c>
      <c r="J4281" t="s">
        <v>80</v>
      </c>
      <c r="K4281">
        <v>72</v>
      </c>
      <c r="L4281" s="18">
        <v>44342</v>
      </c>
      <c r="M4281" s="18">
        <v>46533</v>
      </c>
      <c r="N4281" s="18">
        <v>44510</v>
      </c>
      <c r="O4281">
        <v>50400000</v>
      </c>
      <c r="P4281">
        <v>20000000</v>
      </c>
      <c r="Q4281">
        <v>30400000</v>
      </c>
      <c r="R4281">
        <v>472568</v>
      </c>
      <c r="S4281" t="s">
        <v>375</v>
      </c>
      <c r="T4281">
        <v>0.1804805543992978</v>
      </c>
      <c r="U4281">
        <v>-1.2758180482826309</v>
      </c>
      <c r="V4281">
        <v>-0.1067118350424142</v>
      </c>
      <c r="W4281">
        <v>2.1493591821114659</v>
      </c>
      <c r="X4281">
        <v>1.7460343448427791</v>
      </c>
      <c r="Y4281" t="str">
        <f t="shared" si="264"/>
        <v>61-72</v>
      </c>
      <c r="Z4281" s="20">
        <f t="shared" si="265"/>
        <v>0.3968253968253968</v>
      </c>
      <c r="AA4281" t="str">
        <f t="shared" si="266"/>
        <v>20%-40%</v>
      </c>
      <c r="AB4281">
        <f t="shared" si="267"/>
        <v>9.7991870071346762E-5</v>
      </c>
    </row>
    <row r="4282" spans="1:28" x14ac:dyDescent="0.25">
      <c r="A4282" t="s">
        <v>9491</v>
      </c>
      <c r="B4282" t="s">
        <v>9492</v>
      </c>
      <c r="C4282" t="s">
        <v>77</v>
      </c>
      <c r="D4282" t="s">
        <v>308</v>
      </c>
      <c r="E4282">
        <v>61</v>
      </c>
      <c r="F4282" t="s">
        <v>117</v>
      </c>
      <c r="G4282">
        <v>2017</v>
      </c>
      <c r="H4282" t="s">
        <v>14</v>
      </c>
      <c r="J4282" t="s">
        <v>80</v>
      </c>
      <c r="K4282">
        <v>84</v>
      </c>
      <c r="L4282" s="18">
        <v>42762</v>
      </c>
      <c r="M4282" s="18">
        <v>45318</v>
      </c>
      <c r="N4282" s="18">
        <v>44375</v>
      </c>
      <c r="O4282">
        <v>47720000</v>
      </c>
      <c r="P4282">
        <v>30720000</v>
      </c>
      <c r="Q4282">
        <v>17000000</v>
      </c>
      <c r="R4282">
        <v>673713</v>
      </c>
      <c r="S4282" t="s">
        <v>262</v>
      </c>
      <c r="T4282">
        <v>1.068735666674399E-2</v>
      </c>
      <c r="U4282">
        <v>-0.2618717507563369</v>
      </c>
      <c r="V4282">
        <v>0.44659959483636458</v>
      </c>
      <c r="W4282">
        <v>-0.69907441906791068</v>
      </c>
      <c r="X4282">
        <v>-0.34235834485308059</v>
      </c>
      <c r="Y4282" t="str">
        <f t="shared" si="264"/>
        <v>&gt;72</v>
      </c>
      <c r="Z4282" s="20">
        <f t="shared" si="265"/>
        <v>0.64375523889354569</v>
      </c>
      <c r="AA4282" t="str">
        <f t="shared" si="266"/>
        <v>60%-80%</v>
      </c>
      <c r="AB4282">
        <f t="shared" si="267"/>
        <v>1.3970136945662263E-4</v>
      </c>
    </row>
    <row r="4283" spans="1:28" x14ac:dyDescent="0.25">
      <c r="A4283" t="s">
        <v>9493</v>
      </c>
      <c r="B4283" t="s">
        <v>9494</v>
      </c>
      <c r="C4283" t="s">
        <v>77</v>
      </c>
      <c r="D4283" t="s">
        <v>138</v>
      </c>
      <c r="E4283">
        <v>27</v>
      </c>
      <c r="F4283" t="s">
        <v>79</v>
      </c>
      <c r="G4283">
        <v>2018</v>
      </c>
      <c r="H4283" t="s">
        <v>13</v>
      </c>
      <c r="J4283" t="s">
        <v>80</v>
      </c>
      <c r="K4283">
        <v>24</v>
      </c>
      <c r="L4283" s="18">
        <v>42913</v>
      </c>
      <c r="M4283" s="18">
        <v>43643</v>
      </c>
      <c r="N4283" s="18">
        <v>42942</v>
      </c>
      <c r="O4283">
        <v>37550000</v>
      </c>
      <c r="P4283">
        <v>7000000</v>
      </c>
      <c r="Q4283">
        <v>30550000</v>
      </c>
      <c r="R4283">
        <v>299717</v>
      </c>
      <c r="S4283" t="s">
        <v>755</v>
      </c>
      <c r="T4283">
        <v>0.3745299232365023</v>
      </c>
      <c r="U4283">
        <v>-2.139794992040863</v>
      </c>
      <c r="V4283">
        <v>-4.4146365390986242</v>
      </c>
      <c r="W4283">
        <v>-0.81326989526332016</v>
      </c>
      <c r="X4283">
        <v>1.7460343448427791</v>
      </c>
      <c r="Y4283" t="str">
        <f t="shared" si="264"/>
        <v>&lt;=24</v>
      </c>
      <c r="Z4283" s="20">
        <f t="shared" si="265"/>
        <v>0.2</v>
      </c>
      <c r="AA4283" t="str">
        <f t="shared" si="266"/>
        <v>20%</v>
      </c>
      <c r="AB4283">
        <f t="shared" si="267"/>
        <v>6.2149424679990681E-5</v>
      </c>
    </row>
    <row r="4284" spans="1:28" x14ac:dyDescent="0.25">
      <c r="A4284" t="s">
        <v>9495</v>
      </c>
      <c r="B4284" t="s">
        <v>9496</v>
      </c>
      <c r="C4284" t="s">
        <v>77</v>
      </c>
      <c r="D4284" t="s">
        <v>301</v>
      </c>
      <c r="E4284">
        <v>236</v>
      </c>
      <c r="F4284" t="s">
        <v>17</v>
      </c>
      <c r="G4284">
        <v>2020</v>
      </c>
      <c r="H4284" t="s">
        <v>17</v>
      </c>
      <c r="I4284" t="s">
        <v>84</v>
      </c>
      <c r="J4284" t="s">
        <v>80</v>
      </c>
      <c r="K4284">
        <v>84</v>
      </c>
      <c r="L4284" s="18">
        <v>44013</v>
      </c>
      <c r="M4284" s="18">
        <v>46394</v>
      </c>
      <c r="N4284" s="18">
        <v>44061</v>
      </c>
      <c r="O4284">
        <v>67490000</v>
      </c>
      <c r="P4284">
        <v>65490000</v>
      </c>
      <c r="Q4284">
        <v>2000000</v>
      </c>
      <c r="R4284">
        <v>1449462</v>
      </c>
      <c r="S4284" t="s">
        <v>724</v>
      </c>
      <c r="T4284">
        <v>0.42304226544580342</v>
      </c>
      <c r="U4284">
        <v>1.079261216611145</v>
      </c>
      <c r="V4284">
        <v>0.56516632981038883</v>
      </c>
      <c r="W4284">
        <v>1.7799838579151619</v>
      </c>
      <c r="X4284">
        <v>1.5139907126543499</v>
      </c>
      <c r="Y4284" t="str">
        <f t="shared" si="264"/>
        <v>&gt;72</v>
      </c>
      <c r="Z4284" s="20">
        <f t="shared" si="265"/>
        <v>0.9703659801452067</v>
      </c>
      <c r="AA4284" t="str">
        <f t="shared" si="266"/>
        <v>80%-100%</v>
      </c>
      <c r="AB4284">
        <f t="shared" si="267"/>
        <v>3.0056096049109211E-4</v>
      </c>
    </row>
    <row r="4285" spans="1:28" x14ac:dyDescent="0.25">
      <c r="A4285" t="s">
        <v>9497</v>
      </c>
      <c r="B4285" t="s">
        <v>9498</v>
      </c>
      <c r="C4285" t="s">
        <v>77</v>
      </c>
      <c r="D4285" t="s">
        <v>393</v>
      </c>
      <c r="E4285">
        <v>50</v>
      </c>
      <c r="F4285" t="s">
        <v>25</v>
      </c>
      <c r="G4285">
        <v>2021</v>
      </c>
      <c r="H4285" t="s">
        <v>25</v>
      </c>
      <c r="I4285" t="s">
        <v>84</v>
      </c>
      <c r="J4285" t="s">
        <v>80</v>
      </c>
      <c r="K4285">
        <v>72</v>
      </c>
      <c r="L4285" s="18">
        <v>44096</v>
      </c>
      <c r="M4285" s="18">
        <v>46287</v>
      </c>
      <c r="N4285" s="18">
        <v>44470</v>
      </c>
      <c r="O4285">
        <v>39790000</v>
      </c>
      <c r="P4285">
        <v>6000000</v>
      </c>
      <c r="Q4285">
        <v>33790000</v>
      </c>
      <c r="R4285">
        <v>154966</v>
      </c>
      <c r="S4285" t="s">
        <v>680</v>
      </c>
      <c r="T4285">
        <v>-0.36528329545533961</v>
      </c>
      <c r="U4285">
        <v>-2.2860847632706989</v>
      </c>
      <c r="V4285">
        <v>0.6442108197930716</v>
      </c>
      <c r="W4285">
        <v>-0.82210550433964225</v>
      </c>
      <c r="X4285">
        <v>-1.270532873606796</v>
      </c>
      <c r="Y4285" t="str">
        <f t="shared" si="264"/>
        <v>61-72</v>
      </c>
      <c r="Z4285" s="20">
        <f t="shared" si="265"/>
        <v>0.2</v>
      </c>
      <c r="AA4285" t="str">
        <f t="shared" si="266"/>
        <v>20%</v>
      </c>
      <c r="AB4285">
        <f t="shared" si="267"/>
        <v>3.2133805372933253E-5</v>
      </c>
    </row>
    <row r="4286" spans="1:28" x14ac:dyDescent="0.25">
      <c r="A4286" t="s">
        <v>9499</v>
      </c>
      <c r="B4286" t="s">
        <v>9500</v>
      </c>
      <c r="C4286" t="s">
        <v>77</v>
      </c>
      <c r="D4286" t="s">
        <v>453</v>
      </c>
      <c r="E4286">
        <v>61</v>
      </c>
      <c r="F4286" t="s">
        <v>87</v>
      </c>
      <c r="G4286">
        <v>2018</v>
      </c>
      <c r="H4286" t="s">
        <v>15</v>
      </c>
      <c r="J4286" t="s">
        <v>80</v>
      </c>
      <c r="K4286">
        <v>84</v>
      </c>
      <c r="L4286" s="18">
        <v>42862</v>
      </c>
      <c r="M4286" s="18">
        <v>45478</v>
      </c>
      <c r="N4286" s="18">
        <v>44466</v>
      </c>
      <c r="O4286">
        <v>33250000</v>
      </c>
      <c r="P4286">
        <v>29925000</v>
      </c>
      <c r="Q4286">
        <v>3325000</v>
      </c>
      <c r="R4286">
        <v>609358</v>
      </c>
      <c r="S4286" t="s">
        <v>872</v>
      </c>
      <c r="T4286">
        <v>-0.4986922365309176</v>
      </c>
      <c r="U4286">
        <v>0.79032357974038436</v>
      </c>
      <c r="V4286">
        <v>0.47631882122454389</v>
      </c>
      <c r="W4286">
        <v>-0.62302513589888331</v>
      </c>
      <c r="X4286">
        <v>-0.80644560922993824</v>
      </c>
      <c r="Y4286" t="str">
        <f t="shared" si="264"/>
        <v>&gt;72</v>
      </c>
      <c r="Z4286" s="20">
        <f t="shared" si="265"/>
        <v>0.9</v>
      </c>
      <c r="AA4286" t="str">
        <f t="shared" si="266"/>
        <v>80%-100%</v>
      </c>
      <c r="AB4286">
        <f t="shared" si="267"/>
        <v>1.2635669356142549E-4</v>
      </c>
    </row>
    <row r="4287" spans="1:28" x14ac:dyDescent="0.25">
      <c r="A4287" t="s">
        <v>9501</v>
      </c>
      <c r="B4287" t="s">
        <v>9502</v>
      </c>
      <c r="C4287" t="s">
        <v>77</v>
      </c>
      <c r="D4287" t="s">
        <v>246</v>
      </c>
      <c r="E4287">
        <v>51</v>
      </c>
      <c r="F4287" t="s">
        <v>87</v>
      </c>
      <c r="G4287">
        <v>2020</v>
      </c>
      <c r="H4287" t="s">
        <v>15</v>
      </c>
      <c r="I4287" t="s">
        <v>84</v>
      </c>
      <c r="J4287" t="s">
        <v>80</v>
      </c>
      <c r="K4287">
        <v>36</v>
      </c>
      <c r="L4287" s="18">
        <v>43577</v>
      </c>
      <c r="M4287" s="18">
        <v>44673</v>
      </c>
      <c r="N4287" s="18">
        <v>43756</v>
      </c>
      <c r="O4287">
        <v>35230000</v>
      </c>
      <c r="P4287">
        <v>15230000</v>
      </c>
      <c r="Q4287">
        <v>20000000</v>
      </c>
      <c r="R4287">
        <v>667855</v>
      </c>
      <c r="S4287" t="s">
        <v>261</v>
      </c>
      <c r="T4287">
        <v>-0.15910584106580991</v>
      </c>
      <c r="U4287">
        <v>-1.1301435292450199</v>
      </c>
      <c r="V4287">
        <v>-0.22527857001643839</v>
      </c>
      <c r="W4287">
        <v>-0.78541288367905238</v>
      </c>
      <c r="X4287">
        <v>4.4381042127634142E-2</v>
      </c>
      <c r="Y4287" t="str">
        <f t="shared" si="264"/>
        <v>25-36</v>
      </c>
      <c r="Z4287" s="20">
        <f t="shared" si="265"/>
        <v>0.43230201532784557</v>
      </c>
      <c r="AA4287" t="str">
        <f t="shared" si="266"/>
        <v>40%-60%</v>
      </c>
      <c r="AB4287">
        <f t="shared" si="267"/>
        <v>1.3848665247435138E-4</v>
      </c>
    </row>
    <row r="4288" spans="1:28" x14ac:dyDescent="0.25">
      <c r="A4288" t="s">
        <v>9226</v>
      </c>
      <c r="B4288" t="s">
        <v>9503</v>
      </c>
      <c r="C4288" t="s">
        <v>77</v>
      </c>
      <c r="D4288" t="s">
        <v>526</v>
      </c>
      <c r="E4288">
        <v>51</v>
      </c>
      <c r="F4288" t="s">
        <v>142</v>
      </c>
      <c r="G4288">
        <v>2017</v>
      </c>
      <c r="H4288" t="s">
        <v>143</v>
      </c>
      <c r="J4288" t="s">
        <v>80</v>
      </c>
      <c r="K4288">
        <v>84</v>
      </c>
      <c r="L4288" s="18">
        <v>42731</v>
      </c>
      <c r="M4288" s="18">
        <v>45287</v>
      </c>
      <c r="N4288" s="18">
        <v>43887</v>
      </c>
      <c r="O4288">
        <v>30490000</v>
      </c>
      <c r="P4288">
        <v>27941000</v>
      </c>
      <c r="Q4288">
        <v>2549000</v>
      </c>
      <c r="R4288">
        <v>613240</v>
      </c>
      <c r="S4288" t="s">
        <v>261</v>
      </c>
      <c r="T4288">
        <v>0.28963332437022532</v>
      </c>
      <c r="U4288">
        <v>0.8576606093945448</v>
      </c>
      <c r="V4288">
        <v>0.92086653473246149</v>
      </c>
      <c r="W4288">
        <v>1.207357330302077</v>
      </c>
      <c r="X4288">
        <v>2.3648173640119232</v>
      </c>
      <c r="Y4288" t="str">
        <f t="shared" si="264"/>
        <v>&gt;72</v>
      </c>
      <c r="Z4288" s="20">
        <f t="shared" si="265"/>
        <v>0.91639881928501143</v>
      </c>
      <c r="AA4288" t="str">
        <f t="shared" si="266"/>
        <v>80%-100%</v>
      </c>
      <c r="AB4288">
        <f t="shared" si="267"/>
        <v>1.2716166647456595E-4</v>
      </c>
    </row>
    <row r="4289" spans="1:28" x14ac:dyDescent="0.25">
      <c r="A4289" t="s">
        <v>9504</v>
      </c>
      <c r="B4289" t="s">
        <v>9505</v>
      </c>
      <c r="C4289" t="s">
        <v>77</v>
      </c>
      <c r="D4289" t="s">
        <v>204</v>
      </c>
      <c r="E4289">
        <v>291</v>
      </c>
      <c r="F4289" t="s">
        <v>17</v>
      </c>
      <c r="G4289">
        <v>2019</v>
      </c>
      <c r="H4289" t="s">
        <v>17</v>
      </c>
      <c r="J4289" t="s">
        <v>80</v>
      </c>
      <c r="K4289">
        <v>84</v>
      </c>
      <c r="L4289" s="18">
        <v>43404</v>
      </c>
      <c r="M4289" s="18">
        <v>45961</v>
      </c>
      <c r="N4289" s="18">
        <v>43829</v>
      </c>
      <c r="O4289">
        <v>63290000</v>
      </c>
      <c r="P4289">
        <v>31645000</v>
      </c>
      <c r="Q4289">
        <v>31645000</v>
      </c>
      <c r="R4289">
        <v>717374</v>
      </c>
      <c r="S4289" t="s">
        <v>111</v>
      </c>
      <c r="T4289">
        <v>1.1507273985853199</v>
      </c>
      <c r="U4289">
        <v>-0.85216124758390532</v>
      </c>
      <c r="V4289">
        <v>0.52564408481904745</v>
      </c>
      <c r="W4289">
        <v>0.92409044483996206</v>
      </c>
      <c r="X4289">
        <v>0.89520769348520657</v>
      </c>
      <c r="Y4289" t="str">
        <f t="shared" si="264"/>
        <v>&gt;72</v>
      </c>
      <c r="Z4289" s="20">
        <f t="shared" si="265"/>
        <v>0.5</v>
      </c>
      <c r="AA4289" t="str">
        <f t="shared" si="266"/>
        <v>40%-60%</v>
      </c>
      <c r="AB4289">
        <f t="shared" si="267"/>
        <v>1.4875493008532594E-4</v>
      </c>
    </row>
    <row r="4290" spans="1:28" x14ac:dyDescent="0.25">
      <c r="A4290" t="s">
        <v>9506</v>
      </c>
      <c r="B4290" t="s">
        <v>9507</v>
      </c>
      <c r="C4290" t="s">
        <v>77</v>
      </c>
      <c r="D4290" t="s">
        <v>766</v>
      </c>
      <c r="E4290">
        <v>38</v>
      </c>
      <c r="F4290" t="s">
        <v>31</v>
      </c>
      <c r="G4290">
        <v>2020</v>
      </c>
      <c r="H4290" t="s">
        <v>31</v>
      </c>
      <c r="I4290" t="s">
        <v>84</v>
      </c>
      <c r="J4290" t="s">
        <v>80</v>
      </c>
      <c r="K4290">
        <v>72</v>
      </c>
      <c r="L4290" s="18">
        <v>43727</v>
      </c>
      <c r="M4290" s="18">
        <v>45919</v>
      </c>
      <c r="N4290" s="18">
        <v>44109</v>
      </c>
      <c r="O4290">
        <v>38390400</v>
      </c>
      <c r="P4290">
        <v>25000000</v>
      </c>
      <c r="Q4290">
        <v>13390400</v>
      </c>
      <c r="R4290">
        <v>485367</v>
      </c>
      <c r="S4290" t="s">
        <v>158</v>
      </c>
      <c r="T4290">
        <v>1.3447767674225239</v>
      </c>
      <c r="U4290">
        <v>-0.23128363718833561</v>
      </c>
      <c r="V4290">
        <v>-1.292379184782656</v>
      </c>
      <c r="W4290">
        <v>0.50968209126518027</v>
      </c>
      <c r="X4290">
        <v>-0.57440197704150942</v>
      </c>
      <c r="Y4290" t="str">
        <f t="shared" si="264"/>
        <v>61-72</v>
      </c>
      <c r="Z4290" s="20">
        <f t="shared" si="265"/>
        <v>0.65120446778361252</v>
      </c>
      <c r="AA4290" t="str">
        <f t="shared" si="266"/>
        <v>60%-80%</v>
      </c>
      <c r="AB4290">
        <f t="shared" si="267"/>
        <v>1.0064587530454741E-4</v>
      </c>
    </row>
    <row r="4291" spans="1:28" x14ac:dyDescent="0.25">
      <c r="A4291" t="s">
        <v>9508</v>
      </c>
      <c r="B4291" t="s">
        <v>9509</v>
      </c>
      <c r="C4291" t="s">
        <v>77</v>
      </c>
      <c r="D4291" t="s">
        <v>93</v>
      </c>
      <c r="E4291">
        <v>48</v>
      </c>
      <c r="F4291" t="s">
        <v>87</v>
      </c>
      <c r="G4291">
        <v>2018</v>
      </c>
      <c r="H4291" t="s">
        <v>15</v>
      </c>
      <c r="J4291" t="s">
        <v>80</v>
      </c>
      <c r="K4291">
        <v>84</v>
      </c>
      <c r="L4291" s="18">
        <v>43374</v>
      </c>
      <c r="M4291" s="18">
        <v>45667</v>
      </c>
      <c r="N4291" s="18">
        <v>44441</v>
      </c>
      <c r="O4291">
        <v>32750000</v>
      </c>
      <c r="P4291">
        <v>32750000</v>
      </c>
      <c r="Q4291">
        <v>0</v>
      </c>
      <c r="R4291">
        <v>758412</v>
      </c>
      <c r="S4291" t="s">
        <v>178</v>
      </c>
      <c r="T4291">
        <v>1.138599313032995</v>
      </c>
      <c r="U4291">
        <v>1.2009447865714571</v>
      </c>
      <c r="V4291">
        <v>1.158000004680509</v>
      </c>
      <c r="W4291">
        <v>0.18418238177581861</v>
      </c>
      <c r="X4291">
        <v>0.1217289195237771</v>
      </c>
      <c r="Y4291" t="str">
        <f t="shared" ref="Y4291:Y4354" si="268">IF(K4291&lt;=24,"&lt;=24",IF(AND(K4291&gt;=25,K4291&lt;=36),"25-36",IF(AND(K4291&gt;=37,K4291&lt;=48),"37-48",IF(AND(K4291&gt;=49,K4291&lt;=60),"49-60",IF(AND(K4291&gt;=61,K4291&lt;=72),"61-72","&gt;72")))))</f>
        <v>&gt;72</v>
      </c>
      <c r="Z4291" s="20">
        <f t="shared" ref="Z4291:Z4354" si="269">IF(P4291/O4291&gt;0.2,P4291/O4291,0.2)</f>
        <v>1</v>
      </c>
      <c r="AA4291" t="str">
        <f t="shared" ref="AA4291:AA4354" si="270">IF(Z4291&lt;=0.2,"20%",IF(AND(Z4291&gt;0.2,Z4291&lt;=0.4),"20%-40%",IF(AND(Z4291&gt;0.4,Z4291&lt;=0.6),"40%-60%",IF(AND(Z4291&gt;0.6,Z4291&lt;=0.8),"60%-80%","80%-100%"))))</f>
        <v>80%-100%</v>
      </c>
      <c r="AB4291">
        <f t="shared" ref="AB4291:AB4354" si="271">R4291/SUM($R$2:$R$5739)</f>
        <v>1.5726458449270841E-4</v>
      </c>
    </row>
    <row r="4292" spans="1:28" x14ac:dyDescent="0.25">
      <c r="A4292" t="s">
        <v>9510</v>
      </c>
      <c r="B4292" t="s">
        <v>9511</v>
      </c>
      <c r="C4292" t="s">
        <v>77</v>
      </c>
      <c r="D4292" t="s">
        <v>239</v>
      </c>
      <c r="E4292">
        <v>236</v>
      </c>
      <c r="F4292" t="s">
        <v>87</v>
      </c>
      <c r="G4292">
        <v>2019</v>
      </c>
      <c r="H4292" t="s">
        <v>15</v>
      </c>
      <c r="J4292" t="s">
        <v>80</v>
      </c>
      <c r="K4292">
        <v>60</v>
      </c>
      <c r="L4292" s="18">
        <v>43404</v>
      </c>
      <c r="M4292" s="18">
        <v>45230</v>
      </c>
      <c r="N4292" s="18">
        <v>44104</v>
      </c>
      <c r="O4292">
        <v>32950000</v>
      </c>
      <c r="P4292">
        <v>26824000</v>
      </c>
      <c r="Q4292">
        <v>6126000</v>
      </c>
      <c r="R4292">
        <v>692296</v>
      </c>
      <c r="S4292" t="s">
        <v>266</v>
      </c>
      <c r="T4292">
        <v>0.28963332437022532</v>
      </c>
      <c r="U4292">
        <v>0.43752581447823968</v>
      </c>
      <c r="V4292">
        <v>5.1377144922950549E-2</v>
      </c>
      <c r="W4292">
        <v>0.87624585900284158</v>
      </c>
      <c r="X4292">
        <v>-0.72909773183379534</v>
      </c>
      <c r="Y4292" t="str">
        <f t="shared" si="268"/>
        <v>49-60</v>
      </c>
      <c r="Z4292" s="20">
        <f t="shared" si="269"/>
        <v>0.81408194233687403</v>
      </c>
      <c r="AA4292" t="str">
        <f t="shared" si="270"/>
        <v>80%-100%</v>
      </c>
      <c r="AB4292">
        <f t="shared" si="271"/>
        <v>1.4355474700553799E-4</v>
      </c>
    </row>
    <row r="4293" spans="1:28" x14ac:dyDescent="0.25">
      <c r="A4293" t="s">
        <v>9512</v>
      </c>
      <c r="B4293" t="s">
        <v>9513</v>
      </c>
      <c r="C4293" t="s">
        <v>77</v>
      </c>
      <c r="D4293" t="s">
        <v>285</v>
      </c>
      <c r="E4293">
        <v>60</v>
      </c>
      <c r="F4293" t="s">
        <v>117</v>
      </c>
      <c r="G4293">
        <v>2018</v>
      </c>
      <c r="H4293" t="s">
        <v>14</v>
      </c>
      <c r="J4293" t="s">
        <v>80</v>
      </c>
      <c r="K4293">
        <v>72</v>
      </c>
      <c r="L4293" s="18">
        <v>42877</v>
      </c>
      <c r="M4293" s="18">
        <v>45068</v>
      </c>
      <c r="N4293" s="18">
        <v>43124</v>
      </c>
      <c r="O4293">
        <v>46920000</v>
      </c>
      <c r="P4293">
        <v>42228000</v>
      </c>
      <c r="Q4293">
        <v>4692000</v>
      </c>
      <c r="R4293">
        <v>992589</v>
      </c>
      <c r="S4293" t="s">
        <v>191</v>
      </c>
      <c r="T4293">
        <v>0.26537715326557482</v>
      </c>
      <c r="U4293">
        <v>0.79032357974038436</v>
      </c>
      <c r="V4293">
        <v>0.27716338311153532</v>
      </c>
      <c r="W4293">
        <v>-0.62960134355429132</v>
      </c>
      <c r="X4293">
        <v>-1.0384892414183671</v>
      </c>
      <c r="Y4293" t="str">
        <f t="shared" si="268"/>
        <v>61-72</v>
      </c>
      <c r="Z4293" s="20">
        <f t="shared" si="269"/>
        <v>0.9</v>
      </c>
      <c r="AA4293" t="str">
        <f t="shared" si="270"/>
        <v>80%-100%</v>
      </c>
      <c r="AB4293">
        <f t="shared" si="271"/>
        <v>2.0582361125223885E-4</v>
      </c>
    </row>
    <row r="4294" spans="1:28" x14ac:dyDescent="0.25">
      <c r="A4294" t="s">
        <v>9514</v>
      </c>
      <c r="B4294" t="s">
        <v>9515</v>
      </c>
      <c r="C4294" t="s">
        <v>77</v>
      </c>
      <c r="D4294" t="s">
        <v>594</v>
      </c>
      <c r="E4294">
        <v>50</v>
      </c>
      <c r="F4294" t="s">
        <v>17</v>
      </c>
      <c r="G4294">
        <v>2018</v>
      </c>
      <c r="H4294" t="s">
        <v>17</v>
      </c>
      <c r="J4294" t="s">
        <v>80</v>
      </c>
      <c r="K4294">
        <v>72</v>
      </c>
      <c r="L4294" s="18">
        <v>42992</v>
      </c>
      <c r="M4294" s="18">
        <v>45183</v>
      </c>
      <c r="N4294" s="18">
        <v>44218</v>
      </c>
      <c r="O4294">
        <v>61040000</v>
      </c>
      <c r="P4294">
        <v>16440000</v>
      </c>
      <c r="Q4294">
        <v>44600000</v>
      </c>
      <c r="R4294">
        <v>374073</v>
      </c>
      <c r="S4294" t="s">
        <v>367</v>
      </c>
      <c r="T4294">
        <v>1.138599313032995</v>
      </c>
      <c r="U4294">
        <v>-1.7993346735638369</v>
      </c>
      <c r="V4294">
        <v>0.80229979975843724</v>
      </c>
      <c r="W4294">
        <v>-0.28866588707459168</v>
      </c>
      <c r="X4294">
        <v>0.27642467431606299</v>
      </c>
      <c r="Y4294" t="str">
        <f t="shared" si="268"/>
        <v>61-72</v>
      </c>
      <c r="Z4294" s="20">
        <f t="shared" si="269"/>
        <v>0.26933158584534733</v>
      </c>
      <c r="AA4294" t="str">
        <f t="shared" si="270"/>
        <v>20%-40%</v>
      </c>
      <c r="AB4294">
        <f t="shared" si="271"/>
        <v>7.7567911524265069E-5</v>
      </c>
    </row>
    <row r="4295" spans="1:28" x14ac:dyDescent="0.25">
      <c r="A4295" t="s">
        <v>9516</v>
      </c>
      <c r="B4295" t="s">
        <v>9517</v>
      </c>
      <c r="C4295" t="s">
        <v>77</v>
      </c>
      <c r="D4295" t="s">
        <v>295</v>
      </c>
      <c r="E4295">
        <v>49</v>
      </c>
      <c r="F4295" t="s">
        <v>17</v>
      </c>
      <c r="G4295">
        <v>2018</v>
      </c>
      <c r="H4295" t="s">
        <v>17</v>
      </c>
      <c r="J4295" t="s">
        <v>80</v>
      </c>
      <c r="K4295">
        <v>84</v>
      </c>
      <c r="L4295" s="18">
        <v>43443</v>
      </c>
      <c r="M4295" s="18">
        <v>45912</v>
      </c>
      <c r="N4295" s="18">
        <v>43392</v>
      </c>
      <c r="O4295">
        <v>60526600</v>
      </c>
      <c r="P4295">
        <v>63706600</v>
      </c>
      <c r="Q4295">
        <v>0</v>
      </c>
      <c r="R4295">
        <v>1264000</v>
      </c>
      <c r="S4295" t="s">
        <v>337</v>
      </c>
      <c r="T4295">
        <v>1.2234959118992721</v>
      </c>
      <c r="U4295">
        <v>1.4166805850010411</v>
      </c>
      <c r="V4295">
        <v>0.14801207713964479</v>
      </c>
      <c r="W4295">
        <v>0.64812212230141641</v>
      </c>
      <c r="X4295">
        <v>-0.65174985443765243</v>
      </c>
      <c r="Y4295" t="str">
        <f t="shared" si="268"/>
        <v>&gt;72</v>
      </c>
      <c r="Z4295" s="20">
        <f t="shared" si="269"/>
        <v>1.052538883730459</v>
      </c>
      <c r="AA4295" t="str">
        <f t="shared" si="270"/>
        <v>80%-100%</v>
      </c>
      <c r="AB4295">
        <f t="shared" si="271"/>
        <v>2.6210349361400326E-4</v>
      </c>
    </row>
    <row r="4296" spans="1:28" x14ac:dyDescent="0.25">
      <c r="A4296" t="s">
        <v>9518</v>
      </c>
      <c r="B4296" t="s">
        <v>9519</v>
      </c>
      <c r="C4296" t="s">
        <v>77</v>
      </c>
      <c r="D4296" t="s">
        <v>209</v>
      </c>
      <c r="E4296">
        <v>236</v>
      </c>
      <c r="F4296" t="s">
        <v>87</v>
      </c>
      <c r="G4296">
        <v>2018</v>
      </c>
      <c r="H4296" t="s">
        <v>15</v>
      </c>
      <c r="J4296" t="s">
        <v>80</v>
      </c>
      <c r="K4296">
        <v>84</v>
      </c>
      <c r="L4296" s="18">
        <v>43262</v>
      </c>
      <c r="M4296" s="18">
        <v>45967</v>
      </c>
      <c r="N4296" s="18">
        <v>44238</v>
      </c>
      <c r="O4296">
        <v>38990000</v>
      </c>
      <c r="P4296">
        <v>31990000</v>
      </c>
      <c r="Q4296">
        <v>7000000</v>
      </c>
      <c r="R4296">
        <v>651940</v>
      </c>
      <c r="S4296" t="s">
        <v>210</v>
      </c>
      <c r="T4296">
        <v>-0.11059349885650881</v>
      </c>
      <c r="U4296">
        <v>0.4637433380417037</v>
      </c>
      <c r="V4296">
        <v>0.48612183982770601</v>
      </c>
      <c r="W4296">
        <v>-0.66108904999171592</v>
      </c>
      <c r="X4296">
        <v>-1.425228628399082</v>
      </c>
      <c r="Y4296" t="str">
        <f t="shared" si="268"/>
        <v>&gt;72</v>
      </c>
      <c r="Z4296" s="20">
        <f t="shared" si="269"/>
        <v>0.82046678635547576</v>
      </c>
      <c r="AA4296" t="str">
        <f t="shared" si="270"/>
        <v>80%-100%</v>
      </c>
      <c r="AB4296">
        <f t="shared" si="271"/>
        <v>1.3518651236290609E-4</v>
      </c>
    </row>
    <row r="4297" spans="1:28" x14ac:dyDescent="0.25">
      <c r="A4297" t="s">
        <v>9520</v>
      </c>
      <c r="B4297" t="s">
        <v>9521</v>
      </c>
      <c r="C4297" t="s">
        <v>77</v>
      </c>
      <c r="D4297" t="s">
        <v>149</v>
      </c>
      <c r="E4297">
        <v>77</v>
      </c>
      <c r="F4297" t="s">
        <v>17</v>
      </c>
      <c r="G4297">
        <v>2018</v>
      </c>
      <c r="H4297" t="s">
        <v>17</v>
      </c>
      <c r="J4297" t="s">
        <v>80</v>
      </c>
      <c r="K4297">
        <v>72</v>
      </c>
      <c r="L4297" s="18">
        <v>43187</v>
      </c>
      <c r="M4297" s="18">
        <v>45379</v>
      </c>
      <c r="N4297" s="18">
        <v>43979</v>
      </c>
      <c r="O4297">
        <v>57390000</v>
      </c>
      <c r="P4297">
        <v>51590000</v>
      </c>
      <c r="Q4297">
        <v>5800000</v>
      </c>
      <c r="R4297">
        <v>1119427</v>
      </c>
      <c r="S4297" t="s">
        <v>666</v>
      </c>
      <c r="T4297">
        <v>0.90816568753881444</v>
      </c>
      <c r="U4297">
        <v>0.78595907484115157</v>
      </c>
      <c r="V4297">
        <v>0.16106939691763969</v>
      </c>
      <c r="W4297">
        <v>3.1653103973192979E-2</v>
      </c>
      <c r="X4297">
        <v>-0.49705409964536651</v>
      </c>
      <c r="Y4297" t="str">
        <f t="shared" si="268"/>
        <v>61-72</v>
      </c>
      <c r="Z4297" s="20">
        <f t="shared" si="269"/>
        <v>0.89893709705523606</v>
      </c>
      <c r="AA4297" t="str">
        <f t="shared" si="270"/>
        <v>80%-100%</v>
      </c>
      <c r="AB4297">
        <f t="shared" si="271"/>
        <v>2.3212478445082505E-4</v>
      </c>
    </row>
    <row r="4298" spans="1:28" x14ac:dyDescent="0.25">
      <c r="A4298" t="s">
        <v>9522</v>
      </c>
      <c r="B4298" t="s">
        <v>9523</v>
      </c>
      <c r="C4298" t="s">
        <v>77</v>
      </c>
      <c r="D4298" t="s">
        <v>216</v>
      </c>
      <c r="E4298">
        <v>60</v>
      </c>
      <c r="F4298" t="s">
        <v>87</v>
      </c>
      <c r="G4298">
        <v>2017</v>
      </c>
      <c r="H4298" t="s">
        <v>15</v>
      </c>
      <c r="J4298" t="s">
        <v>80</v>
      </c>
      <c r="K4298">
        <v>72</v>
      </c>
      <c r="L4298" s="18">
        <v>42381</v>
      </c>
      <c r="M4298" s="18">
        <v>44896</v>
      </c>
      <c r="N4298" s="18">
        <v>43537</v>
      </c>
      <c r="O4298">
        <v>33600000</v>
      </c>
      <c r="P4298">
        <v>23975000</v>
      </c>
      <c r="Q4298">
        <v>9625000</v>
      </c>
      <c r="R4298">
        <v>503932</v>
      </c>
      <c r="S4298" t="s">
        <v>675</v>
      </c>
      <c r="T4298">
        <v>0.78688483201556159</v>
      </c>
      <c r="U4298">
        <v>2.468612116994701E-2</v>
      </c>
      <c r="V4298">
        <v>-0.26137249738825108</v>
      </c>
      <c r="W4298">
        <v>-0.71569816565808853</v>
      </c>
      <c r="X4298">
        <v>-0.49705409964536651</v>
      </c>
      <c r="Y4298" t="str">
        <f t="shared" si="268"/>
        <v>61-72</v>
      </c>
      <c r="Z4298" s="20">
        <f t="shared" si="269"/>
        <v>0.71354166666666663</v>
      </c>
      <c r="AA4298" t="str">
        <f t="shared" si="270"/>
        <v>60%-80%</v>
      </c>
      <c r="AB4298">
        <f t="shared" si="271"/>
        <v>1.0449552036700309E-4</v>
      </c>
    </row>
    <row r="4299" spans="1:28" x14ac:dyDescent="0.25">
      <c r="A4299" t="s">
        <v>9524</v>
      </c>
      <c r="B4299" t="s">
        <v>9525</v>
      </c>
      <c r="C4299" t="s">
        <v>77</v>
      </c>
      <c r="D4299" t="s">
        <v>246</v>
      </c>
      <c r="E4299">
        <v>46</v>
      </c>
      <c r="F4299" t="s">
        <v>11</v>
      </c>
      <c r="G4299">
        <v>2020</v>
      </c>
      <c r="H4299" t="s">
        <v>11</v>
      </c>
      <c r="I4299" t="s">
        <v>188</v>
      </c>
      <c r="J4299" t="s">
        <v>80</v>
      </c>
      <c r="K4299">
        <v>48</v>
      </c>
      <c r="L4299" s="18">
        <v>43614</v>
      </c>
      <c r="M4299" s="18">
        <v>45075</v>
      </c>
      <c r="N4299" s="18">
        <v>44455</v>
      </c>
      <c r="O4299">
        <v>64878940</v>
      </c>
      <c r="P4299">
        <v>45378940</v>
      </c>
      <c r="Q4299">
        <v>19500000</v>
      </c>
      <c r="R4299">
        <v>1358403</v>
      </c>
      <c r="S4299" t="s">
        <v>437</v>
      </c>
      <c r="T4299">
        <v>1.0415746286143921</v>
      </c>
      <c r="U4299">
        <v>-3.3217413551712947E-2</v>
      </c>
      <c r="V4299">
        <v>9.0899389914291959E-2</v>
      </c>
      <c r="W4299">
        <v>1.2141955427583879</v>
      </c>
      <c r="X4299">
        <v>1.3592949578620639</v>
      </c>
      <c r="Y4299" t="str">
        <f t="shared" si="268"/>
        <v>37-48</v>
      </c>
      <c r="Z4299" s="20">
        <f t="shared" si="269"/>
        <v>0.69944021896781916</v>
      </c>
      <c r="AA4299" t="str">
        <f t="shared" si="270"/>
        <v>60%-80%</v>
      </c>
      <c r="AB4299">
        <f t="shared" si="271"/>
        <v>2.8167893357258138E-4</v>
      </c>
    </row>
    <row r="4300" spans="1:28" x14ac:dyDescent="0.25">
      <c r="A4300" t="s">
        <v>9526</v>
      </c>
      <c r="B4300" t="s">
        <v>9527</v>
      </c>
      <c r="C4300" t="s">
        <v>77</v>
      </c>
      <c r="D4300" t="s">
        <v>1109</v>
      </c>
      <c r="E4300">
        <v>220</v>
      </c>
      <c r="F4300" t="s">
        <v>20</v>
      </c>
      <c r="G4300">
        <v>2019</v>
      </c>
      <c r="H4300" t="s">
        <v>20</v>
      </c>
      <c r="J4300" t="s">
        <v>80</v>
      </c>
      <c r="K4300">
        <v>72</v>
      </c>
      <c r="L4300" s="18">
        <v>43166</v>
      </c>
      <c r="M4300" s="18">
        <v>45461</v>
      </c>
      <c r="N4300" s="18">
        <v>43601</v>
      </c>
      <c r="O4300">
        <v>113100000</v>
      </c>
      <c r="P4300">
        <v>56550000</v>
      </c>
      <c r="Q4300">
        <v>56550000</v>
      </c>
      <c r="R4300">
        <v>1406794</v>
      </c>
      <c r="S4300" t="s">
        <v>163</v>
      </c>
      <c r="T4300">
        <v>1.090086970823694</v>
      </c>
      <c r="U4300">
        <v>-0.85216124758390532</v>
      </c>
      <c r="V4300">
        <v>0.48612183982770601</v>
      </c>
      <c r="W4300">
        <v>2.781634451558793</v>
      </c>
      <c r="X4300">
        <v>-0.18766259006079469</v>
      </c>
      <c r="Y4300" t="str">
        <f t="shared" si="268"/>
        <v>61-72</v>
      </c>
      <c r="Z4300" s="20">
        <f t="shared" si="269"/>
        <v>0.5</v>
      </c>
      <c r="AA4300" t="str">
        <f t="shared" si="270"/>
        <v>40%-60%</v>
      </c>
      <c r="AB4300">
        <f t="shared" si="271"/>
        <v>2.9171330869874851E-4</v>
      </c>
    </row>
    <row r="4301" spans="1:28" x14ac:dyDescent="0.25">
      <c r="A4301" t="s">
        <v>1263</v>
      </c>
      <c r="B4301" t="s">
        <v>1264</v>
      </c>
      <c r="C4301" t="s">
        <v>77</v>
      </c>
      <c r="D4301" t="s">
        <v>760</v>
      </c>
      <c r="E4301">
        <v>38</v>
      </c>
      <c r="F4301" t="s">
        <v>79</v>
      </c>
      <c r="G4301">
        <v>2018</v>
      </c>
      <c r="H4301" t="s">
        <v>13</v>
      </c>
      <c r="J4301" t="s">
        <v>80</v>
      </c>
      <c r="K4301">
        <v>36</v>
      </c>
      <c r="L4301" s="18">
        <v>43123</v>
      </c>
      <c r="M4301" s="18">
        <v>44219</v>
      </c>
      <c r="N4301" s="18">
        <v>43315</v>
      </c>
      <c r="O4301">
        <v>43460000</v>
      </c>
      <c r="P4301">
        <v>15460000</v>
      </c>
      <c r="Q4301">
        <v>28000000</v>
      </c>
      <c r="R4301">
        <v>510631</v>
      </c>
      <c r="S4301" t="s">
        <v>150</v>
      </c>
      <c r="T4301">
        <v>0.8353971742248627</v>
      </c>
      <c r="U4301">
        <v>-1.4445669003291479</v>
      </c>
      <c r="V4301">
        <v>-1.394287293492829</v>
      </c>
      <c r="W4301">
        <v>-0.2268680354274156</v>
      </c>
      <c r="X4301">
        <v>0.97255557088134947</v>
      </c>
      <c r="Y4301" t="str">
        <f t="shared" si="268"/>
        <v>25-36</v>
      </c>
      <c r="Z4301" s="20">
        <f t="shared" si="269"/>
        <v>0.3557294063506673</v>
      </c>
      <c r="AA4301" t="str">
        <f t="shared" si="270"/>
        <v>20%-40%</v>
      </c>
      <c r="AB4301">
        <f t="shared" si="271"/>
        <v>1.0588462741108553E-4</v>
      </c>
    </row>
    <row r="4302" spans="1:28" x14ac:dyDescent="0.25">
      <c r="A4302" t="s">
        <v>9528</v>
      </c>
      <c r="B4302" t="s">
        <v>9529</v>
      </c>
      <c r="C4302" t="s">
        <v>77</v>
      </c>
      <c r="D4302" t="s">
        <v>373</v>
      </c>
      <c r="E4302">
        <v>252</v>
      </c>
      <c r="F4302" t="s">
        <v>17</v>
      </c>
      <c r="G4302">
        <v>2018</v>
      </c>
      <c r="H4302" t="s">
        <v>17</v>
      </c>
      <c r="J4302" t="s">
        <v>80</v>
      </c>
      <c r="K4302">
        <v>84</v>
      </c>
      <c r="L4302" s="18">
        <v>43152</v>
      </c>
      <c r="M4302" s="18">
        <v>45709</v>
      </c>
      <c r="N4302" s="18">
        <v>43857</v>
      </c>
      <c r="O4302">
        <v>57390000</v>
      </c>
      <c r="P4302">
        <v>48648245</v>
      </c>
      <c r="Q4302">
        <v>8741755</v>
      </c>
      <c r="R4302">
        <v>1125877</v>
      </c>
      <c r="S4302" t="s">
        <v>403</v>
      </c>
      <c r="T4302">
        <v>1.077958885271368</v>
      </c>
      <c r="U4302">
        <v>0.57547867959784405</v>
      </c>
      <c r="V4302">
        <v>-0.82046377894129918</v>
      </c>
      <c r="W4302">
        <v>-0.337388325075266</v>
      </c>
      <c r="X4302">
        <v>0.50846830650449182</v>
      </c>
      <c r="Y4302" t="str">
        <f t="shared" si="268"/>
        <v>&gt;72</v>
      </c>
      <c r="Z4302" s="20">
        <f t="shared" si="269"/>
        <v>0.847678079804844</v>
      </c>
      <c r="AA4302" t="str">
        <f t="shared" si="270"/>
        <v>80%-100%</v>
      </c>
      <c r="AB4302">
        <f t="shared" si="271"/>
        <v>2.3346225876554839E-4</v>
      </c>
    </row>
    <row r="4303" spans="1:28" x14ac:dyDescent="0.25">
      <c r="A4303" t="s">
        <v>9530</v>
      </c>
      <c r="B4303" t="s">
        <v>9531</v>
      </c>
      <c r="C4303" t="s">
        <v>77</v>
      </c>
      <c r="D4303" t="s">
        <v>149</v>
      </c>
      <c r="E4303">
        <v>49</v>
      </c>
      <c r="F4303" t="s">
        <v>79</v>
      </c>
      <c r="G4303">
        <v>2019</v>
      </c>
      <c r="H4303" t="s">
        <v>13</v>
      </c>
      <c r="J4303" t="s">
        <v>80</v>
      </c>
      <c r="K4303">
        <v>48</v>
      </c>
      <c r="L4303" s="18">
        <v>43207</v>
      </c>
      <c r="M4303" s="18">
        <v>44668</v>
      </c>
      <c r="N4303" s="18">
        <v>44056</v>
      </c>
      <c r="O4303">
        <v>33494100</v>
      </c>
      <c r="P4303">
        <v>17604100</v>
      </c>
      <c r="Q4303">
        <v>15890000</v>
      </c>
      <c r="R4303">
        <v>485949</v>
      </c>
      <c r="S4303" t="s">
        <v>81</v>
      </c>
      <c r="T4303">
        <v>1.090086970823694</v>
      </c>
      <c r="U4303">
        <v>-0.74709112917064135</v>
      </c>
      <c r="V4303">
        <v>-0.72629653665737426</v>
      </c>
      <c r="W4303">
        <v>-0.55658252394605479</v>
      </c>
      <c r="X4303">
        <v>-0.57440197704150942</v>
      </c>
      <c r="Y4303" t="str">
        <f t="shared" si="268"/>
        <v>37-48</v>
      </c>
      <c r="Z4303" s="20">
        <f t="shared" si="269"/>
        <v>0.52558808864844853</v>
      </c>
      <c r="AA4303" t="str">
        <f t="shared" si="270"/>
        <v>40%-60%</v>
      </c>
      <c r="AB4303">
        <f t="shared" si="271"/>
        <v>1.0076655903341082E-4</v>
      </c>
    </row>
    <row r="4304" spans="1:28" x14ac:dyDescent="0.25">
      <c r="A4304" t="s">
        <v>9532</v>
      </c>
      <c r="B4304" t="s">
        <v>9533</v>
      </c>
      <c r="C4304" t="s">
        <v>77</v>
      </c>
      <c r="D4304" t="s">
        <v>418</v>
      </c>
      <c r="E4304">
        <v>60</v>
      </c>
      <c r="F4304" t="s">
        <v>117</v>
      </c>
      <c r="G4304">
        <v>2018</v>
      </c>
      <c r="H4304" t="s">
        <v>14</v>
      </c>
      <c r="J4304" t="s">
        <v>80</v>
      </c>
      <c r="K4304">
        <v>48</v>
      </c>
      <c r="L4304" s="18">
        <v>42744</v>
      </c>
      <c r="M4304" s="18">
        <v>44440</v>
      </c>
      <c r="N4304" s="18">
        <v>43217</v>
      </c>
      <c r="O4304">
        <v>46473000</v>
      </c>
      <c r="P4304">
        <v>23236500</v>
      </c>
      <c r="Q4304">
        <v>23236500</v>
      </c>
      <c r="R4304">
        <v>673411</v>
      </c>
      <c r="S4304" t="s">
        <v>191</v>
      </c>
      <c r="T4304">
        <v>1.478185708498102</v>
      </c>
      <c r="U4304">
        <v>-0.85216124758390532</v>
      </c>
      <c r="V4304">
        <v>0.52564408481904745</v>
      </c>
      <c r="W4304">
        <v>-0.10104797974556121</v>
      </c>
      <c r="X4304">
        <v>1.2045992030697781</v>
      </c>
      <c r="Y4304" t="str">
        <f t="shared" si="268"/>
        <v>37-48</v>
      </c>
      <c r="Z4304" s="20">
        <f t="shared" si="269"/>
        <v>0.5</v>
      </c>
      <c r="AA4304" t="str">
        <f t="shared" si="270"/>
        <v>40%-60%</v>
      </c>
      <c r="AB4304">
        <f t="shared" si="271"/>
        <v>1.3963874662824331E-4</v>
      </c>
    </row>
    <row r="4305" spans="1:28" x14ac:dyDescent="0.25">
      <c r="A4305" t="s">
        <v>9534</v>
      </c>
      <c r="B4305" t="s">
        <v>9535</v>
      </c>
      <c r="C4305" t="s">
        <v>77</v>
      </c>
      <c r="D4305" t="s">
        <v>256</v>
      </c>
      <c r="E4305">
        <v>61</v>
      </c>
      <c r="F4305" t="s">
        <v>87</v>
      </c>
      <c r="G4305">
        <v>2018</v>
      </c>
      <c r="H4305" t="s">
        <v>15</v>
      </c>
      <c r="J4305" t="s">
        <v>80</v>
      </c>
      <c r="K4305">
        <v>60</v>
      </c>
      <c r="L4305" s="18">
        <v>42805</v>
      </c>
      <c r="M4305" s="18">
        <v>44868</v>
      </c>
      <c r="N4305" s="18">
        <v>43810</v>
      </c>
      <c r="O4305">
        <v>36996500</v>
      </c>
      <c r="P4305">
        <v>16996500</v>
      </c>
      <c r="Q4305">
        <v>20000000</v>
      </c>
      <c r="R4305">
        <v>450329</v>
      </c>
      <c r="S4305" t="s">
        <v>682</v>
      </c>
      <c r="T4305">
        <v>0.41091417989347812</v>
      </c>
      <c r="U4305">
        <v>-1.018839283981555</v>
      </c>
      <c r="V4305">
        <v>0.48612183982770601</v>
      </c>
      <c r="W4305">
        <v>-0.30433569257214671</v>
      </c>
      <c r="X4305">
        <v>-1.0384892414183671</v>
      </c>
      <c r="Y4305" t="str">
        <f t="shared" si="268"/>
        <v>49-60</v>
      </c>
      <c r="Z4305" s="20">
        <f t="shared" si="269"/>
        <v>0.45940832240887652</v>
      </c>
      <c r="AA4305" t="str">
        <f t="shared" si="270"/>
        <v>40%-60%</v>
      </c>
      <c r="AB4305">
        <f t="shared" si="271"/>
        <v>9.3380383050395944E-5</v>
      </c>
    </row>
    <row r="4306" spans="1:28" x14ac:dyDescent="0.25">
      <c r="A4306" t="s">
        <v>9536</v>
      </c>
      <c r="B4306" t="s">
        <v>9537</v>
      </c>
      <c r="C4306" t="s">
        <v>77</v>
      </c>
      <c r="D4306" t="s">
        <v>594</v>
      </c>
      <c r="E4306">
        <v>38</v>
      </c>
      <c r="F4306" t="s">
        <v>12</v>
      </c>
      <c r="G4306">
        <v>2018</v>
      </c>
      <c r="H4306" t="s">
        <v>12</v>
      </c>
      <c r="J4306" t="s">
        <v>80</v>
      </c>
      <c r="K4306">
        <v>72</v>
      </c>
      <c r="L4306" s="18">
        <v>42835</v>
      </c>
      <c r="M4306" s="18">
        <v>45203</v>
      </c>
      <c r="N4306" s="18">
        <v>43425</v>
      </c>
      <c r="O4306">
        <v>78990000</v>
      </c>
      <c r="P4306">
        <v>15000000</v>
      </c>
      <c r="Q4306">
        <v>63990000</v>
      </c>
      <c r="R4306">
        <v>341308</v>
      </c>
      <c r="S4306" t="s">
        <v>581</v>
      </c>
      <c r="T4306">
        <v>1.599466564021355</v>
      </c>
      <c r="U4306">
        <v>-2.1255080587406492</v>
      </c>
      <c r="V4306">
        <v>0.80229979975843724</v>
      </c>
      <c r="W4306">
        <v>-0.44571838203859471</v>
      </c>
      <c r="X4306">
        <v>1.436642835258207</v>
      </c>
      <c r="Y4306" t="str">
        <f t="shared" si="268"/>
        <v>61-72</v>
      </c>
      <c r="Z4306" s="20">
        <f t="shared" si="269"/>
        <v>0.2</v>
      </c>
      <c r="AA4306" t="str">
        <f t="shared" si="270"/>
        <v>20%</v>
      </c>
      <c r="AB4306">
        <f t="shared" si="271"/>
        <v>7.0773749365829299E-5</v>
      </c>
    </row>
    <row r="4307" spans="1:28" x14ac:dyDescent="0.25">
      <c r="A4307" t="s">
        <v>9538</v>
      </c>
      <c r="B4307" t="s">
        <v>9539</v>
      </c>
      <c r="C4307" t="s">
        <v>77</v>
      </c>
      <c r="D4307" t="s">
        <v>436</v>
      </c>
      <c r="E4307">
        <v>62</v>
      </c>
      <c r="F4307" t="s">
        <v>117</v>
      </c>
      <c r="G4307">
        <v>2019</v>
      </c>
      <c r="H4307" t="s">
        <v>14</v>
      </c>
      <c r="J4307" t="s">
        <v>80</v>
      </c>
      <c r="K4307">
        <v>84</v>
      </c>
      <c r="L4307" s="18">
        <v>43423</v>
      </c>
      <c r="M4307" s="18">
        <v>45980</v>
      </c>
      <c r="N4307" s="18">
        <v>44363</v>
      </c>
      <c r="O4307">
        <v>41660000</v>
      </c>
      <c r="P4307">
        <v>20830000</v>
      </c>
      <c r="Q4307">
        <v>20830000</v>
      </c>
      <c r="R4307">
        <v>484542</v>
      </c>
      <c r="S4307" t="s">
        <v>166</v>
      </c>
      <c r="T4307">
        <v>0.8111410031202122</v>
      </c>
      <c r="U4307">
        <v>-0.85216124758390532</v>
      </c>
      <c r="V4307">
        <v>1.185489993161002E-2</v>
      </c>
      <c r="W4307">
        <v>-0.83870069061424146</v>
      </c>
      <c r="X4307">
        <v>-0.72909773183379534</v>
      </c>
      <c r="Y4307" t="str">
        <f t="shared" si="268"/>
        <v>&gt;72</v>
      </c>
      <c r="Z4307" s="20">
        <f t="shared" si="269"/>
        <v>0.5</v>
      </c>
      <c r="AA4307" t="str">
        <f t="shared" si="270"/>
        <v>40%-60%</v>
      </c>
      <c r="AB4307">
        <f t="shared" si="271"/>
        <v>1.0047480300847814E-4</v>
      </c>
    </row>
    <row r="4308" spans="1:28" x14ac:dyDescent="0.25">
      <c r="A4308" t="s">
        <v>9540</v>
      </c>
      <c r="B4308" t="s">
        <v>9541</v>
      </c>
      <c r="C4308" t="s">
        <v>77</v>
      </c>
      <c r="D4308" t="s">
        <v>874</v>
      </c>
      <c r="E4308">
        <v>46</v>
      </c>
      <c r="F4308" t="s">
        <v>79</v>
      </c>
      <c r="G4308">
        <v>2020</v>
      </c>
      <c r="H4308" t="s">
        <v>27</v>
      </c>
      <c r="I4308" t="s">
        <v>84</v>
      </c>
      <c r="J4308" t="s">
        <v>80</v>
      </c>
      <c r="K4308">
        <v>24</v>
      </c>
      <c r="L4308" s="18">
        <v>43854</v>
      </c>
      <c r="M4308" s="18">
        <v>44585</v>
      </c>
      <c r="N4308" s="18">
        <v>44386</v>
      </c>
      <c r="O4308">
        <v>33561412</v>
      </c>
      <c r="P4308">
        <v>18000000</v>
      </c>
      <c r="Q4308">
        <v>15561412</v>
      </c>
      <c r="R4308">
        <v>870041</v>
      </c>
      <c r="S4308" t="s">
        <v>235</v>
      </c>
      <c r="T4308">
        <v>-1.517451422926241</v>
      </c>
      <c r="U4308">
        <v>-0.70298159633386681</v>
      </c>
      <c r="V4308">
        <v>-0.38336754998180411</v>
      </c>
      <c r="W4308">
        <v>-0.49020177884765792</v>
      </c>
      <c r="X4308">
        <v>-0.72909773183379534</v>
      </c>
      <c r="Y4308" t="str">
        <f t="shared" si="268"/>
        <v>&lt;=24</v>
      </c>
      <c r="Z4308" s="20">
        <f t="shared" si="269"/>
        <v>0.53633023545016523</v>
      </c>
      <c r="AA4308" t="str">
        <f t="shared" si="270"/>
        <v>40%-60%</v>
      </c>
      <c r="AB4308">
        <f t="shared" si="271"/>
        <v>1.8041201399321283E-4</v>
      </c>
    </row>
    <row r="4309" spans="1:28" x14ac:dyDescent="0.25">
      <c r="A4309" t="s">
        <v>9542</v>
      </c>
      <c r="B4309" t="s">
        <v>9543</v>
      </c>
      <c r="C4309" t="s">
        <v>77</v>
      </c>
      <c r="D4309" t="s">
        <v>231</v>
      </c>
      <c r="E4309">
        <v>38</v>
      </c>
      <c r="F4309" t="s">
        <v>79</v>
      </c>
      <c r="G4309">
        <v>2020</v>
      </c>
      <c r="H4309" t="s">
        <v>13</v>
      </c>
      <c r="I4309" t="s">
        <v>84</v>
      </c>
      <c r="J4309" t="s">
        <v>80</v>
      </c>
      <c r="K4309">
        <v>84</v>
      </c>
      <c r="L4309" s="18">
        <v>43661</v>
      </c>
      <c r="M4309" s="18">
        <v>46218</v>
      </c>
      <c r="N4309" s="18">
        <v>44049</v>
      </c>
      <c r="O4309">
        <v>44790000</v>
      </c>
      <c r="P4309">
        <v>40790000</v>
      </c>
      <c r="Q4309">
        <v>4000000</v>
      </c>
      <c r="R4309">
        <v>830735</v>
      </c>
      <c r="S4309" t="s">
        <v>337</v>
      </c>
      <c r="T4309">
        <v>-1.8085254761820471</v>
      </c>
      <c r="U4309">
        <v>0.83423685459461139</v>
      </c>
      <c r="V4309">
        <v>0.47826430373424261</v>
      </c>
      <c r="W4309">
        <v>-0.48335759212428769</v>
      </c>
      <c r="X4309">
        <v>-1.3478807510029389</v>
      </c>
      <c r="Y4309" t="str">
        <f t="shared" si="268"/>
        <v>&gt;72</v>
      </c>
      <c r="Z4309" s="20">
        <f t="shared" si="269"/>
        <v>0.91069435141772714</v>
      </c>
      <c r="AA4309" t="str">
        <f t="shared" si="270"/>
        <v>80%-100%</v>
      </c>
      <c r="AB4309">
        <f t="shared" si="271"/>
        <v>1.7226150772739636E-4</v>
      </c>
    </row>
    <row r="4310" spans="1:28" x14ac:dyDescent="0.25">
      <c r="A4310" t="s">
        <v>9544</v>
      </c>
      <c r="B4310" t="s">
        <v>9545</v>
      </c>
      <c r="C4310" t="s">
        <v>77</v>
      </c>
      <c r="D4310" t="s">
        <v>236</v>
      </c>
      <c r="E4310">
        <v>61</v>
      </c>
      <c r="F4310" t="s">
        <v>87</v>
      </c>
      <c r="G4310">
        <v>2021</v>
      </c>
      <c r="H4310" t="s">
        <v>24</v>
      </c>
      <c r="I4310" t="s">
        <v>84</v>
      </c>
      <c r="J4310" t="s">
        <v>80</v>
      </c>
      <c r="K4310">
        <v>84</v>
      </c>
      <c r="L4310" s="18">
        <v>44099</v>
      </c>
      <c r="M4310" s="18">
        <v>46655</v>
      </c>
      <c r="N4310" s="18">
        <v>44153</v>
      </c>
      <c r="O4310">
        <v>40990000</v>
      </c>
      <c r="P4310">
        <v>40990000</v>
      </c>
      <c r="Q4310">
        <v>0</v>
      </c>
      <c r="R4310">
        <v>918841</v>
      </c>
      <c r="S4310" t="s">
        <v>641</v>
      </c>
      <c r="T4310">
        <v>-1.6023480217925179</v>
      </c>
      <c r="U4310">
        <v>1.2009447865714571</v>
      </c>
      <c r="V4310">
        <v>5.1377144922950549E-2</v>
      </c>
      <c r="W4310">
        <v>-0.77032852316289269</v>
      </c>
      <c r="X4310">
        <v>-1.657272260587511</v>
      </c>
      <c r="Y4310" t="str">
        <f t="shared" si="268"/>
        <v>&gt;72</v>
      </c>
      <c r="Z4310" s="20">
        <f t="shared" si="269"/>
        <v>1</v>
      </c>
      <c r="AA4310" t="str">
        <f t="shared" si="270"/>
        <v>80%-100%</v>
      </c>
      <c r="AB4310">
        <f t="shared" si="271"/>
        <v>1.9053119950615852E-4</v>
      </c>
    </row>
    <row r="4311" spans="1:28" x14ac:dyDescent="0.25">
      <c r="A4311" t="s">
        <v>9546</v>
      </c>
      <c r="B4311" t="s">
        <v>9547</v>
      </c>
      <c r="C4311" t="s">
        <v>77</v>
      </c>
      <c r="D4311" t="s">
        <v>1164</v>
      </c>
      <c r="E4311">
        <v>220</v>
      </c>
      <c r="F4311" t="s">
        <v>31</v>
      </c>
      <c r="G4311">
        <v>2018</v>
      </c>
      <c r="H4311" t="s">
        <v>31</v>
      </c>
      <c r="J4311" t="s">
        <v>80</v>
      </c>
      <c r="K4311">
        <v>72</v>
      </c>
      <c r="L4311" s="18">
        <v>43159</v>
      </c>
      <c r="M4311" s="18">
        <v>45350</v>
      </c>
      <c r="N4311" s="18">
        <v>43881</v>
      </c>
      <c r="O4311">
        <v>39190200</v>
      </c>
      <c r="P4311">
        <v>39190200</v>
      </c>
      <c r="Q4311">
        <v>0</v>
      </c>
      <c r="R4311">
        <v>976828</v>
      </c>
      <c r="S4311" t="s">
        <v>640</v>
      </c>
      <c r="T4311">
        <v>-0.57146074984486928</v>
      </c>
      <c r="U4311">
        <v>1.2009447865714571</v>
      </c>
      <c r="V4311">
        <v>-0.1067118350424142</v>
      </c>
      <c r="W4311">
        <v>2.3169592787582509</v>
      </c>
      <c r="X4311">
        <v>1.823382222238922</v>
      </c>
      <c r="Y4311" t="str">
        <f t="shared" si="268"/>
        <v>61-72</v>
      </c>
      <c r="Z4311" s="20">
        <f t="shared" si="269"/>
        <v>1</v>
      </c>
      <c r="AA4311" t="str">
        <f t="shared" si="270"/>
        <v>80%-100%</v>
      </c>
      <c r="AB4311">
        <f t="shared" si="271"/>
        <v>2.0255540463605981E-4</v>
      </c>
    </row>
    <row r="4312" spans="1:28" x14ac:dyDescent="0.25">
      <c r="A4312" t="s">
        <v>9548</v>
      </c>
      <c r="B4312" t="s">
        <v>9549</v>
      </c>
      <c r="C4312" t="s">
        <v>77</v>
      </c>
      <c r="D4312" t="s">
        <v>256</v>
      </c>
      <c r="E4312">
        <v>38</v>
      </c>
      <c r="F4312" t="s">
        <v>87</v>
      </c>
      <c r="G4312">
        <v>2018</v>
      </c>
      <c r="H4312" t="s">
        <v>15</v>
      </c>
      <c r="J4312" t="s">
        <v>80</v>
      </c>
      <c r="K4312">
        <v>72</v>
      </c>
      <c r="L4312" s="18">
        <v>42940</v>
      </c>
      <c r="M4312" s="18">
        <v>45131</v>
      </c>
      <c r="N4312" s="18">
        <v>43782</v>
      </c>
      <c r="O4312">
        <v>38170000</v>
      </c>
      <c r="P4312">
        <v>28170000</v>
      </c>
      <c r="Q4312">
        <v>10000000</v>
      </c>
      <c r="R4312">
        <v>671796</v>
      </c>
      <c r="S4312" t="s">
        <v>234</v>
      </c>
      <c r="T4312">
        <v>0.47155460765510449</v>
      </c>
      <c r="U4312">
        <v>0.12517531622544581</v>
      </c>
      <c r="V4312">
        <v>0.48612183982770601</v>
      </c>
      <c r="W4312">
        <v>-0.22517665404230841</v>
      </c>
      <c r="X4312">
        <v>-0.18766259006079469</v>
      </c>
      <c r="Y4312" t="str">
        <f t="shared" si="268"/>
        <v>61-72</v>
      </c>
      <c r="Z4312" s="20">
        <f t="shared" si="269"/>
        <v>0.7380141472360493</v>
      </c>
      <c r="AA4312" t="str">
        <f t="shared" si="270"/>
        <v>60%-80%</v>
      </c>
      <c r="AB4312">
        <f t="shared" si="271"/>
        <v>1.3930385964866531E-4</v>
      </c>
    </row>
    <row r="4313" spans="1:28" x14ac:dyDescent="0.25">
      <c r="A4313" t="s">
        <v>9550</v>
      </c>
      <c r="B4313" t="s">
        <v>9551</v>
      </c>
      <c r="C4313" t="s">
        <v>77</v>
      </c>
      <c r="D4313" t="s">
        <v>138</v>
      </c>
      <c r="E4313">
        <v>49</v>
      </c>
      <c r="F4313" t="s">
        <v>117</v>
      </c>
      <c r="G4313">
        <v>2018</v>
      </c>
      <c r="H4313" t="s">
        <v>14</v>
      </c>
      <c r="J4313" t="s">
        <v>80</v>
      </c>
      <c r="K4313">
        <v>60</v>
      </c>
      <c r="L4313" s="18">
        <v>42915</v>
      </c>
      <c r="M4313" s="18">
        <v>44741</v>
      </c>
      <c r="N4313" s="18">
        <v>44124</v>
      </c>
      <c r="O4313">
        <v>40707500</v>
      </c>
      <c r="P4313">
        <v>11370500</v>
      </c>
      <c r="Q4313">
        <v>29337000</v>
      </c>
      <c r="R4313">
        <v>256136</v>
      </c>
      <c r="S4313" t="s">
        <v>563</v>
      </c>
      <c r="T4313">
        <v>1.2720082541085731</v>
      </c>
      <c r="U4313">
        <v>-1.75831194616899</v>
      </c>
      <c r="V4313">
        <v>-1.034721813010604</v>
      </c>
      <c r="W4313">
        <v>4.8990095074266791E-2</v>
      </c>
      <c r="X4313">
        <v>-0.4197062222492236</v>
      </c>
      <c r="Y4313" t="str">
        <f t="shared" si="268"/>
        <v>49-60</v>
      </c>
      <c r="Z4313" s="20">
        <f t="shared" si="269"/>
        <v>0.27932199226186821</v>
      </c>
      <c r="AA4313" t="str">
        <f t="shared" si="270"/>
        <v>20%-40%</v>
      </c>
      <c r="AB4313">
        <f t="shared" si="271"/>
        <v>5.311245287999711E-5</v>
      </c>
    </row>
    <row r="4314" spans="1:28" x14ac:dyDescent="0.25">
      <c r="A4314" t="s">
        <v>9552</v>
      </c>
      <c r="B4314" t="s">
        <v>9553</v>
      </c>
      <c r="C4314" t="s">
        <v>77</v>
      </c>
      <c r="D4314" t="s">
        <v>402</v>
      </c>
      <c r="E4314">
        <v>60</v>
      </c>
      <c r="F4314" t="s">
        <v>87</v>
      </c>
      <c r="G4314">
        <v>2018</v>
      </c>
      <c r="H4314" t="s">
        <v>15</v>
      </c>
      <c r="J4314" t="s">
        <v>80</v>
      </c>
      <c r="K4314">
        <v>72</v>
      </c>
      <c r="L4314" s="18">
        <v>42815</v>
      </c>
      <c r="M4314" s="18">
        <v>45006</v>
      </c>
      <c r="N4314" s="18">
        <v>43551</v>
      </c>
      <c r="O4314">
        <v>33125402</v>
      </c>
      <c r="P4314">
        <v>30802900</v>
      </c>
      <c r="Q4314">
        <v>2322502</v>
      </c>
      <c r="R4314">
        <v>704953</v>
      </c>
      <c r="S4314" t="s">
        <v>191</v>
      </c>
      <c r="T4314">
        <v>1.308392510765549</v>
      </c>
      <c r="U4314">
        <v>0.91304833353895343</v>
      </c>
      <c r="V4314">
        <v>0.88134428974112011</v>
      </c>
      <c r="W4314">
        <v>1.351356966387956E-2</v>
      </c>
      <c r="X4314">
        <v>-0.26501046745693763</v>
      </c>
      <c r="Y4314" t="str">
        <f t="shared" si="268"/>
        <v>61-72</v>
      </c>
      <c r="Z4314" s="20">
        <f t="shared" si="269"/>
        <v>0.92988758294918206</v>
      </c>
      <c r="AA4314" t="str">
        <f t="shared" si="270"/>
        <v>80%-100%</v>
      </c>
      <c r="AB4314">
        <f t="shared" si="271"/>
        <v>1.4617930706777884E-4</v>
      </c>
    </row>
    <row r="4315" spans="1:28" x14ac:dyDescent="0.25">
      <c r="A4315" t="s">
        <v>9554</v>
      </c>
      <c r="B4315" t="s">
        <v>9555</v>
      </c>
      <c r="C4315" t="s">
        <v>77</v>
      </c>
      <c r="D4315" t="s">
        <v>181</v>
      </c>
      <c r="E4315">
        <v>74</v>
      </c>
      <c r="F4315" t="s">
        <v>25</v>
      </c>
      <c r="G4315">
        <v>2020</v>
      </c>
      <c r="H4315" t="s">
        <v>25</v>
      </c>
      <c r="I4315" t="s">
        <v>84</v>
      </c>
      <c r="J4315" t="s">
        <v>80</v>
      </c>
      <c r="K4315">
        <v>84</v>
      </c>
      <c r="L4315" s="18">
        <v>43953</v>
      </c>
      <c r="M4315" s="18">
        <v>46423</v>
      </c>
      <c r="N4315" s="18">
        <v>44502</v>
      </c>
      <c r="O4315">
        <v>36990000</v>
      </c>
      <c r="P4315">
        <v>30990000</v>
      </c>
      <c r="Q4315">
        <v>6000000</v>
      </c>
      <c r="R4315">
        <v>769514</v>
      </c>
      <c r="S4315" t="s">
        <v>498</v>
      </c>
      <c r="T4315">
        <v>-0.122721584408834</v>
      </c>
      <c r="U4315">
        <v>0.53489254515852502</v>
      </c>
      <c r="V4315">
        <v>0.92086653473246149</v>
      </c>
      <c r="W4315">
        <v>-0.84228823798308428</v>
      </c>
      <c r="X4315">
        <v>-0.18766259006079469</v>
      </c>
      <c r="Y4315" t="str">
        <f t="shared" si="268"/>
        <v>&gt;72</v>
      </c>
      <c r="Z4315" s="20">
        <f t="shared" si="269"/>
        <v>0.83779399837794</v>
      </c>
      <c r="AA4315" t="str">
        <f t="shared" si="270"/>
        <v>80%-100%</v>
      </c>
      <c r="AB4315">
        <f t="shared" si="271"/>
        <v>1.5956669919690356E-4</v>
      </c>
    </row>
    <row r="4316" spans="1:28" x14ac:dyDescent="0.25">
      <c r="A4316" t="s">
        <v>9556</v>
      </c>
      <c r="B4316" t="s">
        <v>9557</v>
      </c>
      <c r="C4316" t="s">
        <v>77</v>
      </c>
      <c r="D4316" t="s">
        <v>239</v>
      </c>
      <c r="E4316">
        <v>60</v>
      </c>
      <c r="F4316" t="s">
        <v>87</v>
      </c>
      <c r="G4316">
        <v>2019</v>
      </c>
      <c r="H4316" t="s">
        <v>15</v>
      </c>
      <c r="J4316" t="s">
        <v>80</v>
      </c>
      <c r="K4316">
        <v>72</v>
      </c>
      <c r="L4316" s="18">
        <v>43398</v>
      </c>
      <c r="M4316" s="18">
        <v>45590</v>
      </c>
      <c r="N4316" s="18">
        <v>43811</v>
      </c>
      <c r="O4316">
        <v>34960000</v>
      </c>
      <c r="P4316">
        <v>19960000</v>
      </c>
      <c r="Q4316">
        <v>15000000</v>
      </c>
      <c r="R4316">
        <v>461852</v>
      </c>
      <c r="S4316" t="s">
        <v>189</v>
      </c>
      <c r="T4316">
        <v>-0.97168757307160336</v>
      </c>
      <c r="U4316">
        <v>-0.56087389262364806</v>
      </c>
      <c r="V4316">
        <v>5.1377144922950549E-2</v>
      </c>
      <c r="W4316">
        <v>-0.64818795218184244</v>
      </c>
      <c r="X4316">
        <v>-0.65174985443765243</v>
      </c>
      <c r="Y4316" t="str">
        <f t="shared" si="268"/>
        <v>61-72</v>
      </c>
      <c r="Z4316" s="20">
        <f t="shared" si="269"/>
        <v>0.57093821510297482</v>
      </c>
      <c r="AA4316" t="str">
        <f t="shared" si="270"/>
        <v>40%-60%</v>
      </c>
      <c r="AB4316">
        <f t="shared" si="271"/>
        <v>9.5769796465676137E-5</v>
      </c>
    </row>
    <row r="4317" spans="1:28" x14ac:dyDescent="0.25">
      <c r="A4317" t="s">
        <v>9558</v>
      </c>
      <c r="B4317" t="s">
        <v>9559</v>
      </c>
      <c r="C4317" t="s">
        <v>77</v>
      </c>
      <c r="D4317" t="s">
        <v>880</v>
      </c>
      <c r="E4317">
        <v>38</v>
      </c>
      <c r="F4317" t="s">
        <v>117</v>
      </c>
      <c r="G4317">
        <v>2019</v>
      </c>
      <c r="H4317" t="s">
        <v>14</v>
      </c>
      <c r="I4317" t="s">
        <v>84</v>
      </c>
      <c r="J4317" t="s">
        <v>80</v>
      </c>
      <c r="K4317">
        <v>84</v>
      </c>
      <c r="L4317" s="18">
        <v>43522</v>
      </c>
      <c r="M4317" s="18">
        <v>46079</v>
      </c>
      <c r="N4317" s="18">
        <v>44393</v>
      </c>
      <c r="O4317">
        <v>43490000</v>
      </c>
      <c r="P4317">
        <v>47440000</v>
      </c>
      <c r="Q4317">
        <v>0</v>
      </c>
      <c r="R4317">
        <v>981426</v>
      </c>
      <c r="S4317" t="s">
        <v>88</v>
      </c>
      <c r="T4317">
        <v>0.20473672550394839</v>
      </c>
      <c r="U4317">
        <v>1.573893456836515</v>
      </c>
      <c r="V4317">
        <v>0.63976065452929154</v>
      </c>
      <c r="W4317">
        <v>1.165941055820285</v>
      </c>
      <c r="X4317">
        <v>1.978077977031208</v>
      </c>
      <c r="Y4317" t="str">
        <f t="shared" si="268"/>
        <v>&gt;72</v>
      </c>
      <c r="Z4317" s="20">
        <f t="shared" si="269"/>
        <v>1.0908254771211774</v>
      </c>
      <c r="AA4317" t="str">
        <f t="shared" si="270"/>
        <v>80%-100%</v>
      </c>
      <c r="AB4317">
        <f t="shared" si="271"/>
        <v>2.0350884756615252E-4</v>
      </c>
    </row>
    <row r="4318" spans="1:28" x14ac:dyDescent="0.25">
      <c r="A4318" t="s">
        <v>9560</v>
      </c>
      <c r="B4318" t="s">
        <v>9561</v>
      </c>
      <c r="C4318" t="s">
        <v>77</v>
      </c>
      <c r="D4318" t="s">
        <v>576</v>
      </c>
      <c r="E4318">
        <v>61</v>
      </c>
      <c r="F4318" t="s">
        <v>25</v>
      </c>
      <c r="G4318">
        <v>2021</v>
      </c>
      <c r="H4318" t="s">
        <v>25</v>
      </c>
      <c r="I4318" t="s">
        <v>84</v>
      </c>
      <c r="J4318" t="s">
        <v>80</v>
      </c>
      <c r="K4318">
        <v>84</v>
      </c>
      <c r="L4318" s="18">
        <v>44160</v>
      </c>
      <c r="M4318" s="18">
        <v>46716</v>
      </c>
      <c r="N4318" s="18">
        <v>44522</v>
      </c>
      <c r="O4318">
        <v>36990000</v>
      </c>
      <c r="P4318">
        <v>36990000</v>
      </c>
      <c r="Q4318">
        <v>0</v>
      </c>
      <c r="R4318">
        <v>819458</v>
      </c>
      <c r="S4318" t="s">
        <v>237</v>
      </c>
      <c r="T4318">
        <v>-0.36528329545533961</v>
      </c>
      <c r="U4318">
        <v>1.2009447865714571</v>
      </c>
      <c r="V4318">
        <v>-0.1067118350424142</v>
      </c>
      <c r="W4318">
        <v>8.358342467111983E-2</v>
      </c>
      <c r="X4318">
        <v>-1.5799243831913681</v>
      </c>
      <c r="Y4318" t="str">
        <f t="shared" si="268"/>
        <v>&gt;72</v>
      </c>
      <c r="Z4318" s="20">
        <f t="shared" si="269"/>
        <v>1</v>
      </c>
      <c r="AA4318" t="str">
        <f t="shared" si="270"/>
        <v>80%-100%</v>
      </c>
      <c r="AB4318">
        <f t="shared" si="271"/>
        <v>1.6992310496039865E-4</v>
      </c>
    </row>
    <row r="4319" spans="1:28" x14ac:dyDescent="0.25">
      <c r="A4319" t="s">
        <v>9562</v>
      </c>
      <c r="B4319" t="s">
        <v>9563</v>
      </c>
      <c r="C4319" t="s">
        <v>77</v>
      </c>
      <c r="D4319" t="s">
        <v>9564</v>
      </c>
      <c r="E4319">
        <v>59</v>
      </c>
      <c r="F4319" t="s">
        <v>469</v>
      </c>
      <c r="G4319">
        <v>2022</v>
      </c>
      <c r="H4319" t="s">
        <v>10</v>
      </c>
      <c r="I4319" t="s">
        <v>188</v>
      </c>
      <c r="J4319" t="s">
        <v>80</v>
      </c>
      <c r="K4319">
        <v>24</v>
      </c>
      <c r="L4319" s="18">
        <v>44319</v>
      </c>
      <c r="M4319" s="18">
        <v>44990</v>
      </c>
      <c r="N4319" s="18">
        <v>44559</v>
      </c>
      <c r="O4319">
        <v>58380000</v>
      </c>
      <c r="P4319">
        <v>30380000</v>
      </c>
      <c r="Q4319">
        <v>28000000</v>
      </c>
      <c r="R4319">
        <v>1659604</v>
      </c>
      <c r="S4319" t="s">
        <v>252</v>
      </c>
      <c r="T4319">
        <v>-7.420924219953294E-2</v>
      </c>
      <c r="U4319">
        <v>-0.76846148120347102</v>
      </c>
      <c r="V4319">
        <v>-3.53192656311706</v>
      </c>
      <c r="W4319">
        <v>0.92038905449327546</v>
      </c>
      <c r="X4319">
        <v>4.4381042127634142E-2</v>
      </c>
      <c r="Y4319" t="str">
        <f t="shared" si="268"/>
        <v>&lt;=24</v>
      </c>
      <c r="Z4319" s="20">
        <f t="shared" si="269"/>
        <v>0.52038369304556353</v>
      </c>
      <c r="AA4319" t="str">
        <f t="shared" si="270"/>
        <v>40%-60%</v>
      </c>
      <c r="AB4319">
        <f t="shared" si="271"/>
        <v>3.4413608102513787E-4</v>
      </c>
    </row>
    <row r="4320" spans="1:28" x14ac:dyDescent="0.25">
      <c r="A4320" t="s">
        <v>9565</v>
      </c>
      <c r="B4320" t="s">
        <v>9566</v>
      </c>
      <c r="C4320" t="s">
        <v>77</v>
      </c>
      <c r="D4320" t="s">
        <v>256</v>
      </c>
      <c r="E4320">
        <v>59</v>
      </c>
      <c r="F4320" t="s">
        <v>79</v>
      </c>
      <c r="G4320">
        <v>2018</v>
      </c>
      <c r="H4320" t="s">
        <v>13</v>
      </c>
      <c r="J4320" t="s">
        <v>80</v>
      </c>
      <c r="K4320">
        <v>84</v>
      </c>
      <c r="L4320" s="18">
        <v>42925</v>
      </c>
      <c r="M4320" s="18">
        <v>45542</v>
      </c>
      <c r="N4320" s="18">
        <v>43378</v>
      </c>
      <c r="O4320">
        <v>38670000</v>
      </c>
      <c r="P4320">
        <v>24670000</v>
      </c>
      <c r="Q4320">
        <v>14000000</v>
      </c>
      <c r="R4320">
        <v>561108</v>
      </c>
      <c r="S4320" t="s">
        <v>296</v>
      </c>
      <c r="T4320">
        <v>1.2234959118992721</v>
      </c>
      <c r="U4320">
        <v>-0.28565901369619628</v>
      </c>
      <c r="V4320">
        <v>0.92086653473246149</v>
      </c>
      <c r="W4320">
        <v>-0.3113693797275866</v>
      </c>
      <c r="X4320">
        <v>0.1217289195237771</v>
      </c>
      <c r="Y4320" t="str">
        <f t="shared" si="268"/>
        <v>&gt;72</v>
      </c>
      <c r="Z4320" s="20">
        <f t="shared" si="269"/>
        <v>0.63796224463408324</v>
      </c>
      <c r="AA4320" t="str">
        <f t="shared" si="270"/>
        <v>60%-80%</v>
      </c>
      <c r="AB4320">
        <f t="shared" si="271"/>
        <v>1.1635155624585929E-4</v>
      </c>
    </row>
    <row r="4321" spans="1:28" x14ac:dyDescent="0.25">
      <c r="A4321" t="s">
        <v>1194</v>
      </c>
      <c r="B4321" t="s">
        <v>1195</v>
      </c>
      <c r="C4321" t="s">
        <v>77</v>
      </c>
      <c r="D4321" t="s">
        <v>263</v>
      </c>
      <c r="E4321">
        <v>77</v>
      </c>
      <c r="F4321" t="s">
        <v>117</v>
      </c>
      <c r="G4321">
        <v>2018</v>
      </c>
      <c r="H4321" t="s">
        <v>14</v>
      </c>
      <c r="J4321" t="s">
        <v>80</v>
      </c>
      <c r="K4321">
        <v>48</v>
      </c>
      <c r="L4321" s="18">
        <v>42772</v>
      </c>
      <c r="M4321" s="18">
        <v>44349</v>
      </c>
      <c r="N4321" s="18">
        <v>43903</v>
      </c>
      <c r="O4321">
        <v>45403500</v>
      </c>
      <c r="P4321">
        <v>20403500</v>
      </c>
      <c r="Q4321">
        <v>25000000</v>
      </c>
      <c r="R4321">
        <v>674742</v>
      </c>
      <c r="S4321" t="s">
        <v>666</v>
      </c>
      <c r="T4321">
        <v>0.87178143088183857</v>
      </c>
      <c r="U4321">
        <v>-1.060010904240223</v>
      </c>
      <c r="V4321">
        <v>0.92086653473246149</v>
      </c>
      <c r="W4321">
        <v>-0.57834379170793671</v>
      </c>
      <c r="X4321">
        <v>-1.3478807510029389</v>
      </c>
      <c r="Y4321" t="str">
        <f t="shared" si="268"/>
        <v>37-48</v>
      </c>
      <c r="Z4321" s="20">
        <f t="shared" si="269"/>
        <v>0.44938165559923793</v>
      </c>
      <c r="AA4321" t="str">
        <f t="shared" si="270"/>
        <v>40%-60%</v>
      </c>
      <c r="AB4321">
        <f t="shared" si="271"/>
        <v>1.3991474326590175E-4</v>
      </c>
    </row>
    <row r="4322" spans="1:28" x14ac:dyDescent="0.25">
      <c r="A4322" t="s">
        <v>9567</v>
      </c>
      <c r="B4322" t="s">
        <v>9568</v>
      </c>
      <c r="C4322" t="s">
        <v>77</v>
      </c>
      <c r="D4322" t="s">
        <v>890</v>
      </c>
      <c r="E4322">
        <v>60</v>
      </c>
      <c r="F4322" t="s">
        <v>12</v>
      </c>
      <c r="G4322">
        <v>2018</v>
      </c>
      <c r="H4322" t="s">
        <v>12</v>
      </c>
      <c r="J4322" t="s">
        <v>80</v>
      </c>
      <c r="K4322">
        <v>84</v>
      </c>
      <c r="L4322" s="18">
        <v>43133</v>
      </c>
      <c r="M4322" s="18">
        <v>45690</v>
      </c>
      <c r="N4322" s="18">
        <v>43844</v>
      </c>
      <c r="O4322">
        <v>74648000</v>
      </c>
      <c r="P4322">
        <v>67183200</v>
      </c>
      <c r="Q4322">
        <v>7464800</v>
      </c>
      <c r="R4322">
        <v>1450555</v>
      </c>
      <c r="S4322" t="s">
        <v>189</v>
      </c>
      <c r="T4322">
        <v>0.77475674646323633</v>
      </c>
      <c r="U4322">
        <v>0.79032357974038436</v>
      </c>
      <c r="V4322">
        <v>0.2457270732674626</v>
      </c>
      <c r="W4322">
        <v>2.5019926185865029</v>
      </c>
      <c r="X4322">
        <v>0.66316406129677774</v>
      </c>
      <c r="Y4322" t="str">
        <f t="shared" si="268"/>
        <v>&gt;72</v>
      </c>
      <c r="Z4322" s="20">
        <f t="shared" si="269"/>
        <v>0.9</v>
      </c>
      <c r="AA4322" t="str">
        <f t="shared" si="270"/>
        <v>80%-100%</v>
      </c>
      <c r="AB4322">
        <f t="shared" si="271"/>
        <v>3.00787605363339E-4</v>
      </c>
    </row>
    <row r="4323" spans="1:28" x14ac:dyDescent="0.25">
      <c r="A4323" t="s">
        <v>1256</v>
      </c>
      <c r="B4323" t="s">
        <v>1257</v>
      </c>
      <c r="C4323" t="s">
        <v>77</v>
      </c>
      <c r="D4323" t="s">
        <v>100</v>
      </c>
      <c r="E4323">
        <v>87</v>
      </c>
      <c r="F4323" t="s">
        <v>17</v>
      </c>
      <c r="G4323">
        <v>2017</v>
      </c>
      <c r="H4323" t="s">
        <v>17</v>
      </c>
      <c r="J4323" t="s">
        <v>80</v>
      </c>
      <c r="K4323">
        <v>72</v>
      </c>
      <c r="L4323" s="18">
        <v>42733</v>
      </c>
      <c r="M4323" s="18">
        <v>44924</v>
      </c>
      <c r="N4323" s="18">
        <v>43085</v>
      </c>
      <c r="O4323">
        <v>64990000</v>
      </c>
      <c r="P4323">
        <v>54990000</v>
      </c>
      <c r="Q4323">
        <v>10000000</v>
      </c>
      <c r="R4323">
        <v>1292458</v>
      </c>
      <c r="S4323" t="s">
        <v>225</v>
      </c>
      <c r="T4323">
        <v>-0.38953946655999011</v>
      </c>
      <c r="U4323">
        <v>0.56912264957950054</v>
      </c>
      <c r="V4323">
        <v>0.29923442273796957</v>
      </c>
      <c r="W4323">
        <v>-0.22117389511287511</v>
      </c>
      <c r="X4323">
        <v>0.89520769348520657</v>
      </c>
      <c r="Y4323" t="str">
        <f t="shared" si="268"/>
        <v>61-72</v>
      </c>
      <c r="Z4323" s="20">
        <f t="shared" si="269"/>
        <v>0.84613017387290357</v>
      </c>
      <c r="AA4323" t="str">
        <f t="shared" si="270"/>
        <v>80%-100%</v>
      </c>
      <c r="AB4323">
        <f t="shared" si="271"/>
        <v>2.6800455470677803E-4</v>
      </c>
    </row>
    <row r="4324" spans="1:28" x14ac:dyDescent="0.25">
      <c r="A4324" t="s">
        <v>9569</v>
      </c>
      <c r="B4324" t="s">
        <v>9570</v>
      </c>
      <c r="C4324" t="s">
        <v>77</v>
      </c>
      <c r="D4324" t="s">
        <v>215</v>
      </c>
      <c r="E4324">
        <v>48</v>
      </c>
      <c r="F4324" t="s">
        <v>12</v>
      </c>
      <c r="G4324">
        <v>2019</v>
      </c>
      <c r="H4324" t="s">
        <v>12</v>
      </c>
      <c r="J4324" t="s">
        <v>80</v>
      </c>
      <c r="K4324">
        <v>72</v>
      </c>
      <c r="L4324" s="18">
        <v>43350</v>
      </c>
      <c r="M4324" s="18">
        <v>45482</v>
      </c>
      <c r="N4324" s="18">
        <v>43364</v>
      </c>
      <c r="O4324">
        <v>69000000</v>
      </c>
      <c r="P4324">
        <v>27000000</v>
      </c>
      <c r="Q4324">
        <v>42000000</v>
      </c>
      <c r="R4324">
        <v>601965</v>
      </c>
      <c r="S4324" t="s">
        <v>407</v>
      </c>
      <c r="T4324">
        <v>1.1507273985853199</v>
      </c>
      <c r="U4324">
        <v>-1.2984886463133321</v>
      </c>
      <c r="V4324">
        <v>0.52564408481904745</v>
      </c>
      <c r="W4324">
        <v>0.3012731039542535</v>
      </c>
      <c r="X4324">
        <v>0.81785981608906366</v>
      </c>
      <c r="Y4324" t="str">
        <f t="shared" si="268"/>
        <v>61-72</v>
      </c>
      <c r="Z4324" s="20">
        <f t="shared" si="269"/>
        <v>0.39130434782608697</v>
      </c>
      <c r="AA4324" t="str">
        <f t="shared" si="270"/>
        <v>20%-40%</v>
      </c>
      <c r="AB4324">
        <f t="shared" si="271"/>
        <v>1.24823678428286E-4</v>
      </c>
    </row>
    <row r="4325" spans="1:28" x14ac:dyDescent="0.25">
      <c r="A4325" t="s">
        <v>9571</v>
      </c>
      <c r="B4325" t="s">
        <v>9572</v>
      </c>
      <c r="C4325" t="s">
        <v>77</v>
      </c>
      <c r="D4325" t="s">
        <v>9573</v>
      </c>
      <c r="E4325">
        <v>-1</v>
      </c>
      <c r="F4325" t="s">
        <v>87</v>
      </c>
      <c r="G4325">
        <v>2018</v>
      </c>
      <c r="H4325" t="s">
        <v>15</v>
      </c>
      <c r="J4325" t="s">
        <v>80</v>
      </c>
      <c r="K4325">
        <v>24</v>
      </c>
      <c r="L4325" s="18">
        <v>42844</v>
      </c>
      <c r="M4325" s="18">
        <v>43574</v>
      </c>
      <c r="N4325" s="18">
        <v>42927</v>
      </c>
      <c r="O4325">
        <v>28982143</v>
      </c>
      <c r="P4325">
        <v>10000000</v>
      </c>
      <c r="Q4325">
        <v>18982143</v>
      </c>
      <c r="R4325">
        <v>498419</v>
      </c>
      <c r="S4325" t="s">
        <v>171</v>
      </c>
      <c r="T4325">
        <v>-0.72912586202509788</v>
      </c>
      <c r="U4325">
        <v>-1.488459674271895</v>
      </c>
      <c r="V4325">
        <v>-0.46241203996448682</v>
      </c>
      <c r="W4325">
        <v>-0.20591860417808699</v>
      </c>
      <c r="X4325">
        <v>-1.270532873606796</v>
      </c>
      <c r="Y4325" t="str">
        <f t="shared" si="268"/>
        <v>&lt;=24</v>
      </c>
      <c r="Z4325" s="20">
        <f t="shared" si="269"/>
        <v>0.34504004759068369</v>
      </c>
      <c r="AA4325" t="str">
        <f t="shared" si="270"/>
        <v>20%-40%</v>
      </c>
      <c r="AB4325">
        <f t="shared" si="271"/>
        <v>1.0335234270854264E-4</v>
      </c>
    </row>
    <row r="4326" spans="1:28" x14ac:dyDescent="0.25">
      <c r="A4326" t="s">
        <v>9574</v>
      </c>
      <c r="B4326" t="s">
        <v>9575</v>
      </c>
      <c r="C4326" t="s">
        <v>77</v>
      </c>
      <c r="D4326" t="s">
        <v>212</v>
      </c>
      <c r="E4326">
        <v>38</v>
      </c>
      <c r="F4326" t="s">
        <v>87</v>
      </c>
      <c r="G4326">
        <v>2018</v>
      </c>
      <c r="H4326" t="s">
        <v>15</v>
      </c>
      <c r="J4326" t="s">
        <v>80</v>
      </c>
      <c r="K4326">
        <v>60</v>
      </c>
      <c r="L4326" s="18">
        <v>42802</v>
      </c>
      <c r="M4326" s="18">
        <v>44776</v>
      </c>
      <c r="N4326" s="18">
        <v>43508</v>
      </c>
      <c r="O4326">
        <v>32330000</v>
      </c>
      <c r="P4326">
        <v>29097000</v>
      </c>
      <c r="Q4326">
        <v>3233000</v>
      </c>
      <c r="R4326">
        <v>738573</v>
      </c>
      <c r="S4326" t="s">
        <v>435</v>
      </c>
      <c r="T4326">
        <v>0.66560397649230885</v>
      </c>
      <c r="U4326">
        <v>0.79032357974038436</v>
      </c>
      <c r="V4326">
        <v>0.80229979975843724</v>
      </c>
      <c r="W4326">
        <v>0.69718379909991601</v>
      </c>
      <c r="X4326">
        <v>0.97255557088134947</v>
      </c>
      <c r="Y4326" t="str">
        <f t="shared" si="268"/>
        <v>49-60</v>
      </c>
      <c r="Z4326" s="20">
        <f t="shared" si="269"/>
        <v>0.9</v>
      </c>
      <c r="AA4326" t="str">
        <f t="shared" si="270"/>
        <v>80%-100%</v>
      </c>
      <c r="AB4326">
        <f t="shared" si="271"/>
        <v>1.5315076233305002E-4</v>
      </c>
    </row>
    <row r="4327" spans="1:28" x14ac:dyDescent="0.25">
      <c r="A4327" t="s">
        <v>9576</v>
      </c>
      <c r="B4327" t="s">
        <v>9577</v>
      </c>
      <c r="C4327" t="s">
        <v>77</v>
      </c>
      <c r="D4327" t="s">
        <v>684</v>
      </c>
      <c r="E4327">
        <v>220</v>
      </c>
      <c r="F4327" t="s">
        <v>95</v>
      </c>
      <c r="G4327">
        <v>2014</v>
      </c>
      <c r="H4327" t="s">
        <v>16</v>
      </c>
      <c r="J4327" t="s">
        <v>96</v>
      </c>
      <c r="K4327">
        <v>60</v>
      </c>
      <c r="L4327" s="18">
        <v>44105</v>
      </c>
      <c r="M4327" s="18">
        <v>45667</v>
      </c>
      <c r="N4327" s="18">
        <v>44194</v>
      </c>
      <c r="O4327">
        <v>20000000</v>
      </c>
      <c r="P4327">
        <v>18000000</v>
      </c>
      <c r="Q4327">
        <v>2000000</v>
      </c>
      <c r="R4327">
        <v>612658</v>
      </c>
      <c r="S4327" t="s">
        <v>113</v>
      </c>
      <c r="T4327">
        <v>-0.55933266429254402</v>
      </c>
      <c r="U4327">
        <v>0.79032357974038436</v>
      </c>
      <c r="V4327">
        <v>1.434655719619899</v>
      </c>
      <c r="W4327">
        <v>-0.46497709571026707</v>
      </c>
      <c r="X4327">
        <v>-0.96114136402222416</v>
      </c>
      <c r="Y4327" t="str">
        <f t="shared" si="268"/>
        <v>49-60</v>
      </c>
      <c r="Z4327" s="20">
        <f t="shared" si="269"/>
        <v>0.9</v>
      </c>
      <c r="AA4327" t="str">
        <f t="shared" si="270"/>
        <v>80%-100%</v>
      </c>
      <c r="AB4327">
        <f t="shared" si="271"/>
        <v>1.2704098274570255E-4</v>
      </c>
    </row>
    <row r="4328" spans="1:28" x14ac:dyDescent="0.25">
      <c r="A4328" t="s">
        <v>9578</v>
      </c>
      <c r="B4328" t="s">
        <v>9579</v>
      </c>
      <c r="C4328" t="s">
        <v>77</v>
      </c>
      <c r="D4328" t="s">
        <v>125</v>
      </c>
      <c r="E4328">
        <v>62</v>
      </c>
      <c r="F4328" t="s">
        <v>117</v>
      </c>
      <c r="G4328">
        <v>2021</v>
      </c>
      <c r="H4328" t="s">
        <v>29</v>
      </c>
      <c r="I4328" t="s">
        <v>84</v>
      </c>
      <c r="J4328" t="s">
        <v>80</v>
      </c>
      <c r="K4328">
        <v>72</v>
      </c>
      <c r="L4328" s="18">
        <v>44287</v>
      </c>
      <c r="M4328" s="18">
        <v>46391</v>
      </c>
      <c r="N4328" s="18">
        <v>44543</v>
      </c>
      <c r="O4328">
        <v>64110000</v>
      </c>
      <c r="P4328">
        <v>32055000</v>
      </c>
      <c r="Q4328">
        <v>32055000</v>
      </c>
      <c r="R4328">
        <v>748525</v>
      </c>
      <c r="S4328" t="s">
        <v>190</v>
      </c>
      <c r="T4328">
        <v>0.1198401266376715</v>
      </c>
      <c r="U4328">
        <v>-0.85216124758390532</v>
      </c>
      <c r="V4328">
        <v>0.24898836987965761</v>
      </c>
      <c r="W4328">
        <v>0.36610983292166172</v>
      </c>
      <c r="X4328">
        <v>1.668686467446636</v>
      </c>
      <c r="Y4328" t="str">
        <f t="shared" si="268"/>
        <v>61-72</v>
      </c>
      <c r="Z4328" s="20">
        <f t="shared" si="269"/>
        <v>0.5</v>
      </c>
      <c r="AA4328" t="str">
        <f t="shared" si="270"/>
        <v>40%-60%</v>
      </c>
      <c r="AB4328">
        <f t="shared" si="271"/>
        <v>1.5521441262454256E-4</v>
      </c>
    </row>
    <row r="4329" spans="1:28" x14ac:dyDescent="0.25">
      <c r="A4329" t="s">
        <v>9580</v>
      </c>
      <c r="B4329" t="s">
        <v>9581</v>
      </c>
      <c r="C4329" t="s">
        <v>77</v>
      </c>
      <c r="D4329" t="s">
        <v>98</v>
      </c>
      <c r="E4329">
        <v>49</v>
      </c>
      <c r="F4329" t="s">
        <v>79</v>
      </c>
      <c r="G4329">
        <v>2019</v>
      </c>
      <c r="H4329" t="s">
        <v>13</v>
      </c>
      <c r="J4329" t="s">
        <v>80</v>
      </c>
      <c r="K4329">
        <v>84</v>
      </c>
      <c r="L4329" s="18">
        <v>43460</v>
      </c>
      <c r="M4329" s="18">
        <v>46017</v>
      </c>
      <c r="N4329" s="18">
        <v>43893</v>
      </c>
      <c r="O4329">
        <v>37470000</v>
      </c>
      <c r="P4329">
        <v>18735000</v>
      </c>
      <c r="Q4329">
        <v>18735000</v>
      </c>
      <c r="R4329">
        <v>415089</v>
      </c>
      <c r="S4329" t="s">
        <v>563</v>
      </c>
      <c r="T4329">
        <v>1.0415746286143921</v>
      </c>
      <c r="U4329">
        <v>-0.85216124758390532</v>
      </c>
      <c r="V4329">
        <v>0.32803285986234038</v>
      </c>
      <c r="W4329">
        <v>1.7490278612459751</v>
      </c>
      <c r="X4329">
        <v>4.4381042127634142E-2</v>
      </c>
      <c r="Y4329" t="str">
        <f t="shared" si="268"/>
        <v>&gt;72</v>
      </c>
      <c r="Z4329" s="20">
        <f t="shared" si="269"/>
        <v>0.5</v>
      </c>
      <c r="AA4329" t="str">
        <f t="shared" si="270"/>
        <v>40%-60%</v>
      </c>
      <c r="AB4329">
        <f t="shared" si="271"/>
        <v>8.6073004003752381E-5</v>
      </c>
    </row>
    <row r="4330" spans="1:28" x14ac:dyDescent="0.25">
      <c r="A4330" t="s">
        <v>9582</v>
      </c>
      <c r="B4330" t="s">
        <v>9583</v>
      </c>
      <c r="C4330" t="s">
        <v>77</v>
      </c>
      <c r="D4330" t="s">
        <v>271</v>
      </c>
      <c r="E4330">
        <v>59</v>
      </c>
      <c r="F4330" t="s">
        <v>87</v>
      </c>
      <c r="G4330">
        <v>2019</v>
      </c>
      <c r="H4330" t="s">
        <v>15</v>
      </c>
      <c r="J4330" t="s">
        <v>80</v>
      </c>
      <c r="K4330">
        <v>84</v>
      </c>
      <c r="L4330" s="18">
        <v>43106</v>
      </c>
      <c r="M4330" s="18">
        <v>45809</v>
      </c>
      <c r="N4330" s="18">
        <v>43740</v>
      </c>
      <c r="O4330">
        <v>35250000</v>
      </c>
      <c r="P4330">
        <v>35250000</v>
      </c>
      <c r="Q4330">
        <v>0</v>
      </c>
      <c r="R4330">
        <v>708015</v>
      </c>
      <c r="S4330" t="s">
        <v>294</v>
      </c>
      <c r="T4330">
        <v>0.68986014759695946</v>
      </c>
      <c r="U4330">
        <v>1.2009447865714571</v>
      </c>
      <c r="V4330">
        <v>0.31253563428980602</v>
      </c>
      <c r="W4330">
        <v>2.354311724025119</v>
      </c>
      <c r="X4330">
        <v>0.66316406129677774</v>
      </c>
      <c r="Y4330" t="str">
        <f t="shared" si="268"/>
        <v>&gt;72</v>
      </c>
      <c r="Z4330" s="20">
        <f t="shared" si="269"/>
        <v>1</v>
      </c>
      <c r="AA4330" t="str">
        <f t="shared" si="270"/>
        <v>80%-100%</v>
      </c>
      <c r="AB4330">
        <f t="shared" si="271"/>
        <v>1.4681424448664441E-4</v>
      </c>
    </row>
    <row r="4331" spans="1:28" x14ac:dyDescent="0.25">
      <c r="A4331" t="s">
        <v>9584</v>
      </c>
      <c r="B4331" t="s">
        <v>9585</v>
      </c>
      <c r="C4331" t="s">
        <v>77</v>
      </c>
      <c r="D4331" t="s">
        <v>197</v>
      </c>
      <c r="E4331">
        <v>60</v>
      </c>
      <c r="F4331" t="s">
        <v>79</v>
      </c>
      <c r="G4331">
        <v>2017</v>
      </c>
      <c r="H4331" t="s">
        <v>13</v>
      </c>
      <c r="J4331" t="s">
        <v>80</v>
      </c>
      <c r="K4331">
        <v>48</v>
      </c>
      <c r="L4331" s="18">
        <v>42531</v>
      </c>
      <c r="M4331" s="18">
        <v>44110</v>
      </c>
      <c r="N4331" s="18">
        <v>44018</v>
      </c>
      <c r="O4331">
        <v>45050000</v>
      </c>
      <c r="P4331">
        <v>33561300</v>
      </c>
      <c r="Q4331">
        <v>11488700</v>
      </c>
      <c r="R4331">
        <v>914397</v>
      </c>
      <c r="S4331" t="s">
        <v>228</v>
      </c>
      <c r="T4331">
        <v>1.599466564021355</v>
      </c>
      <c r="U4331">
        <v>0.1537741186646551</v>
      </c>
      <c r="V4331">
        <v>-0.62266517902108831</v>
      </c>
      <c r="W4331">
        <v>-6.090654747338415E-2</v>
      </c>
      <c r="X4331">
        <v>0.66316406129677774</v>
      </c>
      <c r="Y4331" t="str">
        <f t="shared" si="268"/>
        <v>37-48</v>
      </c>
      <c r="Z4331" s="20">
        <f t="shared" si="269"/>
        <v>0.74497891231964486</v>
      </c>
      <c r="AA4331" t="str">
        <f t="shared" si="270"/>
        <v>60%-80%</v>
      </c>
      <c r="AB4331">
        <f t="shared" si="271"/>
        <v>1.8960969007133209E-4</v>
      </c>
    </row>
    <row r="4332" spans="1:28" x14ac:dyDescent="0.25">
      <c r="A4332" t="s">
        <v>9586</v>
      </c>
      <c r="B4332" t="s">
        <v>9587</v>
      </c>
      <c r="C4332" t="s">
        <v>77</v>
      </c>
      <c r="D4332" t="s">
        <v>610</v>
      </c>
      <c r="E4332">
        <v>220</v>
      </c>
      <c r="F4332" t="s">
        <v>79</v>
      </c>
      <c r="G4332">
        <v>2019</v>
      </c>
      <c r="H4332" t="s">
        <v>13</v>
      </c>
      <c r="I4332" t="s">
        <v>84</v>
      </c>
      <c r="J4332" t="s">
        <v>80</v>
      </c>
      <c r="K4332">
        <v>84</v>
      </c>
      <c r="L4332" s="18">
        <v>43486</v>
      </c>
      <c r="M4332" s="18">
        <v>46043</v>
      </c>
      <c r="N4332" s="18">
        <v>44428</v>
      </c>
      <c r="O4332">
        <v>38490000</v>
      </c>
      <c r="P4332">
        <v>38490000</v>
      </c>
      <c r="Q4332">
        <v>0</v>
      </c>
      <c r="R4332">
        <v>762630</v>
      </c>
      <c r="S4332" t="s">
        <v>300</v>
      </c>
      <c r="T4332">
        <v>0.53219503541673086</v>
      </c>
      <c r="U4332">
        <v>1.2009447865714571</v>
      </c>
      <c r="V4332">
        <v>0.15075543473122899</v>
      </c>
      <c r="W4332">
        <v>-0.30894251628197539</v>
      </c>
      <c r="X4332">
        <v>-1.425228628399082</v>
      </c>
      <c r="Y4332" t="str">
        <f t="shared" si="268"/>
        <v>&gt;72</v>
      </c>
      <c r="Z4332" s="20">
        <f t="shared" si="269"/>
        <v>1</v>
      </c>
      <c r="AA4332" t="str">
        <f t="shared" si="270"/>
        <v>80%-100%</v>
      </c>
      <c r="AB4332">
        <f t="shared" si="271"/>
        <v>1.5813923048642984E-4</v>
      </c>
    </row>
    <row r="4333" spans="1:28" x14ac:dyDescent="0.25">
      <c r="A4333" t="s">
        <v>9588</v>
      </c>
      <c r="B4333" t="s">
        <v>9589</v>
      </c>
      <c r="C4333" t="s">
        <v>77</v>
      </c>
      <c r="D4333" t="s">
        <v>231</v>
      </c>
      <c r="E4333">
        <v>38</v>
      </c>
      <c r="F4333" t="s">
        <v>17</v>
      </c>
      <c r="G4333">
        <v>2020</v>
      </c>
      <c r="H4333" t="s">
        <v>17</v>
      </c>
      <c r="I4333" t="s">
        <v>84</v>
      </c>
      <c r="J4333" t="s">
        <v>80</v>
      </c>
      <c r="K4333">
        <v>84</v>
      </c>
      <c r="L4333" s="18">
        <v>43735</v>
      </c>
      <c r="M4333" s="18">
        <v>46292</v>
      </c>
      <c r="N4333" s="18">
        <v>44293</v>
      </c>
      <c r="O4333">
        <v>53990000</v>
      </c>
      <c r="P4333">
        <v>43990000</v>
      </c>
      <c r="Q4333">
        <v>10000000</v>
      </c>
      <c r="R4333">
        <v>947416</v>
      </c>
      <c r="S4333" t="s">
        <v>234</v>
      </c>
      <c r="T4333">
        <v>-0.48656415097859229</v>
      </c>
      <c r="U4333">
        <v>0.4403943016092926</v>
      </c>
      <c r="V4333">
        <v>0.21360335301625499</v>
      </c>
      <c r="W4333">
        <v>7.6538093903185797E-3</v>
      </c>
      <c r="X4333">
        <v>-0.72909773183379534</v>
      </c>
      <c r="Y4333" t="str">
        <f t="shared" si="268"/>
        <v>&gt;72</v>
      </c>
      <c r="Z4333" s="20">
        <f t="shared" si="269"/>
        <v>0.81478051491016856</v>
      </c>
      <c r="AA4333" t="str">
        <f t="shared" si="270"/>
        <v>80%-100%</v>
      </c>
      <c r="AB4333">
        <f t="shared" si="271"/>
        <v>1.964565217609213E-4</v>
      </c>
    </row>
    <row r="4334" spans="1:28" x14ac:dyDescent="0.25">
      <c r="A4334" t="s">
        <v>9590</v>
      </c>
      <c r="B4334" t="s">
        <v>9591</v>
      </c>
      <c r="C4334" t="s">
        <v>77</v>
      </c>
      <c r="D4334" t="s">
        <v>285</v>
      </c>
      <c r="E4334">
        <v>61</v>
      </c>
      <c r="F4334" t="s">
        <v>117</v>
      </c>
      <c r="G4334">
        <v>2018</v>
      </c>
      <c r="H4334" t="s">
        <v>14</v>
      </c>
      <c r="J4334" t="s">
        <v>80</v>
      </c>
      <c r="K4334">
        <v>84</v>
      </c>
      <c r="L4334" s="18">
        <v>42872</v>
      </c>
      <c r="M4334" s="18">
        <v>45429</v>
      </c>
      <c r="N4334" s="18">
        <v>43509</v>
      </c>
      <c r="O4334">
        <v>45983000</v>
      </c>
      <c r="P4334">
        <v>21983000</v>
      </c>
      <c r="Q4334">
        <v>24000000</v>
      </c>
      <c r="R4334">
        <v>466908</v>
      </c>
      <c r="S4334" t="s">
        <v>872</v>
      </c>
      <c r="T4334">
        <v>1.2720082541085731</v>
      </c>
      <c r="U4334">
        <v>-0.94221876603401455</v>
      </c>
      <c r="V4334">
        <v>3.5551647583518461E-2</v>
      </c>
      <c r="W4334">
        <v>-0.64735852477183797</v>
      </c>
      <c r="X4334">
        <v>1.0499034482774929</v>
      </c>
      <c r="Y4334" t="str">
        <f t="shared" si="268"/>
        <v>&gt;72</v>
      </c>
      <c r="Z4334" s="20">
        <f t="shared" si="269"/>
        <v>0.47806798164539066</v>
      </c>
      <c r="AA4334" t="str">
        <f t="shared" si="270"/>
        <v>40%-60%</v>
      </c>
      <c r="AB4334">
        <f t="shared" si="271"/>
        <v>9.6818210440132151E-5</v>
      </c>
    </row>
    <row r="4335" spans="1:28" x14ac:dyDescent="0.25">
      <c r="A4335" t="s">
        <v>9592</v>
      </c>
      <c r="B4335" t="s">
        <v>9593</v>
      </c>
      <c r="C4335" t="s">
        <v>77</v>
      </c>
      <c r="D4335" t="s">
        <v>240</v>
      </c>
      <c r="E4335">
        <v>83</v>
      </c>
      <c r="F4335" t="s">
        <v>17</v>
      </c>
      <c r="G4335">
        <v>2019</v>
      </c>
      <c r="H4335" t="s">
        <v>17</v>
      </c>
      <c r="J4335" t="s">
        <v>80</v>
      </c>
      <c r="K4335">
        <v>84</v>
      </c>
      <c r="L4335" s="18">
        <v>43479</v>
      </c>
      <c r="M4335" s="18">
        <v>46036</v>
      </c>
      <c r="N4335" s="18">
        <v>44152</v>
      </c>
      <c r="O4335">
        <v>57840000</v>
      </c>
      <c r="P4335">
        <v>28920000</v>
      </c>
      <c r="Q4335">
        <v>28920000</v>
      </c>
      <c r="R4335">
        <v>639132</v>
      </c>
      <c r="S4335" t="s">
        <v>736</v>
      </c>
      <c r="T4335">
        <v>0.55645120652138136</v>
      </c>
      <c r="U4335">
        <v>-0.85216124758390532</v>
      </c>
      <c r="V4335">
        <v>0.4070773498450232</v>
      </c>
      <c r="W4335">
        <v>-0.1021664953004692</v>
      </c>
      <c r="X4335">
        <v>-0.18766259006079469</v>
      </c>
      <c r="Y4335" t="str">
        <f t="shared" si="268"/>
        <v>&gt;72</v>
      </c>
      <c r="Z4335" s="20">
        <f t="shared" si="269"/>
        <v>0.5</v>
      </c>
      <c r="AA4335" t="str">
        <f t="shared" si="270"/>
        <v>40%-60%</v>
      </c>
      <c r="AB4335">
        <f t="shared" si="271"/>
        <v>1.325306408864756E-4</v>
      </c>
    </row>
    <row r="4336" spans="1:28" x14ac:dyDescent="0.25">
      <c r="A4336" t="s">
        <v>9594</v>
      </c>
      <c r="B4336" t="s">
        <v>9595</v>
      </c>
      <c r="C4336" t="s">
        <v>77</v>
      </c>
      <c r="D4336" t="s">
        <v>291</v>
      </c>
      <c r="E4336">
        <v>27</v>
      </c>
      <c r="F4336" t="s">
        <v>87</v>
      </c>
      <c r="G4336">
        <v>2017</v>
      </c>
      <c r="H4336" t="s">
        <v>15</v>
      </c>
      <c r="J4336" t="s">
        <v>80</v>
      </c>
      <c r="K4336">
        <v>84</v>
      </c>
      <c r="L4336" s="18">
        <v>42471</v>
      </c>
      <c r="M4336" s="18">
        <v>45234</v>
      </c>
      <c r="N4336" s="18">
        <v>43195</v>
      </c>
      <c r="O4336">
        <v>33990000</v>
      </c>
      <c r="P4336">
        <v>28990000</v>
      </c>
      <c r="Q4336">
        <v>5000000</v>
      </c>
      <c r="R4336">
        <v>541819</v>
      </c>
      <c r="S4336" t="s">
        <v>278</v>
      </c>
      <c r="T4336">
        <v>-1.0201999152809049</v>
      </c>
      <c r="U4336">
        <v>0.59691241406325946</v>
      </c>
      <c r="V4336">
        <v>-0.53206070903415292</v>
      </c>
      <c r="W4336">
        <v>-0.58409548412847745</v>
      </c>
      <c r="X4336">
        <v>-1.270532873606796</v>
      </c>
      <c r="Y4336" t="str">
        <f t="shared" si="268"/>
        <v>&gt;72</v>
      </c>
      <c r="Z4336" s="20">
        <f t="shared" si="269"/>
        <v>0.85289791115033831</v>
      </c>
      <c r="AA4336" t="str">
        <f t="shared" si="270"/>
        <v>80%-100%</v>
      </c>
      <c r="AB4336">
        <f t="shared" si="271"/>
        <v>1.1235178228358041E-4</v>
      </c>
    </row>
    <row r="4337" spans="1:28" x14ac:dyDescent="0.25">
      <c r="A4337" t="s">
        <v>9596</v>
      </c>
      <c r="B4337" t="s">
        <v>9597</v>
      </c>
      <c r="C4337" t="s">
        <v>77</v>
      </c>
      <c r="D4337" t="s">
        <v>125</v>
      </c>
      <c r="E4337">
        <v>236</v>
      </c>
      <c r="F4337" t="s">
        <v>117</v>
      </c>
      <c r="G4337">
        <v>2021</v>
      </c>
      <c r="H4337" t="s">
        <v>29</v>
      </c>
      <c r="I4337" t="s">
        <v>84</v>
      </c>
      <c r="J4337" t="s">
        <v>80</v>
      </c>
      <c r="K4337">
        <v>72</v>
      </c>
      <c r="L4337" s="18">
        <v>43902</v>
      </c>
      <c r="M4337" s="18">
        <v>46359</v>
      </c>
      <c r="N4337" s="18">
        <v>44461</v>
      </c>
      <c r="O4337">
        <v>54640000</v>
      </c>
      <c r="P4337">
        <v>24640000</v>
      </c>
      <c r="Q4337">
        <v>30000000</v>
      </c>
      <c r="R4337">
        <v>653776</v>
      </c>
      <c r="S4337" t="s">
        <v>359</v>
      </c>
      <c r="T4337">
        <v>-1.3568814437906571E-2</v>
      </c>
      <c r="U4337">
        <v>-1.0535640357074909</v>
      </c>
      <c r="V4337">
        <v>0.80229979975843724</v>
      </c>
      <c r="W4337">
        <v>1.0033649858662721</v>
      </c>
      <c r="X4337">
        <v>0.43112042910834891</v>
      </c>
      <c r="Y4337" t="str">
        <f t="shared" si="268"/>
        <v>61-72</v>
      </c>
      <c r="Z4337" s="20">
        <f t="shared" si="269"/>
        <v>0.45095168374816985</v>
      </c>
      <c r="AA4337" t="str">
        <f t="shared" si="270"/>
        <v>40%-60%</v>
      </c>
      <c r="AB4337">
        <f t="shared" si="271"/>
        <v>1.3556722598179478E-4</v>
      </c>
    </row>
    <row r="4338" spans="1:28" x14ac:dyDescent="0.25">
      <c r="A4338" t="s">
        <v>9598</v>
      </c>
      <c r="B4338" t="s">
        <v>9599</v>
      </c>
      <c r="C4338" t="s">
        <v>77</v>
      </c>
      <c r="D4338" t="s">
        <v>141</v>
      </c>
      <c r="E4338">
        <v>38</v>
      </c>
      <c r="F4338" t="s">
        <v>142</v>
      </c>
      <c r="G4338">
        <v>2017</v>
      </c>
      <c r="H4338" t="s">
        <v>143</v>
      </c>
      <c r="J4338" t="s">
        <v>80</v>
      </c>
      <c r="K4338">
        <v>84</v>
      </c>
      <c r="L4338" s="18">
        <v>42765</v>
      </c>
      <c r="M4338" s="18">
        <v>45321</v>
      </c>
      <c r="N4338" s="18">
        <v>44427</v>
      </c>
      <c r="O4338">
        <v>27990000</v>
      </c>
      <c r="P4338">
        <v>26590500</v>
      </c>
      <c r="Q4338">
        <v>1399500</v>
      </c>
      <c r="R4338">
        <v>529202</v>
      </c>
      <c r="S4338" t="s">
        <v>1047</v>
      </c>
      <c r="T4338">
        <v>1.138599313032995</v>
      </c>
      <c r="U4338">
        <v>0.99563418315592023</v>
      </c>
      <c r="V4338">
        <v>0.2033970889474459</v>
      </c>
      <c r="W4338">
        <v>-0.2992575655721193</v>
      </c>
      <c r="X4338">
        <v>-0.65174985443765243</v>
      </c>
      <c r="Y4338" t="str">
        <f t="shared" si="268"/>
        <v>&gt;72</v>
      </c>
      <c r="Z4338" s="20">
        <f t="shared" si="269"/>
        <v>0.95</v>
      </c>
      <c r="AA4338" t="str">
        <f t="shared" si="270"/>
        <v>80%-100%</v>
      </c>
      <c r="AB4338">
        <f t="shared" si="271"/>
        <v>1.0973551663569444E-4</v>
      </c>
    </row>
    <row r="4339" spans="1:28" x14ac:dyDescent="0.25">
      <c r="A4339" t="s">
        <v>9600</v>
      </c>
      <c r="B4339" t="s">
        <v>9601</v>
      </c>
      <c r="C4339" t="s">
        <v>77</v>
      </c>
      <c r="D4339" t="s">
        <v>760</v>
      </c>
      <c r="E4339">
        <v>38</v>
      </c>
      <c r="F4339" t="s">
        <v>17</v>
      </c>
      <c r="G4339">
        <v>2018</v>
      </c>
      <c r="H4339" t="s">
        <v>17</v>
      </c>
      <c r="J4339" t="s">
        <v>80</v>
      </c>
      <c r="K4339">
        <v>72</v>
      </c>
      <c r="L4339" s="18">
        <v>43147</v>
      </c>
      <c r="M4339" s="18">
        <v>45338</v>
      </c>
      <c r="N4339" s="18">
        <v>44035</v>
      </c>
      <c r="O4339">
        <v>50950200</v>
      </c>
      <c r="P4339">
        <v>47142432</v>
      </c>
      <c r="Q4339">
        <v>3807768</v>
      </c>
      <c r="R4339">
        <v>1010250</v>
      </c>
      <c r="S4339" t="s">
        <v>129</v>
      </c>
      <c r="T4339">
        <v>0.88390951643416382</v>
      </c>
      <c r="U4339">
        <v>0.89406664055971619</v>
      </c>
      <c r="V4339">
        <v>-1.41208584554792E-2</v>
      </c>
      <c r="W4339">
        <v>-0.43564364359352092</v>
      </c>
      <c r="X4339">
        <v>-0.72909773183379534</v>
      </c>
      <c r="Y4339" t="str">
        <f t="shared" si="268"/>
        <v>61-72</v>
      </c>
      <c r="Z4339" s="20">
        <f t="shared" si="269"/>
        <v>0.92526490573147901</v>
      </c>
      <c r="AA4339" t="str">
        <f t="shared" si="270"/>
        <v>80%-100%</v>
      </c>
      <c r="AB4339">
        <f t="shared" si="271"/>
        <v>2.0948580255027437E-4</v>
      </c>
    </row>
    <row r="4340" spans="1:28" x14ac:dyDescent="0.25">
      <c r="A4340" t="s">
        <v>9602</v>
      </c>
      <c r="B4340" t="s">
        <v>9603</v>
      </c>
      <c r="C4340" t="s">
        <v>77</v>
      </c>
      <c r="D4340" t="s">
        <v>161</v>
      </c>
      <c r="E4340">
        <v>27</v>
      </c>
      <c r="F4340" t="s">
        <v>117</v>
      </c>
      <c r="G4340">
        <v>2022</v>
      </c>
      <c r="H4340" t="s">
        <v>29</v>
      </c>
      <c r="I4340" t="s">
        <v>84</v>
      </c>
      <c r="J4340" t="s">
        <v>80</v>
      </c>
      <c r="K4340">
        <v>84</v>
      </c>
      <c r="L4340" s="18">
        <v>44289</v>
      </c>
      <c r="M4340" s="18">
        <v>46816</v>
      </c>
      <c r="N4340" s="18">
        <v>44446</v>
      </c>
      <c r="O4340">
        <v>64730000</v>
      </c>
      <c r="P4340">
        <v>42730000</v>
      </c>
      <c r="Q4340">
        <v>22000000</v>
      </c>
      <c r="R4340">
        <v>860831</v>
      </c>
      <c r="S4340" t="s">
        <v>335</v>
      </c>
      <c r="T4340">
        <v>-0.51082032208324291</v>
      </c>
      <c r="U4340">
        <v>-0.19464714148100651</v>
      </c>
      <c r="V4340">
        <v>-0.34384530499046262</v>
      </c>
      <c r="W4340">
        <v>-0.25267222246951537</v>
      </c>
      <c r="X4340">
        <v>1.3592949578620639</v>
      </c>
      <c r="Y4340" t="str">
        <f t="shared" si="268"/>
        <v>&gt;72</v>
      </c>
      <c r="Z4340" s="20">
        <f t="shared" si="269"/>
        <v>0.66012668005561559</v>
      </c>
      <c r="AA4340" t="str">
        <f t="shared" si="270"/>
        <v>60%-80%</v>
      </c>
      <c r="AB4340">
        <f t="shared" si="271"/>
        <v>1.785022250880032E-4</v>
      </c>
    </row>
    <row r="4341" spans="1:28" x14ac:dyDescent="0.25">
      <c r="A4341" t="s">
        <v>9604</v>
      </c>
      <c r="B4341" t="s">
        <v>9605</v>
      </c>
      <c r="C4341" t="s">
        <v>77</v>
      </c>
      <c r="D4341" t="s">
        <v>98</v>
      </c>
      <c r="E4341">
        <v>48</v>
      </c>
      <c r="F4341" t="s">
        <v>17</v>
      </c>
      <c r="G4341">
        <v>2019</v>
      </c>
      <c r="H4341" t="s">
        <v>17</v>
      </c>
      <c r="J4341" t="s">
        <v>80</v>
      </c>
      <c r="K4341">
        <v>84</v>
      </c>
      <c r="L4341" s="18">
        <v>43430</v>
      </c>
      <c r="M4341" s="18">
        <v>45987</v>
      </c>
      <c r="N4341" s="18">
        <v>43782</v>
      </c>
      <c r="O4341">
        <v>64540000</v>
      </c>
      <c r="P4341">
        <v>32270000</v>
      </c>
      <c r="Q4341">
        <v>32270000</v>
      </c>
      <c r="R4341">
        <v>714969</v>
      </c>
      <c r="S4341" t="s">
        <v>407</v>
      </c>
      <c r="T4341">
        <v>0.85965334532951332</v>
      </c>
      <c r="U4341">
        <v>-0.85216124758390532</v>
      </c>
      <c r="V4341">
        <v>0.32803285986234038</v>
      </c>
      <c r="W4341">
        <v>-0.2326444878658781</v>
      </c>
      <c r="X4341">
        <v>-0.18766259006079469</v>
      </c>
      <c r="Y4341" t="str">
        <f t="shared" si="268"/>
        <v>&gt;72</v>
      </c>
      <c r="Z4341" s="20">
        <f t="shared" si="269"/>
        <v>0.5</v>
      </c>
      <c r="AA4341" t="str">
        <f t="shared" si="270"/>
        <v>40%-60%</v>
      </c>
      <c r="AB4341">
        <f t="shared" si="271"/>
        <v>1.4825622842223917E-4</v>
      </c>
    </row>
    <row r="4342" spans="1:28" x14ac:dyDescent="0.25">
      <c r="A4342" t="s">
        <v>9606</v>
      </c>
      <c r="B4342" t="s">
        <v>9607</v>
      </c>
      <c r="C4342" t="s">
        <v>77</v>
      </c>
      <c r="D4342" t="s">
        <v>112</v>
      </c>
      <c r="E4342">
        <v>77</v>
      </c>
      <c r="F4342" t="s">
        <v>117</v>
      </c>
      <c r="G4342">
        <v>2019</v>
      </c>
      <c r="H4342" t="s">
        <v>14</v>
      </c>
      <c r="J4342" t="s">
        <v>80</v>
      </c>
      <c r="K4342">
        <v>72</v>
      </c>
      <c r="L4342" s="18">
        <v>43269</v>
      </c>
      <c r="M4342" s="18">
        <v>45461</v>
      </c>
      <c r="N4342" s="18">
        <v>43826</v>
      </c>
      <c r="O4342">
        <v>47400000</v>
      </c>
      <c r="P4342">
        <v>36000000</v>
      </c>
      <c r="Q4342">
        <v>11400000</v>
      </c>
      <c r="R4342">
        <v>824380</v>
      </c>
      <c r="S4342" t="s">
        <v>666</v>
      </c>
      <c r="T4342">
        <v>-0.8018943753390495</v>
      </c>
      <c r="U4342">
        <v>0.2133747954587511</v>
      </c>
      <c r="V4342">
        <v>-9.7568245096932807E-2</v>
      </c>
      <c r="W4342">
        <v>-0.23373844254509971</v>
      </c>
      <c r="X4342">
        <v>-0.88379348662608126</v>
      </c>
      <c r="Y4342" t="str">
        <f t="shared" si="268"/>
        <v>61-72</v>
      </c>
      <c r="Z4342" s="20">
        <f t="shared" si="269"/>
        <v>0.759493670886076</v>
      </c>
      <c r="AA4342" t="str">
        <f t="shared" si="270"/>
        <v>60%-80%</v>
      </c>
      <c r="AB4342">
        <f t="shared" si="271"/>
        <v>1.7094373264676585E-4</v>
      </c>
    </row>
    <row r="4343" spans="1:28" x14ac:dyDescent="0.25">
      <c r="A4343" t="s">
        <v>9608</v>
      </c>
      <c r="B4343" t="s">
        <v>9609</v>
      </c>
      <c r="C4343" t="s">
        <v>77</v>
      </c>
      <c r="D4343" t="s">
        <v>128</v>
      </c>
      <c r="E4343">
        <v>61</v>
      </c>
      <c r="F4343" t="s">
        <v>12</v>
      </c>
      <c r="G4343">
        <v>2018</v>
      </c>
      <c r="H4343" t="s">
        <v>12</v>
      </c>
      <c r="J4343" t="s">
        <v>80</v>
      </c>
      <c r="K4343">
        <v>12</v>
      </c>
      <c r="L4343" s="18">
        <v>43038</v>
      </c>
      <c r="M4343" s="18">
        <v>43403</v>
      </c>
      <c r="N4343" s="18">
        <v>43285</v>
      </c>
      <c r="O4343">
        <v>75060000</v>
      </c>
      <c r="P4343">
        <v>29500000</v>
      </c>
      <c r="Q4343">
        <v>45560000</v>
      </c>
      <c r="R4343">
        <v>2678205</v>
      </c>
      <c r="S4343" t="s">
        <v>332</v>
      </c>
      <c r="T4343">
        <v>-3.7824985542557123E-2</v>
      </c>
      <c r="U4343">
        <v>-1.2914482567570349</v>
      </c>
      <c r="V4343">
        <v>9.0899389914291959E-2</v>
      </c>
      <c r="W4343">
        <v>3.0199838101389012</v>
      </c>
      <c r="X4343">
        <v>-0.96114136402222416</v>
      </c>
      <c r="Y4343" t="str">
        <f t="shared" si="268"/>
        <v>&lt;=24</v>
      </c>
      <c r="Z4343" s="20">
        <f t="shared" si="269"/>
        <v>0.39301891819877433</v>
      </c>
      <c r="AA4343" t="str">
        <f t="shared" si="270"/>
        <v>20%-40%</v>
      </c>
      <c r="AB4343">
        <f t="shared" si="271"/>
        <v>5.5535354993235103E-4</v>
      </c>
    </row>
    <row r="4344" spans="1:28" x14ac:dyDescent="0.25">
      <c r="A4344" t="s">
        <v>9610</v>
      </c>
      <c r="B4344" t="s">
        <v>9611</v>
      </c>
      <c r="C4344" t="s">
        <v>77</v>
      </c>
      <c r="D4344" t="s">
        <v>250</v>
      </c>
      <c r="E4344">
        <v>38</v>
      </c>
      <c r="F4344" t="s">
        <v>95</v>
      </c>
      <c r="G4344">
        <v>2014</v>
      </c>
      <c r="H4344" t="s">
        <v>16</v>
      </c>
      <c r="J4344" t="s">
        <v>96</v>
      </c>
      <c r="K4344">
        <v>60</v>
      </c>
      <c r="L4344" s="18">
        <v>43888</v>
      </c>
      <c r="M4344" s="18">
        <v>45715</v>
      </c>
      <c r="N4344" s="18">
        <v>44539</v>
      </c>
      <c r="O4344">
        <v>20900000</v>
      </c>
      <c r="P4344">
        <v>15900000</v>
      </c>
      <c r="Q4344">
        <v>5000000</v>
      </c>
      <c r="R4344">
        <v>431602</v>
      </c>
      <c r="S4344" t="s">
        <v>160</v>
      </c>
      <c r="T4344">
        <v>-0.207618183275111</v>
      </c>
      <c r="U4344">
        <v>0.2185974018081254</v>
      </c>
      <c r="V4344">
        <v>0.16994387989697479</v>
      </c>
      <c r="W4344">
        <v>-0.76422149461384015</v>
      </c>
      <c r="X4344">
        <v>-1.11583711881451</v>
      </c>
      <c r="Y4344" t="str">
        <f t="shared" si="268"/>
        <v>49-60</v>
      </c>
      <c r="Z4344" s="20">
        <f t="shared" si="269"/>
        <v>0.76076555023923442</v>
      </c>
      <c r="AA4344" t="str">
        <f t="shared" si="270"/>
        <v>60%-80%</v>
      </c>
      <c r="AB4344">
        <f t="shared" si="271"/>
        <v>8.9497145609803038E-5</v>
      </c>
    </row>
    <row r="4345" spans="1:28" x14ac:dyDescent="0.25">
      <c r="A4345" t="s">
        <v>9612</v>
      </c>
      <c r="B4345" t="s">
        <v>9613</v>
      </c>
      <c r="C4345" t="s">
        <v>77</v>
      </c>
      <c r="D4345" t="s">
        <v>240</v>
      </c>
      <c r="E4345">
        <v>252</v>
      </c>
      <c r="F4345" t="s">
        <v>79</v>
      </c>
      <c r="G4345">
        <v>2019</v>
      </c>
      <c r="H4345" t="s">
        <v>13</v>
      </c>
      <c r="J4345" t="s">
        <v>80</v>
      </c>
      <c r="K4345">
        <v>84</v>
      </c>
      <c r="L4345" s="18">
        <v>43447</v>
      </c>
      <c r="M4345" s="18">
        <v>46004</v>
      </c>
      <c r="N4345" s="18">
        <v>43754</v>
      </c>
      <c r="O4345">
        <v>39240000</v>
      </c>
      <c r="P4345">
        <v>19620000</v>
      </c>
      <c r="Q4345">
        <v>19620000</v>
      </c>
      <c r="R4345">
        <v>433602</v>
      </c>
      <c r="S4345" t="s">
        <v>403</v>
      </c>
      <c r="T4345">
        <v>0.90816568753881444</v>
      </c>
      <c r="U4345">
        <v>-0.85216124758390532</v>
      </c>
      <c r="V4345">
        <v>0.4070773498450232</v>
      </c>
      <c r="W4345">
        <v>0.41481770034878679</v>
      </c>
      <c r="X4345">
        <v>-3.2966835268508812E-2</v>
      </c>
      <c r="Y4345" t="str">
        <f t="shared" si="268"/>
        <v>&gt;72</v>
      </c>
      <c r="Z4345" s="20">
        <f t="shared" si="269"/>
        <v>0.5</v>
      </c>
      <c r="AA4345" t="str">
        <f t="shared" si="270"/>
        <v>40%-60%</v>
      </c>
      <c r="AB4345">
        <f t="shared" si="271"/>
        <v>8.9911866327546715E-5</v>
      </c>
    </row>
    <row r="4346" spans="1:28" x14ac:dyDescent="0.25">
      <c r="A4346" t="s">
        <v>9614</v>
      </c>
      <c r="B4346" t="s">
        <v>9615</v>
      </c>
      <c r="C4346" t="s">
        <v>77</v>
      </c>
      <c r="D4346" t="s">
        <v>161</v>
      </c>
      <c r="E4346">
        <v>236</v>
      </c>
      <c r="F4346" t="s">
        <v>117</v>
      </c>
      <c r="G4346">
        <v>2021</v>
      </c>
      <c r="H4346" t="s">
        <v>29</v>
      </c>
      <c r="I4346" t="s">
        <v>84</v>
      </c>
      <c r="J4346" t="s">
        <v>80</v>
      </c>
      <c r="K4346">
        <v>84</v>
      </c>
      <c r="L4346" s="18">
        <v>44246</v>
      </c>
      <c r="M4346" s="18">
        <v>46802</v>
      </c>
      <c r="N4346" s="18">
        <v>44503</v>
      </c>
      <c r="O4346">
        <v>61788950</v>
      </c>
      <c r="P4346">
        <v>41788950</v>
      </c>
      <c r="Q4346">
        <v>20000000</v>
      </c>
      <c r="R4346">
        <v>841874</v>
      </c>
      <c r="S4346" t="s">
        <v>359</v>
      </c>
      <c r="T4346">
        <v>0.22899289660859901</v>
      </c>
      <c r="U4346">
        <v>-0.12816408105316679</v>
      </c>
      <c r="V4346">
        <v>-0.34384530499046262</v>
      </c>
      <c r="W4346">
        <v>-0.29240308983325891</v>
      </c>
      <c r="X4346">
        <v>1.9007300996350649</v>
      </c>
      <c r="Y4346" t="str">
        <f t="shared" si="268"/>
        <v>&gt;72</v>
      </c>
      <c r="Z4346" s="20">
        <f t="shared" si="269"/>
        <v>0.67631752926696442</v>
      </c>
      <c r="AA4346" t="str">
        <f t="shared" si="270"/>
        <v>60%-80%</v>
      </c>
      <c r="AB4346">
        <f t="shared" si="271"/>
        <v>1.7457129476486979E-4</v>
      </c>
    </row>
    <row r="4347" spans="1:28" x14ac:dyDescent="0.25">
      <c r="A4347" t="s">
        <v>9616</v>
      </c>
      <c r="B4347" t="s">
        <v>9617</v>
      </c>
      <c r="C4347" t="s">
        <v>77</v>
      </c>
      <c r="D4347" t="s">
        <v>112</v>
      </c>
      <c r="E4347">
        <v>87</v>
      </c>
      <c r="F4347" t="s">
        <v>87</v>
      </c>
      <c r="G4347">
        <v>2019</v>
      </c>
      <c r="H4347" t="s">
        <v>15</v>
      </c>
      <c r="J4347" t="s">
        <v>80</v>
      </c>
      <c r="K4347">
        <v>72</v>
      </c>
      <c r="L4347" s="18">
        <v>43220</v>
      </c>
      <c r="M4347" s="18">
        <v>45412</v>
      </c>
      <c r="N4347" s="18">
        <v>44266</v>
      </c>
      <c r="O4347">
        <v>33780000</v>
      </c>
      <c r="P4347">
        <v>12780000</v>
      </c>
      <c r="Q4347">
        <v>21000000</v>
      </c>
      <c r="R4347">
        <v>282174</v>
      </c>
      <c r="S4347" t="s">
        <v>257</v>
      </c>
      <c r="T4347">
        <v>1.3811610240795</v>
      </c>
      <c r="U4347">
        <v>-1.351762538310876</v>
      </c>
      <c r="V4347">
        <v>-0.61418892218228527</v>
      </c>
      <c r="W4347">
        <v>-0.65810523549954292</v>
      </c>
      <c r="X4347">
        <v>-0.72909773183379534</v>
      </c>
      <c r="Y4347" t="str">
        <f t="shared" si="268"/>
        <v>61-72</v>
      </c>
      <c r="Z4347" s="20">
        <f t="shared" si="269"/>
        <v>0.37833037300177619</v>
      </c>
      <c r="AA4347" t="str">
        <f t="shared" si="270"/>
        <v>20%-40%</v>
      </c>
      <c r="AB4347">
        <f t="shared" si="271"/>
        <v>5.8511701904302024E-5</v>
      </c>
    </row>
    <row r="4348" spans="1:28" x14ac:dyDescent="0.25">
      <c r="A4348" t="s">
        <v>9618</v>
      </c>
      <c r="B4348" t="s">
        <v>9619</v>
      </c>
      <c r="C4348" t="s">
        <v>77</v>
      </c>
      <c r="D4348" t="s">
        <v>132</v>
      </c>
      <c r="E4348">
        <v>220</v>
      </c>
      <c r="F4348" t="s">
        <v>79</v>
      </c>
      <c r="G4348">
        <v>2018</v>
      </c>
      <c r="H4348" t="s">
        <v>13</v>
      </c>
      <c r="J4348" t="s">
        <v>80</v>
      </c>
      <c r="K4348">
        <v>72</v>
      </c>
      <c r="L4348" s="18">
        <v>42952</v>
      </c>
      <c r="M4348" s="18">
        <v>45054</v>
      </c>
      <c r="N4348" s="18">
        <v>43182</v>
      </c>
      <c r="O4348">
        <v>37550000</v>
      </c>
      <c r="P4348">
        <v>18775000</v>
      </c>
      <c r="Q4348">
        <v>18775000</v>
      </c>
      <c r="R4348">
        <v>461566</v>
      </c>
      <c r="S4348" t="s">
        <v>506</v>
      </c>
      <c r="T4348">
        <v>1.1628554841376451</v>
      </c>
      <c r="U4348">
        <v>-0.85216124758390532</v>
      </c>
      <c r="V4348">
        <v>0.92086653473246149</v>
      </c>
      <c r="W4348">
        <v>2.99006999116776</v>
      </c>
      <c r="X4348">
        <v>0.74051193869292065</v>
      </c>
      <c r="Y4348" t="str">
        <f t="shared" si="268"/>
        <v>61-72</v>
      </c>
      <c r="Z4348" s="20">
        <f t="shared" si="269"/>
        <v>0.5</v>
      </c>
      <c r="AA4348" t="str">
        <f t="shared" si="270"/>
        <v>40%-60%</v>
      </c>
      <c r="AB4348">
        <f t="shared" si="271"/>
        <v>9.5710491403038788E-5</v>
      </c>
    </row>
    <row r="4349" spans="1:28" x14ac:dyDescent="0.25">
      <c r="A4349" t="s">
        <v>9620</v>
      </c>
      <c r="B4349" t="s">
        <v>9621</v>
      </c>
      <c r="C4349" t="s">
        <v>77</v>
      </c>
      <c r="D4349" t="s">
        <v>453</v>
      </c>
      <c r="E4349">
        <v>61</v>
      </c>
      <c r="F4349" t="s">
        <v>117</v>
      </c>
      <c r="G4349">
        <v>2018</v>
      </c>
      <c r="H4349" t="s">
        <v>14</v>
      </c>
      <c r="J4349" t="s">
        <v>80</v>
      </c>
      <c r="K4349">
        <v>84</v>
      </c>
      <c r="L4349" s="18">
        <v>42908</v>
      </c>
      <c r="M4349" s="18">
        <v>45465</v>
      </c>
      <c r="N4349" s="18">
        <v>42922</v>
      </c>
      <c r="O4349">
        <v>42063000</v>
      </c>
      <c r="P4349">
        <v>39959850</v>
      </c>
      <c r="Q4349">
        <v>2103150</v>
      </c>
      <c r="R4349">
        <v>820622</v>
      </c>
      <c r="S4349" t="s">
        <v>264</v>
      </c>
      <c r="T4349">
        <v>0.89603760198648907</v>
      </c>
      <c r="U4349">
        <v>0.99563418315592023</v>
      </c>
      <c r="V4349">
        <v>0.57805809090411464</v>
      </c>
      <c r="W4349">
        <v>-0.12367286100117331</v>
      </c>
      <c r="X4349">
        <v>-0.65174985443765243</v>
      </c>
      <c r="Y4349" t="str">
        <f t="shared" si="268"/>
        <v>&gt;72</v>
      </c>
      <c r="Z4349" s="20">
        <f t="shared" si="269"/>
        <v>0.95</v>
      </c>
      <c r="AA4349" t="str">
        <f t="shared" si="270"/>
        <v>80%-100%</v>
      </c>
      <c r="AB4349">
        <f t="shared" si="271"/>
        <v>1.7016447241812547E-4</v>
      </c>
    </row>
    <row r="4350" spans="1:28" x14ac:dyDescent="0.25">
      <c r="A4350" t="s">
        <v>9622</v>
      </c>
      <c r="B4350" t="s">
        <v>9623</v>
      </c>
      <c r="C4350" t="s">
        <v>77</v>
      </c>
      <c r="D4350" t="s">
        <v>384</v>
      </c>
      <c r="E4350">
        <v>291</v>
      </c>
      <c r="F4350" t="s">
        <v>79</v>
      </c>
      <c r="G4350">
        <v>2020</v>
      </c>
      <c r="H4350" t="s">
        <v>26</v>
      </c>
      <c r="I4350" t="s">
        <v>84</v>
      </c>
      <c r="J4350" t="s">
        <v>80</v>
      </c>
      <c r="K4350">
        <v>84</v>
      </c>
      <c r="L4350" s="18">
        <v>43597</v>
      </c>
      <c r="M4350" s="18">
        <v>46361</v>
      </c>
      <c r="N4350" s="18">
        <v>43888</v>
      </c>
      <c r="O4350">
        <v>42890000</v>
      </c>
      <c r="P4350">
        <v>25953000</v>
      </c>
      <c r="Q4350">
        <v>16937000</v>
      </c>
      <c r="R4350">
        <v>530655</v>
      </c>
      <c r="S4350" t="s">
        <v>343</v>
      </c>
      <c r="T4350">
        <v>0.1198401266376715</v>
      </c>
      <c r="U4350">
        <v>-0.42057337153016938</v>
      </c>
      <c r="V4350">
        <v>0.52564408481904745</v>
      </c>
      <c r="W4350">
        <v>-0.87220703551010825</v>
      </c>
      <c r="X4350">
        <v>0.19907679691992</v>
      </c>
      <c r="Y4350" t="str">
        <f t="shared" si="268"/>
        <v>&gt;72</v>
      </c>
      <c r="Z4350" s="20">
        <f t="shared" si="269"/>
        <v>0.60510608533457677</v>
      </c>
      <c r="AA4350" t="str">
        <f t="shared" si="270"/>
        <v>60%-80%</v>
      </c>
      <c r="AB4350">
        <f t="shared" si="271"/>
        <v>1.1003681123713521E-4</v>
      </c>
    </row>
    <row r="4351" spans="1:28" x14ac:dyDescent="0.25">
      <c r="A4351" t="s">
        <v>9624</v>
      </c>
      <c r="B4351" t="s">
        <v>9625</v>
      </c>
      <c r="C4351" t="s">
        <v>77</v>
      </c>
      <c r="D4351" t="s">
        <v>271</v>
      </c>
      <c r="E4351">
        <v>38</v>
      </c>
      <c r="F4351" t="s">
        <v>117</v>
      </c>
      <c r="G4351">
        <v>2019</v>
      </c>
      <c r="H4351" t="s">
        <v>14</v>
      </c>
      <c r="J4351" t="s">
        <v>80</v>
      </c>
      <c r="K4351">
        <v>84</v>
      </c>
      <c r="L4351" s="18">
        <v>43195</v>
      </c>
      <c r="M4351" s="18">
        <v>45781</v>
      </c>
      <c r="N4351" s="18">
        <v>44470</v>
      </c>
      <c r="O4351">
        <v>47650000</v>
      </c>
      <c r="P4351">
        <v>47650000</v>
      </c>
      <c r="Q4351">
        <v>0</v>
      </c>
      <c r="R4351">
        <v>951502</v>
      </c>
      <c r="S4351" t="s">
        <v>129</v>
      </c>
      <c r="T4351">
        <v>0.47155460765510449</v>
      </c>
      <c r="U4351">
        <v>1.2009447865714571</v>
      </c>
      <c r="V4351">
        <v>0.24306485484484561</v>
      </c>
      <c r="W4351">
        <v>0.149828089242065</v>
      </c>
      <c r="X4351">
        <v>-0.80644560922993824</v>
      </c>
      <c r="Y4351" t="str">
        <f t="shared" si="268"/>
        <v>&gt;72</v>
      </c>
      <c r="Z4351" s="20">
        <f t="shared" si="269"/>
        <v>1</v>
      </c>
      <c r="AA4351" t="str">
        <f t="shared" si="270"/>
        <v>80%-100%</v>
      </c>
      <c r="AB4351">
        <f t="shared" si="271"/>
        <v>1.9730379618727162E-4</v>
      </c>
    </row>
    <row r="4352" spans="1:28" x14ac:dyDescent="0.25">
      <c r="A4352" t="s">
        <v>9626</v>
      </c>
      <c r="B4352" t="s">
        <v>9627</v>
      </c>
      <c r="C4352" t="s">
        <v>77</v>
      </c>
      <c r="D4352" t="s">
        <v>149</v>
      </c>
      <c r="E4352">
        <v>83</v>
      </c>
      <c r="F4352" t="s">
        <v>79</v>
      </c>
      <c r="G4352">
        <v>2018</v>
      </c>
      <c r="H4352" t="s">
        <v>13</v>
      </c>
      <c r="J4352" t="s">
        <v>80</v>
      </c>
      <c r="K4352">
        <v>48</v>
      </c>
      <c r="L4352" s="18">
        <v>43251</v>
      </c>
      <c r="M4352" s="18">
        <v>44712</v>
      </c>
      <c r="N4352" s="18">
        <v>43860</v>
      </c>
      <c r="O4352">
        <v>43980000</v>
      </c>
      <c r="P4352">
        <v>23980000</v>
      </c>
      <c r="Q4352">
        <v>20000000</v>
      </c>
      <c r="R4352">
        <v>675540</v>
      </c>
      <c r="S4352" t="s">
        <v>736</v>
      </c>
      <c r="T4352">
        <v>1.017318457509742</v>
      </c>
      <c r="U4352">
        <v>-0.66636402120968197</v>
      </c>
      <c r="V4352">
        <v>-4.9266405141635576E-3</v>
      </c>
      <c r="W4352">
        <v>-0.40180353631129928</v>
      </c>
      <c r="X4352">
        <v>1.127251325673635</v>
      </c>
      <c r="Y4352" t="str">
        <f t="shared" si="268"/>
        <v>37-48</v>
      </c>
      <c r="Z4352" s="20">
        <f t="shared" si="269"/>
        <v>0.54524783992723969</v>
      </c>
      <c r="AA4352" t="str">
        <f t="shared" si="270"/>
        <v>40%-60%</v>
      </c>
      <c r="AB4352">
        <f t="shared" si="271"/>
        <v>1.4008021683228146E-4</v>
      </c>
    </row>
    <row r="4353" spans="1:28" x14ac:dyDescent="0.25">
      <c r="A4353" t="s">
        <v>9628</v>
      </c>
      <c r="B4353" t="s">
        <v>9629</v>
      </c>
      <c r="C4353" t="s">
        <v>77</v>
      </c>
      <c r="D4353" t="s">
        <v>373</v>
      </c>
      <c r="E4353">
        <v>27</v>
      </c>
      <c r="F4353" t="s">
        <v>87</v>
      </c>
      <c r="G4353">
        <v>2018</v>
      </c>
      <c r="H4353" t="s">
        <v>15</v>
      </c>
      <c r="J4353" t="s">
        <v>80</v>
      </c>
      <c r="K4353">
        <v>48</v>
      </c>
      <c r="L4353" s="18">
        <v>43158</v>
      </c>
      <c r="M4353" s="18">
        <v>44619</v>
      </c>
      <c r="N4353" s="18">
        <v>44033</v>
      </c>
      <c r="O4353">
        <v>35990000</v>
      </c>
      <c r="P4353">
        <v>25458989</v>
      </c>
      <c r="Q4353">
        <v>10531011</v>
      </c>
      <c r="R4353">
        <v>850682</v>
      </c>
      <c r="S4353" t="s">
        <v>92</v>
      </c>
      <c r="T4353">
        <v>1.393289109631825</v>
      </c>
      <c r="U4353">
        <v>-5.7131400406410448E-4</v>
      </c>
      <c r="V4353">
        <v>-1.562557994212864</v>
      </c>
      <c r="W4353">
        <v>-0.90176239845771844</v>
      </c>
      <c r="X4353">
        <v>1.436642835258207</v>
      </c>
      <c r="Y4353" t="str">
        <f t="shared" si="268"/>
        <v>37-48</v>
      </c>
      <c r="Z4353" s="20">
        <f t="shared" si="269"/>
        <v>0.7073906362878577</v>
      </c>
      <c r="AA4353" t="str">
        <f t="shared" si="270"/>
        <v>60%-80%</v>
      </c>
      <c r="AB4353">
        <f t="shared" si="271"/>
        <v>1.7639772480581293E-4</v>
      </c>
    </row>
    <row r="4354" spans="1:28" x14ac:dyDescent="0.25">
      <c r="A4354" t="s">
        <v>9630</v>
      </c>
      <c r="B4354" t="s">
        <v>9631</v>
      </c>
      <c r="C4354" t="s">
        <v>77</v>
      </c>
      <c r="D4354" t="s">
        <v>418</v>
      </c>
      <c r="E4354">
        <v>84</v>
      </c>
      <c r="F4354" t="s">
        <v>117</v>
      </c>
      <c r="G4354">
        <v>2018</v>
      </c>
      <c r="H4354" t="s">
        <v>14</v>
      </c>
      <c r="J4354" t="s">
        <v>80</v>
      </c>
      <c r="K4354">
        <v>36</v>
      </c>
      <c r="L4354" s="18">
        <v>43027</v>
      </c>
      <c r="M4354" s="18">
        <v>44123</v>
      </c>
      <c r="N4354" s="18">
        <v>43391</v>
      </c>
      <c r="O4354">
        <v>44050000</v>
      </c>
      <c r="P4354">
        <v>18050000</v>
      </c>
      <c r="Q4354">
        <v>26000000</v>
      </c>
      <c r="R4354">
        <v>646467</v>
      </c>
      <c r="S4354" t="s">
        <v>208</v>
      </c>
      <c r="T4354">
        <v>1.065830799719043</v>
      </c>
      <c r="U4354">
        <v>-1.222699112999005</v>
      </c>
      <c r="V4354">
        <v>0.52564408481904745</v>
      </c>
      <c r="W4354">
        <v>-0.52279273326861786</v>
      </c>
      <c r="X4354">
        <v>0.19907679691992</v>
      </c>
      <c r="Y4354" t="str">
        <f t="shared" si="268"/>
        <v>25-36</v>
      </c>
      <c r="Z4354" s="20">
        <f t="shared" si="269"/>
        <v>0.40976163450624292</v>
      </c>
      <c r="AA4354" t="str">
        <f t="shared" si="270"/>
        <v>40%-60%</v>
      </c>
      <c r="AB4354">
        <f t="shared" si="271"/>
        <v>1.3405162911880051E-4</v>
      </c>
    </row>
    <row r="4355" spans="1:28" x14ac:dyDescent="0.25">
      <c r="A4355" t="s">
        <v>9632</v>
      </c>
      <c r="B4355" t="s">
        <v>9633</v>
      </c>
      <c r="C4355" t="s">
        <v>77</v>
      </c>
      <c r="D4355" t="s">
        <v>100</v>
      </c>
      <c r="E4355">
        <v>52</v>
      </c>
      <c r="F4355" t="s">
        <v>17</v>
      </c>
      <c r="G4355">
        <v>2017</v>
      </c>
      <c r="H4355" t="s">
        <v>17</v>
      </c>
      <c r="J4355" t="s">
        <v>80</v>
      </c>
      <c r="K4355">
        <v>84</v>
      </c>
      <c r="L4355" s="18">
        <v>42748</v>
      </c>
      <c r="M4355" s="18">
        <v>45304</v>
      </c>
      <c r="N4355" s="18">
        <v>43440</v>
      </c>
      <c r="O4355">
        <v>63590000</v>
      </c>
      <c r="P4355">
        <v>57231000</v>
      </c>
      <c r="Q4355">
        <v>6359000</v>
      </c>
      <c r="R4355">
        <v>1158371</v>
      </c>
      <c r="S4355" t="s">
        <v>490</v>
      </c>
      <c r="T4355">
        <v>0.47155460765510449</v>
      </c>
      <c r="U4355">
        <v>0.79032357974038436</v>
      </c>
      <c r="V4355">
        <v>0.40408934955694281</v>
      </c>
      <c r="W4355">
        <v>-0.48482759372449169</v>
      </c>
      <c r="X4355">
        <v>1.2045992030697781</v>
      </c>
      <c r="Y4355" t="str">
        <f t="shared" ref="Y4355:Y4418" si="272">IF(K4355&lt;=24,"&lt;=24",IF(AND(K4355&gt;=25,K4355&lt;=36),"25-36",IF(AND(K4355&gt;=37,K4355&lt;=48),"37-48",IF(AND(K4355&gt;=49,K4355&lt;=60),"49-60",IF(AND(K4355&gt;=61,K4355&lt;=72),"61-72","&gt;72")))))</f>
        <v>&gt;72</v>
      </c>
      <c r="Z4355" s="20">
        <f t="shared" ref="Z4355:Z4418" si="273">IF(P4355/O4355&gt;0.2,P4355/O4355,0.2)</f>
        <v>0.9</v>
      </c>
      <c r="AA4355" t="str">
        <f t="shared" ref="AA4355:AA4418" si="274">IF(Z4355&lt;=0.2,"20%",IF(AND(Z4355&gt;0.2,Z4355&lt;=0.4),"20%-40%",IF(AND(Z4355&gt;0.4,Z4355&lt;=0.6),"40%-60%",IF(AND(Z4355&gt;0.6,Z4355&lt;=0.8),"60%-80%","80%-100%"))))</f>
        <v>80%-100%</v>
      </c>
      <c r="AB4355">
        <f t="shared" ref="AB4355:AB4418" si="275">R4355/SUM($R$2:$R$5739)</f>
        <v>2.4020022626672989E-4</v>
      </c>
    </row>
    <row r="4356" spans="1:28" x14ac:dyDescent="0.25">
      <c r="A4356" t="s">
        <v>9634</v>
      </c>
      <c r="B4356" t="s">
        <v>9635</v>
      </c>
      <c r="C4356" t="s">
        <v>77</v>
      </c>
      <c r="D4356" t="s">
        <v>388</v>
      </c>
      <c r="E4356">
        <v>38</v>
      </c>
      <c r="F4356" t="s">
        <v>95</v>
      </c>
      <c r="G4356">
        <v>2015</v>
      </c>
      <c r="H4356" t="s">
        <v>16</v>
      </c>
      <c r="J4356" t="s">
        <v>96</v>
      </c>
      <c r="K4356">
        <v>36</v>
      </c>
      <c r="L4356" s="18">
        <v>43829</v>
      </c>
      <c r="M4356" s="18">
        <v>44925</v>
      </c>
      <c r="N4356" s="18">
        <v>44187</v>
      </c>
      <c r="O4356">
        <v>30000000</v>
      </c>
      <c r="P4356">
        <v>15000000</v>
      </c>
      <c r="Q4356">
        <v>15000000</v>
      </c>
      <c r="R4356">
        <v>535447</v>
      </c>
      <c r="S4356" t="s">
        <v>321</v>
      </c>
      <c r="T4356">
        <v>-1.0565841719378799</v>
      </c>
      <c r="U4356">
        <v>-0.85216124758390532</v>
      </c>
      <c r="V4356">
        <v>-0.6600232649211939</v>
      </c>
      <c r="W4356">
        <v>-0.73912957296664616</v>
      </c>
      <c r="X4356">
        <v>0.19907679691992</v>
      </c>
      <c r="Y4356" t="str">
        <f t="shared" si="272"/>
        <v>25-36</v>
      </c>
      <c r="Z4356" s="20">
        <f t="shared" si="273"/>
        <v>0.5</v>
      </c>
      <c r="AA4356" t="str">
        <f t="shared" si="274"/>
        <v>40%-60%</v>
      </c>
      <c r="AB4356">
        <f t="shared" si="275"/>
        <v>1.1103048207684906E-4</v>
      </c>
    </row>
    <row r="4357" spans="1:28" x14ac:dyDescent="0.25">
      <c r="A4357" t="s">
        <v>9636</v>
      </c>
      <c r="B4357" t="s">
        <v>9637</v>
      </c>
      <c r="C4357" t="s">
        <v>77</v>
      </c>
      <c r="D4357" t="s">
        <v>231</v>
      </c>
      <c r="E4357">
        <v>15</v>
      </c>
      <c r="F4357" t="s">
        <v>117</v>
      </c>
      <c r="G4357">
        <v>2020</v>
      </c>
      <c r="H4357" t="s">
        <v>14</v>
      </c>
      <c r="I4357" t="s">
        <v>84</v>
      </c>
      <c r="J4357" t="s">
        <v>80</v>
      </c>
      <c r="K4357">
        <v>84</v>
      </c>
      <c r="L4357" s="18">
        <v>43705</v>
      </c>
      <c r="M4357" s="18">
        <v>46262</v>
      </c>
      <c r="N4357" s="18">
        <v>43761</v>
      </c>
      <c r="O4357">
        <v>51343000</v>
      </c>
      <c r="P4357">
        <v>47343000</v>
      </c>
      <c r="Q4357">
        <v>4000000</v>
      </c>
      <c r="R4357">
        <v>960459</v>
      </c>
      <c r="S4357" t="s">
        <v>311</v>
      </c>
      <c r="T4357">
        <v>1.0051903719574169</v>
      </c>
      <c r="U4357">
        <v>0.88104045154539878</v>
      </c>
      <c r="V4357">
        <v>0.431797209853023</v>
      </c>
      <c r="W4357">
        <v>-0.91345370718817365</v>
      </c>
      <c r="X4357">
        <v>-1.11583711881451</v>
      </c>
      <c r="Y4357" t="str">
        <f t="shared" si="272"/>
        <v>&gt;72</v>
      </c>
      <c r="Z4357" s="20">
        <f t="shared" si="273"/>
        <v>0.92209259295327506</v>
      </c>
      <c r="AA4357" t="str">
        <f t="shared" si="274"/>
        <v>80%-100%</v>
      </c>
      <c r="AB4357">
        <f t="shared" si="275"/>
        <v>1.9916112292168669E-4</v>
      </c>
    </row>
    <row r="4358" spans="1:28" x14ac:dyDescent="0.25">
      <c r="A4358" t="s">
        <v>9638</v>
      </c>
      <c r="B4358" t="s">
        <v>9639</v>
      </c>
      <c r="C4358" t="s">
        <v>77</v>
      </c>
      <c r="D4358" t="s">
        <v>291</v>
      </c>
      <c r="E4358">
        <v>60</v>
      </c>
      <c r="F4358" t="s">
        <v>87</v>
      </c>
      <c r="G4358">
        <v>2017</v>
      </c>
      <c r="H4358" t="s">
        <v>15</v>
      </c>
      <c r="J4358" t="s">
        <v>80</v>
      </c>
      <c r="K4358">
        <v>60</v>
      </c>
      <c r="L4358" s="18">
        <v>42563</v>
      </c>
      <c r="M4358" s="18">
        <v>44537</v>
      </c>
      <c r="N4358" s="18">
        <v>43402</v>
      </c>
      <c r="O4358">
        <v>37940000</v>
      </c>
      <c r="P4358">
        <v>27940000</v>
      </c>
      <c r="Q4358">
        <v>10000000</v>
      </c>
      <c r="R4358">
        <v>627051</v>
      </c>
      <c r="S4358" t="s">
        <v>675</v>
      </c>
      <c r="T4358">
        <v>-7.420924219953294E-2</v>
      </c>
      <c r="U4358">
        <v>0.1186537827995212</v>
      </c>
      <c r="V4358">
        <v>-1.090531965607777</v>
      </c>
      <c r="W4358">
        <v>-0.51620643573995484</v>
      </c>
      <c r="X4358">
        <v>-1.270532873606796</v>
      </c>
      <c r="Y4358" t="str">
        <f t="shared" si="272"/>
        <v>49-60</v>
      </c>
      <c r="Z4358" s="20">
        <f t="shared" si="273"/>
        <v>0.73642593568792836</v>
      </c>
      <c r="AA4358" t="str">
        <f t="shared" si="274"/>
        <v>60%-80%</v>
      </c>
      <c r="AB4358">
        <f t="shared" si="275"/>
        <v>1.3002552039094491E-4</v>
      </c>
    </row>
    <row r="4359" spans="1:28" x14ac:dyDescent="0.25">
      <c r="A4359" t="s">
        <v>9640</v>
      </c>
      <c r="B4359" t="s">
        <v>9641</v>
      </c>
      <c r="C4359" t="s">
        <v>77</v>
      </c>
      <c r="D4359" t="s">
        <v>78</v>
      </c>
      <c r="E4359">
        <v>49</v>
      </c>
      <c r="F4359" t="s">
        <v>79</v>
      </c>
      <c r="G4359">
        <v>2017</v>
      </c>
      <c r="H4359" t="s">
        <v>13</v>
      </c>
      <c r="J4359" t="s">
        <v>80</v>
      </c>
      <c r="K4359">
        <v>84</v>
      </c>
      <c r="L4359" s="18">
        <v>42719</v>
      </c>
      <c r="M4359" s="18">
        <v>45275</v>
      </c>
      <c r="N4359" s="18">
        <v>43083</v>
      </c>
      <c r="O4359">
        <v>34190000</v>
      </c>
      <c r="P4359">
        <v>17095000</v>
      </c>
      <c r="Q4359">
        <v>17095000</v>
      </c>
      <c r="R4359">
        <v>395486</v>
      </c>
      <c r="S4359" t="s">
        <v>158</v>
      </c>
      <c r="T4359">
        <v>1.3205205963178741</v>
      </c>
      <c r="U4359">
        <v>-0.85216124758390532</v>
      </c>
      <c r="V4359">
        <v>0.92086653473246149</v>
      </c>
      <c r="W4359">
        <v>-0.35337679133966582</v>
      </c>
      <c r="X4359">
        <v>0.43112042910834891</v>
      </c>
      <c r="Y4359" t="str">
        <f t="shared" si="272"/>
        <v>&gt;72</v>
      </c>
      <c r="Z4359" s="20">
        <f t="shared" si="273"/>
        <v>0.5</v>
      </c>
      <c r="AA4359" t="str">
        <f t="shared" si="274"/>
        <v>40%-60%</v>
      </c>
      <c r="AB4359">
        <f t="shared" si="275"/>
        <v>8.2008118888787736E-5</v>
      </c>
    </row>
    <row r="4360" spans="1:28" x14ac:dyDescent="0.25">
      <c r="A4360" t="s">
        <v>9642</v>
      </c>
      <c r="B4360" t="s">
        <v>9643</v>
      </c>
      <c r="C4360" t="s">
        <v>77</v>
      </c>
      <c r="D4360" t="s">
        <v>177</v>
      </c>
      <c r="E4360">
        <v>76</v>
      </c>
      <c r="F4360" t="s">
        <v>117</v>
      </c>
      <c r="G4360">
        <v>2019</v>
      </c>
      <c r="H4360" t="s">
        <v>14</v>
      </c>
      <c r="I4360" t="s">
        <v>84</v>
      </c>
      <c r="J4360" t="s">
        <v>80</v>
      </c>
      <c r="K4360">
        <v>72</v>
      </c>
      <c r="L4360" s="18">
        <v>43537</v>
      </c>
      <c r="M4360" s="18">
        <v>45729</v>
      </c>
      <c r="N4360" s="18">
        <v>43879</v>
      </c>
      <c r="O4360">
        <v>49990000</v>
      </c>
      <c r="P4360">
        <v>24995000</v>
      </c>
      <c r="Q4360">
        <v>24995000</v>
      </c>
      <c r="R4360">
        <v>615531</v>
      </c>
      <c r="S4360" t="s">
        <v>277</v>
      </c>
      <c r="T4360">
        <v>1.138599313032995</v>
      </c>
      <c r="U4360">
        <v>-0.85216124758390532</v>
      </c>
      <c r="V4360">
        <v>0.32803285986234038</v>
      </c>
      <c r="W4360">
        <v>-0.1805541895722641</v>
      </c>
      <c r="X4360">
        <v>0.89520769348520657</v>
      </c>
      <c r="Y4360" t="str">
        <f t="shared" si="272"/>
        <v>61-72</v>
      </c>
      <c r="Z4360" s="20">
        <f t="shared" si="273"/>
        <v>0.5</v>
      </c>
      <c r="AA4360" t="str">
        <f t="shared" si="274"/>
        <v>40%-60%</v>
      </c>
      <c r="AB4360">
        <f t="shared" si="275"/>
        <v>1.2763672905674134E-4</v>
      </c>
    </row>
    <row r="4361" spans="1:28" x14ac:dyDescent="0.25">
      <c r="A4361" t="s">
        <v>9644</v>
      </c>
      <c r="B4361" t="s">
        <v>9645</v>
      </c>
      <c r="C4361" t="s">
        <v>77</v>
      </c>
      <c r="D4361" t="s">
        <v>669</v>
      </c>
      <c r="E4361">
        <v>59</v>
      </c>
      <c r="F4361" t="s">
        <v>95</v>
      </c>
      <c r="G4361">
        <v>2020</v>
      </c>
      <c r="H4361" t="s">
        <v>16</v>
      </c>
      <c r="J4361" t="s">
        <v>96</v>
      </c>
      <c r="K4361">
        <v>48</v>
      </c>
      <c r="L4361" s="18">
        <v>43837</v>
      </c>
      <c r="M4361" s="18">
        <v>45474</v>
      </c>
      <c r="N4361" s="18">
        <v>44119</v>
      </c>
      <c r="O4361">
        <v>49000000</v>
      </c>
      <c r="P4361">
        <v>14000000</v>
      </c>
      <c r="Q4361">
        <v>35000000</v>
      </c>
      <c r="R4361">
        <v>431834</v>
      </c>
      <c r="S4361" t="s">
        <v>359</v>
      </c>
      <c r="T4361">
        <v>0.58070737762603197</v>
      </c>
      <c r="U4361">
        <v>-1.732063833650489</v>
      </c>
      <c r="V4361">
        <v>-6.7189590051072792E-2</v>
      </c>
      <c r="W4361">
        <v>0.80962182847365904</v>
      </c>
      <c r="X4361">
        <v>-1.0384892414183671</v>
      </c>
      <c r="Y4361" t="str">
        <f t="shared" si="272"/>
        <v>37-48</v>
      </c>
      <c r="Z4361" s="20">
        <f t="shared" si="273"/>
        <v>0.2857142857142857</v>
      </c>
      <c r="AA4361" t="str">
        <f t="shared" si="274"/>
        <v>20%-40%</v>
      </c>
      <c r="AB4361">
        <f t="shared" si="275"/>
        <v>8.9545253213061302E-5</v>
      </c>
    </row>
    <row r="4362" spans="1:28" x14ac:dyDescent="0.25">
      <c r="A4362" t="s">
        <v>9646</v>
      </c>
      <c r="B4362" t="s">
        <v>9647</v>
      </c>
      <c r="C4362" t="s">
        <v>77</v>
      </c>
      <c r="D4362" t="s">
        <v>384</v>
      </c>
      <c r="E4362">
        <v>61</v>
      </c>
      <c r="F4362" t="s">
        <v>117</v>
      </c>
      <c r="G4362">
        <v>2020</v>
      </c>
      <c r="H4362" t="s">
        <v>29</v>
      </c>
      <c r="I4362" t="s">
        <v>84</v>
      </c>
      <c r="J4362" t="s">
        <v>80</v>
      </c>
      <c r="K4362">
        <v>84</v>
      </c>
      <c r="L4362" s="18">
        <v>43508</v>
      </c>
      <c r="M4362" s="18">
        <v>46358</v>
      </c>
      <c r="N4362" s="18">
        <v>44299</v>
      </c>
      <c r="O4362">
        <v>50344200</v>
      </c>
      <c r="P4362">
        <v>17500000</v>
      </c>
      <c r="Q4362">
        <v>32844200</v>
      </c>
      <c r="R4362">
        <v>354011</v>
      </c>
      <c r="S4362" t="s">
        <v>255</v>
      </c>
      <c r="T4362">
        <v>-2.1844961283041311</v>
      </c>
      <c r="U4362">
        <v>-1.4779189239257029</v>
      </c>
      <c r="V4362">
        <v>-0.58097877493851102</v>
      </c>
      <c r="W4362">
        <v>2.6943238575308719</v>
      </c>
      <c r="X4362">
        <v>-3.2966835268508812E-2</v>
      </c>
      <c r="Y4362" t="str">
        <f t="shared" si="272"/>
        <v>&gt;72</v>
      </c>
      <c r="Z4362" s="20">
        <f t="shared" si="273"/>
        <v>0.34760707291008697</v>
      </c>
      <c r="AA4362" t="str">
        <f t="shared" si="274"/>
        <v>20%-40%</v>
      </c>
      <c r="AB4362">
        <f t="shared" si="275"/>
        <v>7.3407848004578257E-5</v>
      </c>
    </row>
    <row r="4363" spans="1:28" x14ac:dyDescent="0.25">
      <c r="A4363" t="s">
        <v>9648</v>
      </c>
      <c r="B4363" t="s">
        <v>9649</v>
      </c>
      <c r="C4363" t="s">
        <v>77</v>
      </c>
      <c r="D4363" t="s">
        <v>291</v>
      </c>
      <c r="E4363">
        <v>61</v>
      </c>
      <c r="F4363" t="s">
        <v>87</v>
      </c>
      <c r="G4363">
        <v>2017</v>
      </c>
      <c r="H4363" t="s">
        <v>15</v>
      </c>
      <c r="J4363" t="s">
        <v>80</v>
      </c>
      <c r="K4363">
        <v>84</v>
      </c>
      <c r="L4363" s="18">
        <v>42696</v>
      </c>
      <c r="M4363" s="18">
        <v>45252</v>
      </c>
      <c r="N4363" s="18">
        <v>43153</v>
      </c>
      <c r="O4363">
        <v>33600000</v>
      </c>
      <c r="P4363">
        <v>30240000</v>
      </c>
      <c r="Q4363">
        <v>3360000</v>
      </c>
      <c r="R4363">
        <v>568398</v>
      </c>
      <c r="S4363" t="s">
        <v>264</v>
      </c>
      <c r="T4363">
        <v>-1.202121198565784</v>
      </c>
      <c r="U4363">
        <v>0.79032357974038436</v>
      </c>
      <c r="V4363">
        <v>-0.46642022796252869</v>
      </c>
      <c r="W4363">
        <v>-0.8247769974261272</v>
      </c>
      <c r="X4363">
        <v>-1.1931849962106531</v>
      </c>
      <c r="Y4363" t="str">
        <f t="shared" si="272"/>
        <v>&gt;72</v>
      </c>
      <c r="Z4363" s="20">
        <f t="shared" si="273"/>
        <v>0.9</v>
      </c>
      <c r="AA4363" t="str">
        <f t="shared" si="274"/>
        <v>80%-100%</v>
      </c>
      <c r="AB4363">
        <f t="shared" si="275"/>
        <v>1.1786321326203499E-4</v>
      </c>
    </row>
    <row r="4364" spans="1:28" x14ac:dyDescent="0.25">
      <c r="A4364" t="s">
        <v>9650</v>
      </c>
      <c r="B4364" t="s">
        <v>9651</v>
      </c>
      <c r="C4364" t="s">
        <v>77</v>
      </c>
      <c r="D4364" t="s">
        <v>392</v>
      </c>
      <c r="E4364">
        <v>51</v>
      </c>
      <c r="F4364" t="s">
        <v>117</v>
      </c>
      <c r="G4364">
        <v>2019</v>
      </c>
      <c r="H4364" t="s">
        <v>14</v>
      </c>
      <c r="J4364" t="s">
        <v>80</v>
      </c>
      <c r="K4364">
        <v>84</v>
      </c>
      <c r="L4364" s="18">
        <v>43378</v>
      </c>
      <c r="M4364" s="18">
        <v>45787</v>
      </c>
      <c r="N4364" s="18">
        <v>44047</v>
      </c>
      <c r="O4364">
        <v>50650000</v>
      </c>
      <c r="P4364">
        <v>30000000</v>
      </c>
      <c r="Q4364">
        <v>20650000</v>
      </c>
      <c r="R4364">
        <v>622239</v>
      </c>
      <c r="S4364" t="s">
        <v>261</v>
      </c>
      <c r="T4364">
        <v>-0.18336201217046039</v>
      </c>
      <c r="U4364">
        <v>-0.47315746832719008</v>
      </c>
      <c r="V4364">
        <v>-0.26595446933907763</v>
      </c>
      <c r="W4364">
        <v>1.3164670291165861</v>
      </c>
      <c r="X4364">
        <v>1.436642835258207</v>
      </c>
      <c r="Y4364" t="str">
        <f t="shared" si="272"/>
        <v>&gt;72</v>
      </c>
      <c r="Z4364" s="20">
        <f t="shared" si="273"/>
        <v>0.5923000987166831</v>
      </c>
      <c r="AA4364" t="str">
        <f t="shared" si="274"/>
        <v>40%-60%</v>
      </c>
      <c r="AB4364">
        <f t="shared" si="275"/>
        <v>1.2902770234405364E-4</v>
      </c>
    </row>
    <row r="4365" spans="1:28" x14ac:dyDescent="0.25">
      <c r="A4365" t="s">
        <v>9652</v>
      </c>
      <c r="B4365" t="s">
        <v>9653</v>
      </c>
      <c r="C4365" t="s">
        <v>77</v>
      </c>
      <c r="D4365" t="s">
        <v>138</v>
      </c>
      <c r="E4365">
        <v>15</v>
      </c>
      <c r="F4365" t="s">
        <v>87</v>
      </c>
      <c r="G4365">
        <v>2018</v>
      </c>
      <c r="H4365" t="s">
        <v>15</v>
      </c>
      <c r="J4365" t="s">
        <v>80</v>
      </c>
      <c r="K4365">
        <v>72</v>
      </c>
      <c r="L4365" s="18">
        <v>42900</v>
      </c>
      <c r="M4365" s="18">
        <v>45091</v>
      </c>
      <c r="N4365" s="18">
        <v>44306</v>
      </c>
      <c r="O4365">
        <v>38970000</v>
      </c>
      <c r="P4365">
        <v>35073000</v>
      </c>
      <c r="Q4365">
        <v>3897000</v>
      </c>
      <c r="R4365">
        <v>778021</v>
      </c>
      <c r="S4365" t="s">
        <v>311</v>
      </c>
      <c r="T4365">
        <v>0.19260863995162311</v>
      </c>
      <c r="U4365">
        <v>0.79032357974038436</v>
      </c>
      <c r="V4365">
        <v>0.45755397548061488</v>
      </c>
      <c r="W4365">
        <v>-0.50352439438890617</v>
      </c>
      <c r="X4365">
        <v>-0.88379348662608126</v>
      </c>
      <c r="Y4365" t="str">
        <f t="shared" si="272"/>
        <v>61-72</v>
      </c>
      <c r="Z4365" s="20">
        <f t="shared" si="273"/>
        <v>0.9</v>
      </c>
      <c r="AA4365" t="str">
        <f t="shared" si="274"/>
        <v>80%-100%</v>
      </c>
      <c r="AB4365">
        <f t="shared" si="275"/>
        <v>1.6133071376982631E-4</v>
      </c>
    </row>
    <row r="4366" spans="1:28" x14ac:dyDescent="0.25">
      <c r="A4366" t="s">
        <v>9654</v>
      </c>
      <c r="B4366" t="s">
        <v>9655</v>
      </c>
      <c r="C4366" t="s">
        <v>77</v>
      </c>
      <c r="D4366" t="s">
        <v>125</v>
      </c>
      <c r="E4366">
        <v>50</v>
      </c>
      <c r="F4366" t="s">
        <v>117</v>
      </c>
      <c r="G4366">
        <v>2021</v>
      </c>
      <c r="H4366" t="s">
        <v>29</v>
      </c>
      <c r="I4366" t="s">
        <v>84</v>
      </c>
      <c r="J4366" t="s">
        <v>80</v>
      </c>
      <c r="K4366">
        <v>72</v>
      </c>
      <c r="L4366" s="18">
        <v>43842</v>
      </c>
      <c r="M4366" s="18">
        <v>46357</v>
      </c>
      <c r="N4366" s="18">
        <v>44516</v>
      </c>
      <c r="O4366">
        <v>63140000</v>
      </c>
      <c r="P4366">
        <v>31570000</v>
      </c>
      <c r="Q4366">
        <v>31570000</v>
      </c>
      <c r="R4366">
        <v>837651</v>
      </c>
      <c r="S4366" t="s">
        <v>680</v>
      </c>
      <c r="T4366">
        <v>-1.044456086385555</v>
      </c>
      <c r="U4366">
        <v>-0.85216124758390532</v>
      </c>
      <c r="V4366">
        <v>0.80229979975843724</v>
      </c>
      <c r="W4366">
        <v>-0.72253438669204695</v>
      </c>
      <c r="X4366">
        <v>-1.5799243831913681</v>
      </c>
      <c r="Y4366" t="str">
        <f t="shared" si="272"/>
        <v>61-72</v>
      </c>
      <c r="Z4366" s="20">
        <f t="shared" si="273"/>
        <v>0.5</v>
      </c>
      <c r="AA4366" t="str">
        <f t="shared" si="274"/>
        <v>40%-60%</v>
      </c>
      <c r="AB4366">
        <f t="shared" si="275"/>
        <v>1.7369561196935401E-4</v>
      </c>
    </row>
    <row r="4367" spans="1:28" x14ac:dyDescent="0.25">
      <c r="A4367" t="s">
        <v>9656</v>
      </c>
      <c r="B4367" t="s">
        <v>9657</v>
      </c>
      <c r="C4367" t="s">
        <v>77</v>
      </c>
      <c r="D4367" t="s">
        <v>392</v>
      </c>
      <c r="E4367">
        <v>60</v>
      </c>
      <c r="F4367" t="s">
        <v>12</v>
      </c>
      <c r="G4367">
        <v>2018</v>
      </c>
      <c r="H4367" t="s">
        <v>12</v>
      </c>
      <c r="J4367" t="s">
        <v>80</v>
      </c>
      <c r="K4367">
        <v>84</v>
      </c>
      <c r="L4367" s="18">
        <v>43213</v>
      </c>
      <c r="M4367" s="18">
        <v>45770</v>
      </c>
      <c r="N4367" s="18">
        <v>44109</v>
      </c>
      <c r="O4367">
        <v>74042451</v>
      </c>
      <c r="P4367">
        <v>35206700</v>
      </c>
      <c r="Q4367">
        <v>38835751</v>
      </c>
      <c r="R4367">
        <v>707640</v>
      </c>
      <c r="S4367" t="s">
        <v>191</v>
      </c>
      <c r="T4367">
        <v>0.8353971742248627</v>
      </c>
      <c r="U4367">
        <v>-0.9527903651472549</v>
      </c>
      <c r="V4367">
        <v>-0.71537211387482791</v>
      </c>
      <c r="W4367">
        <v>-0.51171146358561692</v>
      </c>
      <c r="X4367">
        <v>0.66316406129677774</v>
      </c>
      <c r="Y4367" t="str">
        <f t="shared" si="272"/>
        <v>&gt;72</v>
      </c>
      <c r="Z4367" s="20">
        <f t="shared" si="273"/>
        <v>0.47549344361925566</v>
      </c>
      <c r="AA4367" t="str">
        <f t="shared" si="274"/>
        <v>40%-60%</v>
      </c>
      <c r="AB4367">
        <f t="shared" si="275"/>
        <v>1.4673648435206747E-4</v>
      </c>
    </row>
    <row r="4368" spans="1:28" x14ac:dyDescent="0.25">
      <c r="A4368" t="s">
        <v>9658</v>
      </c>
      <c r="B4368" t="s">
        <v>9659</v>
      </c>
      <c r="C4368" t="s">
        <v>77</v>
      </c>
      <c r="D4368" t="s">
        <v>223</v>
      </c>
      <c r="E4368">
        <v>38</v>
      </c>
      <c r="F4368" t="s">
        <v>95</v>
      </c>
      <c r="G4368">
        <v>2017</v>
      </c>
      <c r="H4368" t="s">
        <v>16</v>
      </c>
      <c r="J4368" t="s">
        <v>96</v>
      </c>
      <c r="K4368">
        <v>72</v>
      </c>
      <c r="L4368" s="18">
        <v>43768</v>
      </c>
      <c r="M4368" s="18">
        <v>45960</v>
      </c>
      <c r="N4368" s="18">
        <v>44560</v>
      </c>
      <c r="O4368">
        <v>38000000</v>
      </c>
      <c r="P4368">
        <v>34200000</v>
      </c>
      <c r="Q4368">
        <v>3800000</v>
      </c>
      <c r="R4368">
        <v>784962</v>
      </c>
      <c r="S4368" t="s">
        <v>88</v>
      </c>
      <c r="T4368">
        <v>-0.18336201217046039</v>
      </c>
      <c r="U4368">
        <v>0.79032357974038436</v>
      </c>
      <c r="V4368">
        <v>0.92086653473246149</v>
      </c>
      <c r="W4368">
        <v>-0.82938348923223049</v>
      </c>
      <c r="X4368">
        <v>0.1217289195237771</v>
      </c>
      <c r="Y4368" t="str">
        <f t="shared" si="272"/>
        <v>61-72</v>
      </c>
      <c r="Z4368" s="20">
        <f t="shared" si="273"/>
        <v>0.9</v>
      </c>
      <c r="AA4368" t="str">
        <f t="shared" si="274"/>
        <v>80%-100%</v>
      </c>
      <c r="AB4368">
        <f t="shared" si="275"/>
        <v>1.6277000202075573E-4</v>
      </c>
    </row>
    <row r="4369" spans="1:28" x14ac:dyDescent="0.25">
      <c r="A4369" t="s">
        <v>9660</v>
      </c>
      <c r="B4369" t="s">
        <v>9661</v>
      </c>
      <c r="C4369" t="s">
        <v>77</v>
      </c>
      <c r="D4369" t="s">
        <v>611</v>
      </c>
      <c r="E4369">
        <v>38</v>
      </c>
      <c r="F4369" t="s">
        <v>17</v>
      </c>
      <c r="G4369">
        <v>2017</v>
      </c>
      <c r="H4369" t="s">
        <v>17</v>
      </c>
      <c r="J4369" t="s">
        <v>80</v>
      </c>
      <c r="K4369">
        <v>72</v>
      </c>
      <c r="L4369" s="18">
        <v>42625</v>
      </c>
      <c r="M4369" s="18">
        <v>44904</v>
      </c>
      <c r="N4369" s="18">
        <v>43767</v>
      </c>
      <c r="O4369">
        <v>51990000</v>
      </c>
      <c r="P4369">
        <v>33490000</v>
      </c>
      <c r="Q4369">
        <v>18500000</v>
      </c>
      <c r="R4369">
        <v>527535</v>
      </c>
      <c r="S4369" t="s">
        <v>990</v>
      </c>
      <c r="T4369">
        <v>-0.11059349885650881</v>
      </c>
      <c r="U4369">
        <v>-0.26020011175030511</v>
      </c>
      <c r="V4369">
        <v>-0.31134260593203361</v>
      </c>
      <c r="W4369">
        <v>-0.41512747946744949</v>
      </c>
      <c r="X4369">
        <v>-0.65174985443765243</v>
      </c>
      <c r="Y4369" t="str">
        <f t="shared" si="272"/>
        <v>61-72</v>
      </c>
      <c r="Z4369" s="20">
        <f t="shared" si="273"/>
        <v>0.64416233891132912</v>
      </c>
      <c r="AA4369" t="str">
        <f t="shared" si="274"/>
        <v>60%-80%</v>
      </c>
      <c r="AB4369">
        <f t="shared" si="275"/>
        <v>1.0938984691745508E-4</v>
      </c>
    </row>
    <row r="4370" spans="1:28" x14ac:dyDescent="0.25">
      <c r="A4370" t="s">
        <v>9662</v>
      </c>
      <c r="B4370" t="s">
        <v>9663</v>
      </c>
      <c r="C4370" t="s">
        <v>77</v>
      </c>
      <c r="D4370" t="s">
        <v>128</v>
      </c>
      <c r="E4370">
        <v>49</v>
      </c>
      <c r="F4370" t="s">
        <v>87</v>
      </c>
      <c r="G4370">
        <v>2018</v>
      </c>
      <c r="H4370" t="s">
        <v>15</v>
      </c>
      <c r="J4370" t="s">
        <v>80</v>
      </c>
      <c r="K4370">
        <v>24</v>
      </c>
      <c r="L4370" s="18">
        <v>43084</v>
      </c>
      <c r="M4370" s="18">
        <v>43814</v>
      </c>
      <c r="N4370" s="18">
        <v>43481</v>
      </c>
      <c r="O4370">
        <v>37102500</v>
      </c>
      <c r="P4370">
        <v>23528500</v>
      </c>
      <c r="Q4370">
        <v>13574000</v>
      </c>
      <c r="R4370">
        <v>1153176</v>
      </c>
      <c r="S4370" t="s">
        <v>162</v>
      </c>
      <c r="T4370">
        <v>0.92029377309113969</v>
      </c>
      <c r="U4370">
        <v>-0.30131847372770842</v>
      </c>
      <c r="V4370">
        <v>9.0899389914291959E-2</v>
      </c>
      <c r="W4370">
        <v>9.2522577322879766E-3</v>
      </c>
      <c r="X4370">
        <v>0.50846830650449182</v>
      </c>
      <c r="Y4370" t="str">
        <f t="shared" si="272"/>
        <v>&lt;=24</v>
      </c>
      <c r="Z4370" s="20">
        <f t="shared" si="273"/>
        <v>0.6341486422747793</v>
      </c>
      <c r="AA4370" t="str">
        <f t="shared" si="274"/>
        <v>60%-80%</v>
      </c>
      <c r="AB4370">
        <f t="shared" si="275"/>
        <v>2.3912298920239069E-4</v>
      </c>
    </row>
    <row r="4371" spans="1:28" x14ac:dyDescent="0.25">
      <c r="A4371" t="s">
        <v>9664</v>
      </c>
      <c r="B4371" t="s">
        <v>9665</v>
      </c>
      <c r="C4371" t="s">
        <v>77</v>
      </c>
      <c r="D4371" t="s">
        <v>301</v>
      </c>
      <c r="E4371">
        <v>76</v>
      </c>
      <c r="F4371" t="s">
        <v>17</v>
      </c>
      <c r="G4371">
        <v>2020</v>
      </c>
      <c r="H4371" t="s">
        <v>17</v>
      </c>
      <c r="I4371" t="s">
        <v>84</v>
      </c>
      <c r="J4371" t="s">
        <v>80</v>
      </c>
      <c r="K4371">
        <v>84</v>
      </c>
      <c r="L4371" s="18">
        <v>43862</v>
      </c>
      <c r="M4371" s="18">
        <v>46389</v>
      </c>
      <c r="N4371" s="18">
        <v>44292</v>
      </c>
      <c r="O4371">
        <v>63990000</v>
      </c>
      <c r="P4371">
        <v>63990000</v>
      </c>
      <c r="Q4371">
        <v>0</v>
      </c>
      <c r="R4371">
        <v>1347480</v>
      </c>
      <c r="S4371" t="s">
        <v>413</v>
      </c>
      <c r="T4371">
        <v>-2.427057839350637</v>
      </c>
      <c r="U4371">
        <v>1.2009447865714571</v>
      </c>
      <c r="V4371">
        <v>0.88134428974112011</v>
      </c>
      <c r="W4371">
        <v>-0.29063470678383763</v>
      </c>
      <c r="X4371">
        <v>-1.11583711881451</v>
      </c>
      <c r="Y4371" t="str">
        <f t="shared" si="272"/>
        <v>&gt;72</v>
      </c>
      <c r="Z4371" s="20">
        <f t="shared" si="273"/>
        <v>1</v>
      </c>
      <c r="AA4371" t="str">
        <f t="shared" si="274"/>
        <v>80%-100%</v>
      </c>
      <c r="AB4371">
        <f t="shared" si="275"/>
        <v>2.794139363726243E-4</v>
      </c>
    </row>
    <row r="4372" spans="1:28" x14ac:dyDescent="0.25">
      <c r="A4372" t="s">
        <v>9666</v>
      </c>
      <c r="B4372" t="s">
        <v>9667</v>
      </c>
      <c r="C4372" t="s">
        <v>77</v>
      </c>
      <c r="D4372" t="s">
        <v>138</v>
      </c>
      <c r="E4372">
        <v>220</v>
      </c>
      <c r="F4372" t="s">
        <v>79</v>
      </c>
      <c r="G4372">
        <v>2018</v>
      </c>
      <c r="H4372" t="s">
        <v>13</v>
      </c>
      <c r="J4372" t="s">
        <v>80</v>
      </c>
      <c r="K4372">
        <v>72</v>
      </c>
      <c r="L4372" s="18">
        <v>43015</v>
      </c>
      <c r="M4372" s="18">
        <v>45117</v>
      </c>
      <c r="N4372" s="18">
        <v>42986</v>
      </c>
      <c r="O4372">
        <v>38670000</v>
      </c>
      <c r="P4372">
        <v>19335000</v>
      </c>
      <c r="Q4372">
        <v>19335000</v>
      </c>
      <c r="R4372">
        <v>447478</v>
      </c>
      <c r="S4372" t="s">
        <v>113</v>
      </c>
      <c r="T4372">
        <v>0.64134780538765834</v>
      </c>
      <c r="U4372">
        <v>-0.85216124758390532</v>
      </c>
      <c r="V4372">
        <v>5.4209704221480477E-2</v>
      </c>
      <c r="W4372">
        <v>-0.86337574118221749</v>
      </c>
      <c r="X4372">
        <v>1.0499034482774929</v>
      </c>
      <c r="Y4372" t="str">
        <f t="shared" si="272"/>
        <v>61-72</v>
      </c>
      <c r="Z4372" s="20">
        <f t="shared" si="273"/>
        <v>0.5</v>
      </c>
      <c r="AA4372" t="str">
        <f t="shared" si="274"/>
        <v>40%-60%</v>
      </c>
      <c r="AB4372">
        <f t="shared" si="275"/>
        <v>9.2789198667252336E-5</v>
      </c>
    </row>
    <row r="4373" spans="1:28" x14ac:dyDescent="0.25">
      <c r="A4373" t="s">
        <v>9668</v>
      </c>
      <c r="B4373" t="s">
        <v>9669</v>
      </c>
      <c r="C4373" t="s">
        <v>77</v>
      </c>
      <c r="D4373" t="s">
        <v>645</v>
      </c>
      <c r="E4373">
        <v>61</v>
      </c>
      <c r="F4373" t="s">
        <v>17</v>
      </c>
      <c r="G4373">
        <v>2019</v>
      </c>
      <c r="H4373" t="s">
        <v>110</v>
      </c>
      <c r="J4373" t="s">
        <v>80</v>
      </c>
      <c r="K4373">
        <v>72</v>
      </c>
      <c r="L4373" s="18">
        <v>43206</v>
      </c>
      <c r="M4373" s="18">
        <v>45398</v>
      </c>
      <c r="N4373" s="18">
        <v>44536</v>
      </c>
      <c r="O4373">
        <v>51235000</v>
      </c>
      <c r="P4373">
        <v>43000000</v>
      </c>
      <c r="Q4373">
        <v>8235000</v>
      </c>
      <c r="R4373">
        <v>925102</v>
      </c>
      <c r="S4373" t="s">
        <v>262</v>
      </c>
      <c r="T4373">
        <v>0.59283546317835722</v>
      </c>
      <c r="U4373">
        <v>0.54095344505610954</v>
      </c>
      <c r="V4373">
        <v>4.7117951146968977E-2</v>
      </c>
      <c r="W4373">
        <v>-0.37067329018622958</v>
      </c>
      <c r="X4373">
        <v>-0.18766259006079469</v>
      </c>
      <c r="Y4373" t="str">
        <f t="shared" si="272"/>
        <v>61-72</v>
      </c>
      <c r="Z4373" s="20">
        <f t="shared" si="273"/>
        <v>0.83927003025275693</v>
      </c>
      <c r="AA4373" t="str">
        <f t="shared" si="274"/>
        <v>80%-100%</v>
      </c>
      <c r="AB4373">
        <f t="shared" si="275"/>
        <v>1.918294827130551E-4</v>
      </c>
    </row>
    <row r="4374" spans="1:28" x14ac:dyDescent="0.25">
      <c r="A4374" t="s">
        <v>9670</v>
      </c>
      <c r="B4374" t="s">
        <v>9671</v>
      </c>
      <c r="C4374" t="s">
        <v>77</v>
      </c>
      <c r="D4374" t="s">
        <v>161</v>
      </c>
      <c r="E4374">
        <v>38</v>
      </c>
      <c r="F4374" t="s">
        <v>117</v>
      </c>
      <c r="G4374">
        <v>2022</v>
      </c>
      <c r="H4374" t="s">
        <v>29</v>
      </c>
      <c r="I4374" t="s">
        <v>84</v>
      </c>
      <c r="J4374" t="s">
        <v>80</v>
      </c>
      <c r="K4374">
        <v>84</v>
      </c>
      <c r="L4374" s="18">
        <v>44284</v>
      </c>
      <c r="M4374" s="18">
        <v>46841</v>
      </c>
      <c r="N4374" s="18">
        <v>44559</v>
      </c>
      <c r="O4374">
        <v>61730000</v>
      </c>
      <c r="P4374">
        <v>61730000</v>
      </c>
      <c r="Q4374">
        <v>0</v>
      </c>
      <c r="R4374">
        <v>1291992</v>
      </c>
      <c r="S4374" t="s">
        <v>331</v>
      </c>
      <c r="T4374">
        <v>-0.71699777647277252</v>
      </c>
      <c r="U4374">
        <v>1.2009447865714571</v>
      </c>
      <c r="V4374">
        <v>0.13042163490563341</v>
      </c>
      <c r="W4374">
        <v>0.14860668353225451</v>
      </c>
      <c r="X4374">
        <v>-1.11583711881451</v>
      </c>
      <c r="Y4374" t="str">
        <f t="shared" si="272"/>
        <v>&gt;72</v>
      </c>
      <c r="Z4374" s="20">
        <f t="shared" si="273"/>
        <v>1</v>
      </c>
      <c r="AA4374" t="str">
        <f t="shared" si="274"/>
        <v>80%-100%</v>
      </c>
      <c r="AB4374">
        <f t="shared" si="275"/>
        <v>2.6790792477954375E-4</v>
      </c>
    </row>
    <row r="4375" spans="1:28" x14ac:dyDescent="0.25">
      <c r="A4375" t="s">
        <v>9672</v>
      </c>
      <c r="B4375" t="s">
        <v>9673</v>
      </c>
      <c r="C4375" t="s">
        <v>77</v>
      </c>
      <c r="D4375" t="s">
        <v>457</v>
      </c>
      <c r="E4375">
        <v>62</v>
      </c>
      <c r="F4375" t="s">
        <v>95</v>
      </c>
      <c r="G4375">
        <v>2021</v>
      </c>
      <c r="H4375" t="s">
        <v>16</v>
      </c>
      <c r="I4375" t="s">
        <v>84</v>
      </c>
      <c r="J4375" t="s">
        <v>96</v>
      </c>
      <c r="K4375">
        <v>84</v>
      </c>
      <c r="L4375" s="18">
        <v>44378</v>
      </c>
      <c r="M4375" s="18">
        <v>46759</v>
      </c>
      <c r="N4375" s="18">
        <v>44379</v>
      </c>
      <c r="O4375">
        <v>42990000</v>
      </c>
      <c r="P4375">
        <v>42990000</v>
      </c>
      <c r="Q4375">
        <v>0</v>
      </c>
      <c r="R4375">
        <v>942982</v>
      </c>
      <c r="S4375" t="s">
        <v>190</v>
      </c>
      <c r="T4375">
        <v>3.4943527771394541E-2</v>
      </c>
      <c r="U4375">
        <v>1.2009447865714571</v>
      </c>
      <c r="V4375">
        <v>0.72325530977575447</v>
      </c>
      <c r="W4375">
        <v>1.9937318485543529</v>
      </c>
      <c r="X4375">
        <v>-0.57440197704150942</v>
      </c>
      <c r="Y4375" t="str">
        <f t="shared" si="272"/>
        <v>&gt;72</v>
      </c>
      <c r="Z4375" s="20">
        <f t="shared" si="273"/>
        <v>1</v>
      </c>
      <c r="AA4375" t="str">
        <f t="shared" si="274"/>
        <v>80%-100%</v>
      </c>
      <c r="AB4375">
        <f t="shared" si="275"/>
        <v>1.9553708592968358E-4</v>
      </c>
    </row>
    <row r="4376" spans="1:28" x14ac:dyDescent="0.25">
      <c r="A4376" t="s">
        <v>9674</v>
      </c>
      <c r="B4376" t="s">
        <v>9675</v>
      </c>
      <c r="C4376" t="s">
        <v>77</v>
      </c>
      <c r="D4376" t="s">
        <v>212</v>
      </c>
      <c r="E4376">
        <v>62</v>
      </c>
      <c r="F4376" t="s">
        <v>79</v>
      </c>
      <c r="G4376">
        <v>2018</v>
      </c>
      <c r="H4376" t="s">
        <v>13</v>
      </c>
      <c r="J4376" t="s">
        <v>80</v>
      </c>
      <c r="K4376">
        <v>84</v>
      </c>
      <c r="L4376" s="18">
        <v>42991</v>
      </c>
      <c r="M4376" s="18">
        <v>45548</v>
      </c>
      <c r="N4376" s="18">
        <v>43444</v>
      </c>
      <c r="O4376">
        <v>44258200</v>
      </c>
      <c r="P4376">
        <v>6641700</v>
      </c>
      <c r="Q4376">
        <v>37616500</v>
      </c>
      <c r="R4376">
        <v>154727</v>
      </c>
      <c r="S4376" t="s">
        <v>374</v>
      </c>
      <c r="T4376">
        <v>0.8111410031202122</v>
      </c>
      <c r="U4376">
        <v>-2.2890599191691829</v>
      </c>
      <c r="V4376">
        <v>1.237044494663192</v>
      </c>
      <c r="W4376">
        <v>1.980872570613891</v>
      </c>
      <c r="X4376">
        <v>-0.4197062222492236</v>
      </c>
      <c r="Y4376" t="str">
        <f t="shared" si="272"/>
        <v>&gt;72</v>
      </c>
      <c r="Z4376" s="20">
        <f t="shared" si="273"/>
        <v>0.2</v>
      </c>
      <c r="AA4376" t="str">
        <f t="shared" si="274"/>
        <v>20%</v>
      </c>
      <c r="AB4376">
        <f t="shared" si="275"/>
        <v>3.2084246247162885E-5</v>
      </c>
    </row>
    <row r="4377" spans="1:28" x14ac:dyDescent="0.25">
      <c r="A4377" t="s">
        <v>9676</v>
      </c>
      <c r="B4377" t="s">
        <v>9677</v>
      </c>
      <c r="C4377" t="s">
        <v>77</v>
      </c>
      <c r="D4377" t="s">
        <v>9678</v>
      </c>
      <c r="E4377">
        <v>62</v>
      </c>
      <c r="F4377" t="s">
        <v>117</v>
      </c>
      <c r="G4377">
        <v>2018</v>
      </c>
      <c r="H4377" t="s">
        <v>14</v>
      </c>
      <c r="J4377" t="s">
        <v>80</v>
      </c>
      <c r="K4377">
        <v>24</v>
      </c>
      <c r="L4377" s="18">
        <v>43122</v>
      </c>
      <c r="M4377" s="18">
        <v>43852</v>
      </c>
      <c r="N4377" s="18">
        <v>43124</v>
      </c>
      <c r="O4377">
        <v>49620000</v>
      </c>
      <c r="P4377">
        <v>7443000</v>
      </c>
      <c r="Q4377">
        <v>42177000</v>
      </c>
      <c r="R4377">
        <v>330728</v>
      </c>
      <c r="S4377" t="s">
        <v>374</v>
      </c>
      <c r="T4377">
        <v>1.308392510765549</v>
      </c>
      <c r="U4377">
        <v>-2.289335471492659</v>
      </c>
      <c r="V4377">
        <v>-4.4146365390986242</v>
      </c>
      <c r="W4377">
        <v>0.31893038215042713</v>
      </c>
      <c r="X4377">
        <v>0.35377255171220601</v>
      </c>
      <c r="Y4377" t="str">
        <f t="shared" si="272"/>
        <v>&lt;=24</v>
      </c>
      <c r="Z4377" s="20">
        <f t="shared" si="273"/>
        <v>0.2</v>
      </c>
      <c r="AA4377" t="str">
        <f t="shared" si="274"/>
        <v>20%</v>
      </c>
      <c r="AB4377">
        <f t="shared" si="275"/>
        <v>6.8579876768965246E-5</v>
      </c>
    </row>
    <row r="4378" spans="1:28" x14ac:dyDescent="0.25">
      <c r="A4378" t="s">
        <v>9679</v>
      </c>
      <c r="B4378" t="s">
        <v>9680</v>
      </c>
      <c r="C4378" t="s">
        <v>77</v>
      </c>
      <c r="D4378" t="s">
        <v>463</v>
      </c>
      <c r="E4378">
        <v>7</v>
      </c>
      <c r="F4378" t="s">
        <v>117</v>
      </c>
      <c r="G4378">
        <v>2018</v>
      </c>
      <c r="H4378" t="s">
        <v>14</v>
      </c>
      <c r="J4378" t="s">
        <v>80</v>
      </c>
      <c r="K4378">
        <v>12</v>
      </c>
      <c r="L4378" s="18">
        <v>43032</v>
      </c>
      <c r="M4378" s="18">
        <v>43397</v>
      </c>
      <c r="N4378" s="18">
        <v>43257</v>
      </c>
      <c r="O4378">
        <v>45000000</v>
      </c>
      <c r="P4378">
        <v>7000000</v>
      </c>
      <c r="Q4378">
        <v>38000000</v>
      </c>
      <c r="R4378">
        <v>642500</v>
      </c>
      <c r="S4378" t="s">
        <v>307</v>
      </c>
      <c r="T4378">
        <v>0.89603760198648907</v>
      </c>
      <c r="U4378">
        <v>-2.2665231822242662</v>
      </c>
      <c r="V4378">
        <v>-0.34384530499046262</v>
      </c>
      <c r="W4378">
        <v>-0.58024725957363321</v>
      </c>
      <c r="X4378">
        <v>-0.72909773183379534</v>
      </c>
      <c r="Y4378" t="str">
        <f t="shared" si="272"/>
        <v>&lt;=24</v>
      </c>
      <c r="Z4378" s="20">
        <f t="shared" si="273"/>
        <v>0.2</v>
      </c>
      <c r="AA4378" t="str">
        <f t="shared" si="274"/>
        <v>20%</v>
      </c>
      <c r="AB4378">
        <f t="shared" si="275"/>
        <v>1.3322903057515594E-4</v>
      </c>
    </row>
    <row r="4379" spans="1:28" x14ac:dyDescent="0.25">
      <c r="A4379" t="s">
        <v>9681</v>
      </c>
      <c r="B4379" t="s">
        <v>9682</v>
      </c>
      <c r="C4379" t="s">
        <v>77</v>
      </c>
      <c r="D4379" t="s">
        <v>402</v>
      </c>
      <c r="E4379">
        <v>38</v>
      </c>
      <c r="F4379" t="s">
        <v>79</v>
      </c>
      <c r="G4379">
        <v>2018</v>
      </c>
      <c r="H4379" t="s">
        <v>13</v>
      </c>
      <c r="J4379" t="s">
        <v>80</v>
      </c>
      <c r="K4379">
        <v>36</v>
      </c>
      <c r="L4379" s="18">
        <v>43012</v>
      </c>
      <c r="M4379" s="18">
        <v>43931</v>
      </c>
      <c r="N4379" s="18">
        <v>42891</v>
      </c>
      <c r="O4379">
        <v>33440000</v>
      </c>
      <c r="P4379">
        <v>30000000</v>
      </c>
      <c r="Q4379">
        <v>3440000</v>
      </c>
      <c r="R4379">
        <v>1074460</v>
      </c>
      <c r="S4379" t="s">
        <v>990</v>
      </c>
      <c r="T4379">
        <v>1.308392510765549</v>
      </c>
      <c r="U4379">
        <v>0.77853541112322411</v>
      </c>
      <c r="V4379">
        <v>0.52564408481904745</v>
      </c>
      <c r="W4379">
        <v>1.596389984544369</v>
      </c>
      <c r="X4379">
        <v>0.97255557088134947</v>
      </c>
      <c r="Y4379" t="str">
        <f t="shared" si="272"/>
        <v>25-36</v>
      </c>
      <c r="Z4379" s="20">
        <f t="shared" si="273"/>
        <v>0.89712918660287078</v>
      </c>
      <c r="AA4379" t="str">
        <f t="shared" si="274"/>
        <v>80%-100%</v>
      </c>
      <c r="AB4379">
        <f t="shared" si="275"/>
        <v>2.2280041119343509E-4</v>
      </c>
    </row>
    <row r="4380" spans="1:28" x14ac:dyDescent="0.25">
      <c r="A4380" t="s">
        <v>9683</v>
      </c>
      <c r="B4380" t="s">
        <v>9684</v>
      </c>
      <c r="C4380" t="s">
        <v>77</v>
      </c>
      <c r="D4380" t="s">
        <v>9685</v>
      </c>
      <c r="E4380">
        <v>76</v>
      </c>
      <c r="F4380" t="s">
        <v>469</v>
      </c>
      <c r="G4380">
        <v>2021</v>
      </c>
      <c r="H4380" t="s">
        <v>10</v>
      </c>
      <c r="I4380" t="s">
        <v>188</v>
      </c>
      <c r="J4380" t="s">
        <v>80</v>
      </c>
      <c r="K4380">
        <v>72</v>
      </c>
      <c r="L4380" s="18">
        <v>43836</v>
      </c>
      <c r="M4380" s="18">
        <v>46174</v>
      </c>
      <c r="N4380" s="18">
        <v>44348</v>
      </c>
      <c r="O4380">
        <v>51990000</v>
      </c>
      <c r="P4380">
        <v>53903100</v>
      </c>
      <c r="Q4380">
        <v>0</v>
      </c>
      <c r="R4380">
        <v>1310301</v>
      </c>
      <c r="S4380" t="s">
        <v>278</v>
      </c>
      <c r="T4380">
        <v>-1.0565841719378799</v>
      </c>
      <c r="U4380">
        <v>1.35204296521899</v>
      </c>
      <c r="V4380">
        <v>1.029155944641182</v>
      </c>
      <c r="W4380">
        <v>1.3387646532988631</v>
      </c>
      <c r="X4380">
        <v>1.9007300996350649</v>
      </c>
      <c r="Y4380" t="str">
        <f t="shared" si="272"/>
        <v>61-72</v>
      </c>
      <c r="Z4380" s="20">
        <f t="shared" si="273"/>
        <v>1.036797461050202</v>
      </c>
      <c r="AA4380" t="str">
        <f t="shared" si="274"/>
        <v>80%-100%</v>
      </c>
      <c r="AB4380">
        <f t="shared" si="275"/>
        <v>2.7170448559012827E-4</v>
      </c>
    </row>
    <row r="4381" spans="1:28" x14ac:dyDescent="0.25">
      <c r="A4381" t="s">
        <v>9686</v>
      </c>
      <c r="B4381" t="s">
        <v>9687</v>
      </c>
      <c r="C4381" t="s">
        <v>77</v>
      </c>
      <c r="D4381" t="s">
        <v>100</v>
      </c>
      <c r="E4381">
        <v>38</v>
      </c>
      <c r="F4381" t="s">
        <v>17</v>
      </c>
      <c r="G4381">
        <v>2017</v>
      </c>
      <c r="H4381" t="s">
        <v>17</v>
      </c>
      <c r="J4381" t="s">
        <v>80</v>
      </c>
      <c r="K4381">
        <v>48</v>
      </c>
      <c r="L4381" s="18">
        <v>42724</v>
      </c>
      <c r="M4381" s="18">
        <v>44185</v>
      </c>
      <c r="N4381" s="18">
        <v>42825</v>
      </c>
      <c r="O4381">
        <v>50430300</v>
      </c>
      <c r="P4381">
        <v>31430300</v>
      </c>
      <c r="Q4381">
        <v>19000000</v>
      </c>
      <c r="R4381">
        <v>850819</v>
      </c>
      <c r="S4381" t="s">
        <v>814</v>
      </c>
      <c r="T4381">
        <v>1.17498356968997</v>
      </c>
      <c r="U4381">
        <v>-0.34610191546885938</v>
      </c>
      <c r="V4381">
        <v>-0.74129206685198923</v>
      </c>
      <c r="W4381">
        <v>-0.60217955732526118</v>
      </c>
      <c r="X4381">
        <v>-0.80644560922993824</v>
      </c>
      <c r="Y4381" t="str">
        <f t="shared" si="272"/>
        <v>37-48</v>
      </c>
      <c r="Z4381" s="20">
        <f t="shared" si="273"/>
        <v>0.62324237611118716</v>
      </c>
      <c r="AA4381" t="str">
        <f t="shared" si="274"/>
        <v>60%-80%</v>
      </c>
      <c r="AB4381">
        <f t="shared" si="275"/>
        <v>1.7642613317497838E-4</v>
      </c>
    </row>
    <row r="4382" spans="1:28" x14ac:dyDescent="0.25">
      <c r="A4382" t="s">
        <v>9688</v>
      </c>
      <c r="B4382" t="s">
        <v>9689</v>
      </c>
      <c r="C4382" t="s">
        <v>77</v>
      </c>
      <c r="D4382" t="s">
        <v>240</v>
      </c>
      <c r="E4382">
        <v>62</v>
      </c>
      <c r="F4382" t="s">
        <v>79</v>
      </c>
      <c r="G4382">
        <v>2019</v>
      </c>
      <c r="H4382" t="s">
        <v>13</v>
      </c>
      <c r="J4382" t="s">
        <v>80</v>
      </c>
      <c r="K4382">
        <v>84</v>
      </c>
      <c r="L4382" s="18">
        <v>43462</v>
      </c>
      <c r="M4382" s="18">
        <v>46019</v>
      </c>
      <c r="N4382" s="18">
        <v>43825</v>
      </c>
      <c r="O4382">
        <v>33500000</v>
      </c>
      <c r="P4382">
        <v>16750000</v>
      </c>
      <c r="Q4382">
        <v>16750000</v>
      </c>
      <c r="R4382">
        <v>370176</v>
      </c>
      <c r="S4382" t="s">
        <v>166</v>
      </c>
      <c r="T4382">
        <v>-0.47443606542626698</v>
      </c>
      <c r="U4382">
        <v>-0.85216124758390532</v>
      </c>
      <c r="V4382">
        <v>0.4070773498450232</v>
      </c>
      <c r="W4382">
        <v>-0.67857373825063361</v>
      </c>
      <c r="X4382">
        <v>-0.49705409964536651</v>
      </c>
      <c r="Y4382" t="str">
        <f t="shared" si="272"/>
        <v>&gt;72</v>
      </c>
      <c r="Z4382" s="20">
        <f t="shared" si="273"/>
        <v>0.5</v>
      </c>
      <c r="AA4382" t="str">
        <f t="shared" si="274"/>
        <v>40%-60%</v>
      </c>
      <c r="AB4382">
        <f t="shared" si="275"/>
        <v>7.6759828205741511E-5</v>
      </c>
    </row>
    <row r="4383" spans="1:28" x14ac:dyDescent="0.25">
      <c r="A4383" t="s">
        <v>9690</v>
      </c>
      <c r="B4383" t="s">
        <v>9691</v>
      </c>
      <c r="C4383" t="s">
        <v>77</v>
      </c>
      <c r="D4383" t="s">
        <v>83</v>
      </c>
      <c r="E4383">
        <v>60</v>
      </c>
      <c r="F4383" t="s">
        <v>79</v>
      </c>
      <c r="G4383">
        <v>2021</v>
      </c>
      <c r="H4383" t="s">
        <v>26</v>
      </c>
      <c r="I4383" t="s">
        <v>84</v>
      </c>
      <c r="J4383" t="s">
        <v>80</v>
      </c>
      <c r="K4383">
        <v>84</v>
      </c>
      <c r="L4383" s="18">
        <v>43978</v>
      </c>
      <c r="M4383" s="18">
        <v>46534</v>
      </c>
      <c r="N4383" s="18">
        <v>44000</v>
      </c>
      <c r="O4383">
        <v>55370000</v>
      </c>
      <c r="P4383">
        <v>40870000</v>
      </c>
      <c r="Q4383">
        <v>14500000</v>
      </c>
      <c r="R4383">
        <v>891118</v>
      </c>
      <c r="S4383" t="s">
        <v>189</v>
      </c>
      <c r="T4383">
        <v>-0.51082032208324291</v>
      </c>
      <c r="U4383">
        <v>0.125631891673398</v>
      </c>
      <c r="V4383">
        <v>0.4070773498450232</v>
      </c>
      <c r="W4383">
        <v>-0.41622242985784758</v>
      </c>
      <c r="X4383">
        <v>0.35377255171220601</v>
      </c>
      <c r="Y4383" t="str">
        <f t="shared" si="272"/>
        <v>&gt;72</v>
      </c>
      <c r="Z4383" s="20">
        <f t="shared" si="273"/>
        <v>0.73812533863102758</v>
      </c>
      <c r="AA4383" t="str">
        <f t="shared" si="274"/>
        <v>60%-80%</v>
      </c>
      <c r="AB4383">
        <f t="shared" si="275"/>
        <v>1.8478254827715456E-4</v>
      </c>
    </row>
    <row r="4384" spans="1:28" x14ac:dyDescent="0.25">
      <c r="A4384" t="s">
        <v>9692</v>
      </c>
      <c r="B4384" t="s">
        <v>9693</v>
      </c>
      <c r="C4384" t="s">
        <v>77</v>
      </c>
      <c r="D4384" t="s">
        <v>165</v>
      </c>
      <c r="E4384">
        <v>48</v>
      </c>
      <c r="F4384" t="s">
        <v>17</v>
      </c>
      <c r="G4384">
        <v>2020</v>
      </c>
      <c r="H4384" t="s">
        <v>17</v>
      </c>
      <c r="I4384" t="s">
        <v>84</v>
      </c>
      <c r="J4384" t="s">
        <v>80</v>
      </c>
      <c r="K4384">
        <v>72</v>
      </c>
      <c r="L4384" s="18">
        <v>43594</v>
      </c>
      <c r="M4384" s="18">
        <v>45905</v>
      </c>
      <c r="N4384" s="18">
        <v>44035</v>
      </c>
      <c r="O4384">
        <v>68050000</v>
      </c>
      <c r="P4384">
        <v>34025000</v>
      </c>
      <c r="Q4384">
        <v>34025000</v>
      </c>
      <c r="R4384">
        <v>774704</v>
      </c>
      <c r="S4384" t="s">
        <v>407</v>
      </c>
      <c r="T4384">
        <v>-1.8206535617343731</v>
      </c>
      <c r="U4384">
        <v>-0.85216124758390532</v>
      </c>
      <c r="V4384">
        <v>-0.81811224488655909</v>
      </c>
      <c r="W4384">
        <v>0.13265904142609011</v>
      </c>
      <c r="X4384">
        <v>-1.0384892414183671</v>
      </c>
      <c r="Y4384" t="str">
        <f t="shared" si="272"/>
        <v>61-72</v>
      </c>
      <c r="Z4384" s="20">
        <f t="shared" si="273"/>
        <v>0.5</v>
      </c>
      <c r="AA4384" t="str">
        <f t="shared" si="274"/>
        <v>40%-60%</v>
      </c>
      <c r="AB4384">
        <f t="shared" si="275"/>
        <v>1.6064289945944842E-4</v>
      </c>
    </row>
    <row r="4385" spans="1:28" x14ac:dyDescent="0.25">
      <c r="A4385" t="s">
        <v>9694</v>
      </c>
      <c r="B4385" t="s">
        <v>9695</v>
      </c>
      <c r="C4385" t="s">
        <v>77</v>
      </c>
      <c r="D4385" t="s">
        <v>366</v>
      </c>
      <c r="E4385">
        <v>236</v>
      </c>
      <c r="F4385" t="s">
        <v>87</v>
      </c>
      <c r="G4385">
        <v>2018</v>
      </c>
      <c r="H4385" t="s">
        <v>15</v>
      </c>
      <c r="J4385" t="s">
        <v>80</v>
      </c>
      <c r="K4385">
        <v>72</v>
      </c>
      <c r="L4385" s="18">
        <v>42892</v>
      </c>
      <c r="M4385" s="18">
        <v>45083</v>
      </c>
      <c r="N4385" s="18">
        <v>44503</v>
      </c>
      <c r="O4385">
        <v>37850000</v>
      </c>
      <c r="P4385">
        <v>18925000</v>
      </c>
      <c r="Q4385">
        <v>18925000</v>
      </c>
      <c r="R4385">
        <v>481806</v>
      </c>
      <c r="S4385" t="s">
        <v>710</v>
      </c>
      <c r="T4385">
        <v>0.50793886431208024</v>
      </c>
      <c r="U4385">
        <v>-0.85216124758390532</v>
      </c>
      <c r="V4385">
        <v>0.60468857480173022</v>
      </c>
      <c r="W4385">
        <v>-0.78647114211259717</v>
      </c>
      <c r="X4385">
        <v>-1.425228628399082</v>
      </c>
      <c r="Y4385" t="str">
        <f t="shared" si="272"/>
        <v>61-72</v>
      </c>
      <c r="Z4385" s="20">
        <f t="shared" si="273"/>
        <v>0.5</v>
      </c>
      <c r="AA4385" t="str">
        <f t="shared" si="274"/>
        <v>40%-60%</v>
      </c>
      <c r="AB4385">
        <f t="shared" si="275"/>
        <v>9.9907465066604792E-5</v>
      </c>
    </row>
    <row r="4386" spans="1:28" x14ac:dyDescent="0.25">
      <c r="A4386" t="s">
        <v>9696</v>
      </c>
      <c r="B4386" t="s">
        <v>9697</v>
      </c>
      <c r="C4386" t="s">
        <v>77</v>
      </c>
      <c r="D4386" t="s">
        <v>231</v>
      </c>
      <c r="E4386">
        <v>49</v>
      </c>
      <c r="F4386" t="s">
        <v>79</v>
      </c>
      <c r="G4386">
        <v>2020</v>
      </c>
      <c r="H4386" t="s">
        <v>13</v>
      </c>
      <c r="I4386" t="s">
        <v>84</v>
      </c>
      <c r="J4386" t="s">
        <v>80</v>
      </c>
      <c r="K4386">
        <v>72</v>
      </c>
      <c r="L4386" s="18">
        <v>43533</v>
      </c>
      <c r="M4386" s="18">
        <v>45903</v>
      </c>
      <c r="N4386" s="18">
        <v>44508</v>
      </c>
      <c r="O4386">
        <v>45860250</v>
      </c>
      <c r="P4386">
        <v>41274225</v>
      </c>
      <c r="Q4386">
        <v>4586025</v>
      </c>
      <c r="R4386">
        <v>923018</v>
      </c>
      <c r="S4386" t="s">
        <v>118</v>
      </c>
      <c r="T4386">
        <v>-0.94743140196695275</v>
      </c>
      <c r="U4386">
        <v>0.79032357974038436</v>
      </c>
      <c r="V4386">
        <v>0.56687373031625943</v>
      </c>
      <c r="W4386">
        <v>0.42253346625529897</v>
      </c>
      <c r="X4386">
        <v>-1.1931849962106531</v>
      </c>
      <c r="Y4386" t="str">
        <f t="shared" si="272"/>
        <v>61-72</v>
      </c>
      <c r="Z4386" s="20">
        <f t="shared" si="273"/>
        <v>0.9</v>
      </c>
      <c r="AA4386" t="str">
        <f t="shared" si="274"/>
        <v>80%-100%</v>
      </c>
      <c r="AB4386">
        <f t="shared" si="275"/>
        <v>1.9139734372516619E-4</v>
      </c>
    </row>
    <row r="4387" spans="1:28" x14ac:dyDescent="0.25">
      <c r="A4387" t="s">
        <v>9698</v>
      </c>
      <c r="B4387" t="s">
        <v>9699</v>
      </c>
      <c r="C4387" t="s">
        <v>77</v>
      </c>
      <c r="D4387" t="s">
        <v>404</v>
      </c>
      <c r="E4387">
        <v>74</v>
      </c>
      <c r="F4387" t="s">
        <v>12</v>
      </c>
      <c r="G4387">
        <v>2021</v>
      </c>
      <c r="H4387" t="s">
        <v>12</v>
      </c>
      <c r="I4387" t="s">
        <v>84</v>
      </c>
      <c r="J4387" t="s">
        <v>80</v>
      </c>
      <c r="K4387">
        <v>72</v>
      </c>
      <c r="L4387" s="18">
        <v>43961</v>
      </c>
      <c r="M4387" s="18">
        <v>46300</v>
      </c>
      <c r="N4387" s="18">
        <v>44313</v>
      </c>
      <c r="O4387">
        <v>78690000</v>
      </c>
      <c r="P4387">
        <v>42690000</v>
      </c>
      <c r="Q4387">
        <v>36000000</v>
      </c>
      <c r="R4387">
        <v>948855</v>
      </c>
      <c r="S4387" t="s">
        <v>498</v>
      </c>
      <c r="T4387">
        <v>-0.58358883539719453</v>
      </c>
      <c r="U4387">
        <v>-0.67761201174073116</v>
      </c>
      <c r="V4387">
        <v>-0.22527857001643839</v>
      </c>
      <c r="W4387">
        <v>0.45145887593192541</v>
      </c>
      <c r="X4387">
        <v>0.1217289195237771</v>
      </c>
      <c r="Y4387" t="str">
        <f t="shared" si="272"/>
        <v>61-72</v>
      </c>
      <c r="Z4387" s="20">
        <f t="shared" si="273"/>
        <v>0.54250857796416319</v>
      </c>
      <c r="AA4387" t="str">
        <f t="shared" si="274"/>
        <v>40%-60%</v>
      </c>
      <c r="AB4387">
        <f t="shared" si="275"/>
        <v>1.9675491331733788E-4</v>
      </c>
    </row>
    <row r="4388" spans="1:28" x14ac:dyDescent="0.25">
      <c r="A4388" t="s">
        <v>9700</v>
      </c>
      <c r="B4388" t="s">
        <v>9701</v>
      </c>
      <c r="C4388" t="s">
        <v>77</v>
      </c>
      <c r="D4388" t="s">
        <v>9702</v>
      </c>
      <c r="E4388">
        <v>-1</v>
      </c>
      <c r="F4388" t="s">
        <v>25</v>
      </c>
      <c r="G4388">
        <v>2021</v>
      </c>
      <c r="H4388" t="s">
        <v>25</v>
      </c>
      <c r="I4388" t="s">
        <v>84</v>
      </c>
      <c r="J4388" t="s">
        <v>80</v>
      </c>
      <c r="K4388">
        <v>84</v>
      </c>
      <c r="L4388" s="18">
        <v>44253</v>
      </c>
      <c r="M4388" s="18">
        <v>46809</v>
      </c>
      <c r="N4388" s="18">
        <v>44504</v>
      </c>
      <c r="O4388">
        <v>37645454</v>
      </c>
      <c r="P4388">
        <v>37645454</v>
      </c>
      <c r="Q4388">
        <v>0</v>
      </c>
      <c r="R4388">
        <v>800406</v>
      </c>
      <c r="S4388" t="s">
        <v>382</v>
      </c>
      <c r="T4388">
        <v>5.9199698876045093E-2</v>
      </c>
      <c r="U4388">
        <v>1.2009447865714571</v>
      </c>
      <c r="V4388">
        <v>0.32803285986234038</v>
      </c>
      <c r="W4388">
        <v>-0.49032126418883498</v>
      </c>
      <c r="X4388">
        <v>0.19907679691992</v>
      </c>
      <c r="Y4388" t="str">
        <f t="shared" si="272"/>
        <v>&gt;72</v>
      </c>
      <c r="Z4388" s="20">
        <f t="shared" si="273"/>
        <v>1</v>
      </c>
      <c r="AA4388" t="str">
        <f t="shared" si="274"/>
        <v>80%-100%</v>
      </c>
      <c r="AB4388">
        <f t="shared" si="275"/>
        <v>1.6597247540317238E-4</v>
      </c>
    </row>
    <row r="4389" spans="1:28" x14ac:dyDescent="0.25">
      <c r="A4389" t="s">
        <v>9703</v>
      </c>
      <c r="B4389" t="s">
        <v>9704</v>
      </c>
      <c r="C4389" t="s">
        <v>77</v>
      </c>
      <c r="D4389" t="s">
        <v>180</v>
      </c>
      <c r="E4389">
        <v>48</v>
      </c>
      <c r="F4389" t="s">
        <v>117</v>
      </c>
      <c r="G4389">
        <v>2017</v>
      </c>
      <c r="H4389" t="s">
        <v>14</v>
      </c>
      <c r="J4389" t="s">
        <v>80</v>
      </c>
      <c r="K4389">
        <v>72</v>
      </c>
      <c r="L4389" s="18">
        <v>42780</v>
      </c>
      <c r="M4389" s="18">
        <v>44971</v>
      </c>
      <c r="N4389" s="18">
        <v>42899</v>
      </c>
      <c r="O4389">
        <v>42250000</v>
      </c>
      <c r="P4389">
        <v>33750000</v>
      </c>
      <c r="Q4389">
        <v>8500000</v>
      </c>
      <c r="R4389">
        <v>789220</v>
      </c>
      <c r="S4389" t="s">
        <v>407</v>
      </c>
      <c r="T4389">
        <v>1.623722735126006</v>
      </c>
      <c r="U4389">
        <v>0.37484295034326348</v>
      </c>
      <c r="V4389">
        <v>0.20276797385167361</v>
      </c>
      <c r="W4389">
        <v>-0.36893743370190651</v>
      </c>
      <c r="X4389">
        <v>1.0499034482774929</v>
      </c>
      <c r="Y4389" t="str">
        <f t="shared" si="272"/>
        <v>61-72</v>
      </c>
      <c r="Z4389" s="20">
        <f t="shared" si="273"/>
        <v>0.79881656804733725</v>
      </c>
      <c r="AA4389" t="str">
        <f t="shared" si="274"/>
        <v>60%-80%</v>
      </c>
      <c r="AB4389">
        <f t="shared" si="275"/>
        <v>1.6365294242883202E-4</v>
      </c>
    </row>
    <row r="4390" spans="1:28" x14ac:dyDescent="0.25">
      <c r="A4390" t="s">
        <v>9705</v>
      </c>
      <c r="B4390" t="s">
        <v>9706</v>
      </c>
      <c r="C4390" t="s">
        <v>77</v>
      </c>
      <c r="D4390" t="s">
        <v>308</v>
      </c>
      <c r="E4390">
        <v>76</v>
      </c>
      <c r="F4390" t="s">
        <v>79</v>
      </c>
      <c r="G4390">
        <v>2017</v>
      </c>
      <c r="H4390" t="s">
        <v>13</v>
      </c>
      <c r="J4390" t="s">
        <v>80</v>
      </c>
      <c r="K4390">
        <v>60</v>
      </c>
      <c r="L4390" s="18">
        <v>42789</v>
      </c>
      <c r="M4390" s="18">
        <v>44615</v>
      </c>
      <c r="N4390" s="18">
        <v>43306</v>
      </c>
      <c r="O4390">
        <v>37450000</v>
      </c>
      <c r="P4390">
        <v>19450000</v>
      </c>
      <c r="Q4390">
        <v>18000000</v>
      </c>
      <c r="R4390">
        <v>510449</v>
      </c>
      <c r="S4390" t="s">
        <v>413</v>
      </c>
      <c r="T4390">
        <v>0.99306228640509131</v>
      </c>
      <c r="U4390">
        <v>-0.77266849058723575</v>
      </c>
      <c r="V4390">
        <v>0.32803285986234038</v>
      </c>
      <c r="W4390">
        <v>2.6679526646695598E-2</v>
      </c>
      <c r="X4390">
        <v>1.281947080465921</v>
      </c>
      <c r="Y4390" t="str">
        <f t="shared" si="272"/>
        <v>49-60</v>
      </c>
      <c r="Z4390" s="20">
        <f t="shared" si="273"/>
        <v>0.51935914552736984</v>
      </c>
      <c r="AA4390" t="str">
        <f t="shared" si="274"/>
        <v>40%-60%</v>
      </c>
      <c r="AB4390">
        <f t="shared" si="275"/>
        <v>1.0584688782577086E-4</v>
      </c>
    </row>
    <row r="4391" spans="1:28" x14ac:dyDescent="0.25">
      <c r="A4391" t="s">
        <v>9707</v>
      </c>
      <c r="B4391" t="s">
        <v>9708</v>
      </c>
      <c r="C4391" t="s">
        <v>77</v>
      </c>
      <c r="D4391" t="s">
        <v>209</v>
      </c>
      <c r="E4391">
        <v>60</v>
      </c>
      <c r="F4391" t="s">
        <v>79</v>
      </c>
      <c r="G4391">
        <v>2019</v>
      </c>
      <c r="H4391" t="s">
        <v>13</v>
      </c>
      <c r="J4391" t="s">
        <v>80</v>
      </c>
      <c r="K4391">
        <v>48</v>
      </c>
      <c r="L4391" s="18">
        <v>43396</v>
      </c>
      <c r="M4391" s="18">
        <v>44857</v>
      </c>
      <c r="N4391" s="18">
        <v>43675</v>
      </c>
      <c r="O4391">
        <v>36200000</v>
      </c>
      <c r="P4391">
        <v>28960000</v>
      </c>
      <c r="Q4391">
        <v>7240000</v>
      </c>
      <c r="R4391">
        <v>825260</v>
      </c>
      <c r="S4391" t="s">
        <v>189</v>
      </c>
      <c r="T4391">
        <v>-7.420924219953294E-2</v>
      </c>
      <c r="U4391">
        <v>0.37970237290931202</v>
      </c>
      <c r="V4391">
        <v>0.2094661248883162</v>
      </c>
      <c r="W4391">
        <v>-0.42382103374926111</v>
      </c>
      <c r="X4391">
        <v>0.81785981608906366</v>
      </c>
      <c r="Y4391" t="str">
        <f t="shared" si="272"/>
        <v>37-48</v>
      </c>
      <c r="Z4391" s="20">
        <f t="shared" si="273"/>
        <v>0.8</v>
      </c>
      <c r="AA4391" t="str">
        <f t="shared" si="274"/>
        <v>60%-80%</v>
      </c>
      <c r="AB4391">
        <f t="shared" si="275"/>
        <v>1.7112620976257305E-4</v>
      </c>
    </row>
    <row r="4392" spans="1:28" x14ac:dyDescent="0.25">
      <c r="A4392" t="s">
        <v>9709</v>
      </c>
      <c r="B4392" t="s">
        <v>9710</v>
      </c>
      <c r="C4392" t="s">
        <v>77</v>
      </c>
      <c r="D4392" t="s">
        <v>195</v>
      </c>
      <c r="E4392">
        <v>220</v>
      </c>
      <c r="F4392" t="s">
        <v>12</v>
      </c>
      <c r="G4392">
        <v>2021</v>
      </c>
      <c r="H4392" t="s">
        <v>12</v>
      </c>
      <c r="I4392" t="s">
        <v>84</v>
      </c>
      <c r="J4392" t="s">
        <v>80</v>
      </c>
      <c r="K4392">
        <v>84</v>
      </c>
      <c r="L4392" s="18">
        <v>43985</v>
      </c>
      <c r="M4392" s="18">
        <v>46452</v>
      </c>
      <c r="N4392" s="18">
        <v>44326</v>
      </c>
      <c r="O4392">
        <v>78190000</v>
      </c>
      <c r="P4392">
        <v>37974000</v>
      </c>
      <c r="Q4392">
        <v>40216000</v>
      </c>
      <c r="R4392">
        <v>836305</v>
      </c>
      <c r="S4392" t="s">
        <v>163</v>
      </c>
      <c r="T4392">
        <v>1.068735666674399E-2</v>
      </c>
      <c r="U4392">
        <v>-0.9110314832735884</v>
      </c>
      <c r="V4392">
        <v>-0.18575632502509701</v>
      </c>
      <c r="W4392">
        <v>-0.70925823767236751</v>
      </c>
      <c r="X4392">
        <v>-1.11583711881451</v>
      </c>
      <c r="Y4392" t="str">
        <f t="shared" si="272"/>
        <v>&gt;72</v>
      </c>
      <c r="Z4392" s="20">
        <f t="shared" si="273"/>
        <v>0.48566312827727331</v>
      </c>
      <c r="AA4392" t="str">
        <f t="shared" si="274"/>
        <v>40%-60%</v>
      </c>
      <c r="AB4392">
        <f t="shared" si="275"/>
        <v>1.7341650492631251E-4</v>
      </c>
    </row>
    <row r="4393" spans="1:28" x14ac:dyDescent="0.25">
      <c r="A4393" t="s">
        <v>9711</v>
      </c>
      <c r="B4393" t="s">
        <v>9712</v>
      </c>
      <c r="C4393" t="s">
        <v>77</v>
      </c>
      <c r="D4393" t="s">
        <v>141</v>
      </c>
      <c r="E4393">
        <v>236</v>
      </c>
      <c r="F4393" t="s">
        <v>142</v>
      </c>
      <c r="G4393">
        <v>2017</v>
      </c>
      <c r="H4393" t="s">
        <v>143</v>
      </c>
      <c r="J4393" t="s">
        <v>80</v>
      </c>
      <c r="K4393">
        <v>24</v>
      </c>
      <c r="L4393" s="18">
        <v>42766</v>
      </c>
      <c r="M4393" s="18">
        <v>43496</v>
      </c>
      <c r="N4393" s="18">
        <v>43431</v>
      </c>
      <c r="O4393">
        <v>27990000</v>
      </c>
      <c r="P4393">
        <v>17990000</v>
      </c>
      <c r="Q4393">
        <v>10000000</v>
      </c>
      <c r="R4393">
        <v>816810</v>
      </c>
      <c r="S4393" t="s">
        <v>139</v>
      </c>
      <c r="T4393">
        <v>0.75050057535858583</v>
      </c>
      <c r="U4393">
        <v>-0.26608346219979162</v>
      </c>
      <c r="V4393">
        <v>-2.4875891805760562</v>
      </c>
      <c r="W4393">
        <v>-0.61884633523344901</v>
      </c>
      <c r="X4393">
        <v>-1.1931849962106531</v>
      </c>
      <c r="Y4393" t="str">
        <f t="shared" si="272"/>
        <v>&lt;=24</v>
      </c>
      <c r="Z4393" s="20">
        <f t="shared" si="273"/>
        <v>0.64272954626652379</v>
      </c>
      <c r="AA4393" t="str">
        <f t="shared" si="274"/>
        <v>60%-80%</v>
      </c>
      <c r="AB4393">
        <f t="shared" si="275"/>
        <v>1.6937401473010602E-4</v>
      </c>
    </row>
    <row r="4394" spans="1:28" x14ac:dyDescent="0.25">
      <c r="A4394" t="s">
        <v>9713</v>
      </c>
      <c r="B4394" t="s">
        <v>9714</v>
      </c>
      <c r="C4394" t="s">
        <v>77</v>
      </c>
      <c r="D4394" t="s">
        <v>9715</v>
      </c>
      <c r="E4394">
        <v>46</v>
      </c>
      <c r="F4394" t="s">
        <v>87</v>
      </c>
      <c r="G4394">
        <v>2018</v>
      </c>
      <c r="H4394" t="s">
        <v>15</v>
      </c>
      <c r="J4394" t="s">
        <v>80</v>
      </c>
      <c r="K4394">
        <v>60</v>
      </c>
      <c r="L4394" s="18">
        <v>42922</v>
      </c>
      <c r="M4394" s="18">
        <v>44719</v>
      </c>
      <c r="N4394" s="18">
        <v>43679</v>
      </c>
      <c r="O4394">
        <v>37350000</v>
      </c>
      <c r="P4394">
        <v>21350000</v>
      </c>
      <c r="Q4394">
        <v>16000000</v>
      </c>
      <c r="R4394">
        <v>615055</v>
      </c>
      <c r="S4394" t="s">
        <v>287</v>
      </c>
      <c r="T4394">
        <v>-0.4986922365309176</v>
      </c>
      <c r="U4394">
        <v>-0.55807510882269551</v>
      </c>
      <c r="V4394">
        <v>0.60468857480173022</v>
      </c>
      <c r="W4394">
        <v>-0.81197420949974441</v>
      </c>
      <c r="X4394">
        <v>4.4381042127634142E-2</v>
      </c>
      <c r="Y4394" t="str">
        <f t="shared" si="272"/>
        <v>49-60</v>
      </c>
      <c r="Z4394" s="20">
        <f t="shared" si="273"/>
        <v>0.57161981258366801</v>
      </c>
      <c r="AA4394" t="str">
        <f t="shared" si="274"/>
        <v>40%-60%</v>
      </c>
      <c r="AB4394">
        <f t="shared" si="275"/>
        <v>1.2753802552591833E-4</v>
      </c>
    </row>
    <row r="4395" spans="1:28" x14ac:dyDescent="0.25">
      <c r="A4395" t="s">
        <v>9716</v>
      </c>
      <c r="B4395" t="s">
        <v>9717</v>
      </c>
      <c r="C4395" t="s">
        <v>77</v>
      </c>
      <c r="D4395" t="s">
        <v>865</v>
      </c>
      <c r="E4395">
        <v>50</v>
      </c>
      <c r="F4395" t="s">
        <v>12</v>
      </c>
      <c r="G4395">
        <v>2021</v>
      </c>
      <c r="H4395" t="s">
        <v>12</v>
      </c>
      <c r="I4395" t="s">
        <v>84</v>
      </c>
      <c r="J4395" t="s">
        <v>80</v>
      </c>
      <c r="K4395">
        <v>72</v>
      </c>
      <c r="L4395" s="18">
        <v>44148</v>
      </c>
      <c r="M4395" s="18">
        <v>46339</v>
      </c>
      <c r="N4395" s="18">
        <v>44510</v>
      </c>
      <c r="O4395">
        <v>81540000</v>
      </c>
      <c r="P4395">
        <v>40770000</v>
      </c>
      <c r="Q4395">
        <v>40770000</v>
      </c>
      <c r="R4395">
        <v>1081756</v>
      </c>
      <c r="S4395" t="s">
        <v>680</v>
      </c>
      <c r="T4395">
        <v>0.42304226544580342</v>
      </c>
      <c r="U4395">
        <v>-0.85216124758390532</v>
      </c>
      <c r="V4395">
        <v>0.80229979975843724</v>
      </c>
      <c r="W4395">
        <v>0.33955753488230289</v>
      </c>
      <c r="X4395">
        <v>0.89520769348520657</v>
      </c>
      <c r="Y4395" t="str">
        <f t="shared" si="272"/>
        <v>61-72</v>
      </c>
      <c r="Z4395" s="20">
        <f t="shared" si="273"/>
        <v>0.5</v>
      </c>
      <c r="AA4395" t="str">
        <f t="shared" si="274"/>
        <v>40%-60%</v>
      </c>
      <c r="AB4395">
        <f t="shared" si="275"/>
        <v>2.2431331237176403E-4</v>
      </c>
    </row>
    <row r="4396" spans="1:28" x14ac:dyDescent="0.25">
      <c r="A4396" t="s">
        <v>9718</v>
      </c>
      <c r="B4396" t="s">
        <v>9719</v>
      </c>
      <c r="C4396" t="s">
        <v>77</v>
      </c>
      <c r="D4396" t="s">
        <v>239</v>
      </c>
      <c r="E4396">
        <v>49</v>
      </c>
      <c r="F4396" t="s">
        <v>117</v>
      </c>
      <c r="G4396">
        <v>2019</v>
      </c>
      <c r="H4396" t="s">
        <v>14</v>
      </c>
      <c r="J4396" t="s">
        <v>80</v>
      </c>
      <c r="K4396">
        <v>84</v>
      </c>
      <c r="L4396" s="18">
        <v>43418</v>
      </c>
      <c r="M4396" s="18">
        <v>45975</v>
      </c>
      <c r="N4396" s="18">
        <v>44312</v>
      </c>
      <c r="O4396">
        <v>50450000</v>
      </c>
      <c r="P4396">
        <v>46500000</v>
      </c>
      <c r="Q4396">
        <v>3950000</v>
      </c>
      <c r="R4396">
        <v>1001150</v>
      </c>
      <c r="S4396" t="s">
        <v>563</v>
      </c>
      <c r="T4396">
        <v>0.89603760198648907</v>
      </c>
      <c r="U4396">
        <v>0.87944750867596899</v>
      </c>
      <c r="V4396">
        <v>0.2094661248883162</v>
      </c>
      <c r="W4396">
        <v>-0.64330232934260045</v>
      </c>
      <c r="X4396">
        <v>-0.88379348662608126</v>
      </c>
      <c r="Y4396" t="str">
        <f t="shared" si="272"/>
        <v>&gt;72</v>
      </c>
      <c r="Z4396" s="20">
        <f t="shared" si="273"/>
        <v>0.92170465807730428</v>
      </c>
      <c r="AA4396" t="str">
        <f t="shared" si="274"/>
        <v>80%-100%</v>
      </c>
      <c r="AB4396">
        <f t="shared" si="275"/>
        <v>2.0759882328454064E-4</v>
      </c>
    </row>
    <row r="4397" spans="1:28" x14ac:dyDescent="0.25">
      <c r="A4397" t="s">
        <v>9720</v>
      </c>
      <c r="B4397" t="s">
        <v>9721</v>
      </c>
      <c r="C4397" t="s">
        <v>77</v>
      </c>
      <c r="D4397" t="s">
        <v>239</v>
      </c>
      <c r="E4397">
        <v>84</v>
      </c>
      <c r="F4397" t="s">
        <v>12</v>
      </c>
      <c r="G4397">
        <v>2019</v>
      </c>
      <c r="H4397" t="s">
        <v>12</v>
      </c>
      <c r="J4397" t="s">
        <v>80</v>
      </c>
      <c r="K4397">
        <v>84</v>
      </c>
      <c r="L4397" s="18">
        <v>43462</v>
      </c>
      <c r="M4397" s="18">
        <v>46019</v>
      </c>
      <c r="N4397" s="18">
        <v>44110</v>
      </c>
      <c r="O4397">
        <v>70000000</v>
      </c>
      <c r="P4397">
        <v>56000000</v>
      </c>
      <c r="Q4397">
        <v>14000000</v>
      </c>
      <c r="R4397">
        <v>1205688</v>
      </c>
      <c r="S4397" t="s">
        <v>208</v>
      </c>
      <c r="T4397">
        <v>0.70198823314928471</v>
      </c>
      <c r="U4397">
        <v>0.37970237290931202</v>
      </c>
      <c r="V4397">
        <v>0.2094661248883162</v>
      </c>
      <c r="W4397">
        <v>-0.42382103374926111</v>
      </c>
      <c r="X4397">
        <v>-1.0384892414183671</v>
      </c>
      <c r="Y4397" t="str">
        <f t="shared" si="272"/>
        <v>&gt;72</v>
      </c>
      <c r="Z4397" s="20">
        <f t="shared" si="273"/>
        <v>0.8</v>
      </c>
      <c r="AA4397" t="str">
        <f t="shared" si="274"/>
        <v>60%-80%</v>
      </c>
      <c r="AB4397">
        <f t="shared" si="275"/>
        <v>2.5001189636746866E-4</v>
      </c>
    </row>
    <row r="4398" spans="1:28" x14ac:dyDescent="0.25">
      <c r="A4398" t="s">
        <v>9722</v>
      </c>
      <c r="B4398" t="s">
        <v>9723</v>
      </c>
      <c r="C4398" t="s">
        <v>77</v>
      </c>
      <c r="D4398" t="s">
        <v>602</v>
      </c>
      <c r="E4398">
        <v>59</v>
      </c>
      <c r="F4398" t="s">
        <v>95</v>
      </c>
      <c r="G4398">
        <v>2016</v>
      </c>
      <c r="H4398" t="s">
        <v>16</v>
      </c>
      <c r="J4398" t="s">
        <v>96</v>
      </c>
      <c r="K4398">
        <v>72</v>
      </c>
      <c r="L4398" s="18">
        <v>43004</v>
      </c>
      <c r="M4398" s="18">
        <v>45195</v>
      </c>
      <c r="N4398" s="18">
        <v>44266</v>
      </c>
      <c r="O4398">
        <v>29900000</v>
      </c>
      <c r="P4398">
        <v>26910000</v>
      </c>
      <c r="Q4398">
        <v>2990000</v>
      </c>
      <c r="R4398">
        <v>641748</v>
      </c>
      <c r="S4398" t="s">
        <v>163</v>
      </c>
      <c r="T4398">
        <v>-0.71699777647277252</v>
      </c>
      <c r="U4398">
        <v>0.79032357974038436</v>
      </c>
      <c r="V4398">
        <v>0.48612183982770601</v>
      </c>
      <c r="W4398">
        <v>-0.88915005688902304</v>
      </c>
      <c r="X4398">
        <v>-1.270532873606796</v>
      </c>
      <c r="Y4398" t="str">
        <f t="shared" si="272"/>
        <v>61-72</v>
      </c>
      <c r="Z4398" s="20">
        <f t="shared" si="273"/>
        <v>0.9</v>
      </c>
      <c r="AA4398" t="str">
        <f t="shared" si="274"/>
        <v>80%-100%</v>
      </c>
      <c r="AB4398">
        <f t="shared" si="275"/>
        <v>1.3307309558528431E-4</v>
      </c>
    </row>
    <row r="4399" spans="1:28" x14ac:dyDescent="0.25">
      <c r="A4399" t="s">
        <v>9724</v>
      </c>
      <c r="B4399" t="s">
        <v>9725</v>
      </c>
      <c r="C4399" t="s">
        <v>77</v>
      </c>
      <c r="D4399" t="s">
        <v>212</v>
      </c>
      <c r="E4399">
        <v>60</v>
      </c>
      <c r="F4399" t="s">
        <v>117</v>
      </c>
      <c r="G4399">
        <v>2018</v>
      </c>
      <c r="H4399" t="s">
        <v>14</v>
      </c>
      <c r="J4399" t="s">
        <v>80</v>
      </c>
      <c r="K4399">
        <v>84</v>
      </c>
      <c r="L4399" s="18">
        <v>42944</v>
      </c>
      <c r="M4399" s="18">
        <v>45501</v>
      </c>
      <c r="N4399" s="18">
        <v>43318</v>
      </c>
      <c r="O4399">
        <v>40302500</v>
      </c>
      <c r="P4399">
        <v>26802500</v>
      </c>
      <c r="Q4399">
        <v>13500000</v>
      </c>
      <c r="R4399">
        <v>581035</v>
      </c>
      <c r="S4399" t="s">
        <v>191</v>
      </c>
      <c r="T4399">
        <v>0.99306228640509131</v>
      </c>
      <c r="U4399">
        <v>-0.17449998539541339</v>
      </c>
      <c r="V4399">
        <v>1.237044494663192</v>
      </c>
      <c r="W4399">
        <v>-0.213267948371656</v>
      </c>
      <c r="X4399">
        <v>2.519513118804209</v>
      </c>
      <c r="Y4399" t="str">
        <f t="shared" si="272"/>
        <v>&gt;72</v>
      </c>
      <c r="Z4399" s="20">
        <f t="shared" si="273"/>
        <v>0.66503318652689036</v>
      </c>
      <c r="AA4399" t="str">
        <f t="shared" si="274"/>
        <v>60%-80%</v>
      </c>
      <c r="AB4399">
        <f t="shared" si="275"/>
        <v>1.2048362611709841E-4</v>
      </c>
    </row>
    <row r="4400" spans="1:28" x14ac:dyDescent="0.25">
      <c r="A4400" t="s">
        <v>9726</v>
      </c>
      <c r="B4400" t="s">
        <v>9727</v>
      </c>
      <c r="C4400" t="s">
        <v>77</v>
      </c>
      <c r="D4400" t="s">
        <v>239</v>
      </c>
      <c r="E4400">
        <v>15</v>
      </c>
      <c r="F4400" t="s">
        <v>79</v>
      </c>
      <c r="G4400">
        <v>2019</v>
      </c>
      <c r="H4400" t="s">
        <v>13</v>
      </c>
      <c r="J4400" t="s">
        <v>80</v>
      </c>
      <c r="K4400">
        <v>60</v>
      </c>
      <c r="L4400" s="18">
        <v>43262</v>
      </c>
      <c r="M4400" s="18">
        <v>45236</v>
      </c>
      <c r="N4400" s="18">
        <v>43732</v>
      </c>
      <c r="O4400">
        <v>34780000</v>
      </c>
      <c r="P4400">
        <v>34780000</v>
      </c>
      <c r="Q4400">
        <v>0</v>
      </c>
      <c r="R4400">
        <v>897629</v>
      </c>
      <c r="S4400" t="s">
        <v>306</v>
      </c>
      <c r="T4400">
        <v>-1.359786310746012</v>
      </c>
      <c r="U4400">
        <v>1.2009447865714571</v>
      </c>
      <c r="V4400">
        <v>5.1377144922950549E-2</v>
      </c>
      <c r="W4400">
        <v>0.39707180385790691</v>
      </c>
      <c r="X4400">
        <v>-0.34235834485308059</v>
      </c>
      <c r="Y4400" t="str">
        <f t="shared" si="272"/>
        <v>49-60</v>
      </c>
      <c r="Z4400" s="20">
        <f t="shared" si="273"/>
        <v>1</v>
      </c>
      <c r="AA4400" t="str">
        <f t="shared" si="274"/>
        <v>80%-100%</v>
      </c>
      <c r="AB4400">
        <f t="shared" si="275"/>
        <v>1.861326715737691E-4</v>
      </c>
    </row>
    <row r="4401" spans="1:28" x14ac:dyDescent="0.25">
      <c r="A4401" t="s">
        <v>9728</v>
      </c>
      <c r="B4401" t="s">
        <v>9729</v>
      </c>
      <c r="C4401" t="s">
        <v>77</v>
      </c>
      <c r="D4401" t="s">
        <v>176</v>
      </c>
      <c r="E4401">
        <v>61</v>
      </c>
      <c r="F4401" t="s">
        <v>17</v>
      </c>
      <c r="G4401">
        <v>2019</v>
      </c>
      <c r="H4401" t="s">
        <v>17</v>
      </c>
      <c r="J4401" t="s">
        <v>80</v>
      </c>
      <c r="K4401">
        <v>72</v>
      </c>
      <c r="L4401" s="18">
        <v>43416</v>
      </c>
      <c r="M4401" s="18">
        <v>45637</v>
      </c>
      <c r="N4401" s="18">
        <v>44330</v>
      </c>
      <c r="O4401">
        <v>63860000</v>
      </c>
      <c r="P4401">
        <v>15860000</v>
      </c>
      <c r="Q4401">
        <v>48000000</v>
      </c>
      <c r="R4401">
        <v>328903</v>
      </c>
      <c r="S4401" t="s">
        <v>262</v>
      </c>
      <c r="T4401">
        <v>0.79901291756788695</v>
      </c>
      <c r="U4401">
        <v>-1.885465787793009</v>
      </c>
      <c r="V4401">
        <v>-1.487441620159871</v>
      </c>
      <c r="W4401">
        <v>-0.1851022663226807</v>
      </c>
      <c r="X4401">
        <v>0.43112042910834891</v>
      </c>
      <c r="Y4401" t="str">
        <f t="shared" si="272"/>
        <v>61-72</v>
      </c>
      <c r="Z4401" s="20">
        <f t="shared" si="273"/>
        <v>0.24835577826495459</v>
      </c>
      <c r="AA4401" t="str">
        <f t="shared" si="274"/>
        <v>20%-40%</v>
      </c>
      <c r="AB4401">
        <f t="shared" si="275"/>
        <v>6.8201444114024141E-5</v>
      </c>
    </row>
    <row r="4402" spans="1:28" x14ac:dyDescent="0.25">
      <c r="A4402" t="s">
        <v>9730</v>
      </c>
      <c r="B4402" t="s">
        <v>9731</v>
      </c>
      <c r="C4402" t="s">
        <v>77</v>
      </c>
      <c r="D4402" t="s">
        <v>256</v>
      </c>
      <c r="E4402">
        <v>60</v>
      </c>
      <c r="F4402" t="s">
        <v>87</v>
      </c>
      <c r="G4402">
        <v>2018</v>
      </c>
      <c r="H4402" t="s">
        <v>15</v>
      </c>
      <c r="J4402" t="s">
        <v>80</v>
      </c>
      <c r="K4402">
        <v>84</v>
      </c>
      <c r="L4402" s="18">
        <v>43047</v>
      </c>
      <c r="M4402" s="18">
        <v>45515</v>
      </c>
      <c r="N4402" s="18">
        <v>44466</v>
      </c>
      <c r="O4402">
        <v>32400000</v>
      </c>
      <c r="P4402">
        <v>25400000</v>
      </c>
      <c r="Q4402">
        <v>7000000</v>
      </c>
      <c r="R4402">
        <v>577712</v>
      </c>
      <c r="S4402" t="s">
        <v>665</v>
      </c>
      <c r="T4402">
        <v>0.41091417989347812</v>
      </c>
      <c r="U4402">
        <v>0.31380020391173252</v>
      </c>
      <c r="V4402">
        <v>0.92086653473246149</v>
      </c>
      <c r="W4402">
        <v>-0.61259227333400357</v>
      </c>
      <c r="X4402">
        <v>1.9007300996350649</v>
      </c>
      <c r="Y4402" t="str">
        <f t="shared" si="272"/>
        <v>&gt;72</v>
      </c>
      <c r="Z4402" s="20">
        <f t="shared" si="273"/>
        <v>0.78395061728395066</v>
      </c>
      <c r="AA4402" t="str">
        <f t="shared" si="274"/>
        <v>60%-80%</v>
      </c>
      <c r="AB4402">
        <f t="shared" si="275"/>
        <v>1.197945676445673E-4</v>
      </c>
    </row>
    <row r="4403" spans="1:28" x14ac:dyDescent="0.25">
      <c r="A4403" t="s">
        <v>9732</v>
      </c>
      <c r="B4403" t="s">
        <v>9733</v>
      </c>
      <c r="C4403" t="s">
        <v>77</v>
      </c>
      <c r="D4403" t="s">
        <v>354</v>
      </c>
      <c r="E4403">
        <v>38</v>
      </c>
      <c r="F4403" t="s">
        <v>117</v>
      </c>
      <c r="G4403">
        <v>2019</v>
      </c>
      <c r="H4403" t="s">
        <v>14</v>
      </c>
      <c r="J4403" t="s">
        <v>80</v>
      </c>
      <c r="K4403">
        <v>48</v>
      </c>
      <c r="L4403" s="18">
        <v>43279</v>
      </c>
      <c r="M4403" s="18">
        <v>44740</v>
      </c>
      <c r="N4403" s="18">
        <v>44067</v>
      </c>
      <c r="O4403">
        <v>43590000</v>
      </c>
      <c r="P4403">
        <v>26250879</v>
      </c>
      <c r="Q4403">
        <v>17339121</v>
      </c>
      <c r="R4403">
        <v>675980</v>
      </c>
      <c r="S4403" t="s">
        <v>1047</v>
      </c>
      <c r="T4403">
        <v>1.2962644252132229</v>
      </c>
      <c r="U4403">
        <v>-0.43241396323583642</v>
      </c>
      <c r="V4403">
        <v>-1.901891247039122</v>
      </c>
      <c r="W4403">
        <v>0.41476360004153162</v>
      </c>
      <c r="X4403">
        <v>-0.1103147126646518</v>
      </c>
      <c r="Y4403" t="str">
        <f t="shared" si="272"/>
        <v>37-48</v>
      </c>
      <c r="Z4403" s="20">
        <f t="shared" si="273"/>
        <v>0.60222250516173437</v>
      </c>
      <c r="AA4403" t="str">
        <f t="shared" si="274"/>
        <v>60%-80%</v>
      </c>
      <c r="AB4403">
        <f t="shared" si="275"/>
        <v>1.4017145539018508E-4</v>
      </c>
    </row>
    <row r="4404" spans="1:28" x14ac:dyDescent="0.25">
      <c r="A4404" t="s">
        <v>9734</v>
      </c>
      <c r="B4404" t="s">
        <v>9735</v>
      </c>
      <c r="C4404" t="s">
        <v>77</v>
      </c>
      <c r="D4404" t="s">
        <v>209</v>
      </c>
      <c r="E4404">
        <v>59</v>
      </c>
      <c r="F4404" t="s">
        <v>117</v>
      </c>
      <c r="G4404">
        <v>2019</v>
      </c>
      <c r="H4404" t="s">
        <v>14</v>
      </c>
      <c r="J4404" t="s">
        <v>80</v>
      </c>
      <c r="K4404">
        <v>84</v>
      </c>
      <c r="L4404" s="18">
        <v>43426</v>
      </c>
      <c r="M4404" s="18">
        <v>45983</v>
      </c>
      <c r="N4404" s="18">
        <v>44077</v>
      </c>
      <c r="O4404">
        <v>47150000</v>
      </c>
      <c r="P4404">
        <v>35150000</v>
      </c>
      <c r="Q4404">
        <v>12000000</v>
      </c>
      <c r="R4404">
        <v>716340</v>
      </c>
      <c r="S4404" t="s">
        <v>556</v>
      </c>
      <c r="T4404">
        <v>0.95667802974811544</v>
      </c>
      <c r="U4404">
        <v>0.1558855114976774</v>
      </c>
      <c r="V4404">
        <v>0.48612183982770601</v>
      </c>
      <c r="W4404">
        <v>-0.40390681021974201</v>
      </c>
      <c r="X4404">
        <v>-1.11583711881451</v>
      </c>
      <c r="Y4404" t="str">
        <f t="shared" si="272"/>
        <v>&gt;72</v>
      </c>
      <c r="Z4404" s="20">
        <f t="shared" si="273"/>
        <v>0.74549310710498407</v>
      </c>
      <c r="AA4404" t="str">
        <f t="shared" si="274"/>
        <v>60%-80%</v>
      </c>
      <c r="AB4404">
        <f t="shared" si="275"/>
        <v>1.4854051947425247E-4</v>
      </c>
    </row>
    <row r="4405" spans="1:28" x14ac:dyDescent="0.25">
      <c r="A4405" t="s">
        <v>9736</v>
      </c>
      <c r="B4405" t="s">
        <v>9737</v>
      </c>
      <c r="C4405" t="s">
        <v>77</v>
      </c>
      <c r="D4405" t="s">
        <v>215</v>
      </c>
      <c r="E4405">
        <v>38</v>
      </c>
      <c r="F4405" t="s">
        <v>79</v>
      </c>
      <c r="G4405">
        <v>2018</v>
      </c>
      <c r="H4405" t="s">
        <v>13</v>
      </c>
      <c r="J4405" t="s">
        <v>80</v>
      </c>
      <c r="K4405">
        <v>84</v>
      </c>
      <c r="L4405" s="18">
        <v>42829</v>
      </c>
      <c r="M4405" s="18">
        <v>45386</v>
      </c>
      <c r="N4405" s="18">
        <v>43817</v>
      </c>
      <c r="O4405">
        <v>42500000</v>
      </c>
      <c r="P4405">
        <v>34000000</v>
      </c>
      <c r="Q4405">
        <v>8500000</v>
      </c>
      <c r="R4405">
        <v>737065</v>
      </c>
      <c r="S4405" t="s">
        <v>234</v>
      </c>
      <c r="T4405">
        <v>0.8353971742248627</v>
      </c>
      <c r="U4405">
        <v>0.37970237290931202</v>
      </c>
      <c r="V4405">
        <v>1.237044494663192</v>
      </c>
      <c r="W4405">
        <v>-4.3857648806037389E-2</v>
      </c>
      <c r="X4405">
        <v>-0.4197062222492236</v>
      </c>
      <c r="Y4405" t="str">
        <f t="shared" si="272"/>
        <v>&gt;72</v>
      </c>
      <c r="Z4405" s="20">
        <f t="shared" si="273"/>
        <v>0.8</v>
      </c>
      <c r="AA4405" t="str">
        <f t="shared" si="274"/>
        <v>60%-80%</v>
      </c>
      <c r="AB4405">
        <f t="shared" si="275"/>
        <v>1.528380629118713E-4</v>
      </c>
    </row>
    <row r="4406" spans="1:28" x14ac:dyDescent="0.25">
      <c r="A4406" t="s">
        <v>9738</v>
      </c>
      <c r="B4406" t="s">
        <v>9739</v>
      </c>
      <c r="C4406" t="s">
        <v>77</v>
      </c>
      <c r="D4406" t="s">
        <v>240</v>
      </c>
      <c r="E4406">
        <v>48</v>
      </c>
      <c r="F4406" t="s">
        <v>87</v>
      </c>
      <c r="G4406">
        <v>2019</v>
      </c>
      <c r="H4406" t="s">
        <v>15</v>
      </c>
      <c r="I4406" t="s">
        <v>84</v>
      </c>
      <c r="J4406" t="s">
        <v>80</v>
      </c>
      <c r="K4406">
        <v>84</v>
      </c>
      <c r="L4406" s="18">
        <v>43556</v>
      </c>
      <c r="M4406" s="18">
        <v>46026</v>
      </c>
      <c r="N4406" s="18">
        <v>43951</v>
      </c>
      <c r="O4406">
        <v>33000000</v>
      </c>
      <c r="P4406">
        <v>16500000</v>
      </c>
      <c r="Q4406">
        <v>16500000</v>
      </c>
      <c r="R4406">
        <v>364650</v>
      </c>
      <c r="S4406" t="s">
        <v>407</v>
      </c>
      <c r="T4406">
        <v>0.76262866091091108</v>
      </c>
      <c r="U4406">
        <v>-0.85216124758390532</v>
      </c>
      <c r="V4406">
        <v>0.4070773498450232</v>
      </c>
      <c r="W4406">
        <v>-0.36149681598382721</v>
      </c>
      <c r="X4406">
        <v>-0.34235834485308059</v>
      </c>
      <c r="Y4406" t="str">
        <f t="shared" si="272"/>
        <v>&gt;72</v>
      </c>
      <c r="Z4406" s="20">
        <f t="shared" si="273"/>
        <v>0.5</v>
      </c>
      <c r="AA4406" t="str">
        <f t="shared" si="274"/>
        <v>40%-60%</v>
      </c>
      <c r="AB4406">
        <f t="shared" si="275"/>
        <v>7.5613954862615744E-5</v>
      </c>
    </row>
    <row r="4407" spans="1:28" x14ac:dyDescent="0.25">
      <c r="A4407" t="s">
        <v>9740</v>
      </c>
      <c r="B4407" t="s">
        <v>9741</v>
      </c>
      <c r="C4407" t="s">
        <v>77</v>
      </c>
      <c r="D4407" t="s">
        <v>297</v>
      </c>
      <c r="E4407">
        <v>62</v>
      </c>
      <c r="F4407" t="s">
        <v>95</v>
      </c>
      <c r="G4407">
        <v>2017</v>
      </c>
      <c r="H4407" t="s">
        <v>16</v>
      </c>
      <c r="J4407" t="s">
        <v>96</v>
      </c>
      <c r="K4407">
        <v>84</v>
      </c>
      <c r="L4407" s="18">
        <v>43980</v>
      </c>
      <c r="M4407" s="18">
        <v>46536</v>
      </c>
      <c r="N4407" s="18">
        <v>44152</v>
      </c>
      <c r="O4407">
        <v>29900000</v>
      </c>
      <c r="P4407">
        <v>29900000</v>
      </c>
      <c r="Q4407">
        <v>0</v>
      </c>
      <c r="R4407">
        <v>698155</v>
      </c>
      <c r="S4407" t="s">
        <v>103</v>
      </c>
      <c r="T4407">
        <v>0.13196821218999669</v>
      </c>
      <c r="U4407">
        <v>1.2009447865714571</v>
      </c>
      <c r="V4407">
        <v>0.60468857480173022</v>
      </c>
      <c r="W4407">
        <v>1.556927295390822</v>
      </c>
      <c r="X4407">
        <v>-0.57440197704150942</v>
      </c>
      <c r="Y4407" t="str">
        <f t="shared" si="272"/>
        <v>&gt;72</v>
      </c>
      <c r="Z4407" s="20">
        <f t="shared" si="273"/>
        <v>1</v>
      </c>
      <c r="AA4407" t="str">
        <f t="shared" si="274"/>
        <v>80%-100%</v>
      </c>
      <c r="AB4407">
        <f t="shared" si="275"/>
        <v>1.4476967134816808E-4</v>
      </c>
    </row>
    <row r="4408" spans="1:28" x14ac:dyDescent="0.25">
      <c r="A4408" t="s">
        <v>9742</v>
      </c>
      <c r="B4408" t="s">
        <v>9743</v>
      </c>
      <c r="C4408" t="s">
        <v>77</v>
      </c>
      <c r="D4408" t="s">
        <v>285</v>
      </c>
      <c r="E4408">
        <v>59</v>
      </c>
      <c r="F4408" t="s">
        <v>79</v>
      </c>
      <c r="G4408">
        <v>2018</v>
      </c>
      <c r="H4408" t="s">
        <v>13</v>
      </c>
      <c r="J4408" t="s">
        <v>80</v>
      </c>
      <c r="K4408">
        <v>60</v>
      </c>
      <c r="L4408" s="18">
        <v>42885</v>
      </c>
      <c r="M4408" s="18">
        <v>44711</v>
      </c>
      <c r="N4408" s="18">
        <v>43521</v>
      </c>
      <c r="O4408">
        <v>33980000</v>
      </c>
      <c r="P4408">
        <v>31480000</v>
      </c>
      <c r="Q4408">
        <v>2500000</v>
      </c>
      <c r="R4408">
        <v>814175</v>
      </c>
      <c r="S4408" t="s">
        <v>640</v>
      </c>
      <c r="T4408">
        <v>0.72624440425393522</v>
      </c>
      <c r="U4408">
        <v>0.89883971974459353</v>
      </c>
      <c r="V4408">
        <v>8.6149211288783167E-2</v>
      </c>
      <c r="W4408">
        <v>-0.1403752521791064</v>
      </c>
      <c r="X4408">
        <v>-0.72909773183379534</v>
      </c>
      <c r="Y4408" t="str">
        <f t="shared" si="272"/>
        <v>49-60</v>
      </c>
      <c r="Z4408" s="20">
        <f t="shared" si="273"/>
        <v>0.92642731018246027</v>
      </c>
      <c r="AA4408" t="str">
        <f t="shared" si="274"/>
        <v>80%-100%</v>
      </c>
      <c r="AB4408">
        <f t="shared" si="275"/>
        <v>1.6882762018447873E-4</v>
      </c>
    </row>
    <row r="4409" spans="1:28" x14ac:dyDescent="0.25">
      <c r="A4409" t="s">
        <v>9744</v>
      </c>
      <c r="B4409" t="s">
        <v>9745</v>
      </c>
      <c r="C4409" t="s">
        <v>77</v>
      </c>
      <c r="D4409" t="s">
        <v>450</v>
      </c>
      <c r="E4409">
        <v>220</v>
      </c>
      <c r="F4409" t="s">
        <v>117</v>
      </c>
      <c r="G4409">
        <v>2017</v>
      </c>
      <c r="H4409" t="s">
        <v>14</v>
      </c>
      <c r="J4409" t="s">
        <v>80</v>
      </c>
      <c r="K4409">
        <v>36</v>
      </c>
      <c r="L4409" s="18">
        <v>42980</v>
      </c>
      <c r="M4409" s="18">
        <v>43846</v>
      </c>
      <c r="N4409" s="18">
        <v>43616</v>
      </c>
      <c r="O4409">
        <v>44750000</v>
      </c>
      <c r="P4409">
        <v>36750000</v>
      </c>
      <c r="Q4409">
        <v>8000000</v>
      </c>
      <c r="R4409">
        <v>1377852</v>
      </c>
      <c r="S4409" t="s">
        <v>1065</v>
      </c>
      <c r="T4409">
        <v>0.62921971983533309</v>
      </c>
      <c r="U4409">
        <v>0.46687335536507008</v>
      </c>
      <c r="V4409">
        <v>0.56516632981038883</v>
      </c>
      <c r="W4409">
        <v>4.2062359368639202</v>
      </c>
      <c r="X4409">
        <v>-0.57440197704150942</v>
      </c>
      <c r="Y4409" t="str">
        <f t="shared" si="272"/>
        <v>25-36</v>
      </c>
      <c r="Z4409" s="20">
        <f t="shared" si="273"/>
        <v>0.82122905027932958</v>
      </c>
      <c r="AA4409" t="str">
        <f t="shared" si="274"/>
        <v>80%-100%</v>
      </c>
      <c r="AB4409">
        <f t="shared" si="275"/>
        <v>2.8571188519227979E-4</v>
      </c>
    </row>
    <row r="4410" spans="1:28" x14ac:dyDescent="0.25">
      <c r="A4410" t="s">
        <v>9746</v>
      </c>
      <c r="B4410" t="s">
        <v>9747</v>
      </c>
      <c r="C4410" t="s">
        <v>77</v>
      </c>
      <c r="D4410" t="s">
        <v>439</v>
      </c>
      <c r="E4410">
        <v>38</v>
      </c>
      <c r="F4410" t="s">
        <v>12</v>
      </c>
      <c r="G4410">
        <v>2018</v>
      </c>
      <c r="H4410" t="s">
        <v>12</v>
      </c>
      <c r="J4410" t="s">
        <v>80</v>
      </c>
      <c r="K4410">
        <v>84</v>
      </c>
      <c r="L4410" s="18">
        <v>42893</v>
      </c>
      <c r="M4410" s="18">
        <v>45479</v>
      </c>
      <c r="N4410" s="18">
        <v>44067</v>
      </c>
      <c r="O4410">
        <v>67200000</v>
      </c>
      <c r="P4410">
        <v>54376000</v>
      </c>
      <c r="Q4410">
        <v>12824000</v>
      </c>
      <c r="R4410">
        <v>1190392</v>
      </c>
      <c r="S4410" t="s">
        <v>389</v>
      </c>
      <c r="T4410">
        <v>1.114343141928344</v>
      </c>
      <c r="U4410">
        <v>0.41734265020216033</v>
      </c>
      <c r="V4410">
        <v>0.42389695021272378</v>
      </c>
      <c r="W4410">
        <v>0.18946038119933731</v>
      </c>
      <c r="X4410">
        <v>-0.26501046745693763</v>
      </c>
      <c r="Y4410" t="str">
        <f t="shared" si="272"/>
        <v>&gt;72</v>
      </c>
      <c r="Z4410" s="20">
        <f t="shared" si="273"/>
        <v>0.8091666666666667</v>
      </c>
      <c r="AA4410" t="str">
        <f t="shared" si="274"/>
        <v>80%-100%</v>
      </c>
      <c r="AB4410">
        <f t="shared" si="275"/>
        <v>2.4684011231816504E-4</v>
      </c>
    </row>
    <row r="4411" spans="1:28" x14ac:dyDescent="0.25">
      <c r="A4411" t="s">
        <v>9748</v>
      </c>
      <c r="B4411" t="s">
        <v>9749</v>
      </c>
      <c r="C4411" t="s">
        <v>77</v>
      </c>
      <c r="D4411" t="s">
        <v>152</v>
      </c>
      <c r="E4411">
        <v>59</v>
      </c>
      <c r="F4411" t="s">
        <v>17</v>
      </c>
      <c r="G4411">
        <v>2020</v>
      </c>
      <c r="H4411" t="s">
        <v>17</v>
      </c>
      <c r="I4411" t="s">
        <v>84</v>
      </c>
      <c r="J4411" t="s">
        <v>80</v>
      </c>
      <c r="K4411">
        <v>72</v>
      </c>
      <c r="L4411" s="18">
        <v>43473</v>
      </c>
      <c r="M4411" s="18">
        <v>45870</v>
      </c>
      <c r="N4411" s="18">
        <v>44284</v>
      </c>
      <c r="O4411">
        <v>48990000</v>
      </c>
      <c r="P4411">
        <v>44200000</v>
      </c>
      <c r="Q4411">
        <v>4790000</v>
      </c>
      <c r="R4411">
        <v>1024181</v>
      </c>
      <c r="S4411" t="s">
        <v>252</v>
      </c>
      <c r="T4411">
        <v>0.87178143088183857</v>
      </c>
      <c r="U4411">
        <v>0.79945967109465776</v>
      </c>
      <c r="V4411">
        <v>0.32803285986234038</v>
      </c>
      <c r="W4411">
        <v>-0.30615286546921527</v>
      </c>
      <c r="X4411">
        <v>-0.4197062222492236</v>
      </c>
      <c r="Y4411" t="str">
        <f t="shared" si="272"/>
        <v>61-72</v>
      </c>
      <c r="Z4411" s="20">
        <f t="shared" si="273"/>
        <v>0.90222494386609509</v>
      </c>
      <c r="AA4411" t="str">
        <f t="shared" si="274"/>
        <v>80%-100%</v>
      </c>
      <c r="AB4411">
        <f t="shared" si="275"/>
        <v>2.1237453970971795E-4</v>
      </c>
    </row>
    <row r="4412" spans="1:28" x14ac:dyDescent="0.25">
      <c r="A4412" t="s">
        <v>9750</v>
      </c>
      <c r="B4412" t="s">
        <v>9751</v>
      </c>
      <c r="C4412" t="s">
        <v>77</v>
      </c>
      <c r="D4412" t="s">
        <v>714</v>
      </c>
      <c r="E4412">
        <v>236</v>
      </c>
      <c r="F4412" t="s">
        <v>25</v>
      </c>
      <c r="G4412">
        <v>2021</v>
      </c>
      <c r="H4412" t="s">
        <v>25</v>
      </c>
      <c r="I4412" t="s">
        <v>84</v>
      </c>
      <c r="J4412" t="s">
        <v>80</v>
      </c>
      <c r="K4412">
        <v>60</v>
      </c>
      <c r="L4412" s="18">
        <v>44221</v>
      </c>
      <c r="M4412" s="18">
        <v>46047</v>
      </c>
      <c r="N4412" s="18">
        <v>44504</v>
      </c>
      <c r="O4412">
        <v>41410000</v>
      </c>
      <c r="P4412">
        <v>29410000</v>
      </c>
      <c r="Q4412">
        <v>12000000</v>
      </c>
      <c r="R4412">
        <v>729008</v>
      </c>
      <c r="S4412" t="s">
        <v>359</v>
      </c>
      <c r="T4412">
        <v>2.2815442219069261E-2</v>
      </c>
      <c r="U4412">
        <v>1.1025810002301991E-2</v>
      </c>
      <c r="V4412">
        <v>-0.30432305999912118</v>
      </c>
      <c r="W4412">
        <v>-0.40788965492564577</v>
      </c>
      <c r="X4412">
        <v>0.50846830650449182</v>
      </c>
      <c r="Y4412" t="str">
        <f t="shared" si="272"/>
        <v>49-60</v>
      </c>
      <c r="Z4412" s="20">
        <f t="shared" si="273"/>
        <v>0.7102149239314175</v>
      </c>
      <c r="AA4412" t="str">
        <f t="shared" si="274"/>
        <v>60%-80%</v>
      </c>
      <c r="AB4412">
        <f t="shared" si="275"/>
        <v>1.511673605004409E-4</v>
      </c>
    </row>
    <row r="4413" spans="1:28" x14ac:dyDescent="0.25">
      <c r="A4413" t="s">
        <v>9752</v>
      </c>
      <c r="B4413" t="s">
        <v>9753</v>
      </c>
      <c r="C4413" t="s">
        <v>77</v>
      </c>
      <c r="D4413" t="s">
        <v>244</v>
      </c>
      <c r="E4413">
        <v>38</v>
      </c>
      <c r="F4413" t="s">
        <v>95</v>
      </c>
      <c r="G4413">
        <v>2013</v>
      </c>
      <c r="H4413" t="s">
        <v>16</v>
      </c>
      <c r="J4413" t="s">
        <v>80</v>
      </c>
      <c r="K4413">
        <v>60</v>
      </c>
      <c r="L4413" s="18">
        <v>44375</v>
      </c>
      <c r="M4413" s="18">
        <v>46201</v>
      </c>
      <c r="N4413" s="18">
        <v>44489</v>
      </c>
      <c r="O4413">
        <v>36000000</v>
      </c>
      <c r="P4413">
        <v>27000000</v>
      </c>
      <c r="Q4413">
        <v>9000000</v>
      </c>
      <c r="R4413">
        <v>719836</v>
      </c>
      <c r="S4413" t="s">
        <v>160</v>
      </c>
      <c r="T4413">
        <v>-0.11059349885650881</v>
      </c>
      <c r="U4413">
        <v>0.17439176949377561</v>
      </c>
      <c r="V4413">
        <v>0.88134428974112011</v>
      </c>
      <c r="W4413">
        <v>-0.61209972820537351</v>
      </c>
      <c r="X4413">
        <v>0.97255557088134947</v>
      </c>
      <c r="Y4413" t="str">
        <f t="shared" si="272"/>
        <v>49-60</v>
      </c>
      <c r="Z4413" s="20">
        <f t="shared" si="273"/>
        <v>0.75</v>
      </c>
      <c r="AA4413" t="str">
        <f t="shared" si="274"/>
        <v>60%-80%</v>
      </c>
      <c r="AB4413">
        <f t="shared" si="275"/>
        <v>1.492654512888684E-4</v>
      </c>
    </row>
    <row r="4414" spans="1:28" x14ac:dyDescent="0.25">
      <c r="A4414" t="s">
        <v>1029</v>
      </c>
      <c r="B4414" t="s">
        <v>1030</v>
      </c>
      <c r="C4414" t="s">
        <v>77</v>
      </c>
      <c r="D4414" t="s">
        <v>93</v>
      </c>
      <c r="E4414">
        <v>60</v>
      </c>
      <c r="F4414" t="s">
        <v>87</v>
      </c>
      <c r="G4414">
        <v>2018</v>
      </c>
      <c r="H4414" t="s">
        <v>15</v>
      </c>
      <c r="J4414" t="s">
        <v>80</v>
      </c>
      <c r="K4414">
        <v>48</v>
      </c>
      <c r="L4414" s="18">
        <v>43039</v>
      </c>
      <c r="M4414" s="18">
        <v>44500</v>
      </c>
      <c r="N4414" s="18">
        <v>44022</v>
      </c>
      <c r="O4414">
        <v>45000000</v>
      </c>
      <c r="P4414">
        <v>30000000</v>
      </c>
      <c r="Q4414">
        <v>15000000</v>
      </c>
      <c r="R4414">
        <v>907066</v>
      </c>
      <c r="S4414" t="s">
        <v>191</v>
      </c>
      <c r="T4414">
        <v>1.2477520830039219</v>
      </c>
      <c r="U4414">
        <v>-0.16779256953211821</v>
      </c>
      <c r="V4414">
        <v>0.28851061487099899</v>
      </c>
      <c r="W4414">
        <v>-0.55991782448352367</v>
      </c>
      <c r="X4414">
        <v>1.281947080465921</v>
      </c>
      <c r="Y4414" t="str">
        <f t="shared" si="272"/>
        <v>37-48</v>
      </c>
      <c r="Z4414" s="20">
        <f t="shared" si="273"/>
        <v>0.66666666666666663</v>
      </c>
      <c r="AA4414" t="str">
        <f t="shared" si="274"/>
        <v>60%-80%</v>
      </c>
      <c r="AB4414">
        <f t="shared" si="275"/>
        <v>1.8808953128044263E-4</v>
      </c>
    </row>
    <row r="4415" spans="1:28" x14ac:dyDescent="0.25">
      <c r="A4415" t="s">
        <v>9754</v>
      </c>
      <c r="B4415" t="s">
        <v>9755</v>
      </c>
      <c r="C4415" t="s">
        <v>77</v>
      </c>
      <c r="D4415" t="s">
        <v>831</v>
      </c>
      <c r="E4415">
        <v>46</v>
      </c>
      <c r="F4415" t="s">
        <v>117</v>
      </c>
      <c r="G4415">
        <v>2021</v>
      </c>
      <c r="H4415" t="s">
        <v>29</v>
      </c>
      <c r="I4415" t="s">
        <v>84</v>
      </c>
      <c r="J4415" t="s">
        <v>80</v>
      </c>
      <c r="K4415">
        <v>60</v>
      </c>
      <c r="L4415" s="18">
        <v>44071</v>
      </c>
      <c r="M4415" s="18">
        <v>45897</v>
      </c>
      <c r="N4415" s="18">
        <v>44223</v>
      </c>
      <c r="O4415">
        <v>49949350</v>
      </c>
      <c r="P4415">
        <v>22949350</v>
      </c>
      <c r="Q4415">
        <v>27000000</v>
      </c>
      <c r="R4415">
        <v>526299</v>
      </c>
      <c r="S4415" t="s">
        <v>235</v>
      </c>
      <c r="T4415">
        <v>-0.32889903879836369</v>
      </c>
      <c r="U4415">
        <v>-1.018658188129707</v>
      </c>
      <c r="V4415">
        <v>-1.5356631064962569</v>
      </c>
      <c r="W4415">
        <v>-0.32859951442423818</v>
      </c>
      <c r="X4415">
        <v>1.127251325673635</v>
      </c>
      <c r="Y4415" t="str">
        <f t="shared" si="272"/>
        <v>49-60</v>
      </c>
      <c r="Z4415" s="20">
        <f t="shared" si="273"/>
        <v>0.45945242530683583</v>
      </c>
      <c r="AA4415" t="str">
        <f t="shared" si="274"/>
        <v>40%-60%</v>
      </c>
      <c r="AB4415">
        <f t="shared" si="275"/>
        <v>1.0913354951388948E-4</v>
      </c>
    </row>
    <row r="4416" spans="1:28" x14ac:dyDescent="0.25">
      <c r="A4416" t="s">
        <v>9756</v>
      </c>
      <c r="B4416" t="s">
        <v>9757</v>
      </c>
      <c r="C4416" t="s">
        <v>77</v>
      </c>
      <c r="D4416" t="s">
        <v>161</v>
      </c>
      <c r="E4416">
        <v>7</v>
      </c>
      <c r="F4416" t="s">
        <v>12</v>
      </c>
      <c r="G4416">
        <v>2021</v>
      </c>
      <c r="H4416" t="s">
        <v>12</v>
      </c>
      <c r="I4416" t="s">
        <v>84</v>
      </c>
      <c r="J4416" t="s">
        <v>80</v>
      </c>
      <c r="K4416">
        <v>84</v>
      </c>
      <c r="L4416" s="18">
        <v>44252</v>
      </c>
      <c r="M4416" s="18">
        <v>46808</v>
      </c>
      <c r="N4416" s="18">
        <v>44463</v>
      </c>
      <c r="O4416">
        <v>75021250</v>
      </c>
      <c r="P4416">
        <v>69021250</v>
      </c>
      <c r="Q4416">
        <v>6000000</v>
      </c>
      <c r="R4416">
        <v>1453735</v>
      </c>
      <c r="S4416" t="s">
        <v>498</v>
      </c>
      <c r="T4416">
        <v>-0.97168757307160336</v>
      </c>
      <c r="U4416">
        <v>0.87254086888327709</v>
      </c>
      <c r="V4416">
        <v>0.2094661248883162</v>
      </c>
      <c r="W4416">
        <v>-6.9149708399703066E-2</v>
      </c>
      <c r="X4416">
        <v>-0.26501046745693763</v>
      </c>
      <c r="Y4416" t="str">
        <f t="shared" si="272"/>
        <v>&gt;72</v>
      </c>
      <c r="Z4416" s="20">
        <f t="shared" si="273"/>
        <v>0.92002266024626356</v>
      </c>
      <c r="AA4416" t="str">
        <f t="shared" si="274"/>
        <v>80%-100%</v>
      </c>
      <c r="AB4416">
        <f t="shared" si="275"/>
        <v>3.0144701130455147E-4</v>
      </c>
    </row>
    <row r="4417" spans="1:28" x14ac:dyDescent="0.25">
      <c r="A4417" t="s">
        <v>9758</v>
      </c>
      <c r="B4417" t="s">
        <v>9759</v>
      </c>
      <c r="C4417" t="s">
        <v>77</v>
      </c>
      <c r="D4417" t="s">
        <v>1144</v>
      </c>
      <c r="E4417">
        <v>38</v>
      </c>
      <c r="F4417" t="s">
        <v>17</v>
      </c>
      <c r="G4417">
        <v>2020</v>
      </c>
      <c r="H4417" t="s">
        <v>110</v>
      </c>
      <c r="I4417" t="s">
        <v>84</v>
      </c>
      <c r="J4417" t="s">
        <v>80</v>
      </c>
      <c r="K4417">
        <v>72</v>
      </c>
      <c r="L4417" s="18">
        <v>43614</v>
      </c>
      <c r="M4417" s="18">
        <v>45806</v>
      </c>
      <c r="N4417" s="18">
        <v>44477</v>
      </c>
      <c r="O4417">
        <v>44498974</v>
      </c>
      <c r="P4417">
        <v>40050000</v>
      </c>
      <c r="Q4417">
        <v>4448974</v>
      </c>
      <c r="R4417">
        <v>856182</v>
      </c>
      <c r="S4417" t="s">
        <v>259</v>
      </c>
      <c r="T4417">
        <v>1.1022150563760189</v>
      </c>
      <c r="U4417">
        <v>0.79040878791223745</v>
      </c>
      <c r="V4417">
        <v>-3.7340967832792837E-2</v>
      </c>
      <c r="W4417">
        <v>1.7492923885151921</v>
      </c>
      <c r="X4417">
        <v>-0.34235834485308059</v>
      </c>
      <c r="Y4417" t="str">
        <f t="shared" si="272"/>
        <v>61-72</v>
      </c>
      <c r="Z4417" s="20">
        <f t="shared" si="273"/>
        <v>0.90002075104023749</v>
      </c>
      <c r="AA4417" t="str">
        <f t="shared" si="274"/>
        <v>80%-100%</v>
      </c>
      <c r="AB4417">
        <f t="shared" si="275"/>
        <v>1.7753820677960804E-4</v>
      </c>
    </row>
    <row r="4418" spans="1:28" x14ac:dyDescent="0.25">
      <c r="A4418" t="s">
        <v>9760</v>
      </c>
      <c r="B4418" t="s">
        <v>9761</v>
      </c>
      <c r="C4418" t="s">
        <v>77</v>
      </c>
      <c r="D4418" t="s">
        <v>132</v>
      </c>
      <c r="E4418">
        <v>50</v>
      </c>
      <c r="F4418" t="s">
        <v>20</v>
      </c>
      <c r="G4418">
        <v>2017</v>
      </c>
      <c r="H4418" t="s">
        <v>20</v>
      </c>
      <c r="J4418" t="s">
        <v>80</v>
      </c>
      <c r="K4418">
        <v>72</v>
      </c>
      <c r="L4418" s="18">
        <v>42890</v>
      </c>
      <c r="M4418" s="18">
        <v>45022</v>
      </c>
      <c r="N4418" s="18">
        <v>43340</v>
      </c>
      <c r="O4418">
        <v>117900000</v>
      </c>
      <c r="P4418">
        <v>58950000</v>
      </c>
      <c r="Q4418">
        <v>58950000</v>
      </c>
      <c r="R4418">
        <v>1544637</v>
      </c>
      <c r="S4418" t="s">
        <v>109</v>
      </c>
      <c r="T4418">
        <v>0.77475674646323633</v>
      </c>
      <c r="U4418">
        <v>-0.85216124758390532</v>
      </c>
      <c r="V4418">
        <v>0.92086653473246149</v>
      </c>
      <c r="W4418">
        <v>1.0118905968629841</v>
      </c>
      <c r="X4418">
        <v>-0.18766259006079469</v>
      </c>
      <c r="Y4418" t="str">
        <f t="shared" si="272"/>
        <v>61-72</v>
      </c>
      <c r="Z4418" s="20">
        <f t="shared" si="273"/>
        <v>0.5</v>
      </c>
      <c r="AA4418" t="str">
        <f t="shared" si="274"/>
        <v>40%-60%</v>
      </c>
      <c r="AB4418">
        <f t="shared" si="275"/>
        <v>3.2029648264671927E-4</v>
      </c>
    </row>
    <row r="4419" spans="1:28" x14ac:dyDescent="0.25">
      <c r="A4419" t="s">
        <v>1154</v>
      </c>
      <c r="B4419" t="s">
        <v>1155</v>
      </c>
      <c r="C4419" t="s">
        <v>77</v>
      </c>
      <c r="D4419" t="s">
        <v>439</v>
      </c>
      <c r="E4419">
        <v>59</v>
      </c>
      <c r="F4419" t="s">
        <v>87</v>
      </c>
      <c r="G4419">
        <v>2018</v>
      </c>
      <c r="H4419" t="s">
        <v>15</v>
      </c>
      <c r="J4419" t="s">
        <v>80</v>
      </c>
      <c r="K4419">
        <v>84</v>
      </c>
      <c r="L4419" s="18">
        <v>42915</v>
      </c>
      <c r="M4419" s="18">
        <v>45472</v>
      </c>
      <c r="N4419" s="18">
        <v>43035</v>
      </c>
      <c r="O4419">
        <v>44590000</v>
      </c>
      <c r="P4419">
        <v>44691000</v>
      </c>
      <c r="Q4419">
        <v>0</v>
      </c>
      <c r="R4419">
        <v>980800</v>
      </c>
      <c r="S4419" t="s">
        <v>163</v>
      </c>
      <c r="T4419">
        <v>0.26537715326557482</v>
      </c>
      <c r="U4419">
        <v>1.210245693028047</v>
      </c>
      <c r="V4419">
        <v>0.41625022577404341</v>
      </c>
      <c r="W4419">
        <v>0.16586567725783771</v>
      </c>
      <c r="X4419">
        <v>-0.4197062222492236</v>
      </c>
      <c r="Y4419" t="str">
        <f t="shared" ref="Y4419:Y4482" si="276">IF(K4419&lt;=24,"&lt;=24",IF(AND(K4419&gt;=25,K4419&lt;=36),"25-36",IF(AND(K4419&gt;=37,K4419&lt;=48),"37-48",IF(AND(K4419&gt;=49,K4419&lt;=60),"49-60",IF(AND(K4419&gt;=61,K4419&lt;=72),"61-72","&gt;72")))))</f>
        <v>&gt;72</v>
      </c>
      <c r="Z4419" s="20">
        <f t="shared" ref="Z4419:Z4482" si="277">IF(P4419/O4419&gt;0.2,P4419/O4419,0.2)</f>
        <v>1.0022650818569185</v>
      </c>
      <c r="AA4419" t="str">
        <f t="shared" ref="AA4419:AA4482" si="278">IF(Z4419&lt;=0.2,"20%",IF(AND(Z4419&gt;0.2,Z4419&lt;=0.4),"20%-40%",IF(AND(Z4419&gt;0.4,Z4419&lt;=0.6),"40%-60%",IF(AND(Z4419&gt;0.6,Z4419&lt;=0.8),"60%-80%","80%-100%"))))</f>
        <v>80%-100%</v>
      </c>
      <c r="AB4419">
        <f t="shared" ref="AB4419:AB4482" si="279">R4419/SUM($R$2:$R$5739)</f>
        <v>2.0337903998149875E-4</v>
      </c>
    </row>
    <row r="4420" spans="1:28" x14ac:dyDescent="0.25">
      <c r="A4420" t="s">
        <v>1240</v>
      </c>
      <c r="B4420" t="s">
        <v>1241</v>
      </c>
      <c r="C4420" t="s">
        <v>77</v>
      </c>
      <c r="D4420" t="s">
        <v>93</v>
      </c>
      <c r="E4420">
        <v>49</v>
      </c>
      <c r="F4420" t="s">
        <v>117</v>
      </c>
      <c r="G4420">
        <v>2018</v>
      </c>
      <c r="H4420" t="s">
        <v>14</v>
      </c>
      <c r="J4420" t="s">
        <v>80</v>
      </c>
      <c r="K4420">
        <v>72</v>
      </c>
      <c r="L4420" s="18">
        <v>43053</v>
      </c>
      <c r="M4420" s="18">
        <v>45244</v>
      </c>
      <c r="N4420" s="18">
        <v>43469</v>
      </c>
      <c r="O4420">
        <v>47550000</v>
      </c>
      <c r="P4420">
        <v>14502750</v>
      </c>
      <c r="Q4420">
        <v>33047250</v>
      </c>
      <c r="R4420">
        <v>347751</v>
      </c>
      <c r="S4420" t="s">
        <v>218</v>
      </c>
      <c r="T4420">
        <v>0.82326908867253745</v>
      </c>
      <c r="U4420">
        <v>-1.6528726009044969</v>
      </c>
      <c r="V4420">
        <v>0.56516632981038883</v>
      </c>
      <c r="W4420">
        <v>0.22278882569834041</v>
      </c>
      <c r="X4420">
        <v>1.5913385900504931</v>
      </c>
      <c r="Y4420" t="str">
        <f t="shared" si="276"/>
        <v>61-72</v>
      </c>
      <c r="Z4420" s="20">
        <f t="shared" si="277"/>
        <v>0.30499999999999999</v>
      </c>
      <c r="AA4420" t="str">
        <f t="shared" si="278"/>
        <v>20%-40%</v>
      </c>
      <c r="AB4420">
        <f t="shared" si="279"/>
        <v>7.2109772158040548E-5</v>
      </c>
    </row>
    <row r="4421" spans="1:28" x14ac:dyDescent="0.25">
      <c r="A4421" t="s">
        <v>9762</v>
      </c>
      <c r="B4421" t="s">
        <v>9763</v>
      </c>
      <c r="C4421" t="s">
        <v>77</v>
      </c>
      <c r="D4421" t="s">
        <v>263</v>
      </c>
      <c r="E4421">
        <v>60</v>
      </c>
      <c r="F4421" t="s">
        <v>87</v>
      </c>
      <c r="G4421">
        <v>2018</v>
      </c>
      <c r="H4421" t="s">
        <v>15</v>
      </c>
      <c r="J4421" t="s">
        <v>80</v>
      </c>
      <c r="K4421">
        <v>72</v>
      </c>
      <c r="L4421" s="18">
        <v>43075</v>
      </c>
      <c r="M4421" s="18">
        <v>45089</v>
      </c>
      <c r="N4421" s="18">
        <v>43238</v>
      </c>
      <c r="O4421">
        <v>36920000</v>
      </c>
      <c r="P4421">
        <v>16920000</v>
      </c>
      <c r="Q4421">
        <v>20000000</v>
      </c>
      <c r="R4421">
        <v>412114</v>
      </c>
      <c r="S4421" t="s">
        <v>191</v>
      </c>
      <c r="T4421">
        <v>-2.427057839350637</v>
      </c>
      <c r="U4421">
        <v>-1.0234387823942659</v>
      </c>
      <c r="V4421">
        <v>0.92086653473246149</v>
      </c>
      <c r="W4421">
        <v>-0.61276718659733787</v>
      </c>
      <c r="X4421">
        <v>-0.57440197704150942</v>
      </c>
      <c r="Y4421" t="str">
        <f t="shared" si="276"/>
        <v>61-72</v>
      </c>
      <c r="Z4421" s="20">
        <f t="shared" si="277"/>
        <v>0.45828819068255688</v>
      </c>
      <c r="AA4421" t="str">
        <f t="shared" si="278"/>
        <v>40%-60%</v>
      </c>
      <c r="AB4421">
        <f t="shared" si="279"/>
        <v>8.5456106936108666E-5</v>
      </c>
    </row>
    <row r="4422" spans="1:28" x14ac:dyDescent="0.25">
      <c r="A4422" t="s">
        <v>9764</v>
      </c>
      <c r="B4422" t="s">
        <v>9765</v>
      </c>
      <c r="C4422" t="s">
        <v>77</v>
      </c>
      <c r="D4422" t="s">
        <v>580</v>
      </c>
      <c r="E4422">
        <v>60</v>
      </c>
      <c r="F4422" t="s">
        <v>11</v>
      </c>
      <c r="G4422">
        <v>2020</v>
      </c>
      <c r="H4422" t="s">
        <v>11</v>
      </c>
      <c r="I4422" t="s">
        <v>188</v>
      </c>
      <c r="J4422" t="s">
        <v>80</v>
      </c>
      <c r="K4422">
        <v>72</v>
      </c>
      <c r="L4422" s="18">
        <v>43794</v>
      </c>
      <c r="M4422" s="18">
        <v>45986</v>
      </c>
      <c r="N4422" s="18">
        <v>44112</v>
      </c>
      <c r="O4422">
        <v>67810000</v>
      </c>
      <c r="P4422">
        <v>33905000</v>
      </c>
      <c r="Q4422">
        <v>33905000</v>
      </c>
      <c r="R4422">
        <v>833660</v>
      </c>
      <c r="S4422" t="s">
        <v>191</v>
      </c>
      <c r="T4422">
        <v>0.35027375213185169</v>
      </c>
      <c r="U4422">
        <v>-0.85216124758390532</v>
      </c>
      <c r="V4422">
        <v>0.13042163490563341</v>
      </c>
      <c r="W4422">
        <v>1.6505772505756411</v>
      </c>
      <c r="X4422">
        <v>1.7460343448427791</v>
      </c>
      <c r="Y4422" t="str">
        <f t="shared" si="276"/>
        <v>61-72</v>
      </c>
      <c r="Z4422" s="20">
        <f t="shared" si="277"/>
        <v>0.5</v>
      </c>
      <c r="AA4422" t="str">
        <f t="shared" si="278"/>
        <v>40%-60%</v>
      </c>
      <c r="AB4422">
        <f t="shared" si="279"/>
        <v>1.7286803677709649E-4</v>
      </c>
    </row>
    <row r="4423" spans="1:28" x14ac:dyDescent="0.25">
      <c r="A4423" t="s">
        <v>9766</v>
      </c>
      <c r="B4423" t="s">
        <v>9767</v>
      </c>
      <c r="C4423" t="s">
        <v>77</v>
      </c>
      <c r="D4423" t="s">
        <v>762</v>
      </c>
      <c r="E4423">
        <v>50</v>
      </c>
      <c r="F4423" t="s">
        <v>79</v>
      </c>
      <c r="G4423">
        <v>2019</v>
      </c>
      <c r="H4423" t="s">
        <v>13</v>
      </c>
      <c r="J4423" t="s">
        <v>80</v>
      </c>
      <c r="K4423">
        <v>60</v>
      </c>
      <c r="L4423" s="18">
        <v>43251</v>
      </c>
      <c r="M4423" s="18">
        <v>45077</v>
      </c>
      <c r="N4423" s="18">
        <v>44319</v>
      </c>
      <c r="O4423">
        <v>45100000</v>
      </c>
      <c r="P4423">
        <v>24600000</v>
      </c>
      <c r="Q4423">
        <v>20500000</v>
      </c>
      <c r="R4423">
        <v>593830</v>
      </c>
      <c r="S4423" t="s">
        <v>109</v>
      </c>
      <c r="T4423">
        <v>1.0051903719574169</v>
      </c>
      <c r="U4423">
        <v>-0.66551524447887267</v>
      </c>
      <c r="V4423">
        <v>-1.037998602342836</v>
      </c>
      <c r="W4423">
        <v>-8.7094415222152693E-2</v>
      </c>
      <c r="X4423">
        <v>0.66316406129677774</v>
      </c>
      <c r="Y4423" t="str">
        <f t="shared" si="276"/>
        <v>49-60</v>
      </c>
      <c r="Z4423" s="20">
        <f t="shared" si="277"/>
        <v>0.54545454545454541</v>
      </c>
      <c r="AA4423" t="str">
        <f t="shared" si="278"/>
        <v>40%-60%</v>
      </c>
      <c r="AB4423">
        <f t="shared" si="279"/>
        <v>1.2313680190886359E-4</v>
      </c>
    </row>
    <row r="4424" spans="1:28" x14ac:dyDescent="0.25">
      <c r="A4424" t="s">
        <v>9768</v>
      </c>
      <c r="B4424" t="s">
        <v>9769</v>
      </c>
      <c r="C4424" t="s">
        <v>77</v>
      </c>
      <c r="D4424" t="s">
        <v>308</v>
      </c>
      <c r="E4424">
        <v>87</v>
      </c>
      <c r="F4424" t="s">
        <v>79</v>
      </c>
      <c r="G4424">
        <v>2018</v>
      </c>
      <c r="H4424" t="s">
        <v>13</v>
      </c>
      <c r="J4424" t="s">
        <v>80</v>
      </c>
      <c r="K4424">
        <v>24</v>
      </c>
      <c r="L4424" s="18">
        <v>42793</v>
      </c>
      <c r="M4424" s="18">
        <v>43523</v>
      </c>
      <c r="N4424" s="18">
        <v>42843</v>
      </c>
      <c r="O4424">
        <v>45090000</v>
      </c>
      <c r="P4424">
        <v>10000000</v>
      </c>
      <c r="Q4424">
        <v>35090000</v>
      </c>
      <c r="R4424">
        <v>495618</v>
      </c>
      <c r="S4424" t="s">
        <v>257</v>
      </c>
      <c r="T4424">
        <v>1.284136339660898</v>
      </c>
      <c r="U4424">
        <v>-1.9945970514641009</v>
      </c>
      <c r="V4424">
        <v>-0.6600232649211939</v>
      </c>
      <c r="W4424">
        <v>0.39482591091862018</v>
      </c>
      <c r="X4424">
        <v>-0.34235834485308059</v>
      </c>
      <c r="Y4424" t="str">
        <f t="shared" si="276"/>
        <v>&lt;=24</v>
      </c>
      <c r="Z4424" s="20">
        <f t="shared" si="277"/>
        <v>0.22177866489243736</v>
      </c>
      <c r="AA4424" t="str">
        <f t="shared" si="278"/>
        <v>20%-40%</v>
      </c>
      <c r="AB4424">
        <f t="shared" si="279"/>
        <v>1.0277152634334262E-4</v>
      </c>
    </row>
    <row r="4425" spans="1:28" x14ac:dyDescent="0.25">
      <c r="A4425" t="s">
        <v>9770</v>
      </c>
      <c r="B4425" t="s">
        <v>9771</v>
      </c>
      <c r="C4425" t="s">
        <v>77</v>
      </c>
      <c r="D4425" t="s">
        <v>83</v>
      </c>
      <c r="E4425">
        <v>15</v>
      </c>
      <c r="F4425" t="s">
        <v>12</v>
      </c>
      <c r="G4425">
        <v>2021</v>
      </c>
      <c r="H4425" t="s">
        <v>12</v>
      </c>
      <c r="I4425" t="s">
        <v>84</v>
      </c>
      <c r="J4425" t="s">
        <v>80</v>
      </c>
      <c r="K4425">
        <v>84</v>
      </c>
      <c r="L4425" s="18">
        <v>44001</v>
      </c>
      <c r="M4425" s="18">
        <v>46557</v>
      </c>
      <c r="N4425" s="18">
        <v>44167</v>
      </c>
      <c r="O4425">
        <v>72890000</v>
      </c>
      <c r="P4425">
        <v>67190000</v>
      </c>
      <c r="Q4425">
        <v>5700000</v>
      </c>
      <c r="R4425">
        <v>1468523</v>
      </c>
      <c r="S4425" t="s">
        <v>243</v>
      </c>
      <c r="T4425">
        <v>-0.72912586202509788</v>
      </c>
      <c r="U4425">
        <v>0.87983889016082251</v>
      </c>
      <c r="V4425">
        <v>0.44659959483636458</v>
      </c>
      <c r="W4425">
        <v>1.106039403347217</v>
      </c>
      <c r="X4425">
        <v>-0.65174985443765243</v>
      </c>
      <c r="Y4425" t="str">
        <f t="shared" si="276"/>
        <v>&gt;72</v>
      </c>
      <c r="Z4425" s="20">
        <f t="shared" si="277"/>
        <v>0.9217999725613939</v>
      </c>
      <c r="AA4425" t="str">
        <f t="shared" si="278"/>
        <v>80%-100%</v>
      </c>
      <c r="AB4425">
        <f t="shared" si="279"/>
        <v>3.0451345629154818E-4</v>
      </c>
    </row>
    <row r="4426" spans="1:28" x14ac:dyDescent="0.25">
      <c r="A4426" t="s">
        <v>9772</v>
      </c>
      <c r="B4426" t="s">
        <v>9773</v>
      </c>
      <c r="C4426" t="s">
        <v>77</v>
      </c>
      <c r="D4426" t="s">
        <v>132</v>
      </c>
      <c r="E4426">
        <v>61</v>
      </c>
      <c r="F4426" t="s">
        <v>17</v>
      </c>
      <c r="G4426">
        <v>2017</v>
      </c>
      <c r="H4426" t="s">
        <v>17</v>
      </c>
      <c r="J4426" t="s">
        <v>80</v>
      </c>
      <c r="K4426">
        <v>72</v>
      </c>
      <c r="L4426" s="18">
        <v>42871</v>
      </c>
      <c r="M4426" s="18">
        <v>45062</v>
      </c>
      <c r="N4426" s="18">
        <v>43438</v>
      </c>
      <c r="O4426">
        <v>61460000</v>
      </c>
      <c r="P4426">
        <v>16000000</v>
      </c>
      <c r="Q4426">
        <v>45460000</v>
      </c>
      <c r="R4426">
        <v>393345</v>
      </c>
      <c r="S4426" t="s">
        <v>264</v>
      </c>
      <c r="T4426">
        <v>1.138599313032995</v>
      </c>
      <c r="U4426">
        <v>-1.836289196920335</v>
      </c>
      <c r="V4426">
        <v>0.92086653473246149</v>
      </c>
      <c r="W4426">
        <v>1.377675718460641</v>
      </c>
      <c r="X4426">
        <v>0.50846830650449182</v>
      </c>
      <c r="Y4426" t="str">
        <f t="shared" si="276"/>
        <v>61-72</v>
      </c>
      <c r="Z4426" s="20">
        <f t="shared" si="277"/>
        <v>0.26033192320208265</v>
      </c>
      <c r="AA4426" t="str">
        <f t="shared" si="278"/>
        <v>20%-40%</v>
      </c>
      <c r="AB4426">
        <f t="shared" si="279"/>
        <v>8.1564160360443125E-5</v>
      </c>
    </row>
    <row r="4427" spans="1:28" x14ac:dyDescent="0.25">
      <c r="A4427" t="s">
        <v>9774</v>
      </c>
      <c r="B4427" t="s">
        <v>9775</v>
      </c>
      <c r="C4427" t="s">
        <v>77</v>
      </c>
      <c r="D4427" t="s">
        <v>482</v>
      </c>
      <c r="E4427">
        <v>220</v>
      </c>
      <c r="F4427" t="s">
        <v>20</v>
      </c>
      <c r="G4427">
        <v>2020</v>
      </c>
      <c r="H4427" t="s">
        <v>20</v>
      </c>
      <c r="I4427" t="s">
        <v>84</v>
      </c>
      <c r="J4427" t="s">
        <v>80</v>
      </c>
      <c r="K4427">
        <v>84</v>
      </c>
      <c r="L4427" s="18">
        <v>43657</v>
      </c>
      <c r="M4427" s="18">
        <v>46333</v>
      </c>
      <c r="N4427" s="18">
        <v>44428</v>
      </c>
      <c r="O4427">
        <v>91490000</v>
      </c>
      <c r="P4427">
        <v>66590000</v>
      </c>
      <c r="Q4427">
        <v>24900000</v>
      </c>
      <c r="R4427">
        <v>1578882</v>
      </c>
      <c r="S4427" t="s">
        <v>300</v>
      </c>
      <c r="T4427">
        <v>0.22899289660859901</v>
      </c>
      <c r="U4427">
        <v>8.3394447726369322E-2</v>
      </c>
      <c r="V4427">
        <v>0.2094661248883162</v>
      </c>
      <c r="W4427">
        <v>4.4614639275001968</v>
      </c>
      <c r="X4427">
        <v>-0.72909773183379534</v>
      </c>
      <c r="Y4427" t="str">
        <f t="shared" si="276"/>
        <v>&gt;72</v>
      </c>
      <c r="Z4427" s="20">
        <f t="shared" si="277"/>
        <v>0.72783910809924579</v>
      </c>
      <c r="AA4427" t="str">
        <f t="shared" si="278"/>
        <v>60%-80%</v>
      </c>
      <c r="AB4427">
        <f t="shared" si="279"/>
        <v>3.2739753813628537E-4</v>
      </c>
    </row>
    <row r="4428" spans="1:28" x14ac:dyDescent="0.25">
      <c r="A4428" t="s">
        <v>9776</v>
      </c>
      <c r="B4428" t="s">
        <v>9777</v>
      </c>
      <c r="C4428" t="s">
        <v>77</v>
      </c>
      <c r="D4428" t="s">
        <v>602</v>
      </c>
      <c r="E4428">
        <v>220</v>
      </c>
      <c r="F4428" t="s">
        <v>95</v>
      </c>
      <c r="G4428">
        <v>2017</v>
      </c>
      <c r="H4428" t="s">
        <v>16</v>
      </c>
      <c r="J4428" t="s">
        <v>96</v>
      </c>
      <c r="K4428">
        <v>36</v>
      </c>
      <c r="L4428" s="18">
        <v>42913</v>
      </c>
      <c r="M4428" s="18">
        <v>44009</v>
      </c>
      <c r="N4428" s="18">
        <v>43166</v>
      </c>
      <c r="O4428">
        <v>35864000</v>
      </c>
      <c r="P4428">
        <v>12000000</v>
      </c>
      <c r="Q4428">
        <v>23864000</v>
      </c>
      <c r="R4428">
        <v>438700</v>
      </c>
      <c r="S4428" t="s">
        <v>506</v>
      </c>
      <c r="T4428">
        <v>1.2720082541085731</v>
      </c>
      <c r="U4428">
        <v>-1.531339531914131</v>
      </c>
      <c r="V4428">
        <v>-6.7189590051072792E-2</v>
      </c>
      <c r="W4428">
        <v>0.21664472350315039</v>
      </c>
      <c r="X4428">
        <v>-0.18766259006079469</v>
      </c>
      <c r="Y4428" t="str">
        <f t="shared" si="276"/>
        <v>25-36</v>
      </c>
      <c r="Z4428" s="20">
        <f t="shared" si="277"/>
        <v>0.33459736783403971</v>
      </c>
      <c r="AA4428" t="str">
        <f t="shared" si="278"/>
        <v>20%-40%</v>
      </c>
      <c r="AB4428">
        <f t="shared" si="279"/>
        <v>9.0968989437075349E-5</v>
      </c>
    </row>
    <row r="4429" spans="1:28" x14ac:dyDescent="0.25">
      <c r="A4429" t="s">
        <v>1123</v>
      </c>
      <c r="B4429" t="s">
        <v>1124</v>
      </c>
      <c r="C4429" t="s">
        <v>77</v>
      </c>
      <c r="D4429" t="s">
        <v>436</v>
      </c>
      <c r="E4429">
        <v>38</v>
      </c>
      <c r="F4429" t="s">
        <v>11</v>
      </c>
      <c r="G4429">
        <v>2019</v>
      </c>
      <c r="H4429" t="s">
        <v>11</v>
      </c>
      <c r="J4429" t="s">
        <v>80</v>
      </c>
      <c r="K4429">
        <v>84</v>
      </c>
      <c r="L4429" s="18">
        <v>43433</v>
      </c>
      <c r="M4429" s="18">
        <v>45990</v>
      </c>
      <c r="N4429" s="18">
        <v>44274</v>
      </c>
      <c r="O4429">
        <v>60145000</v>
      </c>
      <c r="P4429">
        <v>30072500</v>
      </c>
      <c r="Q4429">
        <v>30072500</v>
      </c>
      <c r="R4429">
        <v>699551</v>
      </c>
      <c r="S4429" t="s">
        <v>829</v>
      </c>
      <c r="T4429">
        <v>0.85965334532951332</v>
      </c>
      <c r="U4429">
        <v>-0.85216124758390532</v>
      </c>
      <c r="V4429">
        <v>1.185489993161002E-2</v>
      </c>
      <c r="W4429">
        <v>0.16396718794802351</v>
      </c>
      <c r="X4429">
        <v>-0.1103147126646518</v>
      </c>
      <c r="Y4429" t="str">
        <f t="shared" si="276"/>
        <v>&gt;72</v>
      </c>
      <c r="Z4429" s="20">
        <f t="shared" si="277"/>
        <v>0.5</v>
      </c>
      <c r="AA4429" t="str">
        <f t="shared" si="278"/>
        <v>40%-60%</v>
      </c>
      <c r="AB4429">
        <f t="shared" si="279"/>
        <v>1.4505914640915317E-4</v>
      </c>
    </row>
    <row r="4430" spans="1:28" x14ac:dyDescent="0.25">
      <c r="A4430" t="s">
        <v>9778</v>
      </c>
      <c r="B4430" t="s">
        <v>9779</v>
      </c>
      <c r="C4430" t="s">
        <v>77</v>
      </c>
      <c r="D4430" t="s">
        <v>564</v>
      </c>
      <c r="E4430">
        <v>38</v>
      </c>
      <c r="F4430" t="s">
        <v>12</v>
      </c>
      <c r="G4430">
        <v>2019</v>
      </c>
      <c r="H4430" t="s">
        <v>12</v>
      </c>
      <c r="J4430" t="s">
        <v>80</v>
      </c>
      <c r="K4430">
        <v>84</v>
      </c>
      <c r="L4430" s="18">
        <v>43444</v>
      </c>
      <c r="M4430" s="18">
        <v>45942</v>
      </c>
      <c r="N4430" s="18">
        <v>43851</v>
      </c>
      <c r="O4430">
        <v>72990000</v>
      </c>
      <c r="P4430">
        <v>36495000</v>
      </c>
      <c r="Q4430">
        <v>36495000</v>
      </c>
      <c r="R4430">
        <v>874593</v>
      </c>
      <c r="S4430" t="s">
        <v>490</v>
      </c>
      <c r="T4430">
        <v>-0.61997309205417039</v>
      </c>
      <c r="U4430">
        <v>-0.85216124758390532</v>
      </c>
      <c r="V4430">
        <v>0.32803285986234038</v>
      </c>
      <c r="W4430">
        <v>0.96793127603647278</v>
      </c>
      <c r="X4430">
        <v>1.127251325673635</v>
      </c>
      <c r="Y4430" t="str">
        <f t="shared" si="276"/>
        <v>&gt;72</v>
      </c>
      <c r="Z4430" s="20">
        <f t="shared" si="277"/>
        <v>0.5</v>
      </c>
      <c r="AA4430" t="str">
        <f t="shared" si="278"/>
        <v>40%-60%</v>
      </c>
      <c r="AB4430">
        <f t="shared" si="279"/>
        <v>1.8135591834679744E-4</v>
      </c>
    </row>
    <row r="4431" spans="1:28" x14ac:dyDescent="0.25">
      <c r="A4431" t="s">
        <v>9780</v>
      </c>
      <c r="B4431" t="s">
        <v>9781</v>
      </c>
      <c r="C4431" t="s">
        <v>77</v>
      </c>
      <c r="D4431" t="s">
        <v>149</v>
      </c>
      <c r="E4431">
        <v>236</v>
      </c>
      <c r="F4431" t="s">
        <v>117</v>
      </c>
      <c r="G4431">
        <v>2019</v>
      </c>
      <c r="H4431" t="s">
        <v>14</v>
      </c>
      <c r="J4431" t="s">
        <v>80</v>
      </c>
      <c r="K4431">
        <v>72</v>
      </c>
      <c r="L4431" s="18">
        <v>43226</v>
      </c>
      <c r="M4431" s="18">
        <v>45448</v>
      </c>
      <c r="N4431" s="18">
        <v>43739</v>
      </c>
      <c r="O4431">
        <v>42243500</v>
      </c>
      <c r="P4431">
        <v>33743500</v>
      </c>
      <c r="Q4431">
        <v>8500000</v>
      </c>
      <c r="R4431">
        <v>733309</v>
      </c>
      <c r="S4431" t="s">
        <v>710</v>
      </c>
      <c r="T4431">
        <v>0.85965334532951332</v>
      </c>
      <c r="U4431">
        <v>0.37471583819735998</v>
      </c>
      <c r="V4431">
        <v>0.18159112501816799</v>
      </c>
      <c r="W4431">
        <v>-0.59750625329921647</v>
      </c>
      <c r="X4431">
        <v>-0.4197062222492236</v>
      </c>
      <c r="Y4431" t="str">
        <f t="shared" si="276"/>
        <v>61-72</v>
      </c>
      <c r="Z4431" s="20">
        <f t="shared" si="277"/>
        <v>0.79878561198764308</v>
      </c>
      <c r="AA4431" t="str">
        <f t="shared" si="278"/>
        <v>60%-80%</v>
      </c>
      <c r="AB4431">
        <f t="shared" si="279"/>
        <v>1.5205921740394867E-4</v>
      </c>
    </row>
    <row r="4432" spans="1:28" x14ac:dyDescent="0.25">
      <c r="A4432" t="s">
        <v>9782</v>
      </c>
      <c r="B4432" t="s">
        <v>9783</v>
      </c>
      <c r="C4432" t="s">
        <v>77</v>
      </c>
      <c r="D4432" t="s">
        <v>260</v>
      </c>
      <c r="E4432">
        <v>77</v>
      </c>
      <c r="F4432" t="s">
        <v>87</v>
      </c>
      <c r="G4432">
        <v>2017</v>
      </c>
      <c r="H4432" t="s">
        <v>15</v>
      </c>
      <c r="J4432" t="s">
        <v>80</v>
      </c>
      <c r="K4432">
        <v>84</v>
      </c>
      <c r="L4432" s="18">
        <v>42717</v>
      </c>
      <c r="M4432" s="18">
        <v>45273</v>
      </c>
      <c r="N4432" s="18">
        <v>43080</v>
      </c>
      <c r="O4432">
        <v>37940000</v>
      </c>
      <c r="P4432">
        <v>15940000</v>
      </c>
      <c r="Q4432">
        <v>22000000</v>
      </c>
      <c r="R4432">
        <v>365857</v>
      </c>
      <c r="S4432" t="s">
        <v>666</v>
      </c>
      <c r="T4432">
        <v>1.1628554841376451</v>
      </c>
      <c r="U4432">
        <v>-1.180095421726802</v>
      </c>
      <c r="V4432">
        <v>0.92086653473246149</v>
      </c>
      <c r="W4432">
        <v>-0.6955174234369994</v>
      </c>
      <c r="X4432">
        <v>0.19907679691992</v>
      </c>
      <c r="Y4432" t="str">
        <f t="shared" si="276"/>
        <v>&gt;72</v>
      </c>
      <c r="Z4432" s="20">
        <f t="shared" si="277"/>
        <v>0.4201370585134423</v>
      </c>
      <c r="AA4432" t="str">
        <f t="shared" si="278"/>
        <v>40%-60%</v>
      </c>
      <c r="AB4432">
        <f t="shared" si="279"/>
        <v>7.5864238815774045E-5</v>
      </c>
    </row>
    <row r="4433" spans="1:28" x14ac:dyDescent="0.25">
      <c r="A4433" t="s">
        <v>9784</v>
      </c>
      <c r="B4433" t="s">
        <v>9785</v>
      </c>
      <c r="C4433" t="s">
        <v>77</v>
      </c>
      <c r="D4433" t="s">
        <v>128</v>
      </c>
      <c r="E4433">
        <v>252</v>
      </c>
      <c r="F4433" t="s">
        <v>12</v>
      </c>
      <c r="G4433">
        <v>2018</v>
      </c>
      <c r="H4433" t="s">
        <v>12</v>
      </c>
      <c r="J4433" t="s">
        <v>80</v>
      </c>
      <c r="K4433">
        <v>36</v>
      </c>
      <c r="L4433" s="18">
        <v>43033</v>
      </c>
      <c r="M4433" s="18">
        <v>44129</v>
      </c>
      <c r="N4433" s="18">
        <v>43333</v>
      </c>
      <c r="O4433">
        <v>68940000</v>
      </c>
      <c r="P4433">
        <v>48940000</v>
      </c>
      <c r="Q4433">
        <v>20000000</v>
      </c>
      <c r="R4433">
        <v>1752802</v>
      </c>
      <c r="S4433" t="s">
        <v>403</v>
      </c>
      <c r="T4433">
        <v>0.2411209821609242</v>
      </c>
      <c r="U4433">
        <v>9.7025271253516482E-3</v>
      </c>
      <c r="V4433">
        <v>0.52564408481904745</v>
      </c>
      <c r="W4433">
        <v>3.9549425506372783E-2</v>
      </c>
      <c r="X4433">
        <v>1.823382222238922</v>
      </c>
      <c r="Y4433" t="str">
        <f t="shared" si="276"/>
        <v>25-36</v>
      </c>
      <c r="Z4433" s="20">
        <f t="shared" si="277"/>
        <v>0.7098926602843052</v>
      </c>
      <c r="AA4433" t="str">
        <f t="shared" si="278"/>
        <v>60%-80%</v>
      </c>
      <c r="AB4433">
        <f t="shared" si="279"/>
        <v>3.6346165175127543E-4</v>
      </c>
    </row>
    <row r="4434" spans="1:28" x14ac:dyDescent="0.25">
      <c r="A4434" t="s">
        <v>9786</v>
      </c>
      <c r="B4434" t="s">
        <v>9787</v>
      </c>
      <c r="C4434" t="s">
        <v>77</v>
      </c>
      <c r="D4434" t="s">
        <v>472</v>
      </c>
      <c r="E4434">
        <v>220</v>
      </c>
      <c r="F4434" t="s">
        <v>79</v>
      </c>
      <c r="G4434">
        <v>2017</v>
      </c>
      <c r="H4434" t="s">
        <v>13</v>
      </c>
      <c r="J4434" t="s">
        <v>80</v>
      </c>
      <c r="K4434">
        <v>84</v>
      </c>
      <c r="L4434" s="18">
        <v>42755</v>
      </c>
      <c r="M4434" s="18">
        <v>45311</v>
      </c>
      <c r="N4434" s="18">
        <v>43110</v>
      </c>
      <c r="O4434">
        <v>37940000</v>
      </c>
      <c r="P4434">
        <v>18970000</v>
      </c>
      <c r="Q4434">
        <v>18970000</v>
      </c>
      <c r="R4434">
        <v>459117</v>
      </c>
      <c r="S4434" t="s">
        <v>506</v>
      </c>
      <c r="T4434">
        <v>1.017318457509742</v>
      </c>
      <c r="U4434">
        <v>-0.85216124758390532</v>
      </c>
      <c r="V4434">
        <v>0.72325530977575447</v>
      </c>
      <c r="W4434">
        <v>1.016641134885951</v>
      </c>
      <c r="X4434">
        <v>0.1217289195237771</v>
      </c>
      <c r="Y4434" t="str">
        <f t="shared" si="276"/>
        <v>&gt;72</v>
      </c>
      <c r="Z4434" s="20">
        <f t="shared" si="277"/>
        <v>0.5</v>
      </c>
      <c r="AA4434" t="str">
        <f t="shared" si="278"/>
        <v>40%-60%</v>
      </c>
      <c r="AB4434">
        <f t="shared" si="279"/>
        <v>9.5202665884161668E-5</v>
      </c>
    </row>
    <row r="4435" spans="1:28" x14ac:dyDescent="0.25">
      <c r="A4435" t="s">
        <v>9788</v>
      </c>
      <c r="B4435" t="s">
        <v>9789</v>
      </c>
      <c r="C4435" t="s">
        <v>77</v>
      </c>
      <c r="D4435" t="s">
        <v>128</v>
      </c>
      <c r="E4435">
        <v>52</v>
      </c>
      <c r="F4435" t="s">
        <v>87</v>
      </c>
      <c r="G4435">
        <v>2018</v>
      </c>
      <c r="H4435" t="s">
        <v>15</v>
      </c>
      <c r="J4435" t="s">
        <v>80</v>
      </c>
      <c r="K4435">
        <v>60</v>
      </c>
      <c r="L4435" s="18">
        <v>43067</v>
      </c>
      <c r="M4435" s="18">
        <v>44893</v>
      </c>
      <c r="N4435" s="18">
        <v>43671</v>
      </c>
      <c r="O4435">
        <v>38870000</v>
      </c>
      <c r="P4435">
        <v>24870000</v>
      </c>
      <c r="Q4435">
        <v>14000000</v>
      </c>
      <c r="R4435">
        <v>634449</v>
      </c>
      <c r="S4435" t="s">
        <v>490</v>
      </c>
      <c r="T4435">
        <v>1.138599313032995</v>
      </c>
      <c r="U4435">
        <v>-0.27800990744321108</v>
      </c>
      <c r="V4435">
        <v>0.88134428974112011</v>
      </c>
      <c r="W4435">
        <v>-0.82541358877162085</v>
      </c>
      <c r="X4435">
        <v>1.823382222238922</v>
      </c>
      <c r="Y4435" t="str">
        <f t="shared" si="276"/>
        <v>49-60</v>
      </c>
      <c r="Z4435" s="20">
        <f t="shared" si="277"/>
        <v>0.63982505788525856</v>
      </c>
      <c r="AA4435" t="str">
        <f t="shared" si="278"/>
        <v>60%-80%</v>
      </c>
      <c r="AB4435">
        <f t="shared" si="279"/>
        <v>1.3155957232587878E-4</v>
      </c>
    </row>
    <row r="4436" spans="1:28" x14ac:dyDescent="0.25">
      <c r="A4436" t="s">
        <v>9790</v>
      </c>
      <c r="B4436" t="s">
        <v>9791</v>
      </c>
      <c r="C4436" t="s">
        <v>77</v>
      </c>
      <c r="D4436" t="s">
        <v>9792</v>
      </c>
      <c r="E4436">
        <v>38</v>
      </c>
      <c r="F4436" t="s">
        <v>95</v>
      </c>
      <c r="G4436">
        <v>2016</v>
      </c>
      <c r="H4436" t="s">
        <v>16</v>
      </c>
      <c r="J4436" t="s">
        <v>96</v>
      </c>
      <c r="K4436">
        <v>24</v>
      </c>
      <c r="L4436" s="18">
        <v>43703</v>
      </c>
      <c r="M4436" s="18">
        <v>44434</v>
      </c>
      <c r="N4436" s="18">
        <v>44242</v>
      </c>
      <c r="O4436">
        <v>40000000</v>
      </c>
      <c r="P4436">
        <v>15999960</v>
      </c>
      <c r="Q4436">
        <v>24000040</v>
      </c>
      <c r="R4436">
        <v>775242</v>
      </c>
      <c r="S4436" t="s">
        <v>162</v>
      </c>
      <c r="T4436">
        <v>0.94454994419579019</v>
      </c>
      <c r="U4436">
        <v>-1.2627865606270461</v>
      </c>
      <c r="V4436">
        <v>-1.4504681647480211</v>
      </c>
      <c r="W4436">
        <v>0.14553856549380659</v>
      </c>
      <c r="X4436">
        <v>0.58581618390063472</v>
      </c>
      <c r="Y4436" t="str">
        <f t="shared" si="276"/>
        <v>&lt;=24</v>
      </c>
      <c r="Z4436" s="20">
        <f t="shared" si="277"/>
        <v>0.39999899999999999</v>
      </c>
      <c r="AA4436" t="str">
        <f t="shared" si="278"/>
        <v>20%-40%</v>
      </c>
      <c r="AB4436">
        <f t="shared" si="279"/>
        <v>1.6075445933252147E-4</v>
      </c>
    </row>
    <row r="4437" spans="1:28" x14ac:dyDescent="0.25">
      <c r="A4437" t="s">
        <v>9793</v>
      </c>
      <c r="B4437" t="s">
        <v>9794</v>
      </c>
      <c r="C4437" t="s">
        <v>77</v>
      </c>
      <c r="D4437" t="s">
        <v>308</v>
      </c>
      <c r="E4437">
        <v>61</v>
      </c>
      <c r="F4437" t="s">
        <v>87</v>
      </c>
      <c r="G4437">
        <v>2018</v>
      </c>
      <c r="H4437" t="s">
        <v>15</v>
      </c>
      <c r="J4437" t="s">
        <v>80</v>
      </c>
      <c r="K4437">
        <v>60</v>
      </c>
      <c r="L4437" s="18">
        <v>42853</v>
      </c>
      <c r="M4437" s="18">
        <v>44679</v>
      </c>
      <c r="N4437" s="18">
        <v>44491</v>
      </c>
      <c r="O4437">
        <v>31710000</v>
      </c>
      <c r="P4437">
        <v>10000000</v>
      </c>
      <c r="Q4437">
        <v>21710000</v>
      </c>
      <c r="R4437">
        <v>263694</v>
      </c>
      <c r="S4437" t="s">
        <v>264</v>
      </c>
      <c r="T4437">
        <v>0.38665800878882761</v>
      </c>
      <c r="U4437">
        <v>-1.61034073859492</v>
      </c>
      <c r="V4437">
        <v>0.4070773498450232</v>
      </c>
      <c r="W4437">
        <v>-0.63827199647904387</v>
      </c>
      <c r="X4437">
        <v>0.74051193869292065</v>
      </c>
      <c r="Y4437" t="str">
        <f t="shared" si="276"/>
        <v>49-60</v>
      </c>
      <c r="Z4437" s="20">
        <f t="shared" si="277"/>
        <v>0.31535793125197098</v>
      </c>
      <c r="AA4437" t="str">
        <f t="shared" si="278"/>
        <v>20%-40%</v>
      </c>
      <c r="AB4437">
        <f t="shared" si="279"/>
        <v>5.4679682472350459E-5</v>
      </c>
    </row>
    <row r="4438" spans="1:28" x14ac:dyDescent="0.25">
      <c r="A4438" t="s">
        <v>9795</v>
      </c>
      <c r="B4438" t="s">
        <v>9796</v>
      </c>
      <c r="C4438" t="s">
        <v>77</v>
      </c>
      <c r="D4438" t="s">
        <v>231</v>
      </c>
      <c r="E4438">
        <v>48</v>
      </c>
      <c r="F4438" t="s">
        <v>87</v>
      </c>
      <c r="G4438">
        <v>2020</v>
      </c>
      <c r="H4438" t="s">
        <v>15</v>
      </c>
      <c r="I4438" t="s">
        <v>84</v>
      </c>
      <c r="J4438" t="s">
        <v>80</v>
      </c>
      <c r="K4438">
        <v>84</v>
      </c>
      <c r="L4438" s="18">
        <v>43656</v>
      </c>
      <c r="M4438" s="18">
        <v>46302</v>
      </c>
      <c r="N4438" s="18">
        <v>43853</v>
      </c>
      <c r="O4438">
        <v>35116350</v>
      </c>
      <c r="P4438">
        <v>21516350</v>
      </c>
      <c r="Q4438">
        <v>13600000</v>
      </c>
      <c r="R4438">
        <v>551320</v>
      </c>
      <c r="S4438" t="s">
        <v>178</v>
      </c>
      <c r="T4438">
        <v>-0.76551011868207364</v>
      </c>
      <c r="U4438">
        <v>-0.3893253903981273</v>
      </c>
      <c r="V4438">
        <v>0.25641262360128148</v>
      </c>
      <c r="W4438">
        <v>-0.64788260075438986</v>
      </c>
      <c r="X4438">
        <v>-1.270532873606796</v>
      </c>
      <c r="Y4438" t="str">
        <f t="shared" si="276"/>
        <v>&gt;72</v>
      </c>
      <c r="Z4438" s="20">
        <f t="shared" si="277"/>
        <v>0.61271601405043519</v>
      </c>
      <c r="AA4438" t="str">
        <f t="shared" si="278"/>
        <v>60%-80%</v>
      </c>
      <c r="AB4438">
        <f t="shared" si="279"/>
        <v>1.1432191305322174E-4</v>
      </c>
    </row>
    <row r="4439" spans="1:28" x14ac:dyDescent="0.25">
      <c r="A4439" t="s">
        <v>9797</v>
      </c>
      <c r="B4439" t="s">
        <v>9798</v>
      </c>
      <c r="C4439" t="s">
        <v>77</v>
      </c>
      <c r="D4439" t="s">
        <v>204</v>
      </c>
      <c r="E4439">
        <v>49</v>
      </c>
      <c r="F4439" t="s">
        <v>17</v>
      </c>
      <c r="G4439">
        <v>2019</v>
      </c>
      <c r="H4439" t="s">
        <v>17</v>
      </c>
      <c r="J4439" t="s">
        <v>80</v>
      </c>
      <c r="K4439">
        <v>84</v>
      </c>
      <c r="L4439" s="18">
        <v>43403</v>
      </c>
      <c r="M4439" s="18">
        <v>45960</v>
      </c>
      <c r="N4439" s="18">
        <v>43817</v>
      </c>
      <c r="O4439">
        <v>61050000</v>
      </c>
      <c r="P4439">
        <v>30525000</v>
      </c>
      <c r="Q4439">
        <v>30525000</v>
      </c>
      <c r="R4439">
        <v>691984</v>
      </c>
      <c r="S4439" t="s">
        <v>563</v>
      </c>
      <c r="T4439">
        <v>0.92029377309113969</v>
      </c>
      <c r="U4439">
        <v>-0.85216124758390532</v>
      </c>
      <c r="V4439">
        <v>0.52564408481904745</v>
      </c>
      <c r="W4439">
        <v>1.2876133106446661</v>
      </c>
      <c r="X4439">
        <v>4.4381042127634142E-2</v>
      </c>
      <c r="Y4439" t="str">
        <f t="shared" si="276"/>
        <v>&gt;72</v>
      </c>
      <c r="Z4439" s="20">
        <f t="shared" si="277"/>
        <v>0.5</v>
      </c>
      <c r="AA4439" t="str">
        <f t="shared" si="278"/>
        <v>40%-60%</v>
      </c>
      <c r="AB4439">
        <f t="shared" si="279"/>
        <v>1.4349005057356996E-4</v>
      </c>
    </row>
    <row r="4440" spans="1:28" x14ac:dyDescent="0.25">
      <c r="A4440" t="s">
        <v>9799</v>
      </c>
      <c r="B4440" t="s">
        <v>9800</v>
      </c>
      <c r="C4440" t="s">
        <v>77</v>
      </c>
      <c r="D4440" t="s">
        <v>520</v>
      </c>
      <c r="E4440">
        <v>48</v>
      </c>
      <c r="F4440" t="s">
        <v>87</v>
      </c>
      <c r="G4440">
        <v>2019</v>
      </c>
      <c r="H4440" t="s">
        <v>15</v>
      </c>
      <c r="I4440" t="s">
        <v>84</v>
      </c>
      <c r="J4440" t="s">
        <v>80</v>
      </c>
      <c r="K4440">
        <v>84</v>
      </c>
      <c r="L4440" s="18">
        <v>43468</v>
      </c>
      <c r="M4440" s="18">
        <v>46082</v>
      </c>
      <c r="N4440" s="18">
        <v>44477</v>
      </c>
      <c r="O4440">
        <v>34730000</v>
      </c>
      <c r="P4440">
        <v>13320000</v>
      </c>
      <c r="Q4440">
        <v>21410000</v>
      </c>
      <c r="R4440">
        <v>249733</v>
      </c>
      <c r="S4440" t="s">
        <v>407</v>
      </c>
      <c r="T4440">
        <v>0.25324906771324951</v>
      </c>
      <c r="U4440">
        <v>-1.330411400659542</v>
      </c>
      <c r="V4440">
        <v>-0.5308977669752829</v>
      </c>
      <c r="W4440">
        <v>-0.56214655800020241</v>
      </c>
      <c r="X4440">
        <v>-0.49705409964536651</v>
      </c>
      <c r="Y4440" t="str">
        <f t="shared" si="276"/>
        <v>&gt;72</v>
      </c>
      <c r="Z4440" s="20">
        <f t="shared" si="277"/>
        <v>0.38353008926000576</v>
      </c>
      <c r="AA4440" t="str">
        <f t="shared" si="278"/>
        <v>20%-40%</v>
      </c>
      <c r="AB4440">
        <f t="shared" si="279"/>
        <v>5.1784724502140726E-5</v>
      </c>
    </row>
    <row r="4441" spans="1:28" x14ac:dyDescent="0.25">
      <c r="A4441" t="s">
        <v>9801</v>
      </c>
      <c r="B4441" t="s">
        <v>9802</v>
      </c>
      <c r="C4441" t="s">
        <v>77</v>
      </c>
      <c r="D4441" t="s">
        <v>93</v>
      </c>
      <c r="E4441">
        <v>27</v>
      </c>
      <c r="F4441" t="s">
        <v>79</v>
      </c>
      <c r="G4441">
        <v>2018</v>
      </c>
      <c r="H4441" t="s">
        <v>13</v>
      </c>
      <c r="J4441" t="s">
        <v>80</v>
      </c>
      <c r="K4441">
        <v>48</v>
      </c>
      <c r="L4441" s="18">
        <v>43088</v>
      </c>
      <c r="M4441" s="18">
        <v>44549</v>
      </c>
      <c r="N4441" s="18">
        <v>43175</v>
      </c>
      <c r="O4441">
        <v>32990000</v>
      </c>
      <c r="P4441">
        <v>10360000</v>
      </c>
      <c r="Q4441">
        <v>22630000</v>
      </c>
      <c r="R4441">
        <v>313237</v>
      </c>
      <c r="S4441" t="s">
        <v>378</v>
      </c>
      <c r="T4441">
        <v>0.41091417989347812</v>
      </c>
      <c r="U4441">
        <v>-1.6157747983291699</v>
      </c>
      <c r="V4441">
        <v>0.28851061487099899</v>
      </c>
      <c r="W4441">
        <v>-0.93265433770788486</v>
      </c>
      <c r="X4441">
        <v>-0.65174985443765243</v>
      </c>
      <c r="Y4441" t="str">
        <f t="shared" si="276"/>
        <v>37-48</v>
      </c>
      <c r="Z4441" s="20">
        <f t="shared" si="277"/>
        <v>0.31403455592603818</v>
      </c>
      <c r="AA4441" t="str">
        <f t="shared" si="278"/>
        <v>20%-40%</v>
      </c>
      <c r="AB4441">
        <f t="shared" si="279"/>
        <v>6.4952936731937932E-5</v>
      </c>
    </row>
    <row r="4442" spans="1:28" x14ac:dyDescent="0.25">
      <c r="A4442" t="s">
        <v>9803</v>
      </c>
      <c r="B4442" t="s">
        <v>9804</v>
      </c>
      <c r="C4442" t="s">
        <v>77</v>
      </c>
      <c r="D4442" t="s">
        <v>112</v>
      </c>
      <c r="E4442">
        <v>74</v>
      </c>
      <c r="F4442" t="s">
        <v>79</v>
      </c>
      <c r="G4442">
        <v>2018</v>
      </c>
      <c r="H4442" t="s">
        <v>13</v>
      </c>
      <c r="J4442" t="s">
        <v>80</v>
      </c>
      <c r="K4442">
        <v>60</v>
      </c>
      <c r="L4442" s="18">
        <v>43187</v>
      </c>
      <c r="M4442" s="18">
        <v>45001</v>
      </c>
      <c r="N4442" s="18">
        <v>43609</v>
      </c>
      <c r="O4442">
        <v>43990000</v>
      </c>
      <c r="P4442">
        <v>23990000</v>
      </c>
      <c r="Q4442">
        <v>20000000</v>
      </c>
      <c r="R4442">
        <v>604909</v>
      </c>
      <c r="S4442" t="s">
        <v>437</v>
      </c>
      <c r="T4442">
        <v>0.61709163428300773</v>
      </c>
      <c r="U4442">
        <v>-0.66593953637045</v>
      </c>
      <c r="V4442">
        <v>-0.33101282726422421</v>
      </c>
      <c r="W4442">
        <v>8.6279810537016707E-2</v>
      </c>
      <c r="X4442">
        <v>0.58581618390063472</v>
      </c>
      <c r="Y4442" t="str">
        <f t="shared" si="276"/>
        <v>49-60</v>
      </c>
      <c r="Z4442" s="20">
        <f t="shared" si="277"/>
        <v>0.54535121618549676</v>
      </c>
      <c r="AA4442" t="str">
        <f t="shared" si="278"/>
        <v>40%-60%</v>
      </c>
      <c r="AB4442">
        <f t="shared" si="279"/>
        <v>1.2543414732480468E-4</v>
      </c>
    </row>
    <row r="4443" spans="1:28" x14ac:dyDescent="0.25">
      <c r="A4443" t="s">
        <v>9805</v>
      </c>
      <c r="B4443" t="s">
        <v>9806</v>
      </c>
      <c r="C4443" t="s">
        <v>77</v>
      </c>
      <c r="D4443" t="s">
        <v>239</v>
      </c>
      <c r="E4443">
        <v>48</v>
      </c>
      <c r="F4443" t="s">
        <v>87</v>
      </c>
      <c r="G4443">
        <v>2019</v>
      </c>
      <c r="H4443" t="s">
        <v>15</v>
      </c>
      <c r="J4443" t="s">
        <v>80</v>
      </c>
      <c r="K4443">
        <v>84</v>
      </c>
      <c r="L4443" s="18">
        <v>43389</v>
      </c>
      <c r="M4443" s="18">
        <v>45946</v>
      </c>
      <c r="N4443" s="18">
        <v>43707</v>
      </c>
      <c r="O4443">
        <v>33000000</v>
      </c>
      <c r="P4443">
        <v>29700000</v>
      </c>
      <c r="Q4443">
        <v>3300000</v>
      </c>
      <c r="R4443">
        <v>639445</v>
      </c>
      <c r="S4443" t="s">
        <v>407</v>
      </c>
      <c r="T4443">
        <v>-7.420924219953294E-2</v>
      </c>
      <c r="U4443">
        <v>0.79032357974038436</v>
      </c>
      <c r="V4443">
        <v>0.2094661248883162</v>
      </c>
      <c r="W4443">
        <v>-0.31490018815455662</v>
      </c>
      <c r="X4443">
        <v>-0.57440197704150942</v>
      </c>
      <c r="Y4443" t="str">
        <f t="shared" si="276"/>
        <v>&gt;72</v>
      </c>
      <c r="Z4443" s="20">
        <f t="shared" si="277"/>
        <v>0.9</v>
      </c>
      <c r="AA4443" t="str">
        <f t="shared" si="278"/>
        <v>80%-100%</v>
      </c>
      <c r="AB4443">
        <f t="shared" si="279"/>
        <v>1.3259554467880247E-4</v>
      </c>
    </row>
    <row r="4444" spans="1:28" x14ac:dyDescent="0.25">
      <c r="A4444" t="s">
        <v>9807</v>
      </c>
      <c r="B4444" t="s">
        <v>9808</v>
      </c>
      <c r="C4444" t="s">
        <v>77</v>
      </c>
      <c r="D4444" t="s">
        <v>373</v>
      </c>
      <c r="E4444">
        <v>74</v>
      </c>
      <c r="F4444" t="s">
        <v>79</v>
      </c>
      <c r="G4444">
        <v>2018</v>
      </c>
      <c r="H4444" t="s">
        <v>13</v>
      </c>
      <c r="J4444" t="s">
        <v>80</v>
      </c>
      <c r="K4444">
        <v>84</v>
      </c>
      <c r="L4444" s="18">
        <v>43222</v>
      </c>
      <c r="M4444" s="18">
        <v>45693</v>
      </c>
      <c r="N4444" s="18">
        <v>43858</v>
      </c>
      <c r="O4444">
        <v>37550000</v>
      </c>
      <c r="P4444">
        <v>34518989</v>
      </c>
      <c r="Q4444">
        <v>3031011</v>
      </c>
      <c r="R4444">
        <v>837286</v>
      </c>
      <c r="S4444" t="s">
        <v>294</v>
      </c>
      <c r="T4444">
        <v>0.54432312096905611</v>
      </c>
      <c r="U4444">
        <v>0.86949408224702107</v>
      </c>
      <c r="V4444">
        <v>-0.77666123529515052</v>
      </c>
      <c r="W4444">
        <v>-0.55658252394605479</v>
      </c>
      <c r="X4444">
        <v>-1.11583711881451</v>
      </c>
      <c r="Y4444" t="str">
        <f t="shared" si="276"/>
        <v>&gt;72</v>
      </c>
      <c r="Z4444" s="20">
        <f t="shared" si="277"/>
        <v>0.91928066577896139</v>
      </c>
      <c r="AA4444" t="str">
        <f t="shared" si="278"/>
        <v>80%-100%</v>
      </c>
      <c r="AB4444">
        <f t="shared" si="279"/>
        <v>1.7361992543836577E-4</v>
      </c>
    </row>
    <row r="4445" spans="1:28" x14ac:dyDescent="0.25">
      <c r="A4445" t="s">
        <v>9809</v>
      </c>
      <c r="B4445" t="s">
        <v>9810</v>
      </c>
      <c r="C4445" t="s">
        <v>77</v>
      </c>
      <c r="D4445" t="s">
        <v>453</v>
      </c>
      <c r="E4445">
        <v>15</v>
      </c>
      <c r="F4445" t="s">
        <v>117</v>
      </c>
      <c r="G4445">
        <v>2018</v>
      </c>
      <c r="H4445" t="s">
        <v>14</v>
      </c>
      <c r="J4445" t="s">
        <v>80</v>
      </c>
      <c r="K4445">
        <v>84</v>
      </c>
      <c r="L4445" s="18">
        <v>42832</v>
      </c>
      <c r="M4445" s="18">
        <v>45477</v>
      </c>
      <c r="N4445" s="18">
        <v>44441</v>
      </c>
      <c r="O4445">
        <v>47890000</v>
      </c>
      <c r="P4445">
        <v>43101000</v>
      </c>
      <c r="Q4445">
        <v>4789000</v>
      </c>
      <c r="R4445">
        <v>887414</v>
      </c>
      <c r="S4445" t="s">
        <v>891</v>
      </c>
      <c r="T4445">
        <v>-0.65635734871114615</v>
      </c>
      <c r="U4445">
        <v>0.79032357974038436</v>
      </c>
      <c r="V4445">
        <v>0.60907728297454844</v>
      </c>
      <c r="W4445">
        <v>-0.32055748715556742</v>
      </c>
      <c r="X4445">
        <v>-0.96114136402222416</v>
      </c>
      <c r="Y4445" t="str">
        <f t="shared" si="276"/>
        <v>&gt;72</v>
      </c>
      <c r="Z4445" s="20">
        <f t="shared" si="277"/>
        <v>0.9</v>
      </c>
      <c r="AA4445" t="str">
        <f t="shared" si="278"/>
        <v>80%-100%</v>
      </c>
      <c r="AB4445">
        <f t="shared" si="279"/>
        <v>1.8401448550789328E-4</v>
      </c>
    </row>
    <row r="4446" spans="1:28" x14ac:dyDescent="0.25">
      <c r="A4446" t="s">
        <v>9811</v>
      </c>
      <c r="B4446" t="s">
        <v>9812</v>
      </c>
      <c r="C4446" t="s">
        <v>77</v>
      </c>
      <c r="D4446" t="s">
        <v>376</v>
      </c>
      <c r="E4446">
        <v>46</v>
      </c>
      <c r="F4446" t="s">
        <v>469</v>
      </c>
      <c r="G4446">
        <v>2021</v>
      </c>
      <c r="H4446" t="s">
        <v>32</v>
      </c>
      <c r="I4446" t="s">
        <v>188</v>
      </c>
      <c r="J4446" t="s">
        <v>80</v>
      </c>
      <c r="K4446">
        <v>60</v>
      </c>
      <c r="L4446" s="18">
        <v>43901</v>
      </c>
      <c r="M4446" s="18">
        <v>45964</v>
      </c>
      <c r="N4446" s="18">
        <v>44229</v>
      </c>
      <c r="O4446">
        <v>54635000</v>
      </c>
      <c r="P4446">
        <v>21000000</v>
      </c>
      <c r="Q4446">
        <v>33635000</v>
      </c>
      <c r="R4446">
        <v>498960</v>
      </c>
      <c r="S4446" t="s">
        <v>235</v>
      </c>
      <c r="U4446">
        <v>-1.326966678929252</v>
      </c>
      <c r="V4446">
        <v>-0.22527857001643839</v>
      </c>
      <c r="Y4446" t="str">
        <f t="shared" si="276"/>
        <v>49-60</v>
      </c>
      <c r="Z4446" s="20">
        <f t="shared" si="277"/>
        <v>0.38436899423446508</v>
      </c>
      <c r="AA4446" t="str">
        <f t="shared" si="278"/>
        <v>20%-40%</v>
      </c>
      <c r="AB4446">
        <f t="shared" si="279"/>
        <v>1.034645246626923E-4</v>
      </c>
    </row>
    <row r="4447" spans="1:28" x14ac:dyDescent="0.25">
      <c r="A4447" t="s">
        <v>9813</v>
      </c>
      <c r="B4447" t="s">
        <v>9814</v>
      </c>
      <c r="C4447" t="s">
        <v>77</v>
      </c>
      <c r="D4447" t="s">
        <v>421</v>
      </c>
      <c r="E4447">
        <v>246</v>
      </c>
      <c r="F4447" t="s">
        <v>17</v>
      </c>
      <c r="G4447">
        <v>2017</v>
      </c>
      <c r="H4447" t="s">
        <v>17</v>
      </c>
      <c r="J4447" t="s">
        <v>80</v>
      </c>
      <c r="K4447">
        <v>72</v>
      </c>
      <c r="L4447" s="18">
        <v>42593</v>
      </c>
      <c r="M4447" s="18">
        <v>44873</v>
      </c>
      <c r="N4447" s="18">
        <v>43721</v>
      </c>
      <c r="O4447">
        <v>51990000</v>
      </c>
      <c r="P4447">
        <v>25995000</v>
      </c>
      <c r="Q4447">
        <v>25995000</v>
      </c>
      <c r="R4447">
        <v>723468</v>
      </c>
      <c r="S4447" t="s">
        <v>182</v>
      </c>
      <c r="T4447">
        <v>-4.9953071094882402E-2</v>
      </c>
      <c r="U4447">
        <v>-0.85216124758390532</v>
      </c>
      <c r="V4447">
        <v>0.99991102471514426</v>
      </c>
      <c r="W4447">
        <v>-2.1428922652191051E-2</v>
      </c>
      <c r="X4447">
        <v>-1.270532873606796</v>
      </c>
      <c r="Y4447" t="str">
        <f t="shared" si="276"/>
        <v>61-72</v>
      </c>
      <c r="Z4447" s="20">
        <f t="shared" si="277"/>
        <v>0.5</v>
      </c>
      <c r="AA4447" t="str">
        <f t="shared" si="278"/>
        <v>40%-60%</v>
      </c>
      <c r="AB4447">
        <f t="shared" si="279"/>
        <v>1.5001858411229092E-4</v>
      </c>
    </row>
    <row r="4448" spans="1:28" x14ac:dyDescent="0.25">
      <c r="A4448" t="s">
        <v>9815</v>
      </c>
      <c r="B4448" t="s">
        <v>9816</v>
      </c>
      <c r="C4448" t="s">
        <v>77</v>
      </c>
      <c r="D4448" t="s">
        <v>86</v>
      </c>
      <c r="E4448">
        <v>76</v>
      </c>
      <c r="F4448" t="s">
        <v>87</v>
      </c>
      <c r="G4448">
        <v>2020</v>
      </c>
      <c r="H4448" t="s">
        <v>15</v>
      </c>
      <c r="I4448" t="s">
        <v>84</v>
      </c>
      <c r="J4448" t="s">
        <v>80</v>
      </c>
      <c r="K4448">
        <v>84</v>
      </c>
      <c r="L4448" s="18">
        <v>43633</v>
      </c>
      <c r="M4448" s="18">
        <v>46190</v>
      </c>
      <c r="N4448" s="18">
        <v>44252</v>
      </c>
      <c r="O4448">
        <v>33990000</v>
      </c>
      <c r="P4448">
        <v>13990000</v>
      </c>
      <c r="Q4448">
        <v>20000000</v>
      </c>
      <c r="R4448">
        <v>285110</v>
      </c>
      <c r="S4448" t="s">
        <v>413</v>
      </c>
      <c r="T4448">
        <v>1.065830799719043</v>
      </c>
      <c r="U4448">
        <v>-1.2151847034613319</v>
      </c>
      <c r="V4448">
        <v>0.48612183982770601</v>
      </c>
      <c r="W4448">
        <v>0.38652191203941871</v>
      </c>
      <c r="X4448">
        <v>0.27642467431606299</v>
      </c>
      <c r="Y4448" t="str">
        <f t="shared" si="276"/>
        <v>&gt;72</v>
      </c>
      <c r="Z4448" s="20">
        <f t="shared" si="277"/>
        <v>0.41159164460135333</v>
      </c>
      <c r="AA4448" t="str">
        <f t="shared" si="278"/>
        <v>40%-60%</v>
      </c>
      <c r="AB4448">
        <f t="shared" si="279"/>
        <v>5.9120511917949745E-5</v>
      </c>
    </row>
    <row r="4449" spans="1:28" x14ac:dyDescent="0.25">
      <c r="A4449" t="s">
        <v>9817</v>
      </c>
      <c r="B4449" t="s">
        <v>9818</v>
      </c>
      <c r="C4449" t="s">
        <v>77</v>
      </c>
      <c r="D4449" t="s">
        <v>216</v>
      </c>
      <c r="E4449">
        <v>74</v>
      </c>
      <c r="F4449" t="s">
        <v>79</v>
      </c>
      <c r="G4449">
        <v>2017</v>
      </c>
      <c r="H4449" t="s">
        <v>13</v>
      </c>
      <c r="J4449" t="s">
        <v>80</v>
      </c>
      <c r="K4449">
        <v>60</v>
      </c>
      <c r="L4449" s="18">
        <v>42723</v>
      </c>
      <c r="M4449" s="18">
        <v>44549</v>
      </c>
      <c r="N4449" s="18">
        <v>43546</v>
      </c>
      <c r="O4449">
        <v>34540000</v>
      </c>
      <c r="P4449">
        <v>21540000</v>
      </c>
      <c r="Q4449">
        <v>13000000</v>
      </c>
      <c r="R4449">
        <v>500256</v>
      </c>
      <c r="S4449" t="s">
        <v>507</v>
      </c>
      <c r="T4449">
        <v>1.405417195184151</v>
      </c>
      <c r="U4449">
        <v>-0.34453167226002612</v>
      </c>
      <c r="V4449">
        <v>-0.57340749846551953</v>
      </c>
      <c r="W4449">
        <v>-0.36421112465090072</v>
      </c>
      <c r="X4449">
        <v>0.27642467431606299</v>
      </c>
      <c r="Y4449" t="str">
        <f t="shared" si="276"/>
        <v>49-60</v>
      </c>
      <c r="Z4449" s="20">
        <f t="shared" si="277"/>
        <v>0.62362478286045164</v>
      </c>
      <c r="AA4449" t="str">
        <f t="shared" si="278"/>
        <v>60%-80%</v>
      </c>
      <c r="AB4449">
        <f t="shared" si="279"/>
        <v>1.0373326368779021E-4</v>
      </c>
    </row>
    <row r="4450" spans="1:28" x14ac:dyDescent="0.25">
      <c r="A4450" t="s">
        <v>9819</v>
      </c>
      <c r="B4450" t="s">
        <v>9820</v>
      </c>
      <c r="C4450" t="s">
        <v>77</v>
      </c>
      <c r="D4450" t="s">
        <v>497</v>
      </c>
      <c r="E4450">
        <v>38</v>
      </c>
      <c r="F4450" t="s">
        <v>11</v>
      </c>
      <c r="G4450">
        <v>2018</v>
      </c>
      <c r="H4450" t="s">
        <v>11</v>
      </c>
      <c r="J4450" t="s">
        <v>80</v>
      </c>
      <c r="K4450">
        <v>36</v>
      </c>
      <c r="L4450" s="18">
        <v>43298</v>
      </c>
      <c r="M4450" s="18">
        <v>44394</v>
      </c>
      <c r="N4450" s="18">
        <v>43718</v>
      </c>
      <c r="O4450">
        <v>60015200</v>
      </c>
      <c r="P4450">
        <v>20015200</v>
      </c>
      <c r="Q4450">
        <v>40000000</v>
      </c>
      <c r="R4450">
        <v>736376</v>
      </c>
      <c r="S4450" t="s">
        <v>435</v>
      </c>
      <c r="T4450">
        <v>-1.0687122574902059</v>
      </c>
      <c r="U4450">
        <v>-1.5358366076824821</v>
      </c>
      <c r="V4450">
        <v>9.0899389914291959E-2</v>
      </c>
      <c r="W4450">
        <v>1.7961681473776021</v>
      </c>
      <c r="X4450">
        <v>1.127251325673635</v>
      </c>
      <c r="Y4450" t="str">
        <f t="shared" si="276"/>
        <v>25-36</v>
      </c>
      <c r="Z4450" s="20">
        <f t="shared" si="277"/>
        <v>0.33350217944787319</v>
      </c>
      <c r="AA4450" t="str">
        <f t="shared" si="278"/>
        <v>20%-40%</v>
      </c>
      <c r="AB4450">
        <f t="shared" si="279"/>
        <v>1.526951916246086E-4</v>
      </c>
    </row>
    <row r="4451" spans="1:28" x14ac:dyDescent="0.25">
      <c r="A4451" t="s">
        <v>9821</v>
      </c>
      <c r="B4451" t="s">
        <v>9822</v>
      </c>
      <c r="C4451" t="s">
        <v>77</v>
      </c>
      <c r="D4451" t="s">
        <v>169</v>
      </c>
      <c r="E4451">
        <v>60</v>
      </c>
      <c r="F4451" t="s">
        <v>25</v>
      </c>
      <c r="G4451">
        <v>2021</v>
      </c>
      <c r="H4451" t="s">
        <v>25</v>
      </c>
      <c r="I4451" t="s">
        <v>84</v>
      </c>
      <c r="J4451" t="s">
        <v>80</v>
      </c>
      <c r="K4451">
        <v>84</v>
      </c>
      <c r="L4451" s="18">
        <v>44019</v>
      </c>
      <c r="M4451" s="18">
        <v>46575</v>
      </c>
      <c r="N4451" s="18">
        <v>44139</v>
      </c>
      <c r="O4451">
        <v>37990000</v>
      </c>
      <c r="P4451">
        <v>37990000</v>
      </c>
      <c r="Q4451">
        <v>0</v>
      </c>
      <c r="R4451">
        <v>869214</v>
      </c>
      <c r="S4451" t="s">
        <v>189</v>
      </c>
      <c r="T4451">
        <v>-0.68061351981579676</v>
      </c>
      <c r="U4451">
        <v>1.2009447865714571</v>
      </c>
      <c r="V4451">
        <v>0.32803285986234038</v>
      </c>
      <c r="W4451">
        <v>6.0597100258446973E-2</v>
      </c>
      <c r="X4451">
        <v>-1.425228628399082</v>
      </c>
      <c r="Y4451" t="str">
        <f t="shared" si="276"/>
        <v>&gt;72</v>
      </c>
      <c r="Z4451" s="20">
        <f t="shared" si="277"/>
        <v>1</v>
      </c>
      <c r="AA4451" t="str">
        <f t="shared" si="278"/>
        <v>80%-100%</v>
      </c>
      <c r="AB4451">
        <f t="shared" si="279"/>
        <v>1.8024052697642582E-4</v>
      </c>
    </row>
    <row r="4452" spans="1:28" x14ac:dyDescent="0.25">
      <c r="A4452" t="s">
        <v>9823</v>
      </c>
      <c r="B4452" t="s">
        <v>9824</v>
      </c>
      <c r="C4452" t="s">
        <v>77</v>
      </c>
      <c r="D4452" t="s">
        <v>384</v>
      </c>
      <c r="E4452">
        <v>61</v>
      </c>
      <c r="F4452" t="s">
        <v>87</v>
      </c>
      <c r="G4452">
        <v>2020</v>
      </c>
      <c r="H4452" t="s">
        <v>24</v>
      </c>
      <c r="I4452" t="s">
        <v>84</v>
      </c>
      <c r="J4452" t="s">
        <v>80</v>
      </c>
      <c r="K4452">
        <v>84</v>
      </c>
      <c r="L4452" s="18">
        <v>43819</v>
      </c>
      <c r="M4452" s="18">
        <v>46376</v>
      </c>
      <c r="N4452" s="18">
        <v>44433</v>
      </c>
      <c r="O4452">
        <v>37970000</v>
      </c>
      <c r="P4452">
        <v>39071850</v>
      </c>
      <c r="Q4452">
        <v>0</v>
      </c>
      <c r="R4452">
        <v>862112</v>
      </c>
      <c r="S4452" t="s">
        <v>641</v>
      </c>
      <c r="T4452">
        <v>-0.97168757307160336</v>
      </c>
      <c r="U4452">
        <v>1.3201027999364341</v>
      </c>
      <c r="V4452">
        <v>0.52564408481904745</v>
      </c>
      <c r="W4452">
        <v>-0.71817317173908224</v>
      </c>
      <c r="X4452">
        <v>-1.0384892414183671</v>
      </c>
      <c r="Y4452" t="str">
        <f t="shared" si="276"/>
        <v>&gt;72</v>
      </c>
      <c r="Z4452" s="20">
        <f t="shared" si="277"/>
        <v>1.0290189623386885</v>
      </c>
      <c r="AA4452" t="str">
        <f t="shared" si="278"/>
        <v>80%-100%</v>
      </c>
      <c r="AB4452">
        <f t="shared" si="279"/>
        <v>1.7876785370771802E-4</v>
      </c>
    </row>
    <row r="4453" spans="1:28" x14ac:dyDescent="0.25">
      <c r="A4453" t="s">
        <v>9825</v>
      </c>
      <c r="B4453" t="s">
        <v>9826</v>
      </c>
      <c r="C4453" t="s">
        <v>77</v>
      </c>
      <c r="D4453" t="s">
        <v>204</v>
      </c>
      <c r="E4453">
        <v>59</v>
      </c>
      <c r="F4453" t="s">
        <v>79</v>
      </c>
      <c r="G4453">
        <v>2019</v>
      </c>
      <c r="H4453" t="s">
        <v>13</v>
      </c>
      <c r="J4453" t="s">
        <v>80</v>
      </c>
      <c r="K4453">
        <v>84</v>
      </c>
      <c r="L4453" s="18">
        <v>43111</v>
      </c>
      <c r="M4453" s="18">
        <v>45962</v>
      </c>
      <c r="N4453" s="18">
        <v>43796</v>
      </c>
      <c r="O4453">
        <v>35630000</v>
      </c>
      <c r="P4453">
        <v>17815000</v>
      </c>
      <c r="Q4453">
        <v>17815000</v>
      </c>
      <c r="R4453">
        <v>403855</v>
      </c>
      <c r="S4453" t="s">
        <v>164</v>
      </c>
      <c r="T4453">
        <v>0.59283546317835722</v>
      </c>
      <c r="U4453">
        <v>-0.85216124758390532</v>
      </c>
      <c r="V4453">
        <v>0.52564408481904745</v>
      </c>
      <c r="W4453">
        <v>-0.7113346273790454</v>
      </c>
      <c r="X4453">
        <v>1.0499034482774929</v>
      </c>
      <c r="Y4453" t="str">
        <f t="shared" si="276"/>
        <v>&gt;72</v>
      </c>
      <c r="Z4453" s="20">
        <f t="shared" si="277"/>
        <v>0.5</v>
      </c>
      <c r="AA4453" t="str">
        <f t="shared" si="278"/>
        <v>40%-60%</v>
      </c>
      <c r="AB4453">
        <f t="shared" si="279"/>
        <v>8.3743517732186144E-5</v>
      </c>
    </row>
    <row r="4454" spans="1:28" x14ac:dyDescent="0.25">
      <c r="A4454" t="s">
        <v>9827</v>
      </c>
      <c r="B4454" t="s">
        <v>9828</v>
      </c>
      <c r="C4454" t="s">
        <v>77</v>
      </c>
      <c r="D4454" t="s">
        <v>339</v>
      </c>
      <c r="E4454">
        <v>48</v>
      </c>
      <c r="F4454" t="s">
        <v>17</v>
      </c>
      <c r="G4454">
        <v>2019</v>
      </c>
      <c r="H4454" t="s">
        <v>17</v>
      </c>
      <c r="J4454" t="s">
        <v>80</v>
      </c>
      <c r="K4454">
        <v>72</v>
      </c>
      <c r="L4454" s="18">
        <v>43317</v>
      </c>
      <c r="M4454" s="18">
        <v>45420</v>
      </c>
      <c r="N4454" s="18">
        <v>43494</v>
      </c>
      <c r="O4454">
        <v>66000000</v>
      </c>
      <c r="P4454">
        <v>33000000</v>
      </c>
      <c r="Q4454">
        <v>33000000</v>
      </c>
      <c r="R4454">
        <v>837188</v>
      </c>
      <c r="S4454" t="s">
        <v>407</v>
      </c>
      <c r="T4454">
        <v>1.3447767674225239</v>
      </c>
      <c r="U4454">
        <v>-0.85216124758390532</v>
      </c>
      <c r="V4454">
        <v>0.4070773498450232</v>
      </c>
      <c r="W4454">
        <v>1.4223479684895091</v>
      </c>
      <c r="X4454">
        <v>4.4381042127634142E-2</v>
      </c>
      <c r="Y4454" t="str">
        <f t="shared" si="276"/>
        <v>61-72</v>
      </c>
      <c r="Z4454" s="20">
        <f t="shared" si="277"/>
        <v>0.5</v>
      </c>
      <c r="AA4454" t="str">
        <f t="shared" si="278"/>
        <v>40%-60%</v>
      </c>
      <c r="AB4454">
        <f t="shared" si="279"/>
        <v>1.7359960412319635E-4</v>
      </c>
    </row>
    <row r="4455" spans="1:28" x14ac:dyDescent="0.25">
      <c r="A4455" t="s">
        <v>9829</v>
      </c>
      <c r="B4455" t="s">
        <v>9830</v>
      </c>
      <c r="C4455" t="s">
        <v>77</v>
      </c>
      <c r="D4455" t="s">
        <v>291</v>
      </c>
      <c r="E4455">
        <v>38</v>
      </c>
      <c r="F4455" t="s">
        <v>17</v>
      </c>
      <c r="G4455">
        <v>2017</v>
      </c>
      <c r="H4455" t="s">
        <v>17</v>
      </c>
      <c r="J4455" t="s">
        <v>80</v>
      </c>
      <c r="K4455">
        <v>60</v>
      </c>
      <c r="L4455" s="18">
        <v>42380</v>
      </c>
      <c r="M4455" s="18">
        <v>44501</v>
      </c>
      <c r="N4455" s="18">
        <v>43642</v>
      </c>
      <c r="O4455">
        <v>65490000</v>
      </c>
      <c r="P4455">
        <v>58000000</v>
      </c>
      <c r="Q4455">
        <v>7490000</v>
      </c>
      <c r="R4455">
        <v>1364011</v>
      </c>
      <c r="S4455" t="s">
        <v>990</v>
      </c>
      <c r="T4455">
        <v>0.45942652210277918</v>
      </c>
      <c r="U4455">
        <v>0.73132303681351918</v>
      </c>
      <c r="V4455">
        <v>-0.38239727886726699</v>
      </c>
      <c r="W4455">
        <v>-0.30565600559215378</v>
      </c>
      <c r="X4455">
        <v>0.43112042910834891</v>
      </c>
      <c r="Y4455" t="str">
        <f t="shared" si="276"/>
        <v>49-60</v>
      </c>
      <c r="Z4455" s="20">
        <f t="shared" si="277"/>
        <v>0.88563139410597036</v>
      </c>
      <c r="AA4455" t="str">
        <f t="shared" si="278"/>
        <v>80%-100%</v>
      </c>
      <c r="AB4455">
        <f t="shared" si="279"/>
        <v>2.8284181046513466E-4</v>
      </c>
    </row>
    <row r="4456" spans="1:28" x14ac:dyDescent="0.25">
      <c r="A4456" t="s">
        <v>9831</v>
      </c>
      <c r="B4456" t="s">
        <v>9832</v>
      </c>
      <c r="C4456" t="s">
        <v>77</v>
      </c>
      <c r="D4456" t="s">
        <v>159</v>
      </c>
      <c r="E4456">
        <v>60</v>
      </c>
      <c r="F4456" t="s">
        <v>95</v>
      </c>
      <c r="G4456">
        <v>2020</v>
      </c>
      <c r="H4456" t="s">
        <v>16</v>
      </c>
      <c r="J4456" t="s">
        <v>96</v>
      </c>
      <c r="K4456">
        <v>60</v>
      </c>
      <c r="L4456" s="18">
        <v>44186</v>
      </c>
      <c r="M4456" s="18">
        <v>46012</v>
      </c>
      <c r="N4456" s="18">
        <v>44505</v>
      </c>
      <c r="O4456">
        <v>77000000</v>
      </c>
      <c r="P4456">
        <v>47000000</v>
      </c>
      <c r="Q4456">
        <v>30000000</v>
      </c>
      <c r="R4456">
        <v>1226227</v>
      </c>
      <c r="S4456" t="s">
        <v>473</v>
      </c>
      <c r="T4456">
        <v>-0.38953946655999011</v>
      </c>
      <c r="U4456">
        <v>-0.39887809718596839</v>
      </c>
      <c r="V4456">
        <v>0.52564408481904745</v>
      </c>
      <c r="W4456">
        <v>-8.793446355137291E-2</v>
      </c>
      <c r="X4456">
        <v>-0.4197062222492236</v>
      </c>
      <c r="Y4456" t="str">
        <f t="shared" si="276"/>
        <v>49-60</v>
      </c>
      <c r="Z4456" s="20">
        <f t="shared" si="277"/>
        <v>0.61038961038961037</v>
      </c>
      <c r="AA4456" t="str">
        <f t="shared" si="278"/>
        <v>60%-80%</v>
      </c>
      <c r="AB4456">
        <f t="shared" si="279"/>
        <v>2.5427087077833731E-4</v>
      </c>
    </row>
    <row r="4457" spans="1:28" x14ac:dyDescent="0.25">
      <c r="A4457" t="s">
        <v>9833</v>
      </c>
      <c r="B4457" t="s">
        <v>9834</v>
      </c>
      <c r="C4457" t="s">
        <v>77</v>
      </c>
      <c r="D4457" t="s">
        <v>240</v>
      </c>
      <c r="E4457">
        <v>50</v>
      </c>
      <c r="F4457" t="s">
        <v>117</v>
      </c>
      <c r="G4457">
        <v>2019</v>
      </c>
      <c r="H4457" t="s">
        <v>14</v>
      </c>
      <c r="J4457" t="s">
        <v>80</v>
      </c>
      <c r="K4457">
        <v>84</v>
      </c>
      <c r="L4457" s="18">
        <v>43461</v>
      </c>
      <c r="M4457" s="18">
        <v>46018</v>
      </c>
      <c r="N4457" s="18">
        <v>43815</v>
      </c>
      <c r="O4457">
        <v>47550000</v>
      </c>
      <c r="P4457">
        <v>23775000</v>
      </c>
      <c r="Q4457">
        <v>23775000</v>
      </c>
      <c r="R4457">
        <v>525427</v>
      </c>
      <c r="S4457" t="s">
        <v>220</v>
      </c>
      <c r="T4457">
        <v>0.72624440425393522</v>
      </c>
      <c r="U4457">
        <v>-0.85216124758390532</v>
      </c>
      <c r="V4457">
        <v>0.4070773498450232</v>
      </c>
      <c r="W4457">
        <v>-5.3028812548831898E-2</v>
      </c>
      <c r="X4457">
        <v>1.0499034482774929</v>
      </c>
      <c r="Y4457" t="str">
        <f t="shared" si="276"/>
        <v>&gt;72</v>
      </c>
      <c r="Z4457" s="20">
        <f t="shared" si="277"/>
        <v>0.5</v>
      </c>
      <c r="AA4457" t="str">
        <f t="shared" si="278"/>
        <v>40%-60%</v>
      </c>
      <c r="AB4457">
        <f t="shared" si="279"/>
        <v>1.0895273128095324E-4</v>
      </c>
    </row>
    <row r="4458" spans="1:28" x14ac:dyDescent="0.25">
      <c r="A4458" t="s">
        <v>9835</v>
      </c>
      <c r="B4458" t="s">
        <v>9836</v>
      </c>
      <c r="C4458" t="s">
        <v>77</v>
      </c>
      <c r="D4458" t="s">
        <v>212</v>
      </c>
      <c r="E4458">
        <v>246</v>
      </c>
      <c r="F4458" t="s">
        <v>79</v>
      </c>
      <c r="G4458">
        <v>2018</v>
      </c>
      <c r="H4458" t="s">
        <v>13</v>
      </c>
      <c r="J4458" t="s">
        <v>80</v>
      </c>
      <c r="K4458">
        <v>84</v>
      </c>
      <c r="L4458" s="18">
        <v>42925</v>
      </c>
      <c r="M4458" s="18">
        <v>45542</v>
      </c>
      <c r="N4458" s="18">
        <v>43276</v>
      </c>
      <c r="O4458">
        <v>31990000</v>
      </c>
      <c r="P4458">
        <v>27990000</v>
      </c>
      <c r="Q4458">
        <v>4000000</v>
      </c>
      <c r="R4458">
        <v>606778</v>
      </c>
      <c r="S4458" t="s">
        <v>182</v>
      </c>
      <c r="T4458">
        <v>0.94454994419579019</v>
      </c>
      <c r="U4458">
        <v>0.68750782898336971</v>
      </c>
      <c r="V4458">
        <v>1.237044494663192</v>
      </c>
      <c r="W4458">
        <v>0.41171307290053483</v>
      </c>
      <c r="X4458">
        <v>0.35377255171220601</v>
      </c>
      <c r="Y4458" t="str">
        <f t="shared" si="276"/>
        <v>&gt;72</v>
      </c>
      <c r="Z4458" s="20">
        <f t="shared" si="277"/>
        <v>0.87496092528915281</v>
      </c>
      <c r="AA4458" t="str">
        <f t="shared" si="278"/>
        <v>80%-100%</v>
      </c>
      <c r="AB4458">
        <f t="shared" si="279"/>
        <v>1.2582170383553613E-4</v>
      </c>
    </row>
    <row r="4459" spans="1:28" x14ac:dyDescent="0.25">
      <c r="A4459" t="s">
        <v>1303</v>
      </c>
      <c r="B4459" t="s">
        <v>1304</v>
      </c>
      <c r="C4459" t="s">
        <v>77</v>
      </c>
      <c r="D4459" t="s">
        <v>535</v>
      </c>
      <c r="E4459">
        <v>62</v>
      </c>
      <c r="F4459" t="s">
        <v>117</v>
      </c>
      <c r="G4459">
        <v>2019</v>
      </c>
      <c r="H4459" t="s">
        <v>14</v>
      </c>
      <c r="J4459" t="s">
        <v>80</v>
      </c>
      <c r="K4459">
        <v>24</v>
      </c>
      <c r="L4459" s="18">
        <v>43334</v>
      </c>
      <c r="M4459" s="18">
        <v>44065</v>
      </c>
      <c r="N4459" s="18">
        <v>43760</v>
      </c>
      <c r="O4459">
        <v>46990000</v>
      </c>
      <c r="P4459">
        <v>11990000</v>
      </c>
      <c r="Q4459">
        <v>35000000</v>
      </c>
      <c r="R4459">
        <v>567750</v>
      </c>
      <c r="S4459" t="s">
        <v>255</v>
      </c>
      <c r="T4459">
        <v>0.62921971983533309</v>
      </c>
      <c r="U4459">
        <v>-1.8575234490292101</v>
      </c>
      <c r="V4459">
        <v>-2.2464240464164411</v>
      </c>
      <c r="W4459">
        <v>-0.23037924493939529</v>
      </c>
      <c r="X4459">
        <v>0.35377255171220601</v>
      </c>
      <c r="Y4459" t="str">
        <f t="shared" si="276"/>
        <v>&lt;=24</v>
      </c>
      <c r="Z4459" s="20">
        <f t="shared" si="277"/>
        <v>0.25516067248350716</v>
      </c>
      <c r="AA4459" t="str">
        <f t="shared" si="278"/>
        <v>20%-40%</v>
      </c>
      <c r="AB4459">
        <f t="shared" si="279"/>
        <v>1.1772884374948605E-4</v>
      </c>
    </row>
    <row r="4460" spans="1:28" x14ac:dyDescent="0.25">
      <c r="A4460" t="s">
        <v>9837</v>
      </c>
      <c r="B4460" t="s">
        <v>9838</v>
      </c>
      <c r="C4460" t="s">
        <v>77</v>
      </c>
      <c r="D4460" t="s">
        <v>442</v>
      </c>
      <c r="E4460">
        <v>59</v>
      </c>
      <c r="F4460" t="s">
        <v>12</v>
      </c>
      <c r="G4460">
        <v>2020</v>
      </c>
      <c r="H4460" t="s">
        <v>12</v>
      </c>
      <c r="I4460" t="s">
        <v>84</v>
      </c>
      <c r="J4460" t="s">
        <v>80</v>
      </c>
      <c r="K4460">
        <v>84</v>
      </c>
      <c r="L4460" s="18">
        <v>43984</v>
      </c>
      <c r="M4460" s="18">
        <v>46424</v>
      </c>
      <c r="N4460" s="18">
        <v>44189</v>
      </c>
      <c r="O4460">
        <v>67470000</v>
      </c>
      <c r="P4460">
        <v>67470000</v>
      </c>
      <c r="Q4460">
        <v>0</v>
      </c>
      <c r="R4460">
        <v>1506973</v>
      </c>
      <c r="S4460" t="s">
        <v>287</v>
      </c>
      <c r="T4460">
        <v>-0.38953946655999011</v>
      </c>
      <c r="U4460">
        <v>1.2009447865714571</v>
      </c>
      <c r="V4460">
        <v>0.68373306478441309</v>
      </c>
      <c r="W4460">
        <v>0.33505559274972962</v>
      </c>
      <c r="X4460">
        <v>-0.49705409964536651</v>
      </c>
      <c r="Y4460" t="str">
        <f t="shared" si="276"/>
        <v>&gt;72</v>
      </c>
      <c r="Z4460" s="20">
        <f t="shared" si="277"/>
        <v>1</v>
      </c>
      <c r="AA4460" t="str">
        <f t="shared" si="278"/>
        <v>80%-100%</v>
      </c>
      <c r="AB4460">
        <f t="shared" si="279"/>
        <v>3.1248646209017038E-4</v>
      </c>
    </row>
    <row r="4461" spans="1:28" x14ac:dyDescent="0.25">
      <c r="A4461" t="s">
        <v>9839</v>
      </c>
      <c r="B4461" t="s">
        <v>9840</v>
      </c>
      <c r="C4461" t="s">
        <v>77</v>
      </c>
      <c r="D4461" t="s">
        <v>521</v>
      </c>
      <c r="E4461">
        <v>220</v>
      </c>
      <c r="F4461" t="s">
        <v>79</v>
      </c>
      <c r="G4461">
        <v>2020</v>
      </c>
      <c r="H4461" t="s">
        <v>26</v>
      </c>
      <c r="I4461" t="s">
        <v>84</v>
      </c>
      <c r="J4461" t="s">
        <v>80</v>
      </c>
      <c r="K4461">
        <v>36</v>
      </c>
      <c r="L4461" s="18">
        <v>43954</v>
      </c>
      <c r="M4461" s="18">
        <v>44990</v>
      </c>
      <c r="N4461" s="18">
        <v>44512</v>
      </c>
      <c r="O4461">
        <v>49390000</v>
      </c>
      <c r="P4461">
        <v>29390000</v>
      </c>
      <c r="Q4461">
        <v>20000000</v>
      </c>
      <c r="R4461">
        <v>1094703</v>
      </c>
      <c r="S4461" t="s">
        <v>437</v>
      </c>
      <c r="T4461">
        <v>-0.61997309205417039</v>
      </c>
      <c r="U4461">
        <v>-0.4618258424266094</v>
      </c>
      <c r="V4461">
        <v>-0.38336754998180411</v>
      </c>
      <c r="W4461">
        <v>-0.58176903815501402</v>
      </c>
      <c r="X4461">
        <v>-0.72909773183379534</v>
      </c>
      <c r="Y4461" t="str">
        <f t="shared" si="276"/>
        <v>25-36</v>
      </c>
      <c r="Z4461" s="20">
        <f t="shared" si="277"/>
        <v>0.59505972869001822</v>
      </c>
      <c r="AA4461" t="str">
        <f t="shared" si="278"/>
        <v>40%-60%</v>
      </c>
      <c r="AB4461">
        <f t="shared" si="279"/>
        <v>2.269980069380777E-4</v>
      </c>
    </row>
    <row r="4462" spans="1:28" x14ac:dyDescent="0.25">
      <c r="A4462" t="s">
        <v>1063</v>
      </c>
      <c r="B4462" t="s">
        <v>1064</v>
      </c>
      <c r="C4462" t="s">
        <v>77</v>
      </c>
      <c r="D4462" t="s">
        <v>260</v>
      </c>
      <c r="E4462">
        <v>220</v>
      </c>
      <c r="F4462" t="s">
        <v>17</v>
      </c>
      <c r="G4462">
        <v>2017</v>
      </c>
      <c r="H4462" t="s">
        <v>17</v>
      </c>
      <c r="J4462" t="s">
        <v>80</v>
      </c>
      <c r="K4462">
        <v>84</v>
      </c>
      <c r="L4462" s="18">
        <v>42762</v>
      </c>
      <c r="M4462" s="18">
        <v>45286</v>
      </c>
      <c r="N4462" s="18">
        <v>43614</v>
      </c>
      <c r="O4462">
        <v>67090000</v>
      </c>
      <c r="P4462">
        <v>33545000</v>
      </c>
      <c r="Q4462">
        <v>33545000</v>
      </c>
      <c r="R4462">
        <v>769929</v>
      </c>
      <c r="S4462" t="s">
        <v>1065</v>
      </c>
      <c r="T4462">
        <v>3.4943527771394541E-2</v>
      </c>
      <c r="U4462">
        <v>-0.85216124758390532</v>
      </c>
      <c r="V4462">
        <v>0.92086653473246149</v>
      </c>
      <c r="W4462">
        <v>5.2580255667989988</v>
      </c>
      <c r="X4462">
        <v>0.66316406129677774</v>
      </c>
      <c r="Y4462" t="str">
        <f t="shared" si="276"/>
        <v>&gt;72</v>
      </c>
      <c r="Z4462" s="20">
        <f t="shared" si="277"/>
        <v>0.5</v>
      </c>
      <c r="AA4462" t="str">
        <f t="shared" si="278"/>
        <v>40%-60%</v>
      </c>
      <c r="AB4462">
        <f t="shared" si="279"/>
        <v>1.596527537458354E-4</v>
      </c>
    </row>
    <row r="4463" spans="1:28" x14ac:dyDescent="0.25">
      <c r="A4463" t="s">
        <v>9841</v>
      </c>
      <c r="B4463" t="s">
        <v>9842</v>
      </c>
      <c r="C4463" t="s">
        <v>77</v>
      </c>
      <c r="D4463" t="s">
        <v>246</v>
      </c>
      <c r="E4463">
        <v>38</v>
      </c>
      <c r="F4463" t="s">
        <v>12</v>
      </c>
      <c r="G4463">
        <v>2020</v>
      </c>
      <c r="H4463" t="s">
        <v>12</v>
      </c>
      <c r="I4463" t="s">
        <v>84</v>
      </c>
      <c r="J4463" t="s">
        <v>80</v>
      </c>
      <c r="K4463">
        <v>24</v>
      </c>
      <c r="L4463" s="18">
        <v>43581</v>
      </c>
      <c r="M4463" s="18">
        <v>44312</v>
      </c>
      <c r="N4463" s="18">
        <v>44148</v>
      </c>
      <c r="O4463">
        <v>74210000</v>
      </c>
      <c r="P4463">
        <v>15000000</v>
      </c>
      <c r="Q4463">
        <v>59210000</v>
      </c>
      <c r="R4463">
        <v>734248</v>
      </c>
      <c r="S4463" t="s">
        <v>162</v>
      </c>
      <c r="T4463">
        <v>0.1562243832946473</v>
      </c>
      <c r="U4463">
        <v>-2.0752823602373018</v>
      </c>
      <c r="V4463">
        <v>-1.094767959825949</v>
      </c>
      <c r="W4463">
        <v>-0.5935011710437047</v>
      </c>
      <c r="X4463">
        <v>1.9007300996350649</v>
      </c>
      <c r="Y4463" t="str">
        <f t="shared" si="276"/>
        <v>&lt;=24</v>
      </c>
      <c r="Z4463" s="20">
        <f t="shared" si="277"/>
        <v>0.20212909311413557</v>
      </c>
      <c r="AA4463" t="str">
        <f t="shared" si="278"/>
        <v>20%-40%</v>
      </c>
      <c r="AB4463">
        <f t="shared" si="279"/>
        <v>1.5225392878092934E-4</v>
      </c>
    </row>
    <row r="4464" spans="1:28" x14ac:dyDescent="0.25">
      <c r="A4464" t="s">
        <v>9843</v>
      </c>
      <c r="B4464" t="s">
        <v>9844</v>
      </c>
      <c r="C4464" t="s">
        <v>77</v>
      </c>
      <c r="D4464" t="s">
        <v>299</v>
      </c>
      <c r="E4464">
        <v>7</v>
      </c>
      <c r="F4464" t="s">
        <v>117</v>
      </c>
      <c r="G4464">
        <v>2022</v>
      </c>
      <c r="H4464" t="s">
        <v>29</v>
      </c>
      <c r="I4464" t="s">
        <v>84</v>
      </c>
      <c r="J4464" t="s">
        <v>80</v>
      </c>
      <c r="K4464">
        <v>48</v>
      </c>
      <c r="L4464" s="18">
        <v>44390</v>
      </c>
      <c r="M4464" s="18">
        <v>45851</v>
      </c>
      <c r="N4464" s="18">
        <v>44522</v>
      </c>
      <c r="O4464">
        <v>65400000</v>
      </c>
      <c r="P4464">
        <v>30400000</v>
      </c>
      <c r="Q4464">
        <v>35000000</v>
      </c>
      <c r="R4464">
        <v>891311</v>
      </c>
      <c r="S4464" t="s">
        <v>320</v>
      </c>
      <c r="T4464">
        <v>-0.32889903879836369</v>
      </c>
      <c r="U4464">
        <v>-0.99656931726455777</v>
      </c>
      <c r="V4464">
        <v>-1.094767959825949</v>
      </c>
      <c r="W4464">
        <v>-0.1420347708065664</v>
      </c>
      <c r="X4464">
        <v>-1.7346201379836541</v>
      </c>
      <c r="Y4464" t="str">
        <f t="shared" si="276"/>
        <v>37-48</v>
      </c>
      <c r="Z4464" s="20">
        <f t="shared" si="277"/>
        <v>0.46483180428134557</v>
      </c>
      <c r="AA4464" t="str">
        <f t="shared" si="278"/>
        <v>40%-60%</v>
      </c>
      <c r="AB4464">
        <f t="shared" si="279"/>
        <v>1.8482256882641684E-4</v>
      </c>
    </row>
    <row r="4465" spans="1:28" x14ac:dyDescent="0.25">
      <c r="A4465" t="s">
        <v>9845</v>
      </c>
      <c r="B4465" t="s">
        <v>9846</v>
      </c>
      <c r="C4465" t="s">
        <v>77</v>
      </c>
      <c r="D4465" t="s">
        <v>93</v>
      </c>
      <c r="E4465">
        <v>220</v>
      </c>
      <c r="F4465" t="s">
        <v>87</v>
      </c>
      <c r="G4465">
        <v>2018</v>
      </c>
      <c r="H4465" t="s">
        <v>15</v>
      </c>
      <c r="J4465" t="s">
        <v>80</v>
      </c>
      <c r="K4465">
        <v>60</v>
      </c>
      <c r="L4465" s="18">
        <v>43053</v>
      </c>
      <c r="M4465" s="18">
        <v>44879</v>
      </c>
      <c r="N4465" s="18">
        <v>43063</v>
      </c>
      <c r="O4465">
        <v>38870000</v>
      </c>
      <c r="P4465">
        <v>11793000</v>
      </c>
      <c r="Q4465">
        <v>27077000</v>
      </c>
      <c r="R4465">
        <v>313941</v>
      </c>
      <c r="S4465" t="s">
        <v>506</v>
      </c>
      <c r="T4465">
        <v>1.017318457509742</v>
      </c>
      <c r="U4465">
        <v>-1.659459231273912</v>
      </c>
      <c r="V4465">
        <v>0.56516632981038883</v>
      </c>
      <c r="W4465">
        <v>-0.69923474516250961</v>
      </c>
      <c r="X4465">
        <v>0.97255557088134947</v>
      </c>
      <c r="Y4465" t="str">
        <f t="shared" si="276"/>
        <v>49-60</v>
      </c>
      <c r="Z4465" s="20">
        <f t="shared" si="277"/>
        <v>0.30339593516851043</v>
      </c>
      <c r="AA4465" t="str">
        <f t="shared" si="278"/>
        <v>20%-40%</v>
      </c>
      <c r="AB4465">
        <f t="shared" si="279"/>
        <v>6.5098918424583705E-5</v>
      </c>
    </row>
    <row r="4466" spans="1:28" x14ac:dyDescent="0.25">
      <c r="A4466" t="s">
        <v>9847</v>
      </c>
      <c r="B4466" t="s">
        <v>9848</v>
      </c>
      <c r="C4466" t="s">
        <v>77</v>
      </c>
      <c r="D4466" t="s">
        <v>1210</v>
      </c>
      <c r="E4466">
        <v>74</v>
      </c>
      <c r="F4466" t="s">
        <v>95</v>
      </c>
      <c r="G4466">
        <v>2012</v>
      </c>
      <c r="H4466" t="s">
        <v>16</v>
      </c>
      <c r="J4466" t="s">
        <v>96</v>
      </c>
      <c r="K4466">
        <v>60</v>
      </c>
      <c r="L4466" s="18">
        <v>43307</v>
      </c>
      <c r="M4466" s="18">
        <v>45133</v>
      </c>
      <c r="N4466" s="18">
        <v>44270</v>
      </c>
      <c r="O4466">
        <v>22000000</v>
      </c>
      <c r="P4466">
        <v>20900000</v>
      </c>
      <c r="Q4466">
        <v>1100000</v>
      </c>
      <c r="R4466">
        <v>534506</v>
      </c>
      <c r="S4466" t="s">
        <v>401</v>
      </c>
      <c r="T4466">
        <v>0.44729843655045393</v>
      </c>
      <c r="U4466">
        <v>0.99563418315592023</v>
      </c>
      <c r="V4466">
        <v>0.92086653473246149</v>
      </c>
      <c r="W4466">
        <v>-0.67922493336004885</v>
      </c>
      <c r="X4466">
        <v>-0.88379348662608126</v>
      </c>
      <c r="Y4466" t="str">
        <f t="shared" si="276"/>
        <v>49-60</v>
      </c>
      <c r="Z4466" s="20">
        <f t="shared" si="277"/>
        <v>0.95</v>
      </c>
      <c r="AA4466" t="str">
        <f t="shared" si="278"/>
        <v>80%-100%</v>
      </c>
      <c r="AB4466">
        <f t="shared" si="279"/>
        <v>1.1083535597915066E-4</v>
      </c>
    </row>
    <row r="4467" spans="1:28" x14ac:dyDescent="0.25">
      <c r="A4467" t="s">
        <v>9849</v>
      </c>
      <c r="B4467" t="s">
        <v>9850</v>
      </c>
      <c r="C4467" t="s">
        <v>77</v>
      </c>
      <c r="D4467" t="s">
        <v>78</v>
      </c>
      <c r="E4467">
        <v>77</v>
      </c>
      <c r="F4467" t="s">
        <v>87</v>
      </c>
      <c r="G4467">
        <v>2017</v>
      </c>
      <c r="H4467" t="s">
        <v>15</v>
      </c>
      <c r="J4467" t="s">
        <v>80</v>
      </c>
      <c r="K4467">
        <v>84</v>
      </c>
      <c r="L4467" s="18">
        <v>42723</v>
      </c>
      <c r="M4467" s="18">
        <v>45279</v>
      </c>
      <c r="N4467" s="18">
        <v>43119</v>
      </c>
      <c r="O4467">
        <v>38540000</v>
      </c>
      <c r="P4467">
        <v>8540000</v>
      </c>
      <c r="Q4467">
        <v>30000000</v>
      </c>
      <c r="R4467">
        <v>197570</v>
      </c>
      <c r="S4467" t="s">
        <v>666</v>
      </c>
      <c r="T4467">
        <v>0.35027375213185169</v>
      </c>
      <c r="U4467">
        <v>-1.9953801238935589</v>
      </c>
      <c r="V4467">
        <v>0.92086653473246149</v>
      </c>
      <c r="W4467">
        <v>-0.239789379364544</v>
      </c>
      <c r="X4467">
        <v>0.74051193869292065</v>
      </c>
      <c r="Y4467" t="str">
        <f t="shared" si="276"/>
        <v>&gt;72</v>
      </c>
      <c r="Z4467" s="20">
        <f t="shared" si="277"/>
        <v>0.22158796056045668</v>
      </c>
      <c r="AA4467" t="str">
        <f t="shared" si="278"/>
        <v>20%-40%</v>
      </c>
      <c r="AB4467">
        <f t="shared" si="279"/>
        <v>4.0968186102309037E-5</v>
      </c>
    </row>
    <row r="4468" spans="1:28" x14ac:dyDescent="0.25">
      <c r="A4468" t="s">
        <v>1092</v>
      </c>
      <c r="B4468" t="s">
        <v>1093</v>
      </c>
      <c r="C4468" t="s">
        <v>77</v>
      </c>
      <c r="D4468" t="s">
        <v>215</v>
      </c>
      <c r="E4468">
        <v>61</v>
      </c>
      <c r="F4468" t="s">
        <v>87</v>
      </c>
      <c r="G4468">
        <v>2018</v>
      </c>
      <c r="H4468" t="s">
        <v>15</v>
      </c>
      <c r="J4468" t="s">
        <v>80</v>
      </c>
      <c r="K4468">
        <v>84</v>
      </c>
      <c r="L4468" s="18">
        <v>42889</v>
      </c>
      <c r="M4468" s="18">
        <v>45357</v>
      </c>
      <c r="N4468" s="18">
        <v>43210</v>
      </c>
      <c r="O4468">
        <v>33460000</v>
      </c>
      <c r="P4468">
        <v>30114000</v>
      </c>
      <c r="Q4468">
        <v>3346000</v>
      </c>
      <c r="R4468">
        <v>646559</v>
      </c>
      <c r="S4468" t="s">
        <v>264</v>
      </c>
      <c r="T4468">
        <v>-1.1050965141471809</v>
      </c>
      <c r="U4468">
        <v>0.79032357974038436</v>
      </c>
      <c r="V4468">
        <v>1.118477759689168</v>
      </c>
      <c r="W4468">
        <v>-0.87348353723835037</v>
      </c>
      <c r="X4468">
        <v>-1.5799243831913681</v>
      </c>
      <c r="Y4468" t="str">
        <f t="shared" si="276"/>
        <v>&gt;72</v>
      </c>
      <c r="Z4468" s="20">
        <f t="shared" si="277"/>
        <v>0.9</v>
      </c>
      <c r="AA4468" t="str">
        <f t="shared" si="278"/>
        <v>80%-100%</v>
      </c>
      <c r="AB4468">
        <f t="shared" si="279"/>
        <v>1.3407070627181671E-4</v>
      </c>
    </row>
    <row r="4469" spans="1:28" x14ac:dyDescent="0.25">
      <c r="A4469" t="s">
        <v>9851</v>
      </c>
      <c r="B4469" t="s">
        <v>9852</v>
      </c>
      <c r="C4469" t="s">
        <v>77</v>
      </c>
      <c r="D4469" t="s">
        <v>165</v>
      </c>
      <c r="E4469">
        <v>246</v>
      </c>
      <c r="F4469" t="s">
        <v>79</v>
      </c>
      <c r="G4469">
        <v>2020</v>
      </c>
      <c r="H4469" t="s">
        <v>13</v>
      </c>
      <c r="I4469" t="s">
        <v>84</v>
      </c>
      <c r="J4469" t="s">
        <v>80</v>
      </c>
      <c r="K4469">
        <v>72</v>
      </c>
      <c r="L4469" s="18">
        <v>43717</v>
      </c>
      <c r="M4469" s="18">
        <v>45909</v>
      </c>
      <c r="N4469" s="18">
        <v>44029</v>
      </c>
      <c r="O4469">
        <v>38990000</v>
      </c>
      <c r="P4469">
        <v>25990000</v>
      </c>
      <c r="Q4469">
        <v>13000000</v>
      </c>
      <c r="R4469">
        <v>631084</v>
      </c>
      <c r="S4469" t="s">
        <v>133</v>
      </c>
      <c r="T4469">
        <v>0.8353971742248627</v>
      </c>
      <c r="U4469">
        <v>-0.16814361784094159</v>
      </c>
      <c r="V4469">
        <v>0.16994387989697479</v>
      </c>
      <c r="W4469">
        <v>-0.40781099374270419</v>
      </c>
      <c r="X4469">
        <v>-1.11583711881451</v>
      </c>
      <c r="Y4469" t="str">
        <f t="shared" si="276"/>
        <v>61-72</v>
      </c>
      <c r="Z4469" s="20">
        <f t="shared" si="277"/>
        <v>0.66658117466016931</v>
      </c>
      <c r="AA4469" t="str">
        <f t="shared" si="278"/>
        <v>60%-80%</v>
      </c>
      <c r="AB4469">
        <f t="shared" si="279"/>
        <v>1.3086180471827503E-4</v>
      </c>
    </row>
    <row r="4470" spans="1:28" x14ac:dyDescent="0.25">
      <c r="A4470" t="s">
        <v>9853</v>
      </c>
      <c r="B4470" t="s">
        <v>9854</v>
      </c>
      <c r="C4470" t="s">
        <v>77</v>
      </c>
      <c r="D4470" t="s">
        <v>216</v>
      </c>
      <c r="E4470">
        <v>46</v>
      </c>
      <c r="F4470" t="s">
        <v>79</v>
      </c>
      <c r="G4470">
        <v>2017</v>
      </c>
      <c r="H4470" t="s">
        <v>13</v>
      </c>
      <c r="J4470" t="s">
        <v>80</v>
      </c>
      <c r="K4470">
        <v>24</v>
      </c>
      <c r="L4470" s="18">
        <v>42563</v>
      </c>
      <c r="M4470" s="18">
        <v>43441</v>
      </c>
      <c r="N4470" s="18">
        <v>43042</v>
      </c>
      <c r="O4470">
        <v>37940000</v>
      </c>
      <c r="P4470">
        <v>21140000</v>
      </c>
      <c r="Q4470">
        <v>16800000</v>
      </c>
      <c r="R4470">
        <v>956942</v>
      </c>
      <c r="S4470" t="s">
        <v>430</v>
      </c>
      <c r="T4470">
        <v>-1.6508603640018189</v>
      </c>
      <c r="U4470">
        <v>-0.61730409976539535</v>
      </c>
      <c r="V4470">
        <v>-2.5876353963246879</v>
      </c>
      <c r="W4470">
        <v>1.3080406573337959</v>
      </c>
      <c r="X4470">
        <v>-0.65174985443765243</v>
      </c>
      <c r="Y4470" t="str">
        <f t="shared" si="276"/>
        <v>&lt;=24</v>
      </c>
      <c r="Z4470" s="20">
        <f t="shared" si="277"/>
        <v>0.55719557195571956</v>
      </c>
      <c r="AA4470" t="str">
        <f t="shared" si="278"/>
        <v>40%-60%</v>
      </c>
      <c r="AB4470">
        <f t="shared" si="279"/>
        <v>1.9843183653953445E-4</v>
      </c>
    </row>
    <row r="4471" spans="1:28" x14ac:dyDescent="0.25">
      <c r="A4471" t="s">
        <v>9855</v>
      </c>
      <c r="B4471" t="s">
        <v>9856</v>
      </c>
      <c r="C4471" t="s">
        <v>77</v>
      </c>
      <c r="D4471" t="s">
        <v>212</v>
      </c>
      <c r="E4471">
        <v>15</v>
      </c>
      <c r="F4471" t="s">
        <v>79</v>
      </c>
      <c r="G4471">
        <v>2017</v>
      </c>
      <c r="H4471" t="s">
        <v>13</v>
      </c>
      <c r="J4471" t="s">
        <v>80</v>
      </c>
      <c r="K4471">
        <v>84</v>
      </c>
      <c r="L4471" s="18">
        <v>43078</v>
      </c>
      <c r="M4471" s="18">
        <v>45547</v>
      </c>
      <c r="N4471" s="18">
        <v>43829</v>
      </c>
      <c r="O4471">
        <v>44450000</v>
      </c>
      <c r="P4471">
        <v>40005000</v>
      </c>
      <c r="Q4471">
        <v>4445000</v>
      </c>
      <c r="R4471">
        <v>867244</v>
      </c>
      <c r="S4471" t="s">
        <v>311</v>
      </c>
      <c r="T4471">
        <v>1.429673366288801</v>
      </c>
      <c r="U4471">
        <v>0.79032357974038436</v>
      </c>
      <c r="V4471">
        <v>1.237044494663192</v>
      </c>
      <c r="W4471">
        <v>-0.31131637470262552</v>
      </c>
      <c r="X4471">
        <v>0.35377255171220601</v>
      </c>
      <c r="Y4471" t="str">
        <f t="shared" si="276"/>
        <v>&gt;72</v>
      </c>
      <c r="Z4471" s="20">
        <f t="shared" si="277"/>
        <v>0.9</v>
      </c>
      <c r="AA4471" t="str">
        <f t="shared" si="278"/>
        <v>80%-100%</v>
      </c>
      <c r="AB4471">
        <f t="shared" si="279"/>
        <v>1.7983202706944829E-4</v>
      </c>
    </row>
    <row r="4472" spans="1:28" x14ac:dyDescent="0.25">
      <c r="A4472" t="s">
        <v>9857</v>
      </c>
      <c r="B4472" t="s">
        <v>9858</v>
      </c>
      <c r="C4472" t="s">
        <v>77</v>
      </c>
      <c r="D4472" t="s">
        <v>411</v>
      </c>
      <c r="E4472">
        <v>38</v>
      </c>
      <c r="F4472" t="s">
        <v>87</v>
      </c>
      <c r="G4472">
        <v>2021</v>
      </c>
      <c r="H4472" t="s">
        <v>24</v>
      </c>
      <c r="I4472" t="s">
        <v>84</v>
      </c>
      <c r="J4472" t="s">
        <v>80</v>
      </c>
      <c r="K4472">
        <v>72</v>
      </c>
      <c r="L4472" s="18">
        <v>44028</v>
      </c>
      <c r="M4472" s="18">
        <v>46219</v>
      </c>
      <c r="N4472" s="18">
        <v>44179</v>
      </c>
      <c r="O4472">
        <v>41290000</v>
      </c>
      <c r="P4472">
        <v>28903000</v>
      </c>
      <c r="Q4472">
        <v>12387000</v>
      </c>
      <c r="R4472">
        <v>737975</v>
      </c>
      <c r="S4472" t="s">
        <v>135</v>
      </c>
      <c r="T4472">
        <v>-1.4407288855812889E-3</v>
      </c>
      <c r="U4472">
        <v>-3.091883392176074E-2</v>
      </c>
      <c r="V4472">
        <v>0.2094661248883162</v>
      </c>
      <c r="W4472">
        <v>-0.82491307795357893</v>
      </c>
      <c r="X4472">
        <v>1.5913385900504931</v>
      </c>
      <c r="Y4472" t="str">
        <f t="shared" si="276"/>
        <v>61-72</v>
      </c>
      <c r="Z4472" s="20">
        <f t="shared" si="277"/>
        <v>0.7</v>
      </c>
      <c r="AA4472" t="str">
        <f t="shared" si="278"/>
        <v>60%-80%</v>
      </c>
      <c r="AB4472">
        <f t="shared" si="279"/>
        <v>1.5302676083844466E-4</v>
      </c>
    </row>
    <row r="4473" spans="1:28" x14ac:dyDescent="0.25">
      <c r="A4473" t="s">
        <v>9859</v>
      </c>
      <c r="B4473" t="s">
        <v>9860</v>
      </c>
      <c r="C4473" t="s">
        <v>77</v>
      </c>
      <c r="D4473" t="s">
        <v>214</v>
      </c>
      <c r="E4473">
        <v>38</v>
      </c>
      <c r="F4473" t="s">
        <v>17</v>
      </c>
      <c r="G4473">
        <v>2020</v>
      </c>
      <c r="H4473" t="s">
        <v>17</v>
      </c>
      <c r="I4473" t="s">
        <v>84</v>
      </c>
      <c r="J4473" t="s">
        <v>80</v>
      </c>
      <c r="K4473">
        <v>72</v>
      </c>
      <c r="L4473" s="18">
        <v>43748</v>
      </c>
      <c r="M4473" s="18">
        <v>45940</v>
      </c>
      <c r="N4473" s="18">
        <v>44144</v>
      </c>
      <c r="O4473">
        <v>57876750</v>
      </c>
      <c r="P4473">
        <v>28938375</v>
      </c>
      <c r="Q4473">
        <v>28938375</v>
      </c>
      <c r="R4473">
        <v>694683</v>
      </c>
      <c r="S4473" t="s">
        <v>158</v>
      </c>
      <c r="T4473">
        <v>1.1507273985853199</v>
      </c>
      <c r="U4473">
        <v>-0.85216124758390532</v>
      </c>
      <c r="V4473">
        <v>-6.7189590051072792E-2</v>
      </c>
      <c r="W4473">
        <v>-0.28633522592381438</v>
      </c>
      <c r="X4473">
        <v>-0.57440197704150942</v>
      </c>
      <c r="Y4473" t="str">
        <f t="shared" si="276"/>
        <v>61-72</v>
      </c>
      <c r="Z4473" s="20">
        <f t="shared" si="277"/>
        <v>0.5</v>
      </c>
      <c r="AA4473" t="str">
        <f t="shared" si="278"/>
        <v>40%-60%</v>
      </c>
      <c r="AB4473">
        <f t="shared" si="279"/>
        <v>1.4404971618216505E-4</v>
      </c>
    </row>
    <row r="4474" spans="1:28" x14ac:dyDescent="0.25">
      <c r="A4474" t="s">
        <v>9861</v>
      </c>
      <c r="B4474" t="s">
        <v>9862</v>
      </c>
      <c r="C4474" t="s">
        <v>77</v>
      </c>
      <c r="D4474" t="s">
        <v>392</v>
      </c>
      <c r="E4474">
        <v>236</v>
      </c>
      <c r="F4474" t="s">
        <v>79</v>
      </c>
      <c r="G4474">
        <v>2018</v>
      </c>
      <c r="H4474" t="s">
        <v>13</v>
      </c>
      <c r="J4474" t="s">
        <v>80</v>
      </c>
      <c r="K4474">
        <v>84</v>
      </c>
      <c r="L4474" s="18">
        <v>43265</v>
      </c>
      <c r="M4474" s="18">
        <v>45806</v>
      </c>
      <c r="N4474" s="18">
        <v>43606</v>
      </c>
      <c r="O4474">
        <v>42650000</v>
      </c>
      <c r="P4474">
        <v>40517500</v>
      </c>
      <c r="Q4474">
        <v>2132500</v>
      </c>
      <c r="R4474">
        <v>863368</v>
      </c>
      <c r="S4474" t="s">
        <v>345</v>
      </c>
      <c r="T4474">
        <v>0.39878609434115281</v>
      </c>
      <c r="U4474">
        <v>0.99563418315592023</v>
      </c>
      <c r="V4474">
        <v>7.6992697569189167E-2</v>
      </c>
      <c r="W4474">
        <v>0.2772329852131436</v>
      </c>
      <c r="X4474">
        <v>-0.88379348662608126</v>
      </c>
      <c r="Y4474" t="str">
        <f t="shared" si="276"/>
        <v>&gt;72</v>
      </c>
      <c r="Z4474" s="20">
        <f t="shared" si="277"/>
        <v>0.95</v>
      </c>
      <c r="AA4474" t="str">
        <f t="shared" si="278"/>
        <v>80%-100%</v>
      </c>
      <c r="AB4474">
        <f t="shared" si="279"/>
        <v>1.7902829831846107E-4</v>
      </c>
    </row>
    <row r="4475" spans="1:28" x14ac:dyDescent="0.25">
      <c r="A4475" t="s">
        <v>9863</v>
      </c>
      <c r="B4475" t="s">
        <v>9864</v>
      </c>
      <c r="C4475" t="s">
        <v>77</v>
      </c>
      <c r="D4475" t="s">
        <v>288</v>
      </c>
      <c r="E4475">
        <v>236</v>
      </c>
      <c r="F4475" t="s">
        <v>12</v>
      </c>
      <c r="G4475">
        <v>2019</v>
      </c>
      <c r="H4475" t="s">
        <v>12</v>
      </c>
      <c r="J4475" t="s">
        <v>80</v>
      </c>
      <c r="K4475">
        <v>72</v>
      </c>
      <c r="L4475" s="18">
        <v>43389</v>
      </c>
      <c r="M4475" s="18">
        <v>45581</v>
      </c>
      <c r="N4475" s="18">
        <v>43745</v>
      </c>
      <c r="O4475">
        <v>65330500</v>
      </c>
      <c r="P4475">
        <v>32665250</v>
      </c>
      <c r="Q4475">
        <v>32665250</v>
      </c>
      <c r="R4475">
        <v>841031</v>
      </c>
      <c r="S4475" t="s">
        <v>445</v>
      </c>
      <c r="T4475">
        <v>0.70198823314928471</v>
      </c>
      <c r="U4475">
        <v>-0.85216124758390532</v>
      </c>
      <c r="V4475">
        <v>1.185489993161002E-2</v>
      </c>
      <c r="W4475">
        <v>0.17006525509648771</v>
      </c>
      <c r="X4475">
        <v>0.19907679691992</v>
      </c>
      <c r="Y4475" t="str">
        <f t="shared" si="276"/>
        <v>61-72</v>
      </c>
      <c r="Z4475" s="20">
        <f t="shared" si="277"/>
        <v>0.5</v>
      </c>
      <c r="AA4475" t="str">
        <f t="shared" si="278"/>
        <v>40%-60%</v>
      </c>
      <c r="AB4475">
        <f t="shared" si="279"/>
        <v>1.7439648998234081E-4</v>
      </c>
    </row>
    <row r="4476" spans="1:28" x14ac:dyDescent="0.25">
      <c r="A4476" t="s">
        <v>9865</v>
      </c>
      <c r="B4476" t="s">
        <v>9866</v>
      </c>
      <c r="C4476" t="s">
        <v>77</v>
      </c>
      <c r="D4476" t="s">
        <v>260</v>
      </c>
      <c r="E4476">
        <v>38</v>
      </c>
      <c r="F4476" t="s">
        <v>17</v>
      </c>
      <c r="G4476">
        <v>2017</v>
      </c>
      <c r="H4476" t="s">
        <v>17</v>
      </c>
      <c r="J4476" t="s">
        <v>80</v>
      </c>
      <c r="K4476">
        <v>84</v>
      </c>
      <c r="L4476" s="18">
        <v>42716</v>
      </c>
      <c r="M4476" s="18">
        <v>45272</v>
      </c>
      <c r="N4476" s="18">
        <v>43137</v>
      </c>
      <c r="O4476">
        <v>57190000</v>
      </c>
      <c r="P4476">
        <v>28595000</v>
      </c>
      <c r="Q4476">
        <v>28595000</v>
      </c>
      <c r="R4476">
        <v>656316</v>
      </c>
      <c r="S4476" t="s">
        <v>990</v>
      </c>
      <c r="T4476">
        <v>0.79901291756788695</v>
      </c>
      <c r="U4476">
        <v>-0.85216124758390532</v>
      </c>
      <c r="V4476">
        <v>0.92086653473246149</v>
      </c>
      <c r="W4476">
        <v>-0.27620685183670102</v>
      </c>
      <c r="X4476">
        <v>1.5913385900504931</v>
      </c>
      <c r="Y4476" t="str">
        <f t="shared" si="276"/>
        <v>&gt;72</v>
      </c>
      <c r="Z4476" s="20">
        <f t="shared" si="277"/>
        <v>0.5</v>
      </c>
      <c r="AA4476" t="str">
        <f t="shared" si="278"/>
        <v>40%-60%</v>
      </c>
      <c r="AB4476">
        <f t="shared" si="279"/>
        <v>1.3609392129332925E-4</v>
      </c>
    </row>
    <row r="4477" spans="1:28" x14ac:dyDescent="0.25">
      <c r="A4477" t="s">
        <v>9867</v>
      </c>
      <c r="B4477" t="s">
        <v>9868</v>
      </c>
      <c r="C4477" t="s">
        <v>77</v>
      </c>
      <c r="D4477" t="s">
        <v>177</v>
      </c>
      <c r="E4477">
        <v>76</v>
      </c>
      <c r="F4477" t="s">
        <v>117</v>
      </c>
      <c r="G4477">
        <v>2019</v>
      </c>
      <c r="H4477" t="s">
        <v>14</v>
      </c>
      <c r="I4477" t="s">
        <v>84</v>
      </c>
      <c r="J4477" t="s">
        <v>80</v>
      </c>
      <c r="K4477">
        <v>72</v>
      </c>
      <c r="L4477" s="18">
        <v>43543</v>
      </c>
      <c r="M4477" s="18">
        <v>45735</v>
      </c>
      <c r="N4477" s="18">
        <v>43908</v>
      </c>
      <c r="O4477">
        <v>42990000</v>
      </c>
      <c r="P4477">
        <v>21495000</v>
      </c>
      <c r="Q4477">
        <v>21495000</v>
      </c>
      <c r="R4477">
        <v>529339</v>
      </c>
      <c r="S4477" t="s">
        <v>277</v>
      </c>
      <c r="T4477">
        <v>1.1628554841376451</v>
      </c>
      <c r="U4477">
        <v>-0.85216124758390532</v>
      </c>
      <c r="V4477">
        <v>0.32803285986234038</v>
      </c>
      <c r="W4477">
        <v>-0.45001487576508842</v>
      </c>
      <c r="X4477">
        <v>0.66316406129677774</v>
      </c>
      <c r="Y4477" t="str">
        <f t="shared" si="276"/>
        <v>61-72</v>
      </c>
      <c r="Z4477" s="20">
        <f t="shared" si="277"/>
        <v>0.5</v>
      </c>
      <c r="AA4477" t="str">
        <f t="shared" si="278"/>
        <v>40%-60%</v>
      </c>
      <c r="AB4477">
        <f t="shared" si="279"/>
        <v>1.0976392500485987E-4</v>
      </c>
    </row>
    <row r="4478" spans="1:28" x14ac:dyDescent="0.25">
      <c r="A4478" t="s">
        <v>9869</v>
      </c>
      <c r="B4478" t="s">
        <v>9870</v>
      </c>
      <c r="C4478" t="s">
        <v>77</v>
      </c>
      <c r="D4478" t="s">
        <v>938</v>
      </c>
      <c r="E4478">
        <v>252</v>
      </c>
      <c r="F4478" t="s">
        <v>79</v>
      </c>
      <c r="G4478">
        <v>2019</v>
      </c>
      <c r="H4478" t="s">
        <v>13</v>
      </c>
      <c r="J4478" t="s">
        <v>80</v>
      </c>
      <c r="K4478">
        <v>84</v>
      </c>
      <c r="L4478" s="18">
        <v>43426</v>
      </c>
      <c r="M4478" s="18">
        <v>45983</v>
      </c>
      <c r="N4478" s="18">
        <v>43676</v>
      </c>
      <c r="O4478">
        <v>42750000</v>
      </c>
      <c r="P4478">
        <v>34200000</v>
      </c>
      <c r="Q4478">
        <v>8550000</v>
      </c>
      <c r="R4478">
        <v>706018</v>
      </c>
      <c r="S4478" t="s">
        <v>403</v>
      </c>
      <c r="T4478">
        <v>0.41091417989347812</v>
      </c>
      <c r="U4478">
        <v>0.37970237290931202</v>
      </c>
      <c r="V4478">
        <v>-0.32551389970735389</v>
      </c>
      <c r="W4478">
        <v>0.1736056721363107</v>
      </c>
      <c r="X4478">
        <v>0.1217289195237771</v>
      </c>
      <c r="Y4478" t="str">
        <f t="shared" si="276"/>
        <v>&gt;72</v>
      </c>
      <c r="Z4478" s="20">
        <f t="shared" si="277"/>
        <v>0.8</v>
      </c>
      <c r="AA4478" t="str">
        <f t="shared" si="278"/>
        <v>60%-80%</v>
      </c>
      <c r="AB4478">
        <f t="shared" si="279"/>
        <v>1.4640014584997734E-4</v>
      </c>
    </row>
    <row r="4479" spans="1:28" x14ac:dyDescent="0.25">
      <c r="A4479" t="s">
        <v>9871</v>
      </c>
      <c r="B4479" t="s">
        <v>9872</v>
      </c>
      <c r="C4479" t="s">
        <v>77</v>
      </c>
      <c r="D4479" t="s">
        <v>436</v>
      </c>
      <c r="E4479">
        <v>83</v>
      </c>
      <c r="F4479" t="s">
        <v>117</v>
      </c>
      <c r="G4479">
        <v>2019</v>
      </c>
      <c r="H4479" t="s">
        <v>14</v>
      </c>
      <c r="J4479" t="s">
        <v>80</v>
      </c>
      <c r="K4479">
        <v>84</v>
      </c>
      <c r="L4479" s="18">
        <v>43171</v>
      </c>
      <c r="M4479" s="18">
        <v>45994</v>
      </c>
      <c r="N4479" s="18">
        <v>43865</v>
      </c>
      <c r="O4479">
        <v>50050000</v>
      </c>
      <c r="P4479">
        <v>10050000</v>
      </c>
      <c r="Q4479">
        <v>40000000</v>
      </c>
      <c r="R4479">
        <v>233781</v>
      </c>
      <c r="S4479" t="s">
        <v>205</v>
      </c>
      <c r="T4479">
        <v>1.0051903719574169</v>
      </c>
      <c r="U4479">
        <v>-2.0807431801104408</v>
      </c>
      <c r="V4479">
        <v>1.185489993161002E-2</v>
      </c>
      <c r="W4479">
        <v>-0.2199810331234569</v>
      </c>
      <c r="X4479">
        <v>0.43112042910834891</v>
      </c>
      <c r="Y4479" t="str">
        <f t="shared" si="276"/>
        <v>&gt;72</v>
      </c>
      <c r="Z4479" s="20">
        <f t="shared" si="277"/>
        <v>0.2007992007992008</v>
      </c>
      <c r="AA4479" t="str">
        <f t="shared" si="278"/>
        <v>20%-40%</v>
      </c>
      <c r="AB4479">
        <f t="shared" si="279"/>
        <v>4.8476912057417168E-5</v>
      </c>
    </row>
    <row r="4480" spans="1:28" x14ac:dyDescent="0.25">
      <c r="A4480" t="s">
        <v>9873</v>
      </c>
      <c r="B4480" t="s">
        <v>9874</v>
      </c>
      <c r="C4480" t="s">
        <v>77</v>
      </c>
      <c r="D4480" t="s">
        <v>282</v>
      </c>
      <c r="E4480">
        <v>241</v>
      </c>
      <c r="F4480" t="s">
        <v>17</v>
      </c>
      <c r="G4480">
        <v>2020</v>
      </c>
      <c r="H4480" t="s">
        <v>17</v>
      </c>
      <c r="J4480" t="s">
        <v>80</v>
      </c>
      <c r="K4480">
        <v>72</v>
      </c>
      <c r="L4480" s="18">
        <v>43766</v>
      </c>
      <c r="M4480" s="18">
        <v>45958</v>
      </c>
      <c r="N4480" s="18">
        <v>44176</v>
      </c>
      <c r="O4480">
        <v>58527250</v>
      </c>
      <c r="P4480">
        <v>21527250</v>
      </c>
      <c r="Q4480">
        <v>37000000</v>
      </c>
      <c r="R4480">
        <v>531434</v>
      </c>
      <c r="S4480" t="s">
        <v>438</v>
      </c>
      <c r="T4480">
        <v>0.33814566657952638</v>
      </c>
      <c r="U4480">
        <v>-1.3949374140700701</v>
      </c>
      <c r="V4480">
        <v>1.185489993161002E-2</v>
      </c>
      <c r="W4480">
        <v>0.2318627416495658</v>
      </c>
      <c r="X4480">
        <v>0.43112042910834891</v>
      </c>
      <c r="Y4480" t="str">
        <f t="shared" si="276"/>
        <v>61-72</v>
      </c>
      <c r="Z4480" s="20">
        <f t="shared" si="277"/>
        <v>0.36781584646468096</v>
      </c>
      <c r="AA4480" t="str">
        <f t="shared" si="278"/>
        <v>20%-40%</v>
      </c>
      <c r="AB4480">
        <f t="shared" si="279"/>
        <v>1.1019834495669638E-4</v>
      </c>
    </row>
    <row r="4481" spans="1:28" x14ac:dyDescent="0.25">
      <c r="A4481" t="s">
        <v>9875</v>
      </c>
      <c r="B4481" t="s">
        <v>9876</v>
      </c>
      <c r="C4481" t="s">
        <v>77</v>
      </c>
      <c r="D4481" t="s">
        <v>285</v>
      </c>
      <c r="E4481">
        <v>236</v>
      </c>
      <c r="F4481" t="s">
        <v>79</v>
      </c>
      <c r="G4481">
        <v>2018</v>
      </c>
      <c r="H4481" t="s">
        <v>13</v>
      </c>
      <c r="J4481" t="s">
        <v>80</v>
      </c>
      <c r="K4481">
        <v>72</v>
      </c>
      <c r="L4481" s="18">
        <v>42771</v>
      </c>
      <c r="M4481" s="18">
        <v>45048</v>
      </c>
      <c r="N4481" s="18">
        <v>43460</v>
      </c>
      <c r="O4481">
        <v>40375000</v>
      </c>
      <c r="P4481">
        <v>36337500</v>
      </c>
      <c r="Q4481">
        <v>4037500</v>
      </c>
      <c r="R4481">
        <v>857110</v>
      </c>
      <c r="S4481" t="s">
        <v>309</v>
      </c>
      <c r="T4481">
        <v>-0.36528329545533961</v>
      </c>
      <c r="U4481">
        <v>0.79032357974038436</v>
      </c>
      <c r="V4481">
        <v>0.32713001369775863</v>
      </c>
      <c r="W4481">
        <v>-0.77236973107466833</v>
      </c>
      <c r="X4481">
        <v>-1.1931849962106531</v>
      </c>
      <c r="Y4481" t="str">
        <f t="shared" si="276"/>
        <v>61-72</v>
      </c>
      <c r="Z4481" s="20">
        <f t="shared" si="277"/>
        <v>0.9</v>
      </c>
      <c r="AA4481" t="str">
        <f t="shared" si="278"/>
        <v>80%-100%</v>
      </c>
      <c r="AB4481">
        <f t="shared" si="279"/>
        <v>1.7773063719264109E-4</v>
      </c>
    </row>
    <row r="4482" spans="1:28" x14ac:dyDescent="0.25">
      <c r="A4482" t="s">
        <v>9877</v>
      </c>
      <c r="B4482" t="s">
        <v>9878</v>
      </c>
      <c r="C4482" t="s">
        <v>77</v>
      </c>
      <c r="D4482" t="s">
        <v>128</v>
      </c>
      <c r="E4482">
        <v>236</v>
      </c>
      <c r="F4482" t="s">
        <v>17</v>
      </c>
      <c r="G4482">
        <v>2018</v>
      </c>
      <c r="H4482" t="s">
        <v>17</v>
      </c>
      <c r="J4482" t="s">
        <v>80</v>
      </c>
      <c r="K4482">
        <v>36</v>
      </c>
      <c r="L4482" s="18">
        <v>42747</v>
      </c>
      <c r="M4482" s="18">
        <v>44166</v>
      </c>
      <c r="N4482" s="18">
        <v>43122</v>
      </c>
      <c r="O4482">
        <v>63890000</v>
      </c>
      <c r="P4482">
        <v>33708367</v>
      </c>
      <c r="Q4482">
        <v>30181633</v>
      </c>
      <c r="R4482">
        <v>1211242</v>
      </c>
      <c r="S4482" t="s">
        <v>710</v>
      </c>
      <c r="T4482">
        <v>1.4660576229457769</v>
      </c>
      <c r="U4482">
        <v>-0.73882960168844614</v>
      </c>
      <c r="V4482">
        <v>0.60468857480173022</v>
      </c>
      <c r="W4482">
        <v>0.15138106677364199</v>
      </c>
      <c r="X4482">
        <v>0.50846830650449182</v>
      </c>
      <c r="Y4482" t="str">
        <f t="shared" si="276"/>
        <v>25-36</v>
      </c>
      <c r="Z4482" s="20">
        <f t="shared" si="277"/>
        <v>0.52760004695570517</v>
      </c>
      <c r="AA4482" t="str">
        <f t="shared" si="278"/>
        <v>40%-60%</v>
      </c>
      <c r="AB4482">
        <f t="shared" si="279"/>
        <v>2.5116357580064284E-4</v>
      </c>
    </row>
    <row r="4483" spans="1:28" x14ac:dyDescent="0.25">
      <c r="A4483" t="s">
        <v>9879</v>
      </c>
      <c r="B4483" t="s">
        <v>9880</v>
      </c>
      <c r="C4483" t="s">
        <v>77</v>
      </c>
      <c r="D4483" t="s">
        <v>282</v>
      </c>
      <c r="E4483">
        <v>76</v>
      </c>
      <c r="F4483" t="s">
        <v>17</v>
      </c>
      <c r="G4483">
        <v>2020</v>
      </c>
      <c r="H4483" t="s">
        <v>17</v>
      </c>
      <c r="I4483" t="s">
        <v>84</v>
      </c>
      <c r="J4483" t="s">
        <v>80</v>
      </c>
      <c r="K4483">
        <v>72</v>
      </c>
      <c r="L4483" s="18">
        <v>43760</v>
      </c>
      <c r="M4483" s="18">
        <v>45952</v>
      </c>
      <c r="N4483" s="18">
        <v>44140</v>
      </c>
      <c r="O4483">
        <v>64790000</v>
      </c>
      <c r="P4483">
        <v>32395000</v>
      </c>
      <c r="Q4483">
        <v>32395000</v>
      </c>
      <c r="R4483">
        <v>799721</v>
      </c>
      <c r="S4483" t="s">
        <v>413</v>
      </c>
      <c r="T4483">
        <v>0.32601758102720108</v>
      </c>
      <c r="U4483">
        <v>-0.85216124758390532</v>
      </c>
      <c r="V4483">
        <v>1.185489993161002E-2</v>
      </c>
      <c r="W4483">
        <v>-0.72253438669204695</v>
      </c>
      <c r="X4483">
        <v>1.127251325673635</v>
      </c>
      <c r="Y4483" t="str">
        <f t="shared" ref="Y4483:Y4546" si="280">IF(K4483&lt;=24,"&lt;=24",IF(AND(K4483&gt;=25,K4483&lt;=36),"25-36",IF(AND(K4483&gt;=37,K4483&lt;=48),"37-48",IF(AND(K4483&gt;=49,K4483&lt;=60),"49-60",IF(AND(K4483&gt;=61,K4483&lt;=72),"61-72","&gt;72")))))</f>
        <v>61-72</v>
      </c>
      <c r="Z4483" s="20">
        <f t="shared" ref="Z4483:Z4546" si="281">IF(P4483/O4483&gt;0.2,P4483/O4483,0.2)</f>
        <v>0.5</v>
      </c>
      <c r="AA4483" t="str">
        <f t="shared" ref="AA4483:AA4546" si="282">IF(Z4483&lt;=0.2,"20%",IF(AND(Z4483&gt;0.2,Z4483&lt;=0.4),"20%-40%",IF(AND(Z4483&gt;0.4,Z4483&lt;=0.6),"40%-60%",IF(AND(Z4483&gt;0.6,Z4483&lt;=0.8),"60%-80%","80%-100%"))))</f>
        <v>40%-60%</v>
      </c>
      <c r="AB4483">
        <f t="shared" ref="AB4483:AB4546" si="283">R4483/SUM($R$2:$R$5739)</f>
        <v>1.6583043355734519E-4</v>
      </c>
    </row>
    <row r="4484" spans="1:28" x14ac:dyDescent="0.25">
      <c r="A4484" t="s">
        <v>9881</v>
      </c>
      <c r="B4484" t="s">
        <v>9882</v>
      </c>
      <c r="C4484" t="s">
        <v>77</v>
      </c>
      <c r="D4484" t="s">
        <v>93</v>
      </c>
      <c r="E4484">
        <v>77</v>
      </c>
      <c r="F4484" t="s">
        <v>87</v>
      </c>
      <c r="G4484">
        <v>2018</v>
      </c>
      <c r="H4484" t="s">
        <v>15</v>
      </c>
      <c r="J4484" t="s">
        <v>80</v>
      </c>
      <c r="K4484">
        <v>36</v>
      </c>
      <c r="L4484" s="18">
        <v>43025</v>
      </c>
      <c r="M4484" s="18">
        <v>44110</v>
      </c>
      <c r="N4484" s="18">
        <v>43592</v>
      </c>
      <c r="O4484">
        <v>32930000</v>
      </c>
      <c r="P4484">
        <v>12930000</v>
      </c>
      <c r="Q4484">
        <v>20000000</v>
      </c>
      <c r="R4484">
        <v>477959</v>
      </c>
      <c r="S4484" t="s">
        <v>666</v>
      </c>
      <c r="T4484">
        <v>0.70198823314928471</v>
      </c>
      <c r="U4484">
        <v>-1.2929586864383971</v>
      </c>
      <c r="V4484">
        <v>0.2094661248883162</v>
      </c>
      <c r="W4484">
        <v>0.4585755556139246</v>
      </c>
      <c r="X4484">
        <v>1.0499034482774929</v>
      </c>
      <c r="Y4484" t="str">
        <f t="shared" si="280"/>
        <v>25-36</v>
      </c>
      <c r="Z4484" s="20">
        <f t="shared" si="281"/>
        <v>0.39265107804433647</v>
      </c>
      <c r="AA4484" t="str">
        <f t="shared" si="282"/>
        <v>20%-40%</v>
      </c>
      <c r="AB4484">
        <f t="shared" si="283"/>
        <v>9.9109749766024835E-5</v>
      </c>
    </row>
    <row r="4485" spans="1:28" x14ac:dyDescent="0.25">
      <c r="A4485" t="s">
        <v>9883</v>
      </c>
      <c r="B4485" t="s">
        <v>9884</v>
      </c>
      <c r="C4485" t="s">
        <v>77</v>
      </c>
      <c r="D4485" t="s">
        <v>167</v>
      </c>
      <c r="E4485">
        <v>76</v>
      </c>
      <c r="F4485" t="s">
        <v>95</v>
      </c>
      <c r="G4485">
        <v>2016</v>
      </c>
      <c r="H4485" t="s">
        <v>16</v>
      </c>
      <c r="J4485" t="s">
        <v>96</v>
      </c>
      <c r="K4485">
        <v>84</v>
      </c>
      <c r="L4485" s="18">
        <v>43819</v>
      </c>
      <c r="M4485" s="18">
        <v>46376</v>
      </c>
      <c r="N4485" s="18">
        <v>44106</v>
      </c>
      <c r="O4485">
        <v>31000000</v>
      </c>
      <c r="P4485">
        <v>21000000</v>
      </c>
      <c r="Q4485">
        <v>10000000</v>
      </c>
      <c r="R4485">
        <v>443831</v>
      </c>
      <c r="S4485" t="s">
        <v>413</v>
      </c>
      <c r="T4485">
        <v>-0.77763820423439889</v>
      </c>
      <c r="U4485">
        <v>-0.1236397515932932</v>
      </c>
      <c r="V4485">
        <v>-2.7667345059731379E-2</v>
      </c>
      <c r="W4485">
        <v>-0.64818795218184244</v>
      </c>
      <c r="X4485">
        <v>-0.72909773183379534</v>
      </c>
      <c r="Y4485" t="str">
        <f t="shared" si="280"/>
        <v>&gt;72</v>
      </c>
      <c r="Z4485" s="20">
        <f t="shared" si="281"/>
        <v>0.67741935483870963</v>
      </c>
      <c r="AA4485" t="str">
        <f t="shared" si="282"/>
        <v>60%-80%</v>
      </c>
      <c r="AB4485">
        <f t="shared" si="283"/>
        <v>9.2032955438446745E-5</v>
      </c>
    </row>
    <row r="4486" spans="1:28" x14ac:dyDescent="0.25">
      <c r="A4486" t="s">
        <v>9885</v>
      </c>
      <c r="B4486" t="s">
        <v>9886</v>
      </c>
      <c r="C4486" t="s">
        <v>77</v>
      </c>
      <c r="D4486" t="s">
        <v>327</v>
      </c>
      <c r="E4486">
        <v>48</v>
      </c>
      <c r="F4486" t="s">
        <v>87</v>
      </c>
      <c r="G4486">
        <v>2019</v>
      </c>
      <c r="H4486" t="s">
        <v>15</v>
      </c>
      <c r="I4486" t="s">
        <v>84</v>
      </c>
      <c r="J4486" t="s">
        <v>80</v>
      </c>
      <c r="K4486">
        <v>24</v>
      </c>
      <c r="L4486" s="18">
        <v>43515</v>
      </c>
      <c r="M4486" s="18">
        <v>44246</v>
      </c>
      <c r="N4486" s="18">
        <v>43873</v>
      </c>
      <c r="O4486">
        <v>38090000</v>
      </c>
      <c r="P4486">
        <v>10000000</v>
      </c>
      <c r="Q4486">
        <v>28090000</v>
      </c>
      <c r="R4486">
        <v>454183</v>
      </c>
      <c r="S4486" t="s">
        <v>178</v>
      </c>
      <c r="T4486">
        <v>1.2477520830039219</v>
      </c>
      <c r="U4486">
        <v>-1.8272383848343781</v>
      </c>
      <c r="V4486">
        <v>-2.8206925419243292</v>
      </c>
      <c r="W4486">
        <v>-0.26209364162133092</v>
      </c>
      <c r="X4486">
        <v>0.74051193869292065</v>
      </c>
      <c r="Y4486" t="str">
        <f t="shared" si="280"/>
        <v>&lt;=24</v>
      </c>
      <c r="Z4486" s="20">
        <f t="shared" si="281"/>
        <v>0.26253609871357314</v>
      </c>
      <c r="AA4486" t="str">
        <f t="shared" si="282"/>
        <v>20%-40%</v>
      </c>
      <c r="AB4486">
        <f t="shared" si="283"/>
        <v>9.4179549873488018E-5</v>
      </c>
    </row>
    <row r="4487" spans="1:28" x14ac:dyDescent="0.25">
      <c r="A4487" t="s">
        <v>9887</v>
      </c>
      <c r="B4487" t="s">
        <v>9888</v>
      </c>
      <c r="C4487" t="s">
        <v>77</v>
      </c>
      <c r="D4487" t="s">
        <v>594</v>
      </c>
      <c r="E4487">
        <v>246</v>
      </c>
      <c r="F4487" t="s">
        <v>87</v>
      </c>
      <c r="G4487">
        <v>2018</v>
      </c>
      <c r="H4487" t="s">
        <v>15</v>
      </c>
      <c r="J4487" t="s">
        <v>80</v>
      </c>
      <c r="K4487">
        <v>36</v>
      </c>
      <c r="L4487" s="18">
        <v>42996</v>
      </c>
      <c r="M4487" s="18">
        <v>44092</v>
      </c>
      <c r="N4487" s="18">
        <v>43985</v>
      </c>
      <c r="O4487">
        <v>30890000</v>
      </c>
      <c r="P4487">
        <v>6570000</v>
      </c>
      <c r="Q4487">
        <v>24320000</v>
      </c>
      <c r="R4487">
        <v>235307</v>
      </c>
      <c r="S4487" t="s">
        <v>213</v>
      </c>
      <c r="T4487">
        <v>0.38665800878882761</v>
      </c>
      <c r="U4487">
        <v>-2.031916252642425</v>
      </c>
      <c r="V4487">
        <v>0.52564408481904745</v>
      </c>
      <c r="W4487">
        <v>-0.88850848698764706</v>
      </c>
      <c r="X4487">
        <v>0.74051193869292065</v>
      </c>
      <c r="Y4487" t="str">
        <f t="shared" si="280"/>
        <v>25-36</v>
      </c>
      <c r="Z4487" s="20">
        <f t="shared" si="281"/>
        <v>0.21269019100032374</v>
      </c>
      <c r="AA4487" t="str">
        <f t="shared" si="282"/>
        <v>20%-40%</v>
      </c>
      <c r="AB4487">
        <f t="shared" si="283"/>
        <v>4.8793343965055594E-5</v>
      </c>
    </row>
    <row r="4488" spans="1:28" x14ac:dyDescent="0.25">
      <c r="A4488" t="s">
        <v>9889</v>
      </c>
      <c r="B4488" t="s">
        <v>9890</v>
      </c>
      <c r="C4488" t="s">
        <v>77</v>
      </c>
      <c r="D4488" t="s">
        <v>392</v>
      </c>
      <c r="E4488">
        <v>61</v>
      </c>
      <c r="F4488" t="s">
        <v>117</v>
      </c>
      <c r="G4488">
        <v>2018</v>
      </c>
      <c r="H4488" t="s">
        <v>14</v>
      </c>
      <c r="J4488" t="s">
        <v>80</v>
      </c>
      <c r="K4488">
        <v>84</v>
      </c>
      <c r="L4488" s="18">
        <v>43266</v>
      </c>
      <c r="M4488" s="18">
        <v>45823</v>
      </c>
      <c r="N4488" s="18">
        <v>43536</v>
      </c>
      <c r="O4488">
        <v>48990000</v>
      </c>
      <c r="P4488">
        <v>35170000</v>
      </c>
      <c r="Q4488">
        <v>13820000</v>
      </c>
      <c r="R4488">
        <v>739583</v>
      </c>
      <c r="S4488" t="s">
        <v>264</v>
      </c>
      <c r="T4488">
        <v>1.2113678263469461</v>
      </c>
      <c r="U4488">
        <v>4.2588983671799287E-2</v>
      </c>
      <c r="V4488">
        <v>-9.1409217004217447E-2</v>
      </c>
      <c r="W4488">
        <v>1.6335768098522161</v>
      </c>
      <c r="X4488">
        <v>0.66316406129677774</v>
      </c>
      <c r="Y4488" t="str">
        <f t="shared" si="280"/>
        <v>&gt;72</v>
      </c>
      <c r="Z4488" s="20">
        <f t="shared" si="281"/>
        <v>0.71790161257399465</v>
      </c>
      <c r="AA4488" t="str">
        <f t="shared" si="282"/>
        <v>60%-80%</v>
      </c>
      <c r="AB4488">
        <f t="shared" si="283"/>
        <v>1.5336019629551059E-4</v>
      </c>
    </row>
    <row r="4489" spans="1:28" x14ac:dyDescent="0.25">
      <c r="A4489" t="s">
        <v>9891</v>
      </c>
      <c r="B4489" t="s">
        <v>9892</v>
      </c>
      <c r="C4489" t="s">
        <v>77</v>
      </c>
      <c r="D4489" t="s">
        <v>211</v>
      </c>
      <c r="E4489">
        <v>38</v>
      </c>
      <c r="F4489" t="s">
        <v>79</v>
      </c>
      <c r="G4489">
        <v>2020</v>
      </c>
      <c r="H4489" t="s">
        <v>26</v>
      </c>
      <c r="I4489" t="s">
        <v>84</v>
      </c>
      <c r="J4489" t="s">
        <v>80</v>
      </c>
      <c r="K4489">
        <v>48</v>
      </c>
      <c r="L4489" s="18">
        <v>43567</v>
      </c>
      <c r="M4489" s="18">
        <v>45264</v>
      </c>
      <c r="N4489" s="18">
        <v>44405</v>
      </c>
      <c r="O4489">
        <v>41890000</v>
      </c>
      <c r="P4489">
        <v>38890000</v>
      </c>
      <c r="Q4489">
        <v>3000000</v>
      </c>
      <c r="R4489">
        <v>1138927</v>
      </c>
      <c r="S4489" t="s">
        <v>135</v>
      </c>
      <c r="T4489">
        <v>0.42304226544580342</v>
      </c>
      <c r="U4489">
        <v>0.90687373847090347</v>
      </c>
      <c r="V4489">
        <v>0.72325530977575447</v>
      </c>
      <c r="W4489">
        <v>0.17180310300316379</v>
      </c>
      <c r="X4489">
        <v>1.9007300996350649</v>
      </c>
      <c r="Y4489" t="str">
        <f t="shared" si="280"/>
        <v>37-48</v>
      </c>
      <c r="Z4489" s="20">
        <f t="shared" si="281"/>
        <v>0.92838386249701599</v>
      </c>
      <c r="AA4489" t="str">
        <f t="shared" si="282"/>
        <v>80%-100%</v>
      </c>
      <c r="AB4489">
        <f t="shared" si="283"/>
        <v>2.3616831144882588E-4</v>
      </c>
    </row>
    <row r="4490" spans="1:28" x14ac:dyDescent="0.25">
      <c r="A4490" t="s">
        <v>9893</v>
      </c>
      <c r="B4490" t="s">
        <v>9894</v>
      </c>
      <c r="C4490" t="s">
        <v>77</v>
      </c>
      <c r="D4490" t="s">
        <v>93</v>
      </c>
      <c r="E4490">
        <v>59</v>
      </c>
      <c r="F4490" t="s">
        <v>79</v>
      </c>
      <c r="G4490">
        <v>2018</v>
      </c>
      <c r="H4490" t="s">
        <v>13</v>
      </c>
      <c r="J4490" t="s">
        <v>80</v>
      </c>
      <c r="K4490">
        <v>84</v>
      </c>
      <c r="L4490" s="18">
        <v>42867</v>
      </c>
      <c r="M4490" s="18">
        <v>45631</v>
      </c>
      <c r="N4490" s="18">
        <v>44252</v>
      </c>
      <c r="O4490">
        <v>39310000</v>
      </c>
      <c r="P4490">
        <v>31000000</v>
      </c>
      <c r="Q4490">
        <v>8310000</v>
      </c>
      <c r="R4490">
        <v>717886</v>
      </c>
      <c r="S4490" t="s">
        <v>164</v>
      </c>
      <c r="T4490">
        <v>-6.2081156647207668E-2</v>
      </c>
      <c r="U4490">
        <v>0.33290555259378879</v>
      </c>
      <c r="V4490">
        <v>1.158000004680509</v>
      </c>
      <c r="W4490">
        <v>-0.86490083880085322</v>
      </c>
      <c r="X4490">
        <v>1.2045992030697781</v>
      </c>
      <c r="Y4490" t="str">
        <f t="shared" si="280"/>
        <v>&gt;72</v>
      </c>
      <c r="Z4490" s="20">
        <f t="shared" si="281"/>
        <v>0.78860340880183155</v>
      </c>
      <c r="AA4490" t="str">
        <f t="shared" si="282"/>
        <v>60%-80%</v>
      </c>
      <c r="AB4490">
        <f t="shared" si="283"/>
        <v>1.4886109858906833E-4</v>
      </c>
    </row>
    <row r="4491" spans="1:28" x14ac:dyDescent="0.25">
      <c r="A4491" t="s">
        <v>9895</v>
      </c>
      <c r="B4491" t="s">
        <v>9896</v>
      </c>
      <c r="C4491" t="s">
        <v>77</v>
      </c>
      <c r="D4491" t="s">
        <v>181</v>
      </c>
      <c r="E4491">
        <v>38</v>
      </c>
      <c r="F4491" t="s">
        <v>25</v>
      </c>
      <c r="G4491">
        <v>2020</v>
      </c>
      <c r="H4491" t="s">
        <v>25</v>
      </c>
      <c r="I4491" t="s">
        <v>84</v>
      </c>
      <c r="J4491" t="s">
        <v>80</v>
      </c>
      <c r="K4491">
        <v>84</v>
      </c>
      <c r="L4491" s="18">
        <v>43508</v>
      </c>
      <c r="M4491" s="18">
        <v>46358</v>
      </c>
      <c r="N4491" s="18">
        <v>44309</v>
      </c>
      <c r="O4491">
        <v>36640000</v>
      </c>
      <c r="P4491">
        <v>31640000</v>
      </c>
      <c r="Q4491">
        <v>5000000</v>
      </c>
      <c r="R4491">
        <v>640279</v>
      </c>
      <c r="S4491" t="s">
        <v>162</v>
      </c>
      <c r="T4491">
        <v>-2.569689999023184E-2</v>
      </c>
      <c r="U4491">
        <v>0.64059925323211131</v>
      </c>
      <c r="V4491">
        <v>0.40178852254252678</v>
      </c>
      <c r="W4491">
        <v>0.23832689860724771</v>
      </c>
      <c r="X4491">
        <v>-0.80644560922993824</v>
      </c>
      <c r="Y4491" t="str">
        <f t="shared" si="280"/>
        <v>&gt;72</v>
      </c>
      <c r="Z4491" s="20">
        <f t="shared" si="281"/>
        <v>0.86353711790393017</v>
      </c>
      <c r="AA4491" t="str">
        <f t="shared" si="282"/>
        <v>80%-100%</v>
      </c>
      <c r="AB4491">
        <f t="shared" si="283"/>
        <v>1.3276848321810159E-4</v>
      </c>
    </row>
    <row r="4492" spans="1:28" x14ac:dyDescent="0.25">
      <c r="A4492" t="s">
        <v>9897</v>
      </c>
      <c r="B4492" t="s">
        <v>9898</v>
      </c>
      <c r="C4492" t="s">
        <v>77</v>
      </c>
      <c r="D4492" t="s">
        <v>134</v>
      </c>
      <c r="E4492">
        <v>38</v>
      </c>
      <c r="F4492" t="s">
        <v>17</v>
      </c>
      <c r="G4492">
        <v>2021</v>
      </c>
      <c r="H4492" t="s">
        <v>17</v>
      </c>
      <c r="I4492" t="s">
        <v>84</v>
      </c>
      <c r="J4492" t="s">
        <v>80</v>
      </c>
      <c r="K4492">
        <v>72</v>
      </c>
      <c r="L4492" s="18">
        <v>44123</v>
      </c>
      <c r="M4492" s="18">
        <v>46314</v>
      </c>
      <c r="N4492" s="18">
        <v>44475</v>
      </c>
      <c r="O4492">
        <v>68590000</v>
      </c>
      <c r="P4492">
        <v>34295000</v>
      </c>
      <c r="Q4492">
        <v>34295000</v>
      </c>
      <c r="R4492">
        <v>879711</v>
      </c>
      <c r="S4492" t="s">
        <v>184</v>
      </c>
      <c r="T4492">
        <v>0.1198401266376715</v>
      </c>
      <c r="U4492">
        <v>-0.85216124758390532</v>
      </c>
      <c r="V4492">
        <v>0.24898836987965761</v>
      </c>
      <c r="W4492">
        <v>2.5786295207063268</v>
      </c>
      <c r="X4492">
        <v>0.50846830650449182</v>
      </c>
      <c r="Y4492" t="str">
        <f t="shared" si="280"/>
        <v>61-72</v>
      </c>
      <c r="Z4492" s="20">
        <f t="shared" si="281"/>
        <v>0.5</v>
      </c>
      <c r="AA4492" t="str">
        <f t="shared" si="282"/>
        <v>40%-60%</v>
      </c>
      <c r="AB4492">
        <f t="shared" si="283"/>
        <v>1.8241718866350351E-4</v>
      </c>
    </row>
    <row r="4493" spans="1:28" x14ac:dyDescent="0.25">
      <c r="A4493" t="s">
        <v>9899</v>
      </c>
      <c r="B4493" t="s">
        <v>9900</v>
      </c>
      <c r="C4493" t="s">
        <v>77</v>
      </c>
      <c r="D4493" t="s">
        <v>439</v>
      </c>
      <c r="E4493">
        <v>61</v>
      </c>
      <c r="F4493" t="s">
        <v>79</v>
      </c>
      <c r="G4493">
        <v>2018</v>
      </c>
      <c r="H4493" t="s">
        <v>13</v>
      </c>
      <c r="J4493" t="s">
        <v>80</v>
      </c>
      <c r="K4493">
        <v>84</v>
      </c>
      <c r="L4493" s="18">
        <v>43046</v>
      </c>
      <c r="M4493" s="18">
        <v>45484</v>
      </c>
      <c r="N4493" s="18">
        <v>43893</v>
      </c>
      <c r="O4493">
        <v>37420000</v>
      </c>
      <c r="P4493">
        <v>35549000</v>
      </c>
      <c r="Q4493">
        <v>1871000</v>
      </c>
      <c r="R4493">
        <v>775144</v>
      </c>
      <c r="S4493" t="s">
        <v>262</v>
      </c>
      <c r="T4493">
        <v>0.61709163428300773</v>
      </c>
      <c r="U4493">
        <v>0.99563418315592023</v>
      </c>
      <c r="V4493">
        <v>0.37256241520510452</v>
      </c>
      <c r="W4493">
        <v>-0.36069958323519552</v>
      </c>
      <c r="X4493">
        <v>-0.72909773183379534</v>
      </c>
      <c r="Y4493" t="str">
        <f t="shared" si="280"/>
        <v>&gt;72</v>
      </c>
      <c r="Z4493" s="20">
        <f t="shared" si="281"/>
        <v>0.95</v>
      </c>
      <c r="AA4493" t="str">
        <f t="shared" si="282"/>
        <v>80%-100%</v>
      </c>
      <c r="AB4493">
        <f t="shared" si="283"/>
        <v>1.6073413801735202E-4</v>
      </c>
    </row>
    <row r="4494" spans="1:28" x14ac:dyDescent="0.25">
      <c r="A4494" t="s">
        <v>9901</v>
      </c>
      <c r="B4494" t="s">
        <v>9902</v>
      </c>
      <c r="C4494" t="s">
        <v>77</v>
      </c>
      <c r="D4494" t="s">
        <v>236</v>
      </c>
      <c r="E4494">
        <v>7</v>
      </c>
      <c r="F4494" t="s">
        <v>79</v>
      </c>
      <c r="G4494">
        <v>2021</v>
      </c>
      <c r="H4494" t="s">
        <v>26</v>
      </c>
      <c r="I4494" t="s">
        <v>84</v>
      </c>
      <c r="J4494" t="s">
        <v>80</v>
      </c>
      <c r="K4494">
        <v>84</v>
      </c>
      <c r="L4494" s="18">
        <v>44027</v>
      </c>
      <c r="M4494" s="18">
        <v>46583</v>
      </c>
      <c r="N4494" s="18">
        <v>44179</v>
      </c>
      <c r="O4494">
        <v>44876496</v>
      </c>
      <c r="P4494">
        <v>40376496</v>
      </c>
      <c r="Q4494">
        <v>4500000</v>
      </c>
      <c r="R4494">
        <v>921111</v>
      </c>
      <c r="S4494" t="s">
        <v>771</v>
      </c>
      <c r="T4494">
        <v>0.20473672550394839</v>
      </c>
      <c r="U4494">
        <v>0.78919351464955223</v>
      </c>
      <c r="V4494">
        <v>0.28851061487099899</v>
      </c>
      <c r="W4494">
        <v>-5.0723409271564573E-2</v>
      </c>
      <c r="X4494">
        <v>-0.72909773183379534</v>
      </c>
      <c r="Y4494" t="str">
        <f t="shared" si="280"/>
        <v>&gt;72</v>
      </c>
      <c r="Z4494" s="20">
        <f t="shared" si="281"/>
        <v>0.89972479134734584</v>
      </c>
      <c r="AA4494" t="str">
        <f t="shared" si="282"/>
        <v>80%-100%</v>
      </c>
      <c r="AB4494">
        <f t="shared" si="283"/>
        <v>1.910019075207976E-4</v>
      </c>
    </row>
    <row r="4495" spans="1:28" x14ac:dyDescent="0.25">
      <c r="A4495" t="s">
        <v>9903</v>
      </c>
      <c r="B4495" t="s">
        <v>9904</v>
      </c>
      <c r="C4495" t="s">
        <v>77</v>
      </c>
      <c r="D4495" t="s">
        <v>125</v>
      </c>
      <c r="E4495">
        <v>38</v>
      </c>
      <c r="F4495" t="s">
        <v>117</v>
      </c>
      <c r="G4495">
        <v>2021</v>
      </c>
      <c r="H4495" t="s">
        <v>29</v>
      </c>
      <c r="I4495" t="s">
        <v>84</v>
      </c>
      <c r="J4495" t="s">
        <v>80</v>
      </c>
      <c r="K4495">
        <v>72</v>
      </c>
      <c r="L4495" s="18">
        <v>44130</v>
      </c>
      <c r="M4495" s="18">
        <v>46321</v>
      </c>
      <c r="N4495" s="18">
        <v>44477</v>
      </c>
      <c r="O4495">
        <v>55490000</v>
      </c>
      <c r="P4495">
        <v>18490000</v>
      </c>
      <c r="Q4495">
        <v>37000000</v>
      </c>
      <c r="R4495">
        <v>474292</v>
      </c>
      <c r="S4495" t="s">
        <v>331</v>
      </c>
      <c r="T4495">
        <v>-0.78976628978672425</v>
      </c>
      <c r="U4495">
        <v>-1.537023253210428</v>
      </c>
      <c r="V4495">
        <v>0.24898836987965761</v>
      </c>
      <c r="W4495">
        <v>-3.8040704113064872E-2</v>
      </c>
      <c r="X4495">
        <v>0.89520769348520657</v>
      </c>
      <c r="Y4495" t="str">
        <f t="shared" si="280"/>
        <v>61-72</v>
      </c>
      <c r="Z4495" s="20">
        <f t="shared" si="281"/>
        <v>0.33321319156604795</v>
      </c>
      <c r="AA4495" t="str">
        <f t="shared" si="282"/>
        <v>20%-40%</v>
      </c>
      <c r="AB4495">
        <f t="shared" si="283"/>
        <v>9.8349359330041799E-5</v>
      </c>
    </row>
    <row r="4496" spans="1:28" x14ac:dyDescent="0.25">
      <c r="A4496" t="s">
        <v>9905</v>
      </c>
      <c r="B4496" t="s">
        <v>9906</v>
      </c>
      <c r="C4496" t="s">
        <v>77</v>
      </c>
      <c r="D4496" t="s">
        <v>630</v>
      </c>
      <c r="E4496">
        <v>38</v>
      </c>
      <c r="F4496" t="s">
        <v>95</v>
      </c>
      <c r="G4496">
        <v>2011</v>
      </c>
      <c r="H4496" t="s">
        <v>16</v>
      </c>
      <c r="J4496" t="s">
        <v>96</v>
      </c>
      <c r="K4496">
        <v>60</v>
      </c>
      <c r="L4496" s="18">
        <v>43961</v>
      </c>
      <c r="M4496" s="18">
        <v>45935</v>
      </c>
      <c r="N4496" s="18">
        <v>44456</v>
      </c>
      <c r="O4496">
        <v>16000000</v>
      </c>
      <c r="P4496">
        <v>15000000</v>
      </c>
      <c r="Q4496">
        <v>1000000</v>
      </c>
      <c r="R4496">
        <v>426096</v>
      </c>
      <c r="S4496" t="s">
        <v>160</v>
      </c>
      <c r="T4496">
        <v>-1.1778650274611331</v>
      </c>
      <c r="U4496">
        <v>0.94430653230203643</v>
      </c>
      <c r="V4496">
        <v>0.96038877972380288</v>
      </c>
      <c r="W4496">
        <v>-1.051922613848528</v>
      </c>
      <c r="X4496">
        <v>-0.1103147126646518</v>
      </c>
      <c r="Y4496" t="str">
        <f t="shared" si="280"/>
        <v>49-60</v>
      </c>
      <c r="Z4496" s="20">
        <f t="shared" si="281"/>
        <v>0.9375</v>
      </c>
      <c r="AA4496" t="str">
        <f t="shared" si="282"/>
        <v>80%-100%</v>
      </c>
      <c r="AB4496">
        <f t="shared" si="283"/>
        <v>8.8355419473854703E-5</v>
      </c>
    </row>
    <row r="4497" spans="1:28" x14ac:dyDescent="0.25">
      <c r="A4497" t="s">
        <v>9907</v>
      </c>
      <c r="B4497" t="s">
        <v>9908</v>
      </c>
      <c r="C4497" t="s">
        <v>77</v>
      </c>
      <c r="D4497" t="s">
        <v>86</v>
      </c>
      <c r="E4497">
        <v>49</v>
      </c>
      <c r="F4497" t="s">
        <v>87</v>
      </c>
      <c r="G4497">
        <v>2020</v>
      </c>
      <c r="H4497" t="s">
        <v>15</v>
      </c>
      <c r="I4497" t="s">
        <v>84</v>
      </c>
      <c r="J4497" t="s">
        <v>80</v>
      </c>
      <c r="K4497">
        <v>84</v>
      </c>
      <c r="L4497" s="18">
        <v>43776</v>
      </c>
      <c r="M4497" s="18">
        <v>46214</v>
      </c>
      <c r="N4497" s="18">
        <v>44517</v>
      </c>
      <c r="O4497">
        <v>34590000</v>
      </c>
      <c r="P4497">
        <v>35223000</v>
      </c>
      <c r="Q4497">
        <v>0</v>
      </c>
      <c r="R4497">
        <v>779561</v>
      </c>
      <c r="S4497" t="s">
        <v>85</v>
      </c>
      <c r="T4497">
        <v>-0.18336201217046039</v>
      </c>
      <c r="U4497">
        <v>1.2760888235544201</v>
      </c>
      <c r="V4497">
        <v>0.56516632981038883</v>
      </c>
      <c r="W4497">
        <v>-0.83601924041599174</v>
      </c>
      <c r="X4497">
        <v>-1.11583711881451</v>
      </c>
      <c r="Y4497" t="str">
        <f t="shared" si="280"/>
        <v>&gt;72</v>
      </c>
      <c r="Z4497" s="20">
        <f t="shared" si="281"/>
        <v>1.0183000867302689</v>
      </c>
      <c r="AA4497" t="str">
        <f t="shared" si="282"/>
        <v>80%-100%</v>
      </c>
      <c r="AB4497">
        <f t="shared" si="283"/>
        <v>1.6165004872248893E-4</v>
      </c>
    </row>
    <row r="4498" spans="1:28" x14ac:dyDescent="0.25">
      <c r="A4498" t="s">
        <v>9909</v>
      </c>
      <c r="B4498" t="s">
        <v>9910</v>
      </c>
      <c r="C4498" t="s">
        <v>77</v>
      </c>
      <c r="D4498" t="s">
        <v>282</v>
      </c>
      <c r="E4498">
        <v>38</v>
      </c>
      <c r="F4498" t="s">
        <v>117</v>
      </c>
      <c r="G4498">
        <v>2020</v>
      </c>
      <c r="H4498" t="s">
        <v>14</v>
      </c>
      <c r="I4498" t="s">
        <v>84</v>
      </c>
      <c r="J4498" t="s">
        <v>80</v>
      </c>
      <c r="K4498">
        <v>72</v>
      </c>
      <c r="L4498" s="18">
        <v>43627</v>
      </c>
      <c r="M4498" s="18">
        <v>45967</v>
      </c>
      <c r="N4498" s="18">
        <v>44174</v>
      </c>
      <c r="O4498">
        <v>44490000</v>
      </c>
      <c r="P4498">
        <v>19490000</v>
      </c>
      <c r="Q4498">
        <v>25000000</v>
      </c>
      <c r="R4498">
        <v>481141</v>
      </c>
      <c r="S4498" t="s">
        <v>763</v>
      </c>
      <c r="T4498">
        <v>0.43517035099812862</v>
      </c>
      <c r="U4498">
        <v>-1.106434438147988</v>
      </c>
      <c r="V4498">
        <v>1.185489993161002E-2</v>
      </c>
      <c r="W4498">
        <v>0.67146225608546373</v>
      </c>
      <c r="X4498">
        <v>-3.2966835268508812E-2</v>
      </c>
      <c r="Y4498" t="str">
        <f t="shared" si="280"/>
        <v>61-72</v>
      </c>
      <c r="Z4498" s="20">
        <f t="shared" si="281"/>
        <v>0.43807597212856819</v>
      </c>
      <c r="AA4498" t="str">
        <f t="shared" si="282"/>
        <v>40%-60%</v>
      </c>
      <c r="AB4498">
        <f t="shared" si="283"/>
        <v>9.976957042795502E-5</v>
      </c>
    </row>
    <row r="4499" spans="1:28" x14ac:dyDescent="0.25">
      <c r="A4499" t="s">
        <v>9911</v>
      </c>
      <c r="B4499" t="s">
        <v>9912</v>
      </c>
      <c r="C4499" t="s">
        <v>77</v>
      </c>
      <c r="D4499" t="s">
        <v>329</v>
      </c>
      <c r="E4499">
        <v>59</v>
      </c>
      <c r="F4499" t="s">
        <v>17</v>
      </c>
      <c r="G4499">
        <v>2019</v>
      </c>
      <c r="H4499" t="s">
        <v>17</v>
      </c>
      <c r="J4499" t="s">
        <v>80</v>
      </c>
      <c r="K4499">
        <v>84</v>
      </c>
      <c r="L4499" s="18">
        <v>43280</v>
      </c>
      <c r="M4499" s="18">
        <v>45837</v>
      </c>
      <c r="N4499" s="18">
        <v>43873</v>
      </c>
      <c r="O4499">
        <v>63890000</v>
      </c>
      <c r="P4499">
        <v>67754363</v>
      </c>
      <c r="Q4499">
        <v>0</v>
      </c>
      <c r="R4499">
        <v>1365969</v>
      </c>
      <c r="S4499" t="s">
        <v>164</v>
      </c>
      <c r="T4499">
        <v>-9.8465413304183499E-2</v>
      </c>
      <c r="U4499">
        <v>1.4493075035370759</v>
      </c>
      <c r="V4499">
        <v>-0.63330634587378187</v>
      </c>
      <c r="W4499">
        <v>2.8518818750591719</v>
      </c>
      <c r="X4499">
        <v>-0.34235834485308059</v>
      </c>
      <c r="Y4499" t="str">
        <f t="shared" si="280"/>
        <v>&gt;72</v>
      </c>
      <c r="Z4499" s="20">
        <f t="shared" si="281"/>
        <v>1.0604846298325246</v>
      </c>
      <c r="AA4499" t="str">
        <f t="shared" si="282"/>
        <v>80%-100%</v>
      </c>
      <c r="AB4499">
        <f t="shared" si="283"/>
        <v>2.8324782204780573E-4</v>
      </c>
    </row>
    <row r="4500" spans="1:28" x14ac:dyDescent="0.25">
      <c r="A4500" t="s">
        <v>9913</v>
      </c>
      <c r="B4500" t="s">
        <v>9914</v>
      </c>
      <c r="C4500" t="s">
        <v>77</v>
      </c>
      <c r="D4500" t="s">
        <v>932</v>
      </c>
      <c r="E4500">
        <v>38</v>
      </c>
      <c r="F4500" t="s">
        <v>17</v>
      </c>
      <c r="G4500">
        <v>2020</v>
      </c>
      <c r="H4500" t="s">
        <v>110</v>
      </c>
      <c r="I4500" t="s">
        <v>84</v>
      </c>
      <c r="J4500" t="s">
        <v>80</v>
      </c>
      <c r="K4500">
        <v>72</v>
      </c>
      <c r="L4500" s="18">
        <v>43599</v>
      </c>
      <c r="M4500" s="18">
        <v>45791</v>
      </c>
      <c r="N4500" s="18">
        <v>43901</v>
      </c>
      <c r="O4500">
        <v>44500000</v>
      </c>
      <c r="P4500">
        <v>40000000</v>
      </c>
      <c r="Q4500">
        <v>4500000</v>
      </c>
      <c r="R4500">
        <v>1084379</v>
      </c>
      <c r="S4500" t="s">
        <v>337</v>
      </c>
      <c r="T4500">
        <v>0.30176140992255063</v>
      </c>
      <c r="U4500">
        <v>0.78570985831531592</v>
      </c>
      <c r="V4500">
        <v>0.28851061487099899</v>
      </c>
      <c r="W4500">
        <v>0.33898201382229981</v>
      </c>
      <c r="X4500">
        <v>-0.88379348662608126</v>
      </c>
      <c r="Y4500" t="str">
        <f t="shared" si="280"/>
        <v>61-72</v>
      </c>
      <c r="Z4500" s="20">
        <f t="shared" si="281"/>
        <v>0.898876404494382</v>
      </c>
      <c r="AA4500" t="str">
        <f t="shared" si="282"/>
        <v>80%-100%</v>
      </c>
      <c r="AB4500">
        <f t="shared" si="283"/>
        <v>2.2485721859308487E-4</v>
      </c>
    </row>
    <row r="4501" spans="1:28" x14ac:dyDescent="0.25">
      <c r="A4501" t="s">
        <v>9915</v>
      </c>
      <c r="B4501" t="s">
        <v>9916</v>
      </c>
      <c r="C4501" t="s">
        <v>77</v>
      </c>
      <c r="D4501" t="s">
        <v>246</v>
      </c>
      <c r="E4501">
        <v>38</v>
      </c>
      <c r="F4501" t="s">
        <v>87</v>
      </c>
      <c r="G4501">
        <v>2020</v>
      </c>
      <c r="H4501" t="s">
        <v>15</v>
      </c>
      <c r="I4501" t="s">
        <v>84</v>
      </c>
      <c r="J4501" t="s">
        <v>80</v>
      </c>
      <c r="K4501">
        <v>84</v>
      </c>
      <c r="L4501" s="18">
        <v>43606</v>
      </c>
      <c r="M4501" s="18">
        <v>46163</v>
      </c>
      <c r="N4501" s="18">
        <v>43648</v>
      </c>
      <c r="O4501">
        <v>35230000</v>
      </c>
      <c r="P4501">
        <v>13940000</v>
      </c>
      <c r="Q4501">
        <v>21290000</v>
      </c>
      <c r="R4501">
        <v>282886</v>
      </c>
      <c r="S4501" t="s">
        <v>337</v>
      </c>
      <c r="T4501">
        <v>0.41091417989347812</v>
      </c>
      <c r="U4501">
        <v>-1.280498725615183</v>
      </c>
      <c r="V4501">
        <v>-0.54145652994716964</v>
      </c>
      <c r="W4501">
        <v>3.9737592828026682</v>
      </c>
      <c r="X4501">
        <v>-0.26501046745693763</v>
      </c>
      <c r="Y4501" t="str">
        <f t="shared" si="280"/>
        <v>&gt;72</v>
      </c>
      <c r="Z4501" s="20">
        <f t="shared" si="281"/>
        <v>0.39568549531649161</v>
      </c>
      <c r="AA4501" t="str">
        <f t="shared" si="282"/>
        <v>20%-40%</v>
      </c>
      <c r="AB4501">
        <f t="shared" si="283"/>
        <v>5.8659342479818771E-5</v>
      </c>
    </row>
    <row r="4502" spans="1:28" x14ac:dyDescent="0.25">
      <c r="A4502" t="s">
        <v>9917</v>
      </c>
      <c r="B4502" t="s">
        <v>9918</v>
      </c>
      <c r="C4502" t="s">
        <v>77</v>
      </c>
      <c r="D4502" t="s">
        <v>98</v>
      </c>
      <c r="E4502">
        <v>49</v>
      </c>
      <c r="F4502" t="s">
        <v>79</v>
      </c>
      <c r="G4502">
        <v>2019</v>
      </c>
      <c r="H4502" t="s">
        <v>13</v>
      </c>
      <c r="J4502" t="s">
        <v>80</v>
      </c>
      <c r="K4502">
        <v>84</v>
      </c>
      <c r="L4502" s="18">
        <v>43416</v>
      </c>
      <c r="M4502" s="18">
        <v>46002</v>
      </c>
      <c r="N4502" s="18">
        <v>44069</v>
      </c>
      <c r="O4502">
        <v>33080200</v>
      </c>
      <c r="P4502">
        <v>16540100</v>
      </c>
      <c r="Q4502">
        <v>16540100</v>
      </c>
      <c r="R4502">
        <v>366459</v>
      </c>
      <c r="S4502" t="s">
        <v>337</v>
      </c>
      <c r="T4502">
        <v>1.1022150563760189</v>
      </c>
      <c r="U4502">
        <v>-0.85216124758390532</v>
      </c>
      <c r="V4502">
        <v>0.32803285986234038</v>
      </c>
      <c r="W4502">
        <v>1.435735637160954</v>
      </c>
      <c r="X4502">
        <v>0.1217289195237771</v>
      </c>
      <c r="Y4502" t="str">
        <f t="shared" si="280"/>
        <v>&gt;72</v>
      </c>
      <c r="Z4502" s="20">
        <f t="shared" si="281"/>
        <v>0.5</v>
      </c>
      <c r="AA4502" t="str">
        <f t="shared" si="282"/>
        <v>40%-60%</v>
      </c>
      <c r="AB4502">
        <f t="shared" si="283"/>
        <v>7.59890697518149E-5</v>
      </c>
    </row>
    <row r="4503" spans="1:28" x14ac:dyDescent="0.25">
      <c r="A4503" t="s">
        <v>9919</v>
      </c>
      <c r="B4503" t="s">
        <v>9920</v>
      </c>
      <c r="C4503" t="s">
        <v>77</v>
      </c>
      <c r="D4503" t="s">
        <v>246</v>
      </c>
      <c r="E4503">
        <v>38</v>
      </c>
      <c r="F4503" t="s">
        <v>87</v>
      </c>
      <c r="G4503">
        <v>2020</v>
      </c>
      <c r="H4503" t="s">
        <v>15</v>
      </c>
      <c r="I4503" t="s">
        <v>84</v>
      </c>
      <c r="J4503" t="s">
        <v>80</v>
      </c>
      <c r="K4503">
        <v>36</v>
      </c>
      <c r="L4503" s="18">
        <v>43622</v>
      </c>
      <c r="M4503" s="18">
        <v>44718</v>
      </c>
      <c r="N4503" s="18">
        <v>44315</v>
      </c>
      <c r="O4503">
        <v>34330000</v>
      </c>
      <c r="P4503">
        <v>5330000</v>
      </c>
      <c r="Q4503">
        <v>29000000</v>
      </c>
      <c r="R4503">
        <v>189959</v>
      </c>
      <c r="S4503" t="s">
        <v>321</v>
      </c>
      <c r="T4503">
        <v>0.8353971742248627</v>
      </c>
      <c r="U4503">
        <v>-2.2677458624530411</v>
      </c>
      <c r="V4503">
        <v>-0.69954550991253528</v>
      </c>
      <c r="W4503">
        <v>-0.2199810331234569</v>
      </c>
      <c r="X4503">
        <v>0.50846830650449182</v>
      </c>
      <c r="Y4503" t="str">
        <f t="shared" si="280"/>
        <v>25-36</v>
      </c>
      <c r="Z4503" s="20">
        <f t="shared" si="281"/>
        <v>0.2</v>
      </c>
      <c r="AA4503" t="str">
        <f t="shared" si="282"/>
        <v>20%</v>
      </c>
      <c r="AB4503">
        <f t="shared" si="283"/>
        <v>3.9389966410935481E-5</v>
      </c>
    </row>
    <row r="4504" spans="1:28" x14ac:dyDescent="0.25">
      <c r="A4504" t="s">
        <v>9921</v>
      </c>
      <c r="B4504" t="s">
        <v>9922</v>
      </c>
      <c r="C4504" t="s">
        <v>77</v>
      </c>
      <c r="D4504" t="s">
        <v>211</v>
      </c>
      <c r="E4504">
        <v>38</v>
      </c>
      <c r="F4504" t="s">
        <v>79</v>
      </c>
      <c r="G4504">
        <v>2020</v>
      </c>
      <c r="H4504" t="s">
        <v>26</v>
      </c>
      <c r="I4504" t="s">
        <v>84</v>
      </c>
      <c r="J4504" t="s">
        <v>80</v>
      </c>
      <c r="K4504">
        <v>36</v>
      </c>
      <c r="L4504" s="18">
        <v>43826</v>
      </c>
      <c r="M4504" s="18">
        <v>44922</v>
      </c>
      <c r="N4504" s="18">
        <v>44540</v>
      </c>
      <c r="O4504">
        <v>38590000</v>
      </c>
      <c r="P4504">
        <v>23154000</v>
      </c>
      <c r="Q4504">
        <v>15436000</v>
      </c>
      <c r="R4504">
        <v>851845</v>
      </c>
      <c r="S4504" t="s">
        <v>331</v>
      </c>
      <c r="T4504">
        <v>-0.61997309205417039</v>
      </c>
      <c r="U4504">
        <v>-0.44154004075283299</v>
      </c>
      <c r="V4504">
        <v>9.0899389914291959E-2</v>
      </c>
      <c r="W4504">
        <v>-0.49020177884765792</v>
      </c>
      <c r="X4504">
        <v>1.0499034482774929</v>
      </c>
      <c r="Y4504" t="str">
        <f t="shared" si="280"/>
        <v>25-36</v>
      </c>
      <c r="Z4504" s="20">
        <f t="shared" si="281"/>
        <v>0.6</v>
      </c>
      <c r="AA4504" t="str">
        <f t="shared" si="282"/>
        <v>40%-60%</v>
      </c>
      <c r="AB4504">
        <f t="shared" si="283"/>
        <v>1.7663888490318088E-4</v>
      </c>
    </row>
    <row r="4505" spans="1:28" x14ac:dyDescent="0.25">
      <c r="A4505" t="s">
        <v>9923</v>
      </c>
      <c r="B4505" t="s">
        <v>9924</v>
      </c>
      <c r="C4505" t="s">
        <v>77</v>
      </c>
      <c r="D4505" t="s">
        <v>256</v>
      </c>
      <c r="E4505">
        <v>291</v>
      </c>
      <c r="F4505" t="s">
        <v>79</v>
      </c>
      <c r="G4505">
        <v>2018</v>
      </c>
      <c r="H4505" t="s">
        <v>13</v>
      </c>
      <c r="J4505" t="s">
        <v>80</v>
      </c>
      <c r="K4505">
        <v>72</v>
      </c>
      <c r="L4505" s="18">
        <v>43025</v>
      </c>
      <c r="M4505" s="18">
        <v>45216</v>
      </c>
      <c r="N4505" s="18">
        <v>43532</v>
      </c>
      <c r="O4505">
        <v>32480000</v>
      </c>
      <c r="P4505">
        <v>32232000</v>
      </c>
      <c r="Q4505">
        <v>248000</v>
      </c>
      <c r="R4505">
        <v>768680</v>
      </c>
      <c r="S4505" t="s">
        <v>198</v>
      </c>
      <c r="T4505">
        <v>0.84752525977718796</v>
      </c>
      <c r="U4505">
        <v>1.1695919358035669</v>
      </c>
      <c r="V4505">
        <v>0.48612183982770601</v>
      </c>
      <c r="W4505">
        <v>-0.44809887853375457</v>
      </c>
      <c r="X4505">
        <v>-1.0384892414183671</v>
      </c>
      <c r="Y4505" t="str">
        <f t="shared" si="280"/>
        <v>61-72</v>
      </c>
      <c r="Z4505" s="20">
        <f t="shared" si="281"/>
        <v>0.99236453201970443</v>
      </c>
      <c r="AA4505" t="str">
        <f t="shared" si="282"/>
        <v>80%-100%</v>
      </c>
      <c r="AB4505">
        <f t="shared" si="283"/>
        <v>1.5939376065760447E-4</v>
      </c>
    </row>
    <row r="4506" spans="1:28" x14ac:dyDescent="0.25">
      <c r="A4506" t="s">
        <v>9925</v>
      </c>
      <c r="B4506" t="s">
        <v>9926</v>
      </c>
      <c r="C4506" t="s">
        <v>77</v>
      </c>
      <c r="D4506" t="s">
        <v>9927</v>
      </c>
      <c r="E4506">
        <v>-1</v>
      </c>
      <c r="F4506" t="s">
        <v>87</v>
      </c>
      <c r="G4506">
        <v>2019</v>
      </c>
      <c r="H4506" t="s">
        <v>15</v>
      </c>
      <c r="J4506" t="s">
        <v>80</v>
      </c>
      <c r="K4506">
        <v>24</v>
      </c>
      <c r="L4506" s="18">
        <v>43357</v>
      </c>
      <c r="M4506" s="18">
        <v>44088</v>
      </c>
      <c r="N4506" s="18">
        <v>43999</v>
      </c>
      <c r="O4506">
        <v>41072072</v>
      </c>
      <c r="P4506">
        <v>12072072</v>
      </c>
      <c r="Q4506">
        <v>29000000</v>
      </c>
      <c r="R4506">
        <v>552400</v>
      </c>
      <c r="S4506" t="s">
        <v>171</v>
      </c>
      <c r="T4506">
        <v>1.478185708498102</v>
      </c>
      <c r="U4506">
        <v>-1.6983525749303201</v>
      </c>
      <c r="V4506">
        <v>-2.228510984096566</v>
      </c>
      <c r="W4506">
        <v>-0.33578888102212012</v>
      </c>
      <c r="X4506">
        <v>0.19907679691992</v>
      </c>
      <c r="Y4506" t="str">
        <f t="shared" si="280"/>
        <v>&lt;=24</v>
      </c>
      <c r="Z4506" s="20">
        <f t="shared" si="281"/>
        <v>0.293924104924631</v>
      </c>
      <c r="AA4506" t="str">
        <f t="shared" si="282"/>
        <v>20%-40%</v>
      </c>
      <c r="AB4506">
        <f t="shared" si="283"/>
        <v>1.1454586224080333E-4</v>
      </c>
    </row>
    <row r="4507" spans="1:28" x14ac:dyDescent="0.25">
      <c r="A4507" t="s">
        <v>9928</v>
      </c>
      <c r="B4507" t="s">
        <v>9929</v>
      </c>
      <c r="C4507" t="s">
        <v>77</v>
      </c>
      <c r="D4507" t="s">
        <v>560</v>
      </c>
      <c r="E4507">
        <v>291</v>
      </c>
      <c r="F4507" t="s">
        <v>79</v>
      </c>
      <c r="G4507">
        <v>2019</v>
      </c>
      <c r="H4507" t="s">
        <v>13</v>
      </c>
      <c r="I4507" t="s">
        <v>84</v>
      </c>
      <c r="J4507" t="s">
        <v>80</v>
      </c>
      <c r="K4507">
        <v>36</v>
      </c>
      <c r="L4507" s="18">
        <v>43494</v>
      </c>
      <c r="M4507" s="18">
        <v>44590</v>
      </c>
      <c r="N4507" s="18">
        <v>44558</v>
      </c>
      <c r="O4507">
        <v>38230000</v>
      </c>
      <c r="P4507">
        <v>19230000</v>
      </c>
      <c r="Q4507">
        <v>19000000</v>
      </c>
      <c r="R4507">
        <v>680025</v>
      </c>
      <c r="S4507" t="s">
        <v>343</v>
      </c>
      <c r="T4507">
        <v>-2.8515408336820212</v>
      </c>
      <c r="U4507">
        <v>-0.83980931486468646</v>
      </c>
      <c r="V4507">
        <v>-0.95146662304654361</v>
      </c>
      <c r="W4507">
        <v>-0.64038821463278084</v>
      </c>
      <c r="X4507">
        <v>-1.11583711881451</v>
      </c>
      <c r="Y4507" t="str">
        <f t="shared" si="280"/>
        <v>25-36</v>
      </c>
      <c r="Z4507" s="20">
        <f t="shared" si="281"/>
        <v>0.50300810881506675</v>
      </c>
      <c r="AA4507" t="str">
        <f t="shared" si="282"/>
        <v>40%-60%</v>
      </c>
      <c r="AB4507">
        <f t="shared" si="283"/>
        <v>1.4101022804182165E-4</v>
      </c>
    </row>
    <row r="4508" spans="1:28" x14ac:dyDescent="0.25">
      <c r="A4508" t="s">
        <v>9930</v>
      </c>
      <c r="B4508" t="s">
        <v>9931</v>
      </c>
      <c r="C4508" t="s">
        <v>77</v>
      </c>
      <c r="D4508" t="s">
        <v>78</v>
      </c>
      <c r="E4508">
        <v>49</v>
      </c>
      <c r="F4508" t="s">
        <v>12</v>
      </c>
      <c r="G4508">
        <v>2017</v>
      </c>
      <c r="H4508" t="s">
        <v>12</v>
      </c>
      <c r="J4508" t="s">
        <v>80</v>
      </c>
      <c r="K4508">
        <v>84</v>
      </c>
      <c r="L4508" s="18">
        <v>42754</v>
      </c>
      <c r="M4508" s="18">
        <v>45310</v>
      </c>
      <c r="N4508" s="18">
        <v>43110</v>
      </c>
      <c r="O4508">
        <v>77410200</v>
      </c>
      <c r="P4508">
        <v>38705100</v>
      </c>
      <c r="Q4508">
        <v>38705100</v>
      </c>
      <c r="R4508">
        <v>895428</v>
      </c>
      <c r="S4508" t="s">
        <v>162</v>
      </c>
      <c r="T4508">
        <v>0.95667802974811544</v>
      </c>
      <c r="U4508">
        <v>-0.85216124758390532</v>
      </c>
      <c r="V4508">
        <v>0.92086653473246149</v>
      </c>
      <c r="W4508">
        <v>1.4354067205689911</v>
      </c>
      <c r="X4508">
        <v>-0.26501046745693763</v>
      </c>
      <c r="Y4508" t="str">
        <f t="shared" si="280"/>
        <v>&gt;72</v>
      </c>
      <c r="Z4508" s="20">
        <f t="shared" si="281"/>
        <v>0.5</v>
      </c>
      <c r="AA4508" t="str">
        <f t="shared" si="282"/>
        <v>40%-60%</v>
      </c>
      <c r="AB4508">
        <f t="shared" si="283"/>
        <v>1.8567627142389219E-4</v>
      </c>
    </row>
    <row r="4509" spans="1:28" x14ac:dyDescent="0.25">
      <c r="A4509" t="s">
        <v>9932</v>
      </c>
      <c r="B4509" t="s">
        <v>9933</v>
      </c>
      <c r="C4509" t="s">
        <v>77</v>
      </c>
      <c r="D4509" t="s">
        <v>308</v>
      </c>
      <c r="E4509">
        <v>50</v>
      </c>
      <c r="F4509" t="s">
        <v>87</v>
      </c>
      <c r="G4509">
        <v>2018</v>
      </c>
      <c r="H4509" t="s">
        <v>15</v>
      </c>
      <c r="J4509" t="s">
        <v>80</v>
      </c>
      <c r="K4509">
        <v>84</v>
      </c>
      <c r="L4509" s="18">
        <v>42780</v>
      </c>
      <c r="M4509" s="18">
        <v>45336</v>
      </c>
      <c r="N4509" s="18">
        <v>43354</v>
      </c>
      <c r="O4509">
        <v>33490000</v>
      </c>
      <c r="P4509">
        <v>21000000</v>
      </c>
      <c r="Q4509">
        <v>12490000</v>
      </c>
      <c r="R4509">
        <v>467613</v>
      </c>
      <c r="S4509" t="s">
        <v>109</v>
      </c>
      <c r="T4509">
        <v>-0.41379563766464073</v>
      </c>
      <c r="U4509">
        <v>-0.33045529504099308</v>
      </c>
      <c r="V4509">
        <v>0.6442108197930716</v>
      </c>
      <c r="W4509">
        <v>-0.63194639273156861</v>
      </c>
      <c r="X4509">
        <v>-0.65174985443765243</v>
      </c>
      <c r="Y4509" t="str">
        <f t="shared" si="280"/>
        <v>&gt;72</v>
      </c>
      <c r="Z4509" s="20">
        <f t="shared" si="281"/>
        <v>0.6270528515974918</v>
      </c>
      <c r="AA4509" t="str">
        <f t="shared" si="282"/>
        <v>60%-80%</v>
      </c>
      <c r="AB4509">
        <f t="shared" si="283"/>
        <v>9.6964399493136802E-5</v>
      </c>
    </row>
    <row r="4510" spans="1:28" x14ac:dyDescent="0.25">
      <c r="A4510" t="s">
        <v>9934</v>
      </c>
      <c r="B4510" t="s">
        <v>9935</v>
      </c>
      <c r="C4510" t="s">
        <v>77</v>
      </c>
      <c r="D4510" t="s">
        <v>239</v>
      </c>
      <c r="E4510">
        <v>48</v>
      </c>
      <c r="F4510" t="s">
        <v>87</v>
      </c>
      <c r="G4510">
        <v>2018</v>
      </c>
      <c r="H4510" t="s">
        <v>15</v>
      </c>
      <c r="J4510" t="s">
        <v>80</v>
      </c>
      <c r="K4510">
        <v>72</v>
      </c>
      <c r="L4510" s="18">
        <v>43398</v>
      </c>
      <c r="M4510" s="18">
        <v>45590</v>
      </c>
      <c r="N4510" s="18">
        <v>43745</v>
      </c>
      <c r="O4510">
        <v>40200000</v>
      </c>
      <c r="P4510">
        <v>36200000</v>
      </c>
      <c r="Q4510">
        <v>4000000</v>
      </c>
      <c r="R4510">
        <v>837628</v>
      </c>
      <c r="S4510" t="s">
        <v>178</v>
      </c>
      <c r="T4510">
        <v>0.82326908867253745</v>
      </c>
      <c r="U4510">
        <v>0.79236647131665827</v>
      </c>
      <c r="V4510">
        <v>5.1377144922950549E-2</v>
      </c>
      <c r="W4510">
        <v>-0.44054898151405703</v>
      </c>
      <c r="X4510">
        <v>-0.26501046745693763</v>
      </c>
      <c r="Y4510" t="str">
        <f t="shared" si="280"/>
        <v>61-72</v>
      </c>
      <c r="Z4510" s="20">
        <f t="shared" si="281"/>
        <v>0.90049751243781095</v>
      </c>
      <c r="AA4510" t="str">
        <f t="shared" si="282"/>
        <v>80%-100%</v>
      </c>
      <c r="AB4510">
        <f t="shared" si="283"/>
        <v>1.7369084268109995E-4</v>
      </c>
    </row>
    <row r="4511" spans="1:28" x14ac:dyDescent="0.25">
      <c r="A4511" t="s">
        <v>9936</v>
      </c>
      <c r="B4511" t="s">
        <v>9937</v>
      </c>
      <c r="C4511" t="s">
        <v>77</v>
      </c>
      <c r="D4511" t="s">
        <v>742</v>
      </c>
      <c r="E4511">
        <v>38</v>
      </c>
      <c r="F4511" t="s">
        <v>117</v>
      </c>
      <c r="G4511">
        <v>2022</v>
      </c>
      <c r="H4511" t="s">
        <v>29</v>
      </c>
      <c r="I4511" t="s">
        <v>84</v>
      </c>
      <c r="J4511" t="s">
        <v>80</v>
      </c>
      <c r="K4511">
        <v>24</v>
      </c>
      <c r="L4511" s="18">
        <v>44412</v>
      </c>
      <c r="M4511" s="18">
        <v>45024</v>
      </c>
      <c r="N4511" s="18">
        <v>44503</v>
      </c>
      <c r="O4511">
        <v>62130000</v>
      </c>
      <c r="P4511">
        <v>12130000</v>
      </c>
      <c r="Q4511">
        <v>50000000</v>
      </c>
      <c r="R4511">
        <v>559359</v>
      </c>
      <c r="S4511" t="s">
        <v>184</v>
      </c>
      <c r="T4511">
        <v>-1.299145882984386</v>
      </c>
      <c r="U4511">
        <v>-2.1035877003999941</v>
      </c>
      <c r="V4511">
        <v>-4.014722008259838</v>
      </c>
      <c r="W4511">
        <v>7.6538093903185797E-3</v>
      </c>
      <c r="X4511">
        <v>-3.2966835268508812E-2</v>
      </c>
      <c r="Y4511" t="str">
        <f t="shared" si="280"/>
        <v>&lt;=24</v>
      </c>
      <c r="Z4511" s="20">
        <f t="shared" si="281"/>
        <v>0.2</v>
      </c>
      <c r="AA4511" t="str">
        <f t="shared" si="282"/>
        <v>20%</v>
      </c>
      <c r="AB4511">
        <f t="shared" si="283"/>
        <v>1.1598888297819245E-4</v>
      </c>
    </row>
    <row r="4512" spans="1:28" x14ac:dyDescent="0.25">
      <c r="A4512" t="s">
        <v>9938</v>
      </c>
      <c r="B4512" t="s">
        <v>9939</v>
      </c>
      <c r="C4512" t="s">
        <v>77</v>
      </c>
      <c r="D4512" t="s">
        <v>316</v>
      </c>
      <c r="E4512">
        <v>291</v>
      </c>
      <c r="F4512" t="s">
        <v>87</v>
      </c>
      <c r="G4512">
        <v>2021</v>
      </c>
      <c r="H4512" t="s">
        <v>24</v>
      </c>
      <c r="I4512" t="s">
        <v>84</v>
      </c>
      <c r="J4512" t="s">
        <v>80</v>
      </c>
      <c r="K4512">
        <v>72</v>
      </c>
      <c r="L4512" s="18">
        <v>43868</v>
      </c>
      <c r="M4512" s="18">
        <v>46205</v>
      </c>
      <c r="N4512" s="18">
        <v>44355</v>
      </c>
      <c r="O4512">
        <v>41990000</v>
      </c>
      <c r="P4512">
        <v>24000000</v>
      </c>
      <c r="Q4512">
        <v>17990000</v>
      </c>
      <c r="R4512">
        <v>588305</v>
      </c>
      <c r="S4512" t="s">
        <v>420</v>
      </c>
      <c r="T4512">
        <v>-0.71699777647277252</v>
      </c>
      <c r="U4512">
        <v>-0.55830158420515497</v>
      </c>
      <c r="V4512">
        <v>0.44659959483636458</v>
      </c>
      <c r="W4512">
        <v>-0.3123013819839543</v>
      </c>
      <c r="X4512">
        <v>-1.5025765057952249</v>
      </c>
      <c r="Y4512" t="str">
        <f t="shared" si="280"/>
        <v>61-72</v>
      </c>
      <c r="Z4512" s="20">
        <f t="shared" si="281"/>
        <v>0.57156465825196479</v>
      </c>
      <c r="AA4512" t="str">
        <f t="shared" si="282"/>
        <v>40%-60%</v>
      </c>
      <c r="AB4512">
        <f t="shared" si="283"/>
        <v>1.2199113592609668E-4</v>
      </c>
    </row>
    <row r="4513" spans="1:28" x14ac:dyDescent="0.25">
      <c r="A4513" t="s">
        <v>9940</v>
      </c>
      <c r="B4513" t="s">
        <v>9941</v>
      </c>
      <c r="C4513" t="s">
        <v>77</v>
      </c>
      <c r="D4513" t="s">
        <v>181</v>
      </c>
      <c r="E4513">
        <v>246</v>
      </c>
      <c r="F4513" t="s">
        <v>25</v>
      </c>
      <c r="G4513">
        <v>2020</v>
      </c>
      <c r="H4513" t="s">
        <v>25</v>
      </c>
      <c r="I4513" t="s">
        <v>84</v>
      </c>
      <c r="J4513" t="s">
        <v>80</v>
      </c>
      <c r="K4513">
        <v>84</v>
      </c>
      <c r="L4513" s="18">
        <v>44012</v>
      </c>
      <c r="M4513" s="18">
        <v>46568</v>
      </c>
      <c r="N4513" s="18">
        <v>44222</v>
      </c>
      <c r="O4513">
        <v>36990000</v>
      </c>
      <c r="P4513">
        <v>34990000</v>
      </c>
      <c r="Q4513">
        <v>2000000</v>
      </c>
      <c r="R4513">
        <v>765128</v>
      </c>
      <c r="S4513" t="s">
        <v>133</v>
      </c>
      <c r="T4513">
        <v>-0.11059349885650881</v>
      </c>
      <c r="U4513">
        <v>0.97892737276714592</v>
      </c>
      <c r="V4513">
        <v>0.68373306478441309</v>
      </c>
      <c r="W4513">
        <v>-0.70436431723998827</v>
      </c>
      <c r="X4513">
        <v>-0.80644560922993824</v>
      </c>
      <c r="Y4513" t="str">
        <f t="shared" si="280"/>
        <v>&gt;72</v>
      </c>
      <c r="Z4513" s="20">
        <f t="shared" si="281"/>
        <v>0.94593133279264663</v>
      </c>
      <c r="AA4513" t="str">
        <f t="shared" si="282"/>
        <v>80%-100%</v>
      </c>
      <c r="AB4513">
        <f t="shared" si="283"/>
        <v>1.5865721666289168E-4</v>
      </c>
    </row>
    <row r="4514" spans="1:28" x14ac:dyDescent="0.25">
      <c r="A4514" t="s">
        <v>9942</v>
      </c>
      <c r="B4514" t="s">
        <v>9943</v>
      </c>
      <c r="C4514" t="s">
        <v>77</v>
      </c>
      <c r="D4514" t="s">
        <v>256</v>
      </c>
      <c r="E4514">
        <v>87</v>
      </c>
      <c r="F4514" t="s">
        <v>87</v>
      </c>
      <c r="G4514">
        <v>2018</v>
      </c>
      <c r="H4514" t="s">
        <v>15</v>
      </c>
      <c r="J4514" t="s">
        <v>80</v>
      </c>
      <c r="K4514">
        <v>72</v>
      </c>
      <c r="L4514" s="18">
        <v>42978</v>
      </c>
      <c r="M4514" s="18">
        <v>45169</v>
      </c>
      <c r="N4514" s="18">
        <v>43306</v>
      </c>
      <c r="O4514">
        <v>32330000</v>
      </c>
      <c r="P4514">
        <v>29097000</v>
      </c>
      <c r="Q4514">
        <v>3233000</v>
      </c>
      <c r="R4514">
        <v>693903</v>
      </c>
      <c r="S4514" t="s">
        <v>225</v>
      </c>
      <c r="T4514">
        <v>-1.26276162632741</v>
      </c>
      <c r="U4514">
        <v>0.79032357974038436</v>
      </c>
      <c r="V4514">
        <v>0.48612183982770601</v>
      </c>
      <c r="W4514">
        <v>-0.24565810103869329</v>
      </c>
      <c r="X4514">
        <v>-1.0384892414183671</v>
      </c>
      <c r="Y4514" t="str">
        <f t="shared" si="280"/>
        <v>61-72</v>
      </c>
      <c r="Z4514" s="20">
        <f t="shared" si="281"/>
        <v>0.9</v>
      </c>
      <c r="AA4514" t="str">
        <f t="shared" si="282"/>
        <v>80%-100%</v>
      </c>
      <c r="AB4514">
        <f t="shared" si="283"/>
        <v>1.4388797510224503E-4</v>
      </c>
    </row>
    <row r="4515" spans="1:28" x14ac:dyDescent="0.25">
      <c r="A4515" t="s">
        <v>9944</v>
      </c>
      <c r="B4515" t="s">
        <v>9945</v>
      </c>
      <c r="C4515" t="s">
        <v>77</v>
      </c>
      <c r="D4515" t="s">
        <v>256</v>
      </c>
      <c r="E4515">
        <v>291</v>
      </c>
      <c r="F4515" t="s">
        <v>11</v>
      </c>
      <c r="G4515">
        <v>2017</v>
      </c>
      <c r="H4515" t="s">
        <v>11</v>
      </c>
      <c r="J4515" t="s">
        <v>80</v>
      </c>
      <c r="K4515">
        <v>84</v>
      </c>
      <c r="L4515" s="18">
        <v>42942</v>
      </c>
      <c r="M4515" s="18">
        <v>45499</v>
      </c>
      <c r="N4515" s="18">
        <v>43241</v>
      </c>
      <c r="O4515">
        <v>58490000</v>
      </c>
      <c r="P4515">
        <v>31490000</v>
      </c>
      <c r="Q4515">
        <v>27000000</v>
      </c>
      <c r="R4515">
        <v>716227</v>
      </c>
      <c r="S4515" t="s">
        <v>355</v>
      </c>
      <c r="T4515">
        <v>1.720747419544608</v>
      </c>
      <c r="U4515">
        <v>-0.69455403107924529</v>
      </c>
      <c r="V4515">
        <v>0.92086653473246149</v>
      </c>
      <c r="W4515">
        <v>0.4836037517458241</v>
      </c>
      <c r="X4515">
        <v>1.9007300996350649</v>
      </c>
      <c r="Y4515" t="str">
        <f t="shared" si="280"/>
        <v>&gt;72</v>
      </c>
      <c r="Z4515" s="20">
        <f t="shared" si="281"/>
        <v>0.53838262950931781</v>
      </c>
      <c r="AA4515" t="str">
        <f t="shared" si="282"/>
        <v>40%-60%</v>
      </c>
      <c r="AB4515">
        <f t="shared" si="283"/>
        <v>1.4851708775369995E-4</v>
      </c>
    </row>
    <row r="4516" spans="1:28" x14ac:dyDescent="0.25">
      <c r="A4516" t="s">
        <v>9946</v>
      </c>
      <c r="B4516" t="s">
        <v>9947</v>
      </c>
      <c r="C4516" t="s">
        <v>77</v>
      </c>
      <c r="D4516" t="s">
        <v>405</v>
      </c>
      <c r="E4516">
        <v>27</v>
      </c>
      <c r="F4516" t="s">
        <v>117</v>
      </c>
      <c r="G4516">
        <v>2017</v>
      </c>
      <c r="H4516" t="s">
        <v>14</v>
      </c>
      <c r="J4516" t="s">
        <v>80</v>
      </c>
      <c r="K4516">
        <v>72</v>
      </c>
      <c r="L4516" s="18">
        <v>42767</v>
      </c>
      <c r="M4516" s="18">
        <v>44928</v>
      </c>
      <c r="N4516" s="18">
        <v>43542</v>
      </c>
      <c r="O4516">
        <v>47990000</v>
      </c>
      <c r="P4516">
        <v>36990000</v>
      </c>
      <c r="Q4516">
        <v>11000000</v>
      </c>
      <c r="R4516">
        <v>558668</v>
      </c>
      <c r="S4516" t="s">
        <v>586</v>
      </c>
      <c r="T4516">
        <v>0.72624440425393522</v>
      </c>
      <c r="U4516">
        <v>0.25974177028852352</v>
      </c>
      <c r="V4516">
        <v>0.1348619591304108</v>
      </c>
      <c r="W4516">
        <v>-0.53365096364808806</v>
      </c>
      <c r="X4516">
        <v>-0.1103147126646518</v>
      </c>
      <c r="Y4516" t="str">
        <f t="shared" si="280"/>
        <v>61-72</v>
      </c>
      <c r="Z4516" s="20">
        <f t="shared" si="281"/>
        <v>0.77078558032923528</v>
      </c>
      <c r="AA4516" t="str">
        <f t="shared" si="282"/>
        <v>60%-80%</v>
      </c>
      <c r="AB4516">
        <f t="shared" si="283"/>
        <v>1.1584559697021201E-4</v>
      </c>
    </row>
    <row r="4517" spans="1:28" x14ac:dyDescent="0.25">
      <c r="A4517" t="s">
        <v>9948</v>
      </c>
      <c r="B4517" t="s">
        <v>9949</v>
      </c>
      <c r="C4517" t="s">
        <v>77</v>
      </c>
      <c r="D4517" t="s">
        <v>246</v>
      </c>
      <c r="E4517">
        <v>84</v>
      </c>
      <c r="F4517" t="s">
        <v>79</v>
      </c>
      <c r="G4517">
        <v>2020</v>
      </c>
      <c r="H4517" t="s">
        <v>13</v>
      </c>
      <c r="I4517" t="s">
        <v>84</v>
      </c>
      <c r="J4517" t="s">
        <v>80</v>
      </c>
      <c r="K4517">
        <v>84</v>
      </c>
      <c r="L4517" s="18">
        <v>43598</v>
      </c>
      <c r="M4517" s="18">
        <v>46155</v>
      </c>
      <c r="N4517" s="18">
        <v>43664</v>
      </c>
      <c r="O4517">
        <v>38750000</v>
      </c>
      <c r="P4517">
        <v>27750000</v>
      </c>
      <c r="Q4517">
        <v>11000000</v>
      </c>
      <c r="R4517">
        <v>588302</v>
      </c>
      <c r="S4517" t="s">
        <v>208</v>
      </c>
      <c r="T4517">
        <v>1.2234959118992721</v>
      </c>
      <c r="U4517">
        <v>3.5310392986477139E-2</v>
      </c>
      <c r="V4517">
        <v>1.185489993161002E-2</v>
      </c>
      <c r="W4517">
        <v>1.3689386847907901</v>
      </c>
      <c r="X4517">
        <v>1.5913385900504931</v>
      </c>
      <c r="Y4517" t="str">
        <f t="shared" si="280"/>
        <v>&gt;72</v>
      </c>
      <c r="Z4517" s="20">
        <f t="shared" si="281"/>
        <v>0.71612903225806457</v>
      </c>
      <c r="AA4517" t="str">
        <f t="shared" si="282"/>
        <v>60%-80%</v>
      </c>
      <c r="AB4517">
        <f t="shared" si="283"/>
        <v>1.2199051384502006E-4</v>
      </c>
    </row>
    <row r="4518" spans="1:28" x14ac:dyDescent="0.25">
      <c r="A4518" t="s">
        <v>9950</v>
      </c>
      <c r="B4518" t="s">
        <v>9951</v>
      </c>
      <c r="C4518" t="s">
        <v>77</v>
      </c>
      <c r="D4518" t="s">
        <v>354</v>
      </c>
      <c r="E4518">
        <v>38</v>
      </c>
      <c r="F4518" t="s">
        <v>17</v>
      </c>
      <c r="G4518">
        <v>2018</v>
      </c>
      <c r="H4518" t="s">
        <v>17</v>
      </c>
      <c r="J4518" t="s">
        <v>80</v>
      </c>
      <c r="K4518">
        <v>36</v>
      </c>
      <c r="L4518" s="18">
        <v>43350</v>
      </c>
      <c r="M4518" s="18">
        <v>44386</v>
      </c>
      <c r="N4518" s="18">
        <v>44350</v>
      </c>
      <c r="O4518">
        <v>64390000</v>
      </c>
      <c r="P4518">
        <v>38254363</v>
      </c>
      <c r="Q4518">
        <v>26135637</v>
      </c>
      <c r="R4518">
        <v>1241256</v>
      </c>
      <c r="S4518" t="s">
        <v>1047</v>
      </c>
      <c r="T4518">
        <v>0.75050057535858583</v>
      </c>
      <c r="U4518">
        <v>-0.46574985642261513</v>
      </c>
      <c r="V4518">
        <v>-1.957220809137201</v>
      </c>
      <c r="W4518">
        <v>-0.35182547332671632</v>
      </c>
      <c r="X4518">
        <v>-0.34235834485308059</v>
      </c>
      <c r="Y4518" t="str">
        <f t="shared" si="280"/>
        <v>25-36</v>
      </c>
      <c r="Z4518" s="20">
        <f t="shared" si="281"/>
        <v>0.59410410001553038</v>
      </c>
      <c r="AA4518" t="str">
        <f t="shared" si="282"/>
        <v>40%-60%</v>
      </c>
      <c r="AB4518">
        <f t="shared" si="283"/>
        <v>2.5738728961182219E-4</v>
      </c>
    </row>
    <row r="4519" spans="1:28" x14ac:dyDescent="0.25">
      <c r="A4519" t="s">
        <v>9952</v>
      </c>
      <c r="B4519" t="s">
        <v>9953</v>
      </c>
      <c r="C4519" t="s">
        <v>77</v>
      </c>
      <c r="D4519" t="s">
        <v>130</v>
      </c>
      <c r="E4519">
        <v>49</v>
      </c>
      <c r="F4519" t="s">
        <v>117</v>
      </c>
      <c r="G4519">
        <v>2021</v>
      </c>
      <c r="H4519" t="s">
        <v>29</v>
      </c>
      <c r="I4519" t="s">
        <v>84</v>
      </c>
      <c r="J4519" t="s">
        <v>80</v>
      </c>
      <c r="K4519">
        <v>60</v>
      </c>
      <c r="L4519" s="18">
        <v>44124</v>
      </c>
      <c r="M4519" s="18">
        <v>45950</v>
      </c>
      <c r="N4519" s="18">
        <v>44517</v>
      </c>
      <c r="O4519">
        <v>58490000</v>
      </c>
      <c r="P4519">
        <v>40490000</v>
      </c>
      <c r="Q4519">
        <v>18000000</v>
      </c>
      <c r="R4519">
        <v>1129579</v>
      </c>
      <c r="S4519" t="s">
        <v>318</v>
      </c>
      <c r="T4519">
        <v>-0.6684854342634714</v>
      </c>
      <c r="U4519">
        <v>-6.2721091862344466E-2</v>
      </c>
      <c r="V4519">
        <v>0.6442108197930716</v>
      </c>
      <c r="W4519">
        <v>-2.5536563158879848E-2</v>
      </c>
      <c r="X4519">
        <v>-0.88379348662608126</v>
      </c>
      <c r="Y4519" t="str">
        <f t="shared" si="280"/>
        <v>49-60</v>
      </c>
      <c r="Z4519" s="20">
        <f t="shared" si="281"/>
        <v>0.69225508633954524</v>
      </c>
      <c r="AA4519" t="str">
        <f t="shared" si="282"/>
        <v>60%-80%</v>
      </c>
      <c r="AB4519">
        <f t="shared" si="283"/>
        <v>2.3422990681409194E-4</v>
      </c>
    </row>
    <row r="4520" spans="1:28" x14ac:dyDescent="0.25">
      <c r="A4520" t="s">
        <v>9954</v>
      </c>
      <c r="B4520" t="s">
        <v>9955</v>
      </c>
      <c r="C4520" t="s">
        <v>77</v>
      </c>
      <c r="D4520" t="s">
        <v>78</v>
      </c>
      <c r="E4520">
        <v>236</v>
      </c>
      <c r="F4520" t="s">
        <v>117</v>
      </c>
      <c r="G4520">
        <v>2017</v>
      </c>
      <c r="H4520" t="s">
        <v>14</v>
      </c>
      <c r="J4520" t="s">
        <v>80</v>
      </c>
      <c r="K4520">
        <v>84</v>
      </c>
      <c r="L4520" s="18">
        <v>42704</v>
      </c>
      <c r="M4520" s="18">
        <v>45260</v>
      </c>
      <c r="N4520" s="18">
        <v>43200</v>
      </c>
      <c r="O4520">
        <v>43690000</v>
      </c>
      <c r="P4520">
        <v>21845000</v>
      </c>
      <c r="Q4520">
        <v>21845000</v>
      </c>
      <c r="R4520">
        <v>505376</v>
      </c>
      <c r="S4520" t="s">
        <v>139</v>
      </c>
      <c r="T4520">
        <v>0.70198823314928471</v>
      </c>
      <c r="U4520">
        <v>-0.85216124758390532</v>
      </c>
      <c r="V4520">
        <v>0.92086653473246149</v>
      </c>
      <c r="W4520">
        <v>0.75724410155376898</v>
      </c>
      <c r="X4520">
        <v>1.5139907126543499</v>
      </c>
      <c r="Y4520" t="str">
        <f t="shared" si="280"/>
        <v>&gt;72</v>
      </c>
      <c r="Z4520" s="20">
        <f t="shared" si="281"/>
        <v>0.5</v>
      </c>
      <c r="AA4520" t="str">
        <f t="shared" si="282"/>
        <v>40%-60%</v>
      </c>
      <c r="AB4520">
        <f t="shared" si="283"/>
        <v>1.0479494872521402E-4</v>
      </c>
    </row>
    <row r="4521" spans="1:28" x14ac:dyDescent="0.25">
      <c r="A4521" t="s">
        <v>9956</v>
      </c>
      <c r="B4521" t="s">
        <v>9957</v>
      </c>
      <c r="C4521" t="s">
        <v>77</v>
      </c>
      <c r="D4521" t="s">
        <v>224</v>
      </c>
      <c r="E4521">
        <v>-1</v>
      </c>
      <c r="F4521" t="s">
        <v>95</v>
      </c>
      <c r="G4521">
        <v>2018</v>
      </c>
      <c r="H4521" t="s">
        <v>16</v>
      </c>
      <c r="J4521" t="s">
        <v>96</v>
      </c>
      <c r="K4521">
        <v>72</v>
      </c>
      <c r="L4521" s="18">
        <v>44242</v>
      </c>
      <c r="M4521" s="18">
        <v>46433</v>
      </c>
      <c r="N4521" s="18">
        <v>44469</v>
      </c>
      <c r="O4521">
        <v>32900000</v>
      </c>
      <c r="P4521">
        <v>32900000</v>
      </c>
      <c r="Q4521">
        <v>0</v>
      </c>
      <c r="R4521">
        <v>857134</v>
      </c>
      <c r="S4521" t="s">
        <v>298</v>
      </c>
      <c r="T4521">
        <v>-0.58358883539719453</v>
      </c>
      <c r="U4521">
        <v>1.2009447865714571</v>
      </c>
      <c r="V4521">
        <v>1.118477759689168</v>
      </c>
      <c r="W4521">
        <v>-0.8165812987325537</v>
      </c>
      <c r="X4521">
        <v>-1.1931849962106531</v>
      </c>
      <c r="Y4521" t="str">
        <f t="shared" si="280"/>
        <v>61-72</v>
      </c>
      <c r="Z4521" s="20">
        <f t="shared" si="281"/>
        <v>1</v>
      </c>
      <c r="AA4521" t="str">
        <f t="shared" si="282"/>
        <v>80%-100%</v>
      </c>
      <c r="AB4521">
        <f t="shared" si="283"/>
        <v>1.7773561384125402E-4</v>
      </c>
    </row>
    <row r="4522" spans="1:28" x14ac:dyDescent="0.25">
      <c r="A4522" t="s">
        <v>9958</v>
      </c>
      <c r="B4522" t="s">
        <v>9959</v>
      </c>
      <c r="C4522" t="s">
        <v>77</v>
      </c>
      <c r="D4522" t="s">
        <v>767</v>
      </c>
      <c r="E4522">
        <v>15</v>
      </c>
      <c r="F4522" t="s">
        <v>117</v>
      </c>
      <c r="G4522">
        <v>2018</v>
      </c>
      <c r="H4522" t="s">
        <v>14</v>
      </c>
      <c r="J4522" t="s">
        <v>80</v>
      </c>
      <c r="K4522">
        <v>84</v>
      </c>
      <c r="L4522" s="18">
        <v>43122</v>
      </c>
      <c r="M4522" s="18">
        <v>45679</v>
      </c>
      <c r="N4522" s="18">
        <v>43901</v>
      </c>
      <c r="O4522">
        <v>43550000</v>
      </c>
      <c r="P4522">
        <v>28550000</v>
      </c>
      <c r="Q4522">
        <v>15000000</v>
      </c>
      <c r="R4522">
        <v>734311</v>
      </c>
      <c r="S4522" t="s">
        <v>690</v>
      </c>
      <c r="T4522">
        <v>1.6843631628876321</v>
      </c>
      <c r="U4522">
        <v>-0.21336476623361461</v>
      </c>
      <c r="V4522">
        <v>0.51586082733838112</v>
      </c>
      <c r="W4522">
        <v>-0.52317541826411007</v>
      </c>
      <c r="X4522">
        <v>0.89520769348520657</v>
      </c>
      <c r="Y4522" t="str">
        <f t="shared" si="280"/>
        <v>&gt;72</v>
      </c>
      <c r="Z4522" s="20">
        <f t="shared" si="281"/>
        <v>0.65556831228473023</v>
      </c>
      <c r="AA4522" t="str">
        <f t="shared" si="282"/>
        <v>60%-80%</v>
      </c>
      <c r="AB4522">
        <f t="shared" si="283"/>
        <v>1.5226699248353825E-4</v>
      </c>
    </row>
    <row r="4523" spans="1:28" x14ac:dyDescent="0.25">
      <c r="A4523" t="s">
        <v>9960</v>
      </c>
      <c r="B4523" t="s">
        <v>9961</v>
      </c>
      <c r="C4523" t="s">
        <v>77</v>
      </c>
      <c r="D4523" t="s">
        <v>628</v>
      </c>
      <c r="E4523">
        <v>27</v>
      </c>
      <c r="F4523" t="s">
        <v>117</v>
      </c>
      <c r="G4523">
        <v>2019</v>
      </c>
      <c r="H4523" t="s">
        <v>14</v>
      </c>
      <c r="I4523" t="s">
        <v>84</v>
      </c>
      <c r="J4523" t="s">
        <v>80</v>
      </c>
      <c r="K4523">
        <v>84</v>
      </c>
      <c r="L4523" s="18">
        <v>43523</v>
      </c>
      <c r="M4523" s="18">
        <v>46075</v>
      </c>
      <c r="N4523" s="18">
        <v>43588</v>
      </c>
      <c r="O4523">
        <v>46990000</v>
      </c>
      <c r="P4523">
        <v>37592000</v>
      </c>
      <c r="Q4523">
        <v>9398000</v>
      </c>
      <c r="R4523">
        <v>740587</v>
      </c>
      <c r="S4523" t="s">
        <v>126</v>
      </c>
      <c r="T4523">
        <v>0.56857929207370672</v>
      </c>
      <c r="U4523">
        <v>0.37970237290931202</v>
      </c>
      <c r="V4523">
        <v>8.3091098538087674E-2</v>
      </c>
      <c r="W4523">
        <v>-0.63549827704510742</v>
      </c>
      <c r="X4523">
        <v>-0.18766259006079469</v>
      </c>
      <c r="Y4523" t="str">
        <f t="shared" si="280"/>
        <v>&gt;72</v>
      </c>
      <c r="Z4523" s="20">
        <f t="shared" si="281"/>
        <v>0.8</v>
      </c>
      <c r="AA4523" t="str">
        <f t="shared" si="282"/>
        <v>60%-80%</v>
      </c>
      <c r="AB4523">
        <f t="shared" si="283"/>
        <v>1.5356838609581792E-4</v>
      </c>
    </row>
    <row r="4524" spans="1:28" x14ac:dyDescent="0.25">
      <c r="A4524" t="s">
        <v>9962</v>
      </c>
      <c r="B4524" t="s">
        <v>9963</v>
      </c>
      <c r="C4524" t="s">
        <v>77</v>
      </c>
      <c r="D4524" t="s">
        <v>383</v>
      </c>
      <c r="E4524">
        <v>62</v>
      </c>
      <c r="F4524" t="s">
        <v>12</v>
      </c>
      <c r="G4524">
        <v>2019</v>
      </c>
      <c r="H4524" t="s">
        <v>12</v>
      </c>
      <c r="J4524" t="s">
        <v>80</v>
      </c>
      <c r="K4524">
        <v>84</v>
      </c>
      <c r="L4524" s="18">
        <v>43342</v>
      </c>
      <c r="M4524" s="18">
        <v>45899</v>
      </c>
      <c r="N4524" s="18">
        <v>44258</v>
      </c>
      <c r="O4524">
        <v>66414600</v>
      </c>
      <c r="P4524">
        <v>45414600</v>
      </c>
      <c r="Q4524">
        <v>21000000</v>
      </c>
      <c r="R4524">
        <v>1077603</v>
      </c>
      <c r="S4524" t="s">
        <v>255</v>
      </c>
      <c r="T4524">
        <v>1.077958885271368</v>
      </c>
      <c r="U4524">
        <v>-9.7421136501560604E-2</v>
      </c>
      <c r="V4524">
        <v>-0.23480765993956559</v>
      </c>
      <c r="W4524">
        <v>-0.80129713217364773</v>
      </c>
      <c r="X4524">
        <v>1.0499034482774929</v>
      </c>
      <c r="Y4524" t="str">
        <f t="shared" si="280"/>
        <v>&gt;72</v>
      </c>
      <c r="Z4524" s="20">
        <f t="shared" si="281"/>
        <v>0.68380446468095868</v>
      </c>
      <c r="AA4524" t="str">
        <f t="shared" si="282"/>
        <v>60%-80%</v>
      </c>
      <c r="AB4524">
        <f t="shared" si="283"/>
        <v>2.2345214480136929E-4</v>
      </c>
    </row>
    <row r="4525" spans="1:28" x14ac:dyDescent="0.25">
      <c r="A4525" t="s">
        <v>9964</v>
      </c>
      <c r="B4525" t="s">
        <v>9965</v>
      </c>
      <c r="C4525" t="s">
        <v>77</v>
      </c>
      <c r="D4525" t="s">
        <v>256</v>
      </c>
      <c r="E4525">
        <v>60</v>
      </c>
      <c r="F4525" t="s">
        <v>117</v>
      </c>
      <c r="G4525">
        <v>2018</v>
      </c>
      <c r="H4525" t="s">
        <v>14</v>
      </c>
      <c r="J4525" t="s">
        <v>80</v>
      </c>
      <c r="K4525">
        <v>84</v>
      </c>
      <c r="L4525" s="18">
        <v>43048</v>
      </c>
      <c r="M4525" s="18">
        <v>45546</v>
      </c>
      <c r="N4525" s="18">
        <v>43018</v>
      </c>
      <c r="O4525">
        <v>45913000</v>
      </c>
      <c r="P4525">
        <v>15913000</v>
      </c>
      <c r="Q4525">
        <v>30000000</v>
      </c>
      <c r="R4525">
        <v>361927</v>
      </c>
      <c r="S4525" t="s">
        <v>191</v>
      </c>
      <c r="T4525">
        <v>1.3205205963178741</v>
      </c>
      <c r="U4525">
        <v>-1.482094048819864</v>
      </c>
      <c r="V4525">
        <v>0.92086653473246149</v>
      </c>
      <c r="W4525">
        <v>-0.95275874207211086</v>
      </c>
      <c r="X4525">
        <v>0.81785981608906366</v>
      </c>
      <c r="Y4525" t="str">
        <f t="shared" si="280"/>
        <v>&gt;72</v>
      </c>
      <c r="Z4525" s="20">
        <f t="shared" si="281"/>
        <v>0.34659029033171435</v>
      </c>
      <c r="AA4525" t="str">
        <f t="shared" si="282"/>
        <v>20%-40%</v>
      </c>
      <c r="AB4525">
        <f t="shared" si="283"/>
        <v>7.5049312605407725E-5</v>
      </c>
    </row>
    <row r="4526" spans="1:28" x14ac:dyDescent="0.25">
      <c r="A4526" t="s">
        <v>9966</v>
      </c>
      <c r="B4526" t="s">
        <v>9967</v>
      </c>
      <c r="C4526" t="s">
        <v>77</v>
      </c>
      <c r="D4526" t="s">
        <v>402</v>
      </c>
      <c r="E4526">
        <v>59</v>
      </c>
      <c r="F4526" t="s">
        <v>117</v>
      </c>
      <c r="G4526">
        <v>2018</v>
      </c>
      <c r="H4526" t="s">
        <v>14</v>
      </c>
      <c r="J4526" t="s">
        <v>80</v>
      </c>
      <c r="K4526">
        <v>84</v>
      </c>
      <c r="L4526" s="18">
        <v>42765</v>
      </c>
      <c r="M4526" s="18">
        <v>45321</v>
      </c>
      <c r="N4526" s="18">
        <v>43578</v>
      </c>
      <c r="O4526">
        <v>44750000</v>
      </c>
      <c r="P4526">
        <v>40750000</v>
      </c>
      <c r="Q4526">
        <v>4000000</v>
      </c>
      <c r="R4526">
        <v>872103</v>
      </c>
      <c r="S4526" t="s">
        <v>612</v>
      </c>
      <c r="T4526">
        <v>0.50793886431208024</v>
      </c>
      <c r="U4526">
        <v>0.83390907096826339</v>
      </c>
      <c r="V4526">
        <v>1.078955514697826</v>
      </c>
      <c r="W4526">
        <v>-0.4138639219845015</v>
      </c>
      <c r="X4526">
        <v>-1.1931849962106531</v>
      </c>
      <c r="Y4526" t="str">
        <f t="shared" si="280"/>
        <v>&gt;72</v>
      </c>
      <c r="Z4526" s="20">
        <f t="shared" si="281"/>
        <v>0.91061452513966479</v>
      </c>
      <c r="AA4526" t="str">
        <f t="shared" si="282"/>
        <v>80%-100%</v>
      </c>
      <c r="AB4526">
        <f t="shared" si="283"/>
        <v>1.8083959105320656E-4</v>
      </c>
    </row>
    <row r="4527" spans="1:28" x14ac:dyDescent="0.25">
      <c r="A4527" t="s">
        <v>9968</v>
      </c>
      <c r="B4527" t="s">
        <v>9969</v>
      </c>
      <c r="C4527" t="s">
        <v>77</v>
      </c>
      <c r="D4527" t="s">
        <v>271</v>
      </c>
      <c r="E4527">
        <v>84</v>
      </c>
      <c r="F4527" t="s">
        <v>117</v>
      </c>
      <c r="G4527">
        <v>2019</v>
      </c>
      <c r="H4527" t="s">
        <v>14</v>
      </c>
      <c r="J4527" t="s">
        <v>80</v>
      </c>
      <c r="K4527">
        <v>84</v>
      </c>
      <c r="L4527" s="18">
        <v>43243</v>
      </c>
      <c r="M4527" s="18">
        <v>45800</v>
      </c>
      <c r="N4527" s="18">
        <v>44126</v>
      </c>
      <c r="O4527">
        <v>47650000</v>
      </c>
      <c r="P4527">
        <v>41650000</v>
      </c>
      <c r="Q4527">
        <v>6000000</v>
      </c>
      <c r="R4527">
        <v>831965</v>
      </c>
      <c r="S4527" t="s">
        <v>208</v>
      </c>
      <c r="T4527">
        <v>0.13196821218999669</v>
      </c>
      <c r="U4527">
        <v>0.68389814628049439</v>
      </c>
      <c r="V4527">
        <v>0.24698601485941621</v>
      </c>
      <c r="W4527">
        <v>-0.4767527079869972</v>
      </c>
      <c r="X4527">
        <v>-0.57440197704150942</v>
      </c>
      <c r="Y4527" t="str">
        <f t="shared" si="280"/>
        <v>&gt;72</v>
      </c>
      <c r="Z4527" s="20">
        <f t="shared" si="281"/>
        <v>0.87408184679958023</v>
      </c>
      <c r="AA4527" t="str">
        <f t="shared" si="282"/>
        <v>80%-100%</v>
      </c>
      <c r="AB4527">
        <f t="shared" si="283"/>
        <v>1.7251656096880873E-4</v>
      </c>
    </row>
    <row r="4528" spans="1:28" x14ac:dyDescent="0.25">
      <c r="A4528" t="s">
        <v>9970</v>
      </c>
      <c r="B4528" t="s">
        <v>9971</v>
      </c>
      <c r="C4528" t="s">
        <v>77</v>
      </c>
      <c r="D4528" t="s">
        <v>628</v>
      </c>
      <c r="E4528">
        <v>291</v>
      </c>
      <c r="F4528" t="s">
        <v>117</v>
      </c>
      <c r="G4528">
        <v>2019</v>
      </c>
      <c r="H4528" t="s">
        <v>14</v>
      </c>
      <c r="I4528" t="s">
        <v>84</v>
      </c>
      <c r="J4528" t="s">
        <v>80</v>
      </c>
      <c r="K4528">
        <v>84</v>
      </c>
      <c r="L4528" s="18">
        <v>43553</v>
      </c>
      <c r="M4528" s="18">
        <v>46110</v>
      </c>
      <c r="N4528" s="18">
        <v>44503</v>
      </c>
      <c r="O4528">
        <v>42990000</v>
      </c>
      <c r="P4528">
        <v>27190000</v>
      </c>
      <c r="Q4528">
        <v>15800000</v>
      </c>
      <c r="R4528">
        <v>529299</v>
      </c>
      <c r="S4528" t="s">
        <v>841</v>
      </c>
      <c r="T4528">
        <v>0.99306228640509131</v>
      </c>
      <c r="U4528">
        <v>-0.3082003792650041</v>
      </c>
      <c r="V4528">
        <v>-7.1161931372907689E-2</v>
      </c>
      <c r="W4528">
        <v>-0.77701074086822275</v>
      </c>
      <c r="X4528">
        <v>-0.57440197704150942</v>
      </c>
      <c r="Y4528" t="str">
        <f t="shared" si="280"/>
        <v>&gt;72</v>
      </c>
      <c r="Z4528" s="20">
        <f t="shared" si="281"/>
        <v>0.63247266806234004</v>
      </c>
      <c r="AA4528" t="str">
        <f t="shared" si="282"/>
        <v>60%-80%</v>
      </c>
      <c r="AB4528">
        <f t="shared" si="283"/>
        <v>1.0975563059050501E-4</v>
      </c>
    </row>
    <row r="4529" spans="1:28" x14ac:dyDescent="0.25">
      <c r="A4529" t="s">
        <v>9972</v>
      </c>
      <c r="B4529" t="s">
        <v>9973</v>
      </c>
      <c r="C4529" t="s">
        <v>77</v>
      </c>
      <c r="D4529" t="s">
        <v>9974</v>
      </c>
      <c r="E4529">
        <v>-1</v>
      </c>
      <c r="F4529" t="s">
        <v>17</v>
      </c>
      <c r="G4529">
        <v>2017</v>
      </c>
      <c r="H4529" t="s">
        <v>17</v>
      </c>
      <c r="J4529" t="s">
        <v>80</v>
      </c>
      <c r="K4529">
        <v>72</v>
      </c>
      <c r="L4529" s="18">
        <v>42899</v>
      </c>
      <c r="M4529" s="18">
        <v>45090</v>
      </c>
      <c r="N4529" s="18">
        <v>43412</v>
      </c>
      <c r="O4529">
        <v>52723214</v>
      </c>
      <c r="P4529">
        <v>37723214</v>
      </c>
      <c r="Q4529">
        <v>15000000</v>
      </c>
      <c r="R4529">
        <v>894519</v>
      </c>
      <c r="S4529" t="s">
        <v>171</v>
      </c>
      <c r="T4529">
        <v>1.126471227480669</v>
      </c>
      <c r="U4529">
        <v>3.2708323888038529E-2</v>
      </c>
      <c r="V4529">
        <v>0.52564408481904745</v>
      </c>
      <c r="W4529">
        <v>8.5056413404853259E-2</v>
      </c>
      <c r="X4529">
        <v>-0.4197062222492236</v>
      </c>
      <c r="Y4529" t="str">
        <f t="shared" si="280"/>
        <v>61-72</v>
      </c>
      <c r="Z4529" s="20">
        <f t="shared" si="281"/>
        <v>0.71549534138795101</v>
      </c>
      <c r="AA4529" t="str">
        <f t="shared" si="282"/>
        <v>60%-80%</v>
      </c>
      <c r="AB4529">
        <f t="shared" si="283"/>
        <v>1.8548778085767769E-4</v>
      </c>
    </row>
    <row r="4530" spans="1:28" x14ac:dyDescent="0.25">
      <c r="A4530" t="s">
        <v>9975</v>
      </c>
      <c r="B4530" t="s">
        <v>9976</v>
      </c>
      <c r="C4530" t="s">
        <v>77</v>
      </c>
      <c r="D4530" t="s">
        <v>402</v>
      </c>
      <c r="E4530">
        <v>49</v>
      </c>
      <c r="F4530" t="s">
        <v>12</v>
      </c>
      <c r="G4530">
        <v>2017</v>
      </c>
      <c r="H4530" t="s">
        <v>12</v>
      </c>
      <c r="J4530" t="s">
        <v>80</v>
      </c>
      <c r="K4530">
        <v>24</v>
      </c>
      <c r="L4530" s="18">
        <v>42810</v>
      </c>
      <c r="M4530" s="18">
        <v>43540</v>
      </c>
      <c r="N4530" s="18">
        <v>42835</v>
      </c>
      <c r="O4530">
        <v>73000200</v>
      </c>
      <c r="P4530">
        <v>10950030</v>
      </c>
      <c r="Q4530">
        <v>62050170</v>
      </c>
      <c r="R4530">
        <v>561245</v>
      </c>
      <c r="S4530" t="s">
        <v>81</v>
      </c>
      <c r="T4530">
        <v>-1.359786310746012</v>
      </c>
      <c r="U4530">
        <v>-2.289335471492659</v>
      </c>
      <c r="V4530">
        <v>0.52564408481904745</v>
      </c>
      <c r="W4530">
        <v>-0.37921947921392268</v>
      </c>
      <c r="X4530">
        <v>-0.65174985443765243</v>
      </c>
      <c r="Y4530" t="str">
        <f t="shared" si="280"/>
        <v>&lt;=24</v>
      </c>
      <c r="Z4530" s="20">
        <f t="shared" si="281"/>
        <v>0.2</v>
      </c>
      <c r="AA4530" t="str">
        <f t="shared" si="282"/>
        <v>20%</v>
      </c>
      <c r="AB4530">
        <f t="shared" si="283"/>
        <v>1.1637996461502474E-4</v>
      </c>
    </row>
    <row r="4531" spans="1:28" x14ac:dyDescent="0.25">
      <c r="A4531" t="s">
        <v>9977</v>
      </c>
      <c r="B4531" t="s">
        <v>9978</v>
      </c>
      <c r="C4531" t="s">
        <v>77</v>
      </c>
      <c r="D4531" t="s">
        <v>212</v>
      </c>
      <c r="E4531">
        <v>62</v>
      </c>
      <c r="F4531" t="s">
        <v>9</v>
      </c>
      <c r="G4531">
        <v>2017</v>
      </c>
      <c r="H4531" t="s">
        <v>9</v>
      </c>
      <c r="J4531" t="s">
        <v>80</v>
      </c>
      <c r="K4531">
        <v>48</v>
      </c>
      <c r="L4531" s="18">
        <v>43047</v>
      </c>
      <c r="M4531" s="18">
        <v>44419</v>
      </c>
      <c r="N4531" s="18">
        <v>44054</v>
      </c>
      <c r="O4531">
        <v>129990000</v>
      </c>
      <c r="P4531">
        <v>116990000</v>
      </c>
      <c r="Q4531">
        <v>13000000</v>
      </c>
      <c r="R4531">
        <v>3390459</v>
      </c>
      <c r="S4531" t="s">
        <v>374</v>
      </c>
      <c r="T4531">
        <v>1.6115946495736799</v>
      </c>
      <c r="U4531">
        <v>0.79029199106380688</v>
      </c>
      <c r="V4531">
        <v>0.52564408481904745</v>
      </c>
      <c r="W4531">
        <v>0.19158318764202509</v>
      </c>
      <c r="X4531">
        <v>-0.49705409964536651</v>
      </c>
      <c r="Y4531" t="str">
        <f t="shared" si="280"/>
        <v>37-48</v>
      </c>
      <c r="Z4531" s="20">
        <f t="shared" si="281"/>
        <v>0.89999230710054623</v>
      </c>
      <c r="AA4531" t="str">
        <f t="shared" si="282"/>
        <v>80%-100%</v>
      </c>
      <c r="AB4531">
        <f t="shared" si="283"/>
        <v>7.030467949802531E-4</v>
      </c>
    </row>
    <row r="4532" spans="1:28" x14ac:dyDescent="0.25">
      <c r="A4532" t="s">
        <v>9979</v>
      </c>
      <c r="B4532" t="s">
        <v>9980</v>
      </c>
      <c r="C4532" t="s">
        <v>77</v>
      </c>
      <c r="D4532" t="s">
        <v>276</v>
      </c>
      <c r="E4532">
        <v>291</v>
      </c>
      <c r="F4532" t="s">
        <v>11</v>
      </c>
      <c r="G4532">
        <v>2020</v>
      </c>
      <c r="H4532" t="s">
        <v>11</v>
      </c>
      <c r="I4532" t="s">
        <v>188</v>
      </c>
      <c r="J4532" t="s">
        <v>80</v>
      </c>
      <c r="K4532">
        <v>60</v>
      </c>
      <c r="L4532" s="18">
        <v>43853</v>
      </c>
      <c r="M4532" s="18">
        <v>45680</v>
      </c>
      <c r="N4532" s="18">
        <v>44482</v>
      </c>
      <c r="O4532">
        <v>63590000</v>
      </c>
      <c r="P4532">
        <v>57519000</v>
      </c>
      <c r="Q4532">
        <v>6071000</v>
      </c>
      <c r="R4532">
        <v>1460012</v>
      </c>
      <c r="S4532" t="s">
        <v>343</v>
      </c>
      <c r="T4532">
        <v>1.068735666674399E-2</v>
      </c>
      <c r="U4532">
        <v>0.80892067166794357</v>
      </c>
      <c r="V4532">
        <v>0.80229979975843724</v>
      </c>
      <c r="W4532">
        <v>0.33955753488230289</v>
      </c>
      <c r="X4532">
        <v>-0.80644560922993824</v>
      </c>
      <c r="Y4532" t="str">
        <f t="shared" si="280"/>
        <v>49-60</v>
      </c>
      <c r="Z4532" s="20">
        <f t="shared" si="281"/>
        <v>0.90452901399591135</v>
      </c>
      <c r="AA4532" t="str">
        <f t="shared" si="282"/>
        <v>80%-100%</v>
      </c>
      <c r="AB4532">
        <f t="shared" si="283"/>
        <v>3.0274861227718998E-4</v>
      </c>
    </row>
    <row r="4533" spans="1:28" x14ac:dyDescent="0.25">
      <c r="A4533" t="s">
        <v>1242</v>
      </c>
      <c r="B4533" t="s">
        <v>1243</v>
      </c>
      <c r="C4533" t="s">
        <v>77</v>
      </c>
      <c r="D4533" t="s">
        <v>161</v>
      </c>
      <c r="E4533">
        <v>84</v>
      </c>
      <c r="F4533" t="s">
        <v>79</v>
      </c>
      <c r="G4533">
        <v>2021</v>
      </c>
      <c r="H4533" t="s">
        <v>26</v>
      </c>
      <c r="I4533" t="s">
        <v>84</v>
      </c>
      <c r="J4533" t="s">
        <v>80</v>
      </c>
      <c r="K4533">
        <v>84</v>
      </c>
      <c r="L4533" s="18">
        <v>44217</v>
      </c>
      <c r="M4533" s="18">
        <v>46773</v>
      </c>
      <c r="N4533" s="18">
        <v>44347</v>
      </c>
      <c r="O4533">
        <v>48473953</v>
      </c>
      <c r="P4533">
        <v>49243953</v>
      </c>
      <c r="Q4533">
        <v>0</v>
      </c>
      <c r="R4533">
        <v>1037183</v>
      </c>
      <c r="S4533" t="s">
        <v>208</v>
      </c>
      <c r="T4533">
        <v>9.5583955533020917E-2</v>
      </c>
      <c r="U4533">
        <v>1.2661712246257091</v>
      </c>
      <c r="V4533">
        <v>0.2094661248883162</v>
      </c>
      <c r="W4533">
        <v>-0.54402361887716355</v>
      </c>
      <c r="X4533">
        <v>-1.1931849962106531</v>
      </c>
      <c r="Y4533" t="str">
        <f t="shared" si="280"/>
        <v>&gt;72</v>
      </c>
      <c r="Z4533" s="20">
        <f t="shared" si="281"/>
        <v>1.0158848196267385</v>
      </c>
      <c r="AA4533" t="str">
        <f t="shared" si="282"/>
        <v>80%-100%</v>
      </c>
      <c r="AB4533">
        <f t="shared" si="283"/>
        <v>2.1507063909576959E-4</v>
      </c>
    </row>
    <row r="4534" spans="1:28" x14ac:dyDescent="0.25">
      <c r="A4534" t="s">
        <v>9981</v>
      </c>
      <c r="B4534" t="s">
        <v>9982</v>
      </c>
      <c r="C4534" t="s">
        <v>77</v>
      </c>
      <c r="D4534" t="s">
        <v>535</v>
      </c>
      <c r="E4534">
        <v>62</v>
      </c>
      <c r="F4534" t="s">
        <v>87</v>
      </c>
      <c r="G4534">
        <v>2019</v>
      </c>
      <c r="H4534" t="s">
        <v>15</v>
      </c>
      <c r="J4534" t="s">
        <v>80</v>
      </c>
      <c r="K4534">
        <v>60</v>
      </c>
      <c r="L4534" s="18">
        <v>43322</v>
      </c>
      <c r="M4534" s="18">
        <v>45207</v>
      </c>
      <c r="N4534" s="18">
        <v>44109</v>
      </c>
      <c r="O4534">
        <v>32500000</v>
      </c>
      <c r="P4534">
        <v>16468990</v>
      </c>
      <c r="Q4534">
        <v>16031010</v>
      </c>
      <c r="R4534">
        <v>405272</v>
      </c>
      <c r="S4534" t="s">
        <v>228</v>
      </c>
      <c r="T4534">
        <v>0.16835246884697261</v>
      </c>
      <c r="U4534">
        <v>-0.82449295894269414</v>
      </c>
      <c r="V4534">
        <v>-0.77934131777250337</v>
      </c>
      <c r="W4534">
        <v>-0.59560643637450028</v>
      </c>
      <c r="X4534">
        <v>-0.57440197704150942</v>
      </c>
      <c r="Y4534" t="str">
        <f t="shared" si="280"/>
        <v>49-60</v>
      </c>
      <c r="Z4534" s="20">
        <f t="shared" si="281"/>
        <v>0.50673815384615384</v>
      </c>
      <c r="AA4534" t="str">
        <f t="shared" si="282"/>
        <v>40%-60%</v>
      </c>
      <c r="AB4534">
        <f t="shared" si="283"/>
        <v>8.4037347360707549E-5</v>
      </c>
    </row>
    <row r="4535" spans="1:28" x14ac:dyDescent="0.25">
      <c r="A4535" t="s">
        <v>1041</v>
      </c>
      <c r="B4535" t="s">
        <v>1042</v>
      </c>
      <c r="C4535" t="s">
        <v>77</v>
      </c>
      <c r="D4535" t="s">
        <v>373</v>
      </c>
      <c r="E4535">
        <v>7</v>
      </c>
      <c r="F4535" t="s">
        <v>79</v>
      </c>
      <c r="G4535">
        <v>2019</v>
      </c>
      <c r="H4535" t="s">
        <v>13</v>
      </c>
      <c r="J4535" t="s">
        <v>80</v>
      </c>
      <c r="K4535">
        <v>84</v>
      </c>
      <c r="L4535" s="18">
        <v>43151</v>
      </c>
      <c r="M4535" s="18">
        <v>45708</v>
      </c>
      <c r="N4535" s="18">
        <v>44243</v>
      </c>
      <c r="O4535">
        <v>34530000</v>
      </c>
      <c r="P4535">
        <v>32045989</v>
      </c>
      <c r="Q4535">
        <v>2484011</v>
      </c>
      <c r="R4535">
        <v>792780</v>
      </c>
      <c r="S4535" t="s">
        <v>213</v>
      </c>
      <c r="T4535">
        <v>-0.85040671754835062</v>
      </c>
      <c r="U4535">
        <v>0.9055530707875995</v>
      </c>
      <c r="V4535">
        <v>-0.68109869967405157</v>
      </c>
      <c r="W4535">
        <v>-0.36407836316070391</v>
      </c>
      <c r="X4535">
        <v>0.27642467431606299</v>
      </c>
      <c r="Y4535" t="str">
        <f t="shared" si="280"/>
        <v>&gt;72</v>
      </c>
      <c r="Z4535" s="20">
        <f t="shared" si="281"/>
        <v>0.92806223573704028</v>
      </c>
      <c r="AA4535" t="str">
        <f t="shared" si="282"/>
        <v>80%-100%</v>
      </c>
      <c r="AB4535">
        <f t="shared" si="283"/>
        <v>1.6439114530641575E-4</v>
      </c>
    </row>
    <row r="4536" spans="1:28" x14ac:dyDescent="0.25">
      <c r="A4536" t="s">
        <v>9983</v>
      </c>
      <c r="B4536" t="s">
        <v>9984</v>
      </c>
      <c r="C4536" t="s">
        <v>77</v>
      </c>
      <c r="D4536" t="s">
        <v>285</v>
      </c>
      <c r="E4536">
        <v>61</v>
      </c>
      <c r="F4536" t="s">
        <v>87</v>
      </c>
      <c r="G4536">
        <v>2018</v>
      </c>
      <c r="H4536" t="s">
        <v>15</v>
      </c>
      <c r="J4536" t="s">
        <v>80</v>
      </c>
      <c r="K4536">
        <v>84</v>
      </c>
      <c r="L4536" s="18">
        <v>42846</v>
      </c>
      <c r="M4536" s="18">
        <v>45403</v>
      </c>
      <c r="N4536" s="18">
        <v>43455</v>
      </c>
      <c r="O4536">
        <v>37920000</v>
      </c>
      <c r="P4536">
        <v>17920000</v>
      </c>
      <c r="Q4536">
        <v>20000000</v>
      </c>
      <c r="R4536">
        <v>377414</v>
      </c>
      <c r="S4536" t="s">
        <v>262</v>
      </c>
      <c r="T4536">
        <v>0.93242185864346494</v>
      </c>
      <c r="U4536">
        <v>-0.96477887814938934</v>
      </c>
      <c r="V4536">
        <v>-7.2167021585282848E-2</v>
      </c>
      <c r="W4536">
        <v>0.95687523103660932</v>
      </c>
      <c r="X4536">
        <v>1.3592949578620639</v>
      </c>
      <c r="Y4536" t="str">
        <f t="shared" si="280"/>
        <v>&gt;72</v>
      </c>
      <c r="Z4536" s="20">
        <f t="shared" si="281"/>
        <v>0.47257383966244726</v>
      </c>
      <c r="AA4536" t="str">
        <f t="shared" si="282"/>
        <v>40%-60%</v>
      </c>
      <c r="AB4536">
        <f t="shared" si="283"/>
        <v>7.8260702483255878E-5</v>
      </c>
    </row>
    <row r="4537" spans="1:28" x14ac:dyDescent="0.25">
      <c r="A4537" t="s">
        <v>9985</v>
      </c>
      <c r="B4537" t="s">
        <v>9986</v>
      </c>
      <c r="C4537" t="s">
        <v>77</v>
      </c>
      <c r="D4537" t="s">
        <v>308</v>
      </c>
      <c r="E4537">
        <v>27</v>
      </c>
      <c r="F4537" t="s">
        <v>79</v>
      </c>
      <c r="G4537">
        <v>2018</v>
      </c>
      <c r="H4537" t="s">
        <v>13</v>
      </c>
      <c r="J4537" t="s">
        <v>80</v>
      </c>
      <c r="K4537">
        <v>60</v>
      </c>
      <c r="L4537" s="18">
        <v>42798</v>
      </c>
      <c r="M4537" s="18">
        <v>44654</v>
      </c>
      <c r="N4537" s="18">
        <v>42846</v>
      </c>
      <c r="O4537">
        <v>33200000</v>
      </c>
      <c r="P4537">
        <v>18940000</v>
      </c>
      <c r="Q4537">
        <v>14260000</v>
      </c>
      <c r="R4537">
        <v>499436</v>
      </c>
      <c r="S4537" t="s">
        <v>217</v>
      </c>
      <c r="T4537">
        <v>1.441801451841126</v>
      </c>
      <c r="U4537">
        <v>-0.5627475054198362</v>
      </c>
      <c r="V4537">
        <v>0.4070773498450232</v>
      </c>
      <c r="W4537">
        <v>-0.55658252394605479</v>
      </c>
      <c r="X4537">
        <v>-0.72909773183379534</v>
      </c>
      <c r="Y4537" t="str">
        <f t="shared" si="280"/>
        <v>49-60</v>
      </c>
      <c r="Z4537" s="20">
        <f t="shared" si="281"/>
        <v>0.57048192771084338</v>
      </c>
      <c r="AA4537" t="str">
        <f t="shared" si="282"/>
        <v>40%-60%</v>
      </c>
      <c r="AB4537">
        <f t="shared" si="283"/>
        <v>1.035632281935153E-4</v>
      </c>
    </row>
    <row r="4538" spans="1:28" x14ac:dyDescent="0.25">
      <c r="A4538" t="s">
        <v>9987</v>
      </c>
      <c r="B4538" t="s">
        <v>9988</v>
      </c>
      <c r="C4538" t="s">
        <v>77</v>
      </c>
      <c r="D4538" t="s">
        <v>526</v>
      </c>
      <c r="E4538">
        <v>76</v>
      </c>
      <c r="F4538" t="s">
        <v>142</v>
      </c>
      <c r="G4538">
        <v>2017</v>
      </c>
      <c r="H4538" t="s">
        <v>143</v>
      </c>
      <c r="J4538" t="s">
        <v>80</v>
      </c>
      <c r="K4538">
        <v>84</v>
      </c>
      <c r="L4538" s="18">
        <v>42826</v>
      </c>
      <c r="M4538" s="18">
        <v>45295</v>
      </c>
      <c r="N4538" s="18">
        <v>43676</v>
      </c>
      <c r="O4538">
        <v>29490000</v>
      </c>
      <c r="P4538">
        <v>19990000</v>
      </c>
      <c r="Q4538">
        <v>9500000</v>
      </c>
      <c r="R4538">
        <v>439034</v>
      </c>
      <c r="S4538" t="s">
        <v>413</v>
      </c>
      <c r="T4538">
        <v>0.78688483201556159</v>
      </c>
      <c r="U4538">
        <v>-0.1218430957259961</v>
      </c>
      <c r="V4538">
        <v>0.92086653473246149</v>
      </c>
      <c r="W4538">
        <v>-0.33385230575980568</v>
      </c>
      <c r="X4538">
        <v>-0.49705409964536651</v>
      </c>
      <c r="Y4538" t="str">
        <f t="shared" si="280"/>
        <v>&gt;72</v>
      </c>
      <c r="Z4538" s="20">
        <f t="shared" si="281"/>
        <v>0.67785690064428616</v>
      </c>
      <c r="AA4538" t="str">
        <f t="shared" si="282"/>
        <v>60%-80%</v>
      </c>
      <c r="AB4538">
        <f t="shared" si="283"/>
        <v>9.1038247796938545E-5</v>
      </c>
    </row>
    <row r="4539" spans="1:28" x14ac:dyDescent="0.25">
      <c r="A4539" t="s">
        <v>9989</v>
      </c>
      <c r="B4539" t="s">
        <v>9990</v>
      </c>
      <c r="C4539" t="s">
        <v>77</v>
      </c>
      <c r="D4539" t="s">
        <v>274</v>
      </c>
      <c r="E4539">
        <v>76</v>
      </c>
      <c r="F4539" t="s">
        <v>87</v>
      </c>
      <c r="G4539">
        <v>2018</v>
      </c>
      <c r="H4539" t="s">
        <v>15</v>
      </c>
      <c r="J4539" t="s">
        <v>80</v>
      </c>
      <c r="K4539">
        <v>24</v>
      </c>
      <c r="L4539" s="18">
        <v>43409</v>
      </c>
      <c r="M4539" s="18">
        <v>43962</v>
      </c>
      <c r="N4539" s="18">
        <v>43907</v>
      </c>
      <c r="O4539">
        <v>34990000</v>
      </c>
      <c r="P4539">
        <v>10990000</v>
      </c>
      <c r="Q4539">
        <v>24000000</v>
      </c>
      <c r="R4539">
        <v>470556</v>
      </c>
      <c r="S4539" t="s">
        <v>413</v>
      </c>
      <c r="T4539">
        <v>0.88390951643416382</v>
      </c>
      <c r="U4539">
        <v>-1.61554820112381</v>
      </c>
      <c r="V4539">
        <v>-4.4146365390986242</v>
      </c>
      <c r="W4539">
        <v>1.8770119292180369</v>
      </c>
      <c r="X4539">
        <v>1.127251325673635</v>
      </c>
      <c r="Y4539" t="str">
        <f t="shared" si="280"/>
        <v>&lt;=24</v>
      </c>
      <c r="Z4539" s="20">
        <f t="shared" si="281"/>
        <v>0.31408973992569306</v>
      </c>
      <c r="AA4539" t="str">
        <f t="shared" si="282"/>
        <v>20%-40%</v>
      </c>
      <c r="AB4539">
        <f t="shared" si="283"/>
        <v>9.7574661029296619E-5</v>
      </c>
    </row>
    <row r="4540" spans="1:28" x14ac:dyDescent="0.25">
      <c r="A4540" t="s">
        <v>9991</v>
      </c>
      <c r="B4540" t="s">
        <v>9992</v>
      </c>
      <c r="C4540" t="s">
        <v>77</v>
      </c>
      <c r="D4540" t="s">
        <v>231</v>
      </c>
      <c r="E4540">
        <v>60</v>
      </c>
      <c r="F4540" t="s">
        <v>117</v>
      </c>
      <c r="G4540">
        <v>2020</v>
      </c>
      <c r="H4540" t="s">
        <v>14</v>
      </c>
      <c r="I4540" t="s">
        <v>84</v>
      </c>
      <c r="J4540" t="s">
        <v>80</v>
      </c>
      <c r="K4540">
        <v>84</v>
      </c>
      <c r="L4540" s="18">
        <v>43807</v>
      </c>
      <c r="M4540" s="18">
        <v>46246</v>
      </c>
      <c r="N4540" s="18">
        <v>43738</v>
      </c>
      <c r="O4540">
        <v>46770000</v>
      </c>
      <c r="P4540">
        <v>46770000</v>
      </c>
      <c r="Q4540">
        <v>0</v>
      </c>
      <c r="R4540">
        <v>948549</v>
      </c>
      <c r="S4540" t="s">
        <v>473</v>
      </c>
      <c r="T4540">
        <v>0.70198823314928471</v>
      </c>
      <c r="U4540">
        <v>1.2009447865714571</v>
      </c>
      <c r="V4540">
        <v>0.42820198979289492</v>
      </c>
      <c r="W4540">
        <v>-0.29273233832894691</v>
      </c>
      <c r="X4540">
        <v>1.9007300996350649</v>
      </c>
      <c r="Y4540" t="str">
        <f t="shared" si="280"/>
        <v>&gt;72</v>
      </c>
      <c r="Z4540" s="20">
        <f t="shared" si="281"/>
        <v>1</v>
      </c>
      <c r="AA4540" t="str">
        <f t="shared" si="282"/>
        <v>80%-100%</v>
      </c>
      <c r="AB4540">
        <f t="shared" si="283"/>
        <v>1.9669146104752311E-4</v>
      </c>
    </row>
    <row r="4541" spans="1:28" x14ac:dyDescent="0.25">
      <c r="A4541" t="s">
        <v>9993</v>
      </c>
      <c r="B4541" t="s">
        <v>9994</v>
      </c>
      <c r="C4541" t="s">
        <v>77</v>
      </c>
      <c r="D4541" t="s">
        <v>136</v>
      </c>
      <c r="E4541">
        <v>49</v>
      </c>
      <c r="F4541" t="s">
        <v>117</v>
      </c>
      <c r="G4541">
        <v>2021</v>
      </c>
      <c r="H4541" t="s">
        <v>29</v>
      </c>
      <c r="I4541" t="s">
        <v>84</v>
      </c>
      <c r="J4541" t="s">
        <v>80</v>
      </c>
      <c r="K4541">
        <v>72</v>
      </c>
      <c r="L4541" s="18">
        <v>44253</v>
      </c>
      <c r="M4541" s="18">
        <v>46444</v>
      </c>
      <c r="N4541" s="18">
        <v>44425</v>
      </c>
      <c r="O4541">
        <v>64030000</v>
      </c>
      <c r="P4541">
        <v>24345000</v>
      </c>
      <c r="Q4541">
        <v>39685000</v>
      </c>
      <c r="R4541">
        <v>584400</v>
      </c>
      <c r="S4541" t="s">
        <v>318</v>
      </c>
      <c r="T4541">
        <v>-1.0080718297285789</v>
      </c>
      <c r="U4541">
        <v>-1.3440345345422571</v>
      </c>
      <c r="V4541">
        <v>0.13042163490563341</v>
      </c>
      <c r="W4541">
        <v>0.89235082347488914</v>
      </c>
      <c r="X4541">
        <v>-1.0384892414183671</v>
      </c>
      <c r="Y4541" t="str">
        <f t="shared" si="280"/>
        <v>61-72</v>
      </c>
      <c r="Z4541" s="20">
        <f t="shared" si="281"/>
        <v>0.38021240043729504</v>
      </c>
      <c r="AA4541" t="str">
        <f t="shared" si="282"/>
        <v>20%-40%</v>
      </c>
      <c r="AB4541">
        <f t="shared" si="283"/>
        <v>1.2118139372470215E-4</v>
      </c>
    </row>
    <row r="4542" spans="1:28" x14ac:dyDescent="0.25">
      <c r="A4542" t="s">
        <v>9995</v>
      </c>
      <c r="B4542" t="s">
        <v>9996</v>
      </c>
      <c r="C4542" t="s">
        <v>77</v>
      </c>
      <c r="D4542" t="s">
        <v>292</v>
      </c>
      <c r="E4542">
        <v>-1</v>
      </c>
      <c r="F4542" t="s">
        <v>95</v>
      </c>
      <c r="G4542">
        <v>2018</v>
      </c>
      <c r="H4542" t="s">
        <v>16</v>
      </c>
      <c r="J4542" t="s">
        <v>96</v>
      </c>
      <c r="K4542">
        <v>84</v>
      </c>
      <c r="L4542" s="18">
        <v>44348</v>
      </c>
      <c r="M4542" s="18">
        <v>46758</v>
      </c>
      <c r="N4542" s="18">
        <v>44379</v>
      </c>
      <c r="O4542">
        <v>43400000</v>
      </c>
      <c r="P4542">
        <v>24000000</v>
      </c>
      <c r="Q4542">
        <v>19400000</v>
      </c>
      <c r="R4542">
        <v>558771</v>
      </c>
      <c r="S4542" t="s">
        <v>298</v>
      </c>
      <c r="T4542">
        <v>-1.0687122574902059</v>
      </c>
      <c r="U4542">
        <v>-0.63455093059969625</v>
      </c>
      <c r="V4542">
        <v>0.56516632981038883</v>
      </c>
      <c r="W4542">
        <v>3.6585947898021458</v>
      </c>
      <c r="X4542">
        <v>-1.1931849962106531</v>
      </c>
      <c r="Y4542" t="str">
        <f t="shared" si="280"/>
        <v>&gt;72</v>
      </c>
      <c r="Z4542" s="20">
        <f t="shared" si="281"/>
        <v>0.55299539170506917</v>
      </c>
      <c r="AA4542" t="str">
        <f t="shared" si="282"/>
        <v>40%-60%</v>
      </c>
      <c r="AB4542">
        <f t="shared" si="283"/>
        <v>1.1586695508717582E-4</v>
      </c>
    </row>
    <row r="4543" spans="1:28" x14ac:dyDescent="0.25">
      <c r="A4543" t="s">
        <v>9997</v>
      </c>
      <c r="B4543" t="s">
        <v>9998</v>
      </c>
      <c r="C4543" t="s">
        <v>77</v>
      </c>
      <c r="D4543" t="s">
        <v>651</v>
      </c>
      <c r="E4543">
        <v>27</v>
      </c>
      <c r="F4543" t="s">
        <v>79</v>
      </c>
      <c r="G4543">
        <v>2018</v>
      </c>
      <c r="H4543" t="s">
        <v>13</v>
      </c>
      <c r="J4543" t="s">
        <v>80</v>
      </c>
      <c r="K4543">
        <v>72</v>
      </c>
      <c r="L4543" s="18">
        <v>42908</v>
      </c>
      <c r="M4543" s="18">
        <v>45099</v>
      </c>
      <c r="N4543" s="18">
        <v>43297</v>
      </c>
      <c r="O4543">
        <v>36550000</v>
      </c>
      <c r="P4543">
        <v>18275000</v>
      </c>
      <c r="Q4543">
        <v>18275000</v>
      </c>
      <c r="R4543">
        <v>441094</v>
      </c>
      <c r="S4543" t="s">
        <v>328</v>
      </c>
      <c r="T4543">
        <v>0.2168648110562737</v>
      </c>
      <c r="U4543">
        <v>-0.85216124758390532</v>
      </c>
      <c r="V4543">
        <v>0.92086653473246149</v>
      </c>
      <c r="W4543">
        <v>-0.44546593606498552</v>
      </c>
      <c r="X4543">
        <v>-0.34235834485308059</v>
      </c>
      <c r="Y4543" t="str">
        <f t="shared" si="280"/>
        <v>61-72</v>
      </c>
      <c r="Z4543" s="20">
        <f t="shared" si="281"/>
        <v>0.5</v>
      </c>
      <c r="AA4543" t="str">
        <f t="shared" si="282"/>
        <v>40%-60%</v>
      </c>
      <c r="AB4543">
        <f t="shared" si="283"/>
        <v>9.146541013621452E-5</v>
      </c>
    </row>
    <row r="4544" spans="1:28" x14ac:dyDescent="0.25">
      <c r="A4544" t="s">
        <v>9999</v>
      </c>
      <c r="B4544" t="s">
        <v>10000</v>
      </c>
      <c r="C4544" t="s">
        <v>77</v>
      </c>
      <c r="D4544" t="s">
        <v>402</v>
      </c>
      <c r="E4544">
        <v>291</v>
      </c>
      <c r="F4544" t="s">
        <v>79</v>
      </c>
      <c r="G4544">
        <v>2017</v>
      </c>
      <c r="H4544" t="s">
        <v>13</v>
      </c>
      <c r="J4544" t="s">
        <v>80</v>
      </c>
      <c r="K4544">
        <v>60</v>
      </c>
      <c r="L4544" s="18">
        <v>42760</v>
      </c>
      <c r="M4544" s="18">
        <v>44586</v>
      </c>
      <c r="N4544" s="18">
        <v>42926</v>
      </c>
      <c r="O4544">
        <v>33190000</v>
      </c>
      <c r="P4544">
        <v>20000000</v>
      </c>
      <c r="Q4544">
        <v>13190000</v>
      </c>
      <c r="R4544">
        <v>512768</v>
      </c>
      <c r="S4544" t="s">
        <v>415</v>
      </c>
      <c r="T4544">
        <v>1.2598801685562471</v>
      </c>
      <c r="U4544">
        <v>-0.43090026257040692</v>
      </c>
      <c r="V4544">
        <v>0.96038877972380288</v>
      </c>
      <c r="W4544">
        <v>-0.56380041766914279</v>
      </c>
      <c r="X4544">
        <v>0.97255557088134947</v>
      </c>
      <c r="Y4544" t="str">
        <f t="shared" si="280"/>
        <v>49-60</v>
      </c>
      <c r="Z4544" s="20">
        <f t="shared" si="281"/>
        <v>0.6025911419102139</v>
      </c>
      <c r="AA4544" t="str">
        <f t="shared" si="282"/>
        <v>60%-80%</v>
      </c>
      <c r="AB4544">
        <f t="shared" si="283"/>
        <v>1.0632775649799465E-4</v>
      </c>
    </row>
    <row r="4545" spans="1:28" x14ac:dyDescent="0.25">
      <c r="A4545" t="s">
        <v>10001</v>
      </c>
      <c r="B4545" t="s">
        <v>10002</v>
      </c>
      <c r="C4545" t="s">
        <v>77</v>
      </c>
      <c r="D4545" t="s">
        <v>149</v>
      </c>
      <c r="E4545">
        <v>76</v>
      </c>
      <c r="F4545" t="s">
        <v>117</v>
      </c>
      <c r="G4545">
        <v>2019</v>
      </c>
      <c r="H4545" t="s">
        <v>14</v>
      </c>
      <c r="J4545" t="s">
        <v>80</v>
      </c>
      <c r="K4545">
        <v>60</v>
      </c>
      <c r="L4545" s="18">
        <v>43244</v>
      </c>
      <c r="M4545" s="18">
        <v>45070</v>
      </c>
      <c r="N4545" s="18">
        <v>43858</v>
      </c>
      <c r="O4545">
        <v>46990000</v>
      </c>
      <c r="P4545">
        <v>31990000</v>
      </c>
      <c r="Q4545">
        <v>15000000</v>
      </c>
      <c r="R4545">
        <v>774657</v>
      </c>
      <c r="S4545" t="s">
        <v>412</v>
      </c>
      <c r="T4545">
        <v>0.6777320620446341</v>
      </c>
      <c r="U4545">
        <v>-0.10982731440025791</v>
      </c>
      <c r="V4545">
        <v>6.7230426400612942E-2</v>
      </c>
      <c r="W4545">
        <v>0.1607726145901632</v>
      </c>
      <c r="X4545">
        <v>1.668686467446636</v>
      </c>
      <c r="Y4545" t="str">
        <f t="shared" si="280"/>
        <v>49-60</v>
      </c>
      <c r="Z4545" s="20">
        <f t="shared" si="281"/>
        <v>0.68078314535007445</v>
      </c>
      <c r="AA4545" t="str">
        <f t="shared" si="282"/>
        <v>60%-80%</v>
      </c>
      <c r="AB4545">
        <f t="shared" si="283"/>
        <v>1.6063315352258143E-4</v>
      </c>
    </row>
    <row r="4546" spans="1:28" x14ac:dyDescent="0.25">
      <c r="A4546" t="s">
        <v>10003</v>
      </c>
      <c r="B4546" t="s">
        <v>10004</v>
      </c>
      <c r="C4546" t="s">
        <v>77</v>
      </c>
      <c r="D4546" t="s">
        <v>749</v>
      </c>
      <c r="E4546">
        <v>236</v>
      </c>
      <c r="F4546" t="s">
        <v>17</v>
      </c>
      <c r="G4546">
        <v>2020</v>
      </c>
      <c r="H4546" t="s">
        <v>110</v>
      </c>
      <c r="I4546" t="s">
        <v>84</v>
      </c>
      <c r="J4546" t="s">
        <v>80</v>
      </c>
      <c r="K4546">
        <v>72</v>
      </c>
      <c r="L4546" s="18">
        <v>43533</v>
      </c>
      <c r="M4546" s="18">
        <v>45903</v>
      </c>
      <c r="N4546" s="18">
        <v>44330</v>
      </c>
      <c r="O4546">
        <v>48841024</v>
      </c>
      <c r="P4546">
        <v>43843536</v>
      </c>
      <c r="Q4546">
        <v>4997488</v>
      </c>
      <c r="R4546">
        <v>1019476</v>
      </c>
      <c r="S4546" t="s">
        <v>724</v>
      </c>
      <c r="T4546">
        <v>1.647978906230656</v>
      </c>
      <c r="U4546">
        <v>0.78079091066504613</v>
      </c>
      <c r="V4546">
        <v>0.1216488821849056</v>
      </c>
      <c r="W4546">
        <v>-0.34735107920335878</v>
      </c>
      <c r="X4546">
        <v>1.823382222238922</v>
      </c>
      <c r="Y4546" t="str">
        <f t="shared" si="280"/>
        <v>61-72</v>
      </c>
      <c r="Z4546" s="20">
        <f t="shared" si="281"/>
        <v>0.89767847619247298</v>
      </c>
      <c r="AA4546" t="str">
        <f t="shared" si="282"/>
        <v>80%-100%</v>
      </c>
      <c r="AB4546">
        <f t="shared" si="283"/>
        <v>2.1139890922122596E-4</v>
      </c>
    </row>
    <row r="4547" spans="1:28" x14ac:dyDescent="0.25">
      <c r="A4547" t="s">
        <v>10005</v>
      </c>
      <c r="B4547" t="s">
        <v>10006</v>
      </c>
      <c r="C4547" t="s">
        <v>77</v>
      </c>
      <c r="D4547" t="s">
        <v>256</v>
      </c>
      <c r="E4547">
        <v>27</v>
      </c>
      <c r="F4547" t="s">
        <v>87</v>
      </c>
      <c r="G4547">
        <v>2018</v>
      </c>
      <c r="H4547" t="s">
        <v>15</v>
      </c>
      <c r="J4547" t="s">
        <v>80</v>
      </c>
      <c r="K4547">
        <v>36</v>
      </c>
      <c r="L4547" s="18">
        <v>42944</v>
      </c>
      <c r="M4547" s="18">
        <v>44040</v>
      </c>
      <c r="N4547" s="18">
        <v>43182</v>
      </c>
      <c r="O4547">
        <v>31990000</v>
      </c>
      <c r="P4547">
        <v>5000000</v>
      </c>
      <c r="Q4547">
        <v>26990000</v>
      </c>
      <c r="R4547">
        <v>184827</v>
      </c>
      <c r="S4547" t="s">
        <v>586</v>
      </c>
      <c r="T4547">
        <v>-4.7071379231877879</v>
      </c>
      <c r="U4547">
        <v>-2.2634710847541588</v>
      </c>
      <c r="V4547">
        <v>0.2094661248883162</v>
      </c>
      <c r="W4547">
        <v>-0.98407452237973059</v>
      </c>
      <c r="X4547">
        <v>-0.26501046745693763</v>
      </c>
      <c r="Y4547" t="str">
        <f t="shared" ref="Y4547:Y4610" si="284">IF(K4547&lt;=24,"&lt;=24",IF(AND(K4547&gt;=25,K4547&lt;=36),"25-36",IF(AND(K4547&gt;=37,K4547&lt;=48),"37-48",IF(AND(K4547&gt;=49,K4547&lt;=60),"49-60",IF(AND(K4547&gt;=61,K4547&lt;=72),"61-72","&gt;72")))))</f>
        <v>25-36</v>
      </c>
      <c r="Z4547" s="20">
        <f t="shared" ref="Z4547:Z4610" si="285">IF(P4547/O4547&gt;0.2,P4547/O4547,0.2)</f>
        <v>0.2</v>
      </c>
      <c r="AA4547" t="str">
        <f t="shared" ref="AA4547:AA4610" si="286">IF(Z4547&lt;=0.2,"20%",IF(AND(Z4547&gt;0.2,Z4547&lt;=0.4),"20%-40%",IF(AND(Z4547&gt;0.4,Z4547&lt;=0.6),"40%-60%",IF(AND(Z4547&gt;0.6,Z4547&lt;=0.8),"60%-80%","80%-100%"))))</f>
        <v>20%</v>
      </c>
      <c r="AB4547">
        <f t="shared" ref="AB4547:AB4610" si="287">R4547/SUM($R$2:$R$5739)</f>
        <v>3.8325793049205207E-5</v>
      </c>
    </row>
    <row r="4548" spans="1:28" x14ac:dyDescent="0.25">
      <c r="A4548" t="s">
        <v>1204</v>
      </c>
      <c r="B4548" t="s">
        <v>1205</v>
      </c>
      <c r="C4548" t="s">
        <v>77</v>
      </c>
      <c r="D4548" t="s">
        <v>202</v>
      </c>
      <c r="E4548">
        <v>27</v>
      </c>
      <c r="F4548" t="s">
        <v>20</v>
      </c>
      <c r="G4548">
        <v>2021</v>
      </c>
      <c r="H4548" t="s">
        <v>20</v>
      </c>
      <c r="I4548" t="s">
        <v>84</v>
      </c>
      <c r="J4548" t="s">
        <v>80</v>
      </c>
      <c r="K4548">
        <v>84</v>
      </c>
      <c r="L4548" s="18">
        <v>44085</v>
      </c>
      <c r="M4548" s="18">
        <v>46700</v>
      </c>
      <c r="N4548" s="18">
        <v>44410</v>
      </c>
      <c r="O4548">
        <v>116194350</v>
      </c>
      <c r="P4548">
        <v>83194350</v>
      </c>
      <c r="Q4548">
        <v>33000000</v>
      </c>
      <c r="R4548">
        <v>1708437</v>
      </c>
      <c r="S4548" t="s">
        <v>415</v>
      </c>
      <c r="T4548">
        <v>-6.2081156647207668E-2</v>
      </c>
      <c r="U4548">
        <v>3.4752125273778502E-2</v>
      </c>
      <c r="V4548">
        <v>-0.1067118350424142</v>
      </c>
      <c r="W4548">
        <v>5.7209645512114937</v>
      </c>
      <c r="X4548">
        <v>-0.1103147126646518</v>
      </c>
      <c r="Y4548" t="str">
        <f t="shared" si="284"/>
        <v>&gt;72</v>
      </c>
      <c r="Z4548" s="20">
        <f t="shared" si="285"/>
        <v>0.71599307539480195</v>
      </c>
      <c r="AA4548" t="str">
        <f t="shared" si="286"/>
        <v>60%-80%</v>
      </c>
      <c r="AB4548">
        <f t="shared" si="287"/>
        <v>3.5426210942992637E-4</v>
      </c>
    </row>
    <row r="4549" spans="1:28" x14ac:dyDescent="0.25">
      <c r="A4549" t="s">
        <v>10007</v>
      </c>
      <c r="B4549" t="s">
        <v>10008</v>
      </c>
      <c r="C4549" t="s">
        <v>77</v>
      </c>
      <c r="D4549" t="s">
        <v>327</v>
      </c>
      <c r="E4549">
        <v>61</v>
      </c>
      <c r="F4549" t="s">
        <v>87</v>
      </c>
      <c r="G4549">
        <v>2020</v>
      </c>
      <c r="H4549" t="s">
        <v>15</v>
      </c>
      <c r="I4549" t="s">
        <v>84</v>
      </c>
      <c r="J4549" t="s">
        <v>80</v>
      </c>
      <c r="K4549">
        <v>84</v>
      </c>
      <c r="L4549" s="18">
        <v>43773</v>
      </c>
      <c r="M4549" s="18">
        <v>46123</v>
      </c>
      <c r="N4549" s="18">
        <v>43906</v>
      </c>
      <c r="O4549">
        <v>33900000</v>
      </c>
      <c r="P4549">
        <v>35545000</v>
      </c>
      <c r="Q4549">
        <v>0</v>
      </c>
      <c r="R4549">
        <v>774526</v>
      </c>
      <c r="S4549" t="s">
        <v>262</v>
      </c>
      <c r="T4549">
        <v>1.1628554841376451</v>
      </c>
      <c r="U4549">
        <v>1.400199030004234</v>
      </c>
      <c r="V4549">
        <v>0.35005568234988599</v>
      </c>
      <c r="W4549">
        <v>2.9830952520241989E-2</v>
      </c>
      <c r="X4549">
        <v>-0.18766259006079469</v>
      </c>
      <c r="Y4549" t="str">
        <f t="shared" si="284"/>
        <v>&gt;72</v>
      </c>
      <c r="Z4549" s="20">
        <f t="shared" si="285"/>
        <v>1.0485250737463128</v>
      </c>
      <c r="AA4549" t="str">
        <f t="shared" si="286"/>
        <v>80%-100%</v>
      </c>
      <c r="AB4549">
        <f t="shared" si="287"/>
        <v>1.6060598931556922E-4</v>
      </c>
    </row>
    <row r="4550" spans="1:28" x14ac:dyDescent="0.25">
      <c r="A4550" t="s">
        <v>10009</v>
      </c>
      <c r="B4550" t="s">
        <v>10010</v>
      </c>
      <c r="C4550" t="s">
        <v>77</v>
      </c>
      <c r="D4550" t="s">
        <v>236</v>
      </c>
      <c r="E4550">
        <v>38</v>
      </c>
      <c r="F4550" t="s">
        <v>79</v>
      </c>
      <c r="G4550">
        <v>2021</v>
      </c>
      <c r="H4550" t="s">
        <v>26</v>
      </c>
      <c r="I4550" t="s">
        <v>84</v>
      </c>
      <c r="J4550" t="s">
        <v>80</v>
      </c>
      <c r="K4550">
        <v>84</v>
      </c>
      <c r="L4550" s="18">
        <v>43993</v>
      </c>
      <c r="M4550" s="18">
        <v>46697</v>
      </c>
      <c r="N4550" s="18">
        <v>44533</v>
      </c>
      <c r="O4550">
        <v>40590000</v>
      </c>
      <c r="P4550">
        <v>40590000</v>
      </c>
      <c r="Q4550">
        <v>0</v>
      </c>
      <c r="R4550">
        <v>868437</v>
      </c>
      <c r="S4550" t="s">
        <v>184</v>
      </c>
      <c r="T4550">
        <v>-0.58358883539719453</v>
      </c>
      <c r="U4550">
        <v>1.2009447865714571</v>
      </c>
      <c r="V4550">
        <v>0.4070773498450232</v>
      </c>
      <c r="W4550">
        <v>1.600791691751843</v>
      </c>
      <c r="X4550">
        <v>-0.80644560922993824</v>
      </c>
      <c r="Y4550" t="str">
        <f t="shared" si="284"/>
        <v>&gt;72</v>
      </c>
      <c r="Z4550" s="20">
        <f t="shared" si="285"/>
        <v>1</v>
      </c>
      <c r="AA4550" t="str">
        <f t="shared" si="286"/>
        <v>80%-100%</v>
      </c>
      <c r="AB4550">
        <f t="shared" si="287"/>
        <v>1.8007940797758242E-4</v>
      </c>
    </row>
    <row r="4551" spans="1:28" x14ac:dyDescent="0.25">
      <c r="A4551" t="s">
        <v>10011</v>
      </c>
      <c r="B4551" t="s">
        <v>10012</v>
      </c>
      <c r="C4551" t="s">
        <v>77</v>
      </c>
      <c r="D4551" t="s">
        <v>285</v>
      </c>
      <c r="E4551">
        <v>236</v>
      </c>
      <c r="F4551" t="s">
        <v>87</v>
      </c>
      <c r="G4551">
        <v>2018</v>
      </c>
      <c r="H4551" t="s">
        <v>15</v>
      </c>
      <c r="J4551" t="s">
        <v>80</v>
      </c>
      <c r="K4551">
        <v>72</v>
      </c>
      <c r="L4551" s="18">
        <v>43013</v>
      </c>
      <c r="M4551" s="18">
        <v>45056</v>
      </c>
      <c r="N4551" s="18">
        <v>43025</v>
      </c>
      <c r="O4551">
        <v>36850000</v>
      </c>
      <c r="P4551">
        <v>28850000</v>
      </c>
      <c r="Q4551">
        <v>8000000</v>
      </c>
      <c r="R4551">
        <v>674191</v>
      </c>
      <c r="S4551" t="s">
        <v>309</v>
      </c>
      <c r="T4551">
        <v>1.453929537393452</v>
      </c>
      <c r="U4551">
        <v>0.30950118965189638</v>
      </c>
      <c r="V4551">
        <v>0.19301234242025589</v>
      </c>
      <c r="W4551">
        <v>-0.6809717426673132</v>
      </c>
      <c r="X4551">
        <v>1.7460343448427791</v>
      </c>
      <c r="Y4551" t="str">
        <f t="shared" si="284"/>
        <v>61-72</v>
      </c>
      <c r="Z4551" s="20">
        <f t="shared" si="285"/>
        <v>0.78290366350067842</v>
      </c>
      <c r="AA4551" t="str">
        <f t="shared" si="286"/>
        <v>60%-80%</v>
      </c>
      <c r="AB4551">
        <f t="shared" si="287"/>
        <v>1.3980048770816336E-4</v>
      </c>
    </row>
    <row r="4552" spans="1:28" x14ac:dyDescent="0.25">
      <c r="A4552" t="s">
        <v>1171</v>
      </c>
      <c r="B4552" t="s">
        <v>1172</v>
      </c>
      <c r="C4552" t="s">
        <v>77</v>
      </c>
      <c r="D4552" t="s">
        <v>384</v>
      </c>
      <c r="E4552">
        <v>7</v>
      </c>
      <c r="F4552" t="s">
        <v>117</v>
      </c>
      <c r="G4552">
        <v>2020</v>
      </c>
      <c r="H4552" t="s">
        <v>29</v>
      </c>
      <c r="I4552" t="s">
        <v>84</v>
      </c>
      <c r="J4552" t="s">
        <v>80</v>
      </c>
      <c r="K4552">
        <v>84</v>
      </c>
      <c r="L4552" s="18">
        <v>43891</v>
      </c>
      <c r="M4552" s="18">
        <v>46390</v>
      </c>
      <c r="N4552" s="18">
        <v>44069</v>
      </c>
      <c r="O4552">
        <v>48090000</v>
      </c>
      <c r="P4552">
        <v>38090000</v>
      </c>
      <c r="Q4552">
        <v>10000000</v>
      </c>
      <c r="R4552">
        <v>781384</v>
      </c>
      <c r="S4552" t="s">
        <v>849</v>
      </c>
      <c r="T4552">
        <v>-0.36528329545533961</v>
      </c>
      <c r="U4552">
        <v>0.34708492624483478</v>
      </c>
      <c r="V4552">
        <v>0.56516632981038883</v>
      </c>
      <c r="W4552">
        <v>0.40859350978463571</v>
      </c>
      <c r="X4552">
        <v>1.127251325673635</v>
      </c>
      <c r="Y4552" t="str">
        <f t="shared" si="284"/>
        <v>&gt;72</v>
      </c>
      <c r="Z4552" s="20">
        <f t="shared" si="285"/>
        <v>0.79205656061551255</v>
      </c>
      <c r="AA4552" t="str">
        <f t="shared" si="286"/>
        <v>60%-80%</v>
      </c>
      <c r="AB4552">
        <f t="shared" si="287"/>
        <v>1.6202806665671228E-4</v>
      </c>
    </row>
    <row r="4553" spans="1:28" x14ac:dyDescent="0.25">
      <c r="A4553" t="s">
        <v>10013</v>
      </c>
      <c r="B4553" t="s">
        <v>10014</v>
      </c>
      <c r="C4553" t="s">
        <v>77</v>
      </c>
      <c r="D4553" t="s">
        <v>180</v>
      </c>
      <c r="E4553">
        <v>50</v>
      </c>
      <c r="F4553" t="s">
        <v>117</v>
      </c>
      <c r="G4553">
        <v>2018</v>
      </c>
      <c r="H4553" t="s">
        <v>14</v>
      </c>
      <c r="J4553" t="s">
        <v>80</v>
      </c>
      <c r="K4553">
        <v>60</v>
      </c>
      <c r="L4553" s="18">
        <v>42815</v>
      </c>
      <c r="M4553" s="18">
        <v>44641</v>
      </c>
      <c r="N4553" s="18">
        <v>43906</v>
      </c>
      <c r="O4553">
        <v>43350000</v>
      </c>
      <c r="P4553">
        <v>17000000</v>
      </c>
      <c r="Q4553">
        <v>26350000</v>
      </c>
      <c r="R4553">
        <v>418835</v>
      </c>
      <c r="S4553" t="s">
        <v>109</v>
      </c>
      <c r="T4553">
        <v>1.2113678263469461</v>
      </c>
      <c r="U4553">
        <v>-1.2949880392644739</v>
      </c>
      <c r="V4553">
        <v>-0.70807757216126566</v>
      </c>
      <c r="W4553">
        <v>-0.89720701982534101</v>
      </c>
      <c r="X4553">
        <v>1.3592949578620639</v>
      </c>
      <c r="Y4553" t="str">
        <f t="shared" si="284"/>
        <v>49-60</v>
      </c>
      <c r="Z4553" s="20">
        <f t="shared" si="285"/>
        <v>0.39215686274509803</v>
      </c>
      <c r="AA4553" t="str">
        <f t="shared" si="286"/>
        <v>20%-40%</v>
      </c>
      <c r="AB4553">
        <f t="shared" si="287"/>
        <v>8.6849775908086284E-5</v>
      </c>
    </row>
    <row r="4554" spans="1:28" x14ac:dyDescent="0.25">
      <c r="A4554" t="s">
        <v>10015</v>
      </c>
      <c r="B4554" t="s">
        <v>10016</v>
      </c>
      <c r="C4554" t="s">
        <v>77</v>
      </c>
      <c r="D4554" t="s">
        <v>231</v>
      </c>
      <c r="E4554">
        <v>62</v>
      </c>
      <c r="F4554" t="s">
        <v>117</v>
      </c>
      <c r="G4554">
        <v>2020</v>
      </c>
      <c r="H4554" t="s">
        <v>14</v>
      </c>
      <c r="I4554" t="s">
        <v>84</v>
      </c>
      <c r="J4554" t="s">
        <v>80</v>
      </c>
      <c r="K4554">
        <v>84</v>
      </c>
      <c r="L4554" s="18">
        <v>43533</v>
      </c>
      <c r="M4554" s="18">
        <v>46268</v>
      </c>
      <c r="N4554" s="18">
        <v>44347</v>
      </c>
      <c r="O4554">
        <v>48777300</v>
      </c>
      <c r="P4554">
        <v>33777300</v>
      </c>
      <c r="Q4554">
        <v>15000000</v>
      </c>
      <c r="R4554">
        <v>665289</v>
      </c>
      <c r="S4554" t="s">
        <v>166</v>
      </c>
      <c r="T4554">
        <v>1.2598801685562471</v>
      </c>
      <c r="U4554">
        <v>-6.1797944671577752E-2</v>
      </c>
      <c r="V4554">
        <v>8.0496739810121773E-2</v>
      </c>
      <c r="W4554">
        <v>6.1680102114727312E-2</v>
      </c>
      <c r="X4554">
        <v>-0.26501046745693763</v>
      </c>
      <c r="Y4554" t="str">
        <f t="shared" si="284"/>
        <v>&gt;72</v>
      </c>
      <c r="Z4554" s="20">
        <f t="shared" si="285"/>
        <v>0.69247990356169775</v>
      </c>
      <c r="AA4554" t="str">
        <f t="shared" si="286"/>
        <v>60%-80%</v>
      </c>
      <c r="AB4554">
        <f t="shared" si="287"/>
        <v>1.3795456579348625E-4</v>
      </c>
    </row>
    <row r="4555" spans="1:28" x14ac:dyDescent="0.25">
      <c r="A4555" t="s">
        <v>10017</v>
      </c>
      <c r="B4555" t="s">
        <v>10018</v>
      </c>
      <c r="C4555" t="s">
        <v>77</v>
      </c>
      <c r="D4555" t="s">
        <v>112</v>
      </c>
      <c r="E4555">
        <v>236</v>
      </c>
      <c r="F4555" t="s">
        <v>87</v>
      </c>
      <c r="G4555">
        <v>2019</v>
      </c>
      <c r="H4555" t="s">
        <v>15</v>
      </c>
      <c r="J4555" t="s">
        <v>80</v>
      </c>
      <c r="K4555">
        <v>84</v>
      </c>
      <c r="L4555" s="18">
        <v>43181</v>
      </c>
      <c r="M4555" s="18">
        <v>45738</v>
      </c>
      <c r="N4555" s="18">
        <v>44502</v>
      </c>
      <c r="O4555">
        <v>33280000</v>
      </c>
      <c r="P4555">
        <v>29258989</v>
      </c>
      <c r="Q4555">
        <v>4021011</v>
      </c>
      <c r="R4555">
        <v>616847</v>
      </c>
      <c r="S4555" t="s">
        <v>345</v>
      </c>
      <c r="T4555">
        <v>1.187111655242296</v>
      </c>
      <c r="U4555">
        <v>0.70481726568773762</v>
      </c>
      <c r="V4555">
        <v>-9.5571304624254852E-2</v>
      </c>
      <c r="W4555">
        <v>-0.5447085354050889</v>
      </c>
      <c r="X4555">
        <v>0.66316406129677774</v>
      </c>
      <c r="Y4555" t="str">
        <f t="shared" si="284"/>
        <v>&gt;72</v>
      </c>
      <c r="Z4555" s="20">
        <f t="shared" si="285"/>
        <v>0.87917635216346157</v>
      </c>
      <c r="AA4555" t="str">
        <f t="shared" si="286"/>
        <v>80%-100%</v>
      </c>
      <c r="AB4555">
        <f t="shared" si="287"/>
        <v>1.2790961528901667E-4</v>
      </c>
    </row>
    <row r="4556" spans="1:28" x14ac:dyDescent="0.25">
      <c r="A4556" t="s">
        <v>10019</v>
      </c>
      <c r="B4556" t="s">
        <v>10020</v>
      </c>
      <c r="C4556" t="s">
        <v>77</v>
      </c>
      <c r="D4556" t="s">
        <v>487</v>
      </c>
      <c r="E4556">
        <v>61</v>
      </c>
      <c r="F4556" t="s">
        <v>79</v>
      </c>
      <c r="G4556">
        <v>2021</v>
      </c>
      <c r="H4556" t="s">
        <v>26</v>
      </c>
      <c r="I4556" t="s">
        <v>84</v>
      </c>
      <c r="J4556" t="s">
        <v>80</v>
      </c>
      <c r="K4556">
        <v>60</v>
      </c>
      <c r="L4556" s="18">
        <v>44258</v>
      </c>
      <c r="M4556" s="18">
        <v>46084</v>
      </c>
      <c r="N4556" s="18">
        <v>44481</v>
      </c>
      <c r="O4556">
        <v>54610000</v>
      </c>
      <c r="P4556">
        <v>39000000</v>
      </c>
      <c r="Q4556">
        <v>15610000</v>
      </c>
      <c r="R4556">
        <v>1022718</v>
      </c>
      <c r="S4556" t="s">
        <v>146</v>
      </c>
      <c r="T4556">
        <v>-0.75338203312974839</v>
      </c>
      <c r="U4556">
        <v>2.7204255783498551E-2</v>
      </c>
      <c r="V4556">
        <v>-0.42288979497314538</v>
      </c>
      <c r="W4556">
        <v>-0.56703915081767975</v>
      </c>
      <c r="X4556">
        <v>-1.3478807510029389</v>
      </c>
      <c r="Y4556" t="str">
        <f t="shared" si="284"/>
        <v>49-60</v>
      </c>
      <c r="Z4556" s="20">
        <f t="shared" si="285"/>
        <v>0.71415491668192643</v>
      </c>
      <c r="AA4556" t="str">
        <f t="shared" si="286"/>
        <v>60%-80%</v>
      </c>
      <c r="AB4556">
        <f t="shared" si="287"/>
        <v>2.1207117150468844E-4</v>
      </c>
    </row>
    <row r="4557" spans="1:28" x14ac:dyDescent="0.25">
      <c r="A4557" t="s">
        <v>10021</v>
      </c>
      <c r="B4557" t="s">
        <v>10022</v>
      </c>
      <c r="C4557" t="s">
        <v>77</v>
      </c>
      <c r="D4557" t="s">
        <v>285</v>
      </c>
      <c r="E4557">
        <v>236</v>
      </c>
      <c r="F4557" t="s">
        <v>79</v>
      </c>
      <c r="G4557">
        <v>2018</v>
      </c>
      <c r="H4557" t="s">
        <v>13</v>
      </c>
      <c r="J4557" t="s">
        <v>80</v>
      </c>
      <c r="K4557">
        <v>72</v>
      </c>
      <c r="L4557" s="18">
        <v>42929</v>
      </c>
      <c r="M4557" s="18">
        <v>45120</v>
      </c>
      <c r="N4557" s="18">
        <v>43049</v>
      </c>
      <c r="O4557">
        <v>38670000</v>
      </c>
      <c r="P4557">
        <v>29670000</v>
      </c>
      <c r="Q4557">
        <v>9000000</v>
      </c>
      <c r="R4557">
        <v>690864</v>
      </c>
      <c r="S4557" t="s">
        <v>164</v>
      </c>
      <c r="T4557">
        <v>0.47155460765510449</v>
      </c>
      <c r="U4557">
        <v>0.2452709149708226</v>
      </c>
      <c r="V4557">
        <v>0.1415993162340852</v>
      </c>
      <c r="W4557">
        <v>-0.3486036838633656</v>
      </c>
      <c r="X4557">
        <v>-0.34235834485308059</v>
      </c>
      <c r="Y4557" t="str">
        <f t="shared" si="284"/>
        <v>61-72</v>
      </c>
      <c r="Z4557" s="20">
        <f t="shared" si="285"/>
        <v>0.76726144297905352</v>
      </c>
      <c r="AA4557" t="str">
        <f t="shared" si="286"/>
        <v>60%-80%</v>
      </c>
      <c r="AB4557">
        <f t="shared" si="287"/>
        <v>1.4325780697163352E-4</v>
      </c>
    </row>
    <row r="4558" spans="1:28" x14ac:dyDescent="0.25">
      <c r="A4558" t="s">
        <v>10023</v>
      </c>
      <c r="B4558" t="s">
        <v>10024</v>
      </c>
      <c r="C4558" t="s">
        <v>77</v>
      </c>
      <c r="D4558" t="s">
        <v>627</v>
      </c>
      <c r="E4558">
        <v>220</v>
      </c>
      <c r="F4558" t="s">
        <v>25</v>
      </c>
      <c r="G4558">
        <v>2021</v>
      </c>
      <c r="H4558" t="s">
        <v>25</v>
      </c>
      <c r="I4558" t="s">
        <v>84</v>
      </c>
      <c r="J4558" t="s">
        <v>80</v>
      </c>
      <c r="K4558">
        <v>60</v>
      </c>
      <c r="L4558" s="18">
        <v>44218</v>
      </c>
      <c r="M4558" s="18">
        <v>46044</v>
      </c>
      <c r="N4558" s="18">
        <v>44246</v>
      </c>
      <c r="O4558">
        <v>40720000</v>
      </c>
      <c r="P4558">
        <v>25720000</v>
      </c>
      <c r="Q4558">
        <v>15000000</v>
      </c>
      <c r="R4558">
        <v>662052</v>
      </c>
      <c r="S4558" t="s">
        <v>639</v>
      </c>
      <c r="T4558">
        <v>-0.31677095324603838</v>
      </c>
      <c r="U4558">
        <v>-0.31165789085145268</v>
      </c>
      <c r="V4558">
        <v>-0.73906775490387622</v>
      </c>
      <c r="W4558">
        <v>-0.58711766669131737</v>
      </c>
      <c r="X4558">
        <v>-0.26501046745693763</v>
      </c>
      <c r="Y4558" t="str">
        <f t="shared" si="284"/>
        <v>49-60</v>
      </c>
      <c r="Z4558" s="20">
        <f t="shared" si="285"/>
        <v>0.63163064833005889</v>
      </c>
      <c r="AA4558" t="str">
        <f t="shared" si="286"/>
        <v>60%-80%</v>
      </c>
      <c r="AB4558">
        <f t="shared" si="287"/>
        <v>1.3728334031181812E-4</v>
      </c>
    </row>
    <row r="4559" spans="1:28" x14ac:dyDescent="0.25">
      <c r="A4559" t="s">
        <v>10025</v>
      </c>
      <c r="B4559" t="s">
        <v>10026</v>
      </c>
      <c r="C4559" t="s">
        <v>77</v>
      </c>
      <c r="D4559" t="s">
        <v>204</v>
      </c>
      <c r="E4559">
        <v>220</v>
      </c>
      <c r="F4559" t="s">
        <v>20</v>
      </c>
      <c r="G4559">
        <v>2019</v>
      </c>
      <c r="H4559" t="s">
        <v>20</v>
      </c>
      <c r="J4559" t="s">
        <v>80</v>
      </c>
      <c r="K4559">
        <v>84</v>
      </c>
      <c r="L4559" s="18">
        <v>43399</v>
      </c>
      <c r="M4559" s="18">
        <v>45956</v>
      </c>
      <c r="N4559" s="18">
        <v>43825</v>
      </c>
      <c r="O4559">
        <v>111900000</v>
      </c>
      <c r="P4559">
        <v>55950000</v>
      </c>
      <c r="Q4559">
        <v>55950000</v>
      </c>
      <c r="R4559">
        <v>1268354</v>
      </c>
      <c r="S4559" t="s">
        <v>163</v>
      </c>
      <c r="T4559">
        <v>1.2720082541085731</v>
      </c>
      <c r="U4559">
        <v>-0.85216124758390532</v>
      </c>
      <c r="V4559">
        <v>0.52564408481904745</v>
      </c>
      <c r="W4559">
        <v>1.9795489385566289</v>
      </c>
      <c r="X4559">
        <v>0.43112042910834891</v>
      </c>
      <c r="Y4559" t="str">
        <f t="shared" si="284"/>
        <v>&gt;72</v>
      </c>
      <c r="Z4559" s="20">
        <f t="shared" si="285"/>
        <v>0.5</v>
      </c>
      <c r="AA4559" t="str">
        <f t="shared" si="286"/>
        <v>40%-60%</v>
      </c>
      <c r="AB4559">
        <f t="shared" si="287"/>
        <v>2.6300634061653127E-4</v>
      </c>
    </row>
    <row r="4560" spans="1:28" x14ac:dyDescent="0.25">
      <c r="A4560" t="s">
        <v>10027</v>
      </c>
      <c r="B4560" t="s">
        <v>10028</v>
      </c>
      <c r="C4560" t="s">
        <v>77</v>
      </c>
      <c r="D4560" t="s">
        <v>485</v>
      </c>
      <c r="E4560">
        <v>38</v>
      </c>
      <c r="F4560" t="s">
        <v>117</v>
      </c>
      <c r="G4560">
        <v>2019</v>
      </c>
      <c r="H4560" t="s">
        <v>14</v>
      </c>
      <c r="J4560" t="s">
        <v>80</v>
      </c>
      <c r="K4560">
        <v>84</v>
      </c>
      <c r="L4560" s="18">
        <v>43453</v>
      </c>
      <c r="M4560" s="18">
        <v>46010</v>
      </c>
      <c r="N4560" s="18">
        <v>44139</v>
      </c>
      <c r="O4560">
        <v>47450000</v>
      </c>
      <c r="P4560">
        <v>23725000</v>
      </c>
      <c r="Q4560">
        <v>23725000</v>
      </c>
      <c r="R4560">
        <v>552005</v>
      </c>
      <c r="S4560" t="s">
        <v>829</v>
      </c>
      <c r="T4560">
        <v>0.55645120652138136</v>
      </c>
      <c r="U4560">
        <v>-0.85216124758390532</v>
      </c>
      <c r="V4560">
        <v>0.13042163490563341</v>
      </c>
      <c r="W4560">
        <v>-0.35345744394496043</v>
      </c>
      <c r="X4560">
        <v>-1.11583711881451</v>
      </c>
      <c r="Y4560" t="str">
        <f t="shared" si="284"/>
        <v>&gt;72</v>
      </c>
      <c r="Z4560" s="20">
        <f t="shared" si="285"/>
        <v>0.5</v>
      </c>
      <c r="AA4560" t="str">
        <f t="shared" si="286"/>
        <v>40%-60%</v>
      </c>
      <c r="AB4560">
        <f t="shared" si="287"/>
        <v>1.1446395489904896E-4</v>
      </c>
    </row>
    <row r="4561" spans="1:28" x14ac:dyDescent="0.25">
      <c r="A4561" t="s">
        <v>10029</v>
      </c>
      <c r="B4561" t="s">
        <v>10030</v>
      </c>
      <c r="C4561" t="s">
        <v>77</v>
      </c>
      <c r="D4561" t="s">
        <v>521</v>
      </c>
      <c r="E4561">
        <v>236</v>
      </c>
      <c r="F4561" t="s">
        <v>79</v>
      </c>
      <c r="G4561">
        <v>2020</v>
      </c>
      <c r="H4561" t="s">
        <v>26</v>
      </c>
      <c r="I4561" t="s">
        <v>84</v>
      </c>
      <c r="J4561" t="s">
        <v>80</v>
      </c>
      <c r="K4561">
        <v>72</v>
      </c>
      <c r="L4561" s="18">
        <v>44014</v>
      </c>
      <c r="M4561" s="18">
        <v>46060</v>
      </c>
      <c r="N4561" s="18">
        <v>44271</v>
      </c>
      <c r="O4561">
        <v>38090000</v>
      </c>
      <c r="P4561">
        <v>21090000</v>
      </c>
      <c r="Q4561">
        <v>17000000</v>
      </c>
      <c r="R4561">
        <v>477310</v>
      </c>
      <c r="S4561" t="s">
        <v>724</v>
      </c>
      <c r="T4561">
        <v>0.2411209821609242</v>
      </c>
      <c r="U4561">
        <v>-0.63170433816685567</v>
      </c>
      <c r="V4561">
        <v>-0.2648008150077798</v>
      </c>
      <c r="W4561">
        <v>-0.84843243974939186</v>
      </c>
      <c r="X4561">
        <v>-0.34235834485308059</v>
      </c>
      <c r="Y4561" t="str">
        <f t="shared" si="284"/>
        <v>61-72</v>
      </c>
      <c r="Z4561" s="20">
        <f t="shared" si="285"/>
        <v>0.55368863218692566</v>
      </c>
      <c r="AA4561" t="str">
        <f t="shared" si="286"/>
        <v>40%-60%</v>
      </c>
      <c r="AB4561">
        <f t="shared" si="287"/>
        <v>9.8975172893117012E-5</v>
      </c>
    </row>
    <row r="4562" spans="1:28" x14ac:dyDescent="0.25">
      <c r="A4562" t="s">
        <v>10031</v>
      </c>
      <c r="B4562" t="s">
        <v>10032</v>
      </c>
      <c r="C4562" t="s">
        <v>77</v>
      </c>
      <c r="D4562" t="s">
        <v>353</v>
      </c>
      <c r="E4562">
        <v>61</v>
      </c>
      <c r="F4562" t="s">
        <v>12</v>
      </c>
      <c r="G4562">
        <v>2021</v>
      </c>
      <c r="H4562" t="s">
        <v>12</v>
      </c>
      <c r="I4562" t="s">
        <v>84</v>
      </c>
      <c r="J4562" t="s">
        <v>80</v>
      </c>
      <c r="K4562">
        <v>84</v>
      </c>
      <c r="L4562" s="18">
        <v>43961</v>
      </c>
      <c r="M4562" s="18">
        <v>46665</v>
      </c>
      <c r="N4562" s="18">
        <v>44489</v>
      </c>
      <c r="O4562">
        <v>77650000</v>
      </c>
      <c r="P4562">
        <v>54355000</v>
      </c>
      <c r="Q4562">
        <v>23295000</v>
      </c>
      <c r="R4562">
        <v>1373689</v>
      </c>
      <c r="S4562" t="s">
        <v>228</v>
      </c>
      <c r="T4562">
        <v>-1.1778650274611331</v>
      </c>
      <c r="U4562">
        <v>-3.091883392176074E-2</v>
      </c>
      <c r="V4562">
        <v>9.0899389914291959E-2</v>
      </c>
      <c r="W4562">
        <v>3.0455901825606082</v>
      </c>
      <c r="X4562">
        <v>1.5139907126543499</v>
      </c>
      <c r="Y4562" t="str">
        <f t="shared" si="284"/>
        <v>&gt;72</v>
      </c>
      <c r="Z4562" s="20">
        <f t="shared" si="285"/>
        <v>0.7</v>
      </c>
      <c r="AA4562" t="str">
        <f t="shared" si="286"/>
        <v>60%-80%</v>
      </c>
      <c r="AB4562">
        <f t="shared" si="287"/>
        <v>2.848486440182963E-4</v>
      </c>
    </row>
    <row r="4563" spans="1:28" x14ac:dyDescent="0.25">
      <c r="A4563" t="s">
        <v>10033</v>
      </c>
      <c r="B4563" t="s">
        <v>10034</v>
      </c>
      <c r="C4563" t="s">
        <v>77</v>
      </c>
      <c r="D4563" t="s">
        <v>112</v>
      </c>
      <c r="E4563">
        <v>220</v>
      </c>
      <c r="F4563" t="s">
        <v>117</v>
      </c>
      <c r="G4563">
        <v>2018</v>
      </c>
      <c r="H4563" t="s">
        <v>14</v>
      </c>
      <c r="J4563" t="s">
        <v>80</v>
      </c>
      <c r="K4563">
        <v>48</v>
      </c>
      <c r="L4563" s="18">
        <v>43438</v>
      </c>
      <c r="M4563" s="18">
        <v>44663</v>
      </c>
      <c r="N4563" s="18">
        <v>43642</v>
      </c>
      <c r="O4563">
        <v>43050000</v>
      </c>
      <c r="P4563">
        <v>26701000</v>
      </c>
      <c r="Q4563">
        <v>16349000</v>
      </c>
      <c r="R4563">
        <v>763140</v>
      </c>
      <c r="S4563" t="s">
        <v>551</v>
      </c>
      <c r="T4563">
        <v>0.25324906771324951</v>
      </c>
      <c r="U4563">
        <v>-0.35846197544508268</v>
      </c>
      <c r="V4563">
        <v>-0.89094423317905302</v>
      </c>
      <c r="W4563">
        <v>-0.29477487385562462</v>
      </c>
      <c r="X4563">
        <v>0.43112042910834891</v>
      </c>
      <c r="Y4563" t="str">
        <f t="shared" si="284"/>
        <v>37-48</v>
      </c>
      <c r="Z4563" s="20">
        <f t="shared" si="285"/>
        <v>0.62023228803716612</v>
      </c>
      <c r="AA4563" t="str">
        <f t="shared" si="286"/>
        <v>60%-80%</v>
      </c>
      <c r="AB4563">
        <f t="shared" si="287"/>
        <v>1.5824498426945447E-4</v>
      </c>
    </row>
    <row r="4564" spans="1:28" x14ac:dyDescent="0.25">
      <c r="A4564" t="s">
        <v>10035</v>
      </c>
      <c r="B4564" t="s">
        <v>10036</v>
      </c>
      <c r="C4564" t="s">
        <v>77</v>
      </c>
      <c r="D4564" t="s">
        <v>149</v>
      </c>
      <c r="E4564">
        <v>27</v>
      </c>
      <c r="F4564" t="s">
        <v>87</v>
      </c>
      <c r="G4564">
        <v>2018</v>
      </c>
      <c r="H4564" t="s">
        <v>15</v>
      </c>
      <c r="J4564" t="s">
        <v>80</v>
      </c>
      <c r="K4564">
        <v>60</v>
      </c>
      <c r="L4564" s="18">
        <v>43210</v>
      </c>
      <c r="M4564" s="18">
        <v>45036</v>
      </c>
      <c r="N4564" s="18">
        <v>44439</v>
      </c>
      <c r="O4564">
        <v>34990000</v>
      </c>
      <c r="P4564">
        <v>17990000</v>
      </c>
      <c r="Q4564">
        <v>17000000</v>
      </c>
      <c r="R4564">
        <v>430260</v>
      </c>
      <c r="S4564" t="s">
        <v>378</v>
      </c>
      <c r="T4564">
        <v>-1.72362887731577</v>
      </c>
      <c r="U4564">
        <v>-0.79407107971269064</v>
      </c>
      <c r="V4564">
        <v>-0.12435575087389859</v>
      </c>
      <c r="W4564">
        <v>-0.91155355835973195</v>
      </c>
      <c r="X4564">
        <v>-1.425228628399082</v>
      </c>
      <c r="Y4564" t="str">
        <f t="shared" si="284"/>
        <v>49-60</v>
      </c>
      <c r="Z4564" s="20">
        <f t="shared" si="285"/>
        <v>0.51414689911403255</v>
      </c>
      <c r="AA4564" t="str">
        <f t="shared" si="286"/>
        <v>40%-60%</v>
      </c>
      <c r="AB4564">
        <f t="shared" si="287"/>
        <v>8.9218868008197029E-5</v>
      </c>
    </row>
    <row r="4565" spans="1:28" x14ac:dyDescent="0.25">
      <c r="A4565" t="s">
        <v>10037</v>
      </c>
      <c r="B4565" t="s">
        <v>10038</v>
      </c>
      <c r="C4565" t="s">
        <v>77</v>
      </c>
      <c r="D4565" t="s">
        <v>526</v>
      </c>
      <c r="E4565">
        <v>38</v>
      </c>
      <c r="F4565" t="s">
        <v>142</v>
      </c>
      <c r="G4565">
        <v>2017</v>
      </c>
      <c r="H4565" t="s">
        <v>143</v>
      </c>
      <c r="J4565" t="s">
        <v>80</v>
      </c>
      <c r="K4565">
        <v>84</v>
      </c>
      <c r="L4565" s="18">
        <v>42732</v>
      </c>
      <c r="M4565" s="18">
        <v>45288</v>
      </c>
      <c r="N4565" s="18">
        <v>42916</v>
      </c>
      <c r="O4565">
        <v>31990000</v>
      </c>
      <c r="P4565">
        <v>15995000</v>
      </c>
      <c r="Q4565">
        <v>15995000</v>
      </c>
      <c r="R4565">
        <v>351292</v>
      </c>
      <c r="S4565" t="s">
        <v>336</v>
      </c>
      <c r="T4565">
        <v>0.54432312096905611</v>
      </c>
      <c r="U4565">
        <v>-0.85216124758390532</v>
      </c>
      <c r="V4565">
        <v>0.92086653473246149</v>
      </c>
      <c r="W4565">
        <v>-0.33254750923896542</v>
      </c>
      <c r="X4565">
        <v>1.5139907126543499</v>
      </c>
      <c r="Y4565" t="str">
        <f t="shared" si="284"/>
        <v>&gt;72</v>
      </c>
      <c r="Z4565" s="20">
        <f t="shared" si="285"/>
        <v>0.5</v>
      </c>
      <c r="AA4565" t="str">
        <f t="shared" si="286"/>
        <v>40%-60%</v>
      </c>
      <c r="AB4565">
        <f t="shared" si="287"/>
        <v>7.2844035188805722E-5</v>
      </c>
    </row>
    <row r="4566" spans="1:28" x14ac:dyDescent="0.25">
      <c r="A4566" t="s">
        <v>10039</v>
      </c>
      <c r="B4566" t="s">
        <v>10040</v>
      </c>
      <c r="C4566" t="s">
        <v>77</v>
      </c>
      <c r="D4566" t="s">
        <v>1187</v>
      </c>
      <c r="E4566">
        <v>61</v>
      </c>
      <c r="F4566" t="s">
        <v>79</v>
      </c>
      <c r="G4566">
        <v>2017</v>
      </c>
      <c r="H4566" t="s">
        <v>13</v>
      </c>
      <c r="J4566" t="s">
        <v>80</v>
      </c>
      <c r="K4566">
        <v>72</v>
      </c>
      <c r="L4566" s="18">
        <v>42657</v>
      </c>
      <c r="M4566" s="18">
        <v>44848</v>
      </c>
      <c r="N4566" s="18">
        <v>42737</v>
      </c>
      <c r="O4566">
        <v>38000000</v>
      </c>
      <c r="P4566">
        <v>24000000</v>
      </c>
      <c r="Q4566">
        <v>14000000</v>
      </c>
      <c r="R4566">
        <v>408255</v>
      </c>
      <c r="S4566" t="s">
        <v>262</v>
      </c>
      <c r="T4566">
        <v>1.308392510765549</v>
      </c>
      <c r="U4566">
        <v>-0.3118701859640734</v>
      </c>
      <c r="V4566">
        <v>-0.56844706149665647</v>
      </c>
      <c r="W4566">
        <v>-0.7722923975066287</v>
      </c>
      <c r="X4566">
        <v>1.127251325673635</v>
      </c>
      <c r="Y4566" t="str">
        <f t="shared" si="284"/>
        <v>61-72</v>
      </c>
      <c r="Z4566" s="20">
        <f t="shared" si="285"/>
        <v>0.63157894736842102</v>
      </c>
      <c r="AA4566" t="str">
        <f t="shared" si="286"/>
        <v>60%-80%</v>
      </c>
      <c r="AB4566">
        <f t="shared" si="287"/>
        <v>8.4655903311222231E-5</v>
      </c>
    </row>
    <row r="4567" spans="1:28" x14ac:dyDescent="0.25">
      <c r="A4567" t="s">
        <v>10041</v>
      </c>
      <c r="B4567" t="s">
        <v>10042</v>
      </c>
      <c r="C4567" t="s">
        <v>77</v>
      </c>
      <c r="D4567" t="s">
        <v>197</v>
      </c>
      <c r="E4567">
        <v>236</v>
      </c>
      <c r="F4567" t="s">
        <v>117</v>
      </c>
      <c r="G4567">
        <v>2017</v>
      </c>
      <c r="H4567" t="s">
        <v>14</v>
      </c>
      <c r="J4567" t="s">
        <v>80</v>
      </c>
      <c r="K4567">
        <v>60</v>
      </c>
      <c r="L4567" s="18">
        <v>42653</v>
      </c>
      <c r="M4567" s="18">
        <v>44479</v>
      </c>
      <c r="N4567" s="18">
        <v>44047</v>
      </c>
      <c r="O4567">
        <v>43690000</v>
      </c>
      <c r="P4567">
        <v>38690000</v>
      </c>
      <c r="Q4567">
        <v>5000000</v>
      </c>
      <c r="R4567">
        <v>919328</v>
      </c>
      <c r="S4567" t="s">
        <v>544</v>
      </c>
      <c r="T4567">
        <v>0.94454994419579019</v>
      </c>
      <c r="U4567">
        <v>0.73101893760021319</v>
      </c>
      <c r="V4567">
        <v>-0.22438536727963471</v>
      </c>
      <c r="W4567">
        <v>-0.9865923440413128</v>
      </c>
      <c r="X4567">
        <v>0.43112042910834891</v>
      </c>
      <c r="Y4567" t="str">
        <f t="shared" si="284"/>
        <v>49-60</v>
      </c>
      <c r="Z4567" s="20">
        <f t="shared" si="285"/>
        <v>0.8855573357747768</v>
      </c>
      <c r="AA4567" t="str">
        <f t="shared" si="286"/>
        <v>80%-100%</v>
      </c>
      <c r="AB4567">
        <f t="shared" si="287"/>
        <v>1.9063218400092912E-4</v>
      </c>
    </row>
    <row r="4568" spans="1:28" x14ac:dyDescent="0.25">
      <c r="A4568" t="s">
        <v>10043</v>
      </c>
      <c r="B4568" t="s">
        <v>10044</v>
      </c>
      <c r="C4568" t="s">
        <v>77</v>
      </c>
      <c r="D4568" t="s">
        <v>10045</v>
      </c>
      <c r="E4568">
        <v>60</v>
      </c>
      <c r="F4568" t="s">
        <v>17</v>
      </c>
      <c r="G4568">
        <v>2019</v>
      </c>
      <c r="H4568" t="s">
        <v>110</v>
      </c>
      <c r="J4568" t="s">
        <v>80</v>
      </c>
      <c r="K4568">
        <v>72</v>
      </c>
      <c r="L4568" s="18">
        <v>43290</v>
      </c>
      <c r="M4568" s="18">
        <v>45542</v>
      </c>
      <c r="N4568" s="18">
        <v>44048</v>
      </c>
      <c r="O4568">
        <v>45459130</v>
      </c>
      <c r="P4568">
        <v>43186174</v>
      </c>
      <c r="Q4568">
        <v>2272956</v>
      </c>
      <c r="R4568">
        <v>943821</v>
      </c>
      <c r="S4568" t="s">
        <v>317</v>
      </c>
      <c r="T4568">
        <v>-7.420924219953294E-2</v>
      </c>
      <c r="U4568">
        <v>0.99563422831969794</v>
      </c>
      <c r="V4568">
        <v>0.25706948331303758</v>
      </c>
      <c r="W4568">
        <v>-0.25202766543461003</v>
      </c>
      <c r="X4568">
        <v>-0.72909773183379534</v>
      </c>
      <c r="Y4568" t="str">
        <f t="shared" si="284"/>
        <v>61-72</v>
      </c>
      <c r="Z4568" s="20">
        <f t="shared" si="285"/>
        <v>0.95000001099889064</v>
      </c>
      <c r="AA4568" t="str">
        <f t="shared" si="286"/>
        <v>80%-100%</v>
      </c>
      <c r="AB4568">
        <f t="shared" si="287"/>
        <v>1.9571106127077705E-4</v>
      </c>
    </row>
    <row r="4569" spans="1:28" x14ac:dyDescent="0.25">
      <c r="A4569" t="s">
        <v>10046</v>
      </c>
      <c r="B4569" t="s">
        <v>10047</v>
      </c>
      <c r="C4569" t="s">
        <v>77</v>
      </c>
      <c r="D4569" t="s">
        <v>86</v>
      </c>
      <c r="E4569">
        <v>220</v>
      </c>
      <c r="F4569" t="s">
        <v>87</v>
      </c>
      <c r="G4569">
        <v>2020</v>
      </c>
      <c r="H4569" t="s">
        <v>15</v>
      </c>
      <c r="I4569" t="s">
        <v>84</v>
      </c>
      <c r="J4569" t="s">
        <v>80</v>
      </c>
      <c r="K4569">
        <v>60</v>
      </c>
      <c r="L4569" s="18">
        <v>43663</v>
      </c>
      <c r="M4569" s="18">
        <v>45490</v>
      </c>
      <c r="N4569" s="18">
        <v>44201</v>
      </c>
      <c r="O4569">
        <v>34890000</v>
      </c>
      <c r="P4569">
        <v>38429622</v>
      </c>
      <c r="Q4569">
        <v>0</v>
      </c>
      <c r="R4569">
        <v>1018194</v>
      </c>
      <c r="S4569" t="s">
        <v>470</v>
      </c>
      <c r="T4569">
        <v>0.6777320620446341</v>
      </c>
      <c r="U4569">
        <v>1.6175237081437741</v>
      </c>
      <c r="V4569">
        <v>0.48612183982770601</v>
      </c>
      <c r="W4569">
        <v>0.6573975038140154</v>
      </c>
      <c r="X4569">
        <v>0.58581618390063472</v>
      </c>
      <c r="Y4569" t="str">
        <f t="shared" si="284"/>
        <v>49-60</v>
      </c>
      <c r="Z4569" s="20">
        <f t="shared" si="285"/>
        <v>1.1014509028374893</v>
      </c>
      <c r="AA4569" t="str">
        <f t="shared" si="286"/>
        <v>80%-100%</v>
      </c>
      <c r="AB4569">
        <f t="shared" si="287"/>
        <v>2.1113307324115225E-4</v>
      </c>
    </row>
    <row r="4570" spans="1:28" x14ac:dyDescent="0.25">
      <c r="A4570" t="s">
        <v>10048</v>
      </c>
      <c r="B4570" t="s">
        <v>10049</v>
      </c>
      <c r="C4570" t="s">
        <v>77</v>
      </c>
      <c r="D4570" t="s">
        <v>86</v>
      </c>
      <c r="E4570">
        <v>60</v>
      </c>
      <c r="F4570" t="s">
        <v>79</v>
      </c>
      <c r="G4570">
        <v>2020</v>
      </c>
      <c r="H4570" t="s">
        <v>13</v>
      </c>
      <c r="I4570" t="s">
        <v>84</v>
      </c>
      <c r="J4570" t="s">
        <v>80</v>
      </c>
      <c r="K4570">
        <v>72</v>
      </c>
      <c r="L4570" s="18">
        <v>43634</v>
      </c>
      <c r="M4570" s="18">
        <v>45826</v>
      </c>
      <c r="N4570" s="18">
        <v>44410</v>
      </c>
      <c r="O4570">
        <v>34990000</v>
      </c>
      <c r="P4570">
        <v>27992000</v>
      </c>
      <c r="Q4570">
        <v>6998000</v>
      </c>
      <c r="R4570">
        <v>669373</v>
      </c>
      <c r="S4570" t="s">
        <v>189</v>
      </c>
      <c r="T4570">
        <v>1.1628554841376451</v>
      </c>
      <c r="U4570">
        <v>0.37970237290931202</v>
      </c>
      <c r="V4570">
        <v>0.52564408481904745</v>
      </c>
      <c r="W4570">
        <v>-0.33729771535820657</v>
      </c>
      <c r="X4570">
        <v>-1.11583711881451</v>
      </c>
      <c r="Y4570" t="str">
        <f t="shared" si="284"/>
        <v>61-72</v>
      </c>
      <c r="Z4570" s="20">
        <f t="shared" si="285"/>
        <v>0.8</v>
      </c>
      <c r="AA4570" t="str">
        <f t="shared" si="286"/>
        <v>60%-80%</v>
      </c>
      <c r="AB4570">
        <f t="shared" si="287"/>
        <v>1.3880142549911885E-4</v>
      </c>
    </row>
    <row r="4571" spans="1:28" x14ac:dyDescent="0.25">
      <c r="A4571" t="s">
        <v>10050</v>
      </c>
      <c r="B4571" t="s">
        <v>10051</v>
      </c>
      <c r="C4571" t="s">
        <v>77</v>
      </c>
      <c r="D4571" t="s">
        <v>10052</v>
      </c>
      <c r="E4571">
        <v>59</v>
      </c>
      <c r="F4571" t="s">
        <v>469</v>
      </c>
      <c r="G4571">
        <v>2022</v>
      </c>
      <c r="H4571" t="s">
        <v>10</v>
      </c>
      <c r="I4571" t="s">
        <v>188</v>
      </c>
      <c r="J4571" t="s">
        <v>80</v>
      </c>
      <c r="K4571">
        <v>12</v>
      </c>
      <c r="L4571" s="18">
        <v>44351</v>
      </c>
      <c r="M4571" s="18">
        <v>44657</v>
      </c>
      <c r="N4571" s="18">
        <v>44400</v>
      </c>
      <c r="O4571">
        <v>58875000</v>
      </c>
      <c r="P4571">
        <v>5887500</v>
      </c>
      <c r="Q4571">
        <v>52987500</v>
      </c>
      <c r="R4571">
        <v>541877</v>
      </c>
      <c r="S4571" t="s">
        <v>252</v>
      </c>
      <c r="T4571">
        <v>0.28963332437022532</v>
      </c>
      <c r="U4571">
        <v>-2.4946460749081951</v>
      </c>
      <c r="V4571">
        <v>-0.97620122485192473</v>
      </c>
      <c r="W4571">
        <v>7.6538093903185797E-3</v>
      </c>
      <c r="X4571">
        <v>0.1217289195237771</v>
      </c>
      <c r="Y4571" t="str">
        <f t="shared" si="284"/>
        <v>&lt;=24</v>
      </c>
      <c r="Z4571" s="20">
        <f t="shared" si="285"/>
        <v>0.2</v>
      </c>
      <c r="AA4571" t="str">
        <f t="shared" si="286"/>
        <v>20%</v>
      </c>
      <c r="AB4571">
        <f t="shared" si="287"/>
        <v>1.1236380918439498E-4</v>
      </c>
    </row>
    <row r="4572" spans="1:28" x14ac:dyDescent="0.25">
      <c r="A4572" t="s">
        <v>10053</v>
      </c>
      <c r="B4572" t="s">
        <v>10054</v>
      </c>
      <c r="C4572" t="s">
        <v>77</v>
      </c>
      <c r="D4572" t="s">
        <v>282</v>
      </c>
      <c r="E4572">
        <v>62</v>
      </c>
      <c r="F4572" t="s">
        <v>117</v>
      </c>
      <c r="G4572">
        <v>2020</v>
      </c>
      <c r="H4572" t="s">
        <v>14</v>
      </c>
      <c r="I4572" t="s">
        <v>84</v>
      </c>
      <c r="J4572" t="s">
        <v>80</v>
      </c>
      <c r="K4572">
        <v>72</v>
      </c>
      <c r="L4572" s="18">
        <v>43476</v>
      </c>
      <c r="M4572" s="18">
        <v>45962</v>
      </c>
      <c r="N4572" s="18">
        <v>44179</v>
      </c>
      <c r="O4572">
        <v>47990000</v>
      </c>
      <c r="P4572">
        <v>23995000</v>
      </c>
      <c r="Q4572">
        <v>23995000</v>
      </c>
      <c r="R4572">
        <v>592353</v>
      </c>
      <c r="S4572" t="s">
        <v>166</v>
      </c>
      <c r="T4572">
        <v>-1.784269305077397</v>
      </c>
      <c r="U4572">
        <v>-0.85216124758390532</v>
      </c>
      <c r="V4572">
        <v>1.185489993161002E-2</v>
      </c>
      <c r="W4572">
        <v>-0.79946170457167709</v>
      </c>
      <c r="X4572">
        <v>0.27642467431606299</v>
      </c>
      <c r="Y4572" t="str">
        <f t="shared" si="284"/>
        <v>61-72</v>
      </c>
      <c r="Z4572" s="20">
        <f t="shared" si="285"/>
        <v>0.5</v>
      </c>
      <c r="AA4572" t="str">
        <f t="shared" si="286"/>
        <v>40%-60%</v>
      </c>
      <c r="AB4572">
        <f t="shared" si="287"/>
        <v>1.2283053065880988E-4</v>
      </c>
    </row>
    <row r="4573" spans="1:28" x14ac:dyDescent="0.25">
      <c r="A4573" t="s">
        <v>10055</v>
      </c>
      <c r="B4573" t="s">
        <v>10056</v>
      </c>
      <c r="C4573" t="s">
        <v>77</v>
      </c>
      <c r="D4573" t="s">
        <v>86</v>
      </c>
      <c r="E4573">
        <v>38</v>
      </c>
      <c r="F4573" t="s">
        <v>17</v>
      </c>
      <c r="G4573">
        <v>2020</v>
      </c>
      <c r="H4573" t="s">
        <v>17</v>
      </c>
      <c r="I4573" t="s">
        <v>84</v>
      </c>
      <c r="J4573" t="s">
        <v>80</v>
      </c>
      <c r="K4573">
        <v>60</v>
      </c>
      <c r="L4573" s="18">
        <v>43634</v>
      </c>
      <c r="M4573" s="18">
        <v>45461</v>
      </c>
      <c r="N4573" s="18">
        <v>44026</v>
      </c>
      <c r="O4573">
        <v>65390000</v>
      </c>
      <c r="P4573">
        <v>15000000</v>
      </c>
      <c r="Q4573">
        <v>50390000</v>
      </c>
      <c r="R4573">
        <v>371560</v>
      </c>
      <c r="S4573" t="s">
        <v>763</v>
      </c>
      <c r="T4573">
        <v>1.17498356968997</v>
      </c>
      <c r="U4573">
        <v>-1.9633314960738619</v>
      </c>
      <c r="V4573">
        <v>-0.62050101992985252</v>
      </c>
      <c r="W4573">
        <v>0.2808105754702217</v>
      </c>
      <c r="X4573">
        <v>1.436642835258207</v>
      </c>
      <c r="Y4573" t="str">
        <f t="shared" si="284"/>
        <v>49-60</v>
      </c>
      <c r="Z4573" s="20">
        <f t="shared" si="285"/>
        <v>0.2293928735280624</v>
      </c>
      <c r="AA4573" t="str">
        <f t="shared" si="286"/>
        <v>20%-40%</v>
      </c>
      <c r="AB4573">
        <f t="shared" si="287"/>
        <v>7.704681494242014E-5</v>
      </c>
    </row>
    <row r="4574" spans="1:28" x14ac:dyDescent="0.25">
      <c r="A4574" t="s">
        <v>10057</v>
      </c>
      <c r="B4574" t="s">
        <v>10058</v>
      </c>
      <c r="C4574" t="s">
        <v>77</v>
      </c>
      <c r="D4574" t="s">
        <v>450</v>
      </c>
      <c r="E4574">
        <v>38</v>
      </c>
      <c r="F4574" t="s">
        <v>87</v>
      </c>
      <c r="G4574">
        <v>2018</v>
      </c>
      <c r="H4574" t="s">
        <v>15</v>
      </c>
      <c r="J4574" t="s">
        <v>80</v>
      </c>
      <c r="K4574">
        <v>24</v>
      </c>
      <c r="L4574" s="18">
        <v>43012</v>
      </c>
      <c r="M4574" s="18">
        <v>43565</v>
      </c>
      <c r="N4574" s="18">
        <v>43411</v>
      </c>
      <c r="O4574">
        <v>32590000</v>
      </c>
      <c r="P4574">
        <v>8000000</v>
      </c>
      <c r="Q4574">
        <v>24590000</v>
      </c>
      <c r="R4574">
        <v>398735</v>
      </c>
      <c r="S4574" t="s">
        <v>814</v>
      </c>
      <c r="T4574">
        <v>1.2598801685562471</v>
      </c>
      <c r="U4574">
        <v>-1.8972986856519469</v>
      </c>
      <c r="V4574">
        <v>-0.46241203996448682</v>
      </c>
      <c r="W4574">
        <v>-0.62391815606269208</v>
      </c>
      <c r="X4574">
        <v>0.1217289195237771</v>
      </c>
      <c r="Y4574" t="str">
        <f t="shared" si="284"/>
        <v>&lt;=24</v>
      </c>
      <c r="Z4574" s="20">
        <f t="shared" si="285"/>
        <v>0.24547407180116601</v>
      </c>
      <c r="AA4574" t="str">
        <f t="shared" si="286"/>
        <v>20%-40%</v>
      </c>
      <c r="AB4574">
        <f t="shared" si="287"/>
        <v>8.2681832694762335E-5</v>
      </c>
    </row>
    <row r="4575" spans="1:28" x14ac:dyDescent="0.25">
      <c r="A4575" t="s">
        <v>10059</v>
      </c>
      <c r="B4575" t="s">
        <v>10060</v>
      </c>
      <c r="C4575" t="s">
        <v>77</v>
      </c>
      <c r="D4575" t="s">
        <v>683</v>
      </c>
      <c r="E4575">
        <v>59</v>
      </c>
      <c r="F4575" t="s">
        <v>95</v>
      </c>
      <c r="G4575">
        <v>2013</v>
      </c>
      <c r="H4575" t="s">
        <v>16</v>
      </c>
      <c r="J4575" t="s">
        <v>80</v>
      </c>
      <c r="K4575">
        <v>60</v>
      </c>
      <c r="L4575" s="18">
        <v>43047</v>
      </c>
      <c r="M4575" s="18">
        <v>44784</v>
      </c>
      <c r="N4575" s="18">
        <v>44461</v>
      </c>
      <c r="O4575">
        <v>36900000</v>
      </c>
      <c r="P4575">
        <v>33210000</v>
      </c>
      <c r="Q4575">
        <v>3690000</v>
      </c>
      <c r="R4575">
        <v>892487</v>
      </c>
      <c r="S4575" t="s">
        <v>640</v>
      </c>
      <c r="T4575">
        <v>0.92029377309113969</v>
      </c>
      <c r="U4575">
        <v>0.79032357974038436</v>
      </c>
      <c r="V4575">
        <v>0.72325530977575447</v>
      </c>
      <c r="W4575">
        <v>0.204507568498242</v>
      </c>
      <c r="X4575">
        <v>0.19907679691992</v>
      </c>
      <c r="Y4575" t="str">
        <f t="shared" si="284"/>
        <v>49-60</v>
      </c>
      <c r="Z4575" s="20">
        <f t="shared" si="285"/>
        <v>0.9</v>
      </c>
      <c r="AA4575" t="str">
        <f t="shared" si="286"/>
        <v>80%-100%</v>
      </c>
      <c r="AB4575">
        <f t="shared" si="287"/>
        <v>1.850664246084501E-4</v>
      </c>
    </row>
    <row r="4576" spans="1:28" x14ac:dyDescent="0.25">
      <c r="A4576" t="s">
        <v>1026</v>
      </c>
      <c r="B4576" t="s">
        <v>1027</v>
      </c>
      <c r="C4576" t="s">
        <v>77</v>
      </c>
      <c r="D4576" t="s">
        <v>295</v>
      </c>
      <c r="E4576">
        <v>76</v>
      </c>
      <c r="F4576" t="s">
        <v>87</v>
      </c>
      <c r="G4576">
        <v>2019</v>
      </c>
      <c r="H4576" t="s">
        <v>15</v>
      </c>
      <c r="J4576" t="s">
        <v>80</v>
      </c>
      <c r="K4576">
        <v>84</v>
      </c>
      <c r="L4576" s="18">
        <v>43326</v>
      </c>
      <c r="M4576" s="18">
        <v>45883</v>
      </c>
      <c r="N4576" s="18">
        <v>43451</v>
      </c>
      <c r="O4576">
        <v>35390000</v>
      </c>
      <c r="P4576">
        <v>33620500</v>
      </c>
      <c r="Q4576">
        <v>1769500</v>
      </c>
      <c r="R4576">
        <v>674477</v>
      </c>
      <c r="S4576" t="s">
        <v>94</v>
      </c>
      <c r="T4576">
        <v>1.393289109631825</v>
      </c>
      <c r="U4576">
        <v>0.99563418315592023</v>
      </c>
      <c r="V4576">
        <v>0.2982735183954956</v>
      </c>
      <c r="W4576">
        <v>-0.29214486873482609</v>
      </c>
      <c r="X4576">
        <v>-0.34235834485308059</v>
      </c>
      <c r="Y4576" t="str">
        <f t="shared" si="284"/>
        <v>&gt;72</v>
      </c>
      <c r="Z4576" s="20">
        <f t="shared" si="285"/>
        <v>0.95</v>
      </c>
      <c r="AA4576" t="str">
        <f t="shared" si="286"/>
        <v>80%-100%</v>
      </c>
      <c r="AB4576">
        <f t="shared" si="287"/>
        <v>1.3985979277080071E-4</v>
      </c>
    </row>
    <row r="4577" spans="1:28" x14ac:dyDescent="0.25">
      <c r="A4577" t="s">
        <v>10061</v>
      </c>
      <c r="B4577" t="s">
        <v>10062</v>
      </c>
      <c r="C4577" t="s">
        <v>77</v>
      </c>
      <c r="D4577" t="s">
        <v>134</v>
      </c>
      <c r="E4577">
        <v>49</v>
      </c>
      <c r="F4577" t="s">
        <v>17</v>
      </c>
      <c r="G4577">
        <v>2021</v>
      </c>
      <c r="H4577" t="s">
        <v>17</v>
      </c>
      <c r="I4577" t="s">
        <v>84</v>
      </c>
      <c r="J4577" t="s">
        <v>80</v>
      </c>
      <c r="K4577">
        <v>72</v>
      </c>
      <c r="L4577" s="18">
        <v>44222</v>
      </c>
      <c r="M4577" s="18">
        <v>46413</v>
      </c>
      <c r="N4577" s="18">
        <v>44509</v>
      </c>
      <c r="O4577">
        <v>65344000</v>
      </c>
      <c r="P4577">
        <v>34177000</v>
      </c>
      <c r="Q4577">
        <v>31167000</v>
      </c>
      <c r="R4577">
        <v>906806</v>
      </c>
      <c r="S4577" t="s">
        <v>640</v>
      </c>
      <c r="T4577">
        <v>2.2815442219069261E-2</v>
      </c>
      <c r="U4577">
        <v>-0.75758716024906758</v>
      </c>
      <c r="V4577">
        <v>-0.1462340800337556</v>
      </c>
      <c r="W4577">
        <v>-0.86193395139868034</v>
      </c>
      <c r="X4577">
        <v>-0.4197062222492236</v>
      </c>
      <c r="Y4577" t="str">
        <f t="shared" si="284"/>
        <v>61-72</v>
      </c>
      <c r="Z4577" s="20">
        <f t="shared" si="285"/>
        <v>0.52303195396669933</v>
      </c>
      <c r="AA4577" t="str">
        <f t="shared" si="286"/>
        <v>40%-60%</v>
      </c>
      <c r="AB4577">
        <f t="shared" si="287"/>
        <v>1.8803561758713597E-4</v>
      </c>
    </row>
    <row r="4578" spans="1:28" x14ac:dyDescent="0.25">
      <c r="A4578" t="s">
        <v>10063</v>
      </c>
      <c r="B4578" t="s">
        <v>10064</v>
      </c>
      <c r="C4578" t="s">
        <v>77</v>
      </c>
      <c r="D4578" t="s">
        <v>212</v>
      </c>
      <c r="E4578">
        <v>38</v>
      </c>
      <c r="F4578" t="s">
        <v>17</v>
      </c>
      <c r="G4578">
        <v>2018</v>
      </c>
      <c r="H4578" t="s">
        <v>17</v>
      </c>
      <c r="J4578" t="s">
        <v>80</v>
      </c>
      <c r="K4578">
        <v>72</v>
      </c>
      <c r="L4578" s="18">
        <v>42802</v>
      </c>
      <c r="M4578" s="18">
        <v>45141</v>
      </c>
      <c r="N4578" s="18">
        <v>43502</v>
      </c>
      <c r="O4578">
        <v>65013200</v>
      </c>
      <c r="P4578">
        <v>50013200</v>
      </c>
      <c r="Q4578">
        <v>15000000</v>
      </c>
      <c r="R4578">
        <v>1137993</v>
      </c>
      <c r="S4578" t="s">
        <v>389</v>
      </c>
      <c r="T4578">
        <v>0.362401837684177</v>
      </c>
      <c r="U4578">
        <v>0.2535497802548799</v>
      </c>
      <c r="V4578">
        <v>0.80229979975843724</v>
      </c>
      <c r="W4578">
        <v>-3.0610385797391511E-3</v>
      </c>
      <c r="X4578">
        <v>-0.49705409964536651</v>
      </c>
      <c r="Y4578" t="str">
        <f t="shared" si="284"/>
        <v>61-72</v>
      </c>
      <c r="Z4578" s="20">
        <f t="shared" si="285"/>
        <v>0.76927762362104923</v>
      </c>
      <c r="AA4578" t="str">
        <f t="shared" si="286"/>
        <v>60%-80%</v>
      </c>
      <c r="AB4578">
        <f t="shared" si="287"/>
        <v>2.3597463687363959E-4</v>
      </c>
    </row>
    <row r="4579" spans="1:28" x14ac:dyDescent="0.25">
      <c r="A4579" t="s">
        <v>10065</v>
      </c>
      <c r="B4579" t="s">
        <v>10066</v>
      </c>
      <c r="C4579" t="s">
        <v>77</v>
      </c>
      <c r="D4579" t="s">
        <v>197</v>
      </c>
      <c r="E4579">
        <v>46</v>
      </c>
      <c r="F4579" t="s">
        <v>11</v>
      </c>
      <c r="G4579">
        <v>2017</v>
      </c>
      <c r="H4579" t="s">
        <v>11</v>
      </c>
      <c r="J4579" t="s">
        <v>80</v>
      </c>
      <c r="K4579">
        <v>72</v>
      </c>
      <c r="L4579" s="18">
        <v>42661</v>
      </c>
      <c r="M4579" s="18">
        <v>44852</v>
      </c>
      <c r="N4579" s="18">
        <v>42845</v>
      </c>
      <c r="O4579">
        <v>68970000</v>
      </c>
      <c r="P4579">
        <v>38970000</v>
      </c>
      <c r="Q4579">
        <v>30000000</v>
      </c>
      <c r="R4579">
        <v>810426</v>
      </c>
      <c r="S4579" t="s">
        <v>287</v>
      </c>
      <c r="T4579">
        <v>1.3447767674225239</v>
      </c>
      <c r="U4579">
        <v>-0.58514136754369073</v>
      </c>
      <c r="V4579">
        <v>-0.40172986166049601</v>
      </c>
      <c r="W4579">
        <v>0.79147300086003192</v>
      </c>
      <c r="X4579">
        <v>1.281947080465921</v>
      </c>
      <c r="Y4579" t="str">
        <f t="shared" si="284"/>
        <v>61-72</v>
      </c>
      <c r="Z4579" s="20">
        <f t="shared" si="285"/>
        <v>0.56502827316224447</v>
      </c>
      <c r="AA4579" t="str">
        <f t="shared" si="286"/>
        <v>40%-60%</v>
      </c>
      <c r="AB4579">
        <f t="shared" si="287"/>
        <v>1.680502261990682E-4</v>
      </c>
    </row>
    <row r="4580" spans="1:28" x14ac:dyDescent="0.25">
      <c r="A4580" t="s">
        <v>10067</v>
      </c>
      <c r="B4580" t="s">
        <v>10068</v>
      </c>
      <c r="C4580" t="s">
        <v>77</v>
      </c>
      <c r="D4580" t="s">
        <v>231</v>
      </c>
      <c r="E4580">
        <v>236</v>
      </c>
      <c r="F4580" t="s">
        <v>87</v>
      </c>
      <c r="G4580">
        <v>2020</v>
      </c>
      <c r="H4580" t="s">
        <v>15</v>
      </c>
      <c r="I4580" t="s">
        <v>84</v>
      </c>
      <c r="J4580" t="s">
        <v>80</v>
      </c>
      <c r="K4580">
        <v>24</v>
      </c>
      <c r="L4580" s="18">
        <v>43534</v>
      </c>
      <c r="M4580" s="18">
        <v>44472</v>
      </c>
      <c r="N4580" s="18">
        <v>44432</v>
      </c>
      <c r="O4580">
        <v>38690000</v>
      </c>
      <c r="P4580">
        <v>15000000</v>
      </c>
      <c r="Q4580">
        <v>23690000</v>
      </c>
      <c r="R4580">
        <v>705086</v>
      </c>
      <c r="S4580" t="s">
        <v>511</v>
      </c>
      <c r="T4580">
        <v>1.3447767674225239</v>
      </c>
      <c r="U4580">
        <v>-1.3133008556689429</v>
      </c>
      <c r="V4580">
        <v>-2.499154179905422</v>
      </c>
      <c r="W4580">
        <v>-0.44726671291801479</v>
      </c>
      <c r="X4580">
        <v>-0.18766259006079469</v>
      </c>
      <c r="Y4580" t="str">
        <f t="shared" si="284"/>
        <v>&lt;=24</v>
      </c>
      <c r="Z4580" s="20">
        <f t="shared" si="285"/>
        <v>0.38769707934866893</v>
      </c>
      <c r="AA4580" t="str">
        <f t="shared" si="286"/>
        <v>20%-40%</v>
      </c>
      <c r="AB4580">
        <f t="shared" si="287"/>
        <v>1.462068859955088E-4</v>
      </c>
    </row>
    <row r="4581" spans="1:28" x14ac:dyDescent="0.25">
      <c r="A4581" t="s">
        <v>10069</v>
      </c>
      <c r="B4581" t="s">
        <v>10070</v>
      </c>
      <c r="C4581" t="s">
        <v>77</v>
      </c>
      <c r="D4581" t="s">
        <v>327</v>
      </c>
      <c r="E4581">
        <v>38</v>
      </c>
      <c r="F4581" t="s">
        <v>117</v>
      </c>
      <c r="G4581">
        <v>2019</v>
      </c>
      <c r="H4581" t="s">
        <v>14</v>
      </c>
      <c r="I4581" t="s">
        <v>84</v>
      </c>
      <c r="J4581" t="s">
        <v>80</v>
      </c>
      <c r="K4581">
        <v>24</v>
      </c>
      <c r="L4581" s="18">
        <v>43681</v>
      </c>
      <c r="M4581" s="18">
        <v>44294</v>
      </c>
      <c r="N4581" s="18">
        <v>43924</v>
      </c>
      <c r="O4581">
        <v>47990000</v>
      </c>
      <c r="P4581">
        <v>24990000</v>
      </c>
      <c r="Q4581">
        <v>23000000</v>
      </c>
      <c r="R4581">
        <v>1201087</v>
      </c>
      <c r="S4581" t="s">
        <v>259</v>
      </c>
      <c r="T4581">
        <v>1.429673366288801</v>
      </c>
      <c r="U4581">
        <v>-0.76702515656558545</v>
      </c>
      <c r="V4581">
        <v>-1.731174909799023</v>
      </c>
      <c r="W4581">
        <v>0.62595925103168915</v>
      </c>
      <c r="X4581">
        <v>1.0499034482774929</v>
      </c>
      <c r="Y4581" t="str">
        <f t="shared" si="284"/>
        <v>&lt;=24</v>
      </c>
      <c r="Z4581" s="20">
        <f t="shared" si="285"/>
        <v>0.52073348614294646</v>
      </c>
      <c r="AA4581" t="str">
        <f t="shared" si="286"/>
        <v>40%-60%</v>
      </c>
      <c r="AB4581">
        <f t="shared" si="287"/>
        <v>2.4905783135629935E-4</v>
      </c>
    </row>
    <row r="4582" spans="1:28" x14ac:dyDescent="0.25">
      <c r="A4582" t="s">
        <v>10071</v>
      </c>
      <c r="B4582" t="s">
        <v>10072</v>
      </c>
      <c r="C4582" t="s">
        <v>77</v>
      </c>
      <c r="D4582" t="s">
        <v>216</v>
      </c>
      <c r="E4582">
        <v>38</v>
      </c>
      <c r="F4582" t="s">
        <v>142</v>
      </c>
      <c r="G4582">
        <v>2017</v>
      </c>
      <c r="H4582" t="s">
        <v>143</v>
      </c>
      <c r="J4582" t="s">
        <v>80</v>
      </c>
      <c r="K4582">
        <v>72</v>
      </c>
      <c r="L4582" s="18">
        <v>42719</v>
      </c>
      <c r="M4582" s="18">
        <v>44910</v>
      </c>
      <c r="N4582" s="18">
        <v>44074</v>
      </c>
      <c r="O4582">
        <v>28990000</v>
      </c>
      <c r="P4582">
        <v>23192000</v>
      </c>
      <c r="Q4582">
        <v>5798000</v>
      </c>
      <c r="R4582">
        <v>497000</v>
      </c>
      <c r="S4582" t="s">
        <v>389</v>
      </c>
      <c r="T4582">
        <v>-1.6993727062111199</v>
      </c>
      <c r="U4582">
        <v>0.37970237290931202</v>
      </c>
      <c r="V4582">
        <v>-5.0629132148939347E-3</v>
      </c>
      <c r="W4582">
        <v>-0.31927136021928598</v>
      </c>
      <c r="X4582">
        <v>-1.11583711881451</v>
      </c>
      <c r="Y4582" t="str">
        <f t="shared" si="284"/>
        <v>61-72</v>
      </c>
      <c r="Z4582" s="20">
        <f t="shared" si="285"/>
        <v>0.8</v>
      </c>
      <c r="AA4582" t="str">
        <f t="shared" si="286"/>
        <v>60%-80%</v>
      </c>
      <c r="AB4582">
        <f t="shared" si="287"/>
        <v>1.0305809835930351E-4</v>
      </c>
    </row>
    <row r="4583" spans="1:28" x14ac:dyDescent="0.25">
      <c r="A4583" t="s">
        <v>10073</v>
      </c>
      <c r="B4583" t="s">
        <v>10074</v>
      </c>
      <c r="C4583" t="s">
        <v>77</v>
      </c>
      <c r="D4583" t="s">
        <v>204</v>
      </c>
      <c r="E4583">
        <v>62</v>
      </c>
      <c r="F4583" t="s">
        <v>87</v>
      </c>
      <c r="G4583">
        <v>2019</v>
      </c>
      <c r="H4583" t="s">
        <v>15</v>
      </c>
      <c r="J4583" t="s">
        <v>80</v>
      </c>
      <c r="K4583">
        <v>84</v>
      </c>
      <c r="L4583" s="18">
        <v>43262</v>
      </c>
      <c r="M4583" s="18">
        <v>45967</v>
      </c>
      <c r="N4583" s="18">
        <v>43861</v>
      </c>
      <c r="O4583">
        <v>36560000</v>
      </c>
      <c r="P4583">
        <v>18280000</v>
      </c>
      <c r="Q4583">
        <v>18280000</v>
      </c>
      <c r="R4583">
        <v>414397</v>
      </c>
      <c r="S4583" t="s">
        <v>166</v>
      </c>
      <c r="T4583">
        <v>1.1507273985853199</v>
      </c>
      <c r="U4583">
        <v>-0.85216124758390532</v>
      </c>
      <c r="V4583">
        <v>0.52564408481904745</v>
      </c>
      <c r="W4583">
        <v>3.7803759090484879</v>
      </c>
      <c r="X4583">
        <v>0.89520769348520657</v>
      </c>
      <c r="Y4583" t="str">
        <f t="shared" si="284"/>
        <v>&gt;72</v>
      </c>
      <c r="Z4583" s="20">
        <f t="shared" si="285"/>
        <v>0.5</v>
      </c>
      <c r="AA4583" t="str">
        <f t="shared" si="286"/>
        <v>40%-60%</v>
      </c>
      <c r="AB4583">
        <f t="shared" si="287"/>
        <v>8.592951063541306E-5</v>
      </c>
    </row>
    <row r="4584" spans="1:28" x14ac:dyDescent="0.25">
      <c r="A4584" t="s">
        <v>10075</v>
      </c>
      <c r="B4584" t="s">
        <v>10076</v>
      </c>
      <c r="C4584" t="s">
        <v>77</v>
      </c>
      <c r="D4584" t="s">
        <v>231</v>
      </c>
      <c r="E4584">
        <v>236</v>
      </c>
      <c r="F4584" t="s">
        <v>79</v>
      </c>
      <c r="G4584">
        <v>2019</v>
      </c>
      <c r="H4584" t="s">
        <v>13</v>
      </c>
      <c r="I4584" t="s">
        <v>84</v>
      </c>
      <c r="J4584" t="s">
        <v>80</v>
      </c>
      <c r="K4584">
        <v>72</v>
      </c>
      <c r="L4584" s="18">
        <v>43677</v>
      </c>
      <c r="M4584" s="18">
        <v>45869</v>
      </c>
      <c r="N4584" s="18">
        <v>44025</v>
      </c>
      <c r="O4584">
        <v>36660350</v>
      </c>
      <c r="P4584">
        <v>36660350</v>
      </c>
      <c r="Q4584">
        <v>0</v>
      </c>
      <c r="R4584">
        <v>810658</v>
      </c>
      <c r="S4584" t="s">
        <v>385</v>
      </c>
      <c r="T4584">
        <v>0.55645120652138136</v>
      </c>
      <c r="U4584">
        <v>1.2009447865714571</v>
      </c>
      <c r="V4584">
        <v>0.41478339717343488</v>
      </c>
      <c r="W4584">
        <v>0.52276142137564297</v>
      </c>
      <c r="X4584">
        <v>-0.88379348662608126</v>
      </c>
      <c r="Y4584" t="str">
        <f t="shared" si="284"/>
        <v>61-72</v>
      </c>
      <c r="Z4584" s="20">
        <f t="shared" si="285"/>
        <v>1</v>
      </c>
      <c r="AA4584" t="str">
        <f t="shared" si="286"/>
        <v>80%-100%</v>
      </c>
      <c r="AB4584">
        <f t="shared" si="287"/>
        <v>1.6809833380232648E-4</v>
      </c>
    </row>
    <row r="4585" spans="1:28" x14ac:dyDescent="0.25">
      <c r="A4585" t="s">
        <v>10077</v>
      </c>
      <c r="B4585" t="s">
        <v>10078</v>
      </c>
      <c r="C4585" t="s">
        <v>77</v>
      </c>
      <c r="D4585" t="s">
        <v>405</v>
      </c>
      <c r="E4585">
        <v>291</v>
      </c>
      <c r="F4585" t="s">
        <v>79</v>
      </c>
      <c r="G4585">
        <v>2017</v>
      </c>
      <c r="H4585" t="s">
        <v>13</v>
      </c>
      <c r="J4585" t="s">
        <v>80</v>
      </c>
      <c r="K4585">
        <v>84</v>
      </c>
      <c r="L4585" s="18">
        <v>42887</v>
      </c>
      <c r="M4585" s="18">
        <v>45297</v>
      </c>
      <c r="N4585" s="18">
        <v>43797</v>
      </c>
      <c r="O4585">
        <v>33990000</v>
      </c>
      <c r="P4585">
        <v>28990000</v>
      </c>
      <c r="Q4585">
        <v>5000000</v>
      </c>
      <c r="R4585">
        <v>498544</v>
      </c>
      <c r="S4585" t="s">
        <v>415</v>
      </c>
      <c r="T4585">
        <v>0.78688483201556159</v>
      </c>
      <c r="U4585">
        <v>0.59691241406325946</v>
      </c>
      <c r="V4585">
        <v>0.27403681783251488</v>
      </c>
      <c r="W4585">
        <v>-0.6240094295872024</v>
      </c>
      <c r="X4585">
        <v>-1.0384892414183671</v>
      </c>
      <c r="Y4585" t="str">
        <f t="shared" si="284"/>
        <v>&gt;72</v>
      </c>
      <c r="Z4585" s="20">
        <f t="shared" si="285"/>
        <v>0.85289791115033831</v>
      </c>
      <c r="AA4585" t="str">
        <f t="shared" si="286"/>
        <v>80%-100%</v>
      </c>
      <c r="AB4585">
        <f t="shared" si="287"/>
        <v>1.0337826275340162E-4</v>
      </c>
    </row>
    <row r="4586" spans="1:28" x14ac:dyDescent="0.25">
      <c r="A4586" t="s">
        <v>10079</v>
      </c>
      <c r="B4586" t="s">
        <v>10080</v>
      </c>
      <c r="C4586" t="s">
        <v>77</v>
      </c>
      <c r="D4586" t="s">
        <v>308</v>
      </c>
      <c r="E4586">
        <v>50</v>
      </c>
      <c r="F4586" t="s">
        <v>87</v>
      </c>
      <c r="G4586">
        <v>2018</v>
      </c>
      <c r="H4586" t="s">
        <v>15</v>
      </c>
      <c r="J4586" t="s">
        <v>80</v>
      </c>
      <c r="K4586">
        <v>12</v>
      </c>
      <c r="L4586" s="18">
        <v>42821</v>
      </c>
      <c r="M4586" s="18">
        <v>43186</v>
      </c>
      <c r="N4586" s="18">
        <v>42835</v>
      </c>
      <c r="O4586">
        <v>31740000</v>
      </c>
      <c r="P4586">
        <v>5000000</v>
      </c>
      <c r="Q4586">
        <v>26740000</v>
      </c>
      <c r="R4586">
        <v>458086</v>
      </c>
      <c r="S4586" t="s">
        <v>109</v>
      </c>
      <c r="T4586">
        <v>0.35027375213185169</v>
      </c>
      <c r="U4586">
        <v>-2.258415979232852</v>
      </c>
      <c r="V4586">
        <v>-0.46241203996448682</v>
      </c>
      <c r="W4586">
        <v>-0.49551223845552972</v>
      </c>
      <c r="X4586">
        <v>0.74051193869292065</v>
      </c>
      <c r="Y4586" t="str">
        <f t="shared" si="284"/>
        <v>&lt;=24</v>
      </c>
      <c r="Z4586" s="20">
        <f t="shared" si="285"/>
        <v>0.2</v>
      </c>
      <c r="AA4586" t="str">
        <f t="shared" si="286"/>
        <v>20%</v>
      </c>
      <c r="AB4586">
        <f t="shared" si="287"/>
        <v>9.4988877354164802E-5</v>
      </c>
    </row>
    <row r="4587" spans="1:28" x14ac:dyDescent="0.25">
      <c r="A4587" t="s">
        <v>10081</v>
      </c>
      <c r="B4587" t="s">
        <v>10082</v>
      </c>
      <c r="C4587" t="s">
        <v>77</v>
      </c>
      <c r="D4587" t="s">
        <v>890</v>
      </c>
      <c r="E4587">
        <v>236</v>
      </c>
      <c r="F4587" t="s">
        <v>20</v>
      </c>
      <c r="G4587">
        <v>2018</v>
      </c>
      <c r="H4587" t="s">
        <v>20</v>
      </c>
      <c r="J4587" t="s">
        <v>80</v>
      </c>
      <c r="K4587">
        <v>72</v>
      </c>
      <c r="L4587" s="18">
        <v>43157</v>
      </c>
      <c r="M4587" s="18">
        <v>45348</v>
      </c>
      <c r="N4587" s="18">
        <v>43375</v>
      </c>
      <c r="O4587">
        <v>87300000</v>
      </c>
      <c r="P4587">
        <v>45300000</v>
      </c>
      <c r="Q4587">
        <v>42000000</v>
      </c>
      <c r="R4587">
        <v>1006775</v>
      </c>
      <c r="S4587" t="s">
        <v>309</v>
      </c>
      <c r="T4587">
        <v>1.017318457509742</v>
      </c>
      <c r="U4587">
        <v>-0.77455242842339322</v>
      </c>
      <c r="V4587">
        <v>-0.52177429385250185</v>
      </c>
      <c r="W4587">
        <v>0.1975830610733027</v>
      </c>
      <c r="X4587">
        <v>0.27642467431606299</v>
      </c>
      <c r="Y4587" t="str">
        <f t="shared" si="284"/>
        <v>61-72</v>
      </c>
      <c r="Z4587" s="20">
        <f t="shared" si="285"/>
        <v>0.51890034364261173</v>
      </c>
      <c r="AA4587" t="str">
        <f t="shared" si="286"/>
        <v>40%-60%</v>
      </c>
      <c r="AB4587">
        <f t="shared" si="287"/>
        <v>2.0876522530319475E-4</v>
      </c>
    </row>
    <row r="4588" spans="1:28" x14ac:dyDescent="0.25">
      <c r="A4588" t="s">
        <v>10083</v>
      </c>
      <c r="B4588" t="s">
        <v>10084</v>
      </c>
      <c r="C4588" t="s">
        <v>77</v>
      </c>
      <c r="D4588" t="s">
        <v>78</v>
      </c>
      <c r="E4588">
        <v>60</v>
      </c>
      <c r="F4588" t="s">
        <v>12</v>
      </c>
      <c r="G4588">
        <v>2017</v>
      </c>
      <c r="H4588" t="s">
        <v>12</v>
      </c>
      <c r="J4588" t="s">
        <v>80</v>
      </c>
      <c r="K4588">
        <v>84</v>
      </c>
      <c r="L4588" s="18">
        <v>42826</v>
      </c>
      <c r="M4588" s="18">
        <v>45295</v>
      </c>
      <c r="N4588" s="18">
        <v>43103</v>
      </c>
      <c r="O4588">
        <v>78990000</v>
      </c>
      <c r="P4588">
        <v>28990000</v>
      </c>
      <c r="Q4588">
        <v>50000000</v>
      </c>
      <c r="R4588">
        <v>670673</v>
      </c>
      <c r="S4588" t="s">
        <v>338</v>
      </c>
      <c r="T4588">
        <v>1.2113678263469461</v>
      </c>
      <c r="U4588">
        <v>-1.3982526234239381</v>
      </c>
      <c r="V4588">
        <v>0.92086653473246149</v>
      </c>
      <c r="W4588">
        <v>6.1034881272370903E-2</v>
      </c>
      <c r="X4588">
        <v>1.668686467446636</v>
      </c>
      <c r="Y4588" t="str">
        <f t="shared" si="284"/>
        <v>&gt;72</v>
      </c>
      <c r="Z4588" s="20">
        <f t="shared" si="285"/>
        <v>0.36700848208634002</v>
      </c>
      <c r="AA4588" t="str">
        <f t="shared" si="286"/>
        <v>20%-40%</v>
      </c>
      <c r="AB4588">
        <f t="shared" si="287"/>
        <v>1.3907099396565223E-4</v>
      </c>
    </row>
    <row r="4589" spans="1:28" x14ac:dyDescent="0.25">
      <c r="A4589" t="s">
        <v>10085</v>
      </c>
      <c r="B4589" t="s">
        <v>10086</v>
      </c>
      <c r="C4589" t="s">
        <v>77</v>
      </c>
      <c r="D4589" t="s">
        <v>224</v>
      </c>
      <c r="E4589">
        <v>46</v>
      </c>
      <c r="F4589" t="s">
        <v>95</v>
      </c>
      <c r="G4589">
        <v>2022</v>
      </c>
      <c r="H4589" t="s">
        <v>16</v>
      </c>
      <c r="J4589" t="s">
        <v>96</v>
      </c>
      <c r="K4589">
        <v>36</v>
      </c>
      <c r="L4589" s="18">
        <v>44496</v>
      </c>
      <c r="M4589" s="18">
        <v>45592</v>
      </c>
      <c r="N4589" s="18">
        <v>44560</v>
      </c>
      <c r="O4589">
        <v>45090000</v>
      </c>
      <c r="P4589">
        <v>45090000</v>
      </c>
      <c r="Q4589">
        <v>0</v>
      </c>
      <c r="R4589">
        <v>1672071</v>
      </c>
      <c r="S4589" t="s">
        <v>235</v>
      </c>
      <c r="T4589">
        <v>-0.17123392661813511</v>
      </c>
      <c r="U4589">
        <v>1.2009447865714571</v>
      </c>
      <c r="V4589">
        <v>0.60468857480173022</v>
      </c>
      <c r="W4589">
        <v>0.3116397849162702</v>
      </c>
      <c r="X4589">
        <v>0.66316406129677774</v>
      </c>
      <c r="Y4589" t="str">
        <f t="shared" si="284"/>
        <v>25-36</v>
      </c>
      <c r="Z4589" s="20">
        <f t="shared" si="285"/>
        <v>1</v>
      </c>
      <c r="AA4589" t="str">
        <f t="shared" si="286"/>
        <v>80%-100%</v>
      </c>
      <c r="AB4589">
        <f t="shared" si="287"/>
        <v>3.467212426191931E-4</v>
      </c>
    </row>
    <row r="4590" spans="1:28" x14ac:dyDescent="0.25">
      <c r="A4590" t="s">
        <v>10087</v>
      </c>
      <c r="B4590" t="s">
        <v>10088</v>
      </c>
      <c r="C4590" t="s">
        <v>77</v>
      </c>
      <c r="D4590" t="s">
        <v>138</v>
      </c>
      <c r="E4590">
        <v>220</v>
      </c>
      <c r="F4590" t="s">
        <v>79</v>
      </c>
      <c r="G4590">
        <v>2018</v>
      </c>
      <c r="H4590" t="s">
        <v>13</v>
      </c>
      <c r="J4590" t="s">
        <v>80</v>
      </c>
      <c r="K4590">
        <v>84</v>
      </c>
      <c r="L4590" s="18">
        <v>42852</v>
      </c>
      <c r="M4590" s="18">
        <v>45409</v>
      </c>
      <c r="N4590" s="18">
        <v>44559</v>
      </c>
      <c r="O4590">
        <v>37350000</v>
      </c>
      <c r="P4590">
        <v>32615000</v>
      </c>
      <c r="Q4590">
        <v>4735000</v>
      </c>
      <c r="R4590">
        <v>666959</v>
      </c>
      <c r="S4590" t="s">
        <v>113</v>
      </c>
      <c r="T4590">
        <v>0.92029377309113969</v>
      </c>
      <c r="U4590">
        <v>0.68038483627824986</v>
      </c>
      <c r="V4590">
        <v>0.52722224758379643</v>
      </c>
      <c r="W4590">
        <v>-0.84367526365191525</v>
      </c>
      <c r="X4590">
        <v>1.3592949578620639</v>
      </c>
      <c r="Y4590" t="str">
        <f t="shared" si="284"/>
        <v>&gt;72</v>
      </c>
      <c r="Z4590" s="20">
        <f t="shared" si="285"/>
        <v>0.87322623828647927</v>
      </c>
      <c r="AA4590" t="str">
        <f t="shared" si="286"/>
        <v>80%-100%</v>
      </c>
      <c r="AB4590">
        <f t="shared" si="287"/>
        <v>1.3830085759280222E-4</v>
      </c>
    </row>
    <row r="4591" spans="1:28" x14ac:dyDescent="0.25">
      <c r="A4591" t="s">
        <v>10089</v>
      </c>
      <c r="B4591" t="s">
        <v>10090</v>
      </c>
      <c r="C4591" t="s">
        <v>77</v>
      </c>
      <c r="D4591" t="s">
        <v>116</v>
      </c>
      <c r="E4591">
        <v>291</v>
      </c>
      <c r="F4591" t="s">
        <v>17</v>
      </c>
      <c r="G4591">
        <v>2019</v>
      </c>
      <c r="H4591" t="s">
        <v>17</v>
      </c>
      <c r="I4591" t="s">
        <v>84</v>
      </c>
      <c r="J4591" t="s">
        <v>80</v>
      </c>
      <c r="K4591">
        <v>84</v>
      </c>
      <c r="L4591" s="18">
        <v>43501</v>
      </c>
      <c r="M4591" s="18">
        <v>46144</v>
      </c>
      <c r="N4591" s="18">
        <v>44148</v>
      </c>
      <c r="O4591">
        <v>49490000</v>
      </c>
      <c r="P4591">
        <v>42577000</v>
      </c>
      <c r="Q4591">
        <v>6913000</v>
      </c>
      <c r="R4591">
        <v>838854</v>
      </c>
      <c r="S4591" t="s">
        <v>841</v>
      </c>
      <c r="T4591">
        <v>-9.8615742829260302</v>
      </c>
      <c r="U4591">
        <v>0.62736943744573359</v>
      </c>
      <c r="V4591">
        <v>7.8237253063966533E-2</v>
      </c>
      <c r="W4591">
        <v>-0.53998733767145557</v>
      </c>
      <c r="X4591">
        <v>1.281947080465921</v>
      </c>
      <c r="Y4591" t="str">
        <f t="shared" si="284"/>
        <v>&gt;72</v>
      </c>
      <c r="Z4591" s="20">
        <f t="shared" si="285"/>
        <v>0.86031521519498888</v>
      </c>
      <c r="AA4591" t="str">
        <f t="shared" si="286"/>
        <v>80%-100%</v>
      </c>
      <c r="AB4591">
        <f t="shared" si="287"/>
        <v>1.7394506648107683E-4</v>
      </c>
    </row>
    <row r="4592" spans="1:28" x14ac:dyDescent="0.25">
      <c r="A4592" t="s">
        <v>10091</v>
      </c>
      <c r="B4592" t="s">
        <v>10092</v>
      </c>
      <c r="C4592" t="s">
        <v>77</v>
      </c>
      <c r="D4592" t="s">
        <v>216</v>
      </c>
      <c r="E4592">
        <v>49</v>
      </c>
      <c r="F4592" t="s">
        <v>87</v>
      </c>
      <c r="G4592">
        <v>2017</v>
      </c>
      <c r="H4592" t="s">
        <v>15</v>
      </c>
      <c r="J4592" t="s">
        <v>80</v>
      </c>
      <c r="K4592">
        <v>84</v>
      </c>
      <c r="L4592" s="18">
        <v>42759</v>
      </c>
      <c r="M4592" s="18">
        <v>45315</v>
      </c>
      <c r="N4592" s="18">
        <v>43861</v>
      </c>
      <c r="O4592">
        <v>38350000</v>
      </c>
      <c r="P4592">
        <v>35050000</v>
      </c>
      <c r="Q4592">
        <v>3300000</v>
      </c>
      <c r="R4592">
        <v>755251</v>
      </c>
      <c r="S4592" t="s">
        <v>635</v>
      </c>
      <c r="T4592">
        <v>0.16835246884697261</v>
      </c>
      <c r="U4592">
        <v>0.84760711185371518</v>
      </c>
      <c r="V4592">
        <v>0.2426136688960242</v>
      </c>
      <c r="W4592">
        <v>-0.27206104240158058</v>
      </c>
      <c r="X4592">
        <v>-0.4197062222492236</v>
      </c>
      <c r="Y4592" t="str">
        <f t="shared" si="284"/>
        <v>&gt;72</v>
      </c>
      <c r="Z4592" s="20">
        <f t="shared" si="285"/>
        <v>0.91395045632333771</v>
      </c>
      <c r="AA4592" t="str">
        <f t="shared" si="286"/>
        <v>80%-100%</v>
      </c>
      <c r="AB4592">
        <f t="shared" si="287"/>
        <v>1.5660911839831455E-4</v>
      </c>
    </row>
    <row r="4593" spans="1:28" x14ac:dyDescent="0.25">
      <c r="A4593" t="s">
        <v>10093</v>
      </c>
      <c r="B4593" t="s">
        <v>10094</v>
      </c>
      <c r="C4593" t="s">
        <v>77</v>
      </c>
      <c r="D4593" t="s">
        <v>197</v>
      </c>
      <c r="E4593">
        <v>252</v>
      </c>
      <c r="F4593" t="s">
        <v>87</v>
      </c>
      <c r="G4593">
        <v>2017</v>
      </c>
      <c r="H4593" t="s">
        <v>15</v>
      </c>
      <c r="J4593" t="s">
        <v>80</v>
      </c>
      <c r="K4593">
        <v>72</v>
      </c>
      <c r="L4593" s="18">
        <v>42531</v>
      </c>
      <c r="M4593" s="18">
        <v>44840</v>
      </c>
      <c r="N4593" s="18">
        <v>43810</v>
      </c>
      <c r="O4593">
        <v>35150000</v>
      </c>
      <c r="P4593">
        <v>26150000</v>
      </c>
      <c r="Q4593">
        <v>9000000</v>
      </c>
      <c r="R4593">
        <v>539814</v>
      </c>
      <c r="S4593" t="s">
        <v>403</v>
      </c>
      <c r="T4593">
        <v>0.38665800878882761</v>
      </c>
      <c r="U4593">
        <v>0.14956758558151331</v>
      </c>
      <c r="V4593">
        <v>-0.49869251233265838</v>
      </c>
      <c r="W4593">
        <v>-0.27446435727786811</v>
      </c>
      <c r="X4593">
        <v>-0.26501046745693763</v>
      </c>
      <c r="Y4593" t="str">
        <f t="shared" si="284"/>
        <v>61-72</v>
      </c>
      <c r="Z4593" s="20">
        <f t="shared" si="285"/>
        <v>0.7439544807965861</v>
      </c>
      <c r="AA4593" t="str">
        <f t="shared" si="286"/>
        <v>60%-80%</v>
      </c>
      <c r="AB4593">
        <f t="shared" si="287"/>
        <v>1.1193602476404237E-4</v>
      </c>
    </row>
    <row r="4594" spans="1:28" x14ac:dyDescent="0.25">
      <c r="A4594" t="s">
        <v>10095</v>
      </c>
      <c r="B4594" t="s">
        <v>10096</v>
      </c>
      <c r="C4594" t="s">
        <v>77</v>
      </c>
      <c r="D4594" t="s">
        <v>212</v>
      </c>
      <c r="E4594">
        <v>252</v>
      </c>
      <c r="F4594" t="s">
        <v>117</v>
      </c>
      <c r="G4594">
        <v>2018</v>
      </c>
      <c r="H4594" t="s">
        <v>14</v>
      </c>
      <c r="J4594" t="s">
        <v>80</v>
      </c>
      <c r="K4594">
        <v>48</v>
      </c>
      <c r="L4594" s="18">
        <v>42943</v>
      </c>
      <c r="M4594" s="18">
        <v>44404</v>
      </c>
      <c r="N4594" s="18">
        <v>43399</v>
      </c>
      <c r="O4594">
        <v>48850000</v>
      </c>
      <c r="P4594">
        <v>38850000</v>
      </c>
      <c r="Q4594">
        <v>10000000</v>
      </c>
      <c r="R4594">
        <v>1125903</v>
      </c>
      <c r="S4594" t="s">
        <v>403</v>
      </c>
      <c r="T4594">
        <v>0.30176140992255063</v>
      </c>
      <c r="U4594">
        <v>0.36036913287427658</v>
      </c>
      <c r="V4594">
        <v>0.52564408481904745</v>
      </c>
      <c r="W4594">
        <v>-0.39162637237653858</v>
      </c>
      <c r="X4594">
        <v>0.81785981608906366</v>
      </c>
      <c r="Y4594" t="str">
        <f t="shared" si="284"/>
        <v>37-48</v>
      </c>
      <c r="Z4594" s="20">
        <f t="shared" si="285"/>
        <v>0.79529170931422721</v>
      </c>
      <c r="AA4594" t="str">
        <f t="shared" si="286"/>
        <v>60%-80%</v>
      </c>
      <c r="AB4594">
        <f t="shared" si="287"/>
        <v>2.3346765013487907E-4</v>
      </c>
    </row>
    <row r="4595" spans="1:28" x14ac:dyDescent="0.25">
      <c r="A4595" t="s">
        <v>10097</v>
      </c>
      <c r="B4595" t="s">
        <v>10098</v>
      </c>
      <c r="C4595" t="s">
        <v>77</v>
      </c>
      <c r="D4595" t="s">
        <v>246</v>
      </c>
      <c r="E4595">
        <v>76</v>
      </c>
      <c r="F4595" t="s">
        <v>117</v>
      </c>
      <c r="G4595">
        <v>2020</v>
      </c>
      <c r="H4595" t="s">
        <v>14</v>
      </c>
      <c r="I4595" t="s">
        <v>84</v>
      </c>
      <c r="J4595" t="s">
        <v>80</v>
      </c>
      <c r="K4595">
        <v>24</v>
      </c>
      <c r="L4595" s="18">
        <v>43613</v>
      </c>
      <c r="M4595" s="18">
        <v>44344</v>
      </c>
      <c r="N4595" s="18">
        <v>43690</v>
      </c>
      <c r="O4595">
        <v>50990000</v>
      </c>
      <c r="P4595">
        <v>35990000</v>
      </c>
      <c r="Q4595">
        <v>15000000</v>
      </c>
      <c r="R4595">
        <v>1780274</v>
      </c>
      <c r="S4595" t="s">
        <v>413</v>
      </c>
      <c r="T4595">
        <v>1.550954221812054</v>
      </c>
      <c r="U4595">
        <v>-7.0014974972013493E-3</v>
      </c>
      <c r="V4595">
        <v>0.4070773498450232</v>
      </c>
      <c r="W4595">
        <v>-0.1516599788458339</v>
      </c>
      <c r="X4595">
        <v>1.668686467446636</v>
      </c>
      <c r="Y4595" t="str">
        <f t="shared" si="284"/>
        <v>&lt;=24</v>
      </c>
      <c r="Z4595" s="20">
        <f t="shared" si="285"/>
        <v>0.70582467150421646</v>
      </c>
      <c r="AA4595" t="str">
        <f t="shared" si="286"/>
        <v>60%-80%</v>
      </c>
      <c r="AB4595">
        <f t="shared" si="287"/>
        <v>3.6915825553020259E-4</v>
      </c>
    </row>
    <row r="4596" spans="1:28" x14ac:dyDescent="0.25">
      <c r="A4596" t="s">
        <v>10099</v>
      </c>
      <c r="B4596" t="s">
        <v>10100</v>
      </c>
      <c r="C4596" t="s">
        <v>77</v>
      </c>
      <c r="D4596" t="s">
        <v>1075</v>
      </c>
      <c r="E4596">
        <v>60</v>
      </c>
      <c r="F4596" t="s">
        <v>12</v>
      </c>
      <c r="G4596">
        <v>2019</v>
      </c>
      <c r="H4596" t="s">
        <v>12</v>
      </c>
      <c r="I4596" t="s">
        <v>84</v>
      </c>
      <c r="J4596" t="s">
        <v>80</v>
      </c>
      <c r="K4596">
        <v>48</v>
      </c>
      <c r="L4596" s="18">
        <v>43592</v>
      </c>
      <c r="M4596" s="18">
        <v>45112</v>
      </c>
      <c r="N4596" s="18">
        <v>44020</v>
      </c>
      <c r="O4596">
        <v>63990000</v>
      </c>
      <c r="P4596">
        <v>30000000</v>
      </c>
      <c r="Q4596">
        <v>33990000</v>
      </c>
      <c r="R4596">
        <v>892638</v>
      </c>
      <c r="S4596" t="s">
        <v>189</v>
      </c>
      <c r="T4596">
        <v>0.3745299232365023</v>
      </c>
      <c r="U4596">
        <v>-0.980179579765182</v>
      </c>
      <c r="V4596">
        <v>-2.7667345059731379E-2</v>
      </c>
      <c r="W4596">
        <v>-0.41612086731784698</v>
      </c>
      <c r="X4596">
        <v>-1.1931849962106531</v>
      </c>
      <c r="Y4596" t="str">
        <f t="shared" si="284"/>
        <v>37-48</v>
      </c>
      <c r="Z4596" s="20">
        <f t="shared" si="285"/>
        <v>0.46882325363338023</v>
      </c>
      <c r="AA4596" t="str">
        <f t="shared" si="286"/>
        <v>40%-60%</v>
      </c>
      <c r="AB4596">
        <f t="shared" si="287"/>
        <v>1.8509773602263976E-4</v>
      </c>
    </row>
    <row r="4597" spans="1:28" x14ac:dyDescent="0.25">
      <c r="A4597" t="s">
        <v>10101</v>
      </c>
      <c r="B4597" t="s">
        <v>10102</v>
      </c>
      <c r="C4597" t="s">
        <v>77</v>
      </c>
      <c r="D4597" t="s">
        <v>373</v>
      </c>
      <c r="E4597">
        <v>38</v>
      </c>
      <c r="F4597" t="s">
        <v>11</v>
      </c>
      <c r="G4597">
        <v>2018</v>
      </c>
      <c r="H4597" t="s">
        <v>11</v>
      </c>
      <c r="J4597" t="s">
        <v>80</v>
      </c>
      <c r="K4597">
        <v>60</v>
      </c>
      <c r="L4597" s="18">
        <v>43134</v>
      </c>
      <c r="M4597" s="18">
        <v>44987</v>
      </c>
      <c r="N4597" s="18">
        <v>43270</v>
      </c>
      <c r="O4597">
        <v>59390100</v>
      </c>
      <c r="P4597">
        <v>40570146</v>
      </c>
      <c r="Q4597">
        <v>18819954</v>
      </c>
      <c r="R4597">
        <v>961108</v>
      </c>
      <c r="S4597" t="s">
        <v>150</v>
      </c>
      <c r="T4597">
        <v>-1.4407288855812889E-3</v>
      </c>
      <c r="U4597">
        <v>-0.1002606709012988</v>
      </c>
      <c r="V4597">
        <v>-1.417786034697331</v>
      </c>
      <c r="W4597">
        <v>1.4418098072411829</v>
      </c>
      <c r="X4597">
        <v>-0.26501046745693763</v>
      </c>
      <c r="Y4597" t="str">
        <f t="shared" si="284"/>
        <v>49-60</v>
      </c>
      <c r="Z4597" s="20">
        <f t="shared" si="285"/>
        <v>0.68311294306626857</v>
      </c>
      <c r="AA4597" t="str">
        <f t="shared" si="286"/>
        <v>60%-80%</v>
      </c>
      <c r="AB4597">
        <f t="shared" si="287"/>
        <v>1.992956997945945E-4</v>
      </c>
    </row>
    <row r="4598" spans="1:28" x14ac:dyDescent="0.25">
      <c r="A4598" t="s">
        <v>10103</v>
      </c>
      <c r="B4598" t="s">
        <v>10104</v>
      </c>
      <c r="C4598" t="s">
        <v>77</v>
      </c>
      <c r="D4598" t="s">
        <v>172</v>
      </c>
      <c r="E4598">
        <v>7</v>
      </c>
      <c r="F4598" t="s">
        <v>17</v>
      </c>
      <c r="G4598">
        <v>2022</v>
      </c>
      <c r="H4598" t="s">
        <v>155</v>
      </c>
      <c r="I4598" t="s">
        <v>84</v>
      </c>
      <c r="J4598" t="s">
        <v>80</v>
      </c>
      <c r="K4598">
        <v>84</v>
      </c>
      <c r="L4598" s="18">
        <v>44308</v>
      </c>
      <c r="M4598" s="18">
        <v>46865</v>
      </c>
      <c r="N4598" s="18">
        <v>44516</v>
      </c>
      <c r="O4598">
        <v>77803000</v>
      </c>
      <c r="P4598">
        <v>57803000</v>
      </c>
      <c r="Q4598">
        <v>20000000</v>
      </c>
      <c r="R4598">
        <v>1340997</v>
      </c>
      <c r="S4598" t="s">
        <v>400</v>
      </c>
      <c r="T4598">
        <v>0.43517035099812862</v>
      </c>
      <c r="U4598">
        <v>0.1454039800959416</v>
      </c>
      <c r="V4598">
        <v>-0.65872966232038199</v>
      </c>
      <c r="W4598">
        <v>0.4909056337066478</v>
      </c>
      <c r="X4598">
        <v>2.1327737318234941</v>
      </c>
      <c r="Y4598" t="str">
        <f t="shared" si="284"/>
        <v>&gt;72</v>
      </c>
      <c r="Z4598" s="20">
        <f t="shared" si="285"/>
        <v>0.74294050357955344</v>
      </c>
      <c r="AA4598" t="str">
        <f t="shared" si="286"/>
        <v>60%-80%</v>
      </c>
      <c r="AB4598">
        <f t="shared" si="287"/>
        <v>2.780696191660582E-4</v>
      </c>
    </row>
    <row r="4599" spans="1:28" x14ac:dyDescent="0.25">
      <c r="A4599" t="s">
        <v>1167</v>
      </c>
      <c r="B4599" t="s">
        <v>1168</v>
      </c>
      <c r="C4599" t="s">
        <v>77</v>
      </c>
      <c r="D4599" t="s">
        <v>246</v>
      </c>
      <c r="E4599">
        <v>291</v>
      </c>
      <c r="F4599" t="s">
        <v>17</v>
      </c>
      <c r="G4599">
        <v>2020</v>
      </c>
      <c r="H4599" t="s">
        <v>17</v>
      </c>
      <c r="I4599" t="s">
        <v>84</v>
      </c>
      <c r="J4599" t="s">
        <v>80</v>
      </c>
      <c r="K4599">
        <v>72</v>
      </c>
      <c r="L4599" s="18">
        <v>43806</v>
      </c>
      <c r="M4599" s="18">
        <v>45850</v>
      </c>
      <c r="N4599" s="18">
        <v>43873</v>
      </c>
      <c r="O4599">
        <v>55490000</v>
      </c>
      <c r="P4599">
        <v>46490000</v>
      </c>
      <c r="Q4599">
        <v>9000000</v>
      </c>
      <c r="R4599">
        <v>1067044</v>
      </c>
      <c r="S4599" t="s">
        <v>841</v>
      </c>
      <c r="T4599">
        <v>0.98093420085276606</v>
      </c>
      <c r="U4599">
        <v>0.534952560678566</v>
      </c>
      <c r="V4599">
        <v>0.92086653473246149</v>
      </c>
      <c r="W4599">
        <v>0.14018429459416989</v>
      </c>
      <c r="X4599">
        <v>0.81785981608906366</v>
      </c>
      <c r="Y4599" t="str">
        <f t="shared" si="284"/>
        <v>61-72</v>
      </c>
      <c r="Z4599" s="20">
        <f t="shared" si="285"/>
        <v>0.83780861416471442</v>
      </c>
      <c r="AA4599" t="str">
        <f t="shared" si="286"/>
        <v>80%-100%</v>
      </c>
      <c r="AB4599">
        <f t="shared" si="287"/>
        <v>2.2126262677204153E-4</v>
      </c>
    </row>
    <row r="4600" spans="1:28" x14ac:dyDescent="0.25">
      <c r="A4600" t="s">
        <v>10105</v>
      </c>
      <c r="B4600" t="s">
        <v>10106</v>
      </c>
      <c r="C4600" t="s">
        <v>77</v>
      </c>
      <c r="D4600" t="s">
        <v>421</v>
      </c>
      <c r="E4600">
        <v>46</v>
      </c>
      <c r="F4600" t="s">
        <v>17</v>
      </c>
      <c r="G4600">
        <v>2017</v>
      </c>
      <c r="H4600" t="s">
        <v>17</v>
      </c>
      <c r="J4600" t="s">
        <v>80</v>
      </c>
      <c r="K4600">
        <v>72</v>
      </c>
      <c r="L4600" s="18">
        <v>42690</v>
      </c>
      <c r="M4600" s="18">
        <v>44881</v>
      </c>
      <c r="N4600" s="18">
        <v>43130</v>
      </c>
      <c r="O4600">
        <v>56490000</v>
      </c>
      <c r="P4600">
        <v>28245000</v>
      </c>
      <c r="Q4600">
        <v>28245000</v>
      </c>
      <c r="R4600">
        <v>741460</v>
      </c>
      <c r="S4600" t="s">
        <v>287</v>
      </c>
      <c r="T4600">
        <v>0.1562243832946473</v>
      </c>
      <c r="U4600">
        <v>-0.85216124758390532</v>
      </c>
      <c r="V4600">
        <v>0.99991102471514426</v>
      </c>
      <c r="W4600">
        <v>-0.42866682814144402</v>
      </c>
      <c r="X4600">
        <v>-0.49705409964536651</v>
      </c>
      <c r="Y4600" t="str">
        <f t="shared" si="284"/>
        <v>61-72</v>
      </c>
      <c r="Z4600" s="20">
        <f t="shared" si="285"/>
        <v>0.5</v>
      </c>
      <c r="AA4600" t="str">
        <f t="shared" si="286"/>
        <v>40%-60%</v>
      </c>
      <c r="AB4600">
        <f t="shared" si="287"/>
        <v>1.5374941168911304E-4</v>
      </c>
    </row>
    <row r="4601" spans="1:28" x14ac:dyDescent="0.25">
      <c r="A4601" t="s">
        <v>10107</v>
      </c>
      <c r="B4601" t="s">
        <v>10108</v>
      </c>
      <c r="C4601" t="s">
        <v>77</v>
      </c>
      <c r="D4601" t="s">
        <v>165</v>
      </c>
      <c r="E4601">
        <v>61</v>
      </c>
      <c r="F4601" t="s">
        <v>117</v>
      </c>
      <c r="G4601">
        <v>2020</v>
      </c>
      <c r="H4601" t="s">
        <v>14</v>
      </c>
      <c r="I4601" t="s">
        <v>84</v>
      </c>
      <c r="J4601" t="s">
        <v>80</v>
      </c>
      <c r="K4601">
        <v>72</v>
      </c>
      <c r="L4601" s="18">
        <v>43675</v>
      </c>
      <c r="M4601" s="18">
        <v>45867</v>
      </c>
      <c r="N4601" s="18">
        <v>44368</v>
      </c>
      <c r="O4601">
        <v>47990000</v>
      </c>
      <c r="P4601">
        <v>28794000</v>
      </c>
      <c r="Q4601">
        <v>19196000</v>
      </c>
      <c r="R4601">
        <v>702079</v>
      </c>
      <c r="S4601" t="s">
        <v>146</v>
      </c>
      <c r="T4601">
        <v>0.72624440425393522</v>
      </c>
      <c r="U4601">
        <v>-0.44154004075283299</v>
      </c>
      <c r="V4601">
        <v>0.2094661248883162</v>
      </c>
      <c r="W4601">
        <v>-0.11183153178679579</v>
      </c>
      <c r="X4601">
        <v>0.43112042910834891</v>
      </c>
      <c r="Y4601" t="str">
        <f t="shared" si="284"/>
        <v>61-72</v>
      </c>
      <c r="Z4601" s="20">
        <f t="shared" si="285"/>
        <v>0.6</v>
      </c>
      <c r="AA4601" t="str">
        <f t="shared" si="286"/>
        <v>40%-60%</v>
      </c>
      <c r="AB4601">
        <f t="shared" si="287"/>
        <v>1.4558335339638119E-4</v>
      </c>
    </row>
    <row r="4602" spans="1:28" x14ac:dyDescent="0.25">
      <c r="A4602" t="s">
        <v>10109</v>
      </c>
      <c r="B4602" t="s">
        <v>10110</v>
      </c>
      <c r="C4602" t="s">
        <v>77</v>
      </c>
      <c r="D4602" t="s">
        <v>86</v>
      </c>
      <c r="E4602">
        <v>220</v>
      </c>
      <c r="F4602" t="s">
        <v>117</v>
      </c>
      <c r="G4602">
        <v>2020</v>
      </c>
      <c r="H4602" t="s">
        <v>14</v>
      </c>
      <c r="I4602" t="s">
        <v>84</v>
      </c>
      <c r="J4602" t="s">
        <v>80</v>
      </c>
      <c r="K4602">
        <v>36</v>
      </c>
      <c r="L4602" s="18">
        <v>43806</v>
      </c>
      <c r="M4602" s="18">
        <v>44754</v>
      </c>
      <c r="N4602" s="18">
        <v>44012</v>
      </c>
      <c r="O4602">
        <v>47422200</v>
      </c>
      <c r="P4602">
        <v>29846410</v>
      </c>
      <c r="Q4602">
        <v>17575790</v>
      </c>
      <c r="R4602">
        <v>1060212</v>
      </c>
      <c r="S4602" t="s">
        <v>455</v>
      </c>
      <c r="T4602">
        <v>0.99306228640509131</v>
      </c>
      <c r="U4602">
        <v>-0.32091461700102503</v>
      </c>
      <c r="V4602">
        <v>0.32803285986234038</v>
      </c>
      <c r="W4602">
        <v>-0.46758353566655558</v>
      </c>
      <c r="X4602">
        <v>-0.65174985443765243</v>
      </c>
      <c r="Y4602" t="str">
        <f t="shared" si="284"/>
        <v>25-36</v>
      </c>
      <c r="Z4602" s="20">
        <f t="shared" si="285"/>
        <v>0.62937632585582282</v>
      </c>
      <c r="AA4602" t="str">
        <f t="shared" si="286"/>
        <v>60%-80%</v>
      </c>
      <c r="AB4602">
        <f t="shared" si="287"/>
        <v>2.1984594080022915E-4</v>
      </c>
    </row>
    <row r="4603" spans="1:28" x14ac:dyDescent="0.25">
      <c r="A4603" t="s">
        <v>10111</v>
      </c>
      <c r="B4603" t="s">
        <v>10112</v>
      </c>
      <c r="C4603" t="s">
        <v>77</v>
      </c>
      <c r="D4603" t="s">
        <v>651</v>
      </c>
      <c r="E4603">
        <v>74</v>
      </c>
      <c r="F4603" t="s">
        <v>9</v>
      </c>
      <c r="G4603">
        <v>2017</v>
      </c>
      <c r="H4603" t="s">
        <v>9</v>
      </c>
      <c r="J4603" t="s">
        <v>80</v>
      </c>
      <c r="K4603">
        <v>60</v>
      </c>
      <c r="L4603" s="18">
        <v>42774</v>
      </c>
      <c r="M4603" s="18">
        <v>44775</v>
      </c>
      <c r="N4603" s="18">
        <v>44106</v>
      </c>
      <c r="O4603">
        <v>132900000</v>
      </c>
      <c r="P4603">
        <v>66450000</v>
      </c>
      <c r="Q4603">
        <v>66450000</v>
      </c>
      <c r="R4603">
        <v>1796687</v>
      </c>
      <c r="S4603" t="s">
        <v>294</v>
      </c>
      <c r="T4603">
        <v>0.78688483201556159</v>
      </c>
      <c r="U4603">
        <v>-0.85216124758390532</v>
      </c>
      <c r="V4603">
        <v>0.72325530977575447</v>
      </c>
      <c r="W4603">
        <v>-0.2510294649801928</v>
      </c>
      <c r="X4603">
        <v>0.19907679691992</v>
      </c>
      <c r="Y4603" t="str">
        <f t="shared" si="284"/>
        <v>49-60</v>
      </c>
      <c r="Z4603" s="20">
        <f t="shared" si="285"/>
        <v>0.5</v>
      </c>
      <c r="AA4603" t="str">
        <f t="shared" si="286"/>
        <v>40%-60%</v>
      </c>
      <c r="AB4603">
        <f t="shared" si="287"/>
        <v>3.7256166110036606E-4</v>
      </c>
    </row>
    <row r="4604" spans="1:28" x14ac:dyDescent="0.25">
      <c r="A4604" t="s">
        <v>10113</v>
      </c>
      <c r="B4604" t="s">
        <v>10114</v>
      </c>
      <c r="C4604" t="s">
        <v>77</v>
      </c>
      <c r="D4604" t="s">
        <v>254</v>
      </c>
      <c r="E4604">
        <v>38</v>
      </c>
      <c r="F4604" t="s">
        <v>12</v>
      </c>
      <c r="G4604">
        <v>2020</v>
      </c>
      <c r="H4604" t="s">
        <v>12</v>
      </c>
      <c r="I4604" t="s">
        <v>84</v>
      </c>
      <c r="J4604" t="s">
        <v>80</v>
      </c>
      <c r="K4604">
        <v>72</v>
      </c>
      <c r="L4604" s="18">
        <v>43536</v>
      </c>
      <c r="M4604" s="18">
        <v>45994</v>
      </c>
      <c r="N4604" s="18">
        <v>44201</v>
      </c>
      <c r="O4604">
        <v>73365000</v>
      </c>
      <c r="P4604">
        <v>36682500</v>
      </c>
      <c r="Q4604">
        <v>36682500</v>
      </c>
      <c r="R4604">
        <v>943253</v>
      </c>
      <c r="S4604" t="s">
        <v>259</v>
      </c>
      <c r="T4604">
        <v>0.1804805543992978</v>
      </c>
      <c r="U4604">
        <v>-0.85216124758390532</v>
      </c>
      <c r="V4604">
        <v>-0.18575632502509701</v>
      </c>
      <c r="W4604">
        <v>1.6671724368502401</v>
      </c>
      <c r="X4604">
        <v>-0.1103147126646518</v>
      </c>
      <c r="Y4604" t="str">
        <f t="shared" si="284"/>
        <v>61-72</v>
      </c>
      <c r="Z4604" s="20">
        <f t="shared" si="285"/>
        <v>0.5</v>
      </c>
      <c r="AA4604" t="str">
        <f t="shared" si="286"/>
        <v>40%-60%</v>
      </c>
      <c r="AB4604">
        <f t="shared" si="287"/>
        <v>1.9559328058693784E-4</v>
      </c>
    </row>
    <row r="4605" spans="1:28" x14ac:dyDescent="0.25">
      <c r="A4605" t="s">
        <v>10115</v>
      </c>
      <c r="B4605" t="s">
        <v>10116</v>
      </c>
      <c r="C4605" t="s">
        <v>77</v>
      </c>
      <c r="D4605" t="s">
        <v>1267</v>
      </c>
      <c r="E4605">
        <v>50</v>
      </c>
      <c r="F4605" t="s">
        <v>17</v>
      </c>
      <c r="G4605">
        <v>2019</v>
      </c>
      <c r="H4605" t="s">
        <v>17</v>
      </c>
      <c r="J4605" t="s">
        <v>80</v>
      </c>
      <c r="K4605">
        <v>72</v>
      </c>
      <c r="L4605" s="18">
        <v>43251</v>
      </c>
      <c r="M4605" s="18">
        <v>45443</v>
      </c>
      <c r="N4605" s="18">
        <v>43431</v>
      </c>
      <c r="O4605">
        <v>55547850</v>
      </c>
      <c r="P4605">
        <v>27773925</v>
      </c>
      <c r="Q4605">
        <v>27773925</v>
      </c>
      <c r="R4605">
        <v>851235</v>
      </c>
      <c r="S4605" t="s">
        <v>109</v>
      </c>
      <c r="T4605">
        <v>1.429673366288801</v>
      </c>
      <c r="U4605">
        <v>-0.85216124758390532</v>
      </c>
      <c r="V4605">
        <v>0.4070773498450232</v>
      </c>
      <c r="W4605">
        <v>-0.5260473812007922</v>
      </c>
      <c r="X4605">
        <v>0.81785981608906366</v>
      </c>
      <c r="Y4605" t="str">
        <f t="shared" si="284"/>
        <v>61-72</v>
      </c>
      <c r="Z4605" s="20">
        <f t="shared" si="285"/>
        <v>0.5</v>
      </c>
      <c r="AA4605" t="str">
        <f t="shared" si="286"/>
        <v>40%-60%</v>
      </c>
      <c r="AB4605">
        <f t="shared" si="287"/>
        <v>1.7651239508426905E-4</v>
      </c>
    </row>
    <row r="4606" spans="1:28" x14ac:dyDescent="0.25">
      <c r="A4606" t="s">
        <v>10117</v>
      </c>
      <c r="B4606" t="s">
        <v>10118</v>
      </c>
      <c r="C4606" t="s">
        <v>77</v>
      </c>
      <c r="D4606" t="s">
        <v>149</v>
      </c>
      <c r="E4606">
        <v>220</v>
      </c>
      <c r="F4606" t="s">
        <v>17</v>
      </c>
      <c r="G4606">
        <v>2019</v>
      </c>
      <c r="H4606" t="s">
        <v>17</v>
      </c>
      <c r="J4606" t="s">
        <v>80</v>
      </c>
      <c r="K4606">
        <v>72</v>
      </c>
      <c r="L4606" s="18">
        <v>43226</v>
      </c>
      <c r="M4606" s="18">
        <v>45448</v>
      </c>
      <c r="N4606" s="18">
        <v>43719</v>
      </c>
      <c r="O4606">
        <v>63890000</v>
      </c>
      <c r="P4606">
        <v>50325000</v>
      </c>
      <c r="Q4606">
        <v>13565000</v>
      </c>
      <c r="R4606">
        <v>1097698</v>
      </c>
      <c r="S4606" t="s">
        <v>113</v>
      </c>
      <c r="T4606">
        <v>8.3455869980695638E-2</v>
      </c>
      <c r="U4606">
        <v>0.32912186112717801</v>
      </c>
      <c r="V4606">
        <v>0.19745570985789759</v>
      </c>
      <c r="W4606">
        <v>1.247151259373664</v>
      </c>
      <c r="X4606">
        <v>1.7460343448427791</v>
      </c>
      <c r="Y4606" t="str">
        <f t="shared" si="284"/>
        <v>61-72</v>
      </c>
      <c r="Z4606" s="20">
        <f t="shared" si="285"/>
        <v>0.78768195335733293</v>
      </c>
      <c r="AA4606" t="str">
        <f t="shared" si="286"/>
        <v>60%-80%</v>
      </c>
      <c r="AB4606">
        <f t="shared" si="287"/>
        <v>2.2761905121289886E-4</v>
      </c>
    </row>
    <row r="4607" spans="1:28" x14ac:dyDescent="0.25">
      <c r="A4607" t="s">
        <v>10119</v>
      </c>
      <c r="B4607" t="s">
        <v>10120</v>
      </c>
      <c r="C4607" t="s">
        <v>77</v>
      </c>
      <c r="D4607" t="s">
        <v>78</v>
      </c>
      <c r="E4607">
        <v>59</v>
      </c>
      <c r="F4607" t="s">
        <v>79</v>
      </c>
      <c r="G4607">
        <v>2017</v>
      </c>
      <c r="H4607" t="s">
        <v>13</v>
      </c>
      <c r="J4607" t="s">
        <v>80</v>
      </c>
      <c r="K4607">
        <v>84</v>
      </c>
      <c r="L4607" s="18">
        <v>43040</v>
      </c>
      <c r="M4607" s="18">
        <v>45302</v>
      </c>
      <c r="N4607" s="18">
        <v>43398</v>
      </c>
      <c r="O4607">
        <v>37940000</v>
      </c>
      <c r="P4607">
        <v>19322060</v>
      </c>
      <c r="Q4607">
        <v>18617940</v>
      </c>
      <c r="R4607">
        <v>445595</v>
      </c>
      <c r="S4607" t="s">
        <v>612</v>
      </c>
      <c r="T4607">
        <v>0.59283546317835722</v>
      </c>
      <c r="U4607">
        <v>-0.81405811050511068</v>
      </c>
      <c r="V4607">
        <v>0.92086653473246149</v>
      </c>
      <c r="W4607">
        <v>-0.51025507003815807</v>
      </c>
      <c r="X4607">
        <v>-0.49705409964536651</v>
      </c>
      <c r="Y4607" t="str">
        <f t="shared" si="284"/>
        <v>&gt;72</v>
      </c>
      <c r="Z4607" s="20">
        <f t="shared" si="285"/>
        <v>0.50927938850817078</v>
      </c>
      <c r="AA4607" t="str">
        <f t="shared" si="286"/>
        <v>40%-60%</v>
      </c>
      <c r="AB4607">
        <f t="shared" si="287"/>
        <v>9.2398739111496675E-5</v>
      </c>
    </row>
    <row r="4608" spans="1:28" x14ac:dyDescent="0.25">
      <c r="A4608" t="s">
        <v>1112</v>
      </c>
      <c r="B4608" t="s">
        <v>1113</v>
      </c>
      <c r="C4608" t="s">
        <v>77</v>
      </c>
      <c r="D4608" t="s">
        <v>256</v>
      </c>
      <c r="E4608">
        <v>48</v>
      </c>
      <c r="F4608" t="s">
        <v>87</v>
      </c>
      <c r="G4608">
        <v>2018</v>
      </c>
      <c r="H4608" t="s">
        <v>15</v>
      </c>
      <c r="J4608" t="s">
        <v>80</v>
      </c>
      <c r="K4608">
        <v>84</v>
      </c>
      <c r="L4608" s="18">
        <v>42941</v>
      </c>
      <c r="M4608" s="18">
        <v>45498</v>
      </c>
      <c r="N4608" s="18">
        <v>43740</v>
      </c>
      <c r="O4608">
        <v>44790000</v>
      </c>
      <c r="P4608">
        <v>40290000</v>
      </c>
      <c r="Q4608">
        <v>4500000</v>
      </c>
      <c r="R4608">
        <v>916363</v>
      </c>
      <c r="S4608" t="s">
        <v>178</v>
      </c>
      <c r="T4608">
        <v>-0.94743140196695275</v>
      </c>
      <c r="U4608">
        <v>0.78839836309750577</v>
      </c>
      <c r="V4608">
        <v>0.92086653473246149</v>
      </c>
      <c r="W4608">
        <v>-0.58977289649525322</v>
      </c>
      <c r="X4608">
        <v>1.5913385900504931</v>
      </c>
      <c r="Y4608" t="str">
        <f t="shared" si="284"/>
        <v>&gt;72</v>
      </c>
      <c r="Z4608" s="20">
        <f t="shared" si="285"/>
        <v>0.89953114534494305</v>
      </c>
      <c r="AA4608" t="str">
        <f t="shared" si="286"/>
        <v>80%-100%</v>
      </c>
      <c r="AB4608">
        <f t="shared" si="287"/>
        <v>1.9001736053687413E-4</v>
      </c>
    </row>
    <row r="4609" spans="1:28" x14ac:dyDescent="0.25">
      <c r="A4609" t="s">
        <v>10121</v>
      </c>
      <c r="B4609" t="s">
        <v>10122</v>
      </c>
      <c r="C4609" t="s">
        <v>77</v>
      </c>
      <c r="D4609" t="s">
        <v>366</v>
      </c>
      <c r="E4609">
        <v>241</v>
      </c>
      <c r="F4609" t="s">
        <v>87</v>
      </c>
      <c r="G4609">
        <v>2017</v>
      </c>
      <c r="H4609" t="s">
        <v>15</v>
      </c>
      <c r="J4609" t="s">
        <v>80</v>
      </c>
      <c r="K4609">
        <v>48</v>
      </c>
      <c r="L4609" s="18">
        <v>42983</v>
      </c>
      <c r="M4609" s="18">
        <v>44325</v>
      </c>
      <c r="N4609" s="18">
        <v>43629</v>
      </c>
      <c r="O4609">
        <v>39000000</v>
      </c>
      <c r="P4609">
        <v>19500000</v>
      </c>
      <c r="Q4609">
        <v>19500000</v>
      </c>
      <c r="R4609">
        <v>667063</v>
      </c>
      <c r="S4609" t="s">
        <v>144</v>
      </c>
      <c r="T4609">
        <v>0.90816568753881444</v>
      </c>
      <c r="U4609">
        <v>-0.85216124758390532</v>
      </c>
      <c r="V4609">
        <v>0.60468857480173022</v>
      </c>
      <c r="W4609">
        <v>-0.25786917100326889</v>
      </c>
      <c r="X4609">
        <v>-0.96114136402222416</v>
      </c>
      <c r="Y4609" t="str">
        <f t="shared" si="284"/>
        <v>37-48</v>
      </c>
      <c r="Z4609" s="20">
        <f t="shared" si="285"/>
        <v>0.5</v>
      </c>
      <c r="AA4609" t="str">
        <f t="shared" si="286"/>
        <v>40%-60%</v>
      </c>
      <c r="AB4609">
        <f t="shared" si="287"/>
        <v>1.3832242307012491E-4</v>
      </c>
    </row>
    <row r="4610" spans="1:28" x14ac:dyDescent="0.25">
      <c r="A4610" t="s">
        <v>10123</v>
      </c>
      <c r="B4610" t="s">
        <v>10124</v>
      </c>
      <c r="C4610" t="s">
        <v>77</v>
      </c>
      <c r="D4610" t="s">
        <v>78</v>
      </c>
      <c r="E4610">
        <v>62</v>
      </c>
      <c r="F4610" t="s">
        <v>87</v>
      </c>
      <c r="G4610">
        <v>2017</v>
      </c>
      <c r="H4610" t="s">
        <v>15</v>
      </c>
      <c r="J4610" t="s">
        <v>80</v>
      </c>
      <c r="K4610">
        <v>84</v>
      </c>
      <c r="L4610" s="18">
        <v>42412</v>
      </c>
      <c r="M4610" s="18">
        <v>45262</v>
      </c>
      <c r="N4610" s="18">
        <v>43392</v>
      </c>
      <c r="O4610">
        <v>36600000</v>
      </c>
      <c r="P4610">
        <v>18300000</v>
      </c>
      <c r="Q4610">
        <v>18300000</v>
      </c>
      <c r="R4610">
        <v>423364</v>
      </c>
      <c r="S4610" t="s">
        <v>365</v>
      </c>
      <c r="T4610">
        <v>-0.40166755211231542</v>
      </c>
      <c r="U4610">
        <v>-0.85216124758390532</v>
      </c>
      <c r="V4610">
        <v>0.92086653473246149</v>
      </c>
      <c r="W4610">
        <v>-0.55823540449900488</v>
      </c>
      <c r="X4610">
        <v>-0.57440197704150942</v>
      </c>
      <c r="Y4610" t="str">
        <f t="shared" si="284"/>
        <v>&gt;72</v>
      </c>
      <c r="Z4610" s="20">
        <f t="shared" si="285"/>
        <v>0.5</v>
      </c>
      <c r="AA4610" t="str">
        <f t="shared" si="286"/>
        <v>40%-60%</v>
      </c>
      <c r="AB4610">
        <f t="shared" si="287"/>
        <v>8.7788910973416839E-5</v>
      </c>
    </row>
    <row r="4611" spans="1:28" x14ac:dyDescent="0.25">
      <c r="A4611" t="s">
        <v>10125</v>
      </c>
      <c r="B4611" t="s">
        <v>10126</v>
      </c>
      <c r="C4611" t="s">
        <v>77</v>
      </c>
      <c r="D4611" t="s">
        <v>93</v>
      </c>
      <c r="E4611">
        <v>61</v>
      </c>
      <c r="F4611" t="s">
        <v>79</v>
      </c>
      <c r="G4611">
        <v>2018</v>
      </c>
      <c r="H4611" t="s">
        <v>13</v>
      </c>
      <c r="J4611" t="s">
        <v>80</v>
      </c>
      <c r="K4611">
        <v>72</v>
      </c>
      <c r="L4611" s="18">
        <v>43051</v>
      </c>
      <c r="M4611" s="18">
        <v>45253</v>
      </c>
      <c r="N4611" s="18">
        <v>43613</v>
      </c>
      <c r="O4611">
        <v>33531300</v>
      </c>
      <c r="P4611">
        <v>33531300</v>
      </c>
      <c r="Q4611">
        <v>0</v>
      </c>
      <c r="R4611">
        <v>804022</v>
      </c>
      <c r="S4611" t="s">
        <v>255</v>
      </c>
      <c r="T4611">
        <v>0.2168648110562737</v>
      </c>
      <c r="U4611">
        <v>1.2009447865714571</v>
      </c>
      <c r="V4611">
        <v>0.56516632981038883</v>
      </c>
      <c r="W4611">
        <v>0.4761857034810783</v>
      </c>
      <c r="X4611">
        <v>-0.65174985443765243</v>
      </c>
      <c r="Y4611" t="str">
        <f t="shared" ref="Y4611:Y4674" si="288">IF(K4611&lt;=24,"&lt;=24",IF(AND(K4611&gt;=25,K4611&lt;=36),"25-36",IF(AND(K4611&gt;=37,K4611&lt;=48),"37-48",IF(AND(K4611&gt;=49,K4611&lt;=60),"49-60",IF(AND(K4611&gt;=61,K4611&lt;=72),"61-72","&gt;72")))))</f>
        <v>61-72</v>
      </c>
      <c r="Z4611" s="20">
        <f t="shared" ref="Z4611:Z4674" si="289">IF(P4611/O4611&gt;0.2,P4611/O4611,0.2)</f>
        <v>1</v>
      </c>
      <c r="AA4611" t="str">
        <f t="shared" ref="AA4611:AA4674" si="290">IF(Z4611&lt;=0.2,"20%",IF(AND(Z4611&gt;0.2,Z4611&lt;=0.4),"20%-40%",IF(AND(Z4611&gt;0.4,Z4611&lt;=0.6),"40%-60%",IF(AND(Z4611&gt;0.6,Z4611&lt;=0.8),"60%-80%","80%-100%"))))</f>
        <v>80%-100%</v>
      </c>
      <c r="AB4611">
        <f t="shared" ref="AB4611:AB4674" si="291">R4611/SUM($R$2:$R$5739)</f>
        <v>1.6672229046085297E-4</v>
      </c>
    </row>
    <row r="4612" spans="1:28" x14ac:dyDescent="0.25">
      <c r="A4612" t="s">
        <v>10127</v>
      </c>
      <c r="B4612" t="s">
        <v>10128</v>
      </c>
      <c r="C4612" t="s">
        <v>77</v>
      </c>
      <c r="D4612" t="s">
        <v>246</v>
      </c>
      <c r="E4612">
        <v>38</v>
      </c>
      <c r="F4612" t="s">
        <v>12</v>
      </c>
      <c r="G4612">
        <v>2020</v>
      </c>
      <c r="H4612" t="s">
        <v>12</v>
      </c>
      <c r="I4612" t="s">
        <v>84</v>
      </c>
      <c r="J4612" t="s">
        <v>80</v>
      </c>
      <c r="K4612">
        <v>36</v>
      </c>
      <c r="L4612" s="18">
        <v>43682</v>
      </c>
      <c r="M4612" s="18">
        <v>44689</v>
      </c>
      <c r="N4612" s="18">
        <v>43676</v>
      </c>
      <c r="O4612">
        <v>67800000</v>
      </c>
      <c r="P4612">
        <v>37800000</v>
      </c>
      <c r="Q4612">
        <v>30000000</v>
      </c>
      <c r="R4612">
        <v>1373170</v>
      </c>
      <c r="S4612" t="s">
        <v>321</v>
      </c>
      <c r="T4612">
        <v>1.478185708498102</v>
      </c>
      <c r="U4612">
        <v>-0.61596320825629747</v>
      </c>
      <c r="V4612">
        <v>-0.22527857001643839</v>
      </c>
      <c r="W4612">
        <v>1.2086945704120839</v>
      </c>
      <c r="X4612">
        <v>1.436642835258207</v>
      </c>
      <c r="Y4612" t="str">
        <f t="shared" si="288"/>
        <v>25-36</v>
      </c>
      <c r="Z4612" s="20">
        <f t="shared" si="289"/>
        <v>0.55752212389380529</v>
      </c>
      <c r="AA4612" t="str">
        <f t="shared" si="290"/>
        <v>40%-60%</v>
      </c>
      <c r="AB4612">
        <f t="shared" si="291"/>
        <v>2.8474102399204184E-4</v>
      </c>
    </row>
    <row r="4613" spans="1:28" x14ac:dyDescent="0.25">
      <c r="A4613" t="s">
        <v>10129</v>
      </c>
      <c r="B4613" t="s">
        <v>10130</v>
      </c>
      <c r="C4613" t="s">
        <v>77</v>
      </c>
      <c r="D4613" t="s">
        <v>821</v>
      </c>
      <c r="E4613">
        <v>38</v>
      </c>
      <c r="F4613" t="s">
        <v>95</v>
      </c>
      <c r="G4613">
        <v>2018</v>
      </c>
      <c r="H4613" t="s">
        <v>16</v>
      </c>
      <c r="J4613" t="s">
        <v>96</v>
      </c>
      <c r="K4613">
        <v>48</v>
      </c>
      <c r="L4613" s="18">
        <v>43524</v>
      </c>
      <c r="M4613" s="18">
        <v>44985</v>
      </c>
      <c r="N4613" s="18">
        <v>43683</v>
      </c>
      <c r="O4613">
        <v>33000000</v>
      </c>
      <c r="P4613">
        <v>23000000</v>
      </c>
      <c r="Q4613">
        <v>10000000</v>
      </c>
      <c r="R4613">
        <v>681610</v>
      </c>
      <c r="S4613" t="s">
        <v>160</v>
      </c>
      <c r="T4613">
        <v>0.31388949547487588</v>
      </c>
      <c r="U4613">
        <v>-4.3361900795429217E-2</v>
      </c>
      <c r="V4613">
        <v>-0.1067118350424142</v>
      </c>
      <c r="W4613">
        <v>-0.43444195296500449</v>
      </c>
      <c r="X4613">
        <v>-0.96114136402222416</v>
      </c>
      <c r="Y4613" t="str">
        <f t="shared" si="288"/>
        <v>37-48</v>
      </c>
      <c r="Z4613" s="20">
        <f t="shared" si="289"/>
        <v>0.69696969696969702</v>
      </c>
      <c r="AA4613" t="str">
        <f t="shared" si="290"/>
        <v>60%-80%</v>
      </c>
      <c r="AB4613">
        <f t="shared" si="291"/>
        <v>1.4133889421063351E-4</v>
      </c>
    </row>
    <row r="4614" spans="1:28" x14ac:dyDescent="0.25">
      <c r="A4614" t="s">
        <v>10131</v>
      </c>
      <c r="B4614" t="s">
        <v>10132</v>
      </c>
      <c r="C4614" t="s">
        <v>77</v>
      </c>
      <c r="D4614" t="s">
        <v>384</v>
      </c>
      <c r="E4614">
        <v>38</v>
      </c>
      <c r="F4614" t="s">
        <v>79</v>
      </c>
      <c r="G4614">
        <v>2020</v>
      </c>
      <c r="H4614" t="s">
        <v>26</v>
      </c>
      <c r="I4614" t="s">
        <v>84</v>
      </c>
      <c r="J4614" t="s">
        <v>80</v>
      </c>
      <c r="K4614">
        <v>84</v>
      </c>
      <c r="L4614" s="18">
        <v>44044</v>
      </c>
      <c r="M4614" s="18">
        <v>46395</v>
      </c>
      <c r="N4614" s="18">
        <v>43894</v>
      </c>
      <c r="O4614">
        <v>47468350</v>
      </c>
      <c r="P4614">
        <v>27468350</v>
      </c>
      <c r="Q4614">
        <v>20000000</v>
      </c>
      <c r="R4614">
        <v>532488</v>
      </c>
      <c r="S4614" t="s">
        <v>234</v>
      </c>
      <c r="T4614">
        <v>-2.569689999023184E-2</v>
      </c>
      <c r="U4614">
        <v>-0.52913939301798529</v>
      </c>
      <c r="V4614">
        <v>-0.1067118350424142</v>
      </c>
      <c r="W4614">
        <v>-0.11183153178679579</v>
      </c>
      <c r="X4614">
        <v>-0.26501046745693763</v>
      </c>
      <c r="Y4614" t="str">
        <f t="shared" si="288"/>
        <v>&gt;72</v>
      </c>
      <c r="Z4614" s="20">
        <f t="shared" si="289"/>
        <v>0.57866662734221852</v>
      </c>
      <c r="AA4614" t="str">
        <f t="shared" si="290"/>
        <v>40%-60%</v>
      </c>
      <c r="AB4614">
        <f t="shared" si="291"/>
        <v>1.1041690277494729E-4</v>
      </c>
    </row>
    <row r="4615" spans="1:28" x14ac:dyDescent="0.25">
      <c r="A4615" t="s">
        <v>10133</v>
      </c>
      <c r="B4615" t="s">
        <v>10134</v>
      </c>
      <c r="C4615" t="s">
        <v>77</v>
      </c>
      <c r="D4615" t="s">
        <v>265</v>
      </c>
      <c r="E4615">
        <v>38</v>
      </c>
      <c r="F4615" t="s">
        <v>17</v>
      </c>
      <c r="G4615">
        <v>2021</v>
      </c>
      <c r="H4615" t="s">
        <v>17</v>
      </c>
      <c r="I4615" t="s">
        <v>84</v>
      </c>
      <c r="J4615" t="s">
        <v>80</v>
      </c>
      <c r="K4615">
        <v>84</v>
      </c>
      <c r="L4615" s="18">
        <v>44289</v>
      </c>
      <c r="M4615" s="18">
        <v>46816</v>
      </c>
      <c r="N4615" s="18">
        <v>44342</v>
      </c>
      <c r="O4615">
        <v>67826250</v>
      </c>
      <c r="P4615">
        <v>47826250</v>
      </c>
      <c r="Q4615">
        <v>20000000</v>
      </c>
      <c r="R4615">
        <v>940301</v>
      </c>
      <c r="S4615" t="s">
        <v>475</v>
      </c>
      <c r="T4615">
        <v>-8.633732775185822E-2</v>
      </c>
      <c r="U4615">
        <v>-9.8584255509071954E-3</v>
      </c>
      <c r="V4615">
        <v>-0.64306130542703477</v>
      </c>
      <c r="W4615">
        <v>0.19020085841091</v>
      </c>
      <c r="X4615">
        <v>-0.72909773183379534</v>
      </c>
      <c r="Y4615" t="str">
        <f t="shared" si="288"/>
        <v>&gt;72</v>
      </c>
      <c r="Z4615" s="20">
        <f t="shared" si="289"/>
        <v>0.7051289139529312</v>
      </c>
      <c r="AA4615" t="str">
        <f t="shared" si="290"/>
        <v>60%-80%</v>
      </c>
      <c r="AB4615">
        <f t="shared" si="291"/>
        <v>1.9498115280754819E-4</v>
      </c>
    </row>
    <row r="4616" spans="1:28" x14ac:dyDescent="0.25">
      <c r="A4616" t="s">
        <v>10135</v>
      </c>
      <c r="B4616" t="s">
        <v>10136</v>
      </c>
      <c r="C4616" t="s">
        <v>77</v>
      </c>
      <c r="D4616" t="s">
        <v>260</v>
      </c>
      <c r="E4616">
        <v>291</v>
      </c>
      <c r="F4616" t="s">
        <v>87</v>
      </c>
      <c r="G4616">
        <v>2017</v>
      </c>
      <c r="H4616" t="s">
        <v>15</v>
      </c>
      <c r="J4616" t="s">
        <v>80</v>
      </c>
      <c r="K4616">
        <v>84</v>
      </c>
      <c r="L4616" s="18">
        <v>42730</v>
      </c>
      <c r="M4616" s="18">
        <v>45286</v>
      </c>
      <c r="N4616" s="18">
        <v>43803</v>
      </c>
      <c r="O4616">
        <v>37940000</v>
      </c>
      <c r="P4616">
        <v>18970000</v>
      </c>
      <c r="Q4616">
        <v>18970000</v>
      </c>
      <c r="R4616">
        <v>435402</v>
      </c>
      <c r="S4616" t="s">
        <v>198</v>
      </c>
      <c r="T4616">
        <v>0.53219503541673086</v>
      </c>
      <c r="U4616">
        <v>-0.85216124758390532</v>
      </c>
      <c r="V4616">
        <v>0.92086653473246149</v>
      </c>
      <c r="W4616">
        <v>-0.67509870624473256</v>
      </c>
      <c r="X4616">
        <v>-0.18766259006079469</v>
      </c>
      <c r="Y4616" t="str">
        <f t="shared" si="288"/>
        <v>&gt;72</v>
      </c>
      <c r="Z4616" s="20">
        <f t="shared" si="289"/>
        <v>0.5</v>
      </c>
      <c r="AA4616" t="str">
        <f t="shared" si="290"/>
        <v>40%-60%</v>
      </c>
      <c r="AB4616">
        <f t="shared" si="291"/>
        <v>9.0285114973516026E-5</v>
      </c>
    </row>
    <row r="4617" spans="1:28" x14ac:dyDescent="0.25">
      <c r="A4617" t="s">
        <v>10137</v>
      </c>
      <c r="B4617" t="s">
        <v>10138</v>
      </c>
      <c r="C4617" t="s">
        <v>77</v>
      </c>
      <c r="D4617" t="s">
        <v>627</v>
      </c>
      <c r="E4617">
        <v>38</v>
      </c>
      <c r="F4617" t="s">
        <v>25</v>
      </c>
      <c r="G4617">
        <v>2021</v>
      </c>
      <c r="H4617" t="s">
        <v>25</v>
      </c>
      <c r="I4617" t="s">
        <v>84</v>
      </c>
      <c r="J4617" t="s">
        <v>80</v>
      </c>
      <c r="K4617">
        <v>72</v>
      </c>
      <c r="L4617" s="18">
        <v>44287</v>
      </c>
      <c r="M4617" s="18">
        <v>46391</v>
      </c>
      <c r="N4617" s="18">
        <v>44447</v>
      </c>
      <c r="O4617">
        <v>41590000</v>
      </c>
      <c r="P4617">
        <v>21200000</v>
      </c>
      <c r="Q4617">
        <v>20390000</v>
      </c>
      <c r="R4617">
        <v>483126</v>
      </c>
      <c r="S4617" t="s">
        <v>616</v>
      </c>
      <c r="T4617">
        <v>-1.044456086385555</v>
      </c>
      <c r="U4617">
        <v>-0.81217529212187511</v>
      </c>
      <c r="V4617">
        <v>-0.89715673486924186</v>
      </c>
      <c r="W4617">
        <v>-0.32756895335658559</v>
      </c>
      <c r="X4617">
        <v>-1.5799243831913681</v>
      </c>
      <c r="Y4617" t="str">
        <f t="shared" si="288"/>
        <v>61-72</v>
      </c>
      <c r="Z4617" s="20">
        <f t="shared" si="289"/>
        <v>0.50973791776869437</v>
      </c>
      <c r="AA4617" t="str">
        <f t="shared" si="290"/>
        <v>40%-60%</v>
      </c>
      <c r="AB4617">
        <f t="shared" si="291"/>
        <v>1.0018118074031563E-4</v>
      </c>
    </row>
    <row r="4618" spans="1:28" x14ac:dyDescent="0.25">
      <c r="A4618" t="s">
        <v>10139</v>
      </c>
      <c r="B4618" t="s">
        <v>10140</v>
      </c>
      <c r="C4618" t="s">
        <v>77</v>
      </c>
      <c r="D4618" t="s">
        <v>187</v>
      </c>
      <c r="E4618">
        <v>38</v>
      </c>
      <c r="F4618" t="s">
        <v>11</v>
      </c>
      <c r="G4618">
        <v>2019</v>
      </c>
      <c r="H4618" t="s">
        <v>11</v>
      </c>
      <c r="I4618" t="s">
        <v>188</v>
      </c>
      <c r="J4618" t="s">
        <v>80</v>
      </c>
      <c r="K4618">
        <v>36</v>
      </c>
      <c r="L4618" s="18">
        <v>43521</v>
      </c>
      <c r="M4618" s="18">
        <v>44617</v>
      </c>
      <c r="N4618" s="18">
        <v>44174</v>
      </c>
      <c r="O4618">
        <v>64835000</v>
      </c>
      <c r="P4618">
        <v>30000000</v>
      </c>
      <c r="Q4618">
        <v>34835000</v>
      </c>
      <c r="R4618">
        <v>1017442</v>
      </c>
      <c r="S4618" t="s">
        <v>567</v>
      </c>
      <c r="T4618">
        <v>0.1804805543992978</v>
      </c>
      <c r="U4618">
        <v>-1.0052694094585279</v>
      </c>
      <c r="V4618">
        <v>-1.915734703792239</v>
      </c>
      <c r="W4618">
        <v>9.7627930815313152E-2</v>
      </c>
      <c r="X4618">
        <v>-0.49705409964536651</v>
      </c>
      <c r="Y4618" t="str">
        <f t="shared" si="288"/>
        <v>25-36</v>
      </c>
      <c r="Z4618" s="20">
        <f t="shared" si="289"/>
        <v>0.46271304079586645</v>
      </c>
      <c r="AA4618" t="str">
        <f t="shared" si="290"/>
        <v>40%-60%</v>
      </c>
      <c r="AB4618">
        <f t="shared" si="291"/>
        <v>2.1097713825128065E-4</v>
      </c>
    </row>
    <row r="4619" spans="1:28" x14ac:dyDescent="0.25">
      <c r="A4619" t="s">
        <v>10141</v>
      </c>
      <c r="B4619" t="s">
        <v>10142</v>
      </c>
      <c r="C4619" t="s">
        <v>77</v>
      </c>
      <c r="D4619" t="s">
        <v>260</v>
      </c>
      <c r="E4619">
        <v>74</v>
      </c>
      <c r="F4619" t="s">
        <v>17</v>
      </c>
      <c r="G4619">
        <v>2017</v>
      </c>
      <c r="H4619" t="s">
        <v>17</v>
      </c>
      <c r="J4619" t="s">
        <v>80</v>
      </c>
      <c r="K4619">
        <v>84</v>
      </c>
      <c r="L4619" s="18">
        <v>42856</v>
      </c>
      <c r="M4619" s="18">
        <v>45296</v>
      </c>
      <c r="N4619" s="18">
        <v>43227</v>
      </c>
      <c r="O4619">
        <v>50790000</v>
      </c>
      <c r="P4619">
        <v>25395000</v>
      </c>
      <c r="Q4619">
        <v>25395000</v>
      </c>
      <c r="R4619">
        <v>582869</v>
      </c>
      <c r="S4619" t="s">
        <v>238</v>
      </c>
      <c r="T4619">
        <v>0.20473672550394839</v>
      </c>
      <c r="U4619">
        <v>-0.85216124758390532</v>
      </c>
      <c r="V4619">
        <v>0.92086653473246149</v>
      </c>
      <c r="W4619">
        <v>0.84342599058240975</v>
      </c>
      <c r="X4619">
        <v>0.66316406129677774</v>
      </c>
      <c r="Y4619" t="str">
        <f t="shared" si="288"/>
        <v>&gt;72</v>
      </c>
      <c r="Z4619" s="20">
        <f t="shared" si="289"/>
        <v>0.5</v>
      </c>
      <c r="AA4619" t="str">
        <f t="shared" si="290"/>
        <v>40%-60%</v>
      </c>
      <c r="AB4619">
        <f t="shared" si="291"/>
        <v>1.2086392501526936E-4</v>
      </c>
    </row>
    <row r="4620" spans="1:28" x14ac:dyDescent="0.25">
      <c r="A4620" t="s">
        <v>10143</v>
      </c>
      <c r="B4620" t="s">
        <v>10144</v>
      </c>
      <c r="C4620" t="s">
        <v>77</v>
      </c>
      <c r="D4620" t="s">
        <v>579</v>
      </c>
      <c r="E4620">
        <v>220</v>
      </c>
      <c r="F4620" t="s">
        <v>87</v>
      </c>
      <c r="G4620">
        <v>2019</v>
      </c>
      <c r="H4620" t="s">
        <v>15</v>
      </c>
      <c r="J4620" t="s">
        <v>80</v>
      </c>
      <c r="K4620">
        <v>84</v>
      </c>
      <c r="L4620" s="18">
        <v>43371</v>
      </c>
      <c r="M4620" s="18">
        <v>45928</v>
      </c>
      <c r="N4620" s="18">
        <v>43860</v>
      </c>
      <c r="O4620">
        <v>35090000</v>
      </c>
      <c r="P4620">
        <v>32133200</v>
      </c>
      <c r="Q4620">
        <v>2956800</v>
      </c>
      <c r="R4620">
        <v>666704</v>
      </c>
      <c r="S4620" t="s">
        <v>640</v>
      </c>
      <c r="T4620">
        <v>0.1198401266376715</v>
      </c>
      <c r="U4620">
        <v>0.85494171322916135</v>
      </c>
      <c r="V4620">
        <v>-0.27266376564880751</v>
      </c>
      <c r="W4620">
        <v>-0.17223800982633691</v>
      </c>
      <c r="X4620">
        <v>-0.96114136402222416</v>
      </c>
      <c r="Y4620" t="str">
        <f t="shared" si="288"/>
        <v>&gt;72</v>
      </c>
      <c r="Z4620" s="20">
        <f t="shared" si="289"/>
        <v>0.9157366771159875</v>
      </c>
      <c r="AA4620" t="str">
        <f t="shared" si="290"/>
        <v>80%-100%</v>
      </c>
      <c r="AB4620">
        <f t="shared" si="291"/>
        <v>1.382479807012899E-4</v>
      </c>
    </row>
    <row r="4621" spans="1:28" x14ac:dyDescent="0.25">
      <c r="A4621" t="s">
        <v>10145</v>
      </c>
      <c r="B4621" t="s">
        <v>10146</v>
      </c>
      <c r="C4621" t="s">
        <v>77</v>
      </c>
      <c r="D4621" t="s">
        <v>276</v>
      </c>
      <c r="E4621">
        <v>220</v>
      </c>
      <c r="F4621" t="s">
        <v>12</v>
      </c>
      <c r="G4621">
        <v>2020</v>
      </c>
      <c r="H4621" t="s">
        <v>12</v>
      </c>
      <c r="I4621" t="s">
        <v>84</v>
      </c>
      <c r="J4621" t="s">
        <v>80</v>
      </c>
      <c r="K4621">
        <v>36</v>
      </c>
      <c r="L4621" s="18">
        <v>43476</v>
      </c>
      <c r="M4621" s="18">
        <v>44866</v>
      </c>
      <c r="N4621" s="18">
        <v>44484</v>
      </c>
      <c r="O4621">
        <v>72350000</v>
      </c>
      <c r="P4621">
        <v>35990000</v>
      </c>
      <c r="Q4621">
        <v>36360000</v>
      </c>
      <c r="R4621">
        <v>1242970</v>
      </c>
      <c r="S4621" t="s">
        <v>470</v>
      </c>
      <c r="T4621">
        <v>0.2168648110562737</v>
      </c>
      <c r="U4621">
        <v>-0.86266089143514901</v>
      </c>
      <c r="V4621">
        <v>-0.34384530499046262</v>
      </c>
      <c r="W4621">
        <v>0.34121705350976278</v>
      </c>
      <c r="X4621">
        <v>-0.26501046745693763</v>
      </c>
      <c r="Y4621" t="str">
        <f t="shared" si="288"/>
        <v>25-36</v>
      </c>
      <c r="Z4621" s="20">
        <f t="shared" si="289"/>
        <v>0.49744298548721494</v>
      </c>
      <c r="AA4621" t="str">
        <f t="shared" si="290"/>
        <v>40%-60%</v>
      </c>
      <c r="AB4621">
        <f t="shared" si="291"/>
        <v>2.577427052669285E-4</v>
      </c>
    </row>
    <row r="4622" spans="1:28" x14ac:dyDescent="0.25">
      <c r="A4622" t="s">
        <v>10147</v>
      </c>
      <c r="B4622" t="s">
        <v>10148</v>
      </c>
      <c r="C4622" t="s">
        <v>77</v>
      </c>
      <c r="D4622" t="s">
        <v>439</v>
      </c>
      <c r="E4622">
        <v>252</v>
      </c>
      <c r="F4622" t="s">
        <v>79</v>
      </c>
      <c r="G4622">
        <v>2018</v>
      </c>
      <c r="H4622" t="s">
        <v>13</v>
      </c>
      <c r="J4622" t="s">
        <v>80</v>
      </c>
      <c r="K4622">
        <v>84</v>
      </c>
      <c r="L4622" s="18">
        <v>42908</v>
      </c>
      <c r="M4622" s="18">
        <v>45465</v>
      </c>
      <c r="N4622" s="18">
        <v>43237</v>
      </c>
      <c r="O4622">
        <v>38890000</v>
      </c>
      <c r="P4622">
        <v>31000000</v>
      </c>
      <c r="Q4622">
        <v>7890000</v>
      </c>
      <c r="R4622">
        <v>672626</v>
      </c>
      <c r="S4622" t="s">
        <v>403</v>
      </c>
      <c r="T4622">
        <v>0.73837248980626058</v>
      </c>
      <c r="U4622">
        <v>0.3678768200255163</v>
      </c>
      <c r="V4622">
        <v>0.30877327465561</v>
      </c>
      <c r="W4622">
        <v>-0.76177868319421915</v>
      </c>
      <c r="X4622">
        <v>-1.0384892414183671</v>
      </c>
      <c r="Y4622" t="str">
        <f t="shared" si="288"/>
        <v>&gt;72</v>
      </c>
      <c r="Z4622" s="20">
        <f t="shared" si="289"/>
        <v>0.79712008228336328</v>
      </c>
      <c r="AA4622" t="str">
        <f t="shared" si="290"/>
        <v>60%-80%</v>
      </c>
      <c r="AB4622">
        <f t="shared" si="291"/>
        <v>1.3947596874652892E-4</v>
      </c>
    </row>
    <row r="4623" spans="1:28" x14ac:dyDescent="0.25">
      <c r="A4623" t="s">
        <v>10149</v>
      </c>
      <c r="B4623" t="s">
        <v>10150</v>
      </c>
      <c r="C4623" t="s">
        <v>77</v>
      </c>
      <c r="D4623" t="s">
        <v>128</v>
      </c>
      <c r="E4623">
        <v>38</v>
      </c>
      <c r="F4623" t="s">
        <v>79</v>
      </c>
      <c r="G4623">
        <v>2018</v>
      </c>
      <c r="H4623" t="s">
        <v>13</v>
      </c>
      <c r="J4623" t="s">
        <v>80</v>
      </c>
      <c r="K4623">
        <v>60</v>
      </c>
      <c r="L4623" s="18">
        <v>43038</v>
      </c>
      <c r="M4623" s="18">
        <v>44864</v>
      </c>
      <c r="N4623" s="18">
        <v>44090</v>
      </c>
      <c r="O4623">
        <v>43460000</v>
      </c>
      <c r="P4623">
        <v>36160000</v>
      </c>
      <c r="Q4623">
        <v>7300000</v>
      </c>
      <c r="R4623">
        <v>917853</v>
      </c>
      <c r="S4623" t="s">
        <v>150</v>
      </c>
      <c r="T4623">
        <v>0.8111410031202122</v>
      </c>
      <c r="U4623">
        <v>0.5112220967723704</v>
      </c>
      <c r="V4623">
        <v>0.80229979975843724</v>
      </c>
      <c r="W4623">
        <v>-0.29919408898461902</v>
      </c>
      <c r="X4623">
        <v>0.50846830650449182</v>
      </c>
      <c r="Y4623" t="str">
        <f t="shared" si="288"/>
        <v>49-60</v>
      </c>
      <c r="Z4623" s="20">
        <f t="shared" si="289"/>
        <v>0.83202945236999537</v>
      </c>
      <c r="AA4623" t="str">
        <f t="shared" si="290"/>
        <v>80%-100%</v>
      </c>
      <c r="AB4623">
        <f t="shared" si="291"/>
        <v>1.9032632747159316E-4</v>
      </c>
    </row>
    <row r="4624" spans="1:28" x14ac:dyDescent="0.25">
      <c r="A4624" t="s">
        <v>10151</v>
      </c>
      <c r="B4624" t="s">
        <v>10152</v>
      </c>
      <c r="C4624" t="s">
        <v>77</v>
      </c>
      <c r="D4624" t="s">
        <v>93</v>
      </c>
      <c r="E4624">
        <v>48</v>
      </c>
      <c r="F4624" t="s">
        <v>87</v>
      </c>
      <c r="G4624">
        <v>2018</v>
      </c>
      <c r="H4624" t="s">
        <v>15</v>
      </c>
      <c r="J4624" t="s">
        <v>80</v>
      </c>
      <c r="K4624">
        <v>84</v>
      </c>
      <c r="L4624" s="18">
        <v>43374</v>
      </c>
      <c r="M4624" s="18">
        <v>45667</v>
      </c>
      <c r="N4624" s="18">
        <v>43146</v>
      </c>
      <c r="O4624">
        <v>32750000</v>
      </c>
      <c r="P4624">
        <v>29450000</v>
      </c>
      <c r="Q4624">
        <v>3300000</v>
      </c>
      <c r="R4624">
        <v>681992</v>
      </c>
      <c r="S4624" t="s">
        <v>178</v>
      </c>
      <c r="T4624">
        <v>0.38665800878882761</v>
      </c>
      <c r="U4624">
        <v>0.78718906671113942</v>
      </c>
      <c r="V4624">
        <v>1.158000004680509</v>
      </c>
      <c r="W4624">
        <v>-0.46798879011538141</v>
      </c>
      <c r="X4624">
        <v>-0.57440197704150942</v>
      </c>
      <c r="Y4624" t="str">
        <f t="shared" si="288"/>
        <v>&gt;72</v>
      </c>
      <c r="Z4624" s="20">
        <f t="shared" si="289"/>
        <v>0.89923664122137403</v>
      </c>
      <c r="AA4624" t="str">
        <f t="shared" si="290"/>
        <v>80%-100%</v>
      </c>
      <c r="AB4624">
        <f t="shared" si="291"/>
        <v>1.4141810586772255E-4</v>
      </c>
    </row>
    <row r="4625" spans="1:28" x14ac:dyDescent="0.25">
      <c r="A4625" t="s">
        <v>312</v>
      </c>
      <c r="B4625" t="s">
        <v>10153</v>
      </c>
      <c r="C4625" t="s">
        <v>77</v>
      </c>
      <c r="D4625" t="s">
        <v>644</v>
      </c>
      <c r="E4625">
        <v>38</v>
      </c>
      <c r="F4625" t="s">
        <v>17</v>
      </c>
      <c r="G4625">
        <v>2019</v>
      </c>
      <c r="H4625" t="s">
        <v>110</v>
      </c>
      <c r="J4625" t="s">
        <v>80</v>
      </c>
      <c r="K4625">
        <v>48</v>
      </c>
      <c r="L4625" s="18">
        <v>43354</v>
      </c>
      <c r="M4625" s="18">
        <v>44874</v>
      </c>
      <c r="N4625" s="18">
        <v>43769</v>
      </c>
      <c r="O4625">
        <v>56185428</v>
      </c>
      <c r="P4625">
        <v>56185428</v>
      </c>
      <c r="Q4625">
        <v>0</v>
      </c>
      <c r="R4625">
        <v>1496969</v>
      </c>
      <c r="S4625" t="s">
        <v>336</v>
      </c>
      <c r="U4625">
        <v>1.2009447865714571</v>
      </c>
      <c r="V4625">
        <v>-1.031565329392125</v>
      </c>
      <c r="Y4625" t="str">
        <f t="shared" si="288"/>
        <v>37-48</v>
      </c>
      <c r="Z4625" s="20">
        <f t="shared" si="289"/>
        <v>1</v>
      </c>
      <c r="AA4625" t="str">
        <f t="shared" si="290"/>
        <v>80%-100%</v>
      </c>
      <c r="AB4625">
        <f t="shared" si="291"/>
        <v>3.1041202906001653E-4</v>
      </c>
    </row>
    <row r="4626" spans="1:28" x14ac:dyDescent="0.25">
      <c r="A4626" t="s">
        <v>10154</v>
      </c>
      <c r="B4626" t="s">
        <v>10155</v>
      </c>
      <c r="C4626" t="s">
        <v>77</v>
      </c>
      <c r="D4626" t="s">
        <v>748</v>
      </c>
      <c r="E4626">
        <v>60</v>
      </c>
      <c r="F4626" t="s">
        <v>95</v>
      </c>
      <c r="G4626">
        <v>2017</v>
      </c>
      <c r="H4626" t="s">
        <v>16</v>
      </c>
      <c r="J4626" t="s">
        <v>80</v>
      </c>
      <c r="K4626">
        <v>72</v>
      </c>
      <c r="L4626" s="18">
        <v>43259</v>
      </c>
      <c r="M4626" s="18">
        <v>45510</v>
      </c>
      <c r="N4626" s="18">
        <v>44131</v>
      </c>
      <c r="O4626">
        <v>30000000</v>
      </c>
      <c r="P4626">
        <v>22000000</v>
      </c>
      <c r="Q4626">
        <v>8000000</v>
      </c>
      <c r="R4626">
        <v>504861</v>
      </c>
      <c r="S4626" t="s">
        <v>473</v>
      </c>
      <c r="T4626">
        <v>0.98093420085276606</v>
      </c>
      <c r="U4626">
        <v>0.1059549016885967</v>
      </c>
      <c r="V4626">
        <v>-6.7189590051072792E-2</v>
      </c>
      <c r="W4626">
        <v>-0.13596790260829841</v>
      </c>
      <c r="X4626">
        <v>-0.57440197704150942</v>
      </c>
      <c r="Y4626" t="str">
        <f t="shared" si="288"/>
        <v>61-72</v>
      </c>
      <c r="Z4626" s="20">
        <f t="shared" si="289"/>
        <v>0.73333333333333328</v>
      </c>
      <c r="AA4626" t="str">
        <f t="shared" si="290"/>
        <v>60%-80%</v>
      </c>
      <c r="AB4626">
        <f t="shared" si="291"/>
        <v>1.0468815814039502E-4</v>
      </c>
    </row>
    <row r="4627" spans="1:28" x14ac:dyDescent="0.25">
      <c r="A4627" t="s">
        <v>10156</v>
      </c>
      <c r="B4627" t="s">
        <v>10157</v>
      </c>
      <c r="C4627" t="s">
        <v>77</v>
      </c>
      <c r="D4627" t="s">
        <v>138</v>
      </c>
      <c r="E4627">
        <v>246</v>
      </c>
      <c r="F4627" t="s">
        <v>17</v>
      </c>
      <c r="G4627">
        <v>2017</v>
      </c>
      <c r="H4627" t="s">
        <v>17</v>
      </c>
      <c r="J4627" t="s">
        <v>80</v>
      </c>
      <c r="K4627">
        <v>84</v>
      </c>
      <c r="L4627" s="18">
        <v>42851</v>
      </c>
      <c r="M4627" s="18">
        <v>45408</v>
      </c>
      <c r="N4627" s="18">
        <v>43411</v>
      </c>
      <c r="O4627">
        <v>62790000</v>
      </c>
      <c r="P4627">
        <v>38790000</v>
      </c>
      <c r="Q4627">
        <v>24000000</v>
      </c>
      <c r="R4627">
        <v>794641</v>
      </c>
      <c r="S4627" t="s">
        <v>182</v>
      </c>
      <c r="T4627">
        <v>1.1022150563760189</v>
      </c>
      <c r="U4627">
        <v>-0.36855815401553788</v>
      </c>
      <c r="V4627">
        <v>0.54849173655956207</v>
      </c>
      <c r="W4627">
        <v>0.36077348482320148</v>
      </c>
      <c r="X4627">
        <v>1.281947080465921</v>
      </c>
      <c r="Y4627" t="str">
        <f t="shared" si="288"/>
        <v>&gt;72</v>
      </c>
      <c r="Z4627" s="20">
        <f t="shared" si="289"/>
        <v>0.61777353081700903</v>
      </c>
      <c r="AA4627" t="str">
        <f t="shared" si="290"/>
        <v>60%-80%</v>
      </c>
      <c r="AB4627">
        <f t="shared" si="291"/>
        <v>1.6477704293427624E-4</v>
      </c>
    </row>
    <row r="4628" spans="1:28" x14ac:dyDescent="0.25">
      <c r="A4628" t="s">
        <v>10158</v>
      </c>
      <c r="B4628" t="s">
        <v>10159</v>
      </c>
      <c r="C4628" t="s">
        <v>77</v>
      </c>
      <c r="D4628" t="s">
        <v>108</v>
      </c>
      <c r="E4628">
        <v>236</v>
      </c>
      <c r="F4628" t="s">
        <v>117</v>
      </c>
      <c r="G4628">
        <v>2020</v>
      </c>
      <c r="H4628" t="s">
        <v>29</v>
      </c>
      <c r="I4628" t="s">
        <v>84</v>
      </c>
      <c r="J4628" t="s">
        <v>80</v>
      </c>
      <c r="K4628">
        <v>24</v>
      </c>
      <c r="L4628" s="18">
        <v>43984</v>
      </c>
      <c r="M4628" s="18">
        <v>44598</v>
      </c>
      <c r="N4628" s="18">
        <v>44327</v>
      </c>
      <c r="O4628">
        <v>52790000</v>
      </c>
      <c r="P4628">
        <v>26395000</v>
      </c>
      <c r="Q4628">
        <v>26395000</v>
      </c>
      <c r="R4628">
        <v>1172865</v>
      </c>
      <c r="S4628" t="s">
        <v>249</v>
      </c>
      <c r="T4628">
        <v>-0.30464286769371318</v>
      </c>
      <c r="U4628">
        <v>-0.85216124758390532</v>
      </c>
      <c r="V4628">
        <v>-4.4146365390986242</v>
      </c>
      <c r="W4628">
        <v>-0.1067026235167681</v>
      </c>
      <c r="X4628">
        <v>-0.26501046745693763</v>
      </c>
      <c r="Y4628" t="str">
        <f t="shared" si="288"/>
        <v>&lt;=24</v>
      </c>
      <c r="Z4628" s="20">
        <f t="shared" si="289"/>
        <v>0.5</v>
      </c>
      <c r="AA4628" t="str">
        <f t="shared" si="290"/>
        <v>40%-60%</v>
      </c>
      <c r="AB4628">
        <f t="shared" si="291"/>
        <v>2.4320570730821832E-4</v>
      </c>
    </row>
    <row r="4629" spans="1:28" x14ac:dyDescent="0.25">
      <c r="A4629" t="s">
        <v>10160</v>
      </c>
      <c r="B4629" t="s">
        <v>10161</v>
      </c>
      <c r="C4629" t="s">
        <v>77</v>
      </c>
      <c r="D4629" t="s">
        <v>402</v>
      </c>
      <c r="E4629">
        <v>76</v>
      </c>
      <c r="F4629" t="s">
        <v>87</v>
      </c>
      <c r="G4629">
        <v>2017</v>
      </c>
      <c r="H4629" t="s">
        <v>15</v>
      </c>
      <c r="J4629" t="s">
        <v>80</v>
      </c>
      <c r="K4629">
        <v>84</v>
      </c>
      <c r="L4629" s="18">
        <v>42781</v>
      </c>
      <c r="M4629" s="18">
        <v>45337</v>
      </c>
      <c r="N4629" s="18">
        <v>42972</v>
      </c>
      <c r="O4629">
        <v>43590000</v>
      </c>
      <c r="P4629">
        <v>37590000</v>
      </c>
      <c r="Q4629">
        <v>6000000</v>
      </c>
      <c r="R4629">
        <v>804475</v>
      </c>
      <c r="S4629" t="s">
        <v>412</v>
      </c>
      <c r="T4629">
        <v>1.623722735126006</v>
      </c>
      <c r="U4629">
        <v>0.63574009719627111</v>
      </c>
      <c r="V4629">
        <v>1.078955514697826</v>
      </c>
      <c r="W4629">
        <v>-0.42382103374926111</v>
      </c>
      <c r="X4629">
        <v>2.4421652414080661</v>
      </c>
      <c r="Y4629" t="str">
        <f t="shared" si="288"/>
        <v>&gt;72</v>
      </c>
      <c r="Z4629" s="20">
        <f t="shared" si="289"/>
        <v>0.86235375086028909</v>
      </c>
      <c r="AA4629" t="str">
        <f t="shared" si="290"/>
        <v>80%-100%</v>
      </c>
      <c r="AB4629">
        <f t="shared" si="291"/>
        <v>1.6681622470342191E-4</v>
      </c>
    </row>
    <row r="4630" spans="1:28" x14ac:dyDescent="0.25">
      <c r="A4630" t="s">
        <v>10162</v>
      </c>
      <c r="B4630" t="s">
        <v>10163</v>
      </c>
      <c r="C4630" t="s">
        <v>77</v>
      </c>
      <c r="D4630" t="s">
        <v>138</v>
      </c>
      <c r="E4630">
        <v>38</v>
      </c>
      <c r="F4630" t="s">
        <v>11</v>
      </c>
      <c r="G4630">
        <v>2017</v>
      </c>
      <c r="H4630" t="s">
        <v>11</v>
      </c>
      <c r="J4630" t="s">
        <v>80</v>
      </c>
      <c r="K4630">
        <v>84</v>
      </c>
      <c r="L4630" s="18">
        <v>42771</v>
      </c>
      <c r="M4630" s="18">
        <v>45414</v>
      </c>
      <c r="N4630" s="18">
        <v>43894</v>
      </c>
      <c r="O4630">
        <v>58990000</v>
      </c>
      <c r="P4630">
        <v>43880000</v>
      </c>
      <c r="Q4630">
        <v>15110000</v>
      </c>
      <c r="R4630">
        <v>896837</v>
      </c>
      <c r="S4630" t="s">
        <v>581</v>
      </c>
      <c r="T4630">
        <v>1.2234959118992721</v>
      </c>
      <c r="U4630">
        <v>0.14915864735845369</v>
      </c>
      <c r="V4630">
        <v>0.52074214077277103</v>
      </c>
      <c r="W4630">
        <v>-0.14338993371775011</v>
      </c>
      <c r="X4630">
        <v>1.823382222238922</v>
      </c>
      <c r="Y4630" t="str">
        <f t="shared" si="288"/>
        <v>&gt;72</v>
      </c>
      <c r="Z4630" s="20">
        <f t="shared" si="289"/>
        <v>0.74385489065943378</v>
      </c>
      <c r="AA4630" t="str">
        <f t="shared" si="290"/>
        <v>60%-80%</v>
      </c>
      <c r="AB4630">
        <f t="shared" si="291"/>
        <v>1.859684421695426E-4</v>
      </c>
    </row>
    <row r="4631" spans="1:28" x14ac:dyDescent="0.25">
      <c r="A4631" t="s">
        <v>10164</v>
      </c>
      <c r="B4631" t="s">
        <v>10165</v>
      </c>
      <c r="C4631" t="s">
        <v>77</v>
      </c>
      <c r="D4631" t="s">
        <v>457</v>
      </c>
      <c r="E4631">
        <v>1406773</v>
      </c>
      <c r="G4631">
        <v>2022</v>
      </c>
      <c r="H4631" t="s">
        <v>280</v>
      </c>
      <c r="J4631" t="s">
        <v>80</v>
      </c>
      <c r="K4631">
        <v>84</v>
      </c>
      <c r="L4631" s="18">
        <v>44375</v>
      </c>
      <c r="M4631" s="18">
        <v>46932</v>
      </c>
      <c r="N4631" s="18">
        <v>44477</v>
      </c>
      <c r="O4631">
        <v>40050000</v>
      </c>
      <c r="P4631">
        <v>40050000</v>
      </c>
      <c r="Q4631">
        <v>0</v>
      </c>
      <c r="R4631">
        <v>908339</v>
      </c>
      <c r="S4631" t="s">
        <v>822</v>
      </c>
      <c r="T4631">
        <v>-0.37741138100766491</v>
      </c>
      <c r="U4631">
        <v>1.2009447865714571</v>
      </c>
      <c r="V4631">
        <v>0.2094661248883162</v>
      </c>
      <c r="W4631">
        <v>-0.47244758476364068</v>
      </c>
      <c r="X4631">
        <v>-1.270532873606796</v>
      </c>
      <c r="Y4631" t="str">
        <f t="shared" si="288"/>
        <v>&gt;72</v>
      </c>
      <c r="Z4631" s="20">
        <f t="shared" si="289"/>
        <v>1</v>
      </c>
      <c r="AA4631" t="str">
        <f t="shared" si="290"/>
        <v>80%-100%</v>
      </c>
      <c r="AB4631">
        <f t="shared" si="291"/>
        <v>1.8835350101728649E-4</v>
      </c>
    </row>
    <row r="4632" spans="1:28" x14ac:dyDescent="0.25">
      <c r="A4632" t="s">
        <v>10166</v>
      </c>
      <c r="B4632" t="s">
        <v>10167</v>
      </c>
      <c r="C4632" t="s">
        <v>77</v>
      </c>
      <c r="D4632" t="s">
        <v>128</v>
      </c>
      <c r="E4632">
        <v>236</v>
      </c>
      <c r="F4632" t="s">
        <v>117</v>
      </c>
      <c r="G4632">
        <v>2018</v>
      </c>
      <c r="H4632" t="s">
        <v>14</v>
      </c>
      <c r="J4632" t="s">
        <v>80</v>
      </c>
      <c r="K4632">
        <v>60</v>
      </c>
      <c r="L4632" s="18">
        <v>43089</v>
      </c>
      <c r="M4632" s="18">
        <v>44915</v>
      </c>
      <c r="N4632" s="18">
        <v>43203</v>
      </c>
      <c r="O4632">
        <v>43050000</v>
      </c>
      <c r="P4632">
        <v>33050000</v>
      </c>
      <c r="Q4632">
        <v>10000000</v>
      </c>
      <c r="R4632">
        <v>841018</v>
      </c>
      <c r="S4632" t="s">
        <v>139</v>
      </c>
      <c r="T4632">
        <v>0.59283546317835722</v>
      </c>
      <c r="U4632">
        <v>0.24712084503586459</v>
      </c>
      <c r="V4632">
        <v>0.84182204474977862</v>
      </c>
      <c r="W4632">
        <v>4.3252143467961357E-2</v>
      </c>
      <c r="X4632">
        <v>-3.2966835268508812E-2</v>
      </c>
      <c r="Y4632" t="str">
        <f t="shared" si="288"/>
        <v>49-60</v>
      </c>
      <c r="Z4632" s="20">
        <f t="shared" si="289"/>
        <v>0.76771196283391407</v>
      </c>
      <c r="AA4632" t="str">
        <f t="shared" si="290"/>
        <v>60%-80%</v>
      </c>
      <c r="AB4632">
        <f t="shared" si="291"/>
        <v>1.7439379429767549E-4</v>
      </c>
    </row>
    <row r="4633" spans="1:28" x14ac:dyDescent="0.25">
      <c r="A4633" t="s">
        <v>10168</v>
      </c>
      <c r="B4633" t="s">
        <v>10169</v>
      </c>
      <c r="C4633" t="s">
        <v>77</v>
      </c>
      <c r="D4633" t="s">
        <v>2294</v>
      </c>
      <c r="E4633">
        <v>-1</v>
      </c>
      <c r="F4633" t="s">
        <v>95</v>
      </c>
      <c r="G4633">
        <v>2020</v>
      </c>
      <c r="H4633" t="s">
        <v>16</v>
      </c>
      <c r="I4633" t="s">
        <v>188</v>
      </c>
      <c r="J4633" t="s">
        <v>96</v>
      </c>
      <c r="K4633">
        <v>12</v>
      </c>
      <c r="L4633" s="18">
        <v>44008</v>
      </c>
      <c r="M4633" s="18">
        <v>44373</v>
      </c>
      <c r="N4633" s="18">
        <v>44112</v>
      </c>
      <c r="O4633">
        <v>50399999</v>
      </c>
      <c r="P4633">
        <v>50399999</v>
      </c>
      <c r="Q4633">
        <v>0</v>
      </c>
      <c r="R4633">
        <v>4512001</v>
      </c>
      <c r="S4633" t="s">
        <v>382</v>
      </c>
      <c r="T4633">
        <v>-0.1469777555134846</v>
      </c>
      <c r="U4633">
        <v>1.2009447865714571</v>
      </c>
      <c r="V4633">
        <v>1.185489993161002E-2</v>
      </c>
      <c r="W4633">
        <v>1.9965779230004459</v>
      </c>
      <c r="X4633">
        <v>4.4381042127634142E-2</v>
      </c>
      <c r="Y4633" t="str">
        <f t="shared" si="288"/>
        <v>&lt;=24</v>
      </c>
      <c r="Z4633" s="20">
        <f t="shared" si="289"/>
        <v>1</v>
      </c>
      <c r="AA4633" t="str">
        <f t="shared" si="290"/>
        <v>80%-100%</v>
      </c>
      <c r="AB4633">
        <f t="shared" si="291"/>
        <v>9.3561014659009208E-4</v>
      </c>
    </row>
    <row r="4634" spans="1:28" x14ac:dyDescent="0.25">
      <c r="A4634" t="s">
        <v>10170</v>
      </c>
      <c r="B4634" t="s">
        <v>10171</v>
      </c>
      <c r="C4634" t="s">
        <v>77</v>
      </c>
      <c r="D4634" t="s">
        <v>472</v>
      </c>
      <c r="E4634">
        <v>40</v>
      </c>
      <c r="F4634" t="s">
        <v>117</v>
      </c>
      <c r="G4634">
        <v>2017</v>
      </c>
      <c r="H4634" t="s">
        <v>14</v>
      </c>
      <c r="J4634" t="s">
        <v>80</v>
      </c>
      <c r="K4634">
        <v>84</v>
      </c>
      <c r="L4634" s="18">
        <v>42725</v>
      </c>
      <c r="M4634" s="18">
        <v>45281</v>
      </c>
      <c r="N4634" s="18">
        <v>43199</v>
      </c>
      <c r="O4634">
        <v>47690000</v>
      </c>
      <c r="P4634">
        <v>19595000</v>
      </c>
      <c r="Q4634">
        <v>28095000</v>
      </c>
      <c r="R4634">
        <v>474242</v>
      </c>
      <c r="S4634" t="s">
        <v>203</v>
      </c>
      <c r="T4634">
        <v>0.95667802974811544</v>
      </c>
      <c r="U4634">
        <v>-1.218095432744748</v>
      </c>
      <c r="V4634">
        <v>0.72325530977575447</v>
      </c>
      <c r="W4634">
        <v>-0.91539433167593887</v>
      </c>
      <c r="X4634">
        <v>1.7460343448427791</v>
      </c>
      <c r="Y4634" t="str">
        <f t="shared" si="288"/>
        <v>&gt;72</v>
      </c>
      <c r="Z4634" s="20">
        <f t="shared" si="289"/>
        <v>0.41088278465087019</v>
      </c>
      <c r="AA4634" t="str">
        <f t="shared" si="290"/>
        <v>40%-60%</v>
      </c>
      <c r="AB4634">
        <f t="shared" si="291"/>
        <v>9.8338991312098211E-5</v>
      </c>
    </row>
    <row r="4635" spans="1:28" x14ac:dyDescent="0.25">
      <c r="A4635" t="s">
        <v>10172</v>
      </c>
      <c r="B4635" t="s">
        <v>10173</v>
      </c>
      <c r="C4635" t="s">
        <v>77</v>
      </c>
      <c r="D4635" t="s">
        <v>767</v>
      </c>
      <c r="E4635">
        <v>38</v>
      </c>
      <c r="F4635" t="s">
        <v>87</v>
      </c>
      <c r="G4635">
        <v>2019</v>
      </c>
      <c r="H4635" t="s">
        <v>15</v>
      </c>
      <c r="J4635" t="s">
        <v>80</v>
      </c>
      <c r="K4635">
        <v>84</v>
      </c>
      <c r="L4635" s="18">
        <v>43153</v>
      </c>
      <c r="M4635" s="18">
        <v>45710</v>
      </c>
      <c r="N4635" s="18">
        <v>43650</v>
      </c>
      <c r="O4635">
        <v>33104400</v>
      </c>
      <c r="P4635">
        <v>33104400</v>
      </c>
      <c r="Q4635">
        <v>0</v>
      </c>
      <c r="R4635">
        <v>679184</v>
      </c>
      <c r="S4635" t="s">
        <v>1047</v>
      </c>
      <c r="T4635">
        <v>1.235623997451597</v>
      </c>
      <c r="U4635">
        <v>1.2009447865714571</v>
      </c>
      <c r="V4635">
        <v>0.56650751719416981</v>
      </c>
      <c r="W4635">
        <v>1.572006563095027E-2</v>
      </c>
      <c r="X4635">
        <v>-1.0384892414183671</v>
      </c>
      <c r="Y4635" t="str">
        <f t="shared" si="288"/>
        <v>&gt;72</v>
      </c>
      <c r="Z4635" s="20">
        <f t="shared" si="289"/>
        <v>1</v>
      </c>
      <c r="AA4635" t="str">
        <f t="shared" si="290"/>
        <v>80%-100%</v>
      </c>
      <c r="AB4635">
        <f t="shared" si="291"/>
        <v>1.4083583798001043E-4</v>
      </c>
    </row>
    <row r="4636" spans="1:28" x14ac:dyDescent="0.25">
      <c r="A4636" t="s">
        <v>10174</v>
      </c>
      <c r="B4636" t="s">
        <v>10175</v>
      </c>
      <c r="C4636" t="s">
        <v>77</v>
      </c>
      <c r="D4636" t="s">
        <v>125</v>
      </c>
      <c r="E4636">
        <v>46</v>
      </c>
      <c r="F4636" t="s">
        <v>117</v>
      </c>
      <c r="G4636">
        <v>2021</v>
      </c>
      <c r="H4636" t="s">
        <v>29</v>
      </c>
      <c r="I4636" t="s">
        <v>84</v>
      </c>
      <c r="J4636" t="s">
        <v>80</v>
      </c>
      <c r="K4636">
        <v>72</v>
      </c>
      <c r="L4636" s="18">
        <v>44287</v>
      </c>
      <c r="M4636" s="18">
        <v>46391</v>
      </c>
      <c r="N4636" s="18">
        <v>44434</v>
      </c>
      <c r="O4636">
        <v>57755250</v>
      </c>
      <c r="P4636">
        <v>17755250</v>
      </c>
      <c r="Q4636">
        <v>40000000</v>
      </c>
      <c r="R4636">
        <v>455445</v>
      </c>
      <c r="S4636" t="s">
        <v>235</v>
      </c>
      <c r="T4636">
        <v>-1.311273968536711</v>
      </c>
      <c r="U4636">
        <v>-1.642926250822182</v>
      </c>
      <c r="V4636">
        <v>0.24898836987965761</v>
      </c>
      <c r="W4636">
        <v>-7.0940992806183309E-2</v>
      </c>
      <c r="X4636">
        <v>1.823382222238922</v>
      </c>
      <c r="Y4636" t="str">
        <f t="shared" si="288"/>
        <v>61-72</v>
      </c>
      <c r="Z4636" s="20">
        <f t="shared" si="289"/>
        <v>0.30742226897121905</v>
      </c>
      <c r="AA4636" t="str">
        <f t="shared" si="290"/>
        <v>20%-40%</v>
      </c>
      <c r="AB4636">
        <f t="shared" si="291"/>
        <v>9.444123864638427E-5</v>
      </c>
    </row>
    <row r="4637" spans="1:28" x14ac:dyDescent="0.25">
      <c r="A4637" t="s">
        <v>10176</v>
      </c>
      <c r="B4637" t="s">
        <v>10177</v>
      </c>
      <c r="C4637" t="s">
        <v>77</v>
      </c>
      <c r="D4637" t="s">
        <v>256</v>
      </c>
      <c r="E4637">
        <v>38</v>
      </c>
      <c r="F4637" t="s">
        <v>87</v>
      </c>
      <c r="G4637">
        <v>2018</v>
      </c>
      <c r="H4637" t="s">
        <v>15</v>
      </c>
      <c r="J4637" t="s">
        <v>80</v>
      </c>
      <c r="K4637">
        <v>84</v>
      </c>
      <c r="L4637" s="18">
        <v>42986</v>
      </c>
      <c r="M4637" s="18">
        <v>45513</v>
      </c>
      <c r="N4637" s="18">
        <v>43258</v>
      </c>
      <c r="O4637">
        <v>32330000</v>
      </c>
      <c r="P4637">
        <v>30547000</v>
      </c>
      <c r="Q4637">
        <v>1783000</v>
      </c>
      <c r="R4637">
        <v>694778</v>
      </c>
      <c r="S4637" t="s">
        <v>150</v>
      </c>
      <c r="T4637">
        <v>-1.8206535617343731</v>
      </c>
      <c r="U4637">
        <v>0.97448712749944866</v>
      </c>
      <c r="V4637">
        <v>0.92086653473246149</v>
      </c>
      <c r="W4637">
        <v>-0.59513073535993888</v>
      </c>
      <c r="X4637">
        <v>-1.3478807510029389</v>
      </c>
      <c r="Y4637" t="str">
        <f t="shared" si="288"/>
        <v>&gt;72</v>
      </c>
      <c r="Z4637" s="20">
        <f t="shared" si="289"/>
        <v>0.9448499845344881</v>
      </c>
      <c r="AA4637" t="str">
        <f t="shared" si="290"/>
        <v>80%-100%</v>
      </c>
      <c r="AB4637">
        <f t="shared" si="291"/>
        <v>1.4406941541625788E-4</v>
      </c>
    </row>
    <row r="4638" spans="1:28" x14ac:dyDescent="0.25">
      <c r="A4638" t="s">
        <v>10178</v>
      </c>
      <c r="B4638" t="s">
        <v>10179</v>
      </c>
      <c r="C4638" t="s">
        <v>77</v>
      </c>
      <c r="D4638" t="s">
        <v>373</v>
      </c>
      <c r="E4638">
        <v>59</v>
      </c>
      <c r="F4638" t="s">
        <v>87</v>
      </c>
      <c r="G4638">
        <v>2018</v>
      </c>
      <c r="H4638" t="s">
        <v>15</v>
      </c>
      <c r="J4638" t="s">
        <v>80</v>
      </c>
      <c r="K4638">
        <v>72</v>
      </c>
      <c r="L4638" s="18">
        <v>43131</v>
      </c>
      <c r="M4638" s="18">
        <v>45322</v>
      </c>
      <c r="N4638" s="18">
        <v>43699</v>
      </c>
      <c r="O4638">
        <v>44678200</v>
      </c>
      <c r="P4638">
        <v>37444489</v>
      </c>
      <c r="Q4638">
        <v>7233711</v>
      </c>
      <c r="R4638">
        <v>964301</v>
      </c>
      <c r="S4638" t="s">
        <v>164</v>
      </c>
      <c r="T4638">
        <v>0.55645120652138136</v>
      </c>
      <c r="U4638">
        <v>0.53612052313040404</v>
      </c>
      <c r="V4638">
        <v>-0.8559354285657228</v>
      </c>
      <c r="W4638">
        <v>-0.46497709571026707</v>
      </c>
      <c r="X4638">
        <v>-1.3478807510029389</v>
      </c>
      <c r="Y4638" t="str">
        <f t="shared" si="288"/>
        <v>61-72</v>
      </c>
      <c r="Z4638" s="20">
        <f t="shared" si="289"/>
        <v>0.83809305209251939</v>
      </c>
      <c r="AA4638" t="str">
        <f t="shared" si="290"/>
        <v>80%-100%</v>
      </c>
      <c r="AB4638">
        <f t="shared" si="291"/>
        <v>1.9995780142047229E-4</v>
      </c>
    </row>
    <row r="4639" spans="1:28" x14ac:dyDescent="0.25">
      <c r="A4639" t="s">
        <v>10180</v>
      </c>
      <c r="B4639" t="s">
        <v>10181</v>
      </c>
      <c r="C4639" t="s">
        <v>77</v>
      </c>
      <c r="D4639" t="s">
        <v>141</v>
      </c>
      <c r="E4639">
        <v>38</v>
      </c>
      <c r="F4639" t="s">
        <v>142</v>
      </c>
      <c r="G4639">
        <v>2017</v>
      </c>
      <c r="H4639" t="s">
        <v>143</v>
      </c>
      <c r="J4639" t="s">
        <v>80</v>
      </c>
      <c r="K4639">
        <v>60</v>
      </c>
      <c r="L4639" s="18">
        <v>42758</v>
      </c>
      <c r="M4639" s="18">
        <v>44584</v>
      </c>
      <c r="N4639" s="18">
        <v>44155</v>
      </c>
      <c r="O4639">
        <v>27990000</v>
      </c>
      <c r="P4639">
        <v>25191000</v>
      </c>
      <c r="Q4639">
        <v>2799000</v>
      </c>
      <c r="R4639">
        <v>603277</v>
      </c>
      <c r="S4639" t="s">
        <v>234</v>
      </c>
      <c r="T4639">
        <v>0.1198401266376715</v>
      </c>
      <c r="U4639">
        <v>0.79032357974038436</v>
      </c>
      <c r="V4639">
        <v>-0.10411482832403331</v>
      </c>
      <c r="W4639">
        <v>-0.76064921481636993</v>
      </c>
      <c r="X4639">
        <v>-1.0384892414183671</v>
      </c>
      <c r="Y4639" t="str">
        <f t="shared" si="288"/>
        <v>49-60</v>
      </c>
      <c r="Z4639" s="20">
        <f t="shared" si="289"/>
        <v>0.9</v>
      </c>
      <c r="AA4639" t="str">
        <f t="shared" si="290"/>
        <v>80%-100%</v>
      </c>
      <c r="AB4639">
        <f t="shared" si="291"/>
        <v>1.2509573521912582E-4</v>
      </c>
    </row>
    <row r="4640" spans="1:28" x14ac:dyDescent="0.25">
      <c r="A4640" t="s">
        <v>10182</v>
      </c>
      <c r="B4640" t="s">
        <v>10183</v>
      </c>
      <c r="C4640" t="s">
        <v>77</v>
      </c>
      <c r="D4640" t="s">
        <v>871</v>
      </c>
      <c r="E4640">
        <v>236</v>
      </c>
      <c r="F4640" t="s">
        <v>79</v>
      </c>
      <c r="G4640">
        <v>2020</v>
      </c>
      <c r="H4640" t="s">
        <v>26</v>
      </c>
      <c r="I4640" t="s">
        <v>84</v>
      </c>
      <c r="J4640" t="s">
        <v>80</v>
      </c>
      <c r="K4640">
        <v>84</v>
      </c>
      <c r="L4640" s="18">
        <v>43597</v>
      </c>
      <c r="M4640" s="18">
        <v>46361</v>
      </c>
      <c r="N4640" s="18">
        <v>44099</v>
      </c>
      <c r="O4640">
        <v>50916000</v>
      </c>
      <c r="P4640">
        <v>32000000</v>
      </c>
      <c r="Q4640">
        <v>18916000</v>
      </c>
      <c r="R4640">
        <v>654296</v>
      </c>
      <c r="S4640" t="s">
        <v>710</v>
      </c>
      <c r="T4640">
        <v>-1.46893908071694</v>
      </c>
      <c r="U4640">
        <v>-0.32456993344122398</v>
      </c>
      <c r="V4640">
        <v>0.52564408481904745</v>
      </c>
      <c r="W4640">
        <v>0.46835576269299678</v>
      </c>
      <c r="X4640">
        <v>-0.4197062222492236</v>
      </c>
      <c r="Y4640" t="str">
        <f t="shared" si="288"/>
        <v>&gt;72</v>
      </c>
      <c r="Z4640" s="20">
        <f t="shared" si="289"/>
        <v>0.62848613402466813</v>
      </c>
      <c r="AA4640" t="str">
        <f t="shared" si="290"/>
        <v>60%-80%</v>
      </c>
      <c r="AB4640">
        <f t="shared" si="291"/>
        <v>1.3567505336840814E-4</v>
      </c>
    </row>
    <row r="4641" spans="1:28" x14ac:dyDescent="0.25">
      <c r="A4641" t="s">
        <v>10184</v>
      </c>
      <c r="B4641" t="s">
        <v>10185</v>
      </c>
      <c r="C4641" t="s">
        <v>77</v>
      </c>
      <c r="D4641" t="s">
        <v>444</v>
      </c>
      <c r="E4641">
        <v>220</v>
      </c>
      <c r="F4641" t="s">
        <v>17</v>
      </c>
      <c r="G4641">
        <v>2019</v>
      </c>
      <c r="H4641" t="s">
        <v>17</v>
      </c>
      <c r="J4641" t="s">
        <v>80</v>
      </c>
      <c r="K4641">
        <v>24</v>
      </c>
      <c r="L4641" s="18">
        <v>43167</v>
      </c>
      <c r="M4641" s="18">
        <v>44046</v>
      </c>
      <c r="N4641" s="18">
        <v>43705</v>
      </c>
      <c r="O4641">
        <v>55409200</v>
      </c>
      <c r="P4641">
        <v>30409200</v>
      </c>
      <c r="Q4641">
        <v>25000000</v>
      </c>
      <c r="R4641">
        <v>1492133</v>
      </c>
      <c r="S4641" t="s">
        <v>113</v>
      </c>
      <c r="T4641">
        <v>0.77475674646323633</v>
      </c>
      <c r="U4641">
        <v>-0.65173133414077367</v>
      </c>
      <c r="V4641">
        <v>0.13042163490563341</v>
      </c>
      <c r="W4641">
        <v>0.51546650939305461</v>
      </c>
      <c r="X4641">
        <v>-0.4197062222492236</v>
      </c>
      <c r="Y4641" t="str">
        <f t="shared" si="288"/>
        <v>&lt;=24</v>
      </c>
      <c r="Z4641" s="20">
        <f t="shared" si="289"/>
        <v>0.54881138872245039</v>
      </c>
      <c r="AA4641" t="str">
        <f t="shared" si="290"/>
        <v>40%-60%</v>
      </c>
      <c r="AB4641">
        <f t="shared" si="291"/>
        <v>3.094092343645123E-4</v>
      </c>
    </row>
    <row r="4642" spans="1:28" x14ac:dyDescent="0.25">
      <c r="A4642" t="s">
        <v>10186</v>
      </c>
      <c r="B4642" t="s">
        <v>10187</v>
      </c>
      <c r="C4642" t="s">
        <v>77</v>
      </c>
      <c r="D4642" t="s">
        <v>147</v>
      </c>
      <c r="E4642">
        <v>220</v>
      </c>
      <c r="F4642" t="s">
        <v>79</v>
      </c>
      <c r="G4642">
        <v>2019</v>
      </c>
      <c r="H4642" t="s">
        <v>13</v>
      </c>
      <c r="J4642" t="s">
        <v>80</v>
      </c>
      <c r="K4642">
        <v>24</v>
      </c>
      <c r="L4642" s="18">
        <v>43167</v>
      </c>
      <c r="M4642" s="18">
        <v>44046</v>
      </c>
      <c r="N4642" s="18">
        <v>43840</v>
      </c>
      <c r="O4642">
        <v>33830000</v>
      </c>
      <c r="P4642">
        <v>17830000</v>
      </c>
      <c r="Q4642">
        <v>16000000</v>
      </c>
      <c r="R4642">
        <v>894682</v>
      </c>
      <c r="S4642" t="s">
        <v>113</v>
      </c>
      <c r="T4642">
        <v>1.187111655242296</v>
      </c>
      <c r="U4642">
        <v>-0.74110053098608353</v>
      </c>
      <c r="V4642">
        <v>-0.22527857001643839</v>
      </c>
      <c r="W4642">
        <v>-0.3232542049251898</v>
      </c>
      <c r="X4642">
        <v>-0.72909773183379534</v>
      </c>
      <c r="Y4642" t="str">
        <f t="shared" si="288"/>
        <v>&lt;=24</v>
      </c>
      <c r="Z4642" s="20">
        <f t="shared" si="289"/>
        <v>0.52704699970440438</v>
      </c>
      <c r="AA4642" t="str">
        <f t="shared" si="290"/>
        <v>40%-60%</v>
      </c>
      <c r="AB4642">
        <f t="shared" si="291"/>
        <v>1.855215805961738E-4</v>
      </c>
    </row>
    <row r="4643" spans="1:28" x14ac:dyDescent="0.25">
      <c r="A4643" t="s">
        <v>10188</v>
      </c>
      <c r="B4643" t="s">
        <v>10189</v>
      </c>
      <c r="C4643" t="s">
        <v>77</v>
      </c>
      <c r="D4643" t="s">
        <v>831</v>
      </c>
      <c r="E4643">
        <v>49</v>
      </c>
      <c r="F4643" t="s">
        <v>12</v>
      </c>
      <c r="G4643">
        <v>2021</v>
      </c>
      <c r="H4643" t="s">
        <v>12</v>
      </c>
      <c r="I4643" t="s">
        <v>84</v>
      </c>
      <c r="J4643" t="s">
        <v>80</v>
      </c>
      <c r="K4643">
        <v>36</v>
      </c>
      <c r="L4643" s="18">
        <v>44021</v>
      </c>
      <c r="M4643" s="18">
        <v>45176</v>
      </c>
      <c r="N4643" s="18">
        <v>44344</v>
      </c>
      <c r="O4643">
        <v>74690000</v>
      </c>
      <c r="P4643">
        <v>47690000</v>
      </c>
      <c r="Q4643">
        <v>27000000</v>
      </c>
      <c r="R4643">
        <v>1638843</v>
      </c>
      <c r="S4643" t="s">
        <v>85</v>
      </c>
      <c r="T4643">
        <v>-6.2081156647207668E-2</v>
      </c>
      <c r="U4643">
        <v>-0.28342696124471067</v>
      </c>
      <c r="V4643">
        <v>-1.2635635159594689</v>
      </c>
      <c r="W4643">
        <v>-0.34283652472921688</v>
      </c>
      <c r="X4643">
        <v>-0.1103147126646518</v>
      </c>
      <c r="Y4643" t="str">
        <f t="shared" si="288"/>
        <v>25-36</v>
      </c>
      <c r="Z4643" s="20">
        <f t="shared" si="289"/>
        <v>0.6385058240728344</v>
      </c>
      <c r="AA4643" t="str">
        <f t="shared" si="290"/>
        <v>60%-80%</v>
      </c>
      <c r="AB4643">
        <f t="shared" si="291"/>
        <v>3.3983107261459968E-4</v>
      </c>
    </row>
    <row r="4644" spans="1:28" x14ac:dyDescent="0.25">
      <c r="A4644" t="s">
        <v>10190</v>
      </c>
      <c r="B4644" t="s">
        <v>10191</v>
      </c>
      <c r="C4644" t="s">
        <v>77</v>
      </c>
      <c r="D4644" t="s">
        <v>344</v>
      </c>
      <c r="E4644">
        <v>38</v>
      </c>
      <c r="F4644" t="s">
        <v>79</v>
      </c>
      <c r="G4644">
        <v>2019</v>
      </c>
      <c r="H4644" t="s">
        <v>13</v>
      </c>
      <c r="J4644" t="s">
        <v>80</v>
      </c>
      <c r="K4644">
        <v>48</v>
      </c>
      <c r="L4644" s="18">
        <v>43169</v>
      </c>
      <c r="M4644" s="18">
        <v>44837</v>
      </c>
      <c r="N4644" s="18">
        <v>43955</v>
      </c>
      <c r="O4644">
        <v>36130000</v>
      </c>
      <c r="P4644">
        <v>26130000</v>
      </c>
      <c r="Q4644">
        <v>10000000</v>
      </c>
      <c r="R4644">
        <v>705243</v>
      </c>
      <c r="S4644" t="s">
        <v>184</v>
      </c>
      <c r="T4644">
        <v>-0.52294840763556816</v>
      </c>
      <c r="U4644">
        <v>6.4434388478258761E-2</v>
      </c>
      <c r="V4644">
        <v>-2.5556857177194491E-2</v>
      </c>
      <c r="W4644">
        <v>-0.53225398086749232</v>
      </c>
      <c r="X4644">
        <v>-0.80644560922993824</v>
      </c>
      <c r="Y4644" t="str">
        <f t="shared" si="288"/>
        <v>37-48</v>
      </c>
      <c r="Z4644" s="20">
        <f t="shared" si="289"/>
        <v>0.72322169941876557</v>
      </c>
      <c r="AA4644" t="str">
        <f t="shared" si="290"/>
        <v>60%-80%</v>
      </c>
      <c r="AB4644">
        <f t="shared" si="291"/>
        <v>1.4623944157185167E-4</v>
      </c>
    </row>
    <row r="4645" spans="1:28" x14ac:dyDescent="0.25">
      <c r="A4645" t="s">
        <v>10192</v>
      </c>
      <c r="B4645" t="s">
        <v>10193</v>
      </c>
      <c r="C4645" t="s">
        <v>77</v>
      </c>
      <c r="D4645" t="s">
        <v>720</v>
      </c>
      <c r="E4645">
        <v>166990391</v>
      </c>
      <c r="F4645" t="s">
        <v>95</v>
      </c>
      <c r="G4645">
        <v>2015</v>
      </c>
      <c r="H4645" t="s">
        <v>16</v>
      </c>
      <c r="J4645" t="s">
        <v>96</v>
      </c>
      <c r="K4645">
        <v>60</v>
      </c>
      <c r="L4645" s="18">
        <v>44334</v>
      </c>
      <c r="M4645" s="18">
        <v>46160</v>
      </c>
      <c r="N4645" s="18">
        <v>44474</v>
      </c>
      <c r="O4645">
        <v>20600000</v>
      </c>
      <c r="P4645">
        <v>20600000</v>
      </c>
      <c r="Q4645">
        <v>0</v>
      </c>
      <c r="R4645">
        <v>770488</v>
      </c>
      <c r="S4645" t="s">
        <v>477</v>
      </c>
      <c r="T4645">
        <v>-2.196624213856456</v>
      </c>
      <c r="U4645">
        <v>1.2009447865714571</v>
      </c>
      <c r="V4645">
        <v>0.84182204474977862</v>
      </c>
      <c r="W4645">
        <v>-0.96094946220980204</v>
      </c>
      <c r="X4645">
        <v>-1.5799243831913681</v>
      </c>
      <c r="Y4645" t="str">
        <f t="shared" si="288"/>
        <v>49-60</v>
      </c>
      <c r="Z4645" s="20">
        <f t="shared" si="289"/>
        <v>1</v>
      </c>
      <c r="AA4645" t="str">
        <f t="shared" si="290"/>
        <v>80%-100%</v>
      </c>
      <c r="AB4645">
        <f t="shared" si="291"/>
        <v>1.5976866818644475E-4</v>
      </c>
    </row>
    <row r="4646" spans="1:28" x14ac:dyDescent="0.25">
      <c r="A4646" t="s">
        <v>1156</v>
      </c>
      <c r="B4646" t="s">
        <v>1157</v>
      </c>
      <c r="C4646" t="s">
        <v>77</v>
      </c>
      <c r="D4646" t="s">
        <v>478</v>
      </c>
      <c r="E4646">
        <v>15</v>
      </c>
      <c r="F4646" t="s">
        <v>17</v>
      </c>
      <c r="G4646">
        <v>2019</v>
      </c>
      <c r="H4646" t="s">
        <v>17</v>
      </c>
      <c r="J4646" t="s">
        <v>80</v>
      </c>
      <c r="K4646">
        <v>60</v>
      </c>
      <c r="L4646" s="18">
        <v>43356</v>
      </c>
      <c r="M4646" s="18">
        <v>45182</v>
      </c>
      <c r="N4646" s="18">
        <v>43521</v>
      </c>
      <c r="O4646">
        <v>50490000</v>
      </c>
      <c r="P4646">
        <v>47035000</v>
      </c>
      <c r="Q4646">
        <v>3455000</v>
      </c>
      <c r="R4646">
        <v>1275852</v>
      </c>
      <c r="S4646" t="s">
        <v>306</v>
      </c>
      <c r="T4646">
        <v>0.92029377309113969</v>
      </c>
      <c r="U4646">
        <v>0.91995919148305205</v>
      </c>
      <c r="V4646">
        <v>-3.9250485099549447E-2</v>
      </c>
      <c r="W4646">
        <v>-0.2199810331234569</v>
      </c>
      <c r="X4646">
        <v>1.7460343448427791</v>
      </c>
      <c r="Y4646" t="str">
        <f t="shared" si="288"/>
        <v>49-60</v>
      </c>
      <c r="Z4646" s="20">
        <f t="shared" si="289"/>
        <v>0.93157060804119629</v>
      </c>
      <c r="AA4646" t="str">
        <f t="shared" si="290"/>
        <v>80%-100%</v>
      </c>
      <c r="AB4646">
        <f t="shared" si="291"/>
        <v>2.6456112858735232E-4</v>
      </c>
    </row>
    <row r="4647" spans="1:28" x14ac:dyDescent="0.25">
      <c r="A4647" t="s">
        <v>10194</v>
      </c>
      <c r="B4647" t="s">
        <v>10195</v>
      </c>
      <c r="C4647" t="s">
        <v>77</v>
      </c>
      <c r="D4647" t="s">
        <v>839</v>
      </c>
      <c r="E4647">
        <v>49</v>
      </c>
      <c r="F4647" t="s">
        <v>12</v>
      </c>
      <c r="G4647">
        <v>2021</v>
      </c>
      <c r="H4647" t="s">
        <v>12</v>
      </c>
      <c r="I4647" t="s">
        <v>84</v>
      </c>
      <c r="J4647" t="s">
        <v>80</v>
      </c>
      <c r="K4647">
        <v>72</v>
      </c>
      <c r="L4647" s="18">
        <v>43870</v>
      </c>
      <c r="M4647" s="18">
        <v>46267</v>
      </c>
      <c r="N4647" s="18">
        <v>44327</v>
      </c>
      <c r="O4647">
        <v>70236200</v>
      </c>
      <c r="P4647">
        <v>40236200</v>
      </c>
      <c r="Q4647">
        <v>30000000</v>
      </c>
      <c r="R4647">
        <v>987427</v>
      </c>
      <c r="S4647" t="s">
        <v>85</v>
      </c>
      <c r="T4647">
        <v>-0.24400243993208681</v>
      </c>
      <c r="U4647">
        <v>-0.55294226952385794</v>
      </c>
      <c r="V4647">
        <v>0.72325530977575447</v>
      </c>
      <c r="W4647">
        <v>-0.52641380291373541</v>
      </c>
      <c r="X4647">
        <v>-0.88379348662608126</v>
      </c>
      <c r="Y4647" t="str">
        <f t="shared" si="288"/>
        <v>61-72</v>
      </c>
      <c r="Z4647" s="20">
        <f t="shared" si="289"/>
        <v>0.57286983065712549</v>
      </c>
      <c r="AA4647" t="str">
        <f t="shared" si="290"/>
        <v>40%-60%</v>
      </c>
      <c r="AB4647">
        <f t="shared" si="291"/>
        <v>2.047532170797424E-4</v>
      </c>
    </row>
    <row r="4648" spans="1:28" x14ac:dyDescent="0.25">
      <c r="A4648" t="s">
        <v>10196</v>
      </c>
      <c r="B4648" t="s">
        <v>10197</v>
      </c>
      <c r="C4648" t="s">
        <v>77</v>
      </c>
      <c r="D4648" t="s">
        <v>1184</v>
      </c>
      <c r="E4648">
        <v>291</v>
      </c>
      <c r="F4648" t="s">
        <v>117</v>
      </c>
      <c r="G4648">
        <v>2017</v>
      </c>
      <c r="H4648" t="s">
        <v>14</v>
      </c>
      <c r="J4648" t="s">
        <v>80</v>
      </c>
      <c r="K4648">
        <v>84</v>
      </c>
      <c r="L4648" s="18">
        <v>42720</v>
      </c>
      <c r="M4648" s="18">
        <v>45276</v>
      </c>
      <c r="N4648" s="18">
        <v>43081</v>
      </c>
      <c r="O4648">
        <v>47000000</v>
      </c>
      <c r="P4648">
        <v>23500000</v>
      </c>
      <c r="Q4648">
        <v>23500000</v>
      </c>
      <c r="R4648">
        <v>573064</v>
      </c>
      <c r="S4648" t="s">
        <v>198</v>
      </c>
      <c r="T4648">
        <v>0.13196821218999669</v>
      </c>
      <c r="U4648">
        <v>-0.85216124758390532</v>
      </c>
      <c r="V4648">
        <v>0.72325530977575447</v>
      </c>
      <c r="W4648">
        <v>-0.42382103374926111</v>
      </c>
      <c r="X4648">
        <v>-0.4197062222492236</v>
      </c>
      <c r="Y4648" t="str">
        <f t="shared" si="288"/>
        <v>&gt;72</v>
      </c>
      <c r="Z4648" s="20">
        <f t="shared" si="289"/>
        <v>0.5</v>
      </c>
      <c r="AA4648" t="str">
        <f t="shared" si="290"/>
        <v>40%-60%</v>
      </c>
      <c r="AB4648">
        <f t="shared" si="291"/>
        <v>1.18830756696531E-4</v>
      </c>
    </row>
    <row r="4649" spans="1:28" x14ac:dyDescent="0.25">
      <c r="A4649" t="s">
        <v>10198</v>
      </c>
      <c r="B4649" t="s">
        <v>10199</v>
      </c>
      <c r="C4649" t="s">
        <v>77</v>
      </c>
      <c r="D4649" t="s">
        <v>215</v>
      </c>
      <c r="E4649">
        <v>38</v>
      </c>
      <c r="F4649" t="s">
        <v>87</v>
      </c>
      <c r="G4649">
        <v>2018</v>
      </c>
      <c r="H4649" t="s">
        <v>15</v>
      </c>
      <c r="J4649" t="s">
        <v>80</v>
      </c>
      <c r="K4649">
        <v>60</v>
      </c>
      <c r="L4649" s="18">
        <v>42798</v>
      </c>
      <c r="M4649" s="18">
        <v>44654</v>
      </c>
      <c r="N4649" s="18">
        <v>43033</v>
      </c>
      <c r="O4649">
        <v>32640000</v>
      </c>
      <c r="P4649">
        <v>20040000</v>
      </c>
      <c r="Q4649">
        <v>12600000</v>
      </c>
      <c r="R4649">
        <v>512512</v>
      </c>
      <c r="S4649" t="s">
        <v>990</v>
      </c>
      <c r="T4649">
        <v>1.090086970823694</v>
      </c>
      <c r="U4649">
        <v>-0.38417384273966831</v>
      </c>
      <c r="V4649">
        <v>0.92086653473246149</v>
      </c>
      <c r="W4649">
        <v>-0.72964575591443814</v>
      </c>
      <c r="X4649">
        <v>1.5139907126543499</v>
      </c>
      <c r="Y4649" t="str">
        <f t="shared" si="288"/>
        <v>49-60</v>
      </c>
      <c r="Z4649" s="20">
        <f t="shared" si="289"/>
        <v>0.61397058823529416</v>
      </c>
      <c r="AA4649" t="str">
        <f t="shared" si="290"/>
        <v>60%-80%</v>
      </c>
      <c r="AB4649">
        <f t="shared" si="291"/>
        <v>1.0627467224612345E-4</v>
      </c>
    </row>
    <row r="4650" spans="1:28" x14ac:dyDescent="0.25">
      <c r="A4650" t="s">
        <v>10200</v>
      </c>
      <c r="B4650" t="s">
        <v>10201</v>
      </c>
      <c r="C4650" t="s">
        <v>77</v>
      </c>
      <c r="D4650" t="s">
        <v>10202</v>
      </c>
      <c r="E4650">
        <v>-1</v>
      </c>
      <c r="F4650" t="s">
        <v>87</v>
      </c>
      <c r="G4650">
        <v>2017</v>
      </c>
      <c r="H4650" t="s">
        <v>15</v>
      </c>
      <c r="J4650" t="s">
        <v>80</v>
      </c>
      <c r="K4650">
        <v>84</v>
      </c>
      <c r="L4650" s="18">
        <v>42727</v>
      </c>
      <c r="M4650" s="18">
        <v>45283</v>
      </c>
      <c r="N4650" s="18">
        <v>42984</v>
      </c>
      <c r="O4650">
        <v>37223214</v>
      </c>
      <c r="P4650">
        <v>37223214</v>
      </c>
      <c r="Q4650">
        <v>0</v>
      </c>
      <c r="R4650">
        <v>805818</v>
      </c>
      <c r="S4650" t="s">
        <v>1183</v>
      </c>
      <c r="T4650">
        <v>-4.9953071094882402E-2</v>
      </c>
      <c r="U4650">
        <v>1.2009447865714571</v>
      </c>
      <c r="V4650">
        <v>0.6442108197930716</v>
      </c>
      <c r="W4650">
        <v>4.233272482438772</v>
      </c>
      <c r="X4650">
        <v>1.127251325673635</v>
      </c>
      <c r="Y4650" t="str">
        <f t="shared" si="288"/>
        <v>&gt;72</v>
      </c>
      <c r="Z4650" s="20">
        <f t="shared" si="289"/>
        <v>1</v>
      </c>
      <c r="AA4650" t="str">
        <f t="shared" si="290"/>
        <v>80%-100%</v>
      </c>
      <c r="AB4650">
        <f t="shared" si="291"/>
        <v>1.670947096653868E-4</v>
      </c>
    </row>
    <row r="4651" spans="1:28" x14ac:dyDescent="0.25">
      <c r="A4651" t="s">
        <v>10203</v>
      </c>
      <c r="B4651" t="s">
        <v>10204</v>
      </c>
      <c r="C4651" t="s">
        <v>77</v>
      </c>
      <c r="D4651" t="s">
        <v>404</v>
      </c>
      <c r="E4651">
        <v>62</v>
      </c>
      <c r="F4651" t="s">
        <v>11</v>
      </c>
      <c r="G4651">
        <v>2021</v>
      </c>
      <c r="H4651" t="s">
        <v>11</v>
      </c>
      <c r="I4651" t="s">
        <v>188</v>
      </c>
      <c r="J4651" t="s">
        <v>80</v>
      </c>
      <c r="K4651">
        <v>12</v>
      </c>
      <c r="L4651" s="18">
        <v>44089</v>
      </c>
      <c r="M4651" s="18">
        <v>44454</v>
      </c>
      <c r="N4651" s="18">
        <v>44117</v>
      </c>
      <c r="O4651">
        <v>69570000</v>
      </c>
      <c r="P4651">
        <v>33570000</v>
      </c>
      <c r="Q4651">
        <v>36000000</v>
      </c>
      <c r="R4651">
        <v>3061750</v>
      </c>
      <c r="S4651" t="s">
        <v>190</v>
      </c>
      <c r="T4651">
        <v>-3.7824985542557123E-2</v>
      </c>
      <c r="U4651">
        <v>-0.92387387749618843</v>
      </c>
      <c r="V4651">
        <v>-0.42288979497314538</v>
      </c>
      <c r="W4651">
        <v>0.1404152995871123</v>
      </c>
      <c r="X4651">
        <v>1.978077977031208</v>
      </c>
      <c r="Y4651" t="str">
        <f t="shared" si="288"/>
        <v>&lt;=24</v>
      </c>
      <c r="Z4651" s="20">
        <f t="shared" si="289"/>
        <v>0.48253557567917205</v>
      </c>
      <c r="AA4651" t="str">
        <f t="shared" si="290"/>
        <v>40%-60%</v>
      </c>
      <c r="AB4651">
        <f t="shared" si="291"/>
        <v>6.3488557877585013E-4</v>
      </c>
    </row>
    <row r="4652" spans="1:28" x14ac:dyDescent="0.25">
      <c r="A4652" t="s">
        <v>10205</v>
      </c>
      <c r="B4652" t="s">
        <v>10206</v>
      </c>
      <c r="C4652" t="s">
        <v>77</v>
      </c>
      <c r="D4652" t="s">
        <v>301</v>
      </c>
      <c r="E4652">
        <v>38</v>
      </c>
      <c r="F4652" t="s">
        <v>17</v>
      </c>
      <c r="G4652">
        <v>2019</v>
      </c>
      <c r="H4652" t="s">
        <v>17</v>
      </c>
      <c r="I4652" t="s">
        <v>84</v>
      </c>
      <c r="J4652" t="s">
        <v>80</v>
      </c>
      <c r="K4652">
        <v>84</v>
      </c>
      <c r="L4652" s="18">
        <v>43784</v>
      </c>
      <c r="M4652" s="18">
        <v>46341</v>
      </c>
      <c r="N4652" s="18">
        <v>44533</v>
      </c>
      <c r="O4652">
        <v>54435000</v>
      </c>
      <c r="P4652">
        <v>54435000</v>
      </c>
      <c r="Q4652">
        <v>0</v>
      </c>
      <c r="R4652">
        <v>1201096</v>
      </c>
      <c r="S4652" t="s">
        <v>234</v>
      </c>
      <c r="T4652">
        <v>-1.092968428594856</v>
      </c>
      <c r="U4652">
        <v>1.2009447865714571</v>
      </c>
      <c r="V4652">
        <v>0.52564408481904745</v>
      </c>
      <c r="W4652">
        <v>-0.746216381313351</v>
      </c>
      <c r="X4652">
        <v>-0.26501046745693763</v>
      </c>
      <c r="Y4652" t="str">
        <f t="shared" si="288"/>
        <v>&gt;72</v>
      </c>
      <c r="Z4652" s="20">
        <f t="shared" si="289"/>
        <v>1</v>
      </c>
      <c r="AA4652" t="str">
        <f t="shared" si="290"/>
        <v>80%-100%</v>
      </c>
      <c r="AB4652">
        <f t="shared" si="291"/>
        <v>2.4905969759952918E-4</v>
      </c>
    </row>
    <row r="4653" spans="1:28" x14ac:dyDescent="0.25">
      <c r="A4653" t="s">
        <v>10207</v>
      </c>
      <c r="B4653" t="s">
        <v>10208</v>
      </c>
      <c r="C4653" t="s">
        <v>77</v>
      </c>
      <c r="D4653" t="s">
        <v>871</v>
      </c>
      <c r="E4653">
        <v>236</v>
      </c>
      <c r="F4653" t="s">
        <v>117</v>
      </c>
      <c r="G4653">
        <v>2020</v>
      </c>
      <c r="H4653" t="s">
        <v>29</v>
      </c>
      <c r="I4653" t="s">
        <v>84</v>
      </c>
      <c r="J4653" t="s">
        <v>80</v>
      </c>
      <c r="K4653">
        <v>84</v>
      </c>
      <c r="L4653" s="18">
        <v>43797</v>
      </c>
      <c r="M4653" s="18">
        <v>46354</v>
      </c>
      <c r="N4653" s="18">
        <v>44389</v>
      </c>
      <c r="O4653">
        <v>50890000</v>
      </c>
      <c r="P4653">
        <v>45801000</v>
      </c>
      <c r="Q4653">
        <v>5089000</v>
      </c>
      <c r="R4653">
        <v>961331</v>
      </c>
      <c r="S4653" t="s">
        <v>598</v>
      </c>
      <c r="T4653">
        <v>-1.299145882984386</v>
      </c>
      <c r="U4653">
        <v>0.79032357974038436</v>
      </c>
      <c r="V4653">
        <v>0.84182204474977862</v>
      </c>
      <c r="W4653">
        <v>-0.42472912234220711</v>
      </c>
      <c r="X4653">
        <v>-1.11583711881451</v>
      </c>
      <c r="Y4653" t="str">
        <f t="shared" si="288"/>
        <v>&gt;72</v>
      </c>
      <c r="Z4653" s="20">
        <f t="shared" si="289"/>
        <v>0.9</v>
      </c>
      <c r="AA4653" t="str">
        <f t="shared" si="290"/>
        <v>80%-100%</v>
      </c>
      <c r="AB4653">
        <f t="shared" si="291"/>
        <v>1.9934194115462292E-4</v>
      </c>
    </row>
    <row r="4654" spans="1:28" x14ac:dyDescent="0.25">
      <c r="A4654" t="s">
        <v>10209</v>
      </c>
      <c r="B4654" t="s">
        <v>10210</v>
      </c>
      <c r="C4654" t="s">
        <v>77</v>
      </c>
      <c r="D4654" t="s">
        <v>576</v>
      </c>
      <c r="E4654">
        <v>38</v>
      </c>
      <c r="F4654" t="s">
        <v>25</v>
      </c>
      <c r="G4654">
        <v>2021</v>
      </c>
      <c r="H4654" t="s">
        <v>25</v>
      </c>
      <c r="I4654" t="s">
        <v>84</v>
      </c>
      <c r="J4654" t="s">
        <v>80</v>
      </c>
      <c r="K4654">
        <v>84</v>
      </c>
      <c r="L4654" s="18">
        <v>44179</v>
      </c>
      <c r="M4654" s="18">
        <v>46735</v>
      </c>
      <c r="N4654" s="18">
        <v>44400</v>
      </c>
      <c r="O4654">
        <v>39620000</v>
      </c>
      <c r="P4654">
        <v>23732000</v>
      </c>
      <c r="Q4654">
        <v>15888000</v>
      </c>
      <c r="R4654">
        <v>473519</v>
      </c>
      <c r="S4654" t="s">
        <v>234</v>
      </c>
      <c r="T4654">
        <v>-0.54720457874021866</v>
      </c>
      <c r="U4654">
        <v>-0.44568563597576161</v>
      </c>
      <c r="V4654">
        <v>-0.46241203996448682</v>
      </c>
      <c r="W4654">
        <v>-0.60304904551493255</v>
      </c>
      <c r="X4654">
        <v>0.35377255171220601</v>
      </c>
      <c r="Y4654" t="str">
        <f t="shared" si="288"/>
        <v>&gt;72</v>
      </c>
      <c r="Z4654" s="20">
        <f t="shared" si="289"/>
        <v>0.5989904088844018</v>
      </c>
      <c r="AA4654" t="str">
        <f t="shared" si="290"/>
        <v>40%-60%</v>
      </c>
      <c r="AB4654">
        <f t="shared" si="291"/>
        <v>9.8189069772633869E-5</v>
      </c>
    </row>
    <row r="4655" spans="1:28" x14ac:dyDescent="0.25">
      <c r="A4655" t="s">
        <v>10211</v>
      </c>
      <c r="B4655" t="s">
        <v>10212</v>
      </c>
      <c r="C4655" t="s">
        <v>77</v>
      </c>
      <c r="D4655" t="s">
        <v>373</v>
      </c>
      <c r="E4655">
        <v>60</v>
      </c>
      <c r="F4655" t="s">
        <v>87</v>
      </c>
      <c r="G4655">
        <v>2018</v>
      </c>
      <c r="H4655" t="s">
        <v>15</v>
      </c>
      <c r="J4655" t="s">
        <v>80</v>
      </c>
      <c r="K4655">
        <v>84</v>
      </c>
      <c r="L4655" s="18">
        <v>43159</v>
      </c>
      <c r="M4655" s="18">
        <v>45716</v>
      </c>
      <c r="N4655" s="18">
        <v>44043</v>
      </c>
      <c r="O4655">
        <v>36990000</v>
      </c>
      <c r="P4655">
        <v>30958989</v>
      </c>
      <c r="Q4655">
        <v>6031011</v>
      </c>
      <c r="R4655">
        <v>760698</v>
      </c>
      <c r="S4655" t="s">
        <v>665</v>
      </c>
      <c r="T4655">
        <v>-0.42592372321696592</v>
      </c>
      <c r="U4655">
        <v>0.53145005414878199</v>
      </c>
      <c r="V4655">
        <v>-0.89553146158846297</v>
      </c>
      <c r="W4655">
        <v>-0.66872847804136493</v>
      </c>
      <c r="X4655">
        <v>-1.3478807510029389</v>
      </c>
      <c r="Y4655" t="str">
        <f t="shared" si="288"/>
        <v>&gt;72</v>
      </c>
      <c r="Z4655" s="20">
        <f t="shared" si="289"/>
        <v>0.83695563665855632</v>
      </c>
      <c r="AA4655" t="str">
        <f t="shared" si="290"/>
        <v>80%-100%</v>
      </c>
      <c r="AB4655">
        <f t="shared" si="291"/>
        <v>1.5773861027308945E-4</v>
      </c>
    </row>
    <row r="4656" spans="1:28" x14ac:dyDescent="0.25">
      <c r="A4656" t="s">
        <v>10213</v>
      </c>
      <c r="B4656" t="s">
        <v>10214</v>
      </c>
      <c r="C4656" t="s">
        <v>77</v>
      </c>
      <c r="D4656" t="s">
        <v>610</v>
      </c>
      <c r="E4656">
        <v>40</v>
      </c>
      <c r="F4656" t="s">
        <v>79</v>
      </c>
      <c r="G4656">
        <v>2019</v>
      </c>
      <c r="H4656" t="s">
        <v>13</v>
      </c>
      <c r="I4656" t="s">
        <v>84</v>
      </c>
      <c r="J4656" t="s">
        <v>80</v>
      </c>
      <c r="K4656">
        <v>84</v>
      </c>
      <c r="L4656" s="18">
        <v>43679</v>
      </c>
      <c r="M4656" s="18">
        <v>46061</v>
      </c>
      <c r="N4656" s="18">
        <v>44377</v>
      </c>
      <c r="O4656">
        <v>34280000</v>
      </c>
      <c r="P4656">
        <v>30280000</v>
      </c>
      <c r="Q4656">
        <v>4000000</v>
      </c>
      <c r="R4656">
        <v>645409</v>
      </c>
      <c r="S4656" t="s">
        <v>466</v>
      </c>
      <c r="T4656">
        <v>0.25324906771324951</v>
      </c>
      <c r="U4656">
        <v>0.72180685561337921</v>
      </c>
      <c r="V4656">
        <v>8.0713479801654289E-2</v>
      </c>
      <c r="W4656">
        <v>-0.20544630517671189</v>
      </c>
      <c r="X4656">
        <v>-3.2966835268508812E-2</v>
      </c>
      <c r="Y4656" t="str">
        <f t="shared" si="288"/>
        <v>&gt;72</v>
      </c>
      <c r="Z4656" s="20">
        <f t="shared" si="289"/>
        <v>0.88331388564760793</v>
      </c>
      <c r="AA4656" t="str">
        <f t="shared" si="290"/>
        <v>80%-100%</v>
      </c>
      <c r="AB4656">
        <f t="shared" si="291"/>
        <v>1.338322418591141E-4</v>
      </c>
    </row>
    <row r="4657" spans="1:28" x14ac:dyDescent="0.25">
      <c r="A4657" t="s">
        <v>10215</v>
      </c>
      <c r="B4657" t="s">
        <v>10216</v>
      </c>
      <c r="C4657" t="s">
        <v>77</v>
      </c>
      <c r="D4657" t="s">
        <v>599</v>
      </c>
      <c r="E4657">
        <v>60</v>
      </c>
      <c r="F4657" t="s">
        <v>95</v>
      </c>
      <c r="G4657">
        <v>2009</v>
      </c>
      <c r="H4657" t="s">
        <v>16</v>
      </c>
      <c r="J4657" t="s">
        <v>96</v>
      </c>
      <c r="K4657">
        <v>60</v>
      </c>
      <c r="L4657" s="18">
        <v>43984</v>
      </c>
      <c r="M4657" s="18">
        <v>45694</v>
      </c>
      <c r="N4657" s="18">
        <v>44048</v>
      </c>
      <c r="O4657">
        <v>22000000</v>
      </c>
      <c r="P4657">
        <v>20000000</v>
      </c>
      <c r="Q4657">
        <v>2000000</v>
      </c>
      <c r="R4657">
        <v>534946</v>
      </c>
      <c r="S4657" t="s">
        <v>577</v>
      </c>
      <c r="T4657">
        <v>-2.1117276149901789</v>
      </c>
      <c r="U4657">
        <v>0.82765278036139067</v>
      </c>
      <c r="V4657">
        <v>0.6442108197930716</v>
      </c>
      <c r="W4657">
        <v>-0.94867267530757904</v>
      </c>
      <c r="X4657">
        <v>-1.9666637701720819</v>
      </c>
      <c r="Y4657" t="str">
        <f t="shared" si="288"/>
        <v>49-60</v>
      </c>
      <c r="Z4657" s="20">
        <f t="shared" si="289"/>
        <v>0.90909090909090906</v>
      </c>
      <c r="AA4657" t="str">
        <f t="shared" si="290"/>
        <v>80%-100%</v>
      </c>
      <c r="AB4657">
        <f t="shared" si="291"/>
        <v>1.1092659453705427E-4</v>
      </c>
    </row>
    <row r="4658" spans="1:28" x14ac:dyDescent="0.25">
      <c r="A4658" t="s">
        <v>10217</v>
      </c>
      <c r="B4658" t="s">
        <v>10218</v>
      </c>
      <c r="C4658" t="s">
        <v>77</v>
      </c>
      <c r="D4658" t="s">
        <v>128</v>
      </c>
      <c r="E4658">
        <v>60</v>
      </c>
      <c r="F4658" t="s">
        <v>17</v>
      </c>
      <c r="G4658">
        <v>2018</v>
      </c>
      <c r="H4658" t="s">
        <v>17</v>
      </c>
      <c r="J4658" t="s">
        <v>80</v>
      </c>
      <c r="K4658">
        <v>48</v>
      </c>
      <c r="L4658" s="18">
        <v>43160</v>
      </c>
      <c r="M4658" s="18">
        <v>44564</v>
      </c>
      <c r="N4658" s="18">
        <v>44470</v>
      </c>
      <c r="O4658">
        <v>56018000</v>
      </c>
      <c r="P4658">
        <v>26000000</v>
      </c>
      <c r="Q4658">
        <v>30018000</v>
      </c>
      <c r="R4658">
        <v>756667</v>
      </c>
      <c r="S4658" t="s">
        <v>191</v>
      </c>
      <c r="T4658">
        <v>0.33814566657952638</v>
      </c>
      <c r="U4658">
        <v>-0.99942427099131437</v>
      </c>
      <c r="V4658">
        <v>0.60468857480173022</v>
      </c>
      <c r="W4658">
        <v>-0.1010512987828161</v>
      </c>
      <c r="X4658">
        <v>-0.49705409964536651</v>
      </c>
      <c r="Y4658" t="str">
        <f t="shared" si="288"/>
        <v>37-48</v>
      </c>
      <c r="Z4658" s="20">
        <f t="shared" si="289"/>
        <v>0.46413652754471779</v>
      </c>
      <c r="AA4658" t="str">
        <f t="shared" si="290"/>
        <v>40%-60%</v>
      </c>
      <c r="AB4658">
        <f t="shared" si="291"/>
        <v>1.5690274066647707E-4</v>
      </c>
    </row>
    <row r="4659" spans="1:28" x14ac:dyDescent="0.25">
      <c r="A4659" t="s">
        <v>10219</v>
      </c>
      <c r="B4659" t="s">
        <v>10220</v>
      </c>
      <c r="C4659" t="s">
        <v>77</v>
      </c>
      <c r="D4659" t="s">
        <v>177</v>
      </c>
      <c r="E4659">
        <v>48</v>
      </c>
      <c r="F4659" t="s">
        <v>117</v>
      </c>
      <c r="G4659">
        <v>2019</v>
      </c>
      <c r="H4659" t="s">
        <v>14</v>
      </c>
      <c r="I4659" t="s">
        <v>84</v>
      </c>
      <c r="J4659" t="s">
        <v>80</v>
      </c>
      <c r="K4659">
        <v>72</v>
      </c>
      <c r="L4659" s="18">
        <v>43771</v>
      </c>
      <c r="M4659" s="18">
        <v>45699</v>
      </c>
      <c r="N4659" s="18">
        <v>43861</v>
      </c>
      <c r="O4659">
        <v>42914000</v>
      </c>
      <c r="P4659">
        <v>21457000</v>
      </c>
      <c r="Q4659">
        <v>21457000</v>
      </c>
      <c r="R4659">
        <v>528404</v>
      </c>
      <c r="S4659" t="s">
        <v>407</v>
      </c>
      <c r="T4659">
        <v>0.20473672550394839</v>
      </c>
      <c r="U4659">
        <v>-0.85216124758390532</v>
      </c>
      <c r="V4659">
        <v>0.32803285986234038</v>
      </c>
      <c r="W4659">
        <v>6.9387902331827664E-2</v>
      </c>
      <c r="X4659">
        <v>-1.0384892414183671</v>
      </c>
      <c r="Y4659" t="str">
        <f t="shared" si="288"/>
        <v>61-72</v>
      </c>
      <c r="Z4659" s="20">
        <f t="shared" si="289"/>
        <v>0.5</v>
      </c>
      <c r="AA4659" t="str">
        <f t="shared" si="290"/>
        <v>40%-60%</v>
      </c>
      <c r="AB4659">
        <f t="shared" si="291"/>
        <v>1.095700430693147E-4</v>
      </c>
    </row>
    <row r="4660" spans="1:28" x14ac:dyDescent="0.25">
      <c r="A4660" t="s">
        <v>10221</v>
      </c>
      <c r="B4660" t="s">
        <v>10222</v>
      </c>
      <c r="C4660" t="s">
        <v>77</v>
      </c>
      <c r="D4660" t="s">
        <v>246</v>
      </c>
      <c r="E4660">
        <v>62</v>
      </c>
      <c r="F4660" t="s">
        <v>17</v>
      </c>
      <c r="G4660">
        <v>2020</v>
      </c>
      <c r="H4660" t="s">
        <v>17</v>
      </c>
      <c r="I4660" t="s">
        <v>84</v>
      </c>
      <c r="J4660" t="s">
        <v>80</v>
      </c>
      <c r="K4660">
        <v>24</v>
      </c>
      <c r="L4660" s="18">
        <v>43584</v>
      </c>
      <c r="M4660" s="18">
        <v>44315</v>
      </c>
      <c r="N4660" s="18">
        <v>44007</v>
      </c>
      <c r="O4660">
        <v>59819080</v>
      </c>
      <c r="P4660">
        <v>10819080</v>
      </c>
      <c r="Q4660">
        <v>49000000</v>
      </c>
      <c r="R4660">
        <v>529592</v>
      </c>
      <c r="S4660" t="s">
        <v>166</v>
      </c>
      <c r="T4660">
        <v>0.59283546317835722</v>
      </c>
      <c r="U4660">
        <v>-2.1626039565256532</v>
      </c>
      <c r="V4660">
        <v>-1.094767959825949</v>
      </c>
      <c r="W4660">
        <v>2.0778268020532429E-3</v>
      </c>
      <c r="X4660">
        <v>0.66316406129677774</v>
      </c>
      <c r="Y4660" t="str">
        <f t="shared" si="288"/>
        <v>&lt;=24</v>
      </c>
      <c r="Z4660" s="20">
        <f t="shared" si="289"/>
        <v>0.2</v>
      </c>
      <c r="AA4660" t="str">
        <f t="shared" si="290"/>
        <v>20%</v>
      </c>
      <c r="AB4660">
        <f t="shared" si="291"/>
        <v>1.0981638717565445E-4</v>
      </c>
    </row>
    <row r="4661" spans="1:28" x14ac:dyDescent="0.25">
      <c r="A4661" t="s">
        <v>10223</v>
      </c>
      <c r="B4661" t="s">
        <v>10224</v>
      </c>
      <c r="C4661" t="s">
        <v>77</v>
      </c>
      <c r="D4661" t="s">
        <v>240</v>
      </c>
      <c r="E4661">
        <v>61</v>
      </c>
      <c r="F4661" t="s">
        <v>117</v>
      </c>
      <c r="G4661">
        <v>2019</v>
      </c>
      <c r="H4661" t="s">
        <v>14</v>
      </c>
      <c r="J4661" t="s">
        <v>80</v>
      </c>
      <c r="K4661">
        <v>84</v>
      </c>
      <c r="L4661" s="18">
        <v>43448</v>
      </c>
      <c r="M4661" s="18">
        <v>46005</v>
      </c>
      <c r="N4661" s="18">
        <v>43872</v>
      </c>
      <c r="O4661">
        <v>41620000</v>
      </c>
      <c r="P4661">
        <v>20810000</v>
      </c>
      <c r="Q4661">
        <v>20810000</v>
      </c>
      <c r="R4661">
        <v>459902</v>
      </c>
      <c r="S4661" t="s">
        <v>262</v>
      </c>
      <c r="T4661">
        <v>0.8111410031202122</v>
      </c>
      <c r="U4661">
        <v>-0.85216124758390532</v>
      </c>
      <c r="V4661">
        <v>0.4070773498450232</v>
      </c>
      <c r="W4661">
        <v>-0.5608713838868622</v>
      </c>
      <c r="X4661">
        <v>0.74051193869292065</v>
      </c>
      <c r="Y4661" t="str">
        <f t="shared" si="288"/>
        <v>&gt;72</v>
      </c>
      <c r="Z4661" s="20">
        <f t="shared" si="289"/>
        <v>0.5</v>
      </c>
      <c r="AA4661" t="str">
        <f t="shared" si="290"/>
        <v>40%-60%</v>
      </c>
      <c r="AB4661">
        <f t="shared" si="291"/>
        <v>9.5365443765876062E-5</v>
      </c>
    </row>
    <row r="4662" spans="1:28" x14ac:dyDescent="0.25">
      <c r="A4662" t="s">
        <v>10225</v>
      </c>
      <c r="B4662" t="s">
        <v>10226</v>
      </c>
      <c r="C4662" t="s">
        <v>77</v>
      </c>
      <c r="D4662" t="s">
        <v>485</v>
      </c>
      <c r="E4662">
        <v>291</v>
      </c>
      <c r="F4662" t="s">
        <v>87</v>
      </c>
      <c r="G4662">
        <v>2019</v>
      </c>
      <c r="H4662" t="s">
        <v>15</v>
      </c>
      <c r="J4662" t="s">
        <v>80</v>
      </c>
      <c r="K4662">
        <v>84</v>
      </c>
      <c r="L4662" s="18">
        <v>43461</v>
      </c>
      <c r="M4662" s="18">
        <v>46018</v>
      </c>
      <c r="N4662" s="18">
        <v>43840</v>
      </c>
      <c r="O4662">
        <v>37490000</v>
      </c>
      <c r="P4662">
        <v>10490000</v>
      </c>
      <c r="Q4662">
        <v>27000000</v>
      </c>
      <c r="R4662">
        <v>244069</v>
      </c>
      <c r="S4662" t="s">
        <v>343</v>
      </c>
      <c r="T4662">
        <v>0.75050057535858583</v>
      </c>
      <c r="U4662">
        <v>-1.756316505623517</v>
      </c>
      <c r="V4662">
        <v>0.13042163490563341</v>
      </c>
      <c r="W4662">
        <v>-0.16308908363315039</v>
      </c>
      <c r="X4662">
        <v>-0.80644560922993824</v>
      </c>
      <c r="Y4662" t="str">
        <f t="shared" si="288"/>
        <v>&gt;72</v>
      </c>
      <c r="Z4662" s="20">
        <f t="shared" si="289"/>
        <v>0.27980794878634302</v>
      </c>
      <c r="AA4662" t="str">
        <f t="shared" si="290"/>
        <v>20%-40%</v>
      </c>
      <c r="AB4662">
        <f t="shared" si="291"/>
        <v>5.0610235429490639E-5</v>
      </c>
    </row>
    <row r="4663" spans="1:28" x14ac:dyDescent="0.25">
      <c r="A4663" t="s">
        <v>10227</v>
      </c>
      <c r="B4663" t="s">
        <v>10228</v>
      </c>
      <c r="C4663" t="s">
        <v>77</v>
      </c>
      <c r="D4663" t="s">
        <v>197</v>
      </c>
      <c r="E4663">
        <v>49</v>
      </c>
      <c r="F4663" t="s">
        <v>17</v>
      </c>
      <c r="G4663">
        <v>2017</v>
      </c>
      <c r="H4663" t="s">
        <v>17</v>
      </c>
      <c r="J4663" t="s">
        <v>80</v>
      </c>
      <c r="K4663">
        <v>72</v>
      </c>
      <c r="L4663" s="18">
        <v>42470</v>
      </c>
      <c r="M4663" s="18">
        <v>44838</v>
      </c>
      <c r="N4663" s="18">
        <v>42969</v>
      </c>
      <c r="O4663">
        <v>65490000</v>
      </c>
      <c r="P4663">
        <v>55490000</v>
      </c>
      <c r="Q4663">
        <v>10000000</v>
      </c>
      <c r="R4663">
        <v>1188282</v>
      </c>
      <c r="S4663" t="s">
        <v>331</v>
      </c>
      <c r="T4663">
        <v>1.0415746286143921</v>
      </c>
      <c r="U4663">
        <v>0.57394645578649361</v>
      </c>
      <c r="V4663">
        <v>-1.4664724068805521E-2</v>
      </c>
      <c r="W4663">
        <v>-0.1679232613949411</v>
      </c>
      <c r="X4663">
        <v>0.66316406129677774</v>
      </c>
      <c r="Y4663" t="str">
        <f t="shared" si="288"/>
        <v>61-72</v>
      </c>
      <c r="Z4663" s="20">
        <f t="shared" si="289"/>
        <v>0.84730493205069479</v>
      </c>
      <c r="AA4663" t="str">
        <f t="shared" si="290"/>
        <v>80%-100%</v>
      </c>
      <c r="AB4663">
        <f t="shared" si="291"/>
        <v>2.4640258196094542E-4</v>
      </c>
    </row>
    <row r="4664" spans="1:28" x14ac:dyDescent="0.25">
      <c r="A4664" t="s">
        <v>10229</v>
      </c>
      <c r="B4664" t="s">
        <v>10230</v>
      </c>
      <c r="C4664" t="s">
        <v>77</v>
      </c>
      <c r="D4664" t="s">
        <v>165</v>
      </c>
      <c r="E4664">
        <v>38</v>
      </c>
      <c r="F4664" t="s">
        <v>117</v>
      </c>
      <c r="G4664">
        <v>2020</v>
      </c>
      <c r="H4664" t="s">
        <v>14</v>
      </c>
      <c r="I4664" t="s">
        <v>84</v>
      </c>
      <c r="J4664" t="s">
        <v>80</v>
      </c>
      <c r="K4664">
        <v>72</v>
      </c>
      <c r="L4664" s="18">
        <v>43687</v>
      </c>
      <c r="M4664" s="18">
        <v>45938</v>
      </c>
      <c r="N4664" s="18">
        <v>44496</v>
      </c>
      <c r="O4664">
        <v>43415350</v>
      </c>
      <c r="P4664">
        <v>26049210</v>
      </c>
      <c r="Q4664">
        <v>17366140</v>
      </c>
      <c r="R4664">
        <v>604255</v>
      </c>
      <c r="S4664" t="s">
        <v>331</v>
      </c>
      <c r="T4664">
        <v>-0.207618183275111</v>
      </c>
      <c r="U4664">
        <v>-0.44154004075283299</v>
      </c>
      <c r="V4664">
        <v>-0.54145652994716964</v>
      </c>
      <c r="W4664">
        <v>-0.21029409099124791</v>
      </c>
      <c r="X4664">
        <v>-0.18766259006079469</v>
      </c>
      <c r="Y4664" t="str">
        <f t="shared" si="288"/>
        <v>61-72</v>
      </c>
      <c r="Z4664" s="20">
        <f t="shared" si="289"/>
        <v>0.6</v>
      </c>
      <c r="AA4664" t="str">
        <f t="shared" si="290"/>
        <v>40%-60%</v>
      </c>
      <c r="AB4664">
        <f t="shared" si="291"/>
        <v>1.2529853365010249E-4</v>
      </c>
    </row>
    <row r="4665" spans="1:28" x14ac:dyDescent="0.25">
      <c r="A4665" t="s">
        <v>10231</v>
      </c>
      <c r="B4665" t="s">
        <v>10232</v>
      </c>
      <c r="C4665" t="s">
        <v>77</v>
      </c>
      <c r="D4665" t="s">
        <v>410</v>
      </c>
      <c r="E4665">
        <v>60</v>
      </c>
      <c r="F4665" t="s">
        <v>17</v>
      </c>
      <c r="G4665">
        <v>2020</v>
      </c>
      <c r="H4665" t="s">
        <v>17</v>
      </c>
      <c r="I4665" t="s">
        <v>84</v>
      </c>
      <c r="J4665" t="s">
        <v>80</v>
      </c>
      <c r="K4665">
        <v>72</v>
      </c>
      <c r="L4665" s="18">
        <v>43826</v>
      </c>
      <c r="M4665" s="18">
        <v>46018</v>
      </c>
      <c r="N4665" s="18">
        <v>44209</v>
      </c>
      <c r="O4665">
        <v>59030000</v>
      </c>
      <c r="P4665">
        <v>29495000</v>
      </c>
      <c r="Q4665">
        <v>29535000</v>
      </c>
      <c r="R4665">
        <v>720829</v>
      </c>
      <c r="S4665" t="s">
        <v>473</v>
      </c>
      <c r="T4665">
        <v>-2.1117276149901789</v>
      </c>
      <c r="U4665">
        <v>-0.85355247647372778</v>
      </c>
      <c r="V4665">
        <v>0.2094661248883162</v>
      </c>
      <c r="W4665">
        <v>-0.25948852927994431</v>
      </c>
      <c r="X4665">
        <v>0.19907679691992</v>
      </c>
      <c r="Y4665" t="str">
        <f t="shared" si="288"/>
        <v>61-72</v>
      </c>
      <c r="Z4665" s="20">
        <f t="shared" si="289"/>
        <v>0.49966118922581737</v>
      </c>
      <c r="AA4665" t="str">
        <f t="shared" si="290"/>
        <v>40%-60%</v>
      </c>
      <c r="AB4665">
        <f t="shared" si="291"/>
        <v>1.4947136012522815E-4</v>
      </c>
    </row>
    <row r="4666" spans="1:28" x14ac:dyDescent="0.25">
      <c r="A4666" t="s">
        <v>1232</v>
      </c>
      <c r="B4666" t="s">
        <v>1233</v>
      </c>
      <c r="C4666" t="s">
        <v>77</v>
      </c>
      <c r="D4666" t="s">
        <v>308</v>
      </c>
      <c r="E4666">
        <v>74</v>
      </c>
      <c r="F4666" t="s">
        <v>17</v>
      </c>
      <c r="G4666">
        <v>2017</v>
      </c>
      <c r="H4666" t="s">
        <v>17</v>
      </c>
      <c r="J4666" t="s">
        <v>80</v>
      </c>
      <c r="K4666">
        <v>84</v>
      </c>
      <c r="L4666" s="18">
        <v>42793</v>
      </c>
      <c r="M4666" s="18">
        <v>45349</v>
      </c>
      <c r="N4666" s="18">
        <v>43539</v>
      </c>
      <c r="O4666">
        <v>64890000</v>
      </c>
      <c r="P4666">
        <v>57890000</v>
      </c>
      <c r="Q4666">
        <v>7000000</v>
      </c>
      <c r="R4666">
        <v>1289078</v>
      </c>
      <c r="S4666" t="s">
        <v>238</v>
      </c>
      <c r="T4666">
        <v>-0.3531552099030143</v>
      </c>
      <c r="U4666">
        <v>0.75798771339877891</v>
      </c>
      <c r="V4666">
        <v>0.6442108197930716</v>
      </c>
      <c r="W4666">
        <v>-0.341674861689995</v>
      </c>
      <c r="X4666">
        <v>-0.80644560922993824</v>
      </c>
      <c r="Y4666" t="str">
        <f t="shared" si="288"/>
        <v>&gt;72</v>
      </c>
      <c r="Z4666" s="20">
        <f t="shared" si="289"/>
        <v>0.89212513484358147</v>
      </c>
      <c r="AA4666" t="str">
        <f t="shared" si="290"/>
        <v>80%-100%</v>
      </c>
      <c r="AB4666">
        <f t="shared" si="291"/>
        <v>2.6730367669379121E-4</v>
      </c>
    </row>
    <row r="4667" spans="1:28" x14ac:dyDescent="0.25">
      <c r="A4667" t="s">
        <v>10233</v>
      </c>
      <c r="B4667" t="s">
        <v>10234</v>
      </c>
      <c r="C4667" t="s">
        <v>77</v>
      </c>
      <c r="D4667" t="s">
        <v>295</v>
      </c>
      <c r="E4667">
        <v>62</v>
      </c>
      <c r="F4667" t="s">
        <v>12</v>
      </c>
      <c r="G4667">
        <v>2019</v>
      </c>
      <c r="H4667" t="s">
        <v>12</v>
      </c>
      <c r="J4667" t="s">
        <v>80</v>
      </c>
      <c r="K4667">
        <v>84</v>
      </c>
      <c r="L4667" s="18">
        <v>43341</v>
      </c>
      <c r="M4667" s="18">
        <v>45898</v>
      </c>
      <c r="N4667" s="18">
        <v>43784</v>
      </c>
      <c r="O4667">
        <v>74170000</v>
      </c>
      <c r="P4667">
        <v>54170000</v>
      </c>
      <c r="Q4667">
        <v>20000000</v>
      </c>
      <c r="R4667">
        <v>1060500</v>
      </c>
      <c r="S4667" t="s">
        <v>166</v>
      </c>
      <c r="T4667">
        <v>0.75050057535858583</v>
      </c>
      <c r="U4667">
        <v>9.3701408302419575E-2</v>
      </c>
      <c r="V4667">
        <v>8.9808422758395241E-3</v>
      </c>
      <c r="W4667">
        <v>0.88567723526642173</v>
      </c>
      <c r="X4667">
        <v>-0.57440197704150942</v>
      </c>
      <c r="Y4667" t="str">
        <f t="shared" si="288"/>
        <v>&gt;72</v>
      </c>
      <c r="Z4667" s="20">
        <f t="shared" si="289"/>
        <v>0.73034919778886342</v>
      </c>
      <c r="AA4667" t="str">
        <f t="shared" si="290"/>
        <v>60%-80%</v>
      </c>
      <c r="AB4667">
        <f t="shared" si="291"/>
        <v>2.1990566058358423E-4</v>
      </c>
    </row>
    <row r="4668" spans="1:28" x14ac:dyDescent="0.25">
      <c r="A4668" t="s">
        <v>10235</v>
      </c>
      <c r="B4668" t="s">
        <v>10236</v>
      </c>
      <c r="C4668" t="s">
        <v>77</v>
      </c>
      <c r="D4668" t="s">
        <v>256</v>
      </c>
      <c r="E4668">
        <v>46</v>
      </c>
      <c r="F4668" t="s">
        <v>17</v>
      </c>
      <c r="G4668">
        <v>2018</v>
      </c>
      <c r="H4668" t="s">
        <v>17</v>
      </c>
      <c r="J4668" t="s">
        <v>80</v>
      </c>
      <c r="K4668">
        <v>36</v>
      </c>
      <c r="L4668" s="18">
        <v>42744</v>
      </c>
      <c r="M4668" s="18">
        <v>44075</v>
      </c>
      <c r="N4668" s="18">
        <v>43430</v>
      </c>
      <c r="O4668">
        <v>55140000</v>
      </c>
      <c r="P4668">
        <v>15000000</v>
      </c>
      <c r="Q4668">
        <v>40140000</v>
      </c>
      <c r="R4668">
        <v>554482</v>
      </c>
      <c r="S4668" t="s">
        <v>287</v>
      </c>
      <c r="T4668">
        <v>1.2477520830039219</v>
      </c>
      <c r="U4668">
        <v>-1.788234618977917</v>
      </c>
      <c r="V4668">
        <v>0.2094661248883162</v>
      </c>
      <c r="W4668">
        <v>-0.29562023264445259</v>
      </c>
      <c r="X4668">
        <v>1.7460343448427791</v>
      </c>
      <c r="Y4668" t="str">
        <f t="shared" si="288"/>
        <v>25-36</v>
      </c>
      <c r="Z4668" s="20">
        <f t="shared" si="289"/>
        <v>0.27203482045701849</v>
      </c>
      <c r="AA4668" t="str">
        <f t="shared" si="290"/>
        <v>20%-40%</v>
      </c>
      <c r="AB4668">
        <f t="shared" si="291"/>
        <v>1.1497758650797449E-4</v>
      </c>
    </row>
    <row r="4669" spans="1:28" x14ac:dyDescent="0.25">
      <c r="A4669" t="s">
        <v>10237</v>
      </c>
      <c r="B4669" t="s">
        <v>10238</v>
      </c>
      <c r="C4669" t="s">
        <v>77</v>
      </c>
      <c r="D4669" t="s">
        <v>560</v>
      </c>
      <c r="E4669">
        <v>60</v>
      </c>
      <c r="F4669" t="s">
        <v>17</v>
      </c>
      <c r="G4669">
        <v>2019</v>
      </c>
      <c r="H4669" t="s">
        <v>17</v>
      </c>
      <c r="I4669" t="s">
        <v>84</v>
      </c>
      <c r="J4669" t="s">
        <v>80</v>
      </c>
      <c r="K4669">
        <v>24</v>
      </c>
      <c r="L4669" s="18">
        <v>43495</v>
      </c>
      <c r="M4669" s="18">
        <v>44226</v>
      </c>
      <c r="N4669" s="18">
        <v>44104</v>
      </c>
      <c r="O4669">
        <v>55960000</v>
      </c>
      <c r="P4669">
        <v>19960000</v>
      </c>
      <c r="Q4669">
        <v>36000000</v>
      </c>
      <c r="R4669">
        <v>940877</v>
      </c>
      <c r="S4669" t="s">
        <v>103</v>
      </c>
      <c r="T4669">
        <v>1.2598801685562471</v>
      </c>
      <c r="U4669">
        <v>-1.440649824922219</v>
      </c>
      <c r="V4669">
        <v>-2.4026131920650728</v>
      </c>
      <c r="W4669">
        <v>0.75855047461730551</v>
      </c>
      <c r="X4669">
        <v>0.74051193869292065</v>
      </c>
      <c r="Y4669" t="str">
        <f t="shared" si="288"/>
        <v>&lt;=24</v>
      </c>
      <c r="Z4669" s="20">
        <f t="shared" si="289"/>
        <v>0.35668334524660472</v>
      </c>
      <c r="AA4669" t="str">
        <f t="shared" si="290"/>
        <v>20%-40%</v>
      </c>
      <c r="AB4669">
        <f t="shared" si="291"/>
        <v>1.9510059237425834E-4</v>
      </c>
    </row>
    <row r="4670" spans="1:28" x14ac:dyDescent="0.25">
      <c r="A4670" t="s">
        <v>1289</v>
      </c>
      <c r="B4670" t="s">
        <v>1290</v>
      </c>
      <c r="C4670" t="s">
        <v>77</v>
      </c>
      <c r="D4670" t="s">
        <v>329</v>
      </c>
      <c r="E4670">
        <v>220</v>
      </c>
      <c r="F4670" t="s">
        <v>87</v>
      </c>
      <c r="G4670">
        <v>2019</v>
      </c>
      <c r="H4670" t="s">
        <v>15</v>
      </c>
      <c r="J4670" t="s">
        <v>80</v>
      </c>
      <c r="K4670">
        <v>84</v>
      </c>
      <c r="L4670" s="18">
        <v>43335</v>
      </c>
      <c r="M4670" s="18">
        <v>45892</v>
      </c>
      <c r="N4670" s="18">
        <v>44260</v>
      </c>
      <c r="O4670">
        <v>33530000</v>
      </c>
      <c r="P4670">
        <v>17065889</v>
      </c>
      <c r="Q4670">
        <v>16464111</v>
      </c>
      <c r="R4670">
        <v>319300</v>
      </c>
      <c r="S4670" t="s">
        <v>640</v>
      </c>
      <c r="T4670">
        <v>1.2962644252132229</v>
      </c>
      <c r="U4670">
        <v>-0.81531322959935582</v>
      </c>
      <c r="V4670">
        <v>-1.8404487793082329</v>
      </c>
      <c r="W4670">
        <v>-6.4070917592224719E-2</v>
      </c>
      <c r="X4670">
        <v>-0.34235834485308059</v>
      </c>
      <c r="Y4670" t="str">
        <f t="shared" si="288"/>
        <v>&gt;72</v>
      </c>
      <c r="Z4670" s="20">
        <f t="shared" si="289"/>
        <v>0.50897372502236804</v>
      </c>
      <c r="AA4670" t="str">
        <f t="shared" si="290"/>
        <v>40%-60%</v>
      </c>
      <c r="AB4670">
        <f t="shared" si="291"/>
        <v>6.6210162587777881E-5</v>
      </c>
    </row>
    <row r="4671" spans="1:28" x14ac:dyDescent="0.25">
      <c r="A4671" t="s">
        <v>10239</v>
      </c>
      <c r="B4671" t="s">
        <v>10240</v>
      </c>
      <c r="C4671" t="s">
        <v>77</v>
      </c>
      <c r="D4671" t="s">
        <v>93</v>
      </c>
      <c r="E4671">
        <v>38</v>
      </c>
      <c r="F4671" t="s">
        <v>11</v>
      </c>
      <c r="G4671">
        <v>2018</v>
      </c>
      <c r="H4671" t="s">
        <v>11</v>
      </c>
      <c r="J4671" t="s">
        <v>80</v>
      </c>
      <c r="K4671">
        <v>84</v>
      </c>
      <c r="L4671" s="18">
        <v>43117</v>
      </c>
      <c r="M4671" s="18">
        <v>45674</v>
      </c>
      <c r="N4671" s="18">
        <v>43168</v>
      </c>
      <c r="O4671">
        <v>61026600</v>
      </c>
      <c r="P4671">
        <v>18307980</v>
      </c>
      <c r="Q4671">
        <v>42718620</v>
      </c>
      <c r="R4671">
        <v>423976</v>
      </c>
      <c r="S4671" t="s">
        <v>336</v>
      </c>
      <c r="T4671">
        <v>1.5873384784690301</v>
      </c>
      <c r="U4671">
        <v>-1.6734036612460499</v>
      </c>
      <c r="V4671">
        <v>1.158000004680509</v>
      </c>
      <c r="W4671">
        <v>0.38089946292958449</v>
      </c>
      <c r="X4671">
        <v>0.35377255171220601</v>
      </c>
      <c r="Y4671" t="str">
        <f t="shared" si="288"/>
        <v>&gt;72</v>
      </c>
      <c r="Z4671" s="20">
        <f t="shared" si="289"/>
        <v>0.3</v>
      </c>
      <c r="AA4671" t="str">
        <f t="shared" si="290"/>
        <v>20%-40%</v>
      </c>
      <c r="AB4671">
        <f t="shared" si="291"/>
        <v>8.7915815513046403E-5</v>
      </c>
    </row>
    <row r="4672" spans="1:28" x14ac:dyDescent="0.25">
      <c r="A4672" t="s">
        <v>10241</v>
      </c>
      <c r="B4672" t="s">
        <v>10242</v>
      </c>
      <c r="C4672" t="s">
        <v>77</v>
      </c>
      <c r="D4672" t="s">
        <v>86</v>
      </c>
      <c r="E4672">
        <v>60</v>
      </c>
      <c r="F4672" t="s">
        <v>87</v>
      </c>
      <c r="G4672">
        <v>2020</v>
      </c>
      <c r="H4672" t="s">
        <v>15</v>
      </c>
      <c r="I4672" t="s">
        <v>84</v>
      </c>
      <c r="J4672" t="s">
        <v>80</v>
      </c>
      <c r="K4672">
        <v>60</v>
      </c>
      <c r="L4672" s="18">
        <v>43562</v>
      </c>
      <c r="M4672" s="18">
        <v>45477</v>
      </c>
      <c r="N4672" s="18">
        <v>43664</v>
      </c>
      <c r="O4672">
        <v>34858600</v>
      </c>
      <c r="P4672">
        <v>10000000</v>
      </c>
      <c r="Q4672">
        <v>24858600</v>
      </c>
      <c r="R4672">
        <v>247706</v>
      </c>
      <c r="S4672" t="s">
        <v>191</v>
      </c>
      <c r="T4672">
        <v>-4.9953071094882402E-2</v>
      </c>
      <c r="U4672">
        <v>-1.727304865488837</v>
      </c>
      <c r="V4672">
        <v>-0.62050101992985252</v>
      </c>
      <c r="W4672">
        <v>-0.4172433657174609</v>
      </c>
      <c r="X4672">
        <v>-0.4197062222492236</v>
      </c>
      <c r="Y4672" t="str">
        <f t="shared" si="288"/>
        <v>49-60</v>
      </c>
      <c r="Z4672" s="20">
        <f t="shared" si="289"/>
        <v>0.28687325365906835</v>
      </c>
      <c r="AA4672" t="str">
        <f t="shared" si="290"/>
        <v>20%-40%</v>
      </c>
      <c r="AB4672">
        <f t="shared" si="291"/>
        <v>5.1364405054707513E-5</v>
      </c>
    </row>
    <row r="4673" spans="1:28" x14ac:dyDescent="0.25">
      <c r="A4673" t="s">
        <v>10243</v>
      </c>
      <c r="B4673" t="s">
        <v>10244</v>
      </c>
      <c r="C4673" t="s">
        <v>77</v>
      </c>
      <c r="D4673" t="s">
        <v>216</v>
      </c>
      <c r="E4673">
        <v>74</v>
      </c>
      <c r="F4673" t="s">
        <v>17</v>
      </c>
      <c r="G4673">
        <v>2017</v>
      </c>
      <c r="H4673" t="s">
        <v>17</v>
      </c>
      <c r="J4673" t="s">
        <v>80</v>
      </c>
      <c r="K4673">
        <v>48</v>
      </c>
      <c r="L4673" s="18">
        <v>42720</v>
      </c>
      <c r="M4673" s="18">
        <v>44181</v>
      </c>
      <c r="N4673" s="18">
        <v>43545</v>
      </c>
      <c r="O4673">
        <v>61990000</v>
      </c>
      <c r="P4673">
        <v>46990000</v>
      </c>
      <c r="Q4673">
        <v>15000000</v>
      </c>
      <c r="R4673">
        <v>1301046</v>
      </c>
      <c r="S4673" t="s">
        <v>238</v>
      </c>
      <c r="T4673">
        <v>-1.4325548240599639</v>
      </c>
      <c r="U4673">
        <v>0.20734612509926989</v>
      </c>
      <c r="V4673">
        <v>-0.32596263527698588</v>
      </c>
      <c r="W4673">
        <v>0.60942978169473727</v>
      </c>
      <c r="X4673">
        <v>-0.57440197704150942</v>
      </c>
      <c r="Y4673" t="str">
        <f t="shared" si="288"/>
        <v>37-48</v>
      </c>
      <c r="Z4673" s="20">
        <f t="shared" si="289"/>
        <v>0.75802548798193259</v>
      </c>
      <c r="AA4673" t="str">
        <f t="shared" si="290"/>
        <v>60%-80%</v>
      </c>
      <c r="AB4673">
        <f t="shared" si="291"/>
        <v>2.6978536546876938E-4</v>
      </c>
    </row>
    <row r="4674" spans="1:28" x14ac:dyDescent="0.25">
      <c r="A4674" t="s">
        <v>10245</v>
      </c>
      <c r="B4674" t="s">
        <v>10246</v>
      </c>
      <c r="C4674" t="s">
        <v>77</v>
      </c>
      <c r="D4674" t="s">
        <v>136</v>
      </c>
      <c r="E4674">
        <v>77</v>
      </c>
      <c r="F4674" t="s">
        <v>12</v>
      </c>
      <c r="G4674">
        <v>2022</v>
      </c>
      <c r="H4674" t="s">
        <v>12</v>
      </c>
      <c r="I4674" t="s">
        <v>84</v>
      </c>
      <c r="J4674" t="s">
        <v>80</v>
      </c>
      <c r="K4674">
        <v>72</v>
      </c>
      <c r="L4674" s="18">
        <v>44334</v>
      </c>
      <c r="M4674" s="18">
        <v>46525</v>
      </c>
      <c r="N4674" s="18">
        <v>44539</v>
      </c>
      <c r="O4674">
        <v>80195900</v>
      </c>
      <c r="P4674">
        <v>53195900</v>
      </c>
      <c r="Q4674">
        <v>27000000</v>
      </c>
      <c r="R4674">
        <v>1458139</v>
      </c>
      <c r="S4674" t="s">
        <v>375</v>
      </c>
      <c r="T4674">
        <v>0.1804805543992978</v>
      </c>
      <c r="U4674">
        <v>-0.1815164844460086</v>
      </c>
      <c r="V4674">
        <v>-0.1067118350424142</v>
      </c>
      <c r="W4674">
        <v>1.4312818210685769</v>
      </c>
      <c r="X4674">
        <v>0.50846830650449182</v>
      </c>
      <c r="Y4674" t="str">
        <f t="shared" si="288"/>
        <v>61-72</v>
      </c>
      <c r="Z4674" s="20">
        <f t="shared" si="289"/>
        <v>0.66332443429152865</v>
      </c>
      <c r="AA4674" t="str">
        <f t="shared" si="290"/>
        <v>60%-80%</v>
      </c>
      <c r="AB4674">
        <f t="shared" si="291"/>
        <v>3.0236022632502307E-4</v>
      </c>
    </row>
    <row r="4675" spans="1:28" x14ac:dyDescent="0.25">
      <c r="A4675" t="s">
        <v>10247</v>
      </c>
      <c r="B4675" t="s">
        <v>10248</v>
      </c>
      <c r="C4675" t="s">
        <v>77</v>
      </c>
      <c r="D4675" t="s">
        <v>86</v>
      </c>
      <c r="E4675">
        <v>59</v>
      </c>
      <c r="F4675" t="s">
        <v>79</v>
      </c>
      <c r="G4675">
        <v>2020</v>
      </c>
      <c r="H4675" t="s">
        <v>13</v>
      </c>
      <c r="I4675" t="s">
        <v>84</v>
      </c>
      <c r="J4675" t="s">
        <v>80</v>
      </c>
      <c r="K4675">
        <v>60</v>
      </c>
      <c r="L4675" s="18">
        <v>43635</v>
      </c>
      <c r="M4675" s="18">
        <v>45462</v>
      </c>
      <c r="N4675" s="18">
        <v>44188</v>
      </c>
      <c r="O4675">
        <v>34790000</v>
      </c>
      <c r="P4675">
        <v>24290000</v>
      </c>
      <c r="Q4675">
        <v>10500000</v>
      </c>
      <c r="R4675">
        <v>631414</v>
      </c>
      <c r="S4675" t="s">
        <v>287</v>
      </c>
      <c r="T4675">
        <v>-1.311273968536711</v>
      </c>
      <c r="U4675">
        <v>-3.8354630423731599E-2</v>
      </c>
      <c r="V4675">
        <v>0.16994387989697479</v>
      </c>
      <c r="W4675">
        <v>-0.25036881061460098</v>
      </c>
      <c r="X4675">
        <v>-0.80644560922993824</v>
      </c>
      <c r="Y4675" t="str">
        <f t="shared" ref="Y4675:Y4738" si="292">IF(K4675&lt;=24,"&lt;=24",IF(AND(K4675&gt;=25,K4675&lt;=36),"25-36",IF(AND(K4675&gt;=37,K4675&lt;=48),"37-48",IF(AND(K4675&gt;=49,K4675&lt;=60),"49-60",IF(AND(K4675&gt;=61,K4675&lt;=72),"61-72","&gt;72")))))</f>
        <v>49-60</v>
      </c>
      <c r="Z4675" s="20">
        <f t="shared" ref="Z4675:Z4738" si="293">IF(P4675/O4675&gt;0.2,P4675/O4675,0.2)</f>
        <v>0.69818913480885314</v>
      </c>
      <c r="AA4675" t="str">
        <f t="shared" ref="AA4675:AA4738" si="294">IF(Z4675&lt;=0.2,"20%",IF(AND(Z4675&gt;0.2,Z4675&lt;=0.4),"20%-40%",IF(AND(Z4675&gt;0.4,Z4675&lt;=0.6),"40%-60%",IF(AND(Z4675&gt;0.6,Z4675&lt;=0.8),"60%-80%","80%-100%"))))</f>
        <v>60%-80%</v>
      </c>
      <c r="AB4675">
        <f t="shared" ref="AB4675:AB4738" si="295">R4675/SUM($R$2:$R$5739)</f>
        <v>1.3093023363670275E-4</v>
      </c>
    </row>
    <row r="4676" spans="1:28" x14ac:dyDescent="0.25">
      <c r="A4676" t="s">
        <v>10249</v>
      </c>
      <c r="B4676" t="s">
        <v>10250</v>
      </c>
      <c r="C4676" t="s">
        <v>77</v>
      </c>
      <c r="D4676" t="s">
        <v>138</v>
      </c>
      <c r="E4676">
        <v>51</v>
      </c>
      <c r="F4676" t="s">
        <v>17</v>
      </c>
      <c r="G4676">
        <v>2018</v>
      </c>
      <c r="H4676" t="s">
        <v>17</v>
      </c>
      <c r="J4676" t="s">
        <v>80</v>
      </c>
      <c r="K4676">
        <v>48</v>
      </c>
      <c r="L4676" s="18">
        <v>42851</v>
      </c>
      <c r="M4676" s="18">
        <v>44312</v>
      </c>
      <c r="N4676" s="18">
        <v>42870</v>
      </c>
      <c r="O4676">
        <v>65890000</v>
      </c>
      <c r="P4676">
        <v>30890000</v>
      </c>
      <c r="Q4676">
        <v>35000000</v>
      </c>
      <c r="R4676">
        <v>875083</v>
      </c>
      <c r="S4676" t="s">
        <v>261</v>
      </c>
      <c r="T4676">
        <v>1.077958885271368</v>
      </c>
      <c r="U4676">
        <v>-0.98022720296982957</v>
      </c>
      <c r="V4676">
        <v>9.9300633532101862E-2</v>
      </c>
      <c r="W4676">
        <v>-0.80908525309231716</v>
      </c>
      <c r="X4676">
        <v>2.4421652414080661</v>
      </c>
      <c r="Y4676" t="str">
        <f t="shared" si="292"/>
        <v>37-48</v>
      </c>
      <c r="Z4676" s="20">
        <f t="shared" si="293"/>
        <v>0.46881165578995293</v>
      </c>
      <c r="AA4676" t="str">
        <f t="shared" si="294"/>
        <v>40%-60%</v>
      </c>
      <c r="AB4676">
        <f t="shared" si="295"/>
        <v>1.8145752492264465E-4</v>
      </c>
    </row>
    <row r="4677" spans="1:28" x14ac:dyDescent="0.25">
      <c r="A4677" t="s">
        <v>10251</v>
      </c>
      <c r="B4677" t="s">
        <v>10252</v>
      </c>
      <c r="C4677" t="s">
        <v>77</v>
      </c>
      <c r="D4677" t="s">
        <v>260</v>
      </c>
      <c r="E4677">
        <v>40</v>
      </c>
      <c r="F4677" t="s">
        <v>9</v>
      </c>
      <c r="G4677">
        <v>2017</v>
      </c>
      <c r="H4677" t="s">
        <v>9</v>
      </c>
      <c r="J4677" t="s">
        <v>80</v>
      </c>
      <c r="K4677">
        <v>84</v>
      </c>
      <c r="L4677" s="18">
        <v>42731</v>
      </c>
      <c r="M4677" s="18">
        <v>45287</v>
      </c>
      <c r="N4677" s="18">
        <v>42886</v>
      </c>
      <c r="O4677">
        <v>111900000</v>
      </c>
      <c r="P4677">
        <v>55950000</v>
      </c>
      <c r="Q4677">
        <v>55950000</v>
      </c>
      <c r="R4677">
        <v>1284171</v>
      </c>
      <c r="S4677" t="s">
        <v>203</v>
      </c>
      <c r="T4677">
        <v>0.31388949547487588</v>
      </c>
      <c r="U4677">
        <v>-0.85216124758390532</v>
      </c>
      <c r="V4677">
        <v>0.92086653473246149</v>
      </c>
      <c r="W4677">
        <v>0.57236808409140039</v>
      </c>
      <c r="X4677">
        <v>1.2045992030697781</v>
      </c>
      <c r="Y4677" t="str">
        <f t="shared" si="292"/>
        <v>&gt;72</v>
      </c>
      <c r="Z4677" s="20">
        <f t="shared" si="293"/>
        <v>0.5</v>
      </c>
      <c r="AA4677" t="str">
        <f t="shared" si="294"/>
        <v>40%-60%</v>
      </c>
      <c r="AB4677">
        <f t="shared" si="295"/>
        <v>2.6628615941280714E-4</v>
      </c>
    </row>
    <row r="4678" spans="1:28" x14ac:dyDescent="0.25">
      <c r="A4678" t="s">
        <v>10253</v>
      </c>
      <c r="B4678" t="s">
        <v>10254</v>
      </c>
      <c r="C4678" t="s">
        <v>77</v>
      </c>
      <c r="D4678" t="s">
        <v>149</v>
      </c>
      <c r="E4678">
        <v>60</v>
      </c>
      <c r="F4678" t="s">
        <v>87</v>
      </c>
      <c r="G4678">
        <v>2019</v>
      </c>
      <c r="H4678" t="s">
        <v>15</v>
      </c>
      <c r="J4678" t="s">
        <v>80</v>
      </c>
      <c r="K4678">
        <v>60</v>
      </c>
      <c r="L4678" s="18">
        <v>43186</v>
      </c>
      <c r="M4678" s="18">
        <v>45012</v>
      </c>
      <c r="N4678" s="18">
        <v>44181</v>
      </c>
      <c r="O4678">
        <v>32398801</v>
      </c>
      <c r="P4678">
        <v>13898801</v>
      </c>
      <c r="Q4678">
        <v>18500000</v>
      </c>
      <c r="R4678">
        <v>326933</v>
      </c>
      <c r="S4678" t="s">
        <v>286</v>
      </c>
      <c r="T4678">
        <v>0.54432312096905611</v>
      </c>
      <c r="U4678">
        <v>-1.1437383782082651</v>
      </c>
      <c r="V4678">
        <v>-0.379199138802567</v>
      </c>
      <c r="W4678">
        <v>-0.41953947569041439</v>
      </c>
      <c r="X4678">
        <v>-1.270532873606796</v>
      </c>
      <c r="Y4678" t="str">
        <f t="shared" si="292"/>
        <v>49-60</v>
      </c>
      <c r="Z4678" s="20">
        <f t="shared" si="293"/>
        <v>0.42899121482921543</v>
      </c>
      <c r="AA4678" t="str">
        <f t="shared" si="294"/>
        <v>40%-60%</v>
      </c>
      <c r="AB4678">
        <f t="shared" si="295"/>
        <v>6.7792944207046619E-5</v>
      </c>
    </row>
    <row r="4679" spans="1:28" x14ac:dyDescent="0.25">
      <c r="A4679" t="s">
        <v>10255</v>
      </c>
      <c r="B4679" t="s">
        <v>10256</v>
      </c>
      <c r="C4679" t="s">
        <v>77</v>
      </c>
      <c r="D4679" t="s">
        <v>149</v>
      </c>
      <c r="E4679">
        <v>291</v>
      </c>
      <c r="F4679" t="s">
        <v>117</v>
      </c>
      <c r="G4679">
        <v>2019</v>
      </c>
      <c r="H4679" t="s">
        <v>14</v>
      </c>
      <c r="J4679" t="s">
        <v>80</v>
      </c>
      <c r="K4679">
        <v>72</v>
      </c>
      <c r="L4679" s="18">
        <v>43181</v>
      </c>
      <c r="M4679" s="18">
        <v>45373</v>
      </c>
      <c r="N4679" s="18">
        <v>44393</v>
      </c>
      <c r="O4679">
        <v>43550000</v>
      </c>
      <c r="P4679">
        <v>40550000</v>
      </c>
      <c r="Q4679">
        <v>3000000</v>
      </c>
      <c r="R4679">
        <v>881612</v>
      </c>
      <c r="S4679" t="s">
        <v>94</v>
      </c>
      <c r="T4679">
        <v>0.82326908867253745</v>
      </c>
      <c r="U4679">
        <v>0.91808287601044236</v>
      </c>
      <c r="V4679">
        <v>0.1874372159750429</v>
      </c>
      <c r="W4679">
        <v>-0.62189238167415173</v>
      </c>
      <c r="X4679">
        <v>-0.96114136402222416</v>
      </c>
      <c r="Y4679" t="str">
        <f t="shared" si="292"/>
        <v>61-72</v>
      </c>
      <c r="Z4679" s="20">
        <f t="shared" si="293"/>
        <v>0.93111366245694605</v>
      </c>
      <c r="AA4679" t="str">
        <f t="shared" si="294"/>
        <v>80%-100%</v>
      </c>
      <c r="AB4679">
        <f t="shared" si="295"/>
        <v>1.8281138070571888E-4</v>
      </c>
    </row>
    <row r="4680" spans="1:28" x14ac:dyDescent="0.25">
      <c r="A4680" t="s">
        <v>10257</v>
      </c>
      <c r="B4680" t="s">
        <v>10258</v>
      </c>
      <c r="C4680" t="s">
        <v>77</v>
      </c>
      <c r="D4680" t="s">
        <v>478</v>
      </c>
      <c r="E4680">
        <v>59</v>
      </c>
      <c r="F4680" t="s">
        <v>117</v>
      </c>
      <c r="G4680">
        <v>2019</v>
      </c>
      <c r="H4680" t="s">
        <v>14</v>
      </c>
      <c r="J4680" t="s">
        <v>80</v>
      </c>
      <c r="K4680">
        <v>72</v>
      </c>
      <c r="L4680" s="18">
        <v>43369</v>
      </c>
      <c r="M4680" s="18">
        <v>45561</v>
      </c>
      <c r="N4680" s="18">
        <v>43376</v>
      </c>
      <c r="O4680">
        <v>46650000</v>
      </c>
      <c r="P4680">
        <v>30650000</v>
      </c>
      <c r="Q4680">
        <v>16000000</v>
      </c>
      <c r="R4680">
        <v>668196</v>
      </c>
      <c r="S4680" t="s">
        <v>164</v>
      </c>
      <c r="T4680">
        <v>0.73837248980626058</v>
      </c>
      <c r="U4680">
        <v>-0.207402332248942</v>
      </c>
      <c r="V4680">
        <v>0.22401268237982941</v>
      </c>
      <c r="W4680">
        <v>9.9316646583700683E-3</v>
      </c>
      <c r="X4680">
        <v>-0.96114136402222416</v>
      </c>
      <c r="Y4680" t="str">
        <f t="shared" si="292"/>
        <v>61-72</v>
      </c>
      <c r="Z4680" s="20">
        <f t="shared" si="293"/>
        <v>0.65702036441586276</v>
      </c>
      <c r="AA4680" t="str">
        <f t="shared" si="294"/>
        <v>60%-80%</v>
      </c>
      <c r="AB4680">
        <f t="shared" si="295"/>
        <v>1.3855736235672669E-4</v>
      </c>
    </row>
    <row r="4681" spans="1:28" x14ac:dyDescent="0.25">
      <c r="A4681" t="s">
        <v>10259</v>
      </c>
      <c r="B4681" t="s">
        <v>10260</v>
      </c>
      <c r="C4681" t="s">
        <v>77</v>
      </c>
      <c r="D4681" t="s">
        <v>402</v>
      </c>
      <c r="E4681">
        <v>38</v>
      </c>
      <c r="F4681" t="s">
        <v>79</v>
      </c>
      <c r="G4681">
        <v>2018</v>
      </c>
      <c r="H4681" t="s">
        <v>13</v>
      </c>
      <c r="J4681" t="s">
        <v>80</v>
      </c>
      <c r="K4681">
        <v>72</v>
      </c>
      <c r="L4681" s="18">
        <v>42797</v>
      </c>
      <c r="M4681" s="18">
        <v>44988</v>
      </c>
      <c r="N4681" s="18">
        <v>43098</v>
      </c>
      <c r="O4681">
        <v>38850000</v>
      </c>
      <c r="P4681">
        <v>10500000</v>
      </c>
      <c r="Q4681">
        <v>28350000</v>
      </c>
      <c r="R4681">
        <v>240302</v>
      </c>
      <c r="S4681" t="s">
        <v>336</v>
      </c>
      <c r="T4681">
        <v>0.73837248980626058</v>
      </c>
      <c r="U4681">
        <v>-1.795480236249883</v>
      </c>
      <c r="V4681">
        <v>0.88134428974112011</v>
      </c>
      <c r="W4681">
        <v>1.56587500495043</v>
      </c>
      <c r="X4681">
        <v>2.1327737318234941</v>
      </c>
      <c r="Y4681" t="str">
        <f t="shared" si="292"/>
        <v>61-72</v>
      </c>
      <c r="Z4681" s="20">
        <f t="shared" si="293"/>
        <v>0.27027027027027029</v>
      </c>
      <c r="AA4681" t="str">
        <f t="shared" si="294"/>
        <v>20%-40%</v>
      </c>
      <c r="AB4681">
        <f t="shared" si="295"/>
        <v>4.9829108957620426E-5</v>
      </c>
    </row>
    <row r="4682" spans="1:28" x14ac:dyDescent="0.25">
      <c r="A4682" t="s">
        <v>10261</v>
      </c>
      <c r="B4682" t="s">
        <v>10262</v>
      </c>
      <c r="C4682" t="s">
        <v>77</v>
      </c>
      <c r="D4682" t="s">
        <v>687</v>
      </c>
      <c r="E4682">
        <v>38</v>
      </c>
      <c r="F4682" t="s">
        <v>87</v>
      </c>
      <c r="G4682">
        <v>2019</v>
      </c>
      <c r="H4682" t="s">
        <v>15</v>
      </c>
      <c r="I4682" t="s">
        <v>84</v>
      </c>
      <c r="J4682" t="s">
        <v>80</v>
      </c>
      <c r="K4682">
        <v>60</v>
      </c>
      <c r="L4682" s="18">
        <v>43518</v>
      </c>
      <c r="M4682" s="18">
        <v>45344</v>
      </c>
      <c r="N4682" s="18">
        <v>44243</v>
      </c>
      <c r="O4682">
        <v>37790000</v>
      </c>
      <c r="P4682">
        <v>27790000</v>
      </c>
      <c r="Q4682">
        <v>10000000</v>
      </c>
      <c r="R4682">
        <v>700529</v>
      </c>
      <c r="S4682" t="s">
        <v>490</v>
      </c>
      <c r="T4682">
        <v>1.332648681870199</v>
      </c>
      <c r="U4682">
        <v>0.1143578407363882</v>
      </c>
      <c r="V4682">
        <v>-0.33560807868936782</v>
      </c>
      <c r="W4682">
        <v>-0.3039241319525367</v>
      </c>
      <c r="X4682">
        <v>0.35377255171220601</v>
      </c>
      <c r="Y4682" t="str">
        <f t="shared" si="292"/>
        <v>49-60</v>
      </c>
      <c r="Z4682" s="20">
        <f t="shared" si="293"/>
        <v>0.73537973008732471</v>
      </c>
      <c r="AA4682" t="str">
        <f t="shared" si="294"/>
        <v>60%-80%</v>
      </c>
      <c r="AB4682">
        <f t="shared" si="295"/>
        <v>1.4526194484012982E-4</v>
      </c>
    </row>
    <row r="4683" spans="1:28" x14ac:dyDescent="0.25">
      <c r="A4683" t="s">
        <v>10263</v>
      </c>
      <c r="B4683" t="s">
        <v>10264</v>
      </c>
      <c r="C4683" t="s">
        <v>77</v>
      </c>
      <c r="D4683" t="s">
        <v>611</v>
      </c>
      <c r="E4683">
        <v>27</v>
      </c>
      <c r="F4683" t="s">
        <v>17</v>
      </c>
      <c r="G4683">
        <v>2017</v>
      </c>
      <c r="H4683" t="s">
        <v>17</v>
      </c>
      <c r="J4683" t="s">
        <v>80</v>
      </c>
      <c r="K4683">
        <v>60</v>
      </c>
      <c r="L4683" s="18">
        <v>42702</v>
      </c>
      <c r="M4683" s="18">
        <v>44528</v>
      </c>
      <c r="N4683" s="18">
        <v>43794</v>
      </c>
      <c r="O4683">
        <v>56490000</v>
      </c>
      <c r="P4683">
        <v>56490000</v>
      </c>
      <c r="Q4683">
        <v>0</v>
      </c>
      <c r="R4683">
        <v>1197622</v>
      </c>
      <c r="S4683" t="s">
        <v>586</v>
      </c>
      <c r="T4683">
        <v>1.5630823073643789</v>
      </c>
      <c r="U4683">
        <v>1.2009447865714571</v>
      </c>
      <c r="V4683">
        <v>7.9612627189665275E-2</v>
      </c>
      <c r="W4683">
        <v>-2.8176857295168591E-2</v>
      </c>
      <c r="X4683">
        <v>0.89520769348520657</v>
      </c>
      <c r="Y4683" t="str">
        <f t="shared" si="292"/>
        <v>49-60</v>
      </c>
      <c r="Z4683" s="20">
        <f t="shared" si="293"/>
        <v>1</v>
      </c>
      <c r="AA4683" t="str">
        <f t="shared" si="294"/>
        <v>80%-100%</v>
      </c>
      <c r="AB4683">
        <f t="shared" si="295"/>
        <v>2.4833932771280842E-4</v>
      </c>
    </row>
    <row r="4684" spans="1:28" x14ac:dyDescent="0.25">
      <c r="A4684" t="s">
        <v>10265</v>
      </c>
      <c r="B4684" t="s">
        <v>10266</v>
      </c>
      <c r="C4684" t="s">
        <v>77</v>
      </c>
      <c r="D4684" t="s">
        <v>215</v>
      </c>
      <c r="E4684">
        <v>38</v>
      </c>
      <c r="F4684" t="s">
        <v>87</v>
      </c>
      <c r="G4684">
        <v>2017</v>
      </c>
      <c r="H4684" t="s">
        <v>15</v>
      </c>
      <c r="J4684" t="s">
        <v>80</v>
      </c>
      <c r="K4684">
        <v>84</v>
      </c>
      <c r="L4684" s="18">
        <v>42754</v>
      </c>
      <c r="M4684" s="18">
        <v>45310</v>
      </c>
      <c r="N4684" s="18">
        <v>44312</v>
      </c>
      <c r="O4684">
        <v>38350000</v>
      </c>
      <c r="P4684">
        <v>29815000</v>
      </c>
      <c r="Q4684">
        <v>8535000</v>
      </c>
      <c r="R4684">
        <v>631922</v>
      </c>
      <c r="S4684" t="s">
        <v>990</v>
      </c>
      <c r="T4684">
        <v>0.32601758102720108</v>
      </c>
      <c r="U4684">
        <v>0.2870850733242068</v>
      </c>
      <c r="V4684">
        <v>0.96038877972380288</v>
      </c>
      <c r="W4684">
        <v>-0.49551223845552972</v>
      </c>
      <c r="X4684">
        <v>-0.18766259006079469</v>
      </c>
      <c r="Y4684" t="str">
        <f t="shared" si="292"/>
        <v>&gt;72</v>
      </c>
      <c r="Z4684" s="20">
        <f t="shared" si="293"/>
        <v>0.77744458930899607</v>
      </c>
      <c r="AA4684" t="str">
        <f t="shared" si="294"/>
        <v>60%-80%</v>
      </c>
      <c r="AB4684">
        <f t="shared" si="295"/>
        <v>1.3103557269900963E-4</v>
      </c>
    </row>
    <row r="4685" spans="1:28" x14ac:dyDescent="0.25">
      <c r="A4685" t="s">
        <v>10267</v>
      </c>
      <c r="B4685" t="s">
        <v>10268</v>
      </c>
      <c r="C4685" t="s">
        <v>77</v>
      </c>
      <c r="D4685" t="s">
        <v>887</v>
      </c>
      <c r="E4685">
        <v>220</v>
      </c>
      <c r="F4685" t="s">
        <v>17</v>
      </c>
      <c r="G4685">
        <v>2019</v>
      </c>
      <c r="H4685" t="s">
        <v>110</v>
      </c>
      <c r="J4685" t="s">
        <v>80</v>
      </c>
      <c r="K4685">
        <v>72</v>
      </c>
      <c r="L4685" s="18">
        <v>43461</v>
      </c>
      <c r="M4685" s="18">
        <v>45653</v>
      </c>
      <c r="N4685" s="18">
        <v>44511</v>
      </c>
      <c r="O4685">
        <v>53259528</v>
      </c>
      <c r="P4685">
        <v>40259528</v>
      </c>
      <c r="Q4685">
        <v>13000000</v>
      </c>
      <c r="R4685">
        <v>931561</v>
      </c>
      <c r="S4685" t="s">
        <v>163</v>
      </c>
      <c r="T4685">
        <v>0.87178143088183857</v>
      </c>
      <c r="U4685">
        <v>0.1986685950130298</v>
      </c>
      <c r="V4685">
        <v>5.1377144922950549E-2</v>
      </c>
      <c r="W4685">
        <v>-0.41886371970531278</v>
      </c>
      <c r="X4685">
        <v>-0.88379348662608126</v>
      </c>
      <c r="Y4685" t="str">
        <f t="shared" si="292"/>
        <v>61-72</v>
      </c>
      <c r="Z4685" s="20">
        <f t="shared" si="293"/>
        <v>0.7559122191244354</v>
      </c>
      <c r="AA4685" t="str">
        <f t="shared" si="294"/>
        <v>60%-80%</v>
      </c>
      <c r="AB4685">
        <f t="shared" si="295"/>
        <v>1.9316882327100832E-4</v>
      </c>
    </row>
    <row r="4686" spans="1:28" x14ac:dyDescent="0.25">
      <c r="A4686" t="s">
        <v>10269</v>
      </c>
      <c r="B4686" t="s">
        <v>10270</v>
      </c>
      <c r="C4686" t="s">
        <v>77</v>
      </c>
      <c r="D4686" t="s">
        <v>627</v>
      </c>
      <c r="E4686">
        <v>49</v>
      </c>
      <c r="F4686" t="s">
        <v>25</v>
      </c>
      <c r="G4686">
        <v>2021</v>
      </c>
      <c r="H4686" t="s">
        <v>25</v>
      </c>
      <c r="I4686" t="s">
        <v>84</v>
      </c>
      <c r="J4686" t="s">
        <v>80</v>
      </c>
      <c r="K4686">
        <v>72</v>
      </c>
      <c r="L4686" s="18">
        <v>43962</v>
      </c>
      <c r="M4686" s="18">
        <v>46331</v>
      </c>
      <c r="N4686" s="18">
        <v>44320</v>
      </c>
      <c r="O4686">
        <v>40310000</v>
      </c>
      <c r="P4686">
        <v>20310000</v>
      </c>
      <c r="Q4686">
        <v>20000000</v>
      </c>
      <c r="R4686">
        <v>450143</v>
      </c>
      <c r="S4686" t="s">
        <v>735</v>
      </c>
      <c r="T4686">
        <v>-2.8151565770250451</v>
      </c>
      <c r="U4686">
        <v>-0.83637204216122707</v>
      </c>
      <c r="V4686">
        <v>-0.2648008150077798</v>
      </c>
      <c r="W4686">
        <v>2.4068915803138329</v>
      </c>
      <c r="X4686">
        <v>-0.49705409964536651</v>
      </c>
      <c r="Y4686" t="str">
        <f t="shared" si="292"/>
        <v>61-72</v>
      </c>
      <c r="Z4686" s="20">
        <f t="shared" si="293"/>
        <v>0.50384519970230712</v>
      </c>
      <c r="AA4686" t="str">
        <f t="shared" si="294"/>
        <v>40%-60%</v>
      </c>
      <c r="AB4686">
        <f t="shared" si="295"/>
        <v>9.3341814023645785E-5</v>
      </c>
    </row>
    <row r="4687" spans="1:28" x14ac:dyDescent="0.25">
      <c r="A4687" t="s">
        <v>10271</v>
      </c>
      <c r="B4687" t="s">
        <v>10272</v>
      </c>
      <c r="C4687" t="s">
        <v>77</v>
      </c>
      <c r="D4687" t="s">
        <v>112</v>
      </c>
      <c r="E4687">
        <v>220</v>
      </c>
      <c r="F4687" t="s">
        <v>87</v>
      </c>
      <c r="G4687">
        <v>2019</v>
      </c>
      <c r="H4687" t="s">
        <v>15</v>
      </c>
      <c r="J4687" t="s">
        <v>80</v>
      </c>
      <c r="K4687">
        <v>84</v>
      </c>
      <c r="L4687" s="18">
        <v>43135</v>
      </c>
      <c r="M4687" s="18">
        <v>45749</v>
      </c>
      <c r="N4687" s="18">
        <v>43703</v>
      </c>
      <c r="O4687">
        <v>32614000</v>
      </c>
      <c r="P4687">
        <v>29352000</v>
      </c>
      <c r="Q4687">
        <v>3262000</v>
      </c>
      <c r="R4687">
        <v>618856</v>
      </c>
      <c r="S4687" t="s">
        <v>210</v>
      </c>
      <c r="T4687">
        <v>0.82326908867253745</v>
      </c>
      <c r="U4687">
        <v>0.79024803772649499</v>
      </c>
      <c r="V4687">
        <v>-5.8103425927564081E-2</v>
      </c>
      <c r="W4687">
        <v>-0.64091693726748955</v>
      </c>
      <c r="X4687">
        <v>0.43112042910834891</v>
      </c>
      <c r="Y4687" t="str">
        <f t="shared" si="292"/>
        <v>&gt;72</v>
      </c>
      <c r="Z4687" s="20">
        <f t="shared" si="293"/>
        <v>0.8999816029925799</v>
      </c>
      <c r="AA4687" t="str">
        <f t="shared" si="294"/>
        <v>80%-100%</v>
      </c>
      <c r="AB4687">
        <f t="shared" si="295"/>
        <v>1.283262022499902E-4</v>
      </c>
    </row>
    <row r="4688" spans="1:28" x14ac:dyDescent="0.25">
      <c r="A4688" t="s">
        <v>10273</v>
      </c>
      <c r="B4688" t="s">
        <v>10274</v>
      </c>
      <c r="C4688" t="s">
        <v>77</v>
      </c>
      <c r="D4688" t="s">
        <v>216</v>
      </c>
      <c r="E4688">
        <v>236</v>
      </c>
      <c r="F4688" t="s">
        <v>12</v>
      </c>
      <c r="G4688">
        <v>2017</v>
      </c>
      <c r="H4688" t="s">
        <v>12</v>
      </c>
      <c r="J4688" t="s">
        <v>80</v>
      </c>
      <c r="K4688">
        <v>60</v>
      </c>
      <c r="L4688" s="18">
        <v>42758</v>
      </c>
      <c r="M4688" s="18">
        <v>44584</v>
      </c>
      <c r="N4688" s="18">
        <v>43032</v>
      </c>
      <c r="O4688">
        <v>78990000</v>
      </c>
      <c r="P4688">
        <v>58490000</v>
      </c>
      <c r="Q4688">
        <v>20500000</v>
      </c>
      <c r="R4688">
        <v>1397412</v>
      </c>
      <c r="S4688" t="s">
        <v>164</v>
      </c>
      <c r="T4688">
        <v>1.0051903719574169</v>
      </c>
      <c r="U4688">
        <v>0.13527384847334489</v>
      </c>
      <c r="V4688">
        <v>-0.14052975536966569</v>
      </c>
      <c r="W4688">
        <v>0.50397832574260049</v>
      </c>
      <c r="X4688">
        <v>0.50846830650449182</v>
      </c>
      <c r="Y4688" t="str">
        <f t="shared" si="292"/>
        <v>49-60</v>
      </c>
      <c r="Z4688" s="20">
        <f t="shared" si="293"/>
        <v>0.74047347765539939</v>
      </c>
      <c r="AA4688" t="str">
        <f t="shared" si="294"/>
        <v>60%-80%</v>
      </c>
      <c r="AB4688">
        <f t="shared" si="295"/>
        <v>2.8976785381181294E-4</v>
      </c>
    </row>
    <row r="4689" spans="1:28" x14ac:dyDescent="0.25">
      <c r="A4689" t="s">
        <v>10275</v>
      </c>
      <c r="B4689" t="s">
        <v>10276</v>
      </c>
      <c r="C4689" t="s">
        <v>77</v>
      </c>
      <c r="D4689" t="s">
        <v>197</v>
      </c>
      <c r="E4689">
        <v>87</v>
      </c>
      <c r="F4689" t="s">
        <v>117</v>
      </c>
      <c r="G4689">
        <v>2016</v>
      </c>
      <c r="H4689" t="s">
        <v>14</v>
      </c>
      <c r="J4689" t="s">
        <v>80</v>
      </c>
      <c r="K4689">
        <v>72</v>
      </c>
      <c r="L4689" s="18">
        <v>42661</v>
      </c>
      <c r="M4689" s="18">
        <v>44852</v>
      </c>
      <c r="N4689" s="18">
        <v>44473</v>
      </c>
      <c r="O4689">
        <v>43690000</v>
      </c>
      <c r="P4689">
        <v>32690000</v>
      </c>
      <c r="Q4689">
        <v>11000000</v>
      </c>
      <c r="R4689">
        <v>687688</v>
      </c>
      <c r="S4689" t="s">
        <v>225</v>
      </c>
      <c r="T4689">
        <v>0.22899289660859901</v>
      </c>
      <c r="U4689">
        <v>0.1671079188347214</v>
      </c>
      <c r="V4689">
        <v>-0.250344763457297</v>
      </c>
      <c r="W4689">
        <v>-0.65327802771598753</v>
      </c>
      <c r="X4689">
        <v>1.127251325673635</v>
      </c>
      <c r="Y4689" t="str">
        <f t="shared" si="292"/>
        <v>61-72</v>
      </c>
      <c r="Z4689" s="20">
        <f t="shared" si="293"/>
        <v>0.74822613870450905</v>
      </c>
      <c r="AA4689" t="str">
        <f t="shared" si="294"/>
        <v>60%-80%</v>
      </c>
      <c r="AB4689">
        <f t="shared" si="295"/>
        <v>1.4259923047185656E-4</v>
      </c>
    </row>
    <row r="4690" spans="1:28" x14ac:dyDescent="0.25">
      <c r="A4690" t="s">
        <v>10277</v>
      </c>
      <c r="B4690" t="s">
        <v>10278</v>
      </c>
      <c r="C4690" t="s">
        <v>77</v>
      </c>
      <c r="D4690" t="s">
        <v>683</v>
      </c>
      <c r="E4690">
        <v>49</v>
      </c>
      <c r="F4690" t="s">
        <v>95</v>
      </c>
      <c r="G4690">
        <v>2013</v>
      </c>
      <c r="H4690" t="s">
        <v>16</v>
      </c>
      <c r="J4690" t="s">
        <v>96</v>
      </c>
      <c r="K4690">
        <v>72</v>
      </c>
      <c r="L4690" s="18">
        <v>43091</v>
      </c>
      <c r="M4690" s="18">
        <v>45282</v>
      </c>
      <c r="N4690" s="18">
        <v>43837</v>
      </c>
      <c r="O4690">
        <v>27368000</v>
      </c>
      <c r="P4690">
        <v>25110000</v>
      </c>
      <c r="Q4690">
        <v>2258000</v>
      </c>
      <c r="R4690">
        <v>605378</v>
      </c>
      <c r="S4690" t="s">
        <v>563</v>
      </c>
      <c r="T4690">
        <v>0.96880611530044081</v>
      </c>
      <c r="U4690">
        <v>0.8621612857586235</v>
      </c>
      <c r="V4690">
        <v>0.6442108197930716</v>
      </c>
      <c r="W4690">
        <v>-0.96376981411717022</v>
      </c>
      <c r="X4690">
        <v>1.2045992030697781</v>
      </c>
      <c r="Y4690" t="str">
        <f t="shared" si="292"/>
        <v>61-72</v>
      </c>
      <c r="Z4690" s="20">
        <f t="shared" si="293"/>
        <v>0.91749488453668515</v>
      </c>
      <c r="AA4690" t="str">
        <f t="shared" si="294"/>
        <v>80%-100%</v>
      </c>
      <c r="AB4690">
        <f t="shared" si="295"/>
        <v>1.2553139933311555E-4</v>
      </c>
    </row>
    <row r="4691" spans="1:28" x14ac:dyDescent="0.25">
      <c r="A4691" t="s">
        <v>10279</v>
      </c>
      <c r="B4691" t="s">
        <v>10280</v>
      </c>
      <c r="C4691" t="s">
        <v>77</v>
      </c>
      <c r="D4691" t="s">
        <v>10281</v>
      </c>
      <c r="E4691">
        <v>-1</v>
      </c>
      <c r="F4691" t="s">
        <v>79</v>
      </c>
      <c r="G4691">
        <v>2017</v>
      </c>
      <c r="H4691" t="s">
        <v>13</v>
      </c>
      <c r="J4691" t="s">
        <v>80</v>
      </c>
      <c r="K4691">
        <v>48</v>
      </c>
      <c r="L4691" s="18">
        <v>42726</v>
      </c>
      <c r="M4691" s="18">
        <v>44187</v>
      </c>
      <c r="N4691" s="18">
        <v>43053</v>
      </c>
      <c r="O4691">
        <v>34180180</v>
      </c>
      <c r="P4691">
        <v>27350090</v>
      </c>
      <c r="Q4691">
        <v>6830090</v>
      </c>
      <c r="R4691">
        <v>739806</v>
      </c>
      <c r="S4691" t="s">
        <v>1183</v>
      </c>
      <c r="T4691">
        <v>1.4175452807364759</v>
      </c>
      <c r="U4691">
        <v>0.38041669146931278</v>
      </c>
      <c r="V4691">
        <v>-0.75519757352974248</v>
      </c>
      <c r="W4691">
        <v>-0.38681244074200283</v>
      </c>
      <c r="X4691">
        <v>0.74051193869292065</v>
      </c>
      <c r="Y4691" t="str">
        <f t="shared" si="292"/>
        <v>37-48</v>
      </c>
      <c r="Z4691" s="20">
        <f t="shared" si="293"/>
        <v>0.80017396046480738</v>
      </c>
      <c r="AA4691" t="str">
        <f t="shared" si="294"/>
        <v>80%-100%</v>
      </c>
      <c r="AB4691">
        <f t="shared" si="295"/>
        <v>1.5340643765553901E-4</v>
      </c>
    </row>
    <row r="4692" spans="1:28" x14ac:dyDescent="0.25">
      <c r="A4692" t="s">
        <v>10282</v>
      </c>
      <c r="B4692" t="s">
        <v>10283</v>
      </c>
      <c r="C4692" t="s">
        <v>77</v>
      </c>
      <c r="D4692" t="s">
        <v>747</v>
      </c>
      <c r="E4692">
        <v>60</v>
      </c>
      <c r="F4692" t="s">
        <v>95</v>
      </c>
      <c r="G4692">
        <v>2014</v>
      </c>
      <c r="H4692" t="s">
        <v>16</v>
      </c>
      <c r="J4692" t="s">
        <v>80</v>
      </c>
      <c r="K4692">
        <v>72</v>
      </c>
      <c r="L4692" s="18">
        <v>43299</v>
      </c>
      <c r="M4692" s="18">
        <v>45491</v>
      </c>
      <c r="N4692" s="18">
        <v>43629</v>
      </c>
      <c r="O4692">
        <v>25500000</v>
      </c>
      <c r="P4692">
        <v>22615000</v>
      </c>
      <c r="Q4692">
        <v>2885000</v>
      </c>
      <c r="R4692">
        <v>549679</v>
      </c>
      <c r="S4692" t="s">
        <v>189</v>
      </c>
      <c r="T4692">
        <v>-0.38953946655999011</v>
      </c>
      <c r="U4692">
        <v>0.73637922511747855</v>
      </c>
      <c r="V4692">
        <v>0.76277755476709586</v>
      </c>
      <c r="W4692">
        <v>0.77103237802188251</v>
      </c>
      <c r="X4692">
        <v>0.81785981608906366</v>
      </c>
      <c r="Y4692" t="str">
        <f t="shared" si="292"/>
        <v>61-72</v>
      </c>
      <c r="Z4692" s="20">
        <f t="shared" si="293"/>
        <v>0.8868627450980392</v>
      </c>
      <c r="AA4692" t="str">
        <f t="shared" si="294"/>
        <v>80%-100%</v>
      </c>
      <c r="AB4692">
        <f t="shared" si="295"/>
        <v>1.1398163470431307E-4</v>
      </c>
    </row>
    <row r="4693" spans="1:28" x14ac:dyDescent="0.25">
      <c r="A4693" t="s">
        <v>10284</v>
      </c>
      <c r="B4693" t="s">
        <v>10285</v>
      </c>
      <c r="C4693" t="s">
        <v>77</v>
      </c>
      <c r="D4693" t="s">
        <v>112</v>
      </c>
      <c r="E4693">
        <v>246</v>
      </c>
      <c r="F4693" t="s">
        <v>87</v>
      </c>
      <c r="G4693">
        <v>2019</v>
      </c>
      <c r="H4693" t="s">
        <v>15</v>
      </c>
      <c r="J4693" t="s">
        <v>80</v>
      </c>
      <c r="K4693">
        <v>72</v>
      </c>
      <c r="L4693" s="18">
        <v>43257</v>
      </c>
      <c r="M4693" s="18">
        <v>45449</v>
      </c>
      <c r="N4693" s="18">
        <v>43669</v>
      </c>
      <c r="O4693">
        <v>36250000</v>
      </c>
      <c r="P4693">
        <v>17519000</v>
      </c>
      <c r="Q4693">
        <v>18731000</v>
      </c>
      <c r="R4693">
        <v>395591</v>
      </c>
      <c r="S4693" t="s">
        <v>355</v>
      </c>
      <c r="T4693">
        <v>1.0051903719574169</v>
      </c>
      <c r="U4693">
        <v>-0.92080578588449302</v>
      </c>
      <c r="V4693">
        <v>-0.34977522262896382</v>
      </c>
      <c r="W4693">
        <v>-0.7656622886862009</v>
      </c>
      <c r="X4693">
        <v>0.89520769348520657</v>
      </c>
      <c r="Y4693" t="str">
        <f t="shared" si="292"/>
        <v>61-72</v>
      </c>
      <c r="Z4693" s="20">
        <f t="shared" si="293"/>
        <v>0.48328275862068965</v>
      </c>
      <c r="AA4693" t="str">
        <f t="shared" si="294"/>
        <v>40%-60%</v>
      </c>
      <c r="AB4693">
        <f t="shared" si="295"/>
        <v>8.2029891726469273E-5</v>
      </c>
    </row>
    <row r="4694" spans="1:28" x14ac:dyDescent="0.25">
      <c r="A4694" t="s">
        <v>10286</v>
      </c>
      <c r="B4694" t="s">
        <v>10287</v>
      </c>
      <c r="C4694" t="s">
        <v>77</v>
      </c>
      <c r="D4694" t="s">
        <v>209</v>
      </c>
      <c r="E4694">
        <v>49</v>
      </c>
      <c r="F4694" t="s">
        <v>79</v>
      </c>
      <c r="G4694">
        <v>2019</v>
      </c>
      <c r="H4694" t="s">
        <v>13</v>
      </c>
      <c r="J4694" t="s">
        <v>80</v>
      </c>
      <c r="K4694">
        <v>36</v>
      </c>
      <c r="L4694" s="18">
        <v>43404</v>
      </c>
      <c r="M4694" s="18">
        <v>44500</v>
      </c>
      <c r="N4694" s="18">
        <v>44447</v>
      </c>
      <c r="O4694">
        <v>34280000</v>
      </c>
      <c r="P4694">
        <v>14280000</v>
      </c>
      <c r="Q4694">
        <v>20000000</v>
      </c>
      <c r="R4694">
        <v>527861</v>
      </c>
      <c r="S4694" t="s">
        <v>158</v>
      </c>
      <c r="T4694">
        <v>-0.58358883539719453</v>
      </c>
      <c r="U4694">
        <v>-1.194744868218931</v>
      </c>
      <c r="V4694">
        <v>0.2094661248883162</v>
      </c>
      <c r="W4694">
        <v>0.1192939422079789</v>
      </c>
      <c r="X4694">
        <v>-0.34235834485308059</v>
      </c>
      <c r="Y4694" t="str">
        <f t="shared" si="292"/>
        <v>25-36</v>
      </c>
      <c r="Z4694" s="20">
        <f t="shared" si="293"/>
        <v>0.41656942823803966</v>
      </c>
      <c r="AA4694" t="str">
        <f t="shared" si="294"/>
        <v>40%-60%</v>
      </c>
      <c r="AB4694">
        <f t="shared" si="295"/>
        <v>1.0945744639444729E-4</v>
      </c>
    </row>
    <row r="4695" spans="1:28" x14ac:dyDescent="0.25">
      <c r="A4695" t="s">
        <v>10288</v>
      </c>
      <c r="B4695" t="s">
        <v>10289</v>
      </c>
      <c r="C4695" t="s">
        <v>77</v>
      </c>
      <c r="D4695" t="s">
        <v>482</v>
      </c>
      <c r="E4695">
        <v>7</v>
      </c>
      <c r="F4695" t="s">
        <v>12</v>
      </c>
      <c r="G4695">
        <v>2019</v>
      </c>
      <c r="H4695" t="s">
        <v>12</v>
      </c>
      <c r="I4695" t="s">
        <v>84</v>
      </c>
      <c r="J4695" t="s">
        <v>80</v>
      </c>
      <c r="K4695">
        <v>72</v>
      </c>
      <c r="L4695" s="18">
        <v>43762</v>
      </c>
      <c r="M4695" s="18">
        <v>45954</v>
      </c>
      <c r="N4695" s="18">
        <v>44326</v>
      </c>
      <c r="O4695">
        <v>69990000</v>
      </c>
      <c r="P4695">
        <v>47990000</v>
      </c>
      <c r="Q4695">
        <v>22000000</v>
      </c>
      <c r="R4695">
        <v>1175782</v>
      </c>
      <c r="S4695" t="s">
        <v>283</v>
      </c>
      <c r="T4695">
        <v>-0.71699777647277252</v>
      </c>
      <c r="U4695">
        <v>-8.9763393209025044E-2</v>
      </c>
      <c r="V4695">
        <v>0.48612183982770601</v>
      </c>
      <c r="W4695">
        <v>0.97251752171532102</v>
      </c>
      <c r="X4695">
        <v>-0.88379348662608126</v>
      </c>
      <c r="Y4695" t="str">
        <f t="shared" si="292"/>
        <v>61-72</v>
      </c>
      <c r="Z4695" s="20">
        <f t="shared" si="293"/>
        <v>0.68566938134019151</v>
      </c>
      <c r="AA4695" t="str">
        <f t="shared" si="294"/>
        <v>60%-80%</v>
      </c>
      <c r="AB4695">
        <f t="shared" si="295"/>
        <v>2.4381057747504747E-4</v>
      </c>
    </row>
    <row r="4696" spans="1:28" x14ac:dyDescent="0.25">
      <c r="A4696" t="s">
        <v>10290</v>
      </c>
      <c r="B4696" t="s">
        <v>10291</v>
      </c>
      <c r="C4696" t="s">
        <v>77</v>
      </c>
      <c r="D4696" t="s">
        <v>138</v>
      </c>
      <c r="E4696">
        <v>60</v>
      </c>
      <c r="F4696" t="s">
        <v>87</v>
      </c>
      <c r="G4696">
        <v>2018</v>
      </c>
      <c r="H4696" t="s">
        <v>15</v>
      </c>
      <c r="J4696" t="s">
        <v>80</v>
      </c>
      <c r="K4696">
        <v>84</v>
      </c>
      <c r="L4696" s="18">
        <v>42952</v>
      </c>
      <c r="M4696" s="18">
        <v>45420</v>
      </c>
      <c r="N4696" s="18">
        <v>43237</v>
      </c>
      <c r="O4696">
        <v>31078000</v>
      </c>
      <c r="P4696">
        <v>27970200</v>
      </c>
      <c r="Q4696">
        <v>3107800</v>
      </c>
      <c r="R4696">
        <v>565962</v>
      </c>
      <c r="S4696" t="s">
        <v>286</v>
      </c>
      <c r="T4696">
        <v>-0.85040671754835062</v>
      </c>
      <c r="U4696">
        <v>0.79032357974038436</v>
      </c>
      <c r="V4696">
        <v>0.40064834529677168</v>
      </c>
      <c r="W4696">
        <v>-0.5489328068809155</v>
      </c>
      <c r="X4696">
        <v>-0.72909773183379534</v>
      </c>
      <c r="Y4696" t="str">
        <f t="shared" si="292"/>
        <v>&gt;72</v>
      </c>
      <c r="Z4696" s="20">
        <f t="shared" si="293"/>
        <v>0.9</v>
      </c>
      <c r="AA4696" t="str">
        <f t="shared" si="294"/>
        <v>80%-100%</v>
      </c>
      <c r="AB4696">
        <f t="shared" si="295"/>
        <v>1.173580834278232E-4</v>
      </c>
    </row>
    <row r="4697" spans="1:28" x14ac:dyDescent="0.25">
      <c r="A4697" t="s">
        <v>10292</v>
      </c>
      <c r="B4697" t="s">
        <v>10293</v>
      </c>
      <c r="C4697" t="s">
        <v>77</v>
      </c>
      <c r="D4697" t="s">
        <v>86</v>
      </c>
      <c r="E4697">
        <v>246</v>
      </c>
      <c r="F4697" t="s">
        <v>117</v>
      </c>
      <c r="G4697">
        <v>2020</v>
      </c>
      <c r="H4697" t="s">
        <v>14</v>
      </c>
      <c r="I4697" t="s">
        <v>84</v>
      </c>
      <c r="J4697" t="s">
        <v>80</v>
      </c>
      <c r="K4697">
        <v>84</v>
      </c>
      <c r="L4697" s="18">
        <v>43592</v>
      </c>
      <c r="M4697" s="18">
        <v>46208</v>
      </c>
      <c r="N4697" s="18">
        <v>44316</v>
      </c>
      <c r="O4697">
        <v>41990000</v>
      </c>
      <c r="P4697">
        <v>24990000</v>
      </c>
      <c r="Q4697">
        <v>17000000</v>
      </c>
      <c r="R4697">
        <v>509284</v>
      </c>
      <c r="S4697" t="s">
        <v>692</v>
      </c>
      <c r="T4697">
        <v>0.90816568753881444</v>
      </c>
      <c r="U4697">
        <v>-0.46148924918187312</v>
      </c>
      <c r="V4697">
        <v>0.48612183982770601</v>
      </c>
      <c r="W4697">
        <v>-0.1241527937882347</v>
      </c>
      <c r="X4697">
        <v>-1.0384892414183671</v>
      </c>
      <c r="Y4697" t="str">
        <f t="shared" si="292"/>
        <v>&gt;72</v>
      </c>
      <c r="Z4697" s="20">
        <f t="shared" si="293"/>
        <v>0.59514170040485825</v>
      </c>
      <c r="AA4697" t="str">
        <f t="shared" si="294"/>
        <v>40%-60%</v>
      </c>
      <c r="AB4697">
        <f t="shared" si="295"/>
        <v>1.0560531300768516E-4</v>
      </c>
    </row>
    <row r="4698" spans="1:28" x14ac:dyDescent="0.25">
      <c r="A4698" t="s">
        <v>10294</v>
      </c>
      <c r="B4698" t="s">
        <v>10295</v>
      </c>
      <c r="C4698" t="s">
        <v>77</v>
      </c>
      <c r="D4698" t="s">
        <v>112</v>
      </c>
      <c r="E4698">
        <v>61</v>
      </c>
      <c r="F4698" t="s">
        <v>20</v>
      </c>
      <c r="G4698">
        <v>2018</v>
      </c>
      <c r="H4698" t="s">
        <v>20</v>
      </c>
      <c r="J4698" t="s">
        <v>80</v>
      </c>
      <c r="K4698">
        <v>36</v>
      </c>
      <c r="L4698" s="18">
        <v>43182</v>
      </c>
      <c r="M4698" s="18">
        <v>44278</v>
      </c>
      <c r="N4698" s="18">
        <v>43865</v>
      </c>
      <c r="O4698">
        <v>112670600</v>
      </c>
      <c r="P4698">
        <v>52670600</v>
      </c>
      <c r="Q4698">
        <v>60000000</v>
      </c>
      <c r="R4698">
        <v>1791969</v>
      </c>
      <c r="S4698" t="s">
        <v>930</v>
      </c>
      <c r="T4698">
        <v>1.2477520830039219</v>
      </c>
      <c r="U4698">
        <v>-0.98571902899927299</v>
      </c>
      <c r="V4698">
        <v>-1.8385556637731479</v>
      </c>
      <c r="W4698">
        <v>4.1619267895107406</v>
      </c>
      <c r="X4698">
        <v>-0.26501046745693763</v>
      </c>
      <c r="Y4698" t="str">
        <f t="shared" si="292"/>
        <v>25-36</v>
      </c>
      <c r="Z4698" s="20">
        <f t="shared" si="293"/>
        <v>0.46747421243873732</v>
      </c>
      <c r="AA4698" t="str">
        <f t="shared" si="294"/>
        <v>40%-60%</v>
      </c>
      <c r="AB4698">
        <f t="shared" si="295"/>
        <v>3.7158333492720873E-4</v>
      </c>
    </row>
    <row r="4699" spans="1:28" x14ac:dyDescent="0.25">
      <c r="A4699" t="s">
        <v>10296</v>
      </c>
      <c r="B4699" t="s">
        <v>10297</v>
      </c>
      <c r="C4699" t="s">
        <v>77</v>
      </c>
      <c r="D4699" t="s">
        <v>282</v>
      </c>
      <c r="E4699">
        <v>50</v>
      </c>
      <c r="F4699" t="s">
        <v>20</v>
      </c>
      <c r="G4699">
        <v>2020</v>
      </c>
      <c r="H4699" t="s">
        <v>20</v>
      </c>
      <c r="I4699" t="s">
        <v>84</v>
      </c>
      <c r="J4699" t="s">
        <v>80</v>
      </c>
      <c r="K4699">
        <v>72</v>
      </c>
      <c r="L4699" s="18">
        <v>43476</v>
      </c>
      <c r="M4699" s="18">
        <v>45962</v>
      </c>
      <c r="N4699" s="18">
        <v>44545</v>
      </c>
      <c r="O4699">
        <v>93900000</v>
      </c>
      <c r="P4699">
        <v>35900000</v>
      </c>
      <c r="Q4699">
        <v>58000000</v>
      </c>
      <c r="R4699">
        <v>886246</v>
      </c>
      <c r="S4699" t="s">
        <v>220</v>
      </c>
      <c r="T4699">
        <v>-0.24400243993208681</v>
      </c>
      <c r="U4699">
        <v>-1.335373636879257</v>
      </c>
      <c r="V4699">
        <v>1.185489993161002E-2</v>
      </c>
      <c r="W4699">
        <v>-0.39063066120006262</v>
      </c>
      <c r="X4699">
        <v>1.5139907126543499</v>
      </c>
      <c r="Y4699" t="str">
        <f t="shared" si="292"/>
        <v>61-72</v>
      </c>
      <c r="Z4699" s="20">
        <f t="shared" si="293"/>
        <v>0.38232161874334397</v>
      </c>
      <c r="AA4699" t="str">
        <f t="shared" si="294"/>
        <v>20%-40%</v>
      </c>
      <c r="AB4699">
        <f t="shared" si="295"/>
        <v>1.8377228860873098E-4</v>
      </c>
    </row>
    <row r="4700" spans="1:28" x14ac:dyDescent="0.25">
      <c r="A4700" t="s">
        <v>10298</v>
      </c>
      <c r="B4700" t="s">
        <v>10299</v>
      </c>
      <c r="C4700" t="s">
        <v>77</v>
      </c>
      <c r="D4700" t="s">
        <v>244</v>
      </c>
      <c r="E4700">
        <v>38</v>
      </c>
      <c r="F4700" t="s">
        <v>95</v>
      </c>
      <c r="G4700">
        <v>2015</v>
      </c>
      <c r="H4700" t="s">
        <v>16</v>
      </c>
      <c r="J4700" t="s">
        <v>96</v>
      </c>
      <c r="K4700">
        <v>60</v>
      </c>
      <c r="L4700" s="18">
        <v>43075</v>
      </c>
      <c r="M4700" s="18">
        <v>44724</v>
      </c>
      <c r="N4700" s="18">
        <v>43683</v>
      </c>
      <c r="O4700">
        <v>24500000</v>
      </c>
      <c r="P4700">
        <v>22050000</v>
      </c>
      <c r="Q4700">
        <v>2450000</v>
      </c>
      <c r="R4700">
        <v>569570</v>
      </c>
      <c r="S4700" t="s">
        <v>814</v>
      </c>
      <c r="T4700">
        <v>0.60496354873068248</v>
      </c>
      <c r="U4700">
        <v>0.79032357974038436</v>
      </c>
      <c r="V4700">
        <v>1.078955514697826</v>
      </c>
      <c r="W4700">
        <v>-0.93287450604419009</v>
      </c>
      <c r="X4700">
        <v>-1.5025765057952249</v>
      </c>
      <c r="Y4700" t="str">
        <f t="shared" si="292"/>
        <v>49-60</v>
      </c>
      <c r="Z4700" s="20">
        <f t="shared" si="293"/>
        <v>0.9</v>
      </c>
      <c r="AA4700" t="str">
        <f t="shared" si="294"/>
        <v>80%-100%</v>
      </c>
      <c r="AB4700">
        <f t="shared" si="295"/>
        <v>1.1810623960263279E-4</v>
      </c>
    </row>
    <row r="4701" spans="1:28" x14ac:dyDescent="0.25">
      <c r="A4701" t="s">
        <v>10300</v>
      </c>
      <c r="B4701" t="s">
        <v>10301</v>
      </c>
      <c r="C4701" t="s">
        <v>77</v>
      </c>
      <c r="D4701" t="s">
        <v>260</v>
      </c>
      <c r="E4701">
        <v>38</v>
      </c>
      <c r="F4701" t="s">
        <v>87</v>
      </c>
      <c r="G4701">
        <v>2017</v>
      </c>
      <c r="H4701" t="s">
        <v>15</v>
      </c>
      <c r="J4701" t="s">
        <v>80</v>
      </c>
      <c r="K4701">
        <v>84</v>
      </c>
      <c r="L4701" s="18">
        <v>42887</v>
      </c>
      <c r="M4701" s="18">
        <v>45297</v>
      </c>
      <c r="N4701" s="18">
        <v>43042</v>
      </c>
      <c r="O4701">
        <v>37940000</v>
      </c>
      <c r="P4701">
        <v>18970000</v>
      </c>
      <c r="Q4701">
        <v>18970000</v>
      </c>
      <c r="R4701">
        <v>435402</v>
      </c>
      <c r="S4701" t="s">
        <v>435</v>
      </c>
      <c r="T4701">
        <v>-0.48656415097859229</v>
      </c>
      <c r="U4701">
        <v>-0.85216124758390532</v>
      </c>
      <c r="V4701">
        <v>0.92086653473246149</v>
      </c>
      <c r="W4701">
        <v>-0.20127958580688551</v>
      </c>
      <c r="X4701">
        <v>-0.4197062222492236</v>
      </c>
      <c r="Y4701" t="str">
        <f t="shared" si="292"/>
        <v>&gt;72</v>
      </c>
      <c r="Z4701" s="20">
        <f t="shared" si="293"/>
        <v>0.5</v>
      </c>
      <c r="AA4701" t="str">
        <f t="shared" si="294"/>
        <v>40%-60%</v>
      </c>
      <c r="AB4701">
        <f t="shared" si="295"/>
        <v>9.0285114973516026E-5</v>
      </c>
    </row>
    <row r="4702" spans="1:28" x14ac:dyDescent="0.25">
      <c r="A4702" t="s">
        <v>10302</v>
      </c>
      <c r="B4702" t="s">
        <v>10303</v>
      </c>
      <c r="C4702" t="s">
        <v>77</v>
      </c>
      <c r="D4702" t="s">
        <v>239</v>
      </c>
      <c r="E4702">
        <v>246</v>
      </c>
      <c r="F4702" t="s">
        <v>11</v>
      </c>
      <c r="G4702">
        <v>2019</v>
      </c>
      <c r="H4702" t="s">
        <v>11</v>
      </c>
      <c r="J4702" t="s">
        <v>80</v>
      </c>
      <c r="K4702">
        <v>36</v>
      </c>
      <c r="L4702" s="18">
        <v>43433</v>
      </c>
      <c r="M4702" s="18">
        <v>44529</v>
      </c>
      <c r="N4702" s="18">
        <v>43784</v>
      </c>
      <c r="O4702">
        <v>63490000</v>
      </c>
      <c r="P4702">
        <v>48490000</v>
      </c>
      <c r="Q4702">
        <v>15000000</v>
      </c>
      <c r="R4702">
        <v>1769930</v>
      </c>
      <c r="S4702" t="s">
        <v>133</v>
      </c>
      <c r="T4702">
        <v>-0.11059349885650881</v>
      </c>
      <c r="U4702">
        <v>0.2308206563988176</v>
      </c>
      <c r="V4702">
        <v>-0.1067118350424142</v>
      </c>
      <c r="W4702">
        <v>-0.2412739847286697</v>
      </c>
      <c r="X4702">
        <v>1.127251325673635</v>
      </c>
      <c r="Y4702" t="str">
        <f t="shared" si="292"/>
        <v>25-36</v>
      </c>
      <c r="Z4702" s="20">
        <f t="shared" si="293"/>
        <v>0.76374232162545286</v>
      </c>
      <c r="AA4702" t="str">
        <f t="shared" si="294"/>
        <v>60%-80%</v>
      </c>
      <c r="AB4702">
        <f t="shared" si="295"/>
        <v>3.6701331997803232E-4</v>
      </c>
    </row>
    <row r="4703" spans="1:28" x14ac:dyDescent="0.25">
      <c r="A4703" t="s">
        <v>10304</v>
      </c>
      <c r="B4703" t="s">
        <v>10305</v>
      </c>
      <c r="C4703" t="s">
        <v>77</v>
      </c>
      <c r="D4703" t="s">
        <v>223</v>
      </c>
      <c r="E4703">
        <v>38</v>
      </c>
      <c r="F4703" t="s">
        <v>95</v>
      </c>
      <c r="G4703">
        <v>2015</v>
      </c>
      <c r="H4703" t="s">
        <v>16</v>
      </c>
      <c r="J4703" t="s">
        <v>80</v>
      </c>
      <c r="K4703">
        <v>72</v>
      </c>
      <c r="L4703" s="18">
        <v>43644</v>
      </c>
      <c r="M4703" s="18">
        <v>45836</v>
      </c>
      <c r="N4703" s="18">
        <v>43826</v>
      </c>
      <c r="O4703">
        <v>25000000</v>
      </c>
      <c r="P4703">
        <v>25000000</v>
      </c>
      <c r="Q4703">
        <v>0</v>
      </c>
      <c r="R4703">
        <v>614314</v>
      </c>
      <c r="S4703" t="s">
        <v>160</v>
      </c>
      <c r="T4703">
        <v>0.87178143088183857</v>
      </c>
      <c r="U4703">
        <v>1.2009447865714571</v>
      </c>
      <c r="V4703">
        <v>1.8694004145246541</v>
      </c>
      <c r="W4703">
        <v>-0.77584808211782441</v>
      </c>
      <c r="X4703">
        <v>2.3648173640119232</v>
      </c>
      <c r="Y4703" t="str">
        <f t="shared" si="292"/>
        <v>61-72</v>
      </c>
      <c r="Z4703" s="20">
        <f t="shared" si="293"/>
        <v>1</v>
      </c>
      <c r="AA4703" t="str">
        <f t="shared" si="294"/>
        <v>80%-100%</v>
      </c>
      <c r="AB4703">
        <f t="shared" si="295"/>
        <v>1.2738437149999431E-4</v>
      </c>
    </row>
    <row r="4704" spans="1:28" x14ac:dyDescent="0.25">
      <c r="A4704" t="s">
        <v>10306</v>
      </c>
      <c r="B4704" t="s">
        <v>10307</v>
      </c>
      <c r="C4704" t="s">
        <v>77</v>
      </c>
      <c r="D4704" t="s">
        <v>436</v>
      </c>
      <c r="E4704">
        <v>49</v>
      </c>
      <c r="F4704" t="s">
        <v>12</v>
      </c>
      <c r="G4704">
        <v>2019</v>
      </c>
      <c r="H4704" t="s">
        <v>12</v>
      </c>
      <c r="J4704" t="s">
        <v>80</v>
      </c>
      <c r="K4704">
        <v>84</v>
      </c>
      <c r="L4704" s="18">
        <v>43434</v>
      </c>
      <c r="M4704" s="18">
        <v>45991</v>
      </c>
      <c r="N4704" s="18">
        <v>43873</v>
      </c>
      <c r="O4704">
        <v>70435350</v>
      </c>
      <c r="P4704">
        <v>35217675</v>
      </c>
      <c r="Q4704">
        <v>35217675</v>
      </c>
      <c r="R4704">
        <v>819239</v>
      </c>
      <c r="S4704" t="s">
        <v>337</v>
      </c>
      <c r="T4704">
        <v>-0.40166755211231542</v>
      </c>
      <c r="U4704">
        <v>-0.85216124758390532</v>
      </c>
      <c r="V4704">
        <v>1.185489993161002E-2</v>
      </c>
      <c r="W4704">
        <v>1.3462719836657659</v>
      </c>
      <c r="X4704">
        <v>-0.72909773183379534</v>
      </c>
      <c r="Y4704" t="str">
        <f t="shared" si="292"/>
        <v>&gt;72</v>
      </c>
      <c r="Z4704" s="20">
        <f t="shared" si="293"/>
        <v>0.5</v>
      </c>
      <c r="AA4704" t="str">
        <f t="shared" si="294"/>
        <v>40%-60%</v>
      </c>
      <c r="AB4704">
        <f t="shared" si="295"/>
        <v>1.6987769304180572E-4</v>
      </c>
    </row>
    <row r="4705" spans="1:28" x14ac:dyDescent="0.25">
      <c r="A4705" t="s">
        <v>10308</v>
      </c>
      <c r="B4705" t="s">
        <v>10309</v>
      </c>
      <c r="C4705" t="s">
        <v>77</v>
      </c>
      <c r="D4705" t="s">
        <v>263</v>
      </c>
      <c r="E4705">
        <v>15</v>
      </c>
      <c r="F4705" t="s">
        <v>87</v>
      </c>
      <c r="G4705">
        <v>2018</v>
      </c>
      <c r="H4705" t="s">
        <v>15</v>
      </c>
      <c r="J4705" t="s">
        <v>80</v>
      </c>
      <c r="K4705">
        <v>72</v>
      </c>
      <c r="L4705" s="18">
        <v>42901</v>
      </c>
      <c r="M4705" s="18">
        <v>45092</v>
      </c>
      <c r="N4705" s="18">
        <v>43090</v>
      </c>
      <c r="O4705">
        <v>36470000</v>
      </c>
      <c r="P4705">
        <v>18235000</v>
      </c>
      <c r="Q4705">
        <v>18235000</v>
      </c>
      <c r="R4705">
        <v>444143</v>
      </c>
      <c r="S4705" t="s">
        <v>311</v>
      </c>
      <c r="T4705">
        <v>1.7086193339922831</v>
      </c>
      <c r="U4705">
        <v>-0.85216124758390532</v>
      </c>
      <c r="V4705">
        <v>0.92086653473246149</v>
      </c>
      <c r="W4705">
        <v>0.10357398605750209</v>
      </c>
      <c r="X4705">
        <v>1.9007300996350649</v>
      </c>
      <c r="Y4705" t="str">
        <f t="shared" si="292"/>
        <v>61-72</v>
      </c>
      <c r="Z4705" s="20">
        <f t="shared" si="293"/>
        <v>0.5</v>
      </c>
      <c r="AA4705" t="str">
        <f t="shared" si="294"/>
        <v>40%-60%</v>
      </c>
      <c r="AB4705">
        <f t="shared" si="295"/>
        <v>9.2097651870414767E-5</v>
      </c>
    </row>
    <row r="4706" spans="1:28" x14ac:dyDescent="0.25">
      <c r="A4706" t="s">
        <v>10310</v>
      </c>
      <c r="B4706" t="s">
        <v>10311</v>
      </c>
      <c r="C4706" t="s">
        <v>77</v>
      </c>
      <c r="D4706" t="s">
        <v>922</v>
      </c>
      <c r="E4706">
        <v>59</v>
      </c>
      <c r="F4706" t="s">
        <v>95</v>
      </c>
      <c r="G4706">
        <v>2011</v>
      </c>
      <c r="H4706" t="s">
        <v>16</v>
      </c>
      <c r="J4706" t="s">
        <v>96</v>
      </c>
      <c r="K4706">
        <v>60</v>
      </c>
      <c r="L4706" s="18">
        <v>43360</v>
      </c>
      <c r="M4706" s="18">
        <v>45186</v>
      </c>
      <c r="N4706" s="18">
        <v>43579</v>
      </c>
      <c r="O4706">
        <v>18500000</v>
      </c>
      <c r="P4706">
        <v>15000000</v>
      </c>
      <c r="Q4706">
        <v>3500000</v>
      </c>
      <c r="R4706">
        <v>390855</v>
      </c>
      <c r="S4706" t="s">
        <v>556</v>
      </c>
      <c r="T4706">
        <v>-0.1469777555134846</v>
      </c>
      <c r="U4706">
        <v>0.42409385472888739</v>
      </c>
      <c r="V4706">
        <v>0.2094661248883162</v>
      </c>
      <c r="W4706">
        <v>-0.74638631602080285</v>
      </c>
      <c r="X4706">
        <v>-1.3478807510029389</v>
      </c>
      <c r="Y4706" t="str">
        <f t="shared" si="292"/>
        <v>49-60</v>
      </c>
      <c r="Z4706" s="20">
        <f t="shared" si="293"/>
        <v>0.81081081081081086</v>
      </c>
      <c r="AA4706" t="str">
        <f t="shared" si="294"/>
        <v>80%-100%</v>
      </c>
      <c r="AB4706">
        <f t="shared" si="295"/>
        <v>8.1047833066852249E-5</v>
      </c>
    </row>
    <row r="4707" spans="1:28" x14ac:dyDescent="0.25">
      <c r="A4707" t="s">
        <v>10312</v>
      </c>
      <c r="B4707" t="s">
        <v>10313</v>
      </c>
      <c r="C4707" t="s">
        <v>77</v>
      </c>
      <c r="D4707" t="s">
        <v>78</v>
      </c>
      <c r="E4707">
        <v>236</v>
      </c>
      <c r="F4707" t="s">
        <v>17</v>
      </c>
      <c r="G4707">
        <v>2017</v>
      </c>
      <c r="H4707" t="s">
        <v>17</v>
      </c>
      <c r="J4707" t="s">
        <v>80</v>
      </c>
      <c r="K4707">
        <v>84</v>
      </c>
      <c r="L4707" s="18">
        <v>42718</v>
      </c>
      <c r="M4707" s="18">
        <v>45274</v>
      </c>
      <c r="N4707" s="18">
        <v>43139</v>
      </c>
      <c r="O4707">
        <v>67090000</v>
      </c>
      <c r="P4707">
        <v>33545000</v>
      </c>
      <c r="Q4707">
        <v>33545000</v>
      </c>
      <c r="R4707">
        <v>776051</v>
      </c>
      <c r="S4707" t="s">
        <v>544</v>
      </c>
      <c r="T4707">
        <v>1.2113678263469461</v>
      </c>
      <c r="U4707">
        <v>-0.85216124758390532</v>
      </c>
      <c r="V4707">
        <v>0.92086653473246149</v>
      </c>
      <c r="W4707">
        <v>-0.4060641844354399</v>
      </c>
      <c r="X4707">
        <v>0.1217289195237771</v>
      </c>
      <c r="Y4707" t="str">
        <f t="shared" si="292"/>
        <v>&gt;72</v>
      </c>
      <c r="Z4707" s="20">
        <f t="shared" si="293"/>
        <v>0.5</v>
      </c>
      <c r="AA4707" t="str">
        <f t="shared" si="294"/>
        <v>40%-60%</v>
      </c>
      <c r="AB4707">
        <f t="shared" si="295"/>
        <v>1.6092221386284879E-4</v>
      </c>
    </row>
    <row r="4708" spans="1:28" x14ac:dyDescent="0.25">
      <c r="A4708" t="s">
        <v>10314</v>
      </c>
      <c r="B4708" t="s">
        <v>10315</v>
      </c>
      <c r="C4708" t="s">
        <v>77</v>
      </c>
      <c r="D4708" t="s">
        <v>9974</v>
      </c>
      <c r="E4708">
        <v>-1</v>
      </c>
      <c r="F4708" t="s">
        <v>17</v>
      </c>
      <c r="G4708">
        <v>2017</v>
      </c>
      <c r="H4708" t="s">
        <v>17</v>
      </c>
      <c r="J4708" t="s">
        <v>80</v>
      </c>
      <c r="K4708">
        <v>72</v>
      </c>
      <c r="L4708" s="18">
        <v>42906</v>
      </c>
      <c r="M4708" s="18">
        <v>45097</v>
      </c>
      <c r="N4708" s="18">
        <v>43678</v>
      </c>
      <c r="O4708">
        <v>58261261</v>
      </c>
      <c r="P4708">
        <v>58261261</v>
      </c>
      <c r="Q4708">
        <v>0</v>
      </c>
      <c r="R4708">
        <v>1381531</v>
      </c>
      <c r="S4708" t="s">
        <v>171</v>
      </c>
      <c r="T4708">
        <v>1.1507273985853199</v>
      </c>
      <c r="U4708">
        <v>1.2009447865714571</v>
      </c>
      <c r="V4708">
        <v>0.52564408481904745</v>
      </c>
      <c r="W4708">
        <v>1.4242189097901079</v>
      </c>
      <c r="X4708">
        <v>-0.72909773183379534</v>
      </c>
      <c r="Y4708" t="str">
        <f t="shared" si="292"/>
        <v>61-72</v>
      </c>
      <c r="Z4708" s="20">
        <f t="shared" si="293"/>
        <v>1</v>
      </c>
      <c r="AA4708" t="str">
        <f t="shared" si="294"/>
        <v>80%-100%</v>
      </c>
      <c r="AB4708">
        <f t="shared" si="295"/>
        <v>2.8647476395256928E-4</v>
      </c>
    </row>
    <row r="4709" spans="1:28" x14ac:dyDescent="0.25">
      <c r="A4709" t="s">
        <v>10316</v>
      </c>
      <c r="B4709" t="s">
        <v>10317</v>
      </c>
      <c r="C4709" t="s">
        <v>77</v>
      </c>
      <c r="D4709" t="s">
        <v>116</v>
      </c>
      <c r="E4709">
        <v>74</v>
      </c>
      <c r="F4709" t="s">
        <v>79</v>
      </c>
      <c r="G4709">
        <v>2019</v>
      </c>
      <c r="H4709" t="s">
        <v>13</v>
      </c>
      <c r="I4709" t="s">
        <v>84</v>
      </c>
      <c r="J4709" t="s">
        <v>80</v>
      </c>
      <c r="K4709">
        <v>84</v>
      </c>
      <c r="L4709" s="18">
        <v>43552</v>
      </c>
      <c r="M4709" s="18">
        <v>46109</v>
      </c>
      <c r="N4709" s="18">
        <v>43888</v>
      </c>
      <c r="O4709">
        <v>37990000</v>
      </c>
      <c r="P4709">
        <v>22490000</v>
      </c>
      <c r="Q4709">
        <v>15500000</v>
      </c>
      <c r="R4709">
        <v>434375</v>
      </c>
      <c r="S4709" t="s">
        <v>168</v>
      </c>
      <c r="T4709">
        <v>0.362401837684177</v>
      </c>
      <c r="U4709">
        <v>-0.47439838423181308</v>
      </c>
      <c r="V4709">
        <v>-0.14994877584049221</v>
      </c>
      <c r="W4709">
        <v>-0.53234724581435555</v>
      </c>
      <c r="X4709">
        <v>-0.26501046745693763</v>
      </c>
      <c r="Y4709" t="str">
        <f t="shared" si="292"/>
        <v>&gt;72</v>
      </c>
      <c r="Z4709" s="20">
        <f t="shared" si="293"/>
        <v>0.59199789418267967</v>
      </c>
      <c r="AA4709" t="str">
        <f t="shared" si="294"/>
        <v>40%-60%</v>
      </c>
      <c r="AB4709">
        <f t="shared" si="295"/>
        <v>9.0072155884954644E-5</v>
      </c>
    </row>
    <row r="4710" spans="1:28" x14ac:dyDescent="0.25">
      <c r="A4710" t="s">
        <v>10318</v>
      </c>
      <c r="B4710" t="s">
        <v>10319</v>
      </c>
      <c r="C4710" t="s">
        <v>77</v>
      </c>
      <c r="D4710" t="s">
        <v>197</v>
      </c>
      <c r="E4710">
        <v>220</v>
      </c>
      <c r="F4710" t="s">
        <v>79</v>
      </c>
      <c r="G4710">
        <v>2017</v>
      </c>
      <c r="H4710" t="s">
        <v>13</v>
      </c>
      <c r="J4710" t="s">
        <v>80</v>
      </c>
      <c r="K4710">
        <v>72</v>
      </c>
      <c r="L4710" s="18">
        <v>42697</v>
      </c>
      <c r="M4710" s="18">
        <v>44888</v>
      </c>
      <c r="N4710" s="18">
        <v>43735</v>
      </c>
      <c r="O4710">
        <v>37940000</v>
      </c>
      <c r="P4710">
        <v>27940000</v>
      </c>
      <c r="Q4710">
        <v>10000000</v>
      </c>
      <c r="R4710">
        <v>584238</v>
      </c>
      <c r="S4710" t="s">
        <v>1065</v>
      </c>
      <c r="T4710">
        <v>-1.7721412195250721</v>
      </c>
      <c r="U4710">
        <v>0.1186537827995212</v>
      </c>
      <c r="V4710">
        <v>-0.32965041643488291</v>
      </c>
      <c r="W4710">
        <v>-0.70925823767236751</v>
      </c>
      <c r="X4710">
        <v>-1.270532873606796</v>
      </c>
      <c r="Y4710" t="str">
        <f t="shared" si="292"/>
        <v>61-72</v>
      </c>
      <c r="Z4710" s="20">
        <f t="shared" si="293"/>
        <v>0.73642593568792836</v>
      </c>
      <c r="AA4710" t="str">
        <f t="shared" si="294"/>
        <v>60%-80%</v>
      </c>
      <c r="AB4710">
        <f t="shared" si="295"/>
        <v>1.2114780134656491E-4</v>
      </c>
    </row>
    <row r="4711" spans="1:28" x14ac:dyDescent="0.25">
      <c r="A4711" t="s">
        <v>10320</v>
      </c>
      <c r="B4711" t="s">
        <v>10321</v>
      </c>
      <c r="C4711" t="s">
        <v>77</v>
      </c>
      <c r="D4711" t="s">
        <v>468</v>
      </c>
      <c r="E4711">
        <v>50</v>
      </c>
      <c r="F4711" t="s">
        <v>17</v>
      </c>
      <c r="G4711">
        <v>2021</v>
      </c>
      <c r="H4711" t="s">
        <v>110</v>
      </c>
      <c r="I4711" t="s">
        <v>84</v>
      </c>
      <c r="J4711" t="s">
        <v>80</v>
      </c>
      <c r="K4711">
        <v>72</v>
      </c>
      <c r="L4711" s="18">
        <v>44091</v>
      </c>
      <c r="M4711" s="18">
        <v>46282</v>
      </c>
      <c r="N4711" s="18">
        <v>44209</v>
      </c>
      <c r="O4711">
        <v>56071020</v>
      </c>
      <c r="P4711">
        <v>56071020</v>
      </c>
      <c r="Q4711">
        <v>0</v>
      </c>
      <c r="R4711">
        <v>1335717</v>
      </c>
      <c r="S4711" t="s">
        <v>220</v>
      </c>
      <c r="T4711">
        <v>0.25324906771324951</v>
      </c>
      <c r="U4711">
        <v>1.2009447865714571</v>
      </c>
      <c r="V4711">
        <v>0.4070773498450232</v>
      </c>
      <c r="W4711">
        <v>-0.59796826328510133</v>
      </c>
      <c r="X4711">
        <v>0.19907679691992</v>
      </c>
      <c r="Y4711" t="str">
        <f t="shared" si="292"/>
        <v>61-72</v>
      </c>
      <c r="Z4711" s="20">
        <f t="shared" si="293"/>
        <v>1</v>
      </c>
      <c r="AA4711" t="str">
        <f t="shared" si="294"/>
        <v>80%-100%</v>
      </c>
      <c r="AB4711">
        <f t="shared" si="295"/>
        <v>2.7697475647121486E-4</v>
      </c>
    </row>
    <row r="4712" spans="1:28" x14ac:dyDescent="0.25">
      <c r="A4712" t="s">
        <v>10322</v>
      </c>
      <c r="B4712" t="s">
        <v>10323</v>
      </c>
      <c r="C4712" t="s">
        <v>77</v>
      </c>
      <c r="D4712" t="s">
        <v>215</v>
      </c>
      <c r="E4712">
        <v>46</v>
      </c>
      <c r="F4712" t="s">
        <v>87</v>
      </c>
      <c r="G4712">
        <v>2018</v>
      </c>
      <c r="H4712" t="s">
        <v>15</v>
      </c>
      <c r="J4712" t="s">
        <v>80</v>
      </c>
      <c r="K4712">
        <v>48</v>
      </c>
      <c r="L4712" s="18">
        <v>42829</v>
      </c>
      <c r="M4712" s="18">
        <v>44290</v>
      </c>
      <c r="N4712" s="18">
        <v>43853</v>
      </c>
      <c r="O4712">
        <v>37850000</v>
      </c>
      <c r="P4712">
        <v>22000000</v>
      </c>
      <c r="Q4712">
        <v>15850000</v>
      </c>
      <c r="R4712">
        <v>637576</v>
      </c>
      <c r="S4712" t="s">
        <v>287</v>
      </c>
      <c r="T4712">
        <v>-0.71699777647277252</v>
      </c>
      <c r="U4712">
        <v>-0.51856541904875408</v>
      </c>
      <c r="V4712">
        <v>0.52564408481904745</v>
      </c>
      <c r="W4712">
        <v>-0.77032852316289269</v>
      </c>
      <c r="X4712">
        <v>-1.425228628399082</v>
      </c>
      <c r="Y4712" t="str">
        <f t="shared" si="292"/>
        <v>37-48</v>
      </c>
      <c r="Z4712" s="20">
        <f t="shared" si="293"/>
        <v>0.58124174372523119</v>
      </c>
      <c r="AA4712" t="str">
        <f t="shared" si="294"/>
        <v>40%-60%</v>
      </c>
      <c r="AB4712">
        <f t="shared" si="295"/>
        <v>1.3220798816807101E-4</v>
      </c>
    </row>
    <row r="4713" spans="1:28" x14ac:dyDescent="0.25">
      <c r="A4713" t="s">
        <v>10324</v>
      </c>
      <c r="B4713" t="s">
        <v>10325</v>
      </c>
      <c r="C4713" t="s">
        <v>77</v>
      </c>
      <c r="D4713" t="s">
        <v>594</v>
      </c>
      <c r="E4713">
        <v>38</v>
      </c>
      <c r="F4713" t="s">
        <v>79</v>
      </c>
      <c r="G4713">
        <v>2018</v>
      </c>
      <c r="H4713" t="s">
        <v>13</v>
      </c>
      <c r="J4713" t="s">
        <v>80</v>
      </c>
      <c r="K4713">
        <v>72</v>
      </c>
      <c r="L4713" s="18">
        <v>43006</v>
      </c>
      <c r="M4713" s="18">
        <v>45197</v>
      </c>
      <c r="N4713" s="18">
        <v>44532</v>
      </c>
      <c r="O4713">
        <v>32110000</v>
      </c>
      <c r="P4713">
        <v>28899000</v>
      </c>
      <c r="Q4713">
        <v>3211000</v>
      </c>
      <c r="R4713">
        <v>657564</v>
      </c>
      <c r="S4713" t="s">
        <v>389</v>
      </c>
      <c r="T4713">
        <v>0.61709163428300773</v>
      </c>
      <c r="U4713">
        <v>0.79032357974038436</v>
      </c>
      <c r="V4713">
        <v>0.80229979975843724</v>
      </c>
      <c r="W4713">
        <v>-0.6057056029337704</v>
      </c>
      <c r="X4713">
        <v>-0.65174985443765243</v>
      </c>
      <c r="Y4713" t="str">
        <f t="shared" si="292"/>
        <v>61-72</v>
      </c>
      <c r="Z4713" s="20">
        <f t="shared" si="293"/>
        <v>0.9</v>
      </c>
      <c r="AA4713" t="str">
        <f t="shared" si="294"/>
        <v>80%-100%</v>
      </c>
      <c r="AB4713">
        <f t="shared" si="295"/>
        <v>1.3635270702120131E-4</v>
      </c>
    </row>
    <row r="4714" spans="1:28" x14ac:dyDescent="0.25">
      <c r="A4714" t="s">
        <v>10326</v>
      </c>
      <c r="B4714" t="s">
        <v>10327</v>
      </c>
      <c r="C4714" t="s">
        <v>77</v>
      </c>
      <c r="D4714" t="s">
        <v>149</v>
      </c>
      <c r="E4714">
        <v>246</v>
      </c>
      <c r="F4714" t="s">
        <v>79</v>
      </c>
      <c r="G4714">
        <v>2019</v>
      </c>
      <c r="H4714" t="s">
        <v>13</v>
      </c>
      <c r="J4714" t="s">
        <v>80</v>
      </c>
      <c r="K4714">
        <v>60</v>
      </c>
      <c r="L4714" s="18">
        <v>43210</v>
      </c>
      <c r="M4714" s="18">
        <v>45036</v>
      </c>
      <c r="N4714" s="18">
        <v>44302</v>
      </c>
      <c r="O4714">
        <v>35190000</v>
      </c>
      <c r="P4714">
        <v>31670000</v>
      </c>
      <c r="Q4714">
        <v>3520000</v>
      </c>
      <c r="R4714">
        <v>774497</v>
      </c>
      <c r="S4714" t="s">
        <v>420</v>
      </c>
      <c r="T4714">
        <v>-0.18336201217046039</v>
      </c>
      <c r="U4714">
        <v>0.79020689283875567</v>
      </c>
      <c r="V4714">
        <v>0.2197653452773452</v>
      </c>
      <c r="W4714">
        <v>-0.18244803222992129</v>
      </c>
      <c r="X4714">
        <v>2.4421652414080661</v>
      </c>
      <c r="Y4714" t="str">
        <f t="shared" si="292"/>
        <v>49-60</v>
      </c>
      <c r="Z4714" s="20">
        <f t="shared" si="293"/>
        <v>0.89997158283603296</v>
      </c>
      <c r="AA4714" t="str">
        <f t="shared" si="294"/>
        <v>80%-100%</v>
      </c>
      <c r="AB4714">
        <f t="shared" si="295"/>
        <v>1.6059997586516194E-4</v>
      </c>
    </row>
    <row r="4715" spans="1:28" x14ac:dyDescent="0.25">
      <c r="A4715" t="s">
        <v>10328</v>
      </c>
      <c r="B4715" t="s">
        <v>10329</v>
      </c>
      <c r="C4715" t="s">
        <v>77</v>
      </c>
      <c r="D4715" t="s">
        <v>211</v>
      </c>
      <c r="E4715">
        <v>236</v>
      </c>
      <c r="F4715" t="s">
        <v>117</v>
      </c>
      <c r="G4715">
        <v>2020</v>
      </c>
      <c r="H4715" t="s">
        <v>29</v>
      </c>
      <c r="I4715" t="s">
        <v>84</v>
      </c>
      <c r="J4715" t="s">
        <v>80</v>
      </c>
      <c r="K4715">
        <v>24</v>
      </c>
      <c r="L4715" s="18">
        <v>43862</v>
      </c>
      <c r="M4715" s="18">
        <v>44563</v>
      </c>
      <c r="N4715" s="18">
        <v>44351</v>
      </c>
      <c r="O4715">
        <v>52290000</v>
      </c>
      <c r="P4715">
        <v>10200000</v>
      </c>
      <c r="Q4715">
        <v>42090000</v>
      </c>
      <c r="R4715">
        <v>504392</v>
      </c>
      <c r="S4715" t="s">
        <v>598</v>
      </c>
      <c r="T4715">
        <v>-0.28038669658906262</v>
      </c>
      <c r="U4715">
        <v>-2.1042850079437159</v>
      </c>
      <c r="V4715">
        <v>-0.73906775490387622</v>
      </c>
      <c r="W4715">
        <v>-0.13599744203986719</v>
      </c>
      <c r="X4715">
        <v>0.50846830650449182</v>
      </c>
      <c r="Y4715" t="str">
        <f t="shared" si="292"/>
        <v>&lt;=24</v>
      </c>
      <c r="Z4715" s="20">
        <f t="shared" si="293"/>
        <v>0.2</v>
      </c>
      <c r="AA4715" t="str">
        <f t="shared" si="294"/>
        <v>20%</v>
      </c>
      <c r="AB4715">
        <f t="shared" si="295"/>
        <v>1.0459090613208413E-4</v>
      </c>
    </row>
    <row r="4716" spans="1:28" x14ac:dyDescent="0.25">
      <c r="A4716" t="s">
        <v>10330</v>
      </c>
      <c r="B4716" t="s">
        <v>10331</v>
      </c>
      <c r="C4716" t="s">
        <v>77</v>
      </c>
      <c r="D4716" t="s">
        <v>880</v>
      </c>
      <c r="E4716">
        <v>74</v>
      </c>
      <c r="F4716" t="s">
        <v>79</v>
      </c>
      <c r="G4716">
        <v>2019</v>
      </c>
      <c r="H4716" t="s">
        <v>13</v>
      </c>
      <c r="I4716" t="s">
        <v>84</v>
      </c>
      <c r="J4716" t="s">
        <v>80</v>
      </c>
      <c r="K4716">
        <v>72</v>
      </c>
      <c r="L4716" s="18">
        <v>43524</v>
      </c>
      <c r="M4716" s="18">
        <v>45716</v>
      </c>
      <c r="N4716" s="18">
        <v>43857</v>
      </c>
      <c r="O4716">
        <v>38590000</v>
      </c>
      <c r="P4716">
        <v>34731000</v>
      </c>
      <c r="Q4716">
        <v>3859000</v>
      </c>
      <c r="R4716">
        <v>780427</v>
      </c>
      <c r="S4716" t="s">
        <v>168</v>
      </c>
      <c r="T4716">
        <v>-0.24400243993208681</v>
      </c>
      <c r="U4716">
        <v>0.79032357974038436</v>
      </c>
      <c r="V4716">
        <v>0.63190003570071906</v>
      </c>
      <c r="W4716">
        <v>0.50925393545929565</v>
      </c>
      <c r="X4716">
        <v>-0.4197062222492236</v>
      </c>
      <c r="Y4716" t="str">
        <f t="shared" si="292"/>
        <v>61-72</v>
      </c>
      <c r="Z4716" s="20">
        <f t="shared" si="293"/>
        <v>0.9</v>
      </c>
      <c r="AA4716" t="str">
        <f t="shared" si="294"/>
        <v>80%-100%</v>
      </c>
      <c r="AB4716">
        <f t="shared" si="295"/>
        <v>1.6182962279327195E-4</v>
      </c>
    </row>
    <row r="4717" spans="1:28" x14ac:dyDescent="0.25">
      <c r="A4717" t="s">
        <v>10332</v>
      </c>
      <c r="B4717" t="s">
        <v>10333</v>
      </c>
      <c r="C4717" t="s">
        <v>77</v>
      </c>
      <c r="D4717" t="s">
        <v>580</v>
      </c>
      <c r="E4717">
        <v>59</v>
      </c>
      <c r="F4717" t="s">
        <v>12</v>
      </c>
      <c r="G4717">
        <v>2020</v>
      </c>
      <c r="H4717" t="s">
        <v>12</v>
      </c>
      <c r="I4717" t="s">
        <v>84</v>
      </c>
      <c r="J4717" t="s">
        <v>80</v>
      </c>
      <c r="K4717">
        <v>72</v>
      </c>
      <c r="L4717" s="18">
        <v>43819</v>
      </c>
      <c r="M4717" s="18">
        <v>46011</v>
      </c>
      <c r="N4717" s="18">
        <v>44313</v>
      </c>
      <c r="O4717">
        <v>68450000</v>
      </c>
      <c r="P4717">
        <v>34225000</v>
      </c>
      <c r="Q4717">
        <v>34225000</v>
      </c>
      <c r="R4717">
        <v>841528</v>
      </c>
      <c r="S4717" t="s">
        <v>252</v>
      </c>
      <c r="T4717">
        <v>-0.1469777555134846</v>
      </c>
      <c r="U4717">
        <v>-0.85216124758390532</v>
      </c>
      <c r="V4717">
        <v>0.13042163490563341</v>
      </c>
      <c r="W4717">
        <v>0.64332910060158666</v>
      </c>
      <c r="X4717">
        <v>-0.65174985443765243</v>
      </c>
      <c r="Y4717" t="str">
        <f t="shared" si="292"/>
        <v>61-72</v>
      </c>
      <c r="Z4717" s="20">
        <f t="shared" si="293"/>
        <v>0.5</v>
      </c>
      <c r="AA4717" t="str">
        <f t="shared" si="294"/>
        <v>40%-60%</v>
      </c>
      <c r="AB4717">
        <f t="shared" si="295"/>
        <v>1.7449954808070013E-4</v>
      </c>
    </row>
    <row r="4718" spans="1:28" x14ac:dyDescent="0.25">
      <c r="A4718" t="s">
        <v>10334</v>
      </c>
      <c r="B4718" t="s">
        <v>10335</v>
      </c>
      <c r="C4718" t="s">
        <v>77</v>
      </c>
      <c r="D4718" t="s">
        <v>180</v>
      </c>
      <c r="E4718">
        <v>49</v>
      </c>
      <c r="F4718" t="s">
        <v>87</v>
      </c>
      <c r="G4718">
        <v>2018</v>
      </c>
      <c r="H4718" t="s">
        <v>15</v>
      </c>
      <c r="J4718" t="s">
        <v>80</v>
      </c>
      <c r="K4718">
        <v>72</v>
      </c>
      <c r="L4718" s="18">
        <v>42815</v>
      </c>
      <c r="M4718" s="18">
        <v>45006</v>
      </c>
      <c r="N4718" s="18">
        <v>43237</v>
      </c>
      <c r="O4718">
        <v>33390000</v>
      </c>
      <c r="P4718">
        <v>29990000</v>
      </c>
      <c r="Q4718">
        <v>3400000</v>
      </c>
      <c r="R4718">
        <v>651387</v>
      </c>
      <c r="S4718" t="s">
        <v>162</v>
      </c>
      <c r="T4718">
        <v>0.96880611530044081</v>
      </c>
      <c r="U4718">
        <v>0.7828219644014518</v>
      </c>
      <c r="V4718">
        <v>0.17437001563580051</v>
      </c>
      <c r="W4718">
        <v>-0.4138639219845015</v>
      </c>
      <c r="X4718">
        <v>-0.34235834485308059</v>
      </c>
      <c r="Y4718" t="str">
        <f t="shared" si="292"/>
        <v>61-72</v>
      </c>
      <c r="Z4718" s="20">
        <f t="shared" si="293"/>
        <v>0.89817310572027553</v>
      </c>
      <c r="AA4718" t="str">
        <f t="shared" si="294"/>
        <v>80%-100%</v>
      </c>
      <c r="AB4718">
        <f t="shared" si="295"/>
        <v>1.3507184208444995E-4</v>
      </c>
    </row>
    <row r="4719" spans="1:28" x14ac:dyDescent="0.25">
      <c r="A4719" t="s">
        <v>10336</v>
      </c>
      <c r="B4719" t="s">
        <v>10337</v>
      </c>
      <c r="C4719" t="s">
        <v>77</v>
      </c>
      <c r="D4719" t="s">
        <v>161</v>
      </c>
      <c r="E4719">
        <v>84</v>
      </c>
      <c r="F4719" t="s">
        <v>17</v>
      </c>
      <c r="G4719">
        <v>2021</v>
      </c>
      <c r="H4719" t="s">
        <v>17</v>
      </c>
      <c r="I4719" t="s">
        <v>84</v>
      </c>
      <c r="J4719" t="s">
        <v>80</v>
      </c>
      <c r="K4719">
        <v>84</v>
      </c>
      <c r="L4719" s="18">
        <v>44441</v>
      </c>
      <c r="M4719" s="18">
        <v>46792</v>
      </c>
      <c r="N4719" s="18">
        <v>44330</v>
      </c>
      <c r="O4719">
        <v>66590500</v>
      </c>
      <c r="P4719">
        <v>66590500</v>
      </c>
      <c r="Q4719">
        <v>0</v>
      </c>
      <c r="R4719">
        <v>1442627</v>
      </c>
      <c r="S4719" t="s">
        <v>208</v>
      </c>
      <c r="T4719">
        <v>-0.68061351981579676</v>
      </c>
      <c r="U4719">
        <v>1.2009447865714571</v>
      </c>
      <c r="V4719">
        <v>0.56516632981038883</v>
      </c>
      <c r="W4719">
        <v>-0.40875260461192497</v>
      </c>
      <c r="X4719">
        <v>0.89520769348520657</v>
      </c>
      <c r="Y4719" t="str">
        <f t="shared" si="292"/>
        <v>&gt;72</v>
      </c>
      <c r="Z4719" s="20">
        <f t="shared" si="293"/>
        <v>1</v>
      </c>
      <c r="AA4719" t="str">
        <f t="shared" si="294"/>
        <v>80%-100%</v>
      </c>
      <c r="AB4719">
        <f t="shared" si="295"/>
        <v>2.9914365243820311E-4</v>
      </c>
    </row>
    <row r="4720" spans="1:28" x14ac:dyDescent="0.25">
      <c r="A4720" t="s">
        <v>10338</v>
      </c>
      <c r="B4720" t="s">
        <v>10339</v>
      </c>
      <c r="C4720" t="s">
        <v>77</v>
      </c>
      <c r="D4720" t="s">
        <v>301</v>
      </c>
      <c r="E4720">
        <v>51</v>
      </c>
      <c r="F4720" t="s">
        <v>17</v>
      </c>
      <c r="G4720">
        <v>2020</v>
      </c>
      <c r="H4720" t="s">
        <v>17</v>
      </c>
      <c r="I4720" t="s">
        <v>84</v>
      </c>
      <c r="J4720" t="s">
        <v>80</v>
      </c>
      <c r="K4720">
        <v>84</v>
      </c>
      <c r="L4720" s="18">
        <v>43862</v>
      </c>
      <c r="M4720" s="18">
        <v>46389</v>
      </c>
      <c r="N4720" s="18">
        <v>44000</v>
      </c>
      <c r="O4720">
        <v>61270000</v>
      </c>
      <c r="P4720">
        <v>22770000</v>
      </c>
      <c r="Q4720">
        <v>38500000</v>
      </c>
      <c r="R4720">
        <v>463530</v>
      </c>
      <c r="S4720" t="s">
        <v>153</v>
      </c>
      <c r="T4720">
        <v>0.16835246884697261</v>
      </c>
      <c r="U4720">
        <v>-1.379260283282679</v>
      </c>
      <c r="V4720">
        <v>-0.50193428495582826</v>
      </c>
      <c r="W4720">
        <v>-0.2213597611991506</v>
      </c>
      <c r="X4720">
        <v>4.4381042127634142E-2</v>
      </c>
      <c r="Y4720" t="str">
        <f t="shared" si="292"/>
        <v>&gt;72</v>
      </c>
      <c r="Z4720" s="20">
        <f t="shared" si="293"/>
        <v>0.37163375224416517</v>
      </c>
      <c r="AA4720" t="str">
        <f t="shared" si="294"/>
        <v>20%-40%</v>
      </c>
      <c r="AB4720">
        <f t="shared" si="295"/>
        <v>9.6117747147863084E-5</v>
      </c>
    </row>
    <row r="4721" spans="1:28" x14ac:dyDescent="0.25">
      <c r="A4721" t="s">
        <v>10340</v>
      </c>
      <c r="B4721" t="s">
        <v>10341</v>
      </c>
      <c r="C4721" t="s">
        <v>77</v>
      </c>
      <c r="D4721" t="s">
        <v>305</v>
      </c>
      <c r="E4721">
        <v>15</v>
      </c>
      <c r="F4721" t="s">
        <v>79</v>
      </c>
      <c r="G4721">
        <v>2019</v>
      </c>
      <c r="H4721" t="s">
        <v>13</v>
      </c>
      <c r="J4721" t="s">
        <v>80</v>
      </c>
      <c r="K4721">
        <v>84</v>
      </c>
      <c r="L4721" s="18">
        <v>43342</v>
      </c>
      <c r="M4721" s="18">
        <v>45899</v>
      </c>
      <c r="N4721" s="18">
        <v>44047</v>
      </c>
      <c r="O4721">
        <v>36780000</v>
      </c>
      <c r="P4721">
        <v>36841000</v>
      </c>
      <c r="Q4721">
        <v>0</v>
      </c>
      <c r="R4721">
        <v>740761</v>
      </c>
      <c r="S4721" t="s">
        <v>306</v>
      </c>
      <c r="T4721">
        <v>1.126471227480669</v>
      </c>
      <c r="U4721">
        <v>1.2077549805944849</v>
      </c>
      <c r="V4721">
        <v>0.30993408251325072</v>
      </c>
      <c r="W4721">
        <v>-0.4423887238644591</v>
      </c>
      <c r="X4721">
        <v>-0.72909773183379534</v>
      </c>
      <c r="Y4721" t="str">
        <f t="shared" si="292"/>
        <v>&gt;72</v>
      </c>
      <c r="Z4721" s="20">
        <f t="shared" si="293"/>
        <v>1.0016585100598152</v>
      </c>
      <c r="AA4721" t="str">
        <f t="shared" si="294"/>
        <v>80%-100%</v>
      </c>
      <c r="AB4721">
        <f t="shared" si="295"/>
        <v>1.5360446679826161E-4</v>
      </c>
    </row>
    <row r="4722" spans="1:28" x14ac:dyDescent="0.25">
      <c r="A4722" t="s">
        <v>10342</v>
      </c>
      <c r="B4722" t="s">
        <v>10343</v>
      </c>
      <c r="C4722" t="s">
        <v>77</v>
      </c>
      <c r="D4722" t="s">
        <v>209</v>
      </c>
      <c r="E4722">
        <v>61</v>
      </c>
      <c r="F4722" t="s">
        <v>87</v>
      </c>
      <c r="G4722">
        <v>2019</v>
      </c>
      <c r="H4722" t="s">
        <v>15</v>
      </c>
      <c r="I4722" t="s">
        <v>84</v>
      </c>
      <c r="J4722" t="s">
        <v>80</v>
      </c>
      <c r="K4722">
        <v>84</v>
      </c>
      <c r="L4722" s="18">
        <v>43490</v>
      </c>
      <c r="M4722" s="18">
        <v>46047</v>
      </c>
      <c r="N4722" s="18">
        <v>44392</v>
      </c>
      <c r="O4722">
        <v>33329200</v>
      </c>
      <c r="P4722">
        <v>29996280</v>
      </c>
      <c r="Q4722">
        <v>3332920</v>
      </c>
      <c r="R4722">
        <v>611309</v>
      </c>
      <c r="S4722" t="s">
        <v>255</v>
      </c>
      <c r="T4722">
        <v>0.90816568753881444</v>
      </c>
      <c r="U4722">
        <v>0.79032357974038436</v>
      </c>
      <c r="V4722">
        <v>0.48612183982770601</v>
      </c>
      <c r="W4722">
        <v>1.917078019344528</v>
      </c>
      <c r="X4722">
        <v>0.35377255171220601</v>
      </c>
      <c r="Y4722" t="str">
        <f t="shared" si="292"/>
        <v>&gt;72</v>
      </c>
      <c r="Z4722" s="20">
        <f t="shared" si="293"/>
        <v>0.9</v>
      </c>
      <c r="AA4722" t="str">
        <f t="shared" si="294"/>
        <v>80%-100%</v>
      </c>
      <c r="AB4722">
        <f t="shared" si="295"/>
        <v>1.2676125362158443E-4</v>
      </c>
    </row>
    <row r="4723" spans="1:28" x14ac:dyDescent="0.25">
      <c r="A4723" t="s">
        <v>1051</v>
      </c>
      <c r="B4723" t="s">
        <v>1052</v>
      </c>
      <c r="C4723" t="s">
        <v>77</v>
      </c>
      <c r="D4723" t="s">
        <v>748</v>
      </c>
      <c r="E4723">
        <v>236</v>
      </c>
      <c r="F4723" t="s">
        <v>95</v>
      </c>
      <c r="G4723">
        <v>2016</v>
      </c>
      <c r="H4723" t="s">
        <v>16</v>
      </c>
      <c r="J4723" t="s">
        <v>96</v>
      </c>
      <c r="K4723">
        <v>72</v>
      </c>
      <c r="L4723" s="18">
        <v>43305</v>
      </c>
      <c r="M4723" s="18">
        <v>45497</v>
      </c>
      <c r="N4723" s="18">
        <v>44335</v>
      </c>
      <c r="O4723">
        <v>38000000</v>
      </c>
      <c r="P4723">
        <v>34200000</v>
      </c>
      <c r="Q4723">
        <v>3800000</v>
      </c>
      <c r="R4723">
        <v>784830</v>
      </c>
      <c r="S4723" t="s">
        <v>296</v>
      </c>
      <c r="T4723">
        <v>0.2411209821609242</v>
      </c>
      <c r="U4723">
        <v>0.79032357974038436</v>
      </c>
      <c r="V4723">
        <v>-6.7189590051072792E-2</v>
      </c>
      <c r="W4723">
        <v>-0.48861892998078671</v>
      </c>
      <c r="X4723">
        <v>-0.88379348662608126</v>
      </c>
      <c r="Y4723" t="str">
        <f t="shared" si="292"/>
        <v>61-72</v>
      </c>
      <c r="Z4723" s="20">
        <f t="shared" si="293"/>
        <v>0.9</v>
      </c>
      <c r="AA4723" t="str">
        <f t="shared" si="294"/>
        <v>80%-100%</v>
      </c>
      <c r="AB4723">
        <f t="shared" si="295"/>
        <v>1.6274263045338466E-4</v>
      </c>
    </row>
    <row r="4724" spans="1:28" x14ac:dyDescent="0.25">
      <c r="A4724" t="s">
        <v>10344</v>
      </c>
      <c r="B4724" t="s">
        <v>10345</v>
      </c>
      <c r="C4724" t="s">
        <v>77</v>
      </c>
      <c r="D4724" t="s">
        <v>138</v>
      </c>
      <c r="E4724">
        <v>83</v>
      </c>
      <c r="F4724" t="s">
        <v>79</v>
      </c>
      <c r="G4724">
        <v>2018</v>
      </c>
      <c r="H4724" t="s">
        <v>13</v>
      </c>
      <c r="J4724" t="s">
        <v>80</v>
      </c>
      <c r="K4724">
        <v>84</v>
      </c>
      <c r="L4724" s="18">
        <v>42830</v>
      </c>
      <c r="M4724" s="18">
        <v>45416</v>
      </c>
      <c r="N4724" s="18">
        <v>43707</v>
      </c>
      <c r="O4724">
        <v>36730000</v>
      </c>
      <c r="P4724">
        <v>33057000</v>
      </c>
      <c r="Q4724">
        <v>3673000</v>
      </c>
      <c r="R4724">
        <v>676358</v>
      </c>
      <c r="S4724" t="s">
        <v>205</v>
      </c>
      <c r="T4724">
        <v>3.4943527771394541E-2</v>
      </c>
      <c r="U4724">
        <v>0.79032357974038436</v>
      </c>
      <c r="V4724">
        <v>0.53361030708623736</v>
      </c>
      <c r="W4724">
        <v>-0.1590225991884226</v>
      </c>
      <c r="X4724">
        <v>-0.80644560922993824</v>
      </c>
      <c r="Y4724" t="str">
        <f t="shared" si="292"/>
        <v>&gt;72</v>
      </c>
      <c r="Z4724" s="20">
        <f t="shared" si="293"/>
        <v>0.9</v>
      </c>
      <c r="AA4724" t="str">
        <f t="shared" si="294"/>
        <v>80%-100%</v>
      </c>
      <c r="AB4724">
        <f t="shared" si="295"/>
        <v>1.4024983760583864E-4</v>
      </c>
    </row>
    <row r="4725" spans="1:28" x14ac:dyDescent="0.25">
      <c r="A4725" t="s">
        <v>10346</v>
      </c>
      <c r="B4725" t="s">
        <v>10347</v>
      </c>
      <c r="C4725" t="s">
        <v>77</v>
      </c>
      <c r="D4725" t="s">
        <v>78</v>
      </c>
      <c r="E4725">
        <v>49</v>
      </c>
      <c r="F4725" t="s">
        <v>12</v>
      </c>
      <c r="G4725">
        <v>2017</v>
      </c>
      <c r="H4725" t="s">
        <v>12</v>
      </c>
      <c r="J4725" t="s">
        <v>80</v>
      </c>
      <c r="K4725">
        <v>84</v>
      </c>
      <c r="L4725" s="18">
        <v>42779</v>
      </c>
      <c r="M4725" s="18">
        <v>45335</v>
      </c>
      <c r="N4725" s="18">
        <v>43187</v>
      </c>
      <c r="O4725">
        <v>74490000</v>
      </c>
      <c r="P4725">
        <v>37245000</v>
      </c>
      <c r="Q4725">
        <v>37245000</v>
      </c>
      <c r="R4725">
        <v>861649</v>
      </c>
      <c r="S4725" t="s">
        <v>135</v>
      </c>
      <c r="T4725">
        <v>5.9199698876045093E-2</v>
      </c>
      <c r="U4725">
        <v>-0.85216124758390532</v>
      </c>
      <c r="V4725">
        <v>0.92086653473246149</v>
      </c>
      <c r="W4725">
        <v>0.13112199527333679</v>
      </c>
      <c r="X4725">
        <v>-3.2966835268508812E-2</v>
      </c>
      <c r="Y4725" t="str">
        <f t="shared" si="292"/>
        <v>&gt;72</v>
      </c>
      <c r="Z4725" s="20">
        <f t="shared" si="293"/>
        <v>0.5</v>
      </c>
      <c r="AA4725" t="str">
        <f t="shared" si="294"/>
        <v>40%-60%</v>
      </c>
      <c r="AB4725">
        <f t="shared" si="295"/>
        <v>1.7867184586156038E-4</v>
      </c>
    </row>
    <row r="4726" spans="1:28" x14ac:dyDescent="0.25">
      <c r="A4726" t="s">
        <v>10348</v>
      </c>
      <c r="B4726" t="s">
        <v>10349</v>
      </c>
      <c r="C4726" t="s">
        <v>77</v>
      </c>
      <c r="D4726" t="s">
        <v>621</v>
      </c>
      <c r="E4726">
        <v>60</v>
      </c>
      <c r="F4726" t="s">
        <v>17</v>
      </c>
      <c r="G4726">
        <v>2020</v>
      </c>
      <c r="H4726" t="s">
        <v>17</v>
      </c>
      <c r="I4726" t="s">
        <v>84</v>
      </c>
      <c r="J4726" t="s">
        <v>80</v>
      </c>
      <c r="K4726">
        <v>60</v>
      </c>
      <c r="L4726" s="18">
        <v>43672</v>
      </c>
      <c r="M4726" s="18">
        <v>45499</v>
      </c>
      <c r="N4726" s="18">
        <v>44357</v>
      </c>
      <c r="O4726">
        <v>65640400</v>
      </c>
      <c r="P4726">
        <v>49440400</v>
      </c>
      <c r="Q4726">
        <v>16200000</v>
      </c>
      <c r="R4726">
        <v>1221896</v>
      </c>
      <c r="S4726" t="s">
        <v>103</v>
      </c>
      <c r="T4726">
        <v>-0.37741138100766491</v>
      </c>
      <c r="U4726">
        <v>0.18753482096134871</v>
      </c>
      <c r="V4726">
        <v>-0.74354523003894568</v>
      </c>
      <c r="W4726">
        <v>4.262128856140496</v>
      </c>
      <c r="X4726">
        <v>1.5139907126543499</v>
      </c>
      <c r="Y4726" t="str">
        <f t="shared" si="292"/>
        <v>49-60</v>
      </c>
      <c r="Z4726" s="20">
        <f t="shared" si="293"/>
        <v>0.75320077269486474</v>
      </c>
      <c r="AA4726" t="str">
        <f t="shared" si="294"/>
        <v>60%-80%</v>
      </c>
      <c r="AB4726">
        <f t="shared" si="295"/>
        <v>2.5337279306406339E-4</v>
      </c>
    </row>
    <row r="4727" spans="1:28" x14ac:dyDescent="0.25">
      <c r="A4727" t="s">
        <v>1226</v>
      </c>
      <c r="B4727" t="s">
        <v>1227</v>
      </c>
      <c r="C4727" t="s">
        <v>77</v>
      </c>
      <c r="D4727" t="s">
        <v>136</v>
      </c>
      <c r="E4727">
        <v>236</v>
      </c>
      <c r="F4727" t="s">
        <v>117</v>
      </c>
      <c r="G4727">
        <v>2022</v>
      </c>
      <c r="H4727" t="s">
        <v>29</v>
      </c>
      <c r="I4727" t="s">
        <v>84</v>
      </c>
      <c r="J4727" t="s">
        <v>80</v>
      </c>
      <c r="K4727">
        <v>72</v>
      </c>
      <c r="L4727" s="18">
        <v>44403</v>
      </c>
      <c r="M4727" s="18">
        <v>46594</v>
      </c>
      <c r="N4727" s="18">
        <v>44490</v>
      </c>
      <c r="O4727">
        <v>64220000</v>
      </c>
      <c r="P4727">
        <v>33110000</v>
      </c>
      <c r="Q4727">
        <v>31110000</v>
      </c>
      <c r="R4727">
        <v>790634</v>
      </c>
      <c r="S4727" t="s">
        <v>173</v>
      </c>
      <c r="T4727">
        <v>-0.53507649318789341</v>
      </c>
      <c r="U4727">
        <v>-0.78822147697800793</v>
      </c>
      <c r="V4727">
        <v>5.1377144922950549E-2</v>
      </c>
      <c r="W4727">
        <v>-0.1582980533556736</v>
      </c>
      <c r="X4727">
        <v>-1.11583711881451</v>
      </c>
      <c r="Y4727" t="str">
        <f t="shared" si="292"/>
        <v>61-72</v>
      </c>
      <c r="Z4727" s="20">
        <f t="shared" si="293"/>
        <v>0.51557147306135165</v>
      </c>
      <c r="AA4727" t="str">
        <f t="shared" si="294"/>
        <v>40%-60%</v>
      </c>
      <c r="AB4727">
        <f t="shared" si="295"/>
        <v>1.6394614997627681E-4</v>
      </c>
    </row>
    <row r="4728" spans="1:28" x14ac:dyDescent="0.25">
      <c r="A4728" t="s">
        <v>10350</v>
      </c>
      <c r="B4728" t="s">
        <v>10351</v>
      </c>
      <c r="C4728" t="s">
        <v>77</v>
      </c>
      <c r="D4728" t="s">
        <v>366</v>
      </c>
      <c r="E4728">
        <v>49</v>
      </c>
      <c r="F4728" t="s">
        <v>117</v>
      </c>
      <c r="G4728">
        <v>2018</v>
      </c>
      <c r="H4728" t="s">
        <v>14</v>
      </c>
      <c r="J4728" t="s">
        <v>80</v>
      </c>
      <c r="K4728">
        <v>72</v>
      </c>
      <c r="L4728" s="18">
        <v>42902</v>
      </c>
      <c r="M4728" s="18">
        <v>45093</v>
      </c>
      <c r="N4728" s="18">
        <v>43080</v>
      </c>
      <c r="O4728">
        <v>46678500</v>
      </c>
      <c r="P4728">
        <v>23339250</v>
      </c>
      <c r="Q4728">
        <v>23339250</v>
      </c>
      <c r="R4728">
        <v>594195</v>
      </c>
      <c r="S4728" t="s">
        <v>135</v>
      </c>
      <c r="T4728">
        <v>0.58070737762603197</v>
      </c>
      <c r="U4728">
        <v>-0.85216124758390532</v>
      </c>
      <c r="V4728">
        <v>0.60468857480173022</v>
      </c>
      <c r="W4728">
        <v>0.14856652318147001</v>
      </c>
      <c r="X4728">
        <v>1.5913385900504931</v>
      </c>
      <c r="Y4728" t="str">
        <f t="shared" si="292"/>
        <v>61-72</v>
      </c>
      <c r="Z4728" s="20">
        <f t="shared" si="293"/>
        <v>0.5</v>
      </c>
      <c r="AA4728" t="str">
        <f t="shared" si="294"/>
        <v>40%-60%</v>
      </c>
      <c r="AB4728">
        <f t="shared" si="295"/>
        <v>1.2321248843985181E-4</v>
      </c>
    </row>
    <row r="4729" spans="1:28" x14ac:dyDescent="0.25">
      <c r="A4729" t="s">
        <v>10352</v>
      </c>
      <c r="B4729" t="s">
        <v>10353</v>
      </c>
      <c r="C4729" t="s">
        <v>77</v>
      </c>
      <c r="D4729" t="s">
        <v>149</v>
      </c>
      <c r="E4729">
        <v>27</v>
      </c>
      <c r="F4729" t="s">
        <v>87</v>
      </c>
      <c r="G4729">
        <v>2018</v>
      </c>
      <c r="H4729" t="s">
        <v>15</v>
      </c>
      <c r="J4729" t="s">
        <v>80</v>
      </c>
      <c r="K4729">
        <v>72</v>
      </c>
      <c r="L4729" s="18">
        <v>43216</v>
      </c>
      <c r="M4729" s="18">
        <v>45408</v>
      </c>
      <c r="N4729" s="18">
        <v>43404</v>
      </c>
      <c r="O4729">
        <v>42990000</v>
      </c>
      <c r="P4729">
        <v>31180000</v>
      </c>
      <c r="Q4729">
        <v>11810000</v>
      </c>
      <c r="R4729">
        <v>683897</v>
      </c>
      <c r="S4729" t="s">
        <v>92</v>
      </c>
      <c r="T4729">
        <v>0.89603760198648907</v>
      </c>
      <c r="U4729">
        <v>7.2906532867114737E-2</v>
      </c>
      <c r="V4729">
        <v>0.28141083878075468</v>
      </c>
      <c r="W4729">
        <v>-0.45351314103177398</v>
      </c>
      <c r="X4729">
        <v>2.3648173640119232</v>
      </c>
      <c r="Y4729" t="str">
        <f t="shared" si="292"/>
        <v>61-72</v>
      </c>
      <c r="Z4729" s="20">
        <f t="shared" si="293"/>
        <v>0.72528494998836934</v>
      </c>
      <c r="AA4729" t="str">
        <f t="shared" si="294"/>
        <v>60%-80%</v>
      </c>
      <c r="AB4729">
        <f t="shared" si="295"/>
        <v>1.4181312735137342E-4</v>
      </c>
    </row>
    <row r="4730" spans="1:28" x14ac:dyDescent="0.25">
      <c r="A4730" t="s">
        <v>10354</v>
      </c>
      <c r="B4730" t="s">
        <v>10355</v>
      </c>
      <c r="C4730" t="s">
        <v>77</v>
      </c>
      <c r="D4730" t="s">
        <v>202</v>
      </c>
      <c r="E4730">
        <v>38</v>
      </c>
      <c r="F4730" t="s">
        <v>20</v>
      </c>
      <c r="G4730">
        <v>2020</v>
      </c>
      <c r="H4730" t="s">
        <v>20</v>
      </c>
      <c r="I4730" t="s">
        <v>84</v>
      </c>
      <c r="J4730" t="s">
        <v>80</v>
      </c>
      <c r="K4730">
        <v>84</v>
      </c>
      <c r="L4730" s="18">
        <v>43826</v>
      </c>
      <c r="M4730" s="18">
        <v>46383</v>
      </c>
      <c r="N4730" s="18">
        <v>44007</v>
      </c>
      <c r="O4730">
        <v>111795250</v>
      </c>
      <c r="P4730">
        <v>78795250</v>
      </c>
      <c r="Q4730">
        <v>33000000</v>
      </c>
      <c r="R4730">
        <v>1616417</v>
      </c>
      <c r="S4730" t="s">
        <v>162</v>
      </c>
      <c r="T4730">
        <v>0.35027375213185169</v>
      </c>
      <c r="U4730">
        <v>-1.113710648083234E-2</v>
      </c>
      <c r="V4730">
        <v>0.56516632981038883</v>
      </c>
      <c r="W4730">
        <v>1.29375187004764</v>
      </c>
      <c r="X4730">
        <v>0.43112042910834891</v>
      </c>
      <c r="Y4730" t="str">
        <f t="shared" si="292"/>
        <v>&gt;72</v>
      </c>
      <c r="Z4730" s="20">
        <f t="shared" si="293"/>
        <v>0.70481751237194779</v>
      </c>
      <c r="AA4730" t="str">
        <f t="shared" si="294"/>
        <v>60%-80%</v>
      </c>
      <c r="AB4730">
        <f t="shared" si="295"/>
        <v>3.351808092065398E-4</v>
      </c>
    </row>
    <row r="4731" spans="1:28" x14ac:dyDescent="0.25">
      <c r="A4731" t="s">
        <v>10356</v>
      </c>
      <c r="B4731" t="s">
        <v>10357</v>
      </c>
      <c r="C4731" t="s">
        <v>77</v>
      </c>
      <c r="D4731" t="s">
        <v>276</v>
      </c>
      <c r="E4731">
        <v>60</v>
      </c>
      <c r="F4731" t="s">
        <v>117</v>
      </c>
      <c r="G4731">
        <v>2020</v>
      </c>
      <c r="H4731" t="s">
        <v>14</v>
      </c>
      <c r="I4731" t="s">
        <v>84</v>
      </c>
      <c r="J4731" t="s">
        <v>80</v>
      </c>
      <c r="K4731">
        <v>48</v>
      </c>
      <c r="L4731" s="18">
        <v>43753</v>
      </c>
      <c r="M4731" s="18">
        <v>45214</v>
      </c>
      <c r="N4731" s="18">
        <v>43992</v>
      </c>
      <c r="O4731">
        <v>43990000</v>
      </c>
      <c r="P4731">
        <v>33990000</v>
      </c>
      <c r="Q4731">
        <v>10000000</v>
      </c>
      <c r="R4731">
        <v>1017479</v>
      </c>
      <c r="S4731" t="s">
        <v>189</v>
      </c>
      <c r="T4731">
        <v>0.362401837684177</v>
      </c>
      <c r="U4731">
        <v>0.26750262510050338</v>
      </c>
      <c r="V4731">
        <v>9.0899389914291959E-2</v>
      </c>
      <c r="W4731">
        <v>1.169316848612264</v>
      </c>
      <c r="X4731">
        <v>0.97255557088134947</v>
      </c>
      <c r="Y4731" t="str">
        <f t="shared" si="292"/>
        <v>37-48</v>
      </c>
      <c r="Z4731" s="20">
        <f t="shared" si="293"/>
        <v>0.77267560809274838</v>
      </c>
      <c r="AA4731" t="str">
        <f t="shared" si="294"/>
        <v>60%-80%</v>
      </c>
      <c r="AB4731">
        <f t="shared" si="295"/>
        <v>2.1098481058455889E-4</v>
      </c>
    </row>
    <row r="4732" spans="1:28" x14ac:dyDescent="0.25">
      <c r="A4732" t="s">
        <v>10358</v>
      </c>
      <c r="B4732" t="s">
        <v>10359</v>
      </c>
      <c r="C4732" t="s">
        <v>77</v>
      </c>
      <c r="D4732" t="s">
        <v>108</v>
      </c>
      <c r="E4732">
        <v>74</v>
      </c>
      <c r="F4732" t="s">
        <v>11</v>
      </c>
      <c r="G4732">
        <v>2020</v>
      </c>
      <c r="H4732" t="s">
        <v>11</v>
      </c>
      <c r="I4732" t="s">
        <v>188</v>
      </c>
      <c r="J4732" t="s">
        <v>80</v>
      </c>
      <c r="K4732">
        <v>24</v>
      </c>
      <c r="L4732" s="18">
        <v>43923</v>
      </c>
      <c r="M4732" s="18">
        <v>44596</v>
      </c>
      <c r="N4732" s="18">
        <v>44391</v>
      </c>
      <c r="O4732">
        <v>65474817</v>
      </c>
      <c r="P4732">
        <v>32737408</v>
      </c>
      <c r="Q4732">
        <v>32737409</v>
      </c>
      <c r="R4732">
        <v>1401707</v>
      </c>
      <c r="S4732" t="s">
        <v>498</v>
      </c>
      <c r="T4732">
        <v>-0.45017989432161648</v>
      </c>
      <c r="U4732">
        <v>-0.85216124758390532</v>
      </c>
      <c r="V4732">
        <v>-4.4146365390986242</v>
      </c>
      <c r="W4732">
        <v>1.2356975937106609</v>
      </c>
      <c r="X4732">
        <v>-0.26501046745693763</v>
      </c>
      <c r="Y4732" t="str">
        <f t="shared" si="292"/>
        <v>&lt;=24</v>
      </c>
      <c r="Z4732" s="20">
        <f t="shared" si="293"/>
        <v>0.4999999923634762</v>
      </c>
      <c r="AA4732" t="str">
        <f t="shared" si="294"/>
        <v>40%-60%</v>
      </c>
      <c r="AB4732">
        <f t="shared" si="295"/>
        <v>2.9065846655316747E-4</v>
      </c>
    </row>
    <row r="4733" spans="1:28" x14ac:dyDescent="0.25">
      <c r="A4733" t="s">
        <v>10360</v>
      </c>
      <c r="B4733" t="s">
        <v>10361</v>
      </c>
      <c r="C4733" t="s">
        <v>77</v>
      </c>
      <c r="D4733" t="s">
        <v>316</v>
      </c>
      <c r="E4733">
        <v>61</v>
      </c>
      <c r="F4733" t="s">
        <v>25</v>
      </c>
      <c r="G4733">
        <v>2021</v>
      </c>
      <c r="H4733" t="s">
        <v>25</v>
      </c>
      <c r="I4733" t="s">
        <v>84</v>
      </c>
      <c r="J4733" t="s">
        <v>80</v>
      </c>
      <c r="K4733">
        <v>72</v>
      </c>
      <c r="L4733" s="18">
        <v>44025</v>
      </c>
      <c r="M4733" s="18">
        <v>46216</v>
      </c>
      <c r="N4733" s="18">
        <v>44256</v>
      </c>
      <c r="O4733">
        <v>37990000</v>
      </c>
      <c r="P4733">
        <v>17990000</v>
      </c>
      <c r="Q4733">
        <v>20000000</v>
      </c>
      <c r="R4733">
        <v>462092</v>
      </c>
      <c r="S4733" t="s">
        <v>237</v>
      </c>
      <c r="T4733">
        <v>-0.1348496699611593</v>
      </c>
      <c r="U4733">
        <v>-0.96078833704566591</v>
      </c>
      <c r="V4733">
        <v>0.16994387989697479</v>
      </c>
      <c r="W4733">
        <v>-0.40390681021974201</v>
      </c>
      <c r="X4733">
        <v>-0.26501046745693763</v>
      </c>
      <c r="Y4733" t="str">
        <f t="shared" si="292"/>
        <v>61-72</v>
      </c>
      <c r="Z4733" s="20">
        <f t="shared" si="293"/>
        <v>0.47354566991313501</v>
      </c>
      <c r="AA4733" t="str">
        <f t="shared" si="294"/>
        <v>40%-60%</v>
      </c>
      <c r="AB4733">
        <f t="shared" si="295"/>
        <v>9.5819562951805382E-5</v>
      </c>
    </row>
    <row r="4734" spans="1:28" x14ac:dyDescent="0.25">
      <c r="A4734" t="s">
        <v>10362</v>
      </c>
      <c r="B4734" t="s">
        <v>10363</v>
      </c>
      <c r="C4734" t="s">
        <v>77</v>
      </c>
      <c r="D4734" t="s">
        <v>209</v>
      </c>
      <c r="E4734">
        <v>59</v>
      </c>
      <c r="F4734" t="s">
        <v>117</v>
      </c>
      <c r="G4734">
        <v>2019</v>
      </c>
      <c r="H4734" t="s">
        <v>14</v>
      </c>
      <c r="J4734" t="s">
        <v>80</v>
      </c>
      <c r="K4734">
        <v>72</v>
      </c>
      <c r="L4734" s="18">
        <v>43430</v>
      </c>
      <c r="M4734" s="18">
        <v>45622</v>
      </c>
      <c r="N4734" s="18">
        <v>44313</v>
      </c>
      <c r="O4734">
        <v>47450000</v>
      </c>
      <c r="P4734">
        <v>47450000</v>
      </c>
      <c r="Q4734">
        <v>0</v>
      </c>
      <c r="R4734">
        <v>1119278</v>
      </c>
      <c r="S4734" t="s">
        <v>164</v>
      </c>
      <c r="T4734">
        <v>-0.24400243993208681</v>
      </c>
      <c r="U4734">
        <v>1.2009447865714571</v>
      </c>
      <c r="V4734">
        <v>0.32803285986234038</v>
      </c>
      <c r="W4734">
        <v>-0.45535753003433288</v>
      </c>
      <c r="X4734">
        <v>4.4381042127634142E-2</v>
      </c>
      <c r="Y4734" t="str">
        <f t="shared" si="292"/>
        <v>61-72</v>
      </c>
      <c r="Z4734" s="20">
        <f t="shared" si="293"/>
        <v>1</v>
      </c>
      <c r="AA4734" t="str">
        <f t="shared" si="294"/>
        <v>80%-100%</v>
      </c>
      <c r="AB4734">
        <f t="shared" si="295"/>
        <v>2.3209388775735312E-4</v>
      </c>
    </row>
    <row r="4735" spans="1:28" x14ac:dyDescent="0.25">
      <c r="A4735" t="s">
        <v>10364</v>
      </c>
      <c r="B4735" t="s">
        <v>10365</v>
      </c>
      <c r="C4735" t="s">
        <v>77</v>
      </c>
      <c r="D4735" t="s">
        <v>512</v>
      </c>
      <c r="E4735">
        <v>38</v>
      </c>
      <c r="F4735" t="s">
        <v>79</v>
      </c>
      <c r="G4735">
        <v>2019</v>
      </c>
      <c r="H4735" t="s">
        <v>13</v>
      </c>
      <c r="J4735" t="s">
        <v>80</v>
      </c>
      <c r="K4735">
        <v>72</v>
      </c>
      <c r="L4735" s="18">
        <v>43343</v>
      </c>
      <c r="M4735" s="18">
        <v>45535</v>
      </c>
      <c r="N4735" s="18">
        <v>43797</v>
      </c>
      <c r="O4735">
        <v>37880000</v>
      </c>
      <c r="P4735">
        <v>24880000</v>
      </c>
      <c r="Q4735">
        <v>13000000</v>
      </c>
      <c r="R4735">
        <v>568145</v>
      </c>
      <c r="S4735" t="s">
        <v>435</v>
      </c>
      <c r="T4735">
        <v>1.065830799719043</v>
      </c>
      <c r="U4735">
        <v>-0.20826210065239259</v>
      </c>
      <c r="V4735">
        <v>-0.13725502119417279</v>
      </c>
      <c r="W4735">
        <v>-0.81964377440766822</v>
      </c>
      <c r="X4735">
        <v>-0.80644560922993824</v>
      </c>
      <c r="Y4735" t="str">
        <f t="shared" si="292"/>
        <v>61-72</v>
      </c>
      <c r="Z4735" s="20">
        <f t="shared" si="293"/>
        <v>0.65681098204857447</v>
      </c>
      <c r="AA4735" t="str">
        <f t="shared" si="294"/>
        <v>60%-80%</v>
      </c>
      <c r="AB4735">
        <f t="shared" si="295"/>
        <v>1.1781075109124042E-4</v>
      </c>
    </row>
    <row r="4736" spans="1:28" x14ac:dyDescent="0.25">
      <c r="A4736" t="s">
        <v>10366</v>
      </c>
      <c r="B4736" t="s">
        <v>10367</v>
      </c>
      <c r="C4736" t="s">
        <v>77</v>
      </c>
      <c r="D4736" t="s">
        <v>128</v>
      </c>
      <c r="E4736">
        <v>60</v>
      </c>
      <c r="F4736" t="s">
        <v>87</v>
      </c>
      <c r="G4736">
        <v>2018</v>
      </c>
      <c r="H4736" t="s">
        <v>15</v>
      </c>
      <c r="J4736" t="s">
        <v>80</v>
      </c>
      <c r="K4736">
        <v>24</v>
      </c>
      <c r="L4736" s="18">
        <v>43089</v>
      </c>
      <c r="M4736" s="18">
        <v>43819</v>
      </c>
      <c r="N4736" s="18">
        <v>43440</v>
      </c>
      <c r="O4736">
        <v>31067000</v>
      </c>
      <c r="P4736">
        <v>25967000</v>
      </c>
      <c r="Q4736">
        <v>5100000</v>
      </c>
      <c r="R4736">
        <v>1272691</v>
      </c>
      <c r="S4736" t="s">
        <v>286</v>
      </c>
      <c r="T4736">
        <v>1.308392510765549</v>
      </c>
      <c r="U4736">
        <v>0.52686355734479529</v>
      </c>
      <c r="V4736">
        <v>9.0899389914291959E-2</v>
      </c>
      <c r="W4736">
        <v>0.42485845185237031</v>
      </c>
      <c r="X4736">
        <v>0.27642467431606299</v>
      </c>
      <c r="Y4736" t="str">
        <f t="shared" si="292"/>
        <v>&lt;=24</v>
      </c>
      <c r="Z4736" s="20">
        <f t="shared" si="293"/>
        <v>0.83583867125889211</v>
      </c>
      <c r="AA4736" t="str">
        <f t="shared" si="294"/>
        <v>80%-100%</v>
      </c>
      <c r="AB4736">
        <f t="shared" si="295"/>
        <v>2.6390566249295843E-4</v>
      </c>
    </row>
    <row r="4737" spans="1:28" x14ac:dyDescent="0.25">
      <c r="A4737" t="s">
        <v>10368</v>
      </c>
      <c r="B4737" t="s">
        <v>10369</v>
      </c>
      <c r="C4737" t="s">
        <v>77</v>
      </c>
      <c r="D4737" t="s">
        <v>215</v>
      </c>
      <c r="E4737">
        <v>84</v>
      </c>
      <c r="F4737" t="s">
        <v>87</v>
      </c>
      <c r="G4737">
        <v>2018</v>
      </c>
      <c r="H4737" t="s">
        <v>15</v>
      </c>
      <c r="J4737" t="s">
        <v>80</v>
      </c>
      <c r="K4737">
        <v>84</v>
      </c>
      <c r="L4737" s="18">
        <v>42768</v>
      </c>
      <c r="M4737" s="18">
        <v>45324</v>
      </c>
      <c r="N4737" s="18">
        <v>44386</v>
      </c>
      <c r="O4737">
        <v>38350000</v>
      </c>
      <c r="P4737">
        <v>34515000</v>
      </c>
      <c r="Q4737">
        <v>3835000</v>
      </c>
      <c r="R4737">
        <v>738667</v>
      </c>
      <c r="S4737" t="s">
        <v>208</v>
      </c>
      <c r="T4737">
        <v>0.20473672550394839</v>
      </c>
      <c r="U4737">
        <v>0.79032357974038436</v>
      </c>
      <c r="V4737">
        <v>1.078955514697826</v>
      </c>
      <c r="W4737">
        <v>-0.58313482198541355</v>
      </c>
      <c r="X4737">
        <v>-0.96114136402222416</v>
      </c>
      <c r="Y4737" t="str">
        <f t="shared" si="292"/>
        <v>&gt;72</v>
      </c>
      <c r="Z4737" s="20">
        <f t="shared" si="293"/>
        <v>0.9</v>
      </c>
      <c r="AA4737" t="str">
        <f t="shared" si="294"/>
        <v>80%-100%</v>
      </c>
      <c r="AB4737">
        <f t="shared" si="295"/>
        <v>1.5317025420678399E-4</v>
      </c>
    </row>
    <row r="4738" spans="1:28" x14ac:dyDescent="0.25">
      <c r="A4738" t="s">
        <v>10370</v>
      </c>
      <c r="B4738" t="s">
        <v>10371</v>
      </c>
      <c r="C4738" t="s">
        <v>77</v>
      </c>
      <c r="D4738" t="s">
        <v>248</v>
      </c>
      <c r="E4738">
        <v>38</v>
      </c>
      <c r="F4738" t="s">
        <v>12</v>
      </c>
      <c r="G4738">
        <v>2020</v>
      </c>
      <c r="H4738" t="s">
        <v>12</v>
      </c>
      <c r="I4738" t="s">
        <v>84</v>
      </c>
      <c r="J4738" t="s">
        <v>80</v>
      </c>
      <c r="K4738">
        <v>48</v>
      </c>
      <c r="L4738" s="18">
        <v>43536</v>
      </c>
      <c r="M4738" s="18">
        <v>45263</v>
      </c>
      <c r="N4738" s="18">
        <v>44554</v>
      </c>
      <c r="O4738">
        <v>67490000</v>
      </c>
      <c r="P4738">
        <v>45490000</v>
      </c>
      <c r="Q4738">
        <v>22000000</v>
      </c>
      <c r="R4738">
        <v>1312807</v>
      </c>
      <c r="S4738" t="s">
        <v>162</v>
      </c>
      <c r="T4738">
        <v>-2.196624213856456</v>
      </c>
      <c r="U4738">
        <v>-0.137574482991974</v>
      </c>
      <c r="V4738">
        <v>0.44659959483636458</v>
      </c>
      <c r="W4738">
        <v>2.3068153051960389</v>
      </c>
      <c r="X4738">
        <v>-0.80644560922993824</v>
      </c>
      <c r="Y4738" t="str">
        <f t="shared" si="292"/>
        <v>37-48</v>
      </c>
      <c r="Z4738" s="20">
        <f t="shared" si="293"/>
        <v>0.67402578159727367</v>
      </c>
      <c r="AA4738" t="str">
        <f t="shared" si="294"/>
        <v>60%-80%</v>
      </c>
      <c r="AB4738">
        <f t="shared" si="295"/>
        <v>2.7222413064946109E-4</v>
      </c>
    </row>
    <row r="4739" spans="1:28" x14ac:dyDescent="0.25">
      <c r="A4739" t="s">
        <v>10372</v>
      </c>
      <c r="B4739" t="s">
        <v>10373</v>
      </c>
      <c r="C4739" t="s">
        <v>77</v>
      </c>
      <c r="D4739" t="s">
        <v>572</v>
      </c>
      <c r="E4739">
        <v>62</v>
      </c>
      <c r="F4739" t="s">
        <v>117</v>
      </c>
      <c r="G4739">
        <v>2021</v>
      </c>
      <c r="H4739" t="s">
        <v>29</v>
      </c>
      <c r="I4739" t="s">
        <v>84</v>
      </c>
      <c r="J4739" t="s">
        <v>80</v>
      </c>
      <c r="K4739">
        <v>60</v>
      </c>
      <c r="L4739" s="18">
        <v>44141</v>
      </c>
      <c r="M4739" s="18">
        <v>45819</v>
      </c>
      <c r="N4739" s="18">
        <v>44294</v>
      </c>
      <c r="O4739">
        <v>53193900</v>
      </c>
      <c r="P4739">
        <v>26596950</v>
      </c>
      <c r="Q4739">
        <v>26596950</v>
      </c>
      <c r="R4739">
        <v>711411</v>
      </c>
      <c r="S4739" t="s">
        <v>317</v>
      </c>
      <c r="T4739">
        <v>0.362401837684177</v>
      </c>
      <c r="U4739">
        <v>-0.85216124758390532</v>
      </c>
      <c r="V4739">
        <v>0.4070773498450232</v>
      </c>
      <c r="W4739">
        <v>0.46744369125534491</v>
      </c>
      <c r="X4739">
        <v>1.7460343448427791</v>
      </c>
      <c r="Y4739" t="str">
        <f t="shared" ref="Y4739:Y4802" si="296">IF(K4739&lt;=24,"&lt;=24",IF(AND(K4739&gt;=25,K4739&lt;=36),"25-36",IF(AND(K4739&gt;=37,K4739&lt;=48),"37-48",IF(AND(K4739&gt;=49,K4739&lt;=60),"49-60",IF(AND(K4739&gt;=61,K4739&lt;=72),"61-72","&gt;72")))))</f>
        <v>49-60</v>
      </c>
      <c r="Z4739" s="20">
        <f t="shared" ref="Z4739:Z4802" si="297">IF(P4739/O4739&gt;0.2,P4739/O4739,0.2)</f>
        <v>0.5</v>
      </c>
      <c r="AA4739" t="str">
        <f t="shared" ref="AA4739:AA4802" si="298">IF(Z4739&lt;=0.2,"20%",IF(AND(Z4739&gt;0.2,Z4739&lt;=0.4),"20%-40%",IF(AND(Z4739&gt;0.4,Z4739&lt;=0.6),"40%-60%",IF(AND(Z4739&gt;0.6,Z4739&lt;=0.8),"60%-80%","80%-100%"))))</f>
        <v>40%-60%</v>
      </c>
      <c r="AB4739">
        <f t="shared" ref="AB4739:AB4802" si="299">R4739/SUM($R$2:$R$5739)</f>
        <v>1.4751844026537317E-4</v>
      </c>
    </row>
    <row r="4740" spans="1:28" x14ac:dyDescent="0.25">
      <c r="A4740" t="s">
        <v>10374</v>
      </c>
      <c r="B4740" t="s">
        <v>10375</v>
      </c>
      <c r="C4740" t="s">
        <v>77</v>
      </c>
      <c r="D4740" t="s">
        <v>86</v>
      </c>
      <c r="E4740">
        <v>60</v>
      </c>
      <c r="F4740" t="s">
        <v>117</v>
      </c>
      <c r="G4740">
        <v>2020</v>
      </c>
      <c r="H4740" t="s">
        <v>14</v>
      </c>
      <c r="I4740" t="s">
        <v>84</v>
      </c>
      <c r="J4740" t="s">
        <v>80</v>
      </c>
      <c r="K4740">
        <v>60</v>
      </c>
      <c r="L4740" s="18">
        <v>43675</v>
      </c>
      <c r="M4740" s="18">
        <v>45502</v>
      </c>
      <c r="N4740" s="18">
        <v>43815</v>
      </c>
      <c r="O4740">
        <v>51670000</v>
      </c>
      <c r="P4740">
        <v>6000000</v>
      </c>
      <c r="Q4740">
        <v>45670000</v>
      </c>
      <c r="R4740">
        <v>148624</v>
      </c>
      <c r="S4740" t="s">
        <v>191</v>
      </c>
      <c r="T4740">
        <v>0.68986014759695946</v>
      </c>
      <c r="U4740">
        <v>-2.4284476105593882</v>
      </c>
      <c r="V4740">
        <v>-0.62050101992985252</v>
      </c>
      <c r="W4740">
        <v>-1.014609665124993</v>
      </c>
      <c r="X4740">
        <v>0.89520769348520657</v>
      </c>
      <c r="Y4740" t="str">
        <f t="shared" si="296"/>
        <v>49-60</v>
      </c>
      <c r="Z4740" s="20">
        <f t="shared" si="297"/>
        <v>0.2</v>
      </c>
      <c r="AA4740" t="str">
        <f t="shared" si="298"/>
        <v>20%</v>
      </c>
      <c r="AB4740">
        <f t="shared" si="299"/>
        <v>3.0818725976968057E-5</v>
      </c>
    </row>
    <row r="4741" spans="1:28" x14ac:dyDescent="0.25">
      <c r="A4741" t="s">
        <v>10376</v>
      </c>
      <c r="B4741" t="s">
        <v>10377</v>
      </c>
      <c r="C4741" t="s">
        <v>77</v>
      </c>
      <c r="D4741" t="s">
        <v>212</v>
      </c>
      <c r="E4741">
        <v>27</v>
      </c>
      <c r="F4741" t="s">
        <v>87</v>
      </c>
      <c r="G4741">
        <v>2018</v>
      </c>
      <c r="H4741" t="s">
        <v>15</v>
      </c>
      <c r="J4741" t="s">
        <v>80</v>
      </c>
      <c r="K4741">
        <v>72</v>
      </c>
      <c r="L4741" s="18">
        <v>42965</v>
      </c>
      <c r="M4741" s="18">
        <v>45156</v>
      </c>
      <c r="N4741" s="18">
        <v>44000</v>
      </c>
      <c r="O4741">
        <v>30890000</v>
      </c>
      <c r="P4741">
        <v>12472000</v>
      </c>
      <c r="Q4741">
        <v>18418000</v>
      </c>
      <c r="R4741">
        <v>283786</v>
      </c>
      <c r="S4741" t="s">
        <v>217</v>
      </c>
      <c r="T4741">
        <v>0.47155460765510449</v>
      </c>
      <c r="U4741">
        <v>-1.247362558010833</v>
      </c>
      <c r="V4741">
        <v>0.80229979975843724</v>
      </c>
      <c r="W4741">
        <v>-0.17976160347578921</v>
      </c>
      <c r="X4741">
        <v>1.9007300996350649</v>
      </c>
      <c r="Y4741" t="str">
        <f t="shared" si="296"/>
        <v>61-72</v>
      </c>
      <c r="Z4741" s="20">
        <f t="shared" si="297"/>
        <v>0.40375526060213662</v>
      </c>
      <c r="AA4741" t="str">
        <f t="shared" si="298"/>
        <v>40%-60%</v>
      </c>
      <c r="AB4741">
        <f t="shared" si="299"/>
        <v>5.8845966802803427E-5</v>
      </c>
    </row>
    <row r="4742" spans="1:28" x14ac:dyDescent="0.25">
      <c r="A4742" t="s">
        <v>10378</v>
      </c>
      <c r="B4742" t="s">
        <v>10379</v>
      </c>
      <c r="C4742" t="s">
        <v>77</v>
      </c>
      <c r="D4742" t="s">
        <v>78</v>
      </c>
      <c r="E4742">
        <v>46</v>
      </c>
      <c r="F4742" t="s">
        <v>79</v>
      </c>
      <c r="G4742">
        <v>2017</v>
      </c>
      <c r="H4742" t="s">
        <v>13</v>
      </c>
      <c r="J4742" t="s">
        <v>80</v>
      </c>
      <c r="K4742">
        <v>84</v>
      </c>
      <c r="L4742" s="18">
        <v>42625</v>
      </c>
      <c r="M4742" s="18">
        <v>45269</v>
      </c>
      <c r="N4742" s="18">
        <v>43481</v>
      </c>
      <c r="O4742">
        <v>37940000</v>
      </c>
      <c r="P4742">
        <v>18970000</v>
      </c>
      <c r="Q4742">
        <v>18970000</v>
      </c>
      <c r="R4742">
        <v>438864</v>
      </c>
      <c r="S4742" t="s">
        <v>287</v>
      </c>
      <c r="T4742">
        <v>-0.45017989432161648</v>
      </c>
      <c r="U4742">
        <v>-0.85216124758390532</v>
      </c>
      <c r="V4742">
        <v>0.92086653473246149</v>
      </c>
      <c r="W4742">
        <v>-0.27124489114059591</v>
      </c>
      <c r="X4742">
        <v>-0.57440197704150942</v>
      </c>
      <c r="Y4742" t="str">
        <f t="shared" si="296"/>
        <v>&gt;72</v>
      </c>
      <c r="Z4742" s="20">
        <f t="shared" si="297"/>
        <v>0.5</v>
      </c>
      <c r="AA4742" t="str">
        <f t="shared" si="298"/>
        <v>40%-60%</v>
      </c>
      <c r="AB4742">
        <f t="shared" si="299"/>
        <v>9.1002996535930321E-5</v>
      </c>
    </row>
    <row r="4743" spans="1:28" x14ac:dyDescent="0.25">
      <c r="A4743" t="s">
        <v>10380</v>
      </c>
      <c r="B4743" t="s">
        <v>10381</v>
      </c>
      <c r="C4743" t="s">
        <v>77</v>
      </c>
      <c r="D4743" t="s">
        <v>216</v>
      </c>
      <c r="E4743">
        <v>59</v>
      </c>
      <c r="F4743" t="s">
        <v>79</v>
      </c>
      <c r="G4743">
        <v>2017</v>
      </c>
      <c r="H4743" t="s">
        <v>13</v>
      </c>
      <c r="J4743" t="s">
        <v>80</v>
      </c>
      <c r="K4743">
        <v>60</v>
      </c>
      <c r="L4743" s="18">
        <v>42723</v>
      </c>
      <c r="M4743" s="18">
        <v>44549</v>
      </c>
      <c r="N4743" s="18">
        <v>44120</v>
      </c>
      <c r="O4743">
        <v>37940000</v>
      </c>
      <c r="P4743">
        <v>23000000</v>
      </c>
      <c r="Q4743">
        <v>14940000</v>
      </c>
      <c r="R4743">
        <v>537782</v>
      </c>
      <c r="S4743" t="s">
        <v>163</v>
      </c>
      <c r="T4743">
        <v>-0.31677095324603838</v>
      </c>
      <c r="U4743">
        <v>-0.4159979730638152</v>
      </c>
      <c r="V4743">
        <v>-0.47064649970843292</v>
      </c>
      <c r="W4743">
        <v>1.792149125165619</v>
      </c>
      <c r="X4743">
        <v>4.4381042127634142E-2</v>
      </c>
      <c r="Y4743" t="str">
        <f t="shared" si="296"/>
        <v>49-60</v>
      </c>
      <c r="Z4743" s="20">
        <f t="shared" si="297"/>
        <v>0.60622034791776491</v>
      </c>
      <c r="AA4743" t="str">
        <f t="shared" si="298"/>
        <v>60%-80%</v>
      </c>
      <c r="AB4743">
        <f t="shared" si="299"/>
        <v>1.115146685148148E-4</v>
      </c>
    </row>
    <row r="4744" spans="1:28" x14ac:dyDescent="0.25">
      <c r="A4744" t="s">
        <v>10382</v>
      </c>
      <c r="B4744" t="s">
        <v>10383</v>
      </c>
      <c r="C4744" t="s">
        <v>77</v>
      </c>
      <c r="D4744" t="s">
        <v>258</v>
      </c>
      <c r="E4744">
        <v>60</v>
      </c>
      <c r="F4744" t="s">
        <v>25</v>
      </c>
      <c r="G4744">
        <v>2020</v>
      </c>
      <c r="H4744" t="s">
        <v>25</v>
      </c>
      <c r="I4744" t="s">
        <v>84</v>
      </c>
      <c r="J4744" t="s">
        <v>80</v>
      </c>
      <c r="K4744">
        <v>84</v>
      </c>
      <c r="L4744" s="18">
        <v>43600</v>
      </c>
      <c r="M4744" s="18">
        <v>46157</v>
      </c>
      <c r="N4744" s="18">
        <v>44441</v>
      </c>
      <c r="O4744">
        <v>32990000</v>
      </c>
      <c r="P4744">
        <v>32990000</v>
      </c>
      <c r="Q4744">
        <v>0</v>
      </c>
      <c r="R4744">
        <v>672540</v>
      </c>
      <c r="S4744" t="s">
        <v>189</v>
      </c>
      <c r="T4744">
        <v>0.31388949547487588</v>
      </c>
      <c r="U4744">
        <v>1.2009447865714571</v>
      </c>
      <c r="V4744">
        <v>0.49003888952879793</v>
      </c>
      <c r="W4744">
        <v>-0.78020597803353409</v>
      </c>
      <c r="X4744">
        <v>-1.270532873606796</v>
      </c>
      <c r="Y4744" t="str">
        <f t="shared" si="296"/>
        <v>&gt;72</v>
      </c>
      <c r="Z4744" s="20">
        <f t="shared" si="297"/>
        <v>1</v>
      </c>
      <c r="AA4744" t="str">
        <f t="shared" si="298"/>
        <v>80%-100%</v>
      </c>
      <c r="AB4744">
        <f t="shared" si="299"/>
        <v>1.3945813575566595E-4</v>
      </c>
    </row>
    <row r="4745" spans="1:28" x14ac:dyDescent="0.25">
      <c r="A4745" t="s">
        <v>10384</v>
      </c>
      <c r="B4745" t="s">
        <v>10385</v>
      </c>
      <c r="C4745" t="s">
        <v>77</v>
      </c>
      <c r="D4745" t="s">
        <v>258</v>
      </c>
      <c r="E4745">
        <v>220</v>
      </c>
      <c r="F4745" t="s">
        <v>25</v>
      </c>
      <c r="G4745">
        <v>2020</v>
      </c>
      <c r="H4745" t="s">
        <v>25</v>
      </c>
      <c r="I4745" t="s">
        <v>84</v>
      </c>
      <c r="J4745" t="s">
        <v>80</v>
      </c>
      <c r="K4745">
        <v>72</v>
      </c>
      <c r="L4745" s="18">
        <v>43717</v>
      </c>
      <c r="M4745" s="18">
        <v>45909</v>
      </c>
      <c r="N4745" s="18">
        <v>43880</v>
      </c>
      <c r="O4745">
        <v>33640000</v>
      </c>
      <c r="P4745">
        <v>27140000</v>
      </c>
      <c r="Q4745">
        <v>6500000</v>
      </c>
      <c r="R4745">
        <v>626244</v>
      </c>
      <c r="S4745" t="s">
        <v>492</v>
      </c>
      <c r="T4745">
        <v>-0.24400243993208681</v>
      </c>
      <c r="U4745">
        <v>0.40753282331284491</v>
      </c>
      <c r="V4745">
        <v>1.152449396348168E-2</v>
      </c>
      <c r="W4745">
        <v>-0.79842085448853428</v>
      </c>
      <c r="X4745">
        <v>-1.425228628399082</v>
      </c>
      <c r="Y4745" t="str">
        <f t="shared" si="296"/>
        <v>61-72</v>
      </c>
      <c r="Z4745" s="20">
        <f t="shared" si="297"/>
        <v>0.80677764565992871</v>
      </c>
      <c r="AA4745" t="str">
        <f t="shared" si="298"/>
        <v>80%-100%</v>
      </c>
      <c r="AB4745">
        <f t="shared" si="299"/>
        <v>1.2985818058133534E-4</v>
      </c>
    </row>
    <row r="4746" spans="1:28" x14ac:dyDescent="0.25">
      <c r="A4746" t="s">
        <v>10386</v>
      </c>
      <c r="B4746" t="s">
        <v>10387</v>
      </c>
      <c r="C4746" t="s">
        <v>77</v>
      </c>
      <c r="D4746" t="s">
        <v>767</v>
      </c>
      <c r="E4746">
        <v>84</v>
      </c>
      <c r="F4746" t="s">
        <v>79</v>
      </c>
      <c r="G4746">
        <v>2019</v>
      </c>
      <c r="H4746" t="s">
        <v>13</v>
      </c>
      <c r="J4746" t="s">
        <v>80</v>
      </c>
      <c r="K4746">
        <v>72</v>
      </c>
      <c r="L4746" s="18">
        <v>43158</v>
      </c>
      <c r="M4746" s="18">
        <v>45349</v>
      </c>
      <c r="N4746" s="18">
        <v>44138</v>
      </c>
      <c r="O4746">
        <v>34530000</v>
      </c>
      <c r="P4746">
        <v>32530000</v>
      </c>
      <c r="Q4746">
        <v>2000000</v>
      </c>
      <c r="R4746">
        <v>873762</v>
      </c>
      <c r="S4746" t="s">
        <v>208</v>
      </c>
      <c r="T4746">
        <v>0.27750523881790012</v>
      </c>
      <c r="U4746">
        <v>0.96311031982887196</v>
      </c>
      <c r="V4746">
        <v>0.53955480843313941</v>
      </c>
      <c r="W4746">
        <v>-0.52797607374962618</v>
      </c>
      <c r="X4746">
        <v>4.4381042127634142E-2</v>
      </c>
      <c r="Y4746" t="str">
        <f t="shared" si="296"/>
        <v>61-72</v>
      </c>
      <c r="Z4746" s="20">
        <f t="shared" si="297"/>
        <v>0.94207935128873443</v>
      </c>
      <c r="AA4746" t="str">
        <f t="shared" si="298"/>
        <v>80%-100%</v>
      </c>
      <c r="AB4746">
        <f t="shared" si="299"/>
        <v>1.8118360188857494E-4</v>
      </c>
    </row>
    <row r="4747" spans="1:28" x14ac:dyDescent="0.25">
      <c r="A4747" t="s">
        <v>10388</v>
      </c>
      <c r="B4747" t="s">
        <v>10389</v>
      </c>
      <c r="C4747" t="s">
        <v>77</v>
      </c>
      <c r="D4747" t="s">
        <v>128</v>
      </c>
      <c r="E4747">
        <v>15</v>
      </c>
      <c r="F4747" t="s">
        <v>79</v>
      </c>
      <c r="G4747">
        <v>2018</v>
      </c>
      <c r="H4747" t="s">
        <v>13</v>
      </c>
      <c r="J4747" t="s">
        <v>80</v>
      </c>
      <c r="K4747">
        <v>84</v>
      </c>
      <c r="L4747" s="18">
        <v>43031</v>
      </c>
      <c r="M4747" s="18">
        <v>45588</v>
      </c>
      <c r="N4747" s="18">
        <v>44351</v>
      </c>
      <c r="O4747">
        <v>44160000</v>
      </c>
      <c r="P4747">
        <v>39744000</v>
      </c>
      <c r="Q4747">
        <v>4416000</v>
      </c>
      <c r="R4747">
        <v>869895</v>
      </c>
      <c r="S4747" t="s">
        <v>306</v>
      </c>
      <c r="T4747">
        <v>1.2598801685562471</v>
      </c>
      <c r="U4747">
        <v>0.79032357974038436</v>
      </c>
      <c r="V4747">
        <v>1.355611229637216</v>
      </c>
      <c r="W4747">
        <v>-0.25205056679166887</v>
      </c>
      <c r="X4747">
        <v>0.74051193869292065</v>
      </c>
      <c r="Y4747" t="str">
        <f t="shared" si="296"/>
        <v>&gt;72</v>
      </c>
      <c r="Z4747" s="20">
        <f t="shared" si="297"/>
        <v>0.9</v>
      </c>
      <c r="AA4747" t="str">
        <f t="shared" si="298"/>
        <v>80%-100%</v>
      </c>
      <c r="AB4747">
        <f t="shared" si="299"/>
        <v>1.8038173938081755E-4</v>
      </c>
    </row>
    <row r="4748" spans="1:28" x14ac:dyDescent="0.25">
      <c r="A4748" t="s">
        <v>10390</v>
      </c>
      <c r="B4748" t="s">
        <v>10391</v>
      </c>
      <c r="C4748" t="s">
        <v>77</v>
      </c>
      <c r="D4748" t="s">
        <v>421</v>
      </c>
      <c r="E4748">
        <v>76</v>
      </c>
      <c r="F4748" t="s">
        <v>79</v>
      </c>
      <c r="G4748">
        <v>2017</v>
      </c>
      <c r="H4748" t="s">
        <v>13</v>
      </c>
      <c r="J4748" t="s">
        <v>80</v>
      </c>
      <c r="K4748">
        <v>72</v>
      </c>
      <c r="L4748" s="18">
        <v>42685</v>
      </c>
      <c r="M4748" s="18">
        <v>44876</v>
      </c>
      <c r="N4748" s="18">
        <v>44260</v>
      </c>
      <c r="O4748">
        <v>34790000</v>
      </c>
      <c r="P4748">
        <v>17395000</v>
      </c>
      <c r="Q4748">
        <v>17395000</v>
      </c>
      <c r="R4748">
        <v>456636</v>
      </c>
      <c r="S4748" t="s">
        <v>101</v>
      </c>
      <c r="T4748">
        <v>0.70198823314928471</v>
      </c>
      <c r="U4748">
        <v>-0.85216124758390532</v>
      </c>
      <c r="V4748">
        <v>0.99991102471514426</v>
      </c>
      <c r="W4748">
        <v>-0.56428999225942966</v>
      </c>
      <c r="X4748">
        <v>1.2045992030697781</v>
      </c>
      <c r="Y4748" t="str">
        <f t="shared" si="296"/>
        <v>61-72</v>
      </c>
      <c r="Z4748" s="20">
        <f t="shared" si="297"/>
        <v>0.5</v>
      </c>
      <c r="AA4748" t="str">
        <f t="shared" si="298"/>
        <v>40%-60%</v>
      </c>
      <c r="AB4748">
        <f t="shared" si="299"/>
        <v>9.4688204833800636E-5</v>
      </c>
    </row>
    <row r="4749" spans="1:28" x14ac:dyDescent="0.25">
      <c r="A4749" t="s">
        <v>10392</v>
      </c>
      <c r="B4749" t="s">
        <v>10393</v>
      </c>
      <c r="C4749" t="s">
        <v>77</v>
      </c>
      <c r="D4749" t="s">
        <v>329</v>
      </c>
      <c r="E4749">
        <v>60</v>
      </c>
      <c r="F4749" t="s">
        <v>87</v>
      </c>
      <c r="G4749">
        <v>2019</v>
      </c>
      <c r="H4749" t="s">
        <v>15</v>
      </c>
      <c r="J4749" t="s">
        <v>80</v>
      </c>
      <c r="K4749">
        <v>48</v>
      </c>
      <c r="L4749" s="18">
        <v>43312</v>
      </c>
      <c r="M4749" s="18">
        <v>44773</v>
      </c>
      <c r="N4749" s="18">
        <v>43522</v>
      </c>
      <c r="O4749">
        <v>35870000</v>
      </c>
      <c r="P4749">
        <v>40405889</v>
      </c>
      <c r="Q4749">
        <v>0</v>
      </c>
      <c r="R4749">
        <v>1142209</v>
      </c>
      <c r="S4749" t="s">
        <v>365</v>
      </c>
      <c r="T4749">
        <v>1.068735666674399E-2</v>
      </c>
      <c r="U4749">
        <v>1.7201898981498751</v>
      </c>
      <c r="V4749">
        <v>-1.0988980344275441</v>
      </c>
      <c r="W4749">
        <v>-8.042016320623438E-2</v>
      </c>
      <c r="X4749">
        <v>-1.425228628399082</v>
      </c>
      <c r="Y4749" t="str">
        <f t="shared" si="296"/>
        <v>37-48</v>
      </c>
      <c r="Z4749" s="20">
        <f t="shared" si="297"/>
        <v>1.1264535545023697</v>
      </c>
      <c r="AA4749" t="str">
        <f t="shared" si="298"/>
        <v>80%-100%</v>
      </c>
      <c r="AB4749">
        <f t="shared" si="299"/>
        <v>2.3684886814664326E-4</v>
      </c>
    </row>
    <row r="4750" spans="1:28" x14ac:dyDescent="0.25">
      <c r="A4750" t="s">
        <v>10394</v>
      </c>
      <c r="B4750" t="s">
        <v>10395</v>
      </c>
      <c r="C4750" t="s">
        <v>77</v>
      </c>
      <c r="D4750" t="s">
        <v>128</v>
      </c>
      <c r="E4750">
        <v>27</v>
      </c>
      <c r="F4750" t="s">
        <v>87</v>
      </c>
      <c r="G4750">
        <v>2018</v>
      </c>
      <c r="H4750" t="s">
        <v>15</v>
      </c>
      <c r="J4750" t="s">
        <v>80</v>
      </c>
      <c r="K4750">
        <v>12</v>
      </c>
      <c r="L4750" s="18">
        <v>43098</v>
      </c>
      <c r="M4750" s="18">
        <v>43463</v>
      </c>
      <c r="N4750" s="18">
        <v>43123</v>
      </c>
      <c r="O4750">
        <v>36050000</v>
      </c>
      <c r="P4750">
        <v>10850000</v>
      </c>
      <c r="Q4750">
        <v>25200000</v>
      </c>
      <c r="R4750">
        <v>985035</v>
      </c>
      <c r="S4750" t="s">
        <v>378</v>
      </c>
      <c r="T4750">
        <v>-0.65635734871114615</v>
      </c>
      <c r="U4750">
        <v>-1.6694170475874961</v>
      </c>
      <c r="V4750">
        <v>9.0899389914291959E-2</v>
      </c>
      <c r="W4750">
        <v>2.2961209210008899E-2</v>
      </c>
      <c r="X4750">
        <v>0.27642467431606299</v>
      </c>
      <c r="Y4750" t="str">
        <f t="shared" si="296"/>
        <v>&lt;=24</v>
      </c>
      <c r="Z4750" s="20">
        <f t="shared" si="297"/>
        <v>0.30097087378640774</v>
      </c>
      <c r="AA4750" t="str">
        <f t="shared" si="298"/>
        <v>20%-40%</v>
      </c>
      <c r="AB4750">
        <f t="shared" si="299"/>
        <v>2.0425721110132097E-4</v>
      </c>
    </row>
    <row r="4751" spans="1:28" x14ac:dyDescent="0.25">
      <c r="A4751" t="s">
        <v>10396</v>
      </c>
      <c r="B4751" t="s">
        <v>10397</v>
      </c>
      <c r="C4751" t="s">
        <v>77</v>
      </c>
      <c r="D4751" t="s">
        <v>564</v>
      </c>
      <c r="E4751">
        <v>49</v>
      </c>
      <c r="F4751" t="s">
        <v>117</v>
      </c>
      <c r="G4751">
        <v>2019</v>
      </c>
      <c r="H4751" t="s">
        <v>14</v>
      </c>
      <c r="J4751" t="s">
        <v>80</v>
      </c>
      <c r="K4751">
        <v>84</v>
      </c>
      <c r="L4751" s="18">
        <v>43111</v>
      </c>
      <c r="M4751" s="18">
        <v>45962</v>
      </c>
      <c r="N4751" s="18">
        <v>43815</v>
      </c>
      <c r="O4751">
        <v>45789250</v>
      </c>
      <c r="P4751">
        <v>22894625</v>
      </c>
      <c r="Q4751">
        <v>22894625</v>
      </c>
      <c r="R4751">
        <v>548673</v>
      </c>
      <c r="S4751" t="s">
        <v>99</v>
      </c>
      <c r="T4751">
        <v>1.393289109631825</v>
      </c>
      <c r="U4751">
        <v>-0.85216124758390532</v>
      </c>
      <c r="V4751">
        <v>0.32803285986234038</v>
      </c>
      <c r="W4751">
        <v>1.3498302092506929E-2</v>
      </c>
      <c r="X4751">
        <v>-0.4197062222492236</v>
      </c>
      <c r="Y4751" t="str">
        <f t="shared" si="296"/>
        <v>&gt;72</v>
      </c>
      <c r="Z4751" s="20">
        <f t="shared" si="297"/>
        <v>0.5</v>
      </c>
      <c r="AA4751" t="str">
        <f t="shared" si="298"/>
        <v>40%-60%</v>
      </c>
      <c r="AB4751">
        <f t="shared" si="299"/>
        <v>1.1377303018328799E-4</v>
      </c>
    </row>
    <row r="4752" spans="1:28" x14ac:dyDescent="0.25">
      <c r="A4752" t="s">
        <v>10398</v>
      </c>
      <c r="B4752" t="s">
        <v>10399</v>
      </c>
      <c r="C4752" t="s">
        <v>77</v>
      </c>
      <c r="D4752" t="s">
        <v>239</v>
      </c>
      <c r="E4752">
        <v>61</v>
      </c>
      <c r="F4752" t="s">
        <v>117</v>
      </c>
      <c r="G4752">
        <v>2019</v>
      </c>
      <c r="H4752" t="s">
        <v>14</v>
      </c>
      <c r="J4752" t="s">
        <v>80</v>
      </c>
      <c r="K4752">
        <v>60</v>
      </c>
      <c r="L4752" s="18">
        <v>43458</v>
      </c>
      <c r="M4752" s="18">
        <v>45284</v>
      </c>
      <c r="N4752" s="18">
        <v>44172</v>
      </c>
      <c r="O4752">
        <v>41620000</v>
      </c>
      <c r="P4752">
        <v>33000000</v>
      </c>
      <c r="Q4752">
        <v>8620000</v>
      </c>
      <c r="R4752">
        <v>851689</v>
      </c>
      <c r="S4752" t="s">
        <v>332</v>
      </c>
      <c r="T4752">
        <v>0.73837248980626058</v>
      </c>
      <c r="U4752">
        <v>0.35049913474929312</v>
      </c>
      <c r="V4752">
        <v>5.1377144922950549E-2</v>
      </c>
      <c r="W4752">
        <v>1.0194775841240049</v>
      </c>
      <c r="X4752">
        <v>0.50846830650449182</v>
      </c>
      <c r="Y4752" t="str">
        <f t="shared" si="296"/>
        <v>49-60</v>
      </c>
      <c r="Z4752" s="20">
        <f t="shared" si="297"/>
        <v>0.79288803459875057</v>
      </c>
      <c r="AA4752" t="str">
        <f t="shared" si="298"/>
        <v>60%-80%</v>
      </c>
      <c r="AB4752">
        <f t="shared" si="299"/>
        <v>1.7660653668719688E-4</v>
      </c>
    </row>
    <row r="4753" spans="1:28" x14ac:dyDescent="0.25">
      <c r="A4753" t="s">
        <v>10400</v>
      </c>
      <c r="B4753" t="s">
        <v>10401</v>
      </c>
      <c r="C4753" t="s">
        <v>77</v>
      </c>
      <c r="D4753" t="s">
        <v>258</v>
      </c>
      <c r="E4753">
        <v>241</v>
      </c>
      <c r="F4753" t="s">
        <v>25</v>
      </c>
      <c r="G4753">
        <v>2020</v>
      </c>
      <c r="H4753" t="s">
        <v>25</v>
      </c>
      <c r="I4753" t="s">
        <v>84</v>
      </c>
      <c r="J4753" t="s">
        <v>80</v>
      </c>
      <c r="K4753">
        <v>84</v>
      </c>
      <c r="L4753" s="18">
        <v>43529</v>
      </c>
      <c r="M4753" s="18">
        <v>46145</v>
      </c>
      <c r="N4753" s="18">
        <v>43915</v>
      </c>
      <c r="O4753">
        <v>32990000</v>
      </c>
      <c r="P4753">
        <v>24678000</v>
      </c>
      <c r="Q4753">
        <v>8312000</v>
      </c>
      <c r="R4753">
        <v>618458</v>
      </c>
      <c r="S4753" t="s">
        <v>438</v>
      </c>
      <c r="T4753">
        <v>-1.3568814437906571E-2</v>
      </c>
      <c r="U4753">
        <v>0.1663635585690699</v>
      </c>
      <c r="V4753">
        <v>-0.29140719033595069</v>
      </c>
      <c r="W4753">
        <v>-0.614293943734601</v>
      </c>
      <c r="X4753">
        <v>-1.425228628399082</v>
      </c>
      <c r="Y4753" t="str">
        <f t="shared" si="296"/>
        <v>&gt;72</v>
      </c>
      <c r="Z4753" s="20">
        <f t="shared" si="297"/>
        <v>0.748044862079418</v>
      </c>
      <c r="AA4753" t="str">
        <f t="shared" si="298"/>
        <v>60%-80%</v>
      </c>
      <c r="AB4753">
        <f t="shared" si="299"/>
        <v>1.2824367282715922E-4</v>
      </c>
    </row>
    <row r="4754" spans="1:28" x14ac:dyDescent="0.25">
      <c r="A4754" t="s">
        <v>10402</v>
      </c>
      <c r="B4754" t="s">
        <v>10403</v>
      </c>
      <c r="C4754" t="s">
        <v>77</v>
      </c>
      <c r="D4754" t="s">
        <v>260</v>
      </c>
      <c r="E4754">
        <v>59</v>
      </c>
      <c r="F4754" t="s">
        <v>17</v>
      </c>
      <c r="G4754">
        <v>2017</v>
      </c>
      <c r="H4754" t="s">
        <v>17</v>
      </c>
      <c r="J4754" t="s">
        <v>80</v>
      </c>
      <c r="K4754">
        <v>84</v>
      </c>
      <c r="L4754" s="18">
        <v>42753</v>
      </c>
      <c r="M4754" s="18">
        <v>45309</v>
      </c>
      <c r="N4754" s="18">
        <v>43144</v>
      </c>
      <c r="O4754">
        <v>66590000</v>
      </c>
      <c r="P4754">
        <v>33295000</v>
      </c>
      <c r="Q4754">
        <v>33295000</v>
      </c>
      <c r="R4754">
        <v>764191</v>
      </c>
      <c r="S4754" t="s">
        <v>163</v>
      </c>
      <c r="T4754">
        <v>1.0051903719574169</v>
      </c>
      <c r="U4754">
        <v>-0.85216124758390532</v>
      </c>
      <c r="V4754">
        <v>0.92086653473246149</v>
      </c>
      <c r="W4754">
        <v>-0.51089330430709301</v>
      </c>
      <c r="X4754">
        <v>0.43112042910834891</v>
      </c>
      <c r="Y4754" t="str">
        <f t="shared" si="296"/>
        <v>&gt;72</v>
      </c>
      <c r="Z4754" s="20">
        <f t="shared" si="297"/>
        <v>0.5</v>
      </c>
      <c r="AA4754" t="str">
        <f t="shared" si="298"/>
        <v>40%-60%</v>
      </c>
      <c r="AB4754">
        <f t="shared" si="299"/>
        <v>1.5846292000662877E-4</v>
      </c>
    </row>
    <row r="4755" spans="1:28" x14ac:dyDescent="0.25">
      <c r="A4755" t="s">
        <v>10404</v>
      </c>
      <c r="B4755" t="s">
        <v>10405</v>
      </c>
      <c r="C4755" t="s">
        <v>77</v>
      </c>
      <c r="D4755" t="s">
        <v>461</v>
      </c>
      <c r="E4755">
        <v>48</v>
      </c>
      <c r="F4755" t="s">
        <v>11</v>
      </c>
      <c r="G4755">
        <v>2018</v>
      </c>
      <c r="H4755" t="s">
        <v>11</v>
      </c>
      <c r="J4755" t="s">
        <v>80</v>
      </c>
      <c r="K4755">
        <v>72</v>
      </c>
      <c r="L4755" s="18">
        <v>43187</v>
      </c>
      <c r="M4755" s="18">
        <v>45379</v>
      </c>
      <c r="N4755" s="18">
        <v>43382</v>
      </c>
      <c r="O4755">
        <v>62240000</v>
      </c>
      <c r="P4755">
        <v>31120000</v>
      </c>
      <c r="Q4755">
        <v>31120000</v>
      </c>
      <c r="R4755">
        <v>755028</v>
      </c>
      <c r="S4755" t="s">
        <v>178</v>
      </c>
      <c r="T4755">
        <v>1.332648681870199</v>
      </c>
      <c r="U4755">
        <v>-0.85216124758390532</v>
      </c>
      <c r="V4755">
        <v>0.72325530977575447</v>
      </c>
      <c r="W4755">
        <v>-0.34033563015763468</v>
      </c>
      <c r="X4755">
        <v>0.97255557088134947</v>
      </c>
      <c r="Y4755" t="str">
        <f t="shared" si="296"/>
        <v>61-72</v>
      </c>
      <c r="Z4755" s="20">
        <f t="shared" si="297"/>
        <v>0.5</v>
      </c>
      <c r="AA4755" t="str">
        <f t="shared" si="298"/>
        <v>40%-60%</v>
      </c>
      <c r="AB4755">
        <f t="shared" si="299"/>
        <v>1.5656287703828614E-4</v>
      </c>
    </row>
    <row r="4756" spans="1:28" x14ac:dyDescent="0.25">
      <c r="A4756" t="s">
        <v>10406</v>
      </c>
      <c r="B4756" t="s">
        <v>10407</v>
      </c>
      <c r="C4756" t="s">
        <v>77</v>
      </c>
      <c r="D4756" t="s">
        <v>521</v>
      </c>
      <c r="E4756">
        <v>7</v>
      </c>
      <c r="F4756" t="s">
        <v>79</v>
      </c>
      <c r="G4756">
        <v>2021</v>
      </c>
      <c r="H4756" t="s">
        <v>26</v>
      </c>
      <c r="I4756" t="s">
        <v>84</v>
      </c>
      <c r="J4756" t="s">
        <v>80</v>
      </c>
      <c r="K4756">
        <v>60</v>
      </c>
      <c r="L4756" s="18">
        <v>44107</v>
      </c>
      <c r="M4756" s="18">
        <v>45726</v>
      </c>
      <c r="N4756" s="18">
        <v>44237</v>
      </c>
      <c r="O4756">
        <v>51600000</v>
      </c>
      <c r="P4756">
        <v>26950000</v>
      </c>
      <c r="Q4756">
        <v>24650000</v>
      </c>
      <c r="R4756">
        <v>711647</v>
      </c>
      <c r="S4756" t="s">
        <v>283</v>
      </c>
      <c r="T4756">
        <v>0.14409629774232199</v>
      </c>
      <c r="U4756">
        <v>-0.76064683133279409</v>
      </c>
      <c r="V4756">
        <v>-0.30432305999912118</v>
      </c>
      <c r="W4756">
        <v>-1.246287541175059E-2</v>
      </c>
      <c r="X4756">
        <v>-0.1103147126646518</v>
      </c>
      <c r="Y4756" t="str">
        <f t="shared" si="296"/>
        <v>49-60</v>
      </c>
      <c r="Z4756" s="20">
        <f t="shared" si="297"/>
        <v>0.5222868217054264</v>
      </c>
      <c r="AA4756" t="str">
        <f t="shared" si="298"/>
        <v>40%-60%</v>
      </c>
      <c r="AB4756">
        <f t="shared" si="299"/>
        <v>1.4756737731006693E-4</v>
      </c>
    </row>
    <row r="4757" spans="1:28" x14ac:dyDescent="0.25">
      <c r="A4757" t="s">
        <v>10408</v>
      </c>
      <c r="B4757" t="s">
        <v>10409</v>
      </c>
      <c r="C4757" t="s">
        <v>77</v>
      </c>
      <c r="D4757" t="s">
        <v>86</v>
      </c>
      <c r="E4757">
        <v>7</v>
      </c>
      <c r="F4757" t="s">
        <v>117</v>
      </c>
      <c r="G4757">
        <v>2019</v>
      </c>
      <c r="H4757" t="s">
        <v>14</v>
      </c>
      <c r="I4757" t="s">
        <v>84</v>
      </c>
      <c r="J4757" t="s">
        <v>80</v>
      </c>
      <c r="K4757">
        <v>48</v>
      </c>
      <c r="L4757" s="18">
        <v>43643</v>
      </c>
      <c r="M4757" s="18">
        <v>45104</v>
      </c>
      <c r="N4757" s="18">
        <v>43857</v>
      </c>
      <c r="O4757">
        <v>42490000</v>
      </c>
      <c r="P4757">
        <v>17490000</v>
      </c>
      <c r="Q4757">
        <v>25000000</v>
      </c>
      <c r="R4757">
        <v>520409</v>
      </c>
      <c r="S4757" t="s">
        <v>283</v>
      </c>
      <c r="T4757">
        <v>1.429673366288801</v>
      </c>
      <c r="U4757">
        <v>-1.2150425447481039</v>
      </c>
      <c r="V4757">
        <v>-2.7667345059731379E-2</v>
      </c>
      <c r="W4757">
        <v>0.19020085841091</v>
      </c>
      <c r="X4757">
        <v>0.19907679691992</v>
      </c>
      <c r="Y4757" t="str">
        <f t="shared" si="296"/>
        <v>37-48</v>
      </c>
      <c r="Z4757" s="20">
        <f t="shared" si="297"/>
        <v>0.41162626500353022</v>
      </c>
      <c r="AA4757" t="str">
        <f t="shared" si="298"/>
        <v>40%-60%</v>
      </c>
      <c r="AB4757">
        <f t="shared" si="299"/>
        <v>1.0791219700013436E-4</v>
      </c>
    </row>
    <row r="4758" spans="1:28" x14ac:dyDescent="0.25">
      <c r="A4758" t="s">
        <v>10410</v>
      </c>
      <c r="B4758" t="s">
        <v>10411</v>
      </c>
      <c r="C4758" t="s">
        <v>77</v>
      </c>
      <c r="D4758" t="s">
        <v>165</v>
      </c>
      <c r="E4758">
        <v>291</v>
      </c>
      <c r="F4758" t="s">
        <v>79</v>
      </c>
      <c r="G4758">
        <v>2020</v>
      </c>
      <c r="H4758" t="s">
        <v>13</v>
      </c>
      <c r="I4758" t="s">
        <v>84</v>
      </c>
      <c r="J4758" t="s">
        <v>80</v>
      </c>
      <c r="K4758">
        <v>72</v>
      </c>
      <c r="L4758" s="18">
        <v>43677</v>
      </c>
      <c r="M4758" s="18">
        <v>45869</v>
      </c>
      <c r="N4758" s="18">
        <v>43838</v>
      </c>
      <c r="O4758">
        <v>36190000</v>
      </c>
      <c r="P4758">
        <v>32571000</v>
      </c>
      <c r="Q4758">
        <v>3619000</v>
      </c>
      <c r="R4758">
        <v>823428</v>
      </c>
      <c r="S4758" t="s">
        <v>343</v>
      </c>
      <c r="T4758">
        <v>0.59283546317835722</v>
      </c>
      <c r="U4758">
        <v>0.79032357974038436</v>
      </c>
      <c r="V4758">
        <v>0.76277755476709586</v>
      </c>
      <c r="W4758">
        <v>-0.1582980533556736</v>
      </c>
      <c r="X4758">
        <v>-0.1103147126646518</v>
      </c>
      <c r="Y4758" t="str">
        <f t="shared" si="296"/>
        <v>61-72</v>
      </c>
      <c r="Z4758" s="20">
        <f t="shared" si="297"/>
        <v>0.9</v>
      </c>
      <c r="AA4758" t="str">
        <f t="shared" si="298"/>
        <v>80%-100%</v>
      </c>
      <c r="AB4758">
        <f t="shared" si="299"/>
        <v>1.7074632558511984E-4</v>
      </c>
    </row>
    <row r="4759" spans="1:28" x14ac:dyDescent="0.25">
      <c r="A4759" t="s">
        <v>10412</v>
      </c>
      <c r="B4759" t="s">
        <v>10413</v>
      </c>
      <c r="C4759" t="s">
        <v>77</v>
      </c>
      <c r="D4759" t="s">
        <v>414</v>
      </c>
      <c r="E4759">
        <v>61</v>
      </c>
      <c r="F4759" t="s">
        <v>117</v>
      </c>
      <c r="G4759">
        <v>2022</v>
      </c>
      <c r="H4759" t="s">
        <v>29</v>
      </c>
      <c r="I4759" t="s">
        <v>84</v>
      </c>
      <c r="J4759" t="s">
        <v>80</v>
      </c>
      <c r="K4759">
        <v>84</v>
      </c>
      <c r="L4759" s="18">
        <v>44336</v>
      </c>
      <c r="M4759" s="18">
        <v>46893</v>
      </c>
      <c r="N4759" s="18">
        <v>44531</v>
      </c>
      <c r="O4759">
        <v>61848000</v>
      </c>
      <c r="P4759">
        <v>46142750</v>
      </c>
      <c r="Q4759">
        <v>15705250</v>
      </c>
      <c r="R4759">
        <v>995352</v>
      </c>
      <c r="S4759" t="s">
        <v>237</v>
      </c>
      <c r="T4759">
        <v>-0.25613052548441212</v>
      </c>
      <c r="U4759">
        <v>0.15824191686124789</v>
      </c>
      <c r="V4759">
        <v>-0.46241203996448682</v>
      </c>
      <c r="W4759">
        <v>-0.64523234950633634</v>
      </c>
      <c r="X4759">
        <v>0.43112042910834891</v>
      </c>
      <c r="Y4759" t="str">
        <f t="shared" si="296"/>
        <v>&gt;72</v>
      </c>
      <c r="Z4759" s="20">
        <f t="shared" si="297"/>
        <v>0.74606697063769245</v>
      </c>
      <c r="AA4759" t="str">
        <f t="shared" si="298"/>
        <v>60%-80%</v>
      </c>
      <c r="AB4759">
        <f t="shared" si="299"/>
        <v>2.0639654792380173E-4</v>
      </c>
    </row>
    <row r="4760" spans="1:28" x14ac:dyDescent="0.25">
      <c r="A4760" t="s">
        <v>10414</v>
      </c>
      <c r="B4760" t="s">
        <v>10415</v>
      </c>
      <c r="C4760" t="s">
        <v>77</v>
      </c>
      <c r="D4760" t="s">
        <v>98</v>
      </c>
      <c r="E4760">
        <v>61</v>
      </c>
      <c r="F4760" t="s">
        <v>12</v>
      </c>
      <c r="G4760">
        <v>2019</v>
      </c>
      <c r="H4760" t="s">
        <v>12</v>
      </c>
      <c r="J4760" t="s">
        <v>80</v>
      </c>
      <c r="K4760">
        <v>84</v>
      </c>
      <c r="L4760" s="18">
        <v>43432</v>
      </c>
      <c r="M4760" s="18">
        <v>45989</v>
      </c>
      <c r="N4760" s="18">
        <v>44068</v>
      </c>
      <c r="O4760">
        <v>70990000</v>
      </c>
      <c r="P4760">
        <v>35495000</v>
      </c>
      <c r="Q4760">
        <v>35495000</v>
      </c>
      <c r="R4760">
        <v>786422</v>
      </c>
      <c r="S4760" t="s">
        <v>255</v>
      </c>
      <c r="T4760">
        <v>-0.1348496699611593</v>
      </c>
      <c r="U4760">
        <v>-0.85216124758390532</v>
      </c>
      <c r="V4760">
        <v>0.32803285986234038</v>
      </c>
      <c r="W4760">
        <v>-0.11183153178679579</v>
      </c>
      <c r="X4760">
        <v>-1.1931849962106531</v>
      </c>
      <c r="Y4760" t="str">
        <f t="shared" si="296"/>
        <v>&gt;72</v>
      </c>
      <c r="Z4760" s="20">
        <f t="shared" si="297"/>
        <v>0.5</v>
      </c>
      <c r="AA4760" t="str">
        <f t="shared" si="298"/>
        <v>40%-60%</v>
      </c>
      <c r="AB4760">
        <f t="shared" si="299"/>
        <v>1.6307274814470862E-4</v>
      </c>
    </row>
    <row r="4761" spans="1:28" x14ac:dyDescent="0.25">
      <c r="A4761" t="s">
        <v>10416</v>
      </c>
      <c r="B4761" t="s">
        <v>10417</v>
      </c>
      <c r="C4761" t="s">
        <v>77</v>
      </c>
      <c r="D4761" t="s">
        <v>10418</v>
      </c>
      <c r="E4761">
        <v>38</v>
      </c>
      <c r="F4761" t="s">
        <v>9</v>
      </c>
      <c r="G4761">
        <v>2017</v>
      </c>
      <c r="H4761" t="s">
        <v>9</v>
      </c>
      <c r="J4761" t="s">
        <v>80</v>
      </c>
      <c r="K4761">
        <v>72</v>
      </c>
      <c r="L4761" s="18">
        <v>43141</v>
      </c>
      <c r="M4761" s="18">
        <v>45567</v>
      </c>
      <c r="N4761" s="18">
        <v>44056</v>
      </c>
      <c r="O4761">
        <v>105298000</v>
      </c>
      <c r="P4761">
        <v>107728000</v>
      </c>
      <c r="Q4761">
        <v>0</v>
      </c>
      <c r="R4761">
        <v>2064649</v>
      </c>
      <c r="S4761" t="s">
        <v>389</v>
      </c>
      <c r="U4761">
        <v>1.2957053264297169</v>
      </c>
      <c r="V4761">
        <v>-0.72911158760137273</v>
      </c>
      <c r="Y4761" t="str">
        <f t="shared" si="296"/>
        <v>61-72</v>
      </c>
      <c r="Z4761" s="20">
        <f t="shared" si="297"/>
        <v>1.0230773613933788</v>
      </c>
      <c r="AA4761" t="str">
        <f t="shared" si="298"/>
        <v>80%-100%</v>
      </c>
      <c r="AB4761">
        <f t="shared" si="299"/>
        <v>4.2812635758438151E-4</v>
      </c>
    </row>
    <row r="4762" spans="1:28" x14ac:dyDescent="0.25">
      <c r="A4762" t="s">
        <v>10419</v>
      </c>
      <c r="B4762" t="s">
        <v>10420</v>
      </c>
      <c r="C4762" t="s">
        <v>77</v>
      </c>
      <c r="D4762" t="s">
        <v>308</v>
      </c>
      <c r="E4762">
        <v>76</v>
      </c>
      <c r="F4762" t="s">
        <v>11</v>
      </c>
      <c r="G4762">
        <v>2017</v>
      </c>
      <c r="H4762" t="s">
        <v>11</v>
      </c>
      <c r="J4762" t="s">
        <v>80</v>
      </c>
      <c r="K4762">
        <v>84</v>
      </c>
      <c r="L4762" s="18">
        <v>42852</v>
      </c>
      <c r="M4762" s="18">
        <v>45409</v>
      </c>
      <c r="N4762" s="18">
        <v>44420</v>
      </c>
      <c r="O4762">
        <v>57990000</v>
      </c>
      <c r="P4762">
        <v>49990000</v>
      </c>
      <c r="Q4762">
        <v>8000000</v>
      </c>
      <c r="R4762">
        <v>1113142</v>
      </c>
      <c r="S4762" t="s">
        <v>413</v>
      </c>
      <c r="T4762">
        <v>0.26537715326557482</v>
      </c>
      <c r="U4762">
        <v>0.63447304064136867</v>
      </c>
      <c r="V4762">
        <v>0.6442108197930716</v>
      </c>
      <c r="W4762">
        <v>0.82938437200062831</v>
      </c>
      <c r="X4762">
        <v>-0.4197062222492236</v>
      </c>
      <c r="Y4762" t="str">
        <f t="shared" si="296"/>
        <v>&gt;72</v>
      </c>
      <c r="Z4762" s="20">
        <f t="shared" si="297"/>
        <v>0.86204518020348331</v>
      </c>
      <c r="AA4762" t="str">
        <f t="shared" si="298"/>
        <v>80%-100%</v>
      </c>
      <c r="AB4762">
        <f t="shared" si="299"/>
        <v>2.3082152459531554E-4</v>
      </c>
    </row>
    <row r="4763" spans="1:28" x14ac:dyDescent="0.25">
      <c r="A4763" t="s">
        <v>10421</v>
      </c>
      <c r="B4763" t="s">
        <v>10422</v>
      </c>
      <c r="C4763" t="s">
        <v>77</v>
      </c>
      <c r="D4763" t="s">
        <v>706</v>
      </c>
      <c r="E4763">
        <v>49</v>
      </c>
      <c r="F4763" t="s">
        <v>95</v>
      </c>
      <c r="G4763">
        <v>2012</v>
      </c>
      <c r="H4763" t="s">
        <v>16</v>
      </c>
      <c r="J4763" t="s">
        <v>96</v>
      </c>
      <c r="K4763">
        <v>60</v>
      </c>
      <c r="L4763" s="18">
        <v>42865</v>
      </c>
      <c r="M4763" s="18">
        <v>44839</v>
      </c>
      <c r="N4763" s="18">
        <v>44293</v>
      </c>
      <c r="O4763">
        <v>23395650</v>
      </c>
      <c r="P4763">
        <v>19120000</v>
      </c>
      <c r="Q4763">
        <v>4275650</v>
      </c>
      <c r="R4763">
        <v>493886</v>
      </c>
      <c r="S4763" t="s">
        <v>707</v>
      </c>
      <c r="T4763">
        <v>1.332648681870199</v>
      </c>
      <c r="U4763">
        <v>0.45051786405069971</v>
      </c>
      <c r="V4763">
        <v>1.078955514697826</v>
      </c>
      <c r="W4763">
        <v>-0.53003022590669602</v>
      </c>
      <c r="X4763">
        <v>1.2045992030697781</v>
      </c>
      <c r="Y4763" t="str">
        <f t="shared" si="296"/>
        <v>49-60</v>
      </c>
      <c r="Z4763" s="20">
        <f t="shared" si="297"/>
        <v>0.8172459410189501</v>
      </c>
      <c r="AA4763" t="str">
        <f t="shared" si="298"/>
        <v>80%-100%</v>
      </c>
      <c r="AB4763">
        <f t="shared" si="299"/>
        <v>1.024123782017766E-4</v>
      </c>
    </row>
    <row r="4764" spans="1:28" x14ac:dyDescent="0.25">
      <c r="A4764" t="s">
        <v>10423</v>
      </c>
      <c r="B4764" t="s">
        <v>10424</v>
      </c>
      <c r="C4764" t="s">
        <v>77</v>
      </c>
      <c r="D4764" t="s">
        <v>204</v>
      </c>
      <c r="E4764">
        <v>7</v>
      </c>
      <c r="F4764" t="s">
        <v>117</v>
      </c>
      <c r="G4764">
        <v>2019</v>
      </c>
      <c r="H4764" t="s">
        <v>14</v>
      </c>
      <c r="J4764" t="s">
        <v>80</v>
      </c>
      <c r="K4764">
        <v>84</v>
      </c>
      <c r="L4764" s="18">
        <v>43418</v>
      </c>
      <c r="M4764" s="18">
        <v>45975</v>
      </c>
      <c r="N4764" s="18">
        <v>43840</v>
      </c>
      <c r="O4764">
        <v>50450000</v>
      </c>
      <c r="P4764">
        <v>25225000</v>
      </c>
      <c r="Q4764">
        <v>25225000</v>
      </c>
      <c r="R4764">
        <v>571836</v>
      </c>
      <c r="S4764" t="s">
        <v>283</v>
      </c>
      <c r="T4764">
        <v>0.62921971983533309</v>
      </c>
      <c r="U4764">
        <v>-0.85216124758390532</v>
      </c>
      <c r="V4764">
        <v>0.52564408481904745</v>
      </c>
      <c r="W4764">
        <v>0.16803865094863371</v>
      </c>
      <c r="X4764">
        <v>1.3592949578620639</v>
      </c>
      <c r="Y4764" t="str">
        <f t="shared" si="296"/>
        <v>&gt;72</v>
      </c>
      <c r="Z4764" s="20">
        <f t="shared" si="297"/>
        <v>0.5</v>
      </c>
      <c r="AA4764" t="str">
        <f t="shared" si="298"/>
        <v>40%-60%</v>
      </c>
      <c r="AB4764">
        <f t="shared" si="299"/>
        <v>1.1857611817583637E-4</v>
      </c>
    </row>
    <row r="4765" spans="1:28" x14ac:dyDescent="0.25">
      <c r="A4765" t="s">
        <v>10425</v>
      </c>
      <c r="B4765" t="s">
        <v>10426</v>
      </c>
      <c r="C4765" t="s">
        <v>77</v>
      </c>
      <c r="D4765" t="s">
        <v>134</v>
      </c>
      <c r="E4765">
        <v>59</v>
      </c>
      <c r="F4765" t="s">
        <v>17</v>
      </c>
      <c r="G4765">
        <v>2021</v>
      </c>
      <c r="H4765" t="s">
        <v>17</v>
      </c>
      <c r="I4765" t="s">
        <v>84</v>
      </c>
      <c r="J4765" t="s">
        <v>80</v>
      </c>
      <c r="K4765">
        <v>72</v>
      </c>
      <c r="L4765" s="18">
        <v>44180</v>
      </c>
      <c r="M4765" s="18">
        <v>46371</v>
      </c>
      <c r="N4765" s="18">
        <v>44490</v>
      </c>
      <c r="O4765">
        <v>67150000</v>
      </c>
      <c r="P4765">
        <v>33575000</v>
      </c>
      <c r="Q4765">
        <v>33575000</v>
      </c>
      <c r="R4765">
        <v>861242</v>
      </c>
      <c r="S4765" t="s">
        <v>252</v>
      </c>
      <c r="T4765">
        <v>0.53219503541673086</v>
      </c>
      <c r="U4765">
        <v>-0.85216124758390532</v>
      </c>
      <c r="V4765">
        <v>0.24898836987965761</v>
      </c>
      <c r="W4765">
        <v>0.63959850272705676</v>
      </c>
      <c r="X4765">
        <v>1.436642835258207</v>
      </c>
      <c r="Y4765" t="str">
        <f t="shared" si="296"/>
        <v>61-72</v>
      </c>
      <c r="Z4765" s="20">
        <f t="shared" si="297"/>
        <v>0.5</v>
      </c>
      <c r="AA4765" t="str">
        <f t="shared" si="298"/>
        <v>40%-60%</v>
      </c>
      <c r="AB4765">
        <f t="shared" si="299"/>
        <v>1.7858745019549952E-4</v>
      </c>
    </row>
    <row r="4766" spans="1:28" x14ac:dyDescent="0.25">
      <c r="A4766" t="s">
        <v>10427</v>
      </c>
      <c r="B4766" t="s">
        <v>10428</v>
      </c>
      <c r="C4766" t="s">
        <v>77</v>
      </c>
      <c r="D4766" t="s">
        <v>246</v>
      </c>
      <c r="E4766">
        <v>38</v>
      </c>
      <c r="F4766" t="s">
        <v>87</v>
      </c>
      <c r="G4766">
        <v>2020</v>
      </c>
      <c r="H4766" t="s">
        <v>15</v>
      </c>
      <c r="I4766" t="s">
        <v>84</v>
      </c>
      <c r="J4766" t="s">
        <v>80</v>
      </c>
      <c r="K4766">
        <v>84</v>
      </c>
      <c r="L4766" s="18">
        <v>43803</v>
      </c>
      <c r="M4766" s="18">
        <v>46124</v>
      </c>
      <c r="N4766" s="18">
        <v>44019</v>
      </c>
      <c r="O4766">
        <v>37900000</v>
      </c>
      <c r="P4766">
        <v>24220000</v>
      </c>
      <c r="Q4766">
        <v>13680000</v>
      </c>
      <c r="R4766">
        <v>513474</v>
      </c>
      <c r="S4766" t="s">
        <v>184</v>
      </c>
      <c r="T4766">
        <v>-3.3002799991180569</v>
      </c>
      <c r="U4766">
        <v>-0.28119191776866748</v>
      </c>
      <c r="V4766">
        <v>1.185489993161002E-2</v>
      </c>
      <c r="W4766">
        <v>-0.27446435727786811</v>
      </c>
      <c r="X4766">
        <v>-1.270532873606796</v>
      </c>
      <c r="Y4766" t="str">
        <f t="shared" si="296"/>
        <v>&gt;72</v>
      </c>
      <c r="Z4766" s="20">
        <f t="shared" si="297"/>
        <v>0.63905013192612137</v>
      </c>
      <c r="AA4766" t="str">
        <f t="shared" si="298"/>
        <v>60%-80%</v>
      </c>
      <c r="AB4766">
        <f t="shared" si="299"/>
        <v>1.0647415291135816E-4</v>
      </c>
    </row>
    <row r="4767" spans="1:28" x14ac:dyDescent="0.25">
      <c r="A4767" t="s">
        <v>10429</v>
      </c>
      <c r="B4767" t="s">
        <v>10430</v>
      </c>
      <c r="C4767" t="s">
        <v>77</v>
      </c>
      <c r="D4767" t="s">
        <v>216</v>
      </c>
      <c r="E4767">
        <v>38</v>
      </c>
      <c r="F4767" t="s">
        <v>17</v>
      </c>
      <c r="G4767">
        <v>2017</v>
      </c>
      <c r="H4767" t="s">
        <v>17</v>
      </c>
      <c r="J4767" t="s">
        <v>80</v>
      </c>
      <c r="K4767">
        <v>72</v>
      </c>
      <c r="L4767" s="18">
        <v>42502</v>
      </c>
      <c r="M4767" s="18">
        <v>44900</v>
      </c>
      <c r="N4767" s="18">
        <v>43739</v>
      </c>
      <c r="O4767">
        <v>58090000</v>
      </c>
      <c r="P4767">
        <v>44090000</v>
      </c>
      <c r="Q4767">
        <v>14000000</v>
      </c>
      <c r="R4767">
        <v>944621</v>
      </c>
      <c r="S4767" t="s">
        <v>336</v>
      </c>
      <c r="T4767">
        <v>0.33814566657952638</v>
      </c>
      <c r="U4767">
        <v>0.21132576511595419</v>
      </c>
      <c r="V4767">
        <v>-8.1548174850570032E-3</v>
      </c>
      <c r="W4767">
        <v>0.78221222311135452</v>
      </c>
      <c r="X4767">
        <v>-0.18766259006079469</v>
      </c>
      <c r="Y4767" t="str">
        <f t="shared" si="296"/>
        <v>61-72</v>
      </c>
      <c r="Z4767" s="20">
        <f t="shared" si="297"/>
        <v>0.75899466345326216</v>
      </c>
      <c r="AA4767" t="str">
        <f t="shared" si="298"/>
        <v>60%-80%</v>
      </c>
      <c r="AB4767">
        <f t="shared" si="299"/>
        <v>1.9587694955787452E-4</v>
      </c>
    </row>
    <row r="4768" spans="1:28" x14ac:dyDescent="0.25">
      <c r="A4768" t="s">
        <v>10431</v>
      </c>
      <c r="B4768" t="s">
        <v>10432</v>
      </c>
      <c r="C4768" t="s">
        <v>77</v>
      </c>
      <c r="D4768" t="s">
        <v>212</v>
      </c>
      <c r="E4768">
        <v>38</v>
      </c>
      <c r="F4768" t="s">
        <v>117</v>
      </c>
      <c r="G4768">
        <v>2018</v>
      </c>
      <c r="H4768" t="s">
        <v>14</v>
      </c>
      <c r="J4768" t="s">
        <v>80</v>
      </c>
      <c r="K4768">
        <v>48</v>
      </c>
      <c r="L4768" s="18">
        <v>42965</v>
      </c>
      <c r="M4768" s="18">
        <v>44426</v>
      </c>
      <c r="N4768" s="18">
        <v>43402</v>
      </c>
      <c r="O4768">
        <v>42850000</v>
      </c>
      <c r="P4768">
        <v>23550000</v>
      </c>
      <c r="Q4768">
        <v>19300000</v>
      </c>
      <c r="R4768">
        <v>682498</v>
      </c>
      <c r="S4768" t="s">
        <v>435</v>
      </c>
      <c r="T4768">
        <v>0.62921971983533309</v>
      </c>
      <c r="U4768">
        <v>-0.64852762692672261</v>
      </c>
      <c r="V4768">
        <v>0.52564408481904745</v>
      </c>
      <c r="W4768">
        <v>1.6521660737095709</v>
      </c>
      <c r="X4768">
        <v>1.7460343448427791</v>
      </c>
      <c r="Y4768" t="str">
        <f t="shared" si="296"/>
        <v>37-48</v>
      </c>
      <c r="Z4768" s="20">
        <f t="shared" si="297"/>
        <v>0.54959159859976658</v>
      </c>
      <c r="AA4768" t="str">
        <f t="shared" si="298"/>
        <v>40%-60%</v>
      </c>
      <c r="AB4768">
        <f t="shared" si="299"/>
        <v>1.415230302093117E-4</v>
      </c>
    </row>
    <row r="4769" spans="1:28" x14ac:dyDescent="0.25">
      <c r="A4769" t="s">
        <v>10433</v>
      </c>
      <c r="B4769" t="s">
        <v>10434</v>
      </c>
      <c r="C4769" t="s">
        <v>77</v>
      </c>
      <c r="D4769" t="s">
        <v>327</v>
      </c>
      <c r="E4769">
        <v>49</v>
      </c>
      <c r="F4769" t="s">
        <v>87</v>
      </c>
      <c r="G4769">
        <v>2019</v>
      </c>
      <c r="H4769" t="s">
        <v>15</v>
      </c>
      <c r="I4769" t="s">
        <v>84</v>
      </c>
      <c r="J4769" t="s">
        <v>80</v>
      </c>
      <c r="K4769">
        <v>84</v>
      </c>
      <c r="L4769" s="18">
        <v>43528</v>
      </c>
      <c r="M4769" s="18">
        <v>46115</v>
      </c>
      <c r="N4769" s="18">
        <v>44127</v>
      </c>
      <c r="O4769">
        <v>35900500</v>
      </c>
      <c r="P4769">
        <v>29490000</v>
      </c>
      <c r="Q4769">
        <v>6410500</v>
      </c>
      <c r="R4769">
        <v>584262</v>
      </c>
      <c r="S4769" t="s">
        <v>336</v>
      </c>
      <c r="T4769">
        <v>0.25324906771324951</v>
      </c>
      <c r="U4769">
        <v>0.46772735327927711</v>
      </c>
      <c r="V4769">
        <v>0.14984405176172841</v>
      </c>
      <c r="W4769">
        <v>-0.4736065925730587</v>
      </c>
      <c r="X4769">
        <v>-1.1931849962106531</v>
      </c>
      <c r="Y4769" t="str">
        <f t="shared" si="296"/>
        <v>&gt;72</v>
      </c>
      <c r="Z4769" s="20">
        <f t="shared" si="297"/>
        <v>0.82143702733945212</v>
      </c>
      <c r="AA4769" t="str">
        <f t="shared" si="298"/>
        <v>80%-100%</v>
      </c>
      <c r="AB4769">
        <f t="shared" si="299"/>
        <v>1.2115277799517784E-4</v>
      </c>
    </row>
    <row r="4770" spans="1:28" x14ac:dyDescent="0.25">
      <c r="A4770" t="s">
        <v>10435</v>
      </c>
      <c r="B4770" t="s">
        <v>10436</v>
      </c>
      <c r="C4770" t="s">
        <v>77</v>
      </c>
      <c r="D4770" t="s">
        <v>212</v>
      </c>
      <c r="E4770">
        <v>61</v>
      </c>
      <c r="F4770" t="s">
        <v>117</v>
      </c>
      <c r="G4770">
        <v>2018</v>
      </c>
      <c r="H4770" t="s">
        <v>14</v>
      </c>
      <c r="J4770" t="s">
        <v>80</v>
      </c>
      <c r="K4770">
        <v>60</v>
      </c>
      <c r="L4770" s="18">
        <v>42955</v>
      </c>
      <c r="M4770" s="18">
        <v>44781</v>
      </c>
      <c r="N4770" s="18">
        <v>43879</v>
      </c>
      <c r="O4770">
        <v>45493000</v>
      </c>
      <c r="P4770">
        <v>20493000</v>
      </c>
      <c r="Q4770">
        <v>25000000</v>
      </c>
      <c r="R4770">
        <v>520176</v>
      </c>
      <c r="S4770" t="s">
        <v>872</v>
      </c>
      <c r="T4770">
        <v>0.78688483201556159</v>
      </c>
      <c r="U4770">
        <v>-1.0555628455426731</v>
      </c>
      <c r="V4770">
        <v>0.80229979975843724</v>
      </c>
      <c r="W4770">
        <v>0.1048471687484893</v>
      </c>
      <c r="X4770">
        <v>1.127251325673635</v>
      </c>
      <c r="Y4770" t="str">
        <f t="shared" si="296"/>
        <v>49-60</v>
      </c>
      <c r="Z4770" s="20">
        <f t="shared" si="297"/>
        <v>0.45046490668894118</v>
      </c>
      <c r="AA4770" t="str">
        <f t="shared" si="298"/>
        <v>40%-60%</v>
      </c>
      <c r="AB4770">
        <f t="shared" si="299"/>
        <v>1.0786388203651722E-4</v>
      </c>
    </row>
    <row r="4771" spans="1:28" x14ac:dyDescent="0.25">
      <c r="A4771" t="s">
        <v>10437</v>
      </c>
      <c r="B4771" t="s">
        <v>10438</v>
      </c>
      <c r="C4771" t="s">
        <v>77</v>
      </c>
      <c r="D4771" t="s">
        <v>197</v>
      </c>
      <c r="E4771">
        <v>246</v>
      </c>
      <c r="F4771" t="s">
        <v>117</v>
      </c>
      <c r="G4771">
        <v>2017</v>
      </c>
      <c r="H4771" t="s">
        <v>14</v>
      </c>
      <c r="J4771" t="s">
        <v>80</v>
      </c>
      <c r="K4771">
        <v>72</v>
      </c>
      <c r="L4771" s="18">
        <v>42653</v>
      </c>
      <c r="M4771" s="18">
        <v>44844</v>
      </c>
      <c r="N4771" s="18">
        <v>42927</v>
      </c>
      <c r="O4771">
        <v>43690000</v>
      </c>
      <c r="P4771">
        <v>28690000</v>
      </c>
      <c r="Q4771">
        <v>15000000</v>
      </c>
      <c r="R4771">
        <v>595880</v>
      </c>
      <c r="S4771" t="s">
        <v>333</v>
      </c>
      <c r="T4771">
        <v>1.1022150563760189</v>
      </c>
      <c r="U4771">
        <v>-0.2088327603422733</v>
      </c>
      <c r="V4771">
        <v>-0.41850353717951672</v>
      </c>
      <c r="W4771">
        <v>-0.81638547553451335</v>
      </c>
      <c r="X4771">
        <v>0.66316406129677774</v>
      </c>
      <c r="Y4771" t="str">
        <f t="shared" si="296"/>
        <v>61-72</v>
      </c>
      <c r="Z4771" s="20">
        <f t="shared" si="297"/>
        <v>0.65667200732433051</v>
      </c>
      <c r="AA4771" t="str">
        <f t="shared" si="298"/>
        <v>60%-80%</v>
      </c>
      <c r="AB4771">
        <f t="shared" si="299"/>
        <v>1.2356189064455085E-4</v>
      </c>
    </row>
    <row r="4772" spans="1:28" x14ac:dyDescent="0.25">
      <c r="A4772" t="s">
        <v>10439</v>
      </c>
      <c r="B4772" t="s">
        <v>10440</v>
      </c>
      <c r="C4772" t="s">
        <v>77</v>
      </c>
      <c r="D4772" t="s">
        <v>132</v>
      </c>
      <c r="E4772">
        <v>7</v>
      </c>
      <c r="F4772" t="s">
        <v>17</v>
      </c>
      <c r="G4772">
        <v>2017</v>
      </c>
      <c r="H4772" t="s">
        <v>17</v>
      </c>
      <c r="J4772" t="s">
        <v>80</v>
      </c>
      <c r="K4772">
        <v>72</v>
      </c>
      <c r="L4772" s="18">
        <v>42849</v>
      </c>
      <c r="M4772" s="18">
        <v>45040</v>
      </c>
      <c r="N4772" s="18">
        <v>43110</v>
      </c>
      <c r="O4772">
        <v>68757000</v>
      </c>
      <c r="P4772">
        <v>34378500</v>
      </c>
      <c r="Q4772">
        <v>34378500</v>
      </c>
      <c r="R4772">
        <v>845165</v>
      </c>
      <c r="S4772" t="s">
        <v>307</v>
      </c>
      <c r="T4772">
        <v>1.2962644252132229</v>
      </c>
      <c r="U4772">
        <v>-0.85216124758390532</v>
      </c>
      <c r="V4772">
        <v>0.92086653473246149</v>
      </c>
      <c r="W4772">
        <v>-0.219603990491298</v>
      </c>
      <c r="X4772">
        <v>0.19907679691992</v>
      </c>
      <c r="Y4772" t="str">
        <f t="shared" si="296"/>
        <v>61-72</v>
      </c>
      <c r="Z4772" s="20">
        <f t="shared" si="297"/>
        <v>0.5</v>
      </c>
      <c r="AA4772" t="str">
        <f t="shared" si="298"/>
        <v>40%-60%</v>
      </c>
      <c r="AB4772">
        <f t="shared" si="299"/>
        <v>1.7525371770591699E-4</v>
      </c>
    </row>
    <row r="4773" spans="1:28" x14ac:dyDescent="0.25">
      <c r="A4773" t="s">
        <v>10441</v>
      </c>
      <c r="B4773" t="s">
        <v>10442</v>
      </c>
      <c r="C4773" t="s">
        <v>77</v>
      </c>
      <c r="D4773" t="s">
        <v>215</v>
      </c>
      <c r="E4773">
        <v>220</v>
      </c>
      <c r="F4773" t="s">
        <v>17</v>
      </c>
      <c r="G4773">
        <v>2017</v>
      </c>
      <c r="H4773" t="s">
        <v>17</v>
      </c>
      <c r="J4773" t="s">
        <v>80</v>
      </c>
      <c r="K4773">
        <v>60</v>
      </c>
      <c r="L4773" s="18">
        <v>42769</v>
      </c>
      <c r="M4773" s="18">
        <v>44622</v>
      </c>
      <c r="N4773" s="18">
        <v>42942</v>
      </c>
      <c r="O4773">
        <v>64890000</v>
      </c>
      <c r="P4773">
        <v>52890000</v>
      </c>
      <c r="Q4773">
        <v>12000000</v>
      </c>
      <c r="R4773">
        <v>1349255</v>
      </c>
      <c r="S4773" t="s">
        <v>551</v>
      </c>
      <c r="T4773">
        <v>1.0537027141667179</v>
      </c>
      <c r="U4773">
        <v>0.44158980398972308</v>
      </c>
      <c r="V4773">
        <v>0.88134428974112011</v>
      </c>
      <c r="W4773">
        <v>1.4876430565018219</v>
      </c>
      <c r="X4773">
        <v>-0.72909773183379534</v>
      </c>
      <c r="Y4773" t="str">
        <f t="shared" si="296"/>
        <v>49-60</v>
      </c>
      <c r="Z4773" s="20">
        <f t="shared" si="297"/>
        <v>0.81507165973185391</v>
      </c>
      <c r="AA4773" t="str">
        <f t="shared" si="298"/>
        <v>80%-100%</v>
      </c>
      <c r="AB4773">
        <f t="shared" si="299"/>
        <v>2.7978200100962181E-4</v>
      </c>
    </row>
    <row r="4774" spans="1:28" x14ac:dyDescent="0.25">
      <c r="A4774" t="s">
        <v>10443</v>
      </c>
      <c r="B4774" t="s">
        <v>10444</v>
      </c>
      <c r="C4774" t="s">
        <v>77</v>
      </c>
      <c r="D4774" t="s">
        <v>291</v>
      </c>
      <c r="E4774">
        <v>74</v>
      </c>
      <c r="F4774" t="s">
        <v>87</v>
      </c>
      <c r="G4774">
        <v>2017</v>
      </c>
      <c r="H4774" t="s">
        <v>15</v>
      </c>
      <c r="J4774" t="s">
        <v>80</v>
      </c>
      <c r="K4774">
        <v>84</v>
      </c>
      <c r="L4774" s="18">
        <v>42702</v>
      </c>
      <c r="M4774" s="18">
        <v>45258</v>
      </c>
      <c r="N4774" s="18">
        <v>43816</v>
      </c>
      <c r="O4774">
        <v>37940000</v>
      </c>
      <c r="P4774">
        <v>27940000</v>
      </c>
      <c r="Q4774">
        <v>10000000</v>
      </c>
      <c r="R4774">
        <v>519492</v>
      </c>
      <c r="S4774" t="s">
        <v>238</v>
      </c>
      <c r="T4774">
        <v>0.8353971742248627</v>
      </c>
      <c r="U4774">
        <v>0.1186537827995212</v>
      </c>
      <c r="V4774">
        <v>-0.591929005747037</v>
      </c>
      <c r="W4774">
        <v>-0.85498388738687825</v>
      </c>
      <c r="X4774">
        <v>0.27642467431606299</v>
      </c>
      <c r="Y4774" t="str">
        <f t="shared" si="296"/>
        <v>&gt;72</v>
      </c>
      <c r="Z4774" s="20">
        <f t="shared" si="297"/>
        <v>0.73642593568792836</v>
      </c>
      <c r="AA4774" t="str">
        <f t="shared" si="298"/>
        <v>60%-80%</v>
      </c>
      <c r="AB4774">
        <f t="shared" si="299"/>
        <v>1.0772204755104888E-4</v>
      </c>
    </row>
    <row r="4775" spans="1:28" x14ac:dyDescent="0.25">
      <c r="A4775" t="s">
        <v>1305</v>
      </c>
      <c r="B4775" t="s">
        <v>1306</v>
      </c>
      <c r="C4775" t="s">
        <v>77</v>
      </c>
      <c r="D4775" t="s">
        <v>295</v>
      </c>
      <c r="E4775">
        <v>49</v>
      </c>
      <c r="F4775" t="s">
        <v>117</v>
      </c>
      <c r="G4775">
        <v>2019</v>
      </c>
      <c r="H4775" t="s">
        <v>14</v>
      </c>
      <c r="J4775" t="s">
        <v>80</v>
      </c>
      <c r="K4775">
        <v>84</v>
      </c>
      <c r="L4775" s="18">
        <v>43199</v>
      </c>
      <c r="M4775" s="18">
        <v>45904</v>
      </c>
      <c r="N4775" s="18">
        <v>44232</v>
      </c>
      <c r="O4775">
        <v>49250000</v>
      </c>
      <c r="P4775">
        <v>38730000</v>
      </c>
      <c r="Q4775">
        <v>10520000</v>
      </c>
      <c r="R4775">
        <v>779639</v>
      </c>
      <c r="S4775" t="s">
        <v>563</v>
      </c>
      <c r="T4775">
        <v>0.5200669498644056</v>
      </c>
      <c r="U4775">
        <v>0.32384121380741993</v>
      </c>
      <c r="V4775">
        <v>0.33895048481874829</v>
      </c>
      <c r="W4775">
        <v>-0.32227409322381201</v>
      </c>
      <c r="X4775">
        <v>-1.0384892414183671</v>
      </c>
      <c r="Y4775" t="str">
        <f t="shared" si="296"/>
        <v>&gt;72</v>
      </c>
      <c r="Z4775" s="20">
        <f t="shared" si="297"/>
        <v>0.78639593908629446</v>
      </c>
      <c r="AA4775" t="str">
        <f t="shared" si="298"/>
        <v>60%-80%</v>
      </c>
      <c r="AB4775">
        <f t="shared" si="299"/>
        <v>1.6166622283048093E-4</v>
      </c>
    </row>
    <row r="4776" spans="1:28" x14ac:dyDescent="0.25">
      <c r="A4776" t="s">
        <v>10445</v>
      </c>
      <c r="B4776" t="s">
        <v>10446</v>
      </c>
      <c r="C4776" t="s">
        <v>77</v>
      </c>
      <c r="D4776" t="s">
        <v>282</v>
      </c>
      <c r="E4776">
        <v>220</v>
      </c>
      <c r="F4776" t="s">
        <v>117</v>
      </c>
      <c r="G4776">
        <v>2020</v>
      </c>
      <c r="H4776" t="s">
        <v>14</v>
      </c>
      <c r="I4776" t="s">
        <v>84</v>
      </c>
      <c r="J4776" t="s">
        <v>80</v>
      </c>
      <c r="K4776">
        <v>72</v>
      </c>
      <c r="L4776" s="18">
        <v>43787</v>
      </c>
      <c r="M4776" s="18">
        <v>45979</v>
      </c>
      <c r="N4776" s="18">
        <v>44245</v>
      </c>
      <c r="O4776">
        <v>44090000</v>
      </c>
      <c r="P4776">
        <v>22045000</v>
      </c>
      <c r="Q4776">
        <v>22045000</v>
      </c>
      <c r="R4776">
        <v>544215</v>
      </c>
      <c r="S4776" t="s">
        <v>163</v>
      </c>
      <c r="T4776">
        <v>-2.5362106093215639</v>
      </c>
      <c r="U4776">
        <v>-0.85216124758390532</v>
      </c>
      <c r="V4776">
        <v>1.185489993161002E-2</v>
      </c>
      <c r="W4776">
        <v>0.84031927214068725</v>
      </c>
      <c r="X4776">
        <v>1.281947080465921</v>
      </c>
      <c r="Y4776" t="str">
        <f t="shared" si="296"/>
        <v>61-72</v>
      </c>
      <c r="Z4776" s="20">
        <f t="shared" si="297"/>
        <v>0.5</v>
      </c>
      <c r="AA4776" t="str">
        <f t="shared" si="298"/>
        <v>40%-60%</v>
      </c>
      <c r="AB4776">
        <f t="shared" si="299"/>
        <v>1.1284861770343734E-4</v>
      </c>
    </row>
    <row r="4777" spans="1:28" x14ac:dyDescent="0.25">
      <c r="A4777" t="s">
        <v>10447</v>
      </c>
      <c r="B4777" t="s">
        <v>10448</v>
      </c>
      <c r="C4777" t="s">
        <v>77</v>
      </c>
      <c r="D4777" t="s">
        <v>558</v>
      </c>
      <c r="E4777">
        <v>38</v>
      </c>
      <c r="F4777" t="s">
        <v>20</v>
      </c>
      <c r="G4777">
        <v>2020</v>
      </c>
      <c r="H4777" t="s">
        <v>20</v>
      </c>
      <c r="I4777" t="s">
        <v>84</v>
      </c>
      <c r="J4777" t="s">
        <v>80</v>
      </c>
      <c r="K4777">
        <v>72</v>
      </c>
      <c r="L4777" s="18">
        <v>43684</v>
      </c>
      <c r="M4777" s="18">
        <v>45846</v>
      </c>
      <c r="N4777" s="18">
        <v>44467</v>
      </c>
      <c r="O4777">
        <v>112100000</v>
      </c>
      <c r="P4777">
        <v>26000000</v>
      </c>
      <c r="Q4777">
        <v>86100000</v>
      </c>
      <c r="R4777">
        <v>624145</v>
      </c>
      <c r="S4777" t="s">
        <v>259</v>
      </c>
      <c r="T4777">
        <v>0.75050057535858583</v>
      </c>
      <c r="U4777">
        <v>-1.952889817189055</v>
      </c>
      <c r="V4777">
        <v>-6.7189590051072792E-2</v>
      </c>
      <c r="W4777">
        <v>-0.70802156439118447</v>
      </c>
      <c r="X4777">
        <v>0.19907679691992</v>
      </c>
      <c r="Y4777" t="str">
        <f t="shared" si="296"/>
        <v>61-72</v>
      </c>
      <c r="Z4777" s="20">
        <f t="shared" si="297"/>
        <v>0.23193577163247101</v>
      </c>
      <c r="AA4777" t="str">
        <f t="shared" si="298"/>
        <v>20%-40%</v>
      </c>
      <c r="AB4777">
        <f t="shared" si="299"/>
        <v>1.2942293118806334E-4</v>
      </c>
    </row>
    <row r="4778" spans="1:28" x14ac:dyDescent="0.25">
      <c r="A4778" t="s">
        <v>10449</v>
      </c>
      <c r="B4778" t="s">
        <v>10450</v>
      </c>
      <c r="C4778" t="s">
        <v>77</v>
      </c>
      <c r="D4778" t="s">
        <v>246</v>
      </c>
      <c r="E4778">
        <v>60</v>
      </c>
      <c r="F4778" t="s">
        <v>117</v>
      </c>
      <c r="G4778">
        <v>2020</v>
      </c>
      <c r="H4778" t="s">
        <v>14</v>
      </c>
      <c r="I4778" t="s">
        <v>84</v>
      </c>
      <c r="J4778" t="s">
        <v>80</v>
      </c>
      <c r="K4778">
        <v>12</v>
      </c>
      <c r="L4778" s="18">
        <v>43584</v>
      </c>
      <c r="M4778" s="18">
        <v>43950</v>
      </c>
      <c r="N4778" s="18">
        <v>43690</v>
      </c>
      <c r="O4778">
        <v>48325000</v>
      </c>
      <c r="P4778">
        <v>7248750</v>
      </c>
      <c r="Q4778">
        <v>41076250</v>
      </c>
      <c r="R4778">
        <v>655594</v>
      </c>
      <c r="S4778" t="s">
        <v>189</v>
      </c>
      <c r="T4778">
        <v>1.4660576229457769</v>
      </c>
      <c r="U4778">
        <v>-2.289335471492659</v>
      </c>
      <c r="V4778">
        <v>-1.292379184782656</v>
      </c>
      <c r="W4778">
        <v>0.47512825821166083</v>
      </c>
      <c r="X4778">
        <v>1.9007300996350649</v>
      </c>
      <c r="Y4778" t="str">
        <f t="shared" si="296"/>
        <v>&lt;=24</v>
      </c>
      <c r="Z4778" s="20">
        <f t="shared" si="297"/>
        <v>0.2</v>
      </c>
      <c r="AA4778" t="str">
        <f t="shared" si="298"/>
        <v>20%</v>
      </c>
      <c r="AB4778">
        <f t="shared" si="299"/>
        <v>1.3594420711422379E-4</v>
      </c>
    </row>
    <row r="4779" spans="1:28" x14ac:dyDescent="0.25">
      <c r="A4779" t="s">
        <v>10451</v>
      </c>
      <c r="B4779" t="s">
        <v>10452</v>
      </c>
      <c r="C4779" t="s">
        <v>77</v>
      </c>
      <c r="D4779" t="s">
        <v>227</v>
      </c>
      <c r="E4779">
        <v>236</v>
      </c>
      <c r="F4779" t="s">
        <v>87</v>
      </c>
      <c r="G4779">
        <v>2022</v>
      </c>
      <c r="H4779" t="s">
        <v>24</v>
      </c>
      <c r="I4779" t="s">
        <v>84</v>
      </c>
      <c r="J4779" t="s">
        <v>80</v>
      </c>
      <c r="K4779">
        <v>84</v>
      </c>
      <c r="L4779" s="18">
        <v>44384</v>
      </c>
      <c r="M4779" s="18">
        <v>46941</v>
      </c>
      <c r="N4779" s="18">
        <v>44466</v>
      </c>
      <c r="O4779">
        <v>53210000</v>
      </c>
      <c r="P4779">
        <v>53210000</v>
      </c>
      <c r="Q4779">
        <v>0</v>
      </c>
      <c r="R4779">
        <v>1154623</v>
      </c>
      <c r="S4779" t="s">
        <v>173</v>
      </c>
      <c r="T4779">
        <v>-2.1359837860948301</v>
      </c>
      <c r="U4779">
        <v>1.2009447865714571</v>
      </c>
      <c r="V4779">
        <v>-0.38336754998180411</v>
      </c>
      <c r="W4779">
        <v>2.1797177520747661</v>
      </c>
      <c r="X4779">
        <v>-0.72909773183379534</v>
      </c>
      <c r="Y4779" t="str">
        <f t="shared" si="296"/>
        <v>&gt;72</v>
      </c>
      <c r="Z4779" s="20">
        <f t="shared" si="297"/>
        <v>1</v>
      </c>
      <c r="AA4779" t="str">
        <f t="shared" si="298"/>
        <v>80%-100%</v>
      </c>
      <c r="AB4779">
        <f t="shared" si="299"/>
        <v>2.3942303964167826E-4</v>
      </c>
    </row>
    <row r="4780" spans="1:28" x14ac:dyDescent="0.25">
      <c r="A4780" t="s">
        <v>10453</v>
      </c>
      <c r="B4780" t="s">
        <v>10454</v>
      </c>
      <c r="C4780" t="s">
        <v>77</v>
      </c>
      <c r="D4780" t="s">
        <v>231</v>
      </c>
      <c r="E4780">
        <v>49</v>
      </c>
      <c r="F4780" t="s">
        <v>17</v>
      </c>
      <c r="G4780">
        <v>2020</v>
      </c>
      <c r="H4780" t="s">
        <v>17</v>
      </c>
      <c r="I4780" t="s">
        <v>84</v>
      </c>
      <c r="J4780" t="s">
        <v>80</v>
      </c>
      <c r="K4780">
        <v>84</v>
      </c>
      <c r="L4780" s="18">
        <v>43564</v>
      </c>
      <c r="M4780" s="18">
        <v>46269</v>
      </c>
      <c r="N4780" s="18">
        <v>44347</v>
      </c>
      <c r="O4780">
        <v>57190000</v>
      </c>
      <c r="P4780">
        <v>38181500</v>
      </c>
      <c r="Q4780">
        <v>19008500</v>
      </c>
      <c r="R4780">
        <v>749276</v>
      </c>
      <c r="S4780" t="s">
        <v>85</v>
      </c>
      <c r="T4780">
        <v>1.017318457509742</v>
      </c>
      <c r="U4780">
        <v>-0.1638555648970586</v>
      </c>
      <c r="V4780">
        <v>3.711249960496113E-2</v>
      </c>
      <c r="W4780">
        <v>-0.70333707520959055</v>
      </c>
      <c r="X4780">
        <v>-0.4197062222492236</v>
      </c>
      <c r="Y4780" t="str">
        <f t="shared" si="296"/>
        <v>&gt;72</v>
      </c>
      <c r="Z4780" s="20">
        <f t="shared" si="297"/>
        <v>0.66762545899632808</v>
      </c>
      <c r="AA4780" t="str">
        <f t="shared" si="298"/>
        <v>60%-80%</v>
      </c>
      <c r="AB4780">
        <f t="shared" si="299"/>
        <v>1.553701402540553E-4</v>
      </c>
    </row>
    <row r="4781" spans="1:28" x14ac:dyDescent="0.25">
      <c r="A4781" t="s">
        <v>10455</v>
      </c>
      <c r="B4781" t="s">
        <v>10456</v>
      </c>
      <c r="C4781" t="s">
        <v>77</v>
      </c>
      <c r="D4781" t="s">
        <v>147</v>
      </c>
      <c r="E4781">
        <v>60</v>
      </c>
      <c r="F4781" t="s">
        <v>87</v>
      </c>
      <c r="G4781">
        <v>2019</v>
      </c>
      <c r="H4781" t="s">
        <v>15</v>
      </c>
      <c r="J4781" t="s">
        <v>80</v>
      </c>
      <c r="K4781">
        <v>84</v>
      </c>
      <c r="L4781" s="18">
        <v>43312</v>
      </c>
      <c r="M4781" s="18">
        <v>45869</v>
      </c>
      <c r="N4781" s="18">
        <v>44321</v>
      </c>
      <c r="O4781">
        <v>34100000</v>
      </c>
      <c r="P4781">
        <v>25900000</v>
      </c>
      <c r="Q4781">
        <v>8200000</v>
      </c>
      <c r="R4781">
        <v>559349</v>
      </c>
      <c r="S4781" t="s">
        <v>473</v>
      </c>
      <c r="T4781">
        <v>0.49581077875975499</v>
      </c>
      <c r="U4781">
        <v>0.21352722175773409</v>
      </c>
      <c r="V4781">
        <v>0.24898836987965761</v>
      </c>
      <c r="W4781">
        <v>-0.18850195618289509</v>
      </c>
      <c r="X4781">
        <v>-0.26501046745693763</v>
      </c>
      <c r="Y4781" t="str">
        <f t="shared" si="296"/>
        <v>&gt;72</v>
      </c>
      <c r="Z4781" s="20">
        <f t="shared" si="297"/>
        <v>0.7595307917888563</v>
      </c>
      <c r="AA4781" t="str">
        <f t="shared" si="298"/>
        <v>60%-80%</v>
      </c>
      <c r="AB4781">
        <f t="shared" si="299"/>
        <v>1.1598680937460374E-4</v>
      </c>
    </row>
    <row r="4782" spans="1:28" x14ac:dyDescent="0.25">
      <c r="A4782" t="s">
        <v>10457</v>
      </c>
      <c r="B4782" t="s">
        <v>10458</v>
      </c>
      <c r="C4782" t="s">
        <v>77</v>
      </c>
      <c r="D4782" t="s">
        <v>180</v>
      </c>
      <c r="E4782">
        <v>60</v>
      </c>
      <c r="F4782" t="s">
        <v>117</v>
      </c>
      <c r="G4782">
        <v>2018</v>
      </c>
      <c r="H4782" t="s">
        <v>14</v>
      </c>
      <c r="J4782" t="s">
        <v>80</v>
      </c>
      <c r="K4782">
        <v>84</v>
      </c>
      <c r="L4782" s="18">
        <v>43073</v>
      </c>
      <c r="M4782" s="18">
        <v>45394</v>
      </c>
      <c r="N4782" s="18">
        <v>43738</v>
      </c>
      <c r="O4782">
        <v>47420000</v>
      </c>
      <c r="P4782">
        <v>41420000</v>
      </c>
      <c r="Q4782">
        <v>6000000</v>
      </c>
      <c r="R4782">
        <v>837599</v>
      </c>
      <c r="S4782" t="s">
        <v>286</v>
      </c>
      <c r="T4782">
        <v>-0.15910584106580991</v>
      </c>
      <c r="U4782">
        <v>0.68139032832885116</v>
      </c>
      <c r="V4782">
        <v>0.39334744050176651</v>
      </c>
      <c r="W4782">
        <v>-0.2068029284642878</v>
      </c>
      <c r="X4782">
        <v>0.58581618390063472</v>
      </c>
      <c r="Y4782" t="str">
        <f t="shared" si="296"/>
        <v>&gt;72</v>
      </c>
      <c r="Z4782" s="20">
        <f t="shared" si="297"/>
        <v>0.87347110923660898</v>
      </c>
      <c r="AA4782" t="str">
        <f t="shared" si="298"/>
        <v>80%-100%</v>
      </c>
      <c r="AB4782">
        <f t="shared" si="299"/>
        <v>1.7368482923069267E-4</v>
      </c>
    </row>
    <row r="4783" spans="1:28" x14ac:dyDescent="0.25">
      <c r="A4783" t="s">
        <v>1238</v>
      </c>
      <c r="B4783" t="s">
        <v>1239</v>
      </c>
      <c r="C4783" t="s">
        <v>77</v>
      </c>
      <c r="D4783" t="s">
        <v>316</v>
      </c>
      <c r="E4783">
        <v>246</v>
      </c>
      <c r="F4783" t="s">
        <v>87</v>
      </c>
      <c r="G4783">
        <v>2020</v>
      </c>
      <c r="H4783" t="s">
        <v>24</v>
      </c>
      <c r="I4783" t="s">
        <v>84</v>
      </c>
      <c r="J4783" t="s">
        <v>80</v>
      </c>
      <c r="K4783">
        <v>72</v>
      </c>
      <c r="L4783" s="18">
        <v>44001</v>
      </c>
      <c r="M4783" s="18">
        <v>46192</v>
      </c>
      <c r="N4783" s="18">
        <v>44368</v>
      </c>
      <c r="O4783">
        <v>40283100</v>
      </c>
      <c r="P4783">
        <v>17461100</v>
      </c>
      <c r="Q4783">
        <v>22822000</v>
      </c>
      <c r="R4783">
        <v>428019</v>
      </c>
      <c r="S4783" t="s">
        <v>335</v>
      </c>
      <c r="T4783">
        <v>0.28963332437022532</v>
      </c>
      <c r="U4783">
        <v>-1.125389875432891</v>
      </c>
      <c r="V4783">
        <v>0.44659959483636458</v>
      </c>
      <c r="W4783">
        <v>-0.31117290931728159</v>
      </c>
      <c r="X4783">
        <v>0.89520769348520657</v>
      </c>
      <c r="Y4783" t="str">
        <f t="shared" si="296"/>
        <v>61-72</v>
      </c>
      <c r="Z4783" s="20">
        <f t="shared" si="297"/>
        <v>0.43345968905074339</v>
      </c>
      <c r="AA4783" t="str">
        <f t="shared" si="298"/>
        <v>40%-60%</v>
      </c>
      <c r="AB4783">
        <f t="shared" si="299"/>
        <v>8.8754173443965242E-5</v>
      </c>
    </row>
    <row r="4784" spans="1:28" x14ac:dyDescent="0.25">
      <c r="A4784" t="s">
        <v>10459</v>
      </c>
      <c r="B4784" t="s">
        <v>10460</v>
      </c>
      <c r="C4784" t="s">
        <v>77</v>
      </c>
      <c r="D4784" t="s">
        <v>271</v>
      </c>
      <c r="E4784">
        <v>59</v>
      </c>
      <c r="F4784" t="s">
        <v>87</v>
      </c>
      <c r="G4784">
        <v>2019</v>
      </c>
      <c r="H4784" t="s">
        <v>15</v>
      </c>
      <c r="J4784" t="s">
        <v>80</v>
      </c>
      <c r="K4784">
        <v>84</v>
      </c>
      <c r="L4784" s="18">
        <v>43286</v>
      </c>
      <c r="M4784" s="18">
        <v>45784</v>
      </c>
      <c r="N4784" s="18">
        <v>44286</v>
      </c>
      <c r="O4784">
        <v>33104400</v>
      </c>
      <c r="P4784">
        <v>29793960</v>
      </c>
      <c r="Q4784">
        <v>3310440</v>
      </c>
      <c r="R4784">
        <v>595732</v>
      </c>
      <c r="S4784" t="s">
        <v>556</v>
      </c>
      <c r="T4784">
        <v>-2.3421612404843599</v>
      </c>
      <c r="U4784">
        <v>0.79032357974038436</v>
      </c>
      <c r="V4784">
        <v>0.25883889422130019</v>
      </c>
      <c r="W4784">
        <v>-0.44849077385762931</v>
      </c>
      <c r="X4784">
        <v>-1.425228628399082</v>
      </c>
      <c r="Y4784" t="str">
        <f t="shared" si="296"/>
        <v>&gt;72</v>
      </c>
      <c r="Z4784" s="20">
        <f t="shared" si="297"/>
        <v>0.9</v>
      </c>
      <c r="AA4784" t="str">
        <f t="shared" si="298"/>
        <v>80%-100%</v>
      </c>
      <c r="AB4784">
        <f t="shared" si="299"/>
        <v>1.2353120131143781E-4</v>
      </c>
    </row>
    <row r="4785" spans="1:28" x14ac:dyDescent="0.25">
      <c r="A4785" t="s">
        <v>10461</v>
      </c>
      <c r="B4785" t="s">
        <v>10462</v>
      </c>
      <c r="C4785" t="s">
        <v>77</v>
      </c>
      <c r="D4785" t="s">
        <v>209</v>
      </c>
      <c r="E4785">
        <v>220</v>
      </c>
      <c r="F4785" t="s">
        <v>117</v>
      </c>
      <c r="G4785">
        <v>2019</v>
      </c>
      <c r="H4785" t="s">
        <v>14</v>
      </c>
      <c r="J4785" t="s">
        <v>80</v>
      </c>
      <c r="K4785">
        <v>48</v>
      </c>
      <c r="L4785" s="18">
        <v>43451</v>
      </c>
      <c r="M4785" s="18">
        <v>44912</v>
      </c>
      <c r="N4785" s="18">
        <v>43789</v>
      </c>
      <c r="O4785">
        <v>46501000</v>
      </c>
      <c r="P4785">
        <v>24000000</v>
      </c>
      <c r="Q4785">
        <v>22501000</v>
      </c>
      <c r="R4785">
        <v>722749</v>
      </c>
      <c r="S4785" t="s">
        <v>783</v>
      </c>
      <c r="T4785">
        <v>0.55645120652138136</v>
      </c>
      <c r="U4785">
        <v>-0.78597759679792489</v>
      </c>
      <c r="V4785">
        <v>0.2094661248883162</v>
      </c>
      <c r="W4785">
        <v>0.25060733645045108</v>
      </c>
      <c r="X4785">
        <v>-0.57440197704150942</v>
      </c>
      <c r="Y4785" t="str">
        <f t="shared" si="296"/>
        <v>37-48</v>
      </c>
      <c r="Z4785" s="20">
        <f t="shared" si="297"/>
        <v>0.51611793294767849</v>
      </c>
      <c r="AA4785" t="str">
        <f t="shared" si="298"/>
        <v>40%-60%</v>
      </c>
      <c r="AB4785">
        <f t="shared" si="299"/>
        <v>1.4986949201426208E-4</v>
      </c>
    </row>
    <row r="4786" spans="1:28" x14ac:dyDescent="0.25">
      <c r="A4786" t="s">
        <v>10463</v>
      </c>
      <c r="B4786" t="s">
        <v>10464</v>
      </c>
      <c r="C4786" t="s">
        <v>77</v>
      </c>
      <c r="D4786" t="s">
        <v>722</v>
      </c>
      <c r="E4786">
        <v>48</v>
      </c>
      <c r="F4786" t="s">
        <v>25</v>
      </c>
      <c r="G4786">
        <v>2020</v>
      </c>
      <c r="H4786" t="s">
        <v>25</v>
      </c>
      <c r="I4786" t="s">
        <v>84</v>
      </c>
      <c r="J4786" t="s">
        <v>80</v>
      </c>
      <c r="K4786">
        <v>24</v>
      </c>
      <c r="L4786" s="18">
        <v>43508</v>
      </c>
      <c r="M4786" s="18">
        <v>44532</v>
      </c>
      <c r="N4786" s="18">
        <v>43977</v>
      </c>
      <c r="O4786">
        <v>38640000</v>
      </c>
      <c r="P4786">
        <v>18640000</v>
      </c>
      <c r="Q4786">
        <v>20000000</v>
      </c>
      <c r="R4786">
        <v>868354</v>
      </c>
      <c r="S4786" t="s">
        <v>407</v>
      </c>
      <c r="T4786">
        <v>-0.30464286769371318</v>
      </c>
      <c r="U4786">
        <v>-0.92442377880676496</v>
      </c>
      <c r="V4786">
        <v>-1.629673089767361</v>
      </c>
      <c r="W4786">
        <v>-0.89746391330887176</v>
      </c>
      <c r="X4786">
        <v>0.74051193869292065</v>
      </c>
      <c r="Y4786" t="str">
        <f t="shared" si="296"/>
        <v>&lt;=24</v>
      </c>
      <c r="Z4786" s="20">
        <f t="shared" si="297"/>
        <v>0.48240165631469978</v>
      </c>
      <c r="AA4786" t="str">
        <f t="shared" si="298"/>
        <v>40%-60%</v>
      </c>
      <c r="AB4786">
        <f t="shared" si="299"/>
        <v>1.8006219706779604E-4</v>
      </c>
    </row>
    <row r="4787" spans="1:28" x14ac:dyDescent="0.25">
      <c r="A4787" t="s">
        <v>10465</v>
      </c>
      <c r="B4787" t="s">
        <v>10466</v>
      </c>
      <c r="C4787" t="s">
        <v>77</v>
      </c>
      <c r="D4787" t="s">
        <v>384</v>
      </c>
      <c r="E4787">
        <v>291</v>
      </c>
      <c r="F4787" t="s">
        <v>117</v>
      </c>
      <c r="G4787">
        <v>2020</v>
      </c>
      <c r="H4787" t="s">
        <v>29</v>
      </c>
      <c r="I4787" t="s">
        <v>84</v>
      </c>
      <c r="J4787" t="s">
        <v>80</v>
      </c>
      <c r="K4787">
        <v>84</v>
      </c>
      <c r="L4787" s="18">
        <v>43816</v>
      </c>
      <c r="M4787" s="18">
        <v>46373</v>
      </c>
      <c r="N4787" s="18">
        <v>43906</v>
      </c>
      <c r="O4787">
        <v>47090000</v>
      </c>
      <c r="P4787">
        <v>47790000</v>
      </c>
      <c r="Q4787">
        <v>0</v>
      </c>
      <c r="R4787">
        <v>1003079</v>
      </c>
      <c r="S4787" t="s">
        <v>420</v>
      </c>
      <c r="T4787">
        <v>0.362401837684177</v>
      </c>
      <c r="U4787">
        <v>1.26198425244144</v>
      </c>
      <c r="V4787">
        <v>0.84182204474977862</v>
      </c>
      <c r="W4787">
        <v>0.52144077645191034</v>
      </c>
      <c r="X4787">
        <v>1.668686467446636</v>
      </c>
      <c r="Y4787" t="str">
        <f t="shared" si="296"/>
        <v>&gt;72</v>
      </c>
      <c r="Z4787" s="20">
        <f t="shared" si="297"/>
        <v>1.0148651518369081</v>
      </c>
      <c r="AA4787" t="str">
        <f t="shared" si="298"/>
        <v>80%-100%</v>
      </c>
      <c r="AB4787">
        <f t="shared" si="299"/>
        <v>2.0799882141680443E-4</v>
      </c>
    </row>
    <row r="4788" spans="1:28" x14ac:dyDescent="0.25">
      <c r="A4788" t="s">
        <v>10467</v>
      </c>
      <c r="B4788" t="s">
        <v>10468</v>
      </c>
      <c r="C4788" t="s">
        <v>77</v>
      </c>
      <c r="D4788" t="s">
        <v>762</v>
      </c>
      <c r="E4788">
        <v>61</v>
      </c>
      <c r="F4788" t="s">
        <v>87</v>
      </c>
      <c r="G4788">
        <v>2019</v>
      </c>
      <c r="H4788" t="s">
        <v>15</v>
      </c>
      <c r="J4788" t="s">
        <v>80</v>
      </c>
      <c r="K4788">
        <v>36</v>
      </c>
      <c r="L4788" s="18">
        <v>43440</v>
      </c>
      <c r="M4788" s="18">
        <v>44359</v>
      </c>
      <c r="N4788" s="18">
        <v>43978</v>
      </c>
      <c r="O4788">
        <v>34990000</v>
      </c>
      <c r="P4788">
        <v>11990000</v>
      </c>
      <c r="Q4788">
        <v>23000000</v>
      </c>
      <c r="R4788">
        <v>368033</v>
      </c>
      <c r="S4788" t="s">
        <v>332</v>
      </c>
      <c r="T4788">
        <v>1.077958885271368</v>
      </c>
      <c r="U4788">
        <v>-1.498194326636507</v>
      </c>
      <c r="V4788">
        <v>-4.3004405691981917</v>
      </c>
      <c r="W4788">
        <v>-0.4319991415453836</v>
      </c>
      <c r="X4788">
        <v>-0.18766259006079469</v>
      </c>
      <c r="Y4788" t="str">
        <f t="shared" si="296"/>
        <v>25-36</v>
      </c>
      <c r="Z4788" s="20">
        <f t="shared" si="297"/>
        <v>0.34266933409545586</v>
      </c>
      <c r="AA4788" t="str">
        <f t="shared" si="298"/>
        <v>20%-40%</v>
      </c>
      <c r="AB4788">
        <f t="shared" si="299"/>
        <v>7.6315454956679172E-5</v>
      </c>
    </row>
    <row r="4789" spans="1:28" x14ac:dyDescent="0.25">
      <c r="A4789" t="s">
        <v>10469</v>
      </c>
      <c r="B4789" t="s">
        <v>10470</v>
      </c>
      <c r="C4789" t="s">
        <v>77</v>
      </c>
      <c r="D4789" t="s">
        <v>254</v>
      </c>
      <c r="E4789">
        <v>60</v>
      </c>
      <c r="F4789" t="s">
        <v>87</v>
      </c>
      <c r="G4789">
        <v>2020</v>
      </c>
      <c r="H4789" t="s">
        <v>15</v>
      </c>
      <c r="I4789" t="s">
        <v>84</v>
      </c>
      <c r="J4789" t="s">
        <v>80</v>
      </c>
      <c r="K4789">
        <v>72</v>
      </c>
      <c r="L4789" s="18">
        <v>43790</v>
      </c>
      <c r="M4789" s="18">
        <v>45982</v>
      </c>
      <c r="N4789" s="18">
        <v>44265</v>
      </c>
      <c r="O4789">
        <v>36270000</v>
      </c>
      <c r="P4789">
        <v>18135000</v>
      </c>
      <c r="Q4789">
        <v>18135000</v>
      </c>
      <c r="R4789">
        <v>445905</v>
      </c>
      <c r="S4789" t="s">
        <v>191</v>
      </c>
      <c r="T4789">
        <v>8.3455869980695638E-2</v>
      </c>
      <c r="U4789">
        <v>-0.85216124758390532</v>
      </c>
      <c r="V4789">
        <v>0.13042163490563341</v>
      </c>
      <c r="W4789">
        <v>1.983567628864886</v>
      </c>
      <c r="X4789">
        <v>-0.18766259006079469</v>
      </c>
      <c r="Y4789" t="str">
        <f t="shared" si="296"/>
        <v>61-72</v>
      </c>
      <c r="Z4789" s="20">
        <f t="shared" si="297"/>
        <v>0.5</v>
      </c>
      <c r="AA4789" t="str">
        <f t="shared" si="298"/>
        <v>40%-60%</v>
      </c>
      <c r="AB4789">
        <f t="shared" si="299"/>
        <v>9.2463020822746941E-5</v>
      </c>
    </row>
    <row r="4790" spans="1:28" x14ac:dyDescent="0.25">
      <c r="A4790" t="s">
        <v>10471</v>
      </c>
      <c r="B4790" t="s">
        <v>10472</v>
      </c>
      <c r="C4790" t="s">
        <v>77</v>
      </c>
      <c r="D4790" t="s">
        <v>580</v>
      </c>
      <c r="E4790">
        <v>61</v>
      </c>
      <c r="F4790" t="s">
        <v>17</v>
      </c>
      <c r="G4790">
        <v>2020</v>
      </c>
      <c r="H4790" t="s">
        <v>17</v>
      </c>
      <c r="I4790" t="s">
        <v>84</v>
      </c>
      <c r="J4790" t="s">
        <v>80</v>
      </c>
      <c r="K4790">
        <v>72</v>
      </c>
      <c r="L4790" s="18">
        <v>43628</v>
      </c>
      <c r="M4790" s="18">
        <v>45997</v>
      </c>
      <c r="N4790" s="18">
        <v>44271</v>
      </c>
      <c r="O4790">
        <v>65870000</v>
      </c>
      <c r="P4790">
        <v>32935000</v>
      </c>
      <c r="Q4790">
        <v>32935000</v>
      </c>
      <c r="R4790">
        <v>809810</v>
      </c>
      <c r="S4790" t="s">
        <v>332</v>
      </c>
      <c r="T4790">
        <v>-1.662988449554144</v>
      </c>
      <c r="U4790">
        <v>-0.85216124758390532</v>
      </c>
      <c r="V4790">
        <v>0.13042163490563341</v>
      </c>
      <c r="W4790">
        <v>2.2159002367092748</v>
      </c>
      <c r="X4790">
        <v>0.58581618390063472</v>
      </c>
      <c r="Y4790" t="str">
        <f t="shared" si="296"/>
        <v>61-72</v>
      </c>
      <c r="Z4790" s="20">
        <f t="shared" si="297"/>
        <v>0.5</v>
      </c>
      <c r="AA4790" t="str">
        <f t="shared" si="298"/>
        <v>40%-60%</v>
      </c>
      <c r="AB4790">
        <f t="shared" si="299"/>
        <v>1.6792249221800316E-4</v>
      </c>
    </row>
    <row r="4791" spans="1:28" x14ac:dyDescent="0.25">
      <c r="A4791" t="s">
        <v>10473</v>
      </c>
      <c r="B4791" t="s">
        <v>10474</v>
      </c>
      <c r="C4791" t="s">
        <v>77</v>
      </c>
      <c r="D4791" t="s">
        <v>214</v>
      </c>
      <c r="E4791">
        <v>38</v>
      </c>
      <c r="F4791" t="s">
        <v>117</v>
      </c>
      <c r="G4791">
        <v>2020</v>
      </c>
      <c r="H4791" t="s">
        <v>14</v>
      </c>
      <c r="I4791" t="s">
        <v>84</v>
      </c>
      <c r="J4791" t="s">
        <v>80</v>
      </c>
      <c r="K4791">
        <v>72</v>
      </c>
      <c r="L4791" s="18">
        <v>43731</v>
      </c>
      <c r="M4791" s="18">
        <v>45923</v>
      </c>
      <c r="N4791" s="18">
        <v>44026</v>
      </c>
      <c r="O4791">
        <v>49690000</v>
      </c>
      <c r="P4791">
        <v>24845000</v>
      </c>
      <c r="Q4791">
        <v>24845000</v>
      </c>
      <c r="R4791">
        <v>624462</v>
      </c>
      <c r="S4791" t="s">
        <v>331</v>
      </c>
      <c r="T4791">
        <v>0.3745299232365023</v>
      </c>
      <c r="U4791">
        <v>-0.85216124758390532</v>
      </c>
      <c r="V4791">
        <v>-0.38336754998180411</v>
      </c>
      <c r="W4791">
        <v>-0.11183153178679579</v>
      </c>
      <c r="X4791">
        <v>1.3592949578620639</v>
      </c>
      <c r="Y4791" t="str">
        <f t="shared" si="296"/>
        <v>61-72</v>
      </c>
      <c r="Z4791" s="20">
        <f t="shared" si="297"/>
        <v>0.5</v>
      </c>
      <c r="AA4791" t="str">
        <f t="shared" si="298"/>
        <v>40%-60%</v>
      </c>
      <c r="AB4791">
        <f t="shared" si="299"/>
        <v>1.2948866442182572E-4</v>
      </c>
    </row>
    <row r="4792" spans="1:28" x14ac:dyDescent="0.25">
      <c r="A4792" t="s">
        <v>10475</v>
      </c>
      <c r="B4792" t="s">
        <v>10476</v>
      </c>
      <c r="C4792" t="s">
        <v>77</v>
      </c>
      <c r="D4792" t="s">
        <v>10477</v>
      </c>
      <c r="E4792">
        <v>60</v>
      </c>
      <c r="F4792" t="s">
        <v>79</v>
      </c>
      <c r="G4792">
        <v>2019</v>
      </c>
      <c r="H4792" t="s">
        <v>13</v>
      </c>
      <c r="J4792" t="s">
        <v>80</v>
      </c>
      <c r="K4792">
        <v>72</v>
      </c>
      <c r="L4792" s="18">
        <v>43425</v>
      </c>
      <c r="M4792" s="18">
        <v>45617</v>
      </c>
      <c r="N4792" s="18">
        <v>44007</v>
      </c>
      <c r="O4792">
        <v>42911500</v>
      </c>
      <c r="P4792">
        <v>38620350</v>
      </c>
      <c r="Q4792">
        <v>4291150</v>
      </c>
      <c r="R4792">
        <v>888105</v>
      </c>
      <c r="S4792" t="s">
        <v>189</v>
      </c>
      <c r="T4792">
        <v>-0.38953946655999011</v>
      </c>
      <c r="U4792">
        <v>0.79032357974038436</v>
      </c>
      <c r="V4792">
        <v>-3.7387406470657129E-2</v>
      </c>
      <c r="W4792">
        <v>0.62841367908170231</v>
      </c>
      <c r="X4792">
        <v>0.89520769348520657</v>
      </c>
      <c r="Y4792" t="str">
        <f t="shared" si="296"/>
        <v>61-72</v>
      </c>
      <c r="Z4792" s="20">
        <f t="shared" si="297"/>
        <v>0.9</v>
      </c>
      <c r="AA4792" t="str">
        <f t="shared" si="298"/>
        <v>80%-100%</v>
      </c>
      <c r="AB4792">
        <f t="shared" si="299"/>
        <v>1.8415777151587371E-4</v>
      </c>
    </row>
    <row r="4793" spans="1:28" x14ac:dyDescent="0.25">
      <c r="A4793" t="s">
        <v>10478</v>
      </c>
      <c r="B4793" t="s">
        <v>10479</v>
      </c>
      <c r="C4793" t="s">
        <v>77</v>
      </c>
      <c r="D4793" t="s">
        <v>973</v>
      </c>
      <c r="E4793">
        <v>38</v>
      </c>
      <c r="F4793" t="s">
        <v>87</v>
      </c>
      <c r="G4793">
        <v>2018</v>
      </c>
      <c r="H4793" t="s">
        <v>15</v>
      </c>
      <c r="J4793" t="s">
        <v>80</v>
      </c>
      <c r="K4793">
        <v>84</v>
      </c>
      <c r="L4793" s="18">
        <v>43254</v>
      </c>
      <c r="M4793" s="18">
        <v>45722</v>
      </c>
      <c r="N4793" s="18">
        <v>43955</v>
      </c>
      <c r="O4793">
        <v>36700000</v>
      </c>
      <c r="P4793">
        <v>34865000</v>
      </c>
      <c r="Q4793">
        <v>1835000</v>
      </c>
      <c r="R4793">
        <v>739530</v>
      </c>
      <c r="S4793" t="s">
        <v>389</v>
      </c>
      <c r="T4793">
        <v>0.31388949547487588</v>
      </c>
      <c r="U4793">
        <v>0.99563418315592023</v>
      </c>
      <c r="V4793">
        <v>1.8352357008186462E-2</v>
      </c>
      <c r="W4793">
        <v>0.1420391717544543</v>
      </c>
      <c r="X4793">
        <v>-0.49705409964536651</v>
      </c>
      <c r="Y4793" t="str">
        <f t="shared" si="296"/>
        <v>&gt;72</v>
      </c>
      <c r="Z4793" s="20">
        <f t="shared" si="297"/>
        <v>0.95</v>
      </c>
      <c r="AA4793" t="str">
        <f t="shared" si="298"/>
        <v>80%-100%</v>
      </c>
      <c r="AB4793">
        <f t="shared" si="299"/>
        <v>1.5334920619649038E-4</v>
      </c>
    </row>
    <row r="4794" spans="1:28" x14ac:dyDescent="0.25">
      <c r="A4794" t="s">
        <v>10480</v>
      </c>
      <c r="B4794" t="s">
        <v>10481</v>
      </c>
      <c r="C4794" t="s">
        <v>77</v>
      </c>
      <c r="D4794" t="s">
        <v>1007</v>
      </c>
      <c r="E4794">
        <v>236</v>
      </c>
      <c r="F4794" t="s">
        <v>87</v>
      </c>
      <c r="G4794">
        <v>2021</v>
      </c>
      <c r="H4794" t="s">
        <v>24</v>
      </c>
      <c r="I4794" t="s">
        <v>84</v>
      </c>
      <c r="J4794" t="s">
        <v>80</v>
      </c>
      <c r="K4794">
        <v>84</v>
      </c>
      <c r="L4794" s="18">
        <v>44187</v>
      </c>
      <c r="M4794" s="18">
        <v>46743</v>
      </c>
      <c r="N4794" s="18">
        <v>44263</v>
      </c>
      <c r="O4794">
        <v>50200000</v>
      </c>
      <c r="P4794">
        <v>40200000</v>
      </c>
      <c r="Q4794">
        <v>10000000</v>
      </c>
      <c r="R4794">
        <v>883614</v>
      </c>
      <c r="S4794" t="s">
        <v>266</v>
      </c>
      <c r="T4794">
        <v>-0.15910584106580991</v>
      </c>
      <c r="U4794">
        <v>0.38297425503545568</v>
      </c>
      <c r="V4794">
        <v>-0.21192360821141479</v>
      </c>
      <c r="W4794">
        <v>-0.35744028865086419</v>
      </c>
      <c r="X4794">
        <v>-0.80644560922993824</v>
      </c>
      <c r="Y4794" t="str">
        <f t="shared" si="296"/>
        <v>&gt;72</v>
      </c>
      <c r="Z4794" s="20">
        <f t="shared" si="297"/>
        <v>0.80079681274900394</v>
      </c>
      <c r="AA4794" t="str">
        <f t="shared" si="298"/>
        <v>80%-100%</v>
      </c>
      <c r="AB4794">
        <f t="shared" si="299"/>
        <v>1.832265161441803E-4</v>
      </c>
    </row>
    <row r="4795" spans="1:28" x14ac:dyDescent="0.25">
      <c r="A4795" t="s">
        <v>10482</v>
      </c>
      <c r="B4795" t="s">
        <v>10483</v>
      </c>
      <c r="C4795" t="s">
        <v>77</v>
      </c>
      <c r="D4795" t="s">
        <v>98</v>
      </c>
      <c r="E4795">
        <v>49</v>
      </c>
      <c r="F4795" t="s">
        <v>87</v>
      </c>
      <c r="G4795">
        <v>2018</v>
      </c>
      <c r="H4795" t="s">
        <v>15</v>
      </c>
      <c r="J4795" t="s">
        <v>80</v>
      </c>
      <c r="K4795">
        <v>84</v>
      </c>
      <c r="L4795" s="18">
        <v>43419</v>
      </c>
      <c r="M4795" s="18">
        <v>45976</v>
      </c>
      <c r="N4795" s="18">
        <v>44090</v>
      </c>
      <c r="O4795">
        <v>40235600</v>
      </c>
      <c r="P4795">
        <v>20117800</v>
      </c>
      <c r="Q4795">
        <v>20117800</v>
      </c>
      <c r="R4795">
        <v>445727</v>
      </c>
      <c r="S4795" t="s">
        <v>563</v>
      </c>
      <c r="T4795">
        <v>0.2168648110562737</v>
      </c>
      <c r="U4795">
        <v>-0.85216124758390532</v>
      </c>
      <c r="V4795">
        <v>0.32803285986234038</v>
      </c>
      <c r="W4795">
        <v>1.0943268527783301</v>
      </c>
      <c r="X4795">
        <v>-1.1931849962106531</v>
      </c>
      <c r="Y4795" t="str">
        <f t="shared" si="296"/>
        <v>&gt;72</v>
      </c>
      <c r="Z4795" s="20">
        <f t="shared" si="297"/>
        <v>0.5</v>
      </c>
      <c r="AA4795" t="str">
        <f t="shared" si="298"/>
        <v>40%-60%</v>
      </c>
      <c r="AB4795">
        <f t="shared" si="299"/>
        <v>9.2426110678867749E-5</v>
      </c>
    </row>
    <row r="4796" spans="1:28" x14ac:dyDescent="0.25">
      <c r="A4796" t="s">
        <v>10484</v>
      </c>
      <c r="B4796" t="s">
        <v>10485</v>
      </c>
      <c r="C4796" t="s">
        <v>77</v>
      </c>
      <c r="D4796" t="s">
        <v>209</v>
      </c>
      <c r="E4796">
        <v>61</v>
      </c>
      <c r="F4796" t="s">
        <v>79</v>
      </c>
      <c r="G4796">
        <v>2019</v>
      </c>
      <c r="H4796" t="s">
        <v>13</v>
      </c>
      <c r="I4796" t="s">
        <v>84</v>
      </c>
      <c r="J4796" t="s">
        <v>80</v>
      </c>
      <c r="K4796">
        <v>84</v>
      </c>
      <c r="L4796" s="18">
        <v>43739</v>
      </c>
      <c r="M4796" s="18">
        <v>46032</v>
      </c>
      <c r="N4796" s="18">
        <v>44299</v>
      </c>
      <c r="O4796">
        <v>32329950</v>
      </c>
      <c r="P4796">
        <v>22329950</v>
      </c>
      <c r="Q4796">
        <v>10000000</v>
      </c>
      <c r="R4796">
        <v>455074</v>
      </c>
      <c r="S4796" t="s">
        <v>262</v>
      </c>
      <c r="T4796">
        <v>-0.34102712435068899</v>
      </c>
      <c r="U4796">
        <v>-6.9150610517225694E-2</v>
      </c>
      <c r="V4796">
        <v>0.48612183982770601</v>
      </c>
      <c r="W4796">
        <v>-0.44091175228601981</v>
      </c>
      <c r="X4796">
        <v>-1.11583711881451</v>
      </c>
      <c r="Y4796" t="str">
        <f t="shared" si="296"/>
        <v>&gt;72</v>
      </c>
      <c r="Z4796" s="20">
        <f t="shared" si="297"/>
        <v>0.69068928346625957</v>
      </c>
      <c r="AA4796" t="str">
        <f t="shared" si="298"/>
        <v>60%-80%</v>
      </c>
      <c r="AB4796">
        <f t="shared" si="299"/>
        <v>9.4364307953242828E-5</v>
      </c>
    </row>
    <row r="4797" spans="1:28" x14ac:dyDescent="0.25">
      <c r="A4797" t="s">
        <v>10486</v>
      </c>
      <c r="B4797" t="s">
        <v>10487</v>
      </c>
      <c r="C4797" t="s">
        <v>77</v>
      </c>
      <c r="D4797" t="s">
        <v>807</v>
      </c>
      <c r="E4797">
        <v>61</v>
      </c>
      <c r="F4797" t="s">
        <v>17</v>
      </c>
      <c r="G4797">
        <v>2021</v>
      </c>
      <c r="H4797" t="s">
        <v>110</v>
      </c>
      <c r="I4797" t="s">
        <v>84</v>
      </c>
      <c r="J4797" t="s">
        <v>80</v>
      </c>
      <c r="K4797">
        <v>72</v>
      </c>
      <c r="L4797" s="18">
        <v>44120</v>
      </c>
      <c r="M4797" s="18">
        <v>46311</v>
      </c>
      <c r="N4797" s="18">
        <v>44344</v>
      </c>
      <c r="O4797">
        <v>64963580</v>
      </c>
      <c r="P4797">
        <v>64963580</v>
      </c>
      <c r="Q4797">
        <v>0</v>
      </c>
      <c r="R4797">
        <v>1652667</v>
      </c>
      <c r="S4797" t="s">
        <v>146</v>
      </c>
      <c r="T4797">
        <v>-8.633732775185822E-2</v>
      </c>
      <c r="U4797">
        <v>1.2009447865714571</v>
      </c>
      <c r="V4797">
        <v>0.4070773498450232</v>
      </c>
      <c r="W4797">
        <v>0.53869977017749349</v>
      </c>
      <c r="X4797">
        <v>-0.57440197704150942</v>
      </c>
      <c r="Y4797" t="str">
        <f t="shared" si="296"/>
        <v>61-72</v>
      </c>
      <c r="Z4797" s="20">
        <f t="shared" si="297"/>
        <v>1</v>
      </c>
      <c r="AA4797" t="str">
        <f t="shared" si="298"/>
        <v>80%-100%</v>
      </c>
      <c r="AB4797">
        <f t="shared" si="299"/>
        <v>3.4269762221564396E-4</v>
      </c>
    </row>
    <row r="4798" spans="1:28" x14ac:dyDescent="0.25">
      <c r="A4798" t="s">
        <v>10488</v>
      </c>
      <c r="B4798" t="s">
        <v>10489</v>
      </c>
      <c r="C4798" t="s">
        <v>77</v>
      </c>
      <c r="D4798" t="s">
        <v>580</v>
      </c>
      <c r="E4798">
        <v>59</v>
      </c>
      <c r="F4798" t="s">
        <v>17</v>
      </c>
      <c r="G4798">
        <v>2020</v>
      </c>
      <c r="H4798" t="s">
        <v>17</v>
      </c>
      <c r="I4798" t="s">
        <v>84</v>
      </c>
      <c r="J4798" t="s">
        <v>80</v>
      </c>
      <c r="K4798">
        <v>72</v>
      </c>
      <c r="L4798" s="18">
        <v>43784</v>
      </c>
      <c r="M4798" s="18">
        <v>45976</v>
      </c>
      <c r="N4798" s="18">
        <v>43951</v>
      </c>
      <c r="O4798">
        <v>57950000</v>
      </c>
      <c r="P4798">
        <v>28975000</v>
      </c>
      <c r="Q4798">
        <v>28975000</v>
      </c>
      <c r="R4798">
        <v>712441</v>
      </c>
      <c r="S4798" t="s">
        <v>287</v>
      </c>
      <c r="T4798">
        <v>-0.60784500650184503</v>
      </c>
      <c r="U4798">
        <v>-0.85216124758390532</v>
      </c>
      <c r="V4798">
        <v>0.13042163490563341</v>
      </c>
      <c r="W4798">
        <v>0.50550939762829505</v>
      </c>
      <c r="X4798">
        <v>0.97255557088134947</v>
      </c>
      <c r="Y4798" t="str">
        <f t="shared" si="296"/>
        <v>61-72</v>
      </c>
      <c r="Z4798" s="20">
        <f t="shared" si="297"/>
        <v>0.5</v>
      </c>
      <c r="AA4798" t="str">
        <f t="shared" si="298"/>
        <v>40%-60%</v>
      </c>
      <c r="AB4798">
        <f t="shared" si="299"/>
        <v>1.4773202143501116E-4</v>
      </c>
    </row>
    <row r="4799" spans="1:28" x14ac:dyDescent="0.25">
      <c r="A4799" t="s">
        <v>10490</v>
      </c>
      <c r="B4799" t="s">
        <v>10491</v>
      </c>
      <c r="C4799" t="s">
        <v>77</v>
      </c>
      <c r="D4799" t="s">
        <v>436</v>
      </c>
      <c r="E4799">
        <v>49</v>
      </c>
      <c r="F4799" t="s">
        <v>87</v>
      </c>
      <c r="G4799">
        <v>2019</v>
      </c>
      <c r="H4799" t="s">
        <v>15</v>
      </c>
      <c r="J4799" t="s">
        <v>80</v>
      </c>
      <c r="K4799">
        <v>84</v>
      </c>
      <c r="L4799" s="18">
        <v>43455</v>
      </c>
      <c r="M4799" s="18">
        <v>46012</v>
      </c>
      <c r="N4799" s="18">
        <v>43881</v>
      </c>
      <c r="O4799">
        <v>33530000</v>
      </c>
      <c r="P4799">
        <v>16765000</v>
      </c>
      <c r="Q4799">
        <v>16765000</v>
      </c>
      <c r="R4799">
        <v>389990</v>
      </c>
      <c r="S4799" t="s">
        <v>337</v>
      </c>
      <c r="T4799">
        <v>0.47155460765510449</v>
      </c>
      <c r="U4799">
        <v>-0.85216124758390532</v>
      </c>
      <c r="V4799">
        <v>1.185489993161002E-2</v>
      </c>
      <c r="W4799">
        <v>-0.68312181500105029</v>
      </c>
      <c r="X4799">
        <v>0.35377255171220601</v>
      </c>
      <c r="Y4799" t="str">
        <f t="shared" si="296"/>
        <v>&gt;72</v>
      </c>
      <c r="Z4799" s="20">
        <f t="shared" si="297"/>
        <v>0.5</v>
      </c>
      <c r="AA4799" t="str">
        <f t="shared" si="298"/>
        <v>40%-60%</v>
      </c>
      <c r="AB4799">
        <f t="shared" si="299"/>
        <v>8.086846635642811E-5</v>
      </c>
    </row>
    <row r="4800" spans="1:28" x14ac:dyDescent="0.25">
      <c r="A4800" t="s">
        <v>10492</v>
      </c>
      <c r="B4800" t="s">
        <v>10493</v>
      </c>
      <c r="C4800" t="s">
        <v>77</v>
      </c>
      <c r="D4800" t="s">
        <v>285</v>
      </c>
      <c r="E4800">
        <v>241</v>
      </c>
      <c r="F4800" t="s">
        <v>87</v>
      </c>
      <c r="G4800">
        <v>2018</v>
      </c>
      <c r="H4800" t="s">
        <v>15</v>
      </c>
      <c r="J4800" t="s">
        <v>80</v>
      </c>
      <c r="K4800">
        <v>84</v>
      </c>
      <c r="L4800" s="18">
        <v>42741</v>
      </c>
      <c r="M4800" s="18">
        <v>45444</v>
      </c>
      <c r="N4800" s="18">
        <v>43747</v>
      </c>
      <c r="O4800">
        <v>31521000</v>
      </c>
      <c r="P4800">
        <v>31521000</v>
      </c>
      <c r="Q4800">
        <v>0</v>
      </c>
      <c r="R4800">
        <v>679852</v>
      </c>
      <c r="S4800" t="s">
        <v>144</v>
      </c>
      <c r="T4800">
        <v>0.53219503541673086</v>
      </c>
      <c r="U4800">
        <v>1.2009447865714571</v>
      </c>
      <c r="V4800">
        <v>0.23215426484804561</v>
      </c>
      <c r="W4800">
        <v>-1.524622005372637E-2</v>
      </c>
      <c r="X4800">
        <v>-0.57440197704150942</v>
      </c>
      <c r="Y4800" t="str">
        <f t="shared" si="296"/>
        <v>&gt;72</v>
      </c>
      <c r="Z4800" s="20">
        <f t="shared" si="297"/>
        <v>1</v>
      </c>
      <c r="AA4800" t="str">
        <f t="shared" si="298"/>
        <v>80%-100%</v>
      </c>
      <c r="AB4800">
        <f t="shared" si="299"/>
        <v>1.4097435469973682E-4</v>
      </c>
    </row>
    <row r="4801" spans="1:28" x14ac:dyDescent="0.25">
      <c r="A4801" t="s">
        <v>1061</v>
      </c>
      <c r="B4801" t="s">
        <v>1062</v>
      </c>
      <c r="C4801" t="s">
        <v>77</v>
      </c>
      <c r="D4801" t="s">
        <v>231</v>
      </c>
      <c r="E4801">
        <v>59</v>
      </c>
      <c r="F4801" t="s">
        <v>79</v>
      </c>
      <c r="G4801">
        <v>2020</v>
      </c>
      <c r="H4801" t="s">
        <v>13</v>
      </c>
      <c r="I4801" t="s">
        <v>84</v>
      </c>
      <c r="J4801" t="s">
        <v>80</v>
      </c>
      <c r="K4801">
        <v>84</v>
      </c>
      <c r="L4801" s="18">
        <v>43664</v>
      </c>
      <c r="M4801" s="18">
        <v>46221</v>
      </c>
      <c r="N4801" s="18">
        <v>43784</v>
      </c>
      <c r="O4801">
        <v>39390000</v>
      </c>
      <c r="P4801">
        <v>39390000</v>
      </c>
      <c r="Q4801">
        <v>0</v>
      </c>
      <c r="R4801">
        <v>801636</v>
      </c>
      <c r="S4801" t="s">
        <v>252</v>
      </c>
      <c r="T4801">
        <v>-1.3234020540890361</v>
      </c>
      <c r="U4801">
        <v>1.2009447865714571</v>
      </c>
      <c r="V4801">
        <v>0.46950554188824178</v>
      </c>
      <c r="W4801">
        <v>3.7752380393778719</v>
      </c>
      <c r="X4801">
        <v>1.5913385900504931</v>
      </c>
      <c r="Y4801" t="str">
        <f t="shared" si="296"/>
        <v>&gt;72</v>
      </c>
      <c r="Z4801" s="20">
        <f t="shared" si="297"/>
        <v>1</v>
      </c>
      <c r="AA4801" t="str">
        <f t="shared" si="298"/>
        <v>80%-100%</v>
      </c>
      <c r="AB4801">
        <f t="shared" si="299"/>
        <v>1.6622752864458475E-4</v>
      </c>
    </row>
    <row r="4802" spans="1:28" x14ac:dyDescent="0.25">
      <c r="A4802" t="s">
        <v>10494</v>
      </c>
      <c r="B4802" t="s">
        <v>10495</v>
      </c>
      <c r="C4802" t="s">
        <v>77</v>
      </c>
      <c r="D4802" t="s">
        <v>209</v>
      </c>
      <c r="E4802">
        <v>60</v>
      </c>
      <c r="F4802" t="s">
        <v>117</v>
      </c>
      <c r="G4802">
        <v>2019</v>
      </c>
      <c r="H4802" t="s">
        <v>14</v>
      </c>
      <c r="J4802" t="s">
        <v>80</v>
      </c>
      <c r="K4802">
        <v>36</v>
      </c>
      <c r="L4802" s="18">
        <v>43433</v>
      </c>
      <c r="M4802" s="18">
        <v>44529</v>
      </c>
      <c r="N4802" s="18">
        <v>43797</v>
      </c>
      <c r="O4802">
        <v>40204350</v>
      </c>
      <c r="P4802">
        <v>7699652</v>
      </c>
      <c r="Q4802">
        <v>32504698</v>
      </c>
      <c r="R4802">
        <v>272161</v>
      </c>
      <c r="S4802" t="s">
        <v>473</v>
      </c>
      <c r="T4802">
        <v>0.95667802974811544</v>
      </c>
      <c r="U4802">
        <v>-2.1188746148437989</v>
      </c>
      <c r="V4802">
        <v>0.2094661248883162</v>
      </c>
      <c r="W4802">
        <v>-0.28652905769950171</v>
      </c>
      <c r="X4802">
        <v>-0.4197062222492236</v>
      </c>
      <c r="Y4802" t="str">
        <f t="shared" si="296"/>
        <v>25-36</v>
      </c>
      <c r="Z4802" s="20">
        <f t="shared" si="297"/>
        <v>0.2</v>
      </c>
      <c r="AA4802" t="str">
        <f t="shared" si="298"/>
        <v>20%</v>
      </c>
      <c r="AB4802">
        <f t="shared" si="299"/>
        <v>5.6435402630918309E-5</v>
      </c>
    </row>
    <row r="4803" spans="1:28" x14ac:dyDescent="0.25">
      <c r="A4803" t="s">
        <v>10496</v>
      </c>
      <c r="B4803" t="s">
        <v>10497</v>
      </c>
      <c r="C4803" t="s">
        <v>77</v>
      </c>
      <c r="D4803" t="s">
        <v>804</v>
      </c>
      <c r="E4803">
        <v>27</v>
      </c>
      <c r="F4803" t="s">
        <v>79</v>
      </c>
      <c r="G4803">
        <v>2019</v>
      </c>
      <c r="H4803" t="s">
        <v>13</v>
      </c>
      <c r="J4803" t="s">
        <v>80</v>
      </c>
      <c r="K4803">
        <v>84</v>
      </c>
      <c r="L4803" s="18">
        <v>43371</v>
      </c>
      <c r="M4803" s="18">
        <v>45928</v>
      </c>
      <c r="N4803" s="18">
        <v>44362</v>
      </c>
      <c r="O4803">
        <v>41990000</v>
      </c>
      <c r="P4803">
        <v>30990000</v>
      </c>
      <c r="Q4803">
        <v>11000000</v>
      </c>
      <c r="R4803">
        <v>609226</v>
      </c>
      <c r="S4803" t="s">
        <v>328</v>
      </c>
      <c r="T4803">
        <v>0.84752525977718796</v>
      </c>
      <c r="U4803">
        <v>0.1252521752016551</v>
      </c>
      <c r="V4803">
        <v>5.7971550066491268E-2</v>
      </c>
      <c r="W4803">
        <v>-0.37215026176466892</v>
      </c>
      <c r="X4803">
        <v>-0.57440197704150942</v>
      </c>
      <c r="Y4803" t="str">
        <f t="shared" ref="Y4803:Y4866" si="300">IF(K4803&lt;=24,"&lt;=24",IF(AND(K4803&gt;=25,K4803&lt;=36),"25-36",IF(AND(K4803&gt;=37,K4803&lt;=48),"37-48",IF(AND(K4803&gt;=49,K4803&lt;=60),"49-60",IF(AND(K4803&gt;=61,K4803&lt;=72),"61-72","&gt;72")))))</f>
        <v>&gt;72</v>
      </c>
      <c r="Z4803" s="20">
        <f t="shared" ref="Z4803:Z4866" si="301">IF(P4803/O4803&gt;0.2,P4803/O4803,0.2)</f>
        <v>0.73803286496784948</v>
      </c>
      <c r="AA4803" t="str">
        <f t="shared" ref="AA4803:AA4866" si="302">IF(Z4803&lt;=0.2,"20%",IF(AND(Z4803&gt;0.2,Z4803&lt;=0.4),"20%-40%",IF(AND(Z4803&gt;0.4,Z4803&lt;=0.6),"40%-60%",IF(AND(Z4803&gt;0.6,Z4803&lt;=0.8),"60%-80%","80%-100%"))))</f>
        <v>60%-80%</v>
      </c>
      <c r="AB4803">
        <f t="shared" ref="AB4803:AB4866" si="303">R4803/SUM($R$2:$R$5739)</f>
        <v>1.2632932199405439E-4</v>
      </c>
    </row>
    <row r="4804" spans="1:28" x14ac:dyDescent="0.25">
      <c r="A4804" t="s">
        <v>10498</v>
      </c>
      <c r="B4804" t="s">
        <v>10499</v>
      </c>
      <c r="C4804" t="s">
        <v>77</v>
      </c>
      <c r="D4804" t="s">
        <v>216</v>
      </c>
      <c r="E4804">
        <v>236</v>
      </c>
      <c r="F4804" t="s">
        <v>142</v>
      </c>
      <c r="G4804">
        <v>2017</v>
      </c>
      <c r="H4804" t="s">
        <v>143</v>
      </c>
      <c r="J4804" t="s">
        <v>80</v>
      </c>
      <c r="K4804">
        <v>36</v>
      </c>
      <c r="L4804" s="18">
        <v>42723</v>
      </c>
      <c r="M4804" s="18">
        <v>43818</v>
      </c>
      <c r="N4804" s="18">
        <v>43703</v>
      </c>
      <c r="O4804">
        <v>30990000</v>
      </c>
      <c r="P4804">
        <v>14990000</v>
      </c>
      <c r="Q4804">
        <v>16000000</v>
      </c>
      <c r="R4804">
        <v>485604</v>
      </c>
      <c r="S4804" t="s">
        <v>578</v>
      </c>
      <c r="T4804">
        <v>1.065830799719043</v>
      </c>
      <c r="U4804">
        <v>-0.91907435163349938</v>
      </c>
      <c r="V4804">
        <v>-1.844988699590389</v>
      </c>
      <c r="W4804">
        <v>-0.36857174217715949</v>
      </c>
      <c r="X4804">
        <v>0.81785981608906366</v>
      </c>
      <c r="Y4804" t="str">
        <f t="shared" si="300"/>
        <v>25-36</v>
      </c>
      <c r="Z4804" s="20">
        <f t="shared" si="301"/>
        <v>0.48370442078089704</v>
      </c>
      <c r="AA4804" t="str">
        <f t="shared" si="302"/>
        <v>40%-60%</v>
      </c>
      <c r="AB4804">
        <f t="shared" si="303"/>
        <v>1.0069501970960004E-4</v>
      </c>
    </row>
    <row r="4805" spans="1:28" x14ac:dyDescent="0.25">
      <c r="A4805" t="s">
        <v>10500</v>
      </c>
      <c r="B4805" t="s">
        <v>10501</v>
      </c>
      <c r="C4805" t="s">
        <v>77</v>
      </c>
      <c r="D4805" t="s">
        <v>128</v>
      </c>
      <c r="E4805">
        <v>236</v>
      </c>
      <c r="F4805" t="s">
        <v>79</v>
      </c>
      <c r="G4805">
        <v>2018</v>
      </c>
      <c r="H4805" t="s">
        <v>13</v>
      </c>
      <c r="J4805" t="s">
        <v>80</v>
      </c>
      <c r="K4805">
        <v>72</v>
      </c>
      <c r="L4805" s="18">
        <v>43098</v>
      </c>
      <c r="M4805" s="18">
        <v>45289</v>
      </c>
      <c r="N4805" s="18">
        <v>44187</v>
      </c>
      <c r="O4805">
        <v>41316800</v>
      </c>
      <c r="P4805">
        <v>20000000</v>
      </c>
      <c r="Q4805">
        <v>21316800</v>
      </c>
      <c r="R4805">
        <v>488756</v>
      </c>
      <c r="S4805" t="s">
        <v>710</v>
      </c>
      <c r="T4805">
        <v>0.26537715326557482</v>
      </c>
      <c r="U4805">
        <v>-0.91759540574174392</v>
      </c>
      <c r="V4805">
        <v>0.84182204474977862</v>
      </c>
      <c r="W4805">
        <v>-0.48274489784702951</v>
      </c>
      <c r="X4805">
        <v>-0.1103147126646518</v>
      </c>
      <c r="Y4805" t="str">
        <f t="shared" si="300"/>
        <v>61-72</v>
      </c>
      <c r="Z4805" s="20">
        <f t="shared" si="301"/>
        <v>0.48406459357936721</v>
      </c>
      <c r="AA4805" t="str">
        <f t="shared" si="302"/>
        <v>40%-60%</v>
      </c>
      <c r="AB4805">
        <f t="shared" si="303"/>
        <v>1.0134861956076407E-4</v>
      </c>
    </row>
    <row r="4806" spans="1:28" x14ac:dyDescent="0.25">
      <c r="A4806" t="s">
        <v>10502</v>
      </c>
      <c r="B4806" t="s">
        <v>10503</v>
      </c>
      <c r="C4806" t="s">
        <v>77</v>
      </c>
      <c r="D4806" t="s">
        <v>436</v>
      </c>
      <c r="E4806">
        <v>38</v>
      </c>
      <c r="F4806" t="s">
        <v>17</v>
      </c>
      <c r="G4806">
        <v>2019</v>
      </c>
      <c r="H4806" t="s">
        <v>17</v>
      </c>
      <c r="J4806" t="s">
        <v>80</v>
      </c>
      <c r="K4806">
        <v>84</v>
      </c>
      <c r="L4806" s="18">
        <v>43202</v>
      </c>
      <c r="M4806" s="18">
        <v>45995</v>
      </c>
      <c r="N4806" s="18">
        <v>43829</v>
      </c>
      <c r="O4806">
        <v>59390000</v>
      </c>
      <c r="P4806">
        <v>29570000</v>
      </c>
      <c r="Q4806">
        <v>29820000</v>
      </c>
      <c r="R4806">
        <v>687850</v>
      </c>
      <c r="S4806" t="s">
        <v>490</v>
      </c>
      <c r="T4806">
        <v>-0.38953946655999011</v>
      </c>
      <c r="U4806">
        <v>-0.86080372120806492</v>
      </c>
      <c r="V4806">
        <v>1.185489993161002E-2</v>
      </c>
      <c r="W4806">
        <v>-1.703484923040267E-2</v>
      </c>
      <c r="X4806">
        <v>0.35377255171220601</v>
      </c>
      <c r="Y4806" t="str">
        <f t="shared" si="300"/>
        <v>&gt;72</v>
      </c>
      <c r="Z4806" s="20">
        <f t="shared" si="301"/>
        <v>0.49789526856373129</v>
      </c>
      <c r="AA4806" t="str">
        <f t="shared" si="302"/>
        <v>40%-60%</v>
      </c>
      <c r="AB4806">
        <f t="shared" si="303"/>
        <v>1.426328228499938E-4</v>
      </c>
    </row>
    <row r="4807" spans="1:28" x14ac:dyDescent="0.25">
      <c r="A4807" t="s">
        <v>10504</v>
      </c>
      <c r="B4807" t="s">
        <v>10505</v>
      </c>
      <c r="C4807" t="s">
        <v>77</v>
      </c>
      <c r="D4807" t="s">
        <v>165</v>
      </c>
      <c r="E4807">
        <v>60</v>
      </c>
      <c r="F4807" t="s">
        <v>87</v>
      </c>
      <c r="G4807">
        <v>2020</v>
      </c>
      <c r="H4807" t="s">
        <v>15</v>
      </c>
      <c r="I4807" t="s">
        <v>84</v>
      </c>
      <c r="J4807" t="s">
        <v>80</v>
      </c>
      <c r="K4807">
        <v>72</v>
      </c>
      <c r="L4807" s="18">
        <v>43668</v>
      </c>
      <c r="M4807" s="18">
        <v>45860</v>
      </c>
      <c r="N4807" s="18">
        <v>43963</v>
      </c>
      <c r="O4807">
        <v>38470000</v>
      </c>
      <c r="P4807">
        <v>26929000</v>
      </c>
      <c r="Q4807">
        <v>11541000</v>
      </c>
      <c r="R4807">
        <v>656605</v>
      </c>
      <c r="S4807" t="s">
        <v>791</v>
      </c>
      <c r="T4807">
        <v>-2.669619550397142</v>
      </c>
      <c r="U4807">
        <v>-3.091883392176074E-2</v>
      </c>
      <c r="V4807">
        <v>0.2094661248883162</v>
      </c>
      <c r="W4807">
        <v>0.17016748144393931</v>
      </c>
      <c r="X4807">
        <v>-1.3478807510029389</v>
      </c>
      <c r="Y4807" t="str">
        <f t="shared" si="300"/>
        <v>61-72</v>
      </c>
      <c r="Z4807" s="20">
        <f t="shared" si="301"/>
        <v>0.7</v>
      </c>
      <c r="AA4807" t="str">
        <f t="shared" si="302"/>
        <v>60%-80%</v>
      </c>
      <c r="AB4807">
        <f t="shared" si="303"/>
        <v>1.3615384843704322E-4</v>
      </c>
    </row>
    <row r="4808" spans="1:28" x14ac:dyDescent="0.25">
      <c r="A4808" t="s">
        <v>10506</v>
      </c>
      <c r="B4808" t="s">
        <v>10507</v>
      </c>
      <c r="C4808" t="s">
        <v>77</v>
      </c>
      <c r="D4808" t="s">
        <v>555</v>
      </c>
      <c r="E4808">
        <v>49</v>
      </c>
      <c r="F4808" t="s">
        <v>674</v>
      </c>
      <c r="G4808">
        <v>2020</v>
      </c>
      <c r="H4808" t="s">
        <v>18</v>
      </c>
      <c r="I4808" t="s">
        <v>188</v>
      </c>
      <c r="J4808" t="s">
        <v>80</v>
      </c>
      <c r="K4808">
        <v>72</v>
      </c>
      <c r="L4808" s="18">
        <v>44044</v>
      </c>
      <c r="M4808" s="18">
        <v>46030</v>
      </c>
      <c r="N4808" s="18">
        <v>44508</v>
      </c>
      <c r="O4808">
        <v>97500200</v>
      </c>
      <c r="P4808">
        <v>82334666</v>
      </c>
      <c r="Q4808">
        <v>15165534</v>
      </c>
      <c r="R4808">
        <v>1740418</v>
      </c>
      <c r="S4808" t="s">
        <v>829</v>
      </c>
      <c r="T4808">
        <v>0.48368269320742968</v>
      </c>
      <c r="U4808">
        <v>0.56224969945187531</v>
      </c>
      <c r="V4808">
        <v>-0.2206640712579844</v>
      </c>
      <c r="W4808">
        <v>1.59079807057728</v>
      </c>
      <c r="X4808">
        <v>1.823382222238922</v>
      </c>
      <c r="Y4808" t="str">
        <f t="shared" si="300"/>
        <v>61-72</v>
      </c>
      <c r="Z4808" s="20">
        <f t="shared" si="301"/>
        <v>0.84445638060229622</v>
      </c>
      <c r="AA4808" t="str">
        <f t="shared" si="302"/>
        <v>80%-100%</v>
      </c>
      <c r="AB4808">
        <f t="shared" si="303"/>
        <v>3.6089370106700663E-4</v>
      </c>
    </row>
    <row r="4809" spans="1:28" x14ac:dyDescent="0.25">
      <c r="A4809" t="s">
        <v>10508</v>
      </c>
      <c r="B4809" t="s">
        <v>10509</v>
      </c>
      <c r="C4809" t="s">
        <v>77</v>
      </c>
      <c r="D4809" t="s">
        <v>256</v>
      </c>
      <c r="E4809">
        <v>59</v>
      </c>
      <c r="F4809" t="s">
        <v>87</v>
      </c>
      <c r="G4809">
        <v>2018</v>
      </c>
      <c r="H4809" t="s">
        <v>15</v>
      </c>
      <c r="J4809" t="s">
        <v>80</v>
      </c>
      <c r="K4809">
        <v>84</v>
      </c>
      <c r="L4809" s="18">
        <v>42776</v>
      </c>
      <c r="M4809" s="18">
        <v>45567</v>
      </c>
      <c r="N4809" s="18">
        <v>44034</v>
      </c>
      <c r="O4809">
        <v>31990000</v>
      </c>
      <c r="P4809">
        <v>28791000</v>
      </c>
      <c r="Q4809">
        <v>3199000</v>
      </c>
      <c r="R4809">
        <v>654827</v>
      </c>
      <c r="S4809" t="s">
        <v>296</v>
      </c>
      <c r="T4809">
        <v>-0.25613052548441212</v>
      </c>
      <c r="U4809">
        <v>0.79032357974038436</v>
      </c>
      <c r="V4809">
        <v>0.92086653473246149</v>
      </c>
      <c r="W4809">
        <v>-0.72379562084891647</v>
      </c>
      <c r="X4809">
        <v>-1.1931849962106531</v>
      </c>
      <c r="Y4809" t="str">
        <f t="shared" si="300"/>
        <v>&gt;72</v>
      </c>
      <c r="Z4809" s="20">
        <f t="shared" si="301"/>
        <v>0.9</v>
      </c>
      <c r="AA4809" t="str">
        <f t="shared" si="302"/>
        <v>80%-100%</v>
      </c>
      <c r="AB4809">
        <f t="shared" si="303"/>
        <v>1.3578516171896908E-4</v>
      </c>
    </row>
    <row r="4810" spans="1:28" x14ac:dyDescent="0.25">
      <c r="A4810" t="s">
        <v>10510</v>
      </c>
      <c r="B4810" t="s">
        <v>10511</v>
      </c>
      <c r="C4810" t="s">
        <v>77</v>
      </c>
      <c r="D4810" t="s">
        <v>1288</v>
      </c>
      <c r="E4810">
        <v>60</v>
      </c>
      <c r="F4810" t="s">
        <v>95</v>
      </c>
      <c r="G4810">
        <v>2012</v>
      </c>
      <c r="H4810" t="s">
        <v>16</v>
      </c>
      <c r="J4810" t="s">
        <v>96</v>
      </c>
      <c r="K4810">
        <v>60</v>
      </c>
      <c r="L4810" s="18">
        <v>43706</v>
      </c>
      <c r="M4810" s="18">
        <v>45533</v>
      </c>
      <c r="N4810" s="18">
        <v>44320</v>
      </c>
      <c r="O4810">
        <v>35000000</v>
      </c>
      <c r="P4810">
        <v>18000000</v>
      </c>
      <c r="Q4810">
        <v>17000000</v>
      </c>
      <c r="R4810">
        <v>456811</v>
      </c>
      <c r="S4810" t="s">
        <v>10512</v>
      </c>
      <c r="T4810">
        <v>-0.71699777647277252</v>
      </c>
      <c r="U4810">
        <v>-0.79350107517946666</v>
      </c>
      <c r="V4810">
        <v>-0.22527857001643839</v>
      </c>
      <c r="W4810">
        <v>-0.95085261897661044</v>
      </c>
      <c r="X4810">
        <v>-1.270532873606796</v>
      </c>
      <c r="Y4810" t="str">
        <f t="shared" si="300"/>
        <v>49-60</v>
      </c>
      <c r="Z4810" s="20">
        <f t="shared" si="301"/>
        <v>0.51428571428571423</v>
      </c>
      <c r="AA4810" t="str">
        <f t="shared" si="302"/>
        <v>40%-60%</v>
      </c>
      <c r="AB4810">
        <f t="shared" si="303"/>
        <v>9.4724492896603208E-5</v>
      </c>
    </row>
    <row r="4811" spans="1:28" x14ac:dyDescent="0.25">
      <c r="A4811" t="s">
        <v>10513</v>
      </c>
      <c r="B4811" t="s">
        <v>10514</v>
      </c>
      <c r="C4811" t="s">
        <v>77</v>
      </c>
      <c r="D4811" t="s">
        <v>145</v>
      </c>
      <c r="E4811">
        <v>38</v>
      </c>
      <c r="F4811" t="s">
        <v>25</v>
      </c>
      <c r="G4811">
        <v>2021</v>
      </c>
      <c r="H4811" t="s">
        <v>25</v>
      </c>
      <c r="I4811" t="s">
        <v>84</v>
      </c>
      <c r="J4811" t="s">
        <v>80</v>
      </c>
      <c r="K4811">
        <v>84</v>
      </c>
      <c r="L4811" s="18">
        <v>44270</v>
      </c>
      <c r="M4811" s="18">
        <v>46827</v>
      </c>
      <c r="N4811" s="18">
        <v>44410</v>
      </c>
      <c r="O4811">
        <v>41410000</v>
      </c>
      <c r="P4811">
        <v>41410000</v>
      </c>
      <c r="Q4811">
        <v>0</v>
      </c>
      <c r="R4811">
        <v>909285</v>
      </c>
      <c r="S4811" t="s">
        <v>259</v>
      </c>
      <c r="T4811">
        <v>-1.3719143962983369</v>
      </c>
      <c r="U4811">
        <v>1.2009447865714571</v>
      </c>
      <c r="V4811">
        <v>-0.22527857001643839</v>
      </c>
      <c r="W4811">
        <v>-0.59485633395488846</v>
      </c>
      <c r="X4811">
        <v>-0.57440197704150942</v>
      </c>
      <c r="Y4811" t="str">
        <f t="shared" si="300"/>
        <v>&gt;72</v>
      </c>
      <c r="Z4811" s="20">
        <f t="shared" si="301"/>
        <v>1</v>
      </c>
      <c r="AA4811" t="str">
        <f t="shared" si="302"/>
        <v>80%-100%</v>
      </c>
      <c r="AB4811">
        <f t="shared" si="303"/>
        <v>1.8854966391677926E-4</v>
      </c>
    </row>
    <row r="4812" spans="1:28" x14ac:dyDescent="0.25">
      <c r="A4812" t="s">
        <v>10515</v>
      </c>
      <c r="B4812" t="s">
        <v>10516</v>
      </c>
      <c r="C4812" t="s">
        <v>77</v>
      </c>
      <c r="D4812" t="s">
        <v>239</v>
      </c>
      <c r="E4812">
        <v>50</v>
      </c>
      <c r="F4812" t="s">
        <v>87</v>
      </c>
      <c r="G4812">
        <v>2019</v>
      </c>
      <c r="H4812" t="s">
        <v>15</v>
      </c>
      <c r="J4812" t="s">
        <v>80</v>
      </c>
      <c r="K4812">
        <v>36</v>
      </c>
      <c r="L4812" s="18">
        <v>43420</v>
      </c>
      <c r="M4812" s="18">
        <v>44516</v>
      </c>
      <c r="N4812" s="18">
        <v>43776</v>
      </c>
      <c r="O4812">
        <v>35600000</v>
      </c>
      <c r="P4812">
        <v>10000000</v>
      </c>
      <c r="Q4812">
        <v>25600000</v>
      </c>
      <c r="R4812">
        <v>365005</v>
      </c>
      <c r="S4812" t="s">
        <v>109</v>
      </c>
      <c r="T4812">
        <v>1.1992397407946209</v>
      </c>
      <c r="U4812">
        <v>-1.7518369254722099</v>
      </c>
      <c r="V4812">
        <v>-0.1067118350424142</v>
      </c>
      <c r="W4812">
        <v>0.22382370151442441</v>
      </c>
      <c r="X4812">
        <v>-0.18766259006079469</v>
      </c>
      <c r="Y4812" t="str">
        <f t="shared" si="300"/>
        <v>25-36</v>
      </c>
      <c r="Z4812" s="20">
        <f t="shared" si="301"/>
        <v>0.2808988764044944</v>
      </c>
      <c r="AA4812" t="str">
        <f t="shared" si="302"/>
        <v>20%-40%</v>
      </c>
      <c r="AB4812">
        <f t="shared" si="303"/>
        <v>7.5687567790015236E-5</v>
      </c>
    </row>
    <row r="4813" spans="1:28" x14ac:dyDescent="0.25">
      <c r="A4813" t="s">
        <v>10517</v>
      </c>
      <c r="B4813" t="s">
        <v>10518</v>
      </c>
      <c r="C4813" t="s">
        <v>77</v>
      </c>
      <c r="D4813" t="s">
        <v>893</v>
      </c>
      <c r="E4813">
        <v>49</v>
      </c>
      <c r="F4813" t="s">
        <v>11</v>
      </c>
      <c r="G4813">
        <v>2021</v>
      </c>
      <c r="H4813" t="s">
        <v>11</v>
      </c>
      <c r="I4813" t="s">
        <v>188</v>
      </c>
      <c r="J4813" t="s">
        <v>80</v>
      </c>
      <c r="K4813">
        <v>72</v>
      </c>
      <c r="L4813" s="18">
        <v>44165</v>
      </c>
      <c r="M4813" s="18">
        <v>46356</v>
      </c>
      <c r="N4813" s="18">
        <v>44480</v>
      </c>
      <c r="O4813">
        <v>74750000</v>
      </c>
      <c r="P4813">
        <v>37375000</v>
      </c>
      <c r="Q4813">
        <v>37375000</v>
      </c>
      <c r="R4813">
        <v>958717</v>
      </c>
      <c r="S4813" t="s">
        <v>336</v>
      </c>
      <c r="T4813">
        <v>0.1804805543992978</v>
      </c>
      <c r="U4813">
        <v>-0.85216124758390532</v>
      </c>
      <c r="V4813">
        <v>0.24898836987965761</v>
      </c>
      <c r="W4813">
        <v>-0.3376455504625222</v>
      </c>
      <c r="X4813">
        <v>0.1217289195237771</v>
      </c>
      <c r="Y4813" t="str">
        <f t="shared" si="300"/>
        <v>61-72</v>
      </c>
      <c r="Z4813" s="20">
        <f t="shared" si="301"/>
        <v>0.5</v>
      </c>
      <c r="AA4813" t="str">
        <f t="shared" si="302"/>
        <v>40%-60%</v>
      </c>
      <c r="AB4813">
        <f t="shared" si="303"/>
        <v>1.9879990117653194E-4</v>
      </c>
    </row>
    <row r="4814" spans="1:28" x14ac:dyDescent="0.25">
      <c r="A4814" t="s">
        <v>10519</v>
      </c>
      <c r="B4814" t="s">
        <v>10520</v>
      </c>
      <c r="C4814" t="s">
        <v>77</v>
      </c>
      <c r="D4814" t="s">
        <v>195</v>
      </c>
      <c r="E4814">
        <v>27</v>
      </c>
      <c r="F4814" t="s">
        <v>87</v>
      </c>
      <c r="G4814">
        <v>2020</v>
      </c>
      <c r="H4814" t="s">
        <v>15</v>
      </c>
      <c r="I4814" t="s">
        <v>84</v>
      </c>
      <c r="J4814" t="s">
        <v>80</v>
      </c>
      <c r="K4814">
        <v>84</v>
      </c>
      <c r="L4814" s="18">
        <v>43779</v>
      </c>
      <c r="M4814" s="18">
        <v>46306</v>
      </c>
      <c r="N4814" s="18">
        <v>44138</v>
      </c>
      <c r="O4814">
        <v>38690000</v>
      </c>
      <c r="P4814">
        <v>39872000</v>
      </c>
      <c r="Q4814">
        <v>0</v>
      </c>
      <c r="R4814">
        <v>793936</v>
      </c>
      <c r="S4814" t="s">
        <v>101</v>
      </c>
      <c r="T4814">
        <v>-0.81402246089137476</v>
      </c>
      <c r="U4814">
        <v>1.3263917409457979</v>
      </c>
      <c r="V4814">
        <v>0.2094661248883162</v>
      </c>
      <c r="W4814">
        <v>-0.69679126993543761</v>
      </c>
      <c r="X4814">
        <v>-0.65174985443765243</v>
      </c>
      <c r="Y4814" t="str">
        <f t="shared" si="300"/>
        <v>&gt;72</v>
      </c>
      <c r="Z4814" s="20">
        <f t="shared" si="301"/>
        <v>1.0305505298526751</v>
      </c>
      <c r="AA4814" t="str">
        <f t="shared" si="302"/>
        <v>80%-100%</v>
      </c>
      <c r="AB4814">
        <f t="shared" si="303"/>
        <v>1.646308538812716E-4</v>
      </c>
    </row>
    <row r="4815" spans="1:28" x14ac:dyDescent="0.25">
      <c r="A4815" t="s">
        <v>10521</v>
      </c>
      <c r="B4815" t="s">
        <v>10522</v>
      </c>
      <c r="C4815" t="s">
        <v>77</v>
      </c>
      <c r="D4815" t="s">
        <v>239</v>
      </c>
      <c r="E4815">
        <v>38</v>
      </c>
      <c r="F4815" t="s">
        <v>87</v>
      </c>
      <c r="G4815">
        <v>2019</v>
      </c>
      <c r="H4815" t="s">
        <v>15</v>
      </c>
      <c r="J4815" t="s">
        <v>80</v>
      </c>
      <c r="K4815">
        <v>60</v>
      </c>
      <c r="L4815" s="18">
        <v>43292</v>
      </c>
      <c r="M4815" s="18">
        <v>45237</v>
      </c>
      <c r="N4815" s="18">
        <v>43906</v>
      </c>
      <c r="O4815">
        <v>37490000</v>
      </c>
      <c r="P4815">
        <v>35651000</v>
      </c>
      <c r="Q4815">
        <v>1839000</v>
      </c>
      <c r="R4815">
        <v>920110</v>
      </c>
      <c r="S4815" t="s">
        <v>135</v>
      </c>
      <c r="T4815">
        <v>-1.954062502809951</v>
      </c>
      <c r="U4815">
        <v>0.99952243411417663</v>
      </c>
      <c r="V4815">
        <v>5.1377144922950549E-2</v>
      </c>
      <c r="W4815">
        <v>8.2865185009155184E-2</v>
      </c>
      <c r="X4815">
        <v>-1.425228628399082</v>
      </c>
      <c r="Y4815" t="str">
        <f t="shared" si="300"/>
        <v>49-60</v>
      </c>
      <c r="Z4815" s="20">
        <f t="shared" si="301"/>
        <v>0.95094691917844754</v>
      </c>
      <c r="AA4815" t="str">
        <f t="shared" si="302"/>
        <v>80%-100%</v>
      </c>
      <c r="AB4815">
        <f t="shared" si="303"/>
        <v>1.9079433980156689E-4</v>
      </c>
    </row>
    <row r="4816" spans="1:28" x14ac:dyDescent="0.25">
      <c r="A4816" t="s">
        <v>10523</v>
      </c>
      <c r="B4816" t="s">
        <v>10524</v>
      </c>
      <c r="C4816" t="s">
        <v>77</v>
      </c>
      <c r="D4816" t="s">
        <v>212</v>
      </c>
      <c r="E4816">
        <v>27</v>
      </c>
      <c r="F4816" t="s">
        <v>117</v>
      </c>
      <c r="G4816">
        <v>2018</v>
      </c>
      <c r="H4816" t="s">
        <v>14</v>
      </c>
      <c r="J4816" t="s">
        <v>80</v>
      </c>
      <c r="K4816">
        <v>36</v>
      </c>
      <c r="L4816" s="18">
        <v>42961</v>
      </c>
      <c r="M4816" s="18">
        <v>44057</v>
      </c>
      <c r="N4816" s="18">
        <v>43558</v>
      </c>
      <c r="O4816">
        <v>42850000</v>
      </c>
      <c r="P4816">
        <v>17850000</v>
      </c>
      <c r="Q4816">
        <v>25000000</v>
      </c>
      <c r="R4816">
        <v>639304</v>
      </c>
      <c r="S4816" t="s">
        <v>328</v>
      </c>
      <c r="T4816">
        <v>1.3205205963178741</v>
      </c>
      <c r="U4816">
        <v>-1.194744868218931</v>
      </c>
      <c r="V4816">
        <v>0.52564408481904745</v>
      </c>
      <c r="W4816">
        <v>-0.4151573508027438</v>
      </c>
      <c r="X4816">
        <v>1.281947080465921</v>
      </c>
      <c r="Y4816" t="str">
        <f t="shared" si="300"/>
        <v>25-36</v>
      </c>
      <c r="Z4816" s="20">
        <f t="shared" si="301"/>
        <v>0.41656942823803966</v>
      </c>
      <c r="AA4816" t="str">
        <f t="shared" si="302"/>
        <v>40%-60%</v>
      </c>
      <c r="AB4816">
        <f t="shared" si="303"/>
        <v>1.3256630686820154E-4</v>
      </c>
    </row>
    <row r="4817" spans="1:28" x14ac:dyDescent="0.25">
      <c r="A4817" t="s">
        <v>10525</v>
      </c>
      <c r="B4817" t="s">
        <v>10526</v>
      </c>
      <c r="C4817" t="s">
        <v>77</v>
      </c>
      <c r="D4817" t="s">
        <v>256</v>
      </c>
      <c r="E4817">
        <v>236</v>
      </c>
      <c r="F4817" t="s">
        <v>12</v>
      </c>
      <c r="G4817">
        <v>2018</v>
      </c>
      <c r="H4817" t="s">
        <v>12</v>
      </c>
      <c r="J4817" t="s">
        <v>80</v>
      </c>
      <c r="K4817">
        <v>60</v>
      </c>
      <c r="L4817" s="18">
        <v>42998</v>
      </c>
      <c r="M4817" s="18">
        <v>44824</v>
      </c>
      <c r="N4817" s="18">
        <v>43430</v>
      </c>
      <c r="O4817">
        <v>78990000</v>
      </c>
      <c r="P4817">
        <v>78990000</v>
      </c>
      <c r="Q4817">
        <v>0</v>
      </c>
      <c r="R4817">
        <v>2092841</v>
      </c>
      <c r="S4817" t="s">
        <v>164</v>
      </c>
      <c r="T4817">
        <v>-0.65635734871114615</v>
      </c>
      <c r="U4817">
        <v>1.2009447865714571</v>
      </c>
      <c r="V4817">
        <v>0.48612183982770601</v>
      </c>
      <c r="W4817">
        <v>2.7003887343067872</v>
      </c>
      <c r="X4817">
        <v>1.0499034482774929</v>
      </c>
      <c r="Y4817" t="str">
        <f t="shared" si="300"/>
        <v>49-60</v>
      </c>
      <c r="Z4817" s="20">
        <f t="shared" si="301"/>
        <v>1</v>
      </c>
      <c r="AA4817" t="str">
        <f t="shared" si="302"/>
        <v>80%-100%</v>
      </c>
      <c r="AB4817">
        <f t="shared" si="303"/>
        <v>4.3397226082169641E-4</v>
      </c>
    </row>
    <row r="4818" spans="1:28" x14ac:dyDescent="0.25">
      <c r="A4818" t="s">
        <v>10527</v>
      </c>
      <c r="B4818" t="s">
        <v>10528</v>
      </c>
      <c r="C4818" t="s">
        <v>77</v>
      </c>
      <c r="D4818" t="s">
        <v>439</v>
      </c>
      <c r="E4818">
        <v>60</v>
      </c>
      <c r="F4818" t="s">
        <v>17</v>
      </c>
      <c r="G4818">
        <v>2018</v>
      </c>
      <c r="H4818" t="s">
        <v>17</v>
      </c>
      <c r="J4818" t="s">
        <v>80</v>
      </c>
      <c r="K4818">
        <v>84</v>
      </c>
      <c r="L4818" s="18">
        <v>42901</v>
      </c>
      <c r="M4818" s="18">
        <v>45458</v>
      </c>
      <c r="N4818" s="18">
        <v>43486</v>
      </c>
      <c r="O4818">
        <v>61960000</v>
      </c>
      <c r="P4818">
        <v>48960000</v>
      </c>
      <c r="Q4818">
        <v>13000000</v>
      </c>
      <c r="R4818">
        <v>1073856</v>
      </c>
      <c r="S4818" t="s">
        <v>338</v>
      </c>
      <c r="T4818">
        <v>0.85965334532951332</v>
      </c>
      <c r="U4818">
        <v>0.33940900722931011</v>
      </c>
      <c r="V4818">
        <v>0.44834588523130731</v>
      </c>
      <c r="W4818">
        <v>-0.33502284722368458</v>
      </c>
      <c r="X4818">
        <v>-0.49705409964536651</v>
      </c>
      <c r="Y4818" t="str">
        <f t="shared" si="300"/>
        <v>&gt;72</v>
      </c>
      <c r="Z4818" s="20">
        <f t="shared" si="301"/>
        <v>0.79018721755971599</v>
      </c>
      <c r="AA4818" t="str">
        <f t="shared" si="302"/>
        <v>60%-80%</v>
      </c>
      <c r="AB4818">
        <f t="shared" si="303"/>
        <v>2.2267516553667649E-4</v>
      </c>
    </row>
    <row r="4819" spans="1:28" x14ac:dyDescent="0.25">
      <c r="A4819" t="s">
        <v>10529</v>
      </c>
      <c r="B4819" t="s">
        <v>10530</v>
      </c>
      <c r="C4819" t="s">
        <v>77</v>
      </c>
      <c r="D4819" t="s">
        <v>231</v>
      </c>
      <c r="E4819">
        <v>49</v>
      </c>
      <c r="F4819" t="s">
        <v>79</v>
      </c>
      <c r="G4819">
        <v>2020</v>
      </c>
      <c r="H4819" t="s">
        <v>13</v>
      </c>
      <c r="I4819" t="s">
        <v>84</v>
      </c>
      <c r="J4819" t="s">
        <v>80</v>
      </c>
      <c r="K4819">
        <v>48</v>
      </c>
      <c r="L4819" s="18">
        <v>43675</v>
      </c>
      <c r="M4819" s="18">
        <v>45136</v>
      </c>
      <c r="N4819" s="18">
        <v>44529</v>
      </c>
      <c r="O4819">
        <v>36490000</v>
      </c>
      <c r="P4819">
        <v>24490000</v>
      </c>
      <c r="Q4819">
        <v>12000000</v>
      </c>
      <c r="R4819">
        <v>713714</v>
      </c>
      <c r="S4819" t="s">
        <v>81</v>
      </c>
      <c r="T4819">
        <v>1.393289109631825</v>
      </c>
      <c r="U4819">
        <v>-0.14941270369241519</v>
      </c>
      <c r="V4819">
        <v>-0.43476583437059402</v>
      </c>
      <c r="W4819">
        <v>-0.84343629296956113</v>
      </c>
      <c r="X4819">
        <v>0.35377255171220601</v>
      </c>
      <c r="Y4819" t="str">
        <f t="shared" si="300"/>
        <v>37-48</v>
      </c>
      <c r="Z4819" s="20">
        <f t="shared" si="301"/>
        <v>0.67114277884351881</v>
      </c>
      <c r="AA4819" t="str">
        <f t="shared" si="302"/>
        <v>60%-80%</v>
      </c>
      <c r="AB4819">
        <f t="shared" si="303"/>
        <v>1.4799599117185501E-4</v>
      </c>
    </row>
    <row r="4820" spans="1:28" x14ac:dyDescent="0.25">
      <c r="A4820" t="s">
        <v>10531</v>
      </c>
      <c r="B4820" t="s">
        <v>10532</v>
      </c>
      <c r="C4820" t="s">
        <v>77</v>
      </c>
      <c r="D4820" t="s">
        <v>478</v>
      </c>
      <c r="E4820">
        <v>74</v>
      </c>
      <c r="F4820" t="s">
        <v>79</v>
      </c>
      <c r="G4820">
        <v>2019</v>
      </c>
      <c r="H4820" t="s">
        <v>13</v>
      </c>
      <c r="J4820" t="s">
        <v>80</v>
      </c>
      <c r="K4820">
        <v>72</v>
      </c>
      <c r="L4820" s="18">
        <v>43322</v>
      </c>
      <c r="M4820" s="18">
        <v>45573</v>
      </c>
      <c r="N4820" s="18">
        <v>44214</v>
      </c>
      <c r="O4820">
        <v>32990000</v>
      </c>
      <c r="P4820">
        <v>31340500</v>
      </c>
      <c r="Q4820">
        <v>1649500</v>
      </c>
      <c r="R4820">
        <v>734403</v>
      </c>
      <c r="S4820" t="s">
        <v>401</v>
      </c>
      <c r="T4820">
        <v>0.79901291756788695</v>
      </c>
      <c r="U4820">
        <v>0.99563418315592023</v>
      </c>
      <c r="V4820">
        <v>0.2324669253281727</v>
      </c>
      <c r="W4820">
        <v>-0.76486671545619656</v>
      </c>
      <c r="X4820">
        <v>1.127251325673635</v>
      </c>
      <c r="Y4820" t="str">
        <f t="shared" si="300"/>
        <v>61-72</v>
      </c>
      <c r="Z4820" s="20">
        <f t="shared" si="301"/>
        <v>0.95</v>
      </c>
      <c r="AA4820" t="str">
        <f t="shared" si="302"/>
        <v>80%-100%</v>
      </c>
      <c r="AB4820">
        <f t="shared" si="303"/>
        <v>1.5228606963655446E-4</v>
      </c>
    </row>
    <row r="4821" spans="1:28" x14ac:dyDescent="0.25">
      <c r="A4821" t="s">
        <v>10533</v>
      </c>
      <c r="B4821" t="s">
        <v>10534</v>
      </c>
      <c r="C4821" t="s">
        <v>77</v>
      </c>
      <c r="D4821" t="s">
        <v>572</v>
      </c>
      <c r="E4821">
        <v>60</v>
      </c>
      <c r="F4821" t="s">
        <v>87</v>
      </c>
      <c r="G4821">
        <v>2020</v>
      </c>
      <c r="H4821" t="s">
        <v>24</v>
      </c>
      <c r="I4821" t="s">
        <v>84</v>
      </c>
      <c r="J4821" t="s">
        <v>80</v>
      </c>
      <c r="K4821">
        <v>60</v>
      </c>
      <c r="L4821" s="18">
        <v>44049</v>
      </c>
      <c r="M4821" s="18">
        <v>45816</v>
      </c>
      <c r="N4821" s="18">
        <v>44446</v>
      </c>
      <c r="O4821">
        <v>37990000</v>
      </c>
      <c r="P4821">
        <v>7990000</v>
      </c>
      <c r="Q4821">
        <v>30000000</v>
      </c>
      <c r="R4821">
        <v>223183</v>
      </c>
      <c r="S4821" t="s">
        <v>137</v>
      </c>
      <c r="T4821">
        <v>8.3455869980695638E-2</v>
      </c>
      <c r="U4821">
        <v>-2.0416548988542269</v>
      </c>
      <c r="V4821">
        <v>0.13042163490563341</v>
      </c>
      <c r="W4821">
        <v>1.6478363896105279</v>
      </c>
      <c r="X4821">
        <v>1.2045992030697781</v>
      </c>
      <c r="Y4821" t="str">
        <f t="shared" si="300"/>
        <v>49-60</v>
      </c>
      <c r="Z4821" s="20">
        <f t="shared" si="301"/>
        <v>0.21031850486970255</v>
      </c>
      <c r="AA4821" t="str">
        <f t="shared" si="302"/>
        <v>20%-40%</v>
      </c>
      <c r="AB4821">
        <f t="shared" si="303"/>
        <v>4.6279306974093431E-5</v>
      </c>
    </row>
    <row r="4822" spans="1:28" x14ac:dyDescent="0.25">
      <c r="A4822" t="s">
        <v>10535</v>
      </c>
      <c r="B4822" t="s">
        <v>10536</v>
      </c>
      <c r="C4822" t="s">
        <v>77</v>
      </c>
      <c r="D4822" t="s">
        <v>212</v>
      </c>
      <c r="E4822">
        <v>236</v>
      </c>
      <c r="F4822" t="s">
        <v>17</v>
      </c>
      <c r="G4822">
        <v>2018</v>
      </c>
      <c r="H4822" t="s">
        <v>17</v>
      </c>
      <c r="J4822" t="s">
        <v>80</v>
      </c>
      <c r="K4822">
        <v>60</v>
      </c>
      <c r="L4822" s="18">
        <v>42989</v>
      </c>
      <c r="M4822" s="18">
        <v>44874</v>
      </c>
      <c r="N4822" s="18">
        <v>44407</v>
      </c>
      <c r="O4822">
        <v>58040000</v>
      </c>
      <c r="P4822">
        <v>43000000</v>
      </c>
      <c r="Q4822">
        <v>15040000</v>
      </c>
      <c r="R4822">
        <v>1091474</v>
      </c>
      <c r="S4822" t="s">
        <v>139</v>
      </c>
      <c r="T4822">
        <v>0.1198401266376715</v>
      </c>
      <c r="U4822">
        <v>0.13689534640272341</v>
      </c>
      <c r="V4822">
        <v>0.80229979975843724</v>
      </c>
      <c r="W4822">
        <v>-0.32505021895975827</v>
      </c>
      <c r="X4822">
        <v>-1.3478807510029389</v>
      </c>
      <c r="Y4822" t="str">
        <f t="shared" si="300"/>
        <v>49-60</v>
      </c>
      <c r="Z4822" s="20">
        <f t="shared" si="301"/>
        <v>0.74086836664369404</v>
      </c>
      <c r="AA4822" t="str">
        <f t="shared" si="302"/>
        <v>60%-80%</v>
      </c>
      <c r="AB4822">
        <f t="shared" si="303"/>
        <v>2.2632844033928056E-4</v>
      </c>
    </row>
    <row r="4823" spans="1:28" x14ac:dyDescent="0.25">
      <c r="A4823" t="s">
        <v>10537</v>
      </c>
      <c r="B4823" t="s">
        <v>10538</v>
      </c>
      <c r="C4823" t="s">
        <v>77</v>
      </c>
      <c r="D4823" t="s">
        <v>439</v>
      </c>
      <c r="E4823">
        <v>59</v>
      </c>
      <c r="F4823" t="s">
        <v>117</v>
      </c>
      <c r="G4823">
        <v>2018</v>
      </c>
      <c r="H4823" t="s">
        <v>14</v>
      </c>
      <c r="J4823" t="s">
        <v>80</v>
      </c>
      <c r="K4823">
        <v>84</v>
      </c>
      <c r="L4823" s="18">
        <v>42914</v>
      </c>
      <c r="M4823" s="18">
        <v>45471</v>
      </c>
      <c r="N4823" s="18">
        <v>43507</v>
      </c>
      <c r="O4823">
        <v>40707500</v>
      </c>
      <c r="P4823">
        <v>37707500</v>
      </c>
      <c r="Q4823">
        <v>3000000</v>
      </c>
      <c r="R4823">
        <v>821323</v>
      </c>
      <c r="S4823" t="s">
        <v>163</v>
      </c>
      <c r="T4823">
        <v>1.1507273985853199</v>
      </c>
      <c r="U4823">
        <v>0.89833135649267082</v>
      </c>
      <c r="V4823">
        <v>0.35865394435897741</v>
      </c>
      <c r="W4823">
        <v>-0.4736065925730587</v>
      </c>
      <c r="X4823">
        <v>-0.65174985443765243</v>
      </c>
      <c r="Y4823" t="str">
        <f t="shared" si="300"/>
        <v>&gt;72</v>
      </c>
      <c r="Z4823" s="20">
        <f t="shared" si="301"/>
        <v>0.92630350672480499</v>
      </c>
      <c r="AA4823" t="str">
        <f t="shared" si="302"/>
        <v>80%-100%</v>
      </c>
      <c r="AB4823">
        <f t="shared" si="303"/>
        <v>1.7030983202969462E-4</v>
      </c>
    </row>
    <row r="4824" spans="1:28" x14ac:dyDescent="0.25">
      <c r="A4824" t="s">
        <v>10539</v>
      </c>
      <c r="B4824" t="s">
        <v>10540</v>
      </c>
      <c r="C4824" t="s">
        <v>77</v>
      </c>
      <c r="D4824" t="s">
        <v>392</v>
      </c>
      <c r="E4824">
        <v>38</v>
      </c>
      <c r="F4824" t="s">
        <v>79</v>
      </c>
      <c r="G4824">
        <v>2019</v>
      </c>
      <c r="H4824" t="s">
        <v>13</v>
      </c>
      <c r="J4824" t="s">
        <v>80</v>
      </c>
      <c r="K4824">
        <v>84</v>
      </c>
      <c r="L4824" s="18">
        <v>43238</v>
      </c>
      <c r="M4824" s="18">
        <v>45795</v>
      </c>
      <c r="N4824" s="18">
        <v>44405</v>
      </c>
      <c r="O4824">
        <v>34530000</v>
      </c>
      <c r="P4824">
        <v>27530000</v>
      </c>
      <c r="Q4824">
        <v>7000000</v>
      </c>
      <c r="R4824">
        <v>580037</v>
      </c>
      <c r="S4824" t="s">
        <v>135</v>
      </c>
      <c r="T4824">
        <v>1.3690329385271749</v>
      </c>
      <c r="U4824">
        <v>0.36852415297241042</v>
      </c>
      <c r="V4824">
        <v>-6.6966289366872087E-2</v>
      </c>
      <c r="W4824">
        <v>-0.74742716610394577</v>
      </c>
      <c r="X4824">
        <v>0.97255557088134947</v>
      </c>
      <c r="Y4824" t="str">
        <f t="shared" si="300"/>
        <v>&gt;72</v>
      </c>
      <c r="Z4824" s="20">
        <f t="shared" si="301"/>
        <v>0.79727772951057052</v>
      </c>
      <c r="AA4824" t="str">
        <f t="shared" si="302"/>
        <v>60%-80%</v>
      </c>
      <c r="AB4824">
        <f t="shared" si="303"/>
        <v>1.2027668047894432E-4</v>
      </c>
    </row>
    <row r="4825" spans="1:28" x14ac:dyDescent="0.25">
      <c r="A4825" t="s">
        <v>10541</v>
      </c>
      <c r="B4825" t="s">
        <v>10542</v>
      </c>
      <c r="C4825" t="s">
        <v>77</v>
      </c>
      <c r="D4825" t="s">
        <v>246</v>
      </c>
      <c r="E4825">
        <v>74</v>
      </c>
      <c r="F4825" t="s">
        <v>79</v>
      </c>
      <c r="G4825">
        <v>2020</v>
      </c>
      <c r="H4825" t="s">
        <v>13</v>
      </c>
      <c r="I4825" t="s">
        <v>84</v>
      </c>
      <c r="J4825" t="s">
        <v>80</v>
      </c>
      <c r="K4825">
        <v>72</v>
      </c>
      <c r="L4825" s="18">
        <v>43629</v>
      </c>
      <c r="M4825" s="18">
        <v>45821</v>
      </c>
      <c r="N4825" s="18">
        <v>43735</v>
      </c>
      <c r="O4825">
        <v>34640000</v>
      </c>
      <c r="P4825">
        <v>30000000</v>
      </c>
      <c r="Q4825">
        <v>4640000</v>
      </c>
      <c r="R4825">
        <v>807762</v>
      </c>
      <c r="S4825" t="s">
        <v>113</v>
      </c>
      <c r="T4825">
        <v>0.14409629774232199</v>
      </c>
      <c r="U4825">
        <v>0.65092099913029733</v>
      </c>
      <c r="V4825">
        <v>0.92086653473246149</v>
      </c>
      <c r="W4825">
        <v>-0.18485035139503231</v>
      </c>
      <c r="X4825">
        <v>-0.18766259006079469</v>
      </c>
      <c r="Y4825" t="str">
        <f t="shared" si="300"/>
        <v>61-72</v>
      </c>
      <c r="Z4825" s="20">
        <f t="shared" si="301"/>
        <v>0.86605080831408776</v>
      </c>
      <c r="AA4825" t="str">
        <f t="shared" si="302"/>
        <v>80%-100%</v>
      </c>
      <c r="AB4825">
        <f t="shared" si="303"/>
        <v>1.6749781820303363E-4</v>
      </c>
    </row>
    <row r="4826" spans="1:28" x14ac:dyDescent="0.25">
      <c r="A4826" t="s">
        <v>10543</v>
      </c>
      <c r="B4826" t="s">
        <v>10544</v>
      </c>
      <c r="C4826" t="s">
        <v>77</v>
      </c>
      <c r="D4826" t="s">
        <v>779</v>
      </c>
      <c r="E4826">
        <v>84</v>
      </c>
      <c r="F4826" t="s">
        <v>87</v>
      </c>
      <c r="G4826">
        <v>2020</v>
      </c>
      <c r="H4826" t="s">
        <v>24</v>
      </c>
      <c r="I4826" t="s">
        <v>84</v>
      </c>
      <c r="J4826" t="s">
        <v>80</v>
      </c>
      <c r="K4826">
        <v>84</v>
      </c>
      <c r="L4826" s="18">
        <v>43796</v>
      </c>
      <c r="M4826" s="18">
        <v>46353</v>
      </c>
      <c r="N4826" s="18">
        <v>44291</v>
      </c>
      <c r="O4826">
        <v>37046200</v>
      </c>
      <c r="P4826">
        <v>27046200</v>
      </c>
      <c r="Q4826">
        <v>10000000</v>
      </c>
      <c r="R4826">
        <v>582319</v>
      </c>
      <c r="S4826" t="s">
        <v>208</v>
      </c>
      <c r="T4826">
        <v>-0.63210117760649565</v>
      </c>
      <c r="U4826">
        <v>9.2541747039541516E-2</v>
      </c>
      <c r="V4826">
        <v>0.2094661248883162</v>
      </c>
      <c r="W4826">
        <v>-0.13025550758885579</v>
      </c>
      <c r="X4826">
        <v>-0.96114136402222416</v>
      </c>
      <c r="Y4826" t="str">
        <f t="shared" si="300"/>
        <v>&gt;72</v>
      </c>
      <c r="Z4826" s="20">
        <f t="shared" si="301"/>
        <v>0.73006678147826232</v>
      </c>
      <c r="AA4826" t="str">
        <f t="shared" si="302"/>
        <v>60%-80%</v>
      </c>
      <c r="AB4826">
        <f t="shared" si="303"/>
        <v>1.2074987681788985E-4</v>
      </c>
    </row>
    <row r="4827" spans="1:28" x14ac:dyDescent="0.25">
      <c r="A4827" t="s">
        <v>10545</v>
      </c>
      <c r="B4827" t="s">
        <v>10546</v>
      </c>
      <c r="C4827" t="s">
        <v>77</v>
      </c>
      <c r="D4827" t="s">
        <v>250</v>
      </c>
      <c r="E4827">
        <v>62</v>
      </c>
      <c r="F4827" t="s">
        <v>95</v>
      </c>
      <c r="G4827">
        <v>2011</v>
      </c>
      <c r="H4827" t="s">
        <v>16</v>
      </c>
      <c r="J4827" t="s">
        <v>80</v>
      </c>
      <c r="K4827">
        <v>60</v>
      </c>
      <c r="L4827" s="18">
        <v>43837</v>
      </c>
      <c r="M4827" s="18">
        <v>45839</v>
      </c>
      <c r="N4827" s="18">
        <v>44522</v>
      </c>
      <c r="O4827">
        <v>19900000</v>
      </c>
      <c r="P4827">
        <v>13900000</v>
      </c>
      <c r="Q4827">
        <v>6000000</v>
      </c>
      <c r="R4827">
        <v>387773</v>
      </c>
      <c r="S4827" t="s">
        <v>103</v>
      </c>
      <c r="T4827">
        <v>-1.9661905883622759</v>
      </c>
      <c r="U4827">
        <v>-3.7109103371475112E-2</v>
      </c>
      <c r="V4827">
        <v>0.6442108197930716</v>
      </c>
      <c r="W4827">
        <v>-0.80086366590815528</v>
      </c>
      <c r="X4827">
        <v>-1.11583711881451</v>
      </c>
      <c r="Y4827" t="str">
        <f t="shared" si="300"/>
        <v>49-60</v>
      </c>
      <c r="Z4827" s="20">
        <f t="shared" si="301"/>
        <v>0.69849246231155782</v>
      </c>
      <c r="AA4827" t="str">
        <f t="shared" si="302"/>
        <v>60%-80%</v>
      </c>
      <c r="AB4827">
        <f t="shared" si="303"/>
        <v>8.0408748440809254E-5</v>
      </c>
    </row>
    <row r="4828" spans="1:28" x14ac:dyDescent="0.25">
      <c r="A4828" t="s">
        <v>10547</v>
      </c>
      <c r="B4828" t="s">
        <v>10548</v>
      </c>
      <c r="C4828" t="s">
        <v>77</v>
      </c>
      <c r="D4828" t="s">
        <v>648</v>
      </c>
      <c r="E4828">
        <v>220</v>
      </c>
      <c r="F4828" t="s">
        <v>95</v>
      </c>
      <c r="G4828">
        <v>2011</v>
      </c>
      <c r="H4828" t="s">
        <v>16</v>
      </c>
      <c r="J4828" t="s">
        <v>96</v>
      </c>
      <c r="K4828">
        <v>60</v>
      </c>
      <c r="L4828" s="18">
        <v>44443</v>
      </c>
      <c r="M4828" s="18">
        <v>46121</v>
      </c>
      <c r="N4828" s="18">
        <v>44347</v>
      </c>
      <c r="O4828">
        <v>26500000</v>
      </c>
      <c r="P4828">
        <v>20000000</v>
      </c>
      <c r="Q4828">
        <v>6500000</v>
      </c>
      <c r="R4828">
        <v>657736</v>
      </c>
      <c r="S4828" t="s">
        <v>163</v>
      </c>
      <c r="T4828">
        <v>-0.71699777647277252</v>
      </c>
      <c r="U4828">
        <v>0.19376069434429821</v>
      </c>
      <c r="V4828">
        <v>0.16994387989697479</v>
      </c>
      <c r="W4828">
        <v>-0.48024466708289842</v>
      </c>
      <c r="X4828">
        <v>-1.11583711881451</v>
      </c>
      <c r="Y4828" t="str">
        <f t="shared" si="300"/>
        <v>49-60</v>
      </c>
      <c r="Z4828" s="20">
        <f t="shared" si="301"/>
        <v>0.75471698113207553</v>
      </c>
      <c r="AA4828" t="str">
        <f t="shared" si="302"/>
        <v>60%-80%</v>
      </c>
      <c r="AB4828">
        <f t="shared" si="303"/>
        <v>1.3638837300292727E-4</v>
      </c>
    </row>
    <row r="4829" spans="1:28" x14ac:dyDescent="0.25">
      <c r="A4829" t="s">
        <v>10549</v>
      </c>
      <c r="B4829" t="s">
        <v>10550</v>
      </c>
      <c r="C4829" t="s">
        <v>77</v>
      </c>
      <c r="D4829" t="s">
        <v>98</v>
      </c>
      <c r="E4829">
        <v>50</v>
      </c>
      <c r="F4829" t="s">
        <v>17</v>
      </c>
      <c r="G4829">
        <v>2019</v>
      </c>
      <c r="H4829" t="s">
        <v>17</v>
      </c>
      <c r="J4829" t="s">
        <v>80</v>
      </c>
      <c r="K4829">
        <v>84</v>
      </c>
      <c r="L4829" s="18">
        <v>43447</v>
      </c>
      <c r="M4829" s="18">
        <v>46004</v>
      </c>
      <c r="N4829" s="18">
        <v>43781</v>
      </c>
      <c r="O4829">
        <v>62690000</v>
      </c>
      <c r="P4829">
        <v>31345000</v>
      </c>
      <c r="Q4829">
        <v>31345000</v>
      </c>
      <c r="R4829">
        <v>694474</v>
      </c>
      <c r="S4829" t="s">
        <v>220</v>
      </c>
      <c r="T4829">
        <v>1.7813878473062339</v>
      </c>
      <c r="U4829">
        <v>-0.85216124758390532</v>
      </c>
      <c r="V4829">
        <v>0.32803285986234038</v>
      </c>
      <c r="W4829">
        <v>-2.2385469189058951E-2</v>
      </c>
      <c r="X4829">
        <v>1.668686467446636</v>
      </c>
      <c r="Y4829" t="str">
        <f t="shared" si="300"/>
        <v>&gt;72</v>
      </c>
      <c r="Z4829" s="20">
        <f t="shared" si="301"/>
        <v>0.5</v>
      </c>
      <c r="AA4829" t="str">
        <f t="shared" si="302"/>
        <v>40%-60%</v>
      </c>
      <c r="AB4829">
        <f t="shared" si="303"/>
        <v>1.4400637786716084E-4</v>
      </c>
    </row>
    <row r="4830" spans="1:28" x14ac:dyDescent="0.25">
      <c r="A4830" t="s">
        <v>10551</v>
      </c>
      <c r="B4830" t="s">
        <v>10552</v>
      </c>
      <c r="C4830" t="s">
        <v>77</v>
      </c>
      <c r="D4830" t="s">
        <v>292</v>
      </c>
      <c r="E4830">
        <v>38</v>
      </c>
      <c r="F4830" t="s">
        <v>95</v>
      </c>
      <c r="G4830">
        <v>2018</v>
      </c>
      <c r="H4830" t="s">
        <v>16</v>
      </c>
      <c r="J4830" t="s">
        <v>96</v>
      </c>
      <c r="K4830">
        <v>84</v>
      </c>
      <c r="L4830" s="18">
        <v>44085</v>
      </c>
      <c r="M4830" s="18">
        <v>46700</v>
      </c>
      <c r="N4830" s="18">
        <v>44355</v>
      </c>
      <c r="O4830">
        <v>83000000</v>
      </c>
      <c r="P4830">
        <v>45000000</v>
      </c>
      <c r="Q4830">
        <v>38000000</v>
      </c>
      <c r="R4830">
        <v>1029585</v>
      </c>
      <c r="S4830" t="s">
        <v>160</v>
      </c>
      <c r="T4830">
        <v>0.19260863995162311</v>
      </c>
      <c r="U4830">
        <v>-0.6790077266310437</v>
      </c>
      <c r="V4830">
        <v>0.32803285986234038</v>
      </c>
      <c r="W4830">
        <v>-0.28118972246751223</v>
      </c>
      <c r="X4830">
        <v>-0.26501046745693763</v>
      </c>
      <c r="Y4830" t="str">
        <f t="shared" si="300"/>
        <v>&gt;72</v>
      </c>
      <c r="Z4830" s="20">
        <f t="shared" si="301"/>
        <v>0.54216867469879515</v>
      </c>
      <c r="AA4830" t="str">
        <f t="shared" si="302"/>
        <v>40%-60%</v>
      </c>
      <c r="AB4830">
        <f t="shared" si="303"/>
        <v>2.1349511508906137E-4</v>
      </c>
    </row>
    <row r="4831" spans="1:28" x14ac:dyDescent="0.25">
      <c r="A4831" t="s">
        <v>10553</v>
      </c>
      <c r="B4831" t="s">
        <v>10554</v>
      </c>
      <c r="C4831" t="s">
        <v>77</v>
      </c>
      <c r="D4831" t="s">
        <v>10555</v>
      </c>
      <c r="E4831">
        <v>61</v>
      </c>
      <c r="F4831" t="s">
        <v>11</v>
      </c>
      <c r="G4831">
        <v>2019</v>
      </c>
      <c r="H4831" t="s">
        <v>11</v>
      </c>
      <c r="I4831" t="s">
        <v>188</v>
      </c>
      <c r="J4831" t="s">
        <v>80</v>
      </c>
      <c r="K4831">
        <v>72</v>
      </c>
      <c r="L4831" s="18">
        <v>43803</v>
      </c>
      <c r="M4831" s="18">
        <v>45759</v>
      </c>
      <c r="N4831" s="18">
        <v>44112</v>
      </c>
      <c r="O4831">
        <v>54900000</v>
      </c>
      <c r="P4831">
        <v>54900000</v>
      </c>
      <c r="Q4831">
        <v>0</v>
      </c>
      <c r="R4831">
        <v>1124433</v>
      </c>
      <c r="S4831" t="s">
        <v>332</v>
      </c>
      <c r="U4831">
        <v>1.2009447865714571</v>
      </c>
      <c r="V4831">
        <v>-0.60138462381672553</v>
      </c>
      <c r="Y4831" t="str">
        <f t="shared" si="300"/>
        <v>61-72</v>
      </c>
      <c r="Z4831" s="20">
        <f t="shared" si="301"/>
        <v>1</v>
      </c>
      <c r="AA4831" t="str">
        <f t="shared" si="302"/>
        <v>80%-100%</v>
      </c>
      <c r="AB4831">
        <f t="shared" si="303"/>
        <v>2.3316283040733746E-4</v>
      </c>
    </row>
    <row r="4832" spans="1:28" x14ac:dyDescent="0.25">
      <c r="A4832" t="s">
        <v>10556</v>
      </c>
      <c r="B4832" t="s">
        <v>10557</v>
      </c>
      <c r="C4832" t="s">
        <v>77</v>
      </c>
      <c r="D4832" t="s">
        <v>106</v>
      </c>
      <c r="E4832">
        <v>236</v>
      </c>
      <c r="F4832" t="s">
        <v>117</v>
      </c>
      <c r="G4832">
        <v>2022</v>
      </c>
      <c r="H4832" t="s">
        <v>29</v>
      </c>
      <c r="I4832" t="s">
        <v>84</v>
      </c>
      <c r="J4832" t="s">
        <v>80</v>
      </c>
      <c r="K4832">
        <v>60</v>
      </c>
      <c r="L4832" s="18">
        <v>44498</v>
      </c>
      <c r="M4832" s="18">
        <v>46324</v>
      </c>
      <c r="N4832" s="18">
        <v>44547</v>
      </c>
      <c r="O4832">
        <v>66690000</v>
      </c>
      <c r="P4832">
        <v>31690000</v>
      </c>
      <c r="Q4832">
        <v>35000000</v>
      </c>
      <c r="R4832">
        <v>766338</v>
      </c>
      <c r="S4832" t="s">
        <v>699</v>
      </c>
      <c r="T4832">
        <v>0.362401837684177</v>
      </c>
      <c r="U4832">
        <v>-0.954062296812489</v>
      </c>
      <c r="V4832">
        <v>-0.69954550991253528</v>
      </c>
      <c r="W4832">
        <v>0.4620300095888451</v>
      </c>
      <c r="X4832">
        <v>4.4381042127634142E-2</v>
      </c>
      <c r="Y4832" t="str">
        <f t="shared" si="300"/>
        <v>49-60</v>
      </c>
      <c r="Z4832" s="20">
        <f t="shared" si="301"/>
        <v>0.47518368571000152</v>
      </c>
      <c r="AA4832" t="str">
        <f t="shared" si="302"/>
        <v>40%-60%</v>
      </c>
      <c r="AB4832">
        <f t="shared" si="303"/>
        <v>1.5890812269712661E-4</v>
      </c>
    </row>
    <row r="4833" spans="1:28" x14ac:dyDescent="0.25">
      <c r="A4833" t="s">
        <v>10558</v>
      </c>
      <c r="B4833" t="s">
        <v>10559</v>
      </c>
      <c r="C4833" t="s">
        <v>77</v>
      </c>
      <c r="D4833" t="s">
        <v>258</v>
      </c>
      <c r="E4833">
        <v>87</v>
      </c>
      <c r="F4833" t="s">
        <v>25</v>
      </c>
      <c r="G4833">
        <v>2020</v>
      </c>
      <c r="H4833" t="s">
        <v>25</v>
      </c>
      <c r="I4833" t="s">
        <v>84</v>
      </c>
      <c r="J4833" t="s">
        <v>80</v>
      </c>
      <c r="K4833">
        <v>84</v>
      </c>
      <c r="L4833" s="18">
        <v>43609</v>
      </c>
      <c r="M4833" s="18">
        <v>46166</v>
      </c>
      <c r="N4833" s="18">
        <v>44463</v>
      </c>
      <c r="O4833">
        <v>32990000</v>
      </c>
      <c r="P4833">
        <v>29922597</v>
      </c>
      <c r="Q4833">
        <v>3067403</v>
      </c>
      <c r="R4833">
        <v>752155</v>
      </c>
      <c r="S4833" t="s">
        <v>257</v>
      </c>
      <c r="T4833">
        <v>-0.17123392661813511</v>
      </c>
      <c r="U4833">
        <v>0.8191500846323081</v>
      </c>
      <c r="V4833">
        <v>7.2968661150905598E-2</v>
      </c>
      <c r="W4833">
        <v>-0.49490153560062439</v>
      </c>
      <c r="X4833">
        <v>-0.65174985443765243</v>
      </c>
      <c r="Y4833" t="str">
        <f t="shared" si="300"/>
        <v>&gt;72</v>
      </c>
      <c r="Z4833" s="20">
        <f t="shared" si="301"/>
        <v>0.90702021824795398</v>
      </c>
      <c r="AA4833" t="str">
        <f t="shared" si="302"/>
        <v>80%-100%</v>
      </c>
      <c r="AB4833">
        <f t="shared" si="303"/>
        <v>1.5596713072724732E-4</v>
      </c>
    </row>
    <row r="4834" spans="1:28" x14ac:dyDescent="0.25">
      <c r="A4834" t="s">
        <v>10560</v>
      </c>
      <c r="B4834" t="s">
        <v>10561</v>
      </c>
      <c r="C4834" t="s">
        <v>77</v>
      </c>
      <c r="D4834" t="s">
        <v>132</v>
      </c>
      <c r="E4834">
        <v>48</v>
      </c>
      <c r="F4834" t="s">
        <v>79</v>
      </c>
      <c r="G4834">
        <v>2018</v>
      </c>
      <c r="H4834" t="s">
        <v>13</v>
      </c>
      <c r="J4834" t="s">
        <v>80</v>
      </c>
      <c r="K4834">
        <v>72</v>
      </c>
      <c r="L4834" s="18">
        <v>42983</v>
      </c>
      <c r="M4834" s="18">
        <v>45055</v>
      </c>
      <c r="N4834" s="18">
        <v>43091</v>
      </c>
      <c r="O4834">
        <v>45090000</v>
      </c>
      <c r="P4834">
        <v>22545000</v>
      </c>
      <c r="Q4834">
        <v>22545000</v>
      </c>
      <c r="R4834">
        <v>554248</v>
      </c>
      <c r="S4834" t="s">
        <v>178</v>
      </c>
      <c r="T4834">
        <v>1.2962644252132229</v>
      </c>
      <c r="U4834">
        <v>-0.85216124758390532</v>
      </c>
      <c r="V4834">
        <v>0.92086653473246149</v>
      </c>
      <c r="W4834">
        <v>-2.2114303845332001E-2</v>
      </c>
      <c r="X4834">
        <v>0.58581618390063472</v>
      </c>
      <c r="Y4834" t="str">
        <f t="shared" si="300"/>
        <v>61-72</v>
      </c>
      <c r="Z4834" s="20">
        <f t="shared" si="301"/>
        <v>0.5</v>
      </c>
      <c r="AA4834" t="str">
        <f t="shared" si="302"/>
        <v>40%-60%</v>
      </c>
      <c r="AB4834">
        <f t="shared" si="303"/>
        <v>1.1492906418399849E-4</v>
      </c>
    </row>
    <row r="4835" spans="1:28" x14ac:dyDescent="0.25">
      <c r="A4835" t="s">
        <v>10562</v>
      </c>
      <c r="B4835" t="s">
        <v>10563</v>
      </c>
      <c r="C4835" t="s">
        <v>77</v>
      </c>
      <c r="D4835" t="s">
        <v>165</v>
      </c>
      <c r="E4835">
        <v>7</v>
      </c>
      <c r="F4835" t="s">
        <v>117</v>
      </c>
      <c r="G4835">
        <v>2020</v>
      </c>
      <c r="H4835" t="s">
        <v>14</v>
      </c>
      <c r="I4835" t="s">
        <v>84</v>
      </c>
      <c r="J4835" t="s">
        <v>80</v>
      </c>
      <c r="K4835">
        <v>72</v>
      </c>
      <c r="L4835" s="18">
        <v>43779</v>
      </c>
      <c r="M4835" s="18">
        <v>45941</v>
      </c>
      <c r="N4835" s="18">
        <v>44490</v>
      </c>
      <c r="O4835">
        <v>44990000</v>
      </c>
      <c r="P4835">
        <v>32490000</v>
      </c>
      <c r="Q4835">
        <v>12500000</v>
      </c>
      <c r="R4835">
        <v>754139</v>
      </c>
      <c r="S4835" t="s">
        <v>101</v>
      </c>
      <c r="T4835">
        <v>1.1992397407946209</v>
      </c>
      <c r="U4835">
        <v>6.0076796931891399E-2</v>
      </c>
      <c r="V4835">
        <v>0.48612183982770601</v>
      </c>
      <c r="W4835">
        <v>-0.698061797396621</v>
      </c>
      <c r="X4835">
        <v>-0.4197062222492236</v>
      </c>
      <c r="Y4835" t="str">
        <f t="shared" si="300"/>
        <v>61-72</v>
      </c>
      <c r="Z4835" s="20">
        <f t="shared" si="301"/>
        <v>0.72216048010669043</v>
      </c>
      <c r="AA4835" t="str">
        <f t="shared" si="302"/>
        <v>60%-80%</v>
      </c>
      <c r="AB4835">
        <f t="shared" si="303"/>
        <v>1.5637853367924905E-4</v>
      </c>
    </row>
    <row r="4836" spans="1:28" x14ac:dyDescent="0.25">
      <c r="A4836" t="s">
        <v>10564</v>
      </c>
      <c r="B4836" t="s">
        <v>10565</v>
      </c>
      <c r="C4836" t="s">
        <v>77</v>
      </c>
      <c r="D4836" t="s">
        <v>93</v>
      </c>
      <c r="E4836">
        <v>60</v>
      </c>
      <c r="F4836" t="s">
        <v>87</v>
      </c>
      <c r="G4836">
        <v>2018</v>
      </c>
      <c r="H4836" t="s">
        <v>15</v>
      </c>
      <c r="J4836" t="s">
        <v>80</v>
      </c>
      <c r="K4836">
        <v>72</v>
      </c>
      <c r="L4836" s="18">
        <v>43098</v>
      </c>
      <c r="M4836" s="18">
        <v>45289</v>
      </c>
      <c r="N4836" s="18">
        <v>43112</v>
      </c>
      <c r="O4836">
        <v>32420000</v>
      </c>
      <c r="P4836">
        <v>10672000</v>
      </c>
      <c r="Q4836">
        <v>21748000</v>
      </c>
      <c r="R4836">
        <v>255200</v>
      </c>
      <c r="S4836" t="s">
        <v>675</v>
      </c>
      <c r="T4836">
        <v>1.332648681870199</v>
      </c>
      <c r="U4836">
        <v>-1.5535863689381559</v>
      </c>
      <c r="V4836">
        <v>0.52564408481904745</v>
      </c>
      <c r="W4836">
        <v>-0.1260135954300193</v>
      </c>
      <c r="X4836">
        <v>0.1217289195237771</v>
      </c>
      <c r="Y4836" t="str">
        <f t="shared" si="300"/>
        <v>61-72</v>
      </c>
      <c r="Z4836" s="20">
        <f t="shared" si="301"/>
        <v>0.32917951881554597</v>
      </c>
      <c r="AA4836" t="str">
        <f t="shared" si="302"/>
        <v>20%-40%</v>
      </c>
      <c r="AB4836">
        <f t="shared" si="303"/>
        <v>5.2918363584093067E-5</v>
      </c>
    </row>
    <row r="4837" spans="1:28" x14ac:dyDescent="0.25">
      <c r="A4837" t="s">
        <v>10566</v>
      </c>
      <c r="B4837" t="s">
        <v>10567</v>
      </c>
      <c r="C4837" t="s">
        <v>77</v>
      </c>
      <c r="D4837" t="s">
        <v>202</v>
      </c>
      <c r="E4837">
        <v>220</v>
      </c>
      <c r="F4837" t="s">
        <v>17</v>
      </c>
      <c r="G4837">
        <v>2020</v>
      </c>
      <c r="H4837" t="s">
        <v>17</v>
      </c>
      <c r="I4837" t="s">
        <v>84</v>
      </c>
      <c r="J4837" t="s">
        <v>80</v>
      </c>
      <c r="K4837">
        <v>84</v>
      </c>
      <c r="L4837" s="18">
        <v>43875</v>
      </c>
      <c r="M4837" s="18">
        <v>46432</v>
      </c>
      <c r="N4837" s="18">
        <v>44071</v>
      </c>
      <c r="O4837">
        <v>61800000</v>
      </c>
      <c r="P4837">
        <v>37000000</v>
      </c>
      <c r="Q4837">
        <v>24800000</v>
      </c>
      <c r="R4837">
        <v>765118</v>
      </c>
      <c r="S4837" t="s">
        <v>437</v>
      </c>
      <c r="T4837">
        <v>-1.978318673914601</v>
      </c>
      <c r="U4837">
        <v>-0.44685552563090508</v>
      </c>
      <c r="V4837">
        <v>-0.30432305999912118</v>
      </c>
      <c r="W4837">
        <v>-0.81262401061351275</v>
      </c>
      <c r="X4837">
        <v>1.436642835258207</v>
      </c>
      <c r="Y4837" t="str">
        <f t="shared" si="300"/>
        <v>&gt;72</v>
      </c>
      <c r="Z4837" s="20">
        <f t="shared" si="301"/>
        <v>0.59870550161812297</v>
      </c>
      <c r="AA4837" t="str">
        <f t="shared" si="302"/>
        <v>40%-60%</v>
      </c>
      <c r="AB4837">
        <f t="shared" si="303"/>
        <v>1.5865514305930296E-4</v>
      </c>
    </row>
    <row r="4838" spans="1:28" x14ac:dyDescent="0.25">
      <c r="A4838" t="s">
        <v>10568</v>
      </c>
      <c r="B4838" t="s">
        <v>10569</v>
      </c>
      <c r="C4838" t="s">
        <v>77</v>
      </c>
      <c r="D4838" t="s">
        <v>145</v>
      </c>
      <c r="E4838">
        <v>246</v>
      </c>
      <c r="F4838" t="s">
        <v>25</v>
      </c>
      <c r="G4838">
        <v>2021</v>
      </c>
      <c r="H4838" t="s">
        <v>25</v>
      </c>
      <c r="I4838" t="s">
        <v>84</v>
      </c>
      <c r="J4838" t="s">
        <v>80</v>
      </c>
      <c r="K4838">
        <v>84</v>
      </c>
      <c r="L4838" s="18">
        <v>44253</v>
      </c>
      <c r="M4838" s="18">
        <v>46809</v>
      </c>
      <c r="N4838" s="18">
        <v>44480</v>
      </c>
      <c r="O4838">
        <v>42197000</v>
      </c>
      <c r="P4838">
        <v>22197000</v>
      </c>
      <c r="Q4838">
        <v>20000000</v>
      </c>
      <c r="R4838">
        <v>442891</v>
      </c>
      <c r="S4838" t="s">
        <v>182</v>
      </c>
      <c r="T4838">
        <v>-0.70486969092044727</v>
      </c>
      <c r="U4838">
        <v>-0.74526563990944183</v>
      </c>
      <c r="V4838">
        <v>-0.46241203996448682</v>
      </c>
      <c r="W4838">
        <v>-0.48882437838686621</v>
      </c>
      <c r="X4838">
        <v>-0.96114136402222416</v>
      </c>
      <c r="Y4838" t="str">
        <f t="shared" si="300"/>
        <v>&gt;72</v>
      </c>
      <c r="Z4838" s="20">
        <f t="shared" si="301"/>
        <v>0.52603265634997753</v>
      </c>
      <c r="AA4838" t="str">
        <f t="shared" si="302"/>
        <v>40%-60%</v>
      </c>
      <c r="AB4838">
        <f t="shared" si="303"/>
        <v>9.1838036701107225E-5</v>
      </c>
    </row>
    <row r="4839" spans="1:28" x14ac:dyDescent="0.25">
      <c r="A4839" t="s">
        <v>10570</v>
      </c>
      <c r="B4839" t="s">
        <v>10571</v>
      </c>
      <c r="C4839" t="s">
        <v>77</v>
      </c>
      <c r="D4839" t="s">
        <v>526</v>
      </c>
      <c r="E4839">
        <v>236</v>
      </c>
      <c r="F4839" t="s">
        <v>142</v>
      </c>
      <c r="G4839">
        <v>2017</v>
      </c>
      <c r="H4839" t="s">
        <v>143</v>
      </c>
      <c r="J4839" t="s">
        <v>80</v>
      </c>
      <c r="K4839">
        <v>84</v>
      </c>
      <c r="L4839" s="18">
        <v>42765</v>
      </c>
      <c r="M4839" s="18">
        <v>45321</v>
      </c>
      <c r="N4839" s="18">
        <v>42920</v>
      </c>
      <c r="O4839">
        <v>27990000</v>
      </c>
      <c r="P4839">
        <v>13990000</v>
      </c>
      <c r="Q4839">
        <v>14000000</v>
      </c>
      <c r="R4839">
        <v>307258</v>
      </c>
      <c r="S4839" t="s">
        <v>544</v>
      </c>
      <c r="T4839">
        <v>0.89603760198648907</v>
      </c>
      <c r="U4839">
        <v>-0.85289476170829093</v>
      </c>
      <c r="V4839">
        <v>0.92086653473246149</v>
      </c>
      <c r="W4839">
        <v>-0.64940570695067257</v>
      </c>
      <c r="X4839">
        <v>-0.80644560922993824</v>
      </c>
      <c r="Y4839" t="str">
        <f t="shared" si="300"/>
        <v>&gt;72</v>
      </c>
      <c r="Z4839" s="20">
        <f t="shared" si="301"/>
        <v>0.49982136477313327</v>
      </c>
      <c r="AA4839" t="str">
        <f t="shared" si="302"/>
        <v>40%-60%</v>
      </c>
      <c r="AB4839">
        <f t="shared" si="303"/>
        <v>6.3713129146243211E-5</v>
      </c>
    </row>
    <row r="4840" spans="1:28" x14ac:dyDescent="0.25">
      <c r="A4840" t="s">
        <v>10572</v>
      </c>
      <c r="B4840" t="s">
        <v>10573</v>
      </c>
      <c r="C4840" t="s">
        <v>77</v>
      </c>
      <c r="D4840" t="s">
        <v>246</v>
      </c>
      <c r="E4840">
        <v>38</v>
      </c>
      <c r="F4840" t="s">
        <v>87</v>
      </c>
      <c r="G4840">
        <v>2020</v>
      </c>
      <c r="H4840" t="s">
        <v>15</v>
      </c>
      <c r="I4840" t="s">
        <v>84</v>
      </c>
      <c r="J4840" t="s">
        <v>80</v>
      </c>
      <c r="K4840">
        <v>72</v>
      </c>
      <c r="L4840" s="18">
        <v>43501</v>
      </c>
      <c r="M4840" s="18">
        <v>45779</v>
      </c>
      <c r="N4840" s="18">
        <v>44235</v>
      </c>
      <c r="O4840">
        <v>35230000</v>
      </c>
      <c r="P4840">
        <v>28530000</v>
      </c>
      <c r="Q4840">
        <v>6700000</v>
      </c>
      <c r="R4840">
        <v>671151</v>
      </c>
      <c r="S4840" t="s">
        <v>337</v>
      </c>
      <c r="T4840">
        <v>0.99306228640509131</v>
      </c>
      <c r="U4840">
        <v>0.42003020077293712</v>
      </c>
      <c r="V4840">
        <v>0.28851061487099899</v>
      </c>
      <c r="W4840">
        <v>4.9859766953547879</v>
      </c>
      <c r="X4840">
        <v>0.74051193869292065</v>
      </c>
      <c r="Y4840" t="str">
        <f t="shared" si="300"/>
        <v>61-72</v>
      </c>
      <c r="Z4840" s="20">
        <f t="shared" si="301"/>
        <v>0.80982117513482832</v>
      </c>
      <c r="AA4840" t="str">
        <f t="shared" si="302"/>
        <v>80%-100%</v>
      </c>
      <c r="AB4840">
        <f t="shared" si="303"/>
        <v>1.3917011221719296E-4</v>
      </c>
    </row>
    <row r="4841" spans="1:28" x14ac:dyDescent="0.25">
      <c r="A4841" t="s">
        <v>1829</v>
      </c>
      <c r="B4841" t="s">
        <v>10574</v>
      </c>
      <c r="C4841" t="s">
        <v>77</v>
      </c>
      <c r="D4841" t="s">
        <v>219</v>
      </c>
      <c r="E4841">
        <v>60</v>
      </c>
      <c r="F4841" t="s">
        <v>117</v>
      </c>
      <c r="G4841">
        <v>2021</v>
      </c>
      <c r="H4841" t="s">
        <v>29</v>
      </c>
      <c r="I4841" t="s">
        <v>84</v>
      </c>
      <c r="J4841" t="s">
        <v>80</v>
      </c>
      <c r="K4841">
        <v>28</v>
      </c>
      <c r="L4841" s="18">
        <v>44099</v>
      </c>
      <c r="M4841" s="18">
        <v>44951</v>
      </c>
      <c r="N4841" s="18">
        <v>44550</v>
      </c>
      <c r="O4841">
        <v>56990000</v>
      </c>
      <c r="P4841">
        <v>28495000</v>
      </c>
      <c r="Q4841">
        <v>28495000</v>
      </c>
      <c r="R4841">
        <v>1129323</v>
      </c>
      <c r="S4841" t="s">
        <v>365</v>
      </c>
      <c r="T4841">
        <v>-0.21974626882743631</v>
      </c>
      <c r="U4841">
        <v>-0.85216124758390532</v>
      </c>
      <c r="V4841">
        <v>-4.4146365390986242</v>
      </c>
      <c r="W4841">
        <v>-0.1582980533556736</v>
      </c>
      <c r="X4841">
        <v>-0.26501046745693763</v>
      </c>
      <c r="Y4841" t="str">
        <f t="shared" si="300"/>
        <v>25-36</v>
      </c>
      <c r="Z4841" s="20">
        <f t="shared" si="301"/>
        <v>0.5</v>
      </c>
      <c r="AA4841" t="str">
        <f t="shared" si="302"/>
        <v>40%-60%</v>
      </c>
      <c r="AB4841">
        <f t="shared" si="303"/>
        <v>2.3417682256222073E-4</v>
      </c>
    </row>
    <row r="4842" spans="1:28" x14ac:dyDescent="0.25">
      <c r="A4842" t="s">
        <v>10575</v>
      </c>
      <c r="B4842" t="s">
        <v>10576</v>
      </c>
      <c r="C4842" t="s">
        <v>77</v>
      </c>
      <c r="D4842" t="s">
        <v>138</v>
      </c>
      <c r="E4842">
        <v>59</v>
      </c>
      <c r="F4842" t="s">
        <v>87</v>
      </c>
      <c r="G4842">
        <v>2018</v>
      </c>
      <c r="H4842" t="s">
        <v>15</v>
      </c>
      <c r="J4842" t="s">
        <v>80</v>
      </c>
      <c r="K4842">
        <v>72</v>
      </c>
      <c r="L4842" s="18">
        <v>42908</v>
      </c>
      <c r="M4842" s="18">
        <v>45099</v>
      </c>
      <c r="N4842" s="18">
        <v>43829</v>
      </c>
      <c r="O4842">
        <v>36850000</v>
      </c>
      <c r="P4842">
        <v>30000000</v>
      </c>
      <c r="Q4842">
        <v>6850000</v>
      </c>
      <c r="R4842">
        <v>661249</v>
      </c>
      <c r="S4842" t="s">
        <v>163</v>
      </c>
      <c r="T4842">
        <v>0.87178143088183857</v>
      </c>
      <c r="U4842">
        <v>0.43764620670908311</v>
      </c>
      <c r="V4842">
        <v>0.37146472437271583</v>
      </c>
      <c r="W4842">
        <v>-8.0267155588782571E-2</v>
      </c>
      <c r="X4842">
        <v>0.27642467431606299</v>
      </c>
      <c r="Y4842" t="str">
        <f t="shared" si="300"/>
        <v>61-72</v>
      </c>
      <c r="Z4842" s="20">
        <f t="shared" si="301"/>
        <v>0.81411126187245586</v>
      </c>
      <c r="AA4842" t="str">
        <f t="shared" si="302"/>
        <v>80%-100%</v>
      </c>
      <c r="AB4842">
        <f t="shared" si="303"/>
        <v>1.3711682994364404E-4</v>
      </c>
    </row>
    <row r="4843" spans="1:28" x14ac:dyDescent="0.25">
      <c r="A4843" t="s">
        <v>10577</v>
      </c>
      <c r="B4843" t="s">
        <v>10578</v>
      </c>
      <c r="C4843" t="s">
        <v>77</v>
      </c>
      <c r="D4843" t="s">
        <v>392</v>
      </c>
      <c r="E4843">
        <v>60</v>
      </c>
      <c r="F4843" t="s">
        <v>117</v>
      </c>
      <c r="G4843">
        <v>2019</v>
      </c>
      <c r="H4843" t="s">
        <v>14</v>
      </c>
      <c r="J4843" t="s">
        <v>80</v>
      </c>
      <c r="K4843">
        <v>84</v>
      </c>
      <c r="L4843" s="18">
        <v>43266</v>
      </c>
      <c r="M4843" s="18">
        <v>45823</v>
      </c>
      <c r="N4843" s="18">
        <v>43697</v>
      </c>
      <c r="O4843">
        <v>47720000</v>
      </c>
      <c r="P4843">
        <v>37720000</v>
      </c>
      <c r="Q4843">
        <v>10000000</v>
      </c>
      <c r="R4843">
        <v>795008</v>
      </c>
      <c r="S4843" t="s">
        <v>103</v>
      </c>
      <c r="T4843">
        <v>1.1628554841376451</v>
      </c>
      <c r="U4843">
        <v>0.34046447049628398</v>
      </c>
      <c r="V4843">
        <v>-6.2783650179438599E-2</v>
      </c>
      <c r="W4843">
        <v>2.42489956649178E-2</v>
      </c>
      <c r="X4843">
        <v>-3.2966835268508812E-2</v>
      </c>
      <c r="Y4843" t="str">
        <f t="shared" si="300"/>
        <v>&gt;72</v>
      </c>
      <c r="Z4843" s="20">
        <f t="shared" si="301"/>
        <v>0.79044425817267394</v>
      </c>
      <c r="AA4843" t="str">
        <f t="shared" si="302"/>
        <v>60%-80%</v>
      </c>
      <c r="AB4843">
        <f t="shared" si="303"/>
        <v>1.6485314418598221E-4</v>
      </c>
    </row>
    <row r="4844" spans="1:28" x14ac:dyDescent="0.25">
      <c r="A4844" t="s">
        <v>10579</v>
      </c>
      <c r="B4844" t="s">
        <v>10580</v>
      </c>
      <c r="C4844" t="s">
        <v>77</v>
      </c>
      <c r="D4844" t="s">
        <v>526</v>
      </c>
      <c r="E4844">
        <v>76</v>
      </c>
      <c r="F4844" t="s">
        <v>142</v>
      </c>
      <c r="G4844">
        <v>2017</v>
      </c>
      <c r="H4844" t="s">
        <v>143</v>
      </c>
      <c r="J4844" t="s">
        <v>80</v>
      </c>
      <c r="K4844">
        <v>84</v>
      </c>
      <c r="L4844" s="18">
        <v>42731</v>
      </c>
      <c r="M4844" s="18">
        <v>45287</v>
      </c>
      <c r="N4844" s="18">
        <v>42818</v>
      </c>
      <c r="O4844">
        <v>29490000</v>
      </c>
      <c r="P4844">
        <v>9490000</v>
      </c>
      <c r="Q4844">
        <v>20000000</v>
      </c>
      <c r="R4844">
        <v>208426</v>
      </c>
      <c r="S4844" t="s">
        <v>420</v>
      </c>
      <c r="T4844">
        <v>1.029446543062067</v>
      </c>
      <c r="U4844">
        <v>-1.58387180773897</v>
      </c>
      <c r="V4844">
        <v>0.92086653473246149</v>
      </c>
      <c r="W4844">
        <v>1.0965535948726559</v>
      </c>
      <c r="X4844">
        <v>1.823382222238922</v>
      </c>
      <c r="Y4844" t="str">
        <f t="shared" si="300"/>
        <v>&gt;72</v>
      </c>
      <c r="Z4844" s="20">
        <f t="shared" si="301"/>
        <v>0.32180400135639198</v>
      </c>
      <c r="AA4844" t="str">
        <f t="shared" si="302"/>
        <v>20%-40%</v>
      </c>
      <c r="AB4844">
        <f t="shared" si="303"/>
        <v>4.3219290158221717E-5</v>
      </c>
    </row>
    <row r="4845" spans="1:28" x14ac:dyDescent="0.25">
      <c r="A4845" t="s">
        <v>10581</v>
      </c>
      <c r="B4845" t="s">
        <v>10582</v>
      </c>
      <c r="C4845" t="s">
        <v>77</v>
      </c>
      <c r="D4845" t="s">
        <v>285</v>
      </c>
      <c r="E4845">
        <v>48</v>
      </c>
      <c r="F4845" t="s">
        <v>79</v>
      </c>
      <c r="G4845">
        <v>2018</v>
      </c>
      <c r="H4845" t="s">
        <v>13</v>
      </c>
      <c r="J4845" t="s">
        <v>80</v>
      </c>
      <c r="K4845">
        <v>72</v>
      </c>
      <c r="L4845" s="18">
        <v>42850</v>
      </c>
      <c r="M4845" s="18">
        <v>45041</v>
      </c>
      <c r="N4845" s="18">
        <v>43370</v>
      </c>
      <c r="O4845">
        <v>42500000</v>
      </c>
      <c r="P4845">
        <v>32500000</v>
      </c>
      <c r="Q4845">
        <v>10000000</v>
      </c>
      <c r="R4845">
        <v>763568</v>
      </c>
      <c r="S4845" t="s">
        <v>407</v>
      </c>
      <c r="T4845">
        <v>0.60496354873068248</v>
      </c>
      <c r="U4845">
        <v>0.23477724108658021</v>
      </c>
      <c r="V4845">
        <v>0.27038583188470511</v>
      </c>
      <c r="W4845">
        <v>-0.31010849406962882</v>
      </c>
      <c r="X4845">
        <v>1.5913385900504931</v>
      </c>
      <c r="Y4845" t="str">
        <f t="shared" si="300"/>
        <v>61-72</v>
      </c>
      <c r="Z4845" s="20">
        <f t="shared" si="301"/>
        <v>0.76470588235294112</v>
      </c>
      <c r="AA4845" t="str">
        <f t="shared" si="302"/>
        <v>60%-80%</v>
      </c>
      <c r="AB4845">
        <f t="shared" si="303"/>
        <v>1.5833373450305162E-4</v>
      </c>
    </row>
    <row r="4846" spans="1:28" x14ac:dyDescent="0.25">
      <c r="A4846" t="s">
        <v>10583</v>
      </c>
      <c r="B4846" t="s">
        <v>10584</v>
      </c>
      <c r="C4846" t="s">
        <v>77</v>
      </c>
      <c r="D4846" t="s">
        <v>392</v>
      </c>
      <c r="E4846">
        <v>60</v>
      </c>
      <c r="F4846" t="s">
        <v>87</v>
      </c>
      <c r="G4846">
        <v>2019</v>
      </c>
      <c r="H4846" t="s">
        <v>15</v>
      </c>
      <c r="J4846" t="s">
        <v>80</v>
      </c>
      <c r="K4846">
        <v>84</v>
      </c>
      <c r="L4846" s="18">
        <v>43318</v>
      </c>
      <c r="M4846" s="18">
        <v>45816</v>
      </c>
      <c r="N4846" s="18">
        <v>43579</v>
      </c>
      <c r="O4846">
        <v>33767800</v>
      </c>
      <c r="P4846">
        <v>19720083</v>
      </c>
      <c r="Q4846">
        <v>14047717</v>
      </c>
      <c r="R4846">
        <v>411445</v>
      </c>
      <c r="S4846" t="s">
        <v>338</v>
      </c>
      <c r="T4846">
        <v>0.94454994419579019</v>
      </c>
      <c r="U4846">
        <v>-0.50727739780578207</v>
      </c>
      <c r="V4846">
        <v>-0.21779977559672711</v>
      </c>
      <c r="W4846">
        <v>-0.50275006299733338</v>
      </c>
      <c r="X4846">
        <v>-1.3478807510029389</v>
      </c>
      <c r="Y4846" t="str">
        <f t="shared" si="300"/>
        <v>&gt;72</v>
      </c>
      <c r="Z4846" s="20">
        <f t="shared" si="301"/>
        <v>0.58399075450577176</v>
      </c>
      <c r="AA4846" t="str">
        <f t="shared" si="302"/>
        <v>40%-60%</v>
      </c>
      <c r="AB4846">
        <f t="shared" si="303"/>
        <v>8.5317382856023397E-5</v>
      </c>
    </row>
    <row r="4847" spans="1:28" x14ac:dyDescent="0.25">
      <c r="A4847" t="s">
        <v>10585</v>
      </c>
      <c r="B4847" t="s">
        <v>10586</v>
      </c>
      <c r="C4847" t="s">
        <v>77</v>
      </c>
      <c r="D4847" t="s">
        <v>177</v>
      </c>
      <c r="E4847">
        <v>236</v>
      </c>
      <c r="F4847" t="s">
        <v>117</v>
      </c>
      <c r="G4847">
        <v>2019</v>
      </c>
      <c r="H4847" t="s">
        <v>14</v>
      </c>
      <c r="I4847" t="s">
        <v>84</v>
      </c>
      <c r="J4847" t="s">
        <v>80</v>
      </c>
      <c r="K4847">
        <v>72</v>
      </c>
      <c r="L4847" s="18">
        <v>43524</v>
      </c>
      <c r="M4847" s="18">
        <v>45716</v>
      </c>
      <c r="N4847" s="18">
        <v>43819</v>
      </c>
      <c r="O4847">
        <v>48662400</v>
      </c>
      <c r="P4847">
        <v>24331200</v>
      </c>
      <c r="Q4847">
        <v>24331200</v>
      </c>
      <c r="R4847">
        <v>599184</v>
      </c>
      <c r="S4847" t="s">
        <v>710</v>
      </c>
      <c r="T4847">
        <v>1.3690329385271749</v>
      </c>
      <c r="U4847">
        <v>-0.85216124758390532</v>
      </c>
      <c r="V4847">
        <v>0.32803285986234038</v>
      </c>
      <c r="W4847">
        <v>-0.69043929643697199</v>
      </c>
      <c r="X4847">
        <v>1.5139907126543499</v>
      </c>
      <c r="Y4847" t="str">
        <f t="shared" si="300"/>
        <v>61-72</v>
      </c>
      <c r="Z4847" s="20">
        <f t="shared" si="301"/>
        <v>0.5</v>
      </c>
      <c r="AA4847" t="str">
        <f t="shared" si="302"/>
        <v>40%-60%</v>
      </c>
      <c r="AB4847">
        <f t="shared" si="303"/>
        <v>1.2424700927026339E-4</v>
      </c>
    </row>
    <row r="4848" spans="1:28" x14ac:dyDescent="0.25">
      <c r="A4848" t="s">
        <v>10587</v>
      </c>
      <c r="B4848" t="s">
        <v>10588</v>
      </c>
      <c r="C4848" t="s">
        <v>77</v>
      </c>
      <c r="D4848" t="s">
        <v>161</v>
      </c>
      <c r="E4848">
        <v>77</v>
      </c>
      <c r="F4848" t="s">
        <v>11</v>
      </c>
      <c r="G4848">
        <v>2022</v>
      </c>
      <c r="H4848" t="s">
        <v>11</v>
      </c>
      <c r="I4848" t="s">
        <v>188</v>
      </c>
      <c r="J4848" t="s">
        <v>80</v>
      </c>
      <c r="K4848">
        <v>84</v>
      </c>
      <c r="L4848" s="18">
        <v>44270</v>
      </c>
      <c r="M4848" s="18">
        <v>46827</v>
      </c>
      <c r="N4848" s="18">
        <v>44405</v>
      </c>
      <c r="O4848">
        <v>78799200</v>
      </c>
      <c r="P4848">
        <v>78799200</v>
      </c>
      <c r="Q4848">
        <v>0</v>
      </c>
      <c r="R4848">
        <v>1701808</v>
      </c>
      <c r="S4848" t="s">
        <v>375</v>
      </c>
      <c r="T4848">
        <v>-0.4986922365309176</v>
      </c>
      <c r="U4848">
        <v>1.2009447865714571</v>
      </c>
      <c r="V4848">
        <v>0.52564408481904745</v>
      </c>
      <c r="W4848">
        <v>0.40578560426697352</v>
      </c>
      <c r="X4848">
        <v>-0.4197062222492236</v>
      </c>
      <c r="Y4848" t="str">
        <f t="shared" si="300"/>
        <v>&gt;72</v>
      </c>
      <c r="Z4848" s="20">
        <f t="shared" si="301"/>
        <v>1</v>
      </c>
      <c r="AA4848" t="str">
        <f t="shared" si="302"/>
        <v>80%-100%</v>
      </c>
      <c r="AB4848">
        <f t="shared" si="303"/>
        <v>3.5288751761096497E-4</v>
      </c>
    </row>
    <row r="4849" spans="1:28" x14ac:dyDescent="0.25">
      <c r="A4849" t="s">
        <v>10589</v>
      </c>
      <c r="B4849" t="s">
        <v>10590</v>
      </c>
      <c r="C4849" t="s">
        <v>77</v>
      </c>
      <c r="D4849" t="s">
        <v>209</v>
      </c>
      <c r="E4849">
        <v>236</v>
      </c>
      <c r="F4849" t="s">
        <v>87</v>
      </c>
      <c r="G4849">
        <v>2019</v>
      </c>
      <c r="H4849" t="s">
        <v>15</v>
      </c>
      <c r="J4849" t="s">
        <v>80</v>
      </c>
      <c r="K4849">
        <v>72</v>
      </c>
      <c r="L4849" s="18">
        <v>43447</v>
      </c>
      <c r="M4849" s="18">
        <v>45639</v>
      </c>
      <c r="N4849" s="18">
        <v>43956</v>
      </c>
      <c r="O4849">
        <v>35212850</v>
      </c>
      <c r="P4849">
        <v>25000000</v>
      </c>
      <c r="Q4849">
        <v>10212850</v>
      </c>
      <c r="R4849">
        <v>549263</v>
      </c>
      <c r="S4849" t="s">
        <v>345</v>
      </c>
      <c r="T4849">
        <v>1.0051903719574169</v>
      </c>
      <c r="U4849">
        <v>1.0012274098107191E-2</v>
      </c>
      <c r="V4849">
        <v>0.32803285986234038</v>
      </c>
      <c r="W4849">
        <v>-0.53674264685104589</v>
      </c>
      <c r="X4849">
        <v>0.66316406129677774</v>
      </c>
      <c r="Y4849" t="str">
        <f t="shared" si="300"/>
        <v>61-72</v>
      </c>
      <c r="Z4849" s="20">
        <f t="shared" si="301"/>
        <v>0.70996809403385408</v>
      </c>
      <c r="AA4849" t="str">
        <f t="shared" si="302"/>
        <v>60%-80%</v>
      </c>
      <c r="AB4849">
        <f t="shared" si="303"/>
        <v>1.1389537279502237E-4</v>
      </c>
    </row>
    <row r="4850" spans="1:28" x14ac:dyDescent="0.25">
      <c r="A4850" t="s">
        <v>10591</v>
      </c>
      <c r="B4850" t="s">
        <v>10592</v>
      </c>
      <c r="C4850" t="s">
        <v>77</v>
      </c>
      <c r="D4850" t="s">
        <v>149</v>
      </c>
      <c r="E4850">
        <v>236</v>
      </c>
      <c r="F4850" t="s">
        <v>12</v>
      </c>
      <c r="G4850">
        <v>2018</v>
      </c>
      <c r="H4850" t="s">
        <v>12</v>
      </c>
      <c r="J4850" t="s">
        <v>80</v>
      </c>
      <c r="K4850">
        <v>48</v>
      </c>
      <c r="L4850" s="18">
        <v>43277</v>
      </c>
      <c r="M4850" s="18">
        <v>44738</v>
      </c>
      <c r="N4850" s="18">
        <v>43522</v>
      </c>
      <c r="O4850">
        <v>75100000</v>
      </c>
      <c r="P4850">
        <v>65100000</v>
      </c>
      <c r="Q4850">
        <v>10000000</v>
      </c>
      <c r="R4850">
        <v>1832340</v>
      </c>
      <c r="S4850" t="s">
        <v>445</v>
      </c>
      <c r="T4850">
        <v>-0.1469777555134846</v>
      </c>
      <c r="U4850">
        <v>0.65417886535831093</v>
      </c>
      <c r="V4850">
        <v>-2.1093610050321881E-2</v>
      </c>
      <c r="W4850">
        <v>0.377257483349761</v>
      </c>
      <c r="X4850">
        <v>-1.270532873606796</v>
      </c>
      <c r="Y4850" t="str">
        <f t="shared" si="300"/>
        <v>37-48</v>
      </c>
      <c r="Z4850" s="20">
        <f t="shared" si="301"/>
        <v>0.86684420772303594</v>
      </c>
      <c r="AA4850" t="str">
        <f t="shared" si="302"/>
        <v>80%-100%</v>
      </c>
      <c r="AB4850">
        <f t="shared" si="303"/>
        <v>3.799546799752237E-4</v>
      </c>
    </row>
    <row r="4851" spans="1:28" x14ac:dyDescent="0.25">
      <c r="A4851" t="s">
        <v>642</v>
      </c>
      <c r="B4851" t="s">
        <v>643</v>
      </c>
      <c r="C4851" t="s">
        <v>77</v>
      </c>
      <c r="D4851" t="s">
        <v>384</v>
      </c>
      <c r="E4851">
        <v>236</v>
      </c>
      <c r="F4851" t="s">
        <v>79</v>
      </c>
      <c r="G4851">
        <v>2020</v>
      </c>
      <c r="H4851" t="s">
        <v>26</v>
      </c>
      <c r="I4851" t="s">
        <v>84</v>
      </c>
      <c r="J4851" t="s">
        <v>80</v>
      </c>
      <c r="K4851">
        <v>84</v>
      </c>
      <c r="L4851" s="18">
        <v>43796</v>
      </c>
      <c r="M4851" s="18">
        <v>46353</v>
      </c>
      <c r="N4851" s="18">
        <v>44442</v>
      </c>
      <c r="O4851">
        <v>48690000</v>
      </c>
      <c r="P4851">
        <v>25940000</v>
      </c>
      <c r="Q4851">
        <v>22750000</v>
      </c>
      <c r="R4851">
        <v>499477</v>
      </c>
      <c r="S4851" t="s">
        <v>598</v>
      </c>
      <c r="T4851">
        <v>0.2168648110562737</v>
      </c>
      <c r="U4851">
        <v>-0.71764885799763278</v>
      </c>
      <c r="V4851">
        <v>-0.18575632502509701</v>
      </c>
      <c r="W4851">
        <v>0.64681143448944856</v>
      </c>
      <c r="X4851">
        <v>-0.1103147126646518</v>
      </c>
      <c r="Y4851" t="str">
        <f t="shared" si="300"/>
        <v>&gt;72</v>
      </c>
      <c r="Z4851" s="20">
        <f t="shared" si="301"/>
        <v>0.53275826658451431</v>
      </c>
      <c r="AA4851" t="str">
        <f t="shared" si="302"/>
        <v>40%-60%</v>
      </c>
      <c r="AB4851">
        <f t="shared" si="303"/>
        <v>1.0357172996822905E-4</v>
      </c>
    </row>
    <row r="4852" spans="1:28" x14ac:dyDescent="0.25">
      <c r="A4852" t="s">
        <v>10593</v>
      </c>
      <c r="B4852" t="s">
        <v>10594</v>
      </c>
      <c r="C4852" t="s">
        <v>77</v>
      </c>
      <c r="D4852" t="s">
        <v>93</v>
      </c>
      <c r="E4852">
        <v>27</v>
      </c>
      <c r="F4852" t="s">
        <v>87</v>
      </c>
      <c r="G4852">
        <v>2018</v>
      </c>
      <c r="H4852" t="s">
        <v>15</v>
      </c>
      <c r="J4852" t="s">
        <v>80</v>
      </c>
      <c r="K4852">
        <v>84</v>
      </c>
      <c r="L4852" s="18">
        <v>42805</v>
      </c>
      <c r="M4852" s="18">
        <v>45599</v>
      </c>
      <c r="N4852" s="18">
        <v>43418</v>
      </c>
      <c r="O4852">
        <v>38290000</v>
      </c>
      <c r="P4852">
        <v>15790000</v>
      </c>
      <c r="Q4852">
        <v>22500000</v>
      </c>
      <c r="R4852">
        <v>363475</v>
      </c>
      <c r="S4852" t="s">
        <v>355</v>
      </c>
      <c r="T4852">
        <v>-2.051087187228553</v>
      </c>
      <c r="U4852">
        <v>-1.2119507876513509</v>
      </c>
      <c r="V4852">
        <v>1.078955514697826</v>
      </c>
      <c r="W4852">
        <v>-0.42382103374926111</v>
      </c>
      <c r="X4852">
        <v>-0.88379348662608126</v>
      </c>
      <c r="Y4852" t="str">
        <f t="shared" si="300"/>
        <v>&gt;72</v>
      </c>
      <c r="Z4852" s="20">
        <f t="shared" si="301"/>
        <v>0.41237921128231914</v>
      </c>
      <c r="AA4852" t="str">
        <f t="shared" si="302"/>
        <v>40%-60%</v>
      </c>
      <c r="AB4852">
        <f t="shared" si="303"/>
        <v>7.5370306440941326E-5</v>
      </c>
    </row>
    <row r="4853" spans="1:28" x14ac:dyDescent="0.25">
      <c r="A4853" t="s">
        <v>1101</v>
      </c>
      <c r="B4853" t="s">
        <v>1102</v>
      </c>
      <c r="C4853" t="s">
        <v>77</v>
      </c>
      <c r="D4853" t="s">
        <v>722</v>
      </c>
      <c r="E4853">
        <v>246</v>
      </c>
      <c r="F4853" t="s">
        <v>25</v>
      </c>
      <c r="G4853">
        <v>2020</v>
      </c>
      <c r="H4853" t="s">
        <v>25</v>
      </c>
      <c r="I4853" t="s">
        <v>84</v>
      </c>
      <c r="J4853" t="s">
        <v>80</v>
      </c>
      <c r="K4853">
        <v>48</v>
      </c>
      <c r="L4853" s="18">
        <v>43860</v>
      </c>
      <c r="M4853" s="18">
        <v>45321</v>
      </c>
      <c r="N4853" s="18">
        <v>44214</v>
      </c>
      <c r="O4853">
        <v>33990000</v>
      </c>
      <c r="P4853">
        <v>13990000</v>
      </c>
      <c r="Q4853">
        <v>20000000</v>
      </c>
      <c r="R4853">
        <v>407966</v>
      </c>
      <c r="S4853" t="s">
        <v>182</v>
      </c>
      <c r="T4853">
        <v>-0.37741138100766491</v>
      </c>
      <c r="U4853">
        <v>-1.2151847034613319</v>
      </c>
      <c r="V4853">
        <v>-0.42288979497314538</v>
      </c>
      <c r="W4853">
        <v>-0.54019212227008406</v>
      </c>
      <c r="X4853">
        <v>-0.49705409964536651</v>
      </c>
      <c r="Y4853" t="str">
        <f t="shared" si="300"/>
        <v>37-48</v>
      </c>
      <c r="Z4853" s="20">
        <f t="shared" si="301"/>
        <v>0.41159164460135333</v>
      </c>
      <c r="AA4853" t="str">
        <f t="shared" si="302"/>
        <v>40%-60%</v>
      </c>
      <c r="AB4853">
        <f t="shared" si="303"/>
        <v>8.4595976167508276E-5</v>
      </c>
    </row>
    <row r="4854" spans="1:28" x14ac:dyDescent="0.25">
      <c r="A4854" t="s">
        <v>10595</v>
      </c>
      <c r="B4854" t="s">
        <v>10596</v>
      </c>
      <c r="C4854" t="s">
        <v>77</v>
      </c>
      <c r="D4854" t="s">
        <v>256</v>
      </c>
      <c r="E4854">
        <v>49</v>
      </c>
      <c r="F4854" t="s">
        <v>117</v>
      </c>
      <c r="G4854">
        <v>2018</v>
      </c>
      <c r="H4854" t="s">
        <v>14</v>
      </c>
      <c r="J4854" t="s">
        <v>80</v>
      </c>
      <c r="K4854">
        <v>72</v>
      </c>
      <c r="L4854" s="18">
        <v>42986</v>
      </c>
      <c r="M4854" s="18">
        <v>45147</v>
      </c>
      <c r="N4854" s="18">
        <v>43776</v>
      </c>
      <c r="O4854">
        <v>46850000</v>
      </c>
      <c r="P4854">
        <v>32850000</v>
      </c>
      <c r="Q4854">
        <v>14000000</v>
      </c>
      <c r="R4854">
        <v>783405</v>
      </c>
      <c r="S4854" t="s">
        <v>707</v>
      </c>
      <c r="T4854">
        <v>0.48368269320742968</v>
      </c>
      <c r="U4854">
        <v>-2.609830748084082E-2</v>
      </c>
      <c r="V4854">
        <v>0.48612183982770601</v>
      </c>
      <c r="W4854">
        <v>-0.563652073299034</v>
      </c>
      <c r="X4854">
        <v>0.74051193869292065</v>
      </c>
      <c r="Y4854" t="str">
        <f t="shared" si="300"/>
        <v>61-72</v>
      </c>
      <c r="Z4854" s="20">
        <f t="shared" si="301"/>
        <v>0.70117395944503735</v>
      </c>
      <c r="AA4854" t="str">
        <f t="shared" si="302"/>
        <v>60%-80%</v>
      </c>
      <c r="AB4854">
        <f t="shared" si="303"/>
        <v>1.6244714194199228E-4</v>
      </c>
    </row>
    <row r="4855" spans="1:28" x14ac:dyDescent="0.25">
      <c r="A4855" t="s">
        <v>10597</v>
      </c>
      <c r="B4855" t="s">
        <v>10598</v>
      </c>
      <c r="C4855" t="s">
        <v>77</v>
      </c>
      <c r="D4855" t="s">
        <v>418</v>
      </c>
      <c r="E4855">
        <v>236</v>
      </c>
      <c r="F4855" t="s">
        <v>117</v>
      </c>
      <c r="G4855">
        <v>2018</v>
      </c>
      <c r="H4855" t="s">
        <v>14</v>
      </c>
      <c r="J4855" t="s">
        <v>80</v>
      </c>
      <c r="K4855">
        <v>60</v>
      </c>
      <c r="L4855" s="18">
        <v>42998</v>
      </c>
      <c r="M4855" s="18">
        <v>44824</v>
      </c>
      <c r="N4855" s="18">
        <v>43381</v>
      </c>
      <c r="O4855">
        <v>43169000</v>
      </c>
      <c r="P4855">
        <v>28169000</v>
      </c>
      <c r="Q4855">
        <v>15000000</v>
      </c>
      <c r="R4855">
        <v>760596</v>
      </c>
      <c r="S4855" t="s">
        <v>710</v>
      </c>
      <c r="T4855">
        <v>1.090086970823694</v>
      </c>
      <c r="U4855">
        <v>-0.2258471480265388</v>
      </c>
      <c r="V4855">
        <v>0.80229979975843724</v>
      </c>
      <c r="W4855">
        <v>-0.23822130021345711</v>
      </c>
      <c r="X4855">
        <v>1.436642835258207</v>
      </c>
      <c r="Y4855" t="str">
        <f t="shared" si="300"/>
        <v>49-60</v>
      </c>
      <c r="Z4855" s="20">
        <f t="shared" si="301"/>
        <v>0.65252843475642242</v>
      </c>
      <c r="AA4855" t="str">
        <f t="shared" si="302"/>
        <v>60%-80%</v>
      </c>
      <c r="AB4855">
        <f t="shared" si="303"/>
        <v>1.5771745951648452E-4</v>
      </c>
    </row>
    <row r="4856" spans="1:28" x14ac:dyDescent="0.25">
      <c r="A4856" t="s">
        <v>10599</v>
      </c>
      <c r="B4856" t="s">
        <v>10600</v>
      </c>
      <c r="C4856" t="s">
        <v>77</v>
      </c>
      <c r="D4856" t="s">
        <v>285</v>
      </c>
      <c r="E4856">
        <v>50</v>
      </c>
      <c r="F4856" t="s">
        <v>87</v>
      </c>
      <c r="G4856">
        <v>2018</v>
      </c>
      <c r="H4856" t="s">
        <v>15</v>
      </c>
      <c r="J4856" t="s">
        <v>80</v>
      </c>
      <c r="K4856">
        <v>84</v>
      </c>
      <c r="L4856" s="18">
        <v>42880</v>
      </c>
      <c r="M4856" s="18">
        <v>45437</v>
      </c>
      <c r="N4856" s="18">
        <v>44134</v>
      </c>
      <c r="O4856">
        <v>37277000</v>
      </c>
      <c r="P4856">
        <v>24277000</v>
      </c>
      <c r="Q4856">
        <v>13000000</v>
      </c>
      <c r="R4856">
        <v>517575</v>
      </c>
      <c r="S4856" t="s">
        <v>109</v>
      </c>
      <c r="T4856">
        <v>0.58070737762603197</v>
      </c>
      <c r="U4856">
        <v>-0.23105770526102459</v>
      </c>
      <c r="V4856">
        <v>8.3385064996333427E-2</v>
      </c>
      <c r="W4856">
        <v>-0.81035611245722594</v>
      </c>
      <c r="X4856">
        <v>1.3592949578620639</v>
      </c>
      <c r="Y4856" t="str">
        <f t="shared" si="300"/>
        <v>&gt;72</v>
      </c>
      <c r="Z4856" s="20">
        <f t="shared" si="301"/>
        <v>0.65125948976580739</v>
      </c>
      <c r="AA4856" t="str">
        <f t="shared" si="302"/>
        <v>60%-80%</v>
      </c>
      <c r="AB4856">
        <f t="shared" si="303"/>
        <v>1.0732453774309157E-4</v>
      </c>
    </row>
    <row r="4857" spans="1:28" x14ac:dyDescent="0.25">
      <c r="A4857" t="s">
        <v>10601</v>
      </c>
      <c r="B4857" t="s">
        <v>10602</v>
      </c>
      <c r="C4857" t="s">
        <v>77</v>
      </c>
      <c r="D4857" t="s">
        <v>366</v>
      </c>
      <c r="E4857">
        <v>49</v>
      </c>
      <c r="F4857" t="s">
        <v>117</v>
      </c>
      <c r="G4857">
        <v>2018</v>
      </c>
      <c r="H4857" t="s">
        <v>14</v>
      </c>
      <c r="J4857" t="s">
        <v>80</v>
      </c>
      <c r="K4857">
        <v>72</v>
      </c>
      <c r="L4857" s="18">
        <v>42906</v>
      </c>
      <c r="M4857" s="18">
        <v>45097</v>
      </c>
      <c r="N4857" s="18">
        <v>43154</v>
      </c>
      <c r="O4857">
        <v>41650000</v>
      </c>
      <c r="P4857">
        <v>20825000</v>
      </c>
      <c r="Q4857">
        <v>20825000</v>
      </c>
      <c r="R4857">
        <v>530177</v>
      </c>
      <c r="S4857" t="s">
        <v>81</v>
      </c>
      <c r="T4857">
        <v>1.2598801685562471</v>
      </c>
      <c r="U4857">
        <v>-0.85216124758390532</v>
      </c>
      <c r="V4857">
        <v>0.60468857480173022</v>
      </c>
      <c r="W4857">
        <v>-0.49062661561628762</v>
      </c>
      <c r="X4857">
        <v>-1.0384892414183671</v>
      </c>
      <c r="Y4857" t="str">
        <f t="shared" si="300"/>
        <v>61-72</v>
      </c>
      <c r="Z4857" s="20">
        <f t="shared" si="301"/>
        <v>0.5</v>
      </c>
      <c r="AA4857" t="str">
        <f t="shared" si="302"/>
        <v>40%-60%</v>
      </c>
      <c r="AB4857">
        <f t="shared" si="303"/>
        <v>1.0993769298559447E-4</v>
      </c>
    </row>
    <row r="4858" spans="1:28" x14ac:dyDescent="0.25">
      <c r="A4858" t="s">
        <v>10603</v>
      </c>
      <c r="B4858" t="s">
        <v>10604</v>
      </c>
      <c r="C4858" t="s">
        <v>77</v>
      </c>
      <c r="D4858" t="s">
        <v>292</v>
      </c>
      <c r="E4858">
        <v>38</v>
      </c>
      <c r="F4858" t="s">
        <v>95</v>
      </c>
      <c r="G4858">
        <v>2016</v>
      </c>
      <c r="H4858" t="s">
        <v>16</v>
      </c>
      <c r="J4858" t="s">
        <v>96</v>
      </c>
      <c r="K4858">
        <v>84</v>
      </c>
      <c r="L4858" s="18">
        <v>44115</v>
      </c>
      <c r="M4858" s="18">
        <v>46701</v>
      </c>
      <c r="N4858" s="18">
        <v>44431</v>
      </c>
      <c r="O4858">
        <v>48000000</v>
      </c>
      <c r="P4858">
        <v>41700000</v>
      </c>
      <c r="Q4858">
        <v>6300000</v>
      </c>
      <c r="R4858">
        <v>973681</v>
      </c>
      <c r="S4858" t="s">
        <v>160</v>
      </c>
      <c r="T4858">
        <v>-0.81402246089137476</v>
      </c>
      <c r="U4858">
        <v>0.6620044526056742</v>
      </c>
      <c r="V4858">
        <v>0.60468857480173022</v>
      </c>
      <c r="W4858">
        <v>3.918466331205709E-2</v>
      </c>
      <c r="X4858">
        <v>-1.270532873606796</v>
      </c>
      <c r="Y4858" t="str">
        <f t="shared" si="300"/>
        <v>&gt;72</v>
      </c>
      <c r="Z4858" s="20">
        <f t="shared" si="301"/>
        <v>0.86875000000000002</v>
      </c>
      <c r="AA4858" t="str">
        <f t="shared" si="302"/>
        <v>80%-100%</v>
      </c>
      <c r="AB4858">
        <f t="shared" si="303"/>
        <v>2.0190284158669013E-4</v>
      </c>
    </row>
    <row r="4859" spans="1:28" x14ac:dyDescent="0.25">
      <c r="A4859" t="s">
        <v>10605</v>
      </c>
      <c r="B4859" t="s">
        <v>10606</v>
      </c>
      <c r="C4859" t="s">
        <v>77</v>
      </c>
      <c r="D4859" t="s">
        <v>589</v>
      </c>
      <c r="E4859">
        <v>60</v>
      </c>
      <c r="F4859" t="s">
        <v>17</v>
      </c>
      <c r="G4859">
        <v>2018</v>
      </c>
      <c r="H4859" t="s">
        <v>17</v>
      </c>
      <c r="J4859" t="s">
        <v>80</v>
      </c>
      <c r="K4859">
        <v>72</v>
      </c>
      <c r="L4859" s="18">
        <v>42853</v>
      </c>
      <c r="M4859" s="18">
        <v>45044</v>
      </c>
      <c r="N4859" s="18">
        <v>42901</v>
      </c>
      <c r="O4859">
        <v>58468200</v>
      </c>
      <c r="P4859">
        <v>29234100</v>
      </c>
      <c r="Q4859">
        <v>29234100</v>
      </c>
      <c r="R4859">
        <v>750969</v>
      </c>
      <c r="S4859" t="s">
        <v>189</v>
      </c>
      <c r="T4859">
        <v>0.19260863995162311</v>
      </c>
      <c r="U4859">
        <v>-0.85216124758390532</v>
      </c>
      <c r="V4859">
        <v>0.60468857480173022</v>
      </c>
      <c r="W4859">
        <v>1.272475181724976</v>
      </c>
      <c r="X4859">
        <v>2.1327737318234941</v>
      </c>
      <c r="Y4859" t="str">
        <f t="shared" si="300"/>
        <v>61-72</v>
      </c>
      <c r="Z4859" s="20">
        <f t="shared" si="301"/>
        <v>0.5</v>
      </c>
      <c r="AA4859" t="str">
        <f t="shared" si="302"/>
        <v>40%-60%</v>
      </c>
      <c r="AB4859">
        <f t="shared" si="303"/>
        <v>1.5572120134162533E-4</v>
      </c>
    </row>
    <row r="4860" spans="1:28" x14ac:dyDescent="0.25">
      <c r="A4860" t="s">
        <v>10607</v>
      </c>
      <c r="B4860" t="s">
        <v>10608</v>
      </c>
      <c r="C4860" t="s">
        <v>77</v>
      </c>
      <c r="D4860" t="s">
        <v>216</v>
      </c>
      <c r="E4860">
        <v>38</v>
      </c>
      <c r="F4860" t="s">
        <v>87</v>
      </c>
      <c r="G4860">
        <v>2017</v>
      </c>
      <c r="H4860" t="s">
        <v>15</v>
      </c>
      <c r="J4860" t="s">
        <v>80</v>
      </c>
      <c r="K4860">
        <v>60</v>
      </c>
      <c r="L4860" s="18">
        <v>42502</v>
      </c>
      <c r="M4860" s="18">
        <v>44535</v>
      </c>
      <c r="N4860" s="18">
        <v>44344</v>
      </c>
      <c r="O4860">
        <v>37940000</v>
      </c>
      <c r="P4860">
        <v>33140000</v>
      </c>
      <c r="Q4860">
        <v>4800000</v>
      </c>
      <c r="R4860">
        <v>796343</v>
      </c>
      <c r="S4860" t="s">
        <v>990</v>
      </c>
      <c r="T4860">
        <v>1.0051903719574169</v>
      </c>
      <c r="U4860">
        <v>0.68144510476092768</v>
      </c>
      <c r="V4860">
        <v>-5.1742913429882312E-2</v>
      </c>
      <c r="W4860">
        <v>-0.55377428652466709</v>
      </c>
      <c r="X4860">
        <v>1.5139907126543499</v>
      </c>
      <c r="Y4860" t="str">
        <f t="shared" si="300"/>
        <v>49-60</v>
      </c>
      <c r="Z4860" s="20">
        <f t="shared" si="301"/>
        <v>0.87348444913020562</v>
      </c>
      <c r="AA4860" t="str">
        <f t="shared" si="302"/>
        <v>80%-100%</v>
      </c>
      <c r="AB4860">
        <f t="shared" si="303"/>
        <v>1.6512997026507613E-4</v>
      </c>
    </row>
    <row r="4861" spans="1:28" x14ac:dyDescent="0.25">
      <c r="A4861" t="s">
        <v>10609</v>
      </c>
      <c r="B4861" t="s">
        <v>10610</v>
      </c>
      <c r="C4861" t="s">
        <v>77</v>
      </c>
      <c r="D4861" t="s">
        <v>256</v>
      </c>
      <c r="E4861">
        <v>220</v>
      </c>
      <c r="F4861" t="s">
        <v>87</v>
      </c>
      <c r="G4861">
        <v>2018</v>
      </c>
      <c r="H4861" t="s">
        <v>15</v>
      </c>
      <c r="J4861" t="s">
        <v>80</v>
      </c>
      <c r="K4861">
        <v>60</v>
      </c>
      <c r="L4861" s="18">
        <v>42864</v>
      </c>
      <c r="M4861" s="18">
        <v>44809</v>
      </c>
      <c r="N4861" s="18">
        <v>43706</v>
      </c>
      <c r="O4861">
        <v>30990000</v>
      </c>
      <c r="P4861">
        <v>27890000</v>
      </c>
      <c r="Q4861">
        <v>3100000</v>
      </c>
      <c r="R4861">
        <v>738946</v>
      </c>
      <c r="S4861" t="s">
        <v>506</v>
      </c>
      <c r="T4861">
        <v>0.84752525977718796</v>
      </c>
      <c r="U4861">
        <v>0.79019107854424653</v>
      </c>
      <c r="V4861">
        <v>0.48612183982770601</v>
      </c>
      <c r="W4861">
        <v>-0.23204706115999249</v>
      </c>
      <c r="X4861">
        <v>0.1217289195237771</v>
      </c>
      <c r="Y4861" t="str">
        <f t="shared" si="300"/>
        <v>49-60</v>
      </c>
      <c r="Z4861" s="20">
        <f t="shared" si="301"/>
        <v>0.89996773152629883</v>
      </c>
      <c r="AA4861" t="str">
        <f t="shared" si="302"/>
        <v>80%-100%</v>
      </c>
      <c r="AB4861">
        <f t="shared" si="303"/>
        <v>1.5322810774690923E-4</v>
      </c>
    </row>
    <row r="4862" spans="1:28" x14ac:dyDescent="0.25">
      <c r="A4862" t="s">
        <v>10611</v>
      </c>
      <c r="B4862" t="s">
        <v>10612</v>
      </c>
      <c r="C4862" t="s">
        <v>77</v>
      </c>
      <c r="D4862" t="s">
        <v>392</v>
      </c>
      <c r="E4862">
        <v>38</v>
      </c>
      <c r="F4862" t="s">
        <v>17</v>
      </c>
      <c r="G4862">
        <v>2018</v>
      </c>
      <c r="H4862" t="s">
        <v>17</v>
      </c>
      <c r="J4862" t="s">
        <v>80</v>
      </c>
      <c r="K4862">
        <v>84</v>
      </c>
      <c r="L4862" s="18">
        <v>43251</v>
      </c>
      <c r="M4862" s="18">
        <v>45808</v>
      </c>
      <c r="N4862" s="18">
        <v>43571</v>
      </c>
      <c r="O4862">
        <v>50950200</v>
      </c>
      <c r="P4862">
        <v>30950200</v>
      </c>
      <c r="Q4862">
        <v>20000000</v>
      </c>
      <c r="R4862">
        <v>639368</v>
      </c>
      <c r="S4862" t="s">
        <v>336</v>
      </c>
      <c r="T4862">
        <v>1.2598801685562471</v>
      </c>
      <c r="U4862">
        <v>-0.41090838311609079</v>
      </c>
      <c r="V4862">
        <v>-0.31710996857688512</v>
      </c>
      <c r="W4862">
        <v>-0.64689817430458063</v>
      </c>
      <c r="X4862">
        <v>-0.4197062222492236</v>
      </c>
      <c r="Y4862" t="str">
        <f t="shared" si="300"/>
        <v>&gt;72</v>
      </c>
      <c r="Z4862" s="20">
        <f t="shared" si="301"/>
        <v>0.60745983332744524</v>
      </c>
      <c r="AA4862" t="str">
        <f t="shared" si="302"/>
        <v>60%-80%</v>
      </c>
      <c r="AB4862">
        <f t="shared" si="303"/>
        <v>1.3257957793116933E-4</v>
      </c>
    </row>
    <row r="4863" spans="1:28" x14ac:dyDescent="0.25">
      <c r="A4863" t="s">
        <v>10613</v>
      </c>
      <c r="B4863" t="s">
        <v>10614</v>
      </c>
      <c r="C4863" t="s">
        <v>77</v>
      </c>
      <c r="D4863" t="s">
        <v>576</v>
      </c>
      <c r="E4863">
        <v>61</v>
      </c>
      <c r="F4863" t="s">
        <v>25</v>
      </c>
      <c r="G4863">
        <v>2021</v>
      </c>
      <c r="H4863" t="s">
        <v>25</v>
      </c>
      <c r="I4863" t="s">
        <v>84</v>
      </c>
      <c r="J4863" t="s">
        <v>80</v>
      </c>
      <c r="K4863">
        <v>84</v>
      </c>
      <c r="L4863" s="18">
        <v>44116</v>
      </c>
      <c r="M4863" s="18">
        <v>46731</v>
      </c>
      <c r="N4863" s="18">
        <v>44243</v>
      </c>
      <c r="O4863">
        <v>38190000</v>
      </c>
      <c r="P4863">
        <v>37190000</v>
      </c>
      <c r="Q4863">
        <v>1000000</v>
      </c>
      <c r="R4863">
        <v>738352</v>
      </c>
      <c r="S4863" t="s">
        <v>255</v>
      </c>
      <c r="T4863">
        <v>-2.3179050693797092</v>
      </c>
      <c r="U4863">
        <v>1.093424177293878</v>
      </c>
      <c r="V4863">
        <v>-0.1067118350424142</v>
      </c>
      <c r="W4863">
        <v>-0.83802294320678683</v>
      </c>
      <c r="X4863">
        <v>-1.5799243831913681</v>
      </c>
      <c r="Y4863" t="str">
        <f t="shared" si="300"/>
        <v>&gt;72</v>
      </c>
      <c r="Z4863" s="20">
        <f t="shared" si="301"/>
        <v>0.97381513485205551</v>
      </c>
      <c r="AA4863" t="str">
        <f t="shared" si="302"/>
        <v>80%-100%</v>
      </c>
      <c r="AB4863">
        <f t="shared" si="303"/>
        <v>1.5310493569373936E-4</v>
      </c>
    </row>
    <row r="4864" spans="1:28" x14ac:dyDescent="0.25">
      <c r="A4864" t="s">
        <v>10615</v>
      </c>
      <c r="B4864" t="s">
        <v>10616</v>
      </c>
      <c r="C4864" t="s">
        <v>77</v>
      </c>
      <c r="D4864" t="s">
        <v>112</v>
      </c>
      <c r="E4864">
        <v>236</v>
      </c>
      <c r="F4864" t="s">
        <v>87</v>
      </c>
      <c r="G4864">
        <v>2019</v>
      </c>
      <c r="H4864" t="s">
        <v>15</v>
      </c>
      <c r="J4864" t="s">
        <v>80</v>
      </c>
      <c r="K4864">
        <v>72</v>
      </c>
      <c r="L4864" s="18">
        <v>43135</v>
      </c>
      <c r="M4864" s="18">
        <v>45384</v>
      </c>
      <c r="N4864" s="18">
        <v>44425</v>
      </c>
      <c r="O4864">
        <v>33280000</v>
      </c>
      <c r="P4864">
        <v>29780000</v>
      </c>
      <c r="Q4864">
        <v>3500000</v>
      </c>
      <c r="R4864">
        <v>681666</v>
      </c>
      <c r="S4864" t="s">
        <v>309</v>
      </c>
      <c r="T4864">
        <v>-0.74125394757742313</v>
      </c>
      <c r="U4864">
        <v>0.76910157025272052</v>
      </c>
      <c r="V4864">
        <v>-0.1033967091325408</v>
      </c>
      <c r="W4864">
        <v>-0.50640000826656872</v>
      </c>
      <c r="X4864">
        <v>-1.0384892414183671</v>
      </c>
      <c r="Y4864" t="str">
        <f t="shared" si="300"/>
        <v>61-72</v>
      </c>
      <c r="Z4864" s="20">
        <f t="shared" si="301"/>
        <v>0.89483173076923073</v>
      </c>
      <c r="AA4864" t="str">
        <f t="shared" si="302"/>
        <v>80%-100%</v>
      </c>
      <c r="AB4864">
        <f t="shared" si="303"/>
        <v>1.4135050639073034E-4</v>
      </c>
    </row>
    <row r="4865" spans="1:28" x14ac:dyDescent="0.25">
      <c r="A4865" t="s">
        <v>10617</v>
      </c>
      <c r="B4865" t="s">
        <v>10618</v>
      </c>
      <c r="C4865" t="s">
        <v>77</v>
      </c>
      <c r="D4865" t="s">
        <v>648</v>
      </c>
      <c r="E4865">
        <v>76</v>
      </c>
      <c r="F4865" t="s">
        <v>95</v>
      </c>
      <c r="G4865">
        <v>2013</v>
      </c>
      <c r="H4865" t="s">
        <v>16</v>
      </c>
      <c r="J4865" t="s">
        <v>96</v>
      </c>
      <c r="K4865">
        <v>60</v>
      </c>
      <c r="L4865" s="18">
        <v>44271</v>
      </c>
      <c r="M4865" s="18">
        <v>46097</v>
      </c>
      <c r="N4865" s="18">
        <v>44462</v>
      </c>
      <c r="O4865">
        <v>24000000</v>
      </c>
      <c r="P4865">
        <v>24000000</v>
      </c>
      <c r="Q4865">
        <v>0</v>
      </c>
      <c r="R4865">
        <v>630704</v>
      </c>
      <c r="S4865" t="s">
        <v>330</v>
      </c>
      <c r="T4865">
        <v>-1.9419344172576249</v>
      </c>
      <c r="U4865">
        <v>1.2009447865714571</v>
      </c>
      <c r="V4865">
        <v>0.6442108197930716</v>
      </c>
      <c r="W4865">
        <v>-0.70718018844706221</v>
      </c>
      <c r="X4865">
        <v>-3.2966835268508812E-2</v>
      </c>
      <c r="Y4865" t="str">
        <f t="shared" si="300"/>
        <v>49-60</v>
      </c>
      <c r="Z4865" s="20">
        <f t="shared" si="301"/>
        <v>1</v>
      </c>
      <c r="AA4865" t="str">
        <f t="shared" si="302"/>
        <v>80%-100%</v>
      </c>
      <c r="AB4865">
        <f t="shared" si="303"/>
        <v>1.3078300778190374E-4</v>
      </c>
    </row>
    <row r="4866" spans="1:28" x14ac:dyDescent="0.25">
      <c r="A4866" t="s">
        <v>10619</v>
      </c>
      <c r="B4866" t="s">
        <v>10620</v>
      </c>
      <c r="C4866" t="s">
        <v>77</v>
      </c>
      <c r="D4866" t="s">
        <v>177</v>
      </c>
      <c r="E4866">
        <v>74</v>
      </c>
      <c r="F4866" t="s">
        <v>117</v>
      </c>
      <c r="G4866">
        <v>2019</v>
      </c>
      <c r="H4866" t="s">
        <v>14</v>
      </c>
      <c r="I4866" t="s">
        <v>84</v>
      </c>
      <c r="J4866" t="s">
        <v>80</v>
      </c>
      <c r="K4866">
        <v>72</v>
      </c>
      <c r="L4866" s="18">
        <v>43496</v>
      </c>
      <c r="M4866" s="18">
        <v>45688</v>
      </c>
      <c r="N4866" s="18">
        <v>43791</v>
      </c>
      <c r="O4866">
        <v>43290000</v>
      </c>
      <c r="P4866">
        <v>21645000</v>
      </c>
      <c r="Q4866">
        <v>21645000</v>
      </c>
      <c r="R4866">
        <v>533033</v>
      </c>
      <c r="S4866" t="s">
        <v>168</v>
      </c>
      <c r="T4866">
        <v>0.35027375213185169</v>
      </c>
      <c r="U4866">
        <v>-0.85216124758390532</v>
      </c>
      <c r="V4866">
        <v>0.32803285986234038</v>
      </c>
      <c r="W4866">
        <v>7.6516530547944508E-2</v>
      </c>
      <c r="X4866">
        <v>-0.88379348662608126</v>
      </c>
      <c r="Y4866" t="str">
        <f t="shared" si="300"/>
        <v>61-72</v>
      </c>
      <c r="Z4866" s="20">
        <f t="shared" si="301"/>
        <v>0.5</v>
      </c>
      <c r="AA4866" t="str">
        <f t="shared" si="302"/>
        <v>40%-60%</v>
      </c>
      <c r="AB4866">
        <f t="shared" si="303"/>
        <v>1.1052991417053244E-4</v>
      </c>
    </row>
    <row r="4867" spans="1:28" x14ac:dyDescent="0.25">
      <c r="A4867" t="s">
        <v>10621</v>
      </c>
      <c r="B4867" t="s">
        <v>10622</v>
      </c>
      <c r="C4867" t="s">
        <v>77</v>
      </c>
      <c r="D4867" t="s">
        <v>344</v>
      </c>
      <c r="E4867">
        <v>60</v>
      </c>
      <c r="F4867" t="s">
        <v>87</v>
      </c>
      <c r="G4867">
        <v>2019</v>
      </c>
      <c r="H4867" t="s">
        <v>15</v>
      </c>
      <c r="J4867" t="s">
        <v>80</v>
      </c>
      <c r="K4867">
        <v>60</v>
      </c>
      <c r="L4867" s="18">
        <v>43371</v>
      </c>
      <c r="M4867" s="18">
        <v>45197</v>
      </c>
      <c r="N4867" s="18">
        <v>44379</v>
      </c>
      <c r="O4867">
        <v>37560000</v>
      </c>
      <c r="P4867">
        <v>23560000</v>
      </c>
      <c r="Q4867">
        <v>14000000</v>
      </c>
      <c r="R4867">
        <v>569033</v>
      </c>
      <c r="S4867" t="s">
        <v>473</v>
      </c>
      <c r="T4867">
        <v>1.4175452807364759</v>
      </c>
      <c r="U4867">
        <v>-0.32959219309707749</v>
      </c>
      <c r="V4867">
        <v>2.6914456163110272E-2</v>
      </c>
      <c r="W4867">
        <v>-0.2199810331234569</v>
      </c>
      <c r="X4867">
        <v>0.50846830650449182</v>
      </c>
      <c r="Y4867" t="str">
        <f t="shared" ref="Y4867:Y4930" si="304">IF(K4867&lt;=24,"&lt;=24",IF(AND(K4867&gt;=25,K4867&lt;=36),"25-36",IF(AND(K4867&gt;=37,K4867&lt;=48),"37-48",IF(AND(K4867&gt;=49,K4867&lt;=60),"49-60",IF(AND(K4867&gt;=61,K4867&lt;=72),"61-72","&gt;72")))))</f>
        <v>49-60</v>
      </c>
      <c r="Z4867" s="20">
        <f t="shared" ref="Z4867:Z4930" si="305">IF(P4867/O4867&gt;0.2,P4867/O4867,0.2)</f>
        <v>0.6272630457933972</v>
      </c>
      <c r="AA4867" t="str">
        <f t="shared" ref="AA4867:AA4930" si="306">IF(Z4867&lt;=0.2,"20%",IF(AND(Z4867&gt;0.2,Z4867&lt;=0.4),"20%-40%",IF(AND(Z4867&gt;0.4,Z4867&lt;=0.6),"40%-60%",IF(AND(Z4867&gt;0.6,Z4867&lt;=0.8),"60%-80%","80%-100%"))))</f>
        <v>60%-80%</v>
      </c>
      <c r="AB4867">
        <f t="shared" ref="AB4867:AB4930" si="307">R4867/SUM($R$2:$R$5739)</f>
        <v>1.1799488708991861E-4</v>
      </c>
    </row>
    <row r="4868" spans="1:28" x14ac:dyDescent="0.25">
      <c r="A4868" t="s">
        <v>10623</v>
      </c>
      <c r="B4868" t="s">
        <v>10624</v>
      </c>
      <c r="C4868" t="s">
        <v>77</v>
      </c>
      <c r="D4868" t="s">
        <v>833</v>
      </c>
      <c r="E4868">
        <v>38</v>
      </c>
      <c r="F4868" t="s">
        <v>17</v>
      </c>
      <c r="G4868">
        <v>2019</v>
      </c>
      <c r="H4868" t="s">
        <v>17</v>
      </c>
      <c r="I4868" t="s">
        <v>84</v>
      </c>
      <c r="J4868" t="s">
        <v>80</v>
      </c>
      <c r="K4868">
        <v>84</v>
      </c>
      <c r="L4868" s="18">
        <v>43587</v>
      </c>
      <c r="M4868" s="18">
        <v>46043</v>
      </c>
      <c r="N4868" s="18">
        <v>43602</v>
      </c>
      <c r="O4868">
        <v>64490000</v>
      </c>
      <c r="P4868">
        <v>64490000</v>
      </c>
      <c r="Q4868">
        <v>0</v>
      </c>
      <c r="R4868">
        <v>1343711</v>
      </c>
      <c r="S4868" t="s">
        <v>162</v>
      </c>
      <c r="T4868">
        <v>1.0051903719574169</v>
      </c>
      <c r="U4868">
        <v>1.2009447865714571</v>
      </c>
      <c r="V4868">
        <v>-0.20857445364860361</v>
      </c>
      <c r="W4868">
        <v>0.74739087565508844</v>
      </c>
      <c r="X4868">
        <v>-0.34235834485308059</v>
      </c>
      <c r="Y4868" t="str">
        <f t="shared" si="304"/>
        <v>&gt;72</v>
      </c>
      <c r="Z4868" s="20">
        <f t="shared" si="305"/>
        <v>1</v>
      </c>
      <c r="AA4868" t="str">
        <f t="shared" si="306"/>
        <v>80%-100%</v>
      </c>
      <c r="AB4868">
        <f t="shared" si="307"/>
        <v>2.7863239518003638E-4</v>
      </c>
    </row>
    <row r="4869" spans="1:28" x14ac:dyDescent="0.25">
      <c r="A4869" t="s">
        <v>10625</v>
      </c>
      <c r="B4869" t="s">
        <v>10626</v>
      </c>
      <c r="C4869" t="s">
        <v>77</v>
      </c>
      <c r="D4869" t="s">
        <v>599</v>
      </c>
      <c r="E4869">
        <v>59</v>
      </c>
      <c r="F4869" t="s">
        <v>95</v>
      </c>
      <c r="G4869">
        <v>2012</v>
      </c>
      <c r="H4869" t="s">
        <v>16</v>
      </c>
      <c r="J4869" t="s">
        <v>96</v>
      </c>
      <c r="K4869">
        <v>60</v>
      </c>
      <c r="L4869" s="18">
        <v>43542</v>
      </c>
      <c r="M4869" s="18">
        <v>45369</v>
      </c>
      <c r="N4869" s="18">
        <v>43620</v>
      </c>
      <c r="O4869">
        <v>25500000</v>
      </c>
      <c r="P4869">
        <v>14500000</v>
      </c>
      <c r="Q4869">
        <v>11000000</v>
      </c>
      <c r="R4869">
        <v>354365</v>
      </c>
      <c r="S4869" t="s">
        <v>252</v>
      </c>
      <c r="T4869">
        <v>1.429673366288801</v>
      </c>
      <c r="U4869">
        <v>-0.57036238015081653</v>
      </c>
      <c r="V4869">
        <v>0.2094661248883162</v>
      </c>
      <c r="W4869">
        <v>-0.83621672313265938</v>
      </c>
      <c r="X4869">
        <v>1.2045992030697781</v>
      </c>
      <c r="Y4869" t="str">
        <f t="shared" si="304"/>
        <v>49-60</v>
      </c>
      <c r="Z4869" s="20">
        <f t="shared" si="305"/>
        <v>0.56862745098039214</v>
      </c>
      <c r="AA4869" t="str">
        <f t="shared" si="306"/>
        <v>40%-60%</v>
      </c>
      <c r="AB4869">
        <f t="shared" si="307"/>
        <v>7.3481253571618886E-5</v>
      </c>
    </row>
    <row r="4870" spans="1:28" x14ac:dyDescent="0.25">
      <c r="A4870" t="s">
        <v>10627</v>
      </c>
      <c r="B4870" t="s">
        <v>10628</v>
      </c>
      <c r="C4870" t="s">
        <v>77</v>
      </c>
      <c r="D4870" t="s">
        <v>421</v>
      </c>
      <c r="E4870">
        <v>60</v>
      </c>
      <c r="F4870" t="s">
        <v>79</v>
      </c>
      <c r="G4870">
        <v>2017</v>
      </c>
      <c r="H4870" t="s">
        <v>13</v>
      </c>
      <c r="J4870" t="s">
        <v>80</v>
      </c>
      <c r="K4870">
        <v>72</v>
      </c>
      <c r="L4870" s="18">
        <v>42689</v>
      </c>
      <c r="M4870" s="18">
        <v>44880</v>
      </c>
      <c r="N4870" s="18">
        <v>43083</v>
      </c>
      <c r="O4870">
        <v>40750000</v>
      </c>
      <c r="P4870">
        <v>20375000</v>
      </c>
      <c r="Q4870">
        <v>20375000</v>
      </c>
      <c r="R4870">
        <v>534864</v>
      </c>
      <c r="S4870" t="s">
        <v>228</v>
      </c>
      <c r="T4870">
        <v>1.5388261362597291</v>
      </c>
      <c r="U4870">
        <v>-0.85216124758390532</v>
      </c>
      <c r="V4870">
        <v>0.99991102471514426</v>
      </c>
      <c r="W4870">
        <v>1.4310802412511311E-2</v>
      </c>
      <c r="X4870">
        <v>1.436642835258207</v>
      </c>
      <c r="Y4870" t="str">
        <f t="shared" si="304"/>
        <v>61-72</v>
      </c>
      <c r="Z4870" s="20">
        <f t="shared" si="305"/>
        <v>0.5</v>
      </c>
      <c r="AA4870" t="str">
        <f t="shared" si="306"/>
        <v>40%-60%</v>
      </c>
      <c r="AB4870">
        <f t="shared" si="307"/>
        <v>1.1090959098762677E-4</v>
      </c>
    </row>
    <row r="4871" spans="1:28" x14ac:dyDescent="0.25">
      <c r="A4871" t="s">
        <v>10629</v>
      </c>
      <c r="B4871" t="s">
        <v>10630</v>
      </c>
      <c r="C4871" t="s">
        <v>77</v>
      </c>
      <c r="D4871" t="s">
        <v>98</v>
      </c>
      <c r="E4871">
        <v>46</v>
      </c>
      <c r="F4871" t="s">
        <v>87</v>
      </c>
      <c r="G4871">
        <v>2019</v>
      </c>
      <c r="H4871" t="s">
        <v>15</v>
      </c>
      <c r="J4871" t="s">
        <v>80</v>
      </c>
      <c r="K4871">
        <v>84</v>
      </c>
      <c r="L4871" s="18">
        <v>43448</v>
      </c>
      <c r="M4871" s="18">
        <v>46005</v>
      </c>
      <c r="N4871" s="18">
        <v>43964</v>
      </c>
      <c r="O4871">
        <v>37000000</v>
      </c>
      <c r="P4871">
        <v>18500000</v>
      </c>
      <c r="Q4871">
        <v>18500000</v>
      </c>
      <c r="R4871">
        <v>439816</v>
      </c>
      <c r="S4871" t="s">
        <v>437</v>
      </c>
      <c r="T4871">
        <v>1.3690329385271749</v>
      </c>
      <c r="U4871">
        <v>-0.85216124758390532</v>
      </c>
      <c r="V4871">
        <v>0.32803285986234038</v>
      </c>
      <c r="W4871">
        <v>-0.1668289748119941</v>
      </c>
      <c r="X4871">
        <v>1.281947080465921</v>
      </c>
      <c r="Y4871" t="str">
        <f t="shared" si="304"/>
        <v>&gt;72</v>
      </c>
      <c r="Z4871" s="20">
        <f t="shared" si="305"/>
        <v>0.5</v>
      </c>
      <c r="AA4871" t="str">
        <f t="shared" si="306"/>
        <v>40%-60%</v>
      </c>
      <c r="AB4871">
        <f t="shared" si="307"/>
        <v>9.120040359757632E-5</v>
      </c>
    </row>
    <row r="4872" spans="1:28" x14ac:dyDescent="0.25">
      <c r="A4872" t="s">
        <v>10631</v>
      </c>
      <c r="B4872" t="s">
        <v>10632</v>
      </c>
      <c r="C4872" t="s">
        <v>77</v>
      </c>
      <c r="D4872" t="s">
        <v>748</v>
      </c>
      <c r="E4872">
        <v>59</v>
      </c>
      <c r="F4872" t="s">
        <v>95</v>
      </c>
      <c r="G4872">
        <v>2016</v>
      </c>
      <c r="H4872" t="s">
        <v>16</v>
      </c>
      <c r="J4872" t="s">
        <v>96</v>
      </c>
      <c r="K4872">
        <v>72</v>
      </c>
      <c r="L4872" s="18">
        <v>43371</v>
      </c>
      <c r="M4872" s="18">
        <v>45563</v>
      </c>
      <c r="N4872" s="18">
        <v>43853</v>
      </c>
      <c r="O4872">
        <v>26500000</v>
      </c>
      <c r="P4872">
        <v>23850000</v>
      </c>
      <c r="Q4872">
        <v>2650000</v>
      </c>
      <c r="R4872">
        <v>545802</v>
      </c>
      <c r="S4872" t="s">
        <v>164</v>
      </c>
      <c r="T4872">
        <v>-0.24400243993208681</v>
      </c>
      <c r="U4872">
        <v>0.79032357974038436</v>
      </c>
      <c r="V4872">
        <v>-0.1067118350424142</v>
      </c>
      <c r="W4872">
        <v>-0.70925823767236751</v>
      </c>
      <c r="X4872">
        <v>-1.270532873606796</v>
      </c>
      <c r="Y4872" t="str">
        <f t="shared" si="304"/>
        <v>61-72</v>
      </c>
      <c r="Z4872" s="20">
        <f t="shared" si="305"/>
        <v>0.9</v>
      </c>
      <c r="AA4872" t="str">
        <f t="shared" si="306"/>
        <v>80%-100%</v>
      </c>
      <c r="AB4872">
        <f t="shared" si="307"/>
        <v>1.1317769859296694E-4</v>
      </c>
    </row>
    <row r="4873" spans="1:28" x14ac:dyDescent="0.25">
      <c r="A4873" t="s">
        <v>10633</v>
      </c>
      <c r="B4873" t="s">
        <v>10634</v>
      </c>
      <c r="C4873" t="s">
        <v>77</v>
      </c>
      <c r="D4873" t="s">
        <v>421</v>
      </c>
      <c r="E4873">
        <v>61</v>
      </c>
      <c r="F4873" t="s">
        <v>17</v>
      </c>
      <c r="G4873">
        <v>2017</v>
      </c>
      <c r="H4873" t="s">
        <v>17</v>
      </c>
      <c r="J4873" t="s">
        <v>80</v>
      </c>
      <c r="K4873">
        <v>72</v>
      </c>
      <c r="L4873" s="18">
        <v>42691</v>
      </c>
      <c r="M4873" s="18">
        <v>44882</v>
      </c>
      <c r="N4873" s="18">
        <v>43089</v>
      </c>
      <c r="O4873">
        <v>65550000</v>
      </c>
      <c r="P4873">
        <v>32775000</v>
      </c>
      <c r="Q4873">
        <v>32775000</v>
      </c>
      <c r="R4873">
        <v>860378</v>
      </c>
      <c r="S4873" t="s">
        <v>262</v>
      </c>
      <c r="T4873">
        <v>0.61709163428300773</v>
      </c>
      <c r="U4873">
        <v>-0.85216124758390532</v>
      </c>
      <c r="V4873">
        <v>0.99991102471514426</v>
      </c>
      <c r="W4873">
        <v>-0.39392706262090382</v>
      </c>
      <c r="X4873">
        <v>0.43112042910834891</v>
      </c>
      <c r="Y4873" t="str">
        <f t="shared" si="304"/>
        <v>61-72</v>
      </c>
      <c r="Z4873" s="20">
        <f t="shared" si="305"/>
        <v>0.5</v>
      </c>
      <c r="AA4873" t="str">
        <f t="shared" si="306"/>
        <v>40%-60%</v>
      </c>
      <c r="AB4873">
        <f t="shared" si="307"/>
        <v>1.7840829084543426E-4</v>
      </c>
    </row>
    <row r="4874" spans="1:28" x14ac:dyDescent="0.25">
      <c r="A4874" t="s">
        <v>10635</v>
      </c>
      <c r="B4874" t="s">
        <v>10636</v>
      </c>
      <c r="C4874" t="s">
        <v>77</v>
      </c>
      <c r="D4874" t="s">
        <v>276</v>
      </c>
      <c r="E4874">
        <v>236</v>
      </c>
      <c r="F4874" t="s">
        <v>17</v>
      </c>
      <c r="G4874">
        <v>2020</v>
      </c>
      <c r="H4874" t="s">
        <v>17</v>
      </c>
      <c r="I4874" t="s">
        <v>84</v>
      </c>
      <c r="J4874" t="s">
        <v>80</v>
      </c>
      <c r="K4874">
        <v>48</v>
      </c>
      <c r="L4874" s="18">
        <v>43862</v>
      </c>
      <c r="M4874" s="18">
        <v>45293</v>
      </c>
      <c r="N4874" s="18">
        <v>44194</v>
      </c>
      <c r="O4874">
        <v>65802750</v>
      </c>
      <c r="P4874">
        <v>45802750</v>
      </c>
      <c r="Q4874">
        <v>20000000</v>
      </c>
      <c r="R4874">
        <v>1373820</v>
      </c>
      <c r="S4874" t="s">
        <v>710</v>
      </c>
      <c r="T4874">
        <v>-0.25613052548441212</v>
      </c>
      <c r="U4874">
        <v>-4.7091828406101072E-2</v>
      </c>
      <c r="V4874">
        <v>0.13042163490563341</v>
      </c>
      <c r="W4874">
        <v>1.335268711358256</v>
      </c>
      <c r="X4874">
        <v>1.281947080465921</v>
      </c>
      <c r="Y4874" t="str">
        <f t="shared" si="304"/>
        <v>37-48</v>
      </c>
      <c r="Z4874" s="20">
        <f t="shared" si="305"/>
        <v>0.69606133482263277</v>
      </c>
      <c r="AA4874" t="str">
        <f t="shared" si="306"/>
        <v>60%-80%</v>
      </c>
      <c r="AB4874">
        <f t="shared" si="307"/>
        <v>2.8487580822530854E-4</v>
      </c>
    </row>
    <row r="4875" spans="1:28" x14ac:dyDescent="0.25">
      <c r="A4875" t="s">
        <v>10637</v>
      </c>
      <c r="B4875" t="s">
        <v>10638</v>
      </c>
      <c r="C4875" t="s">
        <v>77</v>
      </c>
      <c r="D4875" t="s">
        <v>180</v>
      </c>
      <c r="E4875">
        <v>49</v>
      </c>
      <c r="F4875" t="s">
        <v>87</v>
      </c>
      <c r="G4875">
        <v>2018</v>
      </c>
      <c r="H4875" t="s">
        <v>15</v>
      </c>
      <c r="J4875" t="s">
        <v>80</v>
      </c>
      <c r="K4875">
        <v>84</v>
      </c>
      <c r="L4875" s="18">
        <v>42829</v>
      </c>
      <c r="M4875" s="18">
        <v>45386</v>
      </c>
      <c r="N4875" s="18">
        <v>43186</v>
      </c>
      <c r="O4875">
        <v>32640000</v>
      </c>
      <c r="P4875">
        <v>25640000</v>
      </c>
      <c r="Q4875">
        <v>7000000</v>
      </c>
      <c r="R4875">
        <v>549383</v>
      </c>
      <c r="S4875" t="s">
        <v>218</v>
      </c>
      <c r="T4875">
        <v>0.66560397649230885</v>
      </c>
      <c r="U4875">
        <v>0.32032332584305379</v>
      </c>
      <c r="V4875">
        <v>0.1477981827497519</v>
      </c>
      <c r="W4875">
        <v>-0.27446435727786811</v>
      </c>
      <c r="X4875">
        <v>1.2045992030697781</v>
      </c>
      <c r="Y4875" t="str">
        <f t="shared" si="304"/>
        <v>&gt;72</v>
      </c>
      <c r="Z4875" s="20">
        <f t="shared" si="305"/>
        <v>0.78553921568627449</v>
      </c>
      <c r="AA4875" t="str">
        <f t="shared" si="306"/>
        <v>60%-80%</v>
      </c>
      <c r="AB4875">
        <f t="shared" si="307"/>
        <v>1.1392025603808699E-4</v>
      </c>
    </row>
    <row r="4876" spans="1:28" x14ac:dyDescent="0.25">
      <c r="A4876" t="s">
        <v>10639</v>
      </c>
      <c r="B4876" t="s">
        <v>10640</v>
      </c>
      <c r="C4876" t="s">
        <v>77</v>
      </c>
      <c r="D4876" t="s">
        <v>410</v>
      </c>
      <c r="E4876">
        <v>220</v>
      </c>
      <c r="F4876" t="s">
        <v>17</v>
      </c>
      <c r="G4876">
        <v>2020</v>
      </c>
      <c r="H4876" t="s">
        <v>17</v>
      </c>
      <c r="I4876" t="s">
        <v>84</v>
      </c>
      <c r="J4876" t="s">
        <v>80</v>
      </c>
      <c r="K4876">
        <v>72</v>
      </c>
      <c r="L4876" s="18">
        <v>43862</v>
      </c>
      <c r="M4876" s="18">
        <v>46024</v>
      </c>
      <c r="N4876" s="18">
        <v>44375</v>
      </c>
      <c r="O4876">
        <v>64000000</v>
      </c>
      <c r="P4876">
        <v>32000000</v>
      </c>
      <c r="Q4876">
        <v>32000000</v>
      </c>
      <c r="R4876">
        <v>817986</v>
      </c>
      <c r="S4876" t="s">
        <v>437</v>
      </c>
      <c r="T4876">
        <v>-2.569689999023184E-2</v>
      </c>
      <c r="U4876">
        <v>-0.85216124758390532</v>
      </c>
      <c r="V4876">
        <v>-0.1067118350424142</v>
      </c>
      <c r="W4876">
        <v>-0.55658252394605479</v>
      </c>
      <c r="X4876">
        <v>-0.1103147126646518</v>
      </c>
      <c r="Y4876" t="str">
        <f t="shared" si="304"/>
        <v>61-72</v>
      </c>
      <c r="Z4876" s="20">
        <f t="shared" si="305"/>
        <v>0.5</v>
      </c>
      <c r="AA4876" t="str">
        <f t="shared" si="306"/>
        <v>40%-60%</v>
      </c>
      <c r="AB4876">
        <f t="shared" si="307"/>
        <v>1.6961787051213931E-4</v>
      </c>
    </row>
    <row r="4877" spans="1:28" x14ac:dyDescent="0.25">
      <c r="A4877" t="s">
        <v>10641</v>
      </c>
      <c r="B4877" t="s">
        <v>10642</v>
      </c>
      <c r="C4877" t="s">
        <v>77</v>
      </c>
      <c r="D4877" t="s">
        <v>100</v>
      </c>
      <c r="E4877">
        <v>7</v>
      </c>
      <c r="F4877" t="s">
        <v>117</v>
      </c>
      <c r="G4877">
        <v>2017</v>
      </c>
      <c r="H4877" t="s">
        <v>14</v>
      </c>
      <c r="J4877" t="s">
        <v>80</v>
      </c>
      <c r="K4877">
        <v>84</v>
      </c>
      <c r="L4877" s="18">
        <v>43070</v>
      </c>
      <c r="M4877" s="18">
        <v>45303</v>
      </c>
      <c r="N4877" s="18">
        <v>43423</v>
      </c>
      <c r="O4877">
        <v>47990000</v>
      </c>
      <c r="P4877">
        <v>37990000</v>
      </c>
      <c r="Q4877">
        <v>10000000</v>
      </c>
      <c r="R4877">
        <v>818615</v>
      </c>
      <c r="S4877" t="s">
        <v>213</v>
      </c>
      <c r="T4877">
        <v>-0.88679097420532638</v>
      </c>
      <c r="U4877">
        <v>0.34530568085969943</v>
      </c>
      <c r="V4877">
        <v>0.24281286101078101</v>
      </c>
      <c r="W4877">
        <v>-0.29836142551329098</v>
      </c>
      <c r="X4877">
        <v>0.1217289195237771</v>
      </c>
      <c r="Y4877" t="str">
        <f t="shared" si="304"/>
        <v>&gt;72</v>
      </c>
      <c r="Z4877" s="20">
        <f t="shared" si="305"/>
        <v>0.79162325484475937</v>
      </c>
      <c r="AA4877" t="str">
        <f t="shared" si="306"/>
        <v>60%-80%</v>
      </c>
      <c r="AB4877">
        <f t="shared" si="307"/>
        <v>1.697483001778697E-4</v>
      </c>
    </row>
    <row r="4878" spans="1:28" x14ac:dyDescent="0.25">
      <c r="A4878" t="s">
        <v>10643</v>
      </c>
      <c r="B4878" t="s">
        <v>10644</v>
      </c>
      <c r="C4878" t="s">
        <v>77</v>
      </c>
      <c r="D4878" t="s">
        <v>212</v>
      </c>
      <c r="E4878">
        <v>49</v>
      </c>
      <c r="F4878" t="s">
        <v>87</v>
      </c>
      <c r="G4878">
        <v>2018</v>
      </c>
      <c r="H4878" t="s">
        <v>15</v>
      </c>
      <c r="J4878" t="s">
        <v>80</v>
      </c>
      <c r="K4878">
        <v>60</v>
      </c>
      <c r="L4878" s="18">
        <v>43025</v>
      </c>
      <c r="M4878" s="18">
        <v>44851</v>
      </c>
      <c r="N4878" s="18">
        <v>44187</v>
      </c>
      <c r="O4878">
        <v>33030000</v>
      </c>
      <c r="P4878">
        <v>24030000</v>
      </c>
      <c r="Q4878">
        <v>9000000</v>
      </c>
      <c r="R4878">
        <v>609957</v>
      </c>
      <c r="S4878" t="s">
        <v>707</v>
      </c>
      <c r="T4878">
        <v>1.1992397407946209</v>
      </c>
      <c r="U4878">
        <v>8.2085912372349176E-2</v>
      </c>
      <c r="V4878">
        <v>0.80229979975843724</v>
      </c>
      <c r="W4878">
        <v>-0.2765553507484676</v>
      </c>
      <c r="X4878">
        <v>-0.57440197704150942</v>
      </c>
      <c r="Y4878" t="str">
        <f t="shared" si="304"/>
        <v>49-60</v>
      </c>
      <c r="Z4878" s="20">
        <f t="shared" si="305"/>
        <v>0.72752043596730243</v>
      </c>
      <c r="AA4878" t="str">
        <f t="shared" si="306"/>
        <v>60%-80%</v>
      </c>
      <c r="AB4878">
        <f t="shared" si="307"/>
        <v>1.2648090241638971E-4</v>
      </c>
    </row>
    <row r="4879" spans="1:28" x14ac:dyDescent="0.25">
      <c r="A4879" t="s">
        <v>10645</v>
      </c>
      <c r="B4879" t="s">
        <v>10646</v>
      </c>
      <c r="C4879" t="s">
        <v>77</v>
      </c>
      <c r="D4879" t="s">
        <v>453</v>
      </c>
      <c r="E4879">
        <v>15</v>
      </c>
      <c r="F4879" t="s">
        <v>79</v>
      </c>
      <c r="G4879">
        <v>2018</v>
      </c>
      <c r="H4879" t="s">
        <v>13</v>
      </c>
      <c r="J4879" t="s">
        <v>80</v>
      </c>
      <c r="K4879">
        <v>84</v>
      </c>
      <c r="L4879" s="18">
        <v>43076</v>
      </c>
      <c r="M4879" s="18">
        <v>45485</v>
      </c>
      <c r="N4879" s="18">
        <v>44193</v>
      </c>
      <c r="O4879">
        <v>44590000</v>
      </c>
      <c r="P4879">
        <v>40131000</v>
      </c>
      <c r="Q4879">
        <v>4459000</v>
      </c>
      <c r="R4879">
        <v>826775</v>
      </c>
      <c r="S4879" t="s">
        <v>311</v>
      </c>
      <c r="T4879">
        <v>0.5200669498644056</v>
      </c>
      <c r="U4879">
        <v>0.79032357974038436</v>
      </c>
      <c r="V4879">
        <v>0.61652864895623583</v>
      </c>
      <c r="W4879">
        <v>0.27863561035707268</v>
      </c>
      <c r="X4879">
        <v>-1.11583711881451</v>
      </c>
      <c r="Y4879" t="str">
        <f t="shared" si="304"/>
        <v>&gt;72</v>
      </c>
      <c r="Z4879" s="20">
        <f t="shared" si="305"/>
        <v>0.9</v>
      </c>
      <c r="AA4879" t="str">
        <f t="shared" si="306"/>
        <v>80%-100%</v>
      </c>
      <c r="AB4879">
        <f t="shared" si="307"/>
        <v>1.714403607062639E-4</v>
      </c>
    </row>
    <row r="4880" spans="1:28" x14ac:dyDescent="0.25">
      <c r="A4880" t="s">
        <v>10647</v>
      </c>
      <c r="B4880" t="s">
        <v>10648</v>
      </c>
      <c r="C4880" t="s">
        <v>77</v>
      </c>
      <c r="D4880" t="s">
        <v>265</v>
      </c>
      <c r="E4880">
        <v>60</v>
      </c>
      <c r="F4880" t="s">
        <v>117</v>
      </c>
      <c r="G4880">
        <v>2021</v>
      </c>
      <c r="H4880" t="s">
        <v>29</v>
      </c>
      <c r="I4880" t="s">
        <v>84</v>
      </c>
      <c r="J4880" t="s">
        <v>80</v>
      </c>
      <c r="K4880">
        <v>84</v>
      </c>
      <c r="L4880" s="18">
        <v>44224</v>
      </c>
      <c r="M4880" s="18">
        <v>46780</v>
      </c>
      <c r="N4880" s="18">
        <v>44279</v>
      </c>
      <c r="O4880">
        <v>61363000</v>
      </c>
      <c r="P4880">
        <v>16363000</v>
      </c>
      <c r="Q4880">
        <v>45000000</v>
      </c>
      <c r="R4880">
        <v>512286</v>
      </c>
      <c r="S4880" t="s">
        <v>473</v>
      </c>
      <c r="T4880">
        <v>0.22899289660859901</v>
      </c>
      <c r="U4880">
        <v>-1.810308624669561</v>
      </c>
      <c r="V4880">
        <v>-1.3991698716390599</v>
      </c>
      <c r="W4880">
        <v>0.25857302586225872</v>
      </c>
      <c r="X4880">
        <v>1.3592949578620639</v>
      </c>
      <c r="Y4880" t="str">
        <f t="shared" si="304"/>
        <v>&gt;72</v>
      </c>
      <c r="Z4880" s="20">
        <f t="shared" si="305"/>
        <v>0.26665906164952824</v>
      </c>
      <c r="AA4880" t="str">
        <f t="shared" si="306"/>
        <v>20%-40%</v>
      </c>
      <c r="AB4880">
        <f t="shared" si="307"/>
        <v>1.0622780880501841E-4</v>
      </c>
    </row>
    <row r="4881" spans="1:28" x14ac:dyDescent="0.25">
      <c r="A4881" t="s">
        <v>10649</v>
      </c>
      <c r="B4881" t="s">
        <v>10650</v>
      </c>
      <c r="C4881" t="s">
        <v>77</v>
      </c>
      <c r="D4881" t="s">
        <v>128</v>
      </c>
      <c r="E4881">
        <v>38</v>
      </c>
      <c r="F4881" t="s">
        <v>87</v>
      </c>
      <c r="G4881">
        <v>2018</v>
      </c>
      <c r="H4881" t="s">
        <v>15</v>
      </c>
      <c r="J4881" t="s">
        <v>80</v>
      </c>
      <c r="K4881">
        <v>72</v>
      </c>
      <c r="L4881" s="18">
        <v>43095</v>
      </c>
      <c r="M4881" s="18">
        <v>45286</v>
      </c>
      <c r="N4881" s="18">
        <v>43677</v>
      </c>
      <c r="O4881">
        <v>37570000</v>
      </c>
      <c r="P4881">
        <v>29570000</v>
      </c>
      <c r="Q4881">
        <v>8000000</v>
      </c>
      <c r="R4881">
        <v>674783</v>
      </c>
      <c r="S4881" t="s">
        <v>336</v>
      </c>
      <c r="T4881">
        <v>-0.57146074984486928</v>
      </c>
      <c r="U4881">
        <v>0.32658501690188563</v>
      </c>
      <c r="V4881">
        <v>0.84182204474977862</v>
      </c>
      <c r="W4881">
        <v>-0.4736065925730587</v>
      </c>
      <c r="X4881">
        <v>-0.26501046745693763</v>
      </c>
      <c r="Y4881" t="str">
        <f t="shared" si="304"/>
        <v>61-72</v>
      </c>
      <c r="Z4881" s="20">
        <f t="shared" si="305"/>
        <v>0.78706414692573867</v>
      </c>
      <c r="AA4881" t="str">
        <f t="shared" si="306"/>
        <v>60%-80%</v>
      </c>
      <c r="AB4881">
        <f t="shared" si="307"/>
        <v>1.3992324504061548E-4</v>
      </c>
    </row>
    <row r="4882" spans="1:28" x14ac:dyDescent="0.25">
      <c r="A4882" t="s">
        <v>10651</v>
      </c>
      <c r="B4882" t="s">
        <v>10652</v>
      </c>
      <c r="C4882" t="s">
        <v>77</v>
      </c>
      <c r="D4882" t="s">
        <v>216</v>
      </c>
      <c r="E4882">
        <v>84</v>
      </c>
      <c r="F4882" t="s">
        <v>87</v>
      </c>
      <c r="G4882">
        <v>2017</v>
      </c>
      <c r="H4882" t="s">
        <v>15</v>
      </c>
      <c r="J4882" t="s">
        <v>80</v>
      </c>
      <c r="K4882">
        <v>84</v>
      </c>
      <c r="L4882" s="18">
        <v>42723</v>
      </c>
      <c r="M4882" s="18">
        <v>45279</v>
      </c>
      <c r="N4882" s="18">
        <v>43902</v>
      </c>
      <c r="O4882">
        <v>40690000</v>
      </c>
      <c r="P4882">
        <v>37320673</v>
      </c>
      <c r="Q4882">
        <v>3369327</v>
      </c>
      <c r="R4882">
        <v>748154</v>
      </c>
      <c r="S4882" t="s">
        <v>208</v>
      </c>
      <c r="T4882">
        <v>0.72624440425393522</v>
      </c>
      <c r="U4882">
        <v>0.86093074898273314</v>
      </c>
      <c r="V4882">
        <v>0.27565367287511128</v>
      </c>
      <c r="W4882">
        <v>1.313973104523239</v>
      </c>
      <c r="X4882">
        <v>1.436642835258207</v>
      </c>
      <c r="Y4882" t="str">
        <f t="shared" si="304"/>
        <v>&gt;72</v>
      </c>
      <c r="Z4882" s="20">
        <f t="shared" si="305"/>
        <v>0.91719520766773166</v>
      </c>
      <c r="AA4882" t="str">
        <f t="shared" si="306"/>
        <v>80%-100%</v>
      </c>
      <c r="AB4882">
        <f t="shared" si="307"/>
        <v>1.5513748193140111E-4</v>
      </c>
    </row>
    <row r="4883" spans="1:28" x14ac:dyDescent="0.25">
      <c r="A4883" t="s">
        <v>10653</v>
      </c>
      <c r="B4883" t="s">
        <v>10654</v>
      </c>
      <c r="C4883" t="s">
        <v>77</v>
      </c>
      <c r="D4883" t="s">
        <v>444</v>
      </c>
      <c r="E4883">
        <v>40</v>
      </c>
      <c r="F4883" t="s">
        <v>117</v>
      </c>
      <c r="G4883">
        <v>2019</v>
      </c>
      <c r="H4883" t="s">
        <v>14</v>
      </c>
      <c r="J4883" t="s">
        <v>80</v>
      </c>
      <c r="K4883">
        <v>84</v>
      </c>
      <c r="L4883" s="18">
        <v>43167</v>
      </c>
      <c r="M4883" s="18">
        <v>45872</v>
      </c>
      <c r="N4883" s="18">
        <v>43902</v>
      </c>
      <c r="O4883">
        <v>47650000</v>
      </c>
      <c r="P4883">
        <v>23000000</v>
      </c>
      <c r="Q4883">
        <v>24650000</v>
      </c>
      <c r="R4883">
        <v>471825</v>
      </c>
      <c r="S4883" t="s">
        <v>466</v>
      </c>
      <c r="T4883">
        <v>-0.1348496699611593</v>
      </c>
      <c r="U4883">
        <v>-0.92325516062391266</v>
      </c>
      <c r="V4883">
        <v>0.56516632981038883</v>
      </c>
      <c r="W4883">
        <v>-0.95274081927093435</v>
      </c>
      <c r="X4883">
        <v>-1.11583711881451</v>
      </c>
      <c r="Y4883" t="str">
        <f t="shared" si="304"/>
        <v>&gt;72</v>
      </c>
      <c r="Z4883" s="20">
        <f t="shared" si="305"/>
        <v>0.4826862539349423</v>
      </c>
      <c r="AA4883" t="str">
        <f t="shared" si="306"/>
        <v>40%-60%</v>
      </c>
      <c r="AB4883">
        <f t="shared" si="307"/>
        <v>9.7837801324704974E-5</v>
      </c>
    </row>
    <row r="4884" spans="1:28" x14ac:dyDescent="0.25">
      <c r="A4884" t="s">
        <v>10655</v>
      </c>
      <c r="B4884" t="s">
        <v>10656</v>
      </c>
      <c r="C4884" t="s">
        <v>77</v>
      </c>
      <c r="D4884" t="s">
        <v>165</v>
      </c>
      <c r="E4884">
        <v>38</v>
      </c>
      <c r="F4884" t="s">
        <v>79</v>
      </c>
      <c r="G4884">
        <v>2020</v>
      </c>
      <c r="H4884" t="s">
        <v>13</v>
      </c>
      <c r="I4884" t="s">
        <v>84</v>
      </c>
      <c r="J4884" t="s">
        <v>80</v>
      </c>
      <c r="K4884">
        <v>72</v>
      </c>
      <c r="L4884" s="18">
        <v>43738</v>
      </c>
      <c r="M4884" s="18">
        <v>45930</v>
      </c>
      <c r="N4884" s="18">
        <v>44376</v>
      </c>
      <c r="O4884">
        <v>35828100</v>
      </c>
      <c r="P4884">
        <v>32245290</v>
      </c>
      <c r="Q4884">
        <v>3582810</v>
      </c>
      <c r="R4884">
        <v>784187</v>
      </c>
      <c r="S4884" t="s">
        <v>259</v>
      </c>
      <c r="T4884">
        <v>-0.78976628978672425</v>
      </c>
      <c r="U4884">
        <v>0.79032357974038436</v>
      </c>
      <c r="V4884">
        <v>0.16994387989697479</v>
      </c>
      <c r="W4884">
        <v>-0.84201972786916124</v>
      </c>
      <c r="X4884">
        <v>-0.34235834485308059</v>
      </c>
      <c r="Y4884" t="str">
        <f t="shared" si="304"/>
        <v>61-72</v>
      </c>
      <c r="Z4884" s="20">
        <f t="shared" si="305"/>
        <v>0.9</v>
      </c>
      <c r="AA4884" t="str">
        <f t="shared" si="306"/>
        <v>80%-100%</v>
      </c>
      <c r="AB4884">
        <f t="shared" si="307"/>
        <v>1.6260929774263006E-4</v>
      </c>
    </row>
    <row r="4885" spans="1:28" x14ac:dyDescent="0.25">
      <c r="A4885" t="s">
        <v>10657</v>
      </c>
      <c r="B4885" t="s">
        <v>10658</v>
      </c>
      <c r="C4885" t="s">
        <v>77</v>
      </c>
      <c r="D4885" t="s">
        <v>98</v>
      </c>
      <c r="E4885">
        <v>48</v>
      </c>
      <c r="F4885" t="s">
        <v>87</v>
      </c>
      <c r="G4885">
        <v>2019</v>
      </c>
      <c r="H4885" t="s">
        <v>15</v>
      </c>
      <c r="J4885" t="s">
        <v>80</v>
      </c>
      <c r="K4885">
        <v>84</v>
      </c>
      <c r="L4885" s="18">
        <v>43171</v>
      </c>
      <c r="M4885" s="18">
        <v>45994</v>
      </c>
      <c r="N4885" s="18">
        <v>43832</v>
      </c>
      <c r="O4885">
        <v>45790000</v>
      </c>
      <c r="P4885">
        <v>22895000</v>
      </c>
      <c r="Q4885">
        <v>22895000</v>
      </c>
      <c r="R4885">
        <v>507257</v>
      </c>
      <c r="S4885" t="s">
        <v>178</v>
      </c>
      <c r="T4885">
        <v>1.2113678263469461</v>
      </c>
      <c r="U4885">
        <v>-0.85216124758390532</v>
      </c>
      <c r="V4885">
        <v>0.32803285986234038</v>
      </c>
      <c r="W4885">
        <v>-0.41612086731784698</v>
      </c>
      <c r="X4885">
        <v>-0.34235834485308059</v>
      </c>
      <c r="Y4885" t="str">
        <f t="shared" si="304"/>
        <v>&gt;72</v>
      </c>
      <c r="Z4885" s="20">
        <f t="shared" si="305"/>
        <v>0.5</v>
      </c>
      <c r="AA4885" t="str">
        <f t="shared" si="306"/>
        <v>40%-60%</v>
      </c>
      <c r="AB4885">
        <f t="shared" si="307"/>
        <v>1.0518499356025195E-4</v>
      </c>
    </row>
    <row r="4886" spans="1:28" x14ac:dyDescent="0.25">
      <c r="A4886" t="s">
        <v>10659</v>
      </c>
      <c r="B4886" t="s">
        <v>10660</v>
      </c>
      <c r="C4886" t="s">
        <v>77</v>
      </c>
      <c r="D4886" t="s">
        <v>260</v>
      </c>
      <c r="E4886">
        <v>50</v>
      </c>
      <c r="F4886" t="s">
        <v>79</v>
      </c>
      <c r="G4886">
        <v>2017</v>
      </c>
      <c r="H4886" t="s">
        <v>13</v>
      </c>
      <c r="J4886" t="s">
        <v>80</v>
      </c>
      <c r="K4886">
        <v>84</v>
      </c>
      <c r="L4886" s="18">
        <v>42856</v>
      </c>
      <c r="M4886" s="18">
        <v>45296</v>
      </c>
      <c r="N4886" s="18">
        <v>44042</v>
      </c>
      <c r="O4886">
        <v>38040000</v>
      </c>
      <c r="P4886">
        <v>17040000</v>
      </c>
      <c r="Q4886">
        <v>21000000</v>
      </c>
      <c r="R4886">
        <v>391104</v>
      </c>
      <c r="S4886" t="s">
        <v>109</v>
      </c>
      <c r="T4886">
        <v>0.61709163428300773</v>
      </c>
      <c r="U4886">
        <v>-1.065891528742035</v>
      </c>
      <c r="V4886">
        <v>0.92086653473246149</v>
      </c>
      <c r="W4886">
        <v>-0.66359898893981761</v>
      </c>
      <c r="X4886">
        <v>-1.11583711881451</v>
      </c>
      <c r="Y4886" t="str">
        <f t="shared" si="304"/>
        <v>&gt;72</v>
      </c>
      <c r="Z4886" s="20">
        <f t="shared" si="305"/>
        <v>0.44794952681388012</v>
      </c>
      <c r="AA4886" t="str">
        <f t="shared" si="306"/>
        <v>40%-60%</v>
      </c>
      <c r="AB4886">
        <f t="shared" si="307"/>
        <v>8.1099465796211339E-5</v>
      </c>
    </row>
    <row r="4887" spans="1:28" x14ac:dyDescent="0.25">
      <c r="A4887" t="s">
        <v>10661</v>
      </c>
      <c r="B4887" t="s">
        <v>10662</v>
      </c>
      <c r="C4887" t="s">
        <v>77</v>
      </c>
      <c r="D4887" t="s">
        <v>305</v>
      </c>
      <c r="E4887">
        <v>40</v>
      </c>
      <c r="F4887" t="s">
        <v>79</v>
      </c>
      <c r="G4887">
        <v>2019</v>
      </c>
      <c r="H4887" t="s">
        <v>13</v>
      </c>
      <c r="J4887" t="s">
        <v>80</v>
      </c>
      <c r="K4887">
        <v>84</v>
      </c>
      <c r="L4887" s="18">
        <v>43343</v>
      </c>
      <c r="M4887" s="18">
        <v>45900</v>
      </c>
      <c r="N4887" s="18">
        <v>44350</v>
      </c>
      <c r="O4887">
        <v>35975200</v>
      </c>
      <c r="P4887">
        <v>29975200</v>
      </c>
      <c r="Q4887">
        <v>6000000</v>
      </c>
      <c r="R4887">
        <v>599451</v>
      </c>
      <c r="S4887" t="s">
        <v>466</v>
      </c>
      <c r="T4887">
        <v>0.64134780538765834</v>
      </c>
      <c r="U4887">
        <v>0.51610432953815766</v>
      </c>
      <c r="V4887">
        <v>0.2607075850089805</v>
      </c>
      <c r="W4887">
        <v>-0.24247647192612709</v>
      </c>
      <c r="X4887">
        <v>-0.80644560922993824</v>
      </c>
      <c r="Y4887" t="str">
        <f t="shared" si="304"/>
        <v>&gt;72</v>
      </c>
      <c r="Z4887" s="20">
        <f t="shared" si="305"/>
        <v>0.83321843936934337</v>
      </c>
      <c r="AA4887" t="str">
        <f t="shared" si="306"/>
        <v>80%-100%</v>
      </c>
      <c r="AB4887">
        <f t="shared" si="307"/>
        <v>1.2430237448608219E-4</v>
      </c>
    </row>
    <row r="4888" spans="1:28" x14ac:dyDescent="0.25">
      <c r="A4888" t="s">
        <v>10663</v>
      </c>
      <c r="B4888" t="s">
        <v>10664</v>
      </c>
      <c r="C4888" t="s">
        <v>77</v>
      </c>
      <c r="D4888" t="s">
        <v>125</v>
      </c>
      <c r="E4888">
        <v>76</v>
      </c>
      <c r="F4888" t="s">
        <v>117</v>
      </c>
      <c r="G4888">
        <v>2021</v>
      </c>
      <c r="H4888" t="s">
        <v>29</v>
      </c>
      <c r="I4888" t="s">
        <v>84</v>
      </c>
      <c r="J4888" t="s">
        <v>80</v>
      </c>
      <c r="K4888">
        <v>72</v>
      </c>
      <c r="L4888" s="18">
        <v>44119</v>
      </c>
      <c r="M4888" s="18">
        <v>46310</v>
      </c>
      <c r="N4888" s="18">
        <v>44393</v>
      </c>
      <c r="O4888">
        <v>53890000</v>
      </c>
      <c r="P4888">
        <v>26945000</v>
      </c>
      <c r="Q4888">
        <v>26945000</v>
      </c>
      <c r="R4888">
        <v>691174</v>
      </c>
      <c r="S4888" t="s">
        <v>413</v>
      </c>
      <c r="T4888">
        <v>0.3745299232365023</v>
      </c>
      <c r="U4888">
        <v>-0.85216124758390532</v>
      </c>
      <c r="V4888">
        <v>0.24898836987965761</v>
      </c>
      <c r="W4888">
        <v>0.43249057802005852</v>
      </c>
      <c r="X4888">
        <v>2.1327737318234941</v>
      </c>
      <c r="Y4888" t="str">
        <f t="shared" si="304"/>
        <v>61-72</v>
      </c>
      <c r="Z4888" s="20">
        <f t="shared" si="305"/>
        <v>0.5</v>
      </c>
      <c r="AA4888" t="str">
        <f t="shared" si="306"/>
        <v>40%-60%</v>
      </c>
      <c r="AB4888">
        <f t="shared" si="307"/>
        <v>1.4332208868288377E-4</v>
      </c>
    </row>
    <row r="4889" spans="1:28" x14ac:dyDescent="0.25">
      <c r="A4889" t="s">
        <v>10665</v>
      </c>
      <c r="B4889" t="s">
        <v>10666</v>
      </c>
      <c r="C4889" t="s">
        <v>77</v>
      </c>
      <c r="D4889" t="s">
        <v>216</v>
      </c>
      <c r="E4889">
        <v>59</v>
      </c>
      <c r="F4889" t="s">
        <v>79</v>
      </c>
      <c r="G4889">
        <v>2017</v>
      </c>
      <c r="H4889" t="s">
        <v>13</v>
      </c>
      <c r="J4889" t="s">
        <v>80</v>
      </c>
      <c r="K4889">
        <v>48</v>
      </c>
      <c r="L4889" s="18">
        <v>42724</v>
      </c>
      <c r="M4889" s="18">
        <v>44185</v>
      </c>
      <c r="N4889" s="18">
        <v>43693</v>
      </c>
      <c r="O4889">
        <v>44990000</v>
      </c>
      <c r="P4889">
        <v>33990000</v>
      </c>
      <c r="Q4889">
        <v>11000000</v>
      </c>
      <c r="R4889">
        <v>947952</v>
      </c>
      <c r="S4889" t="s">
        <v>163</v>
      </c>
      <c r="T4889">
        <v>-0.48656415097859229</v>
      </c>
      <c r="U4889">
        <v>0.19698095568863899</v>
      </c>
      <c r="V4889">
        <v>-0.1917612163623465</v>
      </c>
      <c r="W4889">
        <v>-0.33287941296445728</v>
      </c>
      <c r="X4889">
        <v>1.668686467446636</v>
      </c>
      <c r="Y4889" t="str">
        <f t="shared" si="304"/>
        <v>37-48</v>
      </c>
      <c r="Z4889" s="20">
        <f t="shared" si="305"/>
        <v>0.75550122249388751</v>
      </c>
      <c r="AA4889" t="str">
        <f t="shared" si="306"/>
        <v>60%-80%</v>
      </c>
      <c r="AB4889">
        <f t="shared" si="307"/>
        <v>1.9656766691327661E-4</v>
      </c>
    </row>
    <row r="4890" spans="1:28" x14ac:dyDescent="0.25">
      <c r="A4890" t="s">
        <v>10667</v>
      </c>
      <c r="B4890" t="s">
        <v>10668</v>
      </c>
      <c r="C4890" t="s">
        <v>77</v>
      </c>
      <c r="D4890" t="s">
        <v>231</v>
      </c>
      <c r="E4890">
        <v>49</v>
      </c>
      <c r="F4890" t="s">
        <v>117</v>
      </c>
      <c r="G4890">
        <v>2020</v>
      </c>
      <c r="H4890" t="s">
        <v>14</v>
      </c>
      <c r="I4890" t="s">
        <v>84</v>
      </c>
      <c r="J4890" t="s">
        <v>80</v>
      </c>
      <c r="K4890">
        <v>72</v>
      </c>
      <c r="L4890" s="18">
        <v>43698</v>
      </c>
      <c r="M4890" s="18">
        <v>45890</v>
      </c>
      <c r="N4890" s="18">
        <v>44112</v>
      </c>
      <c r="O4890">
        <v>51146200</v>
      </c>
      <c r="P4890">
        <v>51146200</v>
      </c>
      <c r="Q4890">
        <v>0</v>
      </c>
      <c r="R4890">
        <v>1200945</v>
      </c>
      <c r="S4890" t="s">
        <v>336</v>
      </c>
      <c r="T4890">
        <v>0.87178143088183857</v>
      </c>
      <c r="U4890">
        <v>1.2009447865714571</v>
      </c>
      <c r="V4890">
        <v>0.26192451445450832</v>
      </c>
      <c r="W4890">
        <v>0.83799096750636093</v>
      </c>
      <c r="X4890">
        <v>-0.57440197704150942</v>
      </c>
      <c r="Y4890" t="str">
        <f t="shared" si="304"/>
        <v>61-72</v>
      </c>
      <c r="Z4890" s="20">
        <f t="shared" si="305"/>
        <v>1</v>
      </c>
      <c r="AA4890" t="str">
        <f t="shared" si="306"/>
        <v>80%-100%</v>
      </c>
      <c r="AB4890">
        <f t="shared" si="307"/>
        <v>2.4902838618533955E-4</v>
      </c>
    </row>
    <row r="4891" spans="1:28" x14ac:dyDescent="0.25">
      <c r="A4891" t="s">
        <v>10669</v>
      </c>
      <c r="B4891" t="s">
        <v>10670</v>
      </c>
      <c r="C4891" t="s">
        <v>77</v>
      </c>
      <c r="D4891" t="s">
        <v>209</v>
      </c>
      <c r="E4891">
        <v>7</v>
      </c>
      <c r="F4891" t="s">
        <v>79</v>
      </c>
      <c r="G4891">
        <v>2019</v>
      </c>
      <c r="H4891" t="s">
        <v>13</v>
      </c>
      <c r="J4891" t="s">
        <v>80</v>
      </c>
      <c r="K4891">
        <v>60</v>
      </c>
      <c r="L4891" s="18">
        <v>43392</v>
      </c>
      <c r="M4891" s="18">
        <v>45218</v>
      </c>
      <c r="N4891" s="18">
        <v>43678</v>
      </c>
      <c r="O4891">
        <v>37500000</v>
      </c>
      <c r="P4891">
        <v>20000000</v>
      </c>
      <c r="Q4891">
        <v>17500000</v>
      </c>
      <c r="R4891">
        <v>492523</v>
      </c>
      <c r="S4891" t="s">
        <v>307</v>
      </c>
      <c r="T4891">
        <v>0.93242185864346494</v>
      </c>
      <c r="U4891">
        <v>-0.7152875119735479</v>
      </c>
      <c r="V4891">
        <v>0.32803285986234038</v>
      </c>
      <c r="W4891">
        <v>-0.83311441901048588</v>
      </c>
      <c r="X4891">
        <v>0.35377255171220601</v>
      </c>
      <c r="Y4891" t="str">
        <f t="shared" si="304"/>
        <v>49-60</v>
      </c>
      <c r="Z4891" s="20">
        <f t="shared" si="305"/>
        <v>0.53333333333333333</v>
      </c>
      <c r="AA4891" t="str">
        <f t="shared" si="306"/>
        <v>40%-60%</v>
      </c>
      <c r="AB4891">
        <f t="shared" si="307"/>
        <v>1.0212974603263428E-4</v>
      </c>
    </row>
    <row r="4892" spans="1:28" x14ac:dyDescent="0.25">
      <c r="A4892" t="s">
        <v>10671</v>
      </c>
      <c r="B4892" t="s">
        <v>10672</v>
      </c>
      <c r="C4892" t="s">
        <v>77</v>
      </c>
      <c r="D4892" t="s">
        <v>594</v>
      </c>
      <c r="E4892">
        <v>87</v>
      </c>
      <c r="F4892" t="s">
        <v>12</v>
      </c>
      <c r="G4892">
        <v>2018</v>
      </c>
      <c r="H4892" t="s">
        <v>12</v>
      </c>
      <c r="J4892" t="s">
        <v>80</v>
      </c>
      <c r="K4892">
        <v>60</v>
      </c>
      <c r="L4892" s="18">
        <v>43048</v>
      </c>
      <c r="M4892" s="18">
        <v>44815</v>
      </c>
      <c r="N4892" s="18">
        <v>43922</v>
      </c>
      <c r="O4892">
        <v>71990000</v>
      </c>
      <c r="P4892">
        <v>58726000</v>
      </c>
      <c r="Q4892">
        <v>13264000</v>
      </c>
      <c r="R4892">
        <v>1490650</v>
      </c>
      <c r="S4892" t="s">
        <v>257</v>
      </c>
      <c r="T4892">
        <v>0.70198823314928471</v>
      </c>
      <c r="U4892">
        <v>0.44438419657182537</v>
      </c>
      <c r="V4892">
        <v>0.80229979975843724</v>
      </c>
      <c r="W4892">
        <v>1.3856427354873511</v>
      </c>
      <c r="X4892">
        <v>-0.1103147126646518</v>
      </c>
      <c r="Y4892" t="str">
        <f t="shared" si="304"/>
        <v>49-60</v>
      </c>
      <c r="Z4892" s="20">
        <f t="shared" si="305"/>
        <v>0.81575218780386161</v>
      </c>
      <c r="AA4892" t="str">
        <f t="shared" si="306"/>
        <v>80%-100%</v>
      </c>
      <c r="AB4892">
        <f t="shared" si="307"/>
        <v>3.0910171895230534E-4</v>
      </c>
    </row>
    <row r="4893" spans="1:28" x14ac:dyDescent="0.25">
      <c r="A4893" t="s">
        <v>10673</v>
      </c>
      <c r="B4893" t="s">
        <v>10674</v>
      </c>
      <c r="C4893" t="s">
        <v>77</v>
      </c>
      <c r="D4893" t="s">
        <v>236</v>
      </c>
      <c r="E4893">
        <v>38</v>
      </c>
      <c r="F4893" t="s">
        <v>117</v>
      </c>
      <c r="G4893">
        <v>2021</v>
      </c>
      <c r="H4893" t="s">
        <v>29</v>
      </c>
      <c r="I4893" t="s">
        <v>84</v>
      </c>
      <c r="J4893" t="s">
        <v>80</v>
      </c>
      <c r="K4893">
        <v>84</v>
      </c>
      <c r="L4893" s="18">
        <v>43962</v>
      </c>
      <c r="M4893" s="18">
        <v>46696</v>
      </c>
      <c r="N4893" s="18">
        <v>44386</v>
      </c>
      <c r="O4893">
        <v>51812200</v>
      </c>
      <c r="P4893">
        <v>37812200</v>
      </c>
      <c r="Q4893">
        <v>14000000</v>
      </c>
      <c r="R4893">
        <v>813214</v>
      </c>
      <c r="S4893" t="s">
        <v>118</v>
      </c>
      <c r="T4893">
        <v>-0.38953946655999011</v>
      </c>
      <c r="U4893">
        <v>9.1419057952518534E-2</v>
      </c>
      <c r="V4893">
        <v>-0.50193428495582826</v>
      </c>
      <c r="W4893">
        <v>-0.55658252394605479</v>
      </c>
      <c r="X4893">
        <v>-0.65174985443765243</v>
      </c>
      <c r="Y4893" t="str">
        <f t="shared" si="304"/>
        <v>&gt;72</v>
      </c>
      <c r="Z4893" s="20">
        <f t="shared" si="305"/>
        <v>0.72979336912927839</v>
      </c>
      <c r="AA4893" t="str">
        <f t="shared" si="306"/>
        <v>60%-80%</v>
      </c>
      <c r="AB4893">
        <f t="shared" si="307"/>
        <v>1.6862834687960291E-4</v>
      </c>
    </row>
    <row r="4894" spans="1:28" x14ac:dyDescent="0.25">
      <c r="A4894" t="s">
        <v>10675</v>
      </c>
      <c r="B4894" t="s">
        <v>10676</v>
      </c>
      <c r="C4894" t="s">
        <v>77</v>
      </c>
      <c r="D4894" t="s">
        <v>2405</v>
      </c>
      <c r="E4894">
        <v>49</v>
      </c>
      <c r="F4894" t="s">
        <v>79</v>
      </c>
      <c r="G4894">
        <v>2019</v>
      </c>
      <c r="H4894" t="s">
        <v>13</v>
      </c>
      <c r="J4894" t="s">
        <v>80</v>
      </c>
      <c r="K4894">
        <v>84</v>
      </c>
      <c r="L4894" s="18">
        <v>43273</v>
      </c>
      <c r="M4894" s="18">
        <v>45830</v>
      </c>
      <c r="N4894" s="18">
        <v>44162</v>
      </c>
      <c r="O4894">
        <v>37422700</v>
      </c>
      <c r="P4894">
        <v>35551565</v>
      </c>
      <c r="Q4894">
        <v>1871135</v>
      </c>
      <c r="R4894">
        <v>777081</v>
      </c>
      <c r="S4894" t="s">
        <v>563</v>
      </c>
      <c r="T4894">
        <v>0.72624440425393522</v>
      </c>
      <c r="U4894">
        <v>0.99563418315592023</v>
      </c>
      <c r="V4894">
        <v>0.40381846408977212</v>
      </c>
      <c r="W4894">
        <v>-0.49183142613982361</v>
      </c>
      <c r="X4894">
        <v>-0.34235834485308059</v>
      </c>
      <c r="Y4894" t="str">
        <f t="shared" si="304"/>
        <v>&gt;72</v>
      </c>
      <c r="Z4894" s="20">
        <f t="shared" si="305"/>
        <v>0.95</v>
      </c>
      <c r="AA4894" t="str">
        <f t="shared" si="306"/>
        <v>80%-100%</v>
      </c>
      <c r="AB4894">
        <f t="shared" si="307"/>
        <v>1.6113579503248678E-4</v>
      </c>
    </row>
    <row r="4895" spans="1:28" x14ac:dyDescent="0.25">
      <c r="A4895" t="s">
        <v>10677</v>
      </c>
      <c r="B4895" t="s">
        <v>10678</v>
      </c>
      <c r="C4895" t="s">
        <v>77</v>
      </c>
      <c r="D4895" t="s">
        <v>136</v>
      </c>
      <c r="E4895">
        <v>246</v>
      </c>
      <c r="F4895" t="s">
        <v>117</v>
      </c>
      <c r="G4895">
        <v>2022</v>
      </c>
      <c r="H4895" t="s">
        <v>29</v>
      </c>
      <c r="I4895" t="s">
        <v>84</v>
      </c>
      <c r="J4895" t="s">
        <v>80</v>
      </c>
      <c r="K4895">
        <v>72</v>
      </c>
      <c r="L4895" s="18">
        <v>44478</v>
      </c>
      <c r="M4895" s="18">
        <v>46640</v>
      </c>
      <c r="N4895" s="18">
        <v>44533</v>
      </c>
      <c r="O4895">
        <v>57990000</v>
      </c>
      <c r="P4895">
        <v>40593000</v>
      </c>
      <c r="Q4895">
        <v>17397000</v>
      </c>
      <c r="R4895">
        <v>1009708</v>
      </c>
      <c r="S4895" t="s">
        <v>686</v>
      </c>
      <c r="T4895">
        <v>-0.61997309205417039</v>
      </c>
      <c r="U4895">
        <v>-3.091883392176074E-2</v>
      </c>
      <c r="V4895">
        <v>-0.34384530499046262</v>
      </c>
      <c r="W4895">
        <v>1.335268711358256</v>
      </c>
      <c r="X4895">
        <v>-0.4197062222492236</v>
      </c>
      <c r="Y4895" t="str">
        <f t="shared" si="304"/>
        <v>61-72</v>
      </c>
      <c r="Z4895" s="20">
        <f t="shared" si="305"/>
        <v>0.7</v>
      </c>
      <c r="AA4895" t="str">
        <f t="shared" si="306"/>
        <v>60%-80%</v>
      </c>
      <c r="AB4895">
        <f t="shared" si="307"/>
        <v>2.0937341323576584E-4</v>
      </c>
    </row>
    <row r="4896" spans="1:28" x14ac:dyDescent="0.25">
      <c r="A4896" t="s">
        <v>10679</v>
      </c>
      <c r="B4896" t="s">
        <v>10680</v>
      </c>
      <c r="C4896" t="s">
        <v>77</v>
      </c>
      <c r="D4896" t="s">
        <v>149</v>
      </c>
      <c r="E4896">
        <v>76</v>
      </c>
      <c r="F4896" t="s">
        <v>11</v>
      </c>
      <c r="G4896">
        <v>2018</v>
      </c>
      <c r="H4896" t="s">
        <v>11</v>
      </c>
      <c r="J4896" t="s">
        <v>80</v>
      </c>
      <c r="K4896">
        <v>60</v>
      </c>
      <c r="L4896" s="18">
        <v>43317</v>
      </c>
      <c r="M4896" s="18">
        <v>45054</v>
      </c>
      <c r="N4896" s="18">
        <v>43585</v>
      </c>
      <c r="O4896">
        <v>60240000</v>
      </c>
      <c r="P4896">
        <v>30240000</v>
      </c>
      <c r="Q4896">
        <v>30000000</v>
      </c>
      <c r="R4896">
        <v>706447</v>
      </c>
      <c r="S4896" t="s">
        <v>413</v>
      </c>
      <c r="T4896">
        <v>0.96880611530044081</v>
      </c>
      <c r="U4896">
        <v>-0.84398154226854538</v>
      </c>
      <c r="V4896">
        <v>-0.4839907114628193</v>
      </c>
      <c r="W4896">
        <v>-0.38830633941044218</v>
      </c>
      <c r="X4896">
        <v>1.3592949578620639</v>
      </c>
      <c r="Y4896" t="str">
        <f t="shared" si="304"/>
        <v>49-60</v>
      </c>
      <c r="Z4896" s="20">
        <f t="shared" si="305"/>
        <v>0.50199203187250996</v>
      </c>
      <c r="AA4896" t="str">
        <f t="shared" si="306"/>
        <v>40%-60%</v>
      </c>
      <c r="AB4896">
        <f t="shared" si="307"/>
        <v>1.4648910344393338E-4</v>
      </c>
    </row>
    <row r="4897" spans="1:28" x14ac:dyDescent="0.25">
      <c r="A4897" t="s">
        <v>10681</v>
      </c>
      <c r="B4897" t="s">
        <v>10682</v>
      </c>
      <c r="C4897" t="s">
        <v>77</v>
      </c>
      <c r="D4897" t="s">
        <v>258</v>
      </c>
      <c r="E4897">
        <v>220</v>
      </c>
      <c r="F4897" t="s">
        <v>25</v>
      </c>
      <c r="G4897">
        <v>2020</v>
      </c>
      <c r="H4897" t="s">
        <v>25</v>
      </c>
      <c r="I4897" t="s">
        <v>84</v>
      </c>
      <c r="J4897" t="s">
        <v>80</v>
      </c>
      <c r="K4897">
        <v>84</v>
      </c>
      <c r="L4897" s="18">
        <v>43634</v>
      </c>
      <c r="M4897" s="18">
        <v>46191</v>
      </c>
      <c r="N4897" s="18">
        <v>44414</v>
      </c>
      <c r="O4897">
        <v>32990000</v>
      </c>
      <c r="P4897">
        <v>34090000</v>
      </c>
      <c r="Q4897">
        <v>0</v>
      </c>
      <c r="R4897">
        <v>814724</v>
      </c>
      <c r="S4897" t="s">
        <v>455</v>
      </c>
      <c r="T4897">
        <v>0.92029377309113969</v>
      </c>
      <c r="U4897">
        <v>1.337860011643957</v>
      </c>
      <c r="V4897">
        <v>0.64658136404765243</v>
      </c>
      <c r="W4897">
        <v>-0.81368842586116552</v>
      </c>
      <c r="X4897">
        <v>0.1217289195237771</v>
      </c>
      <c r="Y4897" t="str">
        <f t="shared" si="304"/>
        <v>&gt;72</v>
      </c>
      <c r="Z4897" s="20">
        <f t="shared" si="305"/>
        <v>1.0333434374052743</v>
      </c>
      <c r="AA4897" t="str">
        <f t="shared" si="306"/>
        <v>80%-100%</v>
      </c>
      <c r="AB4897">
        <f t="shared" si="307"/>
        <v>1.6894146102149936E-4</v>
      </c>
    </row>
    <row r="4898" spans="1:28" x14ac:dyDescent="0.25">
      <c r="A4898" t="s">
        <v>10683</v>
      </c>
      <c r="B4898" t="s">
        <v>10684</v>
      </c>
      <c r="C4898" t="s">
        <v>77</v>
      </c>
      <c r="D4898" t="s">
        <v>141</v>
      </c>
      <c r="E4898">
        <v>62</v>
      </c>
      <c r="F4898" t="s">
        <v>142</v>
      </c>
      <c r="G4898">
        <v>2017</v>
      </c>
      <c r="H4898" t="s">
        <v>143</v>
      </c>
      <c r="J4898" t="s">
        <v>80</v>
      </c>
      <c r="K4898">
        <v>84</v>
      </c>
      <c r="L4898" s="18">
        <v>42755</v>
      </c>
      <c r="M4898" s="18">
        <v>45311</v>
      </c>
      <c r="N4898" s="18">
        <v>44396</v>
      </c>
      <c r="O4898">
        <v>29223600</v>
      </c>
      <c r="P4898">
        <v>16700000</v>
      </c>
      <c r="Q4898">
        <v>12523600</v>
      </c>
      <c r="R4898">
        <v>318896</v>
      </c>
      <c r="S4898" t="s">
        <v>272</v>
      </c>
      <c r="T4898">
        <v>0.26537715326557482</v>
      </c>
      <c r="U4898">
        <v>-0.55874797745132598</v>
      </c>
      <c r="V4898">
        <v>-0.2828869057162281</v>
      </c>
      <c r="W4898">
        <v>-0.72253438669204695</v>
      </c>
      <c r="X4898">
        <v>-0.1103147126646518</v>
      </c>
      <c r="Y4898" t="str">
        <f t="shared" si="304"/>
        <v>&gt;72</v>
      </c>
      <c r="Z4898" s="20">
        <f t="shared" si="305"/>
        <v>0.57145594656373611</v>
      </c>
      <c r="AA4898" t="str">
        <f t="shared" si="306"/>
        <v>40%-60%</v>
      </c>
      <c r="AB4898">
        <f t="shared" si="307"/>
        <v>6.6126389002793665E-5</v>
      </c>
    </row>
    <row r="4899" spans="1:28" x14ac:dyDescent="0.25">
      <c r="A4899" t="s">
        <v>10685</v>
      </c>
      <c r="B4899" t="s">
        <v>10686</v>
      </c>
      <c r="C4899" t="s">
        <v>77</v>
      </c>
      <c r="D4899" t="s">
        <v>256</v>
      </c>
      <c r="E4899">
        <v>60</v>
      </c>
      <c r="F4899" t="s">
        <v>87</v>
      </c>
      <c r="G4899">
        <v>2018</v>
      </c>
      <c r="H4899" t="s">
        <v>15</v>
      </c>
      <c r="J4899" t="s">
        <v>80</v>
      </c>
      <c r="K4899">
        <v>72</v>
      </c>
      <c r="L4899" s="18">
        <v>42944</v>
      </c>
      <c r="M4899" s="18">
        <v>45135</v>
      </c>
      <c r="N4899" s="18">
        <v>43823</v>
      </c>
      <c r="O4899">
        <v>44660000</v>
      </c>
      <c r="P4899">
        <v>10000000</v>
      </c>
      <c r="Q4899">
        <v>34660000</v>
      </c>
      <c r="R4899">
        <v>238479</v>
      </c>
      <c r="S4899" t="s">
        <v>191</v>
      </c>
      <c r="T4899">
        <v>0.26537715326557482</v>
      </c>
      <c r="U4899">
        <v>-1.9858288427982189</v>
      </c>
      <c r="V4899">
        <v>0.48612183982770601</v>
      </c>
      <c r="W4899">
        <v>-0.16905777470941791</v>
      </c>
      <c r="X4899">
        <v>1.668686467446636</v>
      </c>
      <c r="Y4899" t="str">
        <f t="shared" si="304"/>
        <v>61-72</v>
      </c>
      <c r="Z4899" s="20">
        <f t="shared" si="305"/>
        <v>0.2239140170174653</v>
      </c>
      <c r="AA4899" t="str">
        <f t="shared" si="306"/>
        <v>20%-40%</v>
      </c>
      <c r="AB4899">
        <f t="shared" si="307"/>
        <v>4.9451091023397063E-5</v>
      </c>
    </row>
    <row r="4900" spans="1:28" x14ac:dyDescent="0.25">
      <c r="A4900" t="s">
        <v>10687</v>
      </c>
      <c r="B4900" t="s">
        <v>10688</v>
      </c>
      <c r="C4900" t="s">
        <v>77</v>
      </c>
      <c r="D4900" t="s">
        <v>212</v>
      </c>
      <c r="E4900">
        <v>62</v>
      </c>
      <c r="F4900" t="s">
        <v>12</v>
      </c>
      <c r="G4900">
        <v>2018</v>
      </c>
      <c r="H4900" t="s">
        <v>12</v>
      </c>
      <c r="J4900" t="s">
        <v>80</v>
      </c>
      <c r="K4900">
        <v>36</v>
      </c>
      <c r="L4900" s="18">
        <v>42930</v>
      </c>
      <c r="M4900" s="18">
        <v>44026</v>
      </c>
      <c r="N4900" s="18">
        <v>43258</v>
      </c>
      <c r="O4900">
        <v>78060000</v>
      </c>
      <c r="P4900">
        <v>18060000</v>
      </c>
      <c r="Q4900">
        <v>60000000</v>
      </c>
      <c r="R4900">
        <v>646825</v>
      </c>
      <c r="S4900" t="s">
        <v>374</v>
      </c>
      <c r="T4900">
        <v>0.71411631870160996</v>
      </c>
      <c r="U4900">
        <v>-1.9552520376489311</v>
      </c>
      <c r="V4900">
        <v>0.52564408481904745</v>
      </c>
      <c r="W4900">
        <v>0.87184050085438647</v>
      </c>
      <c r="X4900">
        <v>0.58581618390063472</v>
      </c>
      <c r="Y4900" t="str">
        <f t="shared" si="304"/>
        <v>25-36</v>
      </c>
      <c r="Z4900" s="20">
        <f t="shared" si="305"/>
        <v>0.23136049192928518</v>
      </c>
      <c r="AA4900" t="str">
        <f t="shared" si="306"/>
        <v>20%-40%</v>
      </c>
      <c r="AB4900">
        <f t="shared" si="307"/>
        <v>1.3412586412727665E-4</v>
      </c>
    </row>
    <row r="4901" spans="1:28" x14ac:dyDescent="0.25">
      <c r="A4901" t="s">
        <v>10689</v>
      </c>
      <c r="B4901" t="s">
        <v>10690</v>
      </c>
      <c r="C4901" t="s">
        <v>77</v>
      </c>
      <c r="D4901" t="s">
        <v>239</v>
      </c>
      <c r="E4901">
        <v>246</v>
      </c>
      <c r="F4901" t="s">
        <v>17</v>
      </c>
      <c r="G4901">
        <v>2019</v>
      </c>
      <c r="H4901" t="s">
        <v>17</v>
      </c>
      <c r="J4901" t="s">
        <v>80</v>
      </c>
      <c r="K4901">
        <v>84</v>
      </c>
      <c r="L4901" s="18">
        <v>43354</v>
      </c>
      <c r="M4901" s="18">
        <v>45970</v>
      </c>
      <c r="N4901" s="18">
        <v>43838</v>
      </c>
      <c r="O4901">
        <v>49490000</v>
      </c>
      <c r="P4901">
        <v>13490000</v>
      </c>
      <c r="Q4901">
        <v>36000000</v>
      </c>
      <c r="R4901">
        <v>290442</v>
      </c>
      <c r="S4901" t="s">
        <v>133</v>
      </c>
      <c r="T4901">
        <v>0.6777320620446341</v>
      </c>
      <c r="U4901">
        <v>-1.785994685224584</v>
      </c>
      <c r="V4901">
        <v>0.2094661248883162</v>
      </c>
      <c r="W4901">
        <v>-0.72586968722951584</v>
      </c>
      <c r="X4901">
        <v>0.97255557088134947</v>
      </c>
      <c r="Y4901" t="str">
        <f t="shared" si="304"/>
        <v>&gt;72</v>
      </c>
      <c r="Z4901" s="20">
        <f t="shared" si="305"/>
        <v>0.27258031925641546</v>
      </c>
      <c r="AA4901" t="str">
        <f t="shared" si="306"/>
        <v>20%-40%</v>
      </c>
      <c r="AB4901">
        <f t="shared" si="307"/>
        <v>6.0226157351454385E-5</v>
      </c>
    </row>
    <row r="4902" spans="1:28" x14ac:dyDescent="0.25">
      <c r="A4902" t="s">
        <v>10691</v>
      </c>
      <c r="B4902" t="s">
        <v>10692</v>
      </c>
      <c r="C4902" t="s">
        <v>77</v>
      </c>
      <c r="D4902" t="s">
        <v>165</v>
      </c>
      <c r="E4902">
        <v>291</v>
      </c>
      <c r="F4902" t="s">
        <v>117</v>
      </c>
      <c r="G4902">
        <v>2020</v>
      </c>
      <c r="H4902" t="s">
        <v>14</v>
      </c>
      <c r="I4902" t="s">
        <v>84</v>
      </c>
      <c r="J4902" t="s">
        <v>80</v>
      </c>
      <c r="K4902">
        <v>72</v>
      </c>
      <c r="L4902" s="18">
        <v>43735</v>
      </c>
      <c r="M4902" s="18">
        <v>45927</v>
      </c>
      <c r="N4902" s="18">
        <v>44337</v>
      </c>
      <c r="O4902">
        <v>48890000</v>
      </c>
      <c r="P4902">
        <v>14890000</v>
      </c>
      <c r="Q4902">
        <v>34000000</v>
      </c>
      <c r="R4902">
        <v>345399</v>
      </c>
      <c r="S4902" t="s">
        <v>420</v>
      </c>
      <c r="T4902">
        <v>0.16835246884697261</v>
      </c>
      <c r="U4902">
        <v>-1.654674160504932</v>
      </c>
      <c r="V4902">
        <v>-0.54145652994716964</v>
      </c>
      <c r="W4902">
        <v>-0.55604517181448321</v>
      </c>
      <c r="X4902">
        <v>-0.57440197704150942</v>
      </c>
      <c r="Y4902" t="str">
        <f t="shared" si="304"/>
        <v>61-72</v>
      </c>
      <c r="Z4902" s="20">
        <f t="shared" si="305"/>
        <v>0.3045612599713643</v>
      </c>
      <c r="AA4902" t="str">
        <f t="shared" si="306"/>
        <v>20%-40%</v>
      </c>
      <c r="AB4902">
        <f t="shared" si="307"/>
        <v>7.1622060593973984E-5</v>
      </c>
    </row>
    <row r="4903" spans="1:28" x14ac:dyDescent="0.25">
      <c r="A4903" t="s">
        <v>10693</v>
      </c>
      <c r="B4903" t="s">
        <v>10694</v>
      </c>
      <c r="C4903" t="s">
        <v>77</v>
      </c>
      <c r="D4903" t="s">
        <v>149</v>
      </c>
      <c r="E4903">
        <v>77</v>
      </c>
      <c r="F4903" t="s">
        <v>79</v>
      </c>
      <c r="G4903">
        <v>2019</v>
      </c>
      <c r="H4903" t="s">
        <v>13</v>
      </c>
      <c r="J4903" t="s">
        <v>80</v>
      </c>
      <c r="K4903">
        <v>72</v>
      </c>
      <c r="L4903" s="18">
        <v>43348</v>
      </c>
      <c r="M4903" s="18">
        <v>45421</v>
      </c>
      <c r="N4903" s="18">
        <v>44299</v>
      </c>
      <c r="O4903">
        <v>34530000</v>
      </c>
      <c r="P4903">
        <v>34530000</v>
      </c>
      <c r="Q4903">
        <v>0</v>
      </c>
      <c r="R4903">
        <v>758554</v>
      </c>
      <c r="S4903" t="s">
        <v>666</v>
      </c>
      <c r="T4903">
        <v>0.26537715326557482</v>
      </c>
      <c r="U4903">
        <v>1.2009447865714571</v>
      </c>
      <c r="V4903">
        <v>0.32646244345761011</v>
      </c>
      <c r="W4903">
        <v>0.3031324286244596</v>
      </c>
      <c r="X4903">
        <v>-0.65174985443765243</v>
      </c>
      <c r="Y4903" t="str">
        <f t="shared" si="304"/>
        <v>61-72</v>
      </c>
      <c r="Z4903" s="20">
        <f t="shared" si="305"/>
        <v>1</v>
      </c>
      <c r="AA4903" t="str">
        <f t="shared" si="306"/>
        <v>80%-100%</v>
      </c>
      <c r="AB4903">
        <f t="shared" si="307"/>
        <v>1.5729402966366824E-4</v>
      </c>
    </row>
    <row r="4904" spans="1:28" x14ac:dyDescent="0.25">
      <c r="A4904" t="s">
        <v>10695</v>
      </c>
      <c r="B4904" t="s">
        <v>10696</v>
      </c>
      <c r="C4904" t="s">
        <v>77</v>
      </c>
      <c r="D4904" t="s">
        <v>240</v>
      </c>
      <c r="E4904">
        <v>236</v>
      </c>
      <c r="F4904" t="s">
        <v>17</v>
      </c>
      <c r="G4904">
        <v>2019</v>
      </c>
      <c r="H4904" t="s">
        <v>17</v>
      </c>
      <c r="J4904" t="s">
        <v>80</v>
      </c>
      <c r="K4904">
        <v>84</v>
      </c>
      <c r="L4904" s="18">
        <v>43462</v>
      </c>
      <c r="M4904" s="18">
        <v>46019</v>
      </c>
      <c r="N4904" s="18">
        <v>44133</v>
      </c>
      <c r="O4904">
        <v>64090000</v>
      </c>
      <c r="P4904">
        <v>32045000</v>
      </c>
      <c r="Q4904">
        <v>32045000</v>
      </c>
      <c r="R4904">
        <v>708195</v>
      </c>
      <c r="S4904" t="s">
        <v>266</v>
      </c>
      <c r="T4904">
        <v>-0.74125394757742313</v>
      </c>
      <c r="U4904">
        <v>-0.85216124758390532</v>
      </c>
      <c r="V4904">
        <v>0.4070773498450232</v>
      </c>
      <c r="W4904">
        <v>0.88275117202248443</v>
      </c>
      <c r="X4904">
        <v>0.81785981608906366</v>
      </c>
      <c r="Y4904" t="str">
        <f t="shared" si="304"/>
        <v>&gt;72</v>
      </c>
      <c r="Z4904" s="20">
        <f t="shared" si="305"/>
        <v>0.5</v>
      </c>
      <c r="AA4904" t="str">
        <f t="shared" si="306"/>
        <v>40%-60%</v>
      </c>
      <c r="AB4904">
        <f t="shared" si="307"/>
        <v>1.4685156935124134E-4</v>
      </c>
    </row>
    <row r="4905" spans="1:28" x14ac:dyDescent="0.25">
      <c r="A4905" t="s">
        <v>10697</v>
      </c>
      <c r="B4905" t="s">
        <v>10698</v>
      </c>
      <c r="C4905" t="s">
        <v>77</v>
      </c>
      <c r="D4905" t="s">
        <v>285</v>
      </c>
      <c r="E4905">
        <v>46</v>
      </c>
      <c r="F4905" t="s">
        <v>87</v>
      </c>
      <c r="G4905">
        <v>2018</v>
      </c>
      <c r="H4905" t="s">
        <v>15</v>
      </c>
      <c r="J4905" t="s">
        <v>80</v>
      </c>
      <c r="K4905">
        <v>24</v>
      </c>
      <c r="L4905" s="18">
        <v>42861</v>
      </c>
      <c r="M4905" s="18">
        <v>43621</v>
      </c>
      <c r="N4905" s="18">
        <v>43159</v>
      </c>
      <c r="O4905">
        <v>36850000</v>
      </c>
      <c r="P4905">
        <v>14150000</v>
      </c>
      <c r="Q4905">
        <v>22700000</v>
      </c>
      <c r="R4905">
        <v>663940</v>
      </c>
      <c r="S4905" t="s">
        <v>287</v>
      </c>
      <c r="T4905">
        <v>1.3690329385271749</v>
      </c>
      <c r="U4905">
        <v>-1.3285264196877959</v>
      </c>
      <c r="V4905">
        <v>-2.5608128343164149</v>
      </c>
      <c r="W4905">
        <v>-0.27694235049239119</v>
      </c>
      <c r="X4905">
        <v>1.7460343448427791</v>
      </c>
      <c r="Y4905" t="str">
        <f t="shared" si="304"/>
        <v>&lt;=24</v>
      </c>
      <c r="Z4905" s="20">
        <f t="shared" si="305"/>
        <v>0.38398914518317501</v>
      </c>
      <c r="AA4905" t="str">
        <f t="shared" si="306"/>
        <v>20%-40%</v>
      </c>
      <c r="AB4905">
        <f t="shared" si="307"/>
        <v>1.3767483666936816E-4</v>
      </c>
    </row>
    <row r="4906" spans="1:28" x14ac:dyDescent="0.25">
      <c r="A4906" t="s">
        <v>10699</v>
      </c>
      <c r="B4906" t="s">
        <v>10700</v>
      </c>
      <c r="C4906" t="s">
        <v>77</v>
      </c>
      <c r="D4906" t="s">
        <v>138</v>
      </c>
      <c r="E4906">
        <v>76</v>
      </c>
      <c r="F4906" t="s">
        <v>117</v>
      </c>
      <c r="G4906">
        <v>2018</v>
      </c>
      <c r="H4906" t="s">
        <v>14</v>
      </c>
      <c r="J4906" t="s">
        <v>80</v>
      </c>
      <c r="K4906">
        <v>48</v>
      </c>
      <c r="L4906" s="18">
        <v>42832</v>
      </c>
      <c r="M4906" s="18">
        <v>44381</v>
      </c>
      <c r="N4906" s="18">
        <v>42935</v>
      </c>
      <c r="O4906">
        <v>46350000</v>
      </c>
      <c r="P4906">
        <v>10000000</v>
      </c>
      <c r="Q4906">
        <v>36350000</v>
      </c>
      <c r="R4906">
        <v>255355</v>
      </c>
      <c r="S4906" t="s">
        <v>412</v>
      </c>
      <c r="T4906">
        <v>0.71411631870160996</v>
      </c>
      <c r="U4906">
        <v>-2.0193531353939109</v>
      </c>
      <c r="V4906">
        <v>-1.799034604449157</v>
      </c>
      <c r="W4906">
        <v>-0.27323299445629279</v>
      </c>
      <c r="X4906">
        <v>-0.65174985443765243</v>
      </c>
      <c r="Y4906" t="str">
        <f t="shared" si="304"/>
        <v>37-48</v>
      </c>
      <c r="Z4906" s="20">
        <f t="shared" si="305"/>
        <v>0.21574973031283712</v>
      </c>
      <c r="AA4906" t="str">
        <f t="shared" si="306"/>
        <v>20%-40%</v>
      </c>
      <c r="AB4906">
        <f t="shared" si="307"/>
        <v>5.29505044397182E-5</v>
      </c>
    </row>
    <row r="4907" spans="1:28" x14ac:dyDescent="0.25">
      <c r="A4907" t="s">
        <v>10701</v>
      </c>
      <c r="B4907" t="s">
        <v>10702</v>
      </c>
      <c r="C4907" t="s">
        <v>77</v>
      </c>
      <c r="D4907" t="s">
        <v>421</v>
      </c>
      <c r="E4907">
        <v>51</v>
      </c>
      <c r="F4907" t="s">
        <v>117</v>
      </c>
      <c r="G4907">
        <v>2017</v>
      </c>
      <c r="H4907" t="s">
        <v>14</v>
      </c>
      <c r="J4907" t="s">
        <v>80</v>
      </c>
      <c r="K4907">
        <v>72</v>
      </c>
      <c r="L4907" s="18">
        <v>42668</v>
      </c>
      <c r="M4907" s="18">
        <v>44859</v>
      </c>
      <c r="N4907" s="18">
        <v>43035</v>
      </c>
      <c r="O4907">
        <v>47990000</v>
      </c>
      <c r="P4907">
        <v>22990000</v>
      </c>
      <c r="Q4907">
        <v>25000000</v>
      </c>
      <c r="R4907">
        <v>603511</v>
      </c>
      <c r="S4907" t="s">
        <v>261</v>
      </c>
      <c r="T4907">
        <v>0.96880611530044081</v>
      </c>
      <c r="U4907">
        <v>-0.93815297770793693</v>
      </c>
      <c r="V4907">
        <v>0.99991102471514426</v>
      </c>
      <c r="W4907">
        <v>0.136248580217286</v>
      </c>
      <c r="X4907">
        <v>1.281947080465921</v>
      </c>
      <c r="Y4907" t="str">
        <f t="shared" si="304"/>
        <v>61-72</v>
      </c>
      <c r="Z4907" s="20">
        <f t="shared" si="305"/>
        <v>0.47905813711189832</v>
      </c>
      <c r="AA4907" t="str">
        <f t="shared" si="306"/>
        <v>40%-60%</v>
      </c>
      <c r="AB4907">
        <f t="shared" si="307"/>
        <v>1.2514425754310186E-4</v>
      </c>
    </row>
    <row r="4908" spans="1:28" x14ac:dyDescent="0.25">
      <c r="A4908" t="s">
        <v>10703</v>
      </c>
      <c r="B4908" t="s">
        <v>10704</v>
      </c>
      <c r="C4908" t="s">
        <v>77</v>
      </c>
      <c r="D4908" t="s">
        <v>923</v>
      </c>
      <c r="E4908">
        <v>38</v>
      </c>
      <c r="F4908" t="s">
        <v>17</v>
      </c>
      <c r="G4908">
        <v>2018</v>
      </c>
      <c r="H4908" t="s">
        <v>17</v>
      </c>
      <c r="J4908" t="s">
        <v>80</v>
      </c>
      <c r="K4908">
        <v>12</v>
      </c>
      <c r="L4908" s="18">
        <v>42993</v>
      </c>
      <c r="M4908" s="18">
        <v>43358</v>
      </c>
      <c r="N4908" s="18">
        <v>43280</v>
      </c>
      <c r="O4908">
        <v>59223000</v>
      </c>
      <c r="P4908">
        <v>29611500</v>
      </c>
      <c r="Q4908">
        <v>29611500</v>
      </c>
      <c r="R4908">
        <v>2501679</v>
      </c>
      <c r="S4908" t="s">
        <v>234</v>
      </c>
      <c r="T4908">
        <v>0.22899289660859901</v>
      </c>
      <c r="U4908">
        <v>-0.85216124758390532</v>
      </c>
      <c r="V4908">
        <v>-4.4146365390986242</v>
      </c>
      <c r="W4908">
        <v>0.62441954964913182</v>
      </c>
      <c r="X4908">
        <v>-0.18766259006079469</v>
      </c>
      <c r="Y4908" t="str">
        <f t="shared" si="304"/>
        <v>&lt;=24</v>
      </c>
      <c r="Z4908" s="20">
        <f t="shared" si="305"/>
        <v>0.5</v>
      </c>
      <c r="AA4908" t="str">
        <f t="shared" si="306"/>
        <v>40%-60%</v>
      </c>
      <c r="AB4908">
        <f t="shared" si="307"/>
        <v>5.1874905522214087E-4</v>
      </c>
    </row>
    <row r="4909" spans="1:28" x14ac:dyDescent="0.25">
      <c r="A4909" t="s">
        <v>10705</v>
      </c>
      <c r="B4909" t="s">
        <v>10706</v>
      </c>
      <c r="C4909" t="s">
        <v>77</v>
      </c>
      <c r="D4909" t="s">
        <v>402</v>
      </c>
      <c r="E4909">
        <v>38</v>
      </c>
      <c r="F4909" t="s">
        <v>87</v>
      </c>
      <c r="G4909">
        <v>2017</v>
      </c>
      <c r="H4909" t="s">
        <v>15</v>
      </c>
      <c r="J4909" t="s">
        <v>80</v>
      </c>
      <c r="K4909">
        <v>84</v>
      </c>
      <c r="L4909" s="18">
        <v>42980</v>
      </c>
      <c r="M4909" s="18">
        <v>45331</v>
      </c>
      <c r="N4909" s="18">
        <v>43250</v>
      </c>
      <c r="O4909">
        <v>38350000</v>
      </c>
      <c r="P4909">
        <v>26350000</v>
      </c>
      <c r="Q4909">
        <v>12000000</v>
      </c>
      <c r="R4909">
        <v>558482</v>
      </c>
      <c r="S4909" t="s">
        <v>435</v>
      </c>
      <c r="T4909">
        <v>1.187111655242296</v>
      </c>
      <c r="U4909">
        <v>-8.391948512942185E-2</v>
      </c>
      <c r="V4909">
        <v>0.96038877972380288</v>
      </c>
      <c r="W4909">
        <v>-0.40027246442560482</v>
      </c>
      <c r="X4909">
        <v>-0.49705409964536651</v>
      </c>
      <c r="Y4909" t="str">
        <f t="shared" si="304"/>
        <v>&gt;72</v>
      </c>
      <c r="Z4909" s="20">
        <f t="shared" si="305"/>
        <v>0.68709256844850064</v>
      </c>
      <c r="AA4909" t="str">
        <f t="shared" si="306"/>
        <v>60%-80%</v>
      </c>
      <c r="AB4909">
        <f t="shared" si="307"/>
        <v>1.1580702794346185E-4</v>
      </c>
    </row>
    <row r="4910" spans="1:28" x14ac:dyDescent="0.25">
      <c r="A4910" t="s">
        <v>10707</v>
      </c>
      <c r="B4910" t="s">
        <v>10708</v>
      </c>
      <c r="C4910" t="s">
        <v>77</v>
      </c>
      <c r="D4910" t="s">
        <v>260</v>
      </c>
      <c r="E4910">
        <v>236</v>
      </c>
      <c r="F4910" t="s">
        <v>79</v>
      </c>
      <c r="G4910">
        <v>2017</v>
      </c>
      <c r="H4910" t="s">
        <v>13</v>
      </c>
      <c r="J4910" t="s">
        <v>80</v>
      </c>
      <c r="K4910">
        <v>84</v>
      </c>
      <c r="L4910" s="18">
        <v>42759</v>
      </c>
      <c r="M4910" s="18">
        <v>45315</v>
      </c>
      <c r="N4910" s="18">
        <v>43117</v>
      </c>
      <c r="O4910">
        <v>34540000</v>
      </c>
      <c r="P4910">
        <v>17270000</v>
      </c>
      <c r="Q4910">
        <v>17270000</v>
      </c>
      <c r="R4910">
        <v>396383</v>
      </c>
      <c r="S4910" t="s">
        <v>544</v>
      </c>
      <c r="T4910">
        <v>-6.2081156647207668E-2</v>
      </c>
      <c r="U4910">
        <v>-0.85216124758390532</v>
      </c>
      <c r="V4910">
        <v>0.92086653473246149</v>
      </c>
      <c r="W4910">
        <v>-0.35723284882243173</v>
      </c>
      <c r="X4910">
        <v>1.127251325673635</v>
      </c>
      <c r="Y4910" t="str">
        <f t="shared" si="304"/>
        <v>&gt;72</v>
      </c>
      <c r="Z4910" s="20">
        <f t="shared" si="305"/>
        <v>0.5</v>
      </c>
      <c r="AA4910" t="str">
        <f t="shared" si="306"/>
        <v>40%-60%</v>
      </c>
      <c r="AB4910">
        <f t="shared" si="307"/>
        <v>8.2194121130695771E-5</v>
      </c>
    </row>
    <row r="4911" spans="1:28" x14ac:dyDescent="0.25">
      <c r="A4911" t="s">
        <v>10709</v>
      </c>
      <c r="B4911" t="s">
        <v>10710</v>
      </c>
      <c r="C4911" t="s">
        <v>77</v>
      </c>
      <c r="D4911" t="s">
        <v>846</v>
      </c>
      <c r="E4911">
        <v>236</v>
      </c>
      <c r="F4911" t="s">
        <v>87</v>
      </c>
      <c r="G4911">
        <v>2019</v>
      </c>
      <c r="H4911" t="s">
        <v>15</v>
      </c>
      <c r="I4911" t="s">
        <v>84</v>
      </c>
      <c r="J4911" t="s">
        <v>80</v>
      </c>
      <c r="K4911">
        <v>84</v>
      </c>
      <c r="L4911" s="18">
        <v>43509</v>
      </c>
      <c r="M4911" s="18">
        <v>46066</v>
      </c>
      <c r="N4911" s="18">
        <v>43872</v>
      </c>
      <c r="O4911">
        <v>33990000</v>
      </c>
      <c r="P4911">
        <v>33990000</v>
      </c>
      <c r="Q4911">
        <v>0</v>
      </c>
      <c r="R4911">
        <v>739901</v>
      </c>
      <c r="S4911" t="s">
        <v>724</v>
      </c>
      <c r="T4911">
        <v>0.5200669498644056</v>
      </c>
      <c r="U4911">
        <v>1.2009447865714571</v>
      </c>
      <c r="V4911">
        <v>0.35084000130173859</v>
      </c>
      <c r="W4911">
        <v>0.48545145978563797</v>
      </c>
      <c r="X4911">
        <v>0.58581618390063472</v>
      </c>
      <c r="Y4911" t="str">
        <f t="shared" si="304"/>
        <v>&gt;72</v>
      </c>
      <c r="Z4911" s="20">
        <f t="shared" si="305"/>
        <v>1</v>
      </c>
      <c r="AA4911" t="str">
        <f t="shared" si="306"/>
        <v>80%-100%</v>
      </c>
      <c r="AB4911">
        <f t="shared" si="307"/>
        <v>1.5342613688963184E-4</v>
      </c>
    </row>
    <row r="4912" spans="1:28" x14ac:dyDescent="0.25">
      <c r="A4912" t="s">
        <v>10711</v>
      </c>
      <c r="B4912" t="s">
        <v>10712</v>
      </c>
      <c r="C4912" t="s">
        <v>77</v>
      </c>
      <c r="D4912" t="s">
        <v>199</v>
      </c>
      <c r="E4912">
        <v>60</v>
      </c>
      <c r="F4912" t="s">
        <v>87</v>
      </c>
      <c r="G4912">
        <v>2022</v>
      </c>
      <c r="H4912" t="s">
        <v>24</v>
      </c>
      <c r="I4912" t="s">
        <v>84</v>
      </c>
      <c r="J4912" t="s">
        <v>80</v>
      </c>
      <c r="K4912">
        <v>84</v>
      </c>
      <c r="L4912" s="18">
        <v>44478</v>
      </c>
      <c r="M4912" s="18">
        <v>47006</v>
      </c>
      <c r="N4912" s="18">
        <v>44519</v>
      </c>
      <c r="O4912">
        <v>51180000</v>
      </c>
      <c r="P4912">
        <v>52566200</v>
      </c>
      <c r="Q4912">
        <v>0</v>
      </c>
      <c r="R4912">
        <v>1157693</v>
      </c>
      <c r="S4912" t="s">
        <v>137</v>
      </c>
      <c r="T4912">
        <v>-0.57146074984486928</v>
      </c>
      <c r="U4912">
        <v>1.312160714064468</v>
      </c>
      <c r="V4912">
        <v>-0.18575632502509701</v>
      </c>
      <c r="W4912">
        <v>-0.4837459194831133</v>
      </c>
      <c r="X4912">
        <v>1.5913385900504931</v>
      </c>
      <c r="Y4912" t="str">
        <f t="shared" si="304"/>
        <v>&gt;72</v>
      </c>
      <c r="Z4912" s="20">
        <f t="shared" si="305"/>
        <v>1.0270847987495115</v>
      </c>
      <c r="AA4912" t="str">
        <f t="shared" si="306"/>
        <v>80%-100%</v>
      </c>
      <c r="AB4912">
        <f t="shared" si="307"/>
        <v>2.4005963594341478E-4</v>
      </c>
    </row>
    <row r="4913" spans="1:28" x14ac:dyDescent="0.25">
      <c r="A4913" t="s">
        <v>10713</v>
      </c>
      <c r="B4913" t="s">
        <v>10714</v>
      </c>
      <c r="C4913" t="s">
        <v>77</v>
      </c>
      <c r="D4913" t="s">
        <v>258</v>
      </c>
      <c r="E4913">
        <v>220</v>
      </c>
      <c r="F4913" t="s">
        <v>25</v>
      </c>
      <c r="G4913">
        <v>2020</v>
      </c>
      <c r="H4913" t="s">
        <v>25</v>
      </c>
      <c r="I4913" t="s">
        <v>84</v>
      </c>
      <c r="J4913" t="s">
        <v>80</v>
      </c>
      <c r="K4913">
        <v>12</v>
      </c>
      <c r="L4913" s="18">
        <v>43738</v>
      </c>
      <c r="M4913" s="18">
        <v>44104</v>
      </c>
      <c r="N4913" s="18">
        <v>44071</v>
      </c>
      <c r="O4913">
        <v>36640000</v>
      </c>
      <c r="P4913">
        <v>8640000</v>
      </c>
      <c r="Q4913">
        <v>28000000</v>
      </c>
      <c r="R4913">
        <v>848387</v>
      </c>
      <c r="S4913" t="s">
        <v>300</v>
      </c>
      <c r="T4913">
        <v>0.53219503541673086</v>
      </c>
      <c r="U4913">
        <v>-1.9369902001288779</v>
      </c>
      <c r="V4913">
        <v>-4.4146365390986242</v>
      </c>
      <c r="W4913">
        <v>0.33497394443325862</v>
      </c>
      <c r="X4913">
        <v>-0.72909773183379534</v>
      </c>
      <c r="Y4913" t="str">
        <f t="shared" si="304"/>
        <v>&lt;=24</v>
      </c>
      <c r="Z4913" s="20">
        <f t="shared" si="305"/>
        <v>0.23580786026200873</v>
      </c>
      <c r="AA4913" t="str">
        <f t="shared" si="306"/>
        <v>20%-40%</v>
      </c>
      <c r="AB4913">
        <f t="shared" si="307"/>
        <v>1.7592183278220206E-4</v>
      </c>
    </row>
    <row r="4914" spans="1:28" x14ac:dyDescent="0.25">
      <c r="A4914" t="s">
        <v>10715</v>
      </c>
      <c r="B4914" t="s">
        <v>10716</v>
      </c>
      <c r="C4914" t="s">
        <v>77</v>
      </c>
      <c r="D4914" t="s">
        <v>231</v>
      </c>
      <c r="E4914">
        <v>60</v>
      </c>
      <c r="F4914" t="s">
        <v>87</v>
      </c>
      <c r="G4914">
        <v>2020</v>
      </c>
      <c r="H4914" t="s">
        <v>15</v>
      </c>
      <c r="I4914" t="s">
        <v>84</v>
      </c>
      <c r="J4914" t="s">
        <v>80</v>
      </c>
      <c r="K4914">
        <v>84</v>
      </c>
      <c r="L4914" s="18">
        <v>43706</v>
      </c>
      <c r="M4914" s="18">
        <v>46263</v>
      </c>
      <c r="N4914" s="18">
        <v>44477</v>
      </c>
      <c r="O4914">
        <v>35470000</v>
      </c>
      <c r="P4914">
        <v>35470000</v>
      </c>
      <c r="Q4914">
        <v>0</v>
      </c>
      <c r="R4914">
        <v>770531</v>
      </c>
      <c r="S4914" t="s">
        <v>189</v>
      </c>
      <c r="T4914">
        <v>1.090086970823694</v>
      </c>
      <c r="U4914">
        <v>1.2009447865714571</v>
      </c>
      <c r="V4914">
        <v>0.32410158215305213</v>
      </c>
      <c r="W4914">
        <v>-0.56923900871024058</v>
      </c>
      <c r="X4914">
        <v>1.668686467446636</v>
      </c>
      <c r="Y4914" t="str">
        <f t="shared" si="304"/>
        <v>&gt;72</v>
      </c>
      <c r="Z4914" s="20">
        <f t="shared" si="305"/>
        <v>1</v>
      </c>
      <c r="AA4914" t="str">
        <f t="shared" si="306"/>
        <v>80%-100%</v>
      </c>
      <c r="AB4914">
        <f t="shared" si="307"/>
        <v>1.5977758468187624E-4</v>
      </c>
    </row>
    <row r="4915" spans="1:28" x14ac:dyDescent="0.25">
      <c r="A4915" t="s">
        <v>10717</v>
      </c>
      <c r="B4915" t="s">
        <v>10718</v>
      </c>
      <c r="C4915" t="s">
        <v>77</v>
      </c>
      <c r="D4915" t="s">
        <v>246</v>
      </c>
      <c r="E4915">
        <v>291</v>
      </c>
      <c r="F4915" t="s">
        <v>79</v>
      </c>
      <c r="G4915">
        <v>2020</v>
      </c>
      <c r="H4915" t="s">
        <v>13</v>
      </c>
      <c r="I4915" t="s">
        <v>84</v>
      </c>
      <c r="J4915" t="s">
        <v>80</v>
      </c>
      <c r="K4915">
        <v>84</v>
      </c>
      <c r="L4915" s="18">
        <v>43621</v>
      </c>
      <c r="M4915" s="18">
        <v>46148</v>
      </c>
      <c r="N4915" s="18">
        <v>44490</v>
      </c>
      <c r="O4915">
        <v>37975000</v>
      </c>
      <c r="P4915">
        <v>34178000</v>
      </c>
      <c r="Q4915">
        <v>3797000</v>
      </c>
      <c r="R4915">
        <v>710387</v>
      </c>
      <c r="S4915" t="s">
        <v>841</v>
      </c>
      <c r="T4915">
        <v>1.2720082541085731</v>
      </c>
      <c r="U4915">
        <v>0.79037764441541158</v>
      </c>
      <c r="V4915">
        <v>0.72325530977575447</v>
      </c>
      <c r="W4915">
        <v>-0.45857434094180122</v>
      </c>
      <c r="X4915">
        <v>1.823382222238922</v>
      </c>
      <c r="Y4915" t="str">
        <f t="shared" si="304"/>
        <v>&gt;72</v>
      </c>
      <c r="Z4915" s="20">
        <f t="shared" si="305"/>
        <v>0.90001316655694541</v>
      </c>
      <c r="AA4915" t="str">
        <f t="shared" si="306"/>
        <v>80%-100%</v>
      </c>
      <c r="AB4915">
        <f t="shared" si="307"/>
        <v>1.4730610325788839E-4</v>
      </c>
    </row>
    <row r="4916" spans="1:28" x14ac:dyDescent="0.25">
      <c r="A4916" t="s">
        <v>10719</v>
      </c>
      <c r="B4916" t="s">
        <v>10720</v>
      </c>
      <c r="C4916" t="s">
        <v>77</v>
      </c>
      <c r="D4916" t="s">
        <v>339</v>
      </c>
      <c r="E4916">
        <v>38</v>
      </c>
      <c r="F4916" t="s">
        <v>87</v>
      </c>
      <c r="G4916">
        <v>2018</v>
      </c>
      <c r="H4916" t="s">
        <v>15</v>
      </c>
      <c r="J4916" t="s">
        <v>80</v>
      </c>
      <c r="K4916">
        <v>72</v>
      </c>
      <c r="L4916" s="18">
        <v>43181</v>
      </c>
      <c r="M4916" s="18">
        <v>45373</v>
      </c>
      <c r="N4916" s="18">
        <v>43446</v>
      </c>
      <c r="O4916">
        <v>36622600</v>
      </c>
      <c r="P4916">
        <v>18311300</v>
      </c>
      <c r="Q4916">
        <v>18311300</v>
      </c>
      <c r="R4916">
        <v>462234</v>
      </c>
      <c r="S4916" t="s">
        <v>490</v>
      </c>
      <c r="T4916">
        <v>1.1022150563760189</v>
      </c>
      <c r="U4916">
        <v>-0.85216124758390532</v>
      </c>
      <c r="V4916">
        <v>0.32803285986234038</v>
      </c>
      <c r="W4916">
        <v>-0.27662671004944839</v>
      </c>
      <c r="X4916">
        <v>0.74051193869292065</v>
      </c>
      <c r="Y4916" t="str">
        <f t="shared" si="304"/>
        <v>61-72</v>
      </c>
      <c r="Z4916" s="20">
        <f t="shared" si="305"/>
        <v>0.5</v>
      </c>
      <c r="AA4916" t="str">
        <f t="shared" si="306"/>
        <v>40%-60%</v>
      </c>
      <c r="AB4916">
        <f t="shared" si="307"/>
        <v>9.584900812276518E-5</v>
      </c>
    </row>
    <row r="4917" spans="1:28" x14ac:dyDescent="0.25">
      <c r="A4917" t="s">
        <v>10721</v>
      </c>
      <c r="B4917" t="s">
        <v>10722</v>
      </c>
      <c r="C4917" t="s">
        <v>77</v>
      </c>
      <c r="D4917" t="s">
        <v>463</v>
      </c>
      <c r="E4917">
        <v>252</v>
      </c>
      <c r="F4917" t="s">
        <v>117</v>
      </c>
      <c r="G4917">
        <v>2018</v>
      </c>
      <c r="H4917" t="s">
        <v>14</v>
      </c>
      <c r="J4917" t="s">
        <v>80</v>
      </c>
      <c r="K4917">
        <v>84</v>
      </c>
      <c r="L4917" s="18">
        <v>43091</v>
      </c>
      <c r="M4917" s="18">
        <v>45648</v>
      </c>
      <c r="N4917" s="18">
        <v>43469</v>
      </c>
      <c r="O4917">
        <v>51390000</v>
      </c>
      <c r="P4917">
        <v>46173000</v>
      </c>
      <c r="Q4917">
        <v>5217000</v>
      </c>
      <c r="R4917">
        <v>1069256</v>
      </c>
      <c r="S4917" t="s">
        <v>403</v>
      </c>
      <c r="T4917">
        <v>-2.7666442348157441</v>
      </c>
      <c r="U4917">
        <v>0.78409115044814393</v>
      </c>
      <c r="V4917">
        <v>1.158000004680509</v>
      </c>
      <c r="W4917">
        <v>8.8878274416977765E-3</v>
      </c>
      <c r="X4917">
        <v>-1.1931849962106531</v>
      </c>
      <c r="Y4917" t="str">
        <f t="shared" si="304"/>
        <v>&gt;72</v>
      </c>
      <c r="Z4917" s="20">
        <f t="shared" si="305"/>
        <v>0.89848219497956805</v>
      </c>
      <c r="AA4917" t="str">
        <f t="shared" si="306"/>
        <v>80%-100%</v>
      </c>
      <c r="AB4917">
        <f t="shared" si="307"/>
        <v>2.2172130788586605E-4</v>
      </c>
    </row>
    <row r="4918" spans="1:28" x14ac:dyDescent="0.25">
      <c r="A4918" t="s">
        <v>10723</v>
      </c>
      <c r="B4918" t="s">
        <v>10724</v>
      </c>
      <c r="C4918" t="s">
        <v>77</v>
      </c>
      <c r="D4918" t="s">
        <v>258</v>
      </c>
      <c r="E4918">
        <v>50</v>
      </c>
      <c r="F4918" t="s">
        <v>25</v>
      </c>
      <c r="G4918">
        <v>2020</v>
      </c>
      <c r="H4918" t="s">
        <v>25</v>
      </c>
      <c r="I4918" t="s">
        <v>84</v>
      </c>
      <c r="J4918" t="s">
        <v>80</v>
      </c>
      <c r="K4918">
        <v>48</v>
      </c>
      <c r="L4918" s="18">
        <v>43670</v>
      </c>
      <c r="M4918" s="18">
        <v>45131</v>
      </c>
      <c r="N4918" s="18">
        <v>44488</v>
      </c>
      <c r="O4918">
        <v>37390000</v>
      </c>
      <c r="P4918">
        <v>35390000</v>
      </c>
      <c r="Q4918">
        <v>2000000</v>
      </c>
      <c r="R4918">
        <v>1179537</v>
      </c>
      <c r="S4918" t="s">
        <v>109</v>
      </c>
      <c r="T4918">
        <v>0.76262866091091108</v>
      </c>
      <c r="U4918">
        <v>0.98130252562945464</v>
      </c>
      <c r="V4918">
        <v>6.3836137434021223E-2</v>
      </c>
      <c r="W4918">
        <v>0.70786114194899319</v>
      </c>
      <c r="X4918">
        <v>1.2045992030697781</v>
      </c>
      <c r="Y4918" t="str">
        <f t="shared" si="304"/>
        <v>37-48</v>
      </c>
      <c r="Z4918" s="20">
        <f t="shared" si="305"/>
        <v>0.94650976196844072</v>
      </c>
      <c r="AA4918" t="str">
        <f t="shared" si="306"/>
        <v>80%-100%</v>
      </c>
      <c r="AB4918">
        <f t="shared" si="307"/>
        <v>2.4458921562261121E-4</v>
      </c>
    </row>
    <row r="4919" spans="1:28" x14ac:dyDescent="0.25">
      <c r="A4919" t="s">
        <v>10725</v>
      </c>
      <c r="B4919" t="s">
        <v>10726</v>
      </c>
      <c r="C4919" t="s">
        <v>77</v>
      </c>
      <c r="D4919" t="s">
        <v>78</v>
      </c>
      <c r="E4919">
        <v>38</v>
      </c>
      <c r="F4919" t="s">
        <v>79</v>
      </c>
      <c r="G4919">
        <v>2017</v>
      </c>
      <c r="H4919" t="s">
        <v>13</v>
      </c>
      <c r="J4919" t="s">
        <v>80</v>
      </c>
      <c r="K4919">
        <v>84</v>
      </c>
      <c r="L4919" s="18">
        <v>42731</v>
      </c>
      <c r="M4919" s="18">
        <v>45287</v>
      </c>
      <c r="N4919" s="18">
        <v>43503</v>
      </c>
      <c r="O4919">
        <v>42490000</v>
      </c>
      <c r="P4919">
        <v>21245000</v>
      </c>
      <c r="Q4919">
        <v>21245000</v>
      </c>
      <c r="R4919">
        <v>491495</v>
      </c>
      <c r="S4919" t="s">
        <v>435</v>
      </c>
      <c r="T4919">
        <v>0.89603760198648907</v>
      </c>
      <c r="U4919">
        <v>-0.85216124758390532</v>
      </c>
      <c r="V4919">
        <v>0.92086653473246149</v>
      </c>
      <c r="W4919">
        <v>-0.4736065925730587</v>
      </c>
      <c r="X4919">
        <v>0.74051193869292065</v>
      </c>
      <c r="Y4919" t="str">
        <f t="shared" si="304"/>
        <v>&gt;72</v>
      </c>
      <c r="Z4919" s="20">
        <f t="shared" si="305"/>
        <v>0.5</v>
      </c>
      <c r="AA4919" t="str">
        <f t="shared" si="306"/>
        <v>40%-60%</v>
      </c>
      <c r="AB4919">
        <f t="shared" si="307"/>
        <v>1.0191657958371403E-4</v>
      </c>
    </row>
    <row r="4920" spans="1:28" x14ac:dyDescent="0.25">
      <c r="A4920" t="s">
        <v>10727</v>
      </c>
      <c r="B4920" t="s">
        <v>10728</v>
      </c>
      <c r="C4920" t="s">
        <v>77</v>
      </c>
      <c r="D4920" t="s">
        <v>291</v>
      </c>
      <c r="E4920">
        <v>59</v>
      </c>
      <c r="F4920" t="s">
        <v>79</v>
      </c>
      <c r="G4920">
        <v>2017</v>
      </c>
      <c r="H4920" t="s">
        <v>13</v>
      </c>
      <c r="J4920" t="s">
        <v>80</v>
      </c>
      <c r="K4920">
        <v>48</v>
      </c>
      <c r="L4920" s="18">
        <v>42471</v>
      </c>
      <c r="M4920" s="18">
        <v>44139</v>
      </c>
      <c r="N4920" s="18">
        <v>44099</v>
      </c>
      <c r="O4920">
        <v>41000000</v>
      </c>
      <c r="P4920">
        <v>12000000</v>
      </c>
      <c r="Q4920">
        <v>29000000</v>
      </c>
      <c r="R4920">
        <v>263947</v>
      </c>
      <c r="S4920" t="s">
        <v>163</v>
      </c>
      <c r="T4920">
        <v>1.187111655242296</v>
      </c>
      <c r="U4920">
        <v>-1.7034491154044209</v>
      </c>
      <c r="V4920">
        <v>-4.4051729375354469</v>
      </c>
      <c r="W4920">
        <v>-0.1237800659045072</v>
      </c>
      <c r="X4920">
        <v>-0.49705409964536651</v>
      </c>
      <c r="Y4920" t="str">
        <f t="shared" si="304"/>
        <v>37-48</v>
      </c>
      <c r="Z4920" s="20">
        <f t="shared" si="305"/>
        <v>0.29268292682926828</v>
      </c>
      <c r="AA4920" t="str">
        <f t="shared" si="306"/>
        <v>20%-40%</v>
      </c>
      <c r="AB4920">
        <f t="shared" si="307"/>
        <v>5.4732144643145033E-5</v>
      </c>
    </row>
    <row r="4921" spans="1:28" x14ac:dyDescent="0.25">
      <c r="A4921" t="s">
        <v>10729</v>
      </c>
      <c r="B4921" t="s">
        <v>10730</v>
      </c>
      <c r="C4921" t="s">
        <v>77</v>
      </c>
      <c r="D4921" t="s">
        <v>762</v>
      </c>
      <c r="E4921">
        <v>49</v>
      </c>
      <c r="F4921" t="s">
        <v>17</v>
      </c>
      <c r="G4921">
        <v>2019</v>
      </c>
      <c r="H4921" t="s">
        <v>17</v>
      </c>
      <c r="J4921" t="s">
        <v>80</v>
      </c>
      <c r="K4921">
        <v>84</v>
      </c>
      <c r="L4921" s="18">
        <v>43251</v>
      </c>
      <c r="M4921" s="18">
        <v>45808</v>
      </c>
      <c r="N4921" s="18">
        <v>44267</v>
      </c>
      <c r="O4921">
        <v>56347300</v>
      </c>
      <c r="P4921">
        <v>50712570</v>
      </c>
      <c r="Q4921">
        <v>5634730</v>
      </c>
      <c r="R4921">
        <v>1039253</v>
      </c>
      <c r="S4921" t="s">
        <v>158</v>
      </c>
      <c r="T4921">
        <v>-0.54720457874021866</v>
      </c>
      <c r="U4921">
        <v>0.79032357974038436</v>
      </c>
      <c r="V4921">
        <v>-0.41796160815619537</v>
      </c>
      <c r="W4921">
        <v>-0.70029683708408397</v>
      </c>
      <c r="X4921">
        <v>-1.3478807510029389</v>
      </c>
      <c r="Y4921" t="str">
        <f t="shared" si="304"/>
        <v>&gt;72</v>
      </c>
      <c r="Z4921" s="20">
        <f t="shared" si="305"/>
        <v>0.9</v>
      </c>
      <c r="AA4921" t="str">
        <f t="shared" si="306"/>
        <v>80%-100%</v>
      </c>
      <c r="AB4921">
        <f t="shared" si="307"/>
        <v>2.1549987503863429E-4</v>
      </c>
    </row>
    <row r="4922" spans="1:28" x14ac:dyDescent="0.25">
      <c r="A4922" t="s">
        <v>10731</v>
      </c>
      <c r="B4922" t="s">
        <v>10732</v>
      </c>
      <c r="C4922" t="s">
        <v>77</v>
      </c>
      <c r="D4922" t="s">
        <v>130</v>
      </c>
      <c r="E4922">
        <v>62</v>
      </c>
      <c r="F4922" t="s">
        <v>79</v>
      </c>
      <c r="G4922">
        <v>2020</v>
      </c>
      <c r="H4922" t="s">
        <v>26</v>
      </c>
      <c r="I4922" t="s">
        <v>84</v>
      </c>
      <c r="J4922" t="s">
        <v>80</v>
      </c>
      <c r="K4922">
        <v>60</v>
      </c>
      <c r="L4922" s="18">
        <v>44095</v>
      </c>
      <c r="M4922" s="18">
        <v>45921</v>
      </c>
      <c r="N4922" s="18">
        <v>44461</v>
      </c>
      <c r="O4922">
        <v>37509900</v>
      </c>
      <c r="P4922">
        <v>19509900</v>
      </c>
      <c r="Q4922">
        <v>18000000</v>
      </c>
      <c r="R4922">
        <v>504535</v>
      </c>
      <c r="S4922" t="s">
        <v>190</v>
      </c>
      <c r="T4922">
        <v>-0.21974626882743631</v>
      </c>
      <c r="U4922">
        <v>-0.76951680435768544</v>
      </c>
      <c r="V4922">
        <v>-0.6600232649211939</v>
      </c>
      <c r="W4922">
        <v>0.74410005021683545</v>
      </c>
      <c r="X4922">
        <v>-3.2966835268508812E-2</v>
      </c>
      <c r="Y4922" t="str">
        <f t="shared" si="304"/>
        <v>49-60</v>
      </c>
      <c r="Z4922" s="20">
        <f t="shared" si="305"/>
        <v>0.52012668655474958</v>
      </c>
      <c r="AA4922" t="str">
        <f t="shared" si="306"/>
        <v>40%-60%</v>
      </c>
      <c r="AB4922">
        <f t="shared" si="307"/>
        <v>1.0462055866340281E-4</v>
      </c>
    </row>
    <row r="4923" spans="1:28" x14ac:dyDescent="0.25">
      <c r="A4923" t="s">
        <v>10733</v>
      </c>
      <c r="B4923" t="s">
        <v>10734</v>
      </c>
      <c r="C4923" t="s">
        <v>77</v>
      </c>
      <c r="D4923" t="s">
        <v>258</v>
      </c>
      <c r="E4923">
        <v>76</v>
      </c>
      <c r="F4923" t="s">
        <v>25</v>
      </c>
      <c r="G4923">
        <v>2020</v>
      </c>
      <c r="H4923" t="s">
        <v>25</v>
      </c>
      <c r="I4923" t="s">
        <v>84</v>
      </c>
      <c r="J4923" t="s">
        <v>80</v>
      </c>
      <c r="K4923">
        <v>84</v>
      </c>
      <c r="L4923" s="18">
        <v>43637</v>
      </c>
      <c r="M4923" s="18">
        <v>46194</v>
      </c>
      <c r="N4923" s="18">
        <v>43664</v>
      </c>
      <c r="O4923">
        <v>32990000</v>
      </c>
      <c r="P4923">
        <v>21798650</v>
      </c>
      <c r="Q4923">
        <v>11191350</v>
      </c>
      <c r="R4923">
        <v>600376</v>
      </c>
      <c r="S4923" t="s">
        <v>277</v>
      </c>
      <c r="T4923">
        <v>0.87178143088183857</v>
      </c>
      <c r="U4923">
        <v>-0.1920244898968434</v>
      </c>
      <c r="V4923">
        <v>-0.13700867904114181</v>
      </c>
      <c r="W4923">
        <v>-0.72905098443835659</v>
      </c>
      <c r="X4923">
        <v>-1.1931849962106531</v>
      </c>
      <c r="Y4923" t="str">
        <f t="shared" si="304"/>
        <v>&gt;72</v>
      </c>
      <c r="Z4923" s="20">
        <f t="shared" si="305"/>
        <v>0.66076538344953017</v>
      </c>
      <c r="AA4923" t="str">
        <f t="shared" si="306"/>
        <v>60%-80%</v>
      </c>
      <c r="AB4923">
        <f t="shared" si="307"/>
        <v>1.2449418281803863E-4</v>
      </c>
    </row>
    <row r="4924" spans="1:28" x14ac:dyDescent="0.25">
      <c r="A4924" t="s">
        <v>10735</v>
      </c>
      <c r="B4924" t="s">
        <v>10736</v>
      </c>
      <c r="C4924" t="s">
        <v>77</v>
      </c>
      <c r="D4924" t="s">
        <v>1210</v>
      </c>
      <c r="E4924">
        <v>74</v>
      </c>
      <c r="F4924" t="s">
        <v>95</v>
      </c>
      <c r="G4924">
        <v>2011</v>
      </c>
      <c r="H4924" t="s">
        <v>16</v>
      </c>
      <c r="J4924" t="s">
        <v>96</v>
      </c>
      <c r="K4924">
        <v>60</v>
      </c>
      <c r="L4924" s="18">
        <v>43460</v>
      </c>
      <c r="M4924" s="18">
        <v>45286</v>
      </c>
      <c r="N4924" s="18">
        <v>44200</v>
      </c>
      <c r="O4924">
        <v>21000000</v>
      </c>
      <c r="P4924">
        <v>18000000</v>
      </c>
      <c r="Q4924">
        <v>3000000</v>
      </c>
      <c r="R4924">
        <v>450053</v>
      </c>
      <c r="S4924" t="s">
        <v>303</v>
      </c>
      <c r="T4924">
        <v>0.44729843655045393</v>
      </c>
      <c r="U4924">
        <v>0.61434306252706727</v>
      </c>
      <c r="V4924">
        <v>0.56516632981038883</v>
      </c>
      <c r="W4924">
        <v>-0.67700117839925256</v>
      </c>
      <c r="X4924">
        <v>1.5139907126543499</v>
      </c>
      <c r="Y4924" t="str">
        <f t="shared" si="304"/>
        <v>49-60</v>
      </c>
      <c r="Z4924" s="20">
        <f t="shared" si="305"/>
        <v>0.8571428571428571</v>
      </c>
      <c r="AA4924" t="str">
        <f t="shared" si="306"/>
        <v>80%-100%</v>
      </c>
      <c r="AB4924">
        <f t="shared" si="307"/>
        <v>9.3323151591347318E-5</v>
      </c>
    </row>
    <row r="4925" spans="1:28" x14ac:dyDescent="0.25">
      <c r="A4925" t="s">
        <v>10737</v>
      </c>
      <c r="B4925" t="s">
        <v>10738</v>
      </c>
      <c r="C4925" t="s">
        <v>77</v>
      </c>
      <c r="D4925" t="s">
        <v>246</v>
      </c>
      <c r="E4925">
        <v>51</v>
      </c>
      <c r="F4925" t="s">
        <v>117</v>
      </c>
      <c r="G4925">
        <v>2020</v>
      </c>
      <c r="H4925" t="s">
        <v>14</v>
      </c>
      <c r="I4925" t="s">
        <v>84</v>
      </c>
      <c r="J4925" t="s">
        <v>80</v>
      </c>
      <c r="K4925">
        <v>84</v>
      </c>
      <c r="L4925" s="18">
        <v>43682</v>
      </c>
      <c r="M4925" s="18">
        <v>46150</v>
      </c>
      <c r="N4925" s="18">
        <v>43698</v>
      </c>
      <c r="O4925">
        <v>42353850</v>
      </c>
      <c r="P4925">
        <v>38053850</v>
      </c>
      <c r="Q4925">
        <v>4300000</v>
      </c>
      <c r="R4925">
        <v>837090</v>
      </c>
      <c r="S4925" t="s">
        <v>261</v>
      </c>
      <c r="T4925">
        <v>3.4943527771394541E-2</v>
      </c>
      <c r="U4925">
        <v>0.78405914586261627</v>
      </c>
      <c r="V4925">
        <v>0.48612183982770601</v>
      </c>
      <c r="W4925">
        <v>0.36727083215343259</v>
      </c>
      <c r="X4925">
        <v>-0.18766259006079469</v>
      </c>
      <c r="Y4925" t="str">
        <f t="shared" si="304"/>
        <v>&gt;72</v>
      </c>
      <c r="Z4925" s="20">
        <f t="shared" si="305"/>
        <v>0.89847440079237184</v>
      </c>
      <c r="AA4925" t="str">
        <f t="shared" si="306"/>
        <v>80%-100%</v>
      </c>
      <c r="AB4925">
        <f t="shared" si="307"/>
        <v>1.735792828080269E-4</v>
      </c>
    </row>
    <row r="4926" spans="1:28" x14ac:dyDescent="0.25">
      <c r="A4926" t="s">
        <v>10739</v>
      </c>
      <c r="B4926" t="s">
        <v>10740</v>
      </c>
      <c r="C4926" t="s">
        <v>77</v>
      </c>
      <c r="D4926" t="s">
        <v>138</v>
      </c>
      <c r="E4926">
        <v>50</v>
      </c>
      <c r="F4926" t="s">
        <v>87</v>
      </c>
      <c r="G4926">
        <v>2018</v>
      </c>
      <c r="H4926" t="s">
        <v>15</v>
      </c>
      <c r="J4926" t="s">
        <v>80</v>
      </c>
      <c r="K4926">
        <v>84</v>
      </c>
      <c r="L4926" s="18">
        <v>42830</v>
      </c>
      <c r="M4926" s="18">
        <v>45416</v>
      </c>
      <c r="N4926" s="18">
        <v>43781</v>
      </c>
      <c r="O4926">
        <v>32740000</v>
      </c>
      <c r="P4926">
        <v>27740000</v>
      </c>
      <c r="Q4926">
        <v>5000000</v>
      </c>
      <c r="R4926">
        <v>562897</v>
      </c>
      <c r="S4926" t="s">
        <v>367</v>
      </c>
      <c r="T4926">
        <v>-2.1238557005425052</v>
      </c>
      <c r="U4926">
        <v>0.57385070161258023</v>
      </c>
      <c r="V4926">
        <v>0.43453780088745708</v>
      </c>
      <c r="W4926">
        <v>0.67052031331251749</v>
      </c>
      <c r="X4926">
        <v>-0.57440197704150942</v>
      </c>
      <c r="Y4926" t="str">
        <f t="shared" si="304"/>
        <v>&gt;72</v>
      </c>
      <c r="Z4926" s="20">
        <f t="shared" si="305"/>
        <v>0.84728161270616986</v>
      </c>
      <c r="AA4926" t="str">
        <f t="shared" si="306"/>
        <v>80%-100%</v>
      </c>
      <c r="AB4926">
        <f t="shared" si="307"/>
        <v>1.1672252392788102E-4</v>
      </c>
    </row>
    <row r="4927" spans="1:28" x14ac:dyDescent="0.25">
      <c r="A4927" t="s">
        <v>10741</v>
      </c>
      <c r="B4927" t="s">
        <v>10742</v>
      </c>
      <c r="C4927" t="s">
        <v>77</v>
      </c>
      <c r="D4927" t="s">
        <v>308</v>
      </c>
      <c r="E4927">
        <v>62</v>
      </c>
      <c r="F4927" t="s">
        <v>87</v>
      </c>
      <c r="G4927">
        <v>2018</v>
      </c>
      <c r="H4927" t="s">
        <v>15</v>
      </c>
      <c r="J4927" t="s">
        <v>80</v>
      </c>
      <c r="K4927">
        <v>84</v>
      </c>
      <c r="L4927" s="18">
        <v>42890</v>
      </c>
      <c r="M4927" s="18">
        <v>45388</v>
      </c>
      <c r="N4927" s="18">
        <v>43507</v>
      </c>
      <c r="O4927">
        <v>31710000</v>
      </c>
      <c r="P4927">
        <v>22910000</v>
      </c>
      <c r="Q4927">
        <v>8800000</v>
      </c>
      <c r="R4927">
        <v>514810</v>
      </c>
      <c r="S4927" t="s">
        <v>374</v>
      </c>
      <c r="T4927">
        <v>0.32601758102720108</v>
      </c>
      <c r="U4927">
        <v>6.1409428604431548E-2</v>
      </c>
      <c r="V4927">
        <v>0.76277755476709586</v>
      </c>
      <c r="W4927">
        <v>-0.92298963312528381</v>
      </c>
      <c r="X4927">
        <v>-1.5025765057952249</v>
      </c>
      <c r="Y4927" t="str">
        <f t="shared" si="304"/>
        <v>&gt;72</v>
      </c>
      <c r="Z4927" s="20">
        <f t="shared" si="305"/>
        <v>0.72248502049826557</v>
      </c>
      <c r="AA4927" t="str">
        <f t="shared" si="306"/>
        <v>60%-80%</v>
      </c>
      <c r="AB4927">
        <f t="shared" si="307"/>
        <v>1.0675118635081094E-4</v>
      </c>
    </row>
    <row r="4928" spans="1:28" x14ac:dyDescent="0.25">
      <c r="A4928" t="s">
        <v>10743</v>
      </c>
      <c r="B4928" t="s">
        <v>10744</v>
      </c>
      <c r="C4928" t="s">
        <v>77</v>
      </c>
      <c r="D4928" t="s">
        <v>392</v>
      </c>
      <c r="E4928">
        <v>252</v>
      </c>
      <c r="F4928" t="s">
        <v>79</v>
      </c>
      <c r="G4928">
        <v>2018</v>
      </c>
      <c r="H4928" t="s">
        <v>13</v>
      </c>
      <c r="J4928" t="s">
        <v>80</v>
      </c>
      <c r="K4928">
        <v>84</v>
      </c>
      <c r="L4928" s="18">
        <v>43208</v>
      </c>
      <c r="M4928" s="18">
        <v>45765</v>
      </c>
      <c r="N4928" s="18">
        <v>43860</v>
      </c>
      <c r="O4928">
        <v>36564000</v>
      </c>
      <c r="P4928">
        <v>29564000</v>
      </c>
      <c r="Q4928">
        <v>7000000</v>
      </c>
      <c r="R4928">
        <v>624383</v>
      </c>
      <c r="S4928" t="s">
        <v>403</v>
      </c>
      <c r="T4928">
        <v>1.2113678263469461</v>
      </c>
      <c r="U4928">
        <v>0.41483045339743108</v>
      </c>
      <c r="V4928">
        <v>-3.6777617752685718E-2</v>
      </c>
      <c r="W4928">
        <v>-0.39095791827339771</v>
      </c>
      <c r="X4928">
        <v>0.35377255171220601</v>
      </c>
      <c r="Y4928" t="str">
        <f t="shared" si="304"/>
        <v>&gt;72</v>
      </c>
      <c r="Z4928" s="20">
        <f t="shared" si="305"/>
        <v>0.80855486270648724</v>
      </c>
      <c r="AA4928" t="str">
        <f t="shared" si="306"/>
        <v>80%-100%</v>
      </c>
      <c r="AB4928">
        <f t="shared" si="307"/>
        <v>1.2947228295347486E-4</v>
      </c>
    </row>
    <row r="4929" spans="1:28" x14ac:dyDescent="0.25">
      <c r="A4929" t="s">
        <v>10745</v>
      </c>
      <c r="B4929" t="s">
        <v>10746</v>
      </c>
      <c r="C4929" t="s">
        <v>77</v>
      </c>
      <c r="D4929" t="s">
        <v>305</v>
      </c>
      <c r="E4929">
        <v>291</v>
      </c>
      <c r="F4929" t="s">
        <v>79</v>
      </c>
      <c r="G4929">
        <v>2019</v>
      </c>
      <c r="H4929" t="s">
        <v>13</v>
      </c>
      <c r="J4929" t="s">
        <v>80</v>
      </c>
      <c r="K4929">
        <v>84</v>
      </c>
      <c r="L4929" s="18">
        <v>43371</v>
      </c>
      <c r="M4929" s="18">
        <v>45928</v>
      </c>
      <c r="N4929" s="18">
        <v>43992</v>
      </c>
      <c r="O4929">
        <v>42110000</v>
      </c>
      <c r="P4929">
        <v>37899000</v>
      </c>
      <c r="Q4929">
        <v>4211000</v>
      </c>
      <c r="R4929">
        <v>757545</v>
      </c>
      <c r="S4929" t="s">
        <v>111</v>
      </c>
      <c r="T4929">
        <v>-0.25613052548441212</v>
      </c>
      <c r="U4929">
        <v>0.79032357974038436</v>
      </c>
      <c r="V4929">
        <v>0.25493397784942062</v>
      </c>
      <c r="W4929">
        <v>-0.36102352127127563</v>
      </c>
      <c r="X4929">
        <v>-0.26501046745693763</v>
      </c>
      <c r="Y4929" t="str">
        <f t="shared" si="304"/>
        <v>&gt;72</v>
      </c>
      <c r="Z4929" s="20">
        <f t="shared" si="305"/>
        <v>0.9</v>
      </c>
      <c r="AA4929" t="str">
        <f t="shared" si="306"/>
        <v>80%-100%</v>
      </c>
      <c r="AB4929">
        <f t="shared" si="307"/>
        <v>1.5708480306156653E-4</v>
      </c>
    </row>
    <row r="4930" spans="1:28" x14ac:dyDescent="0.25">
      <c r="A4930" t="s">
        <v>10747</v>
      </c>
      <c r="B4930" t="s">
        <v>10748</v>
      </c>
      <c r="C4930" t="s">
        <v>77</v>
      </c>
      <c r="D4930" t="s">
        <v>1079</v>
      </c>
      <c r="E4930">
        <v>-1</v>
      </c>
      <c r="F4930" t="s">
        <v>17</v>
      </c>
      <c r="G4930">
        <v>2018</v>
      </c>
      <c r="H4930" t="s">
        <v>17</v>
      </c>
      <c r="J4930" t="s">
        <v>80</v>
      </c>
      <c r="K4930">
        <v>84</v>
      </c>
      <c r="L4930" s="18">
        <v>43088</v>
      </c>
      <c r="M4930" s="18">
        <v>45645</v>
      </c>
      <c r="N4930" s="18">
        <v>44172</v>
      </c>
      <c r="O4930">
        <v>58009009</v>
      </c>
      <c r="P4930">
        <v>38009009</v>
      </c>
      <c r="Q4930">
        <v>20000000</v>
      </c>
      <c r="R4930">
        <v>802984</v>
      </c>
      <c r="S4930" t="s">
        <v>171</v>
      </c>
      <c r="T4930">
        <v>0.64134780538765834</v>
      </c>
      <c r="U4930">
        <v>-0.2147705097580237</v>
      </c>
      <c r="V4930">
        <v>0.92086653473246149</v>
      </c>
      <c r="W4930">
        <v>-0.70585390115999624</v>
      </c>
      <c r="X4930">
        <v>-0.80644560922993824</v>
      </c>
      <c r="Y4930" t="str">
        <f t="shared" si="304"/>
        <v>&gt;72</v>
      </c>
      <c r="Z4930" s="20">
        <f t="shared" si="305"/>
        <v>0.65522596671148092</v>
      </c>
      <c r="AA4930" t="str">
        <f t="shared" si="306"/>
        <v>60%-80%</v>
      </c>
      <c r="AB4930">
        <f t="shared" si="307"/>
        <v>1.6650705040834399E-4</v>
      </c>
    </row>
    <row r="4931" spans="1:28" x14ac:dyDescent="0.25">
      <c r="A4931" t="s">
        <v>10749</v>
      </c>
      <c r="B4931" t="s">
        <v>10750</v>
      </c>
      <c r="C4931" t="s">
        <v>77</v>
      </c>
      <c r="D4931" t="s">
        <v>128</v>
      </c>
      <c r="E4931">
        <v>46</v>
      </c>
      <c r="F4931" t="s">
        <v>12</v>
      </c>
      <c r="G4931">
        <v>2018</v>
      </c>
      <c r="H4931" t="s">
        <v>12</v>
      </c>
      <c r="J4931" t="s">
        <v>80</v>
      </c>
      <c r="K4931">
        <v>84</v>
      </c>
      <c r="L4931" s="18">
        <v>43084</v>
      </c>
      <c r="M4931" s="18">
        <v>45641</v>
      </c>
      <c r="N4931" s="18">
        <v>44335</v>
      </c>
      <c r="O4931">
        <v>75990000</v>
      </c>
      <c r="P4931">
        <v>63000000</v>
      </c>
      <c r="Q4931">
        <v>12990000</v>
      </c>
      <c r="R4931">
        <v>1387727</v>
      </c>
      <c r="S4931" t="s">
        <v>287</v>
      </c>
      <c r="T4931">
        <v>0.2168648110562737</v>
      </c>
      <c r="U4931">
        <v>0.4990143382577798</v>
      </c>
      <c r="V4931">
        <v>1.434655719619899</v>
      </c>
      <c r="W4931">
        <v>-0.31213543012120831</v>
      </c>
      <c r="X4931">
        <v>-0.26501046745693763</v>
      </c>
      <c r="Y4931" t="str">
        <f t="shared" ref="Y4931:Y4994" si="308">IF(K4931&lt;=24,"&lt;=24",IF(AND(K4931&gt;=25,K4931&lt;=36),"25-36",IF(AND(K4931&gt;=37,K4931&lt;=48),"37-48",IF(AND(K4931&gt;=49,K4931&lt;=60),"49-60",IF(AND(K4931&gt;=61,K4931&lt;=72),"61-72","&gt;72")))))</f>
        <v>&gt;72</v>
      </c>
      <c r="Z4931" s="20">
        <f t="shared" ref="Z4931:Z4994" si="309">IF(P4931/O4931&gt;0.2,P4931/O4931,0.2)</f>
        <v>0.82905645479668377</v>
      </c>
      <c r="AA4931" t="str">
        <f t="shared" ref="AA4931:AA4994" si="310">IF(Z4931&lt;=0.2,"20%",IF(AND(Z4931&gt;0.2,Z4931&lt;=0.4),"20%-40%",IF(AND(Z4931&gt;0.4,Z4931&lt;=0.6),"40%-60%",IF(AND(Z4931&gt;0.6,Z4931&lt;=0.8),"60%-80%","80%-100%"))))</f>
        <v>80%-100%</v>
      </c>
      <c r="AB4931">
        <f t="shared" ref="AB4931:AB4994" si="311">R4931/SUM($R$2:$R$5739)</f>
        <v>2.8775956873613919E-4</v>
      </c>
    </row>
    <row r="4932" spans="1:28" x14ac:dyDescent="0.25">
      <c r="A4932" t="s">
        <v>10751</v>
      </c>
      <c r="B4932" t="s">
        <v>10752</v>
      </c>
      <c r="C4932" t="s">
        <v>77</v>
      </c>
      <c r="D4932" t="s">
        <v>197</v>
      </c>
      <c r="E4932">
        <v>76</v>
      </c>
      <c r="F4932" t="s">
        <v>79</v>
      </c>
      <c r="G4932">
        <v>2017</v>
      </c>
      <c r="H4932" t="s">
        <v>13</v>
      </c>
      <c r="J4932" t="s">
        <v>80</v>
      </c>
      <c r="K4932">
        <v>36</v>
      </c>
      <c r="L4932" s="18">
        <v>42663</v>
      </c>
      <c r="M4932" s="18">
        <v>43758</v>
      </c>
      <c r="N4932" s="18">
        <v>43297</v>
      </c>
      <c r="O4932">
        <v>41490000</v>
      </c>
      <c r="P4932">
        <v>16490000</v>
      </c>
      <c r="Q4932">
        <v>25000000</v>
      </c>
      <c r="R4932">
        <v>502687</v>
      </c>
      <c r="S4932" t="s">
        <v>420</v>
      </c>
      <c r="T4932">
        <v>1.065830799719043</v>
      </c>
      <c r="U4932">
        <v>-1.2732731384169289</v>
      </c>
      <c r="V4932">
        <v>-3.237948248197966</v>
      </c>
      <c r="W4932">
        <v>-0.32297938864048242</v>
      </c>
      <c r="X4932">
        <v>1.0499034482774929</v>
      </c>
      <c r="Y4932" t="str">
        <f t="shared" si="308"/>
        <v>25-36</v>
      </c>
      <c r="Z4932" s="20">
        <f t="shared" si="309"/>
        <v>0.39744516751024345</v>
      </c>
      <c r="AA4932" t="str">
        <f t="shared" si="310"/>
        <v>20%-40%</v>
      </c>
      <c r="AB4932">
        <f t="shared" si="311"/>
        <v>1.0423735672020765E-4</v>
      </c>
    </row>
    <row r="4933" spans="1:28" x14ac:dyDescent="0.25">
      <c r="A4933" t="s">
        <v>10753</v>
      </c>
      <c r="B4933" t="s">
        <v>10754</v>
      </c>
      <c r="C4933" t="s">
        <v>77</v>
      </c>
      <c r="D4933" t="s">
        <v>628</v>
      </c>
      <c r="E4933">
        <v>246</v>
      </c>
      <c r="F4933" t="s">
        <v>87</v>
      </c>
      <c r="G4933">
        <v>2019</v>
      </c>
      <c r="H4933" t="s">
        <v>15</v>
      </c>
      <c r="I4933" t="s">
        <v>84</v>
      </c>
      <c r="J4933" t="s">
        <v>80</v>
      </c>
      <c r="K4933">
        <v>84</v>
      </c>
      <c r="L4933" s="18">
        <v>43619</v>
      </c>
      <c r="M4933" s="18">
        <v>46087</v>
      </c>
      <c r="N4933" s="18">
        <v>44263</v>
      </c>
      <c r="O4933">
        <v>37190000</v>
      </c>
      <c r="P4933">
        <v>29752000</v>
      </c>
      <c r="Q4933">
        <v>7438000</v>
      </c>
      <c r="R4933">
        <v>587662</v>
      </c>
      <c r="S4933" t="s">
        <v>335</v>
      </c>
      <c r="T4933">
        <v>-0.71699777647277252</v>
      </c>
      <c r="U4933">
        <v>0.37970237290931202</v>
      </c>
      <c r="V4933">
        <v>0.1138527636601584</v>
      </c>
      <c r="W4933">
        <v>0.47231902507909662</v>
      </c>
      <c r="X4933">
        <v>0.89520769348520657</v>
      </c>
      <c r="Y4933" t="str">
        <f t="shared" si="308"/>
        <v>&gt;72</v>
      </c>
      <c r="Z4933" s="20">
        <f t="shared" si="309"/>
        <v>0.8</v>
      </c>
      <c r="AA4933" t="str">
        <f t="shared" si="310"/>
        <v>60%-80%</v>
      </c>
      <c r="AB4933">
        <f t="shared" si="311"/>
        <v>1.2185780321534208E-4</v>
      </c>
    </row>
    <row r="4934" spans="1:28" x14ac:dyDescent="0.25">
      <c r="A4934" t="s">
        <v>10755</v>
      </c>
      <c r="B4934" t="s">
        <v>10756</v>
      </c>
      <c r="C4934" t="s">
        <v>77</v>
      </c>
      <c r="D4934" t="s">
        <v>165</v>
      </c>
      <c r="E4934">
        <v>62</v>
      </c>
      <c r="F4934" t="s">
        <v>87</v>
      </c>
      <c r="G4934">
        <v>2020</v>
      </c>
      <c r="H4934" t="s">
        <v>15</v>
      </c>
      <c r="I4934" t="s">
        <v>84</v>
      </c>
      <c r="J4934" t="s">
        <v>80</v>
      </c>
      <c r="K4934">
        <v>72</v>
      </c>
      <c r="L4934" s="18">
        <v>43703</v>
      </c>
      <c r="M4934" s="18">
        <v>45895</v>
      </c>
      <c r="N4934" s="18">
        <v>44350</v>
      </c>
      <c r="O4934">
        <v>35470000</v>
      </c>
      <c r="P4934">
        <v>23470000</v>
      </c>
      <c r="Q4934">
        <v>12000000</v>
      </c>
      <c r="R4934">
        <v>544417</v>
      </c>
      <c r="S4934" t="s">
        <v>166</v>
      </c>
      <c r="T4934">
        <v>0.71411631870160996</v>
      </c>
      <c r="U4934">
        <v>-0.18824452326019511</v>
      </c>
      <c r="V4934">
        <v>-0.54145652994716964</v>
      </c>
      <c r="W4934">
        <v>-0.72236943054047742</v>
      </c>
      <c r="X4934">
        <v>0.35377255171220601</v>
      </c>
      <c r="Y4934" t="str">
        <f t="shared" si="308"/>
        <v>61-72</v>
      </c>
      <c r="Z4934" s="20">
        <f t="shared" si="309"/>
        <v>0.66168593177332957</v>
      </c>
      <c r="AA4934" t="str">
        <f t="shared" si="310"/>
        <v>60%-80%</v>
      </c>
      <c r="AB4934">
        <f t="shared" si="311"/>
        <v>1.1289050449592945E-4</v>
      </c>
    </row>
    <row r="4935" spans="1:28" x14ac:dyDescent="0.25">
      <c r="A4935" t="s">
        <v>10757</v>
      </c>
      <c r="B4935" t="s">
        <v>10758</v>
      </c>
      <c r="C4935" t="s">
        <v>77</v>
      </c>
      <c r="D4935" t="s">
        <v>128</v>
      </c>
      <c r="E4935">
        <v>60</v>
      </c>
      <c r="F4935" t="s">
        <v>87</v>
      </c>
      <c r="G4935">
        <v>2018</v>
      </c>
      <c r="H4935" t="s">
        <v>15</v>
      </c>
      <c r="J4935" t="s">
        <v>80</v>
      </c>
      <c r="K4935">
        <v>36</v>
      </c>
      <c r="L4935" s="18">
        <v>42989</v>
      </c>
      <c r="M4935" s="18">
        <v>44144</v>
      </c>
      <c r="N4935" s="18">
        <v>43857</v>
      </c>
      <c r="O4935">
        <v>32620000</v>
      </c>
      <c r="P4935">
        <v>15511000</v>
      </c>
      <c r="Q4935">
        <v>17109000</v>
      </c>
      <c r="R4935">
        <v>555532</v>
      </c>
      <c r="S4935" t="s">
        <v>191</v>
      </c>
      <c r="T4935">
        <v>1.332648681870199</v>
      </c>
      <c r="U4935">
        <v>-0.95273952601984246</v>
      </c>
      <c r="V4935">
        <v>0.52564408481904745</v>
      </c>
      <c r="W4935">
        <v>-4.8764513483710893E-2</v>
      </c>
      <c r="X4935">
        <v>0.19907679691992</v>
      </c>
      <c r="Y4935" t="str">
        <f t="shared" si="308"/>
        <v>25-36</v>
      </c>
      <c r="Z4935" s="20">
        <f t="shared" si="309"/>
        <v>0.47550582464745555</v>
      </c>
      <c r="AA4935" t="str">
        <f t="shared" si="310"/>
        <v>40%-60%</v>
      </c>
      <c r="AB4935">
        <f t="shared" si="311"/>
        <v>1.1519531488478993E-4</v>
      </c>
    </row>
    <row r="4936" spans="1:28" x14ac:dyDescent="0.25">
      <c r="A4936" t="s">
        <v>10759</v>
      </c>
      <c r="B4936" t="s">
        <v>10760</v>
      </c>
      <c r="C4936" t="s">
        <v>77</v>
      </c>
      <c r="D4936" t="s">
        <v>256</v>
      </c>
      <c r="E4936">
        <v>236</v>
      </c>
      <c r="F4936" t="s">
        <v>79</v>
      </c>
      <c r="G4936">
        <v>2018</v>
      </c>
      <c r="H4936" t="s">
        <v>13</v>
      </c>
      <c r="J4936" t="s">
        <v>80</v>
      </c>
      <c r="K4936">
        <v>12</v>
      </c>
      <c r="L4936" s="18">
        <v>43016</v>
      </c>
      <c r="M4936" s="18">
        <v>43322</v>
      </c>
      <c r="N4936" s="18">
        <v>43164</v>
      </c>
      <c r="O4936">
        <v>38670000</v>
      </c>
      <c r="P4936">
        <v>8670000</v>
      </c>
      <c r="Q4936">
        <v>30000000</v>
      </c>
      <c r="R4936">
        <v>798217</v>
      </c>
      <c r="S4936" t="s">
        <v>445</v>
      </c>
      <c r="T4936">
        <v>1.029446543062067</v>
      </c>
      <c r="U4936">
        <v>-1.984634785430657</v>
      </c>
      <c r="V4936">
        <v>-0.1462340800337556</v>
      </c>
      <c r="W4936">
        <v>-0.22332197602425921</v>
      </c>
      <c r="X4936">
        <v>-0.18766259006079469</v>
      </c>
      <c r="Y4936" t="str">
        <f t="shared" si="308"/>
        <v>&lt;=24</v>
      </c>
      <c r="Z4936" s="20">
        <f t="shared" si="309"/>
        <v>0.22420480993017844</v>
      </c>
      <c r="AA4936" t="str">
        <f t="shared" si="310"/>
        <v>20%-40%</v>
      </c>
      <c r="AB4936">
        <f t="shared" si="311"/>
        <v>1.6551856357760193E-4</v>
      </c>
    </row>
    <row r="4937" spans="1:28" x14ac:dyDescent="0.25">
      <c r="A4937" t="s">
        <v>10761</v>
      </c>
      <c r="B4937" t="s">
        <v>10762</v>
      </c>
      <c r="C4937" t="s">
        <v>77</v>
      </c>
      <c r="D4937" t="s">
        <v>212</v>
      </c>
      <c r="E4937">
        <v>246</v>
      </c>
      <c r="F4937" t="s">
        <v>87</v>
      </c>
      <c r="G4937">
        <v>2018</v>
      </c>
      <c r="H4937" t="s">
        <v>15</v>
      </c>
      <c r="J4937" t="s">
        <v>80</v>
      </c>
      <c r="K4937">
        <v>12</v>
      </c>
      <c r="L4937" s="18">
        <v>42969</v>
      </c>
      <c r="M4937" s="18">
        <v>43334</v>
      </c>
      <c r="N4937" s="18">
        <v>42997</v>
      </c>
      <c r="O4937">
        <v>38170000</v>
      </c>
      <c r="P4937">
        <v>5725500</v>
      </c>
      <c r="Q4937">
        <v>32444500</v>
      </c>
      <c r="R4937">
        <v>520445</v>
      </c>
      <c r="S4937" t="s">
        <v>182</v>
      </c>
      <c r="T4937">
        <v>1.672235077335307</v>
      </c>
      <c r="U4937">
        <v>-2.289335471492659</v>
      </c>
      <c r="V4937">
        <v>0.16994387989697479</v>
      </c>
      <c r="W4937">
        <v>-0.61007577928732337</v>
      </c>
      <c r="X4937">
        <v>1.3592949578620639</v>
      </c>
      <c r="Y4937" t="str">
        <f t="shared" si="308"/>
        <v>&lt;=24</v>
      </c>
      <c r="Z4937" s="20">
        <f t="shared" si="309"/>
        <v>0.2</v>
      </c>
      <c r="AA4937" t="str">
        <f t="shared" si="310"/>
        <v>20%</v>
      </c>
      <c r="AB4937">
        <f t="shared" si="311"/>
        <v>1.0791966197305375E-4</v>
      </c>
    </row>
    <row r="4938" spans="1:28" x14ac:dyDescent="0.25">
      <c r="A4938" t="s">
        <v>10763</v>
      </c>
      <c r="B4938" t="s">
        <v>10764</v>
      </c>
      <c r="C4938" t="s">
        <v>77</v>
      </c>
      <c r="D4938" t="s">
        <v>240</v>
      </c>
      <c r="E4938">
        <v>77</v>
      </c>
      <c r="F4938" t="s">
        <v>87</v>
      </c>
      <c r="G4938">
        <v>2019</v>
      </c>
      <c r="H4938" t="s">
        <v>15</v>
      </c>
      <c r="J4938" t="s">
        <v>80</v>
      </c>
      <c r="K4938">
        <v>84</v>
      </c>
      <c r="L4938" s="18">
        <v>43709</v>
      </c>
      <c r="M4938" s="18">
        <v>46031</v>
      </c>
      <c r="N4938" s="18">
        <v>43717</v>
      </c>
      <c r="O4938">
        <v>34130000</v>
      </c>
      <c r="P4938">
        <v>17065000</v>
      </c>
      <c r="Q4938">
        <v>17065000</v>
      </c>
      <c r="R4938">
        <v>377137</v>
      </c>
      <c r="S4938" t="s">
        <v>124</v>
      </c>
      <c r="T4938">
        <v>0.56857929207370672</v>
      </c>
      <c r="U4938">
        <v>-0.85216124758390532</v>
      </c>
      <c r="V4938">
        <v>0.4070773498450232</v>
      </c>
      <c r="W4938">
        <v>-0.23155717126116629</v>
      </c>
      <c r="X4938">
        <v>-1.0384892414183671</v>
      </c>
      <c r="Y4938" t="str">
        <f t="shared" si="308"/>
        <v>&gt;72</v>
      </c>
      <c r="Z4938" s="20">
        <f t="shared" si="309"/>
        <v>0.5</v>
      </c>
      <c r="AA4938" t="str">
        <f t="shared" si="310"/>
        <v>40%-60%</v>
      </c>
      <c r="AB4938">
        <f t="shared" si="311"/>
        <v>7.8203263663848387E-5</v>
      </c>
    </row>
    <row r="4939" spans="1:28" x14ac:dyDescent="0.25">
      <c r="A4939" t="s">
        <v>10765</v>
      </c>
      <c r="B4939" t="s">
        <v>10766</v>
      </c>
      <c r="C4939" t="s">
        <v>77</v>
      </c>
      <c r="D4939" t="s">
        <v>392</v>
      </c>
      <c r="E4939">
        <v>61</v>
      </c>
      <c r="F4939" t="s">
        <v>87</v>
      </c>
      <c r="G4939">
        <v>2018</v>
      </c>
      <c r="H4939" t="s">
        <v>15</v>
      </c>
      <c r="J4939" t="s">
        <v>80</v>
      </c>
      <c r="K4939">
        <v>84</v>
      </c>
      <c r="L4939" s="18">
        <v>43243</v>
      </c>
      <c r="M4939" s="18">
        <v>45800</v>
      </c>
      <c r="N4939" s="18">
        <v>44313</v>
      </c>
      <c r="O4939">
        <v>43660000</v>
      </c>
      <c r="P4939">
        <v>34928000</v>
      </c>
      <c r="Q4939">
        <v>8732000</v>
      </c>
      <c r="R4939">
        <v>741910</v>
      </c>
      <c r="S4939" t="s">
        <v>930</v>
      </c>
      <c r="T4939">
        <v>-1.202121198565784</v>
      </c>
      <c r="U4939">
        <v>0.37970237290931202</v>
      </c>
      <c r="V4939">
        <v>3.6536620973192442E-2</v>
      </c>
      <c r="W4939">
        <v>-0.57735969716185298</v>
      </c>
      <c r="X4939">
        <v>-0.26501046745693763</v>
      </c>
      <c r="Y4939" t="str">
        <f t="shared" si="308"/>
        <v>&gt;72</v>
      </c>
      <c r="Z4939" s="20">
        <f t="shared" si="309"/>
        <v>0.8</v>
      </c>
      <c r="AA4939" t="str">
        <f t="shared" si="310"/>
        <v>60%-80%</v>
      </c>
      <c r="AB4939">
        <f t="shared" si="311"/>
        <v>1.5384272385060536E-4</v>
      </c>
    </row>
    <row r="4940" spans="1:28" x14ac:dyDescent="0.25">
      <c r="A4940" t="s">
        <v>10767</v>
      </c>
      <c r="B4940" t="s">
        <v>10768</v>
      </c>
      <c r="C4940" t="s">
        <v>77</v>
      </c>
      <c r="D4940" t="s">
        <v>308</v>
      </c>
      <c r="E4940">
        <v>61</v>
      </c>
      <c r="F4940" t="s">
        <v>87</v>
      </c>
      <c r="G4940">
        <v>2018</v>
      </c>
      <c r="H4940" t="s">
        <v>15</v>
      </c>
      <c r="J4940" t="s">
        <v>80</v>
      </c>
      <c r="K4940">
        <v>84</v>
      </c>
      <c r="L4940" s="18">
        <v>42920</v>
      </c>
      <c r="M4940" s="18">
        <v>45361</v>
      </c>
      <c r="N4940" s="18">
        <v>43605</v>
      </c>
      <c r="O4940">
        <v>31710000</v>
      </c>
      <c r="P4940">
        <v>28539000</v>
      </c>
      <c r="Q4940">
        <v>3171000</v>
      </c>
      <c r="R4940">
        <v>641298</v>
      </c>
      <c r="S4940" t="s">
        <v>682</v>
      </c>
      <c r="T4940">
        <v>-1.202121198565784</v>
      </c>
      <c r="U4940">
        <v>0.79032357974038436</v>
      </c>
      <c r="V4940">
        <v>0.76277755476709586</v>
      </c>
      <c r="W4940">
        <v>-0.46497709571026707</v>
      </c>
      <c r="X4940">
        <v>-0.26501046745693763</v>
      </c>
      <c r="Y4940" t="str">
        <f t="shared" si="308"/>
        <v>&gt;72</v>
      </c>
      <c r="Z4940" s="20">
        <f t="shared" si="309"/>
        <v>0.9</v>
      </c>
      <c r="AA4940" t="str">
        <f t="shared" si="310"/>
        <v>80%-100%</v>
      </c>
      <c r="AB4940">
        <f t="shared" si="311"/>
        <v>1.3297978342379199E-4</v>
      </c>
    </row>
    <row r="4941" spans="1:28" x14ac:dyDescent="0.25">
      <c r="A4941" t="s">
        <v>633</v>
      </c>
      <c r="B4941" t="s">
        <v>10769</v>
      </c>
      <c r="C4941" t="s">
        <v>77</v>
      </c>
      <c r="D4941" t="s">
        <v>749</v>
      </c>
      <c r="E4941">
        <v>62</v>
      </c>
      <c r="F4941" t="s">
        <v>17</v>
      </c>
      <c r="G4941">
        <v>2020</v>
      </c>
      <c r="H4941" t="s">
        <v>110</v>
      </c>
      <c r="I4941" t="s">
        <v>84</v>
      </c>
      <c r="J4941" t="s">
        <v>80</v>
      </c>
      <c r="K4941">
        <v>72</v>
      </c>
      <c r="L4941" s="18">
        <v>43747</v>
      </c>
      <c r="M4941" s="18">
        <v>45910</v>
      </c>
      <c r="N4941" s="18">
        <v>44055</v>
      </c>
      <c r="O4941">
        <v>59627535</v>
      </c>
      <c r="P4941">
        <v>59627535</v>
      </c>
      <c r="Q4941">
        <v>0</v>
      </c>
      <c r="R4941">
        <v>1382846</v>
      </c>
      <c r="S4941" t="s">
        <v>166</v>
      </c>
      <c r="T4941">
        <v>0.35027375213185169</v>
      </c>
      <c r="U4941">
        <v>1.2009447865714571</v>
      </c>
      <c r="V4941">
        <v>8.3605441034404995E-2</v>
      </c>
      <c r="W4941">
        <v>1.6671724368502401</v>
      </c>
      <c r="X4941">
        <v>0.58581618390063472</v>
      </c>
      <c r="Y4941" t="str">
        <f t="shared" si="308"/>
        <v>61-72</v>
      </c>
      <c r="Z4941" s="20">
        <f t="shared" si="309"/>
        <v>1</v>
      </c>
      <c r="AA4941" t="str">
        <f t="shared" si="310"/>
        <v>80%-100%</v>
      </c>
      <c r="AB4941">
        <f t="shared" si="311"/>
        <v>2.8674744282448575E-4</v>
      </c>
    </row>
    <row r="4942" spans="1:28" x14ac:dyDescent="0.25">
      <c r="A4942" t="s">
        <v>10770</v>
      </c>
      <c r="B4942" t="s">
        <v>10771</v>
      </c>
      <c r="C4942" t="s">
        <v>77</v>
      </c>
      <c r="D4942" t="s">
        <v>165</v>
      </c>
      <c r="E4942">
        <v>61</v>
      </c>
      <c r="F4942" t="s">
        <v>117</v>
      </c>
      <c r="G4942">
        <v>2020</v>
      </c>
      <c r="H4942" t="s">
        <v>14</v>
      </c>
      <c r="I4942" t="s">
        <v>84</v>
      </c>
      <c r="J4942" t="s">
        <v>80</v>
      </c>
      <c r="K4942">
        <v>72</v>
      </c>
      <c r="L4942" s="18">
        <v>43565</v>
      </c>
      <c r="M4942" s="18">
        <v>45934</v>
      </c>
      <c r="N4942" s="18">
        <v>44187</v>
      </c>
      <c r="O4942">
        <v>52270000</v>
      </c>
      <c r="P4942">
        <v>31362000</v>
      </c>
      <c r="Q4942">
        <v>20908000</v>
      </c>
      <c r="R4942">
        <v>692262</v>
      </c>
      <c r="S4942" t="s">
        <v>382</v>
      </c>
      <c r="T4942">
        <v>-0.15910584106580991</v>
      </c>
      <c r="U4942">
        <v>-0.44154004075283299</v>
      </c>
      <c r="V4942">
        <v>-0.22527857001643839</v>
      </c>
      <c r="W4942">
        <v>-0.88338787631075677</v>
      </c>
      <c r="X4942">
        <v>-1.270532873606796</v>
      </c>
      <c r="Y4942" t="str">
        <f t="shared" si="308"/>
        <v>61-72</v>
      </c>
      <c r="Z4942" s="20">
        <f t="shared" si="309"/>
        <v>0.6</v>
      </c>
      <c r="AA4942" t="str">
        <f t="shared" si="310"/>
        <v>40%-60%</v>
      </c>
      <c r="AB4942">
        <f t="shared" si="311"/>
        <v>1.4354769675333634E-4</v>
      </c>
    </row>
    <row r="4943" spans="1:28" x14ac:dyDescent="0.25">
      <c r="A4943" t="s">
        <v>10772</v>
      </c>
      <c r="B4943" t="s">
        <v>10773</v>
      </c>
      <c r="C4943" t="s">
        <v>77</v>
      </c>
      <c r="D4943" t="s">
        <v>478</v>
      </c>
      <c r="E4943">
        <v>59</v>
      </c>
      <c r="F4943" t="s">
        <v>87</v>
      </c>
      <c r="G4943">
        <v>2018</v>
      </c>
      <c r="H4943" t="s">
        <v>15</v>
      </c>
      <c r="J4943" t="s">
        <v>80</v>
      </c>
      <c r="K4943">
        <v>72</v>
      </c>
      <c r="L4943" s="18">
        <v>43333</v>
      </c>
      <c r="M4943" s="18">
        <v>45525</v>
      </c>
      <c r="N4943" s="18">
        <v>44249</v>
      </c>
      <c r="O4943">
        <v>40028200</v>
      </c>
      <c r="P4943">
        <v>23880000</v>
      </c>
      <c r="Q4943">
        <v>16148200</v>
      </c>
      <c r="R4943">
        <v>517878</v>
      </c>
      <c r="S4943" t="s">
        <v>556</v>
      </c>
      <c r="T4943">
        <v>1.077958885271368</v>
      </c>
      <c r="U4943">
        <v>-0.4555857024711491</v>
      </c>
      <c r="V4943">
        <v>0.1348157181037711</v>
      </c>
      <c r="W4943">
        <v>-0.5444265499999108</v>
      </c>
      <c r="X4943">
        <v>0.19907679691992</v>
      </c>
      <c r="Y4943" t="str">
        <f t="shared" si="308"/>
        <v>61-72</v>
      </c>
      <c r="Z4943" s="20">
        <f t="shared" si="309"/>
        <v>0.59657941151488203</v>
      </c>
      <c r="AA4943" t="str">
        <f t="shared" si="310"/>
        <v>40%-60%</v>
      </c>
      <c r="AB4943">
        <f t="shared" si="311"/>
        <v>1.0738736793182973E-4</v>
      </c>
    </row>
    <row r="4944" spans="1:28" x14ac:dyDescent="0.25">
      <c r="A4944" t="s">
        <v>10774</v>
      </c>
      <c r="B4944" t="s">
        <v>10775</v>
      </c>
      <c r="C4944" t="s">
        <v>77</v>
      </c>
      <c r="D4944" t="s">
        <v>116</v>
      </c>
      <c r="E4944">
        <v>246</v>
      </c>
      <c r="F4944" t="s">
        <v>12</v>
      </c>
      <c r="G4944">
        <v>2019</v>
      </c>
      <c r="H4944" t="s">
        <v>12</v>
      </c>
      <c r="I4944" t="s">
        <v>84</v>
      </c>
      <c r="J4944" t="s">
        <v>80</v>
      </c>
      <c r="K4944">
        <v>60</v>
      </c>
      <c r="L4944" s="18">
        <v>43538</v>
      </c>
      <c r="M4944" s="18">
        <v>45365</v>
      </c>
      <c r="N4944" s="18">
        <v>44286</v>
      </c>
      <c r="O4944">
        <v>71990000</v>
      </c>
      <c r="P4944">
        <v>68390500</v>
      </c>
      <c r="Q4944">
        <v>3599500</v>
      </c>
      <c r="R4944">
        <v>1711794</v>
      </c>
      <c r="S4944" t="s">
        <v>133</v>
      </c>
      <c r="T4944">
        <v>1.502441879602753</v>
      </c>
      <c r="U4944">
        <v>0.99563418315592023</v>
      </c>
      <c r="V4944">
        <v>0.58190811087770056</v>
      </c>
      <c r="W4944">
        <v>0.69914335869522071</v>
      </c>
      <c r="X4944">
        <v>-0.1103147126646518</v>
      </c>
      <c r="Y4944" t="str">
        <f t="shared" si="308"/>
        <v>49-60</v>
      </c>
      <c r="Z4944" s="20">
        <f t="shared" si="309"/>
        <v>0.95</v>
      </c>
      <c r="AA4944" t="str">
        <f t="shared" si="310"/>
        <v>80%-100%</v>
      </c>
      <c r="AB4944">
        <f t="shared" si="311"/>
        <v>3.549582181546591E-4</v>
      </c>
    </row>
    <row r="4945" spans="1:28" x14ac:dyDescent="0.25">
      <c r="A4945" t="s">
        <v>10776</v>
      </c>
      <c r="B4945" t="s">
        <v>10777</v>
      </c>
      <c r="C4945" t="s">
        <v>77</v>
      </c>
      <c r="D4945" t="s">
        <v>292</v>
      </c>
      <c r="E4945">
        <v>59</v>
      </c>
      <c r="F4945" t="s">
        <v>95</v>
      </c>
      <c r="G4945">
        <v>2018</v>
      </c>
      <c r="H4945" t="s">
        <v>16</v>
      </c>
      <c r="J4945" t="s">
        <v>96</v>
      </c>
      <c r="K4945">
        <v>84</v>
      </c>
      <c r="L4945" s="18">
        <v>44165</v>
      </c>
      <c r="M4945" s="18">
        <v>46721</v>
      </c>
      <c r="N4945" s="18">
        <v>44315</v>
      </c>
      <c r="O4945">
        <v>32500000</v>
      </c>
      <c r="P4945">
        <v>23000000</v>
      </c>
      <c r="Q4945">
        <v>9500000</v>
      </c>
      <c r="R4945">
        <v>580357</v>
      </c>
      <c r="S4945" t="s">
        <v>359</v>
      </c>
      <c r="T4945">
        <v>-1.214249284118109</v>
      </c>
      <c r="U4945">
        <v>6.674127575528639E-4</v>
      </c>
      <c r="V4945">
        <v>0.60468857480173022</v>
      </c>
      <c r="W4945">
        <v>-0.97491397955615178</v>
      </c>
      <c r="X4945">
        <v>-1.5799243831913681</v>
      </c>
      <c r="Y4945" t="str">
        <f t="shared" si="308"/>
        <v>&gt;72</v>
      </c>
      <c r="Z4945" s="20">
        <f t="shared" si="309"/>
        <v>0.70769230769230773</v>
      </c>
      <c r="AA4945" t="str">
        <f t="shared" si="310"/>
        <v>60%-80%</v>
      </c>
      <c r="AB4945">
        <f t="shared" si="311"/>
        <v>1.2034303579378331E-4</v>
      </c>
    </row>
    <row r="4946" spans="1:28" x14ac:dyDescent="0.25">
      <c r="A4946" t="s">
        <v>10778</v>
      </c>
      <c r="B4946" t="s">
        <v>10779</v>
      </c>
      <c r="C4946" t="s">
        <v>77</v>
      </c>
      <c r="D4946" t="s">
        <v>833</v>
      </c>
      <c r="E4946">
        <v>38</v>
      </c>
      <c r="F4946" t="s">
        <v>117</v>
      </c>
      <c r="G4946">
        <v>2019</v>
      </c>
      <c r="H4946" t="s">
        <v>14</v>
      </c>
      <c r="I4946" t="s">
        <v>84</v>
      </c>
      <c r="J4946" t="s">
        <v>80</v>
      </c>
      <c r="K4946">
        <v>84</v>
      </c>
      <c r="L4946" s="18">
        <v>43509</v>
      </c>
      <c r="M4946" s="18">
        <v>46066</v>
      </c>
      <c r="N4946" s="18">
        <v>44239</v>
      </c>
      <c r="O4946">
        <v>42385000</v>
      </c>
      <c r="P4946">
        <v>19061000</v>
      </c>
      <c r="Q4946">
        <v>23324000</v>
      </c>
      <c r="R4946">
        <v>383150</v>
      </c>
      <c r="S4946" t="s">
        <v>162</v>
      </c>
      <c r="T4946">
        <v>1.2598801685562471</v>
      </c>
      <c r="U4946">
        <v>-1.0586586174931729</v>
      </c>
      <c r="V4946">
        <v>-0.73013533231338323</v>
      </c>
      <c r="W4946">
        <v>-0.2953135536020981</v>
      </c>
      <c r="X4946">
        <v>1.5913385900504931</v>
      </c>
      <c r="Y4946" t="str">
        <f t="shared" si="308"/>
        <v>&gt;72</v>
      </c>
      <c r="Z4946" s="20">
        <f t="shared" si="309"/>
        <v>0.44971098265895953</v>
      </c>
      <c r="AA4946" t="str">
        <f t="shared" si="310"/>
        <v>40%-60%</v>
      </c>
      <c r="AB4946">
        <f t="shared" si="311"/>
        <v>7.9450121501744748E-5</v>
      </c>
    </row>
    <row r="4947" spans="1:28" x14ac:dyDescent="0.25">
      <c r="A4947" t="s">
        <v>10780</v>
      </c>
      <c r="B4947" t="s">
        <v>10781</v>
      </c>
      <c r="C4947" t="s">
        <v>77</v>
      </c>
      <c r="D4947" t="s">
        <v>181</v>
      </c>
      <c r="E4947">
        <v>62</v>
      </c>
      <c r="F4947" t="s">
        <v>25</v>
      </c>
      <c r="G4947">
        <v>2020</v>
      </c>
      <c r="H4947" t="s">
        <v>25</v>
      </c>
      <c r="I4947" t="s">
        <v>84</v>
      </c>
      <c r="J4947" t="s">
        <v>80</v>
      </c>
      <c r="K4947">
        <v>84</v>
      </c>
      <c r="L4947" s="18">
        <v>43862</v>
      </c>
      <c r="M4947" s="18">
        <v>46389</v>
      </c>
      <c r="N4947" s="18">
        <v>44249</v>
      </c>
      <c r="O4947">
        <v>36990000</v>
      </c>
      <c r="P4947">
        <v>37671607</v>
      </c>
      <c r="Q4947">
        <v>0</v>
      </c>
      <c r="R4947">
        <v>931378</v>
      </c>
      <c r="S4947" t="s">
        <v>166</v>
      </c>
      <c r="T4947">
        <v>-2.3300331549320341</v>
      </c>
      <c r="U4947">
        <v>1.276609098256914</v>
      </c>
      <c r="V4947">
        <v>0.5545582430767525</v>
      </c>
      <c r="W4947">
        <v>-0.82113402213512721</v>
      </c>
      <c r="X4947">
        <v>1.7460343448427791</v>
      </c>
      <c r="Y4947" t="str">
        <f t="shared" si="308"/>
        <v>&gt;72</v>
      </c>
      <c r="Z4947" s="20">
        <f t="shared" si="309"/>
        <v>1.0184267910246012</v>
      </c>
      <c r="AA4947" t="str">
        <f t="shared" si="310"/>
        <v>80%-100%</v>
      </c>
      <c r="AB4947">
        <f t="shared" si="311"/>
        <v>1.9313087632533477E-4</v>
      </c>
    </row>
    <row r="4948" spans="1:28" x14ac:dyDescent="0.25">
      <c r="A4948" t="s">
        <v>10782</v>
      </c>
      <c r="B4948" t="s">
        <v>10783</v>
      </c>
      <c r="C4948" t="s">
        <v>77</v>
      </c>
      <c r="D4948" t="s">
        <v>149</v>
      </c>
      <c r="E4948">
        <v>291</v>
      </c>
      <c r="F4948" t="s">
        <v>79</v>
      </c>
      <c r="G4948">
        <v>2018</v>
      </c>
      <c r="H4948" t="s">
        <v>13</v>
      </c>
      <c r="J4948" t="s">
        <v>80</v>
      </c>
      <c r="K4948">
        <v>72</v>
      </c>
      <c r="L4948" s="18">
        <v>43185</v>
      </c>
      <c r="M4948" s="18">
        <v>45377</v>
      </c>
      <c r="N4948" s="18">
        <v>43431</v>
      </c>
      <c r="O4948">
        <v>41475700</v>
      </c>
      <c r="P4948">
        <v>27475700</v>
      </c>
      <c r="Q4948">
        <v>14000000</v>
      </c>
      <c r="R4948">
        <v>598970</v>
      </c>
      <c r="S4948" t="s">
        <v>198</v>
      </c>
      <c r="T4948">
        <v>0.20473672550394839</v>
      </c>
      <c r="U4948">
        <v>-0.18509496577389589</v>
      </c>
      <c r="V4948">
        <v>0.22349652186024299</v>
      </c>
      <c r="W4948">
        <v>-0.68941603725128031</v>
      </c>
      <c r="X4948">
        <v>-1.5025765057952249</v>
      </c>
      <c r="Y4948" t="str">
        <f t="shared" si="308"/>
        <v>61-72</v>
      </c>
      <c r="Z4948" s="20">
        <f t="shared" si="309"/>
        <v>0.66245295438051677</v>
      </c>
      <c r="AA4948" t="str">
        <f t="shared" si="310"/>
        <v>60%-80%</v>
      </c>
      <c r="AB4948">
        <f t="shared" si="311"/>
        <v>1.2420263415346484E-4</v>
      </c>
    </row>
    <row r="4949" spans="1:28" x14ac:dyDescent="0.25">
      <c r="A4949" t="s">
        <v>10784</v>
      </c>
      <c r="B4949" t="s">
        <v>10785</v>
      </c>
      <c r="C4949" t="s">
        <v>77</v>
      </c>
      <c r="D4949" t="s">
        <v>516</v>
      </c>
      <c r="E4949">
        <v>38</v>
      </c>
      <c r="F4949" t="s">
        <v>79</v>
      </c>
      <c r="G4949">
        <v>2019</v>
      </c>
      <c r="H4949" t="s">
        <v>13</v>
      </c>
      <c r="J4949" t="s">
        <v>80</v>
      </c>
      <c r="K4949">
        <v>72</v>
      </c>
      <c r="L4949" s="18">
        <v>43398</v>
      </c>
      <c r="M4949" s="18">
        <v>45590</v>
      </c>
      <c r="N4949" s="18">
        <v>44341</v>
      </c>
      <c r="O4949">
        <v>42510000</v>
      </c>
      <c r="P4949">
        <v>29010000</v>
      </c>
      <c r="Q4949">
        <v>13500000</v>
      </c>
      <c r="R4949">
        <v>622462</v>
      </c>
      <c r="S4949" t="s">
        <v>567</v>
      </c>
      <c r="T4949">
        <v>1.029446543062067</v>
      </c>
      <c r="U4949">
        <v>-0.10307457174881569</v>
      </c>
      <c r="V4949">
        <v>1.1678670241193149E-2</v>
      </c>
      <c r="W4949">
        <v>3.918466331205709E-2</v>
      </c>
      <c r="X4949">
        <v>-0.34235834485308059</v>
      </c>
      <c r="Y4949" t="str">
        <f t="shared" si="308"/>
        <v>61-72</v>
      </c>
      <c r="Z4949" s="20">
        <f t="shared" si="309"/>
        <v>0.68242766407904021</v>
      </c>
      <c r="AA4949" t="str">
        <f t="shared" si="310"/>
        <v>60%-80%</v>
      </c>
      <c r="AB4949">
        <f t="shared" si="311"/>
        <v>1.2907394370408206E-4</v>
      </c>
    </row>
    <row r="4950" spans="1:28" x14ac:dyDescent="0.25">
      <c r="A4950" t="s">
        <v>10786</v>
      </c>
      <c r="B4950" t="s">
        <v>10787</v>
      </c>
      <c r="C4950" t="s">
        <v>77</v>
      </c>
      <c r="D4950" t="s">
        <v>339</v>
      </c>
      <c r="E4950">
        <v>51</v>
      </c>
      <c r="F4950" t="s">
        <v>87</v>
      </c>
      <c r="G4950">
        <v>2019</v>
      </c>
      <c r="H4950" t="s">
        <v>15</v>
      </c>
      <c r="J4950" t="s">
        <v>80</v>
      </c>
      <c r="K4950">
        <v>72</v>
      </c>
      <c r="L4950" s="18">
        <v>43220</v>
      </c>
      <c r="M4950" s="18">
        <v>45412</v>
      </c>
      <c r="N4950" s="18">
        <v>43509</v>
      </c>
      <c r="O4950">
        <v>33280000</v>
      </c>
      <c r="P4950">
        <v>16640000</v>
      </c>
      <c r="Q4950">
        <v>16640000</v>
      </c>
      <c r="R4950">
        <v>422152</v>
      </c>
      <c r="S4950" t="s">
        <v>261</v>
      </c>
      <c r="T4950">
        <v>0.5200669498644056</v>
      </c>
      <c r="U4950">
        <v>-0.85216124758390532</v>
      </c>
      <c r="V4950">
        <v>0.4070773498450232</v>
      </c>
      <c r="W4950">
        <v>-0.2326444878658781</v>
      </c>
      <c r="X4950">
        <v>-1.11583711881451</v>
      </c>
      <c r="Y4950" t="str">
        <f t="shared" si="308"/>
        <v>61-72</v>
      </c>
      <c r="Z4950" s="20">
        <f t="shared" si="309"/>
        <v>0.5</v>
      </c>
      <c r="AA4950" t="str">
        <f t="shared" si="310"/>
        <v>40%-60%</v>
      </c>
      <c r="AB4950">
        <f t="shared" si="311"/>
        <v>8.7537590218464176E-5</v>
      </c>
    </row>
    <row r="4951" spans="1:28" x14ac:dyDescent="0.25">
      <c r="A4951" t="s">
        <v>10788</v>
      </c>
      <c r="B4951" t="s">
        <v>10789</v>
      </c>
      <c r="C4951" t="s">
        <v>77</v>
      </c>
      <c r="D4951" t="s">
        <v>128</v>
      </c>
      <c r="E4951">
        <v>38</v>
      </c>
      <c r="F4951" t="s">
        <v>17</v>
      </c>
      <c r="G4951">
        <v>2018</v>
      </c>
      <c r="H4951" t="s">
        <v>17</v>
      </c>
      <c r="J4951" t="s">
        <v>80</v>
      </c>
      <c r="K4951">
        <v>84</v>
      </c>
      <c r="L4951" s="18">
        <v>42927</v>
      </c>
      <c r="M4951" s="18">
        <v>45603</v>
      </c>
      <c r="N4951" s="18">
        <v>43151</v>
      </c>
      <c r="O4951">
        <v>51990000</v>
      </c>
      <c r="P4951">
        <v>45000000</v>
      </c>
      <c r="Q4951">
        <v>6990000</v>
      </c>
      <c r="R4951">
        <v>991233</v>
      </c>
      <c r="S4951" t="s">
        <v>581</v>
      </c>
      <c r="T4951">
        <v>1.2477520830039219</v>
      </c>
      <c r="U4951">
        <v>0.64886895742177486</v>
      </c>
      <c r="V4951">
        <v>1.434655719619899</v>
      </c>
      <c r="W4951">
        <v>0.47231902507909662</v>
      </c>
      <c r="X4951">
        <v>-0.57440197704150942</v>
      </c>
      <c r="Y4951" t="str">
        <f t="shared" si="308"/>
        <v>&gt;72</v>
      </c>
      <c r="Z4951" s="20">
        <f t="shared" si="309"/>
        <v>0.86555106751298327</v>
      </c>
      <c r="AA4951" t="str">
        <f t="shared" si="310"/>
        <v>80%-100%</v>
      </c>
      <c r="AB4951">
        <f t="shared" si="311"/>
        <v>2.0554243060560864E-4</v>
      </c>
    </row>
    <row r="4952" spans="1:28" x14ac:dyDescent="0.25">
      <c r="A4952" t="s">
        <v>10790</v>
      </c>
      <c r="B4952" t="s">
        <v>10791</v>
      </c>
      <c r="C4952" t="s">
        <v>77</v>
      </c>
      <c r="D4952" t="s">
        <v>521</v>
      </c>
      <c r="E4952">
        <v>220</v>
      </c>
      <c r="F4952" t="s">
        <v>87</v>
      </c>
      <c r="G4952">
        <v>2020</v>
      </c>
      <c r="H4952" t="s">
        <v>24</v>
      </c>
      <c r="I4952" t="s">
        <v>84</v>
      </c>
      <c r="J4952" t="s">
        <v>80</v>
      </c>
      <c r="K4952">
        <v>60</v>
      </c>
      <c r="L4952" s="18">
        <v>43861</v>
      </c>
      <c r="M4952" s="18">
        <v>45688</v>
      </c>
      <c r="N4952" s="18">
        <v>44280</v>
      </c>
      <c r="O4952">
        <v>45990000</v>
      </c>
      <c r="P4952">
        <v>31990000</v>
      </c>
      <c r="Q4952">
        <v>14000000</v>
      </c>
      <c r="R4952">
        <v>827604</v>
      </c>
      <c r="S4952" t="s">
        <v>806</v>
      </c>
      <c r="T4952">
        <v>-0.11059349885650881</v>
      </c>
      <c r="U4952">
        <v>-4.9043666491168557E-2</v>
      </c>
      <c r="V4952">
        <v>9.0899389914291959E-2</v>
      </c>
      <c r="W4952">
        <v>0.23458999456193341</v>
      </c>
      <c r="X4952">
        <v>-0.4197062222492236</v>
      </c>
      <c r="Y4952" t="str">
        <f t="shared" si="308"/>
        <v>49-60</v>
      </c>
      <c r="Z4952" s="20">
        <f t="shared" si="309"/>
        <v>0.69558599695585999</v>
      </c>
      <c r="AA4952" t="str">
        <f t="shared" si="310"/>
        <v>60%-80%</v>
      </c>
      <c r="AB4952">
        <f t="shared" si="311"/>
        <v>1.7161226244376864E-4</v>
      </c>
    </row>
    <row r="4953" spans="1:28" x14ac:dyDescent="0.25">
      <c r="A4953" t="s">
        <v>10792</v>
      </c>
      <c r="B4953" t="s">
        <v>10793</v>
      </c>
      <c r="C4953" t="s">
        <v>77</v>
      </c>
      <c r="D4953" t="s">
        <v>239</v>
      </c>
      <c r="E4953">
        <v>59</v>
      </c>
      <c r="F4953" t="s">
        <v>17</v>
      </c>
      <c r="G4953">
        <v>2019</v>
      </c>
      <c r="H4953" t="s">
        <v>17</v>
      </c>
      <c r="J4953" t="s">
        <v>80</v>
      </c>
      <c r="K4953">
        <v>72</v>
      </c>
      <c r="L4953" s="18">
        <v>43404</v>
      </c>
      <c r="M4953" s="18">
        <v>45596</v>
      </c>
      <c r="N4953" s="18">
        <v>43643</v>
      </c>
      <c r="O4953">
        <v>49990000</v>
      </c>
      <c r="P4953">
        <v>39992000</v>
      </c>
      <c r="Q4953">
        <v>9998000</v>
      </c>
      <c r="R4953">
        <v>925370</v>
      </c>
      <c r="S4953" t="s">
        <v>164</v>
      </c>
      <c r="T4953">
        <v>1.126471227480669</v>
      </c>
      <c r="U4953">
        <v>0.37970237290931202</v>
      </c>
      <c r="V4953">
        <v>5.1377144922950549E-2</v>
      </c>
      <c r="W4953">
        <v>0.2562729330445993</v>
      </c>
      <c r="X4953">
        <v>0.74051193869292065</v>
      </c>
      <c r="Y4953" t="str">
        <f t="shared" si="308"/>
        <v>61-72</v>
      </c>
      <c r="Z4953" s="20">
        <f t="shared" si="309"/>
        <v>0.8</v>
      </c>
      <c r="AA4953" t="str">
        <f t="shared" si="310"/>
        <v>60%-80%</v>
      </c>
      <c r="AB4953">
        <f t="shared" si="311"/>
        <v>1.9188505528923276E-4</v>
      </c>
    </row>
    <row r="4954" spans="1:28" x14ac:dyDescent="0.25">
      <c r="A4954" t="s">
        <v>10794</v>
      </c>
      <c r="B4954" t="s">
        <v>10795</v>
      </c>
      <c r="C4954" t="s">
        <v>77</v>
      </c>
      <c r="D4954" t="s">
        <v>116</v>
      </c>
      <c r="E4954">
        <v>48</v>
      </c>
      <c r="F4954" t="s">
        <v>87</v>
      </c>
      <c r="G4954">
        <v>2020</v>
      </c>
      <c r="H4954" t="s">
        <v>15</v>
      </c>
      <c r="I4954" t="s">
        <v>84</v>
      </c>
      <c r="J4954" t="s">
        <v>80</v>
      </c>
      <c r="K4954">
        <v>48</v>
      </c>
      <c r="L4954" s="18">
        <v>43542</v>
      </c>
      <c r="M4954" s="18">
        <v>45003</v>
      </c>
      <c r="N4954" s="18">
        <v>43864</v>
      </c>
      <c r="O4954">
        <v>38090000</v>
      </c>
      <c r="P4954">
        <v>16090000</v>
      </c>
      <c r="Q4954">
        <v>22000000</v>
      </c>
      <c r="R4954">
        <v>453457</v>
      </c>
      <c r="S4954" t="s">
        <v>407</v>
      </c>
      <c r="T4954">
        <v>-1.662988449554144</v>
      </c>
      <c r="U4954">
        <v>-1.1707187866193001</v>
      </c>
      <c r="V4954">
        <v>-1.08554267740007</v>
      </c>
      <c r="W4954">
        <v>-0.22643788819917801</v>
      </c>
      <c r="X4954">
        <v>-0.80644560922993824</v>
      </c>
      <c r="Y4954" t="str">
        <f t="shared" si="308"/>
        <v>37-48</v>
      </c>
      <c r="Z4954" s="20">
        <f t="shared" si="309"/>
        <v>0.42242058283013917</v>
      </c>
      <c r="AA4954" t="str">
        <f t="shared" si="310"/>
        <v>40%-60%</v>
      </c>
      <c r="AB4954">
        <f t="shared" si="311"/>
        <v>9.4029006252947057E-5</v>
      </c>
    </row>
    <row r="4955" spans="1:28" x14ac:dyDescent="0.25">
      <c r="A4955" t="s">
        <v>10796</v>
      </c>
      <c r="B4955" t="s">
        <v>10797</v>
      </c>
      <c r="C4955" t="s">
        <v>77</v>
      </c>
      <c r="D4955" t="s">
        <v>621</v>
      </c>
      <c r="E4955">
        <v>246</v>
      </c>
      <c r="F4955" t="s">
        <v>117</v>
      </c>
      <c r="G4955">
        <v>2020</v>
      </c>
      <c r="H4955" t="s">
        <v>14</v>
      </c>
      <c r="I4955" t="s">
        <v>84</v>
      </c>
      <c r="J4955" t="s">
        <v>80</v>
      </c>
      <c r="K4955">
        <v>48</v>
      </c>
      <c r="L4955" s="18">
        <v>43642</v>
      </c>
      <c r="M4955" s="18">
        <v>45103</v>
      </c>
      <c r="N4955" s="18">
        <v>44026</v>
      </c>
      <c r="O4955">
        <v>40730300</v>
      </c>
      <c r="P4955">
        <v>26230300</v>
      </c>
      <c r="Q4955">
        <v>14500000</v>
      </c>
      <c r="R4955">
        <v>690265</v>
      </c>
      <c r="S4955" t="s">
        <v>335</v>
      </c>
      <c r="T4955">
        <v>1.235623997451597</v>
      </c>
      <c r="U4955">
        <v>-0.26086804050090701</v>
      </c>
      <c r="V4955">
        <v>-1.2565471318061561</v>
      </c>
      <c r="W4955">
        <v>-7.0969536526575616E-2</v>
      </c>
      <c r="X4955">
        <v>-0.88379348662608126</v>
      </c>
      <c r="Y4955" t="str">
        <f t="shared" si="308"/>
        <v>37-48</v>
      </c>
      <c r="Z4955" s="20">
        <f t="shared" si="309"/>
        <v>0.6439996759169464</v>
      </c>
      <c r="AA4955" t="str">
        <f t="shared" si="310"/>
        <v>60%-80%</v>
      </c>
      <c r="AB4955">
        <f t="shared" si="311"/>
        <v>1.4313359811666927E-4</v>
      </c>
    </row>
    <row r="4956" spans="1:28" x14ac:dyDescent="0.25">
      <c r="A4956" t="s">
        <v>10798</v>
      </c>
      <c r="B4956" t="s">
        <v>10799</v>
      </c>
      <c r="C4956" t="s">
        <v>77</v>
      </c>
      <c r="D4956" t="s">
        <v>256</v>
      </c>
      <c r="E4956">
        <v>220</v>
      </c>
      <c r="F4956" t="s">
        <v>87</v>
      </c>
      <c r="G4956">
        <v>2017</v>
      </c>
      <c r="H4956" t="s">
        <v>15</v>
      </c>
      <c r="J4956" t="s">
        <v>80</v>
      </c>
      <c r="K4956">
        <v>12</v>
      </c>
      <c r="L4956" s="18">
        <v>42774</v>
      </c>
      <c r="M4956" s="18">
        <v>43314</v>
      </c>
      <c r="N4956" s="18">
        <v>43192</v>
      </c>
      <c r="O4956">
        <v>35744500</v>
      </c>
      <c r="P4956">
        <v>10744500</v>
      </c>
      <c r="Q4956">
        <v>25000000</v>
      </c>
      <c r="R4956">
        <v>989209</v>
      </c>
      <c r="S4956" t="s">
        <v>113</v>
      </c>
      <c r="T4956">
        <v>1.235623997451597</v>
      </c>
      <c r="U4956">
        <v>-1.6709740179374359</v>
      </c>
      <c r="V4956">
        <v>-0.1462340800337556</v>
      </c>
      <c r="W4956">
        <v>0.62167570155048957</v>
      </c>
      <c r="X4956">
        <v>-0.26501046745693763</v>
      </c>
      <c r="Y4956" t="str">
        <f t="shared" si="308"/>
        <v>&lt;=24</v>
      </c>
      <c r="Z4956" s="20">
        <f t="shared" si="309"/>
        <v>0.30059169942228875</v>
      </c>
      <c r="AA4956" t="str">
        <f t="shared" si="310"/>
        <v>20%-40%</v>
      </c>
      <c r="AB4956">
        <f t="shared" si="311"/>
        <v>2.0512273323925202E-4</v>
      </c>
    </row>
    <row r="4957" spans="1:28" x14ac:dyDescent="0.25">
      <c r="A4957" t="s">
        <v>10800</v>
      </c>
      <c r="B4957" t="s">
        <v>10801</v>
      </c>
      <c r="C4957" t="s">
        <v>77</v>
      </c>
      <c r="D4957" t="s">
        <v>224</v>
      </c>
      <c r="E4957">
        <v>236</v>
      </c>
      <c r="F4957" t="s">
        <v>95</v>
      </c>
      <c r="G4957">
        <v>2017</v>
      </c>
      <c r="H4957" t="s">
        <v>16</v>
      </c>
      <c r="J4957" t="s">
        <v>96</v>
      </c>
      <c r="K4957">
        <v>60</v>
      </c>
      <c r="L4957" s="18">
        <v>44362</v>
      </c>
      <c r="M4957" s="18">
        <v>46188</v>
      </c>
      <c r="N4957" s="18">
        <v>44435</v>
      </c>
      <c r="O4957">
        <v>57000000</v>
      </c>
      <c r="P4957">
        <v>54000000</v>
      </c>
      <c r="Q4957">
        <v>3000000</v>
      </c>
      <c r="R4957">
        <v>1685339</v>
      </c>
      <c r="S4957" t="s">
        <v>173</v>
      </c>
      <c r="T4957">
        <v>-0.34102712435068899</v>
      </c>
      <c r="U4957">
        <v>0.98482836192352363</v>
      </c>
      <c r="V4957">
        <v>0.13042163490563341</v>
      </c>
      <c r="W4957">
        <v>-0.69323757674659492</v>
      </c>
      <c r="X4957">
        <v>-1.270532873606796</v>
      </c>
      <c r="Y4957" t="str">
        <f t="shared" si="308"/>
        <v>49-60</v>
      </c>
      <c r="Z4957" s="20">
        <f t="shared" si="309"/>
        <v>0.94736842105263153</v>
      </c>
      <c r="AA4957" t="str">
        <f t="shared" si="310"/>
        <v>80%-100%</v>
      </c>
      <c r="AB4957">
        <f t="shared" si="311"/>
        <v>3.4947249986070462E-4</v>
      </c>
    </row>
    <row r="4958" spans="1:28" x14ac:dyDescent="0.25">
      <c r="A4958" t="s">
        <v>10802</v>
      </c>
      <c r="B4958" t="s">
        <v>10803</v>
      </c>
      <c r="C4958" t="s">
        <v>77</v>
      </c>
      <c r="D4958" t="s">
        <v>212</v>
      </c>
      <c r="E4958">
        <v>38</v>
      </c>
      <c r="F4958" t="s">
        <v>17</v>
      </c>
      <c r="G4958">
        <v>2018</v>
      </c>
      <c r="H4958" t="s">
        <v>17</v>
      </c>
      <c r="J4958" t="s">
        <v>80</v>
      </c>
      <c r="K4958">
        <v>84</v>
      </c>
      <c r="L4958" s="18">
        <v>42964</v>
      </c>
      <c r="M4958" s="18">
        <v>45521</v>
      </c>
      <c r="N4958" s="18">
        <v>43314</v>
      </c>
      <c r="O4958">
        <v>52990000</v>
      </c>
      <c r="P4958">
        <v>47690000</v>
      </c>
      <c r="Q4958">
        <v>5300000</v>
      </c>
      <c r="R4958">
        <v>1033842</v>
      </c>
      <c r="S4958" t="s">
        <v>474</v>
      </c>
      <c r="T4958">
        <v>-1.092968428594856</v>
      </c>
      <c r="U4958">
        <v>0.79024608942016716</v>
      </c>
      <c r="V4958">
        <v>1.237044494663192</v>
      </c>
      <c r="W4958">
        <v>-0.137949699753211</v>
      </c>
      <c r="X4958">
        <v>-0.88379348662608126</v>
      </c>
      <c r="Y4958" t="str">
        <f t="shared" si="308"/>
        <v>&gt;72</v>
      </c>
      <c r="Z4958" s="20">
        <f t="shared" si="309"/>
        <v>0.89998112851481415</v>
      </c>
      <c r="AA4958" t="str">
        <f t="shared" si="310"/>
        <v>80%-100%</v>
      </c>
      <c r="AB4958">
        <f t="shared" si="311"/>
        <v>2.1437784813677877E-4</v>
      </c>
    </row>
    <row r="4959" spans="1:28" x14ac:dyDescent="0.25">
      <c r="A4959" t="s">
        <v>10804</v>
      </c>
      <c r="B4959" t="s">
        <v>10805</v>
      </c>
      <c r="C4959" t="s">
        <v>77</v>
      </c>
      <c r="D4959" t="s">
        <v>893</v>
      </c>
      <c r="E4959">
        <v>38</v>
      </c>
      <c r="F4959" t="s">
        <v>11</v>
      </c>
      <c r="G4959">
        <v>2021</v>
      </c>
      <c r="H4959" t="s">
        <v>11</v>
      </c>
      <c r="I4959" t="s">
        <v>188</v>
      </c>
      <c r="J4959" t="s">
        <v>80</v>
      </c>
      <c r="K4959">
        <v>72</v>
      </c>
      <c r="L4959" s="18">
        <v>43933</v>
      </c>
      <c r="M4959" s="18">
        <v>46360</v>
      </c>
      <c r="N4959" s="18">
        <v>44532</v>
      </c>
      <c r="O4959">
        <v>75650000</v>
      </c>
      <c r="P4959">
        <v>37825000</v>
      </c>
      <c r="Q4959">
        <v>37825000</v>
      </c>
      <c r="R4959">
        <v>970260</v>
      </c>
      <c r="S4959" t="s">
        <v>184</v>
      </c>
      <c r="T4959">
        <v>-0.46230797987394179</v>
      </c>
      <c r="U4959">
        <v>-0.85216124758390532</v>
      </c>
      <c r="V4959">
        <v>0.24898836987965761</v>
      </c>
      <c r="W4959">
        <v>0.78078536899546447</v>
      </c>
      <c r="X4959">
        <v>0.97255557088134947</v>
      </c>
      <c r="Y4959" t="str">
        <f t="shared" si="308"/>
        <v>61-72</v>
      </c>
      <c r="Z4959" s="20">
        <f t="shared" si="309"/>
        <v>0.5</v>
      </c>
      <c r="AA4959" t="str">
        <f t="shared" si="310"/>
        <v>40%-60%</v>
      </c>
      <c r="AB4959">
        <f t="shared" si="311"/>
        <v>2.0119346179898957E-4</v>
      </c>
    </row>
    <row r="4960" spans="1:28" x14ac:dyDescent="0.25">
      <c r="A4960" t="s">
        <v>10806</v>
      </c>
      <c r="B4960" t="s">
        <v>10807</v>
      </c>
      <c r="C4960" t="s">
        <v>77</v>
      </c>
      <c r="D4960" t="s">
        <v>180</v>
      </c>
      <c r="E4960">
        <v>15</v>
      </c>
      <c r="F4960" t="s">
        <v>87</v>
      </c>
      <c r="G4960">
        <v>2018</v>
      </c>
      <c r="H4960" t="s">
        <v>15</v>
      </c>
      <c r="J4960" t="s">
        <v>80</v>
      </c>
      <c r="K4960">
        <v>84</v>
      </c>
      <c r="L4960" s="18">
        <v>42809</v>
      </c>
      <c r="M4960" s="18">
        <v>45366</v>
      </c>
      <c r="N4960" s="18">
        <v>43938</v>
      </c>
      <c r="O4960">
        <v>37970000</v>
      </c>
      <c r="P4960">
        <v>36071500</v>
      </c>
      <c r="Q4960">
        <v>1898500</v>
      </c>
      <c r="R4960">
        <v>877769</v>
      </c>
      <c r="S4960" t="s">
        <v>311</v>
      </c>
      <c r="T4960">
        <v>0.99306228640509131</v>
      </c>
      <c r="U4960">
        <v>0.99563418315592023</v>
      </c>
      <c r="V4960">
        <v>0.3625231326213843</v>
      </c>
      <c r="W4960">
        <v>-0.35013840669004048</v>
      </c>
      <c r="X4960">
        <v>-0.4197062222492236</v>
      </c>
      <c r="Y4960" t="str">
        <f t="shared" si="308"/>
        <v>&gt;72</v>
      </c>
      <c r="Z4960" s="20">
        <f t="shared" si="309"/>
        <v>0.95</v>
      </c>
      <c r="AA4960" t="str">
        <f t="shared" si="310"/>
        <v>80%-100%</v>
      </c>
      <c r="AB4960">
        <f t="shared" si="311"/>
        <v>1.820144948465744E-4</v>
      </c>
    </row>
    <row r="4961" spans="1:28" x14ac:dyDescent="0.25">
      <c r="A4961" t="s">
        <v>10808</v>
      </c>
      <c r="B4961" t="s">
        <v>10809</v>
      </c>
      <c r="C4961" t="s">
        <v>77</v>
      </c>
      <c r="D4961" t="s">
        <v>402</v>
      </c>
      <c r="E4961">
        <v>48</v>
      </c>
      <c r="F4961" t="s">
        <v>87</v>
      </c>
      <c r="G4961">
        <v>2017</v>
      </c>
      <c r="H4961" t="s">
        <v>15</v>
      </c>
      <c r="J4961" t="s">
        <v>80</v>
      </c>
      <c r="K4961">
        <v>60</v>
      </c>
      <c r="L4961" s="18">
        <v>42788</v>
      </c>
      <c r="M4961" s="18">
        <v>44614</v>
      </c>
      <c r="N4961" s="18">
        <v>44474</v>
      </c>
      <c r="O4961">
        <v>37350000</v>
      </c>
      <c r="P4961">
        <v>24350000</v>
      </c>
      <c r="Q4961">
        <v>13000000</v>
      </c>
      <c r="R4961">
        <v>624296</v>
      </c>
      <c r="S4961" t="s">
        <v>178</v>
      </c>
      <c r="T4961">
        <v>1.029446543062067</v>
      </c>
      <c r="U4961">
        <v>-0.228258878436292</v>
      </c>
      <c r="V4961">
        <v>0.96038877972380288</v>
      </c>
      <c r="W4961">
        <v>-0.70162445198605194</v>
      </c>
      <c r="X4961">
        <v>0.74051193869292065</v>
      </c>
      <c r="Y4961" t="str">
        <f t="shared" si="308"/>
        <v>49-60</v>
      </c>
      <c r="Z4961" s="20">
        <f t="shared" si="309"/>
        <v>0.65194109772423026</v>
      </c>
      <c r="AA4961" t="str">
        <f t="shared" si="310"/>
        <v>60%-80%</v>
      </c>
      <c r="AB4961">
        <f t="shared" si="311"/>
        <v>1.29454242602253E-4</v>
      </c>
    </row>
    <row r="4962" spans="1:28" x14ac:dyDescent="0.25">
      <c r="A4962" t="s">
        <v>10810</v>
      </c>
      <c r="B4962" t="s">
        <v>10811</v>
      </c>
      <c r="C4962" t="s">
        <v>77</v>
      </c>
      <c r="D4962" t="s">
        <v>599</v>
      </c>
      <c r="E4962">
        <v>76</v>
      </c>
      <c r="F4962" t="s">
        <v>95</v>
      </c>
      <c r="G4962">
        <v>2012</v>
      </c>
      <c r="H4962" t="s">
        <v>16</v>
      </c>
      <c r="J4962" t="s">
        <v>96</v>
      </c>
      <c r="K4962">
        <v>60</v>
      </c>
      <c r="L4962" s="18">
        <v>43788</v>
      </c>
      <c r="M4962" s="18">
        <v>45615</v>
      </c>
      <c r="N4962" s="18">
        <v>44246</v>
      </c>
      <c r="O4962">
        <v>21000000</v>
      </c>
      <c r="P4962">
        <v>21000000</v>
      </c>
      <c r="Q4962">
        <v>0</v>
      </c>
      <c r="R4962">
        <v>559049</v>
      </c>
      <c r="S4962" t="s">
        <v>277</v>
      </c>
      <c r="T4962">
        <v>-0.17123392661813511</v>
      </c>
      <c r="U4962">
        <v>1.2009447865714571</v>
      </c>
      <c r="V4962">
        <v>0.56516632981038883</v>
      </c>
      <c r="W4962">
        <v>-0.81613123728078651</v>
      </c>
      <c r="X4962">
        <v>0.1217289195237771</v>
      </c>
      <c r="Y4962" t="str">
        <f t="shared" si="308"/>
        <v>49-60</v>
      </c>
      <c r="Z4962" s="20">
        <f t="shared" si="309"/>
        <v>1</v>
      </c>
      <c r="AA4962" t="str">
        <f t="shared" si="310"/>
        <v>80%-100%</v>
      </c>
      <c r="AB4962">
        <f t="shared" si="311"/>
        <v>1.1592460126694218E-4</v>
      </c>
    </row>
    <row r="4963" spans="1:28" x14ac:dyDescent="0.25">
      <c r="A4963" t="s">
        <v>10812</v>
      </c>
      <c r="B4963" t="s">
        <v>10813</v>
      </c>
      <c r="C4963" t="s">
        <v>77</v>
      </c>
      <c r="D4963" t="s">
        <v>86</v>
      </c>
      <c r="E4963">
        <v>15</v>
      </c>
      <c r="F4963" t="s">
        <v>79</v>
      </c>
      <c r="G4963">
        <v>2020</v>
      </c>
      <c r="H4963" t="s">
        <v>13</v>
      </c>
      <c r="I4963" t="s">
        <v>84</v>
      </c>
      <c r="J4963" t="s">
        <v>80</v>
      </c>
      <c r="K4963">
        <v>84</v>
      </c>
      <c r="L4963" s="18">
        <v>43629</v>
      </c>
      <c r="M4963" s="18">
        <v>46186</v>
      </c>
      <c r="N4963" s="18">
        <v>44343</v>
      </c>
      <c r="O4963">
        <v>39490000</v>
      </c>
      <c r="P4963">
        <v>40458989</v>
      </c>
      <c r="Q4963">
        <v>0</v>
      </c>
      <c r="R4963">
        <v>857518</v>
      </c>
      <c r="S4963" t="s">
        <v>311</v>
      </c>
      <c r="T4963">
        <v>0.19260863995162311</v>
      </c>
      <c r="U4963">
        <v>1.3017012901384439</v>
      </c>
      <c r="V4963">
        <v>0.96038877972380288</v>
      </c>
      <c r="W4963">
        <v>-0.51694790866270401</v>
      </c>
      <c r="X4963">
        <v>-0.65174985443765243</v>
      </c>
      <c r="Y4963" t="str">
        <f t="shared" si="308"/>
        <v>&gt;72</v>
      </c>
      <c r="Z4963" s="20">
        <f t="shared" si="309"/>
        <v>1.0245375791339579</v>
      </c>
      <c r="AA4963" t="str">
        <f t="shared" si="310"/>
        <v>80%-100%</v>
      </c>
      <c r="AB4963">
        <f t="shared" si="311"/>
        <v>1.7781524021906082E-4</v>
      </c>
    </row>
    <row r="4964" spans="1:28" x14ac:dyDescent="0.25">
      <c r="A4964" t="s">
        <v>10814</v>
      </c>
      <c r="B4964" t="s">
        <v>10815</v>
      </c>
      <c r="C4964" t="s">
        <v>77</v>
      </c>
      <c r="D4964" t="s">
        <v>246</v>
      </c>
      <c r="E4964">
        <v>61</v>
      </c>
      <c r="F4964" t="s">
        <v>87</v>
      </c>
      <c r="G4964">
        <v>2020</v>
      </c>
      <c r="H4964" t="s">
        <v>15</v>
      </c>
      <c r="I4964" t="s">
        <v>84</v>
      </c>
      <c r="J4964" t="s">
        <v>80</v>
      </c>
      <c r="K4964">
        <v>48</v>
      </c>
      <c r="L4964" s="18">
        <v>43570</v>
      </c>
      <c r="M4964" s="18">
        <v>45031</v>
      </c>
      <c r="N4964" s="18">
        <v>43892</v>
      </c>
      <c r="O4964">
        <v>37980000</v>
      </c>
      <c r="P4964">
        <v>12000000</v>
      </c>
      <c r="Q4964">
        <v>25980000</v>
      </c>
      <c r="R4964">
        <v>339419</v>
      </c>
      <c r="S4964" t="s">
        <v>262</v>
      </c>
      <c r="T4964">
        <v>0.88390951643416382</v>
      </c>
      <c r="U4964">
        <v>-1.6078859015463061</v>
      </c>
      <c r="V4964">
        <v>-1.015723469843266</v>
      </c>
      <c r="W4964">
        <v>2.5557028247081712E-2</v>
      </c>
      <c r="X4964">
        <v>1.436642835258207</v>
      </c>
      <c r="Y4964" t="str">
        <f t="shared" si="308"/>
        <v>37-48</v>
      </c>
      <c r="Z4964" s="20">
        <f t="shared" si="309"/>
        <v>0.31595576619273302</v>
      </c>
      <c r="AA4964" t="str">
        <f t="shared" si="310"/>
        <v>20%-40%</v>
      </c>
      <c r="AB4964">
        <f t="shared" si="311"/>
        <v>7.0382045647920398E-5</v>
      </c>
    </row>
    <row r="4965" spans="1:28" x14ac:dyDescent="0.25">
      <c r="A4965" t="s">
        <v>1274</v>
      </c>
      <c r="B4965" t="s">
        <v>1275</v>
      </c>
      <c r="C4965" t="s">
        <v>77</v>
      </c>
      <c r="D4965" t="s">
        <v>526</v>
      </c>
      <c r="E4965">
        <v>252</v>
      </c>
      <c r="F4965" t="s">
        <v>142</v>
      </c>
      <c r="G4965">
        <v>2017</v>
      </c>
      <c r="H4965" t="s">
        <v>143</v>
      </c>
      <c r="J4965" t="s">
        <v>80</v>
      </c>
      <c r="K4965">
        <v>84</v>
      </c>
      <c r="L4965" s="18">
        <v>42732</v>
      </c>
      <c r="M4965" s="18">
        <v>45288</v>
      </c>
      <c r="N4965" s="18">
        <v>42902</v>
      </c>
      <c r="O4965">
        <v>29990000</v>
      </c>
      <c r="P4965">
        <v>13990000</v>
      </c>
      <c r="Q4965">
        <v>16000000</v>
      </c>
      <c r="R4965">
        <v>307258</v>
      </c>
      <c r="S4965" t="s">
        <v>403</v>
      </c>
      <c r="T4965">
        <v>1.17498356968997</v>
      </c>
      <c r="U4965">
        <v>-0.98976521986307431</v>
      </c>
      <c r="V4965">
        <v>0.92086653473246149</v>
      </c>
      <c r="W4965">
        <v>-0.65924034624072547</v>
      </c>
      <c r="X4965">
        <v>1.436642835258207</v>
      </c>
      <c r="Y4965" t="str">
        <f t="shared" si="308"/>
        <v>&gt;72</v>
      </c>
      <c r="Z4965" s="20">
        <f t="shared" si="309"/>
        <v>0.46648882960986998</v>
      </c>
      <c r="AA4965" t="str">
        <f t="shared" si="310"/>
        <v>40%-60%</v>
      </c>
      <c r="AB4965">
        <f t="shared" si="311"/>
        <v>6.3713129146243211E-5</v>
      </c>
    </row>
    <row r="4966" spans="1:28" x14ac:dyDescent="0.25">
      <c r="A4966" t="s">
        <v>1119</v>
      </c>
      <c r="B4966" t="s">
        <v>1120</v>
      </c>
      <c r="C4966" t="s">
        <v>77</v>
      </c>
      <c r="D4966" t="s">
        <v>125</v>
      </c>
      <c r="E4966">
        <v>61</v>
      </c>
      <c r="F4966" t="s">
        <v>117</v>
      </c>
      <c r="G4966">
        <v>2021</v>
      </c>
      <c r="H4966" t="s">
        <v>29</v>
      </c>
      <c r="I4966" t="s">
        <v>84</v>
      </c>
      <c r="J4966" t="s">
        <v>80</v>
      </c>
      <c r="K4966">
        <v>72</v>
      </c>
      <c r="L4966" s="18">
        <v>44162</v>
      </c>
      <c r="M4966" s="18">
        <v>46353</v>
      </c>
      <c r="N4966" s="18">
        <v>44518</v>
      </c>
      <c r="O4966">
        <v>59913600</v>
      </c>
      <c r="P4966">
        <v>29956800</v>
      </c>
      <c r="Q4966">
        <v>29956800</v>
      </c>
      <c r="R4966">
        <v>794848</v>
      </c>
      <c r="S4966" t="s">
        <v>146</v>
      </c>
      <c r="T4966">
        <v>-0.8018943753390495</v>
      </c>
      <c r="U4966">
        <v>-0.85216124758390532</v>
      </c>
      <c r="V4966">
        <v>0.80229979975843724</v>
      </c>
      <c r="W4966">
        <v>8.2271741147975516E-2</v>
      </c>
      <c r="X4966">
        <v>0.66316406129677774</v>
      </c>
      <c r="Y4966" t="str">
        <f t="shared" si="308"/>
        <v>61-72</v>
      </c>
      <c r="Z4966" s="20">
        <f t="shared" si="309"/>
        <v>0.5</v>
      </c>
      <c r="AA4966" t="str">
        <f t="shared" si="310"/>
        <v>40%-60%</v>
      </c>
      <c r="AB4966">
        <f t="shared" si="311"/>
        <v>1.6481996652856272E-4</v>
      </c>
    </row>
    <row r="4967" spans="1:28" x14ac:dyDescent="0.25">
      <c r="A4967" t="s">
        <v>10816</v>
      </c>
      <c r="B4967" t="s">
        <v>10817</v>
      </c>
      <c r="C4967" t="s">
        <v>77</v>
      </c>
      <c r="D4967" t="s">
        <v>149</v>
      </c>
      <c r="E4967">
        <v>84</v>
      </c>
      <c r="F4967" t="s">
        <v>79</v>
      </c>
      <c r="G4967">
        <v>2018</v>
      </c>
      <c r="H4967" t="s">
        <v>13</v>
      </c>
      <c r="J4967" t="s">
        <v>80</v>
      </c>
      <c r="K4967">
        <v>60</v>
      </c>
      <c r="L4967" s="18">
        <v>43213</v>
      </c>
      <c r="M4967" s="18">
        <v>45039</v>
      </c>
      <c r="N4967" s="18">
        <v>44263</v>
      </c>
      <c r="O4967">
        <v>42460000</v>
      </c>
      <c r="P4967">
        <v>27973414</v>
      </c>
      <c r="Q4967">
        <v>14486586</v>
      </c>
      <c r="R4967">
        <v>681136</v>
      </c>
      <c r="S4967" t="s">
        <v>208</v>
      </c>
      <c r="T4967">
        <v>1.126471227480669</v>
      </c>
      <c r="U4967">
        <v>-0.2000206929815623</v>
      </c>
      <c r="V4967">
        <v>0.14172183519355791</v>
      </c>
      <c r="W4967">
        <v>-0.27325821913943021</v>
      </c>
      <c r="X4967">
        <v>1.3592949578620639</v>
      </c>
      <c r="Y4967" t="str">
        <f t="shared" si="308"/>
        <v>49-60</v>
      </c>
      <c r="Z4967" s="20">
        <f t="shared" si="309"/>
        <v>0.65881804050871406</v>
      </c>
      <c r="AA4967" t="str">
        <f t="shared" si="310"/>
        <v>60%-80%</v>
      </c>
      <c r="AB4967">
        <f t="shared" si="311"/>
        <v>1.4124060540052826E-4</v>
      </c>
    </row>
    <row r="4968" spans="1:28" x14ac:dyDescent="0.25">
      <c r="A4968" t="s">
        <v>10818</v>
      </c>
      <c r="B4968" t="s">
        <v>10819</v>
      </c>
      <c r="C4968" t="s">
        <v>77</v>
      </c>
      <c r="D4968" t="s">
        <v>256</v>
      </c>
      <c r="E4968">
        <v>236</v>
      </c>
      <c r="F4968" t="s">
        <v>87</v>
      </c>
      <c r="G4968">
        <v>2018</v>
      </c>
      <c r="H4968" t="s">
        <v>15</v>
      </c>
      <c r="J4968" t="s">
        <v>80</v>
      </c>
      <c r="K4968">
        <v>84</v>
      </c>
      <c r="L4968" s="18">
        <v>43078</v>
      </c>
      <c r="M4968" s="18">
        <v>45547</v>
      </c>
      <c r="N4968" s="18">
        <v>43756</v>
      </c>
      <c r="O4968">
        <v>44090000</v>
      </c>
      <c r="P4968">
        <v>34090000</v>
      </c>
      <c r="Q4968">
        <v>10000000</v>
      </c>
      <c r="R4968">
        <v>775349</v>
      </c>
      <c r="S4968" t="s">
        <v>710</v>
      </c>
      <c r="T4968">
        <v>-6.2081156647207668E-2</v>
      </c>
      <c r="U4968">
        <v>0.26961975406732352</v>
      </c>
      <c r="V4968">
        <v>0.92086653473246149</v>
      </c>
      <c r="W4968">
        <v>5.3295550201348803E-2</v>
      </c>
      <c r="X4968">
        <v>1.2045992030697781</v>
      </c>
      <c r="Y4968" t="str">
        <f t="shared" si="308"/>
        <v>&gt;72</v>
      </c>
      <c r="Z4968" s="20">
        <f t="shared" si="309"/>
        <v>0.773191199818553</v>
      </c>
      <c r="AA4968" t="str">
        <f t="shared" si="310"/>
        <v>60%-80%</v>
      </c>
      <c r="AB4968">
        <f t="shared" si="311"/>
        <v>1.6077664689092075E-4</v>
      </c>
    </row>
    <row r="4969" spans="1:28" x14ac:dyDescent="0.25">
      <c r="A4969" t="s">
        <v>1107</v>
      </c>
      <c r="B4969" t="s">
        <v>1108</v>
      </c>
      <c r="C4969" t="s">
        <v>77</v>
      </c>
      <c r="D4969" t="s">
        <v>444</v>
      </c>
      <c r="E4969">
        <v>246</v>
      </c>
      <c r="F4969" t="s">
        <v>87</v>
      </c>
      <c r="G4969">
        <v>2019</v>
      </c>
      <c r="H4969" t="s">
        <v>15</v>
      </c>
      <c r="J4969" t="s">
        <v>80</v>
      </c>
      <c r="K4969">
        <v>72</v>
      </c>
      <c r="L4969" s="18">
        <v>43336</v>
      </c>
      <c r="M4969" s="18">
        <v>45528</v>
      </c>
      <c r="N4969" s="18">
        <v>43707</v>
      </c>
      <c r="O4969">
        <v>34990000</v>
      </c>
      <c r="P4969">
        <v>27990000</v>
      </c>
      <c r="Q4969">
        <v>7000000</v>
      </c>
      <c r="R4969">
        <v>624038</v>
      </c>
      <c r="S4969" t="s">
        <v>133</v>
      </c>
      <c r="T4969">
        <v>-1.3234020540890361</v>
      </c>
      <c r="U4969">
        <v>0.37946766516033709</v>
      </c>
      <c r="V4969">
        <v>0.52564408481904745</v>
      </c>
      <c r="W4969">
        <v>-0.39652792659460417</v>
      </c>
      <c r="X4969">
        <v>-0.96114136402222416</v>
      </c>
      <c r="Y4969" t="str">
        <f t="shared" si="308"/>
        <v>61-72</v>
      </c>
      <c r="Z4969" s="20">
        <f t="shared" si="309"/>
        <v>0.79994284081166045</v>
      </c>
      <c r="AA4969" t="str">
        <f t="shared" si="310"/>
        <v>60%-80%</v>
      </c>
      <c r="AB4969">
        <f t="shared" si="311"/>
        <v>1.2940074362966406E-4</v>
      </c>
    </row>
    <row r="4970" spans="1:28" x14ac:dyDescent="0.25">
      <c r="A4970" t="s">
        <v>10820</v>
      </c>
      <c r="B4970" t="s">
        <v>10821</v>
      </c>
      <c r="C4970" t="s">
        <v>77</v>
      </c>
      <c r="D4970" t="s">
        <v>288</v>
      </c>
      <c r="E4970">
        <v>74</v>
      </c>
      <c r="F4970" t="s">
        <v>17</v>
      </c>
      <c r="G4970">
        <v>2019</v>
      </c>
      <c r="H4970" t="s">
        <v>17</v>
      </c>
      <c r="J4970" t="s">
        <v>80</v>
      </c>
      <c r="K4970">
        <v>72</v>
      </c>
      <c r="L4970" s="18">
        <v>43229</v>
      </c>
      <c r="M4970" s="18">
        <v>45540</v>
      </c>
      <c r="N4970" s="18">
        <v>43670</v>
      </c>
      <c r="O4970">
        <v>54843800</v>
      </c>
      <c r="P4970">
        <v>29473458</v>
      </c>
      <c r="Q4970">
        <v>25370342</v>
      </c>
      <c r="R4970">
        <v>751547</v>
      </c>
      <c r="S4970" t="s">
        <v>287</v>
      </c>
      <c r="T4970">
        <v>0.92029377309113969</v>
      </c>
      <c r="U4970">
        <v>-0.69855897679961576</v>
      </c>
      <c r="V4970">
        <v>-2.7667345059731379E-2</v>
      </c>
      <c r="W4970">
        <v>-0.28474839421223719</v>
      </c>
      <c r="X4970">
        <v>-0.88379348662608126</v>
      </c>
      <c r="Y4970" t="str">
        <f t="shared" si="308"/>
        <v>61-72</v>
      </c>
      <c r="Z4970" s="20">
        <f t="shared" si="309"/>
        <v>0.537407291252612</v>
      </c>
      <c r="AA4970" t="str">
        <f t="shared" si="310"/>
        <v>40%-60%</v>
      </c>
      <c r="AB4970">
        <f t="shared" si="311"/>
        <v>1.5584105562905327E-4</v>
      </c>
    </row>
    <row r="4971" spans="1:28" x14ac:dyDescent="0.25">
      <c r="A4971" t="s">
        <v>10822</v>
      </c>
      <c r="B4971" t="s">
        <v>10823</v>
      </c>
      <c r="C4971" t="s">
        <v>77</v>
      </c>
      <c r="D4971" t="s">
        <v>212</v>
      </c>
      <c r="E4971">
        <v>62</v>
      </c>
      <c r="F4971" t="s">
        <v>87</v>
      </c>
      <c r="G4971">
        <v>2018</v>
      </c>
      <c r="H4971" t="s">
        <v>15</v>
      </c>
      <c r="J4971" t="s">
        <v>80</v>
      </c>
      <c r="K4971">
        <v>72</v>
      </c>
      <c r="L4971" s="18">
        <v>42804</v>
      </c>
      <c r="M4971" s="18">
        <v>45202</v>
      </c>
      <c r="N4971" s="18">
        <v>43147</v>
      </c>
      <c r="O4971">
        <v>32438000</v>
      </c>
      <c r="P4971">
        <v>18608000</v>
      </c>
      <c r="Q4971">
        <v>13830000</v>
      </c>
      <c r="R4971">
        <v>423403</v>
      </c>
      <c r="S4971" t="s">
        <v>166</v>
      </c>
      <c r="T4971">
        <v>0.90816568753881444</v>
      </c>
      <c r="U4971">
        <v>-0.54974615937888893</v>
      </c>
      <c r="V4971">
        <v>0.80229979975843724</v>
      </c>
      <c r="W4971">
        <v>-0.1428227102508843</v>
      </c>
      <c r="X4971">
        <v>-0.57440197704150942</v>
      </c>
      <c r="Y4971" t="str">
        <f t="shared" si="308"/>
        <v>61-72</v>
      </c>
      <c r="Z4971" s="20">
        <f t="shared" si="309"/>
        <v>0.5736481903939824</v>
      </c>
      <c r="AA4971" t="str">
        <f t="shared" si="310"/>
        <v>40%-60%</v>
      </c>
      <c r="AB4971">
        <f t="shared" si="311"/>
        <v>8.779699802741284E-5</v>
      </c>
    </row>
    <row r="4972" spans="1:28" x14ac:dyDescent="0.25">
      <c r="A4972" t="s">
        <v>10824</v>
      </c>
      <c r="B4972" t="s">
        <v>10825</v>
      </c>
      <c r="C4972" t="s">
        <v>77</v>
      </c>
      <c r="D4972" t="s">
        <v>256</v>
      </c>
      <c r="E4972">
        <v>76</v>
      </c>
      <c r="F4972" t="s">
        <v>87</v>
      </c>
      <c r="G4972">
        <v>2018</v>
      </c>
      <c r="H4972" t="s">
        <v>15</v>
      </c>
      <c r="J4972" t="s">
        <v>80</v>
      </c>
      <c r="K4972">
        <v>12</v>
      </c>
      <c r="L4972" s="18">
        <v>42972</v>
      </c>
      <c r="M4972" s="18">
        <v>43337</v>
      </c>
      <c r="N4972" s="18">
        <v>43159</v>
      </c>
      <c r="O4972">
        <v>38170000</v>
      </c>
      <c r="P4972">
        <v>5725500</v>
      </c>
      <c r="Q4972">
        <v>32444500</v>
      </c>
      <c r="R4972">
        <v>527129</v>
      </c>
      <c r="S4972" t="s">
        <v>413</v>
      </c>
      <c r="T4972">
        <v>0.56857929207370672</v>
      </c>
      <c r="U4972">
        <v>-2.289335471492659</v>
      </c>
      <c r="V4972">
        <v>-0.1462340800337556</v>
      </c>
      <c r="W4972">
        <v>-0.32936123347424229</v>
      </c>
      <c r="X4972">
        <v>-0.57440197704150942</v>
      </c>
      <c r="Y4972" t="str">
        <f t="shared" si="308"/>
        <v>&lt;=24</v>
      </c>
      <c r="Z4972" s="20">
        <f t="shared" si="309"/>
        <v>0.2</v>
      </c>
      <c r="AA4972" t="str">
        <f t="shared" si="310"/>
        <v>20%</v>
      </c>
      <c r="AB4972">
        <f t="shared" si="311"/>
        <v>1.0930565861175312E-4</v>
      </c>
    </row>
    <row r="4973" spans="1:28" x14ac:dyDescent="0.25">
      <c r="A4973" t="s">
        <v>10826</v>
      </c>
      <c r="B4973" t="s">
        <v>10827</v>
      </c>
      <c r="C4973" t="s">
        <v>77</v>
      </c>
      <c r="D4973" t="s">
        <v>120</v>
      </c>
      <c r="E4973">
        <v>167043424</v>
      </c>
      <c r="F4973" t="s">
        <v>95</v>
      </c>
      <c r="G4973">
        <v>2016</v>
      </c>
      <c r="H4973" t="s">
        <v>16</v>
      </c>
      <c r="J4973" t="s">
        <v>96</v>
      </c>
      <c r="K4973">
        <v>72</v>
      </c>
      <c r="L4973" s="18">
        <v>44428</v>
      </c>
      <c r="M4973" s="18">
        <v>46619</v>
      </c>
      <c r="N4973" s="18">
        <v>44525</v>
      </c>
      <c r="O4973">
        <v>24100000</v>
      </c>
      <c r="P4973">
        <v>24100000</v>
      </c>
      <c r="Q4973">
        <v>0</v>
      </c>
      <c r="R4973">
        <v>618269</v>
      </c>
      <c r="S4973" t="s">
        <v>676</v>
      </c>
      <c r="T4973">
        <v>-0.19549009772278569</v>
      </c>
      <c r="U4973">
        <v>1.2009447865714571</v>
      </c>
      <c r="V4973">
        <v>0.88134428974112011</v>
      </c>
      <c r="W4973">
        <v>-0.93926121326752832</v>
      </c>
      <c r="X4973">
        <v>-1.7346201379836541</v>
      </c>
      <c r="Y4973" t="str">
        <f t="shared" si="308"/>
        <v>61-72</v>
      </c>
      <c r="Z4973" s="20">
        <f t="shared" si="309"/>
        <v>1</v>
      </c>
      <c r="AA4973" t="str">
        <f t="shared" si="310"/>
        <v>80%-100%</v>
      </c>
      <c r="AB4973">
        <f t="shared" si="311"/>
        <v>1.2820448171933243E-4</v>
      </c>
    </row>
    <row r="4974" spans="1:28" x14ac:dyDescent="0.25">
      <c r="A4974" t="s">
        <v>10828</v>
      </c>
      <c r="B4974" t="s">
        <v>10829</v>
      </c>
      <c r="C4974" t="s">
        <v>77</v>
      </c>
      <c r="D4974" t="s">
        <v>295</v>
      </c>
      <c r="E4974">
        <v>246</v>
      </c>
      <c r="F4974" t="s">
        <v>117</v>
      </c>
      <c r="G4974">
        <v>2019</v>
      </c>
      <c r="H4974" t="s">
        <v>14</v>
      </c>
      <c r="J4974" t="s">
        <v>80</v>
      </c>
      <c r="K4974">
        <v>84</v>
      </c>
      <c r="L4974" s="18">
        <v>43333</v>
      </c>
      <c r="M4974" s="18">
        <v>45890</v>
      </c>
      <c r="N4974" s="18">
        <v>44467</v>
      </c>
      <c r="O4974">
        <v>43090000</v>
      </c>
      <c r="P4974">
        <v>40936000</v>
      </c>
      <c r="Q4974">
        <v>2154000</v>
      </c>
      <c r="R4974">
        <v>825043</v>
      </c>
      <c r="S4974" t="s">
        <v>355</v>
      </c>
      <c r="T4974">
        <v>0.49581077875975499</v>
      </c>
      <c r="U4974">
        <v>0.9956818300817537</v>
      </c>
      <c r="V4974">
        <v>0.3533553155397231</v>
      </c>
      <c r="W4974">
        <v>-0.78891513179044381</v>
      </c>
      <c r="X4974">
        <v>0.58581618390063472</v>
      </c>
      <c r="Y4974" t="str">
        <f t="shared" si="308"/>
        <v>&gt;72</v>
      </c>
      <c r="Z4974" s="20">
        <f t="shared" si="309"/>
        <v>0.95001160362032955</v>
      </c>
      <c r="AA4974" t="str">
        <f t="shared" si="310"/>
        <v>80%-100%</v>
      </c>
      <c r="AB4974">
        <f t="shared" si="311"/>
        <v>1.7108121256469787E-4</v>
      </c>
    </row>
    <row r="4975" spans="1:28" x14ac:dyDescent="0.25">
      <c r="A4975" t="s">
        <v>10830</v>
      </c>
      <c r="B4975" t="s">
        <v>10831</v>
      </c>
      <c r="C4975" t="s">
        <v>77</v>
      </c>
      <c r="D4975" t="s">
        <v>651</v>
      </c>
      <c r="E4975">
        <v>38</v>
      </c>
      <c r="F4975" t="s">
        <v>17</v>
      </c>
      <c r="G4975">
        <v>2018</v>
      </c>
      <c r="H4975" t="s">
        <v>17</v>
      </c>
      <c r="J4975" t="s">
        <v>80</v>
      </c>
      <c r="K4975">
        <v>48</v>
      </c>
      <c r="L4975" s="18">
        <v>42893</v>
      </c>
      <c r="M4975" s="18">
        <v>44383</v>
      </c>
      <c r="N4975" s="18">
        <v>43097</v>
      </c>
      <c r="O4975">
        <v>65390000</v>
      </c>
      <c r="P4975">
        <v>32695000</v>
      </c>
      <c r="Q4975">
        <v>32695000</v>
      </c>
      <c r="R4975">
        <v>1062594</v>
      </c>
      <c r="S4975" t="s">
        <v>336</v>
      </c>
      <c r="T4975">
        <v>1.126471227480669</v>
      </c>
      <c r="U4975">
        <v>-0.85216124758390532</v>
      </c>
      <c r="V4975">
        <v>0.92086653473246149</v>
      </c>
      <c r="W4975">
        <v>-0.40032639878099718</v>
      </c>
      <c r="X4975">
        <v>0.89520769348520657</v>
      </c>
      <c r="Y4975" t="str">
        <f t="shared" si="308"/>
        <v>37-48</v>
      </c>
      <c r="Z4975" s="20">
        <f t="shared" si="309"/>
        <v>0.5</v>
      </c>
      <c r="AA4975" t="str">
        <f t="shared" si="310"/>
        <v>40%-60%</v>
      </c>
      <c r="AB4975">
        <f t="shared" si="311"/>
        <v>2.2033987317506186E-4</v>
      </c>
    </row>
    <row r="4976" spans="1:28" x14ac:dyDescent="0.25">
      <c r="A4976" t="s">
        <v>10832</v>
      </c>
      <c r="B4976" t="s">
        <v>10833</v>
      </c>
      <c r="C4976" t="s">
        <v>77</v>
      </c>
      <c r="D4976" t="s">
        <v>521</v>
      </c>
      <c r="E4976">
        <v>46</v>
      </c>
      <c r="F4976" t="s">
        <v>12</v>
      </c>
      <c r="G4976">
        <v>2021</v>
      </c>
      <c r="H4976" t="s">
        <v>12</v>
      </c>
      <c r="I4976" t="s">
        <v>84</v>
      </c>
      <c r="J4976" t="s">
        <v>80</v>
      </c>
      <c r="K4976">
        <v>24</v>
      </c>
      <c r="L4976" s="18">
        <v>43964</v>
      </c>
      <c r="M4976" s="18">
        <v>44694</v>
      </c>
      <c r="N4976" s="18">
        <v>44022</v>
      </c>
      <c r="O4976">
        <v>72706200</v>
      </c>
      <c r="P4976">
        <v>39003100</v>
      </c>
      <c r="Q4976">
        <v>33703100</v>
      </c>
      <c r="R4976">
        <v>1984458</v>
      </c>
      <c r="S4976" t="s">
        <v>235</v>
      </c>
      <c r="T4976">
        <v>-0.63210117760649565</v>
      </c>
      <c r="U4976">
        <v>-0.70249778035520383</v>
      </c>
      <c r="V4976">
        <v>-0.54145652994716964</v>
      </c>
      <c r="W4976">
        <v>1.0865463656453469</v>
      </c>
      <c r="X4976">
        <v>-1.0384892414183671</v>
      </c>
      <c r="Y4976" t="str">
        <f t="shared" si="308"/>
        <v>&lt;=24</v>
      </c>
      <c r="Z4976" s="20">
        <f t="shared" si="309"/>
        <v>0.53644806082562424</v>
      </c>
      <c r="AA4976" t="str">
        <f t="shared" si="310"/>
        <v>40%-60%</v>
      </c>
      <c r="AB4976">
        <f t="shared" si="311"/>
        <v>4.1149792304608996E-4</v>
      </c>
    </row>
    <row r="4977" spans="1:28" x14ac:dyDescent="0.25">
      <c r="A4977" t="s">
        <v>10834</v>
      </c>
      <c r="B4977" t="s">
        <v>10835</v>
      </c>
      <c r="C4977" t="s">
        <v>77</v>
      </c>
      <c r="D4977" t="s">
        <v>487</v>
      </c>
      <c r="E4977">
        <v>220</v>
      </c>
      <c r="F4977" t="s">
        <v>79</v>
      </c>
      <c r="G4977">
        <v>2021</v>
      </c>
      <c r="H4977" t="s">
        <v>26</v>
      </c>
      <c r="I4977" t="s">
        <v>84</v>
      </c>
      <c r="J4977" t="s">
        <v>80</v>
      </c>
      <c r="K4977">
        <v>60</v>
      </c>
      <c r="L4977" s="18">
        <v>44258</v>
      </c>
      <c r="M4977" s="18">
        <v>46084</v>
      </c>
      <c r="N4977" s="18">
        <v>44508</v>
      </c>
      <c r="O4977">
        <v>49490000</v>
      </c>
      <c r="P4977">
        <v>34490000</v>
      </c>
      <c r="Q4977">
        <v>15000000</v>
      </c>
      <c r="R4977">
        <v>883653</v>
      </c>
      <c r="S4977" t="s">
        <v>437</v>
      </c>
      <c r="T4977">
        <v>-0.61997309205417039</v>
      </c>
      <c r="U4977">
        <v>-4.361332667689366E-2</v>
      </c>
      <c r="V4977">
        <v>-0.81811224488655909</v>
      </c>
      <c r="W4977">
        <v>-0.37337166747447942</v>
      </c>
      <c r="X4977">
        <v>-0.34235834485308059</v>
      </c>
      <c r="Y4977" t="str">
        <f t="shared" si="308"/>
        <v>49-60</v>
      </c>
      <c r="Z4977" s="20">
        <f t="shared" si="309"/>
        <v>0.69690846635683978</v>
      </c>
      <c r="AA4977" t="str">
        <f t="shared" si="310"/>
        <v>60%-80%</v>
      </c>
      <c r="AB4977">
        <f t="shared" si="311"/>
        <v>1.832346031981763E-4</v>
      </c>
    </row>
    <row r="4978" spans="1:28" x14ac:dyDescent="0.25">
      <c r="A4978" t="s">
        <v>10836</v>
      </c>
      <c r="B4978" t="s">
        <v>10837</v>
      </c>
      <c r="C4978" t="s">
        <v>77</v>
      </c>
      <c r="D4978" t="s">
        <v>316</v>
      </c>
      <c r="E4978">
        <v>51</v>
      </c>
      <c r="F4978" t="s">
        <v>25</v>
      </c>
      <c r="G4978">
        <v>2020</v>
      </c>
      <c r="H4978" t="s">
        <v>25</v>
      </c>
      <c r="I4978" t="s">
        <v>84</v>
      </c>
      <c r="J4978" t="s">
        <v>80</v>
      </c>
      <c r="K4978">
        <v>72</v>
      </c>
      <c r="L4978" s="18">
        <v>43999</v>
      </c>
      <c r="M4978" s="18">
        <v>46190</v>
      </c>
      <c r="N4978" s="18">
        <v>44286</v>
      </c>
      <c r="O4978">
        <v>36990000</v>
      </c>
      <c r="P4978">
        <v>5548500</v>
      </c>
      <c r="Q4978">
        <v>31441500</v>
      </c>
      <c r="R4978">
        <v>136009</v>
      </c>
      <c r="S4978" t="s">
        <v>153</v>
      </c>
      <c r="T4978">
        <v>-0.48656415097859229</v>
      </c>
      <c r="U4978">
        <v>-2.289335471492659</v>
      </c>
      <c r="V4978">
        <v>0.44659959483636458</v>
      </c>
      <c r="W4978">
        <v>4.2204987214034137E-2</v>
      </c>
      <c r="X4978">
        <v>0.43112042910834891</v>
      </c>
      <c r="Y4978" t="str">
        <f t="shared" si="308"/>
        <v>61-72</v>
      </c>
      <c r="Z4978" s="20">
        <f t="shared" si="309"/>
        <v>0.2</v>
      </c>
      <c r="AA4978" t="str">
        <f t="shared" si="310"/>
        <v>20%</v>
      </c>
      <c r="AB4978">
        <f t="shared" si="311"/>
        <v>2.820287504979982E-5</v>
      </c>
    </row>
    <row r="4979" spans="1:28" x14ac:dyDescent="0.25">
      <c r="A4979" t="s">
        <v>10838</v>
      </c>
      <c r="B4979" t="s">
        <v>10839</v>
      </c>
      <c r="C4979" t="s">
        <v>77</v>
      </c>
      <c r="D4979" t="s">
        <v>329</v>
      </c>
      <c r="E4979">
        <v>61</v>
      </c>
      <c r="F4979" t="s">
        <v>87</v>
      </c>
      <c r="G4979">
        <v>2019</v>
      </c>
      <c r="H4979" t="s">
        <v>15</v>
      </c>
      <c r="J4979" t="s">
        <v>80</v>
      </c>
      <c r="K4979">
        <v>84</v>
      </c>
      <c r="L4979" s="18">
        <v>43305</v>
      </c>
      <c r="M4979" s="18">
        <v>45862</v>
      </c>
      <c r="N4979" s="18">
        <v>43915</v>
      </c>
      <c r="O4979">
        <v>35970000</v>
      </c>
      <c r="P4979">
        <v>37708889</v>
      </c>
      <c r="Q4979">
        <v>0</v>
      </c>
      <c r="R4979">
        <v>754293</v>
      </c>
      <c r="S4979" t="s">
        <v>262</v>
      </c>
      <c r="T4979">
        <v>0.87178143088183857</v>
      </c>
      <c r="U4979">
        <v>1.3994504022860179</v>
      </c>
      <c r="V4979">
        <v>-0.76438689071267962</v>
      </c>
      <c r="W4979">
        <v>-0.41962577065904239</v>
      </c>
      <c r="X4979">
        <v>0.19907679691992</v>
      </c>
      <c r="Y4979" t="str">
        <f t="shared" si="308"/>
        <v>&gt;72</v>
      </c>
      <c r="Z4979" s="20">
        <f t="shared" si="309"/>
        <v>1.048342757853767</v>
      </c>
      <c r="AA4979" t="str">
        <f t="shared" si="310"/>
        <v>80%-100%</v>
      </c>
      <c r="AB4979">
        <f t="shared" si="311"/>
        <v>1.5641046717451533E-4</v>
      </c>
    </row>
    <row r="4980" spans="1:28" x14ac:dyDescent="0.25">
      <c r="A4980" t="s">
        <v>10840</v>
      </c>
      <c r="B4980" t="s">
        <v>10841</v>
      </c>
      <c r="C4980" t="s">
        <v>77</v>
      </c>
      <c r="D4980" t="s">
        <v>216</v>
      </c>
      <c r="E4980">
        <v>76</v>
      </c>
      <c r="F4980" t="s">
        <v>79</v>
      </c>
      <c r="G4980">
        <v>2017</v>
      </c>
      <c r="H4980" t="s">
        <v>13</v>
      </c>
      <c r="J4980" t="s">
        <v>80</v>
      </c>
      <c r="K4980">
        <v>84</v>
      </c>
      <c r="L4980" s="18">
        <v>42718</v>
      </c>
      <c r="M4980" s="18">
        <v>45274</v>
      </c>
      <c r="N4980" s="18">
        <v>43493</v>
      </c>
      <c r="O4980">
        <v>37940000</v>
      </c>
      <c r="P4980">
        <v>31940000</v>
      </c>
      <c r="Q4980">
        <v>6000000</v>
      </c>
      <c r="R4980">
        <v>635431</v>
      </c>
      <c r="S4980" t="s">
        <v>420</v>
      </c>
      <c r="T4980">
        <v>1.017318457509742</v>
      </c>
      <c r="U4980">
        <v>0.55157018430829519</v>
      </c>
      <c r="V4980">
        <v>0.1989733640655649</v>
      </c>
      <c r="W4980">
        <v>7.9305185649528154E-2</v>
      </c>
      <c r="X4980">
        <v>0.97255557088134947</v>
      </c>
      <c r="Y4980" t="str">
        <f t="shared" si="308"/>
        <v>&gt;72</v>
      </c>
      <c r="Z4980" s="20">
        <f t="shared" si="309"/>
        <v>0.84185556141275697</v>
      </c>
      <c r="AA4980" t="str">
        <f t="shared" si="310"/>
        <v>80%-100%</v>
      </c>
      <c r="AB4980">
        <f t="shared" si="311"/>
        <v>1.3176320019829091E-4</v>
      </c>
    </row>
    <row r="4981" spans="1:28" x14ac:dyDescent="0.25">
      <c r="A4981" t="s">
        <v>10842</v>
      </c>
      <c r="B4981" t="s">
        <v>10843</v>
      </c>
      <c r="C4981" t="s">
        <v>77</v>
      </c>
      <c r="D4981" t="s">
        <v>368</v>
      </c>
      <c r="E4981">
        <v>74</v>
      </c>
      <c r="F4981" t="s">
        <v>17</v>
      </c>
      <c r="G4981">
        <v>2019</v>
      </c>
      <c r="H4981" t="s">
        <v>17</v>
      </c>
      <c r="J4981" t="s">
        <v>80</v>
      </c>
      <c r="K4981">
        <v>72</v>
      </c>
      <c r="L4981" s="18">
        <v>43370</v>
      </c>
      <c r="M4981" s="18">
        <v>45562</v>
      </c>
      <c r="N4981" s="18">
        <v>44138</v>
      </c>
      <c r="O4981">
        <v>59140000</v>
      </c>
      <c r="P4981">
        <v>29570000</v>
      </c>
      <c r="Q4981">
        <v>29570000</v>
      </c>
      <c r="R4981">
        <v>728196</v>
      </c>
      <c r="S4981" t="s">
        <v>401</v>
      </c>
      <c r="T4981">
        <v>1.2113678263469461</v>
      </c>
      <c r="U4981">
        <v>-0.85216124758390532</v>
      </c>
      <c r="V4981">
        <v>0.32803285986234038</v>
      </c>
      <c r="W4981">
        <v>-0.11506759311034261</v>
      </c>
      <c r="X4981">
        <v>4.4381042127634142E-2</v>
      </c>
      <c r="Y4981" t="str">
        <f t="shared" si="308"/>
        <v>61-72</v>
      </c>
      <c r="Z4981" s="20">
        <f t="shared" si="309"/>
        <v>0.5</v>
      </c>
      <c r="AA4981" t="str">
        <f t="shared" si="310"/>
        <v>40%-60%</v>
      </c>
      <c r="AB4981">
        <f t="shared" si="311"/>
        <v>1.5099898388903698E-4</v>
      </c>
    </row>
    <row r="4982" spans="1:28" x14ac:dyDescent="0.25">
      <c r="A4982" t="s">
        <v>10844</v>
      </c>
      <c r="B4982" t="s">
        <v>10845</v>
      </c>
      <c r="C4982" t="s">
        <v>77</v>
      </c>
      <c r="D4982" t="s">
        <v>236</v>
      </c>
      <c r="E4982">
        <v>38</v>
      </c>
      <c r="F4982" t="s">
        <v>87</v>
      </c>
      <c r="G4982">
        <v>2021</v>
      </c>
      <c r="H4982" t="s">
        <v>24</v>
      </c>
      <c r="I4982" t="s">
        <v>84</v>
      </c>
      <c r="J4982" t="s">
        <v>80</v>
      </c>
      <c r="K4982">
        <v>84</v>
      </c>
      <c r="L4982" s="18">
        <v>43932</v>
      </c>
      <c r="M4982" s="18">
        <v>46695</v>
      </c>
      <c r="N4982" s="18">
        <v>44189</v>
      </c>
      <c r="O4982">
        <v>40290000</v>
      </c>
      <c r="P4982">
        <v>10290000</v>
      </c>
      <c r="Q4982">
        <v>30000000</v>
      </c>
      <c r="R4982">
        <v>215426</v>
      </c>
      <c r="S4982" t="s">
        <v>184</v>
      </c>
      <c r="T4982">
        <v>-1.3476582251936871</v>
      </c>
      <c r="U4982">
        <v>-1.8565474459756199</v>
      </c>
      <c r="V4982">
        <v>-0.85763448987790047</v>
      </c>
      <c r="W4982">
        <v>-0.84557441676918044</v>
      </c>
      <c r="X4982">
        <v>-1.657272260587511</v>
      </c>
      <c r="Y4982" t="str">
        <f t="shared" si="308"/>
        <v>&gt;72</v>
      </c>
      <c r="Z4982" s="20">
        <f t="shared" si="309"/>
        <v>0.25539836187639614</v>
      </c>
      <c r="AA4982" t="str">
        <f t="shared" si="310"/>
        <v>20%-40%</v>
      </c>
      <c r="AB4982">
        <f t="shared" si="311"/>
        <v>4.467081267032458E-5</v>
      </c>
    </row>
    <row r="4983" spans="1:28" x14ac:dyDescent="0.25">
      <c r="A4983" t="s">
        <v>10846</v>
      </c>
      <c r="B4983" t="s">
        <v>10847</v>
      </c>
      <c r="C4983" t="s">
        <v>77</v>
      </c>
      <c r="D4983" t="s">
        <v>223</v>
      </c>
      <c r="E4983">
        <v>46</v>
      </c>
      <c r="F4983" t="s">
        <v>95</v>
      </c>
      <c r="G4983">
        <v>2017</v>
      </c>
      <c r="H4983" t="s">
        <v>16</v>
      </c>
      <c r="J4983" t="s">
        <v>96</v>
      </c>
      <c r="K4983">
        <v>84</v>
      </c>
      <c r="L4983" s="18">
        <v>43744</v>
      </c>
      <c r="M4983" s="18">
        <v>46183</v>
      </c>
      <c r="N4983" s="18">
        <v>43706</v>
      </c>
      <c r="O4983">
        <v>37500000</v>
      </c>
      <c r="P4983">
        <v>36000000</v>
      </c>
      <c r="Q4983">
        <v>1500000</v>
      </c>
      <c r="R4983">
        <v>823573</v>
      </c>
      <c r="S4983" t="s">
        <v>437</v>
      </c>
      <c r="T4983">
        <v>1.187111655242296</v>
      </c>
      <c r="U4983">
        <v>1.036696303839028</v>
      </c>
      <c r="V4983">
        <v>1.908922659515996</v>
      </c>
      <c r="W4983">
        <v>0.39619425040770612</v>
      </c>
      <c r="X4983">
        <v>2.287469486615779</v>
      </c>
      <c r="Y4983" t="str">
        <f t="shared" si="308"/>
        <v>&gt;72</v>
      </c>
      <c r="Z4983" s="20">
        <f t="shared" si="309"/>
        <v>0.96</v>
      </c>
      <c r="AA4983" t="str">
        <f t="shared" si="310"/>
        <v>80%-100%</v>
      </c>
      <c r="AB4983">
        <f t="shared" si="311"/>
        <v>1.7077639283715626E-4</v>
      </c>
    </row>
    <row r="4984" spans="1:28" x14ac:dyDescent="0.25">
      <c r="A4984" t="s">
        <v>10848</v>
      </c>
      <c r="B4984" t="s">
        <v>10849</v>
      </c>
      <c r="C4984" t="s">
        <v>77</v>
      </c>
      <c r="D4984" t="s">
        <v>258</v>
      </c>
      <c r="E4984">
        <v>87</v>
      </c>
      <c r="F4984" t="s">
        <v>25</v>
      </c>
      <c r="G4984">
        <v>2020</v>
      </c>
      <c r="H4984" t="s">
        <v>25</v>
      </c>
      <c r="I4984" t="s">
        <v>84</v>
      </c>
      <c r="J4984" t="s">
        <v>80</v>
      </c>
      <c r="K4984">
        <v>36</v>
      </c>
      <c r="L4984" s="18">
        <v>43503</v>
      </c>
      <c r="M4984" s="18">
        <v>44744</v>
      </c>
      <c r="N4984" s="18">
        <v>44519</v>
      </c>
      <c r="O4984">
        <v>32990000</v>
      </c>
      <c r="P4984">
        <v>18290000</v>
      </c>
      <c r="Q4984">
        <v>14700000</v>
      </c>
      <c r="R4984">
        <v>759878</v>
      </c>
      <c r="S4984" t="s">
        <v>225</v>
      </c>
      <c r="T4984">
        <v>-1.2385054552227599</v>
      </c>
      <c r="U4984">
        <v>-0.62874049394287024</v>
      </c>
      <c r="V4984">
        <v>-0.9747732861403875</v>
      </c>
      <c r="W4984">
        <v>-0.48238212707506678</v>
      </c>
      <c r="X4984">
        <v>-1.7346201379836541</v>
      </c>
      <c r="Y4984" t="str">
        <f t="shared" si="308"/>
        <v>25-36</v>
      </c>
      <c r="Z4984" s="20">
        <f t="shared" si="309"/>
        <v>0.55441042740224311</v>
      </c>
      <c r="AA4984" t="str">
        <f t="shared" si="310"/>
        <v>40%-60%</v>
      </c>
      <c r="AB4984">
        <f t="shared" si="311"/>
        <v>1.5756857477881454E-4</v>
      </c>
    </row>
    <row r="4985" spans="1:28" x14ac:dyDescent="0.25">
      <c r="A4985" t="s">
        <v>10850</v>
      </c>
      <c r="B4985" t="s">
        <v>10851</v>
      </c>
      <c r="C4985" t="s">
        <v>77</v>
      </c>
      <c r="D4985" t="s">
        <v>128</v>
      </c>
      <c r="E4985">
        <v>27</v>
      </c>
      <c r="F4985" t="s">
        <v>79</v>
      </c>
      <c r="G4985">
        <v>2018</v>
      </c>
      <c r="H4985" t="s">
        <v>13</v>
      </c>
      <c r="J4985" t="s">
        <v>80</v>
      </c>
      <c r="K4985">
        <v>48</v>
      </c>
      <c r="L4985" s="18">
        <v>42747</v>
      </c>
      <c r="M4985" s="18">
        <v>44531</v>
      </c>
      <c r="N4985" s="18">
        <v>44200</v>
      </c>
      <c r="O4985">
        <v>38690000</v>
      </c>
      <c r="P4985">
        <v>11607000</v>
      </c>
      <c r="Q4985">
        <v>27083000</v>
      </c>
      <c r="R4985">
        <v>337793</v>
      </c>
      <c r="S4985" t="s">
        <v>92</v>
      </c>
      <c r="T4985">
        <v>0.8353971742248627</v>
      </c>
      <c r="U4985">
        <v>-1.6734036612460499</v>
      </c>
      <c r="V4985">
        <v>0.60468857480173022</v>
      </c>
      <c r="W4985">
        <v>-0.72253438669204695</v>
      </c>
      <c r="X4985">
        <v>0.1217289195237771</v>
      </c>
      <c r="Y4985" t="str">
        <f t="shared" si="308"/>
        <v>37-48</v>
      </c>
      <c r="Z4985" s="20">
        <f t="shared" si="309"/>
        <v>0.3</v>
      </c>
      <c r="AA4985" t="str">
        <f t="shared" si="310"/>
        <v>20%-40%</v>
      </c>
      <c r="AB4985">
        <f t="shared" si="311"/>
        <v>7.0044877704394782E-5</v>
      </c>
    </row>
    <row r="4986" spans="1:28" x14ac:dyDescent="0.25">
      <c r="A4986" t="s">
        <v>10852</v>
      </c>
      <c r="B4986" t="s">
        <v>10853</v>
      </c>
      <c r="C4986" t="s">
        <v>77</v>
      </c>
      <c r="D4986" t="s">
        <v>138</v>
      </c>
      <c r="E4986">
        <v>49</v>
      </c>
      <c r="F4986" t="s">
        <v>117</v>
      </c>
      <c r="G4986">
        <v>2018</v>
      </c>
      <c r="H4986" t="s">
        <v>14</v>
      </c>
      <c r="J4986" t="s">
        <v>80</v>
      </c>
      <c r="K4986">
        <v>84</v>
      </c>
      <c r="L4986" s="18">
        <v>42830</v>
      </c>
      <c r="M4986" s="18">
        <v>45416</v>
      </c>
      <c r="N4986" s="18">
        <v>43887</v>
      </c>
      <c r="O4986">
        <v>47650000</v>
      </c>
      <c r="P4986">
        <v>45267500</v>
      </c>
      <c r="Q4986">
        <v>2382500</v>
      </c>
      <c r="R4986">
        <v>933481</v>
      </c>
      <c r="S4986" t="s">
        <v>135</v>
      </c>
      <c r="T4986">
        <v>0.26537715326557482</v>
      </c>
      <c r="U4986">
        <v>0.99563418315592023</v>
      </c>
      <c r="V4986">
        <v>0.62794148764238567</v>
      </c>
      <c r="W4986">
        <v>-0.128426718061395</v>
      </c>
      <c r="X4986">
        <v>-0.4197062222492236</v>
      </c>
      <c r="Y4986" t="str">
        <f t="shared" si="308"/>
        <v>&gt;72</v>
      </c>
      <c r="Z4986" s="20">
        <f t="shared" si="309"/>
        <v>0.95</v>
      </c>
      <c r="AA4986" t="str">
        <f t="shared" si="310"/>
        <v>80%-100%</v>
      </c>
      <c r="AB4986">
        <f t="shared" si="311"/>
        <v>1.9356695516004223E-4</v>
      </c>
    </row>
    <row r="4987" spans="1:28" x14ac:dyDescent="0.25">
      <c r="A4987" t="s">
        <v>10854</v>
      </c>
      <c r="B4987" t="s">
        <v>10855</v>
      </c>
      <c r="C4987" t="s">
        <v>77</v>
      </c>
      <c r="D4987" t="s">
        <v>628</v>
      </c>
      <c r="E4987">
        <v>62</v>
      </c>
      <c r="F4987" t="s">
        <v>11</v>
      </c>
      <c r="G4987">
        <v>2020</v>
      </c>
      <c r="H4987" t="s">
        <v>11</v>
      </c>
      <c r="I4987" t="s">
        <v>188</v>
      </c>
      <c r="J4987" t="s">
        <v>80</v>
      </c>
      <c r="K4987">
        <v>84</v>
      </c>
      <c r="L4987" s="18">
        <v>43545</v>
      </c>
      <c r="M4987" s="18">
        <v>46102</v>
      </c>
      <c r="N4987" s="18">
        <v>44442</v>
      </c>
      <c r="O4987">
        <v>66260000</v>
      </c>
      <c r="P4987">
        <v>45950000</v>
      </c>
      <c r="Q4987">
        <v>20310000</v>
      </c>
      <c r="R4987">
        <v>889280</v>
      </c>
      <c r="S4987" t="s">
        <v>166</v>
      </c>
      <c r="T4987">
        <v>0.98093420085276606</v>
      </c>
      <c r="U4987">
        <v>-5.7690394644824713E-2</v>
      </c>
      <c r="V4987">
        <v>-0.12625969550411201</v>
      </c>
      <c r="W4987">
        <v>0.3171636586196333</v>
      </c>
      <c r="X4987">
        <v>1.668686467446636</v>
      </c>
      <c r="Y4987" t="str">
        <f t="shared" si="308"/>
        <v>&gt;72</v>
      </c>
      <c r="Z4987" s="20">
        <f t="shared" si="309"/>
        <v>0.69348022939933596</v>
      </c>
      <c r="AA4987" t="str">
        <f t="shared" si="310"/>
        <v>60%-80%</v>
      </c>
      <c r="AB4987">
        <f t="shared" si="311"/>
        <v>1.8440141993754814E-4</v>
      </c>
    </row>
    <row r="4988" spans="1:28" x14ac:dyDescent="0.25">
      <c r="A4988" t="s">
        <v>10856</v>
      </c>
      <c r="B4988" t="s">
        <v>10857</v>
      </c>
      <c r="C4988" t="s">
        <v>77</v>
      </c>
      <c r="D4988" t="s">
        <v>246</v>
      </c>
      <c r="E4988">
        <v>50</v>
      </c>
      <c r="F4988" t="s">
        <v>87</v>
      </c>
      <c r="G4988">
        <v>2020</v>
      </c>
      <c r="H4988" t="s">
        <v>15</v>
      </c>
      <c r="I4988" t="s">
        <v>84</v>
      </c>
      <c r="J4988" t="s">
        <v>80</v>
      </c>
      <c r="K4988">
        <v>60</v>
      </c>
      <c r="L4988" s="18">
        <v>43608</v>
      </c>
      <c r="M4988" s="18">
        <v>45435</v>
      </c>
      <c r="N4988" s="18">
        <v>44431</v>
      </c>
      <c r="O4988">
        <v>37990000</v>
      </c>
      <c r="P4988">
        <v>39869000</v>
      </c>
      <c r="Q4988">
        <v>0</v>
      </c>
      <c r="R4988">
        <v>1181002</v>
      </c>
      <c r="S4988" t="s">
        <v>109</v>
      </c>
      <c r="T4988">
        <v>0.1198401266376715</v>
      </c>
      <c r="U4988">
        <v>1.4040396135352859</v>
      </c>
      <c r="V4988">
        <v>0.4070773498450232</v>
      </c>
      <c r="W4988">
        <v>0.2030923310127441</v>
      </c>
      <c r="X4988">
        <v>-0.57440197704150942</v>
      </c>
      <c r="Y4988" t="str">
        <f t="shared" si="308"/>
        <v>49-60</v>
      </c>
      <c r="Z4988" s="20">
        <f t="shared" si="309"/>
        <v>1.049460384311661</v>
      </c>
      <c r="AA4988" t="str">
        <f t="shared" si="310"/>
        <v>80%-100%</v>
      </c>
      <c r="AB4988">
        <f t="shared" si="311"/>
        <v>2.4489299854835845E-4</v>
      </c>
    </row>
    <row r="4989" spans="1:28" x14ac:dyDescent="0.25">
      <c r="A4989" t="s">
        <v>10858</v>
      </c>
      <c r="B4989" t="s">
        <v>10859</v>
      </c>
      <c r="C4989" t="s">
        <v>77</v>
      </c>
      <c r="D4989" t="s">
        <v>214</v>
      </c>
      <c r="E4989">
        <v>76</v>
      </c>
      <c r="F4989" t="s">
        <v>117</v>
      </c>
      <c r="G4989">
        <v>2020</v>
      </c>
      <c r="H4989" t="s">
        <v>14</v>
      </c>
      <c r="I4989" t="s">
        <v>84</v>
      </c>
      <c r="J4989" t="s">
        <v>80</v>
      </c>
      <c r="K4989">
        <v>72</v>
      </c>
      <c r="L4989" s="18">
        <v>43698</v>
      </c>
      <c r="M4989" s="18">
        <v>45890</v>
      </c>
      <c r="N4989" s="18">
        <v>44028</v>
      </c>
      <c r="O4989">
        <v>43990000</v>
      </c>
      <c r="P4989">
        <v>13990000</v>
      </c>
      <c r="Q4989">
        <v>30000000</v>
      </c>
      <c r="R4989">
        <v>360206</v>
      </c>
      <c r="S4989" t="s">
        <v>277</v>
      </c>
      <c r="T4989">
        <v>0.8353971742248627</v>
      </c>
      <c r="U4989">
        <v>-1.5993816978414039</v>
      </c>
      <c r="V4989">
        <v>1.185489993161002E-2</v>
      </c>
      <c r="W4989">
        <v>0.4909497769021382</v>
      </c>
      <c r="X4989">
        <v>0.19907679691992</v>
      </c>
      <c r="Y4989" t="str">
        <f t="shared" si="308"/>
        <v>61-72</v>
      </c>
      <c r="Z4989" s="20">
        <f t="shared" si="309"/>
        <v>0.31802682427824508</v>
      </c>
      <c r="AA4989" t="str">
        <f t="shared" si="310"/>
        <v>20%-40%</v>
      </c>
      <c r="AB4989">
        <f t="shared" si="311"/>
        <v>7.4692445427789294E-5</v>
      </c>
    </row>
    <row r="4990" spans="1:28" x14ac:dyDescent="0.25">
      <c r="A4990" t="s">
        <v>10860</v>
      </c>
      <c r="B4990" t="s">
        <v>10861</v>
      </c>
      <c r="C4990" t="s">
        <v>77</v>
      </c>
      <c r="D4990" t="s">
        <v>100</v>
      </c>
      <c r="E4990">
        <v>38</v>
      </c>
      <c r="F4990" t="s">
        <v>79</v>
      </c>
      <c r="G4990">
        <v>2017</v>
      </c>
      <c r="H4990" t="s">
        <v>13</v>
      </c>
      <c r="J4990" t="s">
        <v>80</v>
      </c>
      <c r="K4990">
        <v>72</v>
      </c>
      <c r="L4990" s="18">
        <v>43040</v>
      </c>
      <c r="M4990" s="18">
        <v>44937</v>
      </c>
      <c r="N4990" s="18">
        <v>43082</v>
      </c>
      <c r="O4990">
        <v>37940000</v>
      </c>
      <c r="P4990">
        <v>33940000</v>
      </c>
      <c r="Q4990">
        <v>4000000</v>
      </c>
      <c r="R4990">
        <v>743958</v>
      </c>
      <c r="S4990" t="s">
        <v>234</v>
      </c>
      <c r="T4990">
        <v>1.114343141928344</v>
      </c>
      <c r="U4990">
        <v>0.76802838506268223</v>
      </c>
      <c r="V4990">
        <v>0.29698244521836359</v>
      </c>
      <c r="W4990">
        <v>-0.55697184701605684</v>
      </c>
      <c r="X4990">
        <v>1.5913385900504931</v>
      </c>
      <c r="Y4990" t="str">
        <f t="shared" si="308"/>
        <v>61-72</v>
      </c>
      <c r="Z4990" s="20">
        <f t="shared" si="309"/>
        <v>0.89457037427517128</v>
      </c>
      <c r="AA4990" t="str">
        <f t="shared" si="310"/>
        <v>80%-100%</v>
      </c>
      <c r="AB4990">
        <f t="shared" si="311"/>
        <v>1.5426739786557488E-4</v>
      </c>
    </row>
    <row r="4991" spans="1:28" x14ac:dyDescent="0.25">
      <c r="A4991" t="s">
        <v>10862</v>
      </c>
      <c r="B4991" t="s">
        <v>10863</v>
      </c>
      <c r="C4991" t="s">
        <v>77</v>
      </c>
      <c r="D4991" t="s">
        <v>816</v>
      </c>
      <c r="E4991">
        <v>60</v>
      </c>
      <c r="F4991" t="s">
        <v>17</v>
      </c>
      <c r="G4991">
        <v>2019</v>
      </c>
      <c r="H4991" t="s">
        <v>110</v>
      </c>
      <c r="J4991" t="s">
        <v>80</v>
      </c>
      <c r="K4991">
        <v>72</v>
      </c>
      <c r="L4991" s="18">
        <v>43298</v>
      </c>
      <c r="M4991" s="18">
        <v>45490</v>
      </c>
      <c r="N4991" s="18">
        <v>43636</v>
      </c>
      <c r="O4991">
        <v>56430583</v>
      </c>
      <c r="P4991">
        <v>37227826</v>
      </c>
      <c r="Q4991">
        <v>19202757</v>
      </c>
      <c r="R4991">
        <v>784275</v>
      </c>
      <c r="S4991" t="s">
        <v>317</v>
      </c>
      <c r="T4991">
        <v>-0.40166755211231542</v>
      </c>
      <c r="U4991">
        <v>-0.19635767507842969</v>
      </c>
      <c r="V4991">
        <v>-1.3654229727860581</v>
      </c>
      <c r="W4991">
        <v>-0.74116679803371599</v>
      </c>
      <c r="X4991">
        <v>-0.88379348662608126</v>
      </c>
      <c r="Y4991" t="str">
        <f t="shared" si="308"/>
        <v>61-72</v>
      </c>
      <c r="Z4991" s="20">
        <f t="shared" si="309"/>
        <v>0.65971010790372309</v>
      </c>
      <c r="AA4991" t="str">
        <f t="shared" si="310"/>
        <v>60%-80%</v>
      </c>
      <c r="AB4991">
        <f t="shared" si="311"/>
        <v>1.6262754545421078E-4</v>
      </c>
    </row>
    <row r="4992" spans="1:28" x14ac:dyDescent="0.25">
      <c r="A4992" t="s">
        <v>10864</v>
      </c>
      <c r="B4992" t="s">
        <v>10865</v>
      </c>
      <c r="C4992" t="s">
        <v>77</v>
      </c>
      <c r="D4992" t="s">
        <v>373</v>
      </c>
      <c r="E4992">
        <v>27</v>
      </c>
      <c r="F4992" t="s">
        <v>79</v>
      </c>
      <c r="G4992">
        <v>2018</v>
      </c>
      <c r="H4992" t="s">
        <v>13</v>
      </c>
      <c r="J4992" t="s">
        <v>80</v>
      </c>
      <c r="K4992">
        <v>72</v>
      </c>
      <c r="L4992" s="18">
        <v>43157</v>
      </c>
      <c r="M4992" s="18">
        <v>45348</v>
      </c>
      <c r="N4992" s="18">
        <v>43321</v>
      </c>
      <c r="O4992">
        <v>35990000</v>
      </c>
      <c r="P4992">
        <v>23458989</v>
      </c>
      <c r="Q4992">
        <v>12531011</v>
      </c>
      <c r="R4992">
        <v>644323</v>
      </c>
      <c r="S4992" t="s">
        <v>92</v>
      </c>
      <c r="T4992">
        <v>0.93242185864346494</v>
      </c>
      <c r="U4992">
        <v>-0.22875759176514901</v>
      </c>
      <c r="V4992">
        <v>-1.2816093335002701</v>
      </c>
      <c r="W4992">
        <v>2.619920667483608</v>
      </c>
      <c r="X4992">
        <v>2.0554258544273512</v>
      </c>
      <c r="Y4992" t="str">
        <f t="shared" si="308"/>
        <v>61-72</v>
      </c>
      <c r="Z4992" s="20">
        <f t="shared" si="309"/>
        <v>0.65181964434565154</v>
      </c>
      <c r="AA4992" t="str">
        <f t="shared" si="310"/>
        <v>60%-80%</v>
      </c>
      <c r="AB4992">
        <f t="shared" si="311"/>
        <v>1.3360704850937929E-4</v>
      </c>
    </row>
    <row r="4993" spans="1:28" x14ac:dyDescent="0.25">
      <c r="A4993" t="s">
        <v>10866</v>
      </c>
      <c r="B4993" t="s">
        <v>10867</v>
      </c>
      <c r="C4993" t="s">
        <v>77</v>
      </c>
      <c r="D4993" t="s">
        <v>240</v>
      </c>
      <c r="E4993">
        <v>50</v>
      </c>
      <c r="F4993" t="s">
        <v>117</v>
      </c>
      <c r="G4993">
        <v>2019</v>
      </c>
      <c r="H4993" t="s">
        <v>14</v>
      </c>
      <c r="J4993" t="s">
        <v>80</v>
      </c>
      <c r="K4993">
        <v>84</v>
      </c>
      <c r="L4993" s="18">
        <v>43462</v>
      </c>
      <c r="M4993" s="18">
        <v>46019</v>
      </c>
      <c r="N4993" s="18">
        <v>43812</v>
      </c>
      <c r="O4993">
        <v>48750000</v>
      </c>
      <c r="P4993">
        <v>24375000</v>
      </c>
      <c r="Q4993">
        <v>24375000</v>
      </c>
      <c r="R4993">
        <v>538687</v>
      </c>
      <c r="S4993" t="s">
        <v>109</v>
      </c>
      <c r="T4993">
        <v>1.5752103929167049</v>
      </c>
      <c r="U4993">
        <v>-0.85216124758390532</v>
      </c>
      <c r="V4993">
        <v>0.4070773498450232</v>
      </c>
      <c r="W4993">
        <v>-0.54742198112247598</v>
      </c>
      <c r="X4993">
        <v>0.58581618390063472</v>
      </c>
      <c r="Y4993" t="str">
        <f t="shared" si="308"/>
        <v>&gt;72</v>
      </c>
      <c r="Z4993" s="20">
        <f t="shared" si="309"/>
        <v>0.5</v>
      </c>
      <c r="AA4993" t="str">
        <f t="shared" si="310"/>
        <v>40%-60%</v>
      </c>
      <c r="AB4993">
        <f t="shared" si="311"/>
        <v>1.1170232963959381E-4</v>
      </c>
    </row>
    <row r="4994" spans="1:28" x14ac:dyDescent="0.25">
      <c r="A4994" t="s">
        <v>10868</v>
      </c>
      <c r="B4994" t="s">
        <v>10869</v>
      </c>
      <c r="C4994" t="s">
        <v>77</v>
      </c>
      <c r="D4994" t="s">
        <v>128</v>
      </c>
      <c r="E4994">
        <v>60</v>
      </c>
      <c r="F4994" t="s">
        <v>87</v>
      </c>
      <c r="G4994">
        <v>2018</v>
      </c>
      <c r="H4994" t="s">
        <v>15</v>
      </c>
      <c r="J4994" t="s">
        <v>80</v>
      </c>
      <c r="K4994">
        <v>72</v>
      </c>
      <c r="L4994" s="18">
        <v>43018</v>
      </c>
      <c r="M4994" s="18">
        <v>45209</v>
      </c>
      <c r="N4994" s="18">
        <v>43381</v>
      </c>
      <c r="O4994">
        <v>32600000</v>
      </c>
      <c r="P4994">
        <v>25750000</v>
      </c>
      <c r="Q4994">
        <v>6850000</v>
      </c>
      <c r="R4994">
        <v>585912</v>
      </c>
      <c r="S4994" t="s">
        <v>189</v>
      </c>
      <c r="T4994">
        <v>0.90816568753881444</v>
      </c>
      <c r="U4994">
        <v>0.33813642252457138</v>
      </c>
      <c r="V4994">
        <v>0.80229979975843724</v>
      </c>
      <c r="W4994">
        <v>-0.1055130805646049</v>
      </c>
      <c r="X4994">
        <v>-1.11583711881451</v>
      </c>
      <c r="Y4994" t="str">
        <f t="shared" si="308"/>
        <v>61-72</v>
      </c>
      <c r="Z4994" s="20">
        <f t="shared" si="309"/>
        <v>0.78987730061349692</v>
      </c>
      <c r="AA4994" t="str">
        <f t="shared" si="310"/>
        <v>60%-80%</v>
      </c>
      <c r="AB4994">
        <f t="shared" si="311"/>
        <v>1.2149492258731637E-4</v>
      </c>
    </row>
    <row r="4995" spans="1:28" x14ac:dyDescent="0.25">
      <c r="A4995" t="s">
        <v>10870</v>
      </c>
      <c r="B4995" t="s">
        <v>10871</v>
      </c>
      <c r="C4995" t="s">
        <v>77</v>
      </c>
      <c r="D4995" t="s">
        <v>165</v>
      </c>
      <c r="E4995">
        <v>49</v>
      </c>
      <c r="F4995" t="s">
        <v>87</v>
      </c>
      <c r="G4995">
        <v>2020</v>
      </c>
      <c r="H4995" t="s">
        <v>15</v>
      </c>
      <c r="I4995" t="s">
        <v>84</v>
      </c>
      <c r="J4995" t="s">
        <v>80</v>
      </c>
      <c r="K4995">
        <v>72</v>
      </c>
      <c r="L4995" s="18">
        <v>43697</v>
      </c>
      <c r="M4995" s="18">
        <v>45889</v>
      </c>
      <c r="N4995" s="18">
        <v>44491</v>
      </c>
      <c r="O4995">
        <v>39390000</v>
      </c>
      <c r="P4995">
        <v>27573000</v>
      </c>
      <c r="Q4995">
        <v>11817000</v>
      </c>
      <c r="R4995">
        <v>672307</v>
      </c>
      <c r="S4995" t="s">
        <v>336</v>
      </c>
      <c r="T4995">
        <v>1.235623997451597</v>
      </c>
      <c r="U4995">
        <v>-3.091883392176074E-2</v>
      </c>
      <c r="V4995">
        <v>0.2094661248883162</v>
      </c>
      <c r="W4995">
        <v>0.24859002560691079</v>
      </c>
      <c r="X4995">
        <v>-0.49705409964536651</v>
      </c>
      <c r="Y4995" t="str">
        <f t="shared" ref="Y4995:Y5058" si="312">IF(K4995&lt;=24,"&lt;=24",IF(AND(K4995&gt;=25,K4995&lt;=36),"25-36",IF(AND(K4995&gt;=37,K4995&lt;=48),"37-48",IF(AND(K4995&gt;=49,K4995&lt;=60),"49-60",IF(AND(K4995&gt;=61,K4995&lt;=72),"61-72","&gt;72")))))</f>
        <v>61-72</v>
      </c>
      <c r="Z4995" s="20">
        <f t="shared" ref="Z4995:Z5058" si="313">IF(P4995/O4995&gt;0.2,P4995/O4995,0.2)</f>
        <v>0.7</v>
      </c>
      <c r="AA4995" t="str">
        <f t="shared" ref="AA4995:AA5058" si="314">IF(Z4995&lt;=0.2,"20%",IF(AND(Z4995&gt;0.2,Z4995&lt;=0.4),"20%-40%",IF(AND(Z4995&gt;0.4,Z4995&lt;=0.6),"40%-60%",IF(AND(Z4995&gt;0.6,Z4995&lt;=0.8),"60%-80%","80%-100%"))))</f>
        <v>60%-80%</v>
      </c>
      <c r="AB4995">
        <f t="shared" ref="AB4995:AB5058" si="315">R4995/SUM($R$2:$R$5739)</f>
        <v>1.3940982079204881E-4</v>
      </c>
    </row>
    <row r="4996" spans="1:28" x14ac:dyDescent="0.25">
      <c r="A4996" t="s">
        <v>10872</v>
      </c>
      <c r="B4996" t="s">
        <v>10873</v>
      </c>
      <c r="C4996" t="s">
        <v>77</v>
      </c>
      <c r="D4996" t="s">
        <v>613</v>
      </c>
      <c r="E4996">
        <v>236</v>
      </c>
      <c r="F4996" t="s">
        <v>25</v>
      </c>
      <c r="G4996">
        <v>2022</v>
      </c>
      <c r="H4996" t="s">
        <v>25</v>
      </c>
      <c r="I4996" t="s">
        <v>84</v>
      </c>
      <c r="J4996" t="s">
        <v>80</v>
      </c>
      <c r="K4996">
        <v>84</v>
      </c>
      <c r="L4996" s="18">
        <v>44459</v>
      </c>
      <c r="M4996" s="18">
        <v>47016</v>
      </c>
      <c r="N4996" s="18">
        <v>44463</v>
      </c>
      <c r="O4996">
        <v>45750000</v>
      </c>
      <c r="P4996">
        <v>40750000</v>
      </c>
      <c r="Q4996">
        <v>5000000</v>
      </c>
      <c r="R4996">
        <v>897441</v>
      </c>
      <c r="S4996" t="s">
        <v>359</v>
      </c>
      <c r="T4996">
        <v>-0.15910584106580991</v>
      </c>
      <c r="U4996">
        <v>0.75217844030798953</v>
      </c>
      <c r="V4996">
        <v>-0.18575632502509701</v>
      </c>
      <c r="W4996">
        <v>-0.1623479426141268</v>
      </c>
      <c r="X4996">
        <v>0.50846830650449182</v>
      </c>
      <c r="Y4996" t="str">
        <f t="shared" si="312"/>
        <v>&gt;72</v>
      </c>
      <c r="Z4996" s="20">
        <f t="shared" si="313"/>
        <v>0.89071038251366119</v>
      </c>
      <c r="AA4996" t="str">
        <f t="shared" si="314"/>
        <v>80%-100%</v>
      </c>
      <c r="AB4996">
        <f t="shared" si="315"/>
        <v>1.860936878263012E-4</v>
      </c>
    </row>
    <row r="4997" spans="1:28" x14ac:dyDescent="0.25">
      <c r="A4997" t="s">
        <v>10874</v>
      </c>
      <c r="B4997" t="s">
        <v>10875</v>
      </c>
      <c r="C4997" t="s">
        <v>77</v>
      </c>
      <c r="D4997" t="s">
        <v>181</v>
      </c>
      <c r="E4997">
        <v>236</v>
      </c>
      <c r="F4997" t="s">
        <v>25</v>
      </c>
      <c r="G4997">
        <v>2021</v>
      </c>
      <c r="H4997" t="s">
        <v>25</v>
      </c>
      <c r="I4997" t="s">
        <v>84</v>
      </c>
      <c r="J4997" t="s">
        <v>80</v>
      </c>
      <c r="K4997">
        <v>84</v>
      </c>
      <c r="L4997" s="18">
        <v>43836</v>
      </c>
      <c r="M4997" s="18">
        <v>46539</v>
      </c>
      <c r="N4997" s="18">
        <v>44228</v>
      </c>
      <c r="O4997">
        <v>32790000</v>
      </c>
      <c r="P4997">
        <v>32790000</v>
      </c>
      <c r="Q4997">
        <v>0</v>
      </c>
      <c r="R4997">
        <v>717020</v>
      </c>
      <c r="S4997" t="s">
        <v>710</v>
      </c>
      <c r="T4997">
        <v>-0.57146074984486928</v>
      </c>
      <c r="U4997">
        <v>1.2009447865714571</v>
      </c>
      <c r="V4997">
        <v>0.68373306478441309</v>
      </c>
      <c r="W4997">
        <v>-0.35877586924224392</v>
      </c>
      <c r="X4997">
        <v>-1.0384892414183671</v>
      </c>
      <c r="Y4997" t="str">
        <f t="shared" si="312"/>
        <v>&gt;72</v>
      </c>
      <c r="Z4997" s="20">
        <f t="shared" si="313"/>
        <v>1</v>
      </c>
      <c r="AA4997" t="str">
        <f t="shared" si="314"/>
        <v>80%-100%</v>
      </c>
      <c r="AB4997">
        <f t="shared" si="315"/>
        <v>1.4868152451828531E-4</v>
      </c>
    </row>
    <row r="4998" spans="1:28" x14ac:dyDescent="0.25">
      <c r="A4998" t="s">
        <v>10876</v>
      </c>
      <c r="B4998" t="s">
        <v>10877</v>
      </c>
      <c r="C4998" t="s">
        <v>77</v>
      </c>
      <c r="D4998" t="s">
        <v>134</v>
      </c>
      <c r="E4998">
        <v>50</v>
      </c>
      <c r="F4998" t="s">
        <v>20</v>
      </c>
      <c r="G4998">
        <v>2021</v>
      </c>
      <c r="H4998" t="s">
        <v>20</v>
      </c>
      <c r="I4998" t="s">
        <v>84</v>
      </c>
      <c r="J4998" t="s">
        <v>80</v>
      </c>
      <c r="K4998">
        <v>72</v>
      </c>
      <c r="L4998" s="18">
        <v>44090</v>
      </c>
      <c r="M4998" s="18">
        <v>46281</v>
      </c>
      <c r="N4998" s="18">
        <v>44158</v>
      </c>
      <c r="O4998">
        <v>123990000</v>
      </c>
      <c r="P4998">
        <v>43990000</v>
      </c>
      <c r="Q4998">
        <v>80000000</v>
      </c>
      <c r="R4998">
        <v>1136645</v>
      </c>
      <c r="S4998" t="s">
        <v>220</v>
      </c>
      <c r="T4998">
        <v>-0.18336201217046039</v>
      </c>
      <c r="U4998">
        <v>-1.4484379496561259</v>
      </c>
      <c r="V4998">
        <v>0.36755510485368181</v>
      </c>
      <c r="W4998">
        <v>1.3667995652799949</v>
      </c>
      <c r="X4998">
        <v>1.436642835258207</v>
      </c>
      <c r="Y4998" t="str">
        <f t="shared" si="312"/>
        <v>61-72</v>
      </c>
      <c r="Z4998" s="20">
        <f t="shared" si="313"/>
        <v>0.35478667634486655</v>
      </c>
      <c r="AA4998" t="str">
        <f t="shared" si="314"/>
        <v>20%-40%</v>
      </c>
      <c r="AB4998">
        <f t="shared" si="315"/>
        <v>2.3569511510988035E-4</v>
      </c>
    </row>
    <row r="4999" spans="1:28" x14ac:dyDescent="0.25">
      <c r="A4999" t="s">
        <v>10878</v>
      </c>
      <c r="B4999" t="s">
        <v>10879</v>
      </c>
      <c r="C4999" t="s">
        <v>77</v>
      </c>
      <c r="D4999" t="s">
        <v>874</v>
      </c>
      <c r="E4999">
        <v>62</v>
      </c>
      <c r="F4999" t="s">
        <v>79</v>
      </c>
      <c r="G4999">
        <v>2020</v>
      </c>
      <c r="H4999" t="s">
        <v>27</v>
      </c>
      <c r="I4999" t="s">
        <v>84</v>
      </c>
      <c r="J4999" t="s">
        <v>80</v>
      </c>
      <c r="K4999">
        <v>72</v>
      </c>
      <c r="L4999" s="18">
        <v>43812</v>
      </c>
      <c r="M4999" s="18">
        <v>46004</v>
      </c>
      <c r="N4999" s="18">
        <v>44362</v>
      </c>
      <c r="O4999">
        <v>33981500</v>
      </c>
      <c r="P4999">
        <v>18981500</v>
      </c>
      <c r="Q4999">
        <v>15000000</v>
      </c>
      <c r="R4999">
        <v>400066</v>
      </c>
      <c r="S4999" t="s">
        <v>317</v>
      </c>
      <c r="T4999">
        <v>-0.24400243993208681</v>
      </c>
      <c r="U4999">
        <v>-0.61160560186521817</v>
      </c>
      <c r="V4999">
        <v>-0.22527857001643839</v>
      </c>
      <c r="W4999">
        <v>-0.26576847966997807</v>
      </c>
      <c r="X4999">
        <v>0.89520769348520657</v>
      </c>
      <c r="Y4999" t="str">
        <f t="shared" si="312"/>
        <v>61-72</v>
      </c>
      <c r="Z4999" s="20">
        <f t="shared" si="313"/>
        <v>0.55858334682106436</v>
      </c>
      <c r="AA4999" t="str">
        <f t="shared" si="314"/>
        <v>40%-60%</v>
      </c>
      <c r="AB4999">
        <f t="shared" si="315"/>
        <v>8.2957829332420757E-5</v>
      </c>
    </row>
    <row r="5000" spans="1:28" x14ac:dyDescent="0.25">
      <c r="A5000" t="s">
        <v>10880</v>
      </c>
      <c r="B5000" t="s">
        <v>10881</v>
      </c>
      <c r="C5000" t="s">
        <v>77</v>
      </c>
      <c r="D5000" t="s">
        <v>78</v>
      </c>
      <c r="E5000">
        <v>76</v>
      </c>
      <c r="F5000" t="s">
        <v>79</v>
      </c>
      <c r="G5000">
        <v>2017</v>
      </c>
      <c r="H5000" t="s">
        <v>13</v>
      </c>
      <c r="J5000" t="s">
        <v>80</v>
      </c>
      <c r="K5000">
        <v>84</v>
      </c>
      <c r="L5000" s="18">
        <v>42716</v>
      </c>
      <c r="M5000" s="18">
        <v>45272</v>
      </c>
      <c r="N5000" s="18">
        <v>44309</v>
      </c>
      <c r="O5000">
        <v>37940000</v>
      </c>
      <c r="P5000">
        <v>8940000</v>
      </c>
      <c r="Q5000">
        <v>29000000</v>
      </c>
      <c r="R5000">
        <v>206824</v>
      </c>
      <c r="S5000" t="s">
        <v>420</v>
      </c>
      <c r="T5000">
        <v>0.1077120410853462</v>
      </c>
      <c r="U5000">
        <v>-1.9376991243671571</v>
      </c>
      <c r="V5000">
        <v>0.92086653473246149</v>
      </c>
      <c r="W5000">
        <v>-0.44207573865132022</v>
      </c>
      <c r="X5000">
        <v>-0.96114136402222416</v>
      </c>
      <c r="Y5000" t="str">
        <f t="shared" si="312"/>
        <v>&gt;72</v>
      </c>
      <c r="Z5000" s="20">
        <f t="shared" si="313"/>
        <v>0.23563521349499209</v>
      </c>
      <c r="AA5000" t="str">
        <f t="shared" si="314"/>
        <v>20%-40%</v>
      </c>
      <c r="AB5000">
        <f t="shared" si="315"/>
        <v>4.288709886330903E-5</v>
      </c>
    </row>
    <row r="5001" spans="1:28" x14ac:dyDescent="0.25">
      <c r="A5001" t="s">
        <v>10882</v>
      </c>
      <c r="B5001" t="s">
        <v>10883</v>
      </c>
      <c r="C5001" t="s">
        <v>77</v>
      </c>
      <c r="D5001" t="s">
        <v>418</v>
      </c>
      <c r="E5001">
        <v>38</v>
      </c>
      <c r="F5001" t="s">
        <v>117</v>
      </c>
      <c r="G5001">
        <v>2018</v>
      </c>
      <c r="H5001" t="s">
        <v>14</v>
      </c>
      <c r="J5001" t="s">
        <v>80</v>
      </c>
      <c r="K5001">
        <v>84</v>
      </c>
      <c r="L5001" s="18">
        <v>43066</v>
      </c>
      <c r="M5001" s="18">
        <v>45623</v>
      </c>
      <c r="N5001" s="18">
        <v>43159</v>
      </c>
      <c r="O5001">
        <v>48050000</v>
      </c>
      <c r="P5001">
        <v>36050000</v>
      </c>
      <c r="Q5001">
        <v>12000000</v>
      </c>
      <c r="R5001">
        <v>789043</v>
      </c>
      <c r="S5001" t="s">
        <v>129</v>
      </c>
      <c r="T5001">
        <v>1.5388261362597291</v>
      </c>
      <c r="U5001">
        <v>0.1754599828310055</v>
      </c>
      <c r="V5001">
        <v>1.355611229637216</v>
      </c>
      <c r="W5001">
        <v>-0.45422441071550329</v>
      </c>
      <c r="X5001">
        <v>0.35377255171220601</v>
      </c>
      <c r="Y5001" t="str">
        <f t="shared" si="312"/>
        <v>&gt;72</v>
      </c>
      <c r="Z5001" s="20">
        <f t="shared" si="313"/>
        <v>0.75026014568158172</v>
      </c>
      <c r="AA5001" t="str">
        <f t="shared" si="314"/>
        <v>60%-80%</v>
      </c>
      <c r="AB5001">
        <f t="shared" si="315"/>
        <v>1.6361623964531171E-4</v>
      </c>
    </row>
    <row r="5002" spans="1:28" x14ac:dyDescent="0.25">
      <c r="A5002" t="s">
        <v>10884</v>
      </c>
      <c r="B5002" t="s">
        <v>10885</v>
      </c>
      <c r="C5002" t="s">
        <v>77</v>
      </c>
      <c r="D5002" t="s">
        <v>240</v>
      </c>
      <c r="E5002">
        <v>61</v>
      </c>
      <c r="F5002" t="s">
        <v>79</v>
      </c>
      <c r="G5002">
        <v>2019</v>
      </c>
      <c r="H5002" t="s">
        <v>13</v>
      </c>
      <c r="J5002" t="s">
        <v>80</v>
      </c>
      <c r="K5002">
        <v>84</v>
      </c>
      <c r="L5002" s="18">
        <v>43461</v>
      </c>
      <c r="M5002" s="18">
        <v>46018</v>
      </c>
      <c r="N5002" s="18">
        <v>43776</v>
      </c>
      <c r="O5002">
        <v>37535400</v>
      </c>
      <c r="P5002">
        <v>18767700</v>
      </c>
      <c r="Q5002">
        <v>18767700</v>
      </c>
      <c r="R5002">
        <v>414766</v>
      </c>
      <c r="S5002" t="s">
        <v>262</v>
      </c>
      <c r="T5002">
        <v>1.2113678263469461</v>
      </c>
      <c r="U5002">
        <v>-0.85216124758390532</v>
      </c>
      <c r="V5002">
        <v>0.4070773498450232</v>
      </c>
      <c r="W5002">
        <v>-0.58711766669131737</v>
      </c>
      <c r="X5002">
        <v>-0.34235834485308059</v>
      </c>
      <c r="Y5002" t="str">
        <f t="shared" si="312"/>
        <v>&gt;72</v>
      </c>
      <c r="Z5002" s="20">
        <f t="shared" si="313"/>
        <v>0.5</v>
      </c>
      <c r="AA5002" t="str">
        <f t="shared" si="314"/>
        <v>40%-60%</v>
      </c>
      <c r="AB5002">
        <f t="shared" si="315"/>
        <v>8.6006026607836773E-5</v>
      </c>
    </row>
    <row r="5003" spans="1:28" x14ac:dyDescent="0.25">
      <c r="A5003" t="s">
        <v>10886</v>
      </c>
      <c r="B5003" t="s">
        <v>10887</v>
      </c>
      <c r="C5003" t="s">
        <v>77</v>
      </c>
      <c r="D5003" t="s">
        <v>149</v>
      </c>
      <c r="E5003">
        <v>60</v>
      </c>
      <c r="F5003" t="s">
        <v>17</v>
      </c>
      <c r="G5003">
        <v>2019</v>
      </c>
      <c r="H5003" t="s">
        <v>17</v>
      </c>
      <c r="J5003" t="s">
        <v>80</v>
      </c>
      <c r="K5003">
        <v>60</v>
      </c>
      <c r="L5003" s="18">
        <v>43214</v>
      </c>
      <c r="M5003" s="18">
        <v>45025</v>
      </c>
      <c r="N5003" s="18">
        <v>43600</v>
      </c>
      <c r="O5003">
        <v>63960000</v>
      </c>
      <c r="P5003">
        <v>41160000</v>
      </c>
      <c r="Q5003">
        <v>22800000</v>
      </c>
      <c r="R5003">
        <v>986040</v>
      </c>
      <c r="S5003" t="s">
        <v>365</v>
      </c>
      <c r="T5003">
        <v>1.187111655242296</v>
      </c>
      <c r="U5003">
        <v>-0.26280810832354801</v>
      </c>
      <c r="V5003">
        <v>-9.8859002096105084E-2</v>
      </c>
      <c r="W5003">
        <v>4.7926225291284519</v>
      </c>
      <c r="X5003">
        <v>-3.2966835268508812E-2</v>
      </c>
      <c r="Y5003" t="str">
        <f t="shared" si="312"/>
        <v>49-60</v>
      </c>
      <c r="Z5003" s="20">
        <f t="shared" si="313"/>
        <v>0.64352720450281431</v>
      </c>
      <c r="AA5003" t="str">
        <f t="shared" si="314"/>
        <v>60%-80%</v>
      </c>
      <c r="AB5003">
        <f t="shared" si="315"/>
        <v>2.0446560826198717E-4</v>
      </c>
    </row>
    <row r="5004" spans="1:28" x14ac:dyDescent="0.25">
      <c r="A5004" t="s">
        <v>10888</v>
      </c>
      <c r="B5004" t="s">
        <v>10889</v>
      </c>
      <c r="C5004" t="s">
        <v>77</v>
      </c>
      <c r="D5004" t="s">
        <v>240</v>
      </c>
      <c r="E5004">
        <v>252</v>
      </c>
      <c r="F5004" t="s">
        <v>17</v>
      </c>
      <c r="G5004">
        <v>2019</v>
      </c>
      <c r="H5004" t="s">
        <v>17</v>
      </c>
      <c r="J5004" t="s">
        <v>80</v>
      </c>
      <c r="K5004">
        <v>84</v>
      </c>
      <c r="L5004" s="18">
        <v>43462</v>
      </c>
      <c r="M5004" s="18">
        <v>46019</v>
      </c>
      <c r="N5004" s="18">
        <v>43804</v>
      </c>
      <c r="O5004">
        <v>60390000</v>
      </c>
      <c r="P5004">
        <v>30195000</v>
      </c>
      <c r="Q5004">
        <v>30195000</v>
      </c>
      <c r="R5004">
        <v>667310</v>
      </c>
      <c r="S5004" t="s">
        <v>403</v>
      </c>
      <c r="T5004">
        <v>1.284136339660898</v>
      </c>
      <c r="U5004">
        <v>-0.85216124758390532</v>
      </c>
      <c r="V5004">
        <v>0.4070773498450232</v>
      </c>
      <c r="W5004">
        <v>0.74910549030098006</v>
      </c>
      <c r="X5004">
        <v>0.89520769348520657</v>
      </c>
      <c r="Y5004" t="str">
        <f t="shared" si="312"/>
        <v>&gt;72</v>
      </c>
      <c r="Z5004" s="20">
        <f t="shared" si="313"/>
        <v>0.5</v>
      </c>
      <c r="AA5004" t="str">
        <f t="shared" si="314"/>
        <v>40%-60%</v>
      </c>
      <c r="AB5004">
        <f t="shared" si="315"/>
        <v>1.3837364107876623E-4</v>
      </c>
    </row>
    <row r="5005" spans="1:28" x14ac:dyDescent="0.25">
      <c r="A5005" t="s">
        <v>10890</v>
      </c>
      <c r="B5005" t="s">
        <v>10891</v>
      </c>
      <c r="C5005" t="s">
        <v>77</v>
      </c>
      <c r="D5005" t="s">
        <v>256</v>
      </c>
      <c r="E5005">
        <v>236</v>
      </c>
      <c r="F5005" t="s">
        <v>87</v>
      </c>
      <c r="G5005">
        <v>2018</v>
      </c>
      <c r="H5005" t="s">
        <v>15</v>
      </c>
      <c r="J5005" t="s">
        <v>80</v>
      </c>
      <c r="K5005">
        <v>36</v>
      </c>
      <c r="L5005" s="18">
        <v>43000</v>
      </c>
      <c r="M5005" s="18">
        <v>44096</v>
      </c>
      <c r="N5005" s="18">
        <v>43567</v>
      </c>
      <c r="O5005">
        <v>32330000</v>
      </c>
      <c r="P5005">
        <v>7500000</v>
      </c>
      <c r="Q5005">
        <v>24830000</v>
      </c>
      <c r="R5005">
        <v>277238</v>
      </c>
      <c r="S5005" t="s">
        <v>437</v>
      </c>
      <c r="T5005">
        <v>1.065830799719043</v>
      </c>
      <c r="U5005">
        <v>-1.952697207123417</v>
      </c>
      <c r="V5005">
        <v>0.2094661248883162</v>
      </c>
      <c r="W5005">
        <v>-0.11183153178679579</v>
      </c>
      <c r="X5005">
        <v>-0.96114136402222416</v>
      </c>
      <c r="Y5005" t="str">
        <f t="shared" si="312"/>
        <v>25-36</v>
      </c>
      <c r="Z5005" s="20">
        <f t="shared" si="313"/>
        <v>0.23198267862666255</v>
      </c>
      <c r="AA5005" t="str">
        <f t="shared" si="314"/>
        <v>20%-40%</v>
      </c>
      <c r="AB5005">
        <f t="shared" si="315"/>
        <v>5.7488171172910633E-5</v>
      </c>
    </row>
    <row r="5006" spans="1:28" x14ac:dyDescent="0.25">
      <c r="A5006" t="s">
        <v>10892</v>
      </c>
      <c r="B5006" t="s">
        <v>10893</v>
      </c>
      <c r="C5006" t="s">
        <v>77</v>
      </c>
      <c r="D5006" t="s">
        <v>292</v>
      </c>
      <c r="E5006">
        <v>-1</v>
      </c>
      <c r="F5006" t="s">
        <v>95</v>
      </c>
      <c r="G5006">
        <v>2020</v>
      </c>
      <c r="H5006" t="s">
        <v>16</v>
      </c>
      <c r="I5006" t="s">
        <v>84</v>
      </c>
      <c r="J5006" t="s">
        <v>96</v>
      </c>
      <c r="K5006">
        <v>84</v>
      </c>
      <c r="L5006" s="18">
        <v>43870</v>
      </c>
      <c r="M5006" s="18">
        <v>46632</v>
      </c>
      <c r="N5006" s="18">
        <v>44452</v>
      </c>
      <c r="O5006">
        <v>40000000</v>
      </c>
      <c r="P5006">
        <v>40000000</v>
      </c>
      <c r="Q5006">
        <v>0</v>
      </c>
      <c r="R5006">
        <v>1008741</v>
      </c>
      <c r="S5006" t="s">
        <v>298</v>
      </c>
      <c r="T5006">
        <v>-0.28038669658906262</v>
      </c>
      <c r="U5006">
        <v>1.2009447865714571</v>
      </c>
      <c r="V5006">
        <v>1.6717891895679471</v>
      </c>
      <c r="W5006">
        <v>0.86457081355493548</v>
      </c>
      <c r="X5006">
        <v>-0.18766259006079469</v>
      </c>
      <c r="Y5006" t="str">
        <f t="shared" si="312"/>
        <v>&gt;72</v>
      </c>
      <c r="Z5006" s="20">
        <f t="shared" si="313"/>
        <v>1</v>
      </c>
      <c r="AA5006" t="str">
        <f t="shared" si="314"/>
        <v>80%-100%</v>
      </c>
      <c r="AB5006">
        <f t="shared" si="315"/>
        <v>2.0917289576873678E-4</v>
      </c>
    </row>
    <row r="5007" spans="1:28" x14ac:dyDescent="0.25">
      <c r="A5007" t="s">
        <v>10894</v>
      </c>
      <c r="B5007" t="s">
        <v>10895</v>
      </c>
      <c r="C5007" t="s">
        <v>77</v>
      </c>
      <c r="D5007" t="s">
        <v>319</v>
      </c>
      <c r="E5007">
        <v>61</v>
      </c>
      <c r="F5007" t="s">
        <v>117</v>
      </c>
      <c r="G5007">
        <v>2020</v>
      </c>
      <c r="H5007" t="s">
        <v>14</v>
      </c>
      <c r="I5007" t="s">
        <v>84</v>
      </c>
      <c r="J5007" t="s">
        <v>80</v>
      </c>
      <c r="K5007">
        <v>72</v>
      </c>
      <c r="L5007" s="18">
        <v>43715</v>
      </c>
      <c r="M5007" s="18">
        <v>45847</v>
      </c>
      <c r="N5007" s="18">
        <v>44348</v>
      </c>
      <c r="O5007">
        <v>50470000</v>
      </c>
      <c r="P5007">
        <v>25235000</v>
      </c>
      <c r="Q5007">
        <v>25235000</v>
      </c>
      <c r="R5007">
        <v>621442</v>
      </c>
      <c r="S5007" t="s">
        <v>146</v>
      </c>
      <c r="T5007">
        <v>1.4175452807364759</v>
      </c>
      <c r="U5007">
        <v>-0.85216124758390532</v>
      </c>
      <c r="V5007">
        <v>0.32803285986234038</v>
      </c>
      <c r="W5007">
        <v>0.13510483997924061</v>
      </c>
      <c r="X5007">
        <v>0.97255557088134947</v>
      </c>
      <c r="Y5007" t="str">
        <f t="shared" si="312"/>
        <v>61-72</v>
      </c>
      <c r="Z5007" s="20">
        <f t="shared" si="313"/>
        <v>0.5</v>
      </c>
      <c r="AA5007" t="str">
        <f t="shared" si="314"/>
        <v>40%-60%</v>
      </c>
      <c r="AB5007">
        <f t="shared" si="315"/>
        <v>1.2886243613803277E-4</v>
      </c>
    </row>
    <row r="5008" spans="1:28" x14ac:dyDescent="0.25">
      <c r="A5008" t="s">
        <v>312</v>
      </c>
      <c r="B5008" t="s">
        <v>313</v>
      </c>
      <c r="C5008" t="s">
        <v>77</v>
      </c>
      <c r="D5008" t="s">
        <v>314</v>
      </c>
      <c r="E5008">
        <v>38</v>
      </c>
      <c r="F5008" t="s">
        <v>17</v>
      </c>
      <c r="G5008">
        <v>2020</v>
      </c>
      <c r="H5008" t="s">
        <v>110</v>
      </c>
      <c r="I5008" t="s">
        <v>84</v>
      </c>
      <c r="J5008" t="s">
        <v>80</v>
      </c>
      <c r="K5008">
        <v>72</v>
      </c>
      <c r="L5008" s="18">
        <v>43656</v>
      </c>
      <c r="M5008" s="18">
        <v>45937</v>
      </c>
      <c r="N5008" s="18">
        <v>44327</v>
      </c>
      <c r="O5008">
        <v>58924683</v>
      </c>
      <c r="P5008">
        <v>53032214</v>
      </c>
      <c r="Q5008">
        <v>5892469</v>
      </c>
      <c r="R5008">
        <v>1145700</v>
      </c>
      <c r="S5008" t="s">
        <v>158</v>
      </c>
      <c r="U5008">
        <v>0.79032357974038436</v>
      </c>
      <c r="V5008">
        <v>0.80229979975843724</v>
      </c>
      <c r="Y5008" t="str">
        <f t="shared" si="312"/>
        <v>61-72</v>
      </c>
      <c r="Z5008" s="20">
        <f t="shared" si="313"/>
        <v>0.89999998812042825</v>
      </c>
      <c r="AA5008" t="str">
        <f t="shared" si="314"/>
        <v>80%-100%</v>
      </c>
      <c r="AB5008">
        <f t="shared" si="315"/>
        <v>2.3757276315946484E-4</v>
      </c>
    </row>
    <row r="5009" spans="1:28" x14ac:dyDescent="0.25">
      <c r="A5009" t="s">
        <v>10896</v>
      </c>
      <c r="B5009" t="s">
        <v>10897</v>
      </c>
      <c r="C5009" t="s">
        <v>77</v>
      </c>
      <c r="D5009" t="s">
        <v>611</v>
      </c>
      <c r="E5009">
        <v>38</v>
      </c>
      <c r="F5009" t="s">
        <v>142</v>
      </c>
      <c r="G5009">
        <v>2017</v>
      </c>
      <c r="H5009" t="s">
        <v>143</v>
      </c>
      <c r="J5009" t="s">
        <v>80</v>
      </c>
      <c r="K5009">
        <v>60</v>
      </c>
      <c r="L5009" s="18">
        <v>42719</v>
      </c>
      <c r="M5009" s="18">
        <v>44545</v>
      </c>
      <c r="N5009" s="18">
        <v>44469</v>
      </c>
      <c r="O5009">
        <v>28990000</v>
      </c>
      <c r="P5009">
        <v>16990000</v>
      </c>
      <c r="Q5009">
        <v>12000000</v>
      </c>
      <c r="R5009">
        <v>313197</v>
      </c>
      <c r="S5009" t="s">
        <v>129</v>
      </c>
      <c r="T5009">
        <v>-0.93530331641462749</v>
      </c>
      <c r="U5009">
        <v>-0.49876355491625252</v>
      </c>
      <c r="V5009">
        <v>-0.57554051402770234</v>
      </c>
      <c r="W5009">
        <v>-0.86702535454772733</v>
      </c>
      <c r="X5009">
        <v>0.35377255171220601</v>
      </c>
      <c r="Y5009" t="str">
        <f t="shared" si="312"/>
        <v>49-60</v>
      </c>
      <c r="Z5009" s="20">
        <f t="shared" si="313"/>
        <v>0.58606416005519146</v>
      </c>
      <c r="AA5009" t="str">
        <f t="shared" si="314"/>
        <v>40%-60%</v>
      </c>
      <c r="AB5009">
        <f t="shared" si="315"/>
        <v>6.4944642317583053E-5</v>
      </c>
    </row>
    <row r="5010" spans="1:28" x14ac:dyDescent="0.25">
      <c r="A5010" t="s">
        <v>10898</v>
      </c>
      <c r="B5010" t="s">
        <v>10899</v>
      </c>
      <c r="C5010" t="s">
        <v>77</v>
      </c>
      <c r="D5010" t="s">
        <v>1136</v>
      </c>
      <c r="E5010">
        <v>48</v>
      </c>
      <c r="F5010" t="s">
        <v>95</v>
      </c>
      <c r="G5010">
        <v>2019</v>
      </c>
      <c r="H5010" t="s">
        <v>16</v>
      </c>
      <c r="J5010" t="s">
        <v>96</v>
      </c>
      <c r="K5010">
        <v>84</v>
      </c>
      <c r="L5010" s="18">
        <v>43564</v>
      </c>
      <c r="M5010" s="18">
        <v>46269</v>
      </c>
      <c r="N5010" s="18">
        <v>44411</v>
      </c>
      <c r="O5010">
        <v>45000000</v>
      </c>
      <c r="P5010">
        <v>15000000</v>
      </c>
      <c r="Q5010">
        <v>30000000</v>
      </c>
      <c r="R5010">
        <v>296788</v>
      </c>
      <c r="S5010" t="s">
        <v>407</v>
      </c>
      <c r="T5010">
        <v>0.1077120410853462</v>
      </c>
      <c r="U5010">
        <v>-1.536529925635693</v>
      </c>
      <c r="V5010">
        <v>-0.85763448987790047</v>
      </c>
      <c r="W5010">
        <v>-0.3835753837072795</v>
      </c>
      <c r="X5010">
        <v>-0.34235834485308059</v>
      </c>
      <c r="Y5010" t="str">
        <f t="shared" si="312"/>
        <v>&gt;72</v>
      </c>
      <c r="Z5010" s="20">
        <f t="shared" si="313"/>
        <v>0.33333333333333331</v>
      </c>
      <c r="AA5010" t="str">
        <f t="shared" si="314"/>
        <v>20%-40%</v>
      </c>
      <c r="AB5010">
        <f t="shared" si="315"/>
        <v>6.1542066188855071E-5</v>
      </c>
    </row>
    <row r="5011" spans="1:28" x14ac:dyDescent="0.25">
      <c r="A5011" t="s">
        <v>10900</v>
      </c>
      <c r="B5011" t="s">
        <v>10901</v>
      </c>
      <c r="C5011" t="s">
        <v>77</v>
      </c>
      <c r="D5011" t="s">
        <v>285</v>
      </c>
      <c r="E5011">
        <v>246</v>
      </c>
      <c r="F5011" t="s">
        <v>87</v>
      </c>
      <c r="G5011">
        <v>2018</v>
      </c>
      <c r="H5011" t="s">
        <v>15</v>
      </c>
      <c r="J5011" t="s">
        <v>80</v>
      </c>
      <c r="K5011">
        <v>84</v>
      </c>
      <c r="L5011" s="18">
        <v>42871</v>
      </c>
      <c r="M5011" s="18">
        <v>45428</v>
      </c>
      <c r="N5011" s="18">
        <v>44449</v>
      </c>
      <c r="O5011">
        <v>31590000</v>
      </c>
      <c r="P5011">
        <v>27000000</v>
      </c>
      <c r="Q5011">
        <v>4590000</v>
      </c>
      <c r="R5011">
        <v>582061</v>
      </c>
      <c r="S5011" t="s">
        <v>333</v>
      </c>
      <c r="T5011">
        <v>-0.81402246089137476</v>
      </c>
      <c r="U5011">
        <v>0.6043156826288727</v>
      </c>
      <c r="V5011">
        <v>0.22596389561505209</v>
      </c>
      <c r="W5011">
        <v>-0.83139880865341775</v>
      </c>
      <c r="X5011">
        <v>-1.270532873606796</v>
      </c>
      <c r="Y5011" t="str">
        <f t="shared" si="312"/>
        <v>&gt;72</v>
      </c>
      <c r="Z5011" s="20">
        <f t="shared" si="313"/>
        <v>0.85470085470085466</v>
      </c>
      <c r="AA5011" t="str">
        <f t="shared" si="314"/>
        <v>80%-100%</v>
      </c>
      <c r="AB5011">
        <f t="shared" si="315"/>
        <v>1.2069637784530092E-4</v>
      </c>
    </row>
    <row r="5012" spans="1:28" x14ac:dyDescent="0.25">
      <c r="A5012" t="s">
        <v>10902</v>
      </c>
      <c r="B5012" t="s">
        <v>10903</v>
      </c>
      <c r="C5012" t="s">
        <v>77</v>
      </c>
      <c r="D5012" t="s">
        <v>219</v>
      </c>
      <c r="E5012">
        <v>236</v>
      </c>
      <c r="F5012" t="s">
        <v>11</v>
      </c>
      <c r="G5012">
        <v>2021</v>
      </c>
      <c r="H5012" t="s">
        <v>11</v>
      </c>
      <c r="I5012" t="s">
        <v>188</v>
      </c>
      <c r="J5012" t="s">
        <v>80</v>
      </c>
      <c r="K5012">
        <v>28</v>
      </c>
      <c r="L5012" s="18">
        <v>43870</v>
      </c>
      <c r="M5012" s="18">
        <v>44928</v>
      </c>
      <c r="N5012" s="18">
        <v>44321</v>
      </c>
      <c r="O5012">
        <v>62100000</v>
      </c>
      <c r="P5012">
        <v>31050000</v>
      </c>
      <c r="Q5012">
        <v>31050000</v>
      </c>
      <c r="R5012">
        <v>1180344</v>
      </c>
      <c r="S5012" t="s">
        <v>266</v>
      </c>
      <c r="T5012">
        <v>-0.87466288865300112</v>
      </c>
      <c r="U5012">
        <v>-0.85216124758390532</v>
      </c>
      <c r="V5012">
        <v>-4.4146365390986242</v>
      </c>
      <c r="W5012">
        <v>-0.30566330747411458</v>
      </c>
      <c r="X5012">
        <v>1.5913385900504931</v>
      </c>
      <c r="Y5012" t="str">
        <f t="shared" si="312"/>
        <v>25-36</v>
      </c>
      <c r="Z5012" s="20">
        <f t="shared" si="313"/>
        <v>0.5</v>
      </c>
      <c r="AA5012" t="str">
        <f t="shared" si="314"/>
        <v>40%-60%</v>
      </c>
      <c r="AB5012">
        <f t="shared" si="315"/>
        <v>2.4475655543222078E-4</v>
      </c>
    </row>
    <row r="5013" spans="1:28" x14ac:dyDescent="0.25">
      <c r="A5013" t="s">
        <v>10904</v>
      </c>
      <c r="B5013" t="s">
        <v>10905</v>
      </c>
      <c r="C5013" t="s">
        <v>77</v>
      </c>
      <c r="D5013" t="s">
        <v>204</v>
      </c>
      <c r="E5013">
        <v>246</v>
      </c>
      <c r="F5013" t="s">
        <v>87</v>
      </c>
      <c r="G5013">
        <v>2019</v>
      </c>
      <c r="H5013" t="s">
        <v>15</v>
      </c>
      <c r="J5013" t="s">
        <v>80</v>
      </c>
      <c r="K5013">
        <v>84</v>
      </c>
      <c r="L5013" s="18">
        <v>43403</v>
      </c>
      <c r="M5013" s="18">
        <v>45960</v>
      </c>
      <c r="N5013" s="18">
        <v>43585</v>
      </c>
      <c r="O5013">
        <v>36990000</v>
      </c>
      <c r="P5013">
        <v>18840000</v>
      </c>
      <c r="Q5013">
        <v>18150000</v>
      </c>
      <c r="R5013">
        <v>426314</v>
      </c>
      <c r="S5013" t="s">
        <v>133</v>
      </c>
      <c r="T5013">
        <v>1.114343141928344</v>
      </c>
      <c r="U5013">
        <v>-0.81386324370266194</v>
      </c>
      <c r="V5013">
        <v>0.52564408481904745</v>
      </c>
      <c r="W5013">
        <v>-0.51594124466328684</v>
      </c>
      <c r="X5013">
        <v>0.50846830650449182</v>
      </c>
      <c r="Y5013" t="str">
        <f t="shared" si="312"/>
        <v>&gt;72</v>
      </c>
      <c r="Z5013" s="20">
        <f t="shared" si="313"/>
        <v>0.50932684509326842</v>
      </c>
      <c r="AA5013" t="str">
        <f t="shared" si="314"/>
        <v>40%-60%</v>
      </c>
      <c r="AB5013">
        <f t="shared" si="315"/>
        <v>8.840062403208876E-5</v>
      </c>
    </row>
    <row r="5014" spans="1:28" x14ac:dyDescent="0.25">
      <c r="A5014" t="s">
        <v>10906</v>
      </c>
      <c r="B5014" t="s">
        <v>10907</v>
      </c>
      <c r="C5014" t="s">
        <v>77</v>
      </c>
      <c r="D5014" t="s">
        <v>98</v>
      </c>
      <c r="E5014">
        <v>220</v>
      </c>
      <c r="F5014" t="s">
        <v>79</v>
      </c>
      <c r="G5014">
        <v>2019</v>
      </c>
      <c r="H5014" t="s">
        <v>13</v>
      </c>
      <c r="J5014" t="s">
        <v>80</v>
      </c>
      <c r="K5014">
        <v>84</v>
      </c>
      <c r="L5014" s="18">
        <v>43446</v>
      </c>
      <c r="M5014" s="18">
        <v>46003</v>
      </c>
      <c r="N5014" s="18">
        <v>44350</v>
      </c>
      <c r="O5014">
        <v>33080000</v>
      </c>
      <c r="P5014">
        <v>16540000</v>
      </c>
      <c r="Q5014">
        <v>16540000</v>
      </c>
      <c r="R5014">
        <v>366457</v>
      </c>
      <c r="S5014" t="s">
        <v>113</v>
      </c>
      <c r="T5014">
        <v>0.98093420085276606</v>
      </c>
      <c r="U5014">
        <v>-0.85216124758390532</v>
      </c>
      <c r="V5014">
        <v>0.32803285986234038</v>
      </c>
      <c r="W5014">
        <v>-0.1987119785864796</v>
      </c>
      <c r="X5014">
        <v>4.4381042127634142E-2</v>
      </c>
      <c r="Y5014" t="str">
        <f t="shared" si="312"/>
        <v>&gt;72</v>
      </c>
      <c r="Z5014" s="20">
        <f t="shared" si="313"/>
        <v>0.5</v>
      </c>
      <c r="AA5014" t="str">
        <f t="shared" si="314"/>
        <v>40%-60%</v>
      </c>
      <c r="AB5014">
        <f t="shared" si="315"/>
        <v>7.5988655031097144E-5</v>
      </c>
    </row>
    <row r="5015" spans="1:28" x14ac:dyDescent="0.25">
      <c r="A5015" t="s">
        <v>10908</v>
      </c>
      <c r="B5015" t="s">
        <v>10909</v>
      </c>
      <c r="C5015" t="s">
        <v>77</v>
      </c>
      <c r="D5015" t="s">
        <v>149</v>
      </c>
      <c r="E5015">
        <v>236</v>
      </c>
      <c r="F5015" t="s">
        <v>117</v>
      </c>
      <c r="G5015">
        <v>2019</v>
      </c>
      <c r="H5015" t="s">
        <v>14</v>
      </c>
      <c r="J5015" t="s">
        <v>80</v>
      </c>
      <c r="K5015">
        <v>36</v>
      </c>
      <c r="L5015" s="18">
        <v>43217</v>
      </c>
      <c r="M5015" s="18">
        <v>44313</v>
      </c>
      <c r="N5015" s="18">
        <v>44238</v>
      </c>
      <c r="O5015">
        <v>49650000</v>
      </c>
      <c r="P5015">
        <v>27650000</v>
      </c>
      <c r="Q5015">
        <v>22000000</v>
      </c>
      <c r="R5015">
        <v>940283</v>
      </c>
      <c r="S5015" t="s">
        <v>139</v>
      </c>
      <c r="T5015">
        <v>1.1992397407946209</v>
      </c>
      <c r="U5015">
        <v>-0.6185248106659238</v>
      </c>
      <c r="V5015">
        <v>-0.70987385819612225</v>
      </c>
      <c r="W5015">
        <v>0.14728305147499249</v>
      </c>
      <c r="X5015">
        <v>2.1327737318234941</v>
      </c>
      <c r="Y5015" t="str">
        <f t="shared" si="312"/>
        <v>25-36</v>
      </c>
      <c r="Z5015" s="20">
        <f t="shared" si="313"/>
        <v>0.55689828801611274</v>
      </c>
      <c r="AA5015" t="str">
        <f t="shared" si="314"/>
        <v>40%-60%</v>
      </c>
      <c r="AB5015">
        <f t="shared" si="315"/>
        <v>1.949774203210885E-4</v>
      </c>
    </row>
    <row r="5016" spans="1:28" x14ac:dyDescent="0.25">
      <c r="A5016" t="s">
        <v>10910</v>
      </c>
      <c r="B5016" t="s">
        <v>10911</v>
      </c>
      <c r="C5016" t="s">
        <v>77</v>
      </c>
      <c r="D5016" t="s">
        <v>602</v>
      </c>
      <c r="E5016">
        <v>38</v>
      </c>
      <c r="F5016" t="s">
        <v>95</v>
      </c>
      <c r="G5016">
        <v>2016</v>
      </c>
      <c r="H5016" t="s">
        <v>16</v>
      </c>
      <c r="J5016" t="s">
        <v>96</v>
      </c>
      <c r="K5016">
        <v>48</v>
      </c>
      <c r="L5016" s="18">
        <v>43146</v>
      </c>
      <c r="M5016" s="18">
        <v>44607</v>
      </c>
      <c r="N5016" s="18">
        <v>44322</v>
      </c>
      <c r="O5016">
        <v>29000000</v>
      </c>
      <c r="P5016">
        <v>21000000</v>
      </c>
      <c r="Q5016">
        <v>8000000</v>
      </c>
      <c r="R5016">
        <v>614858</v>
      </c>
      <c r="S5016" t="s">
        <v>160</v>
      </c>
      <c r="T5016">
        <v>9.5583955533020917E-2</v>
      </c>
      <c r="U5016">
        <v>6.8196629796084526E-2</v>
      </c>
      <c r="V5016">
        <v>-0.34384530499046262</v>
      </c>
      <c r="W5016">
        <v>-0.39040330714810062</v>
      </c>
      <c r="X5016">
        <v>-1.5025765057952249</v>
      </c>
      <c r="Y5016" t="str">
        <f t="shared" si="312"/>
        <v>37-48</v>
      </c>
      <c r="Z5016" s="20">
        <f t="shared" si="313"/>
        <v>0.72413793103448276</v>
      </c>
      <c r="AA5016" t="str">
        <f t="shared" si="314"/>
        <v>60%-80%</v>
      </c>
      <c r="AB5016">
        <f t="shared" si="315"/>
        <v>1.274971755352206E-4</v>
      </c>
    </row>
    <row r="5017" spans="1:28" x14ac:dyDescent="0.25">
      <c r="A5017" t="s">
        <v>10912</v>
      </c>
      <c r="B5017" t="s">
        <v>10913</v>
      </c>
      <c r="C5017" t="s">
        <v>77</v>
      </c>
      <c r="D5017" t="s">
        <v>138</v>
      </c>
      <c r="E5017">
        <v>15</v>
      </c>
      <c r="F5017" t="s">
        <v>117</v>
      </c>
      <c r="G5017">
        <v>2018</v>
      </c>
      <c r="H5017" t="s">
        <v>14</v>
      </c>
      <c r="J5017" t="s">
        <v>80</v>
      </c>
      <c r="K5017">
        <v>36</v>
      </c>
      <c r="L5017" s="18">
        <v>42900</v>
      </c>
      <c r="M5017" s="18">
        <v>43996</v>
      </c>
      <c r="N5017" s="18">
        <v>43718</v>
      </c>
      <c r="O5017">
        <v>44990000</v>
      </c>
      <c r="P5017">
        <v>12300000</v>
      </c>
      <c r="Q5017">
        <v>32690000</v>
      </c>
      <c r="R5017">
        <v>397492</v>
      </c>
      <c r="S5017" t="s">
        <v>311</v>
      </c>
      <c r="T5017">
        <v>-0.65635734871114615</v>
      </c>
      <c r="U5017">
        <v>-1.7826531799339349</v>
      </c>
      <c r="V5017">
        <v>-1.9013624394011379</v>
      </c>
      <c r="W5017">
        <v>-0.27431433679394568</v>
      </c>
      <c r="X5017">
        <v>-0.18766259006079469</v>
      </c>
      <c r="Y5017" t="str">
        <f t="shared" si="312"/>
        <v>25-36</v>
      </c>
      <c r="Z5017" s="20">
        <f t="shared" si="313"/>
        <v>0.27339408757501665</v>
      </c>
      <c r="AA5017" t="str">
        <f t="shared" si="314"/>
        <v>20%-40%</v>
      </c>
      <c r="AB5017">
        <f t="shared" si="315"/>
        <v>8.2424083768684638E-5</v>
      </c>
    </row>
    <row r="5018" spans="1:28" x14ac:dyDescent="0.25">
      <c r="A5018" t="s">
        <v>10914</v>
      </c>
      <c r="B5018" t="s">
        <v>10915</v>
      </c>
      <c r="C5018" t="s">
        <v>77</v>
      </c>
      <c r="D5018" t="s">
        <v>209</v>
      </c>
      <c r="E5018">
        <v>40</v>
      </c>
      <c r="F5018" t="s">
        <v>11</v>
      </c>
      <c r="G5018">
        <v>2019</v>
      </c>
      <c r="H5018" t="s">
        <v>11</v>
      </c>
      <c r="I5018" t="s">
        <v>188</v>
      </c>
      <c r="J5018" t="s">
        <v>80</v>
      </c>
      <c r="K5018">
        <v>84</v>
      </c>
      <c r="L5018" s="18">
        <v>43496</v>
      </c>
      <c r="M5018" s="18">
        <v>46053</v>
      </c>
      <c r="N5018" s="18">
        <v>43763</v>
      </c>
      <c r="O5018">
        <v>65145000</v>
      </c>
      <c r="P5018">
        <v>20145000</v>
      </c>
      <c r="Q5018">
        <v>45000000</v>
      </c>
      <c r="R5018">
        <v>410545</v>
      </c>
      <c r="S5018" t="s">
        <v>466</v>
      </c>
      <c r="T5018">
        <v>1.393289109631825</v>
      </c>
      <c r="U5018">
        <v>-1.635489983157342</v>
      </c>
      <c r="V5018">
        <v>0.48612183982770601</v>
      </c>
      <c r="W5018">
        <v>-0.63283740487783813</v>
      </c>
      <c r="X5018">
        <v>-0.26501046745693763</v>
      </c>
      <c r="Y5018" t="str">
        <f t="shared" si="312"/>
        <v>&gt;72</v>
      </c>
      <c r="Z5018" s="20">
        <f t="shared" si="313"/>
        <v>0.30923324890628595</v>
      </c>
      <c r="AA5018" t="str">
        <f t="shared" si="314"/>
        <v>20%-40%</v>
      </c>
      <c r="AB5018">
        <f t="shared" si="315"/>
        <v>8.5130758533038742E-5</v>
      </c>
    </row>
    <row r="5019" spans="1:28" x14ac:dyDescent="0.25">
      <c r="A5019" t="s">
        <v>10916</v>
      </c>
      <c r="B5019" t="s">
        <v>10917</v>
      </c>
      <c r="C5019" t="s">
        <v>77</v>
      </c>
      <c r="D5019" t="s">
        <v>485</v>
      </c>
      <c r="E5019">
        <v>38</v>
      </c>
      <c r="F5019" t="s">
        <v>17</v>
      </c>
      <c r="G5019">
        <v>2019</v>
      </c>
      <c r="H5019" t="s">
        <v>17</v>
      </c>
      <c r="I5019" t="s">
        <v>84</v>
      </c>
      <c r="J5019" t="s">
        <v>80</v>
      </c>
      <c r="K5019">
        <v>84</v>
      </c>
      <c r="L5019" s="18">
        <v>43770</v>
      </c>
      <c r="M5019" s="18">
        <v>46033</v>
      </c>
      <c r="N5019" s="18">
        <v>43840</v>
      </c>
      <c r="O5019">
        <v>59390000</v>
      </c>
      <c r="P5019">
        <v>25600000</v>
      </c>
      <c r="Q5019">
        <v>33790000</v>
      </c>
      <c r="R5019">
        <v>595630</v>
      </c>
      <c r="S5019" t="s">
        <v>162</v>
      </c>
      <c r="T5019">
        <v>5.9199698876045093E-2</v>
      </c>
      <c r="U5019">
        <v>-1.1352886835113749</v>
      </c>
      <c r="V5019">
        <v>0.13042163490563341</v>
      </c>
      <c r="W5019">
        <v>-0.1693975777435765</v>
      </c>
      <c r="X5019">
        <v>-0.4197062222492236</v>
      </c>
      <c r="Y5019" t="str">
        <f t="shared" si="312"/>
        <v>&gt;72</v>
      </c>
      <c r="Z5019" s="20">
        <f t="shared" si="313"/>
        <v>0.43104899814783632</v>
      </c>
      <c r="AA5019" t="str">
        <f t="shared" si="314"/>
        <v>40%-60%</v>
      </c>
      <c r="AB5019">
        <f t="shared" si="315"/>
        <v>1.2351005055483288E-4</v>
      </c>
    </row>
    <row r="5020" spans="1:28" x14ac:dyDescent="0.25">
      <c r="A5020" t="s">
        <v>10918</v>
      </c>
      <c r="B5020" t="s">
        <v>10919</v>
      </c>
      <c r="C5020" t="s">
        <v>77</v>
      </c>
      <c r="D5020" t="s">
        <v>368</v>
      </c>
      <c r="E5020">
        <v>38</v>
      </c>
      <c r="F5020" t="s">
        <v>12</v>
      </c>
      <c r="G5020">
        <v>2019</v>
      </c>
      <c r="H5020" t="s">
        <v>12</v>
      </c>
      <c r="J5020" t="s">
        <v>80</v>
      </c>
      <c r="K5020">
        <v>72</v>
      </c>
      <c r="L5020" s="18">
        <v>43200</v>
      </c>
      <c r="M5020" s="18">
        <v>45569</v>
      </c>
      <c r="N5020" s="18">
        <v>43524</v>
      </c>
      <c r="O5020">
        <v>65330500</v>
      </c>
      <c r="P5020">
        <v>32665250</v>
      </c>
      <c r="Q5020">
        <v>32665250</v>
      </c>
      <c r="R5020">
        <v>804419</v>
      </c>
      <c r="S5020" t="s">
        <v>162</v>
      </c>
      <c r="T5020">
        <v>1.4660576229457769</v>
      </c>
      <c r="U5020">
        <v>-0.85216124758390532</v>
      </c>
      <c r="V5020">
        <v>0.32803285986234038</v>
      </c>
      <c r="W5020">
        <v>0.35116354435530661</v>
      </c>
      <c r="X5020">
        <v>0.27642467431606299</v>
      </c>
      <c r="Y5020" t="str">
        <f t="shared" si="312"/>
        <v>61-72</v>
      </c>
      <c r="Z5020" s="20">
        <f t="shared" si="313"/>
        <v>0.5</v>
      </c>
      <c r="AA5020" t="str">
        <f t="shared" si="314"/>
        <v>40%-60%</v>
      </c>
      <c r="AB5020">
        <f t="shared" si="315"/>
        <v>1.6680461252332508E-4</v>
      </c>
    </row>
    <row r="5021" spans="1:28" x14ac:dyDescent="0.25">
      <c r="A5021" t="s">
        <v>10920</v>
      </c>
      <c r="B5021" t="s">
        <v>10921</v>
      </c>
      <c r="C5021" t="s">
        <v>77</v>
      </c>
      <c r="D5021" t="s">
        <v>86</v>
      </c>
      <c r="E5021">
        <v>38</v>
      </c>
      <c r="F5021" t="s">
        <v>79</v>
      </c>
      <c r="G5021">
        <v>2020</v>
      </c>
      <c r="H5021" t="s">
        <v>13</v>
      </c>
      <c r="I5021" t="s">
        <v>84</v>
      </c>
      <c r="J5021" t="s">
        <v>80</v>
      </c>
      <c r="K5021">
        <v>84</v>
      </c>
      <c r="L5021" s="18">
        <v>43531</v>
      </c>
      <c r="M5021" s="18">
        <v>46206</v>
      </c>
      <c r="N5021" s="18">
        <v>44307</v>
      </c>
      <c r="O5021">
        <v>38990000</v>
      </c>
      <c r="P5021">
        <v>35091000</v>
      </c>
      <c r="Q5021">
        <v>3899000</v>
      </c>
      <c r="R5021">
        <v>776654</v>
      </c>
      <c r="S5021" t="s">
        <v>337</v>
      </c>
      <c r="T5021">
        <v>0.93242185864346494</v>
      </c>
      <c r="U5021">
        <v>0.79032357974038436</v>
      </c>
      <c r="V5021">
        <v>0.56516632981038883</v>
      </c>
      <c r="W5021">
        <v>-0.53704003258908672</v>
      </c>
      <c r="X5021">
        <v>-1.11583711881451</v>
      </c>
      <c r="Y5021" t="str">
        <f t="shared" si="312"/>
        <v>&gt;72</v>
      </c>
      <c r="Z5021" s="20">
        <f t="shared" si="313"/>
        <v>0.9</v>
      </c>
      <c r="AA5021" t="str">
        <f t="shared" si="314"/>
        <v>80%-100%</v>
      </c>
      <c r="AB5021">
        <f t="shared" si="315"/>
        <v>1.610472521592485E-4</v>
      </c>
    </row>
    <row r="5022" spans="1:28" x14ac:dyDescent="0.25">
      <c r="A5022" t="s">
        <v>10922</v>
      </c>
      <c r="B5022" t="s">
        <v>10923</v>
      </c>
      <c r="C5022" t="s">
        <v>77</v>
      </c>
      <c r="D5022" t="s">
        <v>271</v>
      </c>
      <c r="E5022">
        <v>61</v>
      </c>
      <c r="F5022" t="s">
        <v>87</v>
      </c>
      <c r="G5022">
        <v>2019</v>
      </c>
      <c r="H5022" t="s">
        <v>15</v>
      </c>
      <c r="J5022" t="s">
        <v>80</v>
      </c>
      <c r="K5022">
        <v>84</v>
      </c>
      <c r="L5022" s="18">
        <v>43242</v>
      </c>
      <c r="M5022" s="18">
        <v>45799</v>
      </c>
      <c r="N5022" s="18">
        <v>43783</v>
      </c>
      <c r="O5022">
        <v>37223600</v>
      </c>
      <c r="P5022">
        <v>33468240</v>
      </c>
      <c r="Q5022">
        <v>3755360</v>
      </c>
      <c r="R5022">
        <v>671604</v>
      </c>
      <c r="S5022" t="s">
        <v>641</v>
      </c>
      <c r="T5022">
        <v>0.66560397649230885</v>
      </c>
      <c r="U5022">
        <v>0.78668328169682422</v>
      </c>
      <c r="V5022">
        <v>0.30148857398105089</v>
      </c>
      <c r="W5022">
        <v>-0.48804905128411691</v>
      </c>
      <c r="X5022">
        <v>-0.72909773183379534</v>
      </c>
      <c r="Y5022" t="str">
        <f t="shared" si="312"/>
        <v>&gt;72</v>
      </c>
      <c r="Z5022" s="20">
        <f t="shared" si="313"/>
        <v>0.89911346565082362</v>
      </c>
      <c r="AA5022" t="str">
        <f t="shared" si="314"/>
        <v>80%-100%</v>
      </c>
      <c r="AB5022">
        <f t="shared" si="315"/>
        <v>1.392640464597619E-4</v>
      </c>
    </row>
    <row r="5023" spans="1:28" x14ac:dyDescent="0.25">
      <c r="A5023" t="s">
        <v>10924</v>
      </c>
      <c r="B5023" t="s">
        <v>10925</v>
      </c>
      <c r="C5023" t="s">
        <v>77</v>
      </c>
      <c r="D5023" t="s">
        <v>258</v>
      </c>
      <c r="E5023">
        <v>48</v>
      </c>
      <c r="F5023" t="s">
        <v>25</v>
      </c>
      <c r="G5023">
        <v>2020</v>
      </c>
      <c r="H5023" t="s">
        <v>25</v>
      </c>
      <c r="I5023" t="s">
        <v>84</v>
      </c>
      <c r="J5023" t="s">
        <v>80</v>
      </c>
      <c r="K5023">
        <v>84</v>
      </c>
      <c r="L5023" s="18">
        <v>43690</v>
      </c>
      <c r="M5023" s="18">
        <v>46247</v>
      </c>
      <c r="N5023" s="18">
        <v>43825</v>
      </c>
      <c r="O5023">
        <v>36390000</v>
      </c>
      <c r="P5023">
        <v>12940000</v>
      </c>
      <c r="Q5023">
        <v>23450000</v>
      </c>
      <c r="R5023">
        <v>244279</v>
      </c>
      <c r="S5023" t="s">
        <v>407</v>
      </c>
      <c r="T5023">
        <v>0.66560397649230885</v>
      </c>
      <c r="U5023">
        <v>-1.4451303165306719</v>
      </c>
      <c r="V5023">
        <v>-0.41622081135330652</v>
      </c>
      <c r="W5023">
        <v>-0.18687662363916091</v>
      </c>
      <c r="X5023">
        <v>-1.270532873606796</v>
      </c>
      <c r="Y5023" t="str">
        <f t="shared" si="312"/>
        <v>&gt;72</v>
      </c>
      <c r="Z5023" s="20">
        <f t="shared" si="313"/>
        <v>0.35559219565814787</v>
      </c>
      <c r="AA5023" t="str">
        <f t="shared" si="314"/>
        <v>20%-40%</v>
      </c>
      <c r="AB5023">
        <f t="shared" si="315"/>
        <v>5.0653781104853721E-5</v>
      </c>
    </row>
    <row r="5024" spans="1:28" x14ac:dyDescent="0.25">
      <c r="A5024" t="s">
        <v>10926</v>
      </c>
      <c r="B5024" t="s">
        <v>10927</v>
      </c>
      <c r="C5024" t="s">
        <v>77</v>
      </c>
      <c r="D5024" t="s">
        <v>263</v>
      </c>
      <c r="E5024">
        <v>291</v>
      </c>
      <c r="F5024" t="s">
        <v>12</v>
      </c>
      <c r="G5024">
        <v>2017</v>
      </c>
      <c r="H5024" t="s">
        <v>12</v>
      </c>
      <c r="J5024" t="s">
        <v>80</v>
      </c>
      <c r="K5024">
        <v>60</v>
      </c>
      <c r="L5024" s="18">
        <v>42892</v>
      </c>
      <c r="M5024" s="18">
        <v>44718</v>
      </c>
      <c r="N5024" s="18">
        <v>43090</v>
      </c>
      <c r="O5024">
        <v>67402790</v>
      </c>
      <c r="P5024">
        <v>34788605</v>
      </c>
      <c r="Q5024">
        <v>32614185</v>
      </c>
      <c r="R5024">
        <v>960926</v>
      </c>
      <c r="S5024" t="s">
        <v>355</v>
      </c>
      <c r="T5024">
        <v>1.1628554841376451</v>
      </c>
      <c r="U5024">
        <v>-0.78592786432502093</v>
      </c>
      <c r="V5024">
        <v>0.92086653473246149</v>
      </c>
      <c r="W5024">
        <v>2.521298462587195</v>
      </c>
      <c r="X5024">
        <v>0.27642467431606299</v>
      </c>
      <c r="Y5024" t="str">
        <f t="shared" si="312"/>
        <v>49-60</v>
      </c>
      <c r="Z5024" s="20">
        <f t="shared" si="313"/>
        <v>0.51613004446848565</v>
      </c>
      <c r="AA5024" t="str">
        <f t="shared" si="314"/>
        <v>40%-60%</v>
      </c>
      <c r="AB5024">
        <f t="shared" si="315"/>
        <v>1.9925796020927984E-4</v>
      </c>
    </row>
    <row r="5025" spans="1:28" x14ac:dyDescent="0.25">
      <c r="A5025" t="s">
        <v>10928</v>
      </c>
      <c r="B5025" t="s">
        <v>10929</v>
      </c>
      <c r="C5025" t="s">
        <v>77</v>
      </c>
      <c r="D5025" t="s">
        <v>354</v>
      </c>
      <c r="E5025">
        <v>246</v>
      </c>
      <c r="F5025" t="s">
        <v>87</v>
      </c>
      <c r="G5025">
        <v>2019</v>
      </c>
      <c r="H5025" t="s">
        <v>15</v>
      </c>
      <c r="J5025" t="s">
        <v>80</v>
      </c>
      <c r="K5025">
        <v>60</v>
      </c>
      <c r="L5025" s="18">
        <v>43312</v>
      </c>
      <c r="M5025" s="18">
        <v>45138</v>
      </c>
      <c r="N5025" s="18">
        <v>44335</v>
      </c>
      <c r="O5025">
        <v>35390000</v>
      </c>
      <c r="P5025">
        <v>21925889</v>
      </c>
      <c r="Q5025">
        <v>13464111</v>
      </c>
      <c r="R5025">
        <v>488776</v>
      </c>
      <c r="S5025" t="s">
        <v>420</v>
      </c>
      <c r="T5025">
        <v>0.43517035099812862</v>
      </c>
      <c r="U5025">
        <v>-0.36126191241908212</v>
      </c>
      <c r="V5025">
        <v>-1.326237496844288</v>
      </c>
      <c r="W5025">
        <v>-0.62437153655171418</v>
      </c>
      <c r="X5025">
        <v>-1.5799243831913681</v>
      </c>
      <c r="Y5025" t="str">
        <f t="shared" si="312"/>
        <v>49-60</v>
      </c>
      <c r="Z5025" s="20">
        <f t="shared" si="313"/>
        <v>0.61955040972025999</v>
      </c>
      <c r="AA5025" t="str">
        <f t="shared" si="314"/>
        <v>60%-80%</v>
      </c>
      <c r="AB5025">
        <f t="shared" si="315"/>
        <v>1.0135276676794151E-4</v>
      </c>
    </row>
    <row r="5026" spans="1:28" x14ac:dyDescent="0.25">
      <c r="A5026" t="s">
        <v>10930</v>
      </c>
      <c r="B5026" t="s">
        <v>10931</v>
      </c>
      <c r="C5026" t="s">
        <v>77</v>
      </c>
      <c r="D5026" t="s">
        <v>384</v>
      </c>
      <c r="E5026">
        <v>76</v>
      </c>
      <c r="F5026" t="s">
        <v>79</v>
      </c>
      <c r="G5026">
        <v>2020</v>
      </c>
      <c r="H5026" t="s">
        <v>26</v>
      </c>
      <c r="I5026" t="s">
        <v>84</v>
      </c>
      <c r="J5026" t="s">
        <v>80</v>
      </c>
      <c r="K5026">
        <v>84</v>
      </c>
      <c r="L5026" s="18">
        <v>43536</v>
      </c>
      <c r="M5026" s="18">
        <v>46359</v>
      </c>
      <c r="N5026" s="18">
        <v>44323</v>
      </c>
      <c r="O5026">
        <v>41890000</v>
      </c>
      <c r="P5026">
        <v>10000000</v>
      </c>
      <c r="Q5026">
        <v>31890000</v>
      </c>
      <c r="R5026">
        <v>202292</v>
      </c>
      <c r="S5026" t="s">
        <v>277</v>
      </c>
      <c r="T5026">
        <v>-1.0080718297285789</v>
      </c>
      <c r="U5026">
        <v>-1.925030454737424</v>
      </c>
      <c r="V5026">
        <v>-0.58097877493851102</v>
      </c>
      <c r="W5026">
        <v>0.67677171998215901</v>
      </c>
      <c r="X5026">
        <v>0.97255557088134947</v>
      </c>
      <c r="Y5026" t="str">
        <f t="shared" si="312"/>
        <v>&gt;72</v>
      </c>
      <c r="Z5026" s="20">
        <f t="shared" si="313"/>
        <v>0.23872045834328001</v>
      </c>
      <c r="AA5026" t="str">
        <f t="shared" si="314"/>
        <v>20%-40%</v>
      </c>
      <c r="AB5026">
        <f t="shared" si="315"/>
        <v>4.1947341716901862E-5</v>
      </c>
    </row>
    <row r="5027" spans="1:28" x14ac:dyDescent="0.25">
      <c r="A5027" t="s">
        <v>10932</v>
      </c>
      <c r="B5027" t="s">
        <v>10933</v>
      </c>
      <c r="C5027" t="s">
        <v>77</v>
      </c>
      <c r="D5027" t="s">
        <v>246</v>
      </c>
      <c r="E5027">
        <v>59</v>
      </c>
      <c r="F5027" t="s">
        <v>87</v>
      </c>
      <c r="G5027">
        <v>2020</v>
      </c>
      <c r="H5027" t="s">
        <v>15</v>
      </c>
      <c r="I5027" t="s">
        <v>84</v>
      </c>
      <c r="J5027" t="s">
        <v>80</v>
      </c>
      <c r="K5027">
        <v>84</v>
      </c>
      <c r="L5027" s="18">
        <v>43571</v>
      </c>
      <c r="M5027" s="18">
        <v>46128</v>
      </c>
      <c r="N5027" s="18">
        <v>44313</v>
      </c>
      <c r="O5027">
        <v>34173100</v>
      </c>
      <c r="P5027">
        <v>32464445</v>
      </c>
      <c r="Q5027">
        <v>1708655</v>
      </c>
      <c r="R5027">
        <v>674771</v>
      </c>
      <c r="S5027" t="s">
        <v>252</v>
      </c>
      <c r="T5027">
        <v>0.72624440425393522</v>
      </c>
      <c r="U5027">
        <v>0.99563418315592023</v>
      </c>
      <c r="V5027">
        <v>0.72325530977575447</v>
      </c>
      <c r="W5027">
        <v>-0.59685970484195805</v>
      </c>
      <c r="X5027">
        <v>-0.26501046745693763</v>
      </c>
      <c r="Y5027" t="str">
        <f t="shared" si="312"/>
        <v>&gt;72</v>
      </c>
      <c r="Z5027" s="20">
        <f t="shared" si="313"/>
        <v>0.95</v>
      </c>
      <c r="AA5027" t="str">
        <f t="shared" si="314"/>
        <v>80%-100%</v>
      </c>
      <c r="AB5027">
        <f t="shared" si="315"/>
        <v>1.3992075671630903E-4</v>
      </c>
    </row>
    <row r="5028" spans="1:28" x14ac:dyDescent="0.25">
      <c r="A5028" t="s">
        <v>10934</v>
      </c>
      <c r="B5028" t="s">
        <v>10935</v>
      </c>
      <c r="C5028" t="s">
        <v>77</v>
      </c>
      <c r="D5028" t="s">
        <v>301</v>
      </c>
      <c r="E5028">
        <v>74</v>
      </c>
      <c r="F5028" t="s">
        <v>79</v>
      </c>
      <c r="G5028">
        <v>2020</v>
      </c>
      <c r="H5028" t="s">
        <v>13</v>
      </c>
      <c r="I5028" t="s">
        <v>84</v>
      </c>
      <c r="J5028" t="s">
        <v>80</v>
      </c>
      <c r="K5028">
        <v>84</v>
      </c>
      <c r="L5028" s="18">
        <v>43596</v>
      </c>
      <c r="M5028" s="18">
        <v>46331</v>
      </c>
      <c r="N5028" s="18">
        <v>44046</v>
      </c>
      <c r="O5028">
        <v>36190000</v>
      </c>
      <c r="P5028">
        <v>32571000</v>
      </c>
      <c r="Q5028">
        <v>3619000</v>
      </c>
      <c r="R5028">
        <v>683642</v>
      </c>
      <c r="S5028" t="s">
        <v>168</v>
      </c>
      <c r="T5028">
        <v>-1.6023480217925179</v>
      </c>
      <c r="U5028">
        <v>0.79032357974038436</v>
      </c>
      <c r="V5028">
        <v>0.84182204474977862</v>
      </c>
      <c r="W5028">
        <v>-0.83139880865341775</v>
      </c>
      <c r="X5028">
        <v>-1.5799243831913681</v>
      </c>
      <c r="Y5028" t="str">
        <f t="shared" si="312"/>
        <v>&gt;72</v>
      </c>
      <c r="Z5028" s="20">
        <f t="shared" si="313"/>
        <v>0.9</v>
      </c>
      <c r="AA5028" t="str">
        <f t="shared" si="314"/>
        <v>80%-100%</v>
      </c>
      <c r="AB5028">
        <f t="shared" si="315"/>
        <v>1.417602504598611E-4</v>
      </c>
    </row>
    <row r="5029" spans="1:28" x14ac:dyDescent="0.25">
      <c r="A5029" t="s">
        <v>10936</v>
      </c>
      <c r="B5029" t="s">
        <v>10937</v>
      </c>
      <c r="C5029" t="s">
        <v>77</v>
      </c>
      <c r="D5029" t="s">
        <v>86</v>
      </c>
      <c r="E5029">
        <v>236</v>
      </c>
      <c r="F5029" t="s">
        <v>117</v>
      </c>
      <c r="G5029">
        <v>2020</v>
      </c>
      <c r="H5029" t="s">
        <v>14</v>
      </c>
      <c r="I5029" t="s">
        <v>84</v>
      </c>
      <c r="J5029" t="s">
        <v>80</v>
      </c>
      <c r="K5029">
        <v>60</v>
      </c>
      <c r="L5029" s="18">
        <v>43661</v>
      </c>
      <c r="M5029" s="18">
        <v>45488</v>
      </c>
      <c r="N5029" s="18">
        <v>44237</v>
      </c>
      <c r="O5029">
        <v>43790000</v>
      </c>
      <c r="P5029">
        <v>20000000</v>
      </c>
      <c r="Q5029">
        <v>23790000</v>
      </c>
      <c r="R5029">
        <v>514947</v>
      </c>
      <c r="S5029" t="s">
        <v>724</v>
      </c>
      <c r="T5029">
        <v>-0.71699777647277252</v>
      </c>
      <c r="U5029">
        <v>-1.0298564261509029</v>
      </c>
      <c r="V5029">
        <v>1.185489993161002E-2</v>
      </c>
      <c r="W5029">
        <v>-0.95018980723680291</v>
      </c>
      <c r="X5029">
        <v>0.81785981608906366</v>
      </c>
      <c r="Y5029" t="str">
        <f t="shared" si="312"/>
        <v>49-60</v>
      </c>
      <c r="Z5029" s="20">
        <f t="shared" si="313"/>
        <v>0.45672527974423383</v>
      </c>
      <c r="AA5029" t="str">
        <f t="shared" si="314"/>
        <v>40%-60%</v>
      </c>
      <c r="AB5029">
        <f t="shared" si="315"/>
        <v>1.0677959471997638E-4</v>
      </c>
    </row>
    <row r="5030" spans="1:28" x14ac:dyDescent="0.25">
      <c r="A5030" t="s">
        <v>10938</v>
      </c>
      <c r="B5030" t="s">
        <v>10939</v>
      </c>
      <c r="C5030" t="s">
        <v>77</v>
      </c>
      <c r="D5030" t="s">
        <v>86</v>
      </c>
      <c r="E5030">
        <v>38</v>
      </c>
      <c r="F5030" t="s">
        <v>79</v>
      </c>
      <c r="G5030">
        <v>2020</v>
      </c>
      <c r="H5030" t="s">
        <v>13</v>
      </c>
      <c r="I5030" t="s">
        <v>84</v>
      </c>
      <c r="J5030" t="s">
        <v>80</v>
      </c>
      <c r="K5030">
        <v>48</v>
      </c>
      <c r="L5030" s="18">
        <v>43661</v>
      </c>
      <c r="M5030" s="18">
        <v>45122</v>
      </c>
      <c r="N5030" s="18">
        <v>44126</v>
      </c>
      <c r="O5030">
        <v>34890000</v>
      </c>
      <c r="P5030">
        <v>16640000</v>
      </c>
      <c r="Q5030">
        <v>18250000</v>
      </c>
      <c r="R5030">
        <v>478201</v>
      </c>
      <c r="S5030" t="s">
        <v>88</v>
      </c>
      <c r="T5030">
        <v>0.39878609434115281</v>
      </c>
      <c r="U5030">
        <v>-0.94690188143286291</v>
      </c>
      <c r="V5030">
        <v>0.36755510485368181</v>
      </c>
      <c r="W5030">
        <v>-0.60035697439746705</v>
      </c>
      <c r="X5030">
        <v>-1.425228628399082</v>
      </c>
      <c r="Y5030" t="str">
        <f t="shared" si="312"/>
        <v>37-48</v>
      </c>
      <c r="Z5030" s="20">
        <f t="shared" si="313"/>
        <v>0.47692748638578392</v>
      </c>
      <c r="AA5030" t="str">
        <f t="shared" si="314"/>
        <v>40%-60%</v>
      </c>
      <c r="AB5030">
        <f t="shared" si="315"/>
        <v>9.9159930972871822E-5</v>
      </c>
    </row>
    <row r="5031" spans="1:28" x14ac:dyDescent="0.25">
      <c r="A5031" t="s">
        <v>1140</v>
      </c>
      <c r="B5031" t="s">
        <v>1141</v>
      </c>
      <c r="C5031" t="s">
        <v>77</v>
      </c>
      <c r="D5031" t="s">
        <v>209</v>
      </c>
      <c r="E5031">
        <v>60</v>
      </c>
      <c r="F5031" t="s">
        <v>87</v>
      </c>
      <c r="G5031">
        <v>2019</v>
      </c>
      <c r="H5031" t="s">
        <v>15</v>
      </c>
      <c r="J5031" t="s">
        <v>80</v>
      </c>
      <c r="K5031">
        <v>60</v>
      </c>
      <c r="L5031" s="18">
        <v>43462</v>
      </c>
      <c r="M5031" s="18">
        <v>45288</v>
      </c>
      <c r="N5031" s="18">
        <v>43885</v>
      </c>
      <c r="O5031">
        <v>33600000</v>
      </c>
      <c r="P5031">
        <v>25600000</v>
      </c>
      <c r="Q5031">
        <v>8000000</v>
      </c>
      <c r="R5031">
        <v>630429</v>
      </c>
      <c r="S5031" t="s">
        <v>103</v>
      </c>
      <c r="T5031">
        <v>1.441801451841126</v>
      </c>
      <c r="U5031">
        <v>0.2232752464974746</v>
      </c>
      <c r="V5031">
        <v>0.32803285986234038</v>
      </c>
      <c r="W5031">
        <v>-0.3232542049251898</v>
      </c>
      <c r="X5031">
        <v>-0.4197062222492236</v>
      </c>
      <c r="Y5031" t="str">
        <f t="shared" si="312"/>
        <v>49-60</v>
      </c>
      <c r="Z5031" s="20">
        <f t="shared" si="313"/>
        <v>0.76190476190476186</v>
      </c>
      <c r="AA5031" t="str">
        <f t="shared" si="314"/>
        <v>60%-80%</v>
      </c>
      <c r="AB5031">
        <f t="shared" si="315"/>
        <v>1.3072598368321398E-4</v>
      </c>
    </row>
    <row r="5032" spans="1:28" x14ac:dyDescent="0.25">
      <c r="A5032" t="s">
        <v>1208</v>
      </c>
      <c r="B5032" t="s">
        <v>1209</v>
      </c>
      <c r="C5032" t="s">
        <v>77</v>
      </c>
      <c r="D5032" t="s">
        <v>98</v>
      </c>
      <c r="E5032">
        <v>246</v>
      </c>
      <c r="F5032" t="s">
        <v>117</v>
      </c>
      <c r="G5032">
        <v>2019</v>
      </c>
      <c r="H5032" t="s">
        <v>14</v>
      </c>
      <c r="J5032" t="s">
        <v>80</v>
      </c>
      <c r="K5032">
        <v>84</v>
      </c>
      <c r="L5032" s="18">
        <v>43460</v>
      </c>
      <c r="M5032" s="18">
        <v>46017</v>
      </c>
      <c r="N5032" s="18">
        <v>43822</v>
      </c>
      <c r="O5032">
        <v>42789731</v>
      </c>
      <c r="P5032">
        <v>12789731</v>
      </c>
      <c r="Q5032">
        <v>30000000</v>
      </c>
      <c r="R5032">
        <v>283367</v>
      </c>
      <c r="S5032" t="s">
        <v>182</v>
      </c>
      <c r="T5032">
        <v>0.94454994419579019</v>
      </c>
      <c r="U5032">
        <v>-1.6779319712497529</v>
      </c>
      <c r="V5032">
        <v>0.32803285986234038</v>
      </c>
      <c r="W5032">
        <v>-0.8276884569061429</v>
      </c>
      <c r="X5032">
        <v>0.43112042910834891</v>
      </c>
      <c r="Y5032" t="str">
        <f t="shared" si="312"/>
        <v>&gt;72</v>
      </c>
      <c r="Z5032" s="20">
        <f t="shared" si="313"/>
        <v>0.29889720503267481</v>
      </c>
      <c r="AA5032" t="str">
        <f t="shared" si="314"/>
        <v>20%-40%</v>
      </c>
      <c r="AB5032">
        <f t="shared" si="315"/>
        <v>5.8759082812436126E-5</v>
      </c>
    </row>
    <row r="5033" spans="1:28" x14ac:dyDescent="0.25">
      <c r="A5033" t="s">
        <v>10940</v>
      </c>
      <c r="B5033" t="s">
        <v>10941</v>
      </c>
      <c r="C5033" t="s">
        <v>77</v>
      </c>
      <c r="D5033" t="s">
        <v>450</v>
      </c>
      <c r="E5033">
        <v>61</v>
      </c>
      <c r="F5033" t="s">
        <v>87</v>
      </c>
      <c r="G5033">
        <v>2018</v>
      </c>
      <c r="H5033" t="s">
        <v>15</v>
      </c>
      <c r="J5033" t="s">
        <v>80</v>
      </c>
      <c r="K5033">
        <v>84</v>
      </c>
      <c r="L5033" s="18">
        <v>42825</v>
      </c>
      <c r="M5033" s="18">
        <v>45382</v>
      </c>
      <c r="N5033" s="18">
        <v>43291</v>
      </c>
      <c r="O5033">
        <v>31660000</v>
      </c>
      <c r="P5033">
        <v>15000000</v>
      </c>
      <c r="Q5033">
        <v>16660000</v>
      </c>
      <c r="R5033">
        <v>337064</v>
      </c>
      <c r="S5033" t="s">
        <v>419</v>
      </c>
      <c r="T5033">
        <v>0.77475674646323633</v>
      </c>
      <c r="U5033">
        <v>-0.95980988993064886</v>
      </c>
      <c r="V5033">
        <v>0.76277755476709586</v>
      </c>
      <c r="W5033">
        <v>-0.5840641524167911</v>
      </c>
      <c r="X5033">
        <v>-3.2966835268508812E-2</v>
      </c>
      <c r="Y5033" t="str">
        <f t="shared" si="312"/>
        <v>&gt;72</v>
      </c>
      <c r="Z5033" s="20">
        <f t="shared" si="313"/>
        <v>0.47378395451674038</v>
      </c>
      <c r="AA5033" t="str">
        <f t="shared" si="314"/>
        <v>40%-60%</v>
      </c>
      <c r="AB5033">
        <f t="shared" si="315"/>
        <v>6.9893712002777215E-5</v>
      </c>
    </row>
    <row r="5034" spans="1:28" x14ac:dyDescent="0.25">
      <c r="A5034" t="s">
        <v>10942</v>
      </c>
      <c r="B5034" t="s">
        <v>10943</v>
      </c>
      <c r="C5034" t="s">
        <v>77</v>
      </c>
      <c r="D5034" t="s">
        <v>116</v>
      </c>
      <c r="E5034">
        <v>49</v>
      </c>
      <c r="F5034" t="s">
        <v>87</v>
      </c>
      <c r="G5034">
        <v>2020</v>
      </c>
      <c r="H5034" t="s">
        <v>15</v>
      </c>
      <c r="I5034" t="s">
        <v>84</v>
      </c>
      <c r="J5034" t="s">
        <v>80</v>
      </c>
      <c r="K5034">
        <v>72</v>
      </c>
      <c r="L5034" s="18">
        <v>43528</v>
      </c>
      <c r="M5034" s="18">
        <v>45750</v>
      </c>
      <c r="N5034" s="18">
        <v>44295</v>
      </c>
      <c r="O5034">
        <v>34790000</v>
      </c>
      <c r="P5034">
        <v>31311000</v>
      </c>
      <c r="Q5034">
        <v>3479000</v>
      </c>
      <c r="R5034">
        <v>701704</v>
      </c>
      <c r="S5034" t="s">
        <v>85</v>
      </c>
      <c r="T5034">
        <v>-0.4986922365309176</v>
      </c>
      <c r="U5034">
        <v>0.79032357974038436</v>
      </c>
      <c r="V5034">
        <v>0.59574706209488915</v>
      </c>
      <c r="W5034">
        <v>-0.66279171610348975</v>
      </c>
      <c r="X5034">
        <v>0.58581618390063472</v>
      </c>
      <c r="Y5034" t="str">
        <f t="shared" si="312"/>
        <v>61-72</v>
      </c>
      <c r="Z5034" s="20">
        <f t="shared" si="313"/>
        <v>0.9</v>
      </c>
      <c r="AA5034" t="str">
        <f t="shared" si="314"/>
        <v>80%-100%</v>
      </c>
      <c r="AB5034">
        <f t="shared" si="315"/>
        <v>1.4550559326180425E-4</v>
      </c>
    </row>
    <row r="5035" spans="1:28" x14ac:dyDescent="0.25">
      <c r="A5035" t="s">
        <v>10944</v>
      </c>
      <c r="B5035" t="s">
        <v>10945</v>
      </c>
      <c r="C5035" t="s">
        <v>77</v>
      </c>
      <c r="D5035" t="s">
        <v>748</v>
      </c>
      <c r="E5035">
        <v>236</v>
      </c>
      <c r="F5035" t="s">
        <v>95</v>
      </c>
      <c r="G5035">
        <v>2019</v>
      </c>
      <c r="H5035" t="s">
        <v>16</v>
      </c>
      <c r="J5035" t="s">
        <v>96</v>
      </c>
      <c r="K5035">
        <v>84</v>
      </c>
      <c r="L5035" s="18">
        <v>43269</v>
      </c>
      <c r="M5035" s="18">
        <v>45826</v>
      </c>
      <c r="N5035" s="18">
        <v>44200</v>
      </c>
      <c r="O5035">
        <v>43550000</v>
      </c>
      <c r="P5035">
        <v>34500000</v>
      </c>
      <c r="Q5035">
        <v>9050000</v>
      </c>
      <c r="R5035">
        <v>754285</v>
      </c>
      <c r="S5035" t="s">
        <v>296</v>
      </c>
      <c r="T5035">
        <v>1.35690485297485</v>
      </c>
      <c r="U5035">
        <v>0.34764468971239698</v>
      </c>
      <c r="V5035">
        <v>0.4070773498450232</v>
      </c>
      <c r="W5035">
        <v>-0.18510193441895531</v>
      </c>
      <c r="X5035">
        <v>0.50846830650449182</v>
      </c>
      <c r="Y5035" t="str">
        <f t="shared" si="312"/>
        <v>&gt;72</v>
      </c>
      <c r="Z5035" s="20">
        <f t="shared" si="313"/>
        <v>0.79219288174512059</v>
      </c>
      <c r="AA5035" t="str">
        <f t="shared" si="314"/>
        <v>60%-80%</v>
      </c>
      <c r="AB5035">
        <f t="shared" si="315"/>
        <v>1.5640880829164436E-4</v>
      </c>
    </row>
    <row r="5036" spans="1:28" x14ac:dyDescent="0.25">
      <c r="A5036" t="s">
        <v>10946</v>
      </c>
      <c r="B5036" t="s">
        <v>10947</v>
      </c>
      <c r="C5036" t="s">
        <v>77</v>
      </c>
      <c r="D5036" t="s">
        <v>209</v>
      </c>
      <c r="E5036">
        <v>60</v>
      </c>
      <c r="F5036" t="s">
        <v>87</v>
      </c>
      <c r="G5036">
        <v>2019</v>
      </c>
      <c r="H5036" t="s">
        <v>15</v>
      </c>
      <c r="J5036" t="s">
        <v>80</v>
      </c>
      <c r="K5036">
        <v>84</v>
      </c>
      <c r="L5036" s="18">
        <v>43402</v>
      </c>
      <c r="M5036" s="18">
        <v>45959</v>
      </c>
      <c r="N5036" s="18">
        <v>43871</v>
      </c>
      <c r="O5036">
        <v>32500000</v>
      </c>
      <c r="P5036">
        <v>30875000</v>
      </c>
      <c r="Q5036">
        <v>1625000</v>
      </c>
      <c r="R5036">
        <v>629218</v>
      </c>
      <c r="S5036" t="s">
        <v>191</v>
      </c>
      <c r="T5036">
        <v>-3.7824985542557123E-2</v>
      </c>
      <c r="U5036">
        <v>0.99563418315592023</v>
      </c>
      <c r="V5036">
        <v>0.48612183982770601</v>
      </c>
      <c r="W5036">
        <v>-0.36149681598382721</v>
      </c>
      <c r="X5036">
        <v>-0.72909773183379534</v>
      </c>
      <c r="Y5036" t="str">
        <f t="shared" si="312"/>
        <v>&gt;72</v>
      </c>
      <c r="Z5036" s="20">
        <f t="shared" si="313"/>
        <v>0.95</v>
      </c>
      <c r="AA5036" t="str">
        <f t="shared" si="314"/>
        <v>80%-100%</v>
      </c>
      <c r="AB5036">
        <f t="shared" si="315"/>
        <v>1.3047487028862019E-4</v>
      </c>
    </row>
    <row r="5037" spans="1:28" x14ac:dyDescent="0.25">
      <c r="A5037" t="s">
        <v>1214</v>
      </c>
      <c r="B5037" t="s">
        <v>1215</v>
      </c>
      <c r="C5037" t="s">
        <v>77</v>
      </c>
      <c r="D5037" t="s">
        <v>421</v>
      </c>
      <c r="E5037">
        <v>38</v>
      </c>
      <c r="F5037" t="s">
        <v>87</v>
      </c>
      <c r="G5037">
        <v>2017</v>
      </c>
      <c r="H5037" t="s">
        <v>15</v>
      </c>
      <c r="J5037" t="s">
        <v>80</v>
      </c>
      <c r="K5037">
        <v>72</v>
      </c>
      <c r="L5037" s="18">
        <v>42716</v>
      </c>
      <c r="M5037" s="18">
        <v>44907</v>
      </c>
      <c r="N5037" s="18">
        <v>44012</v>
      </c>
      <c r="O5037">
        <v>34190000</v>
      </c>
      <c r="P5037">
        <v>17095000</v>
      </c>
      <c r="Q5037">
        <v>17095000</v>
      </c>
      <c r="R5037">
        <v>448761</v>
      </c>
      <c r="S5037" t="s">
        <v>322</v>
      </c>
      <c r="T5037">
        <v>1.332648681870199</v>
      </c>
      <c r="U5037">
        <v>-0.85216124758390532</v>
      </c>
      <c r="V5037">
        <v>0.99991102471514426</v>
      </c>
      <c r="W5037">
        <v>-0.40589823257269392</v>
      </c>
      <c r="X5037">
        <v>0.58581618390063472</v>
      </c>
      <c r="Y5037" t="str">
        <f t="shared" si="312"/>
        <v>61-72</v>
      </c>
      <c r="Z5037" s="20">
        <f t="shared" si="313"/>
        <v>0.5</v>
      </c>
      <c r="AA5037" t="str">
        <f t="shared" si="314"/>
        <v>40%-60%</v>
      </c>
      <c r="AB5037">
        <f t="shared" si="315"/>
        <v>9.3055242007684911E-5</v>
      </c>
    </row>
    <row r="5038" spans="1:28" x14ac:dyDescent="0.25">
      <c r="A5038" t="s">
        <v>10948</v>
      </c>
      <c r="B5038" t="s">
        <v>10949</v>
      </c>
      <c r="C5038" t="s">
        <v>77</v>
      </c>
      <c r="D5038" t="s">
        <v>149</v>
      </c>
      <c r="E5038">
        <v>84</v>
      </c>
      <c r="F5038" t="s">
        <v>79</v>
      </c>
      <c r="G5038">
        <v>2019</v>
      </c>
      <c r="H5038" t="s">
        <v>13</v>
      </c>
      <c r="J5038" t="s">
        <v>80</v>
      </c>
      <c r="K5038">
        <v>72</v>
      </c>
      <c r="L5038" s="18">
        <v>43237</v>
      </c>
      <c r="M5038" s="18">
        <v>45429</v>
      </c>
      <c r="N5038" s="18">
        <v>44193</v>
      </c>
      <c r="O5038">
        <v>38690000</v>
      </c>
      <c r="P5038">
        <v>33146400</v>
      </c>
      <c r="Q5038">
        <v>5543600</v>
      </c>
      <c r="R5038">
        <v>727254</v>
      </c>
      <c r="S5038" t="s">
        <v>208</v>
      </c>
      <c r="T5038">
        <v>-1.9176782461529751</v>
      </c>
      <c r="U5038">
        <v>0.61259644793389345</v>
      </c>
      <c r="V5038">
        <v>0.29057367605954748</v>
      </c>
      <c r="W5038">
        <v>0.70584980537251174</v>
      </c>
      <c r="X5038">
        <v>-0.18766259006079469</v>
      </c>
      <c r="Y5038" t="str">
        <f t="shared" si="312"/>
        <v>61-72</v>
      </c>
      <c r="Z5038" s="20">
        <f t="shared" si="313"/>
        <v>0.85671749806151465</v>
      </c>
      <c r="AA5038" t="str">
        <f t="shared" si="314"/>
        <v>80%-100%</v>
      </c>
      <c r="AB5038">
        <f t="shared" si="315"/>
        <v>1.5080365043097969E-4</v>
      </c>
    </row>
    <row r="5039" spans="1:28" x14ac:dyDescent="0.25">
      <c r="A5039" t="s">
        <v>10950</v>
      </c>
      <c r="B5039" t="s">
        <v>10951</v>
      </c>
      <c r="C5039" t="s">
        <v>77</v>
      </c>
      <c r="D5039" t="s">
        <v>246</v>
      </c>
      <c r="E5039">
        <v>40</v>
      </c>
      <c r="F5039" t="s">
        <v>87</v>
      </c>
      <c r="G5039">
        <v>2020</v>
      </c>
      <c r="H5039" t="s">
        <v>15</v>
      </c>
      <c r="I5039" t="s">
        <v>84</v>
      </c>
      <c r="J5039" t="s">
        <v>80</v>
      </c>
      <c r="K5039">
        <v>84</v>
      </c>
      <c r="L5039" s="18">
        <v>43712</v>
      </c>
      <c r="M5039" s="18">
        <v>46121</v>
      </c>
      <c r="N5039" s="18">
        <v>44082</v>
      </c>
      <c r="O5039">
        <v>35000000</v>
      </c>
      <c r="P5039">
        <v>15900000</v>
      </c>
      <c r="Q5039">
        <v>19100000</v>
      </c>
      <c r="R5039">
        <v>450747</v>
      </c>
      <c r="S5039" t="s">
        <v>466</v>
      </c>
      <c r="T5039">
        <v>0.31388949547487588</v>
      </c>
      <c r="U5039">
        <v>-1.03987379927811</v>
      </c>
      <c r="V5039">
        <v>-6.7189590051072792E-2</v>
      </c>
      <c r="W5039">
        <v>-0.16099742635509989</v>
      </c>
      <c r="X5039">
        <v>0.19907679691992</v>
      </c>
      <c r="Y5039" t="str">
        <f t="shared" si="312"/>
        <v>&gt;72</v>
      </c>
      <c r="Z5039" s="20">
        <f t="shared" si="313"/>
        <v>0.45428571428571429</v>
      </c>
      <c r="AA5039" t="str">
        <f t="shared" si="314"/>
        <v>40%-60%</v>
      </c>
      <c r="AB5039">
        <f t="shared" si="315"/>
        <v>9.3467059680404381E-5</v>
      </c>
    </row>
    <row r="5040" spans="1:28" x14ac:dyDescent="0.25">
      <c r="A5040" t="s">
        <v>10952</v>
      </c>
      <c r="B5040" t="s">
        <v>10953</v>
      </c>
      <c r="C5040" t="s">
        <v>77</v>
      </c>
      <c r="D5040" t="s">
        <v>197</v>
      </c>
      <c r="E5040">
        <v>60</v>
      </c>
      <c r="F5040" t="s">
        <v>117</v>
      </c>
      <c r="G5040">
        <v>2017</v>
      </c>
      <c r="H5040" t="s">
        <v>14</v>
      </c>
      <c r="J5040" t="s">
        <v>80</v>
      </c>
      <c r="K5040">
        <v>72</v>
      </c>
      <c r="L5040" s="18">
        <v>42653</v>
      </c>
      <c r="M5040" s="18">
        <v>44844</v>
      </c>
      <c r="N5040" s="18">
        <v>43560</v>
      </c>
      <c r="O5040">
        <v>43750000</v>
      </c>
      <c r="P5040">
        <v>21590000</v>
      </c>
      <c r="Q5040">
        <v>22160000</v>
      </c>
      <c r="R5040">
        <v>432920</v>
      </c>
      <c r="S5040" t="s">
        <v>675</v>
      </c>
      <c r="T5040">
        <v>-0.52294840763556816</v>
      </c>
      <c r="U5040">
        <v>-0.8789102862003294</v>
      </c>
      <c r="V5040">
        <v>-0.87695572978681735</v>
      </c>
      <c r="W5040">
        <v>-0.4587974134357044</v>
      </c>
      <c r="X5040">
        <v>-0.26501046745693763</v>
      </c>
      <c r="Y5040" t="str">
        <f t="shared" si="312"/>
        <v>61-72</v>
      </c>
      <c r="Z5040" s="20">
        <f t="shared" si="313"/>
        <v>0.49348571428571431</v>
      </c>
      <c r="AA5040" t="str">
        <f t="shared" si="314"/>
        <v>40%-60%</v>
      </c>
      <c r="AB5040">
        <f t="shared" si="315"/>
        <v>8.9770446562796117E-5</v>
      </c>
    </row>
    <row r="5041" spans="1:28" x14ac:dyDescent="0.25">
      <c r="A5041" t="s">
        <v>10954</v>
      </c>
      <c r="B5041" t="s">
        <v>10955</v>
      </c>
      <c r="C5041" t="s">
        <v>77</v>
      </c>
      <c r="D5041" t="s">
        <v>134</v>
      </c>
      <c r="E5041">
        <v>38</v>
      </c>
      <c r="F5041" t="s">
        <v>17</v>
      </c>
      <c r="G5041">
        <v>2021</v>
      </c>
      <c r="H5041" t="s">
        <v>17</v>
      </c>
      <c r="I5041" t="s">
        <v>84</v>
      </c>
      <c r="J5041" t="s">
        <v>80</v>
      </c>
      <c r="K5041">
        <v>72</v>
      </c>
      <c r="L5041" s="18">
        <v>43932</v>
      </c>
      <c r="M5041" s="18">
        <v>46330</v>
      </c>
      <c r="N5041" s="18">
        <v>44475</v>
      </c>
      <c r="O5041">
        <v>68286000</v>
      </c>
      <c r="P5041">
        <v>34143000</v>
      </c>
      <c r="Q5041">
        <v>34143000</v>
      </c>
      <c r="R5041">
        <v>875812</v>
      </c>
      <c r="S5041" t="s">
        <v>162</v>
      </c>
      <c r="T5041">
        <v>0.2411209821609242</v>
      </c>
      <c r="U5041">
        <v>-0.85216124758390532</v>
      </c>
      <c r="V5041">
        <v>0.24898836987965761</v>
      </c>
      <c r="W5041">
        <v>5.4353238903046597</v>
      </c>
      <c r="X5041">
        <v>0.74051193869292065</v>
      </c>
      <c r="Y5041" t="str">
        <f t="shared" si="312"/>
        <v>61-72</v>
      </c>
      <c r="Z5041" s="20">
        <f t="shared" si="313"/>
        <v>0.5</v>
      </c>
      <c r="AA5041" t="str">
        <f t="shared" si="314"/>
        <v>40%-60%</v>
      </c>
      <c r="AB5041">
        <f t="shared" si="315"/>
        <v>1.8160869062426222E-4</v>
      </c>
    </row>
    <row r="5042" spans="1:28" x14ac:dyDescent="0.25">
      <c r="A5042" t="s">
        <v>10956</v>
      </c>
      <c r="B5042" t="s">
        <v>10957</v>
      </c>
      <c r="C5042" t="s">
        <v>77</v>
      </c>
      <c r="D5042" t="s">
        <v>392</v>
      </c>
      <c r="E5042">
        <v>38</v>
      </c>
      <c r="F5042" t="s">
        <v>87</v>
      </c>
      <c r="G5042">
        <v>2019</v>
      </c>
      <c r="H5042" t="s">
        <v>15</v>
      </c>
      <c r="J5042" t="s">
        <v>80</v>
      </c>
      <c r="K5042">
        <v>84</v>
      </c>
      <c r="L5042" s="18">
        <v>43440</v>
      </c>
      <c r="M5042" s="18">
        <v>45820</v>
      </c>
      <c r="N5042" s="18">
        <v>43809</v>
      </c>
      <c r="O5042">
        <v>34030000</v>
      </c>
      <c r="P5042">
        <v>19843600</v>
      </c>
      <c r="Q5042">
        <v>14186400</v>
      </c>
      <c r="R5042">
        <v>414129</v>
      </c>
      <c r="S5042" t="s">
        <v>1047</v>
      </c>
      <c r="T5042">
        <v>0.44729843655045393</v>
      </c>
      <c r="U5042">
        <v>-0.51084971492379028</v>
      </c>
      <c r="V5042">
        <v>-0.18783242855449239</v>
      </c>
      <c r="W5042">
        <v>-0.67346109326315506</v>
      </c>
      <c r="X5042">
        <v>-0.57440197704150942</v>
      </c>
      <c r="Y5042" t="str">
        <f t="shared" si="312"/>
        <v>&gt;72</v>
      </c>
      <c r="Z5042" s="20">
        <f t="shared" si="313"/>
        <v>0.58312077578607113</v>
      </c>
      <c r="AA5042" t="str">
        <f t="shared" si="314"/>
        <v>40%-60%</v>
      </c>
      <c r="AB5042">
        <f t="shared" si="315"/>
        <v>8.5873938059235415E-5</v>
      </c>
    </row>
    <row r="5043" spans="1:28" x14ac:dyDescent="0.25">
      <c r="A5043" t="s">
        <v>10958</v>
      </c>
      <c r="B5043" t="s">
        <v>10959</v>
      </c>
      <c r="C5043" t="s">
        <v>77</v>
      </c>
      <c r="D5043" t="s">
        <v>2621</v>
      </c>
      <c r="E5043">
        <v>84</v>
      </c>
      <c r="F5043" t="s">
        <v>79</v>
      </c>
      <c r="G5043">
        <v>2020</v>
      </c>
      <c r="H5043" t="s">
        <v>13</v>
      </c>
      <c r="I5043" t="s">
        <v>84</v>
      </c>
      <c r="J5043" t="s">
        <v>80</v>
      </c>
      <c r="K5043">
        <v>48</v>
      </c>
      <c r="L5043" s="18">
        <v>43756</v>
      </c>
      <c r="M5043" s="18">
        <v>45217</v>
      </c>
      <c r="N5043" s="18">
        <v>44144</v>
      </c>
      <c r="O5043">
        <v>46356300</v>
      </c>
      <c r="P5043">
        <v>46356300</v>
      </c>
      <c r="Q5043">
        <v>0</v>
      </c>
      <c r="R5043">
        <v>1365506</v>
      </c>
      <c r="S5043" t="s">
        <v>208</v>
      </c>
      <c r="T5043">
        <v>-1.2263773696704341</v>
      </c>
      <c r="U5043">
        <v>1.2009447865714571</v>
      </c>
      <c r="V5043">
        <v>-0.22527857001643839</v>
      </c>
      <c r="W5043">
        <v>1.5550935273074791</v>
      </c>
      <c r="X5043">
        <v>1.2045992030697781</v>
      </c>
      <c r="Y5043" t="str">
        <f t="shared" si="312"/>
        <v>37-48</v>
      </c>
      <c r="Z5043" s="20">
        <f t="shared" si="313"/>
        <v>1</v>
      </c>
      <c r="AA5043" t="str">
        <f t="shared" si="314"/>
        <v>80%-100%</v>
      </c>
      <c r="AB5043">
        <f t="shared" si="315"/>
        <v>2.8315181420164809E-4</v>
      </c>
    </row>
    <row r="5044" spans="1:28" x14ac:dyDescent="0.25">
      <c r="A5044" t="s">
        <v>10960</v>
      </c>
      <c r="B5044" t="s">
        <v>10961</v>
      </c>
      <c r="C5044" t="s">
        <v>77</v>
      </c>
      <c r="D5044" t="s">
        <v>256</v>
      </c>
      <c r="E5044">
        <v>252</v>
      </c>
      <c r="F5044" t="s">
        <v>87</v>
      </c>
      <c r="G5044">
        <v>2018</v>
      </c>
      <c r="H5044" t="s">
        <v>15</v>
      </c>
      <c r="J5044" t="s">
        <v>80</v>
      </c>
      <c r="K5044">
        <v>48</v>
      </c>
      <c r="L5044" s="18">
        <v>43027</v>
      </c>
      <c r="M5044" s="18">
        <v>44488</v>
      </c>
      <c r="N5044" s="18">
        <v>44126</v>
      </c>
      <c r="O5044">
        <v>40870000</v>
      </c>
      <c r="P5044">
        <v>20870000</v>
      </c>
      <c r="Q5044">
        <v>20000000</v>
      </c>
      <c r="R5044">
        <v>628491</v>
      </c>
      <c r="S5044" t="s">
        <v>403</v>
      </c>
      <c r="T5044">
        <v>-0.89891905975765174</v>
      </c>
      <c r="U5044">
        <v>-0.80845676386197796</v>
      </c>
      <c r="V5044">
        <v>0.2094661248883162</v>
      </c>
      <c r="W5044">
        <v>0.49184060650135869</v>
      </c>
      <c r="X5044">
        <v>1.2045992030697781</v>
      </c>
      <c r="Y5044" t="str">
        <f t="shared" si="312"/>
        <v>37-48</v>
      </c>
      <c r="Z5044" s="20">
        <f t="shared" si="313"/>
        <v>0.51064350379251289</v>
      </c>
      <c r="AA5044" t="str">
        <f t="shared" si="314"/>
        <v>40%-60%</v>
      </c>
      <c r="AB5044">
        <f t="shared" si="315"/>
        <v>1.3032411930772035E-4</v>
      </c>
    </row>
    <row r="5045" spans="1:28" x14ac:dyDescent="0.25">
      <c r="A5045" t="s">
        <v>10962</v>
      </c>
      <c r="B5045" t="s">
        <v>10963</v>
      </c>
      <c r="C5045" t="s">
        <v>77</v>
      </c>
      <c r="D5045" t="s">
        <v>236</v>
      </c>
      <c r="E5045">
        <v>246</v>
      </c>
      <c r="F5045" t="s">
        <v>11</v>
      </c>
      <c r="G5045">
        <v>2021</v>
      </c>
      <c r="H5045" t="s">
        <v>11</v>
      </c>
      <c r="I5045" t="s">
        <v>188</v>
      </c>
      <c r="J5045" t="s">
        <v>80</v>
      </c>
      <c r="K5045">
        <v>84</v>
      </c>
      <c r="L5045" s="18">
        <v>44173</v>
      </c>
      <c r="M5045" s="18">
        <v>46611</v>
      </c>
      <c r="N5045" s="18">
        <v>44246</v>
      </c>
      <c r="O5045">
        <v>71171100</v>
      </c>
      <c r="P5045">
        <v>59000000</v>
      </c>
      <c r="Q5045">
        <v>12171100</v>
      </c>
      <c r="R5045">
        <v>1286159</v>
      </c>
      <c r="S5045" t="s">
        <v>182</v>
      </c>
      <c r="T5045">
        <v>0.31388949547487588</v>
      </c>
      <c r="U5045">
        <v>0.49873394952360062</v>
      </c>
      <c r="V5045">
        <v>0.6442108197930716</v>
      </c>
      <c r="W5045">
        <v>-0.39090813271457392</v>
      </c>
      <c r="X5045">
        <v>1.978077977031208</v>
      </c>
      <c r="Y5045" t="str">
        <f t="shared" si="312"/>
        <v>&gt;72</v>
      </c>
      <c r="Z5045" s="20">
        <f t="shared" si="313"/>
        <v>0.82898817076032261</v>
      </c>
      <c r="AA5045" t="str">
        <f t="shared" si="314"/>
        <v>80%-100%</v>
      </c>
      <c r="AB5045">
        <f t="shared" si="315"/>
        <v>2.6669839180624435E-4</v>
      </c>
    </row>
    <row r="5046" spans="1:28" x14ac:dyDescent="0.25">
      <c r="A5046" t="s">
        <v>10964</v>
      </c>
      <c r="B5046" t="s">
        <v>10965</v>
      </c>
      <c r="C5046" t="s">
        <v>77</v>
      </c>
      <c r="D5046" t="s">
        <v>362</v>
      </c>
      <c r="E5046">
        <v>76</v>
      </c>
      <c r="F5046" t="s">
        <v>117</v>
      </c>
      <c r="G5046">
        <v>2020</v>
      </c>
      <c r="H5046" t="s">
        <v>29</v>
      </c>
      <c r="I5046" t="s">
        <v>84</v>
      </c>
      <c r="J5046" t="s">
        <v>80</v>
      </c>
      <c r="K5046">
        <v>60</v>
      </c>
      <c r="L5046" s="18">
        <v>43796</v>
      </c>
      <c r="M5046" s="18">
        <v>45623</v>
      </c>
      <c r="N5046" s="18">
        <v>44503</v>
      </c>
      <c r="O5046">
        <v>50890000</v>
      </c>
      <c r="P5046">
        <v>30000000</v>
      </c>
      <c r="Q5046">
        <v>20890000</v>
      </c>
      <c r="R5046">
        <v>710965</v>
      </c>
      <c r="S5046" t="s">
        <v>413</v>
      </c>
      <c r="T5046">
        <v>0.14409629774232199</v>
      </c>
      <c r="U5046">
        <v>-0.48462743011180193</v>
      </c>
      <c r="V5046">
        <v>-0.2648008150077798</v>
      </c>
      <c r="W5046">
        <v>-0.32424991610166581</v>
      </c>
      <c r="X5046">
        <v>-0.80644560922993824</v>
      </c>
      <c r="Y5046" t="str">
        <f t="shared" si="312"/>
        <v>49-60</v>
      </c>
      <c r="Z5046" s="20">
        <f t="shared" si="313"/>
        <v>0.58950677932796225</v>
      </c>
      <c r="AA5046" t="str">
        <f t="shared" si="314"/>
        <v>40%-60%</v>
      </c>
      <c r="AB5046">
        <f t="shared" si="315"/>
        <v>1.4742595754531633E-4</v>
      </c>
    </row>
    <row r="5047" spans="1:28" x14ac:dyDescent="0.25">
      <c r="A5047" t="s">
        <v>10966</v>
      </c>
      <c r="B5047" t="s">
        <v>10967</v>
      </c>
      <c r="C5047" t="s">
        <v>77</v>
      </c>
      <c r="D5047" t="s">
        <v>130</v>
      </c>
      <c r="E5047">
        <v>74</v>
      </c>
      <c r="F5047" t="s">
        <v>79</v>
      </c>
      <c r="G5047">
        <v>2021</v>
      </c>
      <c r="H5047" t="s">
        <v>26</v>
      </c>
      <c r="I5047" t="s">
        <v>84</v>
      </c>
      <c r="J5047" t="s">
        <v>80</v>
      </c>
      <c r="K5047">
        <v>36</v>
      </c>
      <c r="L5047" s="18">
        <v>43901</v>
      </c>
      <c r="M5047" s="18">
        <v>45233</v>
      </c>
      <c r="N5047" s="18">
        <v>44470</v>
      </c>
      <c r="O5047">
        <v>52300000</v>
      </c>
      <c r="P5047">
        <v>15300000</v>
      </c>
      <c r="Q5047">
        <v>37000000</v>
      </c>
      <c r="R5047">
        <v>555936</v>
      </c>
      <c r="S5047" t="s">
        <v>168</v>
      </c>
      <c r="T5047">
        <v>-1.2748897118797351</v>
      </c>
      <c r="U5047">
        <v>-1.7040235982755181</v>
      </c>
      <c r="V5047">
        <v>-1.015723469843266</v>
      </c>
      <c r="W5047">
        <v>-0.77032852316289269</v>
      </c>
      <c r="X5047">
        <v>-1.270532873606796</v>
      </c>
      <c r="Y5047" t="str">
        <f t="shared" si="312"/>
        <v>25-36</v>
      </c>
      <c r="Z5047" s="20">
        <f t="shared" si="313"/>
        <v>0.29254302103250479</v>
      </c>
      <c r="AA5047" t="str">
        <f t="shared" si="314"/>
        <v>20%-40%</v>
      </c>
      <c r="AB5047">
        <f t="shared" si="315"/>
        <v>1.1527908846977416E-4</v>
      </c>
    </row>
    <row r="5048" spans="1:28" x14ac:dyDescent="0.25">
      <c r="A5048" t="s">
        <v>10968</v>
      </c>
      <c r="B5048" t="s">
        <v>10969</v>
      </c>
      <c r="C5048" t="s">
        <v>77</v>
      </c>
      <c r="D5048" t="s">
        <v>149</v>
      </c>
      <c r="E5048">
        <v>220</v>
      </c>
      <c r="F5048" t="s">
        <v>117</v>
      </c>
      <c r="G5048">
        <v>2018</v>
      </c>
      <c r="H5048" t="s">
        <v>14</v>
      </c>
      <c r="J5048" t="s">
        <v>80</v>
      </c>
      <c r="K5048">
        <v>72</v>
      </c>
      <c r="L5048" s="18">
        <v>43347</v>
      </c>
      <c r="M5048" s="18">
        <v>45391</v>
      </c>
      <c r="N5048" s="18">
        <v>44099</v>
      </c>
      <c r="O5048">
        <v>43050000</v>
      </c>
      <c r="P5048">
        <v>34440000</v>
      </c>
      <c r="Q5048">
        <v>8610000</v>
      </c>
      <c r="R5048">
        <v>743390</v>
      </c>
      <c r="S5048" t="s">
        <v>551</v>
      </c>
      <c r="T5048">
        <v>5.9199698876045093E-2</v>
      </c>
      <c r="U5048">
        <v>0.37970237290931202</v>
      </c>
      <c r="V5048">
        <v>9.1078860428797731E-2</v>
      </c>
      <c r="W5048">
        <v>-0.58977289649525322</v>
      </c>
      <c r="X5048">
        <v>2.4421652414080661</v>
      </c>
      <c r="Y5048" t="str">
        <f t="shared" si="312"/>
        <v>61-72</v>
      </c>
      <c r="Z5048" s="20">
        <f t="shared" si="313"/>
        <v>0.8</v>
      </c>
      <c r="AA5048" t="str">
        <f t="shared" si="314"/>
        <v>60%-80%</v>
      </c>
      <c r="AB5048">
        <f t="shared" si="315"/>
        <v>1.5414961718173567E-4</v>
      </c>
    </row>
    <row r="5049" spans="1:28" x14ac:dyDescent="0.25">
      <c r="A5049" t="s">
        <v>10970</v>
      </c>
      <c r="B5049" t="s">
        <v>10971</v>
      </c>
      <c r="C5049" t="s">
        <v>77</v>
      </c>
      <c r="D5049" t="s">
        <v>444</v>
      </c>
      <c r="E5049">
        <v>241</v>
      </c>
      <c r="F5049" t="s">
        <v>79</v>
      </c>
      <c r="G5049">
        <v>2019</v>
      </c>
      <c r="H5049" t="s">
        <v>13</v>
      </c>
      <c r="J5049" t="s">
        <v>80</v>
      </c>
      <c r="K5049">
        <v>84</v>
      </c>
      <c r="L5049" s="18">
        <v>43311</v>
      </c>
      <c r="M5049" s="18">
        <v>45855</v>
      </c>
      <c r="N5049" s="18">
        <v>43598</v>
      </c>
      <c r="O5049">
        <v>37440000</v>
      </c>
      <c r="P5049">
        <v>38055000</v>
      </c>
      <c r="Q5049">
        <v>0</v>
      </c>
      <c r="R5049">
        <v>780666</v>
      </c>
      <c r="S5049" t="s">
        <v>438</v>
      </c>
      <c r="T5049">
        <v>0.61709163428300773</v>
      </c>
      <c r="U5049">
        <v>1.268394584167907</v>
      </c>
      <c r="V5049">
        <v>0.56516632981038883</v>
      </c>
      <c r="W5049">
        <v>5.9475597570009552E-2</v>
      </c>
      <c r="X5049">
        <v>1.2045992030697781</v>
      </c>
      <c r="Y5049" t="str">
        <f t="shared" si="312"/>
        <v>&gt;72</v>
      </c>
      <c r="Z5049" s="20">
        <f t="shared" si="313"/>
        <v>1.0164262820512822</v>
      </c>
      <c r="AA5049" t="str">
        <f t="shared" si="314"/>
        <v>80%-100%</v>
      </c>
      <c r="AB5049">
        <f t="shared" si="315"/>
        <v>1.618791819190423E-4</v>
      </c>
    </row>
    <row r="5050" spans="1:28" x14ac:dyDescent="0.25">
      <c r="A5050" t="s">
        <v>10972</v>
      </c>
      <c r="B5050" t="s">
        <v>10973</v>
      </c>
      <c r="C5050" t="s">
        <v>77</v>
      </c>
      <c r="D5050" t="s">
        <v>211</v>
      </c>
      <c r="E5050">
        <v>60</v>
      </c>
      <c r="F5050" t="s">
        <v>117</v>
      </c>
      <c r="G5050">
        <v>2020</v>
      </c>
      <c r="H5050" t="s">
        <v>29</v>
      </c>
      <c r="I5050" t="s">
        <v>84</v>
      </c>
      <c r="J5050" t="s">
        <v>80</v>
      </c>
      <c r="K5050">
        <v>48</v>
      </c>
      <c r="L5050" s="18">
        <v>43862</v>
      </c>
      <c r="M5050" s="18">
        <v>45293</v>
      </c>
      <c r="N5050" s="18">
        <v>44258</v>
      </c>
      <c r="O5050">
        <v>52370000</v>
      </c>
      <c r="P5050">
        <v>23370000</v>
      </c>
      <c r="Q5050">
        <v>29000000</v>
      </c>
      <c r="R5050">
        <v>674617</v>
      </c>
      <c r="S5050" t="s">
        <v>191</v>
      </c>
      <c r="T5050">
        <v>-0.38953946655999011</v>
      </c>
      <c r="U5050">
        <v>-1.072878967123617</v>
      </c>
      <c r="V5050">
        <v>-0.62050101992985252</v>
      </c>
      <c r="W5050">
        <v>-0.32424991610166581</v>
      </c>
      <c r="X5050">
        <v>-1.1931849962106531</v>
      </c>
      <c r="Y5050" t="str">
        <f t="shared" si="312"/>
        <v>37-48</v>
      </c>
      <c r="Z5050" s="20">
        <f t="shared" si="313"/>
        <v>0.44624785182356314</v>
      </c>
      <c r="AA5050" t="str">
        <f t="shared" si="314"/>
        <v>40%-60%</v>
      </c>
      <c r="AB5050">
        <f t="shared" si="315"/>
        <v>1.3988882322104275E-4</v>
      </c>
    </row>
    <row r="5051" spans="1:28" x14ac:dyDescent="0.25">
      <c r="A5051" t="s">
        <v>10974</v>
      </c>
      <c r="B5051" t="s">
        <v>10975</v>
      </c>
      <c r="C5051" t="s">
        <v>77</v>
      </c>
      <c r="D5051" t="s">
        <v>301</v>
      </c>
      <c r="E5051">
        <v>27</v>
      </c>
      <c r="F5051" t="s">
        <v>17</v>
      </c>
      <c r="G5051">
        <v>2019</v>
      </c>
      <c r="H5051" t="s">
        <v>17</v>
      </c>
      <c r="I5051" t="s">
        <v>84</v>
      </c>
      <c r="J5051" t="s">
        <v>80</v>
      </c>
      <c r="K5051">
        <v>84</v>
      </c>
      <c r="L5051" s="18">
        <v>43476</v>
      </c>
      <c r="M5051" s="18">
        <v>46327</v>
      </c>
      <c r="N5051" s="18">
        <v>44153</v>
      </c>
      <c r="O5051">
        <v>56990000</v>
      </c>
      <c r="P5051">
        <v>56990000</v>
      </c>
      <c r="Q5051">
        <v>0</v>
      </c>
      <c r="R5051">
        <v>1196180</v>
      </c>
      <c r="S5051" t="s">
        <v>328</v>
      </c>
      <c r="T5051">
        <v>-2.099599529437854</v>
      </c>
      <c r="U5051">
        <v>1.2009447865714571</v>
      </c>
      <c r="V5051">
        <v>0.84182204474977862</v>
      </c>
      <c r="W5051">
        <v>0.50915469624537357</v>
      </c>
      <c r="X5051">
        <v>0.89520769348520657</v>
      </c>
      <c r="Y5051" t="str">
        <f t="shared" si="312"/>
        <v>&gt;72</v>
      </c>
      <c r="Z5051" s="20">
        <f t="shared" si="313"/>
        <v>1</v>
      </c>
      <c r="AA5051" t="str">
        <f t="shared" si="314"/>
        <v>80%-100%</v>
      </c>
      <c r="AB5051">
        <f t="shared" si="315"/>
        <v>2.4804031407531522E-4</v>
      </c>
    </row>
    <row r="5052" spans="1:28" x14ac:dyDescent="0.25">
      <c r="A5052" t="s">
        <v>10976</v>
      </c>
      <c r="B5052" t="s">
        <v>10977</v>
      </c>
      <c r="C5052" t="s">
        <v>77</v>
      </c>
      <c r="D5052" t="s">
        <v>1028</v>
      </c>
      <c r="E5052">
        <v>46</v>
      </c>
      <c r="F5052" t="s">
        <v>17</v>
      </c>
      <c r="G5052">
        <v>2018</v>
      </c>
      <c r="H5052" t="s">
        <v>17</v>
      </c>
      <c r="J5052" t="s">
        <v>80</v>
      </c>
      <c r="K5052">
        <v>48</v>
      </c>
      <c r="L5052" s="18">
        <v>42772</v>
      </c>
      <c r="M5052" s="18">
        <v>44349</v>
      </c>
      <c r="N5052" s="18">
        <v>43125</v>
      </c>
      <c r="O5052">
        <v>57590000</v>
      </c>
      <c r="P5052">
        <v>42590000</v>
      </c>
      <c r="Q5052">
        <v>15000000</v>
      </c>
      <c r="R5052">
        <v>1408449</v>
      </c>
      <c r="S5052" t="s">
        <v>287</v>
      </c>
      <c r="T5052">
        <v>1.478185708498102</v>
      </c>
      <c r="U5052">
        <v>0.13143304799425801</v>
      </c>
      <c r="V5052">
        <v>0.92086653473246149</v>
      </c>
      <c r="W5052">
        <v>1.521842748280241</v>
      </c>
      <c r="X5052">
        <v>0.1217289195237771</v>
      </c>
      <c r="Y5052" t="str">
        <f t="shared" si="312"/>
        <v>37-48</v>
      </c>
      <c r="Z5052" s="20">
        <f t="shared" si="313"/>
        <v>0.73953811425594718</v>
      </c>
      <c r="AA5052" t="str">
        <f t="shared" si="314"/>
        <v>60%-80%</v>
      </c>
      <c r="AB5052">
        <f t="shared" si="315"/>
        <v>2.920564900926814E-4</v>
      </c>
    </row>
    <row r="5053" spans="1:28" x14ac:dyDescent="0.25">
      <c r="A5053" t="s">
        <v>10978</v>
      </c>
      <c r="B5053" t="s">
        <v>10979</v>
      </c>
      <c r="C5053" t="s">
        <v>77</v>
      </c>
      <c r="D5053" t="s">
        <v>384</v>
      </c>
      <c r="E5053">
        <v>236</v>
      </c>
      <c r="F5053" t="s">
        <v>79</v>
      </c>
      <c r="G5053">
        <v>2020</v>
      </c>
      <c r="H5053" t="s">
        <v>26</v>
      </c>
      <c r="I5053" t="s">
        <v>84</v>
      </c>
      <c r="J5053" t="s">
        <v>80</v>
      </c>
      <c r="K5053">
        <v>84</v>
      </c>
      <c r="L5053" s="18">
        <v>43567</v>
      </c>
      <c r="M5053" s="18">
        <v>46360</v>
      </c>
      <c r="N5053" s="18">
        <v>44533</v>
      </c>
      <c r="O5053">
        <v>44990000</v>
      </c>
      <c r="P5053">
        <v>40491000</v>
      </c>
      <c r="Q5053">
        <v>4499000</v>
      </c>
      <c r="R5053">
        <v>849878</v>
      </c>
      <c r="S5053" t="s">
        <v>294</v>
      </c>
      <c r="T5053">
        <v>-0.63210117760649565</v>
      </c>
      <c r="U5053">
        <v>0.79032357974038436</v>
      </c>
      <c r="V5053">
        <v>0.84182204474977862</v>
      </c>
      <c r="W5053">
        <v>-0.7622977806208886</v>
      </c>
      <c r="X5053">
        <v>-1.3478807510029389</v>
      </c>
      <c r="Y5053" t="str">
        <f t="shared" si="312"/>
        <v>&gt;72</v>
      </c>
      <c r="Z5053" s="20">
        <f t="shared" si="313"/>
        <v>0.9</v>
      </c>
      <c r="AA5053" t="str">
        <f t="shared" si="314"/>
        <v>80%-100%</v>
      </c>
      <c r="AB5053">
        <f t="shared" si="315"/>
        <v>1.7623100707727998E-4</v>
      </c>
    </row>
    <row r="5054" spans="1:28" x14ac:dyDescent="0.25">
      <c r="A5054" t="s">
        <v>10980</v>
      </c>
      <c r="B5054" t="s">
        <v>10981</v>
      </c>
      <c r="C5054" t="s">
        <v>77</v>
      </c>
      <c r="D5054" t="s">
        <v>130</v>
      </c>
      <c r="E5054">
        <v>236</v>
      </c>
      <c r="F5054" t="s">
        <v>17</v>
      </c>
      <c r="G5054">
        <v>2021</v>
      </c>
      <c r="H5054" t="s">
        <v>17</v>
      </c>
      <c r="I5054" t="s">
        <v>84</v>
      </c>
      <c r="J5054" t="s">
        <v>80</v>
      </c>
      <c r="K5054">
        <v>72</v>
      </c>
      <c r="L5054" s="18">
        <v>43933</v>
      </c>
      <c r="M5054" s="18">
        <v>46360</v>
      </c>
      <c r="N5054" s="18">
        <v>44469</v>
      </c>
      <c r="O5054">
        <v>63250000</v>
      </c>
      <c r="P5054">
        <v>53250000</v>
      </c>
      <c r="Q5054">
        <v>10000000</v>
      </c>
      <c r="R5054">
        <v>1214037</v>
      </c>
      <c r="S5054" t="s">
        <v>359</v>
      </c>
      <c r="T5054">
        <v>-0.25613052548441212</v>
      </c>
      <c r="U5054">
        <v>0.55174129751047274</v>
      </c>
      <c r="V5054">
        <v>0.13042163490563341</v>
      </c>
      <c r="W5054">
        <v>0.98880536514011463</v>
      </c>
      <c r="X5054">
        <v>-0.57440197704150942</v>
      </c>
      <c r="Y5054" t="str">
        <f t="shared" si="312"/>
        <v>61-72</v>
      </c>
      <c r="Z5054" s="20">
        <f t="shared" si="313"/>
        <v>0.84189723320158105</v>
      </c>
      <c r="AA5054" t="str">
        <f t="shared" si="314"/>
        <v>80%-100%</v>
      </c>
      <c r="AB5054">
        <f t="shared" si="315"/>
        <v>2.5174314800368962E-4</v>
      </c>
    </row>
    <row r="5055" spans="1:28" x14ac:dyDescent="0.25">
      <c r="A5055" t="s">
        <v>1236</v>
      </c>
      <c r="B5055" t="s">
        <v>1237</v>
      </c>
      <c r="C5055" t="s">
        <v>77</v>
      </c>
      <c r="D5055" t="s">
        <v>256</v>
      </c>
      <c r="E5055">
        <v>49</v>
      </c>
      <c r="F5055" t="s">
        <v>117</v>
      </c>
      <c r="G5055">
        <v>2018</v>
      </c>
      <c r="H5055" t="s">
        <v>14</v>
      </c>
      <c r="J5055" t="s">
        <v>80</v>
      </c>
      <c r="K5055">
        <v>60</v>
      </c>
      <c r="L5055" s="18">
        <v>42944</v>
      </c>
      <c r="M5055" s="18">
        <v>44770</v>
      </c>
      <c r="N5055" s="18">
        <v>43440</v>
      </c>
      <c r="O5055">
        <v>45850000</v>
      </c>
      <c r="P5055">
        <v>40850000</v>
      </c>
      <c r="Q5055">
        <v>5000000</v>
      </c>
      <c r="R5055">
        <v>1082321</v>
      </c>
      <c r="S5055" t="s">
        <v>563</v>
      </c>
      <c r="T5055">
        <v>1.077958885271368</v>
      </c>
      <c r="U5055">
        <v>0.75315721096505261</v>
      </c>
      <c r="V5055">
        <v>0.48612183982770601</v>
      </c>
      <c r="W5055">
        <v>-0.14285855585323751</v>
      </c>
      <c r="X5055">
        <v>-1.0384892414183671</v>
      </c>
      <c r="Y5055" t="str">
        <f t="shared" si="312"/>
        <v>49-60</v>
      </c>
      <c r="Z5055" s="20">
        <f t="shared" si="313"/>
        <v>0.89094874591057793</v>
      </c>
      <c r="AA5055" t="str">
        <f t="shared" si="314"/>
        <v>80%-100%</v>
      </c>
      <c r="AB5055">
        <f t="shared" si="315"/>
        <v>2.2443047097452662E-4</v>
      </c>
    </row>
    <row r="5056" spans="1:28" x14ac:dyDescent="0.25">
      <c r="A5056" t="s">
        <v>10982</v>
      </c>
      <c r="B5056" t="s">
        <v>10983</v>
      </c>
      <c r="C5056" t="s">
        <v>77</v>
      </c>
      <c r="D5056" t="s">
        <v>134</v>
      </c>
      <c r="E5056">
        <v>38</v>
      </c>
      <c r="F5056" t="s">
        <v>20</v>
      </c>
      <c r="G5056">
        <v>2021</v>
      </c>
      <c r="H5056" t="s">
        <v>20</v>
      </c>
      <c r="I5056" t="s">
        <v>84</v>
      </c>
      <c r="J5056" t="s">
        <v>80</v>
      </c>
      <c r="K5056">
        <v>72</v>
      </c>
      <c r="L5056" s="18">
        <v>43902</v>
      </c>
      <c r="M5056" s="18">
        <v>46359</v>
      </c>
      <c r="N5056" s="18">
        <v>44529</v>
      </c>
      <c r="O5056">
        <v>124744200</v>
      </c>
      <c r="P5056">
        <v>62372100</v>
      </c>
      <c r="Q5056">
        <v>62372100</v>
      </c>
      <c r="R5056">
        <v>1599925</v>
      </c>
      <c r="S5056" t="s">
        <v>162</v>
      </c>
      <c r="T5056">
        <v>0.1562243832946473</v>
      </c>
      <c r="U5056">
        <v>-0.85216124758390532</v>
      </c>
      <c r="V5056">
        <v>0.24898836987965761</v>
      </c>
      <c r="W5056">
        <v>2.5490024665540112</v>
      </c>
      <c r="X5056">
        <v>-0.26501046745693763</v>
      </c>
      <c r="Y5056" t="str">
        <f t="shared" si="312"/>
        <v>61-72</v>
      </c>
      <c r="Z5056" s="20">
        <f t="shared" si="313"/>
        <v>0.5</v>
      </c>
      <c r="AA5056" t="str">
        <f t="shared" si="314"/>
        <v>40%-60%</v>
      </c>
      <c r="AB5056">
        <f t="shared" si="315"/>
        <v>3.3176102216802547E-4</v>
      </c>
    </row>
    <row r="5057" spans="1:28" x14ac:dyDescent="0.25">
      <c r="A5057" t="s">
        <v>10984</v>
      </c>
      <c r="B5057" t="s">
        <v>10985</v>
      </c>
      <c r="C5057" t="s">
        <v>77</v>
      </c>
      <c r="D5057" t="s">
        <v>149</v>
      </c>
      <c r="E5057">
        <v>27</v>
      </c>
      <c r="F5057" t="s">
        <v>17</v>
      </c>
      <c r="G5057">
        <v>2019</v>
      </c>
      <c r="H5057" t="s">
        <v>17</v>
      </c>
      <c r="J5057" t="s">
        <v>80</v>
      </c>
      <c r="K5057">
        <v>48</v>
      </c>
      <c r="L5057" s="18">
        <v>43251</v>
      </c>
      <c r="M5057" s="18">
        <v>44712</v>
      </c>
      <c r="N5057" s="18">
        <v>43915</v>
      </c>
      <c r="O5057">
        <v>57590000</v>
      </c>
      <c r="P5057">
        <v>39699297</v>
      </c>
      <c r="Q5057">
        <v>17890703</v>
      </c>
      <c r="R5057">
        <v>1111069</v>
      </c>
      <c r="S5057" t="s">
        <v>278</v>
      </c>
      <c r="T5057">
        <v>0.1198401266376715</v>
      </c>
      <c r="U5057">
        <v>-7.4676338088430022E-2</v>
      </c>
      <c r="V5057">
        <v>-0.1727946095577369</v>
      </c>
      <c r="W5057">
        <v>4.7843982867144863</v>
      </c>
      <c r="X5057">
        <v>0.50846830650449182</v>
      </c>
      <c r="Y5057" t="str">
        <f t="shared" si="312"/>
        <v>37-48</v>
      </c>
      <c r="Z5057" s="20">
        <f t="shared" si="313"/>
        <v>0.68934358395554785</v>
      </c>
      <c r="AA5057" t="str">
        <f t="shared" si="314"/>
        <v>60%-80%</v>
      </c>
      <c r="AB5057">
        <f t="shared" si="315"/>
        <v>2.3039166657137423E-4</v>
      </c>
    </row>
    <row r="5058" spans="1:28" x14ac:dyDescent="0.25">
      <c r="A5058" t="s">
        <v>10986</v>
      </c>
      <c r="B5058" t="s">
        <v>10987</v>
      </c>
      <c r="C5058" t="s">
        <v>77</v>
      </c>
      <c r="D5058" t="s">
        <v>560</v>
      </c>
      <c r="E5058">
        <v>291</v>
      </c>
      <c r="F5058" t="s">
        <v>79</v>
      </c>
      <c r="G5058">
        <v>2019</v>
      </c>
      <c r="H5058" t="s">
        <v>13</v>
      </c>
      <c r="I5058" t="s">
        <v>84</v>
      </c>
      <c r="J5058" t="s">
        <v>80</v>
      </c>
      <c r="K5058">
        <v>72</v>
      </c>
      <c r="L5058" s="18">
        <v>43514</v>
      </c>
      <c r="M5058" s="18">
        <v>45706</v>
      </c>
      <c r="N5058" s="18">
        <v>43543</v>
      </c>
      <c r="O5058">
        <v>37142850</v>
      </c>
      <c r="P5058">
        <v>38142850</v>
      </c>
      <c r="Q5058">
        <v>0</v>
      </c>
      <c r="R5058">
        <v>872035</v>
      </c>
      <c r="S5058" t="s">
        <v>343</v>
      </c>
      <c r="T5058">
        <v>0.93242185864346494</v>
      </c>
      <c r="U5058">
        <v>1.311496671209031</v>
      </c>
      <c r="V5058">
        <v>-0.12858344542062311</v>
      </c>
      <c r="W5058">
        <v>-0.17581593198714049</v>
      </c>
      <c r="X5058">
        <v>-0.34235834485308059</v>
      </c>
      <c r="Y5058" t="str">
        <f t="shared" si="312"/>
        <v>61-72</v>
      </c>
      <c r="Z5058" s="20">
        <f t="shared" si="313"/>
        <v>1.0269230821005928</v>
      </c>
      <c r="AA5058" t="str">
        <f t="shared" si="314"/>
        <v>80%-100%</v>
      </c>
      <c r="AB5058">
        <f t="shared" si="315"/>
        <v>1.8082549054880328E-4</v>
      </c>
    </row>
    <row r="5059" spans="1:28" x14ac:dyDescent="0.25">
      <c r="A5059" t="s">
        <v>10988</v>
      </c>
      <c r="B5059" t="s">
        <v>10989</v>
      </c>
      <c r="C5059" t="s">
        <v>77</v>
      </c>
      <c r="D5059" t="s">
        <v>134</v>
      </c>
      <c r="E5059">
        <v>7</v>
      </c>
      <c r="F5059" t="s">
        <v>17</v>
      </c>
      <c r="G5059">
        <v>2021</v>
      </c>
      <c r="H5059" t="s">
        <v>17</v>
      </c>
      <c r="I5059" t="s">
        <v>84</v>
      </c>
      <c r="J5059" t="s">
        <v>80</v>
      </c>
      <c r="K5059">
        <v>72</v>
      </c>
      <c r="L5059" s="18">
        <v>44144</v>
      </c>
      <c r="M5059" s="18">
        <v>46276</v>
      </c>
      <c r="N5059" s="18">
        <v>44466</v>
      </c>
      <c r="O5059">
        <v>61990000</v>
      </c>
      <c r="P5059">
        <v>30995000</v>
      </c>
      <c r="Q5059">
        <v>30995000</v>
      </c>
      <c r="R5059">
        <v>802814</v>
      </c>
      <c r="S5059" t="s">
        <v>400</v>
      </c>
      <c r="T5059">
        <v>0.1804805543992978</v>
      </c>
      <c r="U5059">
        <v>-0.85216124758390532</v>
      </c>
      <c r="V5059">
        <v>0.4070773498450232</v>
      </c>
      <c r="W5059">
        <v>-0.2029633334063064</v>
      </c>
      <c r="X5059">
        <v>-0.26501046745693763</v>
      </c>
      <c r="Y5059" t="str">
        <f t="shared" ref="Y5059:Y5122" si="316">IF(K5059&lt;=24,"&lt;=24",IF(AND(K5059&gt;=25,K5059&lt;=36),"25-36",IF(AND(K5059&gt;=37,K5059&lt;=48),"37-48",IF(AND(K5059&gt;=49,K5059&lt;=60),"49-60",IF(AND(K5059&gt;=61,K5059&lt;=72),"61-72","&gt;72")))))</f>
        <v>61-72</v>
      </c>
      <c r="Z5059" s="20">
        <f t="shared" ref="Z5059:Z5122" si="317">IF(P5059/O5059&gt;0.2,P5059/O5059,0.2)</f>
        <v>0.5</v>
      </c>
      <c r="AA5059" t="str">
        <f t="shared" ref="AA5059:AA5122" si="318">IF(Z5059&lt;=0.2,"20%",IF(AND(Z5059&gt;0.2,Z5059&lt;=0.4),"20%-40%",IF(AND(Z5059&gt;0.4,Z5059&lt;=0.6),"40%-60%",IF(AND(Z5059&gt;0.6,Z5059&lt;=0.8),"60%-80%","80%-100%"))))</f>
        <v>40%-60%</v>
      </c>
      <c r="AB5059">
        <f t="shared" ref="AB5059:AB5122" si="319">R5059/SUM($R$2:$R$5739)</f>
        <v>1.6647179914733578E-4</v>
      </c>
    </row>
    <row r="5060" spans="1:28" x14ac:dyDescent="0.25">
      <c r="A5060" t="s">
        <v>1160</v>
      </c>
      <c r="B5060" t="s">
        <v>1161</v>
      </c>
      <c r="C5060" t="s">
        <v>77</v>
      </c>
      <c r="D5060" t="s">
        <v>327</v>
      </c>
      <c r="E5060">
        <v>61</v>
      </c>
      <c r="F5060" t="s">
        <v>87</v>
      </c>
      <c r="G5060">
        <v>2020</v>
      </c>
      <c r="H5060" t="s">
        <v>15</v>
      </c>
      <c r="I5060" t="s">
        <v>84</v>
      </c>
      <c r="J5060" t="s">
        <v>80</v>
      </c>
      <c r="K5060">
        <v>84</v>
      </c>
      <c r="L5060" s="18">
        <v>43681</v>
      </c>
      <c r="M5060" s="18">
        <v>46120</v>
      </c>
      <c r="N5060" s="18">
        <v>44305</v>
      </c>
      <c r="O5060">
        <v>38070000</v>
      </c>
      <c r="P5060">
        <v>38070000</v>
      </c>
      <c r="Q5060">
        <v>0</v>
      </c>
      <c r="R5060">
        <v>789446</v>
      </c>
      <c r="S5060" t="s">
        <v>146</v>
      </c>
      <c r="T5060">
        <v>-0.8018943753390495</v>
      </c>
      <c r="U5060">
        <v>1.2009447865714571</v>
      </c>
      <c r="V5060">
        <v>0.69517143484082655</v>
      </c>
      <c r="W5060">
        <v>-0.63679270157452617</v>
      </c>
      <c r="X5060">
        <v>-0.88379348662608126</v>
      </c>
      <c r="Y5060" t="str">
        <f t="shared" si="316"/>
        <v>&gt;72</v>
      </c>
      <c r="Z5060" s="20">
        <f t="shared" si="317"/>
        <v>1</v>
      </c>
      <c r="AA5060" t="str">
        <f t="shared" si="318"/>
        <v>80%-100%</v>
      </c>
      <c r="AB5060">
        <f t="shared" si="319"/>
        <v>1.6369980586993706E-4</v>
      </c>
    </row>
    <row r="5061" spans="1:28" x14ac:dyDescent="0.25">
      <c r="A5061" t="s">
        <v>1169</v>
      </c>
      <c r="B5061" t="s">
        <v>1170</v>
      </c>
      <c r="C5061" t="s">
        <v>77</v>
      </c>
      <c r="D5061" t="s">
        <v>212</v>
      </c>
      <c r="E5061">
        <v>38</v>
      </c>
      <c r="F5061" t="s">
        <v>17</v>
      </c>
      <c r="G5061">
        <v>2018</v>
      </c>
      <c r="H5061" t="s">
        <v>17</v>
      </c>
      <c r="J5061" t="s">
        <v>80</v>
      </c>
      <c r="K5061">
        <v>72</v>
      </c>
      <c r="L5061" s="18">
        <v>42864</v>
      </c>
      <c r="M5061" s="18">
        <v>45174</v>
      </c>
      <c r="N5061" s="18">
        <v>43651</v>
      </c>
      <c r="O5061">
        <v>52990000</v>
      </c>
      <c r="P5061">
        <v>34990000</v>
      </c>
      <c r="Q5061">
        <v>18000000</v>
      </c>
      <c r="R5061">
        <v>796158</v>
      </c>
      <c r="S5061" t="s">
        <v>129</v>
      </c>
      <c r="T5061">
        <v>1.090086970823694</v>
      </c>
      <c r="U5061">
        <v>-0.19388097733858381</v>
      </c>
      <c r="V5061">
        <v>0.80229979975843724</v>
      </c>
      <c r="W5061">
        <v>-1.323621109214692E-2</v>
      </c>
      <c r="X5061">
        <v>-0.34235834485308059</v>
      </c>
      <c r="Y5061" t="str">
        <f t="shared" si="316"/>
        <v>61-72</v>
      </c>
      <c r="Z5061" s="20">
        <f t="shared" si="317"/>
        <v>0.66031326665408563</v>
      </c>
      <c r="AA5061" t="str">
        <f t="shared" si="318"/>
        <v>60%-80%</v>
      </c>
      <c r="AB5061">
        <f t="shared" si="319"/>
        <v>1.6509160859868482E-4</v>
      </c>
    </row>
    <row r="5062" spans="1:28" x14ac:dyDescent="0.25">
      <c r="A5062" t="s">
        <v>10990</v>
      </c>
      <c r="B5062" t="s">
        <v>10991</v>
      </c>
      <c r="C5062" t="s">
        <v>77</v>
      </c>
      <c r="D5062" t="s">
        <v>628</v>
      </c>
      <c r="E5062">
        <v>61</v>
      </c>
      <c r="F5062" t="s">
        <v>87</v>
      </c>
      <c r="G5062">
        <v>2019</v>
      </c>
      <c r="H5062" t="s">
        <v>15</v>
      </c>
      <c r="I5062" t="s">
        <v>84</v>
      </c>
      <c r="J5062" t="s">
        <v>80</v>
      </c>
      <c r="K5062">
        <v>84</v>
      </c>
      <c r="L5062" s="18">
        <v>43524</v>
      </c>
      <c r="M5062" s="18">
        <v>46081</v>
      </c>
      <c r="N5062" s="18">
        <v>44260</v>
      </c>
      <c r="O5062">
        <v>34112523</v>
      </c>
      <c r="P5062">
        <v>26998773</v>
      </c>
      <c r="Q5062">
        <v>7113750</v>
      </c>
      <c r="R5062">
        <v>531738</v>
      </c>
      <c r="S5062" t="s">
        <v>255</v>
      </c>
      <c r="T5062">
        <v>0.3745299232365023</v>
      </c>
      <c r="U5062">
        <v>0.34464441556268027</v>
      </c>
      <c r="V5062">
        <v>7.962171730601332E-2</v>
      </c>
      <c r="W5062">
        <v>-0.92792139058236922</v>
      </c>
      <c r="X5062">
        <v>-1.0384892414183671</v>
      </c>
      <c r="Y5062" t="str">
        <f t="shared" si="316"/>
        <v>&gt;72</v>
      </c>
      <c r="Z5062" s="20">
        <f t="shared" si="317"/>
        <v>0.7914622146242305</v>
      </c>
      <c r="AA5062" t="str">
        <f t="shared" si="318"/>
        <v>60%-80%</v>
      </c>
      <c r="AB5062">
        <f t="shared" si="319"/>
        <v>1.1026138250579342E-4</v>
      </c>
    </row>
    <row r="5063" spans="1:28" x14ac:dyDescent="0.25">
      <c r="A5063" t="s">
        <v>10992</v>
      </c>
      <c r="B5063" t="s">
        <v>10993</v>
      </c>
      <c r="C5063" t="s">
        <v>77</v>
      </c>
      <c r="D5063" t="s">
        <v>442</v>
      </c>
      <c r="E5063">
        <v>60</v>
      </c>
      <c r="F5063" t="s">
        <v>87</v>
      </c>
      <c r="G5063">
        <v>2020</v>
      </c>
      <c r="H5063" t="s">
        <v>24</v>
      </c>
      <c r="I5063" t="s">
        <v>84</v>
      </c>
      <c r="J5063" t="s">
        <v>80</v>
      </c>
      <c r="K5063">
        <v>84</v>
      </c>
      <c r="L5063" s="18">
        <v>43910</v>
      </c>
      <c r="M5063" s="18">
        <v>46466</v>
      </c>
      <c r="N5063" s="18">
        <v>44251</v>
      </c>
      <c r="O5063">
        <v>49720350</v>
      </c>
      <c r="P5063">
        <v>24720350</v>
      </c>
      <c r="Q5063">
        <v>25000000</v>
      </c>
      <c r="R5063">
        <v>519025</v>
      </c>
      <c r="S5063" t="s">
        <v>473</v>
      </c>
      <c r="T5063">
        <v>-1.638732278449494</v>
      </c>
      <c r="U5063">
        <v>-0.86370885540347109</v>
      </c>
      <c r="V5063">
        <v>0.16994387989697479</v>
      </c>
      <c r="W5063">
        <v>0.24064989278196611</v>
      </c>
      <c r="X5063">
        <v>-0.96114136402222416</v>
      </c>
      <c r="Y5063" t="str">
        <f t="shared" si="316"/>
        <v>&gt;72</v>
      </c>
      <c r="Z5063" s="20">
        <f t="shared" si="317"/>
        <v>0.49718777120434593</v>
      </c>
      <c r="AA5063" t="str">
        <f t="shared" si="318"/>
        <v>40%-60%</v>
      </c>
      <c r="AB5063">
        <f t="shared" si="319"/>
        <v>1.0762521026345574E-4</v>
      </c>
    </row>
    <row r="5064" spans="1:28" x14ac:dyDescent="0.25">
      <c r="A5064" t="s">
        <v>10994</v>
      </c>
      <c r="B5064" t="s">
        <v>10995</v>
      </c>
      <c r="C5064" t="s">
        <v>77</v>
      </c>
      <c r="D5064" t="s">
        <v>453</v>
      </c>
      <c r="E5064">
        <v>40</v>
      </c>
      <c r="F5064" t="s">
        <v>117</v>
      </c>
      <c r="G5064">
        <v>2018</v>
      </c>
      <c r="H5064" t="s">
        <v>14</v>
      </c>
      <c r="J5064" t="s">
        <v>80</v>
      </c>
      <c r="K5064">
        <v>84</v>
      </c>
      <c r="L5064" s="18">
        <v>42893</v>
      </c>
      <c r="M5064" s="18">
        <v>45479</v>
      </c>
      <c r="N5064" s="18">
        <v>44351</v>
      </c>
      <c r="O5064">
        <v>42850000</v>
      </c>
      <c r="P5064">
        <v>29850000</v>
      </c>
      <c r="Q5064">
        <v>13000000</v>
      </c>
      <c r="R5064">
        <v>605651</v>
      </c>
      <c r="S5064" t="s">
        <v>203</v>
      </c>
      <c r="T5064">
        <v>-0.11059349885650881</v>
      </c>
      <c r="U5064">
        <v>-4.4813833919544917E-2</v>
      </c>
      <c r="V5064">
        <v>0.43331597068354949</v>
      </c>
      <c r="W5064">
        <v>-0.75446352508437586</v>
      </c>
      <c r="X5064">
        <v>0.1217289195237771</v>
      </c>
      <c r="Y5064" t="str">
        <f t="shared" si="316"/>
        <v>&gt;72</v>
      </c>
      <c r="Z5064" s="20">
        <f t="shared" si="317"/>
        <v>0.6966161026837806</v>
      </c>
      <c r="AA5064" t="str">
        <f t="shared" si="318"/>
        <v>60%-80%</v>
      </c>
      <c r="AB5064">
        <f t="shared" si="319"/>
        <v>1.2558800871108759E-4</v>
      </c>
    </row>
    <row r="5065" spans="1:28" x14ac:dyDescent="0.25">
      <c r="A5065" t="s">
        <v>10996</v>
      </c>
      <c r="B5065" t="s">
        <v>10997</v>
      </c>
      <c r="C5065" t="s">
        <v>77</v>
      </c>
      <c r="D5065" t="s">
        <v>86</v>
      </c>
      <c r="E5065">
        <v>61</v>
      </c>
      <c r="F5065" t="s">
        <v>79</v>
      </c>
      <c r="G5065">
        <v>2020</v>
      </c>
      <c r="H5065" t="s">
        <v>13</v>
      </c>
      <c r="I5065" t="s">
        <v>84</v>
      </c>
      <c r="J5065" t="s">
        <v>80</v>
      </c>
      <c r="K5065">
        <v>84</v>
      </c>
      <c r="L5065" s="18">
        <v>43630</v>
      </c>
      <c r="M5065" s="18">
        <v>46187</v>
      </c>
      <c r="N5065" s="18">
        <v>44348</v>
      </c>
      <c r="O5065">
        <v>39070000</v>
      </c>
      <c r="P5065">
        <v>29070000</v>
      </c>
      <c r="Q5065">
        <v>10000000</v>
      </c>
      <c r="R5065">
        <v>627812</v>
      </c>
      <c r="S5065" t="s">
        <v>641</v>
      </c>
      <c r="T5065">
        <v>1.187111655242296</v>
      </c>
      <c r="U5065">
        <v>0.149956286875853</v>
      </c>
      <c r="V5065">
        <v>0.24898836987965761</v>
      </c>
      <c r="W5065">
        <v>-0.54225457202029126</v>
      </c>
      <c r="X5065">
        <v>-0.4197062222492236</v>
      </c>
      <c r="Y5065" t="str">
        <f t="shared" si="316"/>
        <v>&gt;72</v>
      </c>
      <c r="Z5065" s="20">
        <f t="shared" si="317"/>
        <v>0.74404914256462762</v>
      </c>
      <c r="AA5065" t="str">
        <f t="shared" si="318"/>
        <v>60%-80%</v>
      </c>
      <c r="AB5065">
        <f t="shared" si="319"/>
        <v>1.3018332162404638E-4</v>
      </c>
    </row>
    <row r="5066" spans="1:28" x14ac:dyDescent="0.25">
      <c r="A5066" t="s">
        <v>10998</v>
      </c>
      <c r="B5066" t="s">
        <v>10999</v>
      </c>
      <c r="C5066" t="s">
        <v>77</v>
      </c>
      <c r="D5066" t="s">
        <v>308</v>
      </c>
      <c r="E5066">
        <v>40</v>
      </c>
      <c r="F5066" t="s">
        <v>117</v>
      </c>
      <c r="G5066">
        <v>2018</v>
      </c>
      <c r="H5066" t="s">
        <v>14</v>
      </c>
      <c r="J5066" t="s">
        <v>80</v>
      </c>
      <c r="K5066">
        <v>60</v>
      </c>
      <c r="L5066" s="18">
        <v>43011</v>
      </c>
      <c r="M5066" s="18">
        <v>44630</v>
      </c>
      <c r="N5066" s="18">
        <v>43755</v>
      </c>
      <c r="O5066">
        <v>47650000</v>
      </c>
      <c r="P5066">
        <v>42885000</v>
      </c>
      <c r="Q5066">
        <v>4765000</v>
      </c>
      <c r="R5066">
        <v>1128164</v>
      </c>
      <c r="S5066" t="s">
        <v>203</v>
      </c>
      <c r="T5066">
        <v>1.126471227480669</v>
      </c>
      <c r="U5066">
        <v>0.79032357974038436</v>
      </c>
      <c r="V5066">
        <v>0.36755510485368181</v>
      </c>
      <c r="W5066">
        <v>-0.65980458257406194</v>
      </c>
      <c r="X5066">
        <v>1.0499034482774929</v>
      </c>
      <c r="Y5066" t="str">
        <f t="shared" si="316"/>
        <v>49-60</v>
      </c>
      <c r="Z5066" s="20">
        <f t="shared" si="317"/>
        <v>0.9</v>
      </c>
      <c r="AA5066" t="str">
        <f t="shared" si="318"/>
        <v>80%-100%</v>
      </c>
      <c r="AB5066">
        <f t="shared" si="319"/>
        <v>2.3393649190628829E-4</v>
      </c>
    </row>
    <row r="5067" spans="1:28" x14ac:dyDescent="0.25">
      <c r="A5067" t="s">
        <v>11000</v>
      </c>
      <c r="B5067" t="s">
        <v>11001</v>
      </c>
      <c r="C5067" t="s">
        <v>77</v>
      </c>
      <c r="D5067" t="s">
        <v>402</v>
      </c>
      <c r="E5067">
        <v>51</v>
      </c>
      <c r="F5067" t="s">
        <v>117</v>
      </c>
      <c r="G5067">
        <v>2018</v>
      </c>
      <c r="H5067" t="s">
        <v>14</v>
      </c>
      <c r="J5067" t="s">
        <v>80</v>
      </c>
      <c r="K5067">
        <v>60</v>
      </c>
      <c r="L5067" s="18">
        <v>42980</v>
      </c>
      <c r="M5067" s="18">
        <v>44601</v>
      </c>
      <c r="N5067" s="18">
        <v>43257</v>
      </c>
      <c r="O5067">
        <v>49150000</v>
      </c>
      <c r="P5067">
        <v>26910500</v>
      </c>
      <c r="Q5067">
        <v>22239500</v>
      </c>
      <c r="R5067">
        <v>686503</v>
      </c>
      <c r="S5067" t="s">
        <v>261</v>
      </c>
      <c r="T5067">
        <v>1.599466564021355</v>
      </c>
      <c r="U5067">
        <v>-0.65704307290354524</v>
      </c>
      <c r="V5067">
        <v>0.88134428974112011</v>
      </c>
      <c r="W5067">
        <v>-0.57297823608163334</v>
      </c>
      <c r="X5067">
        <v>1.2045992030697781</v>
      </c>
      <c r="Y5067" t="str">
        <f t="shared" si="316"/>
        <v>49-60</v>
      </c>
      <c r="Z5067" s="20">
        <f t="shared" si="317"/>
        <v>0.54751780264496441</v>
      </c>
      <c r="AA5067" t="str">
        <f t="shared" si="318"/>
        <v>40%-60%</v>
      </c>
      <c r="AB5067">
        <f t="shared" si="319"/>
        <v>1.4235350844659343E-4</v>
      </c>
    </row>
    <row r="5068" spans="1:28" x14ac:dyDescent="0.25">
      <c r="A5068" t="s">
        <v>11002</v>
      </c>
      <c r="B5068" t="s">
        <v>11003</v>
      </c>
      <c r="C5068" t="s">
        <v>77</v>
      </c>
      <c r="D5068" t="s">
        <v>78</v>
      </c>
      <c r="E5068">
        <v>61</v>
      </c>
      <c r="F5068" t="s">
        <v>117</v>
      </c>
      <c r="G5068">
        <v>2017</v>
      </c>
      <c r="H5068" t="s">
        <v>14</v>
      </c>
      <c r="J5068" t="s">
        <v>80</v>
      </c>
      <c r="K5068">
        <v>84</v>
      </c>
      <c r="L5068" s="18">
        <v>42719</v>
      </c>
      <c r="M5068" s="18">
        <v>45275</v>
      </c>
      <c r="N5068" s="18">
        <v>43350</v>
      </c>
      <c r="O5068">
        <v>48050000</v>
      </c>
      <c r="P5068">
        <v>24025000</v>
      </c>
      <c r="Q5068">
        <v>24025000</v>
      </c>
      <c r="R5068">
        <v>555810</v>
      </c>
      <c r="S5068" t="s">
        <v>262</v>
      </c>
      <c r="T5068">
        <v>1.4903137940504281</v>
      </c>
      <c r="U5068">
        <v>-0.85216124758390532</v>
      </c>
      <c r="V5068">
        <v>0.92086653473246149</v>
      </c>
      <c r="W5068">
        <v>-0.79093974451594495</v>
      </c>
      <c r="X5068">
        <v>0.27642467431606299</v>
      </c>
      <c r="Y5068" t="str">
        <f t="shared" si="316"/>
        <v>&gt;72</v>
      </c>
      <c r="Z5068" s="20">
        <f t="shared" si="317"/>
        <v>0.5</v>
      </c>
      <c r="AA5068" t="str">
        <f t="shared" si="318"/>
        <v>40%-60%</v>
      </c>
      <c r="AB5068">
        <f t="shared" si="319"/>
        <v>1.1525296106455629E-4</v>
      </c>
    </row>
    <row r="5069" spans="1:28" x14ac:dyDescent="0.25">
      <c r="A5069" t="s">
        <v>11004</v>
      </c>
      <c r="B5069" t="s">
        <v>11005</v>
      </c>
      <c r="C5069" t="s">
        <v>77</v>
      </c>
      <c r="D5069" t="s">
        <v>93</v>
      </c>
      <c r="E5069">
        <v>27</v>
      </c>
      <c r="F5069" t="s">
        <v>17</v>
      </c>
      <c r="G5069">
        <v>2018</v>
      </c>
      <c r="H5069" t="s">
        <v>17</v>
      </c>
      <c r="J5069" t="s">
        <v>80</v>
      </c>
      <c r="K5069">
        <v>24</v>
      </c>
      <c r="L5069" s="18">
        <v>43191</v>
      </c>
      <c r="M5069" s="18">
        <v>43834</v>
      </c>
      <c r="N5069" s="18">
        <v>43473</v>
      </c>
      <c r="O5069">
        <v>59390000</v>
      </c>
      <c r="P5069">
        <v>29390000</v>
      </c>
      <c r="Q5069">
        <v>30000000</v>
      </c>
      <c r="R5069">
        <v>1473103</v>
      </c>
      <c r="S5069" t="s">
        <v>328</v>
      </c>
      <c r="T5069">
        <v>0.77475674646323633</v>
      </c>
      <c r="U5069">
        <v>-0.87324888322685501</v>
      </c>
      <c r="V5069">
        <v>-0.2648008150077798</v>
      </c>
      <c r="W5069">
        <v>0.82438092333883661</v>
      </c>
      <c r="X5069">
        <v>1.668686467446636</v>
      </c>
      <c r="Y5069" t="str">
        <f t="shared" si="316"/>
        <v>&lt;=24</v>
      </c>
      <c r="Z5069" s="20">
        <f t="shared" si="317"/>
        <v>0.49486445529550427</v>
      </c>
      <c r="AA5069" t="str">
        <f t="shared" si="318"/>
        <v>40%-60%</v>
      </c>
      <c r="AB5069">
        <f t="shared" si="319"/>
        <v>3.0546316673518123E-4</v>
      </c>
    </row>
    <row r="5070" spans="1:28" x14ac:dyDescent="0.25">
      <c r="A5070" t="s">
        <v>11006</v>
      </c>
      <c r="B5070" t="s">
        <v>11007</v>
      </c>
      <c r="C5070" t="s">
        <v>77</v>
      </c>
      <c r="D5070" t="s">
        <v>368</v>
      </c>
      <c r="E5070">
        <v>48</v>
      </c>
      <c r="F5070" t="s">
        <v>17</v>
      </c>
      <c r="G5070">
        <v>2019</v>
      </c>
      <c r="H5070" t="s">
        <v>17</v>
      </c>
      <c r="J5070" t="s">
        <v>80</v>
      </c>
      <c r="K5070">
        <v>72</v>
      </c>
      <c r="L5070" s="18">
        <v>43322</v>
      </c>
      <c r="M5070" s="18">
        <v>45573</v>
      </c>
      <c r="N5070" s="18">
        <v>44253</v>
      </c>
      <c r="O5070">
        <v>63790000</v>
      </c>
      <c r="P5070">
        <v>31895000</v>
      </c>
      <c r="Q5070">
        <v>31895000</v>
      </c>
      <c r="R5070">
        <v>785452</v>
      </c>
      <c r="S5070" t="s">
        <v>407</v>
      </c>
      <c r="T5070">
        <v>1.3205205963178741</v>
      </c>
      <c r="U5070">
        <v>-0.85216124758390532</v>
      </c>
      <c r="V5070">
        <v>0.32803285986234038</v>
      </c>
      <c r="W5070">
        <v>1.1647827118183181</v>
      </c>
      <c r="X5070">
        <v>1.281947080465921</v>
      </c>
      <c r="Y5070" t="str">
        <f t="shared" si="316"/>
        <v>61-72</v>
      </c>
      <c r="Z5070" s="20">
        <f t="shared" si="317"/>
        <v>0.5</v>
      </c>
      <c r="AA5070" t="str">
        <f t="shared" si="318"/>
        <v>40%-60%</v>
      </c>
      <c r="AB5070">
        <f t="shared" si="319"/>
        <v>1.6287160859660292E-4</v>
      </c>
    </row>
    <row r="5071" spans="1:28" x14ac:dyDescent="0.25">
      <c r="A5071" t="s">
        <v>11008</v>
      </c>
      <c r="B5071" t="s">
        <v>11009</v>
      </c>
      <c r="C5071" t="s">
        <v>77</v>
      </c>
      <c r="D5071" t="s">
        <v>839</v>
      </c>
      <c r="E5071">
        <v>38</v>
      </c>
      <c r="F5071" t="s">
        <v>117</v>
      </c>
      <c r="G5071">
        <v>2021</v>
      </c>
      <c r="H5071" t="s">
        <v>29</v>
      </c>
      <c r="I5071" t="s">
        <v>84</v>
      </c>
      <c r="J5071" t="s">
        <v>80</v>
      </c>
      <c r="K5071">
        <v>72</v>
      </c>
      <c r="L5071" s="18">
        <v>43929</v>
      </c>
      <c r="M5071" s="18">
        <v>46238</v>
      </c>
      <c r="N5071" s="18">
        <v>44484</v>
      </c>
      <c r="O5071">
        <v>52250000</v>
      </c>
      <c r="P5071">
        <v>28250000</v>
      </c>
      <c r="Q5071">
        <v>24000000</v>
      </c>
      <c r="R5071">
        <v>693276</v>
      </c>
      <c r="S5071" t="s">
        <v>162</v>
      </c>
      <c r="T5071">
        <v>-0.81402246089137476</v>
      </c>
      <c r="U5071">
        <v>-0.68516219217413887</v>
      </c>
      <c r="V5071">
        <v>0.72325530977575447</v>
      </c>
      <c r="W5071">
        <v>-0.55406702561055099</v>
      </c>
      <c r="X5071">
        <v>-1.270532873606796</v>
      </c>
      <c r="Y5071" t="str">
        <f t="shared" si="316"/>
        <v>61-72</v>
      </c>
      <c r="Z5071" s="20">
        <f t="shared" si="317"/>
        <v>0.54066985645933019</v>
      </c>
      <c r="AA5071" t="str">
        <f t="shared" si="318"/>
        <v>40%-60%</v>
      </c>
      <c r="AB5071">
        <f t="shared" si="319"/>
        <v>1.4375796015723239E-4</v>
      </c>
    </row>
    <row r="5072" spans="1:28" x14ac:dyDescent="0.25">
      <c r="A5072" t="s">
        <v>11010</v>
      </c>
      <c r="B5072" t="s">
        <v>11011</v>
      </c>
      <c r="C5072" t="s">
        <v>77</v>
      </c>
      <c r="D5072" t="s">
        <v>254</v>
      </c>
      <c r="E5072">
        <v>48</v>
      </c>
      <c r="F5072" t="s">
        <v>12</v>
      </c>
      <c r="G5072">
        <v>2020</v>
      </c>
      <c r="H5072" t="s">
        <v>12</v>
      </c>
      <c r="I5072" t="s">
        <v>84</v>
      </c>
      <c r="J5072" t="s">
        <v>80</v>
      </c>
      <c r="K5072">
        <v>72</v>
      </c>
      <c r="L5072" s="18">
        <v>43536</v>
      </c>
      <c r="M5072" s="18">
        <v>45994</v>
      </c>
      <c r="N5072" s="18">
        <v>44229</v>
      </c>
      <c r="O5072">
        <v>67890000</v>
      </c>
      <c r="P5072">
        <v>33945000</v>
      </c>
      <c r="Q5072">
        <v>33945000</v>
      </c>
      <c r="R5072">
        <v>834643</v>
      </c>
      <c r="S5072" t="s">
        <v>407</v>
      </c>
      <c r="T5072">
        <v>0.32601758102720108</v>
      </c>
      <c r="U5072">
        <v>-0.85216124758390532</v>
      </c>
      <c r="V5072">
        <v>0.13042163490563341</v>
      </c>
      <c r="W5072">
        <v>-0.15929177310979661</v>
      </c>
      <c r="X5072">
        <v>0.43112042910834891</v>
      </c>
      <c r="Y5072" t="str">
        <f t="shared" si="316"/>
        <v>61-72</v>
      </c>
      <c r="Z5072" s="20">
        <f t="shared" si="317"/>
        <v>0.5</v>
      </c>
      <c r="AA5072" t="str">
        <f t="shared" si="318"/>
        <v>40%-60%</v>
      </c>
      <c r="AB5072">
        <f t="shared" si="319"/>
        <v>1.7307187200986751E-4</v>
      </c>
    </row>
    <row r="5073" spans="1:28" x14ac:dyDescent="0.25">
      <c r="A5073" t="s">
        <v>11012</v>
      </c>
      <c r="B5073" t="s">
        <v>11013</v>
      </c>
      <c r="C5073" t="s">
        <v>77</v>
      </c>
      <c r="D5073" t="s">
        <v>246</v>
      </c>
      <c r="E5073">
        <v>61</v>
      </c>
      <c r="F5073" t="s">
        <v>117</v>
      </c>
      <c r="G5073">
        <v>2020</v>
      </c>
      <c r="H5073" t="s">
        <v>14</v>
      </c>
      <c r="I5073" t="s">
        <v>84</v>
      </c>
      <c r="J5073" t="s">
        <v>80</v>
      </c>
      <c r="K5073">
        <v>84</v>
      </c>
      <c r="L5073" s="18">
        <v>43615</v>
      </c>
      <c r="M5073" s="18">
        <v>46172</v>
      </c>
      <c r="N5073" s="18">
        <v>43887</v>
      </c>
      <c r="O5073">
        <v>47990000</v>
      </c>
      <c r="P5073">
        <v>41990000</v>
      </c>
      <c r="Q5073">
        <v>6000000</v>
      </c>
      <c r="R5073">
        <v>884211</v>
      </c>
      <c r="S5073" t="s">
        <v>736</v>
      </c>
      <c r="T5073">
        <v>1.138599313032995</v>
      </c>
      <c r="U5073">
        <v>0.68756132314440244</v>
      </c>
      <c r="V5073">
        <v>0.88134428974112011</v>
      </c>
      <c r="W5073">
        <v>-0.41434651000136691</v>
      </c>
      <c r="X5073">
        <v>-0.18766259006079469</v>
      </c>
      <c r="Y5073" t="str">
        <f t="shared" si="316"/>
        <v>&gt;72</v>
      </c>
      <c r="Z5073" s="20">
        <f t="shared" si="317"/>
        <v>0.87497395290685565</v>
      </c>
      <c r="AA5073" t="str">
        <f t="shared" si="318"/>
        <v>80%-100%</v>
      </c>
      <c r="AB5073">
        <f t="shared" si="319"/>
        <v>1.8335031027842677E-4</v>
      </c>
    </row>
    <row r="5074" spans="1:28" x14ac:dyDescent="0.25">
      <c r="A5074" t="s">
        <v>11014</v>
      </c>
      <c r="B5074" t="s">
        <v>11015</v>
      </c>
      <c r="C5074" t="s">
        <v>77</v>
      </c>
      <c r="D5074" t="s">
        <v>128</v>
      </c>
      <c r="E5074">
        <v>38</v>
      </c>
      <c r="F5074" t="s">
        <v>87</v>
      </c>
      <c r="G5074">
        <v>2018</v>
      </c>
      <c r="H5074" t="s">
        <v>15</v>
      </c>
      <c r="J5074" t="s">
        <v>80</v>
      </c>
      <c r="K5074">
        <v>72</v>
      </c>
      <c r="L5074" s="18">
        <v>43027</v>
      </c>
      <c r="M5074" s="18">
        <v>45218</v>
      </c>
      <c r="N5074" s="18">
        <v>43371</v>
      </c>
      <c r="O5074">
        <v>38870000</v>
      </c>
      <c r="P5074">
        <v>38870000</v>
      </c>
      <c r="Q5074">
        <v>0</v>
      </c>
      <c r="R5074">
        <v>884442</v>
      </c>
      <c r="S5074" t="s">
        <v>336</v>
      </c>
      <c r="T5074">
        <v>1.393289109631825</v>
      </c>
      <c r="U5074">
        <v>1.2009447865714571</v>
      </c>
      <c r="V5074">
        <v>0.80229979975843724</v>
      </c>
      <c r="W5074">
        <v>-0.1122516057369647</v>
      </c>
      <c r="X5074">
        <v>0.58581618390063472</v>
      </c>
      <c r="Y5074" t="str">
        <f t="shared" si="316"/>
        <v>61-72</v>
      </c>
      <c r="Z5074" s="20">
        <f t="shared" si="317"/>
        <v>1</v>
      </c>
      <c r="AA5074" t="str">
        <f t="shared" si="318"/>
        <v>80%-100%</v>
      </c>
      <c r="AB5074">
        <f t="shared" si="319"/>
        <v>1.8339821052132618E-4</v>
      </c>
    </row>
    <row r="5075" spans="1:28" x14ac:dyDescent="0.25">
      <c r="A5075" t="s">
        <v>11016</v>
      </c>
      <c r="B5075" t="s">
        <v>11017</v>
      </c>
      <c r="C5075" t="s">
        <v>77</v>
      </c>
      <c r="D5075" t="s">
        <v>212</v>
      </c>
      <c r="E5075">
        <v>7</v>
      </c>
      <c r="F5075" t="s">
        <v>17</v>
      </c>
      <c r="G5075">
        <v>2018</v>
      </c>
      <c r="H5075" t="s">
        <v>17</v>
      </c>
      <c r="J5075" t="s">
        <v>80</v>
      </c>
      <c r="K5075">
        <v>72</v>
      </c>
      <c r="L5075" s="18">
        <v>42942</v>
      </c>
      <c r="M5075" s="18">
        <v>45133</v>
      </c>
      <c r="N5075" s="18">
        <v>44462</v>
      </c>
      <c r="O5075">
        <v>58000000</v>
      </c>
      <c r="P5075">
        <v>52200000</v>
      </c>
      <c r="Q5075">
        <v>5800000</v>
      </c>
      <c r="R5075">
        <v>1187752</v>
      </c>
      <c r="S5075" t="s">
        <v>307</v>
      </c>
      <c r="T5075">
        <v>0.39878609434115281</v>
      </c>
      <c r="U5075">
        <v>0.79032357974038436</v>
      </c>
      <c r="V5075">
        <v>0.80229979975843724</v>
      </c>
      <c r="W5075">
        <v>-0.24143459294143521</v>
      </c>
      <c r="X5075">
        <v>0.19907679691992</v>
      </c>
      <c r="Y5075" t="str">
        <f t="shared" si="316"/>
        <v>61-72</v>
      </c>
      <c r="Z5075" s="20">
        <f t="shared" si="317"/>
        <v>0.9</v>
      </c>
      <c r="AA5075" t="str">
        <f t="shared" si="318"/>
        <v>80%-100%</v>
      </c>
      <c r="AB5075">
        <f t="shared" si="319"/>
        <v>2.462926809707434E-4</v>
      </c>
    </row>
    <row r="5076" spans="1:28" x14ac:dyDescent="0.25">
      <c r="A5076" t="s">
        <v>11018</v>
      </c>
      <c r="B5076" t="s">
        <v>11019</v>
      </c>
      <c r="C5076" t="s">
        <v>77</v>
      </c>
      <c r="D5076" t="s">
        <v>215</v>
      </c>
      <c r="E5076">
        <v>15</v>
      </c>
      <c r="F5076" t="s">
        <v>87</v>
      </c>
      <c r="G5076">
        <v>2018</v>
      </c>
      <c r="H5076" t="s">
        <v>15</v>
      </c>
      <c r="J5076" t="s">
        <v>80</v>
      </c>
      <c r="K5076">
        <v>84</v>
      </c>
      <c r="L5076" s="18">
        <v>42918</v>
      </c>
      <c r="M5076" s="18">
        <v>45329</v>
      </c>
      <c r="N5076" s="18">
        <v>44343</v>
      </c>
      <c r="O5076">
        <v>39581000</v>
      </c>
      <c r="P5076">
        <v>37601950</v>
      </c>
      <c r="Q5076">
        <v>1979050</v>
      </c>
      <c r="R5076">
        <v>804731</v>
      </c>
      <c r="S5076" t="s">
        <v>311</v>
      </c>
      <c r="T5076">
        <v>0.55645120652138136</v>
      </c>
      <c r="U5076">
        <v>0.99563418315592023</v>
      </c>
      <c r="V5076">
        <v>1.078955514697826</v>
      </c>
      <c r="W5076">
        <v>0.12682019108723511</v>
      </c>
      <c r="X5076">
        <v>1.0499034482774929</v>
      </c>
      <c r="Y5076" t="str">
        <f t="shared" si="316"/>
        <v>&gt;72</v>
      </c>
      <c r="Z5076" s="20">
        <f t="shared" si="317"/>
        <v>0.95</v>
      </c>
      <c r="AA5076" t="str">
        <f t="shared" si="318"/>
        <v>80%-100%</v>
      </c>
      <c r="AB5076">
        <f t="shared" si="319"/>
        <v>1.6686930895529309E-4</v>
      </c>
    </row>
    <row r="5077" spans="1:28" x14ac:dyDescent="0.25">
      <c r="A5077" t="s">
        <v>11020</v>
      </c>
      <c r="B5077" t="s">
        <v>11021</v>
      </c>
      <c r="C5077" t="s">
        <v>77</v>
      </c>
      <c r="D5077" t="s">
        <v>93</v>
      </c>
      <c r="E5077">
        <v>51</v>
      </c>
      <c r="F5077" t="s">
        <v>87</v>
      </c>
      <c r="G5077">
        <v>2018</v>
      </c>
      <c r="H5077" t="s">
        <v>15</v>
      </c>
      <c r="J5077" t="s">
        <v>80</v>
      </c>
      <c r="K5077">
        <v>36</v>
      </c>
      <c r="L5077" s="18">
        <v>43089</v>
      </c>
      <c r="M5077" s="18">
        <v>44185</v>
      </c>
      <c r="N5077" s="18">
        <v>43112</v>
      </c>
      <c r="O5077">
        <v>31650000</v>
      </c>
      <c r="P5077">
        <v>18000000</v>
      </c>
      <c r="Q5077">
        <v>13650000</v>
      </c>
      <c r="R5077">
        <v>667479</v>
      </c>
      <c r="S5077" t="s">
        <v>261</v>
      </c>
      <c r="T5077">
        <v>1.453929537393452</v>
      </c>
      <c r="U5077">
        <v>-0.56998079739193619</v>
      </c>
      <c r="V5077">
        <v>0.28851061487099899</v>
      </c>
      <c r="W5077">
        <v>2.8858806508275971E-2</v>
      </c>
      <c r="X5077">
        <v>0.50846830650449182</v>
      </c>
      <c r="Y5077" t="str">
        <f t="shared" si="316"/>
        <v>25-36</v>
      </c>
      <c r="Z5077" s="20">
        <f t="shared" si="317"/>
        <v>0.56872037914691942</v>
      </c>
      <c r="AA5077" t="str">
        <f t="shared" si="318"/>
        <v>40%-60%</v>
      </c>
      <c r="AB5077">
        <f t="shared" si="319"/>
        <v>1.3840868497941558E-4</v>
      </c>
    </row>
    <row r="5078" spans="1:28" x14ac:dyDescent="0.25">
      <c r="A5078" t="s">
        <v>11022</v>
      </c>
      <c r="B5078" t="s">
        <v>11023</v>
      </c>
      <c r="C5078" t="s">
        <v>77</v>
      </c>
      <c r="D5078" t="s">
        <v>93</v>
      </c>
      <c r="E5078">
        <v>236</v>
      </c>
      <c r="F5078" t="s">
        <v>17</v>
      </c>
      <c r="G5078">
        <v>2018</v>
      </c>
      <c r="H5078" t="s">
        <v>17</v>
      </c>
      <c r="J5078" t="s">
        <v>80</v>
      </c>
      <c r="K5078">
        <v>60</v>
      </c>
      <c r="L5078" s="18">
        <v>42747</v>
      </c>
      <c r="M5078" s="18">
        <v>44896</v>
      </c>
      <c r="N5078" s="18">
        <v>44099</v>
      </c>
      <c r="O5078">
        <v>64390000</v>
      </c>
      <c r="P5078">
        <v>44390000</v>
      </c>
      <c r="Q5078">
        <v>20000000</v>
      </c>
      <c r="R5078">
        <v>1181723</v>
      </c>
      <c r="S5078" t="s">
        <v>309</v>
      </c>
      <c r="T5078">
        <v>1.5266980507074039</v>
      </c>
      <c r="U5078">
        <v>-7.4474399112880799E-2</v>
      </c>
      <c r="V5078">
        <v>0.56516632981038883</v>
      </c>
      <c r="W5078">
        <v>-0.41845249098942822</v>
      </c>
      <c r="X5078">
        <v>1.2045992030697781</v>
      </c>
      <c r="Y5078" t="str">
        <f t="shared" si="316"/>
        <v>49-60</v>
      </c>
      <c r="Z5078" s="20">
        <f t="shared" si="317"/>
        <v>0.68939276285137441</v>
      </c>
      <c r="AA5078" t="str">
        <f t="shared" si="318"/>
        <v>60%-80%</v>
      </c>
      <c r="AB5078">
        <f t="shared" si="319"/>
        <v>2.4504250536710505E-4</v>
      </c>
    </row>
    <row r="5079" spans="1:28" x14ac:dyDescent="0.25">
      <c r="A5079" t="s">
        <v>11024</v>
      </c>
      <c r="B5079" t="s">
        <v>11025</v>
      </c>
      <c r="C5079" t="s">
        <v>77</v>
      </c>
      <c r="D5079" t="s">
        <v>134</v>
      </c>
      <c r="E5079">
        <v>61</v>
      </c>
      <c r="F5079" t="s">
        <v>12</v>
      </c>
      <c r="G5079">
        <v>2021</v>
      </c>
      <c r="H5079" t="s">
        <v>12</v>
      </c>
      <c r="I5079" t="s">
        <v>84</v>
      </c>
      <c r="J5079" t="s">
        <v>80</v>
      </c>
      <c r="K5079">
        <v>72</v>
      </c>
      <c r="L5079" s="18">
        <v>43840</v>
      </c>
      <c r="M5079" s="18">
        <v>46296</v>
      </c>
      <c r="N5079" s="18">
        <v>44340</v>
      </c>
      <c r="O5079">
        <v>78058600</v>
      </c>
      <c r="P5079">
        <v>39029300</v>
      </c>
      <c r="Q5079">
        <v>39029300</v>
      </c>
      <c r="R5079">
        <v>1008468</v>
      </c>
      <c r="S5079" t="s">
        <v>641</v>
      </c>
      <c r="T5079">
        <v>-9.8465413304183499E-2</v>
      </c>
      <c r="U5079">
        <v>-0.85216124758390532</v>
      </c>
      <c r="V5079">
        <v>0.36755510485368181</v>
      </c>
      <c r="W5079">
        <v>-0.36268436751363747</v>
      </c>
      <c r="X5079">
        <v>0.43112042910834891</v>
      </c>
      <c r="Y5079" t="str">
        <f t="shared" si="316"/>
        <v>61-72</v>
      </c>
      <c r="Z5079" s="20">
        <f t="shared" si="317"/>
        <v>0.5</v>
      </c>
      <c r="AA5079" t="str">
        <f t="shared" si="318"/>
        <v>40%-60%</v>
      </c>
      <c r="AB5079">
        <f t="shared" si="319"/>
        <v>2.0911628639076475E-4</v>
      </c>
    </row>
    <row r="5080" spans="1:28" x14ac:dyDescent="0.25">
      <c r="A5080" t="s">
        <v>11026</v>
      </c>
      <c r="B5080" t="s">
        <v>11027</v>
      </c>
      <c r="C5080" t="s">
        <v>77</v>
      </c>
      <c r="D5080" t="s">
        <v>112</v>
      </c>
      <c r="E5080">
        <v>220</v>
      </c>
      <c r="F5080" t="s">
        <v>79</v>
      </c>
      <c r="G5080">
        <v>2018</v>
      </c>
      <c r="H5080" t="s">
        <v>13</v>
      </c>
      <c r="J5080" t="s">
        <v>80</v>
      </c>
      <c r="K5080">
        <v>48</v>
      </c>
      <c r="L5080" s="18">
        <v>43206</v>
      </c>
      <c r="M5080" s="18">
        <v>44667</v>
      </c>
      <c r="N5080" s="18">
        <v>44012</v>
      </c>
      <c r="O5080">
        <v>41035987</v>
      </c>
      <c r="P5080">
        <v>12310796</v>
      </c>
      <c r="Q5080">
        <v>28725191</v>
      </c>
      <c r="R5080">
        <v>344001</v>
      </c>
      <c r="S5080" t="s">
        <v>113</v>
      </c>
      <c r="T5080">
        <v>1.0051903719574169</v>
      </c>
      <c r="U5080">
        <v>-1.6734036612460499</v>
      </c>
      <c r="V5080">
        <v>-1.250041375058131</v>
      </c>
      <c r="W5080">
        <v>-0.63222338298567804</v>
      </c>
      <c r="X5080">
        <v>0.50846830650449182</v>
      </c>
      <c r="Y5080" t="str">
        <f t="shared" si="316"/>
        <v>37-48</v>
      </c>
      <c r="Z5080" s="20">
        <f t="shared" si="317"/>
        <v>0.29999999756311452</v>
      </c>
      <c r="AA5080" t="str">
        <f t="shared" si="318"/>
        <v>20%-40%</v>
      </c>
      <c r="AB5080">
        <f t="shared" si="319"/>
        <v>7.1332170812271161E-5</v>
      </c>
    </row>
    <row r="5081" spans="1:28" x14ac:dyDescent="0.25">
      <c r="A5081" t="s">
        <v>11028</v>
      </c>
      <c r="B5081" t="s">
        <v>11029</v>
      </c>
      <c r="C5081" t="s">
        <v>77</v>
      </c>
      <c r="D5081" t="s">
        <v>555</v>
      </c>
      <c r="E5081">
        <v>46</v>
      </c>
      <c r="F5081" t="s">
        <v>17</v>
      </c>
      <c r="G5081">
        <v>2020</v>
      </c>
      <c r="H5081" t="s">
        <v>110</v>
      </c>
      <c r="I5081" t="s">
        <v>84</v>
      </c>
      <c r="J5081" t="s">
        <v>80</v>
      </c>
      <c r="K5081">
        <v>60</v>
      </c>
      <c r="L5081" s="18">
        <v>43852</v>
      </c>
      <c r="M5081" s="18">
        <v>45679</v>
      </c>
      <c r="N5081" s="18">
        <v>44336</v>
      </c>
      <c r="O5081">
        <v>52000000</v>
      </c>
      <c r="P5081">
        <v>31018245</v>
      </c>
      <c r="Q5081">
        <v>20981755</v>
      </c>
      <c r="R5081">
        <v>691032</v>
      </c>
      <c r="S5081" t="s">
        <v>235</v>
      </c>
      <c r="T5081">
        <v>-9.8465413304183499E-2</v>
      </c>
      <c r="U5081">
        <v>-0.45589243641582949</v>
      </c>
      <c r="V5081">
        <v>-1.3049033099534719</v>
      </c>
      <c r="W5081">
        <v>0.88069336892443417</v>
      </c>
      <c r="X5081">
        <v>-0.18766259006079469</v>
      </c>
      <c r="Y5081" t="str">
        <f t="shared" si="316"/>
        <v>49-60</v>
      </c>
      <c r="Z5081" s="20">
        <f t="shared" si="317"/>
        <v>0.59650471153846152</v>
      </c>
      <c r="AA5081" t="str">
        <f t="shared" si="318"/>
        <v>40%-60%</v>
      </c>
      <c r="AB5081">
        <f t="shared" si="319"/>
        <v>1.4329264351192397E-4</v>
      </c>
    </row>
    <row r="5082" spans="1:28" x14ac:dyDescent="0.25">
      <c r="A5082" t="s">
        <v>11030</v>
      </c>
      <c r="B5082" t="s">
        <v>11031</v>
      </c>
      <c r="C5082" t="s">
        <v>77</v>
      </c>
      <c r="D5082" t="s">
        <v>93</v>
      </c>
      <c r="E5082">
        <v>60</v>
      </c>
      <c r="F5082" t="s">
        <v>87</v>
      </c>
      <c r="G5082">
        <v>2018</v>
      </c>
      <c r="H5082" t="s">
        <v>15</v>
      </c>
      <c r="J5082" t="s">
        <v>80</v>
      </c>
      <c r="K5082">
        <v>84</v>
      </c>
      <c r="L5082" s="18">
        <v>43026</v>
      </c>
      <c r="M5082" s="18">
        <v>45583</v>
      </c>
      <c r="N5082" s="18">
        <v>43341</v>
      </c>
      <c r="O5082">
        <v>45660000</v>
      </c>
      <c r="P5082">
        <v>40360000</v>
      </c>
      <c r="Q5082">
        <v>5300000</v>
      </c>
      <c r="R5082">
        <v>929075</v>
      </c>
      <c r="S5082" t="s">
        <v>675</v>
      </c>
      <c r="T5082">
        <v>-1.214249284118109</v>
      </c>
      <c r="U5082">
        <v>0.72431482682448245</v>
      </c>
      <c r="V5082">
        <v>1.078955514697826</v>
      </c>
      <c r="W5082">
        <v>-0.58648353143339227</v>
      </c>
      <c r="X5082">
        <v>-1.3478807510029389</v>
      </c>
      <c r="Y5082" t="str">
        <f t="shared" si="316"/>
        <v>&gt;72</v>
      </c>
      <c r="Z5082" s="20">
        <f t="shared" si="317"/>
        <v>0.88392466053438457</v>
      </c>
      <c r="AA5082" t="str">
        <f t="shared" si="318"/>
        <v>80%-100%</v>
      </c>
      <c r="AB5082">
        <f t="shared" si="319"/>
        <v>1.9265332541885293E-4</v>
      </c>
    </row>
    <row r="5083" spans="1:28" x14ac:dyDescent="0.25">
      <c r="A5083" t="s">
        <v>11032</v>
      </c>
      <c r="B5083" t="s">
        <v>11033</v>
      </c>
      <c r="C5083" t="s">
        <v>77</v>
      </c>
      <c r="D5083" t="s">
        <v>141</v>
      </c>
      <c r="E5083">
        <v>220</v>
      </c>
      <c r="F5083" t="s">
        <v>142</v>
      </c>
      <c r="G5083">
        <v>2017</v>
      </c>
      <c r="H5083" t="s">
        <v>143</v>
      </c>
      <c r="J5083" t="s">
        <v>80</v>
      </c>
      <c r="K5083">
        <v>84</v>
      </c>
      <c r="L5083" s="18">
        <v>42765</v>
      </c>
      <c r="M5083" s="18">
        <v>45321</v>
      </c>
      <c r="N5083" s="18">
        <v>42957</v>
      </c>
      <c r="O5083">
        <v>29750000</v>
      </c>
      <c r="P5083">
        <v>26775000</v>
      </c>
      <c r="Q5083">
        <v>2975000</v>
      </c>
      <c r="R5083">
        <v>533126</v>
      </c>
      <c r="S5083" t="s">
        <v>113</v>
      </c>
      <c r="T5083">
        <v>-2.4391859249029619</v>
      </c>
      <c r="U5083">
        <v>0.79032357974038436</v>
      </c>
      <c r="V5083">
        <v>0.20898802429065591</v>
      </c>
      <c r="W5083">
        <v>-0.79620506521714973</v>
      </c>
      <c r="X5083">
        <v>-0.72909773183379534</v>
      </c>
      <c r="Y5083" t="str">
        <f t="shared" si="316"/>
        <v>&gt;72</v>
      </c>
      <c r="Z5083" s="20">
        <f t="shared" si="317"/>
        <v>0.9</v>
      </c>
      <c r="AA5083" t="str">
        <f t="shared" si="318"/>
        <v>80%-100%</v>
      </c>
      <c r="AB5083">
        <f t="shared" si="319"/>
        <v>1.1054919868390753E-4</v>
      </c>
    </row>
    <row r="5084" spans="1:28" x14ac:dyDescent="0.25">
      <c r="A5084" t="s">
        <v>11034</v>
      </c>
      <c r="B5084" t="s">
        <v>11035</v>
      </c>
      <c r="C5084" t="s">
        <v>77</v>
      </c>
      <c r="D5084" t="s">
        <v>244</v>
      </c>
      <c r="E5084">
        <v>49</v>
      </c>
      <c r="F5084" t="s">
        <v>95</v>
      </c>
      <c r="G5084">
        <v>2015</v>
      </c>
      <c r="H5084" t="s">
        <v>16</v>
      </c>
      <c r="J5084" t="s">
        <v>96</v>
      </c>
      <c r="K5084">
        <v>72</v>
      </c>
      <c r="L5084" s="18">
        <v>43000</v>
      </c>
      <c r="M5084" s="18">
        <v>45191</v>
      </c>
      <c r="N5084" s="18">
        <v>44496</v>
      </c>
      <c r="O5084">
        <v>31200000</v>
      </c>
      <c r="P5084">
        <v>28000000</v>
      </c>
      <c r="Q5084">
        <v>3200000</v>
      </c>
      <c r="R5084">
        <v>648237</v>
      </c>
      <c r="S5084" t="s">
        <v>135</v>
      </c>
      <c r="T5084">
        <v>0.2168648110562737</v>
      </c>
      <c r="U5084">
        <v>0.77979483084727996</v>
      </c>
      <c r="V5084">
        <v>1.039433269706485</v>
      </c>
      <c r="W5084">
        <v>-0.31599067443984669</v>
      </c>
      <c r="X5084">
        <v>-1.0384892414183671</v>
      </c>
      <c r="Y5084" t="str">
        <f t="shared" si="316"/>
        <v>61-72</v>
      </c>
      <c r="Z5084" s="20">
        <f t="shared" si="317"/>
        <v>0.89743589743589747</v>
      </c>
      <c r="AA5084" t="str">
        <f t="shared" si="318"/>
        <v>80%-100%</v>
      </c>
      <c r="AB5084">
        <f t="shared" si="319"/>
        <v>1.3441865695400367E-4</v>
      </c>
    </row>
    <row r="5085" spans="1:28" x14ac:dyDescent="0.25">
      <c r="A5085" t="s">
        <v>11036</v>
      </c>
      <c r="B5085" t="s">
        <v>11037</v>
      </c>
      <c r="C5085" t="s">
        <v>77</v>
      </c>
      <c r="D5085" t="s">
        <v>260</v>
      </c>
      <c r="E5085">
        <v>38</v>
      </c>
      <c r="F5085" t="s">
        <v>17</v>
      </c>
      <c r="G5085">
        <v>2017</v>
      </c>
      <c r="H5085" t="s">
        <v>17</v>
      </c>
      <c r="J5085" t="s">
        <v>80</v>
      </c>
      <c r="K5085">
        <v>84</v>
      </c>
      <c r="L5085" s="18">
        <v>42754</v>
      </c>
      <c r="M5085" s="18">
        <v>45310</v>
      </c>
      <c r="N5085" s="18">
        <v>43097</v>
      </c>
      <c r="O5085">
        <v>58090000</v>
      </c>
      <c r="P5085">
        <v>29045000</v>
      </c>
      <c r="Q5085">
        <v>29045000</v>
      </c>
      <c r="R5085">
        <v>666644</v>
      </c>
      <c r="S5085" t="s">
        <v>1047</v>
      </c>
      <c r="T5085">
        <v>0.62921971983533309</v>
      </c>
      <c r="U5085">
        <v>-0.85216124758390532</v>
      </c>
      <c r="V5085">
        <v>0.92086653473246149</v>
      </c>
      <c r="W5085">
        <v>-0.65615364159365008</v>
      </c>
      <c r="X5085">
        <v>0.89520769348520657</v>
      </c>
      <c r="Y5085" t="str">
        <f t="shared" si="316"/>
        <v>&gt;72</v>
      </c>
      <c r="Z5085" s="20">
        <f t="shared" si="317"/>
        <v>0.5</v>
      </c>
      <c r="AA5085" t="str">
        <f t="shared" si="318"/>
        <v>40%-60%</v>
      </c>
      <c r="AB5085">
        <f t="shared" si="319"/>
        <v>1.3823553907975759E-4</v>
      </c>
    </row>
    <row r="5086" spans="1:28" x14ac:dyDescent="0.25">
      <c r="A5086" t="s">
        <v>11038</v>
      </c>
      <c r="B5086" t="s">
        <v>11039</v>
      </c>
      <c r="C5086" t="s">
        <v>77</v>
      </c>
      <c r="D5086" t="s">
        <v>209</v>
      </c>
      <c r="E5086">
        <v>60</v>
      </c>
      <c r="F5086" t="s">
        <v>117</v>
      </c>
      <c r="G5086">
        <v>2019</v>
      </c>
      <c r="H5086" t="s">
        <v>14</v>
      </c>
      <c r="J5086" t="s">
        <v>80</v>
      </c>
      <c r="K5086">
        <v>84</v>
      </c>
      <c r="L5086" s="18">
        <v>43142</v>
      </c>
      <c r="M5086" s="18">
        <v>45963</v>
      </c>
      <c r="N5086" s="18">
        <v>43718</v>
      </c>
      <c r="O5086">
        <v>47520000</v>
      </c>
      <c r="P5086">
        <v>25020000</v>
      </c>
      <c r="Q5086">
        <v>22500000</v>
      </c>
      <c r="R5086">
        <v>509895</v>
      </c>
      <c r="S5086" t="s">
        <v>365</v>
      </c>
      <c r="T5086">
        <v>0.41091417989347812</v>
      </c>
      <c r="U5086">
        <v>-0.74328441243930299</v>
      </c>
      <c r="V5086">
        <v>0.48612183982770601</v>
      </c>
      <c r="W5086">
        <v>0.1168215913567891</v>
      </c>
      <c r="X5086">
        <v>1.978077977031208</v>
      </c>
      <c r="Y5086" t="str">
        <f t="shared" si="316"/>
        <v>&gt;72</v>
      </c>
      <c r="Z5086" s="20">
        <f t="shared" si="317"/>
        <v>0.52651515151515149</v>
      </c>
      <c r="AA5086" t="str">
        <f t="shared" si="318"/>
        <v>40%-60%</v>
      </c>
      <c r="AB5086">
        <f t="shared" si="319"/>
        <v>1.0573201018695585E-4</v>
      </c>
    </row>
    <row r="5087" spans="1:28" x14ac:dyDescent="0.25">
      <c r="A5087" t="s">
        <v>11040</v>
      </c>
      <c r="B5087" t="s">
        <v>11041</v>
      </c>
      <c r="C5087" t="s">
        <v>77</v>
      </c>
      <c r="D5087" t="s">
        <v>165</v>
      </c>
      <c r="E5087">
        <v>38</v>
      </c>
      <c r="F5087" t="s">
        <v>12</v>
      </c>
      <c r="G5087">
        <v>2020</v>
      </c>
      <c r="H5087" t="s">
        <v>12</v>
      </c>
      <c r="I5087" t="s">
        <v>84</v>
      </c>
      <c r="J5087" t="s">
        <v>80</v>
      </c>
      <c r="K5087">
        <v>72</v>
      </c>
      <c r="L5087" s="18">
        <v>43504</v>
      </c>
      <c r="M5087" s="18">
        <v>45871</v>
      </c>
      <c r="N5087" s="18">
        <v>43822</v>
      </c>
      <c r="O5087">
        <v>66990000</v>
      </c>
      <c r="P5087">
        <v>33495000</v>
      </c>
      <c r="Q5087">
        <v>33495000</v>
      </c>
      <c r="R5087">
        <v>789373</v>
      </c>
      <c r="S5087" t="s">
        <v>490</v>
      </c>
      <c r="T5087">
        <v>1.5266980507074039</v>
      </c>
      <c r="U5087">
        <v>-0.85216124758390532</v>
      </c>
      <c r="V5087">
        <v>-0.30432305999912118</v>
      </c>
      <c r="W5087">
        <v>-0.61333009531577232</v>
      </c>
      <c r="X5087">
        <v>1.3592949578620639</v>
      </c>
      <c r="Y5087" t="str">
        <f t="shared" si="316"/>
        <v>61-72</v>
      </c>
      <c r="Z5087" s="20">
        <f t="shared" si="317"/>
        <v>0.5</v>
      </c>
      <c r="AA5087" t="str">
        <f t="shared" si="318"/>
        <v>40%-60%</v>
      </c>
      <c r="AB5087">
        <f t="shared" si="319"/>
        <v>1.636846685637394E-4</v>
      </c>
    </row>
    <row r="5088" spans="1:28" x14ac:dyDescent="0.25">
      <c r="A5088" t="s">
        <v>11042</v>
      </c>
      <c r="B5088" t="s">
        <v>11043</v>
      </c>
      <c r="C5088" t="s">
        <v>77</v>
      </c>
      <c r="D5088" t="s">
        <v>282</v>
      </c>
      <c r="E5088">
        <v>38</v>
      </c>
      <c r="F5088" t="s">
        <v>117</v>
      </c>
      <c r="G5088">
        <v>2020</v>
      </c>
      <c r="H5088" t="s">
        <v>14</v>
      </c>
      <c r="I5088" t="s">
        <v>84</v>
      </c>
      <c r="J5088" t="s">
        <v>80</v>
      </c>
      <c r="K5088">
        <v>72</v>
      </c>
      <c r="L5088" s="18">
        <v>43476</v>
      </c>
      <c r="M5088" s="18">
        <v>45962</v>
      </c>
      <c r="N5088" s="18">
        <v>44183</v>
      </c>
      <c r="O5088">
        <v>44990000</v>
      </c>
      <c r="P5088">
        <v>22490000</v>
      </c>
      <c r="Q5088">
        <v>22500000</v>
      </c>
      <c r="R5088">
        <v>577881</v>
      </c>
      <c r="S5088" t="s">
        <v>490</v>
      </c>
      <c r="T5088">
        <v>-1.5780918506878669</v>
      </c>
      <c r="U5088">
        <v>-0.85261759477976107</v>
      </c>
      <c r="V5088">
        <v>-0.38336754998180411</v>
      </c>
      <c r="W5088">
        <v>-0.42724130164045587</v>
      </c>
      <c r="X5088">
        <v>-1.0384892414183671</v>
      </c>
      <c r="Y5088" t="str">
        <f t="shared" si="316"/>
        <v>61-72</v>
      </c>
      <c r="Z5088" s="20">
        <f t="shared" si="317"/>
        <v>0.4998888641920427</v>
      </c>
      <c r="AA5088" t="str">
        <f t="shared" si="318"/>
        <v>40%-60%</v>
      </c>
      <c r="AB5088">
        <f t="shared" si="319"/>
        <v>1.1982961154521664E-4</v>
      </c>
    </row>
    <row r="5089" spans="1:28" x14ac:dyDescent="0.25">
      <c r="A5089" t="s">
        <v>11044</v>
      </c>
      <c r="B5089" t="s">
        <v>11045</v>
      </c>
      <c r="C5089" t="s">
        <v>77</v>
      </c>
      <c r="D5089" t="s">
        <v>149</v>
      </c>
      <c r="E5089">
        <v>27</v>
      </c>
      <c r="F5089" t="s">
        <v>117</v>
      </c>
      <c r="G5089">
        <v>2019</v>
      </c>
      <c r="H5089" t="s">
        <v>14</v>
      </c>
      <c r="J5089" t="s">
        <v>80</v>
      </c>
      <c r="K5089">
        <v>84</v>
      </c>
      <c r="L5089" s="18">
        <v>43187</v>
      </c>
      <c r="M5089" s="18">
        <v>45744</v>
      </c>
      <c r="N5089" s="18">
        <v>43791</v>
      </c>
      <c r="O5089">
        <v>46650000</v>
      </c>
      <c r="P5089">
        <v>27350000</v>
      </c>
      <c r="Q5089">
        <v>19300000</v>
      </c>
      <c r="R5089">
        <v>535805</v>
      </c>
      <c r="S5089" t="s">
        <v>217</v>
      </c>
      <c r="T5089">
        <v>-0.19549009772278569</v>
      </c>
      <c r="U5089">
        <v>-0.49787392550564902</v>
      </c>
      <c r="V5089">
        <v>1.7055671672265529E-2</v>
      </c>
      <c r="W5089">
        <v>-0.37043830234858133</v>
      </c>
      <c r="X5089">
        <v>-0.26501046745693763</v>
      </c>
      <c r="Y5089" t="str">
        <f t="shared" si="316"/>
        <v>&gt;72</v>
      </c>
      <c r="Z5089" s="20">
        <f t="shared" si="317"/>
        <v>0.5862808145766345</v>
      </c>
      <c r="AA5089" t="str">
        <f t="shared" si="318"/>
        <v>40%-60%</v>
      </c>
      <c r="AB5089">
        <f t="shared" si="319"/>
        <v>1.1110471708532517E-4</v>
      </c>
    </row>
    <row r="5090" spans="1:28" x14ac:dyDescent="0.25">
      <c r="A5090" t="s">
        <v>11046</v>
      </c>
      <c r="B5090" t="s">
        <v>11047</v>
      </c>
      <c r="C5090" t="s">
        <v>77</v>
      </c>
      <c r="D5090" t="s">
        <v>231</v>
      </c>
      <c r="E5090">
        <v>59</v>
      </c>
      <c r="F5090" t="s">
        <v>17</v>
      </c>
      <c r="G5090">
        <v>2020</v>
      </c>
      <c r="H5090" t="s">
        <v>17</v>
      </c>
      <c r="I5090" t="s">
        <v>84</v>
      </c>
      <c r="J5090" t="s">
        <v>80</v>
      </c>
      <c r="K5090">
        <v>84</v>
      </c>
      <c r="L5090" s="18">
        <v>43700</v>
      </c>
      <c r="M5090" s="18">
        <v>46257</v>
      </c>
      <c r="N5090" s="18">
        <v>43798</v>
      </c>
      <c r="O5090">
        <v>68290000</v>
      </c>
      <c r="P5090">
        <v>38290000</v>
      </c>
      <c r="Q5090">
        <v>30000000</v>
      </c>
      <c r="R5090">
        <v>760163</v>
      </c>
      <c r="S5090" t="s">
        <v>252</v>
      </c>
      <c r="T5090">
        <v>1.550954221812054</v>
      </c>
      <c r="U5090">
        <v>-0.60292638123234676</v>
      </c>
      <c r="V5090">
        <v>-0.81537951877887782</v>
      </c>
      <c r="W5090">
        <v>-0.2199810331234569</v>
      </c>
      <c r="X5090">
        <v>1.2045992030697781</v>
      </c>
      <c r="Y5090" t="str">
        <f t="shared" si="316"/>
        <v>&gt;72</v>
      </c>
      <c r="Z5090" s="20">
        <f t="shared" si="317"/>
        <v>0.56069702738321858</v>
      </c>
      <c r="AA5090" t="str">
        <f t="shared" si="318"/>
        <v>40%-60%</v>
      </c>
      <c r="AB5090">
        <f t="shared" si="319"/>
        <v>1.5762767248109303E-4</v>
      </c>
    </row>
    <row r="5091" spans="1:28" x14ac:dyDescent="0.25">
      <c r="A5091" t="s">
        <v>11048</v>
      </c>
      <c r="B5091" t="s">
        <v>11049</v>
      </c>
      <c r="C5091" t="s">
        <v>77</v>
      </c>
      <c r="D5091" t="s">
        <v>285</v>
      </c>
      <c r="E5091">
        <v>38</v>
      </c>
      <c r="F5091" t="s">
        <v>79</v>
      </c>
      <c r="G5091">
        <v>2018</v>
      </c>
      <c r="H5091" t="s">
        <v>13</v>
      </c>
      <c r="J5091" t="s">
        <v>80</v>
      </c>
      <c r="K5091">
        <v>84</v>
      </c>
      <c r="L5091" s="18">
        <v>42846</v>
      </c>
      <c r="M5091" s="18">
        <v>45403</v>
      </c>
      <c r="N5091" s="18">
        <v>43796</v>
      </c>
      <c r="O5091">
        <v>32771200</v>
      </c>
      <c r="P5091">
        <v>31081200</v>
      </c>
      <c r="Q5091">
        <v>1690000</v>
      </c>
      <c r="R5091">
        <v>674456</v>
      </c>
      <c r="S5091" t="s">
        <v>474</v>
      </c>
      <c r="T5091">
        <v>-1.4407288855812889E-3</v>
      </c>
      <c r="U5091">
        <v>0.98918878143752431</v>
      </c>
      <c r="V5091">
        <v>0.31007750874032403</v>
      </c>
      <c r="W5091">
        <v>-0.64902300535999402</v>
      </c>
      <c r="X5091">
        <v>-1.0384892414183671</v>
      </c>
      <c r="Y5091" t="str">
        <f t="shared" si="316"/>
        <v>&gt;72</v>
      </c>
      <c r="Z5091" s="20">
        <f t="shared" si="317"/>
        <v>0.94843032906942681</v>
      </c>
      <c r="AA5091" t="str">
        <f t="shared" si="318"/>
        <v>80%-100%</v>
      </c>
      <c r="AB5091">
        <f t="shared" si="319"/>
        <v>1.398554382032644E-4</v>
      </c>
    </row>
    <row r="5092" spans="1:28" x14ac:dyDescent="0.25">
      <c r="A5092" t="s">
        <v>11050</v>
      </c>
      <c r="B5092" t="s">
        <v>11051</v>
      </c>
      <c r="C5092" t="s">
        <v>77</v>
      </c>
      <c r="D5092" t="s">
        <v>258</v>
      </c>
      <c r="E5092">
        <v>246</v>
      </c>
      <c r="F5092" t="s">
        <v>25</v>
      </c>
      <c r="G5092">
        <v>2020</v>
      </c>
      <c r="H5092" t="s">
        <v>25</v>
      </c>
      <c r="I5092" t="s">
        <v>84</v>
      </c>
      <c r="J5092" t="s">
        <v>80</v>
      </c>
      <c r="K5092">
        <v>84</v>
      </c>
      <c r="L5092" s="18">
        <v>43643</v>
      </c>
      <c r="M5092" s="18">
        <v>46200</v>
      </c>
      <c r="N5092" s="18">
        <v>43857</v>
      </c>
      <c r="O5092">
        <v>32990000</v>
      </c>
      <c r="P5092">
        <v>32990000</v>
      </c>
      <c r="Q5092">
        <v>0</v>
      </c>
      <c r="R5092">
        <v>681354</v>
      </c>
      <c r="S5092" t="s">
        <v>335</v>
      </c>
      <c r="T5092">
        <v>7.1327784428370358E-2</v>
      </c>
      <c r="U5092">
        <v>1.2009447865714571</v>
      </c>
      <c r="V5092">
        <v>0.64658136404765243</v>
      </c>
      <c r="W5092">
        <v>1.7492923885151921</v>
      </c>
      <c r="X5092">
        <v>-0.49705409964536651</v>
      </c>
      <c r="Y5092" t="str">
        <f t="shared" si="316"/>
        <v>&gt;72</v>
      </c>
      <c r="Z5092" s="20">
        <f t="shared" si="317"/>
        <v>1</v>
      </c>
      <c r="AA5092" t="str">
        <f t="shared" si="318"/>
        <v>80%-100%</v>
      </c>
      <c r="AB5092">
        <f t="shared" si="319"/>
        <v>1.4128580995876233E-4</v>
      </c>
    </row>
    <row r="5093" spans="1:28" x14ac:dyDescent="0.25">
      <c r="A5093" t="s">
        <v>11052</v>
      </c>
      <c r="B5093" t="s">
        <v>11053</v>
      </c>
      <c r="C5093" t="s">
        <v>77</v>
      </c>
      <c r="D5093" t="s">
        <v>890</v>
      </c>
      <c r="E5093">
        <v>77</v>
      </c>
      <c r="F5093" t="s">
        <v>117</v>
      </c>
      <c r="G5093">
        <v>2018</v>
      </c>
      <c r="H5093" t="s">
        <v>14</v>
      </c>
      <c r="J5093" t="s">
        <v>80</v>
      </c>
      <c r="K5093">
        <v>24</v>
      </c>
      <c r="L5093" s="18">
        <v>43159</v>
      </c>
      <c r="M5093" s="18">
        <v>43889</v>
      </c>
      <c r="N5093" s="18">
        <v>43808</v>
      </c>
      <c r="O5093">
        <v>42000000</v>
      </c>
      <c r="P5093">
        <v>30000000</v>
      </c>
      <c r="Q5093">
        <v>12000000</v>
      </c>
      <c r="R5093">
        <v>1494014</v>
      </c>
      <c r="S5093" t="s">
        <v>666</v>
      </c>
      <c r="T5093">
        <v>1.126471227480669</v>
      </c>
      <c r="U5093">
        <v>2.7741338482678419E-2</v>
      </c>
      <c r="V5093">
        <v>-0.49163320702128499</v>
      </c>
      <c r="W5093">
        <v>-0.21676554983089061</v>
      </c>
      <c r="X5093">
        <v>-0.57440197704150942</v>
      </c>
      <c r="Y5093" t="str">
        <f t="shared" si="316"/>
        <v>&lt;=24</v>
      </c>
      <c r="Z5093" s="20">
        <f t="shared" si="317"/>
        <v>0.7142857142857143</v>
      </c>
      <c r="AA5093" t="str">
        <f t="shared" si="318"/>
        <v>60%-80%</v>
      </c>
      <c r="AB5093">
        <f t="shared" si="319"/>
        <v>3.0979927919955023E-4</v>
      </c>
    </row>
    <row r="5094" spans="1:28" x14ac:dyDescent="0.25">
      <c r="A5094" t="s">
        <v>11054</v>
      </c>
      <c r="B5094" t="s">
        <v>11055</v>
      </c>
      <c r="C5094" t="s">
        <v>77</v>
      </c>
      <c r="D5094" t="s">
        <v>373</v>
      </c>
      <c r="E5094">
        <v>59</v>
      </c>
      <c r="F5094" t="s">
        <v>12</v>
      </c>
      <c r="G5094">
        <v>2018</v>
      </c>
      <c r="H5094" t="s">
        <v>12</v>
      </c>
      <c r="J5094" t="s">
        <v>80</v>
      </c>
      <c r="K5094">
        <v>60</v>
      </c>
      <c r="L5094" s="18">
        <v>43131</v>
      </c>
      <c r="M5094" s="18">
        <v>44957</v>
      </c>
      <c r="N5094" s="18">
        <v>44414</v>
      </c>
      <c r="O5094">
        <v>75990000</v>
      </c>
      <c r="P5094">
        <v>35551972</v>
      </c>
      <c r="Q5094">
        <v>40438028</v>
      </c>
      <c r="R5094">
        <v>983753</v>
      </c>
      <c r="S5094" t="s">
        <v>401</v>
      </c>
      <c r="T5094">
        <v>0.32601758102720108</v>
      </c>
      <c r="U5094">
        <v>-0.98417323675117763</v>
      </c>
      <c r="V5094">
        <v>-2.1989624147622591</v>
      </c>
      <c r="W5094">
        <v>0.25826435539755122</v>
      </c>
      <c r="X5094">
        <v>1.978077977031208</v>
      </c>
      <c r="Y5094" t="str">
        <f t="shared" si="316"/>
        <v>49-60</v>
      </c>
      <c r="Z5094" s="20">
        <f t="shared" si="317"/>
        <v>0.46785066456112645</v>
      </c>
      <c r="AA5094" t="str">
        <f t="shared" si="318"/>
        <v>40%-60%</v>
      </c>
      <c r="AB5094">
        <f t="shared" si="319"/>
        <v>2.0399137512124729E-4</v>
      </c>
    </row>
    <row r="5095" spans="1:28" x14ac:dyDescent="0.25">
      <c r="A5095" t="s">
        <v>11056</v>
      </c>
      <c r="B5095" t="s">
        <v>11057</v>
      </c>
      <c r="C5095" t="s">
        <v>77</v>
      </c>
      <c r="D5095" t="s">
        <v>392</v>
      </c>
      <c r="E5095">
        <v>241</v>
      </c>
      <c r="F5095" t="s">
        <v>117</v>
      </c>
      <c r="G5095">
        <v>2019</v>
      </c>
      <c r="H5095" t="s">
        <v>14</v>
      </c>
      <c r="J5095" t="s">
        <v>80</v>
      </c>
      <c r="K5095">
        <v>84</v>
      </c>
      <c r="L5095" s="18">
        <v>43249</v>
      </c>
      <c r="M5095" s="18">
        <v>45806</v>
      </c>
      <c r="N5095" s="18">
        <v>43964</v>
      </c>
      <c r="O5095">
        <v>47650000</v>
      </c>
      <c r="P5095">
        <v>33550000</v>
      </c>
      <c r="Q5095">
        <v>14100000</v>
      </c>
      <c r="R5095">
        <v>704381</v>
      </c>
      <c r="S5095" t="s">
        <v>438</v>
      </c>
      <c r="T5095">
        <v>-8.633732775185822E-2</v>
      </c>
      <c r="U5095">
        <v>-1.4114818112304219E-2</v>
      </c>
      <c r="V5095">
        <v>-0.1118799218864622</v>
      </c>
      <c r="W5095">
        <v>-0.1101720131593359</v>
      </c>
      <c r="X5095">
        <v>-0.80644560922993824</v>
      </c>
      <c r="Y5095" t="str">
        <f t="shared" si="316"/>
        <v>&gt;72</v>
      </c>
      <c r="Z5095" s="20">
        <f t="shared" si="317"/>
        <v>0.70409233997901366</v>
      </c>
      <c r="AA5095" t="str">
        <f t="shared" si="318"/>
        <v>60%-80%</v>
      </c>
      <c r="AB5095">
        <f t="shared" si="319"/>
        <v>1.4606069694250414E-4</v>
      </c>
    </row>
    <row r="5096" spans="1:28" x14ac:dyDescent="0.25">
      <c r="A5096" t="s">
        <v>11058</v>
      </c>
      <c r="B5096" t="s">
        <v>11059</v>
      </c>
      <c r="C5096" t="s">
        <v>77</v>
      </c>
      <c r="D5096" t="s">
        <v>138</v>
      </c>
      <c r="E5096">
        <v>59</v>
      </c>
      <c r="F5096" t="s">
        <v>87</v>
      </c>
      <c r="G5096">
        <v>2018</v>
      </c>
      <c r="H5096" t="s">
        <v>15</v>
      </c>
      <c r="J5096" t="s">
        <v>80</v>
      </c>
      <c r="K5096">
        <v>84</v>
      </c>
      <c r="L5096" s="18">
        <v>42892</v>
      </c>
      <c r="M5096" s="18">
        <v>45449</v>
      </c>
      <c r="N5096" s="18">
        <v>44412</v>
      </c>
      <c r="O5096">
        <v>31521000</v>
      </c>
      <c r="P5096">
        <v>30781000</v>
      </c>
      <c r="Q5096">
        <v>740000</v>
      </c>
      <c r="R5096">
        <v>625536</v>
      </c>
      <c r="S5096" t="s">
        <v>296</v>
      </c>
      <c r="T5096">
        <v>0.93242185864346494</v>
      </c>
      <c r="U5096">
        <v>1.1045456580365141</v>
      </c>
      <c r="V5096">
        <v>0.42116940151913568</v>
      </c>
      <c r="W5096">
        <v>-0.6443617660343709</v>
      </c>
      <c r="X5096">
        <v>-0.49705409964536651</v>
      </c>
      <c r="Y5096" t="str">
        <f t="shared" si="316"/>
        <v>&gt;72</v>
      </c>
      <c r="Z5096" s="20">
        <f t="shared" si="317"/>
        <v>0.97652358744963674</v>
      </c>
      <c r="AA5096" t="str">
        <f t="shared" si="318"/>
        <v>80%-100%</v>
      </c>
      <c r="AB5096">
        <f t="shared" si="319"/>
        <v>1.2971136944725409E-4</v>
      </c>
    </row>
    <row r="5097" spans="1:28" x14ac:dyDescent="0.25">
      <c r="A5097" t="s">
        <v>11060</v>
      </c>
      <c r="B5097" t="s">
        <v>11061</v>
      </c>
      <c r="C5097" t="s">
        <v>77</v>
      </c>
      <c r="D5097" t="s">
        <v>285</v>
      </c>
      <c r="E5097">
        <v>60</v>
      </c>
      <c r="F5097" t="s">
        <v>117</v>
      </c>
      <c r="G5097">
        <v>2018</v>
      </c>
      <c r="H5097" t="s">
        <v>14</v>
      </c>
      <c r="J5097" t="s">
        <v>80</v>
      </c>
      <c r="K5097">
        <v>24</v>
      </c>
      <c r="L5097" s="18">
        <v>42885</v>
      </c>
      <c r="M5097" s="18">
        <v>43615</v>
      </c>
      <c r="N5097" s="18">
        <v>43585</v>
      </c>
      <c r="O5097">
        <v>46920000</v>
      </c>
      <c r="P5097">
        <v>11920000</v>
      </c>
      <c r="Q5097">
        <v>35000000</v>
      </c>
      <c r="R5097">
        <v>543884</v>
      </c>
      <c r="S5097" t="s">
        <v>675</v>
      </c>
      <c r="T5097">
        <v>-1.0201999152809049</v>
      </c>
      <c r="U5097">
        <v>-1.8620863811795101</v>
      </c>
      <c r="V5097">
        <v>-3.517058294551318</v>
      </c>
      <c r="W5097">
        <v>-0.49250850973982718</v>
      </c>
      <c r="X5097">
        <v>0.58581618390063472</v>
      </c>
      <c r="Y5097" t="str">
        <f t="shared" si="316"/>
        <v>&lt;=24</v>
      </c>
      <c r="Z5097" s="20">
        <f t="shared" si="317"/>
        <v>0.25404944586530265</v>
      </c>
      <c r="AA5097" t="str">
        <f t="shared" si="318"/>
        <v>20%-40%</v>
      </c>
      <c r="AB5097">
        <f t="shared" si="319"/>
        <v>1.1277998142465076E-4</v>
      </c>
    </row>
    <row r="5098" spans="1:28" x14ac:dyDescent="0.25">
      <c r="A5098" t="s">
        <v>11062</v>
      </c>
      <c r="B5098" t="s">
        <v>11063</v>
      </c>
      <c r="C5098" t="s">
        <v>77</v>
      </c>
      <c r="D5098" t="s">
        <v>149</v>
      </c>
      <c r="E5098">
        <v>50</v>
      </c>
      <c r="F5098" t="s">
        <v>87</v>
      </c>
      <c r="G5098">
        <v>2019</v>
      </c>
      <c r="H5098" t="s">
        <v>15</v>
      </c>
      <c r="J5098" t="s">
        <v>80</v>
      </c>
      <c r="K5098">
        <v>72</v>
      </c>
      <c r="L5098" s="18">
        <v>43257</v>
      </c>
      <c r="M5098" s="18">
        <v>45449</v>
      </c>
      <c r="N5098" s="18">
        <v>44425</v>
      </c>
      <c r="O5098">
        <v>33030000</v>
      </c>
      <c r="P5098">
        <v>22935000</v>
      </c>
      <c r="Q5098">
        <v>10095000</v>
      </c>
      <c r="R5098">
        <v>498068</v>
      </c>
      <c r="S5098" t="s">
        <v>367</v>
      </c>
      <c r="T5098">
        <v>-0.11059349885650881</v>
      </c>
      <c r="U5098">
        <v>-5.4041917321875507E-2</v>
      </c>
      <c r="V5098">
        <v>0.17216392344262879</v>
      </c>
      <c r="W5098">
        <v>-0.62437817462622391</v>
      </c>
      <c r="X5098">
        <v>0.27642467431606299</v>
      </c>
      <c r="Y5098" t="str">
        <f t="shared" si="316"/>
        <v>61-72</v>
      </c>
      <c r="Z5098" s="20">
        <f t="shared" si="317"/>
        <v>0.69436875567665757</v>
      </c>
      <c r="AA5098" t="str">
        <f t="shared" si="318"/>
        <v>60%-80%</v>
      </c>
      <c r="AB5098">
        <f t="shared" si="319"/>
        <v>1.0327955922257863E-4</v>
      </c>
    </row>
    <row r="5099" spans="1:28" x14ac:dyDescent="0.25">
      <c r="A5099" t="s">
        <v>11064</v>
      </c>
      <c r="B5099" t="s">
        <v>11065</v>
      </c>
      <c r="C5099" t="s">
        <v>77</v>
      </c>
      <c r="D5099" t="s">
        <v>215</v>
      </c>
      <c r="E5099">
        <v>236</v>
      </c>
      <c r="F5099" t="s">
        <v>79</v>
      </c>
      <c r="G5099">
        <v>2018</v>
      </c>
      <c r="H5099" t="s">
        <v>13</v>
      </c>
      <c r="J5099" t="s">
        <v>80</v>
      </c>
      <c r="K5099">
        <v>60</v>
      </c>
      <c r="L5099" s="18">
        <v>42798</v>
      </c>
      <c r="M5099" s="18">
        <v>44654</v>
      </c>
      <c r="N5099" s="18">
        <v>43713</v>
      </c>
      <c r="O5099">
        <v>33440000</v>
      </c>
      <c r="P5099">
        <v>15000000</v>
      </c>
      <c r="Q5099">
        <v>18440000</v>
      </c>
      <c r="R5099">
        <v>383617</v>
      </c>
      <c r="S5099" t="s">
        <v>710</v>
      </c>
      <c r="T5099">
        <v>0.49581077875975499</v>
      </c>
      <c r="U5099">
        <v>-1.063365935308022</v>
      </c>
      <c r="V5099">
        <v>0.92086653473246149</v>
      </c>
      <c r="W5099">
        <v>4.4339574062500491</v>
      </c>
      <c r="X5099">
        <v>1.436642835258207</v>
      </c>
      <c r="Y5099" t="str">
        <f t="shared" si="316"/>
        <v>49-60</v>
      </c>
      <c r="Z5099" s="20">
        <f t="shared" si="317"/>
        <v>0.44856459330143539</v>
      </c>
      <c r="AA5099" t="str">
        <f t="shared" si="318"/>
        <v>40%-60%</v>
      </c>
      <c r="AB5099">
        <f t="shared" si="319"/>
        <v>7.9546958789337895E-5</v>
      </c>
    </row>
    <row r="5100" spans="1:28" x14ac:dyDescent="0.25">
      <c r="A5100" t="s">
        <v>11066</v>
      </c>
      <c r="B5100" t="s">
        <v>11067</v>
      </c>
      <c r="C5100" t="s">
        <v>77</v>
      </c>
      <c r="D5100" t="s">
        <v>288</v>
      </c>
      <c r="E5100">
        <v>236</v>
      </c>
      <c r="F5100" t="s">
        <v>17</v>
      </c>
      <c r="G5100">
        <v>2019</v>
      </c>
      <c r="H5100" t="s">
        <v>17</v>
      </c>
      <c r="J5100" t="s">
        <v>80</v>
      </c>
      <c r="K5100">
        <v>72</v>
      </c>
      <c r="L5100" s="18">
        <v>43364</v>
      </c>
      <c r="M5100" s="18">
        <v>45556</v>
      </c>
      <c r="N5100" s="18">
        <v>43733</v>
      </c>
      <c r="O5100">
        <v>55703200</v>
      </c>
      <c r="P5100">
        <v>27851600</v>
      </c>
      <c r="Q5100">
        <v>27851600</v>
      </c>
      <c r="R5100">
        <v>715375</v>
      </c>
      <c r="S5100" t="s">
        <v>445</v>
      </c>
      <c r="T5100">
        <v>0.98093420085276606</v>
      </c>
      <c r="U5100">
        <v>-0.85216124758390532</v>
      </c>
      <c r="V5100">
        <v>-2.7667345059731379E-2</v>
      </c>
      <c r="W5100">
        <v>0.79340667196474812</v>
      </c>
      <c r="X5100">
        <v>1.9007300996350649</v>
      </c>
      <c r="Y5100" t="str">
        <f t="shared" si="316"/>
        <v>61-72</v>
      </c>
      <c r="Z5100" s="20">
        <f t="shared" si="317"/>
        <v>0.5</v>
      </c>
      <c r="AA5100" t="str">
        <f t="shared" si="318"/>
        <v>40%-60%</v>
      </c>
      <c r="AB5100">
        <f t="shared" si="319"/>
        <v>1.4834041672794114E-4</v>
      </c>
    </row>
    <row r="5101" spans="1:28" x14ac:dyDescent="0.25">
      <c r="A5101" t="s">
        <v>11068</v>
      </c>
      <c r="B5101" t="s">
        <v>11069</v>
      </c>
      <c r="C5101" t="s">
        <v>77</v>
      </c>
      <c r="D5101" t="s">
        <v>78</v>
      </c>
      <c r="E5101">
        <v>48</v>
      </c>
      <c r="F5101" t="s">
        <v>117</v>
      </c>
      <c r="G5101">
        <v>2017</v>
      </c>
      <c r="H5101" t="s">
        <v>14</v>
      </c>
      <c r="J5101" t="s">
        <v>80</v>
      </c>
      <c r="K5101">
        <v>84</v>
      </c>
      <c r="L5101" s="18">
        <v>42502</v>
      </c>
      <c r="M5101" s="18">
        <v>45265</v>
      </c>
      <c r="N5101" s="18">
        <v>43070</v>
      </c>
      <c r="O5101">
        <v>48190000</v>
      </c>
      <c r="P5101">
        <v>24095000</v>
      </c>
      <c r="Q5101">
        <v>24095000</v>
      </c>
      <c r="R5101">
        <v>557429</v>
      </c>
      <c r="S5101" t="s">
        <v>407</v>
      </c>
      <c r="T5101">
        <v>1.4903137940504281</v>
      </c>
      <c r="U5101">
        <v>-0.85216124758390532</v>
      </c>
      <c r="V5101">
        <v>0.92086653473246149</v>
      </c>
      <c r="W5101">
        <v>-0.65846302771562326</v>
      </c>
      <c r="X5101">
        <v>1.127251325673635</v>
      </c>
      <c r="Y5101" t="str">
        <f t="shared" si="316"/>
        <v>&gt;72</v>
      </c>
      <c r="Z5101" s="20">
        <f t="shared" si="317"/>
        <v>0.5</v>
      </c>
      <c r="AA5101" t="str">
        <f t="shared" si="318"/>
        <v>40%-60%</v>
      </c>
      <c r="AB5101">
        <f t="shared" si="319"/>
        <v>1.1558867748556981E-4</v>
      </c>
    </row>
    <row r="5102" spans="1:28" x14ac:dyDescent="0.25">
      <c r="A5102" t="s">
        <v>11070</v>
      </c>
      <c r="B5102" t="s">
        <v>11071</v>
      </c>
      <c r="C5102" t="s">
        <v>77</v>
      </c>
      <c r="D5102" t="s">
        <v>212</v>
      </c>
      <c r="E5102">
        <v>246</v>
      </c>
      <c r="F5102" t="s">
        <v>79</v>
      </c>
      <c r="G5102">
        <v>2018</v>
      </c>
      <c r="H5102" t="s">
        <v>13</v>
      </c>
      <c r="J5102" t="s">
        <v>80</v>
      </c>
      <c r="K5102">
        <v>60</v>
      </c>
      <c r="L5102" s="18">
        <v>42963</v>
      </c>
      <c r="M5102" s="18">
        <v>44789</v>
      </c>
      <c r="N5102" s="18">
        <v>43762</v>
      </c>
      <c r="O5102">
        <v>38670000</v>
      </c>
      <c r="P5102">
        <v>38670000</v>
      </c>
      <c r="Q5102">
        <v>0</v>
      </c>
      <c r="R5102">
        <v>981566</v>
      </c>
      <c r="S5102" t="s">
        <v>213</v>
      </c>
      <c r="T5102">
        <v>0.85965334532951332</v>
      </c>
      <c r="U5102">
        <v>1.2009447865714571</v>
      </c>
      <c r="V5102">
        <v>0.80229979975843724</v>
      </c>
      <c r="W5102">
        <v>2.1066129694016271</v>
      </c>
      <c r="X5102">
        <v>1.0499034482774929</v>
      </c>
      <c r="Y5102" t="str">
        <f t="shared" si="316"/>
        <v>49-60</v>
      </c>
      <c r="Z5102" s="20">
        <f t="shared" si="317"/>
        <v>1</v>
      </c>
      <c r="AA5102" t="str">
        <f t="shared" si="318"/>
        <v>80%-100%</v>
      </c>
      <c r="AB5102">
        <f t="shared" si="319"/>
        <v>2.0353787801639456E-4</v>
      </c>
    </row>
    <row r="5103" spans="1:28" x14ac:dyDescent="0.25">
      <c r="A5103" t="s">
        <v>11072</v>
      </c>
      <c r="B5103" t="s">
        <v>11073</v>
      </c>
      <c r="C5103" t="s">
        <v>77</v>
      </c>
      <c r="D5103" t="s">
        <v>610</v>
      </c>
      <c r="E5103">
        <v>84</v>
      </c>
      <c r="F5103" t="s">
        <v>79</v>
      </c>
      <c r="G5103">
        <v>2019</v>
      </c>
      <c r="H5103" t="s">
        <v>13</v>
      </c>
      <c r="I5103" t="s">
        <v>84</v>
      </c>
      <c r="J5103" t="s">
        <v>80</v>
      </c>
      <c r="K5103">
        <v>84</v>
      </c>
      <c r="L5103" s="18">
        <v>43496</v>
      </c>
      <c r="M5103" s="18">
        <v>46053</v>
      </c>
      <c r="N5103" s="18">
        <v>44281</v>
      </c>
      <c r="O5103">
        <v>38490000</v>
      </c>
      <c r="P5103">
        <v>19633657</v>
      </c>
      <c r="Q5103">
        <v>18856343</v>
      </c>
      <c r="R5103">
        <v>380878</v>
      </c>
      <c r="S5103" t="s">
        <v>208</v>
      </c>
      <c r="T5103">
        <v>0.94454994419579019</v>
      </c>
      <c r="U5103">
        <v>-0.81069832049028545</v>
      </c>
      <c r="V5103">
        <v>-0.13009904447155099</v>
      </c>
      <c r="W5103">
        <v>0.19020085841091</v>
      </c>
      <c r="X5103">
        <v>-1.11583711881451</v>
      </c>
      <c r="Y5103" t="str">
        <f t="shared" si="316"/>
        <v>&gt;72</v>
      </c>
      <c r="Z5103" s="20">
        <f t="shared" si="317"/>
        <v>0.51009760976877105</v>
      </c>
      <c r="AA5103" t="str">
        <f t="shared" si="318"/>
        <v>40%-60%</v>
      </c>
      <c r="AB5103">
        <f t="shared" si="319"/>
        <v>7.8978998766387928E-5</v>
      </c>
    </row>
    <row r="5104" spans="1:28" x14ac:dyDescent="0.25">
      <c r="A5104" t="s">
        <v>11074</v>
      </c>
      <c r="B5104" t="s">
        <v>11075</v>
      </c>
      <c r="C5104" t="s">
        <v>77</v>
      </c>
      <c r="D5104" t="s">
        <v>319</v>
      </c>
      <c r="E5104">
        <v>59</v>
      </c>
      <c r="F5104" t="s">
        <v>117</v>
      </c>
      <c r="G5104">
        <v>2020</v>
      </c>
      <c r="H5104" t="s">
        <v>14</v>
      </c>
      <c r="I5104" t="s">
        <v>84</v>
      </c>
      <c r="J5104" t="s">
        <v>80</v>
      </c>
      <c r="K5104">
        <v>72</v>
      </c>
      <c r="L5104" s="18">
        <v>43616</v>
      </c>
      <c r="M5104" s="18">
        <v>45808</v>
      </c>
      <c r="N5104" s="18">
        <v>43887</v>
      </c>
      <c r="O5104">
        <v>50845000</v>
      </c>
      <c r="P5104">
        <v>21505000</v>
      </c>
      <c r="Q5104">
        <v>29340000</v>
      </c>
      <c r="R5104">
        <v>527833</v>
      </c>
      <c r="S5104" t="s">
        <v>252</v>
      </c>
      <c r="T5104">
        <v>0.89603760198648907</v>
      </c>
      <c r="U5104">
        <v>-1.168536226000805</v>
      </c>
      <c r="V5104">
        <v>0.32803285986234038</v>
      </c>
      <c r="W5104">
        <v>-0.33741919212173671</v>
      </c>
      <c r="X5104">
        <v>2.0554258544273512</v>
      </c>
      <c r="Y5104" t="str">
        <f t="shared" si="316"/>
        <v>61-72</v>
      </c>
      <c r="Z5104" s="20">
        <f t="shared" si="317"/>
        <v>0.42295210935195199</v>
      </c>
      <c r="AA5104" t="str">
        <f t="shared" si="318"/>
        <v>40%-60%</v>
      </c>
      <c r="AB5104">
        <f t="shared" si="319"/>
        <v>1.0945164030439889E-4</v>
      </c>
    </row>
    <row r="5105" spans="1:28" x14ac:dyDescent="0.25">
      <c r="A5105" t="s">
        <v>11076</v>
      </c>
      <c r="B5105" t="s">
        <v>11077</v>
      </c>
      <c r="C5105" t="s">
        <v>77</v>
      </c>
      <c r="D5105" t="s">
        <v>564</v>
      </c>
      <c r="E5105">
        <v>61</v>
      </c>
      <c r="F5105" t="s">
        <v>17</v>
      </c>
      <c r="G5105">
        <v>2019</v>
      </c>
      <c r="H5105" t="s">
        <v>17</v>
      </c>
      <c r="J5105" t="s">
        <v>80</v>
      </c>
      <c r="K5105">
        <v>84</v>
      </c>
      <c r="L5105" s="18">
        <v>43392</v>
      </c>
      <c r="M5105" s="18">
        <v>45949</v>
      </c>
      <c r="N5105" s="18">
        <v>43837</v>
      </c>
      <c r="O5105">
        <v>56990000</v>
      </c>
      <c r="P5105">
        <v>28495000</v>
      </c>
      <c r="Q5105">
        <v>28495000</v>
      </c>
      <c r="R5105">
        <v>682875</v>
      </c>
      <c r="S5105" t="s">
        <v>332</v>
      </c>
      <c r="T5105">
        <v>0.94454994419579019</v>
      </c>
      <c r="U5105">
        <v>-0.85216124758390532</v>
      </c>
      <c r="V5105">
        <v>0.32803285986234038</v>
      </c>
      <c r="W5105">
        <v>1.150615069391967</v>
      </c>
      <c r="X5105">
        <v>1.127251325673635</v>
      </c>
      <c r="Y5105" t="str">
        <f t="shared" si="316"/>
        <v>&gt;72</v>
      </c>
      <c r="Z5105" s="20">
        <f t="shared" si="317"/>
        <v>0.5</v>
      </c>
      <c r="AA5105" t="str">
        <f t="shared" si="318"/>
        <v>40%-60%</v>
      </c>
      <c r="AB5105">
        <f t="shared" si="319"/>
        <v>1.416012050646064E-4</v>
      </c>
    </row>
    <row r="5106" spans="1:28" x14ac:dyDescent="0.25">
      <c r="A5106" t="s">
        <v>11078</v>
      </c>
      <c r="B5106" t="s">
        <v>11079</v>
      </c>
      <c r="C5106" t="s">
        <v>77</v>
      </c>
      <c r="D5106" t="s">
        <v>384</v>
      </c>
      <c r="E5106">
        <v>7</v>
      </c>
      <c r="F5106" t="s">
        <v>117</v>
      </c>
      <c r="G5106">
        <v>2020</v>
      </c>
      <c r="H5106" t="s">
        <v>29</v>
      </c>
      <c r="I5106" t="s">
        <v>84</v>
      </c>
      <c r="J5106" t="s">
        <v>80</v>
      </c>
      <c r="K5106">
        <v>84</v>
      </c>
      <c r="L5106" s="18">
        <v>43853</v>
      </c>
      <c r="M5106" s="18">
        <v>46410</v>
      </c>
      <c r="N5106" s="18">
        <v>44214</v>
      </c>
      <c r="O5106">
        <v>52790000</v>
      </c>
      <c r="P5106">
        <v>52790000</v>
      </c>
      <c r="Q5106">
        <v>0</v>
      </c>
      <c r="R5106">
        <v>1168357</v>
      </c>
      <c r="S5106" t="s">
        <v>400</v>
      </c>
      <c r="T5106">
        <v>-0.31677095324603838</v>
      </c>
      <c r="U5106">
        <v>1.2009447865714571</v>
      </c>
      <c r="V5106">
        <v>0.56516632981038883</v>
      </c>
      <c r="W5106">
        <v>-0.43651635124932942</v>
      </c>
      <c r="X5106">
        <v>-0.26501046745693763</v>
      </c>
      <c r="Y5106" t="str">
        <f t="shared" si="316"/>
        <v>&gt;72</v>
      </c>
      <c r="Z5106" s="20">
        <f t="shared" si="317"/>
        <v>1</v>
      </c>
      <c r="AA5106" t="str">
        <f t="shared" si="318"/>
        <v>80%-100%</v>
      </c>
      <c r="AB5106">
        <f t="shared" si="319"/>
        <v>2.4227092681042408E-4</v>
      </c>
    </row>
    <row r="5107" spans="1:28" x14ac:dyDescent="0.25">
      <c r="A5107" t="s">
        <v>11080</v>
      </c>
      <c r="B5107" t="s">
        <v>11081</v>
      </c>
      <c r="C5107" t="s">
        <v>77</v>
      </c>
      <c r="D5107" t="s">
        <v>519</v>
      </c>
      <c r="E5107">
        <v>38</v>
      </c>
      <c r="F5107" t="s">
        <v>95</v>
      </c>
      <c r="G5107">
        <v>2011</v>
      </c>
      <c r="H5107" t="s">
        <v>16</v>
      </c>
      <c r="J5107" t="s">
        <v>96</v>
      </c>
      <c r="K5107">
        <v>60</v>
      </c>
      <c r="L5107" s="18">
        <v>43510</v>
      </c>
      <c r="M5107" s="18">
        <v>45336</v>
      </c>
      <c r="N5107" s="18">
        <v>44426</v>
      </c>
      <c r="O5107">
        <v>20000000</v>
      </c>
      <c r="P5107">
        <v>20000000</v>
      </c>
      <c r="Q5107">
        <v>0</v>
      </c>
      <c r="R5107">
        <v>523641</v>
      </c>
      <c r="S5107" t="s">
        <v>160</v>
      </c>
      <c r="T5107">
        <v>0.33814566657952638</v>
      </c>
      <c r="U5107">
        <v>1.2009447865714571</v>
      </c>
      <c r="V5107">
        <v>0.28851061487099899</v>
      </c>
      <c r="W5107">
        <v>-0.67597493208003134</v>
      </c>
      <c r="X5107">
        <v>-0.34235834485308059</v>
      </c>
      <c r="Y5107" t="str">
        <f t="shared" si="316"/>
        <v>49-60</v>
      </c>
      <c r="Z5107" s="20">
        <f t="shared" si="317"/>
        <v>1</v>
      </c>
      <c r="AA5107" t="str">
        <f t="shared" si="318"/>
        <v>80%-100%</v>
      </c>
      <c r="AB5107">
        <f t="shared" si="319"/>
        <v>1.0858238568000814E-4</v>
      </c>
    </row>
    <row r="5108" spans="1:28" x14ac:dyDescent="0.25">
      <c r="A5108" t="s">
        <v>11082</v>
      </c>
      <c r="B5108" t="s">
        <v>11083</v>
      </c>
      <c r="C5108" t="s">
        <v>77</v>
      </c>
      <c r="D5108" t="s">
        <v>258</v>
      </c>
      <c r="E5108">
        <v>49</v>
      </c>
      <c r="F5108" t="s">
        <v>25</v>
      </c>
      <c r="G5108">
        <v>2020</v>
      </c>
      <c r="H5108" t="s">
        <v>25</v>
      </c>
      <c r="I5108" t="s">
        <v>84</v>
      </c>
      <c r="J5108" t="s">
        <v>80</v>
      </c>
      <c r="K5108">
        <v>84</v>
      </c>
      <c r="L5108" s="18">
        <v>43506</v>
      </c>
      <c r="M5108" s="18">
        <v>46297</v>
      </c>
      <c r="N5108" s="18">
        <v>43964</v>
      </c>
      <c r="O5108">
        <v>33640000</v>
      </c>
      <c r="P5108">
        <v>34870000</v>
      </c>
      <c r="Q5108">
        <v>0</v>
      </c>
      <c r="R5108">
        <v>742731</v>
      </c>
      <c r="S5108" t="s">
        <v>829</v>
      </c>
      <c r="T5108">
        <v>0.20473672550394839</v>
      </c>
      <c r="U5108">
        <v>1.351082742695779</v>
      </c>
      <c r="V5108">
        <v>6.3926682897296333E-2</v>
      </c>
      <c r="W5108">
        <v>-0.70195469619291639</v>
      </c>
      <c r="X5108">
        <v>-1.11583711881451</v>
      </c>
      <c r="Y5108" t="str">
        <f t="shared" si="316"/>
        <v>&gt;72</v>
      </c>
      <c r="Z5108" s="20">
        <f t="shared" si="317"/>
        <v>1.036563614744352</v>
      </c>
      <c r="AA5108" t="str">
        <f t="shared" si="318"/>
        <v>80%-100%</v>
      </c>
      <c r="AB5108">
        <f t="shared" si="319"/>
        <v>1.5401296670523913E-4</v>
      </c>
    </row>
    <row r="5109" spans="1:28" x14ac:dyDescent="0.25">
      <c r="A5109" t="s">
        <v>11084</v>
      </c>
      <c r="B5109" t="s">
        <v>11085</v>
      </c>
      <c r="C5109" t="s">
        <v>77</v>
      </c>
      <c r="D5109" t="s">
        <v>285</v>
      </c>
      <c r="E5109">
        <v>50</v>
      </c>
      <c r="F5109" t="s">
        <v>87</v>
      </c>
      <c r="G5109">
        <v>2018</v>
      </c>
      <c r="H5109" t="s">
        <v>15</v>
      </c>
      <c r="J5109" t="s">
        <v>80</v>
      </c>
      <c r="K5109">
        <v>72</v>
      </c>
      <c r="L5109" s="18">
        <v>42902</v>
      </c>
      <c r="M5109" s="18">
        <v>45093</v>
      </c>
      <c r="N5109" s="18">
        <v>44195</v>
      </c>
      <c r="O5109">
        <v>33280000</v>
      </c>
      <c r="P5109">
        <v>25280000</v>
      </c>
      <c r="Q5109">
        <v>8000000</v>
      </c>
      <c r="R5109">
        <v>584030</v>
      </c>
      <c r="S5109" t="s">
        <v>367</v>
      </c>
      <c r="T5109">
        <v>0.39878609434115281</v>
      </c>
      <c r="U5109">
        <v>0.21387457784291711</v>
      </c>
      <c r="V5109">
        <v>2.8570438228247261E-2</v>
      </c>
      <c r="W5109">
        <v>-0.27291503068727152</v>
      </c>
      <c r="X5109">
        <v>-0.65174985443765243</v>
      </c>
      <c r="Y5109" t="str">
        <f t="shared" si="316"/>
        <v>61-72</v>
      </c>
      <c r="Z5109" s="20">
        <f t="shared" si="317"/>
        <v>0.75961538461538458</v>
      </c>
      <c r="AA5109" t="str">
        <f t="shared" si="318"/>
        <v>60%-80%</v>
      </c>
      <c r="AB5109">
        <f t="shared" si="319"/>
        <v>1.2110467039191957E-4</v>
      </c>
    </row>
    <row r="5110" spans="1:28" x14ac:dyDescent="0.25">
      <c r="A5110" t="s">
        <v>11086</v>
      </c>
      <c r="B5110" t="s">
        <v>11087</v>
      </c>
      <c r="C5110" t="s">
        <v>77</v>
      </c>
      <c r="D5110" t="s">
        <v>468</v>
      </c>
      <c r="E5110">
        <v>38</v>
      </c>
      <c r="F5110" t="s">
        <v>17</v>
      </c>
      <c r="G5110">
        <v>2021</v>
      </c>
      <c r="H5110" t="s">
        <v>110</v>
      </c>
      <c r="I5110" t="s">
        <v>84</v>
      </c>
      <c r="J5110" t="s">
        <v>80</v>
      </c>
      <c r="K5110">
        <v>72</v>
      </c>
      <c r="L5110" s="18">
        <v>44119</v>
      </c>
      <c r="M5110" s="18">
        <v>46310</v>
      </c>
      <c r="N5110" s="18">
        <v>44438</v>
      </c>
      <c r="O5110">
        <v>48949760</v>
      </c>
      <c r="P5110">
        <v>48949760</v>
      </c>
      <c r="Q5110">
        <v>0</v>
      </c>
      <c r="R5110">
        <v>1162930</v>
      </c>
      <c r="S5110" t="s">
        <v>616</v>
      </c>
      <c r="T5110">
        <v>-1.4407288855812889E-3</v>
      </c>
      <c r="U5110">
        <v>1.2009447865714571</v>
      </c>
      <c r="V5110">
        <v>0.36755510485368181</v>
      </c>
      <c r="W5110">
        <v>-0.63607247049020854</v>
      </c>
      <c r="X5110">
        <v>-0.49705409964536651</v>
      </c>
      <c r="Y5110" t="str">
        <f t="shared" si="316"/>
        <v>61-72</v>
      </c>
      <c r="Z5110" s="20">
        <f t="shared" si="317"/>
        <v>1</v>
      </c>
      <c r="AA5110" t="str">
        <f t="shared" si="318"/>
        <v>80%-100%</v>
      </c>
      <c r="AB5110">
        <f t="shared" si="319"/>
        <v>2.411455821428266E-4</v>
      </c>
    </row>
    <row r="5111" spans="1:28" x14ac:dyDescent="0.25">
      <c r="A5111" t="s">
        <v>11088</v>
      </c>
      <c r="B5111" t="s">
        <v>11089</v>
      </c>
      <c r="C5111" t="s">
        <v>77</v>
      </c>
      <c r="D5111" t="s">
        <v>285</v>
      </c>
      <c r="E5111">
        <v>38</v>
      </c>
      <c r="F5111" t="s">
        <v>87</v>
      </c>
      <c r="G5111">
        <v>2018</v>
      </c>
      <c r="H5111" t="s">
        <v>15</v>
      </c>
      <c r="J5111" t="s">
        <v>80</v>
      </c>
      <c r="K5111">
        <v>84</v>
      </c>
      <c r="L5111" s="18">
        <v>42849</v>
      </c>
      <c r="M5111" s="18">
        <v>45375</v>
      </c>
      <c r="N5111" s="18">
        <v>43608</v>
      </c>
      <c r="O5111">
        <v>31640000</v>
      </c>
      <c r="P5111">
        <v>11640000</v>
      </c>
      <c r="Q5111">
        <v>20000000</v>
      </c>
      <c r="R5111">
        <v>235862</v>
      </c>
      <c r="S5111" t="s">
        <v>1047</v>
      </c>
      <c r="T5111">
        <v>0.48368269320742968</v>
      </c>
      <c r="U5111">
        <v>-1.394638063182478</v>
      </c>
      <c r="V5111">
        <v>-0.55979643251295164</v>
      </c>
      <c r="W5111">
        <v>-0.79935350395716676</v>
      </c>
      <c r="X5111">
        <v>-0.65174985443765243</v>
      </c>
      <c r="Y5111" t="str">
        <f t="shared" si="316"/>
        <v>&gt;72</v>
      </c>
      <c r="Z5111" s="20">
        <f t="shared" si="317"/>
        <v>0.36788874841972186</v>
      </c>
      <c r="AA5111" t="str">
        <f t="shared" si="318"/>
        <v>20%-40%</v>
      </c>
      <c r="AB5111">
        <f t="shared" si="319"/>
        <v>4.890842896422946E-5</v>
      </c>
    </row>
    <row r="5112" spans="1:28" x14ac:dyDescent="0.25">
      <c r="A5112" t="s">
        <v>11090</v>
      </c>
      <c r="B5112" t="s">
        <v>11091</v>
      </c>
      <c r="C5112" t="s">
        <v>77</v>
      </c>
      <c r="D5112" t="s">
        <v>291</v>
      </c>
      <c r="E5112">
        <v>49</v>
      </c>
      <c r="F5112" t="s">
        <v>79</v>
      </c>
      <c r="G5112">
        <v>2017</v>
      </c>
      <c r="H5112" t="s">
        <v>13</v>
      </c>
      <c r="J5112" t="s">
        <v>80</v>
      </c>
      <c r="K5112">
        <v>72</v>
      </c>
      <c r="L5112" s="18">
        <v>42699</v>
      </c>
      <c r="M5112" s="18">
        <v>44890</v>
      </c>
      <c r="N5112" s="18">
        <v>43726</v>
      </c>
      <c r="O5112">
        <v>37940000</v>
      </c>
      <c r="P5112">
        <v>36042445</v>
      </c>
      <c r="Q5112">
        <v>1897555</v>
      </c>
      <c r="R5112">
        <v>760893</v>
      </c>
      <c r="S5112" t="s">
        <v>635</v>
      </c>
      <c r="T5112">
        <v>0.22899289660859901</v>
      </c>
      <c r="U5112">
        <v>0.99557413332186662</v>
      </c>
      <c r="V5112">
        <v>-0.20373104204715911</v>
      </c>
      <c r="W5112">
        <v>-0.61732090571108789</v>
      </c>
      <c r="X5112">
        <v>-1.0384892414183671</v>
      </c>
      <c r="Y5112" t="str">
        <f t="shared" si="316"/>
        <v>61-72</v>
      </c>
      <c r="Z5112" s="20">
        <f t="shared" si="317"/>
        <v>0.94998537163943064</v>
      </c>
      <c r="AA5112" t="str">
        <f t="shared" si="318"/>
        <v>80%-100%</v>
      </c>
      <c r="AB5112">
        <f t="shared" si="319"/>
        <v>1.5777904554306946E-4</v>
      </c>
    </row>
    <row r="5113" spans="1:28" x14ac:dyDescent="0.25">
      <c r="A5113" t="s">
        <v>11092</v>
      </c>
      <c r="B5113" t="s">
        <v>11093</v>
      </c>
      <c r="C5113" t="s">
        <v>77</v>
      </c>
      <c r="D5113" t="s">
        <v>512</v>
      </c>
      <c r="E5113">
        <v>60</v>
      </c>
      <c r="F5113" t="s">
        <v>87</v>
      </c>
      <c r="G5113">
        <v>2019</v>
      </c>
      <c r="H5113" t="s">
        <v>15</v>
      </c>
      <c r="J5113" t="s">
        <v>80</v>
      </c>
      <c r="K5113">
        <v>60</v>
      </c>
      <c r="L5113" s="18">
        <v>43382</v>
      </c>
      <c r="M5113" s="18">
        <v>45179</v>
      </c>
      <c r="N5113" s="18">
        <v>43829</v>
      </c>
      <c r="O5113">
        <v>37060000</v>
      </c>
      <c r="P5113">
        <v>19060000</v>
      </c>
      <c r="Q5113">
        <v>18000000</v>
      </c>
      <c r="R5113">
        <v>479093</v>
      </c>
      <c r="S5113" t="s">
        <v>473</v>
      </c>
      <c r="T5113">
        <v>1.1992397407946209</v>
      </c>
      <c r="U5113">
        <v>-0.79343776144778344</v>
      </c>
      <c r="V5113">
        <v>-0.46683457917901788</v>
      </c>
      <c r="W5113">
        <v>0.18239979324694641</v>
      </c>
      <c r="X5113">
        <v>-1.0384892414183671</v>
      </c>
      <c r="Y5113" t="str">
        <f t="shared" si="316"/>
        <v>49-60</v>
      </c>
      <c r="Z5113" s="20">
        <f t="shared" si="317"/>
        <v>0.51430113329735561</v>
      </c>
      <c r="AA5113" t="str">
        <f t="shared" si="318"/>
        <v>40%-60%</v>
      </c>
      <c r="AB5113">
        <f t="shared" si="319"/>
        <v>9.9344896412985497E-5</v>
      </c>
    </row>
    <row r="5114" spans="1:28" x14ac:dyDescent="0.25">
      <c r="A5114" t="s">
        <v>11094</v>
      </c>
      <c r="B5114" t="s">
        <v>11095</v>
      </c>
      <c r="C5114" t="s">
        <v>77</v>
      </c>
      <c r="D5114" t="s">
        <v>209</v>
      </c>
      <c r="E5114">
        <v>38</v>
      </c>
      <c r="F5114" t="s">
        <v>12</v>
      </c>
      <c r="G5114">
        <v>2019</v>
      </c>
      <c r="H5114" t="s">
        <v>12</v>
      </c>
      <c r="J5114" t="s">
        <v>80</v>
      </c>
      <c r="K5114">
        <v>24</v>
      </c>
      <c r="L5114" s="18">
        <v>43396</v>
      </c>
      <c r="M5114" s="18">
        <v>44127</v>
      </c>
      <c r="N5114" s="18">
        <v>43826</v>
      </c>
      <c r="O5114">
        <v>71530000</v>
      </c>
      <c r="P5114">
        <v>35765000</v>
      </c>
      <c r="Q5114">
        <v>35765000</v>
      </c>
      <c r="R5114">
        <v>1744825</v>
      </c>
      <c r="S5114" t="s">
        <v>567</v>
      </c>
      <c r="T5114">
        <v>1.672235077335307</v>
      </c>
      <c r="U5114">
        <v>-0.85216124758390532</v>
      </c>
      <c r="V5114">
        <v>-6.7189590051072792E-2</v>
      </c>
      <c r="W5114">
        <v>-0.24459302198358951</v>
      </c>
      <c r="X5114">
        <v>0.35377255171220601</v>
      </c>
      <c r="Y5114" t="str">
        <f t="shared" si="316"/>
        <v>&lt;=24</v>
      </c>
      <c r="Z5114" s="20">
        <f t="shared" si="317"/>
        <v>0.5</v>
      </c>
      <c r="AA5114" t="str">
        <f t="shared" si="318"/>
        <v>40%-60%</v>
      </c>
      <c r="AB5114">
        <f t="shared" si="319"/>
        <v>3.6180753816855482E-4</v>
      </c>
    </row>
    <row r="5115" spans="1:28" x14ac:dyDescent="0.25">
      <c r="A5115" t="s">
        <v>11096</v>
      </c>
      <c r="B5115" t="s">
        <v>11097</v>
      </c>
      <c r="C5115" t="s">
        <v>77</v>
      </c>
      <c r="D5115" t="s">
        <v>212</v>
      </c>
      <c r="E5115">
        <v>246</v>
      </c>
      <c r="F5115" t="s">
        <v>117</v>
      </c>
      <c r="G5115">
        <v>2018</v>
      </c>
      <c r="H5115" t="s">
        <v>14</v>
      </c>
      <c r="J5115" t="s">
        <v>80</v>
      </c>
      <c r="K5115">
        <v>84</v>
      </c>
      <c r="L5115" s="18">
        <v>42937</v>
      </c>
      <c r="M5115" s="18">
        <v>45494</v>
      </c>
      <c r="N5115" s="18">
        <v>43483</v>
      </c>
      <c r="O5115">
        <v>46350000</v>
      </c>
      <c r="P5115">
        <v>46350000</v>
      </c>
      <c r="Q5115">
        <v>0</v>
      </c>
      <c r="R5115">
        <v>1004793</v>
      </c>
      <c r="S5115" t="s">
        <v>182</v>
      </c>
      <c r="T5115">
        <v>0.35027375213185169</v>
      </c>
      <c r="U5115">
        <v>1.2009447865714571</v>
      </c>
      <c r="V5115">
        <v>1.237044494663192</v>
      </c>
      <c r="W5115">
        <v>3.3489422219708702</v>
      </c>
      <c r="X5115">
        <v>0.27642467431606299</v>
      </c>
      <c r="Y5115" t="str">
        <f t="shared" si="316"/>
        <v>&gt;72</v>
      </c>
      <c r="Z5115" s="20">
        <f t="shared" si="317"/>
        <v>1</v>
      </c>
      <c r="AA5115" t="str">
        <f t="shared" si="318"/>
        <v>80%-100%</v>
      </c>
      <c r="AB5115">
        <f t="shared" si="319"/>
        <v>2.0835423707191075E-4</v>
      </c>
    </row>
    <row r="5116" spans="1:28" x14ac:dyDescent="0.25">
      <c r="A5116" t="s">
        <v>11098</v>
      </c>
      <c r="B5116" t="s">
        <v>11099</v>
      </c>
      <c r="C5116" t="s">
        <v>77</v>
      </c>
      <c r="D5116" t="s">
        <v>212</v>
      </c>
      <c r="E5116">
        <v>236</v>
      </c>
      <c r="F5116" t="s">
        <v>17</v>
      </c>
      <c r="G5116">
        <v>2018</v>
      </c>
      <c r="H5116" t="s">
        <v>17</v>
      </c>
      <c r="J5116" t="s">
        <v>80</v>
      </c>
      <c r="K5116">
        <v>72</v>
      </c>
      <c r="L5116" s="18">
        <v>42864</v>
      </c>
      <c r="M5116" s="18">
        <v>45174</v>
      </c>
      <c r="N5116" s="18">
        <v>43013</v>
      </c>
      <c r="O5116">
        <v>56879200</v>
      </c>
      <c r="P5116">
        <v>51191280</v>
      </c>
      <c r="Q5116">
        <v>5687920</v>
      </c>
      <c r="R5116">
        <v>1164798</v>
      </c>
      <c r="S5116" t="s">
        <v>445</v>
      </c>
      <c r="T5116">
        <v>1.672235077335307</v>
      </c>
      <c r="U5116">
        <v>0.79032357974038436</v>
      </c>
      <c r="V5116">
        <v>0.80229979975843724</v>
      </c>
      <c r="W5116">
        <v>-0.1303517596692485</v>
      </c>
      <c r="X5116">
        <v>2.287469486615779</v>
      </c>
      <c r="Y5116" t="str">
        <f t="shared" si="316"/>
        <v>61-72</v>
      </c>
      <c r="Z5116" s="20">
        <f t="shared" si="317"/>
        <v>0.9</v>
      </c>
      <c r="AA5116" t="str">
        <f t="shared" si="318"/>
        <v>80%-100%</v>
      </c>
      <c r="AB5116">
        <f t="shared" si="319"/>
        <v>2.4153293129319919E-4</v>
      </c>
    </row>
    <row r="5117" spans="1:28" x14ac:dyDescent="0.25">
      <c r="A5117" t="s">
        <v>11100</v>
      </c>
      <c r="B5117" t="s">
        <v>11101</v>
      </c>
      <c r="C5117" t="s">
        <v>77</v>
      </c>
      <c r="D5117" t="s">
        <v>468</v>
      </c>
      <c r="E5117">
        <v>61</v>
      </c>
      <c r="F5117" t="s">
        <v>17</v>
      </c>
      <c r="G5117">
        <v>2020</v>
      </c>
      <c r="H5117" t="s">
        <v>110</v>
      </c>
      <c r="I5117" t="s">
        <v>84</v>
      </c>
      <c r="J5117" t="s">
        <v>80</v>
      </c>
      <c r="K5117">
        <v>72</v>
      </c>
      <c r="L5117" s="18">
        <v>43870</v>
      </c>
      <c r="M5117" s="18">
        <v>46267</v>
      </c>
      <c r="N5117" s="18">
        <v>44441</v>
      </c>
      <c r="O5117">
        <v>55100000</v>
      </c>
      <c r="P5117">
        <v>26520000</v>
      </c>
      <c r="Q5117">
        <v>28580000</v>
      </c>
      <c r="R5117">
        <v>666174</v>
      </c>
      <c r="S5117" t="s">
        <v>228</v>
      </c>
      <c r="T5117">
        <v>-0.11059349885650881</v>
      </c>
      <c r="U5117">
        <v>-0.9289198397864471</v>
      </c>
      <c r="V5117">
        <v>0.2094661248883162</v>
      </c>
      <c r="W5117">
        <v>1.0215426891040169</v>
      </c>
      <c r="X5117">
        <v>-0.1103147126646518</v>
      </c>
      <c r="Y5117" t="str">
        <f t="shared" si="316"/>
        <v>61-72</v>
      </c>
      <c r="Z5117" s="20">
        <f t="shared" si="317"/>
        <v>0.48130671506352085</v>
      </c>
      <c r="AA5117" t="str">
        <f t="shared" si="318"/>
        <v>40%-60%</v>
      </c>
      <c r="AB5117">
        <f t="shared" si="319"/>
        <v>1.3813807971108783E-4</v>
      </c>
    </row>
    <row r="5118" spans="1:28" x14ac:dyDescent="0.25">
      <c r="A5118" t="s">
        <v>11102</v>
      </c>
      <c r="B5118" t="s">
        <v>11103</v>
      </c>
      <c r="C5118" t="s">
        <v>77</v>
      </c>
      <c r="D5118" t="s">
        <v>282</v>
      </c>
      <c r="E5118">
        <v>51</v>
      </c>
      <c r="F5118" t="s">
        <v>87</v>
      </c>
      <c r="G5118">
        <v>2020</v>
      </c>
      <c r="H5118" t="s">
        <v>15</v>
      </c>
      <c r="I5118" t="s">
        <v>84</v>
      </c>
      <c r="J5118" t="s">
        <v>80</v>
      </c>
      <c r="K5118">
        <v>72</v>
      </c>
      <c r="L5118" s="18">
        <v>43779</v>
      </c>
      <c r="M5118" s="18">
        <v>45941</v>
      </c>
      <c r="N5118" s="18">
        <v>44293</v>
      </c>
      <c r="O5118">
        <v>35513350</v>
      </c>
      <c r="P5118">
        <v>18317675</v>
      </c>
      <c r="Q5118">
        <v>17195675</v>
      </c>
      <c r="R5118">
        <v>450388</v>
      </c>
      <c r="S5118" t="s">
        <v>153</v>
      </c>
      <c r="T5118">
        <v>-1.0323280008332301</v>
      </c>
      <c r="U5118">
        <v>-0.78729592312641761</v>
      </c>
      <c r="V5118">
        <v>1.185489993161002E-2</v>
      </c>
      <c r="W5118">
        <v>-0.53715885412281283</v>
      </c>
      <c r="X5118">
        <v>-3.2966835268508812E-2</v>
      </c>
      <c r="Y5118" t="str">
        <f t="shared" si="316"/>
        <v>61-72</v>
      </c>
      <c r="Z5118" s="20">
        <f t="shared" si="317"/>
        <v>0.51579687638592253</v>
      </c>
      <c r="AA5118" t="str">
        <f t="shared" si="318"/>
        <v>40%-60%</v>
      </c>
      <c r="AB5118">
        <f t="shared" si="319"/>
        <v>9.3392617311569392E-5</v>
      </c>
    </row>
    <row r="5119" spans="1:28" x14ac:dyDescent="0.25">
      <c r="A5119" t="s">
        <v>11104</v>
      </c>
      <c r="B5119" t="s">
        <v>11105</v>
      </c>
      <c r="C5119" t="s">
        <v>77</v>
      </c>
      <c r="D5119" t="s">
        <v>136</v>
      </c>
      <c r="E5119">
        <v>60</v>
      </c>
      <c r="F5119" t="s">
        <v>17</v>
      </c>
      <c r="G5119">
        <v>2022</v>
      </c>
      <c r="H5119" t="s">
        <v>155</v>
      </c>
      <c r="I5119" t="s">
        <v>84</v>
      </c>
      <c r="J5119" t="s">
        <v>80</v>
      </c>
      <c r="K5119">
        <v>72</v>
      </c>
      <c r="L5119" s="18">
        <v>44354</v>
      </c>
      <c r="M5119" s="18">
        <v>46574</v>
      </c>
      <c r="N5119" s="18">
        <v>44550</v>
      </c>
      <c r="O5119">
        <v>61060000</v>
      </c>
      <c r="P5119">
        <v>21060000</v>
      </c>
      <c r="Q5119">
        <v>40000000</v>
      </c>
      <c r="R5119">
        <v>664678</v>
      </c>
      <c r="S5119" t="s">
        <v>473</v>
      </c>
      <c r="T5119">
        <v>0.19260863995162311</v>
      </c>
      <c r="U5119">
        <v>-1.4890074363638359</v>
      </c>
      <c r="V5119">
        <v>9.0899389914291959E-2</v>
      </c>
      <c r="W5119">
        <v>-0.40390681021974201</v>
      </c>
      <c r="X5119">
        <v>0.97255557088134947</v>
      </c>
      <c r="Y5119" t="str">
        <f t="shared" si="316"/>
        <v>61-72</v>
      </c>
      <c r="Z5119" s="20">
        <f t="shared" si="317"/>
        <v>0.34490664919751063</v>
      </c>
      <c r="AA5119" t="str">
        <f t="shared" si="318"/>
        <v>20%-40%</v>
      </c>
      <c r="AB5119">
        <f t="shared" si="319"/>
        <v>1.3782786861421556E-4</v>
      </c>
    </row>
    <row r="5120" spans="1:28" x14ac:dyDescent="0.25">
      <c r="A5120" t="s">
        <v>11106</v>
      </c>
      <c r="B5120" t="s">
        <v>11107</v>
      </c>
      <c r="C5120" t="s">
        <v>77</v>
      </c>
      <c r="D5120" t="s">
        <v>602</v>
      </c>
      <c r="E5120">
        <v>74</v>
      </c>
      <c r="F5120" t="s">
        <v>95</v>
      </c>
      <c r="G5120">
        <v>2016</v>
      </c>
      <c r="H5120" t="s">
        <v>16</v>
      </c>
      <c r="J5120" t="s">
        <v>96</v>
      </c>
      <c r="K5120">
        <v>72</v>
      </c>
      <c r="L5120" s="18">
        <v>43088</v>
      </c>
      <c r="M5120" s="18">
        <v>45279</v>
      </c>
      <c r="N5120" s="18">
        <v>43545</v>
      </c>
      <c r="O5120">
        <v>35000000</v>
      </c>
      <c r="P5120">
        <v>30000000</v>
      </c>
      <c r="Q5120">
        <v>5000000</v>
      </c>
      <c r="R5120">
        <v>715437</v>
      </c>
      <c r="S5120" t="s">
        <v>294</v>
      </c>
      <c r="T5120">
        <v>0.94454994419579019</v>
      </c>
      <c r="U5120">
        <v>0.61434306252706727</v>
      </c>
      <c r="V5120">
        <v>0.48612183982770601</v>
      </c>
      <c r="W5120">
        <v>1.2576779179313671</v>
      </c>
      <c r="X5120">
        <v>0.1217289195237771</v>
      </c>
      <c r="Y5120" t="str">
        <f t="shared" si="316"/>
        <v>61-72</v>
      </c>
      <c r="Z5120" s="20">
        <f t="shared" si="317"/>
        <v>0.8571428571428571</v>
      </c>
      <c r="AA5120" t="str">
        <f t="shared" si="318"/>
        <v>80%-100%</v>
      </c>
      <c r="AB5120">
        <f t="shared" si="319"/>
        <v>1.4835327307019118E-4</v>
      </c>
    </row>
    <row r="5121" spans="1:28" x14ac:dyDescent="0.25">
      <c r="A5121" t="s">
        <v>11108</v>
      </c>
      <c r="B5121" t="s">
        <v>11109</v>
      </c>
      <c r="C5121" t="s">
        <v>77</v>
      </c>
      <c r="D5121" t="s">
        <v>282</v>
      </c>
      <c r="E5121">
        <v>38</v>
      </c>
      <c r="F5121" t="s">
        <v>11</v>
      </c>
      <c r="G5121">
        <v>2020</v>
      </c>
      <c r="H5121" t="s">
        <v>11</v>
      </c>
      <c r="I5121" t="s">
        <v>188</v>
      </c>
      <c r="J5121" t="s">
        <v>80</v>
      </c>
      <c r="K5121">
        <v>72</v>
      </c>
      <c r="L5121" s="18">
        <v>43753</v>
      </c>
      <c r="M5121" s="18">
        <v>45945</v>
      </c>
      <c r="N5121" s="18">
        <v>44328</v>
      </c>
      <c r="O5121">
        <v>67730000</v>
      </c>
      <c r="P5121">
        <v>33865000</v>
      </c>
      <c r="Q5121">
        <v>33865000</v>
      </c>
      <c r="R5121">
        <v>836009</v>
      </c>
      <c r="S5121" t="s">
        <v>184</v>
      </c>
      <c r="T5121">
        <v>0.16835246884697261</v>
      </c>
      <c r="U5121">
        <v>-0.85216124758390532</v>
      </c>
      <c r="V5121">
        <v>1.185489993161002E-2</v>
      </c>
      <c r="W5121">
        <v>7.6538093903185797E-3</v>
      </c>
      <c r="X5121">
        <v>0.58581618390063472</v>
      </c>
      <c r="Y5121" t="str">
        <f t="shared" si="316"/>
        <v>61-72</v>
      </c>
      <c r="Z5121" s="20">
        <f t="shared" si="317"/>
        <v>0.5</v>
      </c>
      <c r="AA5121" t="str">
        <f t="shared" si="318"/>
        <v>40%-60%</v>
      </c>
      <c r="AB5121">
        <f t="shared" si="319"/>
        <v>1.7335512626008643E-4</v>
      </c>
    </row>
    <row r="5122" spans="1:28" x14ac:dyDescent="0.25">
      <c r="A5122" t="s">
        <v>11110</v>
      </c>
      <c r="B5122" t="s">
        <v>11111</v>
      </c>
      <c r="C5122" t="s">
        <v>77</v>
      </c>
      <c r="D5122" t="s">
        <v>197</v>
      </c>
      <c r="E5122">
        <v>252</v>
      </c>
      <c r="F5122" t="s">
        <v>87</v>
      </c>
      <c r="G5122">
        <v>2017</v>
      </c>
      <c r="H5122" t="s">
        <v>15</v>
      </c>
      <c r="J5122" t="s">
        <v>80</v>
      </c>
      <c r="K5122">
        <v>72</v>
      </c>
      <c r="L5122" s="18">
        <v>42662</v>
      </c>
      <c r="M5122" s="18">
        <v>44853</v>
      </c>
      <c r="N5122" s="18">
        <v>42985</v>
      </c>
      <c r="O5122">
        <v>37940000</v>
      </c>
      <c r="P5122">
        <v>17140000</v>
      </c>
      <c r="Q5122">
        <v>20800000</v>
      </c>
      <c r="R5122">
        <v>333015</v>
      </c>
      <c r="S5122" t="s">
        <v>1291</v>
      </c>
      <c r="T5122">
        <v>1.35690485297485</v>
      </c>
      <c r="U5122">
        <v>-1.0502205012741701</v>
      </c>
      <c r="V5122">
        <v>-1.2828883128704349</v>
      </c>
      <c r="W5122">
        <v>-0.72552450735500418</v>
      </c>
      <c r="X5122">
        <v>1.2045992030697781</v>
      </c>
      <c r="Y5122" t="str">
        <f t="shared" si="316"/>
        <v>61-72</v>
      </c>
      <c r="Z5122" s="20">
        <f t="shared" si="317"/>
        <v>0.45176594623089089</v>
      </c>
      <c r="AA5122" t="str">
        <f t="shared" si="318"/>
        <v>40%-60%</v>
      </c>
      <c r="AB5122">
        <f t="shared" si="319"/>
        <v>6.9054109909705137E-5</v>
      </c>
    </row>
    <row r="5123" spans="1:28" x14ac:dyDescent="0.25">
      <c r="A5123" t="s">
        <v>11112</v>
      </c>
      <c r="B5123" t="s">
        <v>11113</v>
      </c>
      <c r="C5123" t="s">
        <v>77</v>
      </c>
      <c r="D5123" t="s">
        <v>86</v>
      </c>
      <c r="E5123">
        <v>61</v>
      </c>
      <c r="F5123" t="s">
        <v>79</v>
      </c>
      <c r="G5123">
        <v>2020</v>
      </c>
      <c r="H5123" t="s">
        <v>13</v>
      </c>
      <c r="I5123" t="s">
        <v>84</v>
      </c>
      <c r="J5123" t="s">
        <v>80</v>
      </c>
      <c r="K5123">
        <v>84</v>
      </c>
      <c r="L5123" s="18">
        <v>43643</v>
      </c>
      <c r="M5123" s="18">
        <v>46200</v>
      </c>
      <c r="N5123" s="18">
        <v>43704</v>
      </c>
      <c r="O5123">
        <v>34990000</v>
      </c>
      <c r="P5123">
        <v>34990000</v>
      </c>
      <c r="Q5123">
        <v>0</v>
      </c>
      <c r="R5123">
        <v>774404</v>
      </c>
      <c r="S5123" t="s">
        <v>641</v>
      </c>
      <c r="T5123">
        <v>0.77475674646323633</v>
      </c>
      <c r="U5123">
        <v>1.2009447865714571</v>
      </c>
      <c r="V5123">
        <v>0.56516632981038883</v>
      </c>
      <c r="W5123">
        <v>-0.5998813563588371</v>
      </c>
      <c r="X5123">
        <v>-1.11583711881451</v>
      </c>
      <c r="Y5123" t="str">
        <f t="shared" ref="Y5123:Y5186" si="320">IF(K5123&lt;=24,"&lt;=24",IF(AND(K5123&gt;=25,K5123&lt;=36),"25-36",IF(AND(K5123&gt;=37,K5123&lt;=48),"37-48",IF(AND(K5123&gt;=49,K5123&lt;=60),"49-60",IF(AND(K5123&gt;=61,K5123&lt;=72),"61-72","&gt;72")))))</f>
        <v>&gt;72</v>
      </c>
      <c r="Z5123" s="20">
        <f t="shared" ref="Z5123:Z5186" si="321">IF(P5123/O5123&gt;0.2,P5123/O5123,0.2)</f>
        <v>1</v>
      </c>
      <c r="AA5123" t="str">
        <f t="shared" ref="AA5123:AA5186" si="322">IF(Z5123&lt;=0.2,"20%",IF(AND(Z5123&gt;0.2,Z5123&lt;=0.4),"20%-40%",IF(AND(Z5123&gt;0.4,Z5123&lt;=0.6),"40%-60%",IF(AND(Z5123&gt;0.6,Z5123&lt;=0.8),"60%-80%","80%-100%"))))</f>
        <v>80%-100%</v>
      </c>
      <c r="AB5123">
        <f t="shared" ref="AB5123:AB5186" si="323">R5123/SUM($R$2:$R$5739)</f>
        <v>1.6058069135178687E-4</v>
      </c>
    </row>
    <row r="5124" spans="1:28" x14ac:dyDescent="0.25">
      <c r="A5124" t="s">
        <v>11114</v>
      </c>
      <c r="B5124" t="s">
        <v>11115</v>
      </c>
      <c r="C5124" t="s">
        <v>77</v>
      </c>
      <c r="D5124" t="s">
        <v>246</v>
      </c>
      <c r="E5124">
        <v>38</v>
      </c>
      <c r="F5124" t="s">
        <v>87</v>
      </c>
      <c r="G5124">
        <v>2020</v>
      </c>
      <c r="H5124" t="s">
        <v>15</v>
      </c>
      <c r="I5124" t="s">
        <v>84</v>
      </c>
      <c r="J5124" t="s">
        <v>80</v>
      </c>
      <c r="K5124">
        <v>24</v>
      </c>
      <c r="L5124" s="18">
        <v>43616</v>
      </c>
      <c r="M5124" s="18">
        <v>44347</v>
      </c>
      <c r="N5124" s="18">
        <v>43670</v>
      </c>
      <c r="O5124">
        <v>37900000</v>
      </c>
      <c r="P5124">
        <v>13000000</v>
      </c>
      <c r="Q5124">
        <v>24900000</v>
      </c>
      <c r="R5124">
        <v>642857</v>
      </c>
      <c r="S5124" t="s">
        <v>184</v>
      </c>
      <c r="T5124">
        <v>1.5145699651550779</v>
      </c>
      <c r="U5124">
        <v>-1.4968040393107871</v>
      </c>
      <c r="V5124">
        <v>-0.73906775490387622</v>
      </c>
      <c r="W5124">
        <v>-0.2199810331234569</v>
      </c>
      <c r="X5124">
        <v>1.436642835258207</v>
      </c>
      <c r="Y5124" t="str">
        <f t="shared" si="320"/>
        <v>&lt;=24</v>
      </c>
      <c r="Z5124" s="20">
        <f t="shared" si="321"/>
        <v>0.34300791556728233</v>
      </c>
      <c r="AA5124" t="str">
        <f t="shared" si="322"/>
        <v>20%-40%</v>
      </c>
      <c r="AB5124">
        <f t="shared" si="323"/>
        <v>1.3330305822327319E-4</v>
      </c>
    </row>
    <row r="5125" spans="1:28" x14ac:dyDescent="0.25">
      <c r="A5125" t="s">
        <v>11116</v>
      </c>
      <c r="B5125" t="s">
        <v>11117</v>
      </c>
      <c r="C5125" t="s">
        <v>77</v>
      </c>
      <c r="D5125" t="s">
        <v>231</v>
      </c>
      <c r="E5125">
        <v>7</v>
      </c>
      <c r="F5125" t="s">
        <v>12</v>
      </c>
      <c r="G5125">
        <v>2020</v>
      </c>
      <c r="H5125" t="s">
        <v>12</v>
      </c>
      <c r="I5125" t="s">
        <v>84</v>
      </c>
      <c r="J5125" t="s">
        <v>80</v>
      </c>
      <c r="K5125">
        <v>60</v>
      </c>
      <c r="L5125" s="18">
        <v>43693</v>
      </c>
      <c r="M5125" s="18">
        <v>45520</v>
      </c>
      <c r="N5125" s="18">
        <v>44271</v>
      </c>
      <c r="O5125">
        <v>66990000</v>
      </c>
      <c r="P5125">
        <v>35000000</v>
      </c>
      <c r="Q5125">
        <v>31990000</v>
      </c>
      <c r="R5125">
        <v>797246</v>
      </c>
      <c r="S5125" t="s">
        <v>400</v>
      </c>
      <c r="T5125">
        <v>1.029446543062067</v>
      </c>
      <c r="U5125">
        <v>-0.75991092421015349</v>
      </c>
      <c r="V5125">
        <v>-0.86714986558201612</v>
      </c>
      <c r="W5125">
        <v>-0.19381175198331591</v>
      </c>
      <c r="X5125">
        <v>0.66316406129677774</v>
      </c>
      <c r="Y5125" t="str">
        <f t="shared" si="320"/>
        <v>49-60</v>
      </c>
      <c r="Z5125" s="20">
        <f t="shared" si="321"/>
        <v>0.52246603970741901</v>
      </c>
      <c r="AA5125" t="str">
        <f t="shared" si="322"/>
        <v>40%-60%</v>
      </c>
      <c r="AB5125">
        <f t="shared" si="323"/>
        <v>1.6531721666913739E-4</v>
      </c>
    </row>
    <row r="5126" spans="1:28" x14ac:dyDescent="0.25">
      <c r="A5126" t="s">
        <v>11118</v>
      </c>
      <c r="B5126" t="s">
        <v>11119</v>
      </c>
      <c r="C5126" t="s">
        <v>77</v>
      </c>
      <c r="D5126" t="s">
        <v>890</v>
      </c>
      <c r="E5126">
        <v>49</v>
      </c>
      <c r="F5126" t="s">
        <v>87</v>
      </c>
      <c r="G5126">
        <v>2019</v>
      </c>
      <c r="H5126" t="s">
        <v>15</v>
      </c>
      <c r="J5126" t="s">
        <v>80</v>
      </c>
      <c r="K5126">
        <v>60</v>
      </c>
      <c r="L5126" s="18">
        <v>43103</v>
      </c>
      <c r="M5126" s="18">
        <v>44986</v>
      </c>
      <c r="N5126" s="18">
        <v>44312</v>
      </c>
      <c r="O5126">
        <v>33780000</v>
      </c>
      <c r="P5126">
        <v>23780000</v>
      </c>
      <c r="Q5126">
        <v>10000000</v>
      </c>
      <c r="R5126">
        <v>610147</v>
      </c>
      <c r="S5126" t="s">
        <v>563</v>
      </c>
      <c r="T5126">
        <v>0.77475674646323633</v>
      </c>
      <c r="U5126">
        <v>-1.4630130039178081E-2</v>
      </c>
      <c r="V5126">
        <v>-4.5399790719997217E-2</v>
      </c>
      <c r="W5126">
        <v>-0.25427996411579862</v>
      </c>
      <c r="X5126">
        <v>1.281947080465921</v>
      </c>
      <c r="Y5126" t="str">
        <f t="shared" si="320"/>
        <v>49-60</v>
      </c>
      <c r="Z5126" s="20">
        <f t="shared" si="321"/>
        <v>0.70396684428656009</v>
      </c>
      <c r="AA5126" t="str">
        <f t="shared" si="322"/>
        <v>60%-80%</v>
      </c>
      <c r="AB5126">
        <f t="shared" si="323"/>
        <v>1.2652030088457537E-4</v>
      </c>
    </row>
    <row r="5127" spans="1:28" x14ac:dyDescent="0.25">
      <c r="A5127" t="s">
        <v>11120</v>
      </c>
      <c r="B5127" t="s">
        <v>11121</v>
      </c>
      <c r="C5127" t="s">
        <v>77</v>
      </c>
      <c r="D5127" t="s">
        <v>86</v>
      </c>
      <c r="E5127">
        <v>84</v>
      </c>
      <c r="F5127" t="s">
        <v>87</v>
      </c>
      <c r="G5127">
        <v>2020</v>
      </c>
      <c r="H5127" t="s">
        <v>15</v>
      </c>
      <c r="I5127" t="s">
        <v>84</v>
      </c>
      <c r="J5127" t="s">
        <v>80</v>
      </c>
      <c r="K5127">
        <v>84</v>
      </c>
      <c r="L5127" s="18">
        <v>43676</v>
      </c>
      <c r="M5127" s="18">
        <v>46233</v>
      </c>
      <c r="N5127" s="18">
        <v>44040</v>
      </c>
      <c r="O5127">
        <v>35490000</v>
      </c>
      <c r="P5127">
        <v>35490000</v>
      </c>
      <c r="Q5127">
        <v>0</v>
      </c>
      <c r="R5127">
        <v>752202</v>
      </c>
      <c r="S5127" t="s">
        <v>208</v>
      </c>
      <c r="T5127">
        <v>0.61709163428300773</v>
      </c>
      <c r="U5127">
        <v>1.2009447865714571</v>
      </c>
      <c r="V5127">
        <v>0.96038877972380288</v>
      </c>
      <c r="W5127">
        <v>-0.55459408872663229</v>
      </c>
      <c r="X5127">
        <v>-0.88379348662608126</v>
      </c>
      <c r="Y5127" t="str">
        <f t="shared" si="320"/>
        <v>&gt;72</v>
      </c>
      <c r="Z5127" s="20">
        <f t="shared" si="321"/>
        <v>1</v>
      </c>
      <c r="AA5127" t="str">
        <f t="shared" si="322"/>
        <v>80%-100%</v>
      </c>
      <c r="AB5127">
        <f t="shared" si="323"/>
        <v>1.5597687666411432E-4</v>
      </c>
    </row>
    <row r="5128" spans="1:28" x14ac:dyDescent="0.25">
      <c r="A5128" t="s">
        <v>1234</v>
      </c>
      <c r="B5128" t="s">
        <v>1235</v>
      </c>
      <c r="C5128" t="s">
        <v>77</v>
      </c>
      <c r="D5128" t="s">
        <v>344</v>
      </c>
      <c r="E5128">
        <v>84</v>
      </c>
      <c r="F5128" t="s">
        <v>79</v>
      </c>
      <c r="G5128">
        <v>2019</v>
      </c>
      <c r="H5128" t="s">
        <v>13</v>
      </c>
      <c r="J5128" t="s">
        <v>80</v>
      </c>
      <c r="K5128">
        <v>72</v>
      </c>
      <c r="L5128" s="18">
        <v>43341</v>
      </c>
      <c r="M5128" s="18">
        <v>45533</v>
      </c>
      <c r="N5128" s="18">
        <v>44216</v>
      </c>
      <c r="O5128">
        <v>43747000</v>
      </c>
      <c r="P5128">
        <v>33747000</v>
      </c>
      <c r="Q5128">
        <v>10000000</v>
      </c>
      <c r="R5128">
        <v>739797</v>
      </c>
      <c r="S5128" t="s">
        <v>208</v>
      </c>
      <c r="T5128">
        <v>1.126471227480669</v>
      </c>
      <c r="U5128">
        <v>0.26231766509781862</v>
      </c>
      <c r="V5128">
        <v>0.29824435097869201</v>
      </c>
      <c r="W5128">
        <v>1.9570604697321941</v>
      </c>
      <c r="X5128">
        <v>-0.4197062222492236</v>
      </c>
      <c r="Y5128" t="str">
        <f t="shared" si="320"/>
        <v>61-72</v>
      </c>
      <c r="Z5128" s="20">
        <f t="shared" si="321"/>
        <v>0.77141289688435777</v>
      </c>
      <c r="AA5128" t="str">
        <f t="shared" si="322"/>
        <v>60%-80%</v>
      </c>
      <c r="AB5128">
        <f t="shared" si="323"/>
        <v>1.5340457141230915E-4</v>
      </c>
    </row>
    <row r="5129" spans="1:28" x14ac:dyDescent="0.25">
      <c r="A5129" t="s">
        <v>11122</v>
      </c>
      <c r="B5129" t="s">
        <v>11123</v>
      </c>
      <c r="C5129" t="s">
        <v>77</v>
      </c>
      <c r="D5129" t="s">
        <v>195</v>
      </c>
      <c r="E5129">
        <v>62</v>
      </c>
      <c r="F5129" t="s">
        <v>11</v>
      </c>
      <c r="G5129">
        <v>2019</v>
      </c>
      <c r="H5129" t="s">
        <v>11</v>
      </c>
      <c r="J5129" t="s">
        <v>80</v>
      </c>
      <c r="K5129">
        <v>84</v>
      </c>
      <c r="L5129" s="18">
        <v>43266</v>
      </c>
      <c r="M5129" s="18">
        <v>45823</v>
      </c>
      <c r="N5129" s="18">
        <v>44165</v>
      </c>
      <c r="O5129">
        <v>54600700</v>
      </c>
      <c r="P5129">
        <v>38600700</v>
      </c>
      <c r="Q5129">
        <v>16000000</v>
      </c>
      <c r="R5129">
        <v>797077</v>
      </c>
      <c r="S5129" t="s">
        <v>255</v>
      </c>
      <c r="T5129">
        <v>0.82326908867253745</v>
      </c>
      <c r="U5129">
        <v>-2.3253746713768758E-3</v>
      </c>
      <c r="V5129">
        <v>0.6442108197930716</v>
      </c>
      <c r="W5129">
        <v>-0.55581848156997227</v>
      </c>
      <c r="X5129">
        <v>4.4381042127634142E-2</v>
      </c>
      <c r="Y5129" t="str">
        <f t="shared" si="320"/>
        <v>&gt;72</v>
      </c>
      <c r="Z5129" s="20">
        <f t="shared" si="321"/>
        <v>0.70696346383837572</v>
      </c>
      <c r="AA5129" t="str">
        <f t="shared" si="322"/>
        <v>60%-80%</v>
      </c>
      <c r="AB5129">
        <f t="shared" si="323"/>
        <v>1.6528217276848804E-4</v>
      </c>
    </row>
    <row r="5130" spans="1:28" x14ac:dyDescent="0.25">
      <c r="A5130" t="s">
        <v>11124</v>
      </c>
      <c r="B5130" t="s">
        <v>11125</v>
      </c>
      <c r="C5130" t="s">
        <v>77</v>
      </c>
      <c r="D5130" t="s">
        <v>165</v>
      </c>
      <c r="E5130">
        <v>220</v>
      </c>
      <c r="F5130" t="s">
        <v>79</v>
      </c>
      <c r="G5130">
        <v>2020</v>
      </c>
      <c r="H5130" t="s">
        <v>13</v>
      </c>
      <c r="I5130" t="s">
        <v>84</v>
      </c>
      <c r="J5130" t="s">
        <v>80</v>
      </c>
      <c r="K5130">
        <v>72</v>
      </c>
      <c r="L5130" s="18">
        <v>43766</v>
      </c>
      <c r="M5130" s="18">
        <v>45958</v>
      </c>
      <c r="N5130" s="18">
        <v>44319</v>
      </c>
      <c r="O5130">
        <v>35190000</v>
      </c>
      <c r="P5130">
        <v>18190000</v>
      </c>
      <c r="Q5130">
        <v>17000000</v>
      </c>
      <c r="R5130">
        <v>421948</v>
      </c>
      <c r="S5130" t="s">
        <v>300</v>
      </c>
      <c r="T5130">
        <v>-1.0687122574902059</v>
      </c>
      <c r="U5130">
        <v>-0.78273254111488366</v>
      </c>
      <c r="V5130">
        <v>-0.54145652994716964</v>
      </c>
      <c r="W5130">
        <v>-0.87189106316343989</v>
      </c>
      <c r="X5130">
        <v>1.127251325673635</v>
      </c>
      <c r="Y5130" t="str">
        <f t="shared" si="320"/>
        <v>61-72</v>
      </c>
      <c r="Z5130" s="20">
        <f t="shared" si="321"/>
        <v>0.51690821256038644</v>
      </c>
      <c r="AA5130" t="str">
        <f t="shared" si="322"/>
        <v>40%-60%</v>
      </c>
      <c r="AB5130">
        <f t="shared" si="323"/>
        <v>8.7495288705254312E-5</v>
      </c>
    </row>
    <row r="5131" spans="1:28" x14ac:dyDescent="0.25">
      <c r="A5131" t="s">
        <v>11126</v>
      </c>
      <c r="B5131" t="s">
        <v>11127</v>
      </c>
      <c r="C5131" t="s">
        <v>77</v>
      </c>
      <c r="D5131" t="s">
        <v>231</v>
      </c>
      <c r="E5131">
        <v>291</v>
      </c>
      <c r="F5131" t="s">
        <v>12</v>
      </c>
      <c r="G5131">
        <v>2020</v>
      </c>
      <c r="H5131" t="s">
        <v>12</v>
      </c>
      <c r="I5131" t="s">
        <v>84</v>
      </c>
      <c r="J5131" t="s">
        <v>80</v>
      </c>
      <c r="K5131">
        <v>72</v>
      </c>
      <c r="L5131" s="18">
        <v>43706</v>
      </c>
      <c r="M5131" s="18">
        <v>45898</v>
      </c>
      <c r="N5131" s="18">
        <v>44102</v>
      </c>
      <c r="O5131">
        <v>65650200</v>
      </c>
      <c r="P5131">
        <v>35650200</v>
      </c>
      <c r="Q5131">
        <v>30000000</v>
      </c>
      <c r="R5131">
        <v>723952</v>
      </c>
      <c r="S5131" t="s">
        <v>420</v>
      </c>
      <c r="T5131">
        <v>0.88390951643416382</v>
      </c>
      <c r="U5131">
        <v>-0.67546019085925535</v>
      </c>
      <c r="V5131">
        <v>-0.7128075944418294</v>
      </c>
      <c r="W5131">
        <v>0.2381284201794035</v>
      </c>
      <c r="X5131">
        <v>0.35377255171220601</v>
      </c>
      <c r="Y5131" t="str">
        <f t="shared" si="320"/>
        <v>61-72</v>
      </c>
      <c r="Z5131" s="20">
        <f t="shared" si="321"/>
        <v>0.54303261833170346</v>
      </c>
      <c r="AA5131" t="str">
        <f t="shared" si="322"/>
        <v>40%-60%</v>
      </c>
      <c r="AB5131">
        <f t="shared" si="323"/>
        <v>1.501189465259849E-4</v>
      </c>
    </row>
    <row r="5132" spans="1:28" x14ac:dyDescent="0.25">
      <c r="A5132" t="s">
        <v>11128</v>
      </c>
      <c r="B5132" t="s">
        <v>11129</v>
      </c>
      <c r="C5132" t="s">
        <v>77</v>
      </c>
      <c r="D5132" t="s">
        <v>216</v>
      </c>
      <c r="E5132">
        <v>27</v>
      </c>
      <c r="F5132" t="s">
        <v>117</v>
      </c>
      <c r="G5132">
        <v>2017</v>
      </c>
      <c r="H5132" t="s">
        <v>14</v>
      </c>
      <c r="J5132" t="s">
        <v>80</v>
      </c>
      <c r="K5132">
        <v>84</v>
      </c>
      <c r="L5132" s="18">
        <v>42724</v>
      </c>
      <c r="M5132" s="18">
        <v>45280</v>
      </c>
      <c r="N5132" s="18">
        <v>43747</v>
      </c>
      <c r="O5132">
        <v>43690000</v>
      </c>
      <c r="P5132">
        <v>33690000</v>
      </c>
      <c r="Q5132">
        <v>10000000</v>
      </c>
      <c r="R5132">
        <v>663846</v>
      </c>
      <c r="S5132" t="s">
        <v>217</v>
      </c>
      <c r="T5132">
        <v>1.2598801685562471</v>
      </c>
      <c r="U5132">
        <v>0.26109308862897018</v>
      </c>
      <c r="V5132">
        <v>8.5411923808469653E-2</v>
      </c>
      <c r="W5132">
        <v>-0.4665755440522365</v>
      </c>
      <c r="X5132">
        <v>-0.26501046745693763</v>
      </c>
      <c r="Y5132" t="str">
        <f t="shared" si="320"/>
        <v>&gt;72</v>
      </c>
      <c r="Z5132" s="20">
        <f t="shared" si="321"/>
        <v>0.77111467154955371</v>
      </c>
      <c r="AA5132" t="str">
        <f t="shared" si="322"/>
        <v>60%-80%</v>
      </c>
      <c r="AB5132">
        <f t="shared" si="323"/>
        <v>1.3765534479563419E-4</v>
      </c>
    </row>
    <row r="5133" spans="1:28" x14ac:dyDescent="0.25">
      <c r="A5133" t="s">
        <v>11130</v>
      </c>
      <c r="B5133" t="s">
        <v>11131</v>
      </c>
      <c r="C5133" t="s">
        <v>77</v>
      </c>
      <c r="D5133" t="s">
        <v>246</v>
      </c>
      <c r="E5133">
        <v>236</v>
      </c>
      <c r="F5133" t="s">
        <v>87</v>
      </c>
      <c r="G5133">
        <v>2020</v>
      </c>
      <c r="H5133" t="s">
        <v>15</v>
      </c>
      <c r="I5133" t="s">
        <v>84</v>
      </c>
      <c r="J5133" t="s">
        <v>80</v>
      </c>
      <c r="K5133">
        <v>48</v>
      </c>
      <c r="L5133" s="18">
        <v>43629</v>
      </c>
      <c r="M5133" s="18">
        <v>45090</v>
      </c>
      <c r="N5133" s="18">
        <v>44320</v>
      </c>
      <c r="O5133">
        <v>34590000</v>
      </c>
      <c r="P5133">
        <v>31090000</v>
      </c>
      <c r="Q5133">
        <v>3500000</v>
      </c>
      <c r="R5133">
        <v>943770</v>
      </c>
      <c r="S5133" t="s">
        <v>249</v>
      </c>
      <c r="T5133">
        <v>0.8353971742248627</v>
      </c>
      <c r="U5133">
        <v>0.78545643042553215</v>
      </c>
      <c r="V5133">
        <v>0.36755510485368181</v>
      </c>
      <c r="W5133">
        <v>1.7492923885151921</v>
      </c>
      <c r="X5133">
        <v>0.50846830650449182</v>
      </c>
      <c r="Y5133" t="str">
        <f t="shared" si="320"/>
        <v>37-48</v>
      </c>
      <c r="Z5133" s="20">
        <f t="shared" si="321"/>
        <v>0.89881468632552763</v>
      </c>
      <c r="AA5133" t="str">
        <f t="shared" si="322"/>
        <v>80%-100%</v>
      </c>
      <c r="AB5133">
        <f t="shared" si="323"/>
        <v>1.9570048589247457E-4</v>
      </c>
    </row>
    <row r="5134" spans="1:28" x14ac:dyDescent="0.25">
      <c r="A5134" t="s">
        <v>11132</v>
      </c>
      <c r="B5134" t="s">
        <v>11133</v>
      </c>
      <c r="C5134" t="s">
        <v>77</v>
      </c>
      <c r="D5134" t="s">
        <v>301</v>
      </c>
      <c r="E5134">
        <v>15</v>
      </c>
      <c r="F5134" t="s">
        <v>11</v>
      </c>
      <c r="G5134">
        <v>2020</v>
      </c>
      <c r="H5134" t="s">
        <v>11</v>
      </c>
      <c r="I5134" t="s">
        <v>188</v>
      </c>
      <c r="J5134" t="s">
        <v>80</v>
      </c>
      <c r="K5134">
        <v>84</v>
      </c>
      <c r="L5134" s="18">
        <v>43769</v>
      </c>
      <c r="M5134" s="18">
        <v>46326</v>
      </c>
      <c r="N5134" s="18">
        <v>43811</v>
      </c>
      <c r="O5134">
        <v>59360000</v>
      </c>
      <c r="P5134">
        <v>29680000</v>
      </c>
      <c r="Q5134">
        <v>29680000</v>
      </c>
      <c r="R5134">
        <v>571491</v>
      </c>
      <c r="S5134" t="s">
        <v>311</v>
      </c>
      <c r="T5134">
        <v>0.33814566657952638</v>
      </c>
      <c r="U5134">
        <v>-0.85216124758390532</v>
      </c>
      <c r="V5134">
        <v>-0.18575632502509701</v>
      </c>
      <c r="W5134">
        <v>-0.32756895335658559</v>
      </c>
      <c r="X5134">
        <v>0.58581618390063472</v>
      </c>
      <c r="Y5134" t="str">
        <f t="shared" si="320"/>
        <v>&gt;72</v>
      </c>
      <c r="Z5134" s="20">
        <f t="shared" si="321"/>
        <v>0.5</v>
      </c>
      <c r="AA5134" t="str">
        <f t="shared" si="322"/>
        <v>40%-60%</v>
      </c>
      <c r="AB5134">
        <f t="shared" si="323"/>
        <v>1.1850457885202559E-4</v>
      </c>
    </row>
    <row r="5135" spans="1:28" x14ac:dyDescent="0.25">
      <c r="A5135" t="s">
        <v>11134</v>
      </c>
      <c r="B5135" t="s">
        <v>11135</v>
      </c>
      <c r="C5135" t="s">
        <v>77</v>
      </c>
      <c r="D5135" t="s">
        <v>354</v>
      </c>
      <c r="E5135">
        <v>74</v>
      </c>
      <c r="F5135" t="s">
        <v>17</v>
      </c>
      <c r="G5135">
        <v>2019</v>
      </c>
      <c r="H5135" t="s">
        <v>17</v>
      </c>
      <c r="J5135" t="s">
        <v>80</v>
      </c>
      <c r="K5135">
        <v>60</v>
      </c>
      <c r="L5135" s="18">
        <v>43300</v>
      </c>
      <c r="M5135" s="18">
        <v>45126</v>
      </c>
      <c r="N5135" s="18">
        <v>43724</v>
      </c>
      <c r="O5135">
        <v>57390000</v>
      </c>
      <c r="P5135">
        <v>45290363</v>
      </c>
      <c r="Q5135">
        <v>12099637</v>
      </c>
      <c r="R5135">
        <v>1033617</v>
      </c>
      <c r="S5135" t="s">
        <v>401</v>
      </c>
      <c r="T5135">
        <v>0.68986014759695946</v>
      </c>
      <c r="U5135">
        <v>0.33522470517088249</v>
      </c>
      <c r="V5135">
        <v>-0.88909969048306225</v>
      </c>
      <c r="W5135">
        <v>-0.23867517855806741</v>
      </c>
      <c r="X5135">
        <v>0.50846830650449182</v>
      </c>
      <c r="Y5135" t="str">
        <f t="shared" si="320"/>
        <v>49-60</v>
      </c>
      <c r="Z5135" s="20">
        <f t="shared" si="321"/>
        <v>0.78916820003484933</v>
      </c>
      <c r="AA5135" t="str">
        <f t="shared" si="322"/>
        <v>60%-80%</v>
      </c>
      <c r="AB5135">
        <f t="shared" si="323"/>
        <v>2.1433119205603262E-4</v>
      </c>
    </row>
    <row r="5136" spans="1:28" x14ac:dyDescent="0.25">
      <c r="A5136" t="s">
        <v>11136</v>
      </c>
      <c r="B5136" t="s">
        <v>11137</v>
      </c>
      <c r="C5136" t="s">
        <v>77</v>
      </c>
      <c r="D5136" t="s">
        <v>86</v>
      </c>
      <c r="E5136">
        <v>38</v>
      </c>
      <c r="F5136" t="s">
        <v>117</v>
      </c>
      <c r="G5136">
        <v>2020</v>
      </c>
      <c r="H5136" t="s">
        <v>14</v>
      </c>
      <c r="I5136" t="s">
        <v>84</v>
      </c>
      <c r="J5136" t="s">
        <v>80</v>
      </c>
      <c r="K5136">
        <v>84</v>
      </c>
      <c r="L5136" s="18">
        <v>43633</v>
      </c>
      <c r="M5136" s="18">
        <v>46190</v>
      </c>
      <c r="N5136" s="18">
        <v>44130</v>
      </c>
      <c r="O5136">
        <v>44190000</v>
      </c>
      <c r="P5136">
        <v>16000000</v>
      </c>
      <c r="Q5136">
        <v>28190000</v>
      </c>
      <c r="R5136">
        <v>324689</v>
      </c>
      <c r="S5136" t="s">
        <v>763</v>
      </c>
      <c r="T5136">
        <v>0.362401837684177</v>
      </c>
      <c r="U5136">
        <v>-1.418519304980463</v>
      </c>
      <c r="V5136">
        <v>-0.54145652994716964</v>
      </c>
      <c r="W5136">
        <v>-0.65415126641775689</v>
      </c>
      <c r="X5136">
        <v>-0.4197062222492236</v>
      </c>
      <c r="Y5136" t="str">
        <f t="shared" si="320"/>
        <v>&gt;72</v>
      </c>
      <c r="Z5136" s="20">
        <f t="shared" si="321"/>
        <v>0.36207286716451687</v>
      </c>
      <c r="AA5136" t="str">
        <f t="shared" si="322"/>
        <v>20%-40%</v>
      </c>
      <c r="AB5136">
        <f t="shared" si="323"/>
        <v>6.7327627561738213E-5</v>
      </c>
    </row>
    <row r="5137" spans="1:28" x14ac:dyDescent="0.25">
      <c r="A5137" t="s">
        <v>11138</v>
      </c>
      <c r="B5137" t="s">
        <v>11139</v>
      </c>
      <c r="C5137" t="s">
        <v>77</v>
      </c>
      <c r="D5137" t="s">
        <v>552</v>
      </c>
      <c r="E5137">
        <v>87</v>
      </c>
      <c r="F5137" t="s">
        <v>87</v>
      </c>
      <c r="G5137">
        <v>2019</v>
      </c>
      <c r="H5137" t="s">
        <v>15</v>
      </c>
      <c r="J5137" t="s">
        <v>80</v>
      </c>
      <c r="K5137">
        <v>72</v>
      </c>
      <c r="L5137" s="18">
        <v>43462</v>
      </c>
      <c r="M5137" s="18">
        <v>45654</v>
      </c>
      <c r="N5137" s="18">
        <v>43636</v>
      </c>
      <c r="O5137">
        <v>36990000</v>
      </c>
      <c r="P5137">
        <v>26990000</v>
      </c>
      <c r="Q5137">
        <v>10000000</v>
      </c>
      <c r="R5137">
        <v>755905</v>
      </c>
      <c r="S5137" t="s">
        <v>225</v>
      </c>
      <c r="T5137">
        <v>1.5388261362597291</v>
      </c>
      <c r="U5137">
        <v>9.0857717549903572E-2</v>
      </c>
      <c r="V5137">
        <v>-0.41484543722760781</v>
      </c>
      <c r="W5137">
        <v>-0.2199810331234569</v>
      </c>
      <c r="X5137">
        <v>0.81785981608906366</v>
      </c>
      <c r="Y5137" t="str">
        <f t="shared" si="320"/>
        <v>61-72</v>
      </c>
      <c r="Z5137" s="20">
        <f t="shared" si="321"/>
        <v>0.72965666396323325</v>
      </c>
      <c r="AA5137" t="str">
        <f t="shared" si="322"/>
        <v>60%-80%</v>
      </c>
      <c r="AB5137">
        <f t="shared" si="323"/>
        <v>1.5674473207301674E-4</v>
      </c>
    </row>
    <row r="5138" spans="1:28" x14ac:dyDescent="0.25">
      <c r="A5138" t="s">
        <v>11140</v>
      </c>
      <c r="B5138" t="s">
        <v>11141</v>
      </c>
      <c r="C5138" t="s">
        <v>77</v>
      </c>
      <c r="D5138" t="s">
        <v>138</v>
      </c>
      <c r="E5138">
        <v>38</v>
      </c>
      <c r="F5138" t="s">
        <v>117</v>
      </c>
      <c r="G5138">
        <v>2018</v>
      </c>
      <c r="H5138" t="s">
        <v>14</v>
      </c>
      <c r="J5138" t="s">
        <v>80</v>
      </c>
      <c r="K5138">
        <v>84</v>
      </c>
      <c r="L5138" s="18">
        <v>42845</v>
      </c>
      <c r="M5138" s="18">
        <v>45402</v>
      </c>
      <c r="N5138" s="18">
        <v>43620</v>
      </c>
      <c r="O5138">
        <v>47650000</v>
      </c>
      <c r="P5138">
        <v>30650000</v>
      </c>
      <c r="Q5138">
        <v>17000000</v>
      </c>
      <c r="R5138">
        <v>622662</v>
      </c>
      <c r="S5138" t="s">
        <v>581</v>
      </c>
      <c r="T5138">
        <v>0.95667802974811544</v>
      </c>
      <c r="U5138">
        <v>-0.26402069425293612</v>
      </c>
      <c r="V5138">
        <v>0.44829391347914371</v>
      </c>
      <c r="W5138">
        <v>-0.30579472475422331</v>
      </c>
      <c r="X5138">
        <v>0.50846830650449182</v>
      </c>
      <c r="Y5138" t="str">
        <f t="shared" si="320"/>
        <v>&gt;72</v>
      </c>
      <c r="Z5138" s="20">
        <f t="shared" si="321"/>
        <v>0.64323189926547741</v>
      </c>
      <c r="AA5138" t="str">
        <f t="shared" si="322"/>
        <v>60%-80%</v>
      </c>
      <c r="AB5138">
        <f t="shared" si="323"/>
        <v>1.2911541577585641E-4</v>
      </c>
    </row>
    <row r="5139" spans="1:28" x14ac:dyDescent="0.25">
      <c r="A5139" t="s">
        <v>11142</v>
      </c>
      <c r="B5139" t="s">
        <v>11143</v>
      </c>
      <c r="C5139" t="s">
        <v>77</v>
      </c>
      <c r="D5139" t="s">
        <v>271</v>
      </c>
      <c r="E5139">
        <v>76</v>
      </c>
      <c r="F5139" t="s">
        <v>17</v>
      </c>
      <c r="G5139">
        <v>2019</v>
      </c>
      <c r="H5139" t="s">
        <v>17</v>
      </c>
      <c r="J5139" t="s">
        <v>80</v>
      </c>
      <c r="K5139">
        <v>84</v>
      </c>
      <c r="L5139" s="18">
        <v>43215</v>
      </c>
      <c r="M5139" s="18">
        <v>45772</v>
      </c>
      <c r="N5139" s="18">
        <v>44043</v>
      </c>
      <c r="O5139">
        <v>58090000</v>
      </c>
      <c r="P5139">
        <v>58090000</v>
      </c>
      <c r="Q5139">
        <v>0</v>
      </c>
      <c r="R5139">
        <v>1156243</v>
      </c>
      <c r="S5139" t="s">
        <v>412</v>
      </c>
      <c r="T5139">
        <v>-1.1050965141471809</v>
      </c>
      <c r="U5139">
        <v>1.2009447865714571</v>
      </c>
      <c r="V5139">
        <v>0.20482443482530829</v>
      </c>
      <c r="W5139">
        <v>0.34596327678429822</v>
      </c>
      <c r="X5139">
        <v>-0.4197062222492236</v>
      </c>
      <c r="Y5139" t="str">
        <f t="shared" si="320"/>
        <v>&gt;72</v>
      </c>
      <c r="Z5139" s="20">
        <f t="shared" si="321"/>
        <v>1</v>
      </c>
      <c r="AA5139" t="str">
        <f t="shared" si="322"/>
        <v>80%-100%</v>
      </c>
      <c r="AB5139">
        <f t="shared" si="323"/>
        <v>2.3975896342305064E-4</v>
      </c>
    </row>
    <row r="5140" spans="1:28" x14ac:dyDescent="0.25">
      <c r="A5140" t="s">
        <v>11144</v>
      </c>
      <c r="B5140" t="s">
        <v>11145</v>
      </c>
      <c r="C5140" t="s">
        <v>77</v>
      </c>
      <c r="D5140" t="s">
        <v>197</v>
      </c>
      <c r="E5140">
        <v>62</v>
      </c>
      <c r="F5140" t="s">
        <v>87</v>
      </c>
      <c r="G5140">
        <v>2017</v>
      </c>
      <c r="H5140" t="s">
        <v>15</v>
      </c>
      <c r="J5140" t="s">
        <v>80</v>
      </c>
      <c r="K5140">
        <v>36</v>
      </c>
      <c r="L5140" s="18">
        <v>42636</v>
      </c>
      <c r="M5140" s="18">
        <v>43731</v>
      </c>
      <c r="N5140" s="18">
        <v>43676</v>
      </c>
      <c r="O5140">
        <v>40915000</v>
      </c>
      <c r="P5140">
        <v>17750000</v>
      </c>
      <c r="Q5140">
        <v>23165000</v>
      </c>
      <c r="R5140">
        <v>548558</v>
      </c>
      <c r="S5140" t="s">
        <v>365</v>
      </c>
      <c r="T5140">
        <v>0.73837248980626058</v>
      </c>
      <c r="U5140">
        <v>-1.123884800680601</v>
      </c>
      <c r="V5140">
        <v>-2.9268643104241692</v>
      </c>
      <c r="W5140">
        <v>-0.43101244155505458</v>
      </c>
      <c r="X5140">
        <v>-0.34235834485308059</v>
      </c>
      <c r="Y5140" t="str">
        <f t="shared" si="320"/>
        <v>25-36</v>
      </c>
      <c r="Z5140" s="20">
        <f t="shared" si="321"/>
        <v>0.43382622510081875</v>
      </c>
      <c r="AA5140" t="str">
        <f t="shared" si="322"/>
        <v>40%-60%</v>
      </c>
      <c r="AB5140">
        <f t="shared" si="323"/>
        <v>1.1374918374201773E-4</v>
      </c>
    </row>
    <row r="5141" spans="1:28" x14ac:dyDescent="0.25">
      <c r="A5141" t="s">
        <v>11146</v>
      </c>
      <c r="B5141" t="s">
        <v>11147</v>
      </c>
      <c r="C5141" t="s">
        <v>77</v>
      </c>
      <c r="D5141" t="s">
        <v>212</v>
      </c>
      <c r="E5141">
        <v>76</v>
      </c>
      <c r="F5141" t="s">
        <v>12</v>
      </c>
      <c r="G5141">
        <v>2018</v>
      </c>
      <c r="H5141" t="s">
        <v>12</v>
      </c>
      <c r="J5141" t="s">
        <v>80</v>
      </c>
      <c r="K5141">
        <v>84</v>
      </c>
      <c r="L5141" s="18">
        <v>42942</v>
      </c>
      <c r="M5141" s="18">
        <v>45499</v>
      </c>
      <c r="N5141" s="18">
        <v>43446</v>
      </c>
      <c r="O5141">
        <v>78990000</v>
      </c>
      <c r="P5141">
        <v>58990000</v>
      </c>
      <c r="Q5141">
        <v>20000000</v>
      </c>
      <c r="R5141">
        <v>1278808</v>
      </c>
      <c r="S5141" t="s">
        <v>412</v>
      </c>
      <c r="T5141">
        <v>5.9199698876045093E-2</v>
      </c>
      <c r="U5141">
        <v>0.16126582257329891</v>
      </c>
      <c r="V5141">
        <v>1.237044494663192</v>
      </c>
      <c r="W5141">
        <v>-0.191488425904872</v>
      </c>
      <c r="X5141">
        <v>-1.0384892414183671</v>
      </c>
      <c r="Y5141" t="str">
        <f t="shared" si="320"/>
        <v>&gt;72</v>
      </c>
      <c r="Z5141" s="20">
        <f t="shared" si="321"/>
        <v>0.74680339283453601</v>
      </c>
      <c r="AA5141" t="str">
        <f t="shared" si="322"/>
        <v>60%-80%</v>
      </c>
      <c r="AB5141">
        <f t="shared" si="323"/>
        <v>2.6517408580817748E-4</v>
      </c>
    </row>
    <row r="5142" spans="1:28" x14ac:dyDescent="0.25">
      <c r="A5142" t="s">
        <v>11148</v>
      </c>
      <c r="B5142" t="s">
        <v>11149</v>
      </c>
      <c r="C5142" t="s">
        <v>77</v>
      </c>
      <c r="D5142" t="s">
        <v>922</v>
      </c>
      <c r="E5142">
        <v>246</v>
      </c>
      <c r="F5142" t="s">
        <v>95</v>
      </c>
      <c r="G5142">
        <v>2012</v>
      </c>
      <c r="H5142" t="s">
        <v>16</v>
      </c>
      <c r="J5142" t="s">
        <v>80</v>
      </c>
      <c r="K5142">
        <v>60</v>
      </c>
      <c r="L5142" s="18">
        <v>43455</v>
      </c>
      <c r="M5142" s="18">
        <v>45281</v>
      </c>
      <c r="N5142" s="18">
        <v>44510</v>
      </c>
      <c r="O5142">
        <v>17500000</v>
      </c>
      <c r="P5142">
        <v>12000000</v>
      </c>
      <c r="Q5142">
        <v>5500000</v>
      </c>
      <c r="R5142">
        <v>313436</v>
      </c>
      <c r="S5142" t="s">
        <v>182</v>
      </c>
      <c r="T5142">
        <v>0.44729843655045393</v>
      </c>
      <c r="U5142">
        <v>-8.9579006326199445E-2</v>
      </c>
      <c r="V5142">
        <v>0.24898836987965761</v>
      </c>
      <c r="W5142">
        <v>-0.4338139911163737</v>
      </c>
      <c r="X5142">
        <v>-1.3478807510029389</v>
      </c>
      <c r="Y5142" t="str">
        <f t="shared" si="320"/>
        <v>49-60</v>
      </c>
      <c r="Z5142" s="20">
        <f t="shared" si="321"/>
        <v>0.68571428571428572</v>
      </c>
      <c r="AA5142" t="str">
        <f t="shared" si="322"/>
        <v>60%-80%</v>
      </c>
      <c r="AB5142">
        <f t="shared" si="323"/>
        <v>6.4994201443353421E-5</v>
      </c>
    </row>
    <row r="5143" spans="1:28" x14ac:dyDescent="0.25">
      <c r="A5143" t="s">
        <v>11150</v>
      </c>
      <c r="B5143" t="s">
        <v>11151</v>
      </c>
      <c r="C5143" t="s">
        <v>77</v>
      </c>
      <c r="D5143" t="s">
        <v>132</v>
      </c>
      <c r="E5143">
        <v>51</v>
      </c>
      <c r="F5143" t="s">
        <v>17</v>
      </c>
      <c r="G5143">
        <v>2018</v>
      </c>
      <c r="H5143" t="s">
        <v>17</v>
      </c>
      <c r="J5143" t="s">
        <v>80</v>
      </c>
      <c r="K5143">
        <v>72</v>
      </c>
      <c r="L5143" s="18">
        <v>42830</v>
      </c>
      <c r="M5143" s="18">
        <v>45050</v>
      </c>
      <c r="N5143" s="18">
        <v>43104</v>
      </c>
      <c r="O5143">
        <v>61890000</v>
      </c>
      <c r="P5143">
        <v>30945000</v>
      </c>
      <c r="Q5143">
        <v>30945000</v>
      </c>
      <c r="R5143">
        <v>760755</v>
      </c>
      <c r="S5143" t="s">
        <v>261</v>
      </c>
      <c r="T5143">
        <v>1.1507273985853199</v>
      </c>
      <c r="U5143">
        <v>-0.85216124758390532</v>
      </c>
      <c r="V5143">
        <v>0.92086653473246149</v>
      </c>
      <c r="W5143">
        <v>-0.1955495998899919</v>
      </c>
      <c r="X5143">
        <v>0.35377255171220601</v>
      </c>
      <c r="Y5143" t="str">
        <f t="shared" si="320"/>
        <v>61-72</v>
      </c>
      <c r="Z5143" s="20">
        <f t="shared" si="321"/>
        <v>0.5</v>
      </c>
      <c r="AA5143" t="str">
        <f t="shared" si="322"/>
        <v>40%-60%</v>
      </c>
      <c r="AB5143">
        <f t="shared" si="323"/>
        <v>1.5775042981354515E-4</v>
      </c>
    </row>
    <row r="5144" spans="1:28" x14ac:dyDescent="0.25">
      <c r="A5144" t="s">
        <v>11152</v>
      </c>
      <c r="B5144" t="s">
        <v>11153</v>
      </c>
      <c r="C5144" t="s">
        <v>77</v>
      </c>
      <c r="D5144" t="s">
        <v>149</v>
      </c>
      <c r="E5144">
        <v>49</v>
      </c>
      <c r="F5144" t="s">
        <v>12</v>
      </c>
      <c r="G5144">
        <v>2019</v>
      </c>
      <c r="H5144" t="s">
        <v>12</v>
      </c>
      <c r="J5144" t="s">
        <v>80</v>
      </c>
      <c r="K5144">
        <v>48</v>
      </c>
      <c r="L5144" s="18">
        <v>43276</v>
      </c>
      <c r="M5144" s="18">
        <v>44737</v>
      </c>
      <c r="N5144" s="18">
        <v>44490</v>
      </c>
      <c r="O5144">
        <v>65330500</v>
      </c>
      <c r="P5144">
        <v>45330500</v>
      </c>
      <c r="Q5144">
        <v>20000000</v>
      </c>
      <c r="R5144">
        <v>1254583</v>
      </c>
      <c r="S5144" t="s">
        <v>81</v>
      </c>
      <c r="T5144">
        <v>1.393289109631825</v>
      </c>
      <c r="U5144">
        <v>-5.6113423088877963E-2</v>
      </c>
      <c r="V5144">
        <v>-0.33355790175268618</v>
      </c>
      <c r="W5144">
        <v>-9.9623448955749608E-2</v>
      </c>
      <c r="X5144">
        <v>-0.1103147126646518</v>
      </c>
      <c r="Y5144" t="str">
        <f t="shared" si="320"/>
        <v>37-48</v>
      </c>
      <c r="Z5144" s="20">
        <f t="shared" si="321"/>
        <v>0.69386427472619983</v>
      </c>
      <c r="AA5144" t="str">
        <f t="shared" si="322"/>
        <v>60%-80%</v>
      </c>
      <c r="AB5144">
        <f t="shared" si="323"/>
        <v>2.6015078111450718E-4</v>
      </c>
    </row>
    <row r="5145" spans="1:28" x14ac:dyDescent="0.25">
      <c r="A5145" t="s">
        <v>1066</v>
      </c>
      <c r="B5145" t="s">
        <v>1067</v>
      </c>
      <c r="C5145" t="s">
        <v>77</v>
      </c>
      <c r="D5145" t="s">
        <v>219</v>
      </c>
      <c r="E5145">
        <v>220</v>
      </c>
      <c r="F5145" t="s">
        <v>25</v>
      </c>
      <c r="G5145">
        <v>2021</v>
      </c>
      <c r="H5145" t="s">
        <v>25</v>
      </c>
      <c r="I5145" t="s">
        <v>84</v>
      </c>
      <c r="J5145" t="s">
        <v>80</v>
      </c>
      <c r="K5145">
        <v>27</v>
      </c>
      <c r="L5145" s="18">
        <v>44125</v>
      </c>
      <c r="M5145" s="18">
        <v>44947</v>
      </c>
      <c r="N5145" s="18">
        <v>44410</v>
      </c>
      <c r="O5145">
        <v>39057000</v>
      </c>
      <c r="P5145">
        <v>19420000</v>
      </c>
      <c r="Q5145">
        <v>19637000</v>
      </c>
      <c r="R5145">
        <v>931101</v>
      </c>
      <c r="S5145" t="s">
        <v>163</v>
      </c>
      <c r="T5145">
        <v>-0.19549009772278569</v>
      </c>
      <c r="U5145">
        <v>-0.86356826833336675</v>
      </c>
      <c r="V5145">
        <v>-4.4146365390986242</v>
      </c>
      <c r="W5145">
        <v>0.19020085841091</v>
      </c>
      <c r="X5145">
        <v>-0.80644560922993824</v>
      </c>
      <c r="Y5145" t="str">
        <f t="shared" si="320"/>
        <v>25-36</v>
      </c>
      <c r="Z5145" s="20">
        <f t="shared" si="321"/>
        <v>0.49722200885884732</v>
      </c>
      <c r="AA5145" t="str">
        <f t="shared" si="322"/>
        <v>40%-60%</v>
      </c>
      <c r="AB5145">
        <f t="shared" si="323"/>
        <v>1.9307343750592728E-4</v>
      </c>
    </row>
    <row r="5146" spans="1:28" x14ac:dyDescent="0.25">
      <c r="A5146" t="s">
        <v>1284</v>
      </c>
      <c r="B5146" t="s">
        <v>1285</v>
      </c>
      <c r="C5146" t="s">
        <v>77</v>
      </c>
      <c r="D5146" t="s">
        <v>373</v>
      </c>
      <c r="E5146">
        <v>60</v>
      </c>
      <c r="F5146" t="s">
        <v>117</v>
      </c>
      <c r="G5146">
        <v>2018</v>
      </c>
      <c r="H5146" t="s">
        <v>14</v>
      </c>
      <c r="J5146" t="s">
        <v>80</v>
      </c>
      <c r="K5146">
        <v>84</v>
      </c>
      <c r="L5146" s="18">
        <v>43437</v>
      </c>
      <c r="M5146" s="18">
        <v>45728</v>
      </c>
      <c r="N5146" s="18">
        <v>44480</v>
      </c>
      <c r="O5146">
        <v>43620000</v>
      </c>
      <c r="P5146">
        <v>34588989</v>
      </c>
      <c r="Q5146">
        <v>9031011</v>
      </c>
      <c r="R5146">
        <v>840451</v>
      </c>
      <c r="S5146" t="s">
        <v>473</v>
      </c>
      <c r="T5146">
        <v>7.1327784428370358E-2</v>
      </c>
      <c r="U5146">
        <v>0.35080158718477839</v>
      </c>
      <c r="V5146">
        <v>-0.80438016181982785</v>
      </c>
      <c r="W5146">
        <v>-0.73617297457996356</v>
      </c>
      <c r="X5146">
        <v>-1.270532873606796</v>
      </c>
      <c r="Y5146" t="str">
        <f t="shared" si="320"/>
        <v>&gt;72</v>
      </c>
      <c r="Z5146" s="20">
        <f t="shared" si="321"/>
        <v>0.79296169188445664</v>
      </c>
      <c r="AA5146" t="str">
        <f t="shared" si="322"/>
        <v>60%-80%</v>
      </c>
      <c r="AB5146">
        <f t="shared" si="323"/>
        <v>1.7427622097419514E-4</v>
      </c>
    </row>
    <row r="5147" spans="1:28" x14ac:dyDescent="0.25">
      <c r="A5147" t="s">
        <v>11154</v>
      </c>
      <c r="B5147" t="s">
        <v>11155</v>
      </c>
      <c r="C5147" t="s">
        <v>77</v>
      </c>
      <c r="D5147" t="s">
        <v>216</v>
      </c>
      <c r="E5147">
        <v>60</v>
      </c>
      <c r="F5147" t="s">
        <v>79</v>
      </c>
      <c r="G5147">
        <v>2017</v>
      </c>
      <c r="H5147" t="s">
        <v>13</v>
      </c>
      <c r="J5147" t="s">
        <v>80</v>
      </c>
      <c r="K5147">
        <v>84</v>
      </c>
      <c r="L5147" s="18">
        <v>42704</v>
      </c>
      <c r="M5147" s="18">
        <v>45260</v>
      </c>
      <c r="N5147" s="18">
        <v>43762</v>
      </c>
      <c r="O5147">
        <v>34250000</v>
      </c>
      <c r="P5147">
        <v>33100000</v>
      </c>
      <c r="Q5147">
        <v>1150000</v>
      </c>
      <c r="R5147">
        <v>660096</v>
      </c>
      <c r="S5147" t="s">
        <v>675</v>
      </c>
      <c r="T5147">
        <v>-0.2318743543797615</v>
      </c>
      <c r="U5147">
        <v>1.0630719725989799</v>
      </c>
      <c r="V5147">
        <v>0.21303028046388031</v>
      </c>
      <c r="W5147">
        <v>-0.70683235334274663</v>
      </c>
      <c r="X5147">
        <v>-1.270532873606796</v>
      </c>
      <c r="Y5147" t="str">
        <f t="shared" si="320"/>
        <v>&gt;72</v>
      </c>
      <c r="Z5147" s="20">
        <f t="shared" si="321"/>
        <v>0.9664233576642336</v>
      </c>
      <c r="AA5147" t="str">
        <f t="shared" si="322"/>
        <v>80%-100%</v>
      </c>
      <c r="AB5147">
        <f t="shared" si="323"/>
        <v>1.3687774344986481E-4</v>
      </c>
    </row>
    <row r="5148" spans="1:28" x14ac:dyDescent="0.25">
      <c r="A5148" t="s">
        <v>11156</v>
      </c>
      <c r="B5148" t="s">
        <v>11157</v>
      </c>
      <c r="C5148" t="s">
        <v>77</v>
      </c>
      <c r="D5148" t="s">
        <v>180</v>
      </c>
      <c r="E5148">
        <v>60</v>
      </c>
      <c r="F5148" t="s">
        <v>87</v>
      </c>
      <c r="G5148">
        <v>2018</v>
      </c>
      <c r="H5148" t="s">
        <v>15</v>
      </c>
      <c r="J5148" t="s">
        <v>80</v>
      </c>
      <c r="K5148">
        <v>24</v>
      </c>
      <c r="L5148" s="18">
        <v>42807</v>
      </c>
      <c r="M5148" s="18">
        <v>43537</v>
      </c>
      <c r="N5148" s="18">
        <v>43279</v>
      </c>
      <c r="O5148">
        <v>44660000</v>
      </c>
      <c r="P5148">
        <v>15000000</v>
      </c>
      <c r="Q5148">
        <v>29660000</v>
      </c>
      <c r="R5148">
        <v>673452</v>
      </c>
      <c r="S5148" t="s">
        <v>191</v>
      </c>
      <c r="T5148">
        <v>0.42304226544580342</v>
      </c>
      <c r="U5148">
        <v>-1.5261096233276941</v>
      </c>
      <c r="V5148">
        <v>-2.8596037730081041</v>
      </c>
      <c r="W5148">
        <v>1.306733952366534</v>
      </c>
      <c r="X5148">
        <v>0.50846830650449182</v>
      </c>
      <c r="Y5148" t="str">
        <f t="shared" si="320"/>
        <v>&lt;=24</v>
      </c>
      <c r="Z5148" s="20">
        <f t="shared" si="321"/>
        <v>0.33587102552619796</v>
      </c>
      <c r="AA5148" t="str">
        <f t="shared" si="322"/>
        <v>20%-40%</v>
      </c>
      <c r="AB5148">
        <f t="shared" si="323"/>
        <v>1.3964724840295707E-4</v>
      </c>
    </row>
    <row r="5149" spans="1:28" x14ac:dyDescent="0.25">
      <c r="A5149" t="s">
        <v>11158</v>
      </c>
      <c r="B5149" t="s">
        <v>11159</v>
      </c>
      <c r="C5149" t="s">
        <v>77</v>
      </c>
      <c r="D5149" t="s">
        <v>260</v>
      </c>
      <c r="E5149">
        <v>84</v>
      </c>
      <c r="F5149" t="s">
        <v>117</v>
      </c>
      <c r="G5149">
        <v>2017</v>
      </c>
      <c r="H5149" t="s">
        <v>14</v>
      </c>
      <c r="J5149" t="s">
        <v>80</v>
      </c>
      <c r="K5149">
        <v>84</v>
      </c>
      <c r="L5149" s="18">
        <v>42767</v>
      </c>
      <c r="M5149" s="18">
        <v>45293</v>
      </c>
      <c r="N5149" s="18">
        <v>43082</v>
      </c>
      <c r="O5149">
        <v>47990000</v>
      </c>
      <c r="P5149">
        <v>23995000</v>
      </c>
      <c r="Q5149">
        <v>23995000</v>
      </c>
      <c r="R5149">
        <v>550736</v>
      </c>
      <c r="S5149" t="s">
        <v>208</v>
      </c>
      <c r="T5149">
        <v>0.79901291756788695</v>
      </c>
      <c r="U5149">
        <v>-0.85216124758390532</v>
      </c>
      <c r="V5149">
        <v>0.92086653473246149</v>
      </c>
      <c r="W5149">
        <v>-0.51592431757328672</v>
      </c>
      <c r="X5149">
        <v>2.0554258544273512</v>
      </c>
      <c r="Y5149" t="str">
        <f t="shared" si="320"/>
        <v>&gt;72</v>
      </c>
      <c r="Z5149" s="20">
        <f t="shared" si="321"/>
        <v>0.5</v>
      </c>
      <c r="AA5149" t="str">
        <f t="shared" si="322"/>
        <v>40%-60%</v>
      </c>
      <c r="AB5149">
        <f t="shared" si="323"/>
        <v>1.1420081460364059E-4</v>
      </c>
    </row>
    <row r="5150" spans="1:28" x14ac:dyDescent="0.25">
      <c r="A5150" t="s">
        <v>11160</v>
      </c>
      <c r="B5150" t="s">
        <v>11161</v>
      </c>
      <c r="C5150" t="s">
        <v>77</v>
      </c>
      <c r="D5150" t="s">
        <v>880</v>
      </c>
      <c r="E5150">
        <v>236</v>
      </c>
      <c r="F5150" t="s">
        <v>87</v>
      </c>
      <c r="G5150">
        <v>2019</v>
      </c>
      <c r="H5150" t="s">
        <v>15</v>
      </c>
      <c r="I5150" t="s">
        <v>84</v>
      </c>
      <c r="J5150" t="s">
        <v>80</v>
      </c>
      <c r="K5150">
        <v>84</v>
      </c>
      <c r="L5150" s="18">
        <v>43649</v>
      </c>
      <c r="M5150" s="18">
        <v>46088</v>
      </c>
      <c r="N5150" s="18">
        <v>44410</v>
      </c>
      <c r="O5150">
        <v>45690000</v>
      </c>
      <c r="P5150">
        <v>41121000</v>
      </c>
      <c r="Q5150">
        <v>4569000</v>
      </c>
      <c r="R5150">
        <v>854111</v>
      </c>
      <c r="S5150" t="s">
        <v>598</v>
      </c>
      <c r="T5150">
        <v>0.42304226544580342</v>
      </c>
      <c r="U5150">
        <v>0.79032357974038436</v>
      </c>
      <c r="V5150">
        <v>0.71495903724064158</v>
      </c>
      <c r="W5150">
        <v>6.7879067995741102E-2</v>
      </c>
      <c r="X5150">
        <v>0.89520769348520657</v>
      </c>
      <c r="Y5150" t="str">
        <f t="shared" si="320"/>
        <v>&gt;72</v>
      </c>
      <c r="Z5150" s="20">
        <f t="shared" si="321"/>
        <v>0.9</v>
      </c>
      <c r="AA5150" t="str">
        <f t="shared" si="322"/>
        <v>80%-100%</v>
      </c>
      <c r="AB5150">
        <f t="shared" si="323"/>
        <v>1.7710876347638445E-4</v>
      </c>
    </row>
    <row r="5151" spans="1:28" x14ac:dyDescent="0.25">
      <c r="A5151" t="s">
        <v>11162</v>
      </c>
      <c r="B5151" t="s">
        <v>11163</v>
      </c>
      <c r="C5151" t="s">
        <v>77</v>
      </c>
      <c r="D5151" t="s">
        <v>627</v>
      </c>
      <c r="E5151">
        <v>38</v>
      </c>
      <c r="F5151" t="s">
        <v>25</v>
      </c>
      <c r="G5151">
        <v>2021</v>
      </c>
      <c r="H5151" t="s">
        <v>25</v>
      </c>
      <c r="I5151" t="s">
        <v>84</v>
      </c>
      <c r="J5151" t="s">
        <v>80</v>
      </c>
      <c r="K5151">
        <v>48</v>
      </c>
      <c r="L5151" s="18">
        <v>43901</v>
      </c>
      <c r="M5151" s="18">
        <v>45599</v>
      </c>
      <c r="N5151" s="18">
        <v>44195</v>
      </c>
      <c r="O5151">
        <v>38450000</v>
      </c>
      <c r="P5151">
        <v>38450000</v>
      </c>
      <c r="Q5151">
        <v>0</v>
      </c>
      <c r="R5151">
        <v>1190597</v>
      </c>
      <c r="S5151" t="s">
        <v>118</v>
      </c>
      <c r="T5151">
        <v>-0.36528329545533961</v>
      </c>
      <c r="U5151">
        <v>1.2009447865714571</v>
      </c>
      <c r="V5151">
        <v>1.185489993161002E-2</v>
      </c>
      <c r="W5151">
        <v>0.4909497769021382</v>
      </c>
      <c r="X5151">
        <v>-1.3478807510029389</v>
      </c>
      <c r="Y5151" t="str">
        <f t="shared" si="320"/>
        <v>37-48</v>
      </c>
      <c r="Z5151" s="20">
        <f t="shared" si="321"/>
        <v>1</v>
      </c>
      <c r="AA5151" t="str">
        <f t="shared" si="322"/>
        <v>80%-100%</v>
      </c>
      <c r="AB5151">
        <f t="shared" si="323"/>
        <v>2.4688262119173377E-4</v>
      </c>
    </row>
    <row r="5152" spans="1:28" x14ac:dyDescent="0.25">
      <c r="A5152" t="s">
        <v>11164</v>
      </c>
      <c r="B5152" t="s">
        <v>11165</v>
      </c>
      <c r="C5152" t="s">
        <v>77</v>
      </c>
      <c r="D5152" t="s">
        <v>260</v>
      </c>
      <c r="E5152">
        <v>76</v>
      </c>
      <c r="F5152" t="s">
        <v>17</v>
      </c>
      <c r="G5152">
        <v>2017</v>
      </c>
      <c r="H5152" t="s">
        <v>17</v>
      </c>
      <c r="J5152" t="s">
        <v>80</v>
      </c>
      <c r="K5152">
        <v>84</v>
      </c>
      <c r="L5152" s="18">
        <v>42731</v>
      </c>
      <c r="M5152" s="18">
        <v>45287</v>
      </c>
      <c r="N5152" s="18">
        <v>43085</v>
      </c>
      <c r="O5152">
        <v>63990000</v>
      </c>
      <c r="P5152">
        <v>31995000</v>
      </c>
      <c r="Q5152">
        <v>31995000</v>
      </c>
      <c r="R5152">
        <v>734353</v>
      </c>
      <c r="S5152" t="s">
        <v>101</v>
      </c>
      <c r="T5152">
        <v>1.2113678263469461</v>
      </c>
      <c r="U5152">
        <v>-0.85216124758390532</v>
      </c>
      <c r="V5152">
        <v>0.92086653473246149</v>
      </c>
      <c r="W5152">
        <v>0.8812244148852213</v>
      </c>
      <c r="X5152">
        <v>-0.1103147126646518</v>
      </c>
      <c r="Y5152" t="str">
        <f t="shared" si="320"/>
        <v>&gt;72</v>
      </c>
      <c r="Z5152" s="20">
        <f t="shared" si="321"/>
        <v>0.5</v>
      </c>
      <c r="AA5152" t="str">
        <f t="shared" si="322"/>
        <v>40%-60%</v>
      </c>
      <c r="AB5152">
        <f t="shared" si="323"/>
        <v>1.5227570161861087E-4</v>
      </c>
    </row>
    <row r="5153" spans="1:28" x14ac:dyDescent="0.25">
      <c r="A5153" t="s">
        <v>11166</v>
      </c>
      <c r="B5153" t="s">
        <v>11167</v>
      </c>
      <c r="C5153" t="s">
        <v>77</v>
      </c>
      <c r="D5153" t="s">
        <v>706</v>
      </c>
      <c r="E5153">
        <v>59</v>
      </c>
      <c r="F5153" t="s">
        <v>95</v>
      </c>
      <c r="G5153">
        <v>2009</v>
      </c>
      <c r="H5153" t="s">
        <v>16</v>
      </c>
      <c r="J5153" t="s">
        <v>96</v>
      </c>
      <c r="K5153">
        <v>48</v>
      </c>
      <c r="L5153" s="18">
        <v>42907</v>
      </c>
      <c r="M5153" s="18">
        <v>44368</v>
      </c>
      <c r="N5153" s="18">
        <v>43426</v>
      </c>
      <c r="O5153">
        <v>11000000</v>
      </c>
      <c r="P5153">
        <v>8800000</v>
      </c>
      <c r="Q5153">
        <v>2200000</v>
      </c>
      <c r="R5153">
        <v>353946</v>
      </c>
      <c r="S5153" t="s">
        <v>296</v>
      </c>
      <c r="T5153">
        <v>0.68986014759695946</v>
      </c>
      <c r="U5153">
        <v>0.37970237290931202</v>
      </c>
      <c r="V5153">
        <v>0.84182204474977862</v>
      </c>
      <c r="W5153">
        <v>-0.86193366928051363</v>
      </c>
      <c r="X5153">
        <v>-0.1103147126646518</v>
      </c>
      <c r="Y5153" t="str">
        <f t="shared" si="320"/>
        <v>37-48</v>
      </c>
      <c r="Z5153" s="20">
        <f t="shared" si="321"/>
        <v>0.8</v>
      </c>
      <c r="AA5153" t="str">
        <f t="shared" si="322"/>
        <v>60%-80%</v>
      </c>
      <c r="AB5153">
        <f t="shared" si="323"/>
        <v>7.3394369581251584E-5</v>
      </c>
    </row>
    <row r="5154" spans="1:28" x14ac:dyDescent="0.25">
      <c r="A5154" t="s">
        <v>11168</v>
      </c>
      <c r="B5154" t="s">
        <v>11169</v>
      </c>
      <c r="C5154" t="s">
        <v>77</v>
      </c>
      <c r="D5154" t="s">
        <v>236</v>
      </c>
      <c r="E5154">
        <v>77</v>
      </c>
      <c r="F5154" t="s">
        <v>87</v>
      </c>
      <c r="G5154">
        <v>2021</v>
      </c>
      <c r="H5154" t="s">
        <v>24</v>
      </c>
      <c r="I5154" t="s">
        <v>84</v>
      </c>
      <c r="J5154" t="s">
        <v>80</v>
      </c>
      <c r="K5154">
        <v>84</v>
      </c>
      <c r="L5154" s="18">
        <v>44287</v>
      </c>
      <c r="M5154" s="18">
        <v>46756</v>
      </c>
      <c r="N5154" s="18">
        <v>44243</v>
      </c>
      <c r="O5154">
        <v>43725000</v>
      </c>
      <c r="P5154">
        <v>18725000</v>
      </c>
      <c r="Q5154">
        <v>25000000</v>
      </c>
      <c r="R5154">
        <v>371217</v>
      </c>
      <c r="S5154" t="s">
        <v>375</v>
      </c>
      <c r="T5154">
        <v>-0.47443606542626698</v>
      </c>
      <c r="U5154">
        <v>-1.1468036801585171</v>
      </c>
      <c r="V5154">
        <v>-0.54145652994716964</v>
      </c>
      <c r="W5154">
        <v>-0.54994444943621512</v>
      </c>
      <c r="X5154">
        <v>2.0554258544273512</v>
      </c>
      <c r="Y5154" t="str">
        <f t="shared" si="320"/>
        <v>&gt;72</v>
      </c>
      <c r="Z5154" s="20">
        <f t="shared" si="321"/>
        <v>0.42824471126357921</v>
      </c>
      <c r="AA5154" t="str">
        <f t="shared" si="322"/>
        <v>40%-60%</v>
      </c>
      <c r="AB5154">
        <f t="shared" si="323"/>
        <v>7.6975690339327099E-5</v>
      </c>
    </row>
    <row r="5155" spans="1:28" x14ac:dyDescent="0.25">
      <c r="A5155" t="s">
        <v>11170</v>
      </c>
      <c r="B5155" t="s">
        <v>11171</v>
      </c>
      <c r="C5155" t="s">
        <v>77</v>
      </c>
      <c r="D5155" t="s">
        <v>93</v>
      </c>
      <c r="E5155">
        <v>236</v>
      </c>
      <c r="F5155" t="s">
        <v>17</v>
      </c>
      <c r="G5155">
        <v>2018</v>
      </c>
      <c r="H5155" t="s">
        <v>17</v>
      </c>
      <c r="J5155" t="s">
        <v>80</v>
      </c>
      <c r="K5155">
        <v>72</v>
      </c>
      <c r="L5155" s="18">
        <v>43087</v>
      </c>
      <c r="M5155" s="18">
        <v>45278</v>
      </c>
      <c r="N5155" s="18">
        <v>44462</v>
      </c>
      <c r="O5155">
        <v>64390000</v>
      </c>
      <c r="P5155">
        <v>41390000</v>
      </c>
      <c r="Q5155">
        <v>23000000</v>
      </c>
      <c r="R5155">
        <v>992460</v>
      </c>
      <c r="S5155" t="s">
        <v>309</v>
      </c>
      <c r="T5155">
        <v>0.94454994419579019</v>
      </c>
      <c r="U5155">
        <v>-0.2657872769655315</v>
      </c>
      <c r="V5155">
        <v>0.56516632981038883</v>
      </c>
      <c r="W5155">
        <v>-0.2755377339261092</v>
      </c>
      <c r="X5155">
        <v>-0.34235834485308059</v>
      </c>
      <c r="Y5155" t="str">
        <f t="shared" si="320"/>
        <v>61-72</v>
      </c>
      <c r="Z5155" s="20">
        <f t="shared" si="321"/>
        <v>0.64280167727908055</v>
      </c>
      <c r="AA5155" t="str">
        <f t="shared" si="322"/>
        <v>60%-80%</v>
      </c>
      <c r="AB5155">
        <f t="shared" si="323"/>
        <v>2.0579686176594436E-4</v>
      </c>
    </row>
    <row r="5156" spans="1:28" x14ac:dyDescent="0.25">
      <c r="A5156" t="s">
        <v>11172</v>
      </c>
      <c r="B5156" t="s">
        <v>11173</v>
      </c>
      <c r="C5156" t="s">
        <v>77</v>
      </c>
      <c r="D5156" t="s">
        <v>843</v>
      </c>
      <c r="E5156">
        <v>59</v>
      </c>
      <c r="F5156" t="s">
        <v>95</v>
      </c>
      <c r="G5156">
        <v>2018</v>
      </c>
      <c r="H5156" t="s">
        <v>16</v>
      </c>
      <c r="J5156" t="s">
        <v>96</v>
      </c>
      <c r="K5156">
        <v>84</v>
      </c>
      <c r="L5156" s="18">
        <v>43692</v>
      </c>
      <c r="M5156" s="18">
        <v>46249</v>
      </c>
      <c r="N5156" s="18">
        <v>44537</v>
      </c>
      <c r="O5156">
        <v>32500000</v>
      </c>
      <c r="P5156">
        <v>32500000</v>
      </c>
      <c r="Q5156">
        <v>0</v>
      </c>
      <c r="R5156">
        <v>850224</v>
      </c>
      <c r="S5156" t="s">
        <v>252</v>
      </c>
      <c r="T5156">
        <v>1.114343141928344</v>
      </c>
      <c r="U5156">
        <v>1.2009447865714571</v>
      </c>
      <c r="V5156">
        <v>1.355611229637216</v>
      </c>
      <c r="W5156">
        <v>-0.27765561159847352</v>
      </c>
      <c r="X5156">
        <v>-1.3478807510029389</v>
      </c>
      <c r="Y5156" t="str">
        <f t="shared" si="320"/>
        <v>&gt;72</v>
      </c>
      <c r="Z5156" s="20">
        <f t="shared" si="321"/>
        <v>1</v>
      </c>
      <c r="AA5156" t="str">
        <f t="shared" si="322"/>
        <v>80%-100%</v>
      </c>
      <c r="AB5156">
        <f t="shared" si="323"/>
        <v>1.7630275376144961E-4</v>
      </c>
    </row>
    <row r="5157" spans="1:28" x14ac:dyDescent="0.25">
      <c r="A5157" t="s">
        <v>11174</v>
      </c>
      <c r="B5157" t="s">
        <v>11175</v>
      </c>
      <c r="C5157" t="s">
        <v>77</v>
      </c>
      <c r="D5157" t="s">
        <v>256</v>
      </c>
      <c r="E5157">
        <v>236</v>
      </c>
      <c r="F5157" t="s">
        <v>12</v>
      </c>
      <c r="G5157">
        <v>2017</v>
      </c>
      <c r="H5157" t="s">
        <v>12</v>
      </c>
      <c r="J5157" t="s">
        <v>80</v>
      </c>
      <c r="K5157">
        <v>36</v>
      </c>
      <c r="L5157" s="18">
        <v>42895</v>
      </c>
      <c r="M5157" s="18">
        <v>44080</v>
      </c>
      <c r="N5157" s="18">
        <v>43524</v>
      </c>
      <c r="O5157">
        <v>71382068</v>
      </c>
      <c r="P5157">
        <v>18882068</v>
      </c>
      <c r="Q5157">
        <v>52500000</v>
      </c>
      <c r="R5157">
        <v>697977</v>
      </c>
      <c r="S5157" t="s">
        <v>164</v>
      </c>
      <c r="T5157">
        <v>-0.57146074984486928</v>
      </c>
      <c r="U5157">
        <v>-1.8190872694669451</v>
      </c>
      <c r="V5157">
        <v>0.2094661248883162</v>
      </c>
      <c r="W5157">
        <v>0.10971287736420179</v>
      </c>
      <c r="X5157">
        <v>0.74051193869292065</v>
      </c>
      <c r="Y5157" t="str">
        <f t="shared" si="320"/>
        <v>25-36</v>
      </c>
      <c r="Z5157" s="20">
        <f t="shared" si="321"/>
        <v>0.26452116797736935</v>
      </c>
      <c r="AA5157" t="str">
        <f t="shared" si="322"/>
        <v>20%-40%</v>
      </c>
      <c r="AB5157">
        <f t="shared" si="323"/>
        <v>1.447327612042889E-4</v>
      </c>
    </row>
    <row r="5158" spans="1:28" x14ac:dyDescent="0.25">
      <c r="A5158" t="s">
        <v>11176</v>
      </c>
      <c r="B5158" t="s">
        <v>11177</v>
      </c>
      <c r="C5158" t="s">
        <v>77</v>
      </c>
      <c r="D5158" t="s">
        <v>893</v>
      </c>
      <c r="E5158">
        <v>220</v>
      </c>
      <c r="F5158" t="s">
        <v>11</v>
      </c>
      <c r="G5158">
        <v>2021</v>
      </c>
      <c r="H5158" t="s">
        <v>11</v>
      </c>
      <c r="I5158" t="s">
        <v>188</v>
      </c>
      <c r="J5158" t="s">
        <v>80</v>
      </c>
      <c r="K5158">
        <v>72</v>
      </c>
      <c r="L5158" s="18">
        <v>44153</v>
      </c>
      <c r="M5158" s="18">
        <v>46344</v>
      </c>
      <c r="N5158" s="18">
        <v>44460</v>
      </c>
      <c r="O5158">
        <v>73890000</v>
      </c>
      <c r="P5158">
        <v>36945000</v>
      </c>
      <c r="Q5158">
        <v>36945000</v>
      </c>
      <c r="R5158">
        <v>980267</v>
      </c>
      <c r="S5158" t="s">
        <v>385</v>
      </c>
      <c r="T5158">
        <v>-1.1050965141471809</v>
      </c>
      <c r="U5158">
        <v>-0.85216124758390532</v>
      </c>
      <c r="V5158">
        <v>0.80229979975843724</v>
      </c>
      <c r="W5158">
        <v>0.33955753488230289</v>
      </c>
      <c r="X5158">
        <v>-0.57440197704150942</v>
      </c>
      <c r="Y5158" t="str">
        <f t="shared" si="320"/>
        <v>61-72</v>
      </c>
      <c r="Z5158" s="20">
        <f t="shared" si="321"/>
        <v>0.5</v>
      </c>
      <c r="AA5158" t="str">
        <f t="shared" si="322"/>
        <v>40%-60%</v>
      </c>
      <c r="AB5158">
        <f t="shared" si="323"/>
        <v>2.0326851691022005E-4</v>
      </c>
    </row>
    <row r="5159" spans="1:28" x14ac:dyDescent="0.25">
      <c r="A5159" t="s">
        <v>1147</v>
      </c>
      <c r="B5159" t="s">
        <v>1148</v>
      </c>
      <c r="C5159" t="s">
        <v>77</v>
      </c>
      <c r="D5159" t="s">
        <v>165</v>
      </c>
      <c r="E5159">
        <v>38</v>
      </c>
      <c r="F5159" t="s">
        <v>79</v>
      </c>
      <c r="G5159">
        <v>2020</v>
      </c>
      <c r="H5159" t="s">
        <v>13</v>
      </c>
      <c r="I5159" t="s">
        <v>84</v>
      </c>
      <c r="J5159" t="s">
        <v>80</v>
      </c>
      <c r="K5159">
        <v>72</v>
      </c>
      <c r="L5159" s="18">
        <v>43677</v>
      </c>
      <c r="M5159" s="18">
        <v>45869</v>
      </c>
      <c r="N5159" s="18">
        <v>44120</v>
      </c>
      <c r="O5159">
        <v>36190000</v>
      </c>
      <c r="P5159">
        <v>32571000</v>
      </c>
      <c r="Q5159">
        <v>3619000</v>
      </c>
      <c r="R5159">
        <v>789878</v>
      </c>
      <c r="S5159" t="s">
        <v>490</v>
      </c>
      <c r="T5159">
        <v>-0.31677095324603838</v>
      </c>
      <c r="U5159">
        <v>0.79032357974038436</v>
      </c>
      <c r="V5159">
        <v>1.118477759689168</v>
      </c>
      <c r="W5159">
        <v>-0.25776561704091538</v>
      </c>
      <c r="X5159">
        <v>-0.34235834485308059</v>
      </c>
      <c r="Y5159" t="str">
        <f t="shared" si="320"/>
        <v>61-72</v>
      </c>
      <c r="Z5159" s="20">
        <f t="shared" si="321"/>
        <v>0.9</v>
      </c>
      <c r="AA5159" t="str">
        <f t="shared" si="322"/>
        <v>80%-100%</v>
      </c>
      <c r="AB5159">
        <f t="shared" si="323"/>
        <v>1.6378938554496969E-4</v>
      </c>
    </row>
    <row r="5160" spans="1:28" x14ac:dyDescent="0.25">
      <c r="A5160" t="s">
        <v>11178</v>
      </c>
      <c r="B5160" t="s">
        <v>11179</v>
      </c>
      <c r="C5160" t="s">
        <v>77</v>
      </c>
      <c r="D5160" t="s">
        <v>282</v>
      </c>
      <c r="E5160">
        <v>27</v>
      </c>
      <c r="F5160" t="s">
        <v>117</v>
      </c>
      <c r="G5160">
        <v>2020</v>
      </c>
      <c r="H5160" t="s">
        <v>14</v>
      </c>
      <c r="I5160" t="s">
        <v>84</v>
      </c>
      <c r="J5160" t="s">
        <v>80</v>
      </c>
      <c r="K5160">
        <v>72</v>
      </c>
      <c r="L5160" s="18">
        <v>43476</v>
      </c>
      <c r="M5160" s="18">
        <v>45962</v>
      </c>
      <c r="N5160" s="18">
        <v>44237</v>
      </c>
      <c r="O5160">
        <v>44990000</v>
      </c>
      <c r="P5160">
        <v>22490000</v>
      </c>
      <c r="Q5160">
        <v>22500000</v>
      </c>
      <c r="R5160">
        <v>555200</v>
      </c>
      <c r="S5160" t="s">
        <v>415</v>
      </c>
      <c r="T5160">
        <v>-0.41379563766464073</v>
      </c>
      <c r="U5160">
        <v>-0.85261759477976107</v>
      </c>
      <c r="V5160">
        <v>1.185489993161002E-2</v>
      </c>
      <c r="W5160">
        <v>0.1252748473413445</v>
      </c>
      <c r="X5160">
        <v>-1.0384892414183671</v>
      </c>
      <c r="Y5160" t="str">
        <f t="shared" si="320"/>
        <v>61-72</v>
      </c>
      <c r="Z5160" s="20">
        <f t="shared" si="321"/>
        <v>0.4998888641920427</v>
      </c>
      <c r="AA5160" t="str">
        <f t="shared" si="322"/>
        <v>40%-60%</v>
      </c>
      <c r="AB5160">
        <f t="shared" si="323"/>
        <v>1.1512647124564447E-4</v>
      </c>
    </row>
    <row r="5161" spans="1:28" x14ac:dyDescent="0.25">
      <c r="A5161" t="s">
        <v>11180</v>
      </c>
      <c r="B5161" t="s">
        <v>11181</v>
      </c>
      <c r="C5161" t="s">
        <v>77</v>
      </c>
      <c r="D5161" t="s">
        <v>211</v>
      </c>
      <c r="E5161">
        <v>27</v>
      </c>
      <c r="F5161" t="s">
        <v>117</v>
      </c>
      <c r="G5161">
        <v>2020</v>
      </c>
      <c r="H5161" t="s">
        <v>29</v>
      </c>
      <c r="I5161" t="s">
        <v>84</v>
      </c>
      <c r="J5161" t="s">
        <v>80</v>
      </c>
      <c r="K5161">
        <v>72</v>
      </c>
      <c r="L5161" s="18">
        <v>43796</v>
      </c>
      <c r="M5161" s="18">
        <v>45988</v>
      </c>
      <c r="N5161" s="18">
        <v>44369</v>
      </c>
      <c r="O5161">
        <v>51290000</v>
      </c>
      <c r="P5161">
        <v>31290000</v>
      </c>
      <c r="Q5161">
        <v>20000000</v>
      </c>
      <c r="R5161">
        <v>695574</v>
      </c>
      <c r="S5161" t="s">
        <v>328</v>
      </c>
      <c r="T5161">
        <v>-0.58358883539719453</v>
      </c>
      <c r="U5161">
        <v>-0.40022973801841438</v>
      </c>
      <c r="V5161">
        <v>0.48612183982770601</v>
      </c>
      <c r="W5161">
        <v>-0.32671197793736528</v>
      </c>
      <c r="X5161">
        <v>-1.1931849962106531</v>
      </c>
      <c r="Y5161" t="str">
        <f t="shared" si="320"/>
        <v>61-72</v>
      </c>
      <c r="Z5161" s="20">
        <f t="shared" si="321"/>
        <v>0.61006044063170206</v>
      </c>
      <c r="AA5161" t="str">
        <f t="shared" si="322"/>
        <v>60%-80%</v>
      </c>
      <c r="AB5161">
        <f t="shared" si="323"/>
        <v>1.4423447426191986E-4</v>
      </c>
    </row>
    <row r="5162" spans="1:28" x14ac:dyDescent="0.25">
      <c r="A5162" t="s">
        <v>11182</v>
      </c>
      <c r="B5162" t="s">
        <v>11183</v>
      </c>
      <c r="C5162" t="s">
        <v>77</v>
      </c>
      <c r="D5162" t="s">
        <v>274</v>
      </c>
      <c r="E5162">
        <v>76</v>
      </c>
      <c r="F5162" t="s">
        <v>17</v>
      </c>
      <c r="G5162">
        <v>2019</v>
      </c>
      <c r="H5162" t="s">
        <v>17</v>
      </c>
      <c r="J5162" t="s">
        <v>80</v>
      </c>
      <c r="K5162">
        <v>84</v>
      </c>
      <c r="L5162" s="18">
        <v>43315</v>
      </c>
      <c r="M5162" s="18">
        <v>45724</v>
      </c>
      <c r="N5162" s="18">
        <v>44505</v>
      </c>
      <c r="O5162">
        <v>62890000</v>
      </c>
      <c r="P5162">
        <v>23600500</v>
      </c>
      <c r="Q5162">
        <v>39289500</v>
      </c>
      <c r="R5162">
        <v>419078</v>
      </c>
      <c r="S5162" t="s">
        <v>412</v>
      </c>
      <c r="T5162">
        <v>0.92029377309113969</v>
      </c>
      <c r="U5162">
        <v>-1.364344115605268</v>
      </c>
      <c r="V5162">
        <v>-1.1173260715996569</v>
      </c>
      <c r="W5162">
        <v>-0.37184491033721628</v>
      </c>
      <c r="X5162">
        <v>0.19907679691992</v>
      </c>
      <c r="Y5162" t="str">
        <f t="shared" si="320"/>
        <v>&gt;72</v>
      </c>
      <c r="Z5162" s="20">
        <f t="shared" si="321"/>
        <v>0.37526633805056447</v>
      </c>
      <c r="AA5162" t="str">
        <f t="shared" si="322"/>
        <v>20%-40%</v>
      </c>
      <c r="AB5162">
        <f t="shared" si="323"/>
        <v>8.6900164475292135E-5</v>
      </c>
    </row>
    <row r="5163" spans="1:28" x14ac:dyDescent="0.25">
      <c r="A5163" t="s">
        <v>11184</v>
      </c>
      <c r="B5163" t="s">
        <v>11185</v>
      </c>
      <c r="C5163" t="s">
        <v>77</v>
      </c>
      <c r="D5163" t="s">
        <v>373</v>
      </c>
      <c r="E5163">
        <v>49</v>
      </c>
      <c r="F5163" t="s">
        <v>87</v>
      </c>
      <c r="G5163">
        <v>2018</v>
      </c>
      <c r="H5163" t="s">
        <v>15</v>
      </c>
      <c r="J5163" t="s">
        <v>80</v>
      </c>
      <c r="K5163">
        <v>84</v>
      </c>
      <c r="L5163" s="18">
        <v>43122</v>
      </c>
      <c r="M5163" s="18">
        <v>45679</v>
      </c>
      <c r="N5163" s="18">
        <v>44557</v>
      </c>
      <c r="O5163">
        <v>33050000</v>
      </c>
      <c r="P5163">
        <v>32366489</v>
      </c>
      <c r="Q5163">
        <v>683511</v>
      </c>
      <c r="R5163">
        <v>790353</v>
      </c>
      <c r="S5163" t="s">
        <v>135</v>
      </c>
      <c r="T5163">
        <v>-0.25613052548441212</v>
      </c>
      <c r="U5163">
        <v>1.1160237240291531</v>
      </c>
      <c r="V5163">
        <v>-0.85763346229953075</v>
      </c>
      <c r="W5163">
        <v>-0.78223470636523129</v>
      </c>
      <c r="X5163">
        <v>0.35377255171220601</v>
      </c>
      <c r="Y5163" t="str">
        <f t="shared" si="320"/>
        <v>&gt;72</v>
      </c>
      <c r="Z5163" s="20">
        <f t="shared" si="321"/>
        <v>0.97931888048411497</v>
      </c>
      <c r="AA5163" t="str">
        <f t="shared" si="322"/>
        <v>80%-100%</v>
      </c>
      <c r="AB5163">
        <f t="shared" si="323"/>
        <v>1.638878817154338E-4</v>
      </c>
    </row>
    <row r="5164" spans="1:28" x14ac:dyDescent="0.25">
      <c r="A5164" t="s">
        <v>11186</v>
      </c>
      <c r="B5164" t="s">
        <v>11187</v>
      </c>
      <c r="C5164" t="s">
        <v>77</v>
      </c>
      <c r="D5164" t="s">
        <v>138</v>
      </c>
      <c r="E5164">
        <v>62</v>
      </c>
      <c r="F5164" t="s">
        <v>87</v>
      </c>
      <c r="G5164">
        <v>2018</v>
      </c>
      <c r="H5164" t="s">
        <v>15</v>
      </c>
      <c r="J5164" t="s">
        <v>80</v>
      </c>
      <c r="K5164">
        <v>84</v>
      </c>
      <c r="L5164" s="18">
        <v>43013</v>
      </c>
      <c r="M5164" s="18">
        <v>45422</v>
      </c>
      <c r="N5164" s="18">
        <v>43832</v>
      </c>
      <c r="O5164">
        <v>31660000</v>
      </c>
      <c r="P5164">
        <v>30077000</v>
      </c>
      <c r="Q5164">
        <v>1583000</v>
      </c>
      <c r="R5164">
        <v>612590</v>
      </c>
      <c r="S5164" t="s">
        <v>166</v>
      </c>
      <c r="T5164">
        <v>1.2234959118992721</v>
      </c>
      <c r="U5164">
        <v>0.99563418315592023</v>
      </c>
      <c r="V5164">
        <v>0.47899676950066739</v>
      </c>
      <c r="W5164">
        <v>-0.85943936299788259</v>
      </c>
      <c r="X5164">
        <v>0.97255557088134947</v>
      </c>
      <c r="Y5164" t="str">
        <f t="shared" si="320"/>
        <v>&gt;72</v>
      </c>
      <c r="Z5164" s="20">
        <f t="shared" si="321"/>
        <v>0.95</v>
      </c>
      <c r="AA5164" t="str">
        <f t="shared" si="322"/>
        <v>80%-100%</v>
      </c>
      <c r="AB5164">
        <f t="shared" si="323"/>
        <v>1.2702688224129925E-4</v>
      </c>
    </row>
    <row r="5165" spans="1:28" x14ac:dyDescent="0.25">
      <c r="A5165" t="s">
        <v>11188</v>
      </c>
      <c r="B5165" t="s">
        <v>11189</v>
      </c>
      <c r="C5165" t="s">
        <v>77</v>
      </c>
      <c r="D5165" t="s">
        <v>485</v>
      </c>
      <c r="E5165">
        <v>61</v>
      </c>
      <c r="F5165" t="s">
        <v>17</v>
      </c>
      <c r="G5165">
        <v>2019</v>
      </c>
      <c r="H5165" t="s">
        <v>17</v>
      </c>
      <c r="J5165" t="s">
        <v>80</v>
      </c>
      <c r="K5165">
        <v>84</v>
      </c>
      <c r="L5165" s="18">
        <v>43455</v>
      </c>
      <c r="M5165" s="18">
        <v>46012</v>
      </c>
      <c r="N5165" s="18">
        <v>44144</v>
      </c>
      <c r="O5165">
        <v>58270800</v>
      </c>
      <c r="P5165">
        <v>29135400</v>
      </c>
      <c r="Q5165">
        <v>29135400</v>
      </c>
      <c r="R5165">
        <v>677900</v>
      </c>
      <c r="S5165" t="s">
        <v>332</v>
      </c>
      <c r="T5165">
        <v>0.84752525977718796</v>
      </c>
      <c r="U5165">
        <v>-0.85216124758390532</v>
      </c>
      <c r="V5165">
        <v>0.13042163490563341</v>
      </c>
      <c r="W5165">
        <v>0.2169752000426228</v>
      </c>
      <c r="X5165">
        <v>-0.49705409964536651</v>
      </c>
      <c r="Y5165" t="str">
        <f t="shared" si="320"/>
        <v>&gt;72</v>
      </c>
      <c r="Z5165" s="20">
        <f t="shared" si="321"/>
        <v>0.5</v>
      </c>
      <c r="AA5165" t="str">
        <f t="shared" si="322"/>
        <v>40%-60%</v>
      </c>
      <c r="AB5165">
        <f t="shared" si="323"/>
        <v>1.4056958727921899E-4</v>
      </c>
    </row>
    <row r="5166" spans="1:28" x14ac:dyDescent="0.25">
      <c r="A5166" t="s">
        <v>11190</v>
      </c>
      <c r="B5166" t="s">
        <v>11191</v>
      </c>
      <c r="C5166" t="s">
        <v>77</v>
      </c>
      <c r="D5166" t="s">
        <v>11192</v>
      </c>
      <c r="E5166">
        <v>236</v>
      </c>
      <c r="F5166" t="s">
        <v>20</v>
      </c>
      <c r="G5166">
        <v>2019</v>
      </c>
      <c r="H5166" t="s">
        <v>20</v>
      </c>
      <c r="I5166" t="s">
        <v>84</v>
      </c>
      <c r="J5166" t="s">
        <v>80</v>
      </c>
      <c r="K5166">
        <v>48</v>
      </c>
      <c r="L5166" s="18">
        <v>43635</v>
      </c>
      <c r="M5166" s="18">
        <v>45096</v>
      </c>
      <c r="N5166" s="18">
        <v>43983</v>
      </c>
      <c r="O5166">
        <v>110000000</v>
      </c>
      <c r="P5166">
        <v>49000000</v>
      </c>
      <c r="Q5166">
        <v>61000000</v>
      </c>
      <c r="R5166">
        <v>1457975</v>
      </c>
      <c r="S5166" t="s">
        <v>710</v>
      </c>
      <c r="T5166">
        <v>1.1507273985853199</v>
      </c>
      <c r="U5166">
        <v>-1.076136451309945</v>
      </c>
      <c r="V5166">
        <v>-2.7667345059731379E-2</v>
      </c>
      <c r="W5166">
        <v>0.54749820603656052</v>
      </c>
      <c r="X5166">
        <v>0.66316406129677774</v>
      </c>
      <c r="Y5166" t="str">
        <f t="shared" si="320"/>
        <v>37-48</v>
      </c>
      <c r="Z5166" s="20">
        <f t="shared" si="321"/>
        <v>0.44545454545454544</v>
      </c>
      <c r="AA5166" t="str">
        <f t="shared" si="322"/>
        <v>40%-60%</v>
      </c>
      <c r="AB5166">
        <f t="shared" si="323"/>
        <v>3.0232621922616804E-4</v>
      </c>
    </row>
    <row r="5167" spans="1:28" x14ac:dyDescent="0.25">
      <c r="A5167" t="s">
        <v>11193</v>
      </c>
      <c r="B5167" t="s">
        <v>11194</v>
      </c>
      <c r="C5167" t="s">
        <v>77</v>
      </c>
      <c r="D5167" t="s">
        <v>650</v>
      </c>
      <c r="E5167">
        <v>46</v>
      </c>
      <c r="F5167" t="s">
        <v>79</v>
      </c>
      <c r="G5167">
        <v>2020</v>
      </c>
      <c r="H5167" t="s">
        <v>27</v>
      </c>
      <c r="I5167" t="s">
        <v>84</v>
      </c>
      <c r="J5167" t="s">
        <v>80</v>
      </c>
      <c r="K5167">
        <v>24</v>
      </c>
      <c r="L5167" s="18">
        <v>44106</v>
      </c>
      <c r="M5167" s="18">
        <v>44602</v>
      </c>
      <c r="N5167" s="18">
        <v>44172</v>
      </c>
      <c r="O5167">
        <v>34363527</v>
      </c>
      <c r="P5167">
        <v>18163527</v>
      </c>
      <c r="Q5167">
        <v>16200000</v>
      </c>
      <c r="R5167">
        <v>860090</v>
      </c>
      <c r="S5167" t="s">
        <v>385</v>
      </c>
      <c r="T5167">
        <v>-0.1469777555134846</v>
      </c>
      <c r="U5167">
        <v>-0.73484706350940754</v>
      </c>
      <c r="V5167">
        <v>-2.246198769619991</v>
      </c>
      <c r="W5167">
        <v>1.026151172332473</v>
      </c>
      <c r="X5167">
        <v>1.127251325673635</v>
      </c>
      <c r="Y5167" t="str">
        <f t="shared" si="320"/>
        <v>&lt;=24</v>
      </c>
      <c r="Z5167" s="20">
        <f t="shared" si="321"/>
        <v>0.5285699282265176</v>
      </c>
      <c r="AA5167" t="str">
        <f t="shared" si="322"/>
        <v>40%-60%</v>
      </c>
      <c r="AB5167">
        <f t="shared" si="323"/>
        <v>1.7834857106207918E-4</v>
      </c>
    </row>
    <row r="5168" spans="1:28" x14ac:dyDescent="0.25">
      <c r="A5168" t="s">
        <v>11195</v>
      </c>
      <c r="B5168" t="s">
        <v>11196</v>
      </c>
      <c r="C5168" t="s">
        <v>77</v>
      </c>
      <c r="D5168" t="s">
        <v>246</v>
      </c>
      <c r="E5168">
        <v>49</v>
      </c>
      <c r="F5168" t="s">
        <v>12</v>
      </c>
      <c r="G5168">
        <v>2020</v>
      </c>
      <c r="H5168" t="s">
        <v>12</v>
      </c>
      <c r="I5168" t="s">
        <v>84</v>
      </c>
      <c r="J5168" t="s">
        <v>80</v>
      </c>
      <c r="K5168">
        <v>84</v>
      </c>
      <c r="L5168" s="18">
        <v>43585</v>
      </c>
      <c r="M5168" s="18">
        <v>46142</v>
      </c>
      <c r="N5168" s="18">
        <v>43860</v>
      </c>
      <c r="O5168">
        <v>65427000</v>
      </c>
      <c r="P5168">
        <v>54480000</v>
      </c>
      <c r="Q5168">
        <v>10947000</v>
      </c>
      <c r="R5168">
        <v>1285698</v>
      </c>
      <c r="S5168" t="s">
        <v>118</v>
      </c>
      <c r="T5168">
        <v>0.39878609434115281</v>
      </c>
      <c r="U5168">
        <v>0.51390879971897252</v>
      </c>
      <c r="V5168">
        <v>0.32803285986234038</v>
      </c>
      <c r="W5168">
        <v>0.56589562954058115</v>
      </c>
      <c r="X5168">
        <v>-0.1103147126646518</v>
      </c>
      <c r="Y5168" t="str">
        <f t="shared" si="320"/>
        <v>&gt;72</v>
      </c>
      <c r="Z5168" s="20">
        <f t="shared" si="321"/>
        <v>0.83268375441331566</v>
      </c>
      <c r="AA5168" t="str">
        <f t="shared" si="322"/>
        <v>80%-100%</v>
      </c>
      <c r="AB5168">
        <f t="shared" si="323"/>
        <v>2.6660279868080444E-4</v>
      </c>
    </row>
    <row r="5169" spans="1:28" x14ac:dyDescent="0.25">
      <c r="A5169" t="s">
        <v>11197</v>
      </c>
      <c r="B5169" t="s">
        <v>11198</v>
      </c>
      <c r="C5169" t="s">
        <v>77</v>
      </c>
      <c r="D5169" t="s">
        <v>260</v>
      </c>
      <c r="E5169">
        <v>38</v>
      </c>
      <c r="F5169" t="s">
        <v>87</v>
      </c>
      <c r="G5169">
        <v>2017</v>
      </c>
      <c r="H5169" t="s">
        <v>15</v>
      </c>
      <c r="J5169" t="s">
        <v>80</v>
      </c>
      <c r="K5169">
        <v>84</v>
      </c>
      <c r="L5169" s="18">
        <v>42732</v>
      </c>
      <c r="M5169" s="18">
        <v>45288</v>
      </c>
      <c r="N5169" s="18">
        <v>43299</v>
      </c>
      <c r="O5169">
        <v>41690000</v>
      </c>
      <c r="P5169">
        <v>20845000</v>
      </c>
      <c r="Q5169">
        <v>20845000</v>
      </c>
      <c r="R5169">
        <v>478437</v>
      </c>
      <c r="S5169" t="s">
        <v>336</v>
      </c>
      <c r="T5169">
        <v>-1.1778650274611331</v>
      </c>
      <c r="U5169">
        <v>-0.85216124758390532</v>
      </c>
      <c r="V5169">
        <v>0.92086653473246149</v>
      </c>
      <c r="W5169">
        <v>0.22041073550519041</v>
      </c>
      <c r="X5169">
        <v>-0.26501046745693763</v>
      </c>
      <c r="Y5169" t="str">
        <f t="shared" si="320"/>
        <v>&gt;72</v>
      </c>
      <c r="Z5169" s="20">
        <f t="shared" si="321"/>
        <v>0.5</v>
      </c>
      <c r="AA5169" t="str">
        <f t="shared" si="322"/>
        <v>40%-60%</v>
      </c>
      <c r="AB5169">
        <f t="shared" si="323"/>
        <v>9.920886801756557E-5</v>
      </c>
    </row>
    <row r="5170" spans="1:28" x14ac:dyDescent="0.25">
      <c r="A5170" t="s">
        <v>11199</v>
      </c>
      <c r="B5170" t="s">
        <v>11200</v>
      </c>
      <c r="C5170" t="s">
        <v>77</v>
      </c>
      <c r="D5170" t="s">
        <v>212</v>
      </c>
      <c r="E5170">
        <v>62</v>
      </c>
      <c r="F5170" t="s">
        <v>87</v>
      </c>
      <c r="G5170">
        <v>2018</v>
      </c>
      <c r="H5170" t="s">
        <v>15</v>
      </c>
      <c r="J5170" t="s">
        <v>80</v>
      </c>
      <c r="K5170">
        <v>24</v>
      </c>
      <c r="L5170" s="18">
        <v>42865</v>
      </c>
      <c r="M5170" s="18">
        <v>43743</v>
      </c>
      <c r="N5170" s="18">
        <v>43335</v>
      </c>
      <c r="O5170">
        <v>38940000</v>
      </c>
      <c r="P5170">
        <v>38940000</v>
      </c>
      <c r="Q5170">
        <v>0</v>
      </c>
      <c r="R5170">
        <v>1975936</v>
      </c>
      <c r="S5170" t="s">
        <v>166</v>
      </c>
      <c r="T5170">
        <v>0.58070737762603197</v>
      </c>
      <c r="U5170">
        <v>1.2009447865714571</v>
      </c>
      <c r="V5170">
        <v>0.16994387989697479</v>
      </c>
      <c r="W5170">
        <v>1.7683088124672559</v>
      </c>
      <c r="X5170">
        <v>-0.1103147126646518</v>
      </c>
      <c r="Y5170" t="str">
        <f t="shared" si="320"/>
        <v>&lt;=24</v>
      </c>
      <c r="Z5170" s="20">
        <f t="shared" si="321"/>
        <v>1</v>
      </c>
      <c r="AA5170" t="str">
        <f t="shared" si="322"/>
        <v>80%-100%</v>
      </c>
      <c r="AB5170">
        <f t="shared" si="323"/>
        <v>4.0973079806778414E-4</v>
      </c>
    </row>
    <row r="5171" spans="1:28" x14ac:dyDescent="0.25">
      <c r="A5171" t="s">
        <v>11201</v>
      </c>
      <c r="B5171" t="s">
        <v>11202</v>
      </c>
      <c r="C5171" t="s">
        <v>77</v>
      </c>
      <c r="D5171" t="s">
        <v>209</v>
      </c>
      <c r="E5171">
        <v>27</v>
      </c>
      <c r="F5171" t="s">
        <v>79</v>
      </c>
      <c r="G5171">
        <v>2019</v>
      </c>
      <c r="H5171" t="s">
        <v>13</v>
      </c>
      <c r="J5171" t="s">
        <v>80</v>
      </c>
      <c r="K5171">
        <v>48</v>
      </c>
      <c r="L5171" s="18">
        <v>43395</v>
      </c>
      <c r="M5171" s="18">
        <v>44856</v>
      </c>
      <c r="N5171" s="18">
        <v>43832</v>
      </c>
      <c r="O5171">
        <v>41990000</v>
      </c>
      <c r="P5171">
        <v>27990000</v>
      </c>
      <c r="Q5171">
        <v>14000000</v>
      </c>
      <c r="R5171">
        <v>797619</v>
      </c>
      <c r="S5171" t="s">
        <v>92</v>
      </c>
      <c r="T5171">
        <v>0.56857929207370672</v>
      </c>
      <c r="U5171">
        <v>-0.16811853699010881</v>
      </c>
      <c r="V5171">
        <v>0.2094661248883162</v>
      </c>
      <c r="W5171">
        <v>0.13477293625374859</v>
      </c>
      <c r="X5171">
        <v>0.19907679691992</v>
      </c>
      <c r="Y5171" t="str">
        <f t="shared" si="320"/>
        <v>37-48</v>
      </c>
      <c r="Z5171" s="20">
        <f t="shared" si="321"/>
        <v>0.66658728268635392</v>
      </c>
      <c r="AA5171" t="str">
        <f t="shared" si="322"/>
        <v>60%-80%</v>
      </c>
      <c r="AB5171">
        <f t="shared" si="323"/>
        <v>1.6539456208299657E-4</v>
      </c>
    </row>
    <row r="5172" spans="1:28" x14ac:dyDescent="0.25">
      <c r="A5172" t="s">
        <v>11203</v>
      </c>
      <c r="B5172" t="s">
        <v>11204</v>
      </c>
      <c r="C5172" t="s">
        <v>77</v>
      </c>
      <c r="D5172" t="s">
        <v>354</v>
      </c>
      <c r="E5172">
        <v>61</v>
      </c>
      <c r="F5172" t="s">
        <v>79</v>
      </c>
      <c r="G5172">
        <v>2019</v>
      </c>
      <c r="H5172" t="s">
        <v>13</v>
      </c>
      <c r="J5172" t="s">
        <v>80</v>
      </c>
      <c r="K5172">
        <v>84</v>
      </c>
      <c r="L5172" s="18">
        <v>43326</v>
      </c>
      <c r="M5172" s="18">
        <v>45883</v>
      </c>
      <c r="N5172" s="18">
        <v>44284</v>
      </c>
      <c r="O5172">
        <v>33196000</v>
      </c>
      <c r="P5172">
        <v>35852689</v>
      </c>
      <c r="Q5172">
        <v>0</v>
      </c>
      <c r="R5172">
        <v>679269</v>
      </c>
      <c r="S5172" t="s">
        <v>262</v>
      </c>
      <c r="T5172">
        <v>0.56857929207370672</v>
      </c>
      <c r="U5172">
        <v>1.529566561289746</v>
      </c>
      <c r="V5172">
        <v>-0.35690622129275101</v>
      </c>
      <c r="W5172">
        <v>-0.67256229797452283</v>
      </c>
      <c r="X5172">
        <v>-1.5799243831913681</v>
      </c>
      <c r="Y5172" t="str">
        <f t="shared" si="320"/>
        <v>&gt;72</v>
      </c>
      <c r="Z5172" s="20">
        <f t="shared" si="321"/>
        <v>1.0800303952283408</v>
      </c>
      <c r="AA5172" t="str">
        <f t="shared" si="322"/>
        <v>80%-100%</v>
      </c>
      <c r="AB5172">
        <f t="shared" si="323"/>
        <v>1.4085346361051456E-4</v>
      </c>
    </row>
    <row r="5173" spans="1:28" x14ac:dyDescent="0.25">
      <c r="A5173" t="s">
        <v>11205</v>
      </c>
      <c r="B5173" t="s">
        <v>11206</v>
      </c>
      <c r="C5173" t="s">
        <v>77</v>
      </c>
      <c r="D5173" t="s">
        <v>227</v>
      </c>
      <c r="E5173">
        <v>15</v>
      </c>
      <c r="F5173" t="s">
        <v>117</v>
      </c>
      <c r="G5173">
        <v>2022</v>
      </c>
      <c r="H5173" t="s">
        <v>29</v>
      </c>
      <c r="I5173" t="s">
        <v>84</v>
      </c>
      <c r="J5173" t="s">
        <v>80</v>
      </c>
      <c r="K5173">
        <v>84</v>
      </c>
      <c r="L5173" s="18">
        <v>44316</v>
      </c>
      <c r="M5173" s="18">
        <v>46873</v>
      </c>
      <c r="N5173" s="18">
        <v>44496</v>
      </c>
      <c r="O5173">
        <v>55688000</v>
      </c>
      <c r="P5173">
        <v>43956000</v>
      </c>
      <c r="Q5173">
        <v>11732000</v>
      </c>
      <c r="R5173">
        <v>879866</v>
      </c>
      <c r="S5173" t="s">
        <v>243</v>
      </c>
      <c r="T5173">
        <v>-1.4407288855812889E-3</v>
      </c>
      <c r="U5173">
        <v>0.33587367636061372</v>
      </c>
      <c r="V5173">
        <v>-0.42288979497314538</v>
      </c>
      <c r="W5173">
        <v>0.46725218280573599</v>
      </c>
      <c r="X5173">
        <v>-0.57440197704150942</v>
      </c>
      <c r="Y5173" t="str">
        <f t="shared" si="320"/>
        <v>&gt;72</v>
      </c>
      <c r="Z5173" s="20">
        <f t="shared" si="321"/>
        <v>0.78932624622899006</v>
      </c>
      <c r="AA5173" t="str">
        <f t="shared" si="322"/>
        <v>60%-80%</v>
      </c>
      <c r="AB5173">
        <f t="shared" si="323"/>
        <v>1.8244932951912865E-4</v>
      </c>
    </row>
    <row r="5174" spans="1:28" x14ac:dyDescent="0.25">
      <c r="A5174" t="s">
        <v>11207</v>
      </c>
      <c r="B5174" t="s">
        <v>11208</v>
      </c>
      <c r="C5174" t="s">
        <v>77</v>
      </c>
      <c r="D5174" t="s">
        <v>463</v>
      </c>
      <c r="E5174">
        <v>38</v>
      </c>
      <c r="F5174" t="s">
        <v>117</v>
      </c>
      <c r="G5174">
        <v>2018</v>
      </c>
      <c r="H5174" t="s">
        <v>14</v>
      </c>
      <c r="J5174" t="s">
        <v>80</v>
      </c>
      <c r="K5174">
        <v>60</v>
      </c>
      <c r="L5174" s="18">
        <v>43003</v>
      </c>
      <c r="M5174" s="18">
        <v>44829</v>
      </c>
      <c r="N5174" s="18">
        <v>44497</v>
      </c>
      <c r="O5174">
        <v>47350000</v>
      </c>
      <c r="P5174">
        <v>20000000</v>
      </c>
      <c r="Q5174">
        <v>27350000</v>
      </c>
      <c r="R5174">
        <v>529908</v>
      </c>
      <c r="S5174" t="s">
        <v>474</v>
      </c>
      <c r="T5174">
        <v>0.54432312096905611</v>
      </c>
      <c r="U5174">
        <v>-1.170858805156068</v>
      </c>
      <c r="V5174">
        <v>0.48612183982770601</v>
      </c>
      <c r="W5174">
        <v>-0.1136475098304526</v>
      </c>
      <c r="X5174">
        <v>0.35377255171220601</v>
      </c>
      <c r="Y5174" t="str">
        <f t="shared" si="320"/>
        <v>49-60</v>
      </c>
      <c r="Z5174" s="20">
        <f t="shared" si="321"/>
        <v>0.42238648363252373</v>
      </c>
      <c r="AA5174" t="str">
        <f t="shared" si="322"/>
        <v>40%-60%</v>
      </c>
      <c r="AB5174">
        <f t="shared" si="323"/>
        <v>1.0988191304905795E-4</v>
      </c>
    </row>
    <row r="5175" spans="1:28" x14ac:dyDescent="0.25">
      <c r="A5175" t="s">
        <v>11209</v>
      </c>
      <c r="B5175" t="s">
        <v>11210</v>
      </c>
      <c r="C5175" t="s">
        <v>77</v>
      </c>
      <c r="D5175" t="s">
        <v>236</v>
      </c>
      <c r="E5175">
        <v>15</v>
      </c>
      <c r="F5175" t="s">
        <v>79</v>
      </c>
      <c r="G5175">
        <v>2021</v>
      </c>
      <c r="H5175" t="s">
        <v>26</v>
      </c>
      <c r="I5175" t="s">
        <v>84</v>
      </c>
      <c r="J5175" t="s">
        <v>80</v>
      </c>
      <c r="K5175">
        <v>84</v>
      </c>
      <c r="L5175" s="18">
        <v>44176</v>
      </c>
      <c r="M5175" s="18">
        <v>46703</v>
      </c>
      <c r="N5175" s="18">
        <v>44417</v>
      </c>
      <c r="O5175">
        <v>47481000</v>
      </c>
      <c r="P5175">
        <v>47481000</v>
      </c>
      <c r="Q5175">
        <v>0</v>
      </c>
      <c r="R5175">
        <v>1064215</v>
      </c>
      <c r="S5175" t="s">
        <v>243</v>
      </c>
      <c r="T5175">
        <v>-0.81402246089137476</v>
      </c>
      <c r="U5175">
        <v>1.2009447865714571</v>
      </c>
      <c r="V5175">
        <v>0.99991102471514426</v>
      </c>
      <c r="W5175">
        <v>-0.81252477139959056</v>
      </c>
      <c r="X5175">
        <v>-0.88379348662608126</v>
      </c>
      <c r="Y5175" t="str">
        <f t="shared" si="320"/>
        <v>&gt;72</v>
      </c>
      <c r="Z5175" s="20">
        <f t="shared" si="321"/>
        <v>1</v>
      </c>
      <c r="AA5175" t="str">
        <f t="shared" si="322"/>
        <v>80%-100%</v>
      </c>
      <c r="AB5175">
        <f t="shared" si="323"/>
        <v>2.2067600431679312E-4</v>
      </c>
    </row>
    <row r="5176" spans="1:28" x14ac:dyDescent="0.25">
      <c r="A5176" t="s">
        <v>11211</v>
      </c>
      <c r="B5176" t="s">
        <v>11212</v>
      </c>
      <c r="C5176" t="s">
        <v>77</v>
      </c>
      <c r="D5176" t="s">
        <v>93</v>
      </c>
      <c r="E5176">
        <v>49</v>
      </c>
      <c r="F5176" t="s">
        <v>79</v>
      </c>
      <c r="G5176">
        <v>2018</v>
      </c>
      <c r="H5176" t="s">
        <v>13</v>
      </c>
      <c r="J5176" t="s">
        <v>80</v>
      </c>
      <c r="K5176">
        <v>72</v>
      </c>
      <c r="L5176" s="18">
        <v>43068</v>
      </c>
      <c r="M5176" s="18">
        <v>45259</v>
      </c>
      <c r="N5176" s="18">
        <v>43082</v>
      </c>
      <c r="O5176">
        <v>33800000</v>
      </c>
      <c r="P5176">
        <v>13800000</v>
      </c>
      <c r="Q5176">
        <v>20000000</v>
      </c>
      <c r="R5176">
        <v>330900</v>
      </c>
      <c r="S5176" t="s">
        <v>135</v>
      </c>
      <c r="T5176">
        <v>1.308392510765549</v>
      </c>
      <c r="U5176">
        <v>-1.228766496452641</v>
      </c>
      <c r="V5176">
        <v>0.56516632981038883</v>
      </c>
      <c r="W5176">
        <v>-0.191488425904872</v>
      </c>
      <c r="X5176">
        <v>1.436642835258207</v>
      </c>
      <c r="Y5176" t="str">
        <f t="shared" si="320"/>
        <v>61-72</v>
      </c>
      <c r="Z5176" s="20">
        <f t="shared" si="321"/>
        <v>0.40828402366863903</v>
      </c>
      <c r="AA5176" t="str">
        <f t="shared" si="322"/>
        <v>40%-60%</v>
      </c>
      <c r="AB5176">
        <f t="shared" si="323"/>
        <v>6.8615542750691212E-5</v>
      </c>
    </row>
    <row r="5177" spans="1:28" x14ac:dyDescent="0.25">
      <c r="A5177" t="s">
        <v>1128</v>
      </c>
      <c r="B5177" t="s">
        <v>1129</v>
      </c>
      <c r="C5177" t="s">
        <v>77</v>
      </c>
      <c r="D5177" t="s">
        <v>1130</v>
      </c>
      <c r="E5177">
        <v>46</v>
      </c>
      <c r="F5177" t="s">
        <v>17</v>
      </c>
      <c r="G5177">
        <v>2020</v>
      </c>
      <c r="H5177" t="s">
        <v>17</v>
      </c>
      <c r="I5177" t="s">
        <v>84</v>
      </c>
      <c r="J5177" t="s">
        <v>80</v>
      </c>
      <c r="K5177">
        <v>72</v>
      </c>
      <c r="L5177" s="18">
        <v>43503</v>
      </c>
      <c r="M5177" s="18">
        <v>45840</v>
      </c>
      <c r="N5177" s="18">
        <v>44091</v>
      </c>
      <c r="O5177">
        <v>49003000</v>
      </c>
      <c r="P5177">
        <v>46062820</v>
      </c>
      <c r="Q5177">
        <v>2940180</v>
      </c>
      <c r="R5177">
        <v>1087088</v>
      </c>
      <c r="S5177" t="s">
        <v>430</v>
      </c>
      <c r="T5177">
        <v>0.55645120652138136</v>
      </c>
      <c r="U5177">
        <v>0.95457206247281301</v>
      </c>
      <c r="V5177">
        <v>-0.42288979497314538</v>
      </c>
      <c r="W5177">
        <v>-0.117100503428981</v>
      </c>
      <c r="X5177">
        <v>-0.65174985443765243</v>
      </c>
      <c r="Y5177" t="str">
        <f t="shared" si="320"/>
        <v>61-72</v>
      </c>
      <c r="Z5177" s="20">
        <f t="shared" si="321"/>
        <v>0.94</v>
      </c>
      <c r="AA5177" t="str">
        <f t="shared" si="322"/>
        <v>80%-100%</v>
      </c>
      <c r="AB5177">
        <f t="shared" si="323"/>
        <v>2.2541895780526865E-4</v>
      </c>
    </row>
    <row r="5178" spans="1:28" x14ac:dyDescent="0.25">
      <c r="A5178" t="s">
        <v>11213</v>
      </c>
      <c r="B5178" t="s">
        <v>11214</v>
      </c>
      <c r="C5178" t="s">
        <v>77</v>
      </c>
      <c r="D5178" t="s">
        <v>392</v>
      </c>
      <c r="E5178">
        <v>236</v>
      </c>
      <c r="F5178" t="s">
        <v>87</v>
      </c>
      <c r="G5178">
        <v>2019</v>
      </c>
      <c r="H5178" t="s">
        <v>15</v>
      </c>
      <c r="J5178" t="s">
        <v>80</v>
      </c>
      <c r="K5178">
        <v>84</v>
      </c>
      <c r="L5178" s="18">
        <v>43257</v>
      </c>
      <c r="M5178" s="18">
        <v>45814</v>
      </c>
      <c r="N5178" s="18">
        <v>44384</v>
      </c>
      <c r="O5178">
        <v>35750000</v>
      </c>
      <c r="P5178">
        <v>33500428</v>
      </c>
      <c r="Q5178">
        <v>2249572</v>
      </c>
      <c r="R5178">
        <v>710889</v>
      </c>
      <c r="S5178" t="s">
        <v>139</v>
      </c>
      <c r="T5178">
        <v>0.44729843655045393</v>
      </c>
      <c r="U5178">
        <v>0.94256102806972419</v>
      </c>
      <c r="V5178">
        <v>1.165649826175349E-2</v>
      </c>
      <c r="W5178">
        <v>-0.53305121361612406</v>
      </c>
      <c r="X5178">
        <v>-0.72909773183379534</v>
      </c>
      <c r="Y5178" t="str">
        <f t="shared" si="320"/>
        <v>&gt;72</v>
      </c>
      <c r="Z5178" s="20">
        <f t="shared" si="321"/>
        <v>0.93707490909090907</v>
      </c>
      <c r="AA5178" t="str">
        <f t="shared" si="322"/>
        <v>80%-100%</v>
      </c>
      <c r="AB5178">
        <f t="shared" si="323"/>
        <v>1.4741019815804206E-4</v>
      </c>
    </row>
    <row r="5179" spans="1:28" x14ac:dyDescent="0.25">
      <c r="A5179" t="s">
        <v>11215</v>
      </c>
      <c r="B5179" t="s">
        <v>11216</v>
      </c>
      <c r="C5179" t="s">
        <v>77</v>
      </c>
      <c r="D5179" t="s">
        <v>93</v>
      </c>
      <c r="E5179">
        <v>60</v>
      </c>
      <c r="F5179" t="s">
        <v>79</v>
      </c>
      <c r="G5179">
        <v>2018</v>
      </c>
      <c r="H5179" t="s">
        <v>13</v>
      </c>
      <c r="J5179" t="s">
        <v>80</v>
      </c>
      <c r="K5179">
        <v>72</v>
      </c>
      <c r="L5179" s="18">
        <v>43066</v>
      </c>
      <c r="M5179" s="18">
        <v>45257</v>
      </c>
      <c r="N5179" s="18">
        <v>44418</v>
      </c>
      <c r="O5179">
        <v>39380000</v>
      </c>
      <c r="P5179">
        <v>29778454</v>
      </c>
      <c r="Q5179">
        <v>9601546</v>
      </c>
      <c r="R5179">
        <v>714036</v>
      </c>
      <c r="S5179" t="s">
        <v>286</v>
      </c>
      <c r="T5179">
        <v>0.56857929207370672</v>
      </c>
      <c r="U5179">
        <v>0.19977708571720151</v>
      </c>
      <c r="V5179">
        <v>0.56516632981038883</v>
      </c>
      <c r="W5179">
        <v>-0.41718295923942128</v>
      </c>
      <c r="X5179">
        <v>0.97255557088134947</v>
      </c>
      <c r="Y5179" t="str">
        <f t="shared" si="320"/>
        <v>61-72</v>
      </c>
      <c r="Z5179" s="20">
        <f t="shared" si="321"/>
        <v>0.75618217369222951</v>
      </c>
      <c r="AA5179" t="str">
        <f t="shared" si="322"/>
        <v>60%-80%</v>
      </c>
      <c r="AB5179">
        <f t="shared" si="323"/>
        <v>1.4806276120741174E-4</v>
      </c>
    </row>
    <row r="5180" spans="1:28" x14ac:dyDescent="0.25">
      <c r="A5180" t="s">
        <v>11217</v>
      </c>
      <c r="B5180" t="s">
        <v>11218</v>
      </c>
      <c r="C5180" t="s">
        <v>77</v>
      </c>
      <c r="D5180" t="s">
        <v>870</v>
      </c>
      <c r="E5180">
        <v>60</v>
      </c>
      <c r="F5180" t="s">
        <v>95</v>
      </c>
      <c r="G5180">
        <v>2020</v>
      </c>
      <c r="H5180" t="s">
        <v>16</v>
      </c>
      <c r="I5180" t="s">
        <v>84</v>
      </c>
      <c r="J5180" t="s">
        <v>96</v>
      </c>
      <c r="K5180">
        <v>48</v>
      </c>
      <c r="L5180" s="18">
        <v>43971</v>
      </c>
      <c r="M5180" s="18">
        <v>45432</v>
      </c>
      <c r="N5180" s="18">
        <v>44330</v>
      </c>
      <c r="O5180">
        <v>61000000</v>
      </c>
      <c r="P5180">
        <v>28000000</v>
      </c>
      <c r="Q5180">
        <v>33000000</v>
      </c>
      <c r="R5180">
        <v>877095</v>
      </c>
      <c r="S5180" t="s">
        <v>577</v>
      </c>
      <c r="T5180">
        <v>-1.4407288855812889E-3</v>
      </c>
      <c r="U5180">
        <v>-1.020448627432706</v>
      </c>
      <c r="V5180">
        <v>0.24898836987965761</v>
      </c>
      <c r="W5180">
        <v>-0.67880374753239958</v>
      </c>
      <c r="X5180">
        <v>-0.49705409964536651</v>
      </c>
      <c r="Y5180" t="str">
        <f t="shared" si="320"/>
        <v>37-48</v>
      </c>
      <c r="Z5180" s="20">
        <f t="shared" si="321"/>
        <v>0.45901639344262296</v>
      </c>
      <c r="AA5180" t="str">
        <f t="shared" si="322"/>
        <v>40%-60%</v>
      </c>
      <c r="AB5180">
        <f t="shared" si="323"/>
        <v>1.8187473396469479E-4</v>
      </c>
    </row>
    <row r="5181" spans="1:28" x14ac:dyDescent="0.25">
      <c r="A5181" t="s">
        <v>11219</v>
      </c>
      <c r="B5181" t="s">
        <v>11220</v>
      </c>
      <c r="C5181" t="s">
        <v>77</v>
      </c>
      <c r="D5181" t="s">
        <v>589</v>
      </c>
      <c r="E5181">
        <v>38</v>
      </c>
      <c r="F5181" t="s">
        <v>17</v>
      </c>
      <c r="G5181">
        <v>2018</v>
      </c>
      <c r="H5181" t="s">
        <v>17</v>
      </c>
      <c r="J5181" t="s">
        <v>80</v>
      </c>
      <c r="K5181">
        <v>72</v>
      </c>
      <c r="L5181" s="18">
        <v>43044</v>
      </c>
      <c r="M5181" s="18">
        <v>45057</v>
      </c>
      <c r="N5181" s="18">
        <v>43693</v>
      </c>
      <c r="O5181">
        <v>59590000</v>
      </c>
      <c r="P5181">
        <v>29795000</v>
      </c>
      <c r="Q5181">
        <v>29795000</v>
      </c>
      <c r="R5181">
        <v>765365</v>
      </c>
      <c r="S5181" t="s">
        <v>435</v>
      </c>
      <c r="T5181">
        <v>0.2411209821609242</v>
      </c>
      <c r="U5181">
        <v>-0.85216124758390532</v>
      </c>
      <c r="V5181">
        <v>0.60468857480173022</v>
      </c>
      <c r="W5181">
        <v>-0.874496507408552</v>
      </c>
      <c r="X5181">
        <v>1.0499034482774929</v>
      </c>
      <c r="Y5181" t="str">
        <f t="shared" si="320"/>
        <v>61-72</v>
      </c>
      <c r="Z5181" s="20">
        <f t="shared" si="321"/>
        <v>0.5</v>
      </c>
      <c r="AA5181" t="str">
        <f t="shared" si="322"/>
        <v>40%-60%</v>
      </c>
      <c r="AB5181">
        <f t="shared" si="323"/>
        <v>1.5870636106794431E-4</v>
      </c>
    </row>
    <row r="5182" spans="1:28" x14ac:dyDescent="0.25">
      <c r="A5182" t="s">
        <v>11221</v>
      </c>
      <c r="B5182" t="s">
        <v>11222</v>
      </c>
      <c r="C5182" t="s">
        <v>77</v>
      </c>
      <c r="D5182" t="s">
        <v>125</v>
      </c>
      <c r="E5182">
        <v>50</v>
      </c>
      <c r="F5182" t="s">
        <v>117</v>
      </c>
      <c r="G5182">
        <v>2021</v>
      </c>
      <c r="H5182" t="s">
        <v>29</v>
      </c>
      <c r="I5182" t="s">
        <v>84</v>
      </c>
      <c r="J5182" t="s">
        <v>80</v>
      </c>
      <c r="K5182">
        <v>72</v>
      </c>
      <c r="L5182" s="18">
        <v>44146</v>
      </c>
      <c r="M5182" s="18">
        <v>46337</v>
      </c>
      <c r="N5182" s="18">
        <v>44243</v>
      </c>
      <c r="O5182">
        <v>63140000</v>
      </c>
      <c r="P5182">
        <v>31570000</v>
      </c>
      <c r="Q5182">
        <v>31570000</v>
      </c>
      <c r="R5182">
        <v>809811</v>
      </c>
      <c r="S5182" t="s">
        <v>220</v>
      </c>
      <c r="T5182">
        <v>-1.5295795084785659</v>
      </c>
      <c r="U5182">
        <v>-0.85216124758390532</v>
      </c>
      <c r="V5182">
        <v>0.24898836987965761</v>
      </c>
      <c r="W5182">
        <v>0.75377338429629936</v>
      </c>
      <c r="X5182">
        <v>2.210121609219637</v>
      </c>
      <c r="Y5182" t="str">
        <f t="shared" si="320"/>
        <v>61-72</v>
      </c>
      <c r="Z5182" s="20">
        <f t="shared" si="321"/>
        <v>0.5</v>
      </c>
      <c r="AA5182" t="str">
        <f t="shared" si="322"/>
        <v>40%-60%</v>
      </c>
      <c r="AB5182">
        <f t="shared" si="323"/>
        <v>1.6792269957836202E-4</v>
      </c>
    </row>
    <row r="5183" spans="1:28" x14ac:dyDescent="0.25">
      <c r="A5183" t="s">
        <v>11223</v>
      </c>
      <c r="B5183" t="s">
        <v>11224</v>
      </c>
      <c r="C5183" t="s">
        <v>77</v>
      </c>
      <c r="D5183" t="s">
        <v>177</v>
      </c>
      <c r="E5183">
        <v>74</v>
      </c>
      <c r="F5183" t="s">
        <v>117</v>
      </c>
      <c r="G5183">
        <v>2019</v>
      </c>
      <c r="H5183" t="s">
        <v>14</v>
      </c>
      <c r="I5183" t="s">
        <v>84</v>
      </c>
      <c r="J5183" t="s">
        <v>80</v>
      </c>
      <c r="K5183">
        <v>72</v>
      </c>
      <c r="L5183" s="18">
        <v>43524</v>
      </c>
      <c r="M5183" s="18">
        <v>45716</v>
      </c>
      <c r="N5183" s="18">
        <v>44550</v>
      </c>
      <c r="O5183">
        <v>47690000</v>
      </c>
      <c r="P5183">
        <v>23845000</v>
      </c>
      <c r="Q5183">
        <v>23845000</v>
      </c>
      <c r="R5183">
        <v>587211</v>
      </c>
      <c r="S5183" t="s">
        <v>168</v>
      </c>
      <c r="T5183">
        <v>1.332648681870199</v>
      </c>
      <c r="U5183">
        <v>-0.85216124758390532</v>
      </c>
      <c r="V5183">
        <v>0.32803285986234038</v>
      </c>
      <c r="W5183">
        <v>-3.8157980384236122E-4</v>
      </c>
      <c r="X5183">
        <v>-0.57440197704150942</v>
      </c>
      <c r="Y5183" t="str">
        <f t="shared" si="320"/>
        <v>61-72</v>
      </c>
      <c r="Z5183" s="20">
        <f t="shared" si="321"/>
        <v>0.5</v>
      </c>
      <c r="AA5183" t="str">
        <f t="shared" si="322"/>
        <v>40%-60%</v>
      </c>
      <c r="AB5183">
        <f t="shared" si="323"/>
        <v>1.2176428369349088E-4</v>
      </c>
    </row>
    <row r="5184" spans="1:28" x14ac:dyDescent="0.25">
      <c r="A5184" t="s">
        <v>11225</v>
      </c>
      <c r="B5184" t="s">
        <v>11226</v>
      </c>
      <c r="C5184" t="s">
        <v>77</v>
      </c>
      <c r="D5184" t="s">
        <v>308</v>
      </c>
      <c r="E5184">
        <v>49</v>
      </c>
      <c r="F5184" t="s">
        <v>79</v>
      </c>
      <c r="G5184">
        <v>2018</v>
      </c>
      <c r="H5184" t="s">
        <v>13</v>
      </c>
      <c r="J5184" t="s">
        <v>80</v>
      </c>
      <c r="K5184">
        <v>72</v>
      </c>
      <c r="L5184" s="18">
        <v>42851</v>
      </c>
      <c r="M5184" s="18">
        <v>45042</v>
      </c>
      <c r="N5184" s="18">
        <v>43882</v>
      </c>
      <c r="O5184">
        <v>38350000</v>
      </c>
      <c r="P5184">
        <v>20000000</v>
      </c>
      <c r="Q5184">
        <v>18350000</v>
      </c>
      <c r="R5184">
        <v>474368</v>
      </c>
      <c r="S5184" t="s">
        <v>707</v>
      </c>
      <c r="T5184">
        <v>0.84752525977718796</v>
      </c>
      <c r="U5184">
        <v>-0.76382682890446985</v>
      </c>
      <c r="V5184">
        <v>0.4070773498450232</v>
      </c>
      <c r="W5184">
        <v>-0.32358610865068183</v>
      </c>
      <c r="X5184">
        <v>-1.0384892414183671</v>
      </c>
      <c r="Y5184" t="str">
        <f t="shared" si="320"/>
        <v>61-72</v>
      </c>
      <c r="Z5184" s="20">
        <f t="shared" si="321"/>
        <v>0.5215123859191656</v>
      </c>
      <c r="AA5184" t="str">
        <f t="shared" si="322"/>
        <v>40%-60%</v>
      </c>
      <c r="AB5184">
        <f t="shared" si="323"/>
        <v>9.8365118717316059E-5</v>
      </c>
    </row>
    <row r="5185" spans="1:28" x14ac:dyDescent="0.25">
      <c r="A5185" t="s">
        <v>11227</v>
      </c>
      <c r="B5185" t="s">
        <v>11228</v>
      </c>
      <c r="C5185" t="s">
        <v>77</v>
      </c>
      <c r="D5185" t="s">
        <v>373</v>
      </c>
      <c r="E5185">
        <v>220</v>
      </c>
      <c r="F5185" t="s">
        <v>12</v>
      </c>
      <c r="G5185">
        <v>2018</v>
      </c>
      <c r="H5185" t="s">
        <v>12</v>
      </c>
      <c r="J5185" t="s">
        <v>80</v>
      </c>
      <c r="K5185">
        <v>84</v>
      </c>
      <c r="L5185" s="18">
        <v>43126</v>
      </c>
      <c r="M5185" s="18">
        <v>45683</v>
      </c>
      <c r="N5185" s="18">
        <v>44049</v>
      </c>
      <c r="O5185">
        <v>73330350</v>
      </c>
      <c r="P5185">
        <v>29133000</v>
      </c>
      <c r="Q5185">
        <v>44197350</v>
      </c>
      <c r="R5185">
        <v>707509</v>
      </c>
      <c r="S5185" t="s">
        <v>640</v>
      </c>
      <c r="T5185">
        <v>1.017318457509742</v>
      </c>
      <c r="U5185">
        <v>-1.27393351357784</v>
      </c>
      <c r="V5185">
        <v>-2.0102169778909902</v>
      </c>
      <c r="W5185">
        <v>-0.44406981623407599</v>
      </c>
      <c r="X5185">
        <v>-0.88379348662608126</v>
      </c>
      <c r="Y5185" t="str">
        <f t="shared" si="320"/>
        <v>&gt;72</v>
      </c>
      <c r="Z5185" s="20">
        <f t="shared" si="321"/>
        <v>0.39728434406763369</v>
      </c>
      <c r="AA5185" t="str">
        <f t="shared" si="322"/>
        <v>20%-40%</v>
      </c>
      <c r="AB5185">
        <f t="shared" si="323"/>
        <v>1.4670932014505526E-4</v>
      </c>
    </row>
    <row r="5186" spans="1:28" x14ac:dyDescent="0.25">
      <c r="A5186" t="s">
        <v>11229</v>
      </c>
      <c r="B5186" t="s">
        <v>11230</v>
      </c>
      <c r="C5186" t="s">
        <v>77</v>
      </c>
      <c r="D5186" t="s">
        <v>602</v>
      </c>
      <c r="E5186">
        <v>59</v>
      </c>
      <c r="F5186" t="s">
        <v>95</v>
      </c>
      <c r="G5186">
        <v>2018</v>
      </c>
      <c r="H5186" t="s">
        <v>16</v>
      </c>
      <c r="J5186" t="s">
        <v>96</v>
      </c>
      <c r="K5186">
        <v>36</v>
      </c>
      <c r="L5186" s="18">
        <v>43131</v>
      </c>
      <c r="M5186" s="18">
        <v>44227</v>
      </c>
      <c r="N5186" s="18">
        <v>43235</v>
      </c>
      <c r="O5186">
        <v>37000000</v>
      </c>
      <c r="P5186">
        <v>20670000</v>
      </c>
      <c r="Q5186">
        <v>16330000</v>
      </c>
      <c r="R5186">
        <v>747314</v>
      </c>
      <c r="S5186" t="s">
        <v>164</v>
      </c>
      <c r="T5186">
        <v>1.2477520830039219</v>
      </c>
      <c r="U5186">
        <v>-0.61133745871270906</v>
      </c>
      <c r="V5186">
        <v>-0.34384530499046262</v>
      </c>
      <c r="W5186">
        <v>-0.73912957296664616</v>
      </c>
      <c r="X5186">
        <v>0.58581618390063472</v>
      </c>
      <c r="Y5186" t="str">
        <f t="shared" si="320"/>
        <v>25-36</v>
      </c>
      <c r="Z5186" s="20">
        <f t="shared" si="321"/>
        <v>0.5586486486486486</v>
      </c>
      <c r="AA5186" t="str">
        <f t="shared" si="322"/>
        <v>40%-60%</v>
      </c>
      <c r="AB5186">
        <f t="shared" si="323"/>
        <v>1.5496329922994878E-4</v>
      </c>
    </row>
    <row r="5187" spans="1:28" x14ac:dyDescent="0.25">
      <c r="A5187" t="s">
        <v>11231</v>
      </c>
      <c r="B5187" t="s">
        <v>11232</v>
      </c>
      <c r="C5187" t="s">
        <v>77</v>
      </c>
      <c r="D5187" t="s">
        <v>227</v>
      </c>
      <c r="E5187">
        <v>60</v>
      </c>
      <c r="F5187" t="s">
        <v>87</v>
      </c>
      <c r="G5187">
        <v>2022</v>
      </c>
      <c r="H5187" t="s">
        <v>24</v>
      </c>
      <c r="I5187" t="s">
        <v>84</v>
      </c>
      <c r="J5187" t="s">
        <v>80</v>
      </c>
      <c r="K5187">
        <v>84</v>
      </c>
      <c r="L5187" s="18">
        <v>44414</v>
      </c>
      <c r="M5187" s="18">
        <v>46912</v>
      </c>
      <c r="N5187" s="18">
        <v>44440</v>
      </c>
      <c r="O5187">
        <v>53000000</v>
      </c>
      <c r="P5187">
        <v>53000000</v>
      </c>
      <c r="Q5187">
        <v>0</v>
      </c>
      <c r="R5187">
        <v>1146655</v>
      </c>
      <c r="S5187" t="s">
        <v>137</v>
      </c>
      <c r="T5187">
        <v>0.27750523881790012</v>
      </c>
      <c r="U5187">
        <v>1.2009447865714571</v>
      </c>
      <c r="V5187">
        <v>-0.42288979497314538</v>
      </c>
      <c r="W5187">
        <v>-0.60609857694475289</v>
      </c>
      <c r="X5187">
        <v>-1.0384892414183671</v>
      </c>
      <c r="Y5187" t="str">
        <f t="shared" ref="Y5187:Y5250" si="324">IF(K5187&lt;=24,"&lt;=24",IF(AND(K5187&gt;=25,K5187&lt;=36),"25-36",IF(AND(K5187&gt;=37,K5187&lt;=48),"37-48",IF(AND(K5187&gt;=49,K5187&lt;=60),"49-60",IF(AND(K5187&gt;=61,K5187&lt;=72),"61-72","&gt;72")))))</f>
        <v>&gt;72</v>
      </c>
      <c r="Z5187" s="20">
        <f t="shared" ref="Z5187:Z5250" si="325">IF(P5187/O5187&gt;0.2,P5187/O5187,0.2)</f>
        <v>1</v>
      </c>
      <c r="AA5187" t="str">
        <f t="shared" ref="AA5187:AA5250" si="326">IF(Z5187&lt;=0.2,"20%",IF(AND(Z5187&gt;0.2,Z5187&lt;=0.4),"20%-40%",IF(AND(Z5187&gt;0.4,Z5187&lt;=0.6),"40%-60%",IF(AND(Z5187&gt;0.6,Z5187&lt;=0.8),"60%-80%","80%-100%"))))</f>
        <v>80%-100%</v>
      </c>
      <c r="AB5187">
        <f t="shared" ref="AB5187:AB5250" si="327">R5187/SUM($R$2:$R$5739)</f>
        <v>2.3777079230218745E-4</v>
      </c>
    </row>
    <row r="5188" spans="1:28" x14ac:dyDescent="0.25">
      <c r="A5188" t="s">
        <v>11233</v>
      </c>
      <c r="B5188" t="s">
        <v>11234</v>
      </c>
      <c r="C5188" t="s">
        <v>77</v>
      </c>
      <c r="D5188" t="s">
        <v>683</v>
      </c>
      <c r="E5188">
        <v>38</v>
      </c>
      <c r="F5188" t="s">
        <v>95</v>
      </c>
      <c r="G5188">
        <v>2013</v>
      </c>
      <c r="H5188" t="s">
        <v>16</v>
      </c>
      <c r="J5188" t="s">
        <v>96</v>
      </c>
      <c r="K5188">
        <v>72</v>
      </c>
      <c r="L5188" s="18">
        <v>43298</v>
      </c>
      <c r="M5188" s="18">
        <v>45490</v>
      </c>
      <c r="N5188" s="18">
        <v>44281</v>
      </c>
      <c r="O5188">
        <v>30000000</v>
      </c>
      <c r="P5188">
        <v>20000000</v>
      </c>
      <c r="Q5188">
        <v>10000000</v>
      </c>
      <c r="R5188">
        <v>473072</v>
      </c>
      <c r="S5188" t="s">
        <v>160</v>
      </c>
      <c r="T5188">
        <v>0.75050057535858583</v>
      </c>
      <c r="U5188">
        <v>-0.16779256953211821</v>
      </c>
      <c r="V5188">
        <v>0.36755510485368181</v>
      </c>
      <c r="W5188">
        <v>-0.52352391717587665</v>
      </c>
      <c r="X5188">
        <v>-1.0384892414183671</v>
      </c>
      <c r="Y5188" t="str">
        <f t="shared" si="324"/>
        <v>61-72</v>
      </c>
      <c r="Z5188" s="20">
        <f t="shared" si="325"/>
        <v>0.66666666666666663</v>
      </c>
      <c r="AA5188" t="str">
        <f t="shared" si="326"/>
        <v>60%-80%</v>
      </c>
      <c r="AB5188">
        <f t="shared" si="327"/>
        <v>9.8096379692218168E-5</v>
      </c>
    </row>
    <row r="5189" spans="1:28" x14ac:dyDescent="0.25">
      <c r="A5189" t="s">
        <v>11235</v>
      </c>
      <c r="B5189" t="s">
        <v>11236</v>
      </c>
      <c r="C5189" t="s">
        <v>77</v>
      </c>
      <c r="D5189" t="s">
        <v>709</v>
      </c>
      <c r="E5189">
        <v>7</v>
      </c>
      <c r="F5189" t="s">
        <v>87</v>
      </c>
      <c r="G5189">
        <v>2018</v>
      </c>
      <c r="H5189" t="s">
        <v>15</v>
      </c>
      <c r="J5189" t="s">
        <v>80</v>
      </c>
      <c r="K5189">
        <v>84</v>
      </c>
      <c r="L5189" s="18">
        <v>43081</v>
      </c>
      <c r="M5189" s="18">
        <v>45638</v>
      </c>
      <c r="N5189" s="18">
        <v>43199</v>
      </c>
      <c r="O5189">
        <v>45500000</v>
      </c>
      <c r="P5189">
        <v>35500000</v>
      </c>
      <c r="Q5189">
        <v>10000000</v>
      </c>
      <c r="R5189">
        <v>683556</v>
      </c>
      <c r="S5189" t="s">
        <v>307</v>
      </c>
      <c r="T5189">
        <v>1.2598801685562471</v>
      </c>
      <c r="U5189">
        <v>0.29848059573393487</v>
      </c>
      <c r="V5189">
        <v>-0.18575632502509701</v>
      </c>
      <c r="W5189">
        <v>0.2129249788804442</v>
      </c>
      <c r="X5189">
        <v>0.97255557088134947</v>
      </c>
      <c r="Y5189" t="str">
        <f t="shared" si="324"/>
        <v>&gt;72</v>
      </c>
      <c r="Z5189" s="20">
        <f t="shared" si="325"/>
        <v>0.78021978021978022</v>
      </c>
      <c r="AA5189" t="str">
        <f t="shared" si="326"/>
        <v>60%-80%</v>
      </c>
      <c r="AB5189">
        <f t="shared" si="327"/>
        <v>1.4174241746899813E-4</v>
      </c>
    </row>
    <row r="5190" spans="1:28" x14ac:dyDescent="0.25">
      <c r="A5190" t="s">
        <v>11237</v>
      </c>
      <c r="B5190" t="s">
        <v>11238</v>
      </c>
      <c r="C5190" t="s">
        <v>77</v>
      </c>
      <c r="D5190" t="s">
        <v>212</v>
      </c>
      <c r="E5190">
        <v>15</v>
      </c>
      <c r="F5190" t="s">
        <v>117</v>
      </c>
      <c r="G5190">
        <v>2018</v>
      </c>
      <c r="H5190" t="s">
        <v>14</v>
      </c>
      <c r="J5190" t="s">
        <v>80</v>
      </c>
      <c r="K5190">
        <v>60</v>
      </c>
      <c r="L5190" s="18">
        <v>42986</v>
      </c>
      <c r="M5190" s="18">
        <v>44782</v>
      </c>
      <c r="N5190" s="18">
        <v>44202</v>
      </c>
      <c r="O5190">
        <v>47650000</v>
      </c>
      <c r="P5190">
        <v>12650000</v>
      </c>
      <c r="Q5190">
        <v>35000000</v>
      </c>
      <c r="R5190">
        <v>341565</v>
      </c>
      <c r="S5190" t="s">
        <v>311</v>
      </c>
      <c r="T5190">
        <v>1.502441879602753</v>
      </c>
      <c r="U5190">
        <v>-1.8151606151258219</v>
      </c>
      <c r="V5190">
        <v>0.80229979975843724</v>
      </c>
      <c r="W5190">
        <v>-0.46499136757046328</v>
      </c>
      <c r="X5190">
        <v>1.281947080465921</v>
      </c>
      <c r="Y5190" t="str">
        <f t="shared" si="324"/>
        <v>49-60</v>
      </c>
      <c r="Z5190" s="20">
        <f t="shared" si="325"/>
        <v>0.26547743966421827</v>
      </c>
      <c r="AA5190" t="str">
        <f t="shared" si="326"/>
        <v>20%-40%</v>
      </c>
      <c r="AB5190">
        <f t="shared" si="327"/>
        <v>7.0827040978059357E-5</v>
      </c>
    </row>
    <row r="5191" spans="1:28" x14ac:dyDescent="0.25">
      <c r="A5191" t="s">
        <v>11239</v>
      </c>
      <c r="B5191" t="s">
        <v>11240</v>
      </c>
      <c r="C5191" t="s">
        <v>77</v>
      </c>
      <c r="D5191" t="s">
        <v>138</v>
      </c>
      <c r="E5191">
        <v>49</v>
      </c>
      <c r="F5191" t="s">
        <v>87</v>
      </c>
      <c r="G5191">
        <v>2018</v>
      </c>
      <c r="H5191" t="s">
        <v>15</v>
      </c>
      <c r="J5191" t="s">
        <v>80</v>
      </c>
      <c r="K5191">
        <v>24</v>
      </c>
      <c r="L5191" s="18">
        <v>42914</v>
      </c>
      <c r="M5191" s="18">
        <v>43644</v>
      </c>
      <c r="N5191" s="18">
        <v>43126</v>
      </c>
      <c r="O5191">
        <v>38170000</v>
      </c>
      <c r="P5191">
        <v>6605000</v>
      </c>
      <c r="Q5191">
        <v>31565000</v>
      </c>
      <c r="R5191">
        <v>282804</v>
      </c>
      <c r="S5191" t="s">
        <v>162</v>
      </c>
      <c r="T5191">
        <v>5.9199698876045093E-2</v>
      </c>
      <c r="U5191">
        <v>-2.1947215465757268</v>
      </c>
      <c r="V5191">
        <v>-4.4146365390986242</v>
      </c>
      <c r="W5191">
        <v>-0.95623941644134536</v>
      </c>
      <c r="X5191">
        <v>2.1327737318234941</v>
      </c>
      <c r="Y5191" t="str">
        <f t="shared" si="324"/>
        <v>&lt;=24</v>
      </c>
      <c r="Z5191" s="20">
        <f t="shared" si="325"/>
        <v>0.2</v>
      </c>
      <c r="AA5191" t="str">
        <f t="shared" si="326"/>
        <v>20%</v>
      </c>
      <c r="AB5191">
        <f t="shared" si="327"/>
        <v>5.8642338930391286E-5</v>
      </c>
    </row>
    <row r="5192" spans="1:28" x14ac:dyDescent="0.25">
      <c r="A5192" t="s">
        <v>11241</v>
      </c>
      <c r="B5192" t="s">
        <v>11242</v>
      </c>
      <c r="C5192" t="s">
        <v>77</v>
      </c>
      <c r="D5192" t="s">
        <v>580</v>
      </c>
      <c r="E5192">
        <v>38</v>
      </c>
      <c r="F5192" t="s">
        <v>117</v>
      </c>
      <c r="G5192">
        <v>2020</v>
      </c>
      <c r="H5192" t="s">
        <v>14</v>
      </c>
      <c r="I5192" t="s">
        <v>84</v>
      </c>
      <c r="J5192" t="s">
        <v>80</v>
      </c>
      <c r="K5192">
        <v>72</v>
      </c>
      <c r="L5192" s="18">
        <v>43817</v>
      </c>
      <c r="M5192" s="18">
        <v>46009</v>
      </c>
      <c r="N5192" s="18">
        <v>44138</v>
      </c>
      <c r="O5192">
        <v>49190000</v>
      </c>
      <c r="P5192">
        <v>19190000</v>
      </c>
      <c r="Q5192">
        <v>30000000</v>
      </c>
      <c r="R5192">
        <v>471846</v>
      </c>
      <c r="S5192" t="s">
        <v>321</v>
      </c>
      <c r="T5192">
        <v>7.1327784428370358E-2</v>
      </c>
      <c r="U5192">
        <v>-1.3033520633842599</v>
      </c>
      <c r="V5192">
        <v>0.13042163490563341</v>
      </c>
      <c r="W5192">
        <v>0.1404152995871123</v>
      </c>
      <c r="X5192">
        <v>1.3592949578620639</v>
      </c>
      <c r="Y5192" t="str">
        <f t="shared" si="324"/>
        <v>61-72</v>
      </c>
      <c r="Z5192" s="20">
        <f t="shared" si="325"/>
        <v>0.39011994307786135</v>
      </c>
      <c r="AA5192" t="str">
        <f t="shared" si="326"/>
        <v>20%-40%</v>
      </c>
      <c r="AB5192">
        <f t="shared" si="327"/>
        <v>9.7842155892241284E-5</v>
      </c>
    </row>
    <row r="5193" spans="1:28" x14ac:dyDescent="0.25">
      <c r="A5193" t="s">
        <v>11243</v>
      </c>
      <c r="B5193" t="s">
        <v>11244</v>
      </c>
      <c r="C5193" t="s">
        <v>77</v>
      </c>
      <c r="D5193" t="s">
        <v>152</v>
      </c>
      <c r="E5193">
        <v>7</v>
      </c>
      <c r="F5193" t="s">
        <v>12</v>
      </c>
      <c r="G5193">
        <v>2020</v>
      </c>
      <c r="H5193" t="s">
        <v>12</v>
      </c>
      <c r="I5193" t="s">
        <v>84</v>
      </c>
      <c r="J5193" t="s">
        <v>80</v>
      </c>
      <c r="K5193">
        <v>72</v>
      </c>
      <c r="L5193" s="18">
        <v>43597</v>
      </c>
      <c r="M5193" s="18">
        <v>45996</v>
      </c>
      <c r="N5193" s="18">
        <v>44490</v>
      </c>
      <c r="O5193">
        <v>66789000</v>
      </c>
      <c r="P5193">
        <v>59990000</v>
      </c>
      <c r="Q5193">
        <v>6799000</v>
      </c>
      <c r="R5193">
        <v>1494045</v>
      </c>
      <c r="S5193" t="s">
        <v>283</v>
      </c>
      <c r="T5193">
        <v>-1.9298063317053</v>
      </c>
      <c r="U5193">
        <v>0.7829397879572445</v>
      </c>
      <c r="V5193">
        <v>0.32803285986234038</v>
      </c>
      <c r="W5193">
        <v>0.72888790676636128</v>
      </c>
      <c r="X5193">
        <v>0.66316406129677774</v>
      </c>
      <c r="Y5193" t="str">
        <f t="shared" si="324"/>
        <v>61-72</v>
      </c>
      <c r="Z5193" s="20">
        <f t="shared" si="325"/>
        <v>0.89820179969755498</v>
      </c>
      <c r="AA5193" t="str">
        <f t="shared" si="326"/>
        <v>80%-100%</v>
      </c>
      <c r="AB5193">
        <f t="shared" si="327"/>
        <v>3.0980570737067524E-4</v>
      </c>
    </row>
    <row r="5194" spans="1:28" x14ac:dyDescent="0.25">
      <c r="A5194" t="s">
        <v>11245</v>
      </c>
      <c r="B5194" t="s">
        <v>11246</v>
      </c>
      <c r="C5194" t="s">
        <v>77</v>
      </c>
      <c r="D5194" t="s">
        <v>246</v>
      </c>
      <c r="E5194">
        <v>76</v>
      </c>
      <c r="F5194" t="s">
        <v>87</v>
      </c>
      <c r="G5194">
        <v>2020</v>
      </c>
      <c r="H5194" t="s">
        <v>15</v>
      </c>
      <c r="I5194" t="s">
        <v>84</v>
      </c>
      <c r="J5194" t="s">
        <v>80</v>
      </c>
      <c r="K5194">
        <v>12</v>
      </c>
      <c r="L5194" s="18">
        <v>43743</v>
      </c>
      <c r="M5194" s="18">
        <v>43961</v>
      </c>
      <c r="N5194" s="18">
        <v>43623</v>
      </c>
      <c r="O5194">
        <v>45990000</v>
      </c>
      <c r="P5194">
        <v>5000000</v>
      </c>
      <c r="Q5194">
        <v>40990000</v>
      </c>
      <c r="R5194">
        <v>652425</v>
      </c>
      <c r="S5194" t="s">
        <v>278</v>
      </c>
      <c r="T5194">
        <v>0.41091417989347812</v>
      </c>
      <c r="U5194">
        <v>-2.4588428342169011</v>
      </c>
      <c r="V5194">
        <v>-1.292379184782656</v>
      </c>
      <c r="W5194">
        <v>-0.39143287250457681</v>
      </c>
      <c r="X5194">
        <v>0.81785981608906366</v>
      </c>
      <c r="Y5194" t="str">
        <f t="shared" si="324"/>
        <v>&lt;=24</v>
      </c>
      <c r="Z5194" s="20">
        <f t="shared" si="325"/>
        <v>0.2</v>
      </c>
      <c r="AA5194" t="str">
        <f t="shared" si="326"/>
        <v>20%</v>
      </c>
      <c r="AB5194">
        <f t="shared" si="327"/>
        <v>1.3528708213695893E-4</v>
      </c>
    </row>
    <row r="5195" spans="1:28" x14ac:dyDescent="0.25">
      <c r="A5195" t="s">
        <v>11247</v>
      </c>
      <c r="B5195" t="s">
        <v>11248</v>
      </c>
      <c r="C5195" t="s">
        <v>77</v>
      </c>
      <c r="D5195" t="s">
        <v>285</v>
      </c>
      <c r="E5195">
        <v>49</v>
      </c>
      <c r="F5195" t="s">
        <v>17</v>
      </c>
      <c r="G5195">
        <v>2018</v>
      </c>
      <c r="H5195" t="s">
        <v>17</v>
      </c>
      <c r="J5195" t="s">
        <v>80</v>
      </c>
      <c r="K5195">
        <v>60</v>
      </c>
      <c r="L5195" s="18">
        <v>42860</v>
      </c>
      <c r="M5195" s="18">
        <v>44686</v>
      </c>
      <c r="N5195" s="18">
        <v>43325</v>
      </c>
      <c r="O5195">
        <v>59590000</v>
      </c>
      <c r="P5195">
        <v>34590000</v>
      </c>
      <c r="Q5195">
        <v>25000000</v>
      </c>
      <c r="R5195">
        <v>897634</v>
      </c>
      <c r="S5195" t="s">
        <v>135</v>
      </c>
      <c r="T5195">
        <v>0.55645120652138136</v>
      </c>
      <c r="U5195">
        <v>-0.52174864702089274</v>
      </c>
      <c r="V5195">
        <v>0.14160287323613391</v>
      </c>
      <c r="W5195">
        <v>0.46501714311827302</v>
      </c>
      <c r="X5195">
        <v>1.281947080465921</v>
      </c>
      <c r="Y5195" t="str">
        <f t="shared" si="324"/>
        <v>49-60</v>
      </c>
      <c r="Z5195" s="20">
        <f t="shared" si="325"/>
        <v>0.58046652122839404</v>
      </c>
      <c r="AA5195" t="str">
        <f t="shared" si="326"/>
        <v>40%-60%</v>
      </c>
      <c r="AB5195">
        <f t="shared" si="327"/>
        <v>1.8613370837556345E-4</v>
      </c>
    </row>
    <row r="5196" spans="1:28" x14ac:dyDescent="0.25">
      <c r="A5196" t="s">
        <v>11249</v>
      </c>
      <c r="B5196" t="s">
        <v>11250</v>
      </c>
      <c r="C5196" t="s">
        <v>77</v>
      </c>
      <c r="D5196" t="s">
        <v>392</v>
      </c>
      <c r="E5196">
        <v>236</v>
      </c>
      <c r="F5196" t="s">
        <v>117</v>
      </c>
      <c r="G5196">
        <v>2019</v>
      </c>
      <c r="H5196" t="s">
        <v>14</v>
      </c>
      <c r="J5196" t="s">
        <v>80</v>
      </c>
      <c r="K5196">
        <v>84</v>
      </c>
      <c r="L5196" s="18">
        <v>43276</v>
      </c>
      <c r="M5196" s="18">
        <v>45833</v>
      </c>
      <c r="N5196" s="18">
        <v>44531</v>
      </c>
      <c r="O5196">
        <v>45982250</v>
      </c>
      <c r="P5196">
        <v>32482250</v>
      </c>
      <c r="Q5196">
        <v>13500000</v>
      </c>
      <c r="R5196">
        <v>681180</v>
      </c>
      <c r="S5196" t="s">
        <v>296</v>
      </c>
      <c r="T5196">
        <v>0.2168648110562737</v>
      </c>
      <c r="U5196">
        <v>-4.6043747287140644E-3</v>
      </c>
      <c r="V5196">
        <v>-0.1265013740322343</v>
      </c>
      <c r="W5196">
        <v>-0.23924904009944309</v>
      </c>
      <c r="X5196">
        <v>-0.4197062222492236</v>
      </c>
      <c r="Y5196" t="str">
        <f t="shared" si="324"/>
        <v>&gt;72</v>
      </c>
      <c r="Z5196" s="20">
        <f t="shared" si="325"/>
        <v>0.70640845108710426</v>
      </c>
      <c r="AA5196" t="str">
        <f t="shared" si="326"/>
        <v>60%-80%</v>
      </c>
      <c r="AB5196">
        <f t="shared" si="327"/>
        <v>1.4124972925631864E-4</v>
      </c>
    </row>
    <row r="5197" spans="1:28" x14ac:dyDescent="0.25">
      <c r="A5197" t="s">
        <v>11251</v>
      </c>
      <c r="B5197" t="s">
        <v>11252</v>
      </c>
      <c r="C5197" t="s">
        <v>77</v>
      </c>
      <c r="D5197" t="s">
        <v>86</v>
      </c>
      <c r="E5197">
        <v>291</v>
      </c>
      <c r="F5197" t="s">
        <v>9</v>
      </c>
      <c r="G5197">
        <v>2020</v>
      </c>
      <c r="H5197" t="s">
        <v>9</v>
      </c>
      <c r="I5197" t="s">
        <v>188</v>
      </c>
      <c r="J5197" t="s">
        <v>80</v>
      </c>
      <c r="K5197">
        <v>84</v>
      </c>
      <c r="L5197" s="18">
        <v>43562</v>
      </c>
      <c r="M5197" s="18">
        <v>46207</v>
      </c>
      <c r="N5197" s="18">
        <v>44188</v>
      </c>
      <c r="O5197">
        <v>125990000</v>
      </c>
      <c r="P5197">
        <v>95990000</v>
      </c>
      <c r="Q5197">
        <v>30000000</v>
      </c>
      <c r="R5197">
        <v>1982126</v>
      </c>
      <c r="S5197" t="s">
        <v>841</v>
      </c>
      <c r="T5197">
        <v>3.4943527771394541E-2</v>
      </c>
      <c r="U5197">
        <v>0.2231976475181848</v>
      </c>
      <c r="V5197">
        <v>0.6442108197930716</v>
      </c>
      <c r="W5197">
        <v>0.19020085841091</v>
      </c>
      <c r="X5197">
        <v>-0.65174985443765243</v>
      </c>
      <c r="Y5197" t="str">
        <f t="shared" si="324"/>
        <v>&gt;72</v>
      </c>
      <c r="Z5197" s="20">
        <f t="shared" si="325"/>
        <v>0.76188586395745694</v>
      </c>
      <c r="AA5197" t="str">
        <f t="shared" si="326"/>
        <v>60%-80%</v>
      </c>
      <c r="AB5197">
        <f t="shared" si="327"/>
        <v>4.1101435868920081E-4</v>
      </c>
    </row>
    <row r="5198" spans="1:28" x14ac:dyDescent="0.25">
      <c r="A5198" t="s">
        <v>11253</v>
      </c>
      <c r="B5198" t="s">
        <v>11254</v>
      </c>
      <c r="C5198" t="s">
        <v>77</v>
      </c>
      <c r="D5198" t="s">
        <v>487</v>
      </c>
      <c r="E5198">
        <v>7</v>
      </c>
      <c r="F5198" t="s">
        <v>117</v>
      </c>
      <c r="G5198">
        <v>2022</v>
      </c>
      <c r="H5198" t="s">
        <v>29</v>
      </c>
      <c r="I5198" t="s">
        <v>84</v>
      </c>
      <c r="J5198" t="s">
        <v>80</v>
      </c>
      <c r="K5198">
        <v>60</v>
      </c>
      <c r="L5198" s="18">
        <v>44442</v>
      </c>
      <c r="M5198" s="18">
        <v>46090</v>
      </c>
      <c r="N5198" s="18">
        <v>44557</v>
      </c>
      <c r="O5198">
        <v>61150000</v>
      </c>
      <c r="P5198">
        <v>12605000</v>
      </c>
      <c r="Q5198">
        <v>48545000</v>
      </c>
      <c r="R5198">
        <v>310914</v>
      </c>
      <c r="S5198" t="s">
        <v>1050</v>
      </c>
      <c r="T5198">
        <v>-0.122721584408834</v>
      </c>
      <c r="U5198">
        <v>-2.0588436820490519</v>
      </c>
      <c r="V5198">
        <v>-0.38336754998180411</v>
      </c>
      <c r="W5198">
        <v>0.60242528547195451</v>
      </c>
      <c r="X5198">
        <v>-0.88379348662608126</v>
      </c>
      <c r="Y5198" t="str">
        <f t="shared" si="324"/>
        <v>49-60</v>
      </c>
      <c r="Z5198" s="20">
        <f t="shared" si="325"/>
        <v>0.20613246116107931</v>
      </c>
      <c r="AA5198" t="str">
        <f t="shared" si="326"/>
        <v>20%-40%</v>
      </c>
      <c r="AB5198">
        <f t="shared" si="327"/>
        <v>6.4471238618278646E-5</v>
      </c>
    </row>
    <row r="5199" spans="1:28" x14ac:dyDescent="0.25">
      <c r="A5199" t="s">
        <v>11255</v>
      </c>
      <c r="B5199" t="s">
        <v>11256</v>
      </c>
      <c r="C5199" t="s">
        <v>77</v>
      </c>
      <c r="D5199" t="s">
        <v>285</v>
      </c>
      <c r="E5199">
        <v>220</v>
      </c>
      <c r="F5199" t="s">
        <v>87</v>
      </c>
      <c r="G5199">
        <v>2018</v>
      </c>
      <c r="H5199" t="s">
        <v>15</v>
      </c>
      <c r="J5199" t="s">
        <v>80</v>
      </c>
      <c r="K5199">
        <v>24</v>
      </c>
      <c r="L5199" s="18">
        <v>42913</v>
      </c>
      <c r="M5199" s="18">
        <v>43643</v>
      </c>
      <c r="N5199" s="18">
        <v>43291</v>
      </c>
      <c r="O5199">
        <v>44590000</v>
      </c>
      <c r="P5199">
        <v>14590000</v>
      </c>
      <c r="Q5199">
        <v>30000000</v>
      </c>
      <c r="R5199">
        <v>686618</v>
      </c>
      <c r="S5199" t="s">
        <v>506</v>
      </c>
      <c r="T5199">
        <v>0.8111410031202122</v>
      </c>
      <c r="U5199">
        <v>-1.5617006955842221</v>
      </c>
      <c r="V5199">
        <v>-2.4588679699183991</v>
      </c>
      <c r="W5199">
        <v>1.9287334824726301</v>
      </c>
      <c r="X5199">
        <v>0.19907679691992</v>
      </c>
      <c r="Y5199" t="str">
        <f t="shared" si="324"/>
        <v>&lt;=24</v>
      </c>
      <c r="Z5199" s="20">
        <f t="shared" si="325"/>
        <v>0.32720340883606192</v>
      </c>
      <c r="AA5199" t="str">
        <f t="shared" si="326"/>
        <v>20%-40%</v>
      </c>
      <c r="AB5199">
        <f t="shared" si="327"/>
        <v>1.4237735488786368E-4</v>
      </c>
    </row>
    <row r="5200" spans="1:28" x14ac:dyDescent="0.25">
      <c r="A5200" t="s">
        <v>1261</v>
      </c>
      <c r="B5200" t="s">
        <v>1262</v>
      </c>
      <c r="C5200" t="s">
        <v>77</v>
      </c>
      <c r="D5200" t="s">
        <v>204</v>
      </c>
      <c r="E5200">
        <v>76</v>
      </c>
      <c r="F5200" t="s">
        <v>117</v>
      </c>
      <c r="G5200">
        <v>2019</v>
      </c>
      <c r="H5200" t="s">
        <v>14</v>
      </c>
      <c r="J5200" t="s">
        <v>80</v>
      </c>
      <c r="K5200">
        <v>84</v>
      </c>
      <c r="L5200" s="18">
        <v>43398</v>
      </c>
      <c r="M5200" s="18">
        <v>45955</v>
      </c>
      <c r="N5200" s="18">
        <v>44488</v>
      </c>
      <c r="O5200">
        <v>49990000</v>
      </c>
      <c r="P5200">
        <v>24990000</v>
      </c>
      <c r="Q5200">
        <v>25000000</v>
      </c>
      <c r="R5200">
        <v>566509</v>
      </c>
      <c r="S5200" t="s">
        <v>413</v>
      </c>
      <c r="T5200">
        <v>0.8353971742248627</v>
      </c>
      <c r="U5200">
        <v>-0.85257195093140581</v>
      </c>
      <c r="V5200">
        <v>0.52564408481904745</v>
      </c>
      <c r="W5200">
        <v>-0.5506587062534738</v>
      </c>
      <c r="X5200">
        <v>0.89520769348520657</v>
      </c>
      <c r="Y5200" t="str">
        <f t="shared" si="324"/>
        <v>&gt;72</v>
      </c>
      <c r="Z5200" s="20">
        <f t="shared" si="325"/>
        <v>0.49989997999599922</v>
      </c>
      <c r="AA5200" t="str">
        <f t="shared" si="326"/>
        <v>40%-60%</v>
      </c>
      <c r="AB5200">
        <f t="shared" si="327"/>
        <v>1.1747150954412609E-4</v>
      </c>
    </row>
    <row r="5201" spans="1:28" x14ac:dyDescent="0.25">
      <c r="A5201" t="s">
        <v>11257</v>
      </c>
      <c r="B5201" t="s">
        <v>11258</v>
      </c>
      <c r="C5201" t="s">
        <v>77</v>
      </c>
      <c r="D5201" t="s">
        <v>602</v>
      </c>
      <c r="E5201">
        <v>38</v>
      </c>
      <c r="F5201" t="s">
        <v>95</v>
      </c>
      <c r="G5201">
        <v>2018</v>
      </c>
      <c r="H5201" t="s">
        <v>16</v>
      </c>
      <c r="J5201" t="s">
        <v>96</v>
      </c>
      <c r="K5201">
        <v>60</v>
      </c>
      <c r="L5201" s="18">
        <v>43146</v>
      </c>
      <c r="M5201" s="18">
        <v>44972</v>
      </c>
      <c r="N5201" s="18">
        <v>43868</v>
      </c>
      <c r="O5201">
        <v>32000000</v>
      </c>
      <c r="P5201">
        <v>28800000</v>
      </c>
      <c r="Q5201">
        <v>3200000</v>
      </c>
      <c r="R5201">
        <v>745087</v>
      </c>
      <c r="S5201" t="s">
        <v>160</v>
      </c>
      <c r="T5201">
        <v>0.96880611530044081</v>
      </c>
      <c r="U5201">
        <v>0.79032357974038436</v>
      </c>
      <c r="V5201">
        <v>9.0899389914291959E-2</v>
      </c>
      <c r="W5201">
        <v>-0.82625430090829199</v>
      </c>
      <c r="X5201">
        <v>-0.72909773183379534</v>
      </c>
      <c r="Y5201" t="str">
        <f t="shared" si="324"/>
        <v>49-60</v>
      </c>
      <c r="Z5201" s="20">
        <f t="shared" si="325"/>
        <v>0.9</v>
      </c>
      <c r="AA5201" t="str">
        <f t="shared" si="326"/>
        <v>80%-100%</v>
      </c>
      <c r="AB5201">
        <f t="shared" si="327"/>
        <v>1.5450150771074118E-4</v>
      </c>
    </row>
    <row r="5202" spans="1:28" x14ac:dyDescent="0.25">
      <c r="A5202" t="s">
        <v>11259</v>
      </c>
      <c r="B5202" t="s">
        <v>11260</v>
      </c>
      <c r="C5202" t="s">
        <v>77</v>
      </c>
      <c r="D5202" t="s">
        <v>212</v>
      </c>
      <c r="E5202">
        <v>74</v>
      </c>
      <c r="F5202" t="s">
        <v>17</v>
      </c>
      <c r="G5202">
        <v>2018</v>
      </c>
      <c r="H5202" t="s">
        <v>17</v>
      </c>
      <c r="J5202" t="s">
        <v>80</v>
      </c>
      <c r="K5202">
        <v>24</v>
      </c>
      <c r="L5202" s="18">
        <v>42947</v>
      </c>
      <c r="M5202" s="18">
        <v>43677</v>
      </c>
      <c r="N5202" s="18">
        <v>43214</v>
      </c>
      <c r="O5202">
        <v>61890000</v>
      </c>
      <c r="P5202">
        <v>18000000</v>
      </c>
      <c r="Q5202">
        <v>43890000</v>
      </c>
      <c r="R5202">
        <v>884252</v>
      </c>
      <c r="S5202" t="s">
        <v>294</v>
      </c>
      <c r="T5202">
        <v>1.065830799719043</v>
      </c>
      <c r="U5202">
        <v>-1.711022375783652</v>
      </c>
      <c r="V5202">
        <v>0.16994387989697479</v>
      </c>
      <c r="W5202">
        <v>-0.1222168491429988</v>
      </c>
      <c r="X5202">
        <v>-0.4197062222492236</v>
      </c>
      <c r="Y5202" t="str">
        <f t="shared" si="324"/>
        <v>&lt;=24</v>
      </c>
      <c r="Z5202" s="20">
        <f t="shared" si="325"/>
        <v>0.290838584585555</v>
      </c>
      <c r="AA5202" t="str">
        <f t="shared" si="326"/>
        <v>20%-40%</v>
      </c>
      <c r="AB5202">
        <f t="shared" si="327"/>
        <v>1.8335881205314053E-4</v>
      </c>
    </row>
    <row r="5203" spans="1:28" x14ac:dyDescent="0.25">
      <c r="A5203" t="s">
        <v>11261</v>
      </c>
      <c r="B5203" t="s">
        <v>11262</v>
      </c>
      <c r="C5203" t="s">
        <v>77</v>
      </c>
      <c r="D5203" t="s">
        <v>2691</v>
      </c>
      <c r="E5203">
        <v>38</v>
      </c>
      <c r="F5203" t="s">
        <v>9</v>
      </c>
      <c r="G5203">
        <v>2020</v>
      </c>
      <c r="H5203" t="s">
        <v>9</v>
      </c>
      <c r="I5203" t="s">
        <v>188</v>
      </c>
      <c r="J5203" t="s">
        <v>80</v>
      </c>
      <c r="K5203">
        <v>72</v>
      </c>
      <c r="L5203" s="18">
        <v>43875</v>
      </c>
      <c r="M5203" s="18">
        <v>46067</v>
      </c>
      <c r="N5203" s="18">
        <v>44280</v>
      </c>
      <c r="O5203">
        <v>131370000</v>
      </c>
      <c r="P5203">
        <v>105096000</v>
      </c>
      <c r="Q5203">
        <v>26274000</v>
      </c>
      <c r="R5203">
        <v>2220590</v>
      </c>
      <c r="S5203" t="s">
        <v>162</v>
      </c>
      <c r="U5203">
        <v>0.37970237290931202</v>
      </c>
      <c r="V5203">
        <v>-0.19239416511588339</v>
      </c>
      <c r="Y5203" t="str">
        <f t="shared" si="324"/>
        <v>61-72</v>
      </c>
      <c r="Z5203" s="20">
        <f t="shared" si="325"/>
        <v>0.8</v>
      </c>
      <c r="AA5203" t="str">
        <f t="shared" si="326"/>
        <v>60%-80%</v>
      </c>
      <c r="AB5203">
        <f t="shared" si="327"/>
        <v>4.6046233930721484E-4</v>
      </c>
    </row>
    <row r="5204" spans="1:28" x14ac:dyDescent="0.25">
      <c r="A5204" t="s">
        <v>11263</v>
      </c>
      <c r="B5204" t="s">
        <v>11264</v>
      </c>
      <c r="C5204" t="s">
        <v>77</v>
      </c>
      <c r="D5204" t="s">
        <v>442</v>
      </c>
      <c r="E5204">
        <v>76</v>
      </c>
      <c r="F5204" t="s">
        <v>87</v>
      </c>
      <c r="G5204">
        <v>2020</v>
      </c>
      <c r="H5204" t="s">
        <v>15</v>
      </c>
      <c r="I5204" t="s">
        <v>84</v>
      </c>
      <c r="J5204" t="s">
        <v>80</v>
      </c>
      <c r="K5204">
        <v>84</v>
      </c>
      <c r="L5204" s="18">
        <v>43954</v>
      </c>
      <c r="M5204" s="18">
        <v>46451</v>
      </c>
      <c r="N5204" s="18">
        <v>44417</v>
      </c>
      <c r="O5204">
        <v>44990000</v>
      </c>
      <c r="P5204">
        <v>44990000</v>
      </c>
      <c r="Q5204">
        <v>0</v>
      </c>
      <c r="R5204">
        <v>1056592</v>
      </c>
      <c r="S5204" t="s">
        <v>413</v>
      </c>
      <c r="T5204">
        <v>-1.565963765135542</v>
      </c>
      <c r="U5204">
        <v>1.2009447865714571</v>
      </c>
      <c r="V5204">
        <v>0.68373306478441309</v>
      </c>
      <c r="W5204">
        <v>0.34262167007604488</v>
      </c>
      <c r="X5204">
        <v>-0.96114136402222416</v>
      </c>
      <c r="Y5204" t="str">
        <f t="shared" si="324"/>
        <v>&gt;72</v>
      </c>
      <c r="Z5204" s="20">
        <f t="shared" si="325"/>
        <v>1</v>
      </c>
      <c r="AA5204" t="str">
        <f t="shared" si="326"/>
        <v>80%-100%</v>
      </c>
      <c r="AB5204">
        <f t="shared" si="327"/>
        <v>2.1909529630111308E-4</v>
      </c>
    </row>
    <row r="5205" spans="1:28" x14ac:dyDescent="0.25">
      <c r="A5205" t="s">
        <v>11265</v>
      </c>
      <c r="B5205" t="s">
        <v>11266</v>
      </c>
      <c r="C5205" t="s">
        <v>77</v>
      </c>
      <c r="D5205" t="s">
        <v>256</v>
      </c>
      <c r="E5205">
        <v>74</v>
      </c>
      <c r="F5205" t="s">
        <v>17</v>
      </c>
      <c r="G5205">
        <v>2018</v>
      </c>
      <c r="H5205" t="s">
        <v>17</v>
      </c>
      <c r="J5205" t="s">
        <v>80</v>
      </c>
      <c r="K5205">
        <v>84</v>
      </c>
      <c r="L5205" s="18">
        <v>42956</v>
      </c>
      <c r="M5205" s="18">
        <v>45543</v>
      </c>
      <c r="N5205" s="18">
        <v>44315</v>
      </c>
      <c r="O5205">
        <v>52990000</v>
      </c>
      <c r="P5205">
        <v>40590000</v>
      </c>
      <c r="Q5205">
        <v>12400000</v>
      </c>
      <c r="R5205">
        <v>923186</v>
      </c>
      <c r="S5205" t="s">
        <v>238</v>
      </c>
      <c r="T5205">
        <v>0.48368269320742968</v>
      </c>
      <c r="U5205">
        <v>0.24006481587787329</v>
      </c>
      <c r="V5205">
        <v>0.92086653473246149</v>
      </c>
      <c r="W5205">
        <v>-0.70925823767236751</v>
      </c>
      <c r="X5205">
        <v>-0.49705409964536651</v>
      </c>
      <c r="Y5205" t="str">
        <f t="shared" si="324"/>
        <v>&gt;72</v>
      </c>
      <c r="Z5205" s="20">
        <f t="shared" si="325"/>
        <v>0.76599358369503678</v>
      </c>
      <c r="AA5205" t="str">
        <f t="shared" si="326"/>
        <v>60%-80%</v>
      </c>
      <c r="AB5205">
        <f t="shared" si="327"/>
        <v>1.9143218026545668E-4</v>
      </c>
    </row>
    <row r="5206" spans="1:28" x14ac:dyDescent="0.25">
      <c r="A5206" t="s">
        <v>11267</v>
      </c>
      <c r="B5206" t="s">
        <v>11268</v>
      </c>
      <c r="C5206" t="s">
        <v>77</v>
      </c>
      <c r="D5206" t="s">
        <v>789</v>
      </c>
      <c r="E5206">
        <v>76</v>
      </c>
      <c r="F5206" t="s">
        <v>87</v>
      </c>
      <c r="G5206">
        <v>2019</v>
      </c>
      <c r="H5206" t="s">
        <v>15</v>
      </c>
      <c r="J5206" t="s">
        <v>80</v>
      </c>
      <c r="K5206">
        <v>84</v>
      </c>
      <c r="L5206" s="18">
        <v>43425</v>
      </c>
      <c r="M5206" s="18">
        <v>45982</v>
      </c>
      <c r="N5206" s="18">
        <v>44054</v>
      </c>
      <c r="O5206">
        <v>35990000</v>
      </c>
      <c r="P5206">
        <v>30990000</v>
      </c>
      <c r="Q5206">
        <v>5000000</v>
      </c>
      <c r="R5206">
        <v>603448</v>
      </c>
      <c r="S5206" t="s">
        <v>1268</v>
      </c>
      <c r="T5206">
        <v>0.92029377309113969</v>
      </c>
      <c r="U5206">
        <v>0.63047909216874409</v>
      </c>
      <c r="V5206">
        <v>-5.4242102591910007E-2</v>
      </c>
      <c r="W5206">
        <v>-0.83067459472439431</v>
      </c>
      <c r="X5206">
        <v>-1.11583711881451</v>
      </c>
      <c r="Y5206" t="str">
        <f t="shared" si="324"/>
        <v>&gt;72</v>
      </c>
      <c r="Z5206" s="20">
        <f t="shared" si="325"/>
        <v>0.86107252014448454</v>
      </c>
      <c r="AA5206" t="str">
        <f t="shared" si="326"/>
        <v>80%-100%</v>
      </c>
      <c r="AB5206">
        <f t="shared" si="327"/>
        <v>1.2513119384049292E-4</v>
      </c>
    </row>
    <row r="5207" spans="1:28" x14ac:dyDescent="0.25">
      <c r="A5207" t="s">
        <v>11269</v>
      </c>
      <c r="B5207" t="s">
        <v>11270</v>
      </c>
      <c r="C5207" t="s">
        <v>77</v>
      </c>
      <c r="D5207" t="s">
        <v>236</v>
      </c>
      <c r="E5207">
        <v>61</v>
      </c>
      <c r="F5207" t="s">
        <v>87</v>
      </c>
      <c r="G5207">
        <v>2021</v>
      </c>
      <c r="H5207" t="s">
        <v>24</v>
      </c>
      <c r="I5207" t="s">
        <v>84</v>
      </c>
      <c r="J5207" t="s">
        <v>80</v>
      </c>
      <c r="K5207">
        <v>84</v>
      </c>
      <c r="L5207" s="18">
        <v>44120</v>
      </c>
      <c r="M5207" s="18">
        <v>46676</v>
      </c>
      <c r="N5207" s="18">
        <v>44260</v>
      </c>
      <c r="O5207">
        <v>40990000</v>
      </c>
      <c r="P5207">
        <v>33990000</v>
      </c>
      <c r="Q5207">
        <v>7000000</v>
      </c>
      <c r="R5207">
        <v>729505</v>
      </c>
      <c r="S5207" t="s">
        <v>146</v>
      </c>
      <c r="T5207">
        <v>-0.207618183275111</v>
      </c>
      <c r="U5207">
        <v>0.49971315743812961</v>
      </c>
      <c r="V5207">
        <v>0.44659959483636458</v>
      </c>
      <c r="W5207">
        <v>-0.66023439789857397</v>
      </c>
      <c r="X5207">
        <v>0.43112042910834891</v>
      </c>
      <c r="Y5207" t="str">
        <f t="shared" si="324"/>
        <v>&gt;72</v>
      </c>
      <c r="Z5207" s="20">
        <f t="shared" si="325"/>
        <v>0.82922664064405949</v>
      </c>
      <c r="AA5207" t="str">
        <f t="shared" si="326"/>
        <v>80%-100%</v>
      </c>
      <c r="AB5207">
        <f t="shared" si="327"/>
        <v>1.5127041859880021E-4</v>
      </c>
    </row>
    <row r="5208" spans="1:28" x14ac:dyDescent="0.25">
      <c r="A5208" t="s">
        <v>11271</v>
      </c>
      <c r="B5208" t="s">
        <v>11272</v>
      </c>
      <c r="C5208" t="s">
        <v>77</v>
      </c>
      <c r="D5208" t="s">
        <v>215</v>
      </c>
      <c r="E5208">
        <v>83</v>
      </c>
      <c r="F5208" t="s">
        <v>87</v>
      </c>
      <c r="G5208">
        <v>2017</v>
      </c>
      <c r="H5208" t="s">
        <v>15</v>
      </c>
      <c r="J5208" t="s">
        <v>80</v>
      </c>
      <c r="K5208">
        <v>60</v>
      </c>
      <c r="L5208" s="18">
        <v>42797</v>
      </c>
      <c r="M5208" s="18">
        <v>44623</v>
      </c>
      <c r="N5208" s="18">
        <v>44349</v>
      </c>
      <c r="O5208">
        <v>32020000</v>
      </c>
      <c r="P5208">
        <v>22020000</v>
      </c>
      <c r="Q5208">
        <v>10000000</v>
      </c>
      <c r="R5208">
        <v>597372</v>
      </c>
      <c r="S5208" t="s">
        <v>205</v>
      </c>
      <c r="T5208">
        <v>-0.34102712435068899</v>
      </c>
      <c r="U5208">
        <v>-8.1444991164559763E-2</v>
      </c>
      <c r="V5208">
        <v>0.88134428974112011</v>
      </c>
      <c r="W5208">
        <v>-0.4138639219845015</v>
      </c>
      <c r="X5208">
        <v>-0.72909773183379534</v>
      </c>
      <c r="Y5208" t="str">
        <f t="shared" si="324"/>
        <v>49-60</v>
      </c>
      <c r="Z5208" s="20">
        <f t="shared" si="325"/>
        <v>0.68769519050593375</v>
      </c>
      <c r="AA5208" t="str">
        <f t="shared" si="326"/>
        <v>60%-80%</v>
      </c>
      <c r="AB5208">
        <f t="shared" si="327"/>
        <v>1.2387127229998763E-4</v>
      </c>
    </row>
    <row r="5209" spans="1:28" x14ac:dyDescent="0.25">
      <c r="A5209" t="s">
        <v>11273</v>
      </c>
      <c r="B5209" t="s">
        <v>11274</v>
      </c>
      <c r="C5209" t="s">
        <v>77</v>
      </c>
      <c r="D5209" t="s">
        <v>240</v>
      </c>
      <c r="E5209">
        <v>220</v>
      </c>
      <c r="F5209" t="s">
        <v>17</v>
      </c>
      <c r="G5209">
        <v>2019</v>
      </c>
      <c r="H5209" t="s">
        <v>17</v>
      </c>
      <c r="J5209" t="s">
        <v>80</v>
      </c>
      <c r="K5209">
        <v>84</v>
      </c>
      <c r="L5209" s="18">
        <v>43460</v>
      </c>
      <c r="M5209" s="18">
        <v>46017</v>
      </c>
      <c r="N5209" s="18">
        <v>43868</v>
      </c>
      <c r="O5209">
        <v>64090000</v>
      </c>
      <c r="P5209">
        <v>32045000</v>
      </c>
      <c r="Q5209">
        <v>32045000</v>
      </c>
      <c r="R5209">
        <v>708195</v>
      </c>
      <c r="S5209" t="s">
        <v>163</v>
      </c>
      <c r="T5209">
        <v>0.50793886431208024</v>
      </c>
      <c r="U5209">
        <v>-0.85216124758390532</v>
      </c>
      <c r="V5209">
        <v>0.4070773498450232</v>
      </c>
      <c r="W5209">
        <v>-8.5531812482536426E-2</v>
      </c>
      <c r="X5209">
        <v>-0.18766259006079469</v>
      </c>
      <c r="Y5209" t="str">
        <f t="shared" si="324"/>
        <v>&gt;72</v>
      </c>
      <c r="Z5209" s="20">
        <f t="shared" si="325"/>
        <v>0.5</v>
      </c>
      <c r="AA5209" t="str">
        <f t="shared" si="326"/>
        <v>40%-60%</v>
      </c>
      <c r="AB5209">
        <f t="shared" si="327"/>
        <v>1.4685156935124134E-4</v>
      </c>
    </row>
    <row r="5210" spans="1:28" x14ac:dyDescent="0.25">
      <c r="A5210" t="s">
        <v>11275</v>
      </c>
      <c r="B5210" t="s">
        <v>11276</v>
      </c>
      <c r="C5210" t="s">
        <v>77</v>
      </c>
      <c r="D5210" t="s">
        <v>923</v>
      </c>
      <c r="E5210">
        <v>38</v>
      </c>
      <c r="F5210" t="s">
        <v>17</v>
      </c>
      <c r="G5210">
        <v>2018</v>
      </c>
      <c r="H5210" t="s">
        <v>17</v>
      </c>
      <c r="J5210" t="s">
        <v>80</v>
      </c>
      <c r="K5210">
        <v>84</v>
      </c>
      <c r="L5210" s="18">
        <v>43049</v>
      </c>
      <c r="M5210" s="18">
        <v>45576</v>
      </c>
      <c r="N5210" s="18">
        <v>43868</v>
      </c>
      <c r="O5210">
        <v>66340000</v>
      </c>
      <c r="P5210">
        <v>66340000</v>
      </c>
      <c r="Q5210">
        <v>0</v>
      </c>
      <c r="R5210">
        <v>1349785</v>
      </c>
      <c r="S5210" t="s">
        <v>1047</v>
      </c>
      <c r="T5210">
        <v>0.70198823314928471</v>
      </c>
      <c r="U5210">
        <v>1.2009447865714571</v>
      </c>
      <c r="V5210">
        <v>0.46668559018586381</v>
      </c>
      <c r="W5210">
        <v>-7.3662603355217585E-2</v>
      </c>
      <c r="X5210">
        <v>-0.88379348662608126</v>
      </c>
      <c r="Y5210" t="str">
        <f t="shared" si="324"/>
        <v>&gt;72</v>
      </c>
      <c r="Z5210" s="20">
        <f t="shared" si="325"/>
        <v>1</v>
      </c>
      <c r="AA5210" t="str">
        <f t="shared" si="326"/>
        <v>80%-100%</v>
      </c>
      <c r="AB5210">
        <f t="shared" si="327"/>
        <v>2.7989190199982389E-4</v>
      </c>
    </row>
    <row r="5211" spans="1:28" x14ac:dyDescent="0.25">
      <c r="A5211" t="s">
        <v>11277</v>
      </c>
      <c r="B5211" t="s">
        <v>11278</v>
      </c>
      <c r="C5211" t="s">
        <v>77</v>
      </c>
      <c r="D5211" t="s">
        <v>824</v>
      </c>
      <c r="E5211">
        <v>59</v>
      </c>
      <c r="F5211" t="s">
        <v>95</v>
      </c>
      <c r="G5211">
        <v>2016</v>
      </c>
      <c r="H5211" t="s">
        <v>16</v>
      </c>
      <c r="J5211" t="s">
        <v>96</v>
      </c>
      <c r="K5211">
        <v>48</v>
      </c>
      <c r="L5211" s="18">
        <v>43334</v>
      </c>
      <c r="M5211" s="18">
        <v>44795</v>
      </c>
      <c r="N5211" s="18">
        <v>44071</v>
      </c>
      <c r="O5211">
        <v>26200000</v>
      </c>
      <c r="P5211">
        <v>16200000</v>
      </c>
      <c r="Q5211">
        <v>10000000</v>
      </c>
      <c r="R5211">
        <v>453879</v>
      </c>
      <c r="S5211" t="s">
        <v>556</v>
      </c>
      <c r="T5211">
        <v>0.99306228640509131</v>
      </c>
      <c r="U5211">
        <v>-0.36631172805095702</v>
      </c>
      <c r="V5211">
        <v>-0.1067118350424142</v>
      </c>
      <c r="W5211">
        <v>-0.29994991674349558</v>
      </c>
      <c r="X5211">
        <v>-0.65174985443765243</v>
      </c>
      <c r="Y5211" t="str">
        <f t="shared" si="324"/>
        <v>37-48</v>
      </c>
      <c r="Z5211" s="20">
        <f t="shared" si="325"/>
        <v>0.61832061068702293</v>
      </c>
      <c r="AA5211" t="str">
        <f t="shared" si="326"/>
        <v>60%-80%</v>
      </c>
      <c r="AB5211">
        <f t="shared" si="327"/>
        <v>9.4116512324390978E-5</v>
      </c>
    </row>
    <row r="5212" spans="1:28" x14ac:dyDescent="0.25">
      <c r="A5212" t="s">
        <v>11279</v>
      </c>
      <c r="B5212" t="s">
        <v>11280</v>
      </c>
      <c r="C5212" t="s">
        <v>77</v>
      </c>
      <c r="D5212" t="s">
        <v>128</v>
      </c>
      <c r="E5212">
        <v>49</v>
      </c>
      <c r="F5212" t="s">
        <v>87</v>
      </c>
      <c r="G5212">
        <v>2018</v>
      </c>
      <c r="H5212" t="s">
        <v>15</v>
      </c>
      <c r="J5212" t="s">
        <v>80</v>
      </c>
      <c r="K5212">
        <v>84</v>
      </c>
      <c r="L5212" s="18">
        <v>43098</v>
      </c>
      <c r="M5212" s="18">
        <v>45655</v>
      </c>
      <c r="N5212" s="18">
        <v>43917</v>
      </c>
      <c r="O5212">
        <v>33050000</v>
      </c>
      <c r="P5212">
        <v>22000000</v>
      </c>
      <c r="Q5212">
        <v>11050000</v>
      </c>
      <c r="R5212">
        <v>484603</v>
      </c>
      <c r="S5212" t="s">
        <v>81</v>
      </c>
      <c r="T5212">
        <v>0.3745299232365023</v>
      </c>
      <c r="U5212">
        <v>-0.17193398362017751</v>
      </c>
      <c r="V5212">
        <v>1.434655719619899</v>
      </c>
      <c r="W5212">
        <v>-0.57986888932657243</v>
      </c>
      <c r="X5212">
        <v>-0.72909773183379534</v>
      </c>
      <c r="Y5212" t="str">
        <f t="shared" si="324"/>
        <v>&gt;72</v>
      </c>
      <c r="Z5212" s="20">
        <f t="shared" si="325"/>
        <v>0.66565809379727681</v>
      </c>
      <c r="AA5212" t="str">
        <f t="shared" si="326"/>
        <v>60%-80%</v>
      </c>
      <c r="AB5212">
        <f t="shared" si="327"/>
        <v>1.0048745199036933E-4</v>
      </c>
    </row>
    <row r="5213" spans="1:28" x14ac:dyDescent="0.25">
      <c r="A5213" t="s">
        <v>11281</v>
      </c>
      <c r="B5213" t="s">
        <v>11282</v>
      </c>
      <c r="C5213" t="s">
        <v>77</v>
      </c>
      <c r="D5213" t="s">
        <v>212</v>
      </c>
      <c r="E5213">
        <v>220</v>
      </c>
      <c r="F5213" t="s">
        <v>17</v>
      </c>
      <c r="G5213">
        <v>2018</v>
      </c>
      <c r="H5213" t="s">
        <v>17</v>
      </c>
      <c r="J5213" t="s">
        <v>80</v>
      </c>
      <c r="K5213">
        <v>84</v>
      </c>
      <c r="L5213" s="18">
        <v>42835</v>
      </c>
      <c r="M5213" s="18">
        <v>45506</v>
      </c>
      <c r="N5213" s="18">
        <v>43606</v>
      </c>
      <c r="O5213">
        <v>61693000</v>
      </c>
      <c r="P5213">
        <v>49693000</v>
      </c>
      <c r="Q5213">
        <v>12000000</v>
      </c>
      <c r="R5213">
        <v>1091127</v>
      </c>
      <c r="S5213" t="s">
        <v>210</v>
      </c>
      <c r="T5213">
        <v>0.43517035099812862</v>
      </c>
      <c r="U5213">
        <v>0.40223918269859121</v>
      </c>
      <c r="V5213">
        <v>1.395133474628558</v>
      </c>
      <c r="W5213">
        <v>-0.34839757164983498</v>
      </c>
      <c r="X5213">
        <v>-1.270532873606796</v>
      </c>
      <c r="Y5213" t="str">
        <f t="shared" si="324"/>
        <v>&gt;72</v>
      </c>
      <c r="Z5213" s="20">
        <f t="shared" si="325"/>
        <v>0.8054884670870277</v>
      </c>
      <c r="AA5213" t="str">
        <f t="shared" si="326"/>
        <v>80%-100%</v>
      </c>
      <c r="AB5213">
        <f t="shared" si="327"/>
        <v>2.2625648629475201E-4</v>
      </c>
    </row>
    <row r="5214" spans="1:28" x14ac:dyDescent="0.25">
      <c r="A5214" t="s">
        <v>11283</v>
      </c>
      <c r="B5214" t="s">
        <v>11284</v>
      </c>
      <c r="C5214" t="s">
        <v>77</v>
      </c>
      <c r="D5214" t="s">
        <v>256</v>
      </c>
      <c r="E5214">
        <v>38</v>
      </c>
      <c r="F5214" t="s">
        <v>87</v>
      </c>
      <c r="G5214">
        <v>2018</v>
      </c>
      <c r="H5214" t="s">
        <v>15</v>
      </c>
      <c r="J5214" t="s">
        <v>80</v>
      </c>
      <c r="K5214">
        <v>60</v>
      </c>
      <c r="L5214" s="18">
        <v>42971</v>
      </c>
      <c r="M5214" s="18">
        <v>44797</v>
      </c>
      <c r="N5214" s="18">
        <v>43202</v>
      </c>
      <c r="O5214">
        <v>30713500</v>
      </c>
      <c r="P5214">
        <v>13000000</v>
      </c>
      <c r="Q5214">
        <v>17713500</v>
      </c>
      <c r="R5214">
        <v>344440</v>
      </c>
      <c r="S5214" t="s">
        <v>814</v>
      </c>
      <c r="T5214">
        <v>1.2720082541085731</v>
      </c>
      <c r="U5214">
        <v>-1.1672446894577171</v>
      </c>
      <c r="V5214">
        <v>0.48612183982770601</v>
      </c>
      <c r="W5214">
        <v>1.0529225268306559</v>
      </c>
      <c r="X5214">
        <v>0.1217289195237771</v>
      </c>
      <c r="Y5214" t="str">
        <f t="shared" si="324"/>
        <v>49-60</v>
      </c>
      <c r="Z5214" s="20">
        <f t="shared" si="325"/>
        <v>0.42326664170478778</v>
      </c>
      <c r="AA5214" t="str">
        <f t="shared" si="326"/>
        <v>40%-60%</v>
      </c>
      <c r="AB5214">
        <f t="shared" si="327"/>
        <v>7.1423202009815895E-5</v>
      </c>
    </row>
    <row r="5215" spans="1:28" x14ac:dyDescent="0.25">
      <c r="A5215" t="s">
        <v>1162</v>
      </c>
      <c r="B5215" t="s">
        <v>1163</v>
      </c>
      <c r="C5215" t="s">
        <v>77</v>
      </c>
      <c r="D5215" t="s">
        <v>526</v>
      </c>
      <c r="E5215">
        <v>236</v>
      </c>
      <c r="F5215" t="s">
        <v>142</v>
      </c>
      <c r="G5215">
        <v>2017</v>
      </c>
      <c r="H5215" t="s">
        <v>143</v>
      </c>
      <c r="J5215" t="s">
        <v>80</v>
      </c>
      <c r="K5215">
        <v>84</v>
      </c>
      <c r="L5215" s="18">
        <v>42781</v>
      </c>
      <c r="M5215" s="18">
        <v>45337</v>
      </c>
      <c r="N5215" s="18">
        <v>42957</v>
      </c>
      <c r="O5215">
        <v>27990000</v>
      </c>
      <c r="P5215">
        <v>25191000</v>
      </c>
      <c r="Q5215">
        <v>2799000</v>
      </c>
      <c r="R5215">
        <v>553261</v>
      </c>
      <c r="S5215" t="s">
        <v>445</v>
      </c>
      <c r="T5215">
        <v>1.2598801685562471</v>
      </c>
      <c r="U5215">
        <v>0.79032357974038436</v>
      </c>
      <c r="V5215">
        <v>0.92086653473246149</v>
      </c>
      <c r="W5215">
        <v>0.41298758320642398</v>
      </c>
      <c r="X5215">
        <v>-0.34235834485308059</v>
      </c>
      <c r="Y5215" t="str">
        <f t="shared" si="324"/>
        <v>&gt;72</v>
      </c>
      <c r="Z5215" s="20">
        <f t="shared" si="325"/>
        <v>0.9</v>
      </c>
      <c r="AA5215" t="str">
        <f t="shared" si="326"/>
        <v>80%-100%</v>
      </c>
      <c r="AB5215">
        <f t="shared" si="327"/>
        <v>1.1472439950979198E-4</v>
      </c>
    </row>
    <row r="5216" spans="1:28" x14ac:dyDescent="0.25">
      <c r="A5216" t="s">
        <v>11285</v>
      </c>
      <c r="B5216" t="s">
        <v>11286</v>
      </c>
      <c r="C5216" t="s">
        <v>77</v>
      </c>
      <c r="D5216" t="s">
        <v>216</v>
      </c>
      <c r="E5216">
        <v>46</v>
      </c>
      <c r="F5216" t="s">
        <v>79</v>
      </c>
      <c r="G5216">
        <v>2017</v>
      </c>
      <c r="H5216" t="s">
        <v>13</v>
      </c>
      <c r="J5216" t="s">
        <v>80</v>
      </c>
      <c r="K5216">
        <v>60</v>
      </c>
      <c r="L5216" s="18">
        <v>42381</v>
      </c>
      <c r="M5216" s="18">
        <v>44531</v>
      </c>
      <c r="N5216" s="18">
        <v>44217</v>
      </c>
      <c r="O5216">
        <v>44990000</v>
      </c>
      <c r="P5216">
        <v>32990000</v>
      </c>
      <c r="Q5216">
        <v>12000000</v>
      </c>
      <c r="R5216">
        <v>794550</v>
      </c>
      <c r="S5216" t="s">
        <v>287</v>
      </c>
      <c r="T5216">
        <v>0.30176140992255063</v>
      </c>
      <c r="U5216">
        <v>0.10571151651747381</v>
      </c>
      <c r="V5216">
        <v>-1.6564321252069039E-2</v>
      </c>
      <c r="W5216">
        <v>-0.42005060742767208</v>
      </c>
      <c r="X5216">
        <v>1.823382222238922</v>
      </c>
      <c r="Y5216" t="str">
        <f t="shared" si="324"/>
        <v>49-60</v>
      </c>
      <c r="Z5216" s="20">
        <f t="shared" si="325"/>
        <v>0.73327406090242275</v>
      </c>
      <c r="AA5216" t="str">
        <f t="shared" si="326"/>
        <v>60%-80%</v>
      </c>
      <c r="AB5216">
        <f t="shared" si="327"/>
        <v>1.6475817314161892E-4</v>
      </c>
    </row>
    <row r="5217" spans="1:28" x14ac:dyDescent="0.25">
      <c r="A5217" t="s">
        <v>11287</v>
      </c>
      <c r="B5217" t="s">
        <v>11288</v>
      </c>
      <c r="C5217" t="s">
        <v>77</v>
      </c>
      <c r="D5217" t="s">
        <v>231</v>
      </c>
      <c r="E5217">
        <v>48</v>
      </c>
      <c r="F5217" t="s">
        <v>11</v>
      </c>
      <c r="G5217">
        <v>2020</v>
      </c>
      <c r="H5217" t="s">
        <v>11</v>
      </c>
      <c r="I5217" t="s">
        <v>188</v>
      </c>
      <c r="J5217" t="s">
        <v>80</v>
      </c>
      <c r="K5217">
        <v>48</v>
      </c>
      <c r="L5217" s="18">
        <v>43593</v>
      </c>
      <c r="M5217" s="18">
        <v>45143</v>
      </c>
      <c r="N5217" s="18">
        <v>43790</v>
      </c>
      <c r="O5217">
        <v>68310000</v>
      </c>
      <c r="P5217">
        <v>18310000</v>
      </c>
      <c r="Q5217">
        <v>50000000</v>
      </c>
      <c r="R5217">
        <v>480827</v>
      </c>
      <c r="S5217" t="s">
        <v>178</v>
      </c>
      <c r="T5217">
        <v>0.2411209821609242</v>
      </c>
      <c r="U5217">
        <v>-1.8046269220442099</v>
      </c>
      <c r="V5217">
        <v>-2.4332947060743009</v>
      </c>
      <c r="W5217">
        <v>-0.73076028862464026</v>
      </c>
      <c r="X5217">
        <v>0.27642467431606299</v>
      </c>
      <c r="Y5217" t="str">
        <f t="shared" si="324"/>
        <v>37-48</v>
      </c>
      <c r="Z5217" s="20">
        <f t="shared" si="325"/>
        <v>0.26804274630361585</v>
      </c>
      <c r="AA5217" t="str">
        <f t="shared" si="326"/>
        <v>20%-40%</v>
      </c>
      <c r="AB5217">
        <f t="shared" si="327"/>
        <v>9.970445927526927E-5</v>
      </c>
    </row>
    <row r="5218" spans="1:28" x14ac:dyDescent="0.25">
      <c r="A5218" t="s">
        <v>11289</v>
      </c>
      <c r="B5218" t="s">
        <v>11290</v>
      </c>
      <c r="C5218" t="s">
        <v>77</v>
      </c>
      <c r="D5218" t="s">
        <v>766</v>
      </c>
      <c r="E5218">
        <v>38</v>
      </c>
      <c r="F5218" t="s">
        <v>31</v>
      </c>
      <c r="G5218">
        <v>2020</v>
      </c>
      <c r="H5218" t="s">
        <v>31</v>
      </c>
      <c r="I5218" t="s">
        <v>84</v>
      </c>
      <c r="J5218" t="s">
        <v>80</v>
      </c>
      <c r="K5218">
        <v>84</v>
      </c>
      <c r="L5218" s="18">
        <v>43594</v>
      </c>
      <c r="M5218" s="18">
        <v>46270</v>
      </c>
      <c r="N5218" s="18">
        <v>44132</v>
      </c>
      <c r="O5218">
        <v>42640000</v>
      </c>
      <c r="P5218">
        <v>28870000</v>
      </c>
      <c r="Q5218">
        <v>13770000</v>
      </c>
      <c r="R5218">
        <v>504756</v>
      </c>
      <c r="S5218" t="s">
        <v>162</v>
      </c>
      <c r="T5218">
        <v>1.0537027141667179</v>
      </c>
      <c r="U5218">
        <v>-0.12509977676434719</v>
      </c>
      <c r="V5218">
        <v>-1.292379184782656</v>
      </c>
      <c r="W5218">
        <v>-0.13599744203986719</v>
      </c>
      <c r="X5218">
        <v>0.43112042910834891</v>
      </c>
      <c r="Y5218" t="str">
        <f t="shared" si="324"/>
        <v>&gt;72</v>
      </c>
      <c r="Z5218" s="20">
        <f t="shared" si="325"/>
        <v>0.67706378986866789</v>
      </c>
      <c r="AA5218" t="str">
        <f t="shared" si="326"/>
        <v>60%-80%</v>
      </c>
      <c r="AB5218">
        <f t="shared" si="327"/>
        <v>1.0466638530271349E-4</v>
      </c>
    </row>
    <row r="5219" spans="1:28" x14ac:dyDescent="0.25">
      <c r="A5219" t="s">
        <v>11291</v>
      </c>
      <c r="B5219" t="s">
        <v>11292</v>
      </c>
      <c r="C5219" t="s">
        <v>77</v>
      </c>
      <c r="D5219" t="s">
        <v>132</v>
      </c>
      <c r="E5219">
        <v>236</v>
      </c>
      <c r="F5219" t="s">
        <v>87</v>
      </c>
      <c r="G5219">
        <v>2018</v>
      </c>
      <c r="H5219" t="s">
        <v>15</v>
      </c>
      <c r="J5219" t="s">
        <v>80</v>
      </c>
      <c r="K5219">
        <v>72</v>
      </c>
      <c r="L5219" s="18">
        <v>42853</v>
      </c>
      <c r="M5219" s="18">
        <v>45044</v>
      </c>
      <c r="N5219" s="18">
        <v>42900</v>
      </c>
      <c r="O5219">
        <v>37850000</v>
      </c>
      <c r="P5219">
        <v>18925000</v>
      </c>
      <c r="Q5219">
        <v>18925000</v>
      </c>
      <c r="R5219">
        <v>465254</v>
      </c>
      <c r="S5219" t="s">
        <v>710</v>
      </c>
      <c r="T5219">
        <v>0.84752525977718796</v>
      </c>
      <c r="U5219">
        <v>-0.85216124758390532</v>
      </c>
      <c r="V5219">
        <v>0.92086653473246149</v>
      </c>
      <c r="W5219">
        <v>-0.73082766508091512</v>
      </c>
      <c r="X5219">
        <v>1.978077977031208</v>
      </c>
      <c r="Y5219" t="str">
        <f t="shared" si="324"/>
        <v>61-72</v>
      </c>
      <c r="Z5219" s="20">
        <f t="shared" si="325"/>
        <v>0.5</v>
      </c>
      <c r="AA5219" t="str">
        <f t="shared" si="326"/>
        <v>40%-60%</v>
      </c>
      <c r="AB5219">
        <f t="shared" si="327"/>
        <v>9.6475236406558135E-5</v>
      </c>
    </row>
    <row r="5220" spans="1:28" x14ac:dyDescent="0.25">
      <c r="A5220" t="s">
        <v>1138</v>
      </c>
      <c r="B5220" t="s">
        <v>1139</v>
      </c>
      <c r="C5220" t="s">
        <v>77</v>
      </c>
      <c r="D5220" t="s">
        <v>555</v>
      </c>
      <c r="E5220">
        <v>60</v>
      </c>
      <c r="F5220" t="s">
        <v>17</v>
      </c>
      <c r="G5220">
        <v>2020</v>
      </c>
      <c r="H5220" t="s">
        <v>110</v>
      </c>
      <c r="I5220" t="s">
        <v>84</v>
      </c>
      <c r="J5220" t="s">
        <v>80</v>
      </c>
      <c r="K5220">
        <v>72</v>
      </c>
      <c r="L5220" s="18">
        <v>43781</v>
      </c>
      <c r="M5220" s="18">
        <v>46002</v>
      </c>
      <c r="N5220" s="18">
        <v>44405</v>
      </c>
      <c r="O5220">
        <v>60156728</v>
      </c>
      <c r="P5220">
        <v>62174973</v>
      </c>
      <c r="Q5220">
        <v>0</v>
      </c>
      <c r="R5220">
        <v>1401338</v>
      </c>
      <c r="S5220" t="s">
        <v>191</v>
      </c>
      <c r="T5220">
        <v>-0.71699777647277252</v>
      </c>
      <c r="U5220">
        <v>1.338707298784684</v>
      </c>
      <c r="V5220">
        <v>-0.34434893695838747</v>
      </c>
      <c r="W5220">
        <v>-0.51530166618426376</v>
      </c>
      <c r="X5220">
        <v>0.35377255171220601</v>
      </c>
      <c r="Y5220" t="str">
        <f t="shared" si="324"/>
        <v>61-72</v>
      </c>
      <c r="Z5220" s="20">
        <f t="shared" si="325"/>
        <v>1.033549780167565</v>
      </c>
      <c r="AA5220" t="str">
        <f t="shared" si="326"/>
        <v>80%-100%</v>
      </c>
      <c r="AB5220">
        <f t="shared" si="327"/>
        <v>2.9058195058074377E-4</v>
      </c>
    </row>
    <row r="5221" spans="1:28" x14ac:dyDescent="0.25">
      <c r="A5221" t="s">
        <v>11293</v>
      </c>
      <c r="B5221" t="s">
        <v>11294</v>
      </c>
      <c r="C5221" t="s">
        <v>77</v>
      </c>
      <c r="D5221" t="s">
        <v>239</v>
      </c>
      <c r="E5221">
        <v>38</v>
      </c>
      <c r="F5221" t="s">
        <v>117</v>
      </c>
      <c r="G5221">
        <v>2019</v>
      </c>
      <c r="H5221" t="s">
        <v>14</v>
      </c>
      <c r="J5221" t="s">
        <v>80</v>
      </c>
      <c r="K5221">
        <v>60</v>
      </c>
      <c r="L5221" s="18">
        <v>43462</v>
      </c>
      <c r="M5221" s="18">
        <v>45288</v>
      </c>
      <c r="N5221" s="18">
        <v>44039</v>
      </c>
      <c r="O5221">
        <v>42290000</v>
      </c>
      <c r="P5221">
        <v>21290000</v>
      </c>
      <c r="Q5221">
        <v>21000000</v>
      </c>
      <c r="R5221">
        <v>549469</v>
      </c>
      <c r="S5221" t="s">
        <v>234</v>
      </c>
      <c r="T5221">
        <v>1.1022150563760189</v>
      </c>
      <c r="U5221">
        <v>-0.83808225136955083</v>
      </c>
      <c r="V5221">
        <v>5.1377144922950549E-2</v>
      </c>
      <c r="W5221">
        <v>-0.36149681598382721</v>
      </c>
      <c r="X5221">
        <v>-0.26501046745693763</v>
      </c>
      <c r="Y5221" t="str">
        <f t="shared" si="324"/>
        <v>49-60</v>
      </c>
      <c r="Z5221" s="20">
        <f t="shared" si="325"/>
        <v>0.50342870655001182</v>
      </c>
      <c r="AA5221" t="str">
        <f t="shared" si="326"/>
        <v>40%-60%</v>
      </c>
      <c r="AB5221">
        <f t="shared" si="327"/>
        <v>1.1393808902894998E-4</v>
      </c>
    </row>
    <row r="5222" spans="1:28" x14ac:dyDescent="0.25">
      <c r="A5222" t="s">
        <v>11295</v>
      </c>
      <c r="B5222" t="s">
        <v>11296</v>
      </c>
      <c r="C5222" t="s">
        <v>77</v>
      </c>
      <c r="D5222" t="s">
        <v>216</v>
      </c>
      <c r="E5222">
        <v>74</v>
      </c>
      <c r="F5222" t="s">
        <v>87</v>
      </c>
      <c r="G5222">
        <v>2017</v>
      </c>
      <c r="H5222" t="s">
        <v>15</v>
      </c>
      <c r="J5222" t="s">
        <v>80</v>
      </c>
      <c r="K5222">
        <v>72</v>
      </c>
      <c r="L5222" s="18">
        <v>42692</v>
      </c>
      <c r="M5222" s="18">
        <v>44883</v>
      </c>
      <c r="N5222" s="18">
        <v>42867</v>
      </c>
      <c r="O5222">
        <v>37940000</v>
      </c>
      <c r="P5222">
        <v>30000000</v>
      </c>
      <c r="Q5222">
        <v>7940000</v>
      </c>
      <c r="R5222">
        <v>643018</v>
      </c>
      <c r="S5222" t="s">
        <v>507</v>
      </c>
      <c r="T5222">
        <v>1.0415746286143921</v>
      </c>
      <c r="U5222">
        <v>0.34160572957653962</v>
      </c>
      <c r="V5222">
        <v>-2.4951529578061452E-3</v>
      </c>
      <c r="W5222">
        <v>-0.53147732614984111</v>
      </c>
      <c r="X5222">
        <v>-0.96114136402222416</v>
      </c>
      <c r="Y5222" t="str">
        <f t="shared" si="324"/>
        <v>61-72</v>
      </c>
      <c r="Z5222" s="20">
        <f t="shared" si="325"/>
        <v>0.79072219293621504</v>
      </c>
      <c r="AA5222" t="str">
        <f t="shared" si="326"/>
        <v>60%-80%</v>
      </c>
      <c r="AB5222">
        <f t="shared" si="327"/>
        <v>1.3333644324105154E-4</v>
      </c>
    </row>
    <row r="5223" spans="1:28" x14ac:dyDescent="0.25">
      <c r="A5223" t="s">
        <v>11297</v>
      </c>
      <c r="B5223" t="s">
        <v>11298</v>
      </c>
      <c r="C5223" t="s">
        <v>77</v>
      </c>
      <c r="D5223" t="s">
        <v>263</v>
      </c>
      <c r="E5223">
        <v>49</v>
      </c>
      <c r="F5223" t="s">
        <v>12</v>
      </c>
      <c r="G5223">
        <v>2018</v>
      </c>
      <c r="H5223" t="s">
        <v>12</v>
      </c>
      <c r="J5223" t="s">
        <v>80</v>
      </c>
      <c r="K5223">
        <v>72</v>
      </c>
      <c r="L5223" s="18">
        <v>42878</v>
      </c>
      <c r="M5223" s="18">
        <v>45069</v>
      </c>
      <c r="N5223" s="18">
        <v>43048</v>
      </c>
      <c r="O5223">
        <v>76620300</v>
      </c>
      <c r="P5223">
        <v>38310150</v>
      </c>
      <c r="Q5223">
        <v>38310150</v>
      </c>
      <c r="R5223">
        <v>933106</v>
      </c>
      <c r="S5223" t="s">
        <v>563</v>
      </c>
      <c r="T5223">
        <v>-9.8465413304183499E-2</v>
      </c>
      <c r="U5223">
        <v>-0.85216124758390532</v>
      </c>
      <c r="V5223">
        <v>0.92086653473246149</v>
      </c>
      <c r="W5223">
        <v>15.60712890751358</v>
      </c>
      <c r="X5223">
        <v>0.27642467431606299</v>
      </c>
      <c r="Y5223" t="str">
        <f t="shared" si="324"/>
        <v>61-72</v>
      </c>
      <c r="Z5223" s="20">
        <f t="shared" si="325"/>
        <v>0.5</v>
      </c>
      <c r="AA5223" t="str">
        <f t="shared" si="326"/>
        <v>40%-60%</v>
      </c>
      <c r="AB5223">
        <f t="shared" si="327"/>
        <v>1.9348919502546529E-4</v>
      </c>
    </row>
    <row r="5224" spans="1:28" x14ac:dyDescent="0.25">
      <c r="A5224" t="s">
        <v>11299</v>
      </c>
      <c r="B5224" t="s">
        <v>11300</v>
      </c>
      <c r="C5224" t="s">
        <v>77</v>
      </c>
      <c r="D5224" t="s">
        <v>212</v>
      </c>
      <c r="E5224">
        <v>38</v>
      </c>
      <c r="F5224" t="s">
        <v>79</v>
      </c>
      <c r="G5224">
        <v>2018</v>
      </c>
      <c r="H5224" t="s">
        <v>13</v>
      </c>
      <c r="J5224" t="s">
        <v>80</v>
      </c>
      <c r="K5224">
        <v>84</v>
      </c>
      <c r="L5224" s="18">
        <v>43027</v>
      </c>
      <c r="M5224" s="18">
        <v>45584</v>
      </c>
      <c r="N5224" s="18">
        <v>43452</v>
      </c>
      <c r="O5224">
        <v>32136000</v>
      </c>
      <c r="P5224">
        <v>26672880</v>
      </c>
      <c r="Q5224">
        <v>5463120</v>
      </c>
      <c r="R5224">
        <v>585666</v>
      </c>
      <c r="S5224" t="s">
        <v>336</v>
      </c>
      <c r="T5224">
        <v>0.8353971742248627</v>
      </c>
      <c r="U5224">
        <v>0.5028887349586334</v>
      </c>
      <c r="V5224">
        <v>1.395133474628558</v>
      </c>
      <c r="W5224">
        <v>0.47254720889037238</v>
      </c>
      <c r="X5224">
        <v>1.127251325673635</v>
      </c>
      <c r="Y5224" t="str">
        <f t="shared" si="324"/>
        <v>&gt;72</v>
      </c>
      <c r="Z5224" s="20">
        <f t="shared" si="325"/>
        <v>0.83</v>
      </c>
      <c r="AA5224" t="str">
        <f t="shared" si="326"/>
        <v>80%-100%</v>
      </c>
      <c r="AB5224">
        <f t="shared" si="327"/>
        <v>1.214439119390339E-4</v>
      </c>
    </row>
    <row r="5225" spans="1:28" x14ac:dyDescent="0.25">
      <c r="A5225" t="s">
        <v>1221</v>
      </c>
      <c r="B5225" t="s">
        <v>1222</v>
      </c>
      <c r="C5225" t="s">
        <v>77</v>
      </c>
      <c r="D5225" t="s">
        <v>161</v>
      </c>
      <c r="E5225">
        <v>61</v>
      </c>
      <c r="F5225" t="s">
        <v>87</v>
      </c>
      <c r="G5225">
        <v>2022</v>
      </c>
      <c r="H5225" t="s">
        <v>24</v>
      </c>
      <c r="I5225" t="s">
        <v>84</v>
      </c>
      <c r="J5225" t="s">
        <v>80</v>
      </c>
      <c r="K5225">
        <v>84</v>
      </c>
      <c r="L5225" s="18">
        <v>44472</v>
      </c>
      <c r="M5225" s="18">
        <v>46822</v>
      </c>
      <c r="N5225" s="18">
        <v>44335</v>
      </c>
      <c r="O5225">
        <v>49580000</v>
      </c>
      <c r="P5225">
        <v>50018000</v>
      </c>
      <c r="Q5225">
        <v>0</v>
      </c>
      <c r="R5225">
        <v>1088584</v>
      </c>
      <c r="S5225" t="s">
        <v>146</v>
      </c>
      <c r="T5225">
        <v>-0.6684854342634714</v>
      </c>
      <c r="U5225">
        <v>1.237219915371782</v>
      </c>
      <c r="V5225">
        <v>-0.34384530499046262</v>
      </c>
      <c r="W5225">
        <v>3.2878492527709392E-2</v>
      </c>
      <c r="X5225">
        <v>-3.2966835268508812E-2</v>
      </c>
      <c r="Y5225" t="str">
        <f t="shared" si="324"/>
        <v>&gt;72</v>
      </c>
      <c r="Z5225" s="20">
        <f t="shared" si="325"/>
        <v>1.0088342073416701</v>
      </c>
      <c r="AA5225" t="str">
        <f t="shared" si="326"/>
        <v>80%-100%</v>
      </c>
      <c r="AB5225">
        <f t="shared" si="327"/>
        <v>2.2572916890214092E-4</v>
      </c>
    </row>
    <row r="5226" spans="1:28" x14ac:dyDescent="0.25">
      <c r="A5226" t="s">
        <v>11301</v>
      </c>
      <c r="B5226" t="s">
        <v>11302</v>
      </c>
      <c r="C5226" t="s">
        <v>77</v>
      </c>
      <c r="D5226" t="s">
        <v>301</v>
      </c>
      <c r="E5226">
        <v>236</v>
      </c>
      <c r="F5226" t="s">
        <v>87</v>
      </c>
      <c r="G5226">
        <v>2020</v>
      </c>
      <c r="H5226" t="s">
        <v>15</v>
      </c>
      <c r="I5226" t="s">
        <v>84</v>
      </c>
      <c r="J5226" t="s">
        <v>80</v>
      </c>
      <c r="K5226">
        <v>84</v>
      </c>
      <c r="L5226" s="18">
        <v>43753</v>
      </c>
      <c r="M5226" s="18">
        <v>46310</v>
      </c>
      <c r="N5226" s="18">
        <v>44343</v>
      </c>
      <c r="O5226">
        <v>37916000</v>
      </c>
      <c r="P5226">
        <v>38141000</v>
      </c>
      <c r="Q5226">
        <v>0</v>
      </c>
      <c r="R5226">
        <v>800553</v>
      </c>
      <c r="S5226" t="s">
        <v>598</v>
      </c>
      <c r="T5226">
        <v>-0.21974626882743631</v>
      </c>
      <c r="U5226">
        <v>1.225311748154164</v>
      </c>
      <c r="V5226">
        <v>0.84182204474977862</v>
      </c>
      <c r="W5226">
        <v>-0.68992384995128297</v>
      </c>
      <c r="X5226">
        <v>-1.11583711881451</v>
      </c>
      <c r="Y5226" t="str">
        <f t="shared" si="324"/>
        <v>&gt;72</v>
      </c>
      <c r="Z5226" s="20">
        <f t="shared" si="325"/>
        <v>1.0059341702711257</v>
      </c>
      <c r="AA5226" t="str">
        <f t="shared" si="326"/>
        <v>80%-100%</v>
      </c>
      <c r="AB5226">
        <f t="shared" si="327"/>
        <v>1.6600295737592656E-4</v>
      </c>
    </row>
    <row r="5227" spans="1:28" x14ac:dyDescent="0.25">
      <c r="A5227" t="s">
        <v>11303</v>
      </c>
      <c r="B5227" t="s">
        <v>11304</v>
      </c>
      <c r="C5227" t="s">
        <v>77</v>
      </c>
      <c r="D5227" t="s">
        <v>520</v>
      </c>
      <c r="E5227">
        <v>246</v>
      </c>
      <c r="F5227" t="s">
        <v>79</v>
      </c>
      <c r="G5227">
        <v>2019</v>
      </c>
      <c r="H5227" t="s">
        <v>13</v>
      </c>
      <c r="I5227" t="s">
        <v>84</v>
      </c>
      <c r="J5227" t="s">
        <v>80</v>
      </c>
      <c r="K5227">
        <v>84</v>
      </c>
      <c r="L5227" s="18">
        <v>43518</v>
      </c>
      <c r="M5227" s="18">
        <v>46075</v>
      </c>
      <c r="N5227" s="18">
        <v>44491</v>
      </c>
      <c r="O5227">
        <v>34290000</v>
      </c>
      <c r="P5227">
        <v>8290000</v>
      </c>
      <c r="Q5227">
        <v>26000000</v>
      </c>
      <c r="R5227">
        <v>149242</v>
      </c>
      <c r="S5227" t="s">
        <v>335</v>
      </c>
      <c r="T5227">
        <v>1.4175452807364759</v>
      </c>
      <c r="U5227">
        <v>-1.912543512526788</v>
      </c>
      <c r="V5227">
        <v>-0.96158076076227794</v>
      </c>
      <c r="W5227">
        <v>-0.53125926540219282</v>
      </c>
      <c r="X5227">
        <v>1.823382222238922</v>
      </c>
      <c r="Y5227" t="str">
        <f t="shared" si="324"/>
        <v>&gt;72</v>
      </c>
      <c r="Z5227" s="20">
        <f t="shared" si="325"/>
        <v>0.24176144648585593</v>
      </c>
      <c r="AA5227" t="str">
        <f t="shared" si="326"/>
        <v>20%-40%</v>
      </c>
      <c r="AB5227">
        <f t="shared" si="327"/>
        <v>3.0946874678750854E-5</v>
      </c>
    </row>
    <row r="5228" spans="1:28" x14ac:dyDescent="0.25">
      <c r="A5228" t="s">
        <v>11305</v>
      </c>
      <c r="B5228" t="s">
        <v>11306</v>
      </c>
      <c r="C5228" t="s">
        <v>77</v>
      </c>
      <c r="D5228" t="s">
        <v>354</v>
      </c>
      <c r="E5228">
        <v>27</v>
      </c>
      <c r="F5228" t="s">
        <v>87</v>
      </c>
      <c r="G5228">
        <v>2019</v>
      </c>
      <c r="H5228" t="s">
        <v>15</v>
      </c>
      <c r="J5228" t="s">
        <v>80</v>
      </c>
      <c r="K5228">
        <v>72</v>
      </c>
      <c r="L5228" s="18">
        <v>43441</v>
      </c>
      <c r="M5228" s="18">
        <v>45485</v>
      </c>
      <c r="N5228" s="18">
        <v>44005</v>
      </c>
      <c r="O5228">
        <v>33490000</v>
      </c>
      <c r="P5228">
        <v>31207889</v>
      </c>
      <c r="Q5228">
        <v>2282111</v>
      </c>
      <c r="R5228">
        <v>640519</v>
      </c>
      <c r="S5228" t="s">
        <v>378</v>
      </c>
      <c r="T5228">
        <v>1.2477520830039219</v>
      </c>
      <c r="U5228">
        <v>0.92113494096307624</v>
      </c>
      <c r="V5228">
        <v>-0.58604074455475674</v>
      </c>
      <c r="W5228">
        <v>-0.57463808661281868</v>
      </c>
      <c r="X5228">
        <v>0.97255557088134947</v>
      </c>
      <c r="Y5228" t="str">
        <f t="shared" si="324"/>
        <v>61-72</v>
      </c>
      <c r="Z5228" s="20">
        <f t="shared" si="325"/>
        <v>0.93185694237085692</v>
      </c>
      <c r="AA5228" t="str">
        <f t="shared" si="326"/>
        <v>80%-100%</v>
      </c>
      <c r="AB5228">
        <f t="shared" si="327"/>
        <v>1.3281824970423083E-4</v>
      </c>
    </row>
    <row r="5229" spans="1:28" x14ac:dyDescent="0.25">
      <c r="A5229" t="s">
        <v>11307</v>
      </c>
      <c r="B5229" t="s">
        <v>11308</v>
      </c>
      <c r="C5229" t="s">
        <v>77</v>
      </c>
      <c r="D5229" t="s">
        <v>521</v>
      </c>
      <c r="E5229">
        <v>59</v>
      </c>
      <c r="F5229" t="s">
        <v>87</v>
      </c>
      <c r="G5229">
        <v>2021</v>
      </c>
      <c r="H5229" t="s">
        <v>24</v>
      </c>
      <c r="I5229" t="s">
        <v>84</v>
      </c>
      <c r="J5229" t="s">
        <v>80</v>
      </c>
      <c r="K5229">
        <v>72</v>
      </c>
      <c r="L5229" s="18">
        <v>43908</v>
      </c>
      <c r="M5229" s="18">
        <v>46099</v>
      </c>
      <c r="N5229" s="18">
        <v>44092</v>
      </c>
      <c r="O5229">
        <v>44690000</v>
      </c>
      <c r="P5229">
        <v>44690000</v>
      </c>
      <c r="Q5229">
        <v>0</v>
      </c>
      <c r="R5229">
        <v>1065319</v>
      </c>
      <c r="S5229" t="s">
        <v>287</v>
      </c>
      <c r="T5229">
        <v>-0.55933266429254402</v>
      </c>
      <c r="U5229">
        <v>1.2009447865714571</v>
      </c>
      <c r="V5229">
        <v>0.76277755476709586</v>
      </c>
      <c r="W5229">
        <v>-0.22217027009680199</v>
      </c>
      <c r="X5229">
        <v>-0.34235834485308059</v>
      </c>
      <c r="Y5229" t="str">
        <f t="shared" si="324"/>
        <v>61-72</v>
      </c>
      <c r="Z5229" s="20">
        <f t="shared" si="325"/>
        <v>1</v>
      </c>
      <c r="AA5229" t="str">
        <f t="shared" si="326"/>
        <v>80%-100%</v>
      </c>
      <c r="AB5229">
        <f t="shared" si="327"/>
        <v>2.2090493015298763E-4</v>
      </c>
    </row>
    <row r="5230" spans="1:28" x14ac:dyDescent="0.25">
      <c r="A5230" t="s">
        <v>11309</v>
      </c>
      <c r="B5230" t="s">
        <v>11310</v>
      </c>
      <c r="C5230" t="s">
        <v>77</v>
      </c>
      <c r="D5230" t="s">
        <v>128</v>
      </c>
      <c r="E5230">
        <v>241</v>
      </c>
      <c r="F5230" t="s">
        <v>87</v>
      </c>
      <c r="G5230">
        <v>2018</v>
      </c>
      <c r="H5230" t="s">
        <v>15</v>
      </c>
      <c r="J5230" t="s">
        <v>80</v>
      </c>
      <c r="K5230">
        <v>84</v>
      </c>
      <c r="L5230" s="18">
        <v>43067</v>
      </c>
      <c r="M5230" s="18">
        <v>45624</v>
      </c>
      <c r="N5230" s="18">
        <v>43238</v>
      </c>
      <c r="O5230">
        <v>38870000</v>
      </c>
      <c r="P5230">
        <v>26870000</v>
      </c>
      <c r="Q5230">
        <v>12000000</v>
      </c>
      <c r="R5230">
        <v>591877</v>
      </c>
      <c r="S5230" t="s">
        <v>438</v>
      </c>
      <c r="T5230">
        <v>1.1507273985853199</v>
      </c>
      <c r="U5230">
        <v>-6.6730665441115763E-2</v>
      </c>
      <c r="V5230">
        <v>1.434655719619899</v>
      </c>
      <c r="W5230">
        <v>-0.78227705728060415</v>
      </c>
      <c r="X5230">
        <v>-0.96114136402222416</v>
      </c>
      <c r="Y5230" t="str">
        <f t="shared" si="324"/>
        <v>&gt;72</v>
      </c>
      <c r="Z5230" s="20">
        <f t="shared" si="325"/>
        <v>0.69127862104450732</v>
      </c>
      <c r="AA5230" t="str">
        <f t="shared" si="326"/>
        <v>60%-80%</v>
      </c>
      <c r="AB5230">
        <f t="shared" si="327"/>
        <v>1.2273182712798687E-4</v>
      </c>
    </row>
    <row r="5231" spans="1:28" x14ac:dyDescent="0.25">
      <c r="A5231" t="s">
        <v>11311</v>
      </c>
      <c r="B5231" t="s">
        <v>11312</v>
      </c>
      <c r="C5231" t="s">
        <v>77</v>
      </c>
      <c r="D5231" t="s">
        <v>457</v>
      </c>
      <c r="E5231">
        <v>60</v>
      </c>
      <c r="F5231" t="s">
        <v>95</v>
      </c>
      <c r="G5231">
        <v>2019</v>
      </c>
      <c r="H5231" t="s">
        <v>16</v>
      </c>
      <c r="J5231" t="s">
        <v>96</v>
      </c>
      <c r="K5231">
        <v>84</v>
      </c>
      <c r="L5231" s="18">
        <v>44314</v>
      </c>
      <c r="M5231" s="18">
        <v>46871</v>
      </c>
      <c r="N5231" s="18">
        <v>44518</v>
      </c>
      <c r="O5231">
        <v>46500000</v>
      </c>
      <c r="P5231">
        <v>45000000</v>
      </c>
      <c r="Q5231">
        <v>1500000</v>
      </c>
      <c r="R5231">
        <v>1049303</v>
      </c>
      <c r="S5231" t="s">
        <v>577</v>
      </c>
      <c r="T5231">
        <v>-1.1172245996995069</v>
      </c>
      <c r="U5231">
        <v>1.0684863327549821</v>
      </c>
      <c r="V5231">
        <v>1.513700209602582</v>
      </c>
      <c r="W5231">
        <v>-0.47559436398503019</v>
      </c>
      <c r="X5231">
        <v>-1.425228628399082</v>
      </c>
      <c r="Y5231" t="str">
        <f t="shared" si="324"/>
        <v>&gt;72</v>
      </c>
      <c r="Z5231" s="20">
        <f t="shared" si="325"/>
        <v>0.967741935483871</v>
      </c>
      <c r="AA5231" t="str">
        <f t="shared" si="326"/>
        <v>80%-100%</v>
      </c>
      <c r="AB5231">
        <f t="shared" si="327"/>
        <v>2.1758384664529628E-4</v>
      </c>
    </row>
    <row r="5232" spans="1:28" x14ac:dyDescent="0.25">
      <c r="A5232" t="s">
        <v>11313</v>
      </c>
      <c r="B5232" t="s">
        <v>11314</v>
      </c>
      <c r="C5232" t="s">
        <v>77</v>
      </c>
      <c r="D5232" t="s">
        <v>749</v>
      </c>
      <c r="E5232">
        <v>76</v>
      </c>
      <c r="F5232" t="s">
        <v>17</v>
      </c>
      <c r="G5232">
        <v>2020</v>
      </c>
      <c r="H5232" t="s">
        <v>110</v>
      </c>
      <c r="I5232" t="s">
        <v>84</v>
      </c>
      <c r="J5232" t="s">
        <v>80</v>
      </c>
      <c r="K5232">
        <v>72</v>
      </c>
      <c r="L5232" s="18">
        <v>43707</v>
      </c>
      <c r="M5232" s="18">
        <v>45899</v>
      </c>
      <c r="N5232" s="18">
        <v>44243</v>
      </c>
      <c r="O5232">
        <v>46841024</v>
      </c>
      <c r="P5232">
        <v>46841024</v>
      </c>
      <c r="Q5232">
        <v>0</v>
      </c>
      <c r="R5232">
        <v>1036400</v>
      </c>
      <c r="S5232" t="s">
        <v>413</v>
      </c>
      <c r="T5232">
        <v>-1.46893908071694</v>
      </c>
      <c r="U5232">
        <v>1.2009447865714571</v>
      </c>
      <c r="V5232">
        <v>0.42285055925433268</v>
      </c>
      <c r="W5232">
        <v>-0.57731223492910766</v>
      </c>
      <c r="X5232">
        <v>-1.0384892414183671</v>
      </c>
      <c r="Y5232" t="str">
        <f t="shared" si="324"/>
        <v>61-72</v>
      </c>
      <c r="Z5232" s="20">
        <f t="shared" si="325"/>
        <v>1</v>
      </c>
      <c r="AA5232" t="str">
        <f t="shared" si="326"/>
        <v>80%-100%</v>
      </c>
      <c r="AB5232">
        <f t="shared" si="327"/>
        <v>2.1490827593477295E-4</v>
      </c>
    </row>
    <row r="5233" spans="1:28" x14ac:dyDescent="0.25">
      <c r="A5233" t="s">
        <v>11315</v>
      </c>
      <c r="B5233" t="s">
        <v>11316</v>
      </c>
      <c r="C5233" t="s">
        <v>77</v>
      </c>
      <c r="D5233" t="s">
        <v>329</v>
      </c>
      <c r="E5233">
        <v>61</v>
      </c>
      <c r="F5233" t="s">
        <v>117</v>
      </c>
      <c r="G5233">
        <v>2019</v>
      </c>
      <c r="H5233" t="s">
        <v>14</v>
      </c>
      <c r="J5233" t="s">
        <v>80</v>
      </c>
      <c r="K5233">
        <v>84</v>
      </c>
      <c r="L5233" s="18">
        <v>43258</v>
      </c>
      <c r="M5233" s="18">
        <v>45844</v>
      </c>
      <c r="N5233" s="18">
        <v>43314</v>
      </c>
      <c r="O5233">
        <v>43620000</v>
      </c>
      <c r="P5233">
        <v>25370879</v>
      </c>
      <c r="Q5233">
        <v>18249121</v>
      </c>
      <c r="R5233">
        <v>484001</v>
      </c>
      <c r="S5233" t="s">
        <v>264</v>
      </c>
      <c r="T5233">
        <v>1.065830799719043</v>
      </c>
      <c r="U5233">
        <v>-0.51695436258633032</v>
      </c>
      <c r="V5233">
        <v>-1.45010969798595</v>
      </c>
      <c r="W5233">
        <v>-0.6466761307122264</v>
      </c>
      <c r="X5233">
        <v>0.89520769348520657</v>
      </c>
      <c r="Y5233" t="str">
        <f t="shared" si="324"/>
        <v>&gt;72</v>
      </c>
      <c r="Z5233" s="20">
        <f t="shared" si="325"/>
        <v>0.58163408986703347</v>
      </c>
      <c r="AA5233" t="str">
        <f t="shared" si="326"/>
        <v>40%-60%</v>
      </c>
      <c r="AB5233">
        <f t="shared" si="327"/>
        <v>1.0036262105432847E-4</v>
      </c>
    </row>
    <row r="5234" spans="1:28" x14ac:dyDescent="0.25">
      <c r="A5234" t="s">
        <v>11317</v>
      </c>
      <c r="B5234" t="s">
        <v>11318</v>
      </c>
      <c r="C5234" t="s">
        <v>77</v>
      </c>
      <c r="D5234" t="s">
        <v>246</v>
      </c>
      <c r="E5234">
        <v>246</v>
      </c>
      <c r="F5234" t="s">
        <v>79</v>
      </c>
      <c r="G5234">
        <v>2019</v>
      </c>
      <c r="H5234" t="s">
        <v>13</v>
      </c>
      <c r="I5234" t="s">
        <v>84</v>
      </c>
      <c r="J5234" t="s">
        <v>80</v>
      </c>
      <c r="K5234">
        <v>36</v>
      </c>
      <c r="L5234" s="18">
        <v>43572</v>
      </c>
      <c r="M5234" s="18">
        <v>44668</v>
      </c>
      <c r="N5234" s="18">
        <v>43776</v>
      </c>
      <c r="O5234">
        <v>44590000</v>
      </c>
      <c r="P5234">
        <v>35590000</v>
      </c>
      <c r="Q5234">
        <v>9000000</v>
      </c>
      <c r="R5234">
        <v>1260078</v>
      </c>
      <c r="S5234" t="s">
        <v>335</v>
      </c>
      <c r="T5234">
        <v>1.090086970823694</v>
      </c>
      <c r="U5234">
        <v>0.37215114192475302</v>
      </c>
      <c r="V5234">
        <v>0.24898836987965761</v>
      </c>
      <c r="W5234">
        <v>0.37704805209897552</v>
      </c>
      <c r="X5234">
        <v>2.3648173640119232</v>
      </c>
      <c r="Y5234" t="str">
        <f t="shared" si="324"/>
        <v>25-36</v>
      </c>
      <c r="Z5234" s="20">
        <f t="shared" si="325"/>
        <v>0.79816102265081856</v>
      </c>
      <c r="AA5234" t="str">
        <f t="shared" si="326"/>
        <v>60%-80%</v>
      </c>
      <c r="AB5234">
        <f t="shared" si="327"/>
        <v>2.6129022628650794E-4</v>
      </c>
    </row>
    <row r="5235" spans="1:28" x14ac:dyDescent="0.25">
      <c r="A5235" t="s">
        <v>11319</v>
      </c>
      <c r="B5235" t="s">
        <v>11320</v>
      </c>
      <c r="C5235" t="s">
        <v>77</v>
      </c>
      <c r="D5235" t="s">
        <v>414</v>
      </c>
      <c r="E5235">
        <v>60</v>
      </c>
      <c r="F5235" t="s">
        <v>79</v>
      </c>
      <c r="G5235">
        <v>2022</v>
      </c>
      <c r="H5235" t="s">
        <v>26</v>
      </c>
      <c r="I5235" t="s">
        <v>84</v>
      </c>
      <c r="J5235" t="s">
        <v>80</v>
      </c>
      <c r="K5235">
        <v>84</v>
      </c>
      <c r="L5235" s="18">
        <v>44363</v>
      </c>
      <c r="M5235" s="18">
        <v>46920</v>
      </c>
      <c r="N5235" s="18">
        <v>44480</v>
      </c>
      <c r="O5235">
        <v>49720000</v>
      </c>
      <c r="P5235">
        <v>45720000</v>
      </c>
      <c r="Q5235">
        <v>4000000</v>
      </c>
      <c r="R5235">
        <v>975136</v>
      </c>
      <c r="S5235" t="s">
        <v>473</v>
      </c>
      <c r="T5235">
        <v>-0.8018943753390495</v>
      </c>
      <c r="U5235">
        <v>0.87059787842095593</v>
      </c>
      <c r="V5235">
        <v>0.36755510485368181</v>
      </c>
      <c r="W5235">
        <v>-0.27644980536376113</v>
      </c>
      <c r="X5235">
        <v>0.27642467431606299</v>
      </c>
      <c r="Y5235" t="str">
        <f t="shared" si="324"/>
        <v>&gt;72</v>
      </c>
      <c r="Z5235" s="20">
        <f t="shared" si="325"/>
        <v>0.91954947707160095</v>
      </c>
      <c r="AA5235" t="str">
        <f t="shared" si="326"/>
        <v>80%-100%</v>
      </c>
      <c r="AB5235">
        <f t="shared" si="327"/>
        <v>2.0220455090884864E-4</v>
      </c>
    </row>
    <row r="5236" spans="1:28" x14ac:dyDescent="0.25">
      <c r="A5236" t="s">
        <v>11321</v>
      </c>
      <c r="B5236" t="s">
        <v>11322</v>
      </c>
      <c r="C5236" t="s">
        <v>77</v>
      </c>
      <c r="D5236" t="s">
        <v>260</v>
      </c>
      <c r="E5236">
        <v>60</v>
      </c>
      <c r="F5236" t="s">
        <v>117</v>
      </c>
      <c r="G5236">
        <v>2017</v>
      </c>
      <c r="H5236" t="s">
        <v>14</v>
      </c>
      <c r="J5236" t="s">
        <v>80</v>
      </c>
      <c r="K5236">
        <v>84</v>
      </c>
      <c r="L5236" s="18">
        <v>42826</v>
      </c>
      <c r="M5236" s="18">
        <v>45295</v>
      </c>
      <c r="N5236" s="18">
        <v>43081</v>
      </c>
      <c r="O5236">
        <v>43750000</v>
      </c>
      <c r="P5236">
        <v>13750000</v>
      </c>
      <c r="Q5236">
        <v>30000000</v>
      </c>
      <c r="R5236">
        <v>315592</v>
      </c>
      <c r="S5236" t="s">
        <v>575</v>
      </c>
      <c r="T5236">
        <v>-2.1602399571994799</v>
      </c>
      <c r="U5236">
        <v>-1.614743488841611</v>
      </c>
      <c r="V5236">
        <v>0.92086653473246149</v>
      </c>
      <c r="W5236">
        <v>-0.68245867135751725</v>
      </c>
      <c r="X5236">
        <v>4.4381042127634142E-2</v>
      </c>
      <c r="Y5236" t="str">
        <f t="shared" si="324"/>
        <v>&gt;72</v>
      </c>
      <c r="Z5236" s="20">
        <f t="shared" si="325"/>
        <v>0.31428571428571428</v>
      </c>
      <c r="AA5236" t="str">
        <f t="shared" si="326"/>
        <v>20%-40%</v>
      </c>
      <c r="AB5236">
        <f t="shared" si="327"/>
        <v>6.5441270377081115E-5</v>
      </c>
    </row>
    <row r="5237" spans="1:28" x14ac:dyDescent="0.25">
      <c r="A5237" t="s">
        <v>1206</v>
      </c>
      <c r="B5237" t="s">
        <v>1207</v>
      </c>
      <c r="C5237" t="s">
        <v>77</v>
      </c>
      <c r="D5237" t="s">
        <v>231</v>
      </c>
      <c r="E5237">
        <v>50</v>
      </c>
      <c r="F5237" t="s">
        <v>87</v>
      </c>
      <c r="G5237">
        <v>2020</v>
      </c>
      <c r="H5237" t="s">
        <v>15</v>
      </c>
      <c r="I5237" t="s">
        <v>84</v>
      </c>
      <c r="J5237" t="s">
        <v>80</v>
      </c>
      <c r="K5237">
        <v>60</v>
      </c>
      <c r="L5237" s="18">
        <v>43699</v>
      </c>
      <c r="M5237" s="18">
        <v>45526</v>
      </c>
      <c r="N5237" s="18">
        <v>44035</v>
      </c>
      <c r="O5237">
        <v>36372000</v>
      </c>
      <c r="P5237">
        <v>27372000</v>
      </c>
      <c r="Q5237">
        <v>9000000</v>
      </c>
      <c r="R5237">
        <v>656962</v>
      </c>
      <c r="S5237" t="s">
        <v>220</v>
      </c>
      <c r="T5237">
        <v>1.065830799719043</v>
      </c>
      <c r="U5237">
        <v>0.18489099203729531</v>
      </c>
      <c r="V5237">
        <v>-6.9986974551560069E-2</v>
      </c>
      <c r="W5237">
        <v>-0.13599744203986719</v>
      </c>
      <c r="X5237">
        <v>0.50846830650449182</v>
      </c>
      <c r="Y5237" t="str">
        <f t="shared" si="324"/>
        <v>49-60</v>
      </c>
      <c r="Z5237" s="20">
        <f t="shared" si="325"/>
        <v>0.75255691191026064</v>
      </c>
      <c r="AA5237" t="str">
        <f t="shared" si="326"/>
        <v>60%-80%</v>
      </c>
      <c r="AB5237">
        <f t="shared" si="327"/>
        <v>1.3622787608516047E-4</v>
      </c>
    </row>
    <row r="5238" spans="1:28" x14ac:dyDescent="0.25">
      <c r="A5238" t="s">
        <v>11323</v>
      </c>
      <c r="B5238" t="s">
        <v>11324</v>
      </c>
      <c r="C5238" t="s">
        <v>77</v>
      </c>
      <c r="D5238" t="s">
        <v>866</v>
      </c>
      <c r="E5238">
        <v>51</v>
      </c>
      <c r="F5238" t="s">
        <v>95</v>
      </c>
      <c r="G5238">
        <v>2020</v>
      </c>
      <c r="H5238" t="s">
        <v>16</v>
      </c>
      <c r="I5238" t="s">
        <v>84</v>
      </c>
      <c r="J5238" t="s">
        <v>96</v>
      </c>
      <c r="K5238">
        <v>60</v>
      </c>
      <c r="L5238" s="18">
        <v>44229</v>
      </c>
      <c r="M5238" s="18">
        <v>46055</v>
      </c>
      <c r="N5238" s="18">
        <v>44468</v>
      </c>
      <c r="O5238">
        <v>60500000</v>
      </c>
      <c r="P5238">
        <v>28000000</v>
      </c>
      <c r="Q5238">
        <v>32500000</v>
      </c>
      <c r="R5238">
        <v>764495</v>
      </c>
      <c r="S5238" t="s">
        <v>153</v>
      </c>
      <c r="T5238">
        <v>5.9199698876045093E-2</v>
      </c>
      <c r="U5238">
        <v>-1.004871613760751</v>
      </c>
      <c r="V5238">
        <v>1.276566739654533</v>
      </c>
      <c r="W5238">
        <v>1.8716251317533019</v>
      </c>
      <c r="X5238">
        <v>1.2045992030697781</v>
      </c>
      <c r="Y5238" t="str">
        <f t="shared" si="324"/>
        <v>49-60</v>
      </c>
      <c r="Z5238" s="20">
        <f t="shared" si="325"/>
        <v>0.46280991735537191</v>
      </c>
      <c r="AA5238" t="str">
        <f t="shared" si="326"/>
        <v>40%-60%</v>
      </c>
      <c r="AB5238">
        <f t="shared" si="327"/>
        <v>1.5852595755572581E-4</v>
      </c>
    </row>
    <row r="5239" spans="1:28" x14ac:dyDescent="0.25">
      <c r="A5239" t="s">
        <v>11325</v>
      </c>
      <c r="B5239" t="s">
        <v>11326</v>
      </c>
      <c r="C5239" t="s">
        <v>77</v>
      </c>
      <c r="D5239" t="s">
        <v>240</v>
      </c>
      <c r="E5239">
        <v>50</v>
      </c>
      <c r="F5239" t="s">
        <v>87</v>
      </c>
      <c r="G5239">
        <v>2019</v>
      </c>
      <c r="H5239" t="s">
        <v>15</v>
      </c>
      <c r="J5239" t="s">
        <v>80</v>
      </c>
      <c r="K5239">
        <v>84</v>
      </c>
      <c r="L5239" s="18">
        <v>43525</v>
      </c>
      <c r="M5239" s="18">
        <v>46025</v>
      </c>
      <c r="N5239" s="18">
        <v>44344</v>
      </c>
      <c r="O5239">
        <v>32130000</v>
      </c>
      <c r="P5239">
        <v>16065000</v>
      </c>
      <c r="Q5239">
        <v>16065000</v>
      </c>
      <c r="R5239">
        <v>355037</v>
      </c>
      <c r="S5239" t="s">
        <v>220</v>
      </c>
      <c r="T5239">
        <v>0.60496354873068248</v>
      </c>
      <c r="U5239">
        <v>-0.85216124758390532</v>
      </c>
      <c r="V5239">
        <v>0.4070773498450232</v>
      </c>
      <c r="W5239">
        <v>-0.56347085386491547</v>
      </c>
      <c r="X5239">
        <v>-0.72909773183379534</v>
      </c>
      <c r="Y5239" t="str">
        <f t="shared" si="324"/>
        <v>&gt;72</v>
      </c>
      <c r="Z5239" s="20">
        <f t="shared" si="325"/>
        <v>0.5</v>
      </c>
      <c r="AA5239" t="str">
        <f t="shared" si="326"/>
        <v>40%-60%</v>
      </c>
      <c r="AB5239">
        <f t="shared" si="327"/>
        <v>7.3620599732780761E-5</v>
      </c>
    </row>
    <row r="5240" spans="1:28" x14ac:dyDescent="0.25">
      <c r="A5240" t="s">
        <v>11327</v>
      </c>
      <c r="B5240" t="s">
        <v>11328</v>
      </c>
      <c r="C5240" t="s">
        <v>77</v>
      </c>
      <c r="D5240" t="s">
        <v>254</v>
      </c>
      <c r="E5240">
        <v>291</v>
      </c>
      <c r="F5240" t="s">
        <v>17</v>
      </c>
      <c r="G5240">
        <v>2020</v>
      </c>
      <c r="H5240" t="s">
        <v>17</v>
      </c>
      <c r="I5240" t="s">
        <v>84</v>
      </c>
      <c r="J5240" t="s">
        <v>80</v>
      </c>
      <c r="K5240">
        <v>72</v>
      </c>
      <c r="L5240" s="18">
        <v>43567</v>
      </c>
      <c r="M5240" s="18">
        <v>45995</v>
      </c>
      <c r="N5240" s="18">
        <v>44242</v>
      </c>
      <c r="O5240">
        <v>51990000</v>
      </c>
      <c r="P5240">
        <v>25995000</v>
      </c>
      <c r="Q5240">
        <v>25995000</v>
      </c>
      <c r="R5240">
        <v>639168</v>
      </c>
      <c r="S5240" t="s">
        <v>420</v>
      </c>
      <c r="T5240">
        <v>0.26537715326557482</v>
      </c>
      <c r="U5240">
        <v>-0.85216124758390532</v>
      </c>
      <c r="V5240">
        <v>0.13042163490563341</v>
      </c>
      <c r="W5240">
        <v>0.62167570155048957</v>
      </c>
      <c r="X5240">
        <v>-0.26501046745693763</v>
      </c>
      <c r="Y5240" t="str">
        <f t="shared" si="324"/>
        <v>61-72</v>
      </c>
      <c r="Z5240" s="20">
        <f t="shared" si="325"/>
        <v>0.5</v>
      </c>
      <c r="AA5240" t="str">
        <f t="shared" si="326"/>
        <v>40%-60%</v>
      </c>
      <c r="AB5240">
        <f t="shared" si="327"/>
        <v>1.3253810585939498E-4</v>
      </c>
    </row>
    <row r="5241" spans="1:28" x14ac:dyDescent="0.25">
      <c r="A5241" t="s">
        <v>11329</v>
      </c>
      <c r="B5241" t="s">
        <v>11330</v>
      </c>
      <c r="C5241" t="s">
        <v>77</v>
      </c>
      <c r="D5241" t="s">
        <v>549</v>
      </c>
      <c r="E5241">
        <v>252</v>
      </c>
      <c r="F5241" t="s">
        <v>117</v>
      </c>
      <c r="G5241">
        <v>2017</v>
      </c>
      <c r="H5241" t="s">
        <v>14</v>
      </c>
      <c r="J5241" t="s">
        <v>80</v>
      </c>
      <c r="K5241">
        <v>72</v>
      </c>
      <c r="L5241" s="18">
        <v>42411</v>
      </c>
      <c r="M5241" s="18">
        <v>44867</v>
      </c>
      <c r="N5241" s="18">
        <v>44455</v>
      </c>
      <c r="O5241">
        <v>48990000</v>
      </c>
      <c r="P5241">
        <v>26990000</v>
      </c>
      <c r="Q5241">
        <v>22000000</v>
      </c>
      <c r="R5241">
        <v>267473</v>
      </c>
      <c r="S5241" t="s">
        <v>403</v>
      </c>
      <c r="T5241">
        <v>0.1562243832946473</v>
      </c>
      <c r="U5241">
        <v>-0.64303695465809874</v>
      </c>
      <c r="V5241">
        <v>-0.99727567154865748</v>
      </c>
      <c r="W5241">
        <v>-7.8973062963089327E-2</v>
      </c>
      <c r="X5241">
        <v>-0.72909773183379534</v>
      </c>
      <c r="Y5241" t="str">
        <f t="shared" si="324"/>
        <v>61-72</v>
      </c>
      <c r="Z5241" s="20">
        <f t="shared" si="325"/>
        <v>0.55092876097162691</v>
      </c>
      <c r="AA5241" t="str">
        <f t="shared" si="326"/>
        <v>40%-60%</v>
      </c>
      <c r="AB5241">
        <f t="shared" si="327"/>
        <v>5.5463297268527137E-5</v>
      </c>
    </row>
    <row r="5242" spans="1:28" x14ac:dyDescent="0.25">
      <c r="A5242" t="s">
        <v>11331</v>
      </c>
      <c r="B5242" t="s">
        <v>11332</v>
      </c>
      <c r="C5242" t="s">
        <v>77</v>
      </c>
      <c r="D5242" t="s">
        <v>246</v>
      </c>
      <c r="E5242">
        <v>38</v>
      </c>
      <c r="F5242" t="s">
        <v>87</v>
      </c>
      <c r="G5242">
        <v>2020</v>
      </c>
      <c r="H5242" t="s">
        <v>15</v>
      </c>
      <c r="I5242" t="s">
        <v>84</v>
      </c>
      <c r="J5242" t="s">
        <v>80</v>
      </c>
      <c r="K5242">
        <v>60</v>
      </c>
      <c r="L5242" s="18">
        <v>43609</v>
      </c>
      <c r="M5242" s="18">
        <v>45436</v>
      </c>
      <c r="N5242" s="18">
        <v>44048</v>
      </c>
      <c r="O5242">
        <v>37900000</v>
      </c>
      <c r="P5242">
        <v>27900000</v>
      </c>
      <c r="Q5242">
        <v>10000000</v>
      </c>
      <c r="R5242">
        <v>695824</v>
      </c>
      <c r="S5242" t="s">
        <v>763</v>
      </c>
      <c r="T5242">
        <v>1.0051903719574169</v>
      </c>
      <c r="U5242">
        <v>0.11751152316493341</v>
      </c>
      <c r="V5242">
        <v>0.52564408481904745</v>
      </c>
      <c r="W5242">
        <v>-0.69857093771152567</v>
      </c>
      <c r="X5242">
        <v>-0.49705409964536651</v>
      </c>
      <c r="Y5242" t="str">
        <f t="shared" si="324"/>
        <v>49-60</v>
      </c>
      <c r="Z5242" s="20">
        <f t="shared" si="325"/>
        <v>0.73614775725593673</v>
      </c>
      <c r="AA5242" t="str">
        <f t="shared" si="326"/>
        <v>60%-80%</v>
      </c>
      <c r="AB5242">
        <f t="shared" si="327"/>
        <v>1.4428631435163783E-4</v>
      </c>
    </row>
    <row r="5243" spans="1:28" x14ac:dyDescent="0.25">
      <c r="A5243" t="s">
        <v>11333</v>
      </c>
      <c r="B5243" t="s">
        <v>11334</v>
      </c>
      <c r="C5243" t="s">
        <v>77</v>
      </c>
      <c r="D5243" t="s">
        <v>747</v>
      </c>
      <c r="E5243">
        <v>46</v>
      </c>
      <c r="F5243" t="s">
        <v>95</v>
      </c>
      <c r="G5243">
        <v>2013</v>
      </c>
      <c r="H5243" t="s">
        <v>16</v>
      </c>
      <c r="J5243" t="s">
        <v>96</v>
      </c>
      <c r="K5243">
        <v>72</v>
      </c>
      <c r="L5243" s="18">
        <v>43213</v>
      </c>
      <c r="M5243" s="18">
        <v>45405</v>
      </c>
      <c r="N5243" s="18">
        <v>43469</v>
      </c>
      <c r="O5243">
        <v>32000000</v>
      </c>
      <c r="P5243">
        <v>15000000</v>
      </c>
      <c r="Q5243">
        <v>17000000</v>
      </c>
      <c r="R5243">
        <v>364596</v>
      </c>
      <c r="S5243" t="s">
        <v>287</v>
      </c>
      <c r="T5243">
        <v>0.44729843655045393</v>
      </c>
      <c r="U5243">
        <v>-0.98048037471861549</v>
      </c>
      <c r="V5243">
        <v>0.76277755476709586</v>
      </c>
      <c r="W5243">
        <v>-0.22368408298877099</v>
      </c>
      <c r="X5243">
        <v>-0.18766259006079469</v>
      </c>
      <c r="Y5243" t="str">
        <f t="shared" si="324"/>
        <v>61-72</v>
      </c>
      <c r="Z5243" s="20">
        <f t="shared" si="325"/>
        <v>0.46875</v>
      </c>
      <c r="AA5243" t="str">
        <f t="shared" si="326"/>
        <v>40%-60%</v>
      </c>
      <c r="AB5243">
        <f t="shared" si="327"/>
        <v>7.5602757403236658E-5</v>
      </c>
    </row>
    <row r="5244" spans="1:28" x14ac:dyDescent="0.25">
      <c r="A5244" t="s">
        <v>11335</v>
      </c>
      <c r="B5244" t="s">
        <v>11336</v>
      </c>
      <c r="C5244" t="s">
        <v>77</v>
      </c>
      <c r="D5244" t="s">
        <v>650</v>
      </c>
      <c r="E5244">
        <v>60</v>
      </c>
      <c r="F5244" t="s">
        <v>11</v>
      </c>
      <c r="G5244">
        <v>2020</v>
      </c>
      <c r="H5244" t="s">
        <v>23</v>
      </c>
      <c r="I5244" t="s">
        <v>188</v>
      </c>
      <c r="J5244" t="s">
        <v>80</v>
      </c>
      <c r="K5244">
        <v>72</v>
      </c>
      <c r="L5244" s="18">
        <v>43857</v>
      </c>
      <c r="M5244" s="18">
        <v>46049</v>
      </c>
      <c r="N5244" s="18">
        <v>44337</v>
      </c>
      <c r="O5244">
        <v>65050000</v>
      </c>
      <c r="P5244">
        <v>65050000</v>
      </c>
      <c r="Q5244">
        <v>0</v>
      </c>
      <c r="R5244">
        <v>1485111</v>
      </c>
      <c r="S5244" t="s">
        <v>191</v>
      </c>
      <c r="T5244">
        <v>-1.4407288855812889E-3</v>
      </c>
      <c r="U5244">
        <v>1.2009447865714571</v>
      </c>
      <c r="V5244">
        <v>-0.1406928241524997</v>
      </c>
      <c r="W5244">
        <v>-0.61765280943657985</v>
      </c>
      <c r="X5244">
        <v>-1.0384892414183671</v>
      </c>
      <c r="Y5244" t="str">
        <f t="shared" si="324"/>
        <v>61-72</v>
      </c>
      <c r="Z5244" s="20">
        <f t="shared" si="325"/>
        <v>1</v>
      </c>
      <c r="AA5244" t="str">
        <f t="shared" si="326"/>
        <v>80%-100%</v>
      </c>
      <c r="AB5244">
        <f t="shared" si="327"/>
        <v>3.0795314992451423E-4</v>
      </c>
    </row>
    <row r="5245" spans="1:28" x14ac:dyDescent="0.25">
      <c r="A5245" t="s">
        <v>11337</v>
      </c>
      <c r="B5245" t="s">
        <v>11338</v>
      </c>
      <c r="C5245" t="s">
        <v>77</v>
      </c>
      <c r="D5245" t="s">
        <v>722</v>
      </c>
      <c r="E5245">
        <v>236</v>
      </c>
      <c r="F5245" t="s">
        <v>25</v>
      </c>
      <c r="G5245">
        <v>2020</v>
      </c>
      <c r="H5245" t="s">
        <v>25</v>
      </c>
      <c r="I5245" t="s">
        <v>84</v>
      </c>
      <c r="J5245" t="s">
        <v>80</v>
      </c>
      <c r="K5245">
        <v>36</v>
      </c>
      <c r="L5245" s="18">
        <v>43567</v>
      </c>
      <c r="M5245" s="18">
        <v>44899</v>
      </c>
      <c r="N5245" s="18">
        <v>44412</v>
      </c>
      <c r="O5245">
        <v>36640000</v>
      </c>
      <c r="P5245">
        <v>16640000</v>
      </c>
      <c r="Q5245">
        <v>20000000</v>
      </c>
      <c r="R5245">
        <v>670407</v>
      </c>
      <c r="S5245" t="s">
        <v>598</v>
      </c>
      <c r="T5245">
        <v>-0.37741138100766491</v>
      </c>
      <c r="U5245">
        <v>-1.0404373467859249</v>
      </c>
      <c r="V5245">
        <v>-1.2792558233332809</v>
      </c>
      <c r="W5245">
        <v>-0.37048775600367961</v>
      </c>
      <c r="X5245">
        <v>0.74051193869292065</v>
      </c>
      <c r="Y5245" t="str">
        <f t="shared" si="324"/>
        <v>25-36</v>
      </c>
      <c r="Z5245" s="20">
        <f t="shared" si="325"/>
        <v>0.45414847161572053</v>
      </c>
      <c r="AA5245" t="str">
        <f t="shared" si="326"/>
        <v>40%-60%</v>
      </c>
      <c r="AB5245">
        <f t="shared" si="327"/>
        <v>1.3901583611019232E-4</v>
      </c>
    </row>
    <row r="5246" spans="1:28" x14ac:dyDescent="0.25">
      <c r="A5246" t="s">
        <v>11339</v>
      </c>
      <c r="B5246" t="s">
        <v>11340</v>
      </c>
      <c r="C5246" t="s">
        <v>77</v>
      </c>
      <c r="D5246" t="s">
        <v>128</v>
      </c>
      <c r="E5246">
        <v>38</v>
      </c>
      <c r="F5246" t="s">
        <v>11</v>
      </c>
      <c r="G5246">
        <v>2018</v>
      </c>
      <c r="H5246" t="s">
        <v>11</v>
      </c>
      <c r="J5246" t="s">
        <v>80</v>
      </c>
      <c r="K5246">
        <v>84</v>
      </c>
      <c r="L5246" s="18">
        <v>43087</v>
      </c>
      <c r="M5246" s="18">
        <v>45644</v>
      </c>
      <c r="N5246" s="18">
        <v>43805</v>
      </c>
      <c r="O5246">
        <v>63240000</v>
      </c>
      <c r="P5246">
        <v>33240000</v>
      </c>
      <c r="Q5246">
        <v>30000000</v>
      </c>
      <c r="R5246">
        <v>732191</v>
      </c>
      <c r="S5246" t="s">
        <v>150</v>
      </c>
      <c r="T5246">
        <v>0.32601758102720108</v>
      </c>
      <c r="U5246">
        <v>-0.74697365190611631</v>
      </c>
      <c r="V5246">
        <v>1.434655719619899</v>
      </c>
      <c r="W5246">
        <v>1.145843621434294</v>
      </c>
      <c r="X5246">
        <v>4.4381042127634142E-2</v>
      </c>
      <c r="Y5246" t="str">
        <f t="shared" si="324"/>
        <v>&gt;72</v>
      </c>
      <c r="Z5246" s="20">
        <f t="shared" si="325"/>
        <v>0.52561669829222013</v>
      </c>
      <c r="AA5246" t="str">
        <f t="shared" si="326"/>
        <v>40%-60%</v>
      </c>
      <c r="AB5246">
        <f t="shared" si="327"/>
        <v>1.5182738852272996E-4</v>
      </c>
    </row>
    <row r="5247" spans="1:28" x14ac:dyDescent="0.25">
      <c r="A5247" t="s">
        <v>11341</v>
      </c>
      <c r="B5247" t="s">
        <v>11342</v>
      </c>
      <c r="C5247" t="s">
        <v>77</v>
      </c>
      <c r="D5247" t="s">
        <v>128</v>
      </c>
      <c r="E5247">
        <v>291</v>
      </c>
      <c r="F5247" t="s">
        <v>17</v>
      </c>
      <c r="G5247">
        <v>2018</v>
      </c>
      <c r="H5247" t="s">
        <v>17</v>
      </c>
      <c r="J5247" t="s">
        <v>80</v>
      </c>
      <c r="K5247">
        <v>72</v>
      </c>
      <c r="L5247" s="18">
        <v>43435</v>
      </c>
      <c r="M5247" s="18">
        <v>45303</v>
      </c>
      <c r="N5247" s="18">
        <v>43808</v>
      </c>
      <c r="O5247">
        <v>62080000</v>
      </c>
      <c r="P5247">
        <v>52890000</v>
      </c>
      <c r="Q5247">
        <v>9190000</v>
      </c>
      <c r="R5247">
        <v>1206941</v>
      </c>
      <c r="S5247" t="s">
        <v>198</v>
      </c>
      <c r="T5247">
        <v>0.78688483201556159</v>
      </c>
      <c r="U5247">
        <v>0.59308252968074227</v>
      </c>
      <c r="V5247">
        <v>0.84182204474977862</v>
      </c>
      <c r="W5247">
        <v>0.44176662334010852</v>
      </c>
      <c r="X5247">
        <v>1.127251325673635</v>
      </c>
      <c r="Y5247" t="str">
        <f t="shared" si="324"/>
        <v>61-72</v>
      </c>
      <c r="Z5247" s="20">
        <f t="shared" si="325"/>
        <v>0.85196520618556704</v>
      </c>
      <c r="AA5247" t="str">
        <f t="shared" si="326"/>
        <v>80%-100%</v>
      </c>
      <c r="AB5247">
        <f t="shared" si="327"/>
        <v>2.5027171889713506E-4</v>
      </c>
    </row>
    <row r="5248" spans="1:28" x14ac:dyDescent="0.25">
      <c r="A5248" t="s">
        <v>1121</v>
      </c>
      <c r="B5248" t="s">
        <v>1122</v>
      </c>
      <c r="C5248" t="s">
        <v>77</v>
      </c>
      <c r="D5248" t="s">
        <v>327</v>
      </c>
      <c r="E5248">
        <v>236</v>
      </c>
      <c r="F5248" t="s">
        <v>117</v>
      </c>
      <c r="G5248">
        <v>2020</v>
      </c>
      <c r="H5248" t="s">
        <v>14</v>
      </c>
      <c r="I5248" t="s">
        <v>84</v>
      </c>
      <c r="J5248" t="s">
        <v>80</v>
      </c>
      <c r="K5248">
        <v>84</v>
      </c>
      <c r="L5248" s="18">
        <v>43553</v>
      </c>
      <c r="M5248" s="18">
        <v>46110</v>
      </c>
      <c r="N5248" s="18">
        <v>44320</v>
      </c>
      <c r="O5248">
        <v>43352100</v>
      </c>
      <c r="P5248">
        <v>22952100</v>
      </c>
      <c r="Q5248">
        <v>20400000</v>
      </c>
      <c r="R5248">
        <v>461614</v>
      </c>
      <c r="S5248" t="s">
        <v>710</v>
      </c>
      <c r="T5248">
        <v>1.478185708498102</v>
      </c>
      <c r="U5248">
        <v>-0.731296701004434</v>
      </c>
      <c r="V5248">
        <v>-0.72961431055766257</v>
      </c>
      <c r="W5248">
        <v>-0.29369519103659908</v>
      </c>
      <c r="X5248">
        <v>-0.34235834485308059</v>
      </c>
      <c r="Y5248" t="str">
        <f t="shared" si="324"/>
        <v>&gt;72</v>
      </c>
      <c r="Z5248" s="20">
        <f t="shared" si="325"/>
        <v>0.52943456026351665</v>
      </c>
      <c r="AA5248" t="str">
        <f t="shared" si="326"/>
        <v>40%-60%</v>
      </c>
      <c r="AB5248">
        <f t="shared" si="327"/>
        <v>9.5720444700264648E-5</v>
      </c>
    </row>
    <row r="5249" spans="1:28" x14ac:dyDescent="0.25">
      <c r="A5249" t="s">
        <v>11343</v>
      </c>
      <c r="B5249" t="s">
        <v>11344</v>
      </c>
      <c r="C5249" t="s">
        <v>77</v>
      </c>
      <c r="D5249" t="s">
        <v>78</v>
      </c>
      <c r="E5249">
        <v>51</v>
      </c>
      <c r="F5249" t="s">
        <v>87</v>
      </c>
      <c r="G5249">
        <v>2017</v>
      </c>
      <c r="H5249" t="s">
        <v>15</v>
      </c>
      <c r="J5249" t="s">
        <v>80</v>
      </c>
      <c r="K5249">
        <v>84</v>
      </c>
      <c r="L5249" s="18">
        <v>42563</v>
      </c>
      <c r="M5249" s="18">
        <v>45267</v>
      </c>
      <c r="N5249" s="18">
        <v>43003</v>
      </c>
      <c r="O5249">
        <v>44990000</v>
      </c>
      <c r="P5249">
        <v>22495000</v>
      </c>
      <c r="Q5249">
        <v>22495000</v>
      </c>
      <c r="R5249">
        <v>520413</v>
      </c>
      <c r="S5249" t="s">
        <v>261</v>
      </c>
      <c r="T5249">
        <v>1.2477520830039219</v>
      </c>
      <c r="U5249">
        <v>-0.85216124758390532</v>
      </c>
      <c r="V5249">
        <v>0.92086653473246149</v>
      </c>
      <c r="W5249">
        <v>-0.86193395139868034</v>
      </c>
      <c r="X5249">
        <v>0.35377255171220601</v>
      </c>
      <c r="Y5249" t="str">
        <f t="shared" si="324"/>
        <v>&gt;72</v>
      </c>
      <c r="Z5249" s="20">
        <f t="shared" si="325"/>
        <v>0.5</v>
      </c>
      <c r="AA5249" t="str">
        <f t="shared" si="326"/>
        <v>40%-60%</v>
      </c>
      <c r="AB5249">
        <f t="shared" si="327"/>
        <v>1.0791302644156985E-4</v>
      </c>
    </row>
    <row r="5250" spans="1:28" x14ac:dyDescent="0.25">
      <c r="A5250" t="s">
        <v>11345</v>
      </c>
      <c r="B5250" t="s">
        <v>11346</v>
      </c>
      <c r="C5250" t="s">
        <v>77</v>
      </c>
      <c r="D5250" t="s">
        <v>215</v>
      </c>
      <c r="E5250">
        <v>7</v>
      </c>
      <c r="F5250" t="s">
        <v>117</v>
      </c>
      <c r="G5250">
        <v>2019</v>
      </c>
      <c r="H5250" t="s">
        <v>14</v>
      </c>
      <c r="J5250" t="s">
        <v>80</v>
      </c>
      <c r="K5250">
        <v>84</v>
      </c>
      <c r="L5250" s="18">
        <v>43304</v>
      </c>
      <c r="M5250" s="18">
        <v>45861</v>
      </c>
      <c r="N5250" s="18">
        <v>44075</v>
      </c>
      <c r="O5250">
        <v>44000000</v>
      </c>
      <c r="P5250">
        <v>39600000</v>
      </c>
      <c r="Q5250">
        <v>4400000</v>
      </c>
      <c r="R5250">
        <v>812360</v>
      </c>
      <c r="S5250" t="s">
        <v>307</v>
      </c>
      <c r="T5250">
        <v>0.96880611530044081</v>
      </c>
      <c r="U5250">
        <v>0.79032357974038436</v>
      </c>
      <c r="V5250">
        <v>0.56516632981038883</v>
      </c>
      <c r="W5250">
        <v>2.908981150121839E-2</v>
      </c>
      <c r="X5250">
        <v>-0.49705409964536651</v>
      </c>
      <c r="Y5250" t="str">
        <f t="shared" si="324"/>
        <v>&gt;72</v>
      </c>
      <c r="Z5250" s="20">
        <f t="shared" si="325"/>
        <v>0.9</v>
      </c>
      <c r="AA5250" t="str">
        <f t="shared" si="326"/>
        <v>80%-100%</v>
      </c>
      <c r="AB5250">
        <f t="shared" si="327"/>
        <v>1.6845126113312634E-4</v>
      </c>
    </row>
    <row r="5251" spans="1:28" x14ac:dyDescent="0.25">
      <c r="A5251" t="s">
        <v>11347</v>
      </c>
      <c r="B5251" t="s">
        <v>11348</v>
      </c>
      <c r="C5251" t="s">
        <v>77</v>
      </c>
      <c r="D5251" t="s">
        <v>136</v>
      </c>
      <c r="E5251">
        <v>38</v>
      </c>
      <c r="F5251" t="s">
        <v>17</v>
      </c>
      <c r="G5251">
        <v>2021</v>
      </c>
      <c r="H5251" t="s">
        <v>17</v>
      </c>
      <c r="I5251" t="s">
        <v>84</v>
      </c>
      <c r="J5251" t="s">
        <v>80</v>
      </c>
      <c r="K5251">
        <v>72</v>
      </c>
      <c r="L5251" s="18">
        <v>44230</v>
      </c>
      <c r="M5251" s="18">
        <v>46448</v>
      </c>
      <c r="N5251" s="18">
        <v>44462</v>
      </c>
      <c r="O5251">
        <v>70000000</v>
      </c>
      <c r="P5251">
        <v>40000000</v>
      </c>
      <c r="Q5251">
        <v>30000000</v>
      </c>
      <c r="R5251">
        <v>993334</v>
      </c>
      <c r="S5251" t="s">
        <v>162</v>
      </c>
      <c r="T5251">
        <v>-6.2081156647207668E-2</v>
      </c>
      <c r="U5251">
        <v>-0.55886038556171092</v>
      </c>
      <c r="V5251">
        <v>0.6442108197930716</v>
      </c>
      <c r="W5251">
        <v>0.44560177088816838</v>
      </c>
      <c r="X5251">
        <v>1.127251325673635</v>
      </c>
      <c r="Y5251" t="str">
        <f t="shared" ref="Y5251:Y5314" si="328">IF(K5251&lt;=24,"&lt;=24",IF(AND(K5251&gt;=25,K5251&lt;=36),"25-36",IF(AND(K5251&gt;=37,K5251&lt;=48),"37-48",IF(AND(K5251&gt;=49,K5251&lt;=60),"49-60",IF(AND(K5251&gt;=61,K5251&lt;=72),"61-72","&gt;72")))))</f>
        <v>61-72</v>
      </c>
      <c r="Z5251" s="20">
        <f t="shared" ref="Z5251:Z5314" si="329">IF(P5251/O5251&gt;0.2,P5251/O5251,0.2)</f>
        <v>0.5714285714285714</v>
      </c>
      <c r="AA5251" t="str">
        <f t="shared" ref="AA5251:AA5314" si="330">IF(Z5251&lt;=0.2,"20%",IF(AND(Z5251&gt;0.2,Z5251&lt;=0.4),"20%-40%",IF(AND(Z5251&gt;0.4,Z5251&lt;=0.6),"40%-60%",IF(AND(Z5251&gt;0.6,Z5251&lt;=0.8),"60%-80%","80%-100%"))))</f>
        <v>40%-60%</v>
      </c>
      <c r="AB5251">
        <f t="shared" ref="AB5251:AB5314" si="331">R5251/SUM($R$2:$R$5739)</f>
        <v>2.0597809471959837E-4</v>
      </c>
    </row>
    <row r="5252" spans="1:28" x14ac:dyDescent="0.25">
      <c r="A5252" t="s">
        <v>11349</v>
      </c>
      <c r="B5252" t="s">
        <v>11350</v>
      </c>
      <c r="C5252" t="s">
        <v>77</v>
      </c>
      <c r="D5252" t="s">
        <v>149</v>
      </c>
      <c r="E5252">
        <v>236</v>
      </c>
      <c r="F5252" t="s">
        <v>117</v>
      </c>
      <c r="G5252">
        <v>2019</v>
      </c>
      <c r="H5252" t="s">
        <v>14</v>
      </c>
      <c r="J5252" t="s">
        <v>80</v>
      </c>
      <c r="K5252">
        <v>72</v>
      </c>
      <c r="L5252" s="18">
        <v>43216</v>
      </c>
      <c r="M5252" s="18">
        <v>45408</v>
      </c>
      <c r="N5252" s="18">
        <v>43822</v>
      </c>
      <c r="O5252">
        <v>42679000</v>
      </c>
      <c r="P5252">
        <v>38411100</v>
      </c>
      <c r="Q5252">
        <v>4267900</v>
      </c>
      <c r="R5252">
        <v>895375</v>
      </c>
      <c r="S5252" t="s">
        <v>578</v>
      </c>
      <c r="T5252">
        <v>1.1992397407946209</v>
      </c>
      <c r="U5252">
        <v>0.79032357974038436</v>
      </c>
      <c r="V5252">
        <v>0.15723629246490911</v>
      </c>
      <c r="W5252">
        <v>-0.77032852316289269</v>
      </c>
      <c r="X5252">
        <v>-0.96114136402222416</v>
      </c>
      <c r="Y5252" t="str">
        <f t="shared" si="328"/>
        <v>61-72</v>
      </c>
      <c r="Z5252" s="20">
        <f t="shared" si="329"/>
        <v>0.9</v>
      </c>
      <c r="AA5252" t="str">
        <f t="shared" si="330"/>
        <v>80%-100%</v>
      </c>
      <c r="AB5252">
        <f t="shared" si="331"/>
        <v>1.8566528132487199E-4</v>
      </c>
    </row>
    <row r="5253" spans="1:28" x14ac:dyDescent="0.25">
      <c r="A5253" t="s">
        <v>11351</v>
      </c>
      <c r="B5253" t="s">
        <v>11352</v>
      </c>
      <c r="C5253" t="s">
        <v>77</v>
      </c>
      <c r="D5253" t="s">
        <v>463</v>
      </c>
      <c r="E5253">
        <v>74</v>
      </c>
      <c r="F5253" t="s">
        <v>117</v>
      </c>
      <c r="G5253">
        <v>2018</v>
      </c>
      <c r="H5253" t="s">
        <v>14</v>
      </c>
      <c r="J5253" t="s">
        <v>80</v>
      </c>
      <c r="K5253">
        <v>12</v>
      </c>
      <c r="L5253" s="18">
        <v>42804</v>
      </c>
      <c r="M5253" s="18">
        <v>43376</v>
      </c>
      <c r="N5253" s="18">
        <v>43131</v>
      </c>
      <c r="O5253">
        <v>43350000</v>
      </c>
      <c r="P5253">
        <v>6850000</v>
      </c>
      <c r="Q5253">
        <v>36500000</v>
      </c>
      <c r="R5253">
        <v>630659</v>
      </c>
      <c r="S5253" t="s">
        <v>294</v>
      </c>
      <c r="T5253">
        <v>1.077958885271368</v>
      </c>
      <c r="U5253">
        <v>-2.2564194693303068</v>
      </c>
      <c r="V5253">
        <v>-0.1462340800337556</v>
      </c>
      <c r="W5253">
        <v>-0.39139072073143932</v>
      </c>
      <c r="X5253">
        <v>1.436642835258207</v>
      </c>
      <c r="Y5253" t="str">
        <f t="shared" si="328"/>
        <v>&lt;=24</v>
      </c>
      <c r="Z5253" s="20">
        <f t="shared" si="329"/>
        <v>0.2</v>
      </c>
      <c r="AA5253" t="str">
        <f t="shared" si="330"/>
        <v>20%</v>
      </c>
      <c r="AB5253">
        <f t="shared" si="331"/>
        <v>1.307736765657545E-4</v>
      </c>
    </row>
    <row r="5254" spans="1:28" x14ac:dyDescent="0.25">
      <c r="A5254" t="s">
        <v>11353</v>
      </c>
      <c r="B5254" t="s">
        <v>11354</v>
      </c>
      <c r="C5254" t="s">
        <v>77</v>
      </c>
      <c r="D5254" t="s">
        <v>461</v>
      </c>
      <c r="E5254">
        <v>246</v>
      </c>
      <c r="F5254" t="s">
        <v>117</v>
      </c>
      <c r="G5254">
        <v>2018</v>
      </c>
      <c r="H5254" t="s">
        <v>14</v>
      </c>
      <c r="J5254" t="s">
        <v>80</v>
      </c>
      <c r="K5254">
        <v>72</v>
      </c>
      <c r="L5254" s="18">
        <v>43187</v>
      </c>
      <c r="M5254" s="18">
        <v>45379</v>
      </c>
      <c r="N5254" s="18">
        <v>43476</v>
      </c>
      <c r="O5254">
        <v>45150000</v>
      </c>
      <c r="P5254">
        <v>22575000</v>
      </c>
      <c r="Q5254">
        <v>22575000</v>
      </c>
      <c r="R5254">
        <v>547711</v>
      </c>
      <c r="S5254" t="s">
        <v>420</v>
      </c>
      <c r="T5254">
        <v>1.284136339660898</v>
      </c>
      <c r="U5254">
        <v>-0.85216124758390532</v>
      </c>
      <c r="V5254">
        <v>0.72325530977575447</v>
      </c>
      <c r="W5254">
        <v>-0.35158749835553849</v>
      </c>
      <c r="X5254">
        <v>-3.2966835268508812E-2</v>
      </c>
      <c r="Y5254" t="str">
        <f t="shared" si="328"/>
        <v>61-72</v>
      </c>
      <c r="Z5254" s="20">
        <f t="shared" si="329"/>
        <v>0.5</v>
      </c>
      <c r="AA5254" t="str">
        <f t="shared" si="330"/>
        <v>40%-60%</v>
      </c>
      <c r="AB5254">
        <f t="shared" si="331"/>
        <v>1.1357354951805329E-4</v>
      </c>
    </row>
    <row r="5255" spans="1:28" x14ac:dyDescent="0.25">
      <c r="A5255" t="s">
        <v>11355</v>
      </c>
      <c r="B5255" t="s">
        <v>11356</v>
      </c>
      <c r="C5255" t="s">
        <v>77</v>
      </c>
      <c r="D5255" t="s">
        <v>1008</v>
      </c>
      <c r="E5255">
        <v>74</v>
      </c>
      <c r="F5255" t="s">
        <v>87</v>
      </c>
      <c r="G5255">
        <v>2017</v>
      </c>
      <c r="H5255" t="s">
        <v>15</v>
      </c>
      <c r="J5255" t="s">
        <v>80</v>
      </c>
      <c r="K5255">
        <v>84</v>
      </c>
      <c r="L5255" s="18">
        <v>43012</v>
      </c>
      <c r="M5255" s="18">
        <v>45373</v>
      </c>
      <c r="N5255" s="18">
        <v>43616</v>
      </c>
      <c r="O5255">
        <v>36850000</v>
      </c>
      <c r="P5255">
        <v>33165000</v>
      </c>
      <c r="Q5255">
        <v>3685000</v>
      </c>
      <c r="R5255">
        <v>582488</v>
      </c>
      <c r="S5255" t="s">
        <v>294</v>
      </c>
      <c r="T5255">
        <v>-0.71699777647277252</v>
      </c>
      <c r="U5255">
        <v>0.79032357974038436</v>
      </c>
      <c r="V5255">
        <v>0.31330216823141271</v>
      </c>
      <c r="W5255">
        <v>-0.76424142543255602</v>
      </c>
      <c r="X5255">
        <v>0.89520769348520657</v>
      </c>
      <c r="Y5255" t="str">
        <f t="shared" si="328"/>
        <v>&gt;72</v>
      </c>
      <c r="Z5255" s="20">
        <f t="shared" si="329"/>
        <v>0.9</v>
      </c>
      <c r="AA5255" t="str">
        <f t="shared" si="330"/>
        <v>80%-100%</v>
      </c>
      <c r="AB5255">
        <f t="shared" si="331"/>
        <v>1.207849207185392E-4</v>
      </c>
    </row>
    <row r="5256" spans="1:28" x14ac:dyDescent="0.25">
      <c r="A5256" t="s">
        <v>11357</v>
      </c>
      <c r="B5256" t="s">
        <v>11358</v>
      </c>
      <c r="C5256" t="s">
        <v>77</v>
      </c>
      <c r="D5256" t="s">
        <v>128</v>
      </c>
      <c r="E5256">
        <v>61</v>
      </c>
      <c r="F5256" t="s">
        <v>79</v>
      </c>
      <c r="G5256">
        <v>2018</v>
      </c>
      <c r="H5256" t="s">
        <v>13</v>
      </c>
      <c r="J5256" t="s">
        <v>80</v>
      </c>
      <c r="K5256">
        <v>84</v>
      </c>
      <c r="L5256" s="18">
        <v>43221</v>
      </c>
      <c r="M5256" s="18">
        <v>45662</v>
      </c>
      <c r="N5256" s="18">
        <v>44426</v>
      </c>
      <c r="O5256">
        <v>36900000</v>
      </c>
      <c r="P5256">
        <v>32000000</v>
      </c>
      <c r="Q5256">
        <v>4900000</v>
      </c>
      <c r="R5256">
        <v>704877</v>
      </c>
      <c r="S5256" t="s">
        <v>255</v>
      </c>
      <c r="T5256">
        <v>0.48368269320742968</v>
      </c>
      <c r="U5256">
        <v>0.65567543332694345</v>
      </c>
      <c r="V5256">
        <v>1.434655719619899</v>
      </c>
      <c r="W5256">
        <v>-0.1977184413794055</v>
      </c>
      <c r="X5256">
        <v>-0.34235834485308059</v>
      </c>
      <c r="Y5256" t="str">
        <f t="shared" si="328"/>
        <v>&gt;72</v>
      </c>
      <c r="Z5256" s="20">
        <f t="shared" si="329"/>
        <v>0.86720867208672092</v>
      </c>
      <c r="AA5256" t="str">
        <f t="shared" si="330"/>
        <v>80%-100%</v>
      </c>
      <c r="AB5256">
        <f t="shared" si="331"/>
        <v>1.4616354768050459E-4</v>
      </c>
    </row>
    <row r="5257" spans="1:28" x14ac:dyDescent="0.25">
      <c r="A5257" t="s">
        <v>11359</v>
      </c>
      <c r="B5257" t="s">
        <v>11360</v>
      </c>
      <c r="C5257" t="s">
        <v>77</v>
      </c>
      <c r="D5257" t="s">
        <v>602</v>
      </c>
      <c r="E5257">
        <v>74</v>
      </c>
      <c r="F5257" t="s">
        <v>95</v>
      </c>
      <c r="G5257">
        <v>2017</v>
      </c>
      <c r="H5257" t="s">
        <v>16</v>
      </c>
      <c r="J5257" t="s">
        <v>96</v>
      </c>
      <c r="K5257">
        <v>72</v>
      </c>
      <c r="L5257" s="18">
        <v>42896</v>
      </c>
      <c r="M5257" s="18">
        <v>45205</v>
      </c>
      <c r="N5257" s="18">
        <v>43096</v>
      </c>
      <c r="O5257">
        <v>53490000</v>
      </c>
      <c r="P5257">
        <v>38990000</v>
      </c>
      <c r="Q5257">
        <v>14500000</v>
      </c>
      <c r="R5257">
        <v>929830</v>
      </c>
      <c r="S5257" t="s">
        <v>294</v>
      </c>
      <c r="T5257">
        <v>1.5752103929167049</v>
      </c>
      <c r="U5257">
        <v>8.7838131299340552E-2</v>
      </c>
      <c r="V5257">
        <v>0.48612183982770601</v>
      </c>
      <c r="W5257">
        <v>0.55056964311226331</v>
      </c>
      <c r="X5257">
        <v>4.4381042127634142E-2</v>
      </c>
      <c r="Y5257" t="str">
        <f t="shared" si="328"/>
        <v>61-72</v>
      </c>
      <c r="Z5257" s="20">
        <f t="shared" si="329"/>
        <v>0.728921293699757</v>
      </c>
      <c r="AA5257" t="str">
        <f t="shared" si="330"/>
        <v>60%-80%</v>
      </c>
      <c r="AB5257">
        <f t="shared" si="331"/>
        <v>1.9280988248980115E-4</v>
      </c>
    </row>
    <row r="5258" spans="1:28" x14ac:dyDescent="0.25">
      <c r="A5258" t="s">
        <v>11361</v>
      </c>
      <c r="B5258" t="s">
        <v>11362</v>
      </c>
      <c r="C5258" t="s">
        <v>77</v>
      </c>
      <c r="D5258" t="s">
        <v>112</v>
      </c>
      <c r="E5258">
        <v>62</v>
      </c>
      <c r="F5258" t="s">
        <v>17</v>
      </c>
      <c r="G5258">
        <v>2019</v>
      </c>
      <c r="H5258" t="s">
        <v>17</v>
      </c>
      <c r="J5258" t="s">
        <v>80</v>
      </c>
      <c r="K5258">
        <v>72</v>
      </c>
      <c r="L5258" s="18">
        <v>43235</v>
      </c>
      <c r="M5258" s="18">
        <v>45427</v>
      </c>
      <c r="N5258" s="18">
        <v>44362</v>
      </c>
      <c r="O5258">
        <v>57460000</v>
      </c>
      <c r="P5258">
        <v>57940000</v>
      </c>
      <c r="Q5258">
        <v>0</v>
      </c>
      <c r="R5258">
        <v>1333920</v>
      </c>
      <c r="S5258" t="s">
        <v>166</v>
      </c>
      <c r="T5258">
        <v>0.85965334532951332</v>
      </c>
      <c r="U5258">
        <v>1.2352465929200329</v>
      </c>
      <c r="V5258">
        <v>-2.4100739104977731E-2</v>
      </c>
      <c r="W5258">
        <v>0.77401951155131044</v>
      </c>
      <c r="X5258">
        <v>-0.49705409964536651</v>
      </c>
      <c r="Y5258" t="str">
        <f t="shared" si="328"/>
        <v>61-72</v>
      </c>
      <c r="Z5258" s="20">
        <f t="shared" si="329"/>
        <v>1.0083536373129134</v>
      </c>
      <c r="AA5258" t="str">
        <f t="shared" si="330"/>
        <v>80%-100%</v>
      </c>
      <c r="AB5258">
        <f t="shared" si="331"/>
        <v>2.7660212990632217E-4</v>
      </c>
    </row>
    <row r="5259" spans="1:28" x14ac:dyDescent="0.25">
      <c r="A5259" t="s">
        <v>11363</v>
      </c>
      <c r="B5259" t="s">
        <v>11364</v>
      </c>
      <c r="C5259" t="s">
        <v>77</v>
      </c>
      <c r="D5259" t="s">
        <v>256</v>
      </c>
      <c r="E5259">
        <v>74</v>
      </c>
      <c r="F5259" t="s">
        <v>87</v>
      </c>
      <c r="G5259">
        <v>2018</v>
      </c>
      <c r="H5259" t="s">
        <v>15</v>
      </c>
      <c r="J5259" t="s">
        <v>80</v>
      </c>
      <c r="K5259">
        <v>36</v>
      </c>
      <c r="L5259" s="18">
        <v>42744</v>
      </c>
      <c r="M5259" s="18">
        <v>44075</v>
      </c>
      <c r="N5259" s="18">
        <v>43039</v>
      </c>
      <c r="O5259">
        <v>30990000</v>
      </c>
      <c r="P5259">
        <v>12990000</v>
      </c>
      <c r="Q5259">
        <v>18000000</v>
      </c>
      <c r="R5259">
        <v>480177</v>
      </c>
      <c r="S5259" t="s">
        <v>238</v>
      </c>
      <c r="T5259">
        <v>-1.5417075940308911</v>
      </c>
      <c r="U5259">
        <v>-1.1840767439091191</v>
      </c>
      <c r="V5259">
        <v>0.2094661248883162</v>
      </c>
      <c r="W5259">
        <v>2.3663102613493071E-2</v>
      </c>
      <c r="X5259">
        <v>-0.4197062222492236</v>
      </c>
      <c r="Y5259" t="str">
        <f t="shared" si="328"/>
        <v>25-36</v>
      </c>
      <c r="Z5259" s="20">
        <f t="shared" si="329"/>
        <v>0.41916747337850918</v>
      </c>
      <c r="AA5259" t="str">
        <f t="shared" si="330"/>
        <v>40%-60%</v>
      </c>
      <c r="AB5259">
        <f t="shared" si="331"/>
        <v>9.956967504200257E-5</v>
      </c>
    </row>
    <row r="5260" spans="1:28" x14ac:dyDescent="0.25">
      <c r="A5260" t="s">
        <v>11365</v>
      </c>
      <c r="B5260" t="s">
        <v>11366</v>
      </c>
      <c r="C5260" t="s">
        <v>77</v>
      </c>
      <c r="D5260" t="s">
        <v>258</v>
      </c>
      <c r="E5260">
        <v>246</v>
      </c>
      <c r="F5260" t="s">
        <v>25</v>
      </c>
      <c r="G5260">
        <v>2020</v>
      </c>
      <c r="H5260" t="s">
        <v>25</v>
      </c>
      <c r="I5260" t="s">
        <v>84</v>
      </c>
      <c r="J5260" t="s">
        <v>80</v>
      </c>
      <c r="K5260">
        <v>84</v>
      </c>
      <c r="L5260" s="18">
        <v>43599</v>
      </c>
      <c r="M5260" s="18">
        <v>46156</v>
      </c>
      <c r="N5260" s="18">
        <v>43783</v>
      </c>
      <c r="O5260">
        <v>29990000</v>
      </c>
      <c r="P5260">
        <v>31333000</v>
      </c>
      <c r="Q5260">
        <v>0</v>
      </c>
      <c r="R5260">
        <v>646461</v>
      </c>
      <c r="S5260" t="s">
        <v>335</v>
      </c>
      <c r="T5260">
        <v>1.138599313032995</v>
      </c>
      <c r="U5260">
        <v>1.3848275077365551</v>
      </c>
      <c r="V5260">
        <v>0.62295852299387799</v>
      </c>
      <c r="W5260">
        <v>-0.60304904551493255</v>
      </c>
      <c r="X5260">
        <v>-0.34235834485308059</v>
      </c>
      <c r="Y5260" t="str">
        <f t="shared" si="328"/>
        <v>&gt;72</v>
      </c>
      <c r="Z5260" s="20">
        <f t="shared" si="329"/>
        <v>1.0447815938646214</v>
      </c>
      <c r="AA5260" t="str">
        <f t="shared" si="330"/>
        <v>80%-100%</v>
      </c>
      <c r="AB5260">
        <f t="shared" si="331"/>
        <v>1.3405038495664729E-4</v>
      </c>
    </row>
    <row r="5261" spans="1:28" x14ac:dyDescent="0.25">
      <c r="A5261" t="s">
        <v>11367</v>
      </c>
      <c r="B5261" t="s">
        <v>11368</v>
      </c>
      <c r="C5261" t="s">
        <v>77</v>
      </c>
      <c r="D5261" t="s">
        <v>180</v>
      </c>
      <c r="E5261">
        <v>38</v>
      </c>
      <c r="F5261" t="s">
        <v>87</v>
      </c>
      <c r="G5261">
        <v>2018</v>
      </c>
      <c r="H5261" t="s">
        <v>15</v>
      </c>
      <c r="J5261" t="s">
        <v>80</v>
      </c>
      <c r="K5261">
        <v>84</v>
      </c>
      <c r="L5261" s="18">
        <v>42825</v>
      </c>
      <c r="M5261" s="18">
        <v>45382</v>
      </c>
      <c r="N5261" s="18">
        <v>43376</v>
      </c>
      <c r="O5261">
        <v>31660800</v>
      </c>
      <c r="P5261">
        <v>28494720</v>
      </c>
      <c r="Q5261">
        <v>3166080</v>
      </c>
      <c r="R5261">
        <v>614116</v>
      </c>
      <c r="S5261" t="s">
        <v>336</v>
      </c>
      <c r="T5261">
        <v>-0.92317523086230224</v>
      </c>
      <c r="U5261">
        <v>0.79032357974038436</v>
      </c>
      <c r="V5261">
        <v>0.222434163914875</v>
      </c>
      <c r="W5261">
        <v>-8.1628292767025198E-2</v>
      </c>
      <c r="X5261">
        <v>-1.11583711881451</v>
      </c>
      <c r="Y5261" t="str">
        <f t="shared" si="328"/>
        <v>&gt;72</v>
      </c>
      <c r="Z5261" s="20">
        <f t="shared" si="329"/>
        <v>0.9</v>
      </c>
      <c r="AA5261" t="str">
        <f t="shared" si="330"/>
        <v>80%-100%</v>
      </c>
      <c r="AB5261">
        <f t="shared" si="331"/>
        <v>1.2734331414893769E-4</v>
      </c>
    </row>
    <row r="5262" spans="1:28" x14ac:dyDescent="0.25">
      <c r="A5262" t="s">
        <v>11369</v>
      </c>
      <c r="B5262" t="s">
        <v>11370</v>
      </c>
      <c r="C5262" t="s">
        <v>77</v>
      </c>
      <c r="D5262" t="s">
        <v>209</v>
      </c>
      <c r="E5262">
        <v>62</v>
      </c>
      <c r="F5262" t="s">
        <v>87</v>
      </c>
      <c r="G5262">
        <v>2019</v>
      </c>
      <c r="H5262" t="s">
        <v>15</v>
      </c>
      <c r="J5262" t="s">
        <v>80</v>
      </c>
      <c r="K5262">
        <v>84</v>
      </c>
      <c r="L5262" s="18">
        <v>43444</v>
      </c>
      <c r="M5262" s="18">
        <v>45942</v>
      </c>
      <c r="N5262" s="18">
        <v>44284</v>
      </c>
      <c r="O5262">
        <v>31893250</v>
      </c>
      <c r="P5262">
        <v>29933925</v>
      </c>
      <c r="Q5262">
        <v>1959325</v>
      </c>
      <c r="R5262">
        <v>610038</v>
      </c>
      <c r="S5262" t="s">
        <v>166</v>
      </c>
      <c r="T5262">
        <v>-0.37741138100766491</v>
      </c>
      <c r="U5262">
        <v>0.94868438787446252</v>
      </c>
      <c r="V5262">
        <v>0.48612183982770601</v>
      </c>
      <c r="W5262">
        <v>-0.45634096077296571</v>
      </c>
      <c r="X5262">
        <v>-0.4197062222492236</v>
      </c>
      <c r="Y5262" t="str">
        <f t="shared" si="328"/>
        <v>&gt;72</v>
      </c>
      <c r="Z5262" s="20">
        <f t="shared" si="329"/>
        <v>0.93856615428029444</v>
      </c>
      <c r="AA5262" t="str">
        <f t="shared" si="330"/>
        <v>80%-100%</v>
      </c>
      <c r="AB5262">
        <f t="shared" si="331"/>
        <v>1.2649769860545833E-4</v>
      </c>
    </row>
    <row r="5263" spans="1:28" x14ac:dyDescent="0.25">
      <c r="A5263" t="s">
        <v>11371</v>
      </c>
      <c r="B5263" t="s">
        <v>11372</v>
      </c>
      <c r="C5263" t="s">
        <v>77</v>
      </c>
      <c r="D5263" t="s">
        <v>98</v>
      </c>
      <c r="E5263">
        <v>76</v>
      </c>
      <c r="F5263" t="s">
        <v>79</v>
      </c>
      <c r="G5263">
        <v>2019</v>
      </c>
      <c r="H5263" t="s">
        <v>13</v>
      </c>
      <c r="J5263" t="s">
        <v>80</v>
      </c>
      <c r="K5263">
        <v>84</v>
      </c>
      <c r="L5263" s="18">
        <v>43423</v>
      </c>
      <c r="M5263" s="18">
        <v>45980</v>
      </c>
      <c r="N5263" s="18">
        <v>43712</v>
      </c>
      <c r="O5263">
        <v>33480000</v>
      </c>
      <c r="P5263">
        <v>16740000</v>
      </c>
      <c r="Q5263">
        <v>16740000</v>
      </c>
      <c r="R5263">
        <v>370888</v>
      </c>
      <c r="S5263" t="s">
        <v>1268</v>
      </c>
      <c r="T5263">
        <v>3.4943527771394541E-2</v>
      </c>
      <c r="U5263">
        <v>-0.85216124758390532</v>
      </c>
      <c r="V5263">
        <v>0.32803285986234038</v>
      </c>
      <c r="W5263">
        <v>-0.6233804720273951</v>
      </c>
      <c r="X5263">
        <v>-0.34235834485308059</v>
      </c>
      <c r="Y5263" t="str">
        <f t="shared" si="328"/>
        <v>&gt;72</v>
      </c>
      <c r="Z5263" s="20">
        <f t="shared" si="329"/>
        <v>0.5</v>
      </c>
      <c r="AA5263" t="str">
        <f t="shared" si="330"/>
        <v>40%-60%</v>
      </c>
      <c r="AB5263">
        <f t="shared" si="331"/>
        <v>7.6907468781258265E-5</v>
      </c>
    </row>
    <row r="5264" spans="1:28" x14ac:dyDescent="0.25">
      <c r="A5264" t="s">
        <v>11373</v>
      </c>
      <c r="B5264" t="s">
        <v>11374</v>
      </c>
      <c r="C5264" t="s">
        <v>77</v>
      </c>
      <c r="D5264" t="s">
        <v>132</v>
      </c>
      <c r="E5264">
        <v>50</v>
      </c>
      <c r="F5264" t="s">
        <v>17</v>
      </c>
      <c r="G5264">
        <v>2018</v>
      </c>
      <c r="H5264" t="s">
        <v>17</v>
      </c>
      <c r="J5264" t="s">
        <v>80</v>
      </c>
      <c r="K5264">
        <v>72</v>
      </c>
      <c r="L5264" s="18">
        <v>42849</v>
      </c>
      <c r="M5264" s="18">
        <v>45040</v>
      </c>
      <c r="N5264" s="18">
        <v>43374</v>
      </c>
      <c r="O5264">
        <v>65490000</v>
      </c>
      <c r="P5264">
        <v>18490000</v>
      </c>
      <c r="Q5264">
        <v>47000000</v>
      </c>
      <c r="R5264">
        <v>454560</v>
      </c>
      <c r="S5264" t="s">
        <v>367</v>
      </c>
      <c r="T5264">
        <v>0.3745299232365023</v>
      </c>
      <c r="U5264">
        <v>-1.7459473681178701</v>
      </c>
      <c r="V5264">
        <v>0.92086653473246149</v>
      </c>
      <c r="W5264">
        <v>-0.53450926668221033</v>
      </c>
      <c r="X5264">
        <v>1.668686467446636</v>
      </c>
      <c r="Y5264" t="str">
        <f t="shared" si="328"/>
        <v>61-72</v>
      </c>
      <c r="Z5264" s="20">
        <f t="shared" si="329"/>
        <v>0.2823331806382654</v>
      </c>
      <c r="AA5264" t="str">
        <f t="shared" si="330"/>
        <v>20%-40%</v>
      </c>
      <c r="AB5264">
        <f t="shared" si="331"/>
        <v>9.4257724728782699E-5</v>
      </c>
    </row>
    <row r="5265" spans="1:28" x14ac:dyDescent="0.25">
      <c r="A5265" t="s">
        <v>11375</v>
      </c>
      <c r="B5265" t="s">
        <v>11376</v>
      </c>
      <c r="C5265" t="s">
        <v>77</v>
      </c>
      <c r="D5265" t="s">
        <v>214</v>
      </c>
      <c r="E5265">
        <v>236</v>
      </c>
      <c r="F5265" t="s">
        <v>117</v>
      </c>
      <c r="G5265">
        <v>2020</v>
      </c>
      <c r="H5265" t="s">
        <v>14</v>
      </c>
      <c r="I5265" t="s">
        <v>84</v>
      </c>
      <c r="J5265" t="s">
        <v>80</v>
      </c>
      <c r="K5265">
        <v>72</v>
      </c>
      <c r="L5265" s="18">
        <v>43669</v>
      </c>
      <c r="M5265" s="18">
        <v>45861</v>
      </c>
      <c r="N5265" s="18">
        <v>43993</v>
      </c>
      <c r="O5265">
        <v>44690000</v>
      </c>
      <c r="P5265">
        <v>22345000</v>
      </c>
      <c r="Q5265">
        <v>22345000</v>
      </c>
      <c r="R5265">
        <v>550271</v>
      </c>
      <c r="S5265" t="s">
        <v>266</v>
      </c>
      <c r="T5265">
        <v>1.453929537393452</v>
      </c>
      <c r="U5265">
        <v>-0.85216124758390532</v>
      </c>
      <c r="V5265">
        <v>0.32803285986234038</v>
      </c>
      <c r="W5265">
        <v>-0.2199810331234569</v>
      </c>
      <c r="X5265">
        <v>0.19907679691992</v>
      </c>
      <c r="Y5265" t="str">
        <f t="shared" si="328"/>
        <v>61-72</v>
      </c>
      <c r="Z5265" s="20">
        <f t="shared" si="329"/>
        <v>0.5</v>
      </c>
      <c r="AA5265" t="str">
        <f t="shared" si="330"/>
        <v>40%-60%</v>
      </c>
      <c r="AB5265">
        <f t="shared" si="331"/>
        <v>1.1410439203676518E-4</v>
      </c>
    </row>
    <row r="5266" spans="1:28" x14ac:dyDescent="0.25">
      <c r="A5266" t="s">
        <v>11377</v>
      </c>
      <c r="B5266" t="s">
        <v>11378</v>
      </c>
      <c r="C5266" t="s">
        <v>77</v>
      </c>
      <c r="D5266" t="s">
        <v>368</v>
      </c>
      <c r="E5266">
        <v>38</v>
      </c>
      <c r="F5266" t="s">
        <v>20</v>
      </c>
      <c r="G5266">
        <v>2019</v>
      </c>
      <c r="H5266" t="s">
        <v>20</v>
      </c>
      <c r="J5266" t="s">
        <v>80</v>
      </c>
      <c r="K5266">
        <v>72</v>
      </c>
      <c r="L5266" s="18">
        <v>43329</v>
      </c>
      <c r="M5266" s="18">
        <v>45521</v>
      </c>
      <c r="N5266" s="18">
        <v>44447</v>
      </c>
      <c r="O5266">
        <v>107983500</v>
      </c>
      <c r="P5266">
        <v>53991750</v>
      </c>
      <c r="Q5266">
        <v>53991750</v>
      </c>
      <c r="R5266">
        <v>1329609</v>
      </c>
      <c r="S5266" t="s">
        <v>234</v>
      </c>
      <c r="T5266">
        <v>0.43517035099812862</v>
      </c>
      <c r="U5266">
        <v>-0.85216124758390532</v>
      </c>
      <c r="V5266">
        <v>0.32803285986234038</v>
      </c>
      <c r="W5266">
        <v>0.51670650171149268</v>
      </c>
      <c r="X5266">
        <v>-0.72909773183379534</v>
      </c>
      <c r="Y5266" t="str">
        <f t="shared" si="328"/>
        <v>61-72</v>
      </c>
      <c r="Z5266" s="20">
        <f t="shared" si="329"/>
        <v>0.5</v>
      </c>
      <c r="AA5266" t="str">
        <f t="shared" si="330"/>
        <v>40%-60%</v>
      </c>
      <c r="AB5266">
        <f t="shared" si="331"/>
        <v>2.757081993992257E-4</v>
      </c>
    </row>
    <row r="5267" spans="1:28" x14ac:dyDescent="0.25">
      <c r="A5267" t="s">
        <v>11379</v>
      </c>
      <c r="B5267" t="s">
        <v>11380</v>
      </c>
      <c r="C5267" t="s">
        <v>77</v>
      </c>
      <c r="D5267" t="s">
        <v>138</v>
      </c>
      <c r="E5267">
        <v>252</v>
      </c>
      <c r="F5267" t="s">
        <v>117</v>
      </c>
      <c r="G5267">
        <v>2018</v>
      </c>
      <c r="H5267" t="s">
        <v>14</v>
      </c>
      <c r="J5267" t="s">
        <v>80</v>
      </c>
      <c r="K5267">
        <v>24</v>
      </c>
      <c r="L5267" s="18">
        <v>42852</v>
      </c>
      <c r="M5267" s="18">
        <v>43582</v>
      </c>
      <c r="N5267" s="18">
        <v>43186</v>
      </c>
      <c r="O5267">
        <v>45350000</v>
      </c>
      <c r="P5267">
        <v>22350000</v>
      </c>
      <c r="Q5267">
        <v>23000000</v>
      </c>
      <c r="R5267">
        <v>1053677</v>
      </c>
      <c r="S5267" t="s">
        <v>403</v>
      </c>
      <c r="T5267">
        <v>0.89603760198648907</v>
      </c>
      <c r="U5267">
        <v>-0.88158834619914217</v>
      </c>
      <c r="V5267">
        <v>-1.228650355179018</v>
      </c>
      <c r="W5267">
        <v>-3.1997732983032309E-2</v>
      </c>
      <c r="X5267">
        <v>-0.80644560922993824</v>
      </c>
      <c r="Y5267" t="str">
        <f t="shared" si="328"/>
        <v>&lt;=24</v>
      </c>
      <c r="Z5267" s="20">
        <f t="shared" si="329"/>
        <v>0.4928335170893054</v>
      </c>
      <c r="AA5267" t="str">
        <f t="shared" si="330"/>
        <v>40%-60%</v>
      </c>
      <c r="AB5267">
        <f t="shared" si="331"/>
        <v>2.1849084085500168E-4</v>
      </c>
    </row>
    <row r="5268" spans="1:28" x14ac:dyDescent="0.25">
      <c r="A5268" t="s">
        <v>11381</v>
      </c>
      <c r="B5268" t="s">
        <v>11382</v>
      </c>
      <c r="C5268" t="s">
        <v>77</v>
      </c>
      <c r="D5268" t="s">
        <v>560</v>
      </c>
      <c r="E5268">
        <v>38</v>
      </c>
      <c r="F5268" t="s">
        <v>79</v>
      </c>
      <c r="G5268">
        <v>2019</v>
      </c>
      <c r="H5268" t="s">
        <v>13</v>
      </c>
      <c r="I5268" t="s">
        <v>84</v>
      </c>
      <c r="J5268" t="s">
        <v>80</v>
      </c>
      <c r="K5268">
        <v>60</v>
      </c>
      <c r="L5268" s="18">
        <v>43490</v>
      </c>
      <c r="M5268" s="18">
        <v>45316</v>
      </c>
      <c r="N5268" s="18">
        <v>44256</v>
      </c>
      <c r="O5268">
        <v>34590000</v>
      </c>
      <c r="P5268">
        <v>34590000</v>
      </c>
      <c r="Q5268">
        <v>0</v>
      </c>
      <c r="R5268">
        <v>878954</v>
      </c>
      <c r="S5268" t="s">
        <v>162</v>
      </c>
      <c r="T5268">
        <v>-1.517451422926241</v>
      </c>
      <c r="U5268">
        <v>1.2009447865714571</v>
      </c>
      <c r="V5268">
        <v>-0.2042332907365097</v>
      </c>
      <c r="W5268">
        <v>-0.39206946385007041</v>
      </c>
      <c r="X5268">
        <v>-1.270532873606796</v>
      </c>
      <c r="Y5268" t="str">
        <f t="shared" si="328"/>
        <v>49-60</v>
      </c>
      <c r="Z5268" s="20">
        <f t="shared" si="329"/>
        <v>1</v>
      </c>
      <c r="AA5268" t="str">
        <f t="shared" si="330"/>
        <v>80%-100%</v>
      </c>
      <c r="AB5268">
        <f t="shared" si="331"/>
        <v>1.8226021687183753E-4</v>
      </c>
    </row>
    <row r="5269" spans="1:28" x14ac:dyDescent="0.25">
      <c r="A5269" t="s">
        <v>1076</v>
      </c>
      <c r="B5269" t="s">
        <v>1077</v>
      </c>
      <c r="C5269" t="s">
        <v>77</v>
      </c>
      <c r="D5269" t="s">
        <v>463</v>
      </c>
      <c r="E5269">
        <v>49</v>
      </c>
      <c r="F5269" t="s">
        <v>117</v>
      </c>
      <c r="G5269">
        <v>2018</v>
      </c>
      <c r="H5269" t="s">
        <v>14</v>
      </c>
      <c r="J5269" t="s">
        <v>80</v>
      </c>
      <c r="K5269">
        <v>24</v>
      </c>
      <c r="L5269" s="18">
        <v>43000</v>
      </c>
      <c r="M5269" s="18">
        <v>43730</v>
      </c>
      <c r="N5269" s="18">
        <v>43524</v>
      </c>
      <c r="O5269">
        <v>43350000</v>
      </c>
      <c r="P5269">
        <v>6850000</v>
      </c>
      <c r="Q5269">
        <v>36500000</v>
      </c>
      <c r="R5269">
        <v>344494</v>
      </c>
      <c r="S5269" t="s">
        <v>135</v>
      </c>
      <c r="T5269">
        <v>0.94454994419579019</v>
      </c>
      <c r="U5269">
        <v>-2.2564194693303068</v>
      </c>
      <c r="V5269">
        <v>-0.1462340800337556</v>
      </c>
      <c r="W5269">
        <v>-0.66960935052882065</v>
      </c>
      <c r="X5269">
        <v>1.127251325673635</v>
      </c>
      <c r="Y5269" t="str">
        <f t="shared" si="328"/>
        <v>&lt;=24</v>
      </c>
      <c r="Z5269" s="20">
        <f t="shared" si="329"/>
        <v>0.2</v>
      </c>
      <c r="AA5269" t="str">
        <f t="shared" si="330"/>
        <v>20%</v>
      </c>
      <c r="AB5269">
        <f t="shared" si="331"/>
        <v>7.1434399469194967E-5</v>
      </c>
    </row>
    <row r="5270" spans="1:28" x14ac:dyDescent="0.25">
      <c r="A5270" t="s">
        <v>11383</v>
      </c>
      <c r="B5270" t="s">
        <v>11384</v>
      </c>
      <c r="C5270" t="s">
        <v>77</v>
      </c>
      <c r="D5270" t="s">
        <v>436</v>
      </c>
      <c r="E5270">
        <v>49</v>
      </c>
      <c r="F5270" t="s">
        <v>117</v>
      </c>
      <c r="G5270">
        <v>2019</v>
      </c>
      <c r="H5270" t="s">
        <v>14</v>
      </c>
      <c r="J5270" t="s">
        <v>80</v>
      </c>
      <c r="K5270">
        <v>84</v>
      </c>
      <c r="L5270" s="18">
        <v>43385</v>
      </c>
      <c r="M5270" s="18">
        <v>46001</v>
      </c>
      <c r="N5270" s="18">
        <v>43832</v>
      </c>
      <c r="O5270">
        <v>42000000</v>
      </c>
      <c r="P5270">
        <v>21000000</v>
      </c>
      <c r="Q5270">
        <v>21000000</v>
      </c>
      <c r="R5270">
        <v>488496</v>
      </c>
      <c r="S5270" t="s">
        <v>99</v>
      </c>
      <c r="T5270">
        <v>1.0537027141667179</v>
      </c>
      <c r="U5270">
        <v>-0.85216124758390532</v>
      </c>
      <c r="V5270">
        <v>1.185489993161002E-2</v>
      </c>
      <c r="W5270">
        <v>-0.66834114639371578</v>
      </c>
      <c r="X5270">
        <v>-0.49705409964536651</v>
      </c>
      <c r="Y5270" t="str">
        <f t="shared" si="328"/>
        <v>&gt;72</v>
      </c>
      <c r="Z5270" s="20">
        <f t="shared" si="329"/>
        <v>0.5</v>
      </c>
      <c r="AA5270" t="str">
        <f t="shared" si="330"/>
        <v>40%-60%</v>
      </c>
      <c r="AB5270">
        <f t="shared" si="331"/>
        <v>1.0129470586745739E-4</v>
      </c>
    </row>
    <row r="5271" spans="1:28" x14ac:dyDescent="0.25">
      <c r="A5271" t="s">
        <v>11385</v>
      </c>
      <c r="B5271" t="s">
        <v>11386</v>
      </c>
      <c r="C5271" t="s">
        <v>77</v>
      </c>
      <c r="D5271" t="s">
        <v>212</v>
      </c>
      <c r="E5271">
        <v>236</v>
      </c>
      <c r="F5271" t="s">
        <v>12</v>
      </c>
      <c r="G5271">
        <v>2017</v>
      </c>
      <c r="H5271" t="s">
        <v>12</v>
      </c>
      <c r="J5271" t="s">
        <v>80</v>
      </c>
      <c r="K5271">
        <v>72</v>
      </c>
      <c r="L5271" s="18">
        <v>42940</v>
      </c>
      <c r="M5271" s="18">
        <v>45131</v>
      </c>
      <c r="N5271" s="18">
        <v>43644</v>
      </c>
      <c r="O5271">
        <v>76990000</v>
      </c>
      <c r="P5271">
        <v>69291000</v>
      </c>
      <c r="Q5271">
        <v>7699000</v>
      </c>
      <c r="R5271">
        <v>1576637</v>
      </c>
      <c r="S5271" t="s">
        <v>164</v>
      </c>
      <c r="T5271">
        <v>0.77475674646323633</v>
      </c>
      <c r="U5271">
        <v>0.79032357974038436</v>
      </c>
      <c r="V5271">
        <v>0.80229979975843724</v>
      </c>
      <c r="W5271">
        <v>-0.39248819359015108</v>
      </c>
      <c r="X5271">
        <v>-3.2966835268508812E-2</v>
      </c>
      <c r="Y5271" t="str">
        <f t="shared" si="328"/>
        <v>61-72</v>
      </c>
      <c r="Z5271" s="20">
        <f t="shared" si="329"/>
        <v>0.9</v>
      </c>
      <c r="AA5271" t="str">
        <f t="shared" si="330"/>
        <v>80%-100%</v>
      </c>
      <c r="AB5271">
        <f t="shared" si="331"/>
        <v>3.2693201413061811E-4</v>
      </c>
    </row>
    <row r="5272" spans="1:28" x14ac:dyDescent="0.25">
      <c r="A5272" t="s">
        <v>11387</v>
      </c>
      <c r="B5272" t="s">
        <v>11388</v>
      </c>
      <c r="C5272" t="s">
        <v>77</v>
      </c>
      <c r="D5272" t="s">
        <v>271</v>
      </c>
      <c r="E5272">
        <v>38</v>
      </c>
      <c r="F5272" t="s">
        <v>117</v>
      </c>
      <c r="G5272">
        <v>2019</v>
      </c>
      <c r="H5272" t="s">
        <v>14</v>
      </c>
      <c r="J5272" t="s">
        <v>80</v>
      </c>
      <c r="K5272">
        <v>84</v>
      </c>
      <c r="L5272" s="18">
        <v>43249</v>
      </c>
      <c r="M5272" s="18">
        <v>45806</v>
      </c>
      <c r="N5272" s="18">
        <v>43727</v>
      </c>
      <c r="O5272">
        <v>42025750</v>
      </c>
      <c r="P5272">
        <v>34025750</v>
      </c>
      <c r="Q5272">
        <v>8000000</v>
      </c>
      <c r="R5272">
        <v>675045</v>
      </c>
      <c r="S5272" t="s">
        <v>490</v>
      </c>
      <c r="T5272">
        <v>1.1992397407946209</v>
      </c>
      <c r="U5272">
        <v>0.41928838433031168</v>
      </c>
      <c r="V5272">
        <v>0.16600019220275911</v>
      </c>
      <c r="W5272">
        <v>-0.4360825530801114</v>
      </c>
      <c r="X5272">
        <v>0.35377255171220601</v>
      </c>
      <c r="Y5272" t="str">
        <f t="shared" si="328"/>
        <v>&gt;72</v>
      </c>
      <c r="Z5272" s="20">
        <f t="shared" si="329"/>
        <v>0.80964051801574033</v>
      </c>
      <c r="AA5272" t="str">
        <f t="shared" si="330"/>
        <v>80%-100%</v>
      </c>
      <c r="AB5272">
        <f t="shared" si="331"/>
        <v>1.399775734546399E-4</v>
      </c>
    </row>
    <row r="5273" spans="1:28" x14ac:dyDescent="0.25">
      <c r="A5273" t="s">
        <v>11389</v>
      </c>
      <c r="B5273" t="s">
        <v>11390</v>
      </c>
      <c r="C5273" t="s">
        <v>77</v>
      </c>
      <c r="D5273" t="s">
        <v>613</v>
      </c>
      <c r="E5273">
        <v>236</v>
      </c>
      <c r="F5273" t="s">
        <v>25</v>
      </c>
      <c r="G5273">
        <v>2022</v>
      </c>
      <c r="H5273" t="s">
        <v>25</v>
      </c>
      <c r="I5273" t="s">
        <v>84</v>
      </c>
      <c r="J5273" t="s">
        <v>80</v>
      </c>
      <c r="K5273">
        <v>84</v>
      </c>
      <c r="L5273" s="18">
        <v>44538</v>
      </c>
      <c r="M5273" s="18">
        <v>46977</v>
      </c>
      <c r="N5273" s="18">
        <v>44515</v>
      </c>
      <c r="O5273">
        <v>43750000</v>
      </c>
      <c r="P5273">
        <v>43750000</v>
      </c>
      <c r="Q5273">
        <v>0</v>
      </c>
      <c r="R5273">
        <v>989356</v>
      </c>
      <c r="S5273" t="s">
        <v>173</v>
      </c>
      <c r="T5273">
        <v>0.31388949547487588</v>
      </c>
      <c r="U5273">
        <v>1.2009447865714571</v>
      </c>
      <c r="V5273">
        <v>0.16994387989697479</v>
      </c>
      <c r="W5273">
        <v>1.335268711358256</v>
      </c>
      <c r="X5273">
        <v>0.66316406129677774</v>
      </c>
      <c r="Y5273" t="str">
        <f t="shared" si="328"/>
        <v>&gt;72</v>
      </c>
      <c r="Z5273" s="20">
        <f t="shared" si="329"/>
        <v>1</v>
      </c>
      <c r="AA5273" t="str">
        <f t="shared" si="330"/>
        <v>80%-100%</v>
      </c>
      <c r="AB5273">
        <f t="shared" si="331"/>
        <v>2.0515321521200619E-4</v>
      </c>
    </row>
    <row r="5274" spans="1:28" x14ac:dyDescent="0.25">
      <c r="A5274" t="s">
        <v>11391</v>
      </c>
      <c r="B5274" t="s">
        <v>11392</v>
      </c>
      <c r="C5274" t="s">
        <v>77</v>
      </c>
      <c r="D5274" t="s">
        <v>231</v>
      </c>
      <c r="E5274">
        <v>60</v>
      </c>
      <c r="F5274" t="s">
        <v>12</v>
      </c>
      <c r="G5274">
        <v>2020</v>
      </c>
      <c r="H5274" t="s">
        <v>12</v>
      </c>
      <c r="I5274" t="s">
        <v>84</v>
      </c>
      <c r="J5274" t="s">
        <v>80</v>
      </c>
      <c r="K5274">
        <v>84</v>
      </c>
      <c r="L5274" s="18">
        <v>43624</v>
      </c>
      <c r="M5274" s="18">
        <v>46240</v>
      </c>
      <c r="N5274" s="18">
        <v>44411</v>
      </c>
      <c r="O5274">
        <v>73070000</v>
      </c>
      <c r="P5274">
        <v>66883462</v>
      </c>
      <c r="Q5274">
        <v>6186538</v>
      </c>
      <c r="R5274">
        <v>1429835</v>
      </c>
      <c r="S5274" t="s">
        <v>338</v>
      </c>
      <c r="T5274">
        <v>0.64134780538765834</v>
      </c>
      <c r="U5274">
        <v>0.85328860761069469</v>
      </c>
      <c r="V5274">
        <v>0.11367408359055289</v>
      </c>
      <c r="W5274">
        <v>2.3791059280305462</v>
      </c>
      <c r="X5274">
        <v>0.19907679691992</v>
      </c>
      <c r="Y5274" t="str">
        <f t="shared" si="328"/>
        <v>&gt;72</v>
      </c>
      <c r="Z5274" s="20">
        <f t="shared" si="329"/>
        <v>0.9153340905980567</v>
      </c>
      <c r="AA5274" t="str">
        <f t="shared" si="330"/>
        <v>80%-100%</v>
      </c>
      <c r="AB5274">
        <f t="shared" si="331"/>
        <v>2.9649109872751452E-4</v>
      </c>
    </row>
    <row r="5275" spans="1:28" x14ac:dyDescent="0.25">
      <c r="A5275" t="s">
        <v>11393</v>
      </c>
      <c r="B5275" t="s">
        <v>11394</v>
      </c>
      <c r="C5275" t="s">
        <v>77</v>
      </c>
      <c r="D5275" t="s">
        <v>78</v>
      </c>
      <c r="E5275">
        <v>236</v>
      </c>
      <c r="F5275" t="s">
        <v>17</v>
      </c>
      <c r="G5275">
        <v>2017</v>
      </c>
      <c r="H5275" t="s">
        <v>17</v>
      </c>
      <c r="J5275" t="s">
        <v>80</v>
      </c>
      <c r="K5275">
        <v>84</v>
      </c>
      <c r="L5275" s="18">
        <v>42753</v>
      </c>
      <c r="M5275" s="18">
        <v>45309</v>
      </c>
      <c r="N5275" s="18">
        <v>43102</v>
      </c>
      <c r="O5275">
        <v>61990000</v>
      </c>
      <c r="P5275">
        <v>30995000</v>
      </c>
      <c r="Q5275">
        <v>30995000</v>
      </c>
      <c r="R5275">
        <v>717058</v>
      </c>
      <c r="S5275" t="s">
        <v>544</v>
      </c>
      <c r="T5275">
        <v>0.55645120652138136</v>
      </c>
      <c r="U5275">
        <v>-0.85216124758390532</v>
      </c>
      <c r="V5275">
        <v>0.92086653473246149</v>
      </c>
      <c r="W5275">
        <v>-0.76667725027875533</v>
      </c>
      <c r="X5275">
        <v>2.0554258544273512</v>
      </c>
      <c r="Y5275" t="str">
        <f t="shared" si="328"/>
        <v>&gt;72</v>
      </c>
      <c r="Z5275" s="20">
        <f t="shared" si="329"/>
        <v>0.5</v>
      </c>
      <c r="AA5275" t="str">
        <f t="shared" si="330"/>
        <v>40%-60%</v>
      </c>
      <c r="AB5275">
        <f t="shared" si="331"/>
        <v>1.4868940421192245E-4</v>
      </c>
    </row>
    <row r="5276" spans="1:28" x14ac:dyDescent="0.25">
      <c r="A5276" t="s">
        <v>11395</v>
      </c>
      <c r="B5276" t="s">
        <v>11396</v>
      </c>
      <c r="C5276" t="s">
        <v>77</v>
      </c>
      <c r="D5276" t="s">
        <v>240</v>
      </c>
      <c r="E5276">
        <v>38</v>
      </c>
      <c r="F5276" t="s">
        <v>12</v>
      </c>
      <c r="G5276">
        <v>2019</v>
      </c>
      <c r="H5276" t="s">
        <v>12</v>
      </c>
      <c r="I5276" t="s">
        <v>84</v>
      </c>
      <c r="J5276" t="s">
        <v>80</v>
      </c>
      <c r="K5276">
        <v>84</v>
      </c>
      <c r="L5276" s="18">
        <v>43467</v>
      </c>
      <c r="M5276" s="18">
        <v>46054</v>
      </c>
      <c r="N5276" s="18">
        <v>43840</v>
      </c>
      <c r="O5276">
        <v>73390000</v>
      </c>
      <c r="P5276">
        <v>36695000</v>
      </c>
      <c r="Q5276">
        <v>36695000</v>
      </c>
      <c r="R5276">
        <v>810960</v>
      </c>
      <c r="S5276" t="s">
        <v>184</v>
      </c>
      <c r="T5276">
        <v>1.3690329385271749</v>
      </c>
      <c r="U5276">
        <v>-0.85216124758390532</v>
      </c>
      <c r="V5276">
        <v>0.4070773498450232</v>
      </c>
      <c r="W5276">
        <v>-0.18698183712014191</v>
      </c>
      <c r="X5276">
        <v>0.27642467431606299</v>
      </c>
      <c r="Y5276" t="str">
        <f t="shared" si="328"/>
        <v>&gt;72</v>
      </c>
      <c r="Z5276" s="20">
        <f t="shared" si="329"/>
        <v>0.5</v>
      </c>
      <c r="AA5276" t="str">
        <f t="shared" si="330"/>
        <v>40%-60%</v>
      </c>
      <c r="AB5276">
        <f t="shared" si="331"/>
        <v>1.6816095663070577E-4</v>
      </c>
    </row>
    <row r="5277" spans="1:28" x14ac:dyDescent="0.25">
      <c r="A5277" t="s">
        <v>11397</v>
      </c>
      <c r="B5277" t="s">
        <v>11398</v>
      </c>
      <c r="C5277" t="s">
        <v>77</v>
      </c>
      <c r="D5277" t="s">
        <v>282</v>
      </c>
      <c r="E5277">
        <v>7</v>
      </c>
      <c r="F5277" t="s">
        <v>117</v>
      </c>
      <c r="G5277">
        <v>2020</v>
      </c>
      <c r="H5277" t="s">
        <v>14</v>
      </c>
      <c r="I5277" t="s">
        <v>84</v>
      </c>
      <c r="J5277" t="s">
        <v>80</v>
      </c>
      <c r="K5277">
        <v>72</v>
      </c>
      <c r="L5277" s="18">
        <v>43476</v>
      </c>
      <c r="M5277" s="18">
        <v>45962</v>
      </c>
      <c r="N5277" s="18">
        <v>44131</v>
      </c>
      <c r="O5277">
        <v>45000000</v>
      </c>
      <c r="P5277">
        <v>15000000</v>
      </c>
      <c r="Q5277">
        <v>30000000</v>
      </c>
      <c r="R5277">
        <v>370298</v>
      </c>
      <c r="S5277" t="s">
        <v>283</v>
      </c>
      <c r="T5277">
        <v>0.25324906771324951</v>
      </c>
      <c r="U5277">
        <v>-1.536529925635693</v>
      </c>
      <c r="V5277">
        <v>1.185489993161002E-2</v>
      </c>
      <c r="W5277">
        <v>-0.40390681021974201</v>
      </c>
      <c r="X5277">
        <v>4.4381042127634142E-2</v>
      </c>
      <c r="Y5277" t="str">
        <f t="shared" si="328"/>
        <v>61-72</v>
      </c>
      <c r="Z5277" s="20">
        <f t="shared" si="329"/>
        <v>0.33333333333333331</v>
      </c>
      <c r="AA5277" t="str">
        <f t="shared" si="330"/>
        <v>20%-40%</v>
      </c>
      <c r="AB5277">
        <f t="shared" si="331"/>
        <v>7.6785126169523875E-5</v>
      </c>
    </row>
    <row r="5278" spans="1:28" x14ac:dyDescent="0.25">
      <c r="A5278" t="s">
        <v>11399</v>
      </c>
      <c r="B5278" t="s">
        <v>11400</v>
      </c>
      <c r="C5278" t="s">
        <v>77</v>
      </c>
      <c r="D5278" t="s">
        <v>219</v>
      </c>
      <c r="E5278">
        <v>246</v>
      </c>
      <c r="F5278" t="s">
        <v>117</v>
      </c>
      <c r="G5278">
        <v>2021</v>
      </c>
      <c r="H5278" t="s">
        <v>29</v>
      </c>
      <c r="I5278" t="s">
        <v>84</v>
      </c>
      <c r="J5278" t="s">
        <v>80</v>
      </c>
      <c r="K5278">
        <v>29</v>
      </c>
      <c r="L5278" s="18">
        <v>44036</v>
      </c>
      <c r="M5278" s="18">
        <v>44919</v>
      </c>
      <c r="N5278" s="18">
        <v>44091</v>
      </c>
      <c r="O5278">
        <v>58690000</v>
      </c>
      <c r="P5278">
        <v>22690000</v>
      </c>
      <c r="Q5278">
        <v>36000000</v>
      </c>
      <c r="R5278">
        <v>871314</v>
      </c>
      <c r="S5278" t="s">
        <v>182</v>
      </c>
      <c r="T5278">
        <v>-1.408298652955313</v>
      </c>
      <c r="U5278">
        <v>-1.3177744919970571</v>
      </c>
      <c r="V5278">
        <v>-4.4146365390986242</v>
      </c>
      <c r="W5278">
        <v>0.95955336219760412</v>
      </c>
      <c r="X5278">
        <v>1.3592949578620639</v>
      </c>
      <c r="Y5278" t="str">
        <f t="shared" si="328"/>
        <v>25-36</v>
      </c>
      <c r="Z5278" s="20">
        <f t="shared" si="329"/>
        <v>0.3866075992502982</v>
      </c>
      <c r="AA5278" t="str">
        <f t="shared" si="330"/>
        <v>20%-40%</v>
      </c>
      <c r="AB5278">
        <f t="shared" si="331"/>
        <v>1.8067598373005668E-4</v>
      </c>
    </row>
    <row r="5279" spans="1:28" x14ac:dyDescent="0.25">
      <c r="A5279" t="s">
        <v>11401</v>
      </c>
      <c r="B5279" t="s">
        <v>11402</v>
      </c>
      <c r="C5279" t="s">
        <v>77</v>
      </c>
      <c r="D5279" t="s">
        <v>404</v>
      </c>
      <c r="E5279">
        <v>61</v>
      </c>
      <c r="F5279" t="s">
        <v>12</v>
      </c>
      <c r="G5279">
        <v>2020</v>
      </c>
      <c r="H5279" t="s">
        <v>12</v>
      </c>
      <c r="I5279" t="s">
        <v>84</v>
      </c>
      <c r="J5279" t="s">
        <v>80</v>
      </c>
      <c r="K5279">
        <v>24</v>
      </c>
      <c r="L5279" s="18">
        <v>43953</v>
      </c>
      <c r="M5279" s="18">
        <v>44597</v>
      </c>
      <c r="N5279" s="18">
        <v>44008</v>
      </c>
      <c r="O5279">
        <v>64250000</v>
      </c>
      <c r="P5279">
        <v>34125000</v>
      </c>
      <c r="Q5279">
        <v>30125000</v>
      </c>
      <c r="R5279">
        <v>1698930</v>
      </c>
      <c r="S5279" t="s">
        <v>382</v>
      </c>
      <c r="T5279">
        <v>-1.092968428594856</v>
      </c>
      <c r="U5279">
        <v>-0.7243414166637272</v>
      </c>
      <c r="V5279">
        <v>-0.50193428495582826</v>
      </c>
      <c r="W5279">
        <v>2.1525816353822669</v>
      </c>
      <c r="X5279">
        <v>-0.72909773183379534</v>
      </c>
      <c r="Y5279" t="str">
        <f t="shared" si="328"/>
        <v>&lt;=24</v>
      </c>
      <c r="Z5279" s="20">
        <f t="shared" si="329"/>
        <v>0.5311284046692607</v>
      </c>
      <c r="AA5279" t="str">
        <f t="shared" si="330"/>
        <v>40%-60%</v>
      </c>
      <c r="AB5279">
        <f t="shared" si="331"/>
        <v>3.5229073449813181E-4</v>
      </c>
    </row>
    <row r="5280" spans="1:28" x14ac:dyDescent="0.25">
      <c r="A5280" t="s">
        <v>11403</v>
      </c>
      <c r="B5280" t="s">
        <v>11404</v>
      </c>
      <c r="C5280" t="s">
        <v>77</v>
      </c>
      <c r="D5280" t="s">
        <v>239</v>
      </c>
      <c r="E5280">
        <v>46</v>
      </c>
      <c r="F5280" t="s">
        <v>117</v>
      </c>
      <c r="G5280">
        <v>2019</v>
      </c>
      <c r="H5280" t="s">
        <v>14</v>
      </c>
      <c r="J5280" t="s">
        <v>80</v>
      </c>
      <c r="K5280">
        <v>24</v>
      </c>
      <c r="L5280" s="18">
        <v>43402</v>
      </c>
      <c r="M5280" s="18">
        <v>44133</v>
      </c>
      <c r="N5280" s="18">
        <v>43767</v>
      </c>
      <c r="O5280">
        <v>42089999</v>
      </c>
      <c r="P5280">
        <v>16089999</v>
      </c>
      <c r="Q5280">
        <v>26000000</v>
      </c>
      <c r="R5280">
        <v>803755</v>
      </c>
      <c r="S5280" t="s">
        <v>430</v>
      </c>
      <c r="T5280">
        <v>1.187111655242296</v>
      </c>
      <c r="U5280">
        <v>-1.3355607090946</v>
      </c>
      <c r="V5280">
        <v>-0.38336754998180411</v>
      </c>
      <c r="W5280">
        <v>0.31094378280391338</v>
      </c>
      <c r="X5280">
        <v>0.43112042910834891</v>
      </c>
      <c r="Y5280" t="str">
        <f t="shared" si="328"/>
        <v>&lt;=24</v>
      </c>
      <c r="Z5280" s="20">
        <f t="shared" si="329"/>
        <v>0.3822760604009518</v>
      </c>
      <c r="AA5280" t="str">
        <f t="shared" si="330"/>
        <v>20%-40%</v>
      </c>
      <c r="AB5280">
        <f t="shared" si="331"/>
        <v>1.6666692524503417E-4</v>
      </c>
    </row>
    <row r="5281" spans="1:28" x14ac:dyDescent="0.25">
      <c r="A5281" t="s">
        <v>11405</v>
      </c>
      <c r="B5281" t="s">
        <v>11406</v>
      </c>
      <c r="C5281" t="s">
        <v>77</v>
      </c>
      <c r="D5281" t="s">
        <v>141</v>
      </c>
      <c r="E5281">
        <v>38</v>
      </c>
      <c r="F5281" t="s">
        <v>142</v>
      </c>
      <c r="G5281">
        <v>2017</v>
      </c>
      <c r="H5281" t="s">
        <v>143</v>
      </c>
      <c r="J5281" t="s">
        <v>80</v>
      </c>
      <c r="K5281">
        <v>60</v>
      </c>
      <c r="L5281" s="18">
        <v>42918</v>
      </c>
      <c r="M5281" s="18">
        <v>44599</v>
      </c>
      <c r="N5281" s="18">
        <v>44378</v>
      </c>
      <c r="O5281">
        <v>27990000</v>
      </c>
      <c r="P5281">
        <v>19000000</v>
      </c>
      <c r="Q5281">
        <v>8990000</v>
      </c>
      <c r="R5281">
        <v>444152</v>
      </c>
      <c r="S5281" t="s">
        <v>322</v>
      </c>
      <c r="T5281">
        <v>0.87178143088183857</v>
      </c>
      <c r="U5281">
        <v>-0.1179136090738957</v>
      </c>
      <c r="V5281">
        <v>-0.47415172761671498</v>
      </c>
      <c r="W5281">
        <v>-0.85488763530648548</v>
      </c>
      <c r="X5281">
        <v>-0.57440197704150942</v>
      </c>
      <c r="Y5281" t="str">
        <f t="shared" si="328"/>
        <v>49-60</v>
      </c>
      <c r="Z5281" s="20">
        <f t="shared" si="329"/>
        <v>0.67881386209360484</v>
      </c>
      <c r="AA5281" t="str">
        <f t="shared" si="330"/>
        <v>60%-80%</v>
      </c>
      <c r="AB5281">
        <f t="shared" si="331"/>
        <v>9.2099518113644612E-5</v>
      </c>
    </row>
    <row r="5282" spans="1:28" x14ac:dyDescent="0.25">
      <c r="A5282" t="s">
        <v>11407</v>
      </c>
      <c r="B5282" t="s">
        <v>11408</v>
      </c>
      <c r="C5282" t="s">
        <v>77</v>
      </c>
      <c r="D5282" t="s">
        <v>141</v>
      </c>
      <c r="E5282">
        <v>236</v>
      </c>
      <c r="F5282" t="s">
        <v>142</v>
      </c>
      <c r="G5282">
        <v>2017</v>
      </c>
      <c r="H5282" t="s">
        <v>143</v>
      </c>
      <c r="J5282" t="s">
        <v>80</v>
      </c>
      <c r="K5282">
        <v>72</v>
      </c>
      <c r="L5282" s="18">
        <v>43011</v>
      </c>
      <c r="M5282" s="18">
        <v>44995</v>
      </c>
      <c r="N5282" s="18">
        <v>43350</v>
      </c>
      <c r="O5282">
        <v>32639999</v>
      </c>
      <c r="P5282">
        <v>17639999</v>
      </c>
      <c r="Q5282">
        <v>15000000</v>
      </c>
      <c r="R5282">
        <v>393125</v>
      </c>
      <c r="S5282" t="s">
        <v>139</v>
      </c>
      <c r="T5282">
        <v>1.5266980507074039</v>
      </c>
      <c r="U5282">
        <v>-0.68610125851760306</v>
      </c>
      <c r="V5282">
        <v>-0.48283516006376248</v>
      </c>
      <c r="W5282">
        <v>-0.4654158558401813</v>
      </c>
      <c r="X5282">
        <v>0.81785981608906366</v>
      </c>
      <c r="Y5282" t="str">
        <f t="shared" si="328"/>
        <v>61-72</v>
      </c>
      <c r="Z5282" s="20">
        <f t="shared" si="329"/>
        <v>0.54044116239096696</v>
      </c>
      <c r="AA5282" t="str">
        <f t="shared" si="330"/>
        <v>40%-60%</v>
      </c>
      <c r="AB5282">
        <f t="shared" si="331"/>
        <v>8.1518541081491327E-5</v>
      </c>
    </row>
    <row r="5283" spans="1:28" x14ac:dyDescent="0.25">
      <c r="A5283" t="s">
        <v>11409</v>
      </c>
      <c r="B5283" t="s">
        <v>11410</v>
      </c>
      <c r="C5283" t="s">
        <v>77</v>
      </c>
      <c r="D5283" t="s">
        <v>291</v>
      </c>
      <c r="E5283">
        <v>76</v>
      </c>
      <c r="F5283" t="s">
        <v>87</v>
      </c>
      <c r="G5283">
        <v>2017</v>
      </c>
      <c r="H5283" t="s">
        <v>15</v>
      </c>
      <c r="J5283" t="s">
        <v>80</v>
      </c>
      <c r="K5283">
        <v>72</v>
      </c>
      <c r="L5283" s="18">
        <v>42690</v>
      </c>
      <c r="M5283" s="18">
        <v>44881</v>
      </c>
      <c r="N5283" s="18">
        <v>43229</v>
      </c>
      <c r="O5283">
        <v>37240000</v>
      </c>
      <c r="P5283">
        <v>35378000</v>
      </c>
      <c r="Q5283">
        <v>1862000</v>
      </c>
      <c r="R5283">
        <v>735329</v>
      </c>
      <c r="S5283" t="s">
        <v>413</v>
      </c>
      <c r="T5283">
        <v>1.3447767674225239</v>
      </c>
      <c r="U5283">
        <v>0.99563418315592023</v>
      </c>
      <c r="V5283">
        <v>-0.40882027097867801</v>
      </c>
      <c r="W5283">
        <v>-0.30506704243126831</v>
      </c>
      <c r="X5283">
        <v>1.0499034482774929</v>
      </c>
      <c r="Y5283" t="str">
        <f t="shared" si="328"/>
        <v>61-72</v>
      </c>
      <c r="Z5283" s="20">
        <f t="shared" si="329"/>
        <v>0.95</v>
      </c>
      <c r="AA5283" t="str">
        <f t="shared" si="330"/>
        <v>80%-100%</v>
      </c>
      <c r="AB5283">
        <f t="shared" si="331"/>
        <v>1.5247808532886978E-4</v>
      </c>
    </row>
    <row r="5284" spans="1:28" x14ac:dyDescent="0.25">
      <c r="A5284" t="s">
        <v>11411</v>
      </c>
      <c r="B5284" t="s">
        <v>11412</v>
      </c>
      <c r="C5284" t="s">
        <v>77</v>
      </c>
      <c r="D5284" t="s">
        <v>521</v>
      </c>
      <c r="E5284">
        <v>7</v>
      </c>
      <c r="F5284" t="s">
        <v>79</v>
      </c>
      <c r="G5284">
        <v>2019</v>
      </c>
      <c r="H5284" t="s">
        <v>13</v>
      </c>
      <c r="I5284" t="s">
        <v>84</v>
      </c>
      <c r="J5284" t="s">
        <v>80</v>
      </c>
      <c r="K5284">
        <v>60</v>
      </c>
      <c r="L5284" s="18">
        <v>43857</v>
      </c>
      <c r="M5284" s="18">
        <v>45684</v>
      </c>
      <c r="N5284" s="18">
        <v>44043</v>
      </c>
      <c r="O5284">
        <v>40713350</v>
      </c>
      <c r="P5284">
        <v>30713350</v>
      </c>
      <c r="Q5284">
        <v>10000000</v>
      </c>
      <c r="R5284">
        <v>794589</v>
      </c>
      <c r="S5284" t="s">
        <v>403</v>
      </c>
      <c r="T5284">
        <v>-1.5538356795832171</v>
      </c>
      <c r="U5284">
        <v>0.1923782922125489</v>
      </c>
      <c r="V5284">
        <v>9.0899389914291959E-2</v>
      </c>
      <c r="W5284">
        <v>-0.71607819542377682</v>
      </c>
      <c r="X5284">
        <v>-1.657272260587511</v>
      </c>
      <c r="Y5284" t="str">
        <f t="shared" si="328"/>
        <v>49-60</v>
      </c>
      <c r="Z5284" s="20">
        <f t="shared" si="329"/>
        <v>0.75438031996875721</v>
      </c>
      <c r="AA5284" t="str">
        <f t="shared" si="330"/>
        <v>60%-80%</v>
      </c>
      <c r="AB5284">
        <f t="shared" si="331"/>
        <v>1.6476626019561492E-4</v>
      </c>
    </row>
    <row r="5285" spans="1:28" x14ac:dyDescent="0.25">
      <c r="A5285" t="s">
        <v>11413</v>
      </c>
      <c r="B5285" t="s">
        <v>11414</v>
      </c>
      <c r="C5285" t="s">
        <v>77</v>
      </c>
      <c r="D5285" t="s">
        <v>128</v>
      </c>
      <c r="E5285">
        <v>60</v>
      </c>
      <c r="F5285" t="s">
        <v>79</v>
      </c>
      <c r="G5285">
        <v>2018</v>
      </c>
      <c r="H5285" t="s">
        <v>13</v>
      </c>
      <c r="J5285" t="s">
        <v>80</v>
      </c>
      <c r="K5285">
        <v>72</v>
      </c>
      <c r="L5285" s="18">
        <v>43098</v>
      </c>
      <c r="M5285" s="18">
        <v>45289</v>
      </c>
      <c r="N5285" s="18">
        <v>43154</v>
      </c>
      <c r="O5285">
        <v>37229700</v>
      </c>
      <c r="P5285">
        <v>32229700</v>
      </c>
      <c r="Q5285">
        <v>5000000</v>
      </c>
      <c r="R5285">
        <v>735476</v>
      </c>
      <c r="S5285" t="s">
        <v>189</v>
      </c>
      <c r="T5285">
        <v>1.1507273985853199</v>
      </c>
      <c r="U5285">
        <v>0.64947484881870476</v>
      </c>
      <c r="V5285">
        <v>0.84182204474977862</v>
      </c>
      <c r="W5285">
        <v>-0.39839953170265352</v>
      </c>
      <c r="X5285">
        <v>0.19907679691992</v>
      </c>
      <c r="Y5285" t="str">
        <f t="shared" si="328"/>
        <v>61-72</v>
      </c>
      <c r="Z5285" s="20">
        <f t="shared" si="329"/>
        <v>0.86569862233646788</v>
      </c>
      <c r="AA5285" t="str">
        <f t="shared" si="330"/>
        <v>80%-100%</v>
      </c>
      <c r="AB5285">
        <f t="shared" si="331"/>
        <v>1.5250856730162396E-4</v>
      </c>
    </row>
    <row r="5286" spans="1:28" x14ac:dyDescent="0.25">
      <c r="A5286" t="s">
        <v>11415</v>
      </c>
      <c r="B5286" t="s">
        <v>11416</v>
      </c>
      <c r="C5286" t="s">
        <v>77</v>
      </c>
      <c r="D5286" t="s">
        <v>216</v>
      </c>
      <c r="E5286">
        <v>46</v>
      </c>
      <c r="F5286" t="s">
        <v>142</v>
      </c>
      <c r="G5286">
        <v>2017</v>
      </c>
      <c r="H5286" t="s">
        <v>143</v>
      </c>
      <c r="J5286" t="s">
        <v>80</v>
      </c>
      <c r="K5286">
        <v>36</v>
      </c>
      <c r="L5286" s="18">
        <v>42718</v>
      </c>
      <c r="M5286" s="18">
        <v>43813</v>
      </c>
      <c r="N5286" s="18">
        <v>43774</v>
      </c>
      <c r="O5286">
        <v>30990000</v>
      </c>
      <c r="P5286">
        <v>15990000</v>
      </c>
      <c r="Q5286">
        <v>15000000</v>
      </c>
      <c r="R5286">
        <v>522129</v>
      </c>
      <c r="S5286" t="s">
        <v>287</v>
      </c>
      <c r="T5286">
        <v>-0.92317523086230224</v>
      </c>
      <c r="U5286">
        <v>-0.78657315549568929</v>
      </c>
      <c r="V5286">
        <v>-1.6607458740020029</v>
      </c>
      <c r="W5286">
        <v>0.70790428943330708</v>
      </c>
      <c r="X5286">
        <v>-0.57440197704150942</v>
      </c>
      <c r="Y5286" t="str">
        <f t="shared" si="328"/>
        <v>25-36</v>
      </c>
      <c r="Z5286" s="20">
        <f t="shared" si="329"/>
        <v>0.51597289448209105</v>
      </c>
      <c r="AA5286" t="str">
        <f t="shared" si="330"/>
        <v>40%-60%</v>
      </c>
      <c r="AB5286">
        <f t="shared" si="331"/>
        <v>1.0826885681739392E-4</v>
      </c>
    </row>
    <row r="5287" spans="1:28" x14ac:dyDescent="0.25">
      <c r="A5287" t="s">
        <v>11417</v>
      </c>
      <c r="B5287" t="s">
        <v>11418</v>
      </c>
      <c r="C5287" t="s">
        <v>77</v>
      </c>
      <c r="D5287" t="s">
        <v>580</v>
      </c>
      <c r="E5287">
        <v>220</v>
      </c>
      <c r="F5287" t="s">
        <v>12</v>
      </c>
      <c r="G5287">
        <v>2020</v>
      </c>
      <c r="H5287" t="s">
        <v>12</v>
      </c>
      <c r="I5287" t="s">
        <v>84</v>
      </c>
      <c r="J5287" t="s">
        <v>80</v>
      </c>
      <c r="K5287">
        <v>72</v>
      </c>
      <c r="L5287" s="18">
        <v>43781</v>
      </c>
      <c r="M5287" s="18">
        <v>46002</v>
      </c>
      <c r="N5287" s="18">
        <v>44215</v>
      </c>
      <c r="O5287">
        <v>73330350</v>
      </c>
      <c r="P5287">
        <v>35000000</v>
      </c>
      <c r="Q5287">
        <v>38330350</v>
      </c>
      <c r="R5287">
        <v>900002</v>
      </c>
      <c r="S5287" t="s">
        <v>163</v>
      </c>
      <c r="T5287">
        <v>-0.3531552099030143</v>
      </c>
      <c r="U5287">
        <v>-0.94540451835582051</v>
      </c>
      <c r="V5287">
        <v>-0.18575632502509701</v>
      </c>
      <c r="W5287">
        <v>2.6644525222365938</v>
      </c>
      <c r="X5287">
        <v>0.43112042910834891</v>
      </c>
      <c r="Y5287" t="str">
        <f t="shared" si="328"/>
        <v>61-72</v>
      </c>
      <c r="Z5287" s="20">
        <f t="shared" si="329"/>
        <v>0.47729214438496476</v>
      </c>
      <c r="AA5287" t="str">
        <f t="shared" si="330"/>
        <v>40%-60%</v>
      </c>
      <c r="AB5287">
        <f t="shared" si="331"/>
        <v>1.8662473770537198E-4</v>
      </c>
    </row>
    <row r="5288" spans="1:28" x14ac:dyDescent="0.25">
      <c r="A5288" t="s">
        <v>11419</v>
      </c>
      <c r="B5288" t="s">
        <v>11420</v>
      </c>
      <c r="C5288" t="s">
        <v>77</v>
      </c>
      <c r="D5288" t="s">
        <v>402</v>
      </c>
      <c r="E5288">
        <v>59</v>
      </c>
      <c r="F5288" t="s">
        <v>117</v>
      </c>
      <c r="G5288">
        <v>2017</v>
      </c>
      <c r="H5288" t="s">
        <v>14</v>
      </c>
      <c r="J5288" t="s">
        <v>80</v>
      </c>
      <c r="K5288">
        <v>60</v>
      </c>
      <c r="L5288" s="18">
        <v>42950</v>
      </c>
      <c r="M5288" s="18">
        <v>44628</v>
      </c>
      <c r="N5288" s="18">
        <v>42901</v>
      </c>
      <c r="O5288">
        <v>49150000</v>
      </c>
      <c r="P5288">
        <v>29150000</v>
      </c>
      <c r="Q5288">
        <v>20000000</v>
      </c>
      <c r="R5288">
        <v>741775</v>
      </c>
      <c r="S5288" t="s">
        <v>296</v>
      </c>
      <c r="T5288">
        <v>1.647978906230656</v>
      </c>
      <c r="U5288">
        <v>-0.46994517001479919</v>
      </c>
      <c r="V5288">
        <v>0.84182204474977862</v>
      </c>
      <c r="W5288">
        <v>-2.975174047262805E-2</v>
      </c>
      <c r="X5288">
        <v>0.19907679691992</v>
      </c>
      <c r="Y5288" t="str">
        <f t="shared" si="328"/>
        <v>49-60</v>
      </c>
      <c r="Z5288" s="20">
        <f t="shared" si="329"/>
        <v>0.59308240081383523</v>
      </c>
      <c r="AA5288" t="str">
        <f t="shared" si="330"/>
        <v>40%-60%</v>
      </c>
      <c r="AB5288">
        <f t="shared" si="331"/>
        <v>1.5381473020215767E-4</v>
      </c>
    </row>
    <row r="5289" spans="1:28" x14ac:dyDescent="0.25">
      <c r="A5289" t="s">
        <v>11421</v>
      </c>
      <c r="B5289" t="s">
        <v>11422</v>
      </c>
      <c r="C5289" t="s">
        <v>77</v>
      </c>
      <c r="D5289" t="s">
        <v>602</v>
      </c>
      <c r="E5289">
        <v>38</v>
      </c>
      <c r="F5289" t="s">
        <v>95</v>
      </c>
      <c r="G5289">
        <v>2016</v>
      </c>
      <c r="H5289" t="s">
        <v>16</v>
      </c>
      <c r="J5289" t="s">
        <v>96</v>
      </c>
      <c r="K5289">
        <v>72</v>
      </c>
      <c r="L5289" s="18">
        <v>42777</v>
      </c>
      <c r="M5289" s="18">
        <v>45232</v>
      </c>
      <c r="N5289" s="18">
        <v>43699</v>
      </c>
      <c r="O5289">
        <v>28000000</v>
      </c>
      <c r="P5289">
        <v>25000000</v>
      </c>
      <c r="Q5289">
        <v>3000000</v>
      </c>
      <c r="R5289">
        <v>596208</v>
      </c>
      <c r="S5289" t="s">
        <v>567</v>
      </c>
      <c r="T5289">
        <v>-2.051087187228553</v>
      </c>
      <c r="U5289">
        <v>0.76099349353816503</v>
      </c>
      <c r="V5289">
        <v>0.48612183982770601</v>
      </c>
      <c r="W5289">
        <v>-0.68810793828837125</v>
      </c>
      <c r="X5289">
        <v>-1.425228628399082</v>
      </c>
      <c r="Y5289" t="str">
        <f t="shared" si="328"/>
        <v>61-72</v>
      </c>
      <c r="Z5289" s="20">
        <f t="shared" si="329"/>
        <v>0.8928571428571429</v>
      </c>
      <c r="AA5289" t="str">
        <f t="shared" si="330"/>
        <v>80%-100%</v>
      </c>
      <c r="AB5289">
        <f t="shared" si="331"/>
        <v>1.2362990484226082E-4</v>
      </c>
    </row>
    <row r="5290" spans="1:28" x14ac:dyDescent="0.25">
      <c r="A5290" t="s">
        <v>11423</v>
      </c>
      <c r="B5290" t="s">
        <v>11424</v>
      </c>
      <c r="C5290" t="s">
        <v>77</v>
      </c>
      <c r="D5290" t="s">
        <v>216</v>
      </c>
      <c r="E5290">
        <v>74</v>
      </c>
      <c r="F5290" t="s">
        <v>87</v>
      </c>
      <c r="G5290">
        <v>2017</v>
      </c>
      <c r="H5290" t="s">
        <v>15</v>
      </c>
      <c r="J5290" t="s">
        <v>80</v>
      </c>
      <c r="K5290">
        <v>36</v>
      </c>
      <c r="L5290" s="18">
        <v>42704</v>
      </c>
      <c r="M5290" s="18">
        <v>43799</v>
      </c>
      <c r="N5290" s="18">
        <v>43418</v>
      </c>
      <c r="O5290">
        <v>34540000</v>
      </c>
      <c r="P5290">
        <v>10000000</v>
      </c>
      <c r="Q5290">
        <v>24540000</v>
      </c>
      <c r="R5290">
        <v>289278</v>
      </c>
      <c r="S5290" t="s">
        <v>507</v>
      </c>
      <c r="T5290">
        <v>0.78688483201556159</v>
      </c>
      <c r="U5290">
        <v>-1.7164392364842811</v>
      </c>
      <c r="V5290">
        <v>-4.4146365390986242</v>
      </c>
      <c r="W5290">
        <v>-1.0444810004192719</v>
      </c>
      <c r="X5290">
        <v>1.0499034482774929</v>
      </c>
      <c r="Y5290" t="str">
        <f t="shared" si="328"/>
        <v>25-36</v>
      </c>
      <c r="Z5290" s="20">
        <f t="shared" si="329"/>
        <v>0.28951939779965258</v>
      </c>
      <c r="AA5290" t="str">
        <f t="shared" si="330"/>
        <v>20%-40%</v>
      </c>
      <c r="AB5290">
        <f t="shared" si="331"/>
        <v>5.9984789893727562E-5</v>
      </c>
    </row>
    <row r="5291" spans="1:28" x14ac:dyDescent="0.25">
      <c r="A5291" t="s">
        <v>11425</v>
      </c>
      <c r="B5291" t="s">
        <v>11426</v>
      </c>
      <c r="C5291" t="s">
        <v>77</v>
      </c>
      <c r="D5291" t="s">
        <v>258</v>
      </c>
      <c r="E5291">
        <v>236</v>
      </c>
      <c r="F5291" t="s">
        <v>25</v>
      </c>
      <c r="G5291">
        <v>2020</v>
      </c>
      <c r="H5291" t="s">
        <v>25</v>
      </c>
      <c r="I5291" t="s">
        <v>84</v>
      </c>
      <c r="J5291" t="s">
        <v>80</v>
      </c>
      <c r="K5291">
        <v>84</v>
      </c>
      <c r="L5291" s="18">
        <v>43731</v>
      </c>
      <c r="M5291" s="18">
        <v>46288</v>
      </c>
      <c r="N5291" s="18">
        <v>44008</v>
      </c>
      <c r="O5291">
        <v>36640000</v>
      </c>
      <c r="P5291">
        <v>34740000</v>
      </c>
      <c r="Q5291">
        <v>1900000</v>
      </c>
      <c r="R5291">
        <v>858366</v>
      </c>
      <c r="S5291" t="s">
        <v>724</v>
      </c>
      <c r="T5291">
        <v>0.75050057535858583</v>
      </c>
      <c r="U5291">
        <v>0.98801348390250532</v>
      </c>
      <c r="V5291">
        <v>7.1075268960105742E-2</v>
      </c>
      <c r="W5291">
        <v>-0.66091579624700902</v>
      </c>
      <c r="X5291">
        <v>-1.0384892414183671</v>
      </c>
      <c r="Y5291" t="str">
        <f t="shared" si="328"/>
        <v>&gt;72</v>
      </c>
      <c r="Z5291" s="20">
        <f t="shared" si="329"/>
        <v>0.94814410480349343</v>
      </c>
      <c r="AA5291" t="str">
        <f t="shared" si="330"/>
        <v>80%-100%</v>
      </c>
      <c r="AB5291">
        <f t="shared" si="331"/>
        <v>1.7799108180338412E-4</v>
      </c>
    </row>
    <row r="5292" spans="1:28" x14ac:dyDescent="0.25">
      <c r="A5292" t="s">
        <v>11427</v>
      </c>
      <c r="B5292" t="s">
        <v>11428</v>
      </c>
      <c r="C5292" t="s">
        <v>77</v>
      </c>
      <c r="D5292" t="s">
        <v>9678</v>
      </c>
      <c r="E5292">
        <v>246</v>
      </c>
      <c r="F5292" t="s">
        <v>117</v>
      </c>
      <c r="G5292">
        <v>2018</v>
      </c>
      <c r="H5292" t="s">
        <v>14</v>
      </c>
      <c r="J5292" t="s">
        <v>80</v>
      </c>
      <c r="K5292">
        <v>72</v>
      </c>
      <c r="L5292" s="18">
        <v>43021</v>
      </c>
      <c r="M5292" s="18">
        <v>45212</v>
      </c>
      <c r="N5292" s="18">
        <v>43900</v>
      </c>
      <c r="O5292">
        <v>43000000</v>
      </c>
      <c r="P5292">
        <v>23000000</v>
      </c>
      <c r="Q5292">
        <v>20000000</v>
      </c>
      <c r="R5292">
        <v>492380</v>
      </c>
      <c r="S5292" t="s">
        <v>182</v>
      </c>
      <c r="T5292">
        <v>1.2477520830039219</v>
      </c>
      <c r="U5292">
        <v>-0.70892129171260121</v>
      </c>
      <c r="V5292">
        <v>-1.870053811609601E-2</v>
      </c>
      <c r="W5292">
        <v>-0.1441489975379503</v>
      </c>
      <c r="X5292">
        <v>-3.2966835268508812E-2</v>
      </c>
      <c r="Y5292" t="str">
        <f t="shared" si="328"/>
        <v>61-72</v>
      </c>
      <c r="Z5292" s="20">
        <f t="shared" si="329"/>
        <v>0.53488372093023251</v>
      </c>
      <c r="AA5292" t="str">
        <f t="shared" si="330"/>
        <v>40%-60%</v>
      </c>
      <c r="AB5292">
        <f t="shared" si="331"/>
        <v>1.0210009350131561E-4</v>
      </c>
    </row>
    <row r="5293" spans="1:28" x14ac:dyDescent="0.25">
      <c r="A5293" t="s">
        <v>11429</v>
      </c>
      <c r="B5293" t="s">
        <v>11430</v>
      </c>
      <c r="C5293" t="s">
        <v>77</v>
      </c>
      <c r="D5293" t="s">
        <v>141</v>
      </c>
      <c r="E5293">
        <v>62</v>
      </c>
      <c r="F5293" t="s">
        <v>142</v>
      </c>
      <c r="G5293">
        <v>2017</v>
      </c>
      <c r="H5293" t="s">
        <v>143</v>
      </c>
      <c r="J5293" t="s">
        <v>80</v>
      </c>
      <c r="K5293">
        <v>48</v>
      </c>
      <c r="L5293" s="18">
        <v>42783</v>
      </c>
      <c r="M5293" s="18">
        <v>44244</v>
      </c>
      <c r="N5293" s="18">
        <v>43633</v>
      </c>
      <c r="O5293">
        <v>29820000</v>
      </c>
      <c r="P5293">
        <v>20720000</v>
      </c>
      <c r="Q5293">
        <v>9100000</v>
      </c>
      <c r="R5293">
        <v>560802</v>
      </c>
      <c r="S5293" t="s">
        <v>1213</v>
      </c>
      <c r="T5293">
        <v>1.090086970823694</v>
      </c>
      <c r="U5293">
        <v>-5.2124623945900297E-2</v>
      </c>
      <c r="V5293">
        <v>-0.7441973470813027</v>
      </c>
      <c r="W5293">
        <v>1.3974435724472181</v>
      </c>
      <c r="X5293">
        <v>0.1217289195237771</v>
      </c>
      <c r="Y5293" t="str">
        <f t="shared" si="328"/>
        <v>37-48</v>
      </c>
      <c r="Z5293" s="20">
        <f t="shared" si="329"/>
        <v>0.69483568075117375</v>
      </c>
      <c r="AA5293" t="str">
        <f t="shared" si="330"/>
        <v>60%-80%</v>
      </c>
      <c r="AB5293">
        <f t="shared" si="331"/>
        <v>1.1628810397604451E-4</v>
      </c>
    </row>
    <row r="5294" spans="1:28" x14ac:dyDescent="0.25">
      <c r="A5294" t="s">
        <v>11431</v>
      </c>
      <c r="B5294" t="s">
        <v>11432</v>
      </c>
      <c r="C5294" t="s">
        <v>77</v>
      </c>
      <c r="D5294" t="s">
        <v>291</v>
      </c>
      <c r="E5294">
        <v>62</v>
      </c>
      <c r="F5294" t="s">
        <v>117</v>
      </c>
      <c r="G5294">
        <v>2017</v>
      </c>
      <c r="H5294" t="s">
        <v>14</v>
      </c>
      <c r="J5294" t="s">
        <v>80</v>
      </c>
      <c r="K5294">
        <v>48</v>
      </c>
      <c r="L5294" s="18">
        <v>42668</v>
      </c>
      <c r="M5294" s="18">
        <v>44129</v>
      </c>
      <c r="N5294" s="18">
        <v>44095</v>
      </c>
      <c r="O5294">
        <v>48050000</v>
      </c>
      <c r="P5294">
        <v>10000000</v>
      </c>
      <c r="Q5294">
        <v>38050000</v>
      </c>
      <c r="R5294">
        <v>219833</v>
      </c>
      <c r="S5294" t="s">
        <v>1213</v>
      </c>
      <c r="T5294">
        <v>0.31388949547487588</v>
      </c>
      <c r="U5294">
        <v>-2.0506966119555581</v>
      </c>
      <c r="V5294">
        <v>-4.4146365390986242</v>
      </c>
      <c r="W5294">
        <v>-0.22157407143470079</v>
      </c>
      <c r="X5294">
        <v>-0.72909773183379534</v>
      </c>
      <c r="Y5294" t="str">
        <f t="shared" si="328"/>
        <v>37-48</v>
      </c>
      <c r="Z5294" s="20">
        <f t="shared" si="329"/>
        <v>0.20811654526534859</v>
      </c>
      <c r="AA5294" t="str">
        <f t="shared" si="330"/>
        <v>20%-40%</v>
      </c>
      <c r="AB5294">
        <f t="shared" si="331"/>
        <v>4.5584649771872771E-5</v>
      </c>
    </row>
    <row r="5295" spans="1:28" x14ac:dyDescent="0.25">
      <c r="A5295" t="s">
        <v>11433</v>
      </c>
      <c r="B5295" t="s">
        <v>11434</v>
      </c>
      <c r="C5295" t="s">
        <v>77</v>
      </c>
      <c r="D5295" t="s">
        <v>308</v>
      </c>
      <c r="E5295">
        <v>60</v>
      </c>
      <c r="F5295" t="s">
        <v>87</v>
      </c>
      <c r="G5295">
        <v>2018</v>
      </c>
      <c r="H5295" t="s">
        <v>15</v>
      </c>
      <c r="J5295" t="s">
        <v>80</v>
      </c>
      <c r="K5295">
        <v>84</v>
      </c>
      <c r="L5295" s="18">
        <v>42808</v>
      </c>
      <c r="M5295" s="18">
        <v>45365</v>
      </c>
      <c r="N5295" s="18">
        <v>43277</v>
      </c>
      <c r="O5295">
        <v>31660000</v>
      </c>
      <c r="P5295">
        <v>8860000</v>
      </c>
      <c r="Q5295">
        <v>22800000</v>
      </c>
      <c r="R5295">
        <v>199096</v>
      </c>
      <c r="S5295" t="s">
        <v>189</v>
      </c>
      <c r="T5295">
        <v>0.88390951643416382</v>
      </c>
      <c r="U5295">
        <v>-1.7561504489776441</v>
      </c>
      <c r="V5295">
        <v>0.76277755476709586</v>
      </c>
      <c r="W5295">
        <v>-0.63458753322235739</v>
      </c>
      <c r="X5295">
        <v>1.436642835258207</v>
      </c>
      <c r="Y5295" t="str">
        <f t="shared" si="328"/>
        <v>&gt;72</v>
      </c>
      <c r="Z5295" s="20">
        <f t="shared" si="329"/>
        <v>0.27984838913455462</v>
      </c>
      <c r="AA5295" t="str">
        <f t="shared" si="330"/>
        <v>20%-40%</v>
      </c>
      <c r="AB5295">
        <f t="shared" si="331"/>
        <v>4.1284618009947464E-5</v>
      </c>
    </row>
    <row r="5296" spans="1:28" x14ac:dyDescent="0.25">
      <c r="A5296" t="s">
        <v>11435</v>
      </c>
      <c r="B5296" t="s">
        <v>11436</v>
      </c>
      <c r="C5296" t="s">
        <v>77</v>
      </c>
      <c r="D5296" t="s">
        <v>165</v>
      </c>
      <c r="E5296">
        <v>61</v>
      </c>
      <c r="F5296" t="s">
        <v>79</v>
      </c>
      <c r="G5296">
        <v>2020</v>
      </c>
      <c r="H5296" t="s">
        <v>13</v>
      </c>
      <c r="I5296" t="s">
        <v>84</v>
      </c>
      <c r="J5296" t="s">
        <v>80</v>
      </c>
      <c r="K5296">
        <v>72</v>
      </c>
      <c r="L5296" s="18">
        <v>43753</v>
      </c>
      <c r="M5296" s="18">
        <v>45945</v>
      </c>
      <c r="N5296" s="18">
        <v>44390</v>
      </c>
      <c r="O5296">
        <v>36270000</v>
      </c>
      <c r="P5296">
        <v>26270000</v>
      </c>
      <c r="Q5296">
        <v>10000000</v>
      </c>
      <c r="R5296">
        <v>609764</v>
      </c>
      <c r="S5296" t="s">
        <v>255</v>
      </c>
      <c r="T5296">
        <v>0.44729843655045393</v>
      </c>
      <c r="U5296">
        <v>6.8821249678508001E-2</v>
      </c>
      <c r="V5296">
        <v>0.48612183982770601</v>
      </c>
      <c r="W5296">
        <v>-0.58977289649525322</v>
      </c>
      <c r="X5296">
        <v>1.3592949578620639</v>
      </c>
      <c r="Y5296" t="str">
        <f t="shared" si="328"/>
        <v>61-72</v>
      </c>
      <c r="Z5296" s="20">
        <f t="shared" si="329"/>
        <v>0.72429004687069198</v>
      </c>
      <c r="AA5296" t="str">
        <f t="shared" si="330"/>
        <v>60%-80%</v>
      </c>
      <c r="AB5296">
        <f t="shared" si="331"/>
        <v>1.2644088186712743E-4</v>
      </c>
    </row>
    <row r="5297" spans="1:28" x14ac:dyDescent="0.25">
      <c r="A5297" t="s">
        <v>11437</v>
      </c>
      <c r="B5297" t="s">
        <v>11438</v>
      </c>
      <c r="C5297" t="s">
        <v>77</v>
      </c>
      <c r="D5297" t="s">
        <v>112</v>
      </c>
      <c r="E5297">
        <v>61</v>
      </c>
      <c r="F5297" t="s">
        <v>79</v>
      </c>
      <c r="G5297">
        <v>2018</v>
      </c>
      <c r="H5297" t="s">
        <v>13</v>
      </c>
      <c r="J5297" t="s">
        <v>80</v>
      </c>
      <c r="K5297">
        <v>48</v>
      </c>
      <c r="L5297" s="18">
        <v>43348</v>
      </c>
      <c r="M5297" s="18">
        <v>44690</v>
      </c>
      <c r="N5297" s="18">
        <v>44204</v>
      </c>
      <c r="O5297">
        <v>36990000</v>
      </c>
      <c r="P5297">
        <v>21535000</v>
      </c>
      <c r="Q5297">
        <v>15455000</v>
      </c>
      <c r="R5297">
        <v>625933</v>
      </c>
      <c r="S5297" t="s">
        <v>262</v>
      </c>
      <c r="T5297">
        <v>1.3690329385271749</v>
      </c>
      <c r="U5297">
        <v>-0.51469477860135315</v>
      </c>
      <c r="V5297">
        <v>-0.48657949755424229</v>
      </c>
      <c r="W5297">
        <v>-0.25030740842538501</v>
      </c>
      <c r="X5297">
        <v>1.0499034482774929</v>
      </c>
      <c r="Y5297" t="str">
        <f t="shared" si="328"/>
        <v>37-48</v>
      </c>
      <c r="Z5297" s="20">
        <f t="shared" si="329"/>
        <v>0.5821843741551771</v>
      </c>
      <c r="AA5297" t="str">
        <f t="shared" si="330"/>
        <v>40%-60%</v>
      </c>
      <c r="AB5297">
        <f t="shared" si="331"/>
        <v>1.297936915097262E-4</v>
      </c>
    </row>
    <row r="5298" spans="1:28" x14ac:dyDescent="0.25">
      <c r="A5298" t="s">
        <v>11439</v>
      </c>
      <c r="B5298" t="s">
        <v>11440</v>
      </c>
      <c r="C5298" t="s">
        <v>77</v>
      </c>
      <c r="D5298" t="s">
        <v>239</v>
      </c>
      <c r="E5298">
        <v>38</v>
      </c>
      <c r="F5298" t="s">
        <v>79</v>
      </c>
      <c r="G5298">
        <v>2019</v>
      </c>
      <c r="H5298" t="s">
        <v>13</v>
      </c>
      <c r="J5298" t="s">
        <v>80</v>
      </c>
      <c r="K5298">
        <v>84</v>
      </c>
      <c r="L5298" s="18">
        <v>43293</v>
      </c>
      <c r="M5298" s="18">
        <v>45998</v>
      </c>
      <c r="N5298" s="18">
        <v>43915</v>
      </c>
      <c r="O5298">
        <v>36990000</v>
      </c>
      <c r="P5298">
        <v>36990000</v>
      </c>
      <c r="Q5298">
        <v>0</v>
      </c>
      <c r="R5298">
        <v>796400</v>
      </c>
      <c r="S5298" t="s">
        <v>162</v>
      </c>
      <c r="T5298">
        <v>1.2113678263469461</v>
      </c>
      <c r="U5298">
        <v>1.2009447865714571</v>
      </c>
      <c r="V5298">
        <v>0.2094661248883162</v>
      </c>
      <c r="W5298">
        <v>0.28171667264081479</v>
      </c>
      <c r="X5298">
        <v>0.66316406129677774</v>
      </c>
      <c r="Y5298" t="str">
        <f t="shared" si="328"/>
        <v>&gt;72</v>
      </c>
      <c r="Z5298" s="20">
        <f t="shared" si="329"/>
        <v>1</v>
      </c>
      <c r="AA5298" t="str">
        <f t="shared" si="330"/>
        <v>80%-100%</v>
      </c>
      <c r="AB5298">
        <f t="shared" si="331"/>
        <v>1.6514178980553182E-4</v>
      </c>
    </row>
    <row r="5299" spans="1:28" x14ac:dyDescent="0.25">
      <c r="A5299" t="s">
        <v>11441</v>
      </c>
      <c r="B5299" t="s">
        <v>11442</v>
      </c>
      <c r="C5299" t="s">
        <v>77</v>
      </c>
      <c r="D5299" t="s">
        <v>1015</v>
      </c>
      <c r="E5299">
        <v>83</v>
      </c>
      <c r="F5299" t="s">
        <v>17</v>
      </c>
      <c r="G5299">
        <v>2020</v>
      </c>
      <c r="H5299" t="s">
        <v>110</v>
      </c>
      <c r="I5299" t="s">
        <v>84</v>
      </c>
      <c r="J5299" t="s">
        <v>80</v>
      </c>
      <c r="K5299">
        <v>72</v>
      </c>
      <c r="L5299" s="18">
        <v>43713</v>
      </c>
      <c r="M5299" s="18">
        <v>45786</v>
      </c>
      <c r="N5299" s="18">
        <v>44096</v>
      </c>
      <c r="O5299">
        <v>59265748</v>
      </c>
      <c r="P5299">
        <v>53265748</v>
      </c>
      <c r="Q5299">
        <v>6000000</v>
      </c>
      <c r="R5299">
        <v>1208577</v>
      </c>
      <c r="S5299" t="s">
        <v>690</v>
      </c>
      <c r="T5299">
        <v>1.5388261362597291</v>
      </c>
      <c r="U5299">
        <v>0.78523633369131518</v>
      </c>
      <c r="V5299">
        <v>-0.22846761996478951</v>
      </c>
      <c r="W5299">
        <v>-0.35912337244283399</v>
      </c>
      <c r="X5299">
        <v>0.58581618390063472</v>
      </c>
      <c r="Y5299" t="str">
        <f t="shared" si="328"/>
        <v>61-72</v>
      </c>
      <c r="Z5299" s="20">
        <f t="shared" si="329"/>
        <v>0.89876108540805055</v>
      </c>
      <c r="AA5299" t="str">
        <f t="shared" si="330"/>
        <v>80%-100%</v>
      </c>
      <c r="AB5299">
        <f t="shared" si="331"/>
        <v>2.5061096044424937E-4</v>
      </c>
    </row>
    <row r="5300" spans="1:28" x14ac:dyDescent="0.25">
      <c r="A5300" t="s">
        <v>11443</v>
      </c>
      <c r="B5300" t="s">
        <v>11444</v>
      </c>
      <c r="C5300" t="s">
        <v>77</v>
      </c>
      <c r="D5300" t="s">
        <v>246</v>
      </c>
      <c r="E5300">
        <v>38</v>
      </c>
      <c r="F5300" t="s">
        <v>79</v>
      </c>
      <c r="G5300">
        <v>2020</v>
      </c>
      <c r="H5300" t="s">
        <v>13</v>
      </c>
      <c r="I5300" t="s">
        <v>84</v>
      </c>
      <c r="J5300" t="s">
        <v>80</v>
      </c>
      <c r="K5300">
        <v>72</v>
      </c>
      <c r="L5300" s="18">
        <v>43621</v>
      </c>
      <c r="M5300" s="18">
        <v>45783</v>
      </c>
      <c r="N5300" s="18">
        <v>43682</v>
      </c>
      <c r="O5300">
        <v>35640000</v>
      </c>
      <c r="P5300">
        <v>30640000</v>
      </c>
      <c r="Q5300">
        <v>5000000</v>
      </c>
      <c r="R5300">
        <v>720787</v>
      </c>
      <c r="S5300" t="s">
        <v>184</v>
      </c>
      <c r="T5300">
        <v>1.0051903719574169</v>
      </c>
      <c r="U5300">
        <v>0.62487687575345374</v>
      </c>
      <c r="V5300">
        <v>0.28851061487099899</v>
      </c>
      <c r="W5300">
        <v>-0.66863985974665852</v>
      </c>
      <c r="X5300">
        <v>-0.49705409964536651</v>
      </c>
      <c r="Y5300" t="str">
        <f t="shared" si="328"/>
        <v>61-72</v>
      </c>
      <c r="Z5300" s="20">
        <f t="shared" si="329"/>
        <v>0.85970819304152635</v>
      </c>
      <c r="AA5300" t="str">
        <f t="shared" si="330"/>
        <v>80%-100%</v>
      </c>
      <c r="AB5300">
        <f t="shared" si="331"/>
        <v>1.4946265099015553E-4</v>
      </c>
    </row>
    <row r="5301" spans="1:28" x14ac:dyDescent="0.25">
      <c r="A5301" t="s">
        <v>11445</v>
      </c>
      <c r="B5301" t="s">
        <v>11446</v>
      </c>
      <c r="C5301" t="s">
        <v>77</v>
      </c>
      <c r="D5301" t="s">
        <v>1025</v>
      </c>
      <c r="E5301">
        <v>220</v>
      </c>
      <c r="F5301" t="s">
        <v>117</v>
      </c>
      <c r="G5301">
        <v>2020</v>
      </c>
      <c r="H5301" t="s">
        <v>14</v>
      </c>
      <c r="I5301" t="s">
        <v>84</v>
      </c>
      <c r="J5301" t="s">
        <v>80</v>
      </c>
      <c r="K5301">
        <v>72</v>
      </c>
      <c r="L5301" s="18">
        <v>43562</v>
      </c>
      <c r="M5301" s="18">
        <v>45842</v>
      </c>
      <c r="N5301" s="18">
        <v>44007</v>
      </c>
      <c r="O5301">
        <v>47422000</v>
      </c>
      <c r="P5301">
        <v>23711000</v>
      </c>
      <c r="Q5301">
        <v>23711000</v>
      </c>
      <c r="R5301">
        <v>583911</v>
      </c>
      <c r="S5301" t="s">
        <v>163</v>
      </c>
      <c r="T5301">
        <v>0.31388949547487588</v>
      </c>
      <c r="U5301">
        <v>-0.85216124758390532</v>
      </c>
      <c r="V5301">
        <v>0.32803285986234038</v>
      </c>
      <c r="W5301">
        <v>2.0123616046662169</v>
      </c>
      <c r="X5301">
        <v>0.97255557088134947</v>
      </c>
      <c r="Y5301" t="str">
        <f t="shared" si="328"/>
        <v>61-72</v>
      </c>
      <c r="Z5301" s="20">
        <f t="shared" si="329"/>
        <v>0.5</v>
      </c>
      <c r="AA5301" t="str">
        <f t="shared" si="330"/>
        <v>40%-60%</v>
      </c>
      <c r="AB5301">
        <f t="shared" si="331"/>
        <v>1.2107999450921382E-4</v>
      </c>
    </row>
    <row r="5302" spans="1:28" x14ac:dyDescent="0.25">
      <c r="A5302" t="s">
        <v>11447</v>
      </c>
      <c r="B5302" t="s">
        <v>11448</v>
      </c>
      <c r="C5302" t="s">
        <v>77</v>
      </c>
      <c r="D5302" t="s">
        <v>231</v>
      </c>
      <c r="E5302">
        <v>74</v>
      </c>
      <c r="F5302" t="s">
        <v>87</v>
      </c>
      <c r="G5302">
        <v>2020</v>
      </c>
      <c r="H5302" t="s">
        <v>15</v>
      </c>
      <c r="I5302" t="s">
        <v>84</v>
      </c>
      <c r="J5302" t="s">
        <v>80</v>
      </c>
      <c r="K5302">
        <v>84</v>
      </c>
      <c r="L5302" s="18">
        <v>43716</v>
      </c>
      <c r="M5302" s="18">
        <v>46243</v>
      </c>
      <c r="N5302" s="18">
        <v>43714</v>
      </c>
      <c r="O5302">
        <v>35890000</v>
      </c>
      <c r="P5302">
        <v>29890000</v>
      </c>
      <c r="Q5302">
        <v>6000000</v>
      </c>
      <c r="R5302">
        <v>625301</v>
      </c>
      <c r="S5302" t="s">
        <v>168</v>
      </c>
      <c r="T5302">
        <v>1.405417195184151</v>
      </c>
      <c r="U5302">
        <v>0.5144785728666823</v>
      </c>
      <c r="V5302">
        <v>-0.15748369184809161</v>
      </c>
      <c r="W5302">
        <v>-0.20244124884610751</v>
      </c>
      <c r="X5302">
        <v>-0.18766259006079469</v>
      </c>
      <c r="Y5302" t="str">
        <f t="shared" si="328"/>
        <v>&gt;72</v>
      </c>
      <c r="Z5302" s="20">
        <f t="shared" si="329"/>
        <v>0.83282251323488432</v>
      </c>
      <c r="AA5302" t="str">
        <f t="shared" si="330"/>
        <v>80%-100%</v>
      </c>
      <c r="AB5302">
        <f t="shared" si="331"/>
        <v>1.2966263976291919E-4</v>
      </c>
    </row>
    <row r="5303" spans="1:28" x14ac:dyDescent="0.25">
      <c r="A5303" t="s">
        <v>11449</v>
      </c>
      <c r="B5303" t="s">
        <v>11450</v>
      </c>
      <c r="C5303" t="s">
        <v>77</v>
      </c>
      <c r="D5303" t="s">
        <v>271</v>
      </c>
      <c r="E5303">
        <v>236</v>
      </c>
      <c r="F5303" t="s">
        <v>87</v>
      </c>
      <c r="G5303">
        <v>2019</v>
      </c>
      <c r="H5303" t="s">
        <v>15</v>
      </c>
      <c r="J5303" t="s">
        <v>80</v>
      </c>
      <c r="K5303">
        <v>84</v>
      </c>
      <c r="L5303" s="18">
        <v>43244</v>
      </c>
      <c r="M5303" s="18">
        <v>45801</v>
      </c>
      <c r="N5303" s="18">
        <v>44242</v>
      </c>
      <c r="O5303">
        <v>33104400</v>
      </c>
      <c r="P5303">
        <v>27104400</v>
      </c>
      <c r="Q5303">
        <v>6000000</v>
      </c>
      <c r="R5303">
        <v>584050</v>
      </c>
      <c r="S5303" t="s">
        <v>578</v>
      </c>
      <c r="T5303">
        <v>1.4903137940504281</v>
      </c>
      <c r="U5303">
        <v>0.45671524578943551</v>
      </c>
      <c r="V5303">
        <v>0.22021498985861171</v>
      </c>
      <c r="W5303">
        <v>-0.3990411016040295</v>
      </c>
      <c r="X5303">
        <v>0.58581618390063472</v>
      </c>
      <c r="Y5303" t="str">
        <f t="shared" si="328"/>
        <v>&gt;72</v>
      </c>
      <c r="Z5303" s="20">
        <f t="shared" si="329"/>
        <v>0.81875521078768987</v>
      </c>
      <c r="AA5303" t="str">
        <f t="shared" si="330"/>
        <v>80%-100%</v>
      </c>
      <c r="AB5303">
        <f t="shared" si="331"/>
        <v>1.2110881759909701E-4</v>
      </c>
    </row>
    <row r="5304" spans="1:28" x14ac:dyDescent="0.25">
      <c r="A5304" t="s">
        <v>11451</v>
      </c>
      <c r="B5304" t="s">
        <v>11452</v>
      </c>
      <c r="C5304" t="s">
        <v>77</v>
      </c>
      <c r="D5304" t="s">
        <v>138</v>
      </c>
      <c r="E5304">
        <v>62</v>
      </c>
      <c r="F5304" t="s">
        <v>117</v>
      </c>
      <c r="G5304">
        <v>2018</v>
      </c>
      <c r="H5304" t="s">
        <v>14</v>
      </c>
      <c r="J5304" t="s">
        <v>80</v>
      </c>
      <c r="K5304">
        <v>60</v>
      </c>
      <c r="L5304" s="18">
        <v>42886</v>
      </c>
      <c r="M5304" s="18">
        <v>44712</v>
      </c>
      <c r="N5304" s="18">
        <v>44316</v>
      </c>
      <c r="O5304">
        <v>46290500</v>
      </c>
      <c r="P5304">
        <v>41661500</v>
      </c>
      <c r="Q5304">
        <v>4629000</v>
      </c>
      <c r="R5304">
        <v>1035325</v>
      </c>
      <c r="S5304" t="s">
        <v>374</v>
      </c>
      <c r="T5304">
        <v>1.3205205963178741</v>
      </c>
      <c r="U5304">
        <v>0.79032801500471317</v>
      </c>
      <c r="V5304">
        <v>0.46970967428362148</v>
      </c>
      <c r="W5304">
        <v>-0.34794319544963648</v>
      </c>
      <c r="X5304">
        <v>-0.34235834485308059</v>
      </c>
      <c r="Y5304" t="str">
        <f t="shared" si="328"/>
        <v>49-60</v>
      </c>
      <c r="Z5304" s="20">
        <f t="shared" si="329"/>
        <v>0.90000108013523294</v>
      </c>
      <c r="AA5304" t="str">
        <f t="shared" si="330"/>
        <v>80%-100%</v>
      </c>
      <c r="AB5304">
        <f t="shared" si="331"/>
        <v>2.1468536354898572E-4</v>
      </c>
    </row>
    <row r="5305" spans="1:28" x14ac:dyDescent="0.25">
      <c r="A5305" t="s">
        <v>11453</v>
      </c>
      <c r="B5305" t="s">
        <v>11454</v>
      </c>
      <c r="C5305" t="s">
        <v>77</v>
      </c>
      <c r="D5305" t="s">
        <v>549</v>
      </c>
      <c r="E5305">
        <v>87</v>
      </c>
      <c r="F5305" t="s">
        <v>79</v>
      </c>
      <c r="G5305">
        <v>2017</v>
      </c>
      <c r="H5305" t="s">
        <v>13</v>
      </c>
      <c r="J5305" t="s">
        <v>80</v>
      </c>
      <c r="K5305">
        <v>48</v>
      </c>
      <c r="L5305" s="18">
        <v>42691</v>
      </c>
      <c r="M5305" s="18">
        <v>44152</v>
      </c>
      <c r="N5305" s="18">
        <v>43363</v>
      </c>
      <c r="O5305">
        <v>44990000</v>
      </c>
      <c r="P5305">
        <v>21990000</v>
      </c>
      <c r="Q5305">
        <v>23000000</v>
      </c>
      <c r="R5305">
        <v>440140</v>
      </c>
      <c r="S5305" t="s">
        <v>1150</v>
      </c>
      <c r="T5305">
        <v>0.50793886431208024</v>
      </c>
      <c r="U5305">
        <v>-0.89825231436534392</v>
      </c>
      <c r="V5305">
        <v>-1.89035075150165</v>
      </c>
      <c r="W5305">
        <v>-0.29298226183424242</v>
      </c>
      <c r="X5305">
        <v>2.210121609219637</v>
      </c>
      <c r="Y5305" t="str">
        <f t="shared" si="328"/>
        <v>37-48</v>
      </c>
      <c r="Z5305" s="20">
        <f t="shared" si="329"/>
        <v>0.48877528339631027</v>
      </c>
      <c r="AA5305" t="str">
        <f t="shared" si="330"/>
        <v>40%-60%</v>
      </c>
      <c r="AB5305">
        <f t="shared" si="331"/>
        <v>9.1267588353850793E-5</v>
      </c>
    </row>
    <row r="5306" spans="1:28" x14ac:dyDescent="0.25">
      <c r="A5306" t="s">
        <v>11455</v>
      </c>
      <c r="B5306" t="s">
        <v>11456</v>
      </c>
      <c r="C5306" t="s">
        <v>77</v>
      </c>
      <c r="D5306" t="s">
        <v>366</v>
      </c>
      <c r="E5306">
        <v>74</v>
      </c>
      <c r="F5306" t="s">
        <v>117</v>
      </c>
      <c r="G5306">
        <v>2018</v>
      </c>
      <c r="H5306" t="s">
        <v>14</v>
      </c>
      <c r="J5306" t="s">
        <v>80</v>
      </c>
      <c r="K5306">
        <v>72</v>
      </c>
      <c r="L5306" s="18">
        <v>42878</v>
      </c>
      <c r="M5306" s="18">
        <v>45069</v>
      </c>
      <c r="N5306" s="18">
        <v>43578</v>
      </c>
      <c r="O5306">
        <v>46850000</v>
      </c>
      <c r="P5306">
        <v>23425000</v>
      </c>
      <c r="Q5306">
        <v>23425000</v>
      </c>
      <c r="R5306">
        <v>596370</v>
      </c>
      <c r="S5306" t="s">
        <v>238</v>
      </c>
      <c r="T5306">
        <v>1.114343141928344</v>
      </c>
      <c r="U5306">
        <v>-0.85216124758390532</v>
      </c>
      <c r="V5306">
        <v>0.60468857480173022</v>
      </c>
      <c r="W5306">
        <v>-0.17223800982633691</v>
      </c>
      <c r="X5306">
        <v>-0.18766259006079469</v>
      </c>
      <c r="Y5306" t="str">
        <f t="shared" si="328"/>
        <v>61-72</v>
      </c>
      <c r="Z5306" s="20">
        <f t="shared" si="329"/>
        <v>0.5</v>
      </c>
      <c r="AA5306" t="str">
        <f t="shared" si="330"/>
        <v>40%-60%</v>
      </c>
      <c r="AB5306">
        <f t="shared" si="331"/>
        <v>1.2366349722039806E-4</v>
      </c>
    </row>
    <row r="5307" spans="1:28" x14ac:dyDescent="0.25">
      <c r="A5307" t="s">
        <v>11457</v>
      </c>
      <c r="B5307" t="s">
        <v>11458</v>
      </c>
      <c r="C5307" t="s">
        <v>77</v>
      </c>
      <c r="D5307" t="s">
        <v>865</v>
      </c>
      <c r="E5307">
        <v>38</v>
      </c>
      <c r="F5307" t="s">
        <v>20</v>
      </c>
      <c r="G5307">
        <v>2021</v>
      </c>
      <c r="H5307" t="s">
        <v>20</v>
      </c>
      <c r="I5307" t="s">
        <v>84</v>
      </c>
      <c r="J5307" t="s">
        <v>80</v>
      </c>
      <c r="K5307">
        <v>72</v>
      </c>
      <c r="L5307" s="18">
        <v>44180</v>
      </c>
      <c r="M5307" s="18">
        <v>46371</v>
      </c>
      <c r="N5307" s="18">
        <v>44461</v>
      </c>
      <c r="O5307">
        <v>128990000</v>
      </c>
      <c r="P5307">
        <v>57190000</v>
      </c>
      <c r="Q5307">
        <v>71800000</v>
      </c>
      <c r="R5307">
        <v>1517431</v>
      </c>
      <c r="S5307" t="s">
        <v>259</v>
      </c>
      <c r="T5307">
        <v>-0.207618183275111</v>
      </c>
      <c r="U5307">
        <v>-1.0847054692988429</v>
      </c>
      <c r="V5307">
        <v>0.80229979975843724</v>
      </c>
      <c r="W5307">
        <v>3.6585947898021458</v>
      </c>
      <c r="X5307">
        <v>-0.57440197704150942</v>
      </c>
      <c r="Y5307" t="str">
        <f t="shared" si="328"/>
        <v>61-72</v>
      </c>
      <c r="Z5307" s="20">
        <f t="shared" si="329"/>
        <v>0.44336770292270716</v>
      </c>
      <c r="AA5307" t="str">
        <f t="shared" si="330"/>
        <v>40%-60%</v>
      </c>
      <c r="AB5307">
        <f t="shared" si="331"/>
        <v>3.1465503672325205E-4</v>
      </c>
    </row>
    <row r="5308" spans="1:28" x14ac:dyDescent="0.25">
      <c r="A5308" t="s">
        <v>11459</v>
      </c>
      <c r="B5308" t="s">
        <v>11460</v>
      </c>
      <c r="C5308" t="s">
        <v>77</v>
      </c>
      <c r="D5308" t="s">
        <v>256</v>
      </c>
      <c r="E5308">
        <v>291</v>
      </c>
      <c r="F5308" t="s">
        <v>87</v>
      </c>
      <c r="G5308">
        <v>2017</v>
      </c>
      <c r="H5308" t="s">
        <v>15</v>
      </c>
      <c r="J5308" t="s">
        <v>80</v>
      </c>
      <c r="K5308">
        <v>60</v>
      </c>
      <c r="L5308" s="18">
        <v>42996</v>
      </c>
      <c r="M5308" s="18">
        <v>44822</v>
      </c>
      <c r="N5308" s="18">
        <v>43427</v>
      </c>
      <c r="O5308">
        <v>38200000</v>
      </c>
      <c r="P5308">
        <v>25267000</v>
      </c>
      <c r="Q5308">
        <v>12933000</v>
      </c>
      <c r="R5308">
        <v>669449</v>
      </c>
      <c r="S5308" t="s">
        <v>198</v>
      </c>
      <c r="T5308">
        <v>0.76262866091091108</v>
      </c>
      <c r="U5308">
        <v>-0.18925523121552251</v>
      </c>
      <c r="V5308">
        <v>0.48612183982770601</v>
      </c>
      <c r="W5308">
        <v>-0.74651111182158791</v>
      </c>
      <c r="X5308">
        <v>-1.1931849962106531</v>
      </c>
      <c r="Y5308" t="str">
        <f t="shared" si="328"/>
        <v>49-60</v>
      </c>
      <c r="Z5308" s="20">
        <f t="shared" si="329"/>
        <v>0.66143979057591618</v>
      </c>
      <c r="AA5308" t="str">
        <f t="shared" si="330"/>
        <v>60%-80%</v>
      </c>
      <c r="AB5308">
        <f t="shared" si="331"/>
        <v>1.388171848863931E-4</v>
      </c>
    </row>
    <row r="5309" spans="1:28" x14ac:dyDescent="0.25">
      <c r="A5309" t="s">
        <v>11461</v>
      </c>
      <c r="B5309" t="s">
        <v>11462</v>
      </c>
      <c r="C5309" t="s">
        <v>77</v>
      </c>
      <c r="D5309" t="s">
        <v>236</v>
      </c>
      <c r="E5309">
        <v>38</v>
      </c>
      <c r="F5309" t="s">
        <v>87</v>
      </c>
      <c r="G5309">
        <v>2021</v>
      </c>
      <c r="H5309" t="s">
        <v>24</v>
      </c>
      <c r="I5309" t="s">
        <v>84</v>
      </c>
      <c r="J5309" t="s">
        <v>80</v>
      </c>
      <c r="K5309">
        <v>84</v>
      </c>
      <c r="L5309" s="18">
        <v>43901</v>
      </c>
      <c r="M5309" s="18">
        <v>46694</v>
      </c>
      <c r="N5309" s="18">
        <v>44250</v>
      </c>
      <c r="O5309">
        <v>40170000</v>
      </c>
      <c r="P5309">
        <v>40170000</v>
      </c>
      <c r="Q5309">
        <v>0</v>
      </c>
      <c r="R5309">
        <v>859451</v>
      </c>
      <c r="S5309" t="s">
        <v>184</v>
      </c>
      <c r="T5309">
        <v>-2.5119544382169132</v>
      </c>
      <c r="U5309">
        <v>1.2009447865714571</v>
      </c>
      <c r="V5309">
        <v>0.4070773498450232</v>
      </c>
      <c r="W5309">
        <v>-0.62967104333664459</v>
      </c>
      <c r="X5309">
        <v>-1.11583711881451</v>
      </c>
      <c r="Y5309" t="str">
        <f t="shared" si="328"/>
        <v>&gt;72</v>
      </c>
      <c r="Z5309" s="20">
        <f t="shared" si="329"/>
        <v>1</v>
      </c>
      <c r="AA5309" t="str">
        <f t="shared" si="330"/>
        <v>80%-100%</v>
      </c>
      <c r="AB5309">
        <f t="shared" si="331"/>
        <v>1.7821606779276007E-4</v>
      </c>
    </row>
    <row r="5310" spans="1:28" x14ac:dyDescent="0.25">
      <c r="A5310" t="s">
        <v>1142</v>
      </c>
      <c r="B5310" t="s">
        <v>1143</v>
      </c>
      <c r="C5310" t="s">
        <v>77</v>
      </c>
      <c r="D5310" t="s">
        <v>212</v>
      </c>
      <c r="E5310">
        <v>15</v>
      </c>
      <c r="F5310" t="s">
        <v>87</v>
      </c>
      <c r="G5310">
        <v>2018</v>
      </c>
      <c r="H5310" t="s">
        <v>15</v>
      </c>
      <c r="J5310" t="s">
        <v>80</v>
      </c>
      <c r="K5310">
        <v>84</v>
      </c>
      <c r="L5310" s="18">
        <v>42961</v>
      </c>
      <c r="M5310" s="18">
        <v>45518</v>
      </c>
      <c r="N5310" s="18">
        <v>44459</v>
      </c>
      <c r="O5310">
        <v>39000000</v>
      </c>
      <c r="P5310">
        <v>31200000</v>
      </c>
      <c r="Q5310">
        <v>7800000</v>
      </c>
      <c r="R5310">
        <v>676365</v>
      </c>
      <c r="S5310" t="s">
        <v>311</v>
      </c>
      <c r="T5310">
        <v>-0.93530331641462749</v>
      </c>
      <c r="U5310">
        <v>0.37970237290931202</v>
      </c>
      <c r="V5310">
        <v>1.237044494663192</v>
      </c>
      <c r="W5310">
        <v>-0.71028713922139275</v>
      </c>
      <c r="X5310">
        <v>-1.270532873606796</v>
      </c>
      <c r="Y5310" t="str">
        <f t="shared" si="328"/>
        <v>&gt;72</v>
      </c>
      <c r="Z5310" s="20">
        <f t="shared" si="329"/>
        <v>0.8</v>
      </c>
      <c r="AA5310" t="str">
        <f t="shared" si="330"/>
        <v>60%-80%</v>
      </c>
      <c r="AB5310">
        <f t="shared" si="331"/>
        <v>1.4025128912835072E-4</v>
      </c>
    </row>
    <row r="5311" spans="1:28" x14ac:dyDescent="0.25">
      <c r="A5311" t="s">
        <v>11463</v>
      </c>
      <c r="B5311" t="s">
        <v>11464</v>
      </c>
      <c r="C5311" t="s">
        <v>77</v>
      </c>
      <c r="D5311" t="s">
        <v>138</v>
      </c>
      <c r="E5311">
        <v>291</v>
      </c>
      <c r="F5311" t="s">
        <v>79</v>
      </c>
      <c r="G5311">
        <v>2018</v>
      </c>
      <c r="H5311" t="s">
        <v>13</v>
      </c>
      <c r="J5311" t="s">
        <v>80</v>
      </c>
      <c r="K5311">
        <v>72</v>
      </c>
      <c r="L5311" s="18">
        <v>42832</v>
      </c>
      <c r="M5311" s="18">
        <v>45111</v>
      </c>
      <c r="N5311" s="18">
        <v>42985</v>
      </c>
      <c r="O5311">
        <v>38170000</v>
      </c>
      <c r="P5311">
        <v>20000000</v>
      </c>
      <c r="Q5311">
        <v>18170000</v>
      </c>
      <c r="R5311">
        <v>431502</v>
      </c>
      <c r="S5311" t="s">
        <v>355</v>
      </c>
      <c r="T5311">
        <v>1.017318457509742</v>
      </c>
      <c r="U5311">
        <v>-0.75372834104724529</v>
      </c>
      <c r="V5311">
        <v>8.4911374575653856E-2</v>
      </c>
      <c r="W5311">
        <v>-0.4157358589962763</v>
      </c>
      <c r="X5311">
        <v>1.127251325673635</v>
      </c>
      <c r="Y5311" t="str">
        <f t="shared" si="328"/>
        <v>61-72</v>
      </c>
      <c r="Z5311" s="20">
        <f t="shared" si="329"/>
        <v>0.52397170552790151</v>
      </c>
      <c r="AA5311" t="str">
        <f t="shared" si="330"/>
        <v>40%-60%</v>
      </c>
      <c r="AB5311">
        <f t="shared" si="331"/>
        <v>8.9476409573915861E-5</v>
      </c>
    </row>
    <row r="5312" spans="1:28" x14ac:dyDescent="0.25">
      <c r="A5312" t="s">
        <v>1131</v>
      </c>
      <c r="B5312" t="s">
        <v>1132</v>
      </c>
      <c r="C5312" t="s">
        <v>77</v>
      </c>
      <c r="D5312" t="s">
        <v>1133</v>
      </c>
      <c r="E5312">
        <v>-1</v>
      </c>
      <c r="F5312" t="s">
        <v>117</v>
      </c>
      <c r="G5312">
        <v>2020</v>
      </c>
      <c r="H5312" t="s">
        <v>29</v>
      </c>
      <c r="I5312" t="s">
        <v>84</v>
      </c>
      <c r="J5312" t="s">
        <v>80</v>
      </c>
      <c r="K5312">
        <v>84</v>
      </c>
      <c r="L5312" s="18">
        <v>43812</v>
      </c>
      <c r="M5312" s="18">
        <v>46369</v>
      </c>
      <c r="N5312" s="18">
        <v>44426</v>
      </c>
      <c r="O5312">
        <v>40947827</v>
      </c>
      <c r="P5312">
        <v>33947827</v>
      </c>
      <c r="Q5312">
        <v>7000000</v>
      </c>
      <c r="R5312">
        <v>689560</v>
      </c>
      <c r="S5312" t="s">
        <v>440</v>
      </c>
      <c r="T5312">
        <v>-0.41379563766464073</v>
      </c>
      <c r="U5312">
        <v>0.49899094471862621</v>
      </c>
      <c r="V5312">
        <v>0.44659959483636458</v>
      </c>
      <c r="W5312">
        <v>-0.51701395750407686</v>
      </c>
      <c r="X5312">
        <v>-0.72909773183379534</v>
      </c>
      <c r="Y5312" t="str">
        <f t="shared" si="328"/>
        <v>&gt;72</v>
      </c>
      <c r="Z5312" s="20">
        <f t="shared" si="329"/>
        <v>0.82905075768733716</v>
      </c>
      <c r="AA5312" t="str">
        <f t="shared" si="330"/>
        <v>80%-100%</v>
      </c>
      <c r="AB5312">
        <f t="shared" si="331"/>
        <v>1.4298740906366463E-4</v>
      </c>
    </row>
    <row r="5313" spans="1:28" x14ac:dyDescent="0.25">
      <c r="A5313" t="s">
        <v>11465</v>
      </c>
      <c r="B5313" t="s">
        <v>11466</v>
      </c>
      <c r="C5313" t="s">
        <v>77</v>
      </c>
      <c r="D5313" t="s">
        <v>258</v>
      </c>
      <c r="E5313">
        <v>220</v>
      </c>
      <c r="F5313" t="s">
        <v>25</v>
      </c>
      <c r="G5313">
        <v>2020</v>
      </c>
      <c r="H5313" t="s">
        <v>25</v>
      </c>
      <c r="I5313" t="s">
        <v>84</v>
      </c>
      <c r="J5313" t="s">
        <v>80</v>
      </c>
      <c r="K5313">
        <v>84</v>
      </c>
      <c r="L5313" s="18">
        <v>43656</v>
      </c>
      <c r="M5313" s="18">
        <v>46302</v>
      </c>
      <c r="N5313" s="18">
        <v>44512</v>
      </c>
      <c r="O5313">
        <v>36640000</v>
      </c>
      <c r="P5313">
        <v>37107500</v>
      </c>
      <c r="Q5313">
        <v>0</v>
      </c>
      <c r="R5313">
        <v>791216</v>
      </c>
      <c r="S5313" t="s">
        <v>163</v>
      </c>
      <c r="T5313">
        <v>-0.122721584408834</v>
      </c>
      <c r="U5313">
        <v>1.253337093938685</v>
      </c>
      <c r="V5313">
        <v>8.2406454688103009E-2</v>
      </c>
      <c r="W5313">
        <v>-0.76464699518992085</v>
      </c>
      <c r="X5313">
        <v>-1.657272260587511</v>
      </c>
      <c r="Y5313" t="str">
        <f t="shared" si="328"/>
        <v>&gt;72</v>
      </c>
      <c r="Z5313" s="20">
        <f t="shared" si="329"/>
        <v>1.0127592794759825</v>
      </c>
      <c r="AA5313" t="str">
        <f t="shared" si="330"/>
        <v>80%-100%</v>
      </c>
      <c r="AB5313">
        <f t="shared" si="331"/>
        <v>1.640668337051402E-4</v>
      </c>
    </row>
    <row r="5314" spans="1:28" x14ac:dyDescent="0.25">
      <c r="A5314" t="s">
        <v>11467</v>
      </c>
      <c r="B5314" t="s">
        <v>11468</v>
      </c>
      <c r="C5314" t="s">
        <v>77</v>
      </c>
      <c r="D5314" t="s">
        <v>130</v>
      </c>
      <c r="E5314">
        <v>236</v>
      </c>
      <c r="F5314" t="s">
        <v>87</v>
      </c>
      <c r="G5314">
        <v>2021</v>
      </c>
      <c r="H5314" t="s">
        <v>24</v>
      </c>
      <c r="I5314" t="s">
        <v>84</v>
      </c>
      <c r="J5314" t="s">
        <v>80</v>
      </c>
      <c r="K5314">
        <v>72</v>
      </c>
      <c r="L5314" s="18">
        <v>44160</v>
      </c>
      <c r="M5314" s="18">
        <v>46351</v>
      </c>
      <c r="N5314" s="18">
        <v>44498</v>
      </c>
      <c r="O5314">
        <v>47640000</v>
      </c>
      <c r="P5314">
        <v>47640000</v>
      </c>
      <c r="Q5314">
        <v>0</v>
      </c>
      <c r="R5314">
        <v>1120028</v>
      </c>
      <c r="S5314" t="s">
        <v>717</v>
      </c>
      <c r="T5314">
        <v>-0.76551011868207364</v>
      </c>
      <c r="U5314">
        <v>1.2009447865714571</v>
      </c>
      <c r="V5314">
        <v>0.56516632981038883</v>
      </c>
      <c r="W5314">
        <v>-0.1032903213149851</v>
      </c>
      <c r="X5314">
        <v>-0.65174985443765243</v>
      </c>
      <c r="Y5314" t="str">
        <f t="shared" si="328"/>
        <v>61-72</v>
      </c>
      <c r="Z5314" s="20">
        <f t="shared" si="329"/>
        <v>1</v>
      </c>
      <c r="AA5314" t="str">
        <f t="shared" si="330"/>
        <v>80%-100%</v>
      </c>
      <c r="AB5314">
        <f t="shared" si="331"/>
        <v>2.3224940802650702E-4</v>
      </c>
    </row>
    <row r="5315" spans="1:28" x14ac:dyDescent="0.25">
      <c r="A5315" t="s">
        <v>11469</v>
      </c>
      <c r="B5315" t="s">
        <v>11470</v>
      </c>
      <c r="C5315" t="s">
        <v>77</v>
      </c>
      <c r="D5315" t="s">
        <v>824</v>
      </c>
      <c r="E5315">
        <v>38</v>
      </c>
      <c r="F5315" t="s">
        <v>95</v>
      </c>
      <c r="G5315">
        <v>2016</v>
      </c>
      <c r="H5315" t="s">
        <v>16</v>
      </c>
      <c r="J5315" t="s">
        <v>96</v>
      </c>
      <c r="K5315">
        <v>60</v>
      </c>
      <c r="L5315" s="18">
        <v>43230</v>
      </c>
      <c r="M5315" s="18">
        <v>45204</v>
      </c>
      <c r="N5315" s="18">
        <v>43889</v>
      </c>
      <c r="O5315">
        <v>48000000</v>
      </c>
      <c r="P5315">
        <v>28000000</v>
      </c>
      <c r="Q5315">
        <v>20000000</v>
      </c>
      <c r="R5315">
        <v>687783</v>
      </c>
      <c r="S5315" t="s">
        <v>88</v>
      </c>
      <c r="T5315">
        <v>1.1022150563760189</v>
      </c>
      <c r="U5315">
        <v>-0.50997690855801159</v>
      </c>
      <c r="V5315">
        <v>0.28851061487099899</v>
      </c>
      <c r="W5315">
        <v>-0.13078057928258419</v>
      </c>
      <c r="X5315">
        <v>-0.1103147126646518</v>
      </c>
      <c r="Y5315" t="str">
        <f t="shared" ref="Y5315:Y5378" si="332">IF(K5315&lt;=24,"&lt;=24",IF(AND(K5315&gt;=25,K5315&lt;=36),"25-36",IF(AND(K5315&gt;=37,K5315&lt;=48),"37-48",IF(AND(K5315&gt;=49,K5315&lt;=60),"49-60",IF(AND(K5315&gt;=61,K5315&lt;=72),"61-72","&gt;72")))))</f>
        <v>49-60</v>
      </c>
      <c r="Z5315" s="20">
        <f t="shared" ref="Z5315:Z5378" si="333">IF(P5315/O5315&gt;0.2,P5315/O5315,0.2)</f>
        <v>0.58333333333333337</v>
      </c>
      <c r="AA5315" t="str">
        <f t="shared" ref="AA5315:AA5378" si="334">IF(Z5315&lt;=0.2,"20%",IF(AND(Z5315&gt;0.2,Z5315&lt;=0.4),"20%-40%",IF(AND(Z5315&gt;0.4,Z5315&lt;=0.6),"40%-60%",IF(AND(Z5315&gt;0.6,Z5315&lt;=0.8),"60%-80%","80%-100%"))))</f>
        <v>40%-60%</v>
      </c>
      <c r="AB5315">
        <f t="shared" ref="AB5315:AB5378" si="335">R5315/SUM($R$2:$R$5739)</f>
        <v>1.4261892970594939E-4</v>
      </c>
    </row>
    <row r="5316" spans="1:28" x14ac:dyDescent="0.25">
      <c r="A5316" t="s">
        <v>11471</v>
      </c>
      <c r="B5316" t="s">
        <v>11472</v>
      </c>
      <c r="C5316" t="s">
        <v>77</v>
      </c>
      <c r="D5316" t="s">
        <v>329</v>
      </c>
      <c r="E5316">
        <v>61</v>
      </c>
      <c r="F5316" t="s">
        <v>117</v>
      </c>
      <c r="G5316">
        <v>2019</v>
      </c>
      <c r="H5316" t="s">
        <v>14</v>
      </c>
      <c r="J5316" t="s">
        <v>80</v>
      </c>
      <c r="K5316">
        <v>84</v>
      </c>
      <c r="L5316" s="18">
        <v>43341</v>
      </c>
      <c r="M5316" s="18">
        <v>45898</v>
      </c>
      <c r="N5316" s="18">
        <v>44529</v>
      </c>
      <c r="O5316">
        <v>46900000</v>
      </c>
      <c r="P5316">
        <v>25460879</v>
      </c>
      <c r="Q5316">
        <v>21439121</v>
      </c>
      <c r="R5316">
        <v>485903</v>
      </c>
      <c r="S5316" t="s">
        <v>146</v>
      </c>
      <c r="T5316">
        <v>0.85965334532951332</v>
      </c>
      <c r="U5316">
        <v>-0.67610377172649383</v>
      </c>
      <c r="V5316">
        <v>-1.44403868593283</v>
      </c>
      <c r="W5316">
        <v>-0.22660384006192399</v>
      </c>
      <c r="X5316">
        <v>0.27642467431606299</v>
      </c>
      <c r="Y5316" t="str">
        <f t="shared" si="332"/>
        <v>&gt;72</v>
      </c>
      <c r="Z5316" s="20">
        <f t="shared" si="333"/>
        <v>0.54287588486140725</v>
      </c>
      <c r="AA5316" t="str">
        <f t="shared" si="334"/>
        <v>40%-60%</v>
      </c>
      <c r="AB5316">
        <f t="shared" si="335"/>
        <v>1.0075702045690272E-4</v>
      </c>
    </row>
    <row r="5317" spans="1:28" x14ac:dyDescent="0.25">
      <c r="A5317" t="s">
        <v>1068</v>
      </c>
      <c r="B5317" t="s">
        <v>1069</v>
      </c>
      <c r="C5317" t="s">
        <v>77</v>
      </c>
      <c r="D5317" t="s">
        <v>254</v>
      </c>
      <c r="E5317">
        <v>50</v>
      </c>
      <c r="F5317" t="s">
        <v>79</v>
      </c>
      <c r="G5317">
        <v>2020</v>
      </c>
      <c r="H5317" t="s">
        <v>13</v>
      </c>
      <c r="I5317" t="s">
        <v>84</v>
      </c>
      <c r="J5317" t="s">
        <v>80</v>
      </c>
      <c r="K5317">
        <v>72</v>
      </c>
      <c r="L5317" s="18">
        <v>43797</v>
      </c>
      <c r="M5317" s="18">
        <v>45989</v>
      </c>
      <c r="N5317" s="18">
        <v>44281</v>
      </c>
      <c r="O5317">
        <v>35490000</v>
      </c>
      <c r="P5317">
        <v>17745000</v>
      </c>
      <c r="Q5317">
        <v>17745000</v>
      </c>
      <c r="R5317">
        <v>456295</v>
      </c>
      <c r="S5317" t="s">
        <v>109</v>
      </c>
      <c r="T5317">
        <v>0.28963332437022532</v>
      </c>
      <c r="U5317">
        <v>-0.85216124758390532</v>
      </c>
      <c r="V5317">
        <v>-0.18575632502509701</v>
      </c>
      <c r="W5317">
        <v>-0.37989191616176948</v>
      </c>
      <c r="X5317">
        <v>0.19907679691992</v>
      </c>
      <c r="Y5317" t="str">
        <f t="shared" si="332"/>
        <v>61-72</v>
      </c>
      <c r="Z5317" s="20">
        <f t="shared" si="333"/>
        <v>0.5</v>
      </c>
      <c r="AA5317" t="str">
        <f t="shared" si="334"/>
        <v>40%-60%</v>
      </c>
      <c r="AB5317">
        <f t="shared" si="335"/>
        <v>9.4617494951425337E-5</v>
      </c>
    </row>
    <row r="5318" spans="1:28" x14ac:dyDescent="0.25">
      <c r="A5318" t="s">
        <v>11473</v>
      </c>
      <c r="B5318" t="s">
        <v>11474</v>
      </c>
      <c r="C5318" t="s">
        <v>77</v>
      </c>
      <c r="D5318" t="s">
        <v>239</v>
      </c>
      <c r="E5318">
        <v>60</v>
      </c>
      <c r="F5318" t="s">
        <v>117</v>
      </c>
      <c r="G5318">
        <v>2019</v>
      </c>
      <c r="H5318" t="s">
        <v>14</v>
      </c>
      <c r="J5318" t="s">
        <v>80</v>
      </c>
      <c r="K5318">
        <v>84</v>
      </c>
      <c r="L5318" s="18">
        <v>43111</v>
      </c>
      <c r="M5318" s="18">
        <v>45962</v>
      </c>
      <c r="N5318" s="18">
        <v>44224</v>
      </c>
      <c r="O5318">
        <v>41620000</v>
      </c>
      <c r="P5318">
        <v>16620000</v>
      </c>
      <c r="Q5318">
        <v>25000000</v>
      </c>
      <c r="R5318">
        <v>357830</v>
      </c>
      <c r="S5318" t="s">
        <v>189</v>
      </c>
      <c r="T5318">
        <v>-1.8449097328390229</v>
      </c>
      <c r="U5318">
        <v>-1.2655449228895741</v>
      </c>
      <c r="V5318">
        <v>0.2094661248883162</v>
      </c>
      <c r="W5318">
        <v>-1.0033249384582661</v>
      </c>
      <c r="X5318">
        <v>0.35377255171220601</v>
      </c>
      <c r="Y5318" t="str">
        <f t="shared" si="332"/>
        <v>&gt;72</v>
      </c>
      <c r="Z5318" s="20">
        <f t="shared" si="333"/>
        <v>0.39932724651609802</v>
      </c>
      <c r="AA5318" t="str">
        <f t="shared" si="334"/>
        <v>20%-40%</v>
      </c>
      <c r="AB5318">
        <f t="shared" si="335"/>
        <v>7.41997572151098E-5</v>
      </c>
    </row>
    <row r="5319" spans="1:28" x14ac:dyDescent="0.25">
      <c r="A5319" t="s">
        <v>11475</v>
      </c>
      <c r="B5319" t="s">
        <v>11476</v>
      </c>
      <c r="C5319" t="s">
        <v>77</v>
      </c>
      <c r="D5319" t="s">
        <v>212</v>
      </c>
      <c r="E5319">
        <v>60</v>
      </c>
      <c r="F5319" t="s">
        <v>87</v>
      </c>
      <c r="G5319">
        <v>2018</v>
      </c>
      <c r="H5319" t="s">
        <v>15</v>
      </c>
      <c r="J5319" t="s">
        <v>80</v>
      </c>
      <c r="K5319">
        <v>60</v>
      </c>
      <c r="L5319" s="18">
        <v>42896</v>
      </c>
      <c r="M5319" s="18">
        <v>44840</v>
      </c>
      <c r="N5319" s="18">
        <v>43046</v>
      </c>
      <c r="O5319">
        <v>38940000</v>
      </c>
      <c r="P5319">
        <v>26000000</v>
      </c>
      <c r="Q5319">
        <v>12940000</v>
      </c>
      <c r="R5319">
        <v>659961</v>
      </c>
      <c r="S5319" t="s">
        <v>286</v>
      </c>
      <c r="T5319">
        <v>0.56857929207370672</v>
      </c>
      <c r="U5319">
        <v>-0.1635745807613827</v>
      </c>
      <c r="V5319">
        <v>0.80229979975843724</v>
      </c>
      <c r="W5319">
        <v>0.2061209525078585</v>
      </c>
      <c r="X5319">
        <v>0.27642467431606299</v>
      </c>
      <c r="Y5319" t="str">
        <f t="shared" si="332"/>
        <v>49-60</v>
      </c>
      <c r="Z5319" s="20">
        <f t="shared" si="333"/>
        <v>0.66769388803287111</v>
      </c>
      <c r="AA5319" t="str">
        <f t="shared" si="334"/>
        <v>60%-80%</v>
      </c>
      <c r="AB5319">
        <f t="shared" si="335"/>
        <v>1.3684974980141711E-4</v>
      </c>
    </row>
    <row r="5320" spans="1:28" x14ac:dyDescent="0.25">
      <c r="A5320" t="s">
        <v>11477</v>
      </c>
      <c r="B5320" t="s">
        <v>11478</v>
      </c>
      <c r="C5320" t="s">
        <v>77</v>
      </c>
      <c r="D5320" t="s">
        <v>195</v>
      </c>
      <c r="E5320">
        <v>15</v>
      </c>
      <c r="F5320" t="s">
        <v>79</v>
      </c>
      <c r="G5320">
        <v>2019</v>
      </c>
      <c r="H5320" t="s">
        <v>13</v>
      </c>
      <c r="J5320" t="s">
        <v>80</v>
      </c>
      <c r="K5320">
        <v>84</v>
      </c>
      <c r="L5320" s="18">
        <v>43159</v>
      </c>
      <c r="M5320" s="18">
        <v>45716</v>
      </c>
      <c r="N5320" s="18">
        <v>44020</v>
      </c>
      <c r="O5320">
        <v>37990000</v>
      </c>
      <c r="P5320">
        <v>35927000</v>
      </c>
      <c r="Q5320">
        <v>2063000</v>
      </c>
      <c r="R5320">
        <v>858072</v>
      </c>
      <c r="S5320" t="s">
        <v>306</v>
      </c>
      <c r="T5320">
        <v>0.8353971742248627</v>
      </c>
      <c r="U5320">
        <v>0.97796201487035028</v>
      </c>
      <c r="V5320">
        <v>0.80229979975843724</v>
      </c>
      <c r="W5320">
        <v>-0.75596937228693295</v>
      </c>
      <c r="X5320">
        <v>-1.11583711881451</v>
      </c>
      <c r="Y5320" t="str">
        <f t="shared" si="332"/>
        <v>&gt;72</v>
      </c>
      <c r="Z5320" s="20">
        <f t="shared" si="333"/>
        <v>0.94569623585153983</v>
      </c>
      <c r="AA5320" t="str">
        <f t="shared" si="334"/>
        <v>80%-100%</v>
      </c>
      <c r="AB5320">
        <f t="shared" si="335"/>
        <v>1.779301178578758E-4</v>
      </c>
    </row>
    <row r="5321" spans="1:28" x14ac:dyDescent="0.25">
      <c r="A5321" t="s">
        <v>11479</v>
      </c>
      <c r="B5321" t="s">
        <v>11480</v>
      </c>
      <c r="C5321" t="s">
        <v>77</v>
      </c>
      <c r="D5321" t="s">
        <v>418</v>
      </c>
      <c r="E5321">
        <v>61</v>
      </c>
      <c r="F5321" t="s">
        <v>117</v>
      </c>
      <c r="G5321">
        <v>2018</v>
      </c>
      <c r="H5321" t="s">
        <v>14</v>
      </c>
      <c r="J5321" t="s">
        <v>80</v>
      </c>
      <c r="K5321">
        <v>72</v>
      </c>
      <c r="L5321" s="18">
        <v>43025</v>
      </c>
      <c r="M5321" s="18">
        <v>45216</v>
      </c>
      <c r="N5321" s="18">
        <v>43585</v>
      </c>
      <c r="O5321">
        <v>51120000</v>
      </c>
      <c r="P5321">
        <v>46008000</v>
      </c>
      <c r="Q5321">
        <v>5112000</v>
      </c>
      <c r="R5321">
        <v>1046860</v>
      </c>
      <c r="S5321" t="s">
        <v>332</v>
      </c>
      <c r="T5321">
        <v>0.77475674646323633</v>
      </c>
      <c r="U5321">
        <v>0.79032357974038436</v>
      </c>
      <c r="V5321">
        <v>0.80229979975843724</v>
      </c>
      <c r="W5321">
        <v>-0.42775741193359601</v>
      </c>
      <c r="X5321">
        <v>0.50846830650449182</v>
      </c>
      <c r="Y5321" t="str">
        <f t="shared" si="332"/>
        <v>61-72</v>
      </c>
      <c r="Z5321" s="20">
        <f t="shared" si="333"/>
        <v>0.9</v>
      </c>
      <c r="AA5321" t="str">
        <f t="shared" si="334"/>
        <v>80%-100%</v>
      </c>
      <c r="AB5321">
        <f t="shared" si="335"/>
        <v>2.1707726528857237E-4</v>
      </c>
    </row>
    <row r="5322" spans="1:28" x14ac:dyDescent="0.25">
      <c r="A5322" t="s">
        <v>11481</v>
      </c>
      <c r="B5322" t="s">
        <v>11482</v>
      </c>
      <c r="C5322" t="s">
        <v>77</v>
      </c>
      <c r="D5322" t="s">
        <v>239</v>
      </c>
      <c r="E5322">
        <v>59</v>
      </c>
      <c r="F5322" t="s">
        <v>79</v>
      </c>
      <c r="G5322">
        <v>2019</v>
      </c>
      <c r="H5322" t="s">
        <v>13</v>
      </c>
      <c r="J5322" t="s">
        <v>80</v>
      </c>
      <c r="K5322">
        <v>84</v>
      </c>
      <c r="L5322" s="18">
        <v>43403</v>
      </c>
      <c r="M5322" s="18">
        <v>45960</v>
      </c>
      <c r="N5322" s="18">
        <v>43809</v>
      </c>
      <c r="O5322">
        <v>34280000</v>
      </c>
      <c r="P5322">
        <v>24000000</v>
      </c>
      <c r="Q5322">
        <v>10280000</v>
      </c>
      <c r="R5322">
        <v>516723</v>
      </c>
      <c r="S5322" t="s">
        <v>164</v>
      </c>
      <c r="T5322">
        <v>0.49581077875975499</v>
      </c>
      <c r="U5322">
        <v>-3.0439695990802429E-2</v>
      </c>
      <c r="V5322">
        <v>0.2094661248883162</v>
      </c>
      <c r="W5322">
        <v>-0.34741679614100618</v>
      </c>
      <c r="X5322">
        <v>-0.96114136402222416</v>
      </c>
      <c r="Y5322" t="str">
        <f t="shared" si="332"/>
        <v>&gt;72</v>
      </c>
      <c r="Z5322" s="20">
        <f t="shared" si="333"/>
        <v>0.7001166861143524</v>
      </c>
      <c r="AA5322" t="str">
        <f t="shared" si="334"/>
        <v>60%-80%</v>
      </c>
      <c r="AB5322">
        <f t="shared" si="335"/>
        <v>1.0714786671733276E-4</v>
      </c>
    </row>
    <row r="5323" spans="1:28" x14ac:dyDescent="0.25">
      <c r="A5323" t="s">
        <v>11483</v>
      </c>
      <c r="B5323" t="s">
        <v>11484</v>
      </c>
      <c r="C5323" t="s">
        <v>77</v>
      </c>
      <c r="D5323" t="s">
        <v>11485</v>
      </c>
      <c r="E5323">
        <v>38</v>
      </c>
      <c r="F5323" t="s">
        <v>79</v>
      </c>
      <c r="G5323">
        <v>2019</v>
      </c>
      <c r="H5323" t="s">
        <v>13</v>
      </c>
      <c r="I5323" t="s">
        <v>84</v>
      </c>
      <c r="J5323" t="s">
        <v>80</v>
      </c>
      <c r="K5323">
        <v>84</v>
      </c>
      <c r="L5323" s="18">
        <v>43490</v>
      </c>
      <c r="M5323" s="18">
        <v>46047</v>
      </c>
      <c r="N5323" s="18">
        <v>44480</v>
      </c>
      <c r="O5323">
        <v>34590000</v>
      </c>
      <c r="P5323">
        <v>28590000</v>
      </c>
      <c r="Q5323">
        <v>6000000</v>
      </c>
      <c r="R5323">
        <v>548262</v>
      </c>
      <c r="S5323" t="s">
        <v>234</v>
      </c>
      <c r="T5323">
        <v>0.62921971983533309</v>
      </c>
      <c r="U5323">
        <v>0.4886790331784428</v>
      </c>
      <c r="V5323">
        <v>-0.23343200915815271</v>
      </c>
      <c r="W5323">
        <v>-0.1221006330535178</v>
      </c>
      <c r="X5323">
        <v>-0.4197062222492236</v>
      </c>
      <c r="Y5323" t="str">
        <f t="shared" si="332"/>
        <v>&gt;72</v>
      </c>
      <c r="Z5323" s="20">
        <f t="shared" si="333"/>
        <v>0.82653946227233299</v>
      </c>
      <c r="AA5323" t="str">
        <f t="shared" si="334"/>
        <v>80%-100%</v>
      </c>
      <c r="AB5323">
        <f t="shared" si="335"/>
        <v>1.1368780507579166E-4</v>
      </c>
    </row>
    <row r="5324" spans="1:28" x14ac:dyDescent="0.25">
      <c r="A5324" t="s">
        <v>11486</v>
      </c>
      <c r="B5324" t="s">
        <v>11487</v>
      </c>
      <c r="C5324" t="s">
        <v>77</v>
      </c>
      <c r="D5324" t="s">
        <v>138</v>
      </c>
      <c r="E5324">
        <v>38</v>
      </c>
      <c r="F5324" t="s">
        <v>117</v>
      </c>
      <c r="G5324">
        <v>2018</v>
      </c>
      <c r="H5324" t="s">
        <v>14</v>
      </c>
      <c r="J5324" t="s">
        <v>80</v>
      </c>
      <c r="K5324">
        <v>24</v>
      </c>
      <c r="L5324" s="18">
        <v>42862</v>
      </c>
      <c r="M5324" s="18">
        <v>43651</v>
      </c>
      <c r="N5324" s="18">
        <v>43620</v>
      </c>
      <c r="O5324">
        <v>46850000</v>
      </c>
      <c r="P5324">
        <v>9350000</v>
      </c>
      <c r="Q5324">
        <v>37500000</v>
      </c>
      <c r="R5324">
        <v>400336</v>
      </c>
      <c r="S5324" t="s">
        <v>474</v>
      </c>
      <c r="T5324">
        <v>1.6601069917829809</v>
      </c>
      <c r="U5324">
        <v>-2.0857777867829119</v>
      </c>
      <c r="V5324">
        <v>-4.4146365390986242</v>
      </c>
      <c r="W5324">
        <v>0.72982088813871926</v>
      </c>
      <c r="X5324">
        <v>1.978077977031208</v>
      </c>
      <c r="Y5324" t="str">
        <f t="shared" si="332"/>
        <v>&lt;=24</v>
      </c>
      <c r="Z5324" s="20">
        <f t="shared" si="333"/>
        <v>0.2</v>
      </c>
      <c r="AA5324" t="str">
        <f t="shared" si="334"/>
        <v>20%</v>
      </c>
      <c r="AB5324">
        <f t="shared" si="335"/>
        <v>8.3013816629316157E-5</v>
      </c>
    </row>
    <row r="5325" spans="1:28" x14ac:dyDescent="0.25">
      <c r="A5325" t="s">
        <v>11488</v>
      </c>
      <c r="B5325" t="s">
        <v>11489</v>
      </c>
      <c r="C5325" t="s">
        <v>77</v>
      </c>
      <c r="D5325" t="s">
        <v>215</v>
      </c>
      <c r="E5325">
        <v>236</v>
      </c>
      <c r="F5325" t="s">
        <v>79</v>
      </c>
      <c r="G5325">
        <v>2017</v>
      </c>
      <c r="H5325" t="s">
        <v>13</v>
      </c>
      <c r="J5325" t="s">
        <v>80</v>
      </c>
      <c r="K5325">
        <v>60</v>
      </c>
      <c r="L5325" s="18">
        <v>42781</v>
      </c>
      <c r="M5325" s="18">
        <v>44607</v>
      </c>
      <c r="N5325" s="18">
        <v>44467</v>
      </c>
      <c r="O5325">
        <v>46090001</v>
      </c>
      <c r="P5325">
        <v>41481000</v>
      </c>
      <c r="Q5325">
        <v>4609001</v>
      </c>
      <c r="R5325">
        <v>1071490</v>
      </c>
      <c r="S5325" t="s">
        <v>210</v>
      </c>
      <c r="T5325">
        <v>0.8111410031202122</v>
      </c>
      <c r="U5325">
        <v>0.79032357974038436</v>
      </c>
      <c r="V5325">
        <v>1.078955514697826</v>
      </c>
      <c r="W5325">
        <v>-0.49551223845552972</v>
      </c>
      <c r="X5325">
        <v>-1.1931849962106531</v>
      </c>
      <c r="Y5325" t="str">
        <f t="shared" si="332"/>
        <v>49-60</v>
      </c>
      <c r="Z5325" s="20">
        <f t="shared" si="333"/>
        <v>0.89999998047298801</v>
      </c>
      <c r="AA5325" t="str">
        <f t="shared" si="334"/>
        <v>80%-100%</v>
      </c>
      <c r="AB5325">
        <f t="shared" si="335"/>
        <v>2.2218455092758572E-4</v>
      </c>
    </row>
    <row r="5326" spans="1:28" x14ac:dyDescent="0.25">
      <c r="A5326" t="s">
        <v>11490</v>
      </c>
      <c r="B5326" t="s">
        <v>11491</v>
      </c>
      <c r="C5326" t="s">
        <v>77</v>
      </c>
      <c r="D5326" t="s">
        <v>108</v>
      </c>
      <c r="E5326">
        <v>59</v>
      </c>
      <c r="F5326" t="s">
        <v>79</v>
      </c>
      <c r="G5326">
        <v>2020</v>
      </c>
      <c r="H5326" t="s">
        <v>26</v>
      </c>
      <c r="I5326" t="s">
        <v>84</v>
      </c>
      <c r="J5326" t="s">
        <v>80</v>
      </c>
      <c r="K5326">
        <v>24</v>
      </c>
      <c r="L5326" s="18">
        <v>43885</v>
      </c>
      <c r="M5326" s="18">
        <v>44616</v>
      </c>
      <c r="N5326" s="18">
        <v>44180</v>
      </c>
      <c r="O5326">
        <v>41366400</v>
      </c>
      <c r="P5326">
        <v>20683200</v>
      </c>
      <c r="Q5326">
        <v>20683200</v>
      </c>
      <c r="R5326">
        <v>909372</v>
      </c>
      <c r="S5326" t="s">
        <v>252</v>
      </c>
      <c r="T5326">
        <v>-0.24400243993208681</v>
      </c>
      <c r="U5326">
        <v>-0.85216124758390532</v>
      </c>
      <c r="V5326">
        <v>-4.4146365390986242</v>
      </c>
      <c r="W5326">
        <v>0.72456585645300475</v>
      </c>
      <c r="X5326">
        <v>1.668686467446636</v>
      </c>
      <c r="Y5326" t="str">
        <f t="shared" si="332"/>
        <v>&lt;=24</v>
      </c>
      <c r="Z5326" s="20">
        <f t="shared" si="333"/>
        <v>0.5</v>
      </c>
      <c r="AA5326" t="str">
        <f t="shared" si="334"/>
        <v>40%-60%</v>
      </c>
      <c r="AB5326">
        <f t="shared" si="335"/>
        <v>1.8856770426800109E-4</v>
      </c>
    </row>
    <row r="5327" spans="1:28" x14ac:dyDescent="0.25">
      <c r="A5327" t="s">
        <v>11492</v>
      </c>
      <c r="B5327" t="s">
        <v>11493</v>
      </c>
      <c r="C5327" t="s">
        <v>77</v>
      </c>
      <c r="D5327" t="s">
        <v>209</v>
      </c>
      <c r="E5327">
        <v>236</v>
      </c>
      <c r="F5327" t="s">
        <v>87</v>
      </c>
      <c r="G5327">
        <v>2019</v>
      </c>
      <c r="H5327" t="s">
        <v>15</v>
      </c>
      <c r="J5327" t="s">
        <v>80</v>
      </c>
      <c r="K5327">
        <v>72</v>
      </c>
      <c r="L5327" s="18">
        <v>43423</v>
      </c>
      <c r="M5327" s="18">
        <v>45615</v>
      </c>
      <c r="N5327" s="18">
        <v>43525</v>
      </c>
      <c r="O5327">
        <v>35760200</v>
      </c>
      <c r="P5327">
        <v>25260200</v>
      </c>
      <c r="Q5327">
        <v>10500000</v>
      </c>
      <c r="R5327">
        <v>595851</v>
      </c>
      <c r="S5327" t="s">
        <v>598</v>
      </c>
      <c r="T5327">
        <v>0.98093420085276606</v>
      </c>
      <c r="U5327">
        <v>-4.7315440212860787E-3</v>
      </c>
      <c r="V5327">
        <v>0.32803285986234038</v>
      </c>
      <c r="W5327">
        <v>0.2384281292435228</v>
      </c>
      <c r="X5327">
        <v>1.5913385900504931</v>
      </c>
      <c r="Y5327" t="str">
        <f t="shared" si="332"/>
        <v>61-72</v>
      </c>
      <c r="Z5327" s="20">
        <f t="shared" si="333"/>
        <v>0.70637748111028464</v>
      </c>
      <c r="AA5327" t="str">
        <f t="shared" si="334"/>
        <v>60%-80%</v>
      </c>
      <c r="AB5327">
        <f t="shared" si="335"/>
        <v>1.2355587719414357E-4</v>
      </c>
    </row>
    <row r="5328" spans="1:28" x14ac:dyDescent="0.25">
      <c r="A5328" t="s">
        <v>11494</v>
      </c>
      <c r="B5328" t="s">
        <v>11495</v>
      </c>
      <c r="C5328" t="s">
        <v>77</v>
      </c>
      <c r="D5328" t="s">
        <v>138</v>
      </c>
      <c r="E5328">
        <v>236</v>
      </c>
      <c r="F5328" t="s">
        <v>79</v>
      </c>
      <c r="G5328">
        <v>2018</v>
      </c>
      <c r="H5328" t="s">
        <v>13</v>
      </c>
      <c r="J5328" t="s">
        <v>80</v>
      </c>
      <c r="K5328">
        <v>48</v>
      </c>
      <c r="L5328" s="18">
        <v>42892</v>
      </c>
      <c r="M5328" s="18">
        <v>44353</v>
      </c>
      <c r="N5328" s="18">
        <v>44322</v>
      </c>
      <c r="O5328">
        <v>37850000</v>
      </c>
      <c r="P5328">
        <v>22850000</v>
      </c>
      <c r="Q5328">
        <v>15000000</v>
      </c>
      <c r="R5328">
        <v>639979</v>
      </c>
      <c r="S5328" t="s">
        <v>139</v>
      </c>
      <c r="T5328">
        <v>0.22899289660859901</v>
      </c>
      <c r="U5328">
        <v>-0.42635193799025689</v>
      </c>
      <c r="V5328">
        <v>-0.1129626733102455</v>
      </c>
      <c r="W5328">
        <v>-0.43939063751209001</v>
      </c>
      <c r="X5328">
        <v>-0.80644560922993824</v>
      </c>
      <c r="Y5328" t="str">
        <f t="shared" si="332"/>
        <v>37-48</v>
      </c>
      <c r="Z5328" s="20">
        <f t="shared" si="333"/>
        <v>0.60369881109643331</v>
      </c>
      <c r="AA5328" t="str">
        <f t="shared" si="334"/>
        <v>60%-80%</v>
      </c>
      <c r="AB5328">
        <f t="shared" si="335"/>
        <v>1.3270627511044003E-4</v>
      </c>
    </row>
    <row r="5329" spans="1:28" x14ac:dyDescent="0.25">
      <c r="A5329" t="s">
        <v>11496</v>
      </c>
      <c r="B5329" t="s">
        <v>11497</v>
      </c>
      <c r="C5329" t="s">
        <v>77</v>
      </c>
      <c r="D5329" t="s">
        <v>411</v>
      </c>
      <c r="E5329">
        <v>76</v>
      </c>
      <c r="F5329" t="s">
        <v>25</v>
      </c>
      <c r="G5329">
        <v>2021</v>
      </c>
      <c r="H5329" t="s">
        <v>25</v>
      </c>
      <c r="I5329" t="s">
        <v>84</v>
      </c>
      <c r="J5329" t="s">
        <v>80</v>
      </c>
      <c r="K5329">
        <v>72</v>
      </c>
      <c r="L5329" s="18">
        <v>44039</v>
      </c>
      <c r="M5329" s="18">
        <v>46230</v>
      </c>
      <c r="N5329" s="18">
        <v>44425</v>
      </c>
      <c r="O5329">
        <v>39390000</v>
      </c>
      <c r="P5329">
        <v>10000000</v>
      </c>
      <c r="Q5329">
        <v>29390000</v>
      </c>
      <c r="R5329">
        <v>243614</v>
      </c>
      <c r="S5329" t="s">
        <v>413</v>
      </c>
      <c r="T5329">
        <v>-0.63210117760649565</v>
      </c>
      <c r="U5329">
        <v>-1.862816896283384</v>
      </c>
      <c r="V5329">
        <v>0.48612183982770601</v>
      </c>
      <c r="W5329">
        <v>-0.32300195809381588</v>
      </c>
      <c r="X5329">
        <v>0.81785981608906366</v>
      </c>
      <c r="Y5329" t="str">
        <f t="shared" si="332"/>
        <v>61-72</v>
      </c>
      <c r="Z5329" s="20">
        <f t="shared" si="333"/>
        <v>0.25387154100025389</v>
      </c>
      <c r="AA5329" t="str">
        <f t="shared" si="334"/>
        <v>20%-40%</v>
      </c>
      <c r="AB5329">
        <f t="shared" si="335"/>
        <v>5.051588646620395E-5</v>
      </c>
    </row>
    <row r="5330" spans="1:28" x14ac:dyDescent="0.25">
      <c r="A5330" t="s">
        <v>11498</v>
      </c>
      <c r="B5330" t="s">
        <v>11499</v>
      </c>
      <c r="C5330" t="s">
        <v>77</v>
      </c>
      <c r="D5330" t="s">
        <v>285</v>
      </c>
      <c r="E5330">
        <v>50</v>
      </c>
      <c r="F5330" t="s">
        <v>87</v>
      </c>
      <c r="G5330">
        <v>2018</v>
      </c>
      <c r="H5330" t="s">
        <v>15</v>
      </c>
      <c r="J5330" t="s">
        <v>80</v>
      </c>
      <c r="K5330">
        <v>60</v>
      </c>
      <c r="L5330" s="18">
        <v>42947</v>
      </c>
      <c r="M5330" s="18">
        <v>44773</v>
      </c>
      <c r="N5330" s="18">
        <v>43809</v>
      </c>
      <c r="O5330">
        <v>33280000</v>
      </c>
      <c r="P5330">
        <v>23280000</v>
      </c>
      <c r="Q5330">
        <v>10000000</v>
      </c>
      <c r="R5330">
        <v>593335</v>
      </c>
      <c r="S5330" t="s">
        <v>109</v>
      </c>
      <c r="T5330">
        <v>1.332648681870199</v>
      </c>
      <c r="U5330">
        <v>-3.2892974339217812E-2</v>
      </c>
      <c r="V5330">
        <v>-0.15531980941257029</v>
      </c>
      <c r="W5330">
        <v>0.57056252782472394</v>
      </c>
      <c r="X5330">
        <v>1.3592949578620639</v>
      </c>
      <c r="Y5330" t="str">
        <f t="shared" si="332"/>
        <v>49-60</v>
      </c>
      <c r="Z5330" s="20">
        <f t="shared" si="333"/>
        <v>0.69951923076923073</v>
      </c>
      <c r="AA5330" t="str">
        <f t="shared" si="334"/>
        <v>60%-80%</v>
      </c>
      <c r="AB5330">
        <f t="shared" si="335"/>
        <v>1.2303415853122203E-4</v>
      </c>
    </row>
    <row r="5331" spans="1:28" x14ac:dyDescent="0.25">
      <c r="A5331" t="s">
        <v>449</v>
      </c>
      <c r="B5331" t="s">
        <v>1300</v>
      </c>
      <c r="C5331" t="s">
        <v>77</v>
      </c>
      <c r="D5331" t="s">
        <v>329</v>
      </c>
      <c r="E5331">
        <v>50</v>
      </c>
      <c r="F5331" t="s">
        <v>12</v>
      </c>
      <c r="G5331">
        <v>2019</v>
      </c>
      <c r="H5331" t="s">
        <v>12</v>
      </c>
      <c r="J5331" t="s">
        <v>80</v>
      </c>
      <c r="K5331">
        <v>84</v>
      </c>
      <c r="L5331" s="18">
        <v>43312</v>
      </c>
      <c r="M5331" s="18">
        <v>45869</v>
      </c>
      <c r="N5331" s="18">
        <v>43791</v>
      </c>
      <c r="O5331">
        <v>75200000</v>
      </c>
      <c r="P5331">
        <v>57613359</v>
      </c>
      <c r="Q5331">
        <v>17586641</v>
      </c>
      <c r="R5331">
        <v>1136864</v>
      </c>
      <c r="S5331" t="s">
        <v>109</v>
      </c>
      <c r="T5331">
        <v>0.41091417989347812</v>
      </c>
      <c r="U5331">
        <v>0.24064588344315649</v>
      </c>
      <c r="V5331">
        <v>-0.92711024912572981</v>
      </c>
      <c r="W5331">
        <v>1.0355928376115431</v>
      </c>
      <c r="X5331">
        <v>-0.26501046745693763</v>
      </c>
      <c r="Y5331" t="str">
        <f t="shared" si="332"/>
        <v>&gt;72</v>
      </c>
      <c r="Z5331" s="20">
        <f t="shared" si="333"/>
        <v>0.76613509308510641</v>
      </c>
      <c r="AA5331" t="str">
        <f t="shared" si="334"/>
        <v>60%-80%</v>
      </c>
      <c r="AB5331">
        <f t="shared" si="335"/>
        <v>2.3574052702847329E-4</v>
      </c>
    </row>
    <row r="5332" spans="1:28" x14ac:dyDescent="0.25">
      <c r="A5332" t="s">
        <v>11500</v>
      </c>
      <c r="B5332" t="s">
        <v>11501</v>
      </c>
      <c r="C5332" t="s">
        <v>77</v>
      </c>
      <c r="D5332" t="s">
        <v>580</v>
      </c>
      <c r="E5332">
        <v>50</v>
      </c>
      <c r="F5332" t="s">
        <v>11</v>
      </c>
      <c r="G5332">
        <v>2020</v>
      </c>
      <c r="H5332" t="s">
        <v>11</v>
      </c>
      <c r="I5332" t="s">
        <v>188</v>
      </c>
      <c r="J5332" t="s">
        <v>80</v>
      </c>
      <c r="K5332">
        <v>72</v>
      </c>
      <c r="L5332" s="18">
        <v>43781</v>
      </c>
      <c r="M5332" s="18">
        <v>46002</v>
      </c>
      <c r="N5332" s="18">
        <v>44356</v>
      </c>
      <c r="O5332">
        <v>56191000</v>
      </c>
      <c r="P5332">
        <v>28095500</v>
      </c>
      <c r="Q5332">
        <v>28095500</v>
      </c>
      <c r="R5332">
        <v>690815</v>
      </c>
      <c r="S5332" t="s">
        <v>109</v>
      </c>
      <c r="T5332">
        <v>-0.2318743543797615</v>
      </c>
      <c r="U5332">
        <v>-0.85216124758390532</v>
      </c>
      <c r="V5332">
        <v>0.13042163490563341</v>
      </c>
      <c r="W5332">
        <v>7.6538093903185797E-3</v>
      </c>
      <c r="X5332">
        <v>1.3592949578620639</v>
      </c>
      <c r="Y5332" t="str">
        <f t="shared" si="332"/>
        <v>61-72</v>
      </c>
      <c r="Z5332" s="20">
        <f t="shared" si="333"/>
        <v>0.5</v>
      </c>
      <c r="AA5332" t="str">
        <f t="shared" si="334"/>
        <v>40%-60%</v>
      </c>
      <c r="AB5332">
        <f t="shared" si="335"/>
        <v>1.4324764631404879E-4</v>
      </c>
    </row>
    <row r="5333" spans="1:28" x14ac:dyDescent="0.25">
      <c r="A5333" t="s">
        <v>11502</v>
      </c>
      <c r="B5333" t="s">
        <v>11503</v>
      </c>
      <c r="C5333" t="s">
        <v>77</v>
      </c>
      <c r="D5333" t="s">
        <v>149</v>
      </c>
      <c r="E5333">
        <v>62</v>
      </c>
      <c r="F5333" t="s">
        <v>79</v>
      </c>
      <c r="G5333">
        <v>2019</v>
      </c>
      <c r="H5333" t="s">
        <v>13</v>
      </c>
      <c r="J5333" t="s">
        <v>80</v>
      </c>
      <c r="K5333">
        <v>60</v>
      </c>
      <c r="L5333" s="18">
        <v>43135</v>
      </c>
      <c r="M5333" s="18">
        <v>45018</v>
      </c>
      <c r="N5333" s="18">
        <v>43507</v>
      </c>
      <c r="O5333">
        <v>34600000</v>
      </c>
      <c r="P5333">
        <v>19600000</v>
      </c>
      <c r="Q5333">
        <v>15000000</v>
      </c>
      <c r="R5333">
        <v>469656</v>
      </c>
      <c r="S5333" t="s">
        <v>255</v>
      </c>
      <c r="T5333">
        <v>-2.9728216892052739</v>
      </c>
      <c r="U5333">
        <v>-0.57920495402567784</v>
      </c>
      <c r="V5333">
        <v>-9.5137350374250168E-2</v>
      </c>
      <c r="W5333">
        <v>-0.72238834905283045</v>
      </c>
      <c r="X5333">
        <v>-0.72909773183379534</v>
      </c>
      <c r="Y5333" t="str">
        <f t="shared" si="332"/>
        <v>49-60</v>
      </c>
      <c r="Z5333" s="20">
        <f t="shared" si="333"/>
        <v>0.56647398843930641</v>
      </c>
      <c r="AA5333" t="str">
        <f t="shared" si="334"/>
        <v>40%-60%</v>
      </c>
      <c r="AB5333">
        <f t="shared" si="335"/>
        <v>9.7388036706311964E-5</v>
      </c>
    </row>
    <row r="5334" spans="1:28" x14ac:dyDescent="0.25">
      <c r="A5334" t="s">
        <v>11504</v>
      </c>
      <c r="B5334" t="s">
        <v>11505</v>
      </c>
      <c r="C5334" t="s">
        <v>77</v>
      </c>
      <c r="D5334" t="s">
        <v>98</v>
      </c>
      <c r="E5334">
        <v>236</v>
      </c>
      <c r="F5334" t="s">
        <v>20</v>
      </c>
      <c r="G5334">
        <v>2019</v>
      </c>
      <c r="H5334" t="s">
        <v>20</v>
      </c>
      <c r="I5334" t="s">
        <v>84</v>
      </c>
      <c r="J5334" t="s">
        <v>80</v>
      </c>
      <c r="K5334">
        <v>84</v>
      </c>
      <c r="L5334" s="18">
        <v>43486</v>
      </c>
      <c r="M5334" s="18">
        <v>46043</v>
      </c>
      <c r="N5334" s="18">
        <v>43847</v>
      </c>
      <c r="O5334">
        <v>109900000</v>
      </c>
      <c r="P5334">
        <v>54950000</v>
      </c>
      <c r="Q5334">
        <v>54950000</v>
      </c>
      <c r="R5334">
        <v>1217463</v>
      </c>
      <c r="S5334" t="s">
        <v>598</v>
      </c>
      <c r="T5334">
        <v>1.3690329385271749</v>
      </c>
      <c r="U5334">
        <v>-0.85216124758390532</v>
      </c>
      <c r="V5334">
        <v>0.32803285986234038</v>
      </c>
      <c r="W5334">
        <v>0.9638077041509604</v>
      </c>
      <c r="X5334">
        <v>2.210121609219637</v>
      </c>
      <c r="Y5334" t="str">
        <f t="shared" si="332"/>
        <v>&gt;72</v>
      </c>
      <c r="Z5334" s="20">
        <f t="shared" si="333"/>
        <v>0.5</v>
      </c>
      <c r="AA5334" t="str">
        <f t="shared" si="334"/>
        <v>40%-60%</v>
      </c>
      <c r="AB5334">
        <f t="shared" si="335"/>
        <v>2.5245356459318457E-4</v>
      </c>
    </row>
    <row r="5335" spans="1:28" x14ac:dyDescent="0.25">
      <c r="A5335" t="s">
        <v>11506</v>
      </c>
      <c r="B5335" t="s">
        <v>11507</v>
      </c>
      <c r="C5335" t="s">
        <v>77</v>
      </c>
      <c r="D5335" t="s">
        <v>204</v>
      </c>
      <c r="E5335">
        <v>60</v>
      </c>
      <c r="F5335" t="s">
        <v>117</v>
      </c>
      <c r="G5335">
        <v>2019</v>
      </c>
      <c r="H5335" t="s">
        <v>14</v>
      </c>
      <c r="J5335" t="s">
        <v>80</v>
      </c>
      <c r="K5335">
        <v>84</v>
      </c>
      <c r="L5335" s="18">
        <v>43419</v>
      </c>
      <c r="M5335" s="18">
        <v>45976</v>
      </c>
      <c r="N5335" s="18">
        <v>43811</v>
      </c>
      <c r="O5335">
        <v>41620000</v>
      </c>
      <c r="P5335">
        <v>20810000</v>
      </c>
      <c r="Q5335">
        <v>20810000</v>
      </c>
      <c r="R5335">
        <v>471751</v>
      </c>
      <c r="S5335" t="s">
        <v>191</v>
      </c>
      <c r="T5335">
        <v>1.5873384784690301</v>
      </c>
      <c r="U5335">
        <v>-0.85216124758390532</v>
      </c>
      <c r="V5335">
        <v>0.52564408481904745</v>
      </c>
      <c r="W5335">
        <v>-0.28126108176849302</v>
      </c>
      <c r="X5335">
        <v>1.668686467446636</v>
      </c>
      <c r="Y5335" t="str">
        <f t="shared" si="332"/>
        <v>&gt;72</v>
      </c>
      <c r="Z5335" s="20">
        <f t="shared" si="333"/>
        <v>0.5</v>
      </c>
      <c r="AA5335" t="str">
        <f t="shared" si="334"/>
        <v>40%-60%</v>
      </c>
      <c r="AB5335">
        <f t="shared" si="335"/>
        <v>9.782245665814847E-5</v>
      </c>
    </row>
    <row r="5336" spans="1:28" x14ac:dyDescent="0.25">
      <c r="A5336" t="s">
        <v>11508</v>
      </c>
      <c r="B5336" t="s">
        <v>11509</v>
      </c>
      <c r="C5336" t="s">
        <v>77</v>
      </c>
      <c r="D5336" t="s">
        <v>436</v>
      </c>
      <c r="E5336">
        <v>83</v>
      </c>
      <c r="F5336" t="s">
        <v>12</v>
      </c>
      <c r="G5336">
        <v>2019</v>
      </c>
      <c r="H5336" t="s">
        <v>12</v>
      </c>
      <c r="J5336" t="s">
        <v>80</v>
      </c>
      <c r="K5336">
        <v>84</v>
      </c>
      <c r="L5336" s="18">
        <v>43416</v>
      </c>
      <c r="M5336" s="18">
        <v>46002</v>
      </c>
      <c r="N5336" s="18">
        <v>43789</v>
      </c>
      <c r="O5336">
        <v>70990000</v>
      </c>
      <c r="P5336">
        <v>35495000</v>
      </c>
      <c r="Q5336">
        <v>35495000</v>
      </c>
      <c r="R5336">
        <v>825675</v>
      </c>
      <c r="S5336" t="s">
        <v>205</v>
      </c>
      <c r="T5336">
        <v>1.126471227480669</v>
      </c>
      <c r="U5336">
        <v>-0.85216124758390532</v>
      </c>
      <c r="V5336">
        <v>1.185489993161002E-2</v>
      </c>
      <c r="W5336">
        <v>1.0534426199685021</v>
      </c>
      <c r="X5336">
        <v>1.436642835258207</v>
      </c>
      <c r="Y5336" t="str">
        <f t="shared" si="332"/>
        <v>&gt;72</v>
      </c>
      <c r="Z5336" s="20">
        <f t="shared" si="333"/>
        <v>0.5</v>
      </c>
      <c r="AA5336" t="str">
        <f t="shared" si="334"/>
        <v>40%-60%</v>
      </c>
      <c r="AB5336">
        <f t="shared" si="335"/>
        <v>1.7121226431150488E-4</v>
      </c>
    </row>
    <row r="5337" spans="1:28" x14ac:dyDescent="0.25">
      <c r="A5337" t="s">
        <v>11510</v>
      </c>
      <c r="B5337" t="s">
        <v>11511</v>
      </c>
      <c r="C5337" t="s">
        <v>77</v>
      </c>
      <c r="D5337" t="s">
        <v>444</v>
      </c>
      <c r="E5337">
        <v>7</v>
      </c>
      <c r="F5337" t="s">
        <v>17</v>
      </c>
      <c r="G5337">
        <v>2019</v>
      </c>
      <c r="H5337" t="s">
        <v>17</v>
      </c>
      <c r="J5337" t="s">
        <v>80</v>
      </c>
      <c r="K5337">
        <v>84</v>
      </c>
      <c r="L5337" s="18">
        <v>43108</v>
      </c>
      <c r="M5337" s="18">
        <v>45870</v>
      </c>
      <c r="N5337" s="18">
        <v>44133</v>
      </c>
      <c r="O5337">
        <v>51000000</v>
      </c>
      <c r="P5337">
        <v>41000000</v>
      </c>
      <c r="Q5337">
        <v>10000000</v>
      </c>
      <c r="R5337">
        <v>841080</v>
      </c>
      <c r="S5337" t="s">
        <v>307</v>
      </c>
      <c r="T5337">
        <v>0.6777320620446341</v>
      </c>
      <c r="U5337">
        <v>0.39580516533405991</v>
      </c>
      <c r="V5337">
        <v>0.56516632981038883</v>
      </c>
      <c r="W5337">
        <v>0.1125891550493153</v>
      </c>
      <c r="X5337">
        <v>-0.1103147126646518</v>
      </c>
      <c r="Y5337" t="str">
        <f t="shared" si="332"/>
        <v>&gt;72</v>
      </c>
      <c r="Z5337" s="20">
        <f t="shared" si="333"/>
        <v>0.80392156862745101</v>
      </c>
      <c r="AA5337" t="str">
        <f t="shared" si="334"/>
        <v>80%-100%</v>
      </c>
      <c r="AB5337">
        <f t="shared" si="335"/>
        <v>1.7440665063992553E-4</v>
      </c>
    </row>
    <row r="5338" spans="1:28" x14ac:dyDescent="0.25">
      <c r="A5338" t="s">
        <v>11512</v>
      </c>
      <c r="B5338" t="s">
        <v>11513</v>
      </c>
      <c r="C5338" t="s">
        <v>77</v>
      </c>
      <c r="D5338" t="s">
        <v>392</v>
      </c>
      <c r="E5338">
        <v>220</v>
      </c>
      <c r="F5338" t="s">
        <v>87</v>
      </c>
      <c r="G5338">
        <v>2019</v>
      </c>
      <c r="H5338" t="s">
        <v>15</v>
      </c>
      <c r="J5338" t="s">
        <v>80</v>
      </c>
      <c r="K5338">
        <v>84</v>
      </c>
      <c r="L5338" s="18">
        <v>43106</v>
      </c>
      <c r="M5338" s="18">
        <v>45809</v>
      </c>
      <c r="N5338" s="18">
        <v>43420</v>
      </c>
      <c r="O5338">
        <v>35250000</v>
      </c>
      <c r="P5338">
        <v>27250000</v>
      </c>
      <c r="Q5338">
        <v>8000000</v>
      </c>
      <c r="R5338">
        <v>575080</v>
      </c>
      <c r="S5338" t="s">
        <v>640</v>
      </c>
      <c r="T5338">
        <v>1.4660576229457769</v>
      </c>
      <c r="U5338">
        <v>0.26903850156476761</v>
      </c>
      <c r="V5338">
        <v>-4.6340617762015618E-2</v>
      </c>
      <c r="W5338">
        <v>-0.26957873443862612</v>
      </c>
      <c r="X5338">
        <v>-0.26501046745693763</v>
      </c>
      <c r="Y5338" t="str">
        <f t="shared" si="332"/>
        <v>&gt;72</v>
      </c>
      <c r="Z5338" s="20">
        <f t="shared" si="333"/>
        <v>0.77304964539007093</v>
      </c>
      <c r="AA5338" t="str">
        <f t="shared" si="334"/>
        <v>60%-80%</v>
      </c>
      <c r="AB5338">
        <f t="shared" si="335"/>
        <v>1.1924879518001662E-4</v>
      </c>
    </row>
    <row r="5339" spans="1:28" x14ac:dyDescent="0.25">
      <c r="A5339" t="s">
        <v>11514</v>
      </c>
      <c r="B5339" t="s">
        <v>11515</v>
      </c>
      <c r="C5339" t="s">
        <v>77</v>
      </c>
      <c r="D5339" t="s">
        <v>138</v>
      </c>
      <c r="E5339">
        <v>83</v>
      </c>
      <c r="F5339" t="s">
        <v>87</v>
      </c>
      <c r="G5339">
        <v>2018</v>
      </c>
      <c r="H5339" t="s">
        <v>15</v>
      </c>
      <c r="J5339" t="s">
        <v>80</v>
      </c>
      <c r="K5339">
        <v>36</v>
      </c>
      <c r="L5339" s="18">
        <v>42861</v>
      </c>
      <c r="M5339" s="18">
        <v>43987</v>
      </c>
      <c r="N5339" s="18">
        <v>43558</v>
      </c>
      <c r="O5339">
        <v>30523000</v>
      </c>
      <c r="P5339">
        <v>10000000</v>
      </c>
      <c r="Q5339">
        <v>20523000</v>
      </c>
      <c r="R5339">
        <v>333514</v>
      </c>
      <c r="S5339" t="s">
        <v>205</v>
      </c>
      <c r="T5339">
        <v>0.25324906771324951</v>
      </c>
      <c r="U5339">
        <v>-1.5599827198316161</v>
      </c>
      <c r="V5339">
        <v>-2.3216510827554102</v>
      </c>
      <c r="W5339">
        <v>0.59879127158154277</v>
      </c>
      <c r="X5339">
        <v>-0.34235834485308059</v>
      </c>
      <c r="Y5339" t="str">
        <f t="shared" si="332"/>
        <v>25-36</v>
      </c>
      <c r="Z5339" s="20">
        <f t="shared" si="333"/>
        <v>0.32762179340169706</v>
      </c>
      <c r="AA5339" t="str">
        <f t="shared" si="334"/>
        <v>20%-40%</v>
      </c>
      <c r="AB5339">
        <f t="shared" si="335"/>
        <v>6.9157582728782195E-5</v>
      </c>
    </row>
    <row r="5340" spans="1:28" x14ac:dyDescent="0.25">
      <c r="A5340" t="s">
        <v>11516</v>
      </c>
      <c r="B5340" t="s">
        <v>11517</v>
      </c>
      <c r="C5340" t="s">
        <v>77</v>
      </c>
      <c r="D5340" t="s">
        <v>204</v>
      </c>
      <c r="E5340">
        <v>48</v>
      </c>
      <c r="F5340" t="s">
        <v>12</v>
      </c>
      <c r="G5340">
        <v>2019</v>
      </c>
      <c r="H5340" t="s">
        <v>12</v>
      </c>
      <c r="J5340" t="s">
        <v>80</v>
      </c>
      <c r="K5340">
        <v>84</v>
      </c>
      <c r="L5340" s="18">
        <v>43392</v>
      </c>
      <c r="M5340" s="18">
        <v>45949</v>
      </c>
      <c r="N5340" s="18">
        <v>43853</v>
      </c>
      <c r="O5340">
        <v>68000000</v>
      </c>
      <c r="P5340">
        <v>31000000</v>
      </c>
      <c r="Q5340">
        <v>37000000</v>
      </c>
      <c r="R5340">
        <v>702752</v>
      </c>
      <c r="S5340" t="s">
        <v>178</v>
      </c>
      <c r="T5340">
        <v>1.2720082541085731</v>
      </c>
      <c r="U5340">
        <v>-1.0333176623623199</v>
      </c>
      <c r="V5340">
        <v>0.52564408481904745</v>
      </c>
      <c r="W5340">
        <v>-0.70295206688801981</v>
      </c>
      <c r="X5340">
        <v>0.66316406129677774</v>
      </c>
      <c r="Y5340" t="str">
        <f t="shared" si="332"/>
        <v>&gt;72</v>
      </c>
      <c r="Z5340" s="20">
        <f t="shared" si="333"/>
        <v>0.45588235294117646</v>
      </c>
      <c r="AA5340" t="str">
        <f t="shared" si="334"/>
        <v>40%-60%</v>
      </c>
      <c r="AB5340">
        <f t="shared" si="335"/>
        <v>1.4572290691790193E-4</v>
      </c>
    </row>
    <row r="5341" spans="1:28" x14ac:dyDescent="0.25">
      <c r="A5341" t="s">
        <v>11518</v>
      </c>
      <c r="B5341" t="s">
        <v>11519</v>
      </c>
      <c r="C5341" t="s">
        <v>77</v>
      </c>
      <c r="D5341" t="s">
        <v>134</v>
      </c>
      <c r="E5341">
        <v>49</v>
      </c>
      <c r="F5341" t="s">
        <v>17</v>
      </c>
      <c r="G5341">
        <v>2021</v>
      </c>
      <c r="H5341" t="s">
        <v>17</v>
      </c>
      <c r="I5341" t="s">
        <v>84</v>
      </c>
      <c r="J5341" t="s">
        <v>80</v>
      </c>
      <c r="K5341">
        <v>72</v>
      </c>
      <c r="L5341" s="18">
        <v>44193</v>
      </c>
      <c r="M5341" s="18">
        <v>46384</v>
      </c>
      <c r="N5341" s="18">
        <v>44449</v>
      </c>
      <c r="O5341">
        <v>62628500</v>
      </c>
      <c r="P5341">
        <v>31314250</v>
      </c>
      <c r="Q5341">
        <v>31314250</v>
      </c>
      <c r="R5341">
        <v>803251</v>
      </c>
      <c r="S5341" t="s">
        <v>735</v>
      </c>
      <c r="T5341">
        <v>-0.1348496699611593</v>
      </c>
      <c r="U5341">
        <v>-0.85216124758390532</v>
      </c>
      <c r="V5341">
        <v>0.24898836987965761</v>
      </c>
      <c r="W5341">
        <v>-2.6976040003254282E-3</v>
      </c>
      <c r="X5341">
        <v>-1.5025765057952249</v>
      </c>
      <c r="Y5341" t="str">
        <f t="shared" si="332"/>
        <v>61-72</v>
      </c>
      <c r="Z5341" s="20">
        <f t="shared" si="333"/>
        <v>0.5</v>
      </c>
      <c r="AA5341" t="str">
        <f t="shared" si="334"/>
        <v>40%-60%</v>
      </c>
      <c r="AB5341">
        <f t="shared" si="335"/>
        <v>1.6656241562416278E-4</v>
      </c>
    </row>
    <row r="5342" spans="1:28" x14ac:dyDescent="0.25">
      <c r="A5342" t="s">
        <v>11520</v>
      </c>
      <c r="B5342" t="s">
        <v>11521</v>
      </c>
      <c r="C5342" t="s">
        <v>77</v>
      </c>
      <c r="D5342" t="s">
        <v>256</v>
      </c>
      <c r="E5342">
        <v>74</v>
      </c>
      <c r="F5342" t="s">
        <v>87</v>
      </c>
      <c r="G5342">
        <v>2018</v>
      </c>
      <c r="H5342" t="s">
        <v>15</v>
      </c>
      <c r="J5342" t="s">
        <v>80</v>
      </c>
      <c r="K5342">
        <v>84</v>
      </c>
      <c r="L5342" s="18">
        <v>42835</v>
      </c>
      <c r="M5342" s="18">
        <v>45569</v>
      </c>
      <c r="N5342" s="18">
        <v>44490</v>
      </c>
      <c r="O5342">
        <v>38170000</v>
      </c>
      <c r="P5342">
        <v>23170000</v>
      </c>
      <c r="Q5342">
        <v>15000000</v>
      </c>
      <c r="R5342">
        <v>534958</v>
      </c>
      <c r="S5342" t="s">
        <v>238</v>
      </c>
      <c r="T5342">
        <v>2.2815442219069261E-2</v>
      </c>
      <c r="U5342">
        <v>-0.41270941894756002</v>
      </c>
      <c r="V5342">
        <v>1.118477759689168</v>
      </c>
      <c r="W5342">
        <v>-0.55937715331469728</v>
      </c>
      <c r="X5342">
        <v>-0.96114136402222416</v>
      </c>
      <c r="Y5342" t="str">
        <f t="shared" si="332"/>
        <v>&gt;72</v>
      </c>
      <c r="Z5342" s="20">
        <f t="shared" si="333"/>
        <v>0.60702122085407384</v>
      </c>
      <c r="AA5342" t="str">
        <f t="shared" si="334"/>
        <v>60%-80%</v>
      </c>
      <c r="AB5342">
        <f t="shared" si="335"/>
        <v>1.1092908286136073E-4</v>
      </c>
    </row>
    <row r="5343" spans="1:28" x14ac:dyDescent="0.25">
      <c r="A5343" t="s">
        <v>11522</v>
      </c>
      <c r="B5343" t="s">
        <v>11523</v>
      </c>
      <c r="C5343" t="s">
        <v>77</v>
      </c>
      <c r="D5343" t="s">
        <v>138</v>
      </c>
      <c r="E5343">
        <v>246</v>
      </c>
      <c r="F5343" t="s">
        <v>79</v>
      </c>
      <c r="G5343">
        <v>2018</v>
      </c>
      <c r="H5343" t="s">
        <v>13</v>
      </c>
      <c r="J5343" t="s">
        <v>80</v>
      </c>
      <c r="K5343">
        <v>84</v>
      </c>
      <c r="L5343" s="18">
        <v>42877</v>
      </c>
      <c r="M5343" s="18">
        <v>45434</v>
      </c>
      <c r="N5343" s="18">
        <v>43889</v>
      </c>
      <c r="O5343">
        <v>37050000</v>
      </c>
      <c r="P5343">
        <v>21050000</v>
      </c>
      <c r="Q5343">
        <v>16000000</v>
      </c>
      <c r="R5343">
        <v>419691</v>
      </c>
      <c r="S5343" t="s">
        <v>133</v>
      </c>
      <c r="T5343">
        <v>0.1804805543992978</v>
      </c>
      <c r="U5343">
        <v>-0.57231818489876141</v>
      </c>
      <c r="V5343">
        <v>0.22475660959730151</v>
      </c>
      <c r="W5343">
        <v>-0.37794397319685702</v>
      </c>
      <c r="X5343">
        <v>1.978077977031208</v>
      </c>
      <c r="Y5343" t="str">
        <f t="shared" si="332"/>
        <v>&gt;72</v>
      </c>
      <c r="Z5343" s="20">
        <f t="shared" si="333"/>
        <v>0.56815114709851555</v>
      </c>
      <c r="AA5343" t="str">
        <f t="shared" si="334"/>
        <v>40%-60%</v>
      </c>
      <c r="AB5343">
        <f t="shared" si="335"/>
        <v>8.7027276375280577E-5</v>
      </c>
    </row>
    <row r="5344" spans="1:28" x14ac:dyDescent="0.25">
      <c r="A5344" t="s">
        <v>11524</v>
      </c>
      <c r="B5344" t="s">
        <v>11525</v>
      </c>
      <c r="C5344" t="s">
        <v>77</v>
      </c>
      <c r="D5344" t="s">
        <v>216</v>
      </c>
      <c r="E5344">
        <v>38</v>
      </c>
      <c r="F5344" t="s">
        <v>117</v>
      </c>
      <c r="G5344">
        <v>2017</v>
      </c>
      <c r="H5344" t="s">
        <v>14</v>
      </c>
      <c r="J5344" t="s">
        <v>80</v>
      </c>
      <c r="K5344">
        <v>72</v>
      </c>
      <c r="L5344" s="18">
        <v>42702</v>
      </c>
      <c r="M5344" s="18">
        <v>44893</v>
      </c>
      <c r="N5344" s="18">
        <v>43258</v>
      </c>
      <c r="O5344">
        <v>43690000</v>
      </c>
      <c r="P5344">
        <v>39321000</v>
      </c>
      <c r="Q5344">
        <v>4369000</v>
      </c>
      <c r="R5344">
        <v>850442</v>
      </c>
      <c r="S5344" t="s">
        <v>129</v>
      </c>
      <c r="T5344">
        <v>0.33814566657952638</v>
      </c>
      <c r="U5344">
        <v>0.79032357974038436</v>
      </c>
      <c r="V5344">
        <v>0.11768899037024361</v>
      </c>
      <c r="W5344">
        <v>-0.45233845077132651</v>
      </c>
      <c r="X5344">
        <v>0.50846830650449182</v>
      </c>
      <c r="Y5344" t="str">
        <f t="shared" si="332"/>
        <v>61-72</v>
      </c>
      <c r="Z5344" s="20">
        <f t="shared" si="333"/>
        <v>0.9</v>
      </c>
      <c r="AA5344" t="str">
        <f t="shared" si="334"/>
        <v>80%-100%</v>
      </c>
      <c r="AB5344">
        <f t="shared" si="335"/>
        <v>1.7634795831968368E-4</v>
      </c>
    </row>
    <row r="5345" spans="1:28" x14ac:dyDescent="0.25">
      <c r="A5345" t="s">
        <v>11526</v>
      </c>
      <c r="B5345" t="s">
        <v>11527</v>
      </c>
      <c r="C5345" t="s">
        <v>77</v>
      </c>
      <c r="D5345" t="s">
        <v>695</v>
      </c>
      <c r="E5345">
        <v>220</v>
      </c>
      <c r="F5345" t="s">
        <v>79</v>
      </c>
      <c r="G5345">
        <v>2021</v>
      </c>
      <c r="H5345" t="s">
        <v>26</v>
      </c>
      <c r="I5345" t="s">
        <v>84</v>
      </c>
      <c r="J5345" t="s">
        <v>80</v>
      </c>
      <c r="K5345">
        <v>36</v>
      </c>
      <c r="L5345" s="18">
        <v>44363</v>
      </c>
      <c r="M5345" s="18">
        <v>45459</v>
      </c>
      <c r="N5345" s="18">
        <v>44510</v>
      </c>
      <c r="O5345">
        <v>46990000</v>
      </c>
      <c r="P5345">
        <v>21990000</v>
      </c>
      <c r="Q5345">
        <v>25000000</v>
      </c>
      <c r="R5345">
        <v>779700</v>
      </c>
      <c r="S5345" t="s">
        <v>437</v>
      </c>
      <c r="T5345">
        <v>-0.4986922365309176</v>
      </c>
      <c r="U5345">
        <v>-0.98367538171473412</v>
      </c>
      <c r="V5345">
        <v>-0.50193428495582826</v>
      </c>
      <c r="W5345">
        <v>0.90512148312064422</v>
      </c>
      <c r="X5345">
        <v>1.978077977031208</v>
      </c>
      <c r="Y5345" t="str">
        <f t="shared" si="332"/>
        <v>25-36</v>
      </c>
      <c r="Z5345" s="20">
        <f t="shared" si="333"/>
        <v>0.4679719089167908</v>
      </c>
      <c r="AA5345" t="str">
        <f t="shared" si="334"/>
        <v>40%-60%</v>
      </c>
      <c r="AB5345">
        <f t="shared" si="335"/>
        <v>1.6167887181237211E-4</v>
      </c>
    </row>
    <row r="5346" spans="1:28" x14ac:dyDescent="0.25">
      <c r="A5346" t="s">
        <v>11528</v>
      </c>
      <c r="B5346" t="s">
        <v>11529</v>
      </c>
      <c r="C5346" t="s">
        <v>77</v>
      </c>
      <c r="D5346" t="s">
        <v>402</v>
      </c>
      <c r="E5346">
        <v>38</v>
      </c>
      <c r="F5346" t="s">
        <v>79</v>
      </c>
      <c r="G5346">
        <v>2018</v>
      </c>
      <c r="H5346" t="s">
        <v>13</v>
      </c>
      <c r="J5346" t="s">
        <v>80</v>
      </c>
      <c r="K5346">
        <v>84</v>
      </c>
      <c r="L5346" s="18">
        <v>42859</v>
      </c>
      <c r="M5346" s="18">
        <v>45387</v>
      </c>
      <c r="N5346" s="18">
        <v>42985</v>
      </c>
      <c r="O5346">
        <v>38350000</v>
      </c>
      <c r="P5346">
        <v>31350000</v>
      </c>
      <c r="Q5346">
        <v>7000000</v>
      </c>
      <c r="R5346">
        <v>679618</v>
      </c>
      <c r="S5346" t="s">
        <v>389</v>
      </c>
      <c r="T5346">
        <v>0.55645120652138136</v>
      </c>
      <c r="U5346">
        <v>0.45144062807927737</v>
      </c>
      <c r="V5346">
        <v>1.237044494663192</v>
      </c>
      <c r="W5346">
        <v>0.21346810613683939</v>
      </c>
      <c r="X5346">
        <v>-0.1103147126646518</v>
      </c>
      <c r="Y5346" t="str">
        <f t="shared" si="332"/>
        <v>&gt;72</v>
      </c>
      <c r="Z5346" s="20">
        <f t="shared" si="333"/>
        <v>0.81747066492829201</v>
      </c>
      <c r="AA5346" t="str">
        <f t="shared" si="334"/>
        <v>80%-100%</v>
      </c>
      <c r="AB5346">
        <f t="shared" si="335"/>
        <v>1.4092583237576082E-4</v>
      </c>
    </row>
    <row r="5347" spans="1:28" x14ac:dyDescent="0.25">
      <c r="A5347" t="s">
        <v>11530</v>
      </c>
      <c r="B5347" t="s">
        <v>11531</v>
      </c>
      <c r="C5347" t="s">
        <v>77</v>
      </c>
      <c r="D5347" t="s">
        <v>285</v>
      </c>
      <c r="E5347">
        <v>83</v>
      </c>
      <c r="F5347" t="s">
        <v>17</v>
      </c>
      <c r="G5347">
        <v>2018</v>
      </c>
      <c r="H5347" t="s">
        <v>17</v>
      </c>
      <c r="J5347" t="s">
        <v>80</v>
      </c>
      <c r="K5347">
        <v>72</v>
      </c>
      <c r="L5347" s="18">
        <v>42916</v>
      </c>
      <c r="M5347" s="18">
        <v>45107</v>
      </c>
      <c r="N5347" s="18">
        <v>44306</v>
      </c>
      <c r="O5347">
        <v>62890000</v>
      </c>
      <c r="P5347">
        <v>59745500</v>
      </c>
      <c r="Q5347">
        <v>3144500</v>
      </c>
      <c r="R5347">
        <v>1416061</v>
      </c>
      <c r="S5347" t="s">
        <v>690</v>
      </c>
      <c r="T5347">
        <v>-0.45017989432161648</v>
      </c>
      <c r="U5347">
        <v>0.99563418315592023</v>
      </c>
      <c r="V5347">
        <v>0.39678472967090811</v>
      </c>
      <c r="W5347">
        <v>-0.50950330809991873</v>
      </c>
      <c r="X5347">
        <v>-1.270532873606796</v>
      </c>
      <c r="Y5347" t="str">
        <f t="shared" si="332"/>
        <v>61-72</v>
      </c>
      <c r="Z5347" s="20">
        <f t="shared" si="333"/>
        <v>0.95</v>
      </c>
      <c r="AA5347" t="str">
        <f t="shared" si="334"/>
        <v>80%-100%</v>
      </c>
      <c r="AB5347">
        <f t="shared" si="335"/>
        <v>2.9363491714441383E-4</v>
      </c>
    </row>
    <row r="5348" spans="1:28" x14ac:dyDescent="0.25">
      <c r="A5348" t="s">
        <v>11532</v>
      </c>
      <c r="B5348" t="s">
        <v>11533</v>
      </c>
      <c r="C5348" t="s">
        <v>77</v>
      </c>
      <c r="D5348" t="s">
        <v>807</v>
      </c>
      <c r="E5348">
        <v>60</v>
      </c>
      <c r="F5348" t="s">
        <v>11</v>
      </c>
      <c r="G5348">
        <v>2021</v>
      </c>
      <c r="H5348" t="s">
        <v>23</v>
      </c>
      <c r="I5348" t="s">
        <v>188</v>
      </c>
      <c r="J5348" t="s">
        <v>80</v>
      </c>
      <c r="K5348">
        <v>72</v>
      </c>
      <c r="L5348" s="18">
        <v>44067</v>
      </c>
      <c r="M5348" s="18">
        <v>46258</v>
      </c>
      <c r="N5348" s="18">
        <v>44474</v>
      </c>
      <c r="O5348">
        <v>68751500</v>
      </c>
      <c r="P5348">
        <v>68751500</v>
      </c>
      <c r="Q5348">
        <v>0</v>
      </c>
      <c r="R5348">
        <v>1673391</v>
      </c>
      <c r="S5348" t="s">
        <v>717</v>
      </c>
      <c r="T5348">
        <v>2.2815442219069261E-2</v>
      </c>
      <c r="U5348">
        <v>1.2009447865714571</v>
      </c>
      <c r="V5348">
        <v>0.72325530977575447</v>
      </c>
      <c r="W5348">
        <v>0.93698424076787468</v>
      </c>
      <c r="X5348">
        <v>0.27642467431606299</v>
      </c>
      <c r="Y5348" t="str">
        <f t="shared" si="332"/>
        <v>61-72</v>
      </c>
      <c r="Z5348" s="20">
        <f t="shared" si="333"/>
        <v>1</v>
      </c>
      <c r="AA5348" t="str">
        <f t="shared" si="334"/>
        <v>80%-100%</v>
      </c>
      <c r="AB5348">
        <f t="shared" si="335"/>
        <v>3.469949582929039E-4</v>
      </c>
    </row>
    <row r="5349" spans="1:28" x14ac:dyDescent="0.25">
      <c r="A5349" t="s">
        <v>11534</v>
      </c>
      <c r="B5349" t="s">
        <v>11535</v>
      </c>
      <c r="C5349" t="s">
        <v>77</v>
      </c>
      <c r="D5349" t="s">
        <v>776</v>
      </c>
      <c r="E5349">
        <v>27</v>
      </c>
      <c r="F5349" t="s">
        <v>95</v>
      </c>
      <c r="G5349">
        <v>2018</v>
      </c>
      <c r="H5349" t="s">
        <v>16</v>
      </c>
      <c r="J5349" t="s">
        <v>96</v>
      </c>
      <c r="K5349">
        <v>60</v>
      </c>
      <c r="L5349" s="18">
        <v>44194</v>
      </c>
      <c r="M5349" s="18">
        <v>46020</v>
      </c>
      <c r="N5349" s="18">
        <v>44379</v>
      </c>
      <c r="O5349">
        <v>30290000</v>
      </c>
      <c r="P5349">
        <v>20290000</v>
      </c>
      <c r="Q5349">
        <v>10000000</v>
      </c>
      <c r="R5349">
        <v>547441</v>
      </c>
      <c r="S5349" t="s">
        <v>335</v>
      </c>
      <c r="T5349">
        <v>0.26537715326557482</v>
      </c>
      <c r="U5349">
        <v>-0.1546881181200995</v>
      </c>
      <c r="V5349">
        <v>1.078955514697826</v>
      </c>
      <c r="W5349">
        <v>-0.26716247531704451</v>
      </c>
      <c r="X5349">
        <v>-3.2966835268508812E-2</v>
      </c>
      <c r="Y5349" t="str">
        <f t="shared" si="332"/>
        <v>49-60</v>
      </c>
      <c r="Z5349" s="20">
        <f t="shared" si="333"/>
        <v>0.66985803895675144</v>
      </c>
      <c r="AA5349" t="str">
        <f t="shared" si="334"/>
        <v>60%-80%</v>
      </c>
      <c r="AB5349">
        <f t="shared" si="335"/>
        <v>1.1351756222115788E-4</v>
      </c>
    </row>
    <row r="5350" spans="1:28" x14ac:dyDescent="0.25">
      <c r="A5350" t="s">
        <v>11536</v>
      </c>
      <c r="B5350" t="s">
        <v>11537</v>
      </c>
      <c r="C5350" t="s">
        <v>77</v>
      </c>
      <c r="D5350" t="s">
        <v>463</v>
      </c>
      <c r="E5350">
        <v>38</v>
      </c>
      <c r="F5350" t="s">
        <v>117</v>
      </c>
      <c r="G5350">
        <v>2018</v>
      </c>
      <c r="H5350" t="s">
        <v>14</v>
      </c>
      <c r="J5350" t="s">
        <v>80</v>
      </c>
      <c r="K5350">
        <v>24</v>
      </c>
      <c r="L5350" s="18">
        <v>42999</v>
      </c>
      <c r="M5350" s="18">
        <v>43729</v>
      </c>
      <c r="N5350" s="18">
        <v>43347</v>
      </c>
      <c r="O5350">
        <v>42728500</v>
      </c>
      <c r="P5350">
        <v>18578500</v>
      </c>
      <c r="Q5350">
        <v>24150000</v>
      </c>
      <c r="R5350">
        <v>934332</v>
      </c>
      <c r="S5350" t="s">
        <v>435</v>
      </c>
      <c r="T5350">
        <v>-0.65635734871114615</v>
      </c>
      <c r="U5350">
        <v>-1.119872032406602</v>
      </c>
      <c r="V5350">
        <v>-0.1462340800337556</v>
      </c>
      <c r="W5350">
        <v>-0.2388631190426273</v>
      </c>
      <c r="X5350">
        <v>-0.34235834485308059</v>
      </c>
      <c r="Y5350" t="str">
        <f t="shared" si="332"/>
        <v>&lt;=24</v>
      </c>
      <c r="Z5350" s="20">
        <f t="shared" si="333"/>
        <v>0.43480346841101375</v>
      </c>
      <c r="AA5350" t="str">
        <f t="shared" si="334"/>
        <v>40%-60%</v>
      </c>
      <c r="AB5350">
        <f t="shared" si="335"/>
        <v>1.9374341882544217E-4</v>
      </c>
    </row>
    <row r="5351" spans="1:28" x14ac:dyDescent="0.25">
      <c r="A5351" t="s">
        <v>11538</v>
      </c>
      <c r="B5351" t="s">
        <v>11539</v>
      </c>
      <c r="C5351" t="s">
        <v>77</v>
      </c>
      <c r="D5351" t="s">
        <v>149</v>
      </c>
      <c r="E5351">
        <v>46</v>
      </c>
      <c r="F5351" t="s">
        <v>117</v>
      </c>
      <c r="G5351">
        <v>2018</v>
      </c>
      <c r="H5351" t="s">
        <v>14</v>
      </c>
      <c r="J5351" t="s">
        <v>80</v>
      </c>
      <c r="K5351">
        <v>36</v>
      </c>
      <c r="L5351" s="18">
        <v>43217</v>
      </c>
      <c r="M5351" s="18">
        <v>44313</v>
      </c>
      <c r="N5351" s="18">
        <v>43482</v>
      </c>
      <c r="O5351">
        <v>45550000</v>
      </c>
      <c r="P5351">
        <v>31591250</v>
      </c>
      <c r="Q5351">
        <v>13958750</v>
      </c>
      <c r="R5351">
        <v>1082600</v>
      </c>
      <c r="S5351" t="s">
        <v>287</v>
      </c>
      <c r="T5351">
        <v>1.6843631628876321</v>
      </c>
      <c r="U5351">
        <v>-5.7399619762951958E-2</v>
      </c>
      <c r="V5351">
        <v>-0.59347017569047422</v>
      </c>
      <c r="W5351">
        <v>-0.41154059590605763</v>
      </c>
      <c r="X5351">
        <v>1.5139907126543499</v>
      </c>
      <c r="Y5351" t="str">
        <f t="shared" si="332"/>
        <v>25-36</v>
      </c>
      <c r="Z5351" s="20">
        <f t="shared" si="333"/>
        <v>0.69355104281009883</v>
      </c>
      <c r="AA5351" t="str">
        <f t="shared" si="334"/>
        <v>60%-80%</v>
      </c>
      <c r="AB5351">
        <f t="shared" si="335"/>
        <v>2.2448832451465187E-4</v>
      </c>
    </row>
    <row r="5352" spans="1:28" x14ac:dyDescent="0.25">
      <c r="A5352" t="s">
        <v>11540</v>
      </c>
      <c r="B5352" t="s">
        <v>11541</v>
      </c>
      <c r="C5352" t="s">
        <v>77</v>
      </c>
      <c r="D5352" t="s">
        <v>865</v>
      </c>
      <c r="E5352">
        <v>38</v>
      </c>
      <c r="F5352" t="s">
        <v>17</v>
      </c>
      <c r="G5352">
        <v>2021</v>
      </c>
      <c r="H5352" t="s">
        <v>17</v>
      </c>
      <c r="I5352" t="s">
        <v>84</v>
      </c>
      <c r="J5352" t="s">
        <v>80</v>
      </c>
      <c r="K5352">
        <v>72</v>
      </c>
      <c r="L5352" s="18">
        <v>44029</v>
      </c>
      <c r="M5352" s="18">
        <v>46220</v>
      </c>
      <c r="N5352" s="18">
        <v>44175</v>
      </c>
      <c r="O5352">
        <v>68590000</v>
      </c>
      <c r="P5352">
        <v>28590000</v>
      </c>
      <c r="Q5352">
        <v>40000000</v>
      </c>
      <c r="R5352">
        <v>786779</v>
      </c>
      <c r="S5352" t="s">
        <v>135</v>
      </c>
      <c r="T5352">
        <v>-1.3476582251936871</v>
      </c>
      <c r="U5352">
        <v>-1.1936970377823699</v>
      </c>
      <c r="V5352">
        <v>0.4070773498450232</v>
      </c>
      <c r="W5352">
        <v>-0.70499028766626615</v>
      </c>
      <c r="X5352">
        <v>-1.270532873606796</v>
      </c>
      <c r="Y5352" t="str">
        <f t="shared" si="332"/>
        <v>61-72</v>
      </c>
      <c r="Z5352" s="20">
        <f t="shared" si="333"/>
        <v>0.41682461000145793</v>
      </c>
      <c r="AA5352" t="str">
        <f t="shared" si="334"/>
        <v>40%-60%</v>
      </c>
      <c r="AB5352">
        <f t="shared" si="335"/>
        <v>1.6314677579282587E-4</v>
      </c>
    </row>
    <row r="5353" spans="1:28" x14ac:dyDescent="0.25">
      <c r="A5353" t="s">
        <v>11542</v>
      </c>
      <c r="B5353" t="s">
        <v>11543</v>
      </c>
      <c r="C5353" t="s">
        <v>77</v>
      </c>
      <c r="D5353" t="s">
        <v>521</v>
      </c>
      <c r="E5353">
        <v>38</v>
      </c>
      <c r="F5353" t="s">
        <v>79</v>
      </c>
      <c r="G5353">
        <v>2021</v>
      </c>
      <c r="H5353" t="s">
        <v>26</v>
      </c>
      <c r="I5353" t="s">
        <v>84</v>
      </c>
      <c r="J5353" t="s">
        <v>80</v>
      </c>
      <c r="K5353">
        <v>48</v>
      </c>
      <c r="L5353" s="18">
        <v>43908</v>
      </c>
      <c r="M5353" s="18">
        <v>45369</v>
      </c>
      <c r="N5353" s="18">
        <v>44335</v>
      </c>
      <c r="O5353">
        <v>50084100</v>
      </c>
      <c r="P5353">
        <v>29084100</v>
      </c>
      <c r="Q5353">
        <v>21000000</v>
      </c>
      <c r="R5353">
        <v>855256</v>
      </c>
      <c r="S5353" t="s">
        <v>259</v>
      </c>
      <c r="T5353">
        <v>0.43517035099812862</v>
      </c>
      <c r="U5353">
        <v>-0.52076836060549558</v>
      </c>
      <c r="V5353">
        <v>5.1377144922950549E-2</v>
      </c>
      <c r="W5353">
        <v>0.34121705350976278</v>
      </c>
      <c r="X5353">
        <v>-0.18766259006079469</v>
      </c>
      <c r="Y5353" t="str">
        <f t="shared" si="332"/>
        <v>37-48</v>
      </c>
      <c r="Z5353" s="20">
        <f t="shared" si="333"/>
        <v>0.58070525376317039</v>
      </c>
      <c r="AA5353" t="str">
        <f t="shared" si="334"/>
        <v>40%-60%</v>
      </c>
      <c r="AB5353">
        <f t="shared" si="335"/>
        <v>1.7734619108729271E-4</v>
      </c>
    </row>
    <row r="5354" spans="1:28" x14ac:dyDescent="0.25">
      <c r="A5354" t="s">
        <v>1056</v>
      </c>
      <c r="B5354" t="s">
        <v>1057</v>
      </c>
      <c r="C5354" t="s">
        <v>77</v>
      </c>
      <c r="D5354" t="s">
        <v>100</v>
      </c>
      <c r="E5354">
        <v>38</v>
      </c>
      <c r="F5354" t="s">
        <v>11</v>
      </c>
      <c r="G5354">
        <v>2017</v>
      </c>
      <c r="H5354" t="s">
        <v>11</v>
      </c>
      <c r="J5354" t="s">
        <v>80</v>
      </c>
      <c r="K5354">
        <v>84</v>
      </c>
      <c r="L5354" s="18">
        <v>42856</v>
      </c>
      <c r="M5354" s="18">
        <v>45296</v>
      </c>
      <c r="N5354" s="18">
        <v>44550</v>
      </c>
      <c r="O5354">
        <v>64990000</v>
      </c>
      <c r="P5354">
        <v>44490000</v>
      </c>
      <c r="Q5354">
        <v>20500000</v>
      </c>
      <c r="R5354">
        <v>879569</v>
      </c>
      <c r="S5354" t="s">
        <v>336</v>
      </c>
      <c r="T5354">
        <v>1.17498356968997</v>
      </c>
      <c r="U5354">
        <v>-9.4290594262053648E-2</v>
      </c>
      <c r="V5354">
        <v>0.1246345111382869</v>
      </c>
      <c r="W5354">
        <v>-0.39329714254029258</v>
      </c>
      <c r="X5354">
        <v>1.5913385900504931</v>
      </c>
      <c r="Y5354" t="str">
        <f t="shared" si="332"/>
        <v>&gt;72</v>
      </c>
      <c r="Z5354" s="20">
        <f t="shared" si="333"/>
        <v>0.68456685643945225</v>
      </c>
      <c r="AA5354" t="str">
        <f t="shared" si="334"/>
        <v>60%-80%</v>
      </c>
      <c r="AB5354">
        <f t="shared" si="335"/>
        <v>1.8238774349254371E-4</v>
      </c>
    </row>
    <row r="5355" spans="1:28" x14ac:dyDescent="0.25">
      <c r="A5355" t="s">
        <v>11544</v>
      </c>
      <c r="B5355" t="s">
        <v>11545</v>
      </c>
      <c r="C5355" t="s">
        <v>77</v>
      </c>
      <c r="D5355" t="s">
        <v>1188</v>
      </c>
      <c r="E5355">
        <v>76</v>
      </c>
      <c r="F5355" t="s">
        <v>87</v>
      </c>
      <c r="G5355">
        <v>2019</v>
      </c>
      <c r="H5355" t="s">
        <v>15</v>
      </c>
      <c r="J5355" t="s">
        <v>80</v>
      </c>
      <c r="K5355">
        <v>84</v>
      </c>
      <c r="L5355" s="18">
        <v>43342</v>
      </c>
      <c r="M5355" s="18">
        <v>45899</v>
      </c>
      <c r="N5355" s="18">
        <v>44557</v>
      </c>
      <c r="O5355">
        <v>33990000</v>
      </c>
      <c r="P5355">
        <v>20990000</v>
      </c>
      <c r="Q5355">
        <v>13000000</v>
      </c>
      <c r="R5355">
        <v>432111</v>
      </c>
      <c r="S5355" t="s">
        <v>413</v>
      </c>
      <c r="T5355">
        <v>0.78688483201556159</v>
      </c>
      <c r="U5355">
        <v>-0.36953938194985592</v>
      </c>
      <c r="V5355">
        <v>-0.36059048497084401</v>
      </c>
      <c r="W5355">
        <v>-0.48995152343863702</v>
      </c>
      <c r="X5355">
        <v>0.81785981608906366</v>
      </c>
      <c r="Y5355" t="str">
        <f t="shared" si="332"/>
        <v>&gt;72</v>
      </c>
      <c r="Z5355" s="20">
        <f t="shared" si="333"/>
        <v>0.61753456899087966</v>
      </c>
      <c r="AA5355" t="str">
        <f t="shared" si="334"/>
        <v>60%-80%</v>
      </c>
      <c r="AB5355">
        <f t="shared" si="335"/>
        <v>8.9602692032468806E-5</v>
      </c>
    </row>
    <row r="5356" spans="1:28" x14ac:dyDescent="0.25">
      <c r="A5356" t="s">
        <v>11546</v>
      </c>
      <c r="B5356" t="s">
        <v>11547</v>
      </c>
      <c r="C5356" t="s">
        <v>77</v>
      </c>
      <c r="D5356" t="s">
        <v>411</v>
      </c>
      <c r="E5356">
        <v>50</v>
      </c>
      <c r="F5356" t="s">
        <v>117</v>
      </c>
      <c r="G5356">
        <v>2021</v>
      </c>
      <c r="H5356" t="s">
        <v>29</v>
      </c>
      <c r="I5356" t="s">
        <v>84</v>
      </c>
      <c r="J5356" t="s">
        <v>80</v>
      </c>
      <c r="K5356">
        <v>72</v>
      </c>
      <c r="L5356" s="18">
        <v>43898</v>
      </c>
      <c r="M5356" s="18">
        <v>46237</v>
      </c>
      <c r="N5356" s="18">
        <v>44175</v>
      </c>
      <c r="O5356">
        <v>55990000</v>
      </c>
      <c r="P5356">
        <v>39193000</v>
      </c>
      <c r="Q5356">
        <v>16797000</v>
      </c>
      <c r="R5356">
        <v>969956</v>
      </c>
      <c r="S5356" t="s">
        <v>220</v>
      </c>
      <c r="T5356">
        <v>-1.784269305077397</v>
      </c>
      <c r="U5356">
        <v>-3.091883392176074E-2</v>
      </c>
      <c r="V5356">
        <v>0.72325530977575447</v>
      </c>
      <c r="W5356">
        <v>-5.4000958560797917E-2</v>
      </c>
      <c r="X5356">
        <v>1.436642835258207</v>
      </c>
      <c r="Y5356" t="str">
        <f t="shared" si="332"/>
        <v>61-72</v>
      </c>
      <c r="Z5356" s="20">
        <f t="shared" si="333"/>
        <v>0.7</v>
      </c>
      <c r="AA5356" t="str">
        <f t="shared" si="334"/>
        <v>60%-80%</v>
      </c>
      <c r="AB5356">
        <f t="shared" si="335"/>
        <v>2.0113042424989253E-4</v>
      </c>
    </row>
    <row r="5357" spans="1:28" x14ac:dyDescent="0.25">
      <c r="A5357" t="s">
        <v>11548</v>
      </c>
      <c r="B5357" t="s">
        <v>11549</v>
      </c>
      <c r="C5357" t="s">
        <v>77</v>
      </c>
      <c r="D5357" t="s">
        <v>672</v>
      </c>
      <c r="E5357">
        <v>15</v>
      </c>
      <c r="F5357" t="s">
        <v>25</v>
      </c>
      <c r="G5357">
        <v>2022</v>
      </c>
      <c r="H5357" t="s">
        <v>25</v>
      </c>
      <c r="I5357" t="s">
        <v>84</v>
      </c>
      <c r="J5357" t="s">
        <v>80</v>
      </c>
      <c r="K5357">
        <v>84</v>
      </c>
      <c r="L5357" s="18">
        <v>44445</v>
      </c>
      <c r="M5357" s="18">
        <v>46913</v>
      </c>
      <c r="N5357" s="18">
        <v>44539</v>
      </c>
      <c r="O5357">
        <v>42537300</v>
      </c>
      <c r="P5357">
        <v>43737300</v>
      </c>
      <c r="Q5357">
        <v>0</v>
      </c>
      <c r="R5357">
        <v>1092065</v>
      </c>
      <c r="S5357" t="s">
        <v>243</v>
      </c>
      <c r="T5357">
        <v>-0.69274160536812202</v>
      </c>
      <c r="U5357">
        <v>1.3167832267633091</v>
      </c>
      <c r="V5357">
        <v>0.44659959483636458</v>
      </c>
      <c r="W5357">
        <v>-0.57252020894045441</v>
      </c>
      <c r="X5357">
        <v>2.1327737318234941</v>
      </c>
      <c r="Y5357" t="str">
        <f t="shared" si="332"/>
        <v>&gt;72</v>
      </c>
      <c r="Z5357" s="20">
        <f t="shared" si="333"/>
        <v>1.0282105352243796</v>
      </c>
      <c r="AA5357" t="str">
        <f t="shared" si="334"/>
        <v>80%-100%</v>
      </c>
      <c r="AB5357">
        <f t="shared" si="335"/>
        <v>2.2645099031137381E-4</v>
      </c>
    </row>
    <row r="5358" spans="1:28" x14ac:dyDescent="0.25">
      <c r="A5358" t="s">
        <v>11550</v>
      </c>
      <c r="B5358" t="s">
        <v>11551</v>
      </c>
      <c r="C5358" t="s">
        <v>77</v>
      </c>
      <c r="D5358" t="s">
        <v>258</v>
      </c>
      <c r="E5358">
        <v>220</v>
      </c>
      <c r="F5358" t="s">
        <v>25</v>
      </c>
      <c r="G5358">
        <v>2020</v>
      </c>
      <c r="H5358" t="s">
        <v>25</v>
      </c>
      <c r="I5358" t="s">
        <v>84</v>
      </c>
      <c r="J5358" t="s">
        <v>80</v>
      </c>
      <c r="K5358">
        <v>84</v>
      </c>
      <c r="L5358" s="18">
        <v>43598</v>
      </c>
      <c r="M5358" s="18">
        <v>46155</v>
      </c>
      <c r="N5358" s="18">
        <v>44503</v>
      </c>
      <c r="O5358">
        <v>35490000</v>
      </c>
      <c r="P5358">
        <v>28392000</v>
      </c>
      <c r="Q5358">
        <v>7098000</v>
      </c>
      <c r="R5358">
        <v>718978</v>
      </c>
      <c r="S5358" t="s">
        <v>113</v>
      </c>
      <c r="T5358">
        <v>-9.8465413304183499E-2</v>
      </c>
      <c r="U5358">
        <v>0.37970237290931202</v>
      </c>
      <c r="V5358">
        <v>6.123280715644152E-2</v>
      </c>
      <c r="W5358">
        <v>-0.1354132914830013</v>
      </c>
      <c r="X5358">
        <v>-1.1931849962106531</v>
      </c>
      <c r="Y5358" t="str">
        <f t="shared" si="332"/>
        <v>&gt;72</v>
      </c>
      <c r="Z5358" s="20">
        <f t="shared" si="333"/>
        <v>0.8</v>
      </c>
      <c r="AA5358" t="str">
        <f t="shared" si="334"/>
        <v>60%-80%</v>
      </c>
      <c r="AB5358">
        <f t="shared" si="335"/>
        <v>1.4908753610095636E-4</v>
      </c>
    </row>
    <row r="5359" spans="1:28" x14ac:dyDescent="0.25">
      <c r="A5359" t="s">
        <v>11552</v>
      </c>
      <c r="B5359" t="s">
        <v>11553</v>
      </c>
      <c r="C5359" t="s">
        <v>77</v>
      </c>
      <c r="D5359" t="s">
        <v>246</v>
      </c>
      <c r="E5359">
        <v>61</v>
      </c>
      <c r="F5359" t="s">
        <v>87</v>
      </c>
      <c r="G5359">
        <v>2020</v>
      </c>
      <c r="H5359" t="s">
        <v>15</v>
      </c>
      <c r="I5359" t="s">
        <v>84</v>
      </c>
      <c r="J5359" t="s">
        <v>80</v>
      </c>
      <c r="K5359">
        <v>60</v>
      </c>
      <c r="L5359" s="18">
        <v>43609</v>
      </c>
      <c r="M5359" s="18">
        <v>45436</v>
      </c>
      <c r="N5359" s="18">
        <v>43789</v>
      </c>
      <c r="O5359">
        <v>33990000</v>
      </c>
      <c r="P5359">
        <v>12000000</v>
      </c>
      <c r="Q5359">
        <v>21990000</v>
      </c>
      <c r="R5359">
        <v>290786</v>
      </c>
      <c r="S5359" t="s">
        <v>332</v>
      </c>
      <c r="T5359">
        <v>1.235623997451597</v>
      </c>
      <c r="U5359">
        <v>-1.4555895877195939</v>
      </c>
      <c r="V5359">
        <v>-0.97620122485192473</v>
      </c>
      <c r="W5359">
        <v>-0.65415126641775689</v>
      </c>
      <c r="X5359">
        <v>-0.57440197704150942</v>
      </c>
      <c r="Y5359" t="str">
        <f t="shared" si="332"/>
        <v>49-60</v>
      </c>
      <c r="Z5359" s="20">
        <f t="shared" si="333"/>
        <v>0.35304501323918802</v>
      </c>
      <c r="AA5359" t="str">
        <f t="shared" si="334"/>
        <v>20%-40%</v>
      </c>
      <c r="AB5359">
        <f t="shared" si="335"/>
        <v>6.0297489314906297E-5</v>
      </c>
    </row>
    <row r="5360" spans="1:28" x14ac:dyDescent="0.25">
      <c r="A5360" t="s">
        <v>11554</v>
      </c>
      <c r="B5360" t="s">
        <v>11555</v>
      </c>
      <c r="C5360" t="s">
        <v>77</v>
      </c>
      <c r="D5360" t="s">
        <v>468</v>
      </c>
      <c r="E5360">
        <v>46</v>
      </c>
      <c r="F5360" t="s">
        <v>17</v>
      </c>
      <c r="G5360">
        <v>2021</v>
      </c>
      <c r="H5360" t="s">
        <v>110</v>
      </c>
      <c r="I5360" t="s">
        <v>84</v>
      </c>
      <c r="J5360" t="s">
        <v>80</v>
      </c>
      <c r="K5360">
        <v>72</v>
      </c>
      <c r="L5360" s="18">
        <v>43898</v>
      </c>
      <c r="M5360" s="18">
        <v>46237</v>
      </c>
      <c r="N5360" s="18">
        <v>44168</v>
      </c>
      <c r="O5360">
        <v>60260000</v>
      </c>
      <c r="P5360">
        <v>61860000</v>
      </c>
      <c r="Q5360">
        <v>0</v>
      </c>
      <c r="R5360">
        <v>1553008</v>
      </c>
      <c r="S5360" t="s">
        <v>235</v>
      </c>
      <c r="T5360">
        <v>-1.359786310746012</v>
      </c>
      <c r="U5360">
        <v>1.3099713267191031</v>
      </c>
      <c r="V5360">
        <v>0.2094661248883162</v>
      </c>
      <c r="W5360">
        <v>-5.7621696302189968E-2</v>
      </c>
      <c r="X5360">
        <v>-1.657272260587511</v>
      </c>
      <c r="Y5360" t="str">
        <f t="shared" si="332"/>
        <v>61-72</v>
      </c>
      <c r="Z5360" s="20">
        <f t="shared" si="333"/>
        <v>1.0265516096913376</v>
      </c>
      <c r="AA5360" t="str">
        <f t="shared" si="334"/>
        <v>80%-100%</v>
      </c>
      <c r="AB5360">
        <f t="shared" si="335"/>
        <v>3.2203229621083546E-4</v>
      </c>
    </row>
    <row r="5361" spans="1:28" x14ac:dyDescent="0.25">
      <c r="A5361" t="s">
        <v>11556</v>
      </c>
      <c r="B5361" t="s">
        <v>11557</v>
      </c>
      <c r="C5361" t="s">
        <v>77</v>
      </c>
      <c r="D5361" t="s">
        <v>219</v>
      </c>
      <c r="E5361">
        <v>60</v>
      </c>
      <c r="F5361" t="s">
        <v>117</v>
      </c>
      <c r="G5361">
        <v>2021</v>
      </c>
      <c r="H5361" t="s">
        <v>29</v>
      </c>
      <c r="I5361" t="s">
        <v>84</v>
      </c>
      <c r="J5361" t="s">
        <v>80</v>
      </c>
      <c r="K5361">
        <v>29</v>
      </c>
      <c r="L5361" s="18">
        <v>44042</v>
      </c>
      <c r="M5361" s="18">
        <v>44925</v>
      </c>
      <c r="N5361" s="18">
        <v>44481</v>
      </c>
      <c r="O5361">
        <v>50501250</v>
      </c>
      <c r="P5361">
        <v>17501250</v>
      </c>
      <c r="Q5361">
        <v>33000000</v>
      </c>
      <c r="R5361">
        <v>643744</v>
      </c>
      <c r="S5361" t="s">
        <v>473</v>
      </c>
      <c r="T5361">
        <v>-6.2081156647207668E-2</v>
      </c>
      <c r="U5361">
        <v>-1.482256089728712</v>
      </c>
      <c r="V5361">
        <v>-4.4146365390986242</v>
      </c>
      <c r="W5361">
        <v>-0.18248719686952941</v>
      </c>
      <c r="X5361">
        <v>0.19907679691992</v>
      </c>
      <c r="Y5361" t="str">
        <f t="shared" si="332"/>
        <v>25-36</v>
      </c>
      <c r="Z5361" s="20">
        <f t="shared" si="333"/>
        <v>0.34655082794980324</v>
      </c>
      <c r="AA5361" t="str">
        <f t="shared" si="334"/>
        <v>20%-40%</v>
      </c>
      <c r="AB5361">
        <f t="shared" si="335"/>
        <v>1.3348698686159251E-4</v>
      </c>
    </row>
    <row r="5362" spans="1:28" x14ac:dyDescent="0.25">
      <c r="A5362" t="s">
        <v>11558</v>
      </c>
      <c r="B5362" t="s">
        <v>11559</v>
      </c>
      <c r="C5362" t="s">
        <v>77</v>
      </c>
      <c r="D5362" t="s">
        <v>271</v>
      </c>
      <c r="E5362">
        <v>50</v>
      </c>
      <c r="F5362" t="s">
        <v>117</v>
      </c>
      <c r="G5362">
        <v>2019</v>
      </c>
      <c r="H5362" t="s">
        <v>14</v>
      </c>
      <c r="J5362" t="s">
        <v>80</v>
      </c>
      <c r="K5362">
        <v>84</v>
      </c>
      <c r="L5362" s="18">
        <v>43266</v>
      </c>
      <c r="M5362" s="18">
        <v>45823</v>
      </c>
      <c r="N5362" s="18">
        <v>44237</v>
      </c>
      <c r="O5362">
        <v>43650000</v>
      </c>
      <c r="P5362">
        <v>39285000</v>
      </c>
      <c r="Q5362">
        <v>4365000</v>
      </c>
      <c r="R5362">
        <v>783289</v>
      </c>
      <c r="S5362" t="s">
        <v>267</v>
      </c>
      <c r="T5362">
        <v>1.429673366288801</v>
      </c>
      <c r="U5362">
        <v>0.79032357974038436</v>
      </c>
      <c r="V5362">
        <v>0.22525858163093621</v>
      </c>
      <c r="W5362">
        <v>-0.57395901159046214</v>
      </c>
      <c r="X5362">
        <v>0.19907679691992</v>
      </c>
      <c r="Y5362" t="str">
        <f t="shared" si="332"/>
        <v>&gt;72</v>
      </c>
      <c r="Z5362" s="20">
        <f t="shared" si="333"/>
        <v>0.9</v>
      </c>
      <c r="AA5362" t="str">
        <f t="shared" si="334"/>
        <v>80%-100%</v>
      </c>
      <c r="AB5362">
        <f t="shared" si="335"/>
        <v>1.6242308814036314E-4</v>
      </c>
    </row>
    <row r="5363" spans="1:28" x14ac:dyDescent="0.25">
      <c r="A5363" t="s">
        <v>11560</v>
      </c>
      <c r="B5363" t="s">
        <v>11561</v>
      </c>
      <c r="C5363" t="s">
        <v>77</v>
      </c>
      <c r="D5363" t="s">
        <v>215</v>
      </c>
      <c r="E5363">
        <v>60</v>
      </c>
      <c r="F5363" t="s">
        <v>117</v>
      </c>
      <c r="G5363">
        <v>2017</v>
      </c>
      <c r="H5363" t="s">
        <v>14</v>
      </c>
      <c r="J5363" t="s">
        <v>80</v>
      </c>
      <c r="K5363">
        <v>84</v>
      </c>
      <c r="L5363" s="18">
        <v>42766</v>
      </c>
      <c r="M5363" s="18">
        <v>45322</v>
      </c>
      <c r="N5363" s="18">
        <v>42849</v>
      </c>
      <c r="O5363">
        <v>47730000</v>
      </c>
      <c r="P5363">
        <v>42730000</v>
      </c>
      <c r="Q5363">
        <v>5000000</v>
      </c>
      <c r="R5363">
        <v>914478</v>
      </c>
      <c r="S5363" t="s">
        <v>228</v>
      </c>
      <c r="T5363">
        <v>1.4903137940504281</v>
      </c>
      <c r="U5363">
        <v>0.77079476893991228</v>
      </c>
      <c r="V5363">
        <v>1.078955514697826</v>
      </c>
      <c r="W5363">
        <v>5.9537985083486364E-3</v>
      </c>
      <c r="X5363">
        <v>1.668686467446636</v>
      </c>
      <c r="Y5363" t="str">
        <f t="shared" si="332"/>
        <v>&gt;72</v>
      </c>
      <c r="Z5363" s="20">
        <f t="shared" si="333"/>
        <v>0.89524408129059296</v>
      </c>
      <c r="AA5363" t="str">
        <f t="shared" si="334"/>
        <v>80%-100%</v>
      </c>
      <c r="AB5363">
        <f t="shared" si="335"/>
        <v>1.8962648626040071E-4</v>
      </c>
    </row>
    <row r="5364" spans="1:28" x14ac:dyDescent="0.25">
      <c r="A5364" t="s">
        <v>11562</v>
      </c>
      <c r="B5364" t="s">
        <v>11563</v>
      </c>
      <c r="C5364" t="s">
        <v>77</v>
      </c>
      <c r="D5364" t="s">
        <v>594</v>
      </c>
      <c r="E5364">
        <v>59</v>
      </c>
      <c r="F5364" t="s">
        <v>17</v>
      </c>
      <c r="G5364">
        <v>2018</v>
      </c>
      <c r="H5364" t="s">
        <v>17</v>
      </c>
      <c r="J5364" t="s">
        <v>80</v>
      </c>
      <c r="K5364">
        <v>24</v>
      </c>
      <c r="L5364" s="18">
        <v>43000</v>
      </c>
      <c r="M5364" s="18">
        <v>43730</v>
      </c>
      <c r="N5364" s="18">
        <v>43264</v>
      </c>
      <c r="O5364">
        <v>61693000</v>
      </c>
      <c r="P5364">
        <v>10000000</v>
      </c>
      <c r="Q5364">
        <v>51693000</v>
      </c>
      <c r="R5364">
        <v>491251</v>
      </c>
      <c r="S5364" t="s">
        <v>296</v>
      </c>
      <c r="T5364">
        <v>1.441801451841126</v>
      </c>
      <c r="U5364">
        <v>-2.23967927851188</v>
      </c>
      <c r="V5364">
        <v>0.16994387989697479</v>
      </c>
      <c r="W5364">
        <v>-8.5781072180380905E-2</v>
      </c>
      <c r="X5364">
        <v>1.0499034482774929</v>
      </c>
      <c r="Y5364" t="str">
        <f t="shared" si="332"/>
        <v>&lt;=24</v>
      </c>
      <c r="Z5364" s="20">
        <f t="shared" si="333"/>
        <v>0.2</v>
      </c>
      <c r="AA5364" t="str">
        <f t="shared" si="334"/>
        <v>20%</v>
      </c>
      <c r="AB5364">
        <f t="shared" si="335"/>
        <v>1.0186598365614931E-4</v>
      </c>
    </row>
    <row r="5365" spans="1:28" x14ac:dyDescent="0.25">
      <c r="A5365" t="s">
        <v>11564</v>
      </c>
      <c r="B5365" t="s">
        <v>11565</v>
      </c>
      <c r="C5365" t="s">
        <v>77</v>
      </c>
      <c r="D5365" t="s">
        <v>404</v>
      </c>
      <c r="E5365">
        <v>38</v>
      </c>
      <c r="F5365" t="s">
        <v>20</v>
      </c>
      <c r="G5365">
        <v>2021</v>
      </c>
      <c r="H5365" t="s">
        <v>20</v>
      </c>
      <c r="I5365" t="s">
        <v>84</v>
      </c>
      <c r="J5365" t="s">
        <v>80</v>
      </c>
      <c r="K5365">
        <v>72</v>
      </c>
      <c r="L5365" s="18">
        <v>44085</v>
      </c>
      <c r="M5365" s="18">
        <v>46335</v>
      </c>
      <c r="N5365" s="18">
        <v>44414</v>
      </c>
      <c r="O5365">
        <v>120194350</v>
      </c>
      <c r="P5365">
        <v>80194350</v>
      </c>
      <c r="Q5365">
        <v>40000000</v>
      </c>
      <c r="R5365">
        <v>1872027</v>
      </c>
      <c r="S5365" t="s">
        <v>162</v>
      </c>
      <c r="T5365">
        <v>0.28963332437022532</v>
      </c>
      <c r="U5365">
        <v>-0.1655793697838874</v>
      </c>
      <c r="V5365">
        <v>-0.54145652994716964</v>
      </c>
      <c r="W5365">
        <v>3.4685885364548481</v>
      </c>
      <c r="X5365">
        <v>4.4381042127634142E-2</v>
      </c>
      <c r="Y5365" t="str">
        <f t="shared" si="332"/>
        <v>61-72</v>
      </c>
      <c r="Z5365" s="20">
        <f t="shared" si="333"/>
        <v>0.66720565484151295</v>
      </c>
      <c r="AA5365" t="str">
        <f t="shared" si="334"/>
        <v>60%-80%</v>
      </c>
      <c r="AB5365">
        <f t="shared" si="335"/>
        <v>3.8818419053777032E-4</v>
      </c>
    </row>
    <row r="5366" spans="1:28" x14ac:dyDescent="0.25">
      <c r="A5366" t="s">
        <v>1165</v>
      </c>
      <c r="B5366" t="s">
        <v>1166</v>
      </c>
      <c r="C5366" t="s">
        <v>77</v>
      </c>
      <c r="D5366" t="s">
        <v>610</v>
      </c>
      <c r="E5366">
        <v>61</v>
      </c>
      <c r="F5366" t="s">
        <v>117</v>
      </c>
      <c r="G5366">
        <v>2019</v>
      </c>
      <c r="H5366" t="s">
        <v>14</v>
      </c>
      <c r="I5366" t="s">
        <v>84</v>
      </c>
      <c r="J5366" t="s">
        <v>80</v>
      </c>
      <c r="K5366">
        <v>84</v>
      </c>
      <c r="L5366" s="18">
        <v>43587</v>
      </c>
      <c r="M5366" s="18">
        <v>46058</v>
      </c>
      <c r="N5366" s="18">
        <v>43817</v>
      </c>
      <c r="O5366">
        <v>50760000</v>
      </c>
      <c r="P5366">
        <v>35760000</v>
      </c>
      <c r="Q5366">
        <v>15000000</v>
      </c>
      <c r="R5366">
        <v>701059</v>
      </c>
      <c r="S5366" t="s">
        <v>736</v>
      </c>
      <c r="T5366">
        <v>0.82326908867253745</v>
      </c>
      <c r="U5366">
        <v>-1.2474855364336431E-2</v>
      </c>
      <c r="V5366">
        <v>2.5399963735042389E-2</v>
      </c>
      <c r="W5366">
        <v>-0.51928583850506949</v>
      </c>
      <c r="X5366">
        <v>0.35377255171220601</v>
      </c>
      <c r="Y5366" t="str">
        <f t="shared" si="332"/>
        <v>&gt;72</v>
      </c>
      <c r="Z5366" s="20">
        <f t="shared" si="333"/>
        <v>0.70449172576832153</v>
      </c>
      <c r="AA5366" t="str">
        <f t="shared" si="334"/>
        <v>60%-80%</v>
      </c>
      <c r="AB5366">
        <f t="shared" si="335"/>
        <v>1.453718458303319E-4</v>
      </c>
    </row>
    <row r="5367" spans="1:28" x14ac:dyDescent="0.25">
      <c r="A5367" t="s">
        <v>11566</v>
      </c>
      <c r="B5367" t="s">
        <v>11567</v>
      </c>
      <c r="C5367" t="s">
        <v>77</v>
      </c>
      <c r="D5367" t="s">
        <v>368</v>
      </c>
      <c r="E5367">
        <v>236</v>
      </c>
      <c r="F5367" t="s">
        <v>17</v>
      </c>
      <c r="G5367">
        <v>2019</v>
      </c>
      <c r="H5367" t="s">
        <v>17</v>
      </c>
      <c r="J5367" t="s">
        <v>80</v>
      </c>
      <c r="K5367">
        <v>72</v>
      </c>
      <c r="L5367" s="18">
        <v>43290</v>
      </c>
      <c r="M5367" s="18">
        <v>45542</v>
      </c>
      <c r="N5367" s="18">
        <v>43712</v>
      </c>
      <c r="O5367">
        <v>62990000</v>
      </c>
      <c r="P5367">
        <v>31495000</v>
      </c>
      <c r="Q5367">
        <v>31495000</v>
      </c>
      <c r="R5367">
        <v>775601</v>
      </c>
      <c r="S5367" t="s">
        <v>296</v>
      </c>
      <c r="T5367">
        <v>0.60496354873068248</v>
      </c>
      <c r="U5367">
        <v>-0.85216124758390532</v>
      </c>
      <c r="V5367">
        <v>0.32803285986234038</v>
      </c>
      <c r="W5367">
        <v>0.34121705350976278</v>
      </c>
      <c r="X5367">
        <v>-0.57440197704150942</v>
      </c>
      <c r="Y5367" t="str">
        <f t="shared" si="332"/>
        <v>61-72</v>
      </c>
      <c r="Z5367" s="20">
        <f t="shared" si="333"/>
        <v>0.5</v>
      </c>
      <c r="AA5367" t="str">
        <f t="shared" si="334"/>
        <v>40%-60%</v>
      </c>
      <c r="AB5367">
        <f t="shared" si="335"/>
        <v>1.6082890170135644E-4</v>
      </c>
    </row>
    <row r="5368" spans="1:28" x14ac:dyDescent="0.25">
      <c r="A5368" t="s">
        <v>11568</v>
      </c>
      <c r="B5368" t="s">
        <v>11569</v>
      </c>
      <c r="C5368" t="s">
        <v>77</v>
      </c>
      <c r="D5368" t="s">
        <v>402</v>
      </c>
      <c r="E5368">
        <v>49</v>
      </c>
      <c r="F5368" t="s">
        <v>87</v>
      </c>
      <c r="G5368">
        <v>2018</v>
      </c>
      <c r="H5368" t="s">
        <v>15</v>
      </c>
      <c r="J5368" t="s">
        <v>80</v>
      </c>
      <c r="K5368">
        <v>84</v>
      </c>
      <c r="L5368" s="18">
        <v>42888</v>
      </c>
      <c r="M5368" s="18">
        <v>45328</v>
      </c>
      <c r="N5368" s="18">
        <v>42975</v>
      </c>
      <c r="O5368">
        <v>38350000</v>
      </c>
      <c r="P5368">
        <v>38350000</v>
      </c>
      <c r="Q5368">
        <v>0</v>
      </c>
      <c r="R5368">
        <v>820740</v>
      </c>
      <c r="S5368" t="s">
        <v>162</v>
      </c>
      <c r="T5368">
        <v>0.47155460765510449</v>
      </c>
      <c r="U5368">
        <v>1.2009447865714571</v>
      </c>
      <c r="V5368">
        <v>1.078955514697826</v>
      </c>
      <c r="W5368">
        <v>0.27391494366940022</v>
      </c>
      <c r="X5368">
        <v>-0.80644560922993824</v>
      </c>
      <c r="Y5368" t="str">
        <f t="shared" si="332"/>
        <v>&gt;72</v>
      </c>
      <c r="Z5368" s="20">
        <f t="shared" si="333"/>
        <v>1</v>
      </c>
      <c r="AA5368" t="str">
        <f t="shared" si="334"/>
        <v>80%-100%</v>
      </c>
      <c r="AB5368">
        <f t="shared" si="335"/>
        <v>1.7018894094047234E-4</v>
      </c>
    </row>
    <row r="5369" spans="1:28" x14ac:dyDescent="0.25">
      <c r="A5369" t="s">
        <v>11570</v>
      </c>
      <c r="B5369" t="s">
        <v>11571</v>
      </c>
      <c r="C5369" t="s">
        <v>77</v>
      </c>
      <c r="D5369" t="s">
        <v>580</v>
      </c>
      <c r="E5369">
        <v>50</v>
      </c>
      <c r="F5369" t="s">
        <v>11</v>
      </c>
      <c r="G5369">
        <v>2020</v>
      </c>
      <c r="H5369" t="s">
        <v>11</v>
      </c>
      <c r="I5369" t="s">
        <v>188</v>
      </c>
      <c r="J5369" t="s">
        <v>80</v>
      </c>
      <c r="K5369">
        <v>72</v>
      </c>
      <c r="L5369" s="18">
        <v>43508</v>
      </c>
      <c r="M5369" s="18">
        <v>45993</v>
      </c>
      <c r="N5369" s="18">
        <v>44166</v>
      </c>
      <c r="O5369">
        <v>67830000</v>
      </c>
      <c r="P5369">
        <v>33915000</v>
      </c>
      <c r="Q5369">
        <v>33915000</v>
      </c>
      <c r="R5369">
        <v>833906</v>
      </c>
      <c r="S5369" t="s">
        <v>220</v>
      </c>
      <c r="T5369">
        <v>0.41091417989347812</v>
      </c>
      <c r="U5369">
        <v>-0.85216124758390532</v>
      </c>
      <c r="V5369">
        <v>0.13042163490563341</v>
      </c>
      <c r="W5369">
        <v>-0.20244124884610751</v>
      </c>
      <c r="X5369">
        <v>1.7460343448427791</v>
      </c>
      <c r="Y5369" t="str">
        <f t="shared" si="332"/>
        <v>61-72</v>
      </c>
      <c r="Z5369" s="20">
        <f t="shared" si="333"/>
        <v>0.5</v>
      </c>
      <c r="AA5369" t="str">
        <f t="shared" si="334"/>
        <v>40%-60%</v>
      </c>
      <c r="AB5369">
        <f t="shared" si="335"/>
        <v>1.7291904742537897E-4</v>
      </c>
    </row>
    <row r="5370" spans="1:28" x14ac:dyDescent="0.25">
      <c r="A5370" t="s">
        <v>11572</v>
      </c>
      <c r="B5370" t="s">
        <v>11573</v>
      </c>
      <c r="C5370" t="s">
        <v>77</v>
      </c>
      <c r="D5370" t="s">
        <v>112</v>
      </c>
      <c r="E5370">
        <v>236</v>
      </c>
      <c r="F5370" t="s">
        <v>79</v>
      </c>
      <c r="G5370">
        <v>2018</v>
      </c>
      <c r="H5370" t="s">
        <v>13</v>
      </c>
      <c r="J5370" t="s">
        <v>80</v>
      </c>
      <c r="K5370">
        <v>60</v>
      </c>
      <c r="L5370" s="18">
        <v>43207</v>
      </c>
      <c r="M5370" s="18">
        <v>45033</v>
      </c>
      <c r="N5370" s="18">
        <v>43509</v>
      </c>
      <c r="O5370">
        <v>37280000</v>
      </c>
      <c r="P5370">
        <v>15280000</v>
      </c>
      <c r="Q5370">
        <v>22000000</v>
      </c>
      <c r="R5370">
        <v>378099</v>
      </c>
      <c r="S5370" t="s">
        <v>309</v>
      </c>
      <c r="T5370">
        <v>1.235623997451597</v>
      </c>
      <c r="U5370">
        <v>-1.2222490305647</v>
      </c>
      <c r="V5370">
        <v>-0.6377793549951668</v>
      </c>
      <c r="W5370">
        <v>-0.72253438669204695</v>
      </c>
      <c r="X5370">
        <v>0.66316406129677774</v>
      </c>
      <c r="Y5370" t="str">
        <f t="shared" si="332"/>
        <v>49-60</v>
      </c>
      <c r="Z5370" s="20">
        <f t="shared" si="333"/>
        <v>0.40987124463519314</v>
      </c>
      <c r="AA5370" t="str">
        <f t="shared" si="334"/>
        <v>40%-60%</v>
      </c>
      <c r="AB5370">
        <f t="shared" si="335"/>
        <v>7.8402744329083096E-5</v>
      </c>
    </row>
    <row r="5371" spans="1:28" x14ac:dyDescent="0.25">
      <c r="A5371" t="s">
        <v>11574</v>
      </c>
      <c r="B5371" t="s">
        <v>11575</v>
      </c>
      <c r="C5371" t="s">
        <v>77</v>
      </c>
      <c r="D5371" t="s">
        <v>256</v>
      </c>
      <c r="E5371">
        <v>27</v>
      </c>
      <c r="F5371" t="s">
        <v>117</v>
      </c>
      <c r="G5371">
        <v>2018</v>
      </c>
      <c r="H5371" t="s">
        <v>14</v>
      </c>
      <c r="J5371" t="s">
        <v>80</v>
      </c>
      <c r="K5371">
        <v>24</v>
      </c>
      <c r="L5371" s="18">
        <v>42961</v>
      </c>
      <c r="M5371" s="18">
        <v>43691</v>
      </c>
      <c r="N5371" s="18">
        <v>43322</v>
      </c>
      <c r="O5371">
        <v>42850000</v>
      </c>
      <c r="P5371">
        <v>10000000</v>
      </c>
      <c r="Q5371">
        <v>32850000</v>
      </c>
      <c r="R5371">
        <v>502914</v>
      </c>
      <c r="S5371" t="s">
        <v>217</v>
      </c>
      <c r="T5371">
        <v>-1.3568814437906571E-2</v>
      </c>
      <c r="U5371">
        <v>-1.946991419823112</v>
      </c>
      <c r="V5371">
        <v>-0.1462340800337556</v>
      </c>
      <c r="W5371">
        <v>-0.60455653564093093</v>
      </c>
      <c r="X5371">
        <v>-0.65174985443765243</v>
      </c>
      <c r="Y5371" t="str">
        <f t="shared" si="332"/>
        <v>&lt;=24</v>
      </c>
      <c r="Z5371" s="20">
        <f t="shared" si="333"/>
        <v>0.23337222870478413</v>
      </c>
      <c r="AA5371" t="str">
        <f t="shared" si="334"/>
        <v>20%-40%</v>
      </c>
      <c r="AB5371">
        <f t="shared" si="335"/>
        <v>1.0428442752167155E-4</v>
      </c>
    </row>
    <row r="5372" spans="1:28" x14ac:dyDescent="0.25">
      <c r="A5372" t="s">
        <v>11576</v>
      </c>
      <c r="B5372" t="s">
        <v>11577</v>
      </c>
      <c r="C5372" t="s">
        <v>77</v>
      </c>
      <c r="D5372" t="s">
        <v>180</v>
      </c>
      <c r="E5372">
        <v>7</v>
      </c>
      <c r="F5372" t="s">
        <v>79</v>
      </c>
      <c r="G5372">
        <v>2018</v>
      </c>
      <c r="H5372" t="s">
        <v>13</v>
      </c>
      <c r="J5372" t="s">
        <v>80</v>
      </c>
      <c r="K5372">
        <v>48</v>
      </c>
      <c r="L5372" s="18">
        <v>42798</v>
      </c>
      <c r="M5372" s="18">
        <v>44289</v>
      </c>
      <c r="N5372" s="18">
        <v>43819</v>
      </c>
      <c r="O5372">
        <v>33500000</v>
      </c>
      <c r="P5372">
        <v>25500000</v>
      </c>
      <c r="Q5372">
        <v>8000000</v>
      </c>
      <c r="R5372">
        <v>710802</v>
      </c>
      <c r="S5372" t="s">
        <v>307</v>
      </c>
      <c r="T5372">
        <v>1.126471227480669</v>
      </c>
      <c r="U5372">
        <v>0.22035682995994041</v>
      </c>
      <c r="V5372">
        <v>-0.201427290386614</v>
      </c>
      <c r="W5372">
        <v>-3.2840768445781952E-2</v>
      </c>
      <c r="X5372">
        <v>-0.26501046745693763</v>
      </c>
      <c r="Y5372" t="str">
        <f t="shared" si="332"/>
        <v>37-48</v>
      </c>
      <c r="Z5372" s="20">
        <f t="shared" si="333"/>
        <v>0.76119402985074625</v>
      </c>
      <c r="AA5372" t="str">
        <f t="shared" si="334"/>
        <v>60%-80%</v>
      </c>
      <c r="AB5372">
        <f t="shared" si="335"/>
        <v>1.4739215780682022E-4</v>
      </c>
    </row>
    <row r="5373" spans="1:28" x14ac:dyDescent="0.25">
      <c r="A5373" t="s">
        <v>11578</v>
      </c>
      <c r="B5373" t="s">
        <v>11579</v>
      </c>
      <c r="C5373" t="s">
        <v>77</v>
      </c>
      <c r="D5373" t="s">
        <v>402</v>
      </c>
      <c r="E5373">
        <v>38</v>
      </c>
      <c r="F5373" t="s">
        <v>79</v>
      </c>
      <c r="G5373">
        <v>2017</v>
      </c>
      <c r="H5373" t="s">
        <v>13</v>
      </c>
      <c r="J5373" t="s">
        <v>80</v>
      </c>
      <c r="K5373">
        <v>84</v>
      </c>
      <c r="L5373" s="18">
        <v>42755</v>
      </c>
      <c r="M5373" s="18">
        <v>45311</v>
      </c>
      <c r="N5373" s="18">
        <v>44322</v>
      </c>
      <c r="O5373">
        <v>43500000</v>
      </c>
      <c r="P5373">
        <v>35500000</v>
      </c>
      <c r="Q5373">
        <v>8000000</v>
      </c>
      <c r="R5373">
        <v>759746</v>
      </c>
      <c r="S5373" t="s">
        <v>129</v>
      </c>
      <c r="T5373">
        <v>-0.43805180876929117</v>
      </c>
      <c r="U5373">
        <v>0.44577934872120861</v>
      </c>
      <c r="V5373">
        <v>1.078955514697826</v>
      </c>
      <c r="W5373">
        <v>-0.66791365439528205</v>
      </c>
      <c r="X5373">
        <v>-1.3478807510029389</v>
      </c>
      <c r="Y5373" t="str">
        <f t="shared" si="332"/>
        <v>&gt;72</v>
      </c>
      <c r="Z5373" s="20">
        <f t="shared" si="333"/>
        <v>0.81609195402298851</v>
      </c>
      <c r="AA5373" t="str">
        <f t="shared" si="334"/>
        <v>80%-100%</v>
      </c>
      <c r="AB5373">
        <f t="shared" si="335"/>
        <v>1.5754120321144347E-4</v>
      </c>
    </row>
    <row r="5374" spans="1:28" x14ac:dyDescent="0.25">
      <c r="A5374" t="s">
        <v>11580</v>
      </c>
      <c r="B5374" t="s">
        <v>11581</v>
      </c>
      <c r="C5374" t="s">
        <v>77</v>
      </c>
      <c r="D5374" t="s">
        <v>679</v>
      </c>
      <c r="E5374">
        <v>291</v>
      </c>
      <c r="F5374" t="s">
        <v>25</v>
      </c>
      <c r="G5374">
        <v>2021</v>
      </c>
      <c r="H5374" t="s">
        <v>25</v>
      </c>
      <c r="I5374" t="s">
        <v>84</v>
      </c>
      <c r="J5374" t="s">
        <v>80</v>
      </c>
      <c r="K5374">
        <v>84</v>
      </c>
      <c r="L5374" s="18">
        <v>44257</v>
      </c>
      <c r="M5374" s="18">
        <v>46786</v>
      </c>
      <c r="N5374" s="18">
        <v>44337</v>
      </c>
      <c r="O5374">
        <v>38310000</v>
      </c>
      <c r="P5374">
        <v>23310000</v>
      </c>
      <c r="Q5374">
        <v>15000000</v>
      </c>
      <c r="R5374">
        <v>513359</v>
      </c>
      <c r="S5374" t="s">
        <v>343</v>
      </c>
      <c r="T5374">
        <v>-0.54720457874021866</v>
      </c>
      <c r="U5374">
        <v>-0.40681248371465301</v>
      </c>
      <c r="V5374">
        <v>-0.18575632502509701</v>
      </c>
      <c r="W5374">
        <v>-0.2114026494343911</v>
      </c>
      <c r="X5374">
        <v>-1.5799243831913681</v>
      </c>
      <c r="Y5374" t="str">
        <f t="shared" si="332"/>
        <v>&gt;72</v>
      </c>
      <c r="Z5374" s="20">
        <f t="shared" si="333"/>
        <v>0.60845732184808143</v>
      </c>
      <c r="AA5374" t="str">
        <f t="shared" si="334"/>
        <v>60%-80%</v>
      </c>
      <c r="AB5374">
        <f t="shared" si="335"/>
        <v>1.064503064700879E-4</v>
      </c>
    </row>
    <row r="5375" spans="1:28" x14ac:dyDescent="0.25">
      <c r="A5375" t="s">
        <v>11582</v>
      </c>
      <c r="B5375" t="s">
        <v>11583</v>
      </c>
      <c r="C5375" t="s">
        <v>77</v>
      </c>
      <c r="D5375" t="s">
        <v>299</v>
      </c>
      <c r="E5375">
        <v>38</v>
      </c>
      <c r="F5375" t="s">
        <v>117</v>
      </c>
      <c r="G5375">
        <v>2022</v>
      </c>
      <c r="H5375" t="s">
        <v>29</v>
      </c>
      <c r="I5375" t="s">
        <v>84</v>
      </c>
      <c r="J5375" t="s">
        <v>80</v>
      </c>
      <c r="K5375">
        <v>60</v>
      </c>
      <c r="L5375" s="18">
        <v>44294</v>
      </c>
      <c r="M5375" s="18">
        <v>46238</v>
      </c>
      <c r="N5375" s="18">
        <v>44502</v>
      </c>
      <c r="O5375">
        <v>58920000</v>
      </c>
      <c r="P5375">
        <v>58920000</v>
      </c>
      <c r="Q5375">
        <v>0</v>
      </c>
      <c r="R5375">
        <v>1526110</v>
      </c>
      <c r="S5375" t="s">
        <v>162</v>
      </c>
      <c r="T5375">
        <v>-0.21974626882743631</v>
      </c>
      <c r="U5375">
        <v>1.2009447865714571</v>
      </c>
      <c r="V5375">
        <v>0.4070773498450232</v>
      </c>
      <c r="W5375">
        <v>4.3224022407861149</v>
      </c>
      <c r="X5375">
        <v>0.1217289195237771</v>
      </c>
      <c r="Y5375" t="str">
        <f t="shared" si="332"/>
        <v>49-60</v>
      </c>
      <c r="Z5375" s="20">
        <f t="shared" si="333"/>
        <v>1</v>
      </c>
      <c r="AA5375" t="str">
        <f t="shared" si="334"/>
        <v>80%-100%</v>
      </c>
      <c r="AB5375">
        <f t="shared" si="335"/>
        <v>3.1645471727790073E-4</v>
      </c>
    </row>
    <row r="5376" spans="1:28" x14ac:dyDescent="0.25">
      <c r="A5376" t="s">
        <v>11584</v>
      </c>
      <c r="B5376" t="s">
        <v>11585</v>
      </c>
      <c r="C5376" t="s">
        <v>77</v>
      </c>
      <c r="D5376" t="s">
        <v>549</v>
      </c>
      <c r="E5376">
        <v>27</v>
      </c>
      <c r="F5376" t="s">
        <v>87</v>
      </c>
      <c r="G5376">
        <v>2017</v>
      </c>
      <c r="H5376" t="s">
        <v>15</v>
      </c>
      <c r="J5376" t="s">
        <v>80</v>
      </c>
      <c r="K5376">
        <v>84</v>
      </c>
      <c r="L5376" s="18">
        <v>42690</v>
      </c>
      <c r="M5376" s="18">
        <v>45246</v>
      </c>
      <c r="N5376" s="18">
        <v>44278</v>
      </c>
      <c r="O5376">
        <v>33990000</v>
      </c>
      <c r="P5376">
        <v>31990000</v>
      </c>
      <c r="Q5376">
        <v>2000000</v>
      </c>
      <c r="R5376">
        <v>537586</v>
      </c>
      <c r="S5376" t="s">
        <v>217</v>
      </c>
      <c r="T5376">
        <v>-0.43805180876929117</v>
      </c>
      <c r="U5376">
        <v>0.95933183756817797</v>
      </c>
      <c r="V5376">
        <v>-0.39477683166590433</v>
      </c>
      <c r="W5376">
        <v>-0.4972879233869118</v>
      </c>
      <c r="X5376">
        <v>-0.96114136402222416</v>
      </c>
      <c r="Y5376" t="str">
        <f t="shared" si="332"/>
        <v>&gt;72</v>
      </c>
      <c r="Z5376" s="20">
        <f t="shared" si="333"/>
        <v>0.94115916446013537</v>
      </c>
      <c r="AA5376" t="str">
        <f t="shared" si="334"/>
        <v>80%-100%</v>
      </c>
      <c r="AB5376">
        <f t="shared" si="335"/>
        <v>1.1147402588447592E-4</v>
      </c>
    </row>
    <row r="5377" spans="1:28" x14ac:dyDescent="0.25">
      <c r="A5377" t="s">
        <v>11586</v>
      </c>
      <c r="B5377" t="s">
        <v>11587</v>
      </c>
      <c r="C5377" t="s">
        <v>77</v>
      </c>
      <c r="D5377" t="s">
        <v>256</v>
      </c>
      <c r="E5377">
        <v>49</v>
      </c>
      <c r="F5377" t="s">
        <v>17</v>
      </c>
      <c r="G5377">
        <v>2018</v>
      </c>
      <c r="H5377" t="s">
        <v>17</v>
      </c>
      <c r="J5377" t="s">
        <v>80</v>
      </c>
      <c r="K5377">
        <v>60</v>
      </c>
      <c r="L5377" s="18">
        <v>42925</v>
      </c>
      <c r="M5377" s="18">
        <v>44811</v>
      </c>
      <c r="N5377" s="18">
        <v>44445</v>
      </c>
      <c r="O5377">
        <v>53000000</v>
      </c>
      <c r="P5377">
        <v>38000000</v>
      </c>
      <c r="Q5377">
        <v>15000000</v>
      </c>
      <c r="R5377">
        <v>1006826</v>
      </c>
      <c r="S5377" t="s">
        <v>563</v>
      </c>
      <c r="T5377">
        <v>1.2962644252132229</v>
      </c>
      <c r="U5377">
        <v>3.8809295540119457E-2</v>
      </c>
      <c r="V5377">
        <v>0.48612183982770601</v>
      </c>
      <c r="W5377">
        <v>2.42489956649178E-2</v>
      </c>
      <c r="X5377">
        <v>0.74051193869292065</v>
      </c>
      <c r="Y5377" t="str">
        <f t="shared" si="332"/>
        <v>49-60</v>
      </c>
      <c r="Z5377" s="20">
        <f t="shared" si="333"/>
        <v>0.71698113207547165</v>
      </c>
      <c r="AA5377" t="str">
        <f t="shared" si="334"/>
        <v>60%-80%</v>
      </c>
      <c r="AB5377">
        <f t="shared" si="335"/>
        <v>2.087758006814972E-4</v>
      </c>
    </row>
    <row r="5378" spans="1:28" x14ac:dyDescent="0.25">
      <c r="A5378" t="s">
        <v>11588</v>
      </c>
      <c r="B5378" t="s">
        <v>11589</v>
      </c>
      <c r="C5378" t="s">
        <v>77</v>
      </c>
      <c r="D5378" t="s">
        <v>197</v>
      </c>
      <c r="E5378">
        <v>38</v>
      </c>
      <c r="F5378" t="s">
        <v>17</v>
      </c>
      <c r="G5378">
        <v>2017</v>
      </c>
      <c r="H5378" t="s">
        <v>17</v>
      </c>
      <c r="J5378" t="s">
        <v>80</v>
      </c>
      <c r="K5378">
        <v>72</v>
      </c>
      <c r="L5378" s="18">
        <v>42671</v>
      </c>
      <c r="M5378" s="18">
        <v>44862</v>
      </c>
      <c r="N5378" s="18">
        <v>43095</v>
      </c>
      <c r="O5378">
        <v>56490000</v>
      </c>
      <c r="P5378">
        <v>41490000</v>
      </c>
      <c r="Q5378">
        <v>15000000</v>
      </c>
      <c r="R5378">
        <v>871939</v>
      </c>
      <c r="S5378" t="s">
        <v>1047</v>
      </c>
      <c r="T5378">
        <v>-0.78976628978672425</v>
      </c>
      <c r="U5378">
        <v>0.1106070095372761</v>
      </c>
      <c r="V5378">
        <v>-0.26353167667661798</v>
      </c>
      <c r="W5378">
        <v>-0.5417331512675434</v>
      </c>
      <c r="X5378">
        <v>-3.2966835268508812E-2</v>
      </c>
      <c r="Y5378" t="str">
        <f t="shared" si="332"/>
        <v>61-72</v>
      </c>
      <c r="Z5378" s="20">
        <f t="shared" si="333"/>
        <v>0.73446627721720659</v>
      </c>
      <c r="AA5378" t="str">
        <f t="shared" si="334"/>
        <v>60%-80%</v>
      </c>
      <c r="AB5378">
        <f t="shared" si="335"/>
        <v>1.8080558395435159E-4</v>
      </c>
    </row>
    <row r="5379" spans="1:28" x14ac:dyDescent="0.25">
      <c r="A5379" t="s">
        <v>11590</v>
      </c>
      <c r="B5379" t="s">
        <v>11591</v>
      </c>
      <c r="C5379" t="s">
        <v>77</v>
      </c>
      <c r="D5379" t="s">
        <v>78</v>
      </c>
      <c r="E5379">
        <v>236</v>
      </c>
      <c r="F5379" t="s">
        <v>17</v>
      </c>
      <c r="G5379">
        <v>2017</v>
      </c>
      <c r="H5379" t="s">
        <v>17</v>
      </c>
      <c r="J5379" t="s">
        <v>80</v>
      </c>
      <c r="K5379">
        <v>84</v>
      </c>
      <c r="L5379" s="18">
        <v>42533</v>
      </c>
      <c r="M5379" s="18">
        <v>45266</v>
      </c>
      <c r="N5379" s="18">
        <v>43042</v>
      </c>
      <c r="O5379">
        <v>65490000</v>
      </c>
      <c r="P5379">
        <v>23000000</v>
      </c>
      <c r="Q5379">
        <v>42490000</v>
      </c>
      <c r="R5379">
        <v>532096</v>
      </c>
      <c r="S5379" t="s">
        <v>544</v>
      </c>
      <c r="T5379">
        <v>1.5752103929167049</v>
      </c>
      <c r="U5379">
        <v>-1.463171120933852</v>
      </c>
      <c r="V5379">
        <v>0.92086653473246149</v>
      </c>
      <c r="W5379">
        <v>-0.38445725190591168</v>
      </c>
      <c r="X5379">
        <v>1.0499034482774929</v>
      </c>
      <c r="Y5379" t="str">
        <f t="shared" ref="Y5379:Y5442" si="336">IF(K5379&lt;=24,"&lt;=24",IF(AND(K5379&gt;=25,K5379&lt;=36),"25-36",IF(AND(K5379&gt;=37,K5379&lt;=48),"37-48",IF(AND(K5379&gt;=49,K5379&lt;=60),"49-60",IF(AND(K5379&gt;=61,K5379&lt;=72),"61-72","&gt;72")))))</f>
        <v>&gt;72</v>
      </c>
      <c r="Z5379" s="20">
        <f t="shared" ref="Z5379:Z5442" si="337">IF(P5379/O5379&gt;0.2,P5379/O5379,0.2)</f>
        <v>0.35119865628340202</v>
      </c>
      <c r="AA5379" t="str">
        <f t="shared" ref="AA5379:AA5442" si="338">IF(Z5379&lt;=0.2,"20%",IF(AND(Z5379&gt;0.2,Z5379&lt;=0.4),"20%-40%",IF(AND(Z5379&gt;0.4,Z5379&lt;=0.6),"40%-60%",IF(AND(Z5379&gt;0.6,Z5379&lt;=0.8),"60%-80%","80%-100%"))))</f>
        <v>20%-40%</v>
      </c>
      <c r="AB5379">
        <f t="shared" ref="AB5379:AB5442" si="339">R5379/SUM($R$2:$R$5739)</f>
        <v>1.1033561751426953E-4</v>
      </c>
    </row>
    <row r="5380" spans="1:28" x14ac:dyDescent="0.25">
      <c r="A5380" t="s">
        <v>11592</v>
      </c>
      <c r="B5380" t="s">
        <v>11593</v>
      </c>
      <c r="C5380" t="s">
        <v>77</v>
      </c>
      <c r="D5380" t="s">
        <v>212</v>
      </c>
      <c r="E5380">
        <v>62</v>
      </c>
      <c r="F5380" t="s">
        <v>87</v>
      </c>
      <c r="G5380">
        <v>2018</v>
      </c>
      <c r="H5380" t="s">
        <v>15</v>
      </c>
      <c r="J5380" t="s">
        <v>80</v>
      </c>
      <c r="K5380">
        <v>84</v>
      </c>
      <c r="L5380" s="18">
        <v>43006</v>
      </c>
      <c r="M5380" s="18">
        <v>45563</v>
      </c>
      <c r="N5380" s="18">
        <v>43384</v>
      </c>
      <c r="O5380">
        <v>30780000</v>
      </c>
      <c r="P5380">
        <v>24291000</v>
      </c>
      <c r="Q5380">
        <v>6489000</v>
      </c>
      <c r="R5380">
        <v>565893</v>
      </c>
      <c r="S5380" t="s">
        <v>166</v>
      </c>
      <c r="T5380">
        <v>0.1077120410853462</v>
      </c>
      <c r="U5380">
        <v>0.33527844117612587</v>
      </c>
      <c r="V5380">
        <v>1.237044494663192</v>
      </c>
      <c r="W5380">
        <v>-0.6945512516920922</v>
      </c>
      <c r="X5380">
        <v>-1.3478807510029389</v>
      </c>
      <c r="Y5380" t="str">
        <f t="shared" si="336"/>
        <v>&gt;72</v>
      </c>
      <c r="Z5380" s="20">
        <f t="shared" si="337"/>
        <v>0.78918128654970765</v>
      </c>
      <c r="AA5380" t="str">
        <f t="shared" si="338"/>
        <v>60%-80%</v>
      </c>
      <c r="AB5380">
        <f t="shared" si="339"/>
        <v>1.1734377556306104E-4</v>
      </c>
    </row>
    <row r="5381" spans="1:28" x14ac:dyDescent="0.25">
      <c r="A5381" t="s">
        <v>11594</v>
      </c>
      <c r="B5381" t="s">
        <v>11595</v>
      </c>
      <c r="C5381" t="s">
        <v>77</v>
      </c>
      <c r="D5381" t="s">
        <v>824</v>
      </c>
      <c r="E5381">
        <v>49</v>
      </c>
      <c r="F5381" t="s">
        <v>95</v>
      </c>
      <c r="G5381">
        <v>2017</v>
      </c>
      <c r="H5381" t="s">
        <v>16</v>
      </c>
      <c r="J5381" t="s">
        <v>96</v>
      </c>
      <c r="K5381">
        <v>72</v>
      </c>
      <c r="L5381" s="18">
        <v>43280</v>
      </c>
      <c r="M5381" s="18">
        <v>45472</v>
      </c>
      <c r="N5381" s="18">
        <v>43439</v>
      </c>
      <c r="O5381">
        <v>51900000</v>
      </c>
      <c r="P5381">
        <v>46710000</v>
      </c>
      <c r="Q5381">
        <v>5190000</v>
      </c>
      <c r="R5381">
        <v>1023228</v>
      </c>
      <c r="S5381" t="s">
        <v>567</v>
      </c>
      <c r="T5381">
        <v>-0.88679097420532638</v>
      </c>
      <c r="U5381">
        <v>0.79032357974038436</v>
      </c>
      <c r="V5381">
        <v>0.28851061487099899</v>
      </c>
      <c r="W5381">
        <v>-0.22460577963446221</v>
      </c>
      <c r="X5381">
        <v>-0.1103147126646518</v>
      </c>
      <c r="Y5381" t="str">
        <f t="shared" si="336"/>
        <v>61-72</v>
      </c>
      <c r="Z5381" s="20">
        <f t="shared" si="337"/>
        <v>0.9</v>
      </c>
      <c r="AA5381" t="str">
        <f t="shared" si="338"/>
        <v>80%-100%</v>
      </c>
      <c r="AB5381">
        <f t="shared" si="339"/>
        <v>2.1217692528771308E-4</v>
      </c>
    </row>
    <row r="5382" spans="1:28" x14ac:dyDescent="0.25">
      <c r="A5382" t="s">
        <v>11596</v>
      </c>
      <c r="B5382" t="s">
        <v>11597</v>
      </c>
      <c r="C5382" t="s">
        <v>77</v>
      </c>
      <c r="D5382" t="s">
        <v>138</v>
      </c>
      <c r="E5382">
        <v>52</v>
      </c>
      <c r="F5382" t="s">
        <v>117</v>
      </c>
      <c r="G5382">
        <v>2018</v>
      </c>
      <c r="H5382" t="s">
        <v>14</v>
      </c>
      <c r="J5382" t="s">
        <v>80</v>
      </c>
      <c r="K5382">
        <v>48</v>
      </c>
      <c r="L5382" s="18">
        <v>42878</v>
      </c>
      <c r="M5382" s="18">
        <v>44339</v>
      </c>
      <c r="N5382" s="18">
        <v>43333</v>
      </c>
      <c r="O5382">
        <v>42850000</v>
      </c>
      <c r="P5382">
        <v>32850000</v>
      </c>
      <c r="Q5382">
        <v>10000000</v>
      </c>
      <c r="R5382">
        <v>986125</v>
      </c>
      <c r="S5382" t="s">
        <v>490</v>
      </c>
      <c r="T5382">
        <v>-1.2263773696704341</v>
      </c>
      <c r="U5382">
        <v>0.24266892465530171</v>
      </c>
      <c r="V5382">
        <v>0.14642774890467691</v>
      </c>
      <c r="W5382">
        <v>-0.35059643383121952</v>
      </c>
      <c r="X5382">
        <v>-0.88379348662608126</v>
      </c>
      <c r="Y5382" t="str">
        <f t="shared" si="336"/>
        <v>37-48</v>
      </c>
      <c r="Z5382" s="20">
        <f t="shared" si="337"/>
        <v>0.76662777129521587</v>
      </c>
      <c r="AA5382" t="str">
        <f t="shared" si="338"/>
        <v>60%-80%</v>
      </c>
      <c r="AB5382">
        <f t="shared" si="339"/>
        <v>2.0448323389249127E-4</v>
      </c>
    </row>
    <row r="5383" spans="1:28" x14ac:dyDescent="0.25">
      <c r="A5383" t="s">
        <v>1151</v>
      </c>
      <c r="B5383" t="s">
        <v>1152</v>
      </c>
      <c r="C5383" t="s">
        <v>77</v>
      </c>
      <c r="D5383" t="s">
        <v>93</v>
      </c>
      <c r="E5383">
        <v>220</v>
      </c>
      <c r="F5383" t="s">
        <v>87</v>
      </c>
      <c r="G5383">
        <v>2018</v>
      </c>
      <c r="H5383" t="s">
        <v>15</v>
      </c>
      <c r="J5383" t="s">
        <v>80</v>
      </c>
      <c r="K5383">
        <v>12</v>
      </c>
      <c r="L5383" s="18">
        <v>43090</v>
      </c>
      <c r="M5383" s="18">
        <v>43455</v>
      </c>
      <c r="N5383" s="18">
        <v>43376</v>
      </c>
      <c r="O5383">
        <v>37990000</v>
      </c>
      <c r="P5383">
        <v>17990000</v>
      </c>
      <c r="Q5383">
        <v>20000000</v>
      </c>
      <c r="R5383">
        <v>1653241</v>
      </c>
      <c r="S5383" t="s">
        <v>210</v>
      </c>
      <c r="T5383">
        <v>1.114343141928344</v>
      </c>
      <c r="U5383">
        <v>-0.96078833704566591</v>
      </c>
      <c r="V5383">
        <v>-0.2648008150077798</v>
      </c>
      <c r="W5383">
        <v>-8.2842728498600374E-2</v>
      </c>
      <c r="X5383">
        <v>-0.57440197704150942</v>
      </c>
      <c r="Y5383" t="str">
        <f t="shared" si="336"/>
        <v>&lt;=24</v>
      </c>
      <c r="Z5383" s="20">
        <f t="shared" si="337"/>
        <v>0.47354566991313501</v>
      </c>
      <c r="AA5383" t="str">
        <f t="shared" si="338"/>
        <v>40%-60%</v>
      </c>
      <c r="AB5383">
        <f t="shared" si="339"/>
        <v>3.4281664706163639E-4</v>
      </c>
    </row>
    <row r="5384" spans="1:28" x14ac:dyDescent="0.25">
      <c r="A5384" t="s">
        <v>11598</v>
      </c>
      <c r="B5384" t="s">
        <v>11599</v>
      </c>
      <c r="C5384" t="s">
        <v>77</v>
      </c>
      <c r="D5384" t="s">
        <v>580</v>
      </c>
      <c r="E5384">
        <v>49</v>
      </c>
      <c r="F5384" t="s">
        <v>17</v>
      </c>
      <c r="G5384">
        <v>2020</v>
      </c>
      <c r="H5384" t="s">
        <v>17</v>
      </c>
      <c r="I5384" t="s">
        <v>84</v>
      </c>
      <c r="J5384" t="s">
        <v>80</v>
      </c>
      <c r="K5384">
        <v>72</v>
      </c>
      <c r="L5384" s="18">
        <v>43508</v>
      </c>
      <c r="M5384" s="18">
        <v>45993</v>
      </c>
      <c r="N5384" s="18">
        <v>44067</v>
      </c>
      <c r="O5384">
        <v>64145250</v>
      </c>
      <c r="P5384">
        <v>32072625</v>
      </c>
      <c r="Q5384">
        <v>32072625</v>
      </c>
      <c r="R5384">
        <v>788605</v>
      </c>
      <c r="S5384" t="s">
        <v>829</v>
      </c>
      <c r="T5384">
        <v>-1.311273968536711</v>
      </c>
      <c r="U5384">
        <v>-0.85216124758390532</v>
      </c>
      <c r="V5384">
        <v>0.13042163490563341</v>
      </c>
      <c r="W5384">
        <v>1.829686108903861</v>
      </c>
      <c r="X5384">
        <v>-0.72909773183379534</v>
      </c>
      <c r="Y5384" t="str">
        <f t="shared" si="336"/>
        <v>61-72</v>
      </c>
      <c r="Z5384" s="20">
        <f t="shared" si="337"/>
        <v>0.5</v>
      </c>
      <c r="AA5384" t="str">
        <f t="shared" si="338"/>
        <v>40%-60%</v>
      </c>
      <c r="AB5384">
        <f t="shared" si="339"/>
        <v>1.6352541580812584E-4</v>
      </c>
    </row>
    <row r="5385" spans="1:28" x14ac:dyDescent="0.25">
      <c r="A5385" t="s">
        <v>11600</v>
      </c>
      <c r="B5385" t="s">
        <v>11601</v>
      </c>
      <c r="C5385" t="s">
        <v>77</v>
      </c>
      <c r="D5385" t="s">
        <v>580</v>
      </c>
      <c r="E5385">
        <v>60</v>
      </c>
      <c r="F5385" t="s">
        <v>117</v>
      </c>
      <c r="G5385">
        <v>2020</v>
      </c>
      <c r="H5385" t="s">
        <v>14</v>
      </c>
      <c r="I5385" t="s">
        <v>84</v>
      </c>
      <c r="J5385" t="s">
        <v>80</v>
      </c>
      <c r="K5385">
        <v>72</v>
      </c>
      <c r="L5385" s="18">
        <v>43817</v>
      </c>
      <c r="M5385" s="18">
        <v>46009</v>
      </c>
      <c r="N5385" s="18">
        <v>44169</v>
      </c>
      <c r="O5385">
        <v>45990000</v>
      </c>
      <c r="P5385">
        <v>22995000</v>
      </c>
      <c r="Q5385">
        <v>22995000</v>
      </c>
      <c r="R5385">
        <v>565403</v>
      </c>
      <c r="S5385" t="s">
        <v>191</v>
      </c>
      <c r="T5385">
        <v>0.75050057535858583</v>
      </c>
      <c r="U5385">
        <v>-0.85216124758390532</v>
      </c>
      <c r="V5385">
        <v>0.13042163490563341</v>
      </c>
      <c r="W5385">
        <v>-0.68270593963300885</v>
      </c>
      <c r="X5385">
        <v>1.436642835258207</v>
      </c>
      <c r="Y5385" t="str">
        <f t="shared" si="336"/>
        <v>61-72</v>
      </c>
      <c r="Z5385" s="20">
        <f t="shared" si="337"/>
        <v>0.5</v>
      </c>
      <c r="AA5385" t="str">
        <f t="shared" si="338"/>
        <v>40%-60%</v>
      </c>
      <c r="AB5385">
        <f t="shared" si="339"/>
        <v>1.1724216898721384E-4</v>
      </c>
    </row>
    <row r="5386" spans="1:28" x14ac:dyDescent="0.25">
      <c r="A5386" t="s">
        <v>11602</v>
      </c>
      <c r="B5386" t="s">
        <v>11603</v>
      </c>
      <c r="C5386" t="s">
        <v>77</v>
      </c>
      <c r="D5386" t="s">
        <v>285</v>
      </c>
      <c r="E5386">
        <v>27</v>
      </c>
      <c r="F5386" t="s">
        <v>79</v>
      </c>
      <c r="G5386">
        <v>2018</v>
      </c>
      <c r="H5386" t="s">
        <v>13</v>
      </c>
      <c r="J5386" t="s">
        <v>80</v>
      </c>
      <c r="K5386">
        <v>84</v>
      </c>
      <c r="L5386" s="18">
        <v>42830</v>
      </c>
      <c r="M5386" s="18">
        <v>45416</v>
      </c>
      <c r="N5386" s="18">
        <v>43164</v>
      </c>
      <c r="O5386">
        <v>36850000</v>
      </c>
      <c r="P5386">
        <v>12000000</v>
      </c>
      <c r="Q5386">
        <v>24850000</v>
      </c>
      <c r="R5386">
        <v>244376</v>
      </c>
      <c r="S5386" t="s">
        <v>586</v>
      </c>
      <c r="T5386">
        <v>-6.2081156647207668E-2</v>
      </c>
      <c r="U5386">
        <v>-1.568101886359927</v>
      </c>
      <c r="V5386">
        <v>-0.4972406231406567</v>
      </c>
      <c r="W5386">
        <v>-0.61058359198732615</v>
      </c>
      <c r="X5386">
        <v>-0.72909773183379534</v>
      </c>
      <c r="Y5386" t="str">
        <f t="shared" si="336"/>
        <v>&gt;72</v>
      </c>
      <c r="Z5386" s="20">
        <f t="shared" si="337"/>
        <v>0.32564450474898238</v>
      </c>
      <c r="AA5386" t="str">
        <f t="shared" si="338"/>
        <v>20%-40%</v>
      </c>
      <c r="AB5386">
        <f t="shared" si="339"/>
        <v>5.0673895059664292E-5</v>
      </c>
    </row>
    <row r="5387" spans="1:28" x14ac:dyDescent="0.25">
      <c r="A5387" t="s">
        <v>11604</v>
      </c>
      <c r="B5387" t="s">
        <v>11605</v>
      </c>
      <c r="C5387" t="s">
        <v>77</v>
      </c>
      <c r="D5387" t="s">
        <v>564</v>
      </c>
      <c r="E5387">
        <v>61</v>
      </c>
      <c r="F5387" t="s">
        <v>79</v>
      </c>
      <c r="G5387">
        <v>2019</v>
      </c>
      <c r="H5387" t="s">
        <v>13</v>
      </c>
      <c r="J5387" t="s">
        <v>80</v>
      </c>
      <c r="K5387">
        <v>84</v>
      </c>
      <c r="L5387" s="18">
        <v>43402</v>
      </c>
      <c r="M5387" s="18">
        <v>45959</v>
      </c>
      <c r="N5387" s="18">
        <v>44377</v>
      </c>
      <c r="O5387">
        <v>35490000</v>
      </c>
      <c r="P5387">
        <v>17745000</v>
      </c>
      <c r="Q5387">
        <v>17745000</v>
      </c>
      <c r="R5387">
        <v>425255</v>
      </c>
      <c r="S5387" t="s">
        <v>332</v>
      </c>
      <c r="T5387">
        <v>0.73837248980626058</v>
      </c>
      <c r="U5387">
        <v>-0.85216124758390532</v>
      </c>
      <c r="V5387">
        <v>0.32803285986234038</v>
      </c>
      <c r="W5387">
        <v>0.88567723526642173</v>
      </c>
      <c r="X5387">
        <v>0.66316406129677774</v>
      </c>
      <c r="Y5387" t="str">
        <f t="shared" si="336"/>
        <v>&gt;72</v>
      </c>
      <c r="Z5387" s="20">
        <f t="shared" si="337"/>
        <v>0.5</v>
      </c>
      <c r="AA5387" t="str">
        <f t="shared" si="338"/>
        <v>40%-60%</v>
      </c>
      <c r="AB5387">
        <f t="shared" si="339"/>
        <v>8.8181029412043481E-5</v>
      </c>
    </row>
    <row r="5388" spans="1:28" x14ac:dyDescent="0.25">
      <c r="A5388" t="s">
        <v>11606</v>
      </c>
      <c r="B5388" t="s">
        <v>11607</v>
      </c>
      <c r="C5388" t="s">
        <v>77</v>
      </c>
      <c r="D5388" t="s">
        <v>865</v>
      </c>
      <c r="E5388">
        <v>50</v>
      </c>
      <c r="F5388" t="s">
        <v>17</v>
      </c>
      <c r="G5388">
        <v>2021</v>
      </c>
      <c r="H5388" t="s">
        <v>17</v>
      </c>
      <c r="I5388" t="s">
        <v>84</v>
      </c>
      <c r="J5388" t="s">
        <v>80</v>
      </c>
      <c r="K5388">
        <v>72</v>
      </c>
      <c r="L5388" s="18">
        <v>44287</v>
      </c>
      <c r="M5388" s="18">
        <v>46391</v>
      </c>
      <c r="N5388" s="18">
        <v>44553</v>
      </c>
      <c r="O5388">
        <v>77800000</v>
      </c>
      <c r="P5388">
        <v>38900000</v>
      </c>
      <c r="Q5388">
        <v>38900000</v>
      </c>
      <c r="R5388">
        <v>1032139</v>
      </c>
      <c r="S5388" t="s">
        <v>680</v>
      </c>
      <c r="T5388">
        <v>-0.3531552099030143</v>
      </c>
      <c r="U5388">
        <v>-0.85216124758390532</v>
      </c>
      <c r="V5388">
        <v>0.80229979975843724</v>
      </c>
      <c r="W5388">
        <v>3.7581659074497411</v>
      </c>
      <c r="X5388">
        <v>-0.4197062222492236</v>
      </c>
      <c r="Y5388" t="str">
        <f t="shared" si="336"/>
        <v>61-72</v>
      </c>
      <c r="Z5388" s="20">
        <f t="shared" si="337"/>
        <v>0.5</v>
      </c>
      <c r="AA5388" t="str">
        <f t="shared" si="338"/>
        <v>40%-60%</v>
      </c>
      <c r="AB5388">
        <f t="shared" si="339"/>
        <v>2.1402471344562004E-4</v>
      </c>
    </row>
    <row r="5389" spans="1:28" x14ac:dyDescent="0.25">
      <c r="A5389" t="s">
        <v>11608</v>
      </c>
      <c r="B5389" t="s">
        <v>11609</v>
      </c>
      <c r="C5389" t="s">
        <v>77</v>
      </c>
      <c r="D5389" t="s">
        <v>212</v>
      </c>
      <c r="E5389">
        <v>38</v>
      </c>
      <c r="F5389" t="s">
        <v>9</v>
      </c>
      <c r="G5389">
        <v>2017</v>
      </c>
      <c r="H5389" t="s">
        <v>9</v>
      </c>
      <c r="J5389" t="s">
        <v>80</v>
      </c>
      <c r="K5389">
        <v>48</v>
      </c>
      <c r="L5389" s="18">
        <v>42833</v>
      </c>
      <c r="M5389" s="18">
        <v>44412</v>
      </c>
      <c r="N5389" s="18">
        <v>42997</v>
      </c>
      <c r="O5389">
        <v>106905000</v>
      </c>
      <c r="P5389">
        <v>16100000</v>
      </c>
      <c r="Q5389">
        <v>90805000</v>
      </c>
      <c r="R5389">
        <v>466590</v>
      </c>
      <c r="S5389" t="s">
        <v>814</v>
      </c>
      <c r="T5389">
        <v>-1.0687122574902059</v>
      </c>
      <c r="U5389">
        <v>-2.2868676343906622</v>
      </c>
      <c r="V5389">
        <v>0.52564408481904745</v>
      </c>
      <c r="W5389">
        <v>-0.4736065925730587</v>
      </c>
      <c r="X5389">
        <v>0.58581618390063472</v>
      </c>
      <c r="Y5389" t="str">
        <f t="shared" si="336"/>
        <v>37-48</v>
      </c>
      <c r="Z5389" s="20">
        <f t="shared" si="337"/>
        <v>0.2</v>
      </c>
      <c r="AA5389" t="str">
        <f t="shared" si="338"/>
        <v>20%</v>
      </c>
      <c r="AB5389">
        <f t="shared" si="339"/>
        <v>9.6752269846010904E-5</v>
      </c>
    </row>
    <row r="5390" spans="1:28" x14ac:dyDescent="0.25">
      <c r="A5390" t="s">
        <v>11610</v>
      </c>
      <c r="B5390" t="s">
        <v>11611</v>
      </c>
      <c r="C5390" t="s">
        <v>77</v>
      </c>
      <c r="D5390" t="s">
        <v>760</v>
      </c>
      <c r="E5390">
        <v>74</v>
      </c>
      <c r="F5390" t="s">
        <v>79</v>
      </c>
      <c r="G5390">
        <v>2018</v>
      </c>
      <c r="H5390" t="s">
        <v>13</v>
      </c>
      <c r="J5390" t="s">
        <v>80</v>
      </c>
      <c r="K5390">
        <v>24</v>
      </c>
      <c r="L5390" s="18">
        <v>43159</v>
      </c>
      <c r="M5390" s="18">
        <v>43889</v>
      </c>
      <c r="N5390" s="18">
        <v>43500</v>
      </c>
      <c r="O5390">
        <v>36990000</v>
      </c>
      <c r="P5390">
        <v>17000000</v>
      </c>
      <c r="Q5390">
        <v>19990000</v>
      </c>
      <c r="R5390">
        <v>808684</v>
      </c>
      <c r="S5390" t="s">
        <v>294</v>
      </c>
      <c r="T5390">
        <v>1.1507273985853199</v>
      </c>
      <c r="U5390">
        <v>-1.018119264402628</v>
      </c>
      <c r="V5390">
        <v>-2.0883611511327702</v>
      </c>
      <c r="W5390">
        <v>0.85757627444391749</v>
      </c>
      <c r="X5390">
        <v>0.43112042910834891</v>
      </c>
      <c r="Y5390" t="str">
        <f t="shared" si="336"/>
        <v>&lt;=24</v>
      </c>
      <c r="Z5390" s="20">
        <f t="shared" si="337"/>
        <v>0.45958367126250338</v>
      </c>
      <c r="AA5390" t="str">
        <f t="shared" si="338"/>
        <v>40%-60%</v>
      </c>
      <c r="AB5390">
        <f t="shared" si="339"/>
        <v>1.6768900445391347E-4</v>
      </c>
    </row>
    <row r="5391" spans="1:28" x14ac:dyDescent="0.25">
      <c r="A5391" t="s">
        <v>11612</v>
      </c>
      <c r="B5391" t="s">
        <v>11613</v>
      </c>
      <c r="C5391" t="s">
        <v>77</v>
      </c>
      <c r="D5391" t="s">
        <v>152</v>
      </c>
      <c r="E5391">
        <v>220</v>
      </c>
      <c r="F5391" t="s">
        <v>17</v>
      </c>
      <c r="G5391">
        <v>2020</v>
      </c>
      <c r="H5391" t="s">
        <v>17</v>
      </c>
      <c r="I5391" t="s">
        <v>84</v>
      </c>
      <c r="J5391" t="s">
        <v>80</v>
      </c>
      <c r="K5391">
        <v>72</v>
      </c>
      <c r="L5391" s="18">
        <v>43585</v>
      </c>
      <c r="M5391" s="18">
        <v>45777</v>
      </c>
      <c r="N5391" s="18">
        <v>43903</v>
      </c>
      <c r="O5391">
        <v>49990000</v>
      </c>
      <c r="P5391">
        <v>47990000</v>
      </c>
      <c r="Q5391">
        <v>2000000</v>
      </c>
      <c r="R5391">
        <v>1081737</v>
      </c>
      <c r="S5391" t="s">
        <v>455</v>
      </c>
      <c r="T5391">
        <v>0.27750523881790012</v>
      </c>
      <c r="U5391">
        <v>1.036663447571228</v>
      </c>
      <c r="V5391">
        <v>-6.7189590051072792E-2</v>
      </c>
      <c r="W5391">
        <v>-0.19477161755743869</v>
      </c>
      <c r="X5391">
        <v>-1.5025765057952249</v>
      </c>
      <c r="Y5391" t="str">
        <f t="shared" si="336"/>
        <v>61-72</v>
      </c>
      <c r="Z5391" s="20">
        <f t="shared" si="337"/>
        <v>0.95999199839967997</v>
      </c>
      <c r="AA5391" t="str">
        <f t="shared" si="338"/>
        <v>80%-100%</v>
      </c>
      <c r="AB5391">
        <f t="shared" si="339"/>
        <v>2.2430937252494547E-4</v>
      </c>
    </row>
    <row r="5392" spans="1:28" x14ac:dyDescent="0.25">
      <c r="A5392" t="s">
        <v>11614</v>
      </c>
      <c r="B5392" t="s">
        <v>11615</v>
      </c>
      <c r="C5392" t="s">
        <v>77</v>
      </c>
      <c r="D5392" t="s">
        <v>258</v>
      </c>
      <c r="E5392">
        <v>40</v>
      </c>
      <c r="F5392" t="s">
        <v>25</v>
      </c>
      <c r="G5392">
        <v>2020</v>
      </c>
      <c r="H5392" t="s">
        <v>25</v>
      </c>
      <c r="I5392" t="s">
        <v>84</v>
      </c>
      <c r="J5392" t="s">
        <v>80</v>
      </c>
      <c r="K5392">
        <v>84</v>
      </c>
      <c r="L5392" s="18">
        <v>43585</v>
      </c>
      <c r="M5392" s="18">
        <v>46142</v>
      </c>
      <c r="N5392" s="18">
        <v>44356</v>
      </c>
      <c r="O5392">
        <v>35490000</v>
      </c>
      <c r="P5392">
        <v>35490000</v>
      </c>
      <c r="Q5392">
        <v>0</v>
      </c>
      <c r="R5392">
        <v>758496</v>
      </c>
      <c r="S5392" t="s">
        <v>466</v>
      </c>
      <c r="T5392">
        <v>0.58070737762603197</v>
      </c>
      <c r="U5392">
        <v>1.2009447865714571</v>
      </c>
      <c r="V5392">
        <v>0.11486646972194189</v>
      </c>
      <c r="W5392">
        <v>-0.43077773583557311</v>
      </c>
      <c r="X5392">
        <v>-1.3478807510029389</v>
      </c>
      <c r="Y5392" t="str">
        <f t="shared" si="336"/>
        <v>&gt;72</v>
      </c>
      <c r="Z5392" s="20">
        <f t="shared" si="337"/>
        <v>1</v>
      </c>
      <c r="AA5392" t="str">
        <f t="shared" si="338"/>
        <v>80%-100%</v>
      </c>
      <c r="AB5392">
        <f t="shared" si="339"/>
        <v>1.5728200276285366E-4</v>
      </c>
    </row>
    <row r="5393" spans="1:28" x14ac:dyDescent="0.25">
      <c r="A5393" t="s">
        <v>11616</v>
      </c>
      <c r="B5393" t="s">
        <v>11617</v>
      </c>
      <c r="C5393" t="s">
        <v>77</v>
      </c>
      <c r="D5393" t="s">
        <v>468</v>
      </c>
      <c r="E5393">
        <v>62</v>
      </c>
      <c r="F5393" t="s">
        <v>9</v>
      </c>
      <c r="G5393">
        <v>2021</v>
      </c>
      <c r="H5393" t="s">
        <v>28</v>
      </c>
      <c r="I5393" t="s">
        <v>188</v>
      </c>
      <c r="J5393" t="s">
        <v>80</v>
      </c>
      <c r="K5393">
        <v>72</v>
      </c>
      <c r="L5393" s="18">
        <v>44173</v>
      </c>
      <c r="M5393" s="18">
        <v>46246</v>
      </c>
      <c r="N5393" s="18">
        <v>44529</v>
      </c>
      <c r="O5393">
        <v>102175800</v>
      </c>
      <c r="P5393">
        <v>102175800</v>
      </c>
      <c r="Q5393">
        <v>0</v>
      </c>
      <c r="R5393">
        <v>2199014</v>
      </c>
      <c r="S5393" t="s">
        <v>317</v>
      </c>
      <c r="T5393">
        <v>-1.4407288855812889E-3</v>
      </c>
      <c r="U5393">
        <v>1.2009447865714571</v>
      </c>
      <c r="V5393">
        <v>0.4070773498450232</v>
      </c>
      <c r="W5393">
        <v>1.1659978113573439</v>
      </c>
      <c r="X5393">
        <v>-0.26501046745693763</v>
      </c>
      <c r="Y5393" t="str">
        <f t="shared" si="336"/>
        <v>61-72</v>
      </c>
      <c r="Z5393" s="20">
        <f t="shared" si="337"/>
        <v>1</v>
      </c>
      <c r="AA5393" t="str">
        <f t="shared" si="338"/>
        <v>80%-100%</v>
      </c>
      <c r="AB5393">
        <f t="shared" si="339"/>
        <v>4.5598833220419606E-4</v>
      </c>
    </row>
    <row r="5394" spans="1:28" x14ac:dyDescent="0.25">
      <c r="A5394" t="s">
        <v>11618</v>
      </c>
      <c r="B5394" t="s">
        <v>11619</v>
      </c>
      <c r="C5394" t="s">
        <v>77</v>
      </c>
      <c r="D5394" t="s">
        <v>86</v>
      </c>
      <c r="E5394">
        <v>49</v>
      </c>
      <c r="F5394" t="s">
        <v>87</v>
      </c>
      <c r="G5394">
        <v>2019</v>
      </c>
      <c r="H5394" t="s">
        <v>15</v>
      </c>
      <c r="I5394" t="s">
        <v>84</v>
      </c>
      <c r="J5394" t="s">
        <v>80</v>
      </c>
      <c r="K5394">
        <v>84</v>
      </c>
      <c r="L5394" s="18">
        <v>43562</v>
      </c>
      <c r="M5394" s="18">
        <v>46207</v>
      </c>
      <c r="N5394" s="18">
        <v>44405</v>
      </c>
      <c r="O5394">
        <v>43000000</v>
      </c>
      <c r="P5394">
        <v>34000000</v>
      </c>
      <c r="Q5394">
        <v>9000000</v>
      </c>
      <c r="R5394">
        <v>734295</v>
      </c>
      <c r="S5394" t="s">
        <v>218</v>
      </c>
      <c r="T5394">
        <v>-1.4325548240599639</v>
      </c>
      <c r="U5394">
        <v>0.34150505134363052</v>
      </c>
      <c r="V5394">
        <v>0.24898836987965761</v>
      </c>
      <c r="W5394">
        <v>-0.69399066629973627</v>
      </c>
      <c r="X5394">
        <v>-1.11583711881451</v>
      </c>
      <c r="Y5394" t="str">
        <f t="shared" si="336"/>
        <v>&gt;72</v>
      </c>
      <c r="Z5394" s="20">
        <f t="shared" si="337"/>
        <v>0.79069767441860461</v>
      </c>
      <c r="AA5394" t="str">
        <f t="shared" si="338"/>
        <v>60%-80%</v>
      </c>
      <c r="AB5394">
        <f t="shared" si="339"/>
        <v>1.5226367471779631E-4</v>
      </c>
    </row>
    <row r="5395" spans="1:28" x14ac:dyDescent="0.25">
      <c r="A5395" t="s">
        <v>11620</v>
      </c>
      <c r="B5395" t="s">
        <v>11621</v>
      </c>
      <c r="C5395" t="s">
        <v>77</v>
      </c>
      <c r="D5395" t="s">
        <v>683</v>
      </c>
      <c r="E5395">
        <v>60</v>
      </c>
      <c r="F5395" t="s">
        <v>95</v>
      </c>
      <c r="G5395">
        <v>2013</v>
      </c>
      <c r="H5395" t="s">
        <v>16</v>
      </c>
      <c r="J5395" t="s">
        <v>96</v>
      </c>
      <c r="K5395">
        <v>60</v>
      </c>
      <c r="L5395" s="18">
        <v>42833</v>
      </c>
      <c r="M5395" s="18">
        <v>44777</v>
      </c>
      <c r="N5395" s="18">
        <v>44375</v>
      </c>
      <c r="O5395">
        <v>30500000</v>
      </c>
      <c r="P5395">
        <v>27450000</v>
      </c>
      <c r="Q5395">
        <v>3050000</v>
      </c>
      <c r="R5395">
        <v>737693</v>
      </c>
      <c r="S5395" t="s">
        <v>191</v>
      </c>
      <c r="T5395">
        <v>-2.9970778603099242</v>
      </c>
      <c r="U5395">
        <v>0.79032357974038436</v>
      </c>
      <c r="V5395">
        <v>0.72325530977575447</v>
      </c>
      <c r="W5395">
        <v>-0.55658252394605479</v>
      </c>
      <c r="X5395">
        <v>-0.88379348662608126</v>
      </c>
      <c r="Y5395" t="str">
        <f t="shared" si="336"/>
        <v>49-60</v>
      </c>
      <c r="Z5395" s="20">
        <f t="shared" si="337"/>
        <v>0.9</v>
      </c>
      <c r="AA5395" t="str">
        <f t="shared" si="338"/>
        <v>80%-100%</v>
      </c>
      <c r="AB5395">
        <f t="shared" si="339"/>
        <v>1.5296828521724283E-4</v>
      </c>
    </row>
    <row r="5396" spans="1:28" x14ac:dyDescent="0.25">
      <c r="A5396" t="s">
        <v>11622</v>
      </c>
      <c r="B5396" t="s">
        <v>11623</v>
      </c>
      <c r="C5396" t="s">
        <v>77</v>
      </c>
      <c r="D5396" t="s">
        <v>410</v>
      </c>
      <c r="E5396">
        <v>60</v>
      </c>
      <c r="F5396" t="s">
        <v>117</v>
      </c>
      <c r="G5396">
        <v>2020</v>
      </c>
      <c r="H5396" t="s">
        <v>14</v>
      </c>
      <c r="I5396" t="s">
        <v>84</v>
      </c>
      <c r="J5396" t="s">
        <v>80</v>
      </c>
      <c r="K5396">
        <v>72</v>
      </c>
      <c r="L5396" s="18">
        <v>43826</v>
      </c>
      <c r="M5396" s="18">
        <v>46018</v>
      </c>
      <c r="N5396" s="18">
        <v>44363</v>
      </c>
      <c r="O5396">
        <v>47790000</v>
      </c>
      <c r="P5396">
        <v>21890000</v>
      </c>
      <c r="Q5396">
        <v>25900000</v>
      </c>
      <c r="R5396">
        <v>559554</v>
      </c>
      <c r="S5396" t="s">
        <v>189</v>
      </c>
      <c r="T5396">
        <v>-0.18336201217046039</v>
      </c>
      <c r="U5396">
        <v>-1.024434844507174</v>
      </c>
      <c r="V5396">
        <v>-0.1067118350424142</v>
      </c>
      <c r="W5396">
        <v>-0.25736832828150152</v>
      </c>
      <c r="X5396">
        <v>-3.2966835268508812E-2</v>
      </c>
      <c r="Y5396" t="str">
        <f t="shared" si="336"/>
        <v>61-72</v>
      </c>
      <c r="Z5396" s="20">
        <f t="shared" si="337"/>
        <v>0.45804561623770662</v>
      </c>
      <c r="AA5396" t="str">
        <f t="shared" si="338"/>
        <v>40%-60%</v>
      </c>
      <c r="AB5396">
        <f t="shared" si="339"/>
        <v>1.1602931824817245E-4</v>
      </c>
    </row>
    <row r="5397" spans="1:28" x14ac:dyDescent="0.25">
      <c r="A5397" t="s">
        <v>11624</v>
      </c>
      <c r="B5397" t="s">
        <v>11625</v>
      </c>
      <c r="C5397" t="s">
        <v>77</v>
      </c>
      <c r="D5397" t="s">
        <v>215</v>
      </c>
      <c r="E5397">
        <v>38</v>
      </c>
      <c r="F5397" t="s">
        <v>87</v>
      </c>
      <c r="G5397">
        <v>2017</v>
      </c>
      <c r="H5397" t="s">
        <v>15</v>
      </c>
      <c r="J5397" t="s">
        <v>80</v>
      </c>
      <c r="K5397">
        <v>84</v>
      </c>
      <c r="L5397" s="18">
        <v>42755</v>
      </c>
      <c r="M5397" s="18">
        <v>45311</v>
      </c>
      <c r="N5397" s="18">
        <v>44335</v>
      </c>
      <c r="O5397">
        <v>56850000</v>
      </c>
      <c r="P5397">
        <v>41850000</v>
      </c>
      <c r="Q5397">
        <v>15000000</v>
      </c>
      <c r="R5397">
        <v>887001</v>
      </c>
      <c r="S5397" t="s">
        <v>129</v>
      </c>
      <c r="T5397">
        <v>0.1804805543992978</v>
      </c>
      <c r="U5397">
        <v>0.11751152316493341</v>
      </c>
      <c r="V5397">
        <v>0.96038877972380288</v>
      </c>
      <c r="W5397">
        <v>0.59350537284935745</v>
      </c>
      <c r="X5397">
        <v>1.978077977031208</v>
      </c>
      <c r="Y5397" t="str">
        <f t="shared" si="336"/>
        <v>&gt;72</v>
      </c>
      <c r="Z5397" s="20">
        <f t="shared" si="337"/>
        <v>0.73614775725593673</v>
      </c>
      <c r="AA5397" t="str">
        <f t="shared" si="338"/>
        <v>60%-80%</v>
      </c>
      <c r="AB5397">
        <f t="shared" si="339"/>
        <v>1.839288456796792E-4</v>
      </c>
    </row>
    <row r="5398" spans="1:28" x14ac:dyDescent="0.25">
      <c r="A5398" t="s">
        <v>11626</v>
      </c>
      <c r="B5398" t="s">
        <v>11627</v>
      </c>
      <c r="C5398" t="s">
        <v>77</v>
      </c>
      <c r="D5398" t="s">
        <v>78</v>
      </c>
      <c r="E5398">
        <v>236</v>
      </c>
      <c r="F5398" t="s">
        <v>79</v>
      </c>
      <c r="G5398">
        <v>2017</v>
      </c>
      <c r="H5398" t="s">
        <v>13</v>
      </c>
      <c r="J5398" t="s">
        <v>80</v>
      </c>
      <c r="K5398">
        <v>84</v>
      </c>
      <c r="L5398" s="18">
        <v>42767</v>
      </c>
      <c r="M5398" s="18">
        <v>45293</v>
      </c>
      <c r="N5398" s="18">
        <v>43133</v>
      </c>
      <c r="O5398">
        <v>44990000</v>
      </c>
      <c r="P5398">
        <v>22495000</v>
      </c>
      <c r="Q5398">
        <v>22495000</v>
      </c>
      <c r="R5398">
        <v>520413</v>
      </c>
      <c r="S5398" t="s">
        <v>139</v>
      </c>
      <c r="T5398">
        <v>1.308392510765549</v>
      </c>
      <c r="U5398">
        <v>-0.85216124758390532</v>
      </c>
      <c r="V5398">
        <v>0.92086653473246149</v>
      </c>
      <c r="W5398">
        <v>-0.10589045510048931</v>
      </c>
      <c r="X5398">
        <v>0.50846830650449182</v>
      </c>
      <c r="Y5398" t="str">
        <f t="shared" si="336"/>
        <v>&gt;72</v>
      </c>
      <c r="Z5398" s="20">
        <f t="shared" si="337"/>
        <v>0.5</v>
      </c>
      <c r="AA5398" t="str">
        <f t="shared" si="338"/>
        <v>40%-60%</v>
      </c>
      <c r="AB5398">
        <f t="shared" si="339"/>
        <v>1.0791302644156985E-4</v>
      </c>
    </row>
    <row r="5399" spans="1:28" x14ac:dyDescent="0.25">
      <c r="A5399" t="s">
        <v>11628</v>
      </c>
      <c r="B5399" t="s">
        <v>11629</v>
      </c>
      <c r="C5399" t="s">
        <v>77</v>
      </c>
      <c r="D5399" t="s">
        <v>149</v>
      </c>
      <c r="E5399">
        <v>50</v>
      </c>
      <c r="F5399" t="s">
        <v>87</v>
      </c>
      <c r="G5399">
        <v>2019</v>
      </c>
      <c r="H5399" t="s">
        <v>15</v>
      </c>
      <c r="J5399" t="s">
        <v>80</v>
      </c>
      <c r="K5399">
        <v>36</v>
      </c>
      <c r="L5399" s="18">
        <v>43172</v>
      </c>
      <c r="M5399" s="18">
        <v>44268</v>
      </c>
      <c r="N5399" s="18">
        <v>43581</v>
      </c>
      <c r="O5399">
        <v>30011428</v>
      </c>
      <c r="P5399">
        <v>9005428</v>
      </c>
      <c r="Q5399">
        <v>21006000</v>
      </c>
      <c r="R5399">
        <v>290239</v>
      </c>
      <c r="S5399" t="s">
        <v>367</v>
      </c>
      <c r="T5399">
        <v>0.66560397649230885</v>
      </c>
      <c r="U5399">
        <v>-1.6731300727433041</v>
      </c>
      <c r="V5399">
        <v>-1.9637791304710639</v>
      </c>
      <c r="W5399">
        <v>0.1142500012916772</v>
      </c>
      <c r="X5399">
        <v>-0.34235834485308059</v>
      </c>
      <c r="Y5399" t="str">
        <f t="shared" si="336"/>
        <v>25-36</v>
      </c>
      <c r="Z5399" s="20">
        <f t="shared" si="337"/>
        <v>0.30006662795252531</v>
      </c>
      <c r="AA5399" t="str">
        <f t="shared" si="338"/>
        <v>20%-40%</v>
      </c>
      <c r="AB5399">
        <f t="shared" si="339"/>
        <v>6.0184063198603399E-5</v>
      </c>
    </row>
    <row r="5400" spans="1:28" x14ac:dyDescent="0.25">
      <c r="A5400" t="s">
        <v>11630</v>
      </c>
      <c r="B5400" t="s">
        <v>11631</v>
      </c>
      <c r="C5400" t="s">
        <v>77</v>
      </c>
      <c r="D5400" t="s">
        <v>285</v>
      </c>
      <c r="E5400">
        <v>291</v>
      </c>
      <c r="F5400" t="s">
        <v>87</v>
      </c>
      <c r="G5400">
        <v>2018</v>
      </c>
      <c r="H5400" t="s">
        <v>15</v>
      </c>
      <c r="J5400" t="s">
        <v>80</v>
      </c>
      <c r="K5400">
        <v>72</v>
      </c>
      <c r="L5400" s="18">
        <v>42984</v>
      </c>
      <c r="M5400" s="18">
        <v>45086</v>
      </c>
      <c r="N5400" s="18">
        <v>44379</v>
      </c>
      <c r="O5400">
        <v>36850000</v>
      </c>
      <c r="P5400">
        <v>10000000</v>
      </c>
      <c r="Q5400">
        <v>26850000</v>
      </c>
      <c r="R5400">
        <v>213633</v>
      </c>
      <c r="S5400" t="s">
        <v>198</v>
      </c>
      <c r="T5400">
        <v>0.362401837684177</v>
      </c>
      <c r="U5400">
        <v>-1.7909627855898169</v>
      </c>
      <c r="V5400">
        <v>-1.076037577479652</v>
      </c>
      <c r="W5400">
        <v>-0.71058585257433549</v>
      </c>
      <c r="X5400">
        <v>0.81785981608906366</v>
      </c>
      <c r="Y5400" t="str">
        <f t="shared" si="336"/>
        <v>61-72</v>
      </c>
      <c r="Z5400" s="20">
        <f t="shared" si="337"/>
        <v>0.27137042062415195</v>
      </c>
      <c r="AA5400" t="str">
        <f t="shared" si="338"/>
        <v>20%-40%</v>
      </c>
      <c r="AB5400">
        <f t="shared" si="339"/>
        <v>4.4299015546867373E-5</v>
      </c>
    </row>
    <row r="5401" spans="1:28" x14ac:dyDescent="0.25">
      <c r="A5401" t="s">
        <v>11632</v>
      </c>
      <c r="B5401" t="s">
        <v>11633</v>
      </c>
      <c r="C5401" t="s">
        <v>77</v>
      </c>
      <c r="D5401" t="s">
        <v>258</v>
      </c>
      <c r="E5401">
        <v>59</v>
      </c>
      <c r="F5401" t="s">
        <v>25</v>
      </c>
      <c r="G5401">
        <v>2020</v>
      </c>
      <c r="H5401" t="s">
        <v>25</v>
      </c>
      <c r="I5401" t="s">
        <v>84</v>
      </c>
      <c r="J5401" t="s">
        <v>80</v>
      </c>
      <c r="K5401">
        <v>84</v>
      </c>
      <c r="L5401" s="18">
        <v>43762</v>
      </c>
      <c r="M5401" s="18">
        <v>46319</v>
      </c>
      <c r="N5401" s="18">
        <v>44489</v>
      </c>
      <c r="O5401">
        <v>36640000</v>
      </c>
      <c r="P5401">
        <v>21640000</v>
      </c>
      <c r="Q5401">
        <v>15000000</v>
      </c>
      <c r="R5401">
        <v>401826</v>
      </c>
      <c r="S5401" t="s">
        <v>252</v>
      </c>
      <c r="T5401">
        <v>0.20473672550394839</v>
      </c>
      <c r="U5401">
        <v>-0.48009181344657992</v>
      </c>
      <c r="V5401">
        <v>-0.60709230787163992</v>
      </c>
      <c r="W5401">
        <v>0.70503033507427204</v>
      </c>
      <c r="X5401">
        <v>-0.80644560922993824</v>
      </c>
      <c r="Y5401" t="str">
        <f t="shared" si="336"/>
        <v>&gt;72</v>
      </c>
      <c r="Z5401" s="20">
        <f t="shared" si="337"/>
        <v>0.59061135371179041</v>
      </c>
      <c r="AA5401" t="str">
        <f t="shared" si="338"/>
        <v>40%-60%</v>
      </c>
      <c r="AB5401">
        <f t="shared" si="339"/>
        <v>8.3322783564035189E-5</v>
      </c>
    </row>
    <row r="5402" spans="1:28" x14ac:dyDescent="0.25">
      <c r="A5402" t="s">
        <v>11634</v>
      </c>
      <c r="B5402" t="s">
        <v>11635</v>
      </c>
      <c r="C5402" t="s">
        <v>77</v>
      </c>
      <c r="D5402" t="s">
        <v>683</v>
      </c>
      <c r="E5402">
        <v>62</v>
      </c>
      <c r="F5402" t="s">
        <v>95</v>
      </c>
      <c r="G5402">
        <v>2015</v>
      </c>
      <c r="H5402" t="s">
        <v>16</v>
      </c>
      <c r="J5402" t="s">
        <v>96</v>
      </c>
      <c r="K5402">
        <v>60</v>
      </c>
      <c r="L5402" s="18">
        <v>42802</v>
      </c>
      <c r="M5402" s="18">
        <v>44776</v>
      </c>
      <c r="N5402" s="18">
        <v>43062</v>
      </c>
      <c r="O5402">
        <v>33000000</v>
      </c>
      <c r="P5402">
        <v>13000000</v>
      </c>
      <c r="Q5402">
        <v>20000000</v>
      </c>
      <c r="R5402">
        <v>349362</v>
      </c>
      <c r="S5402" t="s">
        <v>431</v>
      </c>
      <c r="T5402">
        <v>1.1628554841376451</v>
      </c>
      <c r="U5402">
        <v>-1.287668588162316</v>
      </c>
      <c r="V5402">
        <v>0.72325530977575447</v>
      </c>
      <c r="W5402">
        <v>1.565952587446263</v>
      </c>
      <c r="X5402">
        <v>-0.34235834485308059</v>
      </c>
      <c r="Y5402" t="str">
        <f t="shared" si="336"/>
        <v>49-60</v>
      </c>
      <c r="Z5402" s="20">
        <f t="shared" si="337"/>
        <v>0.39393939393939392</v>
      </c>
      <c r="AA5402" t="str">
        <f t="shared" si="338"/>
        <v>20%-40%</v>
      </c>
      <c r="AB5402">
        <f t="shared" si="339"/>
        <v>7.244382969618308E-5</v>
      </c>
    </row>
    <row r="5403" spans="1:28" x14ac:dyDescent="0.25">
      <c r="A5403" t="s">
        <v>11636</v>
      </c>
      <c r="B5403" t="s">
        <v>11637</v>
      </c>
      <c r="C5403" t="s">
        <v>77</v>
      </c>
      <c r="D5403" t="s">
        <v>197</v>
      </c>
      <c r="E5403">
        <v>220</v>
      </c>
      <c r="F5403" t="s">
        <v>87</v>
      </c>
      <c r="G5403">
        <v>2017</v>
      </c>
      <c r="H5403" t="s">
        <v>15</v>
      </c>
      <c r="J5403" t="s">
        <v>80</v>
      </c>
      <c r="K5403">
        <v>72</v>
      </c>
      <c r="L5403" s="18">
        <v>42668</v>
      </c>
      <c r="M5403" s="18">
        <v>44844</v>
      </c>
      <c r="N5403" s="18">
        <v>43606</v>
      </c>
      <c r="O5403">
        <v>37940000</v>
      </c>
      <c r="P5403">
        <v>27940000</v>
      </c>
      <c r="Q5403">
        <v>10000000</v>
      </c>
      <c r="R5403">
        <v>584238</v>
      </c>
      <c r="S5403" t="s">
        <v>530</v>
      </c>
      <c r="T5403">
        <v>-0.29251478214138787</v>
      </c>
      <c r="U5403">
        <v>0.1186537827995212</v>
      </c>
      <c r="V5403">
        <v>-0.32965041643488291</v>
      </c>
      <c r="W5403">
        <v>-0.50314602414184528</v>
      </c>
      <c r="X5403">
        <v>-0.72909773183379534</v>
      </c>
      <c r="Y5403" t="str">
        <f t="shared" si="336"/>
        <v>61-72</v>
      </c>
      <c r="Z5403" s="20">
        <f t="shared" si="337"/>
        <v>0.73642593568792836</v>
      </c>
      <c r="AA5403" t="str">
        <f t="shared" si="338"/>
        <v>60%-80%</v>
      </c>
      <c r="AB5403">
        <f t="shared" si="339"/>
        <v>1.2114780134656491E-4</v>
      </c>
    </row>
    <row r="5404" spans="1:28" x14ac:dyDescent="0.25">
      <c r="A5404" t="s">
        <v>11638</v>
      </c>
      <c r="B5404" t="s">
        <v>11639</v>
      </c>
      <c r="C5404" t="s">
        <v>77</v>
      </c>
      <c r="D5404" t="s">
        <v>291</v>
      </c>
      <c r="E5404">
        <v>15</v>
      </c>
      <c r="F5404" t="s">
        <v>87</v>
      </c>
      <c r="G5404">
        <v>2017</v>
      </c>
      <c r="H5404" t="s">
        <v>15</v>
      </c>
      <c r="J5404" t="s">
        <v>80</v>
      </c>
      <c r="K5404">
        <v>36</v>
      </c>
      <c r="L5404" s="18">
        <v>42624</v>
      </c>
      <c r="M5404" s="18">
        <v>43778</v>
      </c>
      <c r="N5404" s="18">
        <v>43510</v>
      </c>
      <c r="O5404">
        <v>34590000</v>
      </c>
      <c r="P5404">
        <v>15856000</v>
      </c>
      <c r="Q5404">
        <v>18734000</v>
      </c>
      <c r="R5404">
        <v>458679</v>
      </c>
      <c r="S5404" t="s">
        <v>768</v>
      </c>
      <c r="T5404">
        <v>1.187111655242296</v>
      </c>
      <c r="U5404">
        <v>-1.0229863174393301</v>
      </c>
      <c r="V5404">
        <v>-4.4146365390986242</v>
      </c>
      <c r="W5404">
        <v>-8.4283522570961084E-2</v>
      </c>
      <c r="X5404">
        <v>1.436642835258207</v>
      </c>
      <c r="Y5404" t="str">
        <f t="shared" si="336"/>
        <v>25-36</v>
      </c>
      <c r="Z5404" s="20">
        <f t="shared" si="337"/>
        <v>0.45839838103498121</v>
      </c>
      <c r="AA5404" t="str">
        <f t="shared" si="338"/>
        <v>40%-60%</v>
      </c>
      <c r="AB5404">
        <f t="shared" si="339"/>
        <v>9.5111842046975798E-5</v>
      </c>
    </row>
    <row r="5405" spans="1:28" x14ac:dyDescent="0.25">
      <c r="A5405" t="s">
        <v>11640</v>
      </c>
      <c r="B5405" t="s">
        <v>11641</v>
      </c>
      <c r="C5405" t="s">
        <v>77</v>
      </c>
      <c r="D5405" t="s">
        <v>165</v>
      </c>
      <c r="E5405">
        <v>220</v>
      </c>
      <c r="F5405" t="s">
        <v>79</v>
      </c>
      <c r="G5405">
        <v>2020</v>
      </c>
      <c r="H5405" t="s">
        <v>13</v>
      </c>
      <c r="I5405" t="s">
        <v>84</v>
      </c>
      <c r="J5405" t="s">
        <v>80</v>
      </c>
      <c r="K5405">
        <v>72</v>
      </c>
      <c r="L5405" s="18">
        <v>43677</v>
      </c>
      <c r="M5405" s="18">
        <v>45869</v>
      </c>
      <c r="N5405" s="18">
        <v>44267</v>
      </c>
      <c r="O5405">
        <v>37488000</v>
      </c>
      <c r="P5405">
        <v>33739200</v>
      </c>
      <c r="Q5405">
        <v>3748800</v>
      </c>
      <c r="R5405">
        <v>818208</v>
      </c>
      <c r="S5405" t="s">
        <v>163</v>
      </c>
      <c r="T5405">
        <v>-0.29251478214138787</v>
      </c>
      <c r="U5405">
        <v>0.79032357974038436</v>
      </c>
      <c r="V5405">
        <v>1.118477759689168</v>
      </c>
      <c r="W5405">
        <v>-0.26586805078762571</v>
      </c>
      <c r="X5405">
        <v>-1.5025765057952249</v>
      </c>
      <c r="Y5405" t="str">
        <f t="shared" si="336"/>
        <v>61-72</v>
      </c>
      <c r="Z5405" s="20">
        <f t="shared" si="337"/>
        <v>0.9</v>
      </c>
      <c r="AA5405" t="str">
        <f t="shared" si="338"/>
        <v>80%-100%</v>
      </c>
      <c r="AB5405">
        <f t="shared" si="339"/>
        <v>1.6966390451180887E-4</v>
      </c>
    </row>
    <row r="5406" spans="1:28" x14ac:dyDescent="0.25">
      <c r="A5406" t="s">
        <v>11642</v>
      </c>
      <c r="B5406" t="s">
        <v>11643</v>
      </c>
      <c r="C5406" t="s">
        <v>77</v>
      </c>
      <c r="D5406" t="s">
        <v>149</v>
      </c>
      <c r="E5406">
        <v>76</v>
      </c>
      <c r="F5406" t="s">
        <v>17</v>
      </c>
      <c r="G5406">
        <v>2019</v>
      </c>
      <c r="H5406" t="s">
        <v>17</v>
      </c>
      <c r="J5406" t="s">
        <v>80</v>
      </c>
      <c r="K5406">
        <v>48</v>
      </c>
      <c r="L5406" s="18">
        <v>43235</v>
      </c>
      <c r="M5406" s="18">
        <v>44696</v>
      </c>
      <c r="N5406" s="18">
        <v>44362</v>
      </c>
      <c r="O5406">
        <v>49990000</v>
      </c>
      <c r="P5406">
        <v>24990000</v>
      </c>
      <c r="Q5406">
        <v>25000000</v>
      </c>
      <c r="R5406">
        <v>669412</v>
      </c>
      <c r="S5406" t="s">
        <v>333</v>
      </c>
      <c r="T5406">
        <v>0.96880611530044081</v>
      </c>
      <c r="U5406">
        <v>-0.85257195093140581</v>
      </c>
      <c r="V5406">
        <v>-0.93340851408754988</v>
      </c>
      <c r="W5406">
        <v>-0.3332030190968121</v>
      </c>
      <c r="X5406">
        <v>0.50846830650449182</v>
      </c>
      <c r="Y5406" t="str">
        <f t="shared" si="336"/>
        <v>37-48</v>
      </c>
      <c r="Z5406" s="20">
        <f t="shared" si="337"/>
        <v>0.49989997999599922</v>
      </c>
      <c r="AA5406" t="str">
        <f t="shared" si="338"/>
        <v>40%-60%</v>
      </c>
      <c r="AB5406">
        <f t="shared" si="339"/>
        <v>1.3880951255311485E-4</v>
      </c>
    </row>
    <row r="5407" spans="1:28" x14ac:dyDescent="0.25">
      <c r="A5407" t="s">
        <v>11644</v>
      </c>
      <c r="B5407" t="s">
        <v>11645</v>
      </c>
      <c r="C5407" t="s">
        <v>77</v>
      </c>
      <c r="D5407" t="s">
        <v>86</v>
      </c>
      <c r="E5407">
        <v>236</v>
      </c>
      <c r="F5407" t="s">
        <v>79</v>
      </c>
      <c r="G5407">
        <v>2020</v>
      </c>
      <c r="H5407" t="s">
        <v>13</v>
      </c>
      <c r="I5407" t="s">
        <v>84</v>
      </c>
      <c r="J5407" t="s">
        <v>80</v>
      </c>
      <c r="K5407">
        <v>60</v>
      </c>
      <c r="L5407" s="18">
        <v>43635</v>
      </c>
      <c r="M5407" s="18">
        <v>45462</v>
      </c>
      <c r="N5407" s="18">
        <v>43809</v>
      </c>
      <c r="O5407">
        <v>34537350</v>
      </c>
      <c r="P5407">
        <v>16037350</v>
      </c>
      <c r="Q5407">
        <v>18500000</v>
      </c>
      <c r="R5407">
        <v>396947</v>
      </c>
      <c r="S5407" t="s">
        <v>266</v>
      </c>
      <c r="T5407">
        <v>1.2720082541085731</v>
      </c>
      <c r="U5407">
        <v>-0.99855584864660141</v>
      </c>
      <c r="V5407">
        <v>0.4070773498450232</v>
      </c>
      <c r="W5407">
        <v>-0.26243450674741109</v>
      </c>
      <c r="X5407">
        <v>-0.34235834485308059</v>
      </c>
      <c r="Y5407" t="str">
        <f t="shared" si="336"/>
        <v>49-60</v>
      </c>
      <c r="Z5407" s="20">
        <f t="shared" si="337"/>
        <v>0.46434801743619586</v>
      </c>
      <c r="AA5407" t="str">
        <f t="shared" si="338"/>
        <v>40%-60%</v>
      </c>
      <c r="AB5407">
        <f t="shared" si="339"/>
        <v>8.2311072373099489E-5</v>
      </c>
    </row>
    <row r="5408" spans="1:28" x14ac:dyDescent="0.25">
      <c r="A5408" t="s">
        <v>11646</v>
      </c>
      <c r="B5408" t="s">
        <v>11647</v>
      </c>
      <c r="C5408" t="s">
        <v>77</v>
      </c>
      <c r="D5408" t="s">
        <v>301</v>
      </c>
      <c r="E5408">
        <v>291</v>
      </c>
      <c r="F5408" t="s">
        <v>12</v>
      </c>
      <c r="G5408">
        <v>2020</v>
      </c>
      <c r="H5408" t="s">
        <v>12</v>
      </c>
      <c r="I5408" t="s">
        <v>84</v>
      </c>
      <c r="J5408" t="s">
        <v>80</v>
      </c>
      <c r="K5408">
        <v>72</v>
      </c>
      <c r="L5408" s="18">
        <v>43508</v>
      </c>
      <c r="M5408" s="18">
        <v>45993</v>
      </c>
      <c r="N5408" s="18">
        <v>44049</v>
      </c>
      <c r="O5408">
        <v>75990000</v>
      </c>
      <c r="P5408">
        <v>68391000</v>
      </c>
      <c r="Q5408">
        <v>7599000</v>
      </c>
      <c r="R5408">
        <v>1560671</v>
      </c>
      <c r="S5408" t="s">
        <v>343</v>
      </c>
      <c r="T5408">
        <v>-0.2318743543797615</v>
      </c>
      <c r="U5408">
        <v>0.79032357974038436</v>
      </c>
      <c r="V5408">
        <v>0.84182204474977862</v>
      </c>
      <c r="W5408">
        <v>1.24765143828798</v>
      </c>
      <c r="X5408">
        <v>0.27642467431606299</v>
      </c>
      <c r="Y5408" t="str">
        <f t="shared" si="336"/>
        <v>61-72</v>
      </c>
      <c r="Z5408" s="20">
        <f t="shared" si="337"/>
        <v>0.9</v>
      </c>
      <c r="AA5408" t="str">
        <f t="shared" si="338"/>
        <v>80%-100%</v>
      </c>
      <c r="AB5408">
        <f t="shared" si="339"/>
        <v>3.2362129864087034E-4</v>
      </c>
    </row>
    <row r="5409" spans="1:28" x14ac:dyDescent="0.25">
      <c r="A5409" t="s">
        <v>11648</v>
      </c>
      <c r="B5409" t="s">
        <v>11649</v>
      </c>
      <c r="C5409" t="s">
        <v>77</v>
      </c>
      <c r="D5409" t="s">
        <v>195</v>
      </c>
      <c r="E5409">
        <v>236</v>
      </c>
      <c r="F5409" t="s">
        <v>117</v>
      </c>
      <c r="G5409">
        <v>2017</v>
      </c>
      <c r="H5409" t="s">
        <v>14</v>
      </c>
      <c r="J5409" t="s">
        <v>80</v>
      </c>
      <c r="K5409">
        <v>84</v>
      </c>
      <c r="L5409" s="18">
        <v>42793</v>
      </c>
      <c r="M5409" s="18">
        <v>45349</v>
      </c>
      <c r="N5409" s="18">
        <v>43901</v>
      </c>
      <c r="O5409">
        <v>43851000</v>
      </c>
      <c r="P5409">
        <v>30851000</v>
      </c>
      <c r="Q5409">
        <v>13000000</v>
      </c>
      <c r="R5409">
        <v>822845</v>
      </c>
      <c r="S5409" t="s">
        <v>309</v>
      </c>
      <c r="T5409">
        <v>0.41091417989347812</v>
      </c>
      <c r="U5409">
        <v>-1.6376526238728071E-2</v>
      </c>
      <c r="V5409">
        <v>1.118477759689168</v>
      </c>
      <c r="W5409">
        <v>-0.41056513085683671</v>
      </c>
      <c r="X5409">
        <v>-0.96114136402222416</v>
      </c>
      <c r="Y5409" t="str">
        <f t="shared" si="336"/>
        <v>&gt;72</v>
      </c>
      <c r="Z5409" s="20">
        <f t="shared" si="337"/>
        <v>0.70354153839137079</v>
      </c>
      <c r="AA5409" t="str">
        <f t="shared" si="338"/>
        <v>60%-80%</v>
      </c>
      <c r="AB5409">
        <f t="shared" si="339"/>
        <v>1.7062543449589758E-4</v>
      </c>
    </row>
    <row r="5410" spans="1:28" x14ac:dyDescent="0.25">
      <c r="A5410" t="s">
        <v>11650</v>
      </c>
      <c r="B5410" t="s">
        <v>11651</v>
      </c>
      <c r="C5410" t="s">
        <v>77</v>
      </c>
      <c r="D5410" t="s">
        <v>559</v>
      </c>
      <c r="E5410">
        <v>46</v>
      </c>
      <c r="F5410" t="s">
        <v>87</v>
      </c>
      <c r="G5410">
        <v>2019</v>
      </c>
      <c r="H5410" t="s">
        <v>15</v>
      </c>
      <c r="J5410" t="s">
        <v>80</v>
      </c>
      <c r="K5410">
        <v>60</v>
      </c>
      <c r="L5410" s="18">
        <v>43308</v>
      </c>
      <c r="M5410" s="18">
        <v>45134</v>
      </c>
      <c r="N5410" s="18">
        <v>43460</v>
      </c>
      <c r="O5410">
        <v>31990000</v>
      </c>
      <c r="P5410">
        <v>26990000</v>
      </c>
      <c r="Q5410">
        <v>5000000</v>
      </c>
      <c r="R5410">
        <v>658800</v>
      </c>
      <c r="S5410" t="s">
        <v>437</v>
      </c>
      <c r="T5410">
        <v>0.48368269320742968</v>
      </c>
      <c r="U5410">
        <v>0.55914858958634817</v>
      </c>
      <c r="V5410">
        <v>0.19043576870253601</v>
      </c>
      <c r="W5410">
        <v>0.39833469753340389</v>
      </c>
      <c r="X5410">
        <v>-1.1931849962106531</v>
      </c>
      <c r="Y5410" t="str">
        <f t="shared" si="336"/>
        <v>49-60</v>
      </c>
      <c r="Z5410" s="20">
        <f t="shared" si="337"/>
        <v>0.84370115661144107</v>
      </c>
      <c r="AA5410" t="str">
        <f t="shared" si="338"/>
        <v>80%-100%</v>
      </c>
      <c r="AB5410">
        <f t="shared" si="339"/>
        <v>1.3660900442476689E-4</v>
      </c>
    </row>
    <row r="5411" spans="1:28" x14ac:dyDescent="0.25">
      <c r="A5411" t="s">
        <v>1244</v>
      </c>
      <c r="B5411" t="s">
        <v>1245</v>
      </c>
      <c r="C5411" t="s">
        <v>77</v>
      </c>
      <c r="D5411" t="s">
        <v>1028</v>
      </c>
      <c r="E5411">
        <v>38</v>
      </c>
      <c r="F5411" t="s">
        <v>117</v>
      </c>
      <c r="G5411">
        <v>2018</v>
      </c>
      <c r="H5411" t="s">
        <v>14</v>
      </c>
      <c r="J5411" t="s">
        <v>80</v>
      </c>
      <c r="K5411">
        <v>72</v>
      </c>
      <c r="L5411" s="18">
        <v>42772</v>
      </c>
      <c r="M5411" s="18">
        <v>45079</v>
      </c>
      <c r="N5411" s="18">
        <v>43194</v>
      </c>
      <c r="O5411">
        <v>42850000</v>
      </c>
      <c r="P5411">
        <v>32950000</v>
      </c>
      <c r="Q5411">
        <v>9900000</v>
      </c>
      <c r="R5411">
        <v>802551</v>
      </c>
      <c r="S5411" t="s">
        <v>336</v>
      </c>
      <c r="T5411">
        <v>0.54432312096905611</v>
      </c>
      <c r="U5411">
        <v>0.2522516832744634</v>
      </c>
      <c r="V5411">
        <v>0.92086653473246149</v>
      </c>
      <c r="W5411">
        <v>0.63370322875486806</v>
      </c>
      <c r="X5411">
        <v>0.89520769348520657</v>
      </c>
      <c r="Y5411" t="str">
        <f t="shared" si="336"/>
        <v>61-72</v>
      </c>
      <c r="Z5411" s="20">
        <f t="shared" si="337"/>
        <v>0.76896149358226373</v>
      </c>
      <c r="AA5411" t="str">
        <f t="shared" si="338"/>
        <v>60%-80%</v>
      </c>
      <c r="AB5411">
        <f t="shared" si="339"/>
        <v>1.6641726337295249E-4</v>
      </c>
    </row>
    <row r="5412" spans="1:28" x14ac:dyDescent="0.25">
      <c r="A5412" t="s">
        <v>11652</v>
      </c>
      <c r="B5412" t="s">
        <v>11653</v>
      </c>
      <c r="C5412" t="s">
        <v>77</v>
      </c>
      <c r="D5412" t="s">
        <v>136</v>
      </c>
      <c r="E5412">
        <v>38</v>
      </c>
      <c r="F5412" t="s">
        <v>25</v>
      </c>
      <c r="G5412">
        <v>2022</v>
      </c>
      <c r="H5412" t="s">
        <v>25</v>
      </c>
      <c r="I5412" t="s">
        <v>84</v>
      </c>
      <c r="J5412" t="s">
        <v>80</v>
      </c>
      <c r="K5412">
        <v>72</v>
      </c>
      <c r="L5412" s="18">
        <v>44412</v>
      </c>
      <c r="M5412" s="18">
        <v>46485</v>
      </c>
      <c r="N5412" s="18">
        <v>44476</v>
      </c>
      <c r="O5412">
        <v>42090000</v>
      </c>
      <c r="P5412">
        <v>29463000</v>
      </c>
      <c r="Q5412">
        <v>12627000</v>
      </c>
      <c r="R5412">
        <v>731665</v>
      </c>
      <c r="S5412" t="s">
        <v>184</v>
      </c>
      <c r="T5412">
        <v>0.13196821218999669</v>
      </c>
      <c r="U5412">
        <v>-3.091883392176074E-2</v>
      </c>
      <c r="V5412">
        <v>0.6442108197930716</v>
      </c>
      <c r="W5412">
        <v>-0.33420702786642531</v>
      </c>
      <c r="X5412">
        <v>0.43112042910834891</v>
      </c>
      <c r="Y5412" t="str">
        <f t="shared" si="336"/>
        <v>61-72</v>
      </c>
      <c r="Z5412" s="20">
        <f t="shared" si="337"/>
        <v>0.7</v>
      </c>
      <c r="AA5412" t="str">
        <f t="shared" si="338"/>
        <v>60%-80%</v>
      </c>
      <c r="AB5412">
        <f t="shared" si="339"/>
        <v>1.5171831697396337E-4</v>
      </c>
    </row>
    <row r="5413" spans="1:28" x14ac:dyDescent="0.25">
      <c r="A5413" t="s">
        <v>11654</v>
      </c>
      <c r="B5413" t="s">
        <v>11655</v>
      </c>
      <c r="C5413" t="s">
        <v>77</v>
      </c>
      <c r="D5413" t="s">
        <v>256</v>
      </c>
      <c r="E5413">
        <v>40</v>
      </c>
      <c r="F5413" t="s">
        <v>12</v>
      </c>
      <c r="G5413">
        <v>2017</v>
      </c>
      <c r="H5413" t="s">
        <v>12</v>
      </c>
      <c r="J5413" t="s">
        <v>80</v>
      </c>
      <c r="K5413">
        <v>12</v>
      </c>
      <c r="L5413" s="18">
        <v>42944</v>
      </c>
      <c r="M5413" s="18">
        <v>43309</v>
      </c>
      <c r="N5413" s="18">
        <v>43159</v>
      </c>
      <c r="O5413">
        <v>67500000</v>
      </c>
      <c r="P5413">
        <v>12000000</v>
      </c>
      <c r="Q5413">
        <v>55500000</v>
      </c>
      <c r="R5413">
        <v>1104798</v>
      </c>
      <c r="S5413" t="s">
        <v>203</v>
      </c>
      <c r="T5413">
        <v>1.1992397407946209</v>
      </c>
      <c r="U5413">
        <v>-2.1752740251506939</v>
      </c>
      <c r="V5413">
        <v>-0.1462340800337556</v>
      </c>
      <c r="W5413">
        <v>-0.11728429511697221</v>
      </c>
      <c r="X5413">
        <v>0.19907679691992</v>
      </c>
      <c r="Y5413" t="str">
        <f t="shared" si="336"/>
        <v>&lt;=24</v>
      </c>
      <c r="Z5413" s="20">
        <f t="shared" si="337"/>
        <v>0.2</v>
      </c>
      <c r="AA5413" t="str">
        <f t="shared" si="338"/>
        <v>20%</v>
      </c>
      <c r="AB5413">
        <f t="shared" si="339"/>
        <v>2.2909130976088893E-4</v>
      </c>
    </row>
    <row r="5414" spans="1:28" x14ac:dyDescent="0.25">
      <c r="A5414" t="s">
        <v>11656</v>
      </c>
      <c r="B5414" t="s">
        <v>11657</v>
      </c>
      <c r="C5414" t="s">
        <v>77</v>
      </c>
      <c r="D5414" t="s">
        <v>209</v>
      </c>
      <c r="E5414">
        <v>61</v>
      </c>
      <c r="F5414" t="s">
        <v>79</v>
      </c>
      <c r="G5414">
        <v>2019</v>
      </c>
      <c r="H5414" t="s">
        <v>13</v>
      </c>
      <c r="J5414" t="s">
        <v>80</v>
      </c>
      <c r="K5414">
        <v>84</v>
      </c>
      <c r="L5414" s="18">
        <v>43404</v>
      </c>
      <c r="M5414" s="18">
        <v>45961</v>
      </c>
      <c r="N5414" s="18">
        <v>43762</v>
      </c>
      <c r="O5414">
        <v>38025400</v>
      </c>
      <c r="P5414">
        <v>39494400</v>
      </c>
      <c r="Q5414">
        <v>0</v>
      </c>
      <c r="R5414">
        <v>804876</v>
      </c>
      <c r="S5414" t="s">
        <v>262</v>
      </c>
      <c r="T5414">
        <v>0.43517035099812862</v>
      </c>
      <c r="U5414">
        <v>1.359576267853664</v>
      </c>
      <c r="V5414">
        <v>0.48612183982770601</v>
      </c>
      <c r="W5414">
        <v>-0.31512953362887153</v>
      </c>
      <c r="X5414">
        <v>-0.96114136402222416</v>
      </c>
      <c r="Y5414" t="str">
        <f t="shared" si="336"/>
        <v>&gt;72</v>
      </c>
      <c r="Z5414" s="20">
        <f t="shared" si="337"/>
        <v>1.0386320722464457</v>
      </c>
      <c r="AA5414" t="str">
        <f t="shared" si="338"/>
        <v>80%-100%</v>
      </c>
      <c r="AB5414">
        <f t="shared" si="339"/>
        <v>1.6689937620732951E-4</v>
      </c>
    </row>
    <row r="5415" spans="1:28" x14ac:dyDescent="0.25">
      <c r="A5415" t="s">
        <v>11658</v>
      </c>
      <c r="B5415" t="s">
        <v>11659</v>
      </c>
      <c r="C5415" t="s">
        <v>77</v>
      </c>
      <c r="D5415" t="s">
        <v>239</v>
      </c>
      <c r="E5415">
        <v>49</v>
      </c>
      <c r="F5415" t="s">
        <v>117</v>
      </c>
      <c r="G5415">
        <v>2019</v>
      </c>
      <c r="H5415" t="s">
        <v>14</v>
      </c>
      <c r="J5415" t="s">
        <v>80</v>
      </c>
      <c r="K5415">
        <v>48</v>
      </c>
      <c r="L5415" s="18">
        <v>43402</v>
      </c>
      <c r="M5415" s="18">
        <v>44863</v>
      </c>
      <c r="N5415" s="18">
        <v>44371</v>
      </c>
      <c r="O5415">
        <v>47150000</v>
      </c>
      <c r="P5415">
        <v>25150000</v>
      </c>
      <c r="Q5415">
        <v>22000000</v>
      </c>
      <c r="R5415">
        <v>745327</v>
      </c>
      <c r="S5415" t="s">
        <v>158</v>
      </c>
      <c r="T5415">
        <v>0.27750523881790012</v>
      </c>
      <c r="U5415">
        <v>-0.71499721773047198</v>
      </c>
      <c r="V5415">
        <v>-0.1067118350424142</v>
      </c>
      <c r="W5415">
        <v>-0.54330637492637535</v>
      </c>
      <c r="X5415">
        <v>-0.26501046745693763</v>
      </c>
      <c r="Y5415" t="str">
        <f t="shared" si="336"/>
        <v>37-48</v>
      </c>
      <c r="Z5415" s="20">
        <f t="shared" si="337"/>
        <v>0.5334040296924708</v>
      </c>
      <c r="AA5415" t="str">
        <f t="shared" si="338"/>
        <v>40%-60%</v>
      </c>
      <c r="AB5415">
        <f t="shared" si="339"/>
        <v>1.5455127419687043E-4</v>
      </c>
    </row>
    <row r="5416" spans="1:28" x14ac:dyDescent="0.25">
      <c r="A5416" t="s">
        <v>11660</v>
      </c>
      <c r="B5416" t="s">
        <v>11661</v>
      </c>
      <c r="C5416" t="s">
        <v>77</v>
      </c>
      <c r="D5416" t="s">
        <v>86</v>
      </c>
      <c r="E5416">
        <v>246</v>
      </c>
      <c r="F5416" t="s">
        <v>87</v>
      </c>
      <c r="G5416">
        <v>2020</v>
      </c>
      <c r="H5416" t="s">
        <v>15</v>
      </c>
      <c r="I5416" t="s">
        <v>84</v>
      </c>
      <c r="J5416" t="s">
        <v>80</v>
      </c>
      <c r="K5416">
        <v>72</v>
      </c>
      <c r="L5416" s="18">
        <v>43641</v>
      </c>
      <c r="M5416" s="18">
        <v>45833</v>
      </c>
      <c r="N5416" s="18">
        <v>43838</v>
      </c>
      <c r="O5416">
        <v>33990000</v>
      </c>
      <c r="P5416">
        <v>18990000</v>
      </c>
      <c r="Q5416">
        <v>15000000</v>
      </c>
      <c r="R5416">
        <v>439416</v>
      </c>
      <c r="S5416" t="s">
        <v>182</v>
      </c>
      <c r="T5416">
        <v>0.85965334532951332</v>
      </c>
      <c r="U5416">
        <v>-0.61115233095313459</v>
      </c>
      <c r="V5416">
        <v>5.1377144922950549E-2</v>
      </c>
      <c r="W5416">
        <v>-0.47294278512207472</v>
      </c>
      <c r="X5416">
        <v>1.5139907126543499</v>
      </c>
      <c r="Y5416" t="str">
        <f t="shared" si="336"/>
        <v>61-72</v>
      </c>
      <c r="Z5416" s="20">
        <f t="shared" si="337"/>
        <v>0.55869373345101503</v>
      </c>
      <c r="AA5416" t="str">
        <f t="shared" si="338"/>
        <v>40%-60%</v>
      </c>
      <c r="AB5416">
        <f t="shared" si="339"/>
        <v>9.1117459454027587E-5</v>
      </c>
    </row>
    <row r="5417" spans="1:28" x14ac:dyDescent="0.25">
      <c r="A5417" t="s">
        <v>11662</v>
      </c>
      <c r="B5417" t="s">
        <v>11663</v>
      </c>
      <c r="C5417" t="s">
        <v>77</v>
      </c>
      <c r="D5417" t="s">
        <v>669</v>
      </c>
      <c r="E5417">
        <v>87</v>
      </c>
      <c r="F5417" t="s">
        <v>95</v>
      </c>
      <c r="G5417">
        <v>2019</v>
      </c>
      <c r="H5417" t="s">
        <v>16</v>
      </c>
      <c r="J5417" t="s">
        <v>96</v>
      </c>
      <c r="K5417">
        <v>48</v>
      </c>
      <c r="L5417" s="18">
        <v>43873</v>
      </c>
      <c r="M5417" s="18">
        <v>45628</v>
      </c>
      <c r="N5417" s="18">
        <v>44393</v>
      </c>
      <c r="O5417">
        <v>42000000</v>
      </c>
      <c r="P5417">
        <v>16799958</v>
      </c>
      <c r="Q5417">
        <v>25200042</v>
      </c>
      <c r="R5417">
        <v>528291</v>
      </c>
      <c r="S5417" t="s">
        <v>225</v>
      </c>
      <c r="T5417">
        <v>-7.420924219953294E-2</v>
      </c>
      <c r="U5417">
        <v>-1.2627865606270461</v>
      </c>
      <c r="V5417">
        <v>0.32803285986234038</v>
      </c>
      <c r="W5417">
        <v>9.7931622724138315E-2</v>
      </c>
      <c r="X5417">
        <v>-0.18766259006079469</v>
      </c>
      <c r="Y5417" t="str">
        <f t="shared" si="336"/>
        <v>37-48</v>
      </c>
      <c r="Z5417" s="20">
        <f t="shared" si="337"/>
        <v>0.39999899999999999</v>
      </c>
      <c r="AA5417" t="str">
        <f t="shared" si="338"/>
        <v>20%-40%</v>
      </c>
      <c r="AB5417">
        <f t="shared" si="339"/>
        <v>1.0954661134876219E-4</v>
      </c>
    </row>
    <row r="5418" spans="1:28" x14ac:dyDescent="0.25">
      <c r="A5418" t="s">
        <v>11664</v>
      </c>
      <c r="B5418" t="s">
        <v>11665</v>
      </c>
      <c r="C5418" t="s">
        <v>77</v>
      </c>
      <c r="D5418" t="s">
        <v>138</v>
      </c>
      <c r="E5418">
        <v>38</v>
      </c>
      <c r="F5418" t="s">
        <v>12</v>
      </c>
      <c r="G5418">
        <v>2018</v>
      </c>
      <c r="H5418" t="s">
        <v>12</v>
      </c>
      <c r="J5418" t="s">
        <v>80</v>
      </c>
      <c r="K5418">
        <v>24</v>
      </c>
      <c r="L5418" s="18">
        <v>43076</v>
      </c>
      <c r="M5418" s="18">
        <v>43658</v>
      </c>
      <c r="N5418" s="18">
        <v>43076</v>
      </c>
      <c r="O5418">
        <v>67187000</v>
      </c>
      <c r="P5418">
        <v>15000000</v>
      </c>
      <c r="Q5418">
        <v>52187000</v>
      </c>
      <c r="R5418">
        <v>690835</v>
      </c>
      <c r="S5418" t="s">
        <v>150</v>
      </c>
      <c r="T5418">
        <v>0.30176140992255063</v>
      </c>
      <c r="U5418">
        <v>-1.988524741892856</v>
      </c>
      <c r="V5418">
        <v>-3.198866676238278</v>
      </c>
      <c r="W5418">
        <v>0.34035277620858168</v>
      </c>
      <c r="X5418">
        <v>0.1217289195237771</v>
      </c>
      <c r="Y5418" t="str">
        <f t="shared" si="336"/>
        <v>&lt;=24</v>
      </c>
      <c r="Z5418" s="20">
        <f t="shared" si="337"/>
        <v>0.22325747540446814</v>
      </c>
      <c r="AA5418" t="str">
        <f t="shared" si="338"/>
        <v>20%-40%</v>
      </c>
      <c r="AB5418">
        <f t="shared" si="339"/>
        <v>1.4325179352122624E-4</v>
      </c>
    </row>
    <row r="5419" spans="1:28" x14ac:dyDescent="0.25">
      <c r="A5419" t="s">
        <v>11666</v>
      </c>
      <c r="B5419" t="s">
        <v>11667</v>
      </c>
      <c r="C5419" t="s">
        <v>77</v>
      </c>
      <c r="D5419" t="s">
        <v>204</v>
      </c>
      <c r="E5419">
        <v>7</v>
      </c>
      <c r="F5419" t="s">
        <v>11</v>
      </c>
      <c r="G5419">
        <v>2018</v>
      </c>
      <c r="H5419" t="s">
        <v>11</v>
      </c>
      <c r="J5419" t="s">
        <v>80</v>
      </c>
      <c r="K5419">
        <v>84</v>
      </c>
      <c r="L5419" s="18">
        <v>43402</v>
      </c>
      <c r="M5419" s="18">
        <v>45959</v>
      </c>
      <c r="N5419" s="18">
        <v>43906</v>
      </c>
      <c r="O5419">
        <v>54645000</v>
      </c>
      <c r="P5419">
        <v>27322500</v>
      </c>
      <c r="Q5419">
        <v>27322500</v>
      </c>
      <c r="R5419">
        <v>619385</v>
      </c>
      <c r="S5419" t="s">
        <v>307</v>
      </c>
      <c r="T5419">
        <v>0.85965334532951332</v>
      </c>
      <c r="U5419">
        <v>-0.85216124758390532</v>
      </c>
      <c r="V5419">
        <v>0.52564408481904745</v>
      </c>
      <c r="W5419">
        <v>0.32774176225478818</v>
      </c>
      <c r="X5419">
        <v>-0.18766259006079469</v>
      </c>
      <c r="Y5419" t="str">
        <f t="shared" si="336"/>
        <v>&gt;72</v>
      </c>
      <c r="Z5419" s="20">
        <f t="shared" si="337"/>
        <v>0.5</v>
      </c>
      <c r="AA5419" t="str">
        <f t="shared" si="338"/>
        <v>40%-60%</v>
      </c>
      <c r="AB5419">
        <f t="shared" si="339"/>
        <v>1.2843589587983341E-4</v>
      </c>
    </row>
    <row r="5420" spans="1:28" x14ac:dyDescent="0.25">
      <c r="A5420" t="s">
        <v>11668</v>
      </c>
      <c r="B5420" t="s">
        <v>11669</v>
      </c>
      <c r="C5420" t="s">
        <v>77</v>
      </c>
      <c r="D5420" t="s">
        <v>138</v>
      </c>
      <c r="E5420">
        <v>236</v>
      </c>
      <c r="F5420" t="s">
        <v>79</v>
      </c>
      <c r="G5420">
        <v>2018</v>
      </c>
      <c r="H5420" t="s">
        <v>13</v>
      </c>
      <c r="J5420" t="s">
        <v>80</v>
      </c>
      <c r="K5420">
        <v>72</v>
      </c>
      <c r="L5420" s="18">
        <v>42930</v>
      </c>
      <c r="M5420" s="18">
        <v>45121</v>
      </c>
      <c r="N5420" s="18">
        <v>44544</v>
      </c>
      <c r="O5420">
        <v>42500000</v>
      </c>
      <c r="P5420">
        <v>37500000</v>
      </c>
      <c r="Q5420">
        <v>5000000</v>
      </c>
      <c r="R5420">
        <v>894999</v>
      </c>
      <c r="S5420" t="s">
        <v>710</v>
      </c>
      <c r="T5420">
        <v>0.14409629774232199</v>
      </c>
      <c r="U5420">
        <v>0.71786101382901846</v>
      </c>
      <c r="V5420">
        <v>0.49750266549541261</v>
      </c>
      <c r="W5420">
        <v>-0.45332727494549852</v>
      </c>
      <c r="X5420">
        <v>-0.65174985443765243</v>
      </c>
      <c r="Y5420" t="str">
        <f t="shared" si="336"/>
        <v>61-72</v>
      </c>
      <c r="Z5420" s="20">
        <f t="shared" si="337"/>
        <v>0.88235294117647056</v>
      </c>
      <c r="AA5420" t="str">
        <f t="shared" si="338"/>
        <v>80%-100%</v>
      </c>
      <c r="AB5420">
        <f t="shared" si="339"/>
        <v>1.8558731382993616E-4</v>
      </c>
    </row>
    <row r="5421" spans="1:28" x14ac:dyDescent="0.25">
      <c r="A5421" t="s">
        <v>11670</v>
      </c>
      <c r="B5421" t="s">
        <v>11671</v>
      </c>
      <c r="C5421" t="s">
        <v>77</v>
      </c>
      <c r="D5421" t="s">
        <v>195</v>
      </c>
      <c r="E5421">
        <v>84</v>
      </c>
      <c r="F5421" t="s">
        <v>17</v>
      </c>
      <c r="G5421">
        <v>2019</v>
      </c>
      <c r="H5421" t="s">
        <v>17</v>
      </c>
      <c r="J5421" t="s">
        <v>80</v>
      </c>
      <c r="K5421">
        <v>60</v>
      </c>
      <c r="L5421" s="18">
        <v>43187</v>
      </c>
      <c r="M5421" s="18">
        <v>45013</v>
      </c>
      <c r="N5421" s="18">
        <v>44407</v>
      </c>
      <c r="O5421">
        <v>50430300</v>
      </c>
      <c r="P5421">
        <v>34930300</v>
      </c>
      <c r="Q5421">
        <v>15500000</v>
      </c>
      <c r="R5421">
        <v>871159</v>
      </c>
      <c r="S5421" t="s">
        <v>208</v>
      </c>
      <c r="T5421">
        <v>7.1327784428370358E-2</v>
      </c>
      <c r="U5421">
        <v>-6.1119628250906499E-2</v>
      </c>
      <c r="V5421">
        <v>0.52564408481904745</v>
      </c>
      <c r="W5421">
        <v>-0.45369236904353971</v>
      </c>
      <c r="X5421">
        <v>0.58581618390063472</v>
      </c>
      <c r="Y5421" t="str">
        <f t="shared" si="336"/>
        <v>49-60</v>
      </c>
      <c r="Z5421" s="20">
        <f t="shared" si="337"/>
        <v>0.69264509630123161</v>
      </c>
      <c r="AA5421" t="str">
        <f t="shared" si="338"/>
        <v>60%-80%</v>
      </c>
      <c r="AB5421">
        <f t="shared" si="339"/>
        <v>1.8064384287443154E-4</v>
      </c>
    </row>
    <row r="5422" spans="1:28" x14ac:dyDescent="0.25">
      <c r="A5422" t="s">
        <v>11672</v>
      </c>
      <c r="B5422" t="s">
        <v>11673</v>
      </c>
      <c r="C5422" t="s">
        <v>77</v>
      </c>
      <c r="D5422" t="s">
        <v>216</v>
      </c>
      <c r="E5422">
        <v>59</v>
      </c>
      <c r="F5422" t="s">
        <v>87</v>
      </c>
      <c r="G5422">
        <v>2017</v>
      </c>
      <c r="H5422" t="s">
        <v>15</v>
      </c>
      <c r="J5422" t="s">
        <v>80</v>
      </c>
      <c r="K5422">
        <v>48</v>
      </c>
      <c r="L5422" s="18">
        <v>42726</v>
      </c>
      <c r="M5422" s="18">
        <v>44187</v>
      </c>
      <c r="N5422" s="18">
        <v>43154</v>
      </c>
      <c r="O5422">
        <v>37940000</v>
      </c>
      <c r="P5422">
        <v>17940000</v>
      </c>
      <c r="Q5422">
        <v>20000000</v>
      </c>
      <c r="R5422">
        <v>468609</v>
      </c>
      <c r="S5422" t="s">
        <v>612</v>
      </c>
      <c r="T5422">
        <v>1.090086970823694</v>
      </c>
      <c r="U5422">
        <v>-0.96363722097241478</v>
      </c>
      <c r="V5422">
        <v>-1.3909939048177009</v>
      </c>
      <c r="W5422">
        <v>-0.1850428555558177</v>
      </c>
      <c r="X5422">
        <v>-0.57440197704150942</v>
      </c>
      <c r="Y5422" t="str">
        <f t="shared" si="336"/>
        <v>37-48</v>
      </c>
      <c r="Z5422" s="20">
        <f t="shared" si="337"/>
        <v>0.4728518713758566</v>
      </c>
      <c r="AA5422" t="str">
        <f t="shared" si="338"/>
        <v>40%-60%</v>
      </c>
      <c r="AB5422">
        <f t="shared" si="339"/>
        <v>9.717093041057315E-5</v>
      </c>
    </row>
    <row r="5423" spans="1:28" x14ac:dyDescent="0.25">
      <c r="A5423" t="s">
        <v>11674</v>
      </c>
      <c r="B5423" t="s">
        <v>11675</v>
      </c>
      <c r="C5423" t="s">
        <v>77</v>
      </c>
      <c r="D5423" t="s">
        <v>93</v>
      </c>
      <c r="E5423">
        <v>38</v>
      </c>
      <c r="F5423" t="s">
        <v>87</v>
      </c>
      <c r="G5423">
        <v>2018</v>
      </c>
      <c r="H5423" t="s">
        <v>15</v>
      </c>
      <c r="J5423" t="s">
        <v>80</v>
      </c>
      <c r="K5423">
        <v>36</v>
      </c>
      <c r="L5423" s="18">
        <v>42867</v>
      </c>
      <c r="M5423" s="18">
        <v>44170</v>
      </c>
      <c r="N5423" s="18">
        <v>43392</v>
      </c>
      <c r="O5423">
        <v>37990000</v>
      </c>
      <c r="P5423">
        <v>18995000</v>
      </c>
      <c r="Q5423">
        <v>18995000</v>
      </c>
      <c r="R5423">
        <v>704368</v>
      </c>
      <c r="S5423" t="s">
        <v>129</v>
      </c>
      <c r="T5423">
        <v>0.94454994419579019</v>
      </c>
      <c r="U5423">
        <v>-0.85216124758390532</v>
      </c>
      <c r="V5423">
        <v>0.28851061487099899</v>
      </c>
      <c r="W5423">
        <v>3.732459963910387</v>
      </c>
      <c r="X5423">
        <v>1.2045992030697781</v>
      </c>
      <c r="Y5423" t="str">
        <f t="shared" si="336"/>
        <v>25-36</v>
      </c>
      <c r="Z5423" s="20">
        <f t="shared" si="337"/>
        <v>0.5</v>
      </c>
      <c r="AA5423" t="str">
        <f t="shared" si="338"/>
        <v>40%-60%</v>
      </c>
      <c r="AB5423">
        <f t="shared" si="339"/>
        <v>1.4605800125783882E-4</v>
      </c>
    </row>
    <row r="5424" spans="1:28" x14ac:dyDescent="0.25">
      <c r="A5424" t="s">
        <v>11676</v>
      </c>
      <c r="B5424" t="s">
        <v>11677</v>
      </c>
      <c r="C5424" t="s">
        <v>77</v>
      </c>
      <c r="D5424" t="s">
        <v>93</v>
      </c>
      <c r="E5424">
        <v>48</v>
      </c>
      <c r="F5424" t="s">
        <v>17</v>
      </c>
      <c r="G5424">
        <v>2018</v>
      </c>
      <c r="H5424" t="s">
        <v>17</v>
      </c>
      <c r="J5424" t="s">
        <v>80</v>
      </c>
      <c r="K5424">
        <v>36</v>
      </c>
      <c r="L5424" s="18">
        <v>43069</v>
      </c>
      <c r="M5424" s="18">
        <v>44165</v>
      </c>
      <c r="N5424" s="18">
        <v>43665</v>
      </c>
      <c r="O5424">
        <v>64500000</v>
      </c>
      <c r="P5424">
        <v>25500000</v>
      </c>
      <c r="Q5424">
        <v>39000000</v>
      </c>
      <c r="R5424">
        <v>945585</v>
      </c>
      <c r="S5424" t="s">
        <v>178</v>
      </c>
      <c r="T5424">
        <v>1.3690329385271749</v>
      </c>
      <c r="U5424">
        <v>-1.281881115197818</v>
      </c>
      <c r="V5424">
        <v>0.28851061487099899</v>
      </c>
      <c r="W5424">
        <v>0.20859131193669531</v>
      </c>
      <c r="X5424">
        <v>1.2045992030697781</v>
      </c>
      <c r="Y5424" t="str">
        <f t="shared" si="336"/>
        <v>25-36</v>
      </c>
      <c r="Z5424" s="20">
        <f t="shared" si="337"/>
        <v>0.39534883720930231</v>
      </c>
      <c r="AA5424" t="str">
        <f t="shared" si="338"/>
        <v>20%-40%</v>
      </c>
      <c r="AB5424">
        <f t="shared" si="339"/>
        <v>1.9607684494382698E-4</v>
      </c>
    </row>
    <row r="5425" spans="1:28" x14ac:dyDescent="0.25">
      <c r="A5425" t="s">
        <v>11678</v>
      </c>
      <c r="B5425" t="s">
        <v>11679</v>
      </c>
      <c r="C5425" t="s">
        <v>77</v>
      </c>
      <c r="D5425" t="s">
        <v>246</v>
      </c>
      <c r="E5425">
        <v>61</v>
      </c>
      <c r="F5425" t="s">
        <v>87</v>
      </c>
      <c r="G5425">
        <v>2020</v>
      </c>
      <c r="H5425" t="s">
        <v>15</v>
      </c>
      <c r="I5425" t="s">
        <v>84</v>
      </c>
      <c r="J5425" t="s">
        <v>80</v>
      </c>
      <c r="K5425">
        <v>84</v>
      </c>
      <c r="L5425" s="18">
        <v>43682</v>
      </c>
      <c r="M5425" s="18">
        <v>46150</v>
      </c>
      <c r="N5425" s="18">
        <v>44413</v>
      </c>
      <c r="O5425">
        <v>33990000</v>
      </c>
      <c r="P5425">
        <v>28010000</v>
      </c>
      <c r="Q5425">
        <v>5980000</v>
      </c>
      <c r="R5425">
        <v>582186</v>
      </c>
      <c r="S5425" t="s">
        <v>255</v>
      </c>
      <c r="T5425">
        <v>0.73837248980626058</v>
      </c>
      <c r="U5425">
        <v>0.47852206905165279</v>
      </c>
      <c r="V5425">
        <v>0.72325530977575447</v>
      </c>
      <c r="W5425">
        <v>-0.17933776241833599</v>
      </c>
      <c r="X5425">
        <v>1.978077977031208</v>
      </c>
      <c r="Y5425" t="str">
        <f t="shared" si="336"/>
        <v>&gt;72</v>
      </c>
      <c r="Z5425" s="20">
        <f t="shared" si="337"/>
        <v>0.82406590173580463</v>
      </c>
      <c r="AA5425" t="str">
        <f t="shared" si="338"/>
        <v>80%-100%</v>
      </c>
      <c r="AB5425">
        <f t="shared" si="339"/>
        <v>1.207222978901599E-4</v>
      </c>
    </row>
    <row r="5426" spans="1:28" x14ac:dyDescent="0.25">
      <c r="A5426" t="s">
        <v>11680</v>
      </c>
      <c r="B5426" t="s">
        <v>11681</v>
      </c>
      <c r="C5426" t="s">
        <v>77</v>
      </c>
      <c r="D5426" t="s">
        <v>130</v>
      </c>
      <c r="E5426">
        <v>38</v>
      </c>
      <c r="F5426" t="s">
        <v>12</v>
      </c>
      <c r="G5426">
        <v>2021</v>
      </c>
      <c r="H5426" t="s">
        <v>12</v>
      </c>
      <c r="I5426" t="s">
        <v>84</v>
      </c>
      <c r="J5426" t="s">
        <v>80</v>
      </c>
      <c r="K5426">
        <v>72</v>
      </c>
      <c r="L5426" s="18">
        <v>44181</v>
      </c>
      <c r="M5426" s="18">
        <v>46372</v>
      </c>
      <c r="N5426" s="18">
        <v>44494</v>
      </c>
      <c r="O5426">
        <v>76400000</v>
      </c>
      <c r="P5426">
        <v>76400000</v>
      </c>
      <c r="Q5426">
        <v>0</v>
      </c>
      <c r="R5426">
        <v>1796183</v>
      </c>
      <c r="S5426" t="s">
        <v>475</v>
      </c>
      <c r="T5426">
        <v>-0.46230797987394179</v>
      </c>
      <c r="U5426">
        <v>1.2009447865714571</v>
      </c>
      <c r="V5426">
        <v>0.56516632981038883</v>
      </c>
      <c r="W5426">
        <v>0.54915042278205961</v>
      </c>
      <c r="X5426">
        <v>-0.49705409964536651</v>
      </c>
      <c r="Y5426" t="str">
        <f t="shared" si="336"/>
        <v>61-72</v>
      </c>
      <c r="Z5426" s="20">
        <f t="shared" si="337"/>
        <v>1</v>
      </c>
      <c r="AA5426" t="str">
        <f t="shared" si="338"/>
        <v>80%-100%</v>
      </c>
      <c r="AB5426">
        <f t="shared" si="339"/>
        <v>3.7245715147949467E-4</v>
      </c>
    </row>
    <row r="5427" spans="1:28" x14ac:dyDescent="0.25">
      <c r="A5427" t="s">
        <v>11682</v>
      </c>
      <c r="B5427" t="s">
        <v>11683</v>
      </c>
      <c r="C5427" t="s">
        <v>77</v>
      </c>
      <c r="D5427" t="s">
        <v>197</v>
      </c>
      <c r="E5427">
        <v>74</v>
      </c>
      <c r="F5427" t="s">
        <v>87</v>
      </c>
      <c r="G5427">
        <v>2017</v>
      </c>
      <c r="H5427" t="s">
        <v>15</v>
      </c>
      <c r="J5427" t="s">
        <v>80</v>
      </c>
      <c r="K5427">
        <v>72</v>
      </c>
      <c r="L5427" s="18">
        <v>42643</v>
      </c>
      <c r="M5427" s="18">
        <v>44834</v>
      </c>
      <c r="N5427" s="18">
        <v>43980</v>
      </c>
      <c r="O5427">
        <v>37190000</v>
      </c>
      <c r="P5427">
        <v>27190000</v>
      </c>
      <c r="Q5427">
        <v>10000000</v>
      </c>
      <c r="R5427">
        <v>563684</v>
      </c>
      <c r="S5427" t="s">
        <v>507</v>
      </c>
      <c r="T5427">
        <v>-0.32889903879836369</v>
      </c>
      <c r="U5427">
        <v>9.6827532387341694E-2</v>
      </c>
      <c r="V5427">
        <v>-0.44273272851594808</v>
      </c>
      <c r="W5427">
        <v>-0.82113986364069591</v>
      </c>
      <c r="X5427">
        <v>-0.96114136402222416</v>
      </c>
      <c r="Y5427" t="str">
        <f t="shared" si="336"/>
        <v>61-72</v>
      </c>
      <c r="Z5427" s="20">
        <f t="shared" si="337"/>
        <v>0.7311105135789191</v>
      </c>
      <c r="AA5427" t="str">
        <f t="shared" si="338"/>
        <v>60%-80%</v>
      </c>
      <c r="AB5427">
        <f t="shared" si="339"/>
        <v>1.1688571653031315E-4</v>
      </c>
    </row>
    <row r="5428" spans="1:28" x14ac:dyDescent="0.25">
      <c r="A5428" t="s">
        <v>11684</v>
      </c>
      <c r="B5428" t="s">
        <v>11685</v>
      </c>
      <c r="C5428" t="s">
        <v>77</v>
      </c>
      <c r="D5428" t="s">
        <v>627</v>
      </c>
      <c r="E5428">
        <v>76</v>
      </c>
      <c r="F5428" t="s">
        <v>25</v>
      </c>
      <c r="G5428">
        <v>2021</v>
      </c>
      <c r="H5428" t="s">
        <v>25</v>
      </c>
      <c r="I5428" t="s">
        <v>84</v>
      </c>
      <c r="J5428" t="s">
        <v>80</v>
      </c>
      <c r="K5428">
        <v>60</v>
      </c>
      <c r="L5428" s="18">
        <v>44216</v>
      </c>
      <c r="M5428" s="18">
        <v>46042</v>
      </c>
      <c r="N5428" s="18">
        <v>44496</v>
      </c>
      <c r="O5428">
        <v>40290000</v>
      </c>
      <c r="P5428">
        <v>20290000</v>
      </c>
      <c r="Q5428">
        <v>20000000</v>
      </c>
      <c r="R5428">
        <v>516220</v>
      </c>
      <c r="S5428" t="s">
        <v>277</v>
      </c>
      <c r="T5428">
        <v>-1.675116535106469</v>
      </c>
      <c r="U5428">
        <v>-0.83738336845992778</v>
      </c>
      <c r="V5428">
        <v>-0.93667897986058324</v>
      </c>
      <c r="W5428">
        <v>-0.7397933804176301</v>
      </c>
      <c r="X5428">
        <v>-1.811968015379797</v>
      </c>
      <c r="Y5428" t="str">
        <f t="shared" si="336"/>
        <v>49-60</v>
      </c>
      <c r="Z5428" s="20">
        <f t="shared" si="337"/>
        <v>0.50359890791759743</v>
      </c>
      <c r="AA5428" t="str">
        <f t="shared" si="338"/>
        <v>40%-60%</v>
      </c>
      <c r="AB5428">
        <f t="shared" si="339"/>
        <v>1.0704356445682023E-4</v>
      </c>
    </row>
    <row r="5429" spans="1:28" x14ac:dyDescent="0.25">
      <c r="A5429" t="s">
        <v>11686</v>
      </c>
      <c r="B5429" t="s">
        <v>11687</v>
      </c>
      <c r="C5429" t="s">
        <v>77</v>
      </c>
      <c r="D5429" t="s">
        <v>256</v>
      </c>
      <c r="E5429">
        <v>220</v>
      </c>
      <c r="F5429" t="s">
        <v>117</v>
      </c>
      <c r="G5429">
        <v>2017</v>
      </c>
      <c r="H5429" t="s">
        <v>14</v>
      </c>
      <c r="J5429" t="s">
        <v>80</v>
      </c>
      <c r="K5429">
        <v>84</v>
      </c>
      <c r="L5429" s="18">
        <v>42955</v>
      </c>
      <c r="M5429" s="18">
        <v>45512</v>
      </c>
      <c r="N5429" s="18">
        <v>44448</v>
      </c>
      <c r="O5429">
        <v>44765000</v>
      </c>
      <c r="P5429">
        <v>40288500</v>
      </c>
      <c r="Q5429">
        <v>4476500</v>
      </c>
      <c r="R5429">
        <v>916328</v>
      </c>
      <c r="S5429" t="s">
        <v>506</v>
      </c>
      <c r="T5429">
        <v>1.1628554841376451</v>
      </c>
      <c r="U5429">
        <v>0.79032357974038436</v>
      </c>
      <c r="V5429">
        <v>0.92086653473246149</v>
      </c>
      <c r="W5429">
        <v>-0.67539763533509689</v>
      </c>
      <c r="X5429">
        <v>-0.34235834485308059</v>
      </c>
      <c r="Y5429" t="str">
        <f t="shared" si="336"/>
        <v>&gt;72</v>
      </c>
      <c r="Z5429" s="20">
        <f t="shared" si="337"/>
        <v>0.9</v>
      </c>
      <c r="AA5429" t="str">
        <f t="shared" si="338"/>
        <v>80%-100%</v>
      </c>
      <c r="AB5429">
        <f t="shared" si="339"/>
        <v>1.9001010292431361E-4</v>
      </c>
    </row>
    <row r="5430" spans="1:28" x14ac:dyDescent="0.25">
      <c r="A5430" t="s">
        <v>11688</v>
      </c>
      <c r="B5430" t="s">
        <v>11689</v>
      </c>
      <c r="C5430" t="s">
        <v>77</v>
      </c>
      <c r="D5430" t="s">
        <v>541</v>
      </c>
      <c r="E5430">
        <v>46</v>
      </c>
      <c r="F5430" t="s">
        <v>17</v>
      </c>
      <c r="G5430">
        <v>2021</v>
      </c>
      <c r="H5430" t="s">
        <v>110</v>
      </c>
      <c r="I5430" t="s">
        <v>84</v>
      </c>
      <c r="J5430" t="s">
        <v>80</v>
      </c>
      <c r="K5430">
        <v>72</v>
      </c>
      <c r="L5430" s="18">
        <v>44005</v>
      </c>
      <c r="M5430" s="18">
        <v>46196</v>
      </c>
      <c r="N5430" s="18">
        <v>44211</v>
      </c>
      <c r="O5430">
        <v>62678855</v>
      </c>
      <c r="P5430">
        <v>64478855</v>
      </c>
      <c r="Q5430">
        <v>0</v>
      </c>
      <c r="R5430">
        <v>1534978</v>
      </c>
      <c r="S5430" t="s">
        <v>235</v>
      </c>
      <c r="T5430">
        <v>-3.7824985542557123E-2</v>
      </c>
      <c r="U5430">
        <v>1.3188662406720351</v>
      </c>
      <c r="V5430">
        <v>0.4070773498450232</v>
      </c>
      <c r="W5430">
        <v>3.4424168177325562E-2</v>
      </c>
      <c r="X5430">
        <v>4.4381042127634142E-2</v>
      </c>
      <c r="Y5430" t="str">
        <f t="shared" si="336"/>
        <v>61-72</v>
      </c>
      <c r="Z5430" s="20">
        <f t="shared" si="337"/>
        <v>1.0287178187923185</v>
      </c>
      <c r="AA5430" t="str">
        <f t="shared" si="338"/>
        <v>80%-100%</v>
      </c>
      <c r="AB5430">
        <f t="shared" si="339"/>
        <v>3.1829358894037621E-4</v>
      </c>
    </row>
    <row r="5431" spans="1:28" x14ac:dyDescent="0.25">
      <c r="A5431" t="s">
        <v>11690</v>
      </c>
      <c r="B5431" t="s">
        <v>11691</v>
      </c>
      <c r="C5431" t="s">
        <v>77</v>
      </c>
      <c r="D5431" t="s">
        <v>457</v>
      </c>
      <c r="E5431">
        <v>62</v>
      </c>
      <c r="F5431" t="s">
        <v>95</v>
      </c>
      <c r="G5431">
        <v>2017</v>
      </c>
      <c r="H5431" t="s">
        <v>16</v>
      </c>
      <c r="J5431" t="s">
        <v>96</v>
      </c>
      <c r="K5431">
        <v>84</v>
      </c>
      <c r="L5431" s="18">
        <v>44375</v>
      </c>
      <c r="M5431" s="18">
        <v>46932</v>
      </c>
      <c r="N5431" s="18">
        <v>44483</v>
      </c>
      <c r="O5431">
        <v>29000000</v>
      </c>
      <c r="P5431">
        <v>29000000</v>
      </c>
      <c r="Q5431">
        <v>0</v>
      </c>
      <c r="R5431">
        <v>795058</v>
      </c>
      <c r="S5431" t="s">
        <v>103</v>
      </c>
      <c r="T5431">
        <v>-1.881293989495999</v>
      </c>
      <c r="U5431">
        <v>1.2009447865714571</v>
      </c>
      <c r="V5431">
        <v>0.56516632981038883</v>
      </c>
      <c r="W5431">
        <v>-0.47706967604484207</v>
      </c>
      <c r="X5431">
        <v>-0.80644560922993824</v>
      </c>
      <c r="Y5431" t="str">
        <f t="shared" si="336"/>
        <v>&gt;72</v>
      </c>
      <c r="Z5431" s="20">
        <f t="shared" si="337"/>
        <v>1</v>
      </c>
      <c r="AA5431" t="str">
        <f t="shared" si="338"/>
        <v>80%-100%</v>
      </c>
      <c r="AB5431">
        <f t="shared" si="339"/>
        <v>1.648635122039258E-4</v>
      </c>
    </row>
    <row r="5432" spans="1:28" x14ac:dyDescent="0.25">
      <c r="A5432" t="s">
        <v>11692</v>
      </c>
      <c r="B5432" t="s">
        <v>11693</v>
      </c>
      <c r="C5432" t="s">
        <v>77</v>
      </c>
      <c r="D5432" t="s">
        <v>197</v>
      </c>
      <c r="E5432">
        <v>61</v>
      </c>
      <c r="F5432" t="s">
        <v>79</v>
      </c>
      <c r="G5432">
        <v>2017</v>
      </c>
      <c r="H5432" t="s">
        <v>13</v>
      </c>
      <c r="J5432" t="s">
        <v>80</v>
      </c>
      <c r="K5432">
        <v>72</v>
      </c>
      <c r="L5432" s="18">
        <v>42661</v>
      </c>
      <c r="M5432" s="18">
        <v>44852</v>
      </c>
      <c r="N5432" s="18">
        <v>44524</v>
      </c>
      <c r="O5432">
        <v>38000000</v>
      </c>
      <c r="P5432">
        <v>34200000</v>
      </c>
      <c r="Q5432">
        <v>3800000</v>
      </c>
      <c r="R5432">
        <v>724578</v>
      </c>
      <c r="S5432" t="s">
        <v>264</v>
      </c>
      <c r="T5432">
        <v>0.72624440425393522</v>
      </c>
      <c r="U5432">
        <v>0.79032357974038436</v>
      </c>
      <c r="V5432">
        <v>-0.1565493859764957</v>
      </c>
      <c r="W5432">
        <v>-0.39604069192558189</v>
      </c>
      <c r="X5432">
        <v>0.50846830650449182</v>
      </c>
      <c r="Y5432" t="str">
        <f t="shared" si="336"/>
        <v>61-72</v>
      </c>
      <c r="Z5432" s="20">
        <f t="shared" si="337"/>
        <v>0.9</v>
      </c>
      <c r="AA5432" t="str">
        <f t="shared" si="338"/>
        <v>80%-100%</v>
      </c>
      <c r="AB5432">
        <f t="shared" si="339"/>
        <v>1.5024875411063867E-4</v>
      </c>
    </row>
    <row r="5433" spans="1:28" x14ac:dyDescent="0.25">
      <c r="A5433" t="s">
        <v>11694</v>
      </c>
      <c r="B5433" t="s">
        <v>11695</v>
      </c>
      <c r="C5433" t="s">
        <v>77</v>
      </c>
      <c r="D5433" t="s">
        <v>204</v>
      </c>
      <c r="E5433">
        <v>27</v>
      </c>
      <c r="F5433" t="s">
        <v>87</v>
      </c>
      <c r="G5433">
        <v>2019</v>
      </c>
      <c r="H5433" t="s">
        <v>15</v>
      </c>
      <c r="J5433" t="s">
        <v>80</v>
      </c>
      <c r="K5433">
        <v>84</v>
      </c>
      <c r="L5433" s="18">
        <v>43420</v>
      </c>
      <c r="M5433" s="18">
        <v>45977</v>
      </c>
      <c r="N5433" s="18">
        <v>44516</v>
      </c>
      <c r="O5433">
        <v>35990000</v>
      </c>
      <c r="P5433">
        <v>17995000</v>
      </c>
      <c r="Q5433">
        <v>17995000</v>
      </c>
      <c r="R5433">
        <v>407936</v>
      </c>
      <c r="S5433" t="s">
        <v>92</v>
      </c>
      <c r="T5433">
        <v>1.2598801685562471</v>
      </c>
      <c r="U5433">
        <v>-0.85216124758390532</v>
      </c>
      <c r="V5433">
        <v>0.52564408481904745</v>
      </c>
      <c r="W5433">
        <v>-0.50851689022775659</v>
      </c>
      <c r="X5433">
        <v>-0.34235834485308059</v>
      </c>
      <c r="Y5433" t="str">
        <f t="shared" si="336"/>
        <v>&gt;72</v>
      </c>
      <c r="Z5433" s="20">
        <f t="shared" si="337"/>
        <v>0.5</v>
      </c>
      <c r="AA5433" t="str">
        <f t="shared" si="338"/>
        <v>40%-60%</v>
      </c>
      <c r="AB5433">
        <f t="shared" si="339"/>
        <v>8.458975535674212E-5</v>
      </c>
    </row>
    <row r="5434" spans="1:28" x14ac:dyDescent="0.25">
      <c r="A5434" t="s">
        <v>11696</v>
      </c>
      <c r="B5434" t="s">
        <v>11697</v>
      </c>
      <c r="C5434" t="s">
        <v>77</v>
      </c>
      <c r="D5434" t="s">
        <v>157</v>
      </c>
      <c r="E5434">
        <v>60</v>
      </c>
      <c r="F5434" t="s">
        <v>17</v>
      </c>
      <c r="G5434">
        <v>2019</v>
      </c>
      <c r="H5434" t="s">
        <v>17</v>
      </c>
      <c r="J5434" t="s">
        <v>80</v>
      </c>
      <c r="K5434">
        <v>24</v>
      </c>
      <c r="L5434" s="18">
        <v>43431</v>
      </c>
      <c r="M5434" s="18">
        <v>44138</v>
      </c>
      <c r="N5434" s="18">
        <v>43593</v>
      </c>
      <c r="O5434">
        <v>56910000</v>
      </c>
      <c r="P5434">
        <v>28455000</v>
      </c>
      <c r="Q5434">
        <v>28455000</v>
      </c>
      <c r="R5434">
        <v>1313931</v>
      </c>
      <c r="S5434" t="s">
        <v>338</v>
      </c>
      <c r="T5434">
        <v>0.99306228640509131</v>
      </c>
      <c r="U5434">
        <v>-0.85216124758390532</v>
      </c>
      <c r="V5434">
        <v>-1.9255844376889819</v>
      </c>
      <c r="W5434">
        <v>-0.15398562825035619</v>
      </c>
      <c r="X5434">
        <v>-0.4197062222492236</v>
      </c>
      <c r="Y5434" t="str">
        <f t="shared" si="336"/>
        <v>&lt;=24</v>
      </c>
      <c r="Z5434" s="20">
        <f t="shared" si="337"/>
        <v>0.5</v>
      </c>
      <c r="AA5434" t="str">
        <f t="shared" si="338"/>
        <v>40%-60%</v>
      </c>
      <c r="AB5434">
        <f t="shared" si="339"/>
        <v>2.7245720369283304E-4</v>
      </c>
    </row>
    <row r="5435" spans="1:28" x14ac:dyDescent="0.25">
      <c r="A5435" t="s">
        <v>11698</v>
      </c>
      <c r="B5435" t="s">
        <v>11699</v>
      </c>
      <c r="C5435" t="s">
        <v>77</v>
      </c>
      <c r="D5435" t="s">
        <v>240</v>
      </c>
      <c r="E5435">
        <v>50</v>
      </c>
      <c r="F5435" t="s">
        <v>12</v>
      </c>
      <c r="G5435">
        <v>2019</v>
      </c>
      <c r="H5435" t="s">
        <v>12</v>
      </c>
      <c r="I5435" t="s">
        <v>84</v>
      </c>
      <c r="J5435" t="s">
        <v>80</v>
      </c>
      <c r="K5435">
        <v>84</v>
      </c>
      <c r="L5435" s="18">
        <v>43489</v>
      </c>
      <c r="M5435" s="18">
        <v>46046</v>
      </c>
      <c r="N5435" s="18">
        <v>44413</v>
      </c>
      <c r="O5435">
        <v>67800000</v>
      </c>
      <c r="P5435">
        <v>33900000</v>
      </c>
      <c r="Q5435">
        <v>33900000</v>
      </c>
      <c r="R5435">
        <v>749190</v>
      </c>
      <c r="S5435" t="s">
        <v>109</v>
      </c>
      <c r="T5435">
        <v>-0.11059349885650881</v>
      </c>
      <c r="U5435">
        <v>-0.85216124758390532</v>
      </c>
      <c r="V5435">
        <v>0.4070773498450232</v>
      </c>
      <c r="W5435">
        <v>4.2785245682760742</v>
      </c>
      <c r="X5435">
        <v>-0.49705409964536651</v>
      </c>
      <c r="Y5435" t="str">
        <f t="shared" si="336"/>
        <v>&gt;72</v>
      </c>
      <c r="Z5435" s="20">
        <f t="shared" si="337"/>
        <v>0.5</v>
      </c>
      <c r="AA5435" t="str">
        <f t="shared" si="338"/>
        <v>40%-60%</v>
      </c>
      <c r="AB5435">
        <f t="shared" si="339"/>
        <v>1.5535230726319233E-4</v>
      </c>
    </row>
    <row r="5436" spans="1:28" x14ac:dyDescent="0.25">
      <c r="A5436" t="s">
        <v>11700</v>
      </c>
      <c r="B5436" t="s">
        <v>11701</v>
      </c>
      <c r="C5436" t="s">
        <v>77</v>
      </c>
      <c r="D5436" t="s">
        <v>141</v>
      </c>
      <c r="E5436">
        <v>49</v>
      </c>
      <c r="F5436" t="s">
        <v>142</v>
      </c>
      <c r="G5436">
        <v>2017</v>
      </c>
      <c r="H5436" t="s">
        <v>143</v>
      </c>
      <c r="J5436" t="s">
        <v>80</v>
      </c>
      <c r="K5436">
        <v>72</v>
      </c>
      <c r="L5436" s="18">
        <v>42888</v>
      </c>
      <c r="M5436" s="18">
        <v>44963</v>
      </c>
      <c r="N5436" s="18">
        <v>43257</v>
      </c>
      <c r="O5436">
        <v>27990000</v>
      </c>
      <c r="P5436">
        <v>27990000</v>
      </c>
      <c r="Q5436">
        <v>0</v>
      </c>
      <c r="R5436">
        <v>606662</v>
      </c>
      <c r="S5436" t="s">
        <v>331</v>
      </c>
      <c r="T5436">
        <v>-0.11059349885650881</v>
      </c>
      <c r="U5436">
        <v>1.2009447865714571</v>
      </c>
      <c r="V5436">
        <v>0.14609457637940021</v>
      </c>
      <c r="W5436">
        <v>2.42489956649178E-2</v>
      </c>
      <c r="X5436">
        <v>-1.1931849962106531</v>
      </c>
      <c r="Y5436" t="str">
        <f t="shared" si="336"/>
        <v>61-72</v>
      </c>
      <c r="Z5436" s="20">
        <f t="shared" si="337"/>
        <v>1</v>
      </c>
      <c r="AA5436" t="str">
        <f t="shared" si="338"/>
        <v>80%-100%</v>
      </c>
      <c r="AB5436">
        <f t="shared" si="339"/>
        <v>1.2579765003390699E-4</v>
      </c>
    </row>
    <row r="5437" spans="1:28" x14ac:dyDescent="0.25">
      <c r="A5437" t="s">
        <v>11702</v>
      </c>
      <c r="B5437" t="s">
        <v>11703</v>
      </c>
      <c r="C5437" t="s">
        <v>77</v>
      </c>
      <c r="D5437" t="s">
        <v>112</v>
      </c>
      <c r="E5437">
        <v>60</v>
      </c>
      <c r="F5437" t="s">
        <v>87</v>
      </c>
      <c r="G5437">
        <v>2019</v>
      </c>
      <c r="H5437" t="s">
        <v>15</v>
      </c>
      <c r="J5437" t="s">
        <v>80</v>
      </c>
      <c r="K5437">
        <v>36</v>
      </c>
      <c r="L5437" s="18">
        <v>43348</v>
      </c>
      <c r="M5437" s="18">
        <v>44325</v>
      </c>
      <c r="N5437" s="18">
        <v>43504</v>
      </c>
      <c r="O5437">
        <v>37150000</v>
      </c>
      <c r="P5437">
        <v>17150000</v>
      </c>
      <c r="Q5437">
        <v>20000000</v>
      </c>
      <c r="R5437">
        <v>604488</v>
      </c>
      <c r="S5437" t="s">
        <v>338</v>
      </c>
      <c r="T5437">
        <v>0.47155460765510449</v>
      </c>
      <c r="U5437">
        <v>-1.00966736325935</v>
      </c>
      <c r="V5437">
        <v>-0.9727746462111756</v>
      </c>
      <c r="W5437">
        <v>-0.24016376676689899</v>
      </c>
      <c r="X5437">
        <v>0.19907679691992</v>
      </c>
      <c r="Y5437" t="str">
        <f t="shared" si="336"/>
        <v>25-36</v>
      </c>
      <c r="Z5437" s="20">
        <f t="shared" si="337"/>
        <v>0.4616419919246299</v>
      </c>
      <c r="AA5437" t="str">
        <f t="shared" si="338"/>
        <v>40%-60%</v>
      </c>
      <c r="AB5437">
        <f t="shared" si="339"/>
        <v>1.2534684861371963E-4</v>
      </c>
    </row>
    <row r="5438" spans="1:28" x14ac:dyDescent="0.25">
      <c r="A5438" t="s">
        <v>11704</v>
      </c>
      <c r="B5438" t="s">
        <v>11705</v>
      </c>
      <c r="C5438" t="s">
        <v>77</v>
      </c>
      <c r="D5438" t="s">
        <v>384</v>
      </c>
      <c r="E5438">
        <v>291</v>
      </c>
      <c r="F5438" t="s">
        <v>117</v>
      </c>
      <c r="G5438">
        <v>2020</v>
      </c>
      <c r="H5438" t="s">
        <v>29</v>
      </c>
      <c r="I5438" t="s">
        <v>84</v>
      </c>
      <c r="J5438" t="s">
        <v>80</v>
      </c>
      <c r="K5438">
        <v>84</v>
      </c>
      <c r="L5438" s="18">
        <v>43862</v>
      </c>
      <c r="M5438" s="18">
        <v>46389</v>
      </c>
      <c r="N5438" s="18">
        <v>44306</v>
      </c>
      <c r="O5438">
        <v>51790000</v>
      </c>
      <c r="P5438">
        <v>31790000</v>
      </c>
      <c r="Q5438">
        <v>20000000</v>
      </c>
      <c r="R5438">
        <v>650003</v>
      </c>
      <c r="S5438" t="s">
        <v>420</v>
      </c>
      <c r="T5438">
        <v>-2.2087522994087809</v>
      </c>
      <c r="U5438">
        <v>-0.38477140122955672</v>
      </c>
      <c r="V5438">
        <v>0.52564408481904745</v>
      </c>
      <c r="W5438">
        <v>-0.54608739624227276</v>
      </c>
      <c r="X5438">
        <v>4.4381042127634142E-2</v>
      </c>
      <c r="Y5438" t="str">
        <f t="shared" si="336"/>
        <v>&gt;72</v>
      </c>
      <c r="Z5438" s="20">
        <f t="shared" si="337"/>
        <v>0.6138250627534273</v>
      </c>
      <c r="AA5438" t="str">
        <f t="shared" si="338"/>
        <v>60%-80%</v>
      </c>
      <c r="AB5438">
        <f t="shared" si="339"/>
        <v>1.3478485534777133E-4</v>
      </c>
    </row>
    <row r="5439" spans="1:28" x14ac:dyDescent="0.25">
      <c r="A5439" t="s">
        <v>11706</v>
      </c>
      <c r="B5439" t="s">
        <v>11707</v>
      </c>
      <c r="C5439" t="s">
        <v>77</v>
      </c>
      <c r="D5439" t="s">
        <v>136</v>
      </c>
      <c r="E5439">
        <v>38</v>
      </c>
      <c r="F5439" t="s">
        <v>17</v>
      </c>
      <c r="G5439">
        <v>2022</v>
      </c>
      <c r="H5439" t="s">
        <v>155</v>
      </c>
      <c r="I5439" t="s">
        <v>84</v>
      </c>
      <c r="J5439" t="s">
        <v>80</v>
      </c>
      <c r="K5439">
        <v>72</v>
      </c>
      <c r="L5439" s="18">
        <v>44316</v>
      </c>
      <c r="M5439" s="18">
        <v>46507</v>
      </c>
      <c r="N5439" s="18">
        <v>44488</v>
      </c>
      <c r="O5439">
        <v>81850000</v>
      </c>
      <c r="P5439">
        <v>57295000</v>
      </c>
      <c r="Q5439">
        <v>24555000</v>
      </c>
      <c r="R5439">
        <v>1371752</v>
      </c>
      <c r="S5439" t="s">
        <v>184</v>
      </c>
      <c r="T5439">
        <v>9.5583955533020917E-2</v>
      </c>
      <c r="U5439">
        <v>-3.091883392176074E-2</v>
      </c>
      <c r="V5439">
        <v>9.0899389914291959E-2</v>
      </c>
      <c r="W5439">
        <v>-0.29081127956579927</v>
      </c>
      <c r="X5439">
        <v>0.74051193869292065</v>
      </c>
      <c r="Y5439" t="str">
        <f t="shared" si="336"/>
        <v>61-72</v>
      </c>
      <c r="Z5439" s="20">
        <f t="shared" si="337"/>
        <v>0.7</v>
      </c>
      <c r="AA5439" t="str">
        <f t="shared" si="338"/>
        <v>60%-80%</v>
      </c>
      <c r="AB5439">
        <f t="shared" si="339"/>
        <v>2.8444698700316159E-4</v>
      </c>
    </row>
    <row r="5440" spans="1:28" x14ac:dyDescent="0.25">
      <c r="A5440" t="s">
        <v>11708</v>
      </c>
      <c r="B5440" t="s">
        <v>11709</v>
      </c>
      <c r="C5440" t="s">
        <v>77</v>
      </c>
      <c r="D5440" t="s">
        <v>402</v>
      </c>
      <c r="E5440">
        <v>49</v>
      </c>
      <c r="F5440" t="s">
        <v>17</v>
      </c>
      <c r="G5440">
        <v>2017</v>
      </c>
      <c r="H5440" t="s">
        <v>17</v>
      </c>
      <c r="J5440" t="s">
        <v>80</v>
      </c>
      <c r="K5440">
        <v>48</v>
      </c>
      <c r="L5440" s="18">
        <v>42786</v>
      </c>
      <c r="M5440" s="18">
        <v>44247</v>
      </c>
      <c r="N5440" s="18">
        <v>43047</v>
      </c>
      <c r="O5440">
        <v>56990000</v>
      </c>
      <c r="P5440">
        <v>36500000</v>
      </c>
      <c r="Q5440">
        <v>20490000</v>
      </c>
      <c r="R5440">
        <v>1082387</v>
      </c>
      <c r="S5440" t="s">
        <v>563</v>
      </c>
      <c r="T5440">
        <v>1.235623997451597</v>
      </c>
      <c r="U5440">
        <v>-0.2753893997715286</v>
      </c>
      <c r="V5440">
        <v>0.96038877972380288</v>
      </c>
      <c r="W5440">
        <v>-8.32599314815438E-2</v>
      </c>
      <c r="X5440">
        <v>1.0499034482774929</v>
      </c>
      <c r="Y5440" t="str">
        <f t="shared" si="336"/>
        <v>37-48</v>
      </c>
      <c r="Z5440" s="20">
        <f t="shared" si="337"/>
        <v>0.64046323916476577</v>
      </c>
      <c r="AA5440" t="str">
        <f t="shared" si="338"/>
        <v>60%-80%</v>
      </c>
      <c r="AB5440">
        <f t="shared" si="339"/>
        <v>2.2444415675821215E-4</v>
      </c>
    </row>
    <row r="5441" spans="1:28" x14ac:dyDescent="0.25">
      <c r="A5441" t="s">
        <v>11710</v>
      </c>
      <c r="B5441" t="s">
        <v>11711</v>
      </c>
      <c r="C5441" t="s">
        <v>77</v>
      </c>
      <c r="D5441" t="s">
        <v>450</v>
      </c>
      <c r="E5441">
        <v>61</v>
      </c>
      <c r="F5441" t="s">
        <v>87</v>
      </c>
      <c r="G5441">
        <v>2018</v>
      </c>
      <c r="H5441" t="s">
        <v>15</v>
      </c>
      <c r="J5441" t="s">
        <v>80</v>
      </c>
      <c r="K5441">
        <v>84</v>
      </c>
      <c r="L5441" s="18">
        <v>42844</v>
      </c>
      <c r="M5441" s="18">
        <v>45401</v>
      </c>
      <c r="N5441" s="18">
        <v>43363</v>
      </c>
      <c r="O5441">
        <v>31710000</v>
      </c>
      <c r="P5441">
        <v>20710000</v>
      </c>
      <c r="Q5441">
        <v>11000000</v>
      </c>
      <c r="R5441">
        <v>465382</v>
      </c>
      <c r="S5441" t="s">
        <v>419</v>
      </c>
      <c r="T5441">
        <v>-0.53507649318789341</v>
      </c>
      <c r="U5441">
        <v>-0.2234744108873247</v>
      </c>
      <c r="V5441">
        <v>0.76277755476709586</v>
      </c>
      <c r="W5441">
        <v>0.1158179144909014</v>
      </c>
      <c r="X5441">
        <v>1.5139907126543499</v>
      </c>
      <c r="Y5441" t="str">
        <f t="shared" si="336"/>
        <v>&gt;72</v>
      </c>
      <c r="Z5441" s="20">
        <f t="shared" si="337"/>
        <v>0.65310627562283197</v>
      </c>
      <c r="AA5441" t="str">
        <f t="shared" si="338"/>
        <v>60%-80%</v>
      </c>
      <c r="AB5441">
        <f t="shared" si="339"/>
        <v>9.6501778532493725E-5</v>
      </c>
    </row>
    <row r="5442" spans="1:28" x14ac:dyDescent="0.25">
      <c r="A5442" t="s">
        <v>11712</v>
      </c>
      <c r="B5442" t="s">
        <v>11713</v>
      </c>
      <c r="C5442" t="s">
        <v>77</v>
      </c>
      <c r="D5442" t="s">
        <v>789</v>
      </c>
      <c r="E5442">
        <v>38</v>
      </c>
      <c r="F5442" t="s">
        <v>87</v>
      </c>
      <c r="G5442">
        <v>2018</v>
      </c>
      <c r="H5442" t="s">
        <v>15</v>
      </c>
      <c r="J5442" t="s">
        <v>80</v>
      </c>
      <c r="K5442">
        <v>84</v>
      </c>
      <c r="L5442" s="18">
        <v>43232</v>
      </c>
      <c r="M5442" s="18">
        <v>45996</v>
      </c>
      <c r="N5442" s="18">
        <v>44109</v>
      </c>
      <c r="O5442">
        <v>39820000</v>
      </c>
      <c r="P5442">
        <v>39820000</v>
      </c>
      <c r="Q5442">
        <v>0</v>
      </c>
      <c r="R5442">
        <v>781623</v>
      </c>
      <c r="S5442" t="s">
        <v>162</v>
      </c>
      <c r="T5442">
        <v>-1.8206535617343731</v>
      </c>
      <c r="U5442">
        <v>1.2009447865714571</v>
      </c>
      <c r="V5442">
        <v>4.0032284498186022E-2</v>
      </c>
      <c r="W5442">
        <v>-0.23419779730118059</v>
      </c>
      <c r="X5442">
        <v>-0.96114136402222416</v>
      </c>
      <c r="Y5442" t="str">
        <f t="shared" si="336"/>
        <v>&gt;72</v>
      </c>
      <c r="Z5442" s="20">
        <f t="shared" si="337"/>
        <v>1</v>
      </c>
      <c r="AA5442" t="str">
        <f t="shared" si="338"/>
        <v>80%-100%</v>
      </c>
      <c r="AB5442">
        <f t="shared" si="339"/>
        <v>1.6207762578248266E-4</v>
      </c>
    </row>
    <row r="5443" spans="1:28" x14ac:dyDescent="0.25">
      <c r="A5443" t="s">
        <v>11714</v>
      </c>
      <c r="B5443" t="s">
        <v>11715</v>
      </c>
      <c r="C5443" t="s">
        <v>77</v>
      </c>
      <c r="D5443" t="s">
        <v>613</v>
      </c>
      <c r="E5443">
        <v>27</v>
      </c>
      <c r="F5443" t="s">
        <v>25</v>
      </c>
      <c r="G5443">
        <v>2022</v>
      </c>
      <c r="H5443" t="s">
        <v>25</v>
      </c>
      <c r="I5443" t="s">
        <v>84</v>
      </c>
      <c r="J5443" t="s">
        <v>80</v>
      </c>
      <c r="K5443">
        <v>84</v>
      </c>
      <c r="L5443" s="18">
        <v>44435</v>
      </c>
      <c r="M5443" s="18">
        <v>46992</v>
      </c>
      <c r="N5443" s="18">
        <v>44463</v>
      </c>
      <c r="O5443">
        <v>43441600</v>
      </c>
      <c r="P5443">
        <v>32633600</v>
      </c>
      <c r="Q5443">
        <v>10808000</v>
      </c>
      <c r="R5443">
        <v>691442</v>
      </c>
      <c r="S5443" t="s">
        <v>97</v>
      </c>
      <c r="T5443">
        <v>-1.2748897118797351</v>
      </c>
      <c r="U5443">
        <v>0.17934475263388761</v>
      </c>
      <c r="V5443">
        <v>-0.69954550991253528</v>
      </c>
      <c r="W5443">
        <v>-0.83445232292794402</v>
      </c>
      <c r="X5443">
        <v>-1.1931849962106531</v>
      </c>
      <c r="Y5443" t="str">
        <f t="shared" ref="Y5443:Y5506" si="340">IF(K5443&lt;=24,"&lt;=24",IF(AND(K5443&gt;=25,K5443&lt;=36),"25-36",IF(AND(K5443&gt;=37,K5443&lt;=48),"37-48",IF(AND(K5443&gt;=49,K5443&lt;=60),"49-60",IF(AND(K5443&gt;=61,K5443&lt;=72),"61-72","&gt;72")))))</f>
        <v>&gt;72</v>
      </c>
      <c r="Z5443" s="20">
        <f t="shared" ref="Z5443:Z5506" si="341">IF(P5443/O5443&gt;0.2,P5443/O5443,0.2)</f>
        <v>0.75120621708224378</v>
      </c>
      <c r="AA5443" t="str">
        <f t="shared" ref="AA5443:AA5506" si="342">IF(Z5443&lt;=0.2,"20%",IF(AND(Z5443&gt;0.2,Z5443&lt;=0.4),"20%-40%",IF(AND(Z5443&gt;0.4,Z5443&lt;=0.6),"40%-60%",IF(AND(Z5443&gt;0.6,Z5443&lt;=0.8),"60%-80%","80%-100%"))))</f>
        <v>60%-80%</v>
      </c>
      <c r="AB5443">
        <f t="shared" ref="AB5443:AB5506" si="343">R5443/SUM($R$2:$R$5739)</f>
        <v>1.4337766125906143E-4</v>
      </c>
    </row>
    <row r="5444" spans="1:28" x14ac:dyDescent="0.25">
      <c r="A5444" t="s">
        <v>11716</v>
      </c>
      <c r="B5444" t="s">
        <v>11717</v>
      </c>
      <c r="C5444" t="s">
        <v>77</v>
      </c>
      <c r="D5444" t="s">
        <v>256</v>
      </c>
      <c r="E5444">
        <v>49</v>
      </c>
      <c r="F5444" t="s">
        <v>87</v>
      </c>
      <c r="G5444">
        <v>2018</v>
      </c>
      <c r="H5444" t="s">
        <v>15</v>
      </c>
      <c r="J5444" t="s">
        <v>80</v>
      </c>
      <c r="K5444">
        <v>72</v>
      </c>
      <c r="L5444" s="18">
        <v>42943</v>
      </c>
      <c r="M5444" s="18">
        <v>45134</v>
      </c>
      <c r="N5444" s="18">
        <v>43090</v>
      </c>
      <c r="O5444">
        <v>38170000</v>
      </c>
      <c r="P5444">
        <v>28170000</v>
      </c>
      <c r="Q5444">
        <v>10000000</v>
      </c>
      <c r="R5444">
        <v>671808</v>
      </c>
      <c r="S5444" t="s">
        <v>331</v>
      </c>
      <c r="T5444">
        <v>0.39878609434115281</v>
      </c>
      <c r="U5444">
        <v>0.12517531622544581</v>
      </c>
      <c r="V5444">
        <v>0.48612183982770601</v>
      </c>
      <c r="W5444">
        <v>-0.72943584340325085</v>
      </c>
      <c r="X5444">
        <v>-0.96114136402222416</v>
      </c>
      <c r="Y5444" t="str">
        <f t="shared" si="340"/>
        <v>61-72</v>
      </c>
      <c r="Z5444" s="20">
        <f t="shared" si="341"/>
        <v>0.7380141472360493</v>
      </c>
      <c r="AA5444" t="str">
        <f t="shared" si="342"/>
        <v>60%-80%</v>
      </c>
      <c r="AB5444">
        <f t="shared" si="343"/>
        <v>1.3930634797297176E-4</v>
      </c>
    </row>
    <row r="5445" spans="1:28" x14ac:dyDescent="0.25">
      <c r="A5445" t="s">
        <v>11718</v>
      </c>
      <c r="B5445" t="s">
        <v>11719</v>
      </c>
      <c r="C5445" t="s">
        <v>77</v>
      </c>
      <c r="D5445" t="s">
        <v>256</v>
      </c>
      <c r="E5445">
        <v>246</v>
      </c>
      <c r="F5445" t="s">
        <v>87</v>
      </c>
      <c r="G5445">
        <v>2018</v>
      </c>
      <c r="H5445" t="s">
        <v>15</v>
      </c>
      <c r="J5445" t="s">
        <v>80</v>
      </c>
      <c r="K5445">
        <v>48</v>
      </c>
      <c r="L5445" s="18">
        <v>42956</v>
      </c>
      <c r="M5445" s="18">
        <v>44447</v>
      </c>
      <c r="N5445" s="18">
        <v>43273</v>
      </c>
      <c r="O5445">
        <v>30890000</v>
      </c>
      <c r="P5445">
        <v>20890000</v>
      </c>
      <c r="Q5445">
        <v>10000000</v>
      </c>
      <c r="R5445">
        <v>629093</v>
      </c>
      <c r="S5445" t="s">
        <v>333</v>
      </c>
      <c r="T5445">
        <v>-0.11059349885650881</v>
      </c>
      <c r="U5445">
        <v>-0.12835662757898841</v>
      </c>
      <c r="V5445">
        <v>0.2094661248883162</v>
      </c>
      <c r="W5445">
        <v>-0.79976240934697285</v>
      </c>
      <c r="X5445">
        <v>2.3648173640119232</v>
      </c>
      <c r="Y5445" t="str">
        <f t="shared" si="340"/>
        <v>37-48</v>
      </c>
      <c r="Z5445" s="20">
        <f t="shared" si="341"/>
        <v>0.67627063774684359</v>
      </c>
      <c r="AA5445" t="str">
        <f t="shared" si="342"/>
        <v>60%-80%</v>
      </c>
      <c r="AB5445">
        <f t="shared" si="343"/>
        <v>1.304489502437612E-4</v>
      </c>
    </row>
    <row r="5446" spans="1:28" x14ac:dyDescent="0.25">
      <c r="A5446" t="s">
        <v>11720</v>
      </c>
      <c r="B5446" t="s">
        <v>11721</v>
      </c>
      <c r="C5446" t="s">
        <v>77</v>
      </c>
      <c r="D5446" t="s">
        <v>209</v>
      </c>
      <c r="E5446">
        <v>15</v>
      </c>
      <c r="F5446" t="s">
        <v>87</v>
      </c>
      <c r="G5446">
        <v>2019</v>
      </c>
      <c r="H5446" t="s">
        <v>15</v>
      </c>
      <c r="J5446" t="s">
        <v>80</v>
      </c>
      <c r="K5446">
        <v>84</v>
      </c>
      <c r="L5446" s="18">
        <v>43404</v>
      </c>
      <c r="M5446" s="18">
        <v>45961</v>
      </c>
      <c r="N5446" s="18">
        <v>43815</v>
      </c>
      <c r="O5446">
        <v>36490000</v>
      </c>
      <c r="P5446">
        <v>32841000</v>
      </c>
      <c r="Q5446">
        <v>3649000</v>
      </c>
      <c r="R5446">
        <v>669283</v>
      </c>
      <c r="S5446" t="s">
        <v>311</v>
      </c>
      <c r="T5446">
        <v>-1.614476107344843</v>
      </c>
      <c r="U5446">
        <v>0.79032357974038436</v>
      </c>
      <c r="V5446">
        <v>0.48612183982770601</v>
      </c>
      <c r="W5446">
        <v>-0.74099553571136212</v>
      </c>
      <c r="X5446">
        <v>-1.1931849962106531</v>
      </c>
      <c r="Y5446" t="str">
        <f t="shared" si="340"/>
        <v>&gt;72</v>
      </c>
      <c r="Z5446" s="20">
        <f t="shared" si="341"/>
        <v>0.9</v>
      </c>
      <c r="AA5446" t="str">
        <f t="shared" si="342"/>
        <v>80%-100%</v>
      </c>
      <c r="AB5446">
        <f t="shared" si="343"/>
        <v>1.3878276306682037E-4</v>
      </c>
    </row>
    <row r="5447" spans="1:28" x14ac:dyDescent="0.25">
      <c r="A5447" t="s">
        <v>11722</v>
      </c>
      <c r="B5447" t="s">
        <v>11723</v>
      </c>
      <c r="C5447" t="s">
        <v>77</v>
      </c>
      <c r="D5447" t="s">
        <v>134</v>
      </c>
      <c r="E5447">
        <v>60</v>
      </c>
      <c r="F5447" t="s">
        <v>17</v>
      </c>
      <c r="G5447">
        <v>2021</v>
      </c>
      <c r="H5447" t="s">
        <v>17</v>
      </c>
      <c r="I5447" t="s">
        <v>84</v>
      </c>
      <c r="J5447" t="s">
        <v>80</v>
      </c>
      <c r="K5447">
        <v>72</v>
      </c>
      <c r="L5447" s="18">
        <v>44317</v>
      </c>
      <c r="M5447" s="18">
        <v>46392</v>
      </c>
      <c r="N5447" s="18">
        <v>44552</v>
      </c>
      <c r="O5447">
        <v>68730000</v>
      </c>
      <c r="P5447">
        <v>23730000</v>
      </c>
      <c r="Q5447">
        <v>45000000</v>
      </c>
      <c r="R5447">
        <v>632419</v>
      </c>
      <c r="S5447" t="s">
        <v>473</v>
      </c>
      <c r="T5447">
        <v>0.33814566657952638</v>
      </c>
      <c r="U5447">
        <v>-1.48753976273718</v>
      </c>
      <c r="V5447">
        <v>-0.1462340800337556</v>
      </c>
      <c r="W5447">
        <v>0.75855047461730551</v>
      </c>
      <c r="X5447">
        <v>-0.4197062222492236</v>
      </c>
      <c r="Y5447" t="str">
        <f t="shared" si="340"/>
        <v>61-72</v>
      </c>
      <c r="Z5447" s="20">
        <f t="shared" si="341"/>
        <v>0.34526407682234833</v>
      </c>
      <c r="AA5447" t="str">
        <f t="shared" si="342"/>
        <v>20%-40%</v>
      </c>
      <c r="AB5447">
        <f t="shared" si="343"/>
        <v>1.3113863079736895E-4</v>
      </c>
    </row>
    <row r="5448" spans="1:28" x14ac:dyDescent="0.25">
      <c r="A5448" t="s">
        <v>11724</v>
      </c>
      <c r="B5448" t="s">
        <v>11725</v>
      </c>
      <c r="C5448" t="s">
        <v>77</v>
      </c>
      <c r="D5448" t="s">
        <v>722</v>
      </c>
      <c r="E5448">
        <v>50</v>
      </c>
      <c r="F5448" t="s">
        <v>25</v>
      </c>
      <c r="G5448">
        <v>2022</v>
      </c>
      <c r="H5448" t="s">
        <v>25</v>
      </c>
      <c r="I5448" t="s">
        <v>84</v>
      </c>
      <c r="J5448" t="s">
        <v>80</v>
      </c>
      <c r="K5448">
        <v>72</v>
      </c>
      <c r="L5448" s="18">
        <v>44414</v>
      </c>
      <c r="M5448" s="18">
        <v>46546</v>
      </c>
      <c r="N5448" s="18">
        <v>44446</v>
      </c>
      <c r="O5448">
        <v>41820000</v>
      </c>
      <c r="P5448">
        <v>39700000</v>
      </c>
      <c r="Q5448">
        <v>2120000</v>
      </c>
      <c r="R5448">
        <v>941633</v>
      </c>
      <c r="S5448" t="s">
        <v>156</v>
      </c>
      <c r="T5448">
        <v>-1.250633540775085</v>
      </c>
      <c r="U5448">
        <v>0.99278673815398344</v>
      </c>
      <c r="V5448">
        <v>-0.30432305999912118</v>
      </c>
      <c r="W5448">
        <v>-0.2029633334063064</v>
      </c>
      <c r="X5448">
        <v>-1.1931849962106531</v>
      </c>
      <c r="Y5448" t="str">
        <f t="shared" si="340"/>
        <v>61-72</v>
      </c>
      <c r="Z5448" s="20">
        <f t="shared" si="341"/>
        <v>0.94930655188904833</v>
      </c>
      <c r="AA5448" t="str">
        <f t="shared" si="342"/>
        <v>80%-100%</v>
      </c>
      <c r="AB5448">
        <f t="shared" si="343"/>
        <v>1.9525735680556546E-4</v>
      </c>
    </row>
    <row r="5449" spans="1:28" x14ac:dyDescent="0.25">
      <c r="A5449" t="s">
        <v>11726</v>
      </c>
      <c r="B5449" t="s">
        <v>11727</v>
      </c>
      <c r="C5449" t="s">
        <v>77</v>
      </c>
      <c r="D5449" t="s">
        <v>239</v>
      </c>
      <c r="E5449">
        <v>236</v>
      </c>
      <c r="F5449" t="s">
        <v>87</v>
      </c>
      <c r="G5449">
        <v>2019</v>
      </c>
      <c r="H5449" t="s">
        <v>15</v>
      </c>
      <c r="J5449" t="s">
        <v>80</v>
      </c>
      <c r="K5449">
        <v>48</v>
      </c>
      <c r="L5449" s="18">
        <v>43391</v>
      </c>
      <c r="M5449" s="18">
        <v>44852</v>
      </c>
      <c r="N5449" s="18">
        <v>43439</v>
      </c>
      <c r="O5449">
        <v>34890000</v>
      </c>
      <c r="P5449">
        <v>14890000</v>
      </c>
      <c r="Q5449">
        <v>20000000</v>
      </c>
      <c r="R5449">
        <v>441269</v>
      </c>
      <c r="S5449" t="s">
        <v>445</v>
      </c>
      <c r="T5449">
        <v>0.8353971742248627</v>
      </c>
      <c r="U5449">
        <v>-1.15285978110451</v>
      </c>
      <c r="V5449">
        <v>-0.1067118350424142</v>
      </c>
      <c r="W5449">
        <v>8.3581765152492368E-2</v>
      </c>
      <c r="X5449">
        <v>-0.26501046745693763</v>
      </c>
      <c r="Y5449" t="str">
        <f t="shared" si="340"/>
        <v>37-48</v>
      </c>
      <c r="Z5449" s="20">
        <f t="shared" si="341"/>
        <v>0.42676984809400975</v>
      </c>
      <c r="AA5449" t="str">
        <f t="shared" si="342"/>
        <v>40%-60%</v>
      </c>
      <c r="AB5449">
        <f t="shared" si="343"/>
        <v>9.1501698199017092E-5</v>
      </c>
    </row>
    <row r="5450" spans="1:28" x14ac:dyDescent="0.25">
      <c r="A5450" t="s">
        <v>11728</v>
      </c>
      <c r="B5450" t="s">
        <v>11729</v>
      </c>
      <c r="C5450" t="s">
        <v>77</v>
      </c>
      <c r="D5450" t="s">
        <v>216</v>
      </c>
      <c r="E5450">
        <v>59</v>
      </c>
      <c r="F5450" t="s">
        <v>142</v>
      </c>
      <c r="G5450">
        <v>2017</v>
      </c>
      <c r="H5450" t="s">
        <v>143</v>
      </c>
      <c r="J5450" t="s">
        <v>80</v>
      </c>
      <c r="K5450">
        <v>84</v>
      </c>
      <c r="L5450" s="18">
        <v>42727</v>
      </c>
      <c r="M5450" s="18">
        <v>45283</v>
      </c>
      <c r="N5450" s="18">
        <v>44326</v>
      </c>
      <c r="O5450">
        <v>30990000</v>
      </c>
      <c r="P5450">
        <v>24792000</v>
      </c>
      <c r="Q5450">
        <v>6198000</v>
      </c>
      <c r="R5450">
        <v>491968</v>
      </c>
      <c r="S5450" t="s">
        <v>612</v>
      </c>
      <c r="T5450">
        <v>1.138599313032995</v>
      </c>
      <c r="U5450">
        <v>0.37970237290931202</v>
      </c>
      <c r="V5450">
        <v>0.16874082275943891</v>
      </c>
      <c r="W5450">
        <v>-0.91794270507545273</v>
      </c>
      <c r="X5450">
        <v>0.74051193869292065</v>
      </c>
      <c r="Y5450" t="str">
        <f t="shared" si="340"/>
        <v>&gt;72</v>
      </c>
      <c r="Z5450" s="20">
        <f t="shared" si="341"/>
        <v>0.8</v>
      </c>
      <c r="AA5450" t="str">
        <f t="shared" si="342"/>
        <v>60%-80%</v>
      </c>
      <c r="AB5450">
        <f t="shared" si="343"/>
        <v>1.0201466103346041E-4</v>
      </c>
    </row>
    <row r="5451" spans="1:28" x14ac:dyDescent="0.25">
      <c r="A5451" t="s">
        <v>11730</v>
      </c>
      <c r="B5451" t="s">
        <v>11731</v>
      </c>
      <c r="C5451" t="s">
        <v>77</v>
      </c>
      <c r="D5451" t="s">
        <v>373</v>
      </c>
      <c r="E5451">
        <v>40</v>
      </c>
      <c r="F5451" t="s">
        <v>17</v>
      </c>
      <c r="G5451">
        <v>2018</v>
      </c>
      <c r="H5451" t="s">
        <v>17</v>
      </c>
      <c r="J5451" t="s">
        <v>80</v>
      </c>
      <c r="K5451">
        <v>36</v>
      </c>
      <c r="L5451" s="18">
        <v>43314</v>
      </c>
      <c r="M5451" s="18">
        <v>44235</v>
      </c>
      <c r="N5451" s="18">
        <v>43753</v>
      </c>
      <c r="O5451">
        <v>56350000</v>
      </c>
      <c r="P5451">
        <v>15608245</v>
      </c>
      <c r="Q5451">
        <v>40741755</v>
      </c>
      <c r="R5451">
        <v>643130</v>
      </c>
      <c r="S5451" t="s">
        <v>203</v>
      </c>
      <c r="T5451">
        <v>1.502441879602753</v>
      </c>
      <c r="U5451">
        <v>-1.7678979120116629</v>
      </c>
      <c r="V5451">
        <v>-4.4146365390986242</v>
      </c>
      <c r="W5451">
        <v>-0.13373717766926671</v>
      </c>
      <c r="X5451">
        <v>0.43112042910834891</v>
      </c>
      <c r="Y5451" t="str">
        <f t="shared" si="340"/>
        <v>25-36</v>
      </c>
      <c r="Z5451" s="20">
        <f t="shared" si="341"/>
        <v>0.27698748890860692</v>
      </c>
      <c r="AA5451" t="str">
        <f t="shared" si="342"/>
        <v>20%-40%</v>
      </c>
      <c r="AB5451">
        <f t="shared" si="343"/>
        <v>1.333596676012452E-4</v>
      </c>
    </row>
    <row r="5452" spans="1:28" x14ac:dyDescent="0.25">
      <c r="A5452" t="s">
        <v>11732</v>
      </c>
      <c r="B5452" t="s">
        <v>11733</v>
      </c>
      <c r="C5452" t="s">
        <v>77</v>
      </c>
      <c r="D5452" t="s">
        <v>442</v>
      </c>
      <c r="E5452">
        <v>84</v>
      </c>
      <c r="F5452" t="s">
        <v>87</v>
      </c>
      <c r="G5452">
        <v>2020</v>
      </c>
      <c r="H5452" t="s">
        <v>24</v>
      </c>
      <c r="I5452" t="s">
        <v>84</v>
      </c>
      <c r="J5452" t="s">
        <v>80</v>
      </c>
      <c r="K5452">
        <v>84</v>
      </c>
      <c r="L5452" s="18">
        <v>43859</v>
      </c>
      <c r="M5452" s="18">
        <v>46416</v>
      </c>
      <c r="N5452" s="18">
        <v>44342</v>
      </c>
      <c r="O5452">
        <v>45990000</v>
      </c>
      <c r="P5452">
        <v>33990000</v>
      </c>
      <c r="Q5452">
        <v>12000000</v>
      </c>
      <c r="R5452">
        <v>734080</v>
      </c>
      <c r="S5452" t="s">
        <v>208</v>
      </c>
      <c r="T5452">
        <v>0.5200669498644056</v>
      </c>
      <c r="U5452">
        <v>0.1295261125177779</v>
      </c>
      <c r="V5452">
        <v>0.24898836987965761</v>
      </c>
      <c r="W5452">
        <v>-0.83139880865341775</v>
      </c>
      <c r="X5452">
        <v>1.281947080465921</v>
      </c>
      <c r="Y5452" t="str">
        <f t="shared" si="340"/>
        <v>&gt;72</v>
      </c>
      <c r="Z5452" s="20">
        <f t="shared" si="341"/>
        <v>0.73907371167645142</v>
      </c>
      <c r="AA5452" t="str">
        <f t="shared" si="342"/>
        <v>60%-80%</v>
      </c>
      <c r="AB5452">
        <f t="shared" si="343"/>
        <v>1.5221909224063886E-4</v>
      </c>
    </row>
    <row r="5453" spans="1:28" x14ac:dyDescent="0.25">
      <c r="A5453" t="s">
        <v>11734</v>
      </c>
      <c r="B5453" t="s">
        <v>11735</v>
      </c>
      <c r="C5453" t="s">
        <v>77</v>
      </c>
      <c r="D5453" t="s">
        <v>327</v>
      </c>
      <c r="E5453">
        <v>61</v>
      </c>
      <c r="F5453" t="s">
        <v>79</v>
      </c>
      <c r="G5453">
        <v>2020</v>
      </c>
      <c r="H5453" t="s">
        <v>13</v>
      </c>
      <c r="I5453" t="s">
        <v>84</v>
      </c>
      <c r="J5453" t="s">
        <v>80</v>
      </c>
      <c r="K5453">
        <v>72</v>
      </c>
      <c r="L5453" s="18">
        <v>43803</v>
      </c>
      <c r="M5453" s="18">
        <v>45759</v>
      </c>
      <c r="N5453" s="18">
        <v>43935</v>
      </c>
      <c r="O5453">
        <v>35170000</v>
      </c>
      <c r="P5453">
        <v>35170000</v>
      </c>
      <c r="Q5453">
        <v>0</v>
      </c>
      <c r="R5453">
        <v>829348</v>
      </c>
      <c r="S5453" t="s">
        <v>262</v>
      </c>
      <c r="T5453">
        <v>0.33814566657952638</v>
      </c>
      <c r="U5453">
        <v>1.2009447865714571</v>
      </c>
      <c r="V5453">
        <v>0.32347989723933768</v>
      </c>
      <c r="W5453">
        <v>-0.86929590793381806</v>
      </c>
      <c r="X5453">
        <v>0.74051193869292065</v>
      </c>
      <c r="Y5453" t="str">
        <f t="shared" si="340"/>
        <v>61-72</v>
      </c>
      <c r="Z5453" s="20">
        <f t="shared" si="341"/>
        <v>1</v>
      </c>
      <c r="AA5453" t="str">
        <f t="shared" si="342"/>
        <v>80%-100%</v>
      </c>
      <c r="AB5453">
        <f t="shared" si="343"/>
        <v>1.7197389890964113E-4</v>
      </c>
    </row>
    <row r="5454" spans="1:28" x14ac:dyDescent="0.25">
      <c r="A5454" t="s">
        <v>11736</v>
      </c>
      <c r="B5454" t="s">
        <v>11737</v>
      </c>
      <c r="C5454" t="s">
        <v>77</v>
      </c>
      <c r="D5454" t="s">
        <v>209</v>
      </c>
      <c r="E5454">
        <v>40</v>
      </c>
      <c r="F5454" t="s">
        <v>87</v>
      </c>
      <c r="G5454">
        <v>2018</v>
      </c>
      <c r="H5454" t="s">
        <v>15</v>
      </c>
      <c r="J5454" t="s">
        <v>80</v>
      </c>
      <c r="K5454">
        <v>60</v>
      </c>
      <c r="L5454" s="18">
        <v>43444</v>
      </c>
      <c r="M5454" s="18">
        <v>45211</v>
      </c>
      <c r="N5454" s="18">
        <v>44028</v>
      </c>
      <c r="O5454">
        <v>40831000</v>
      </c>
      <c r="P5454">
        <v>26831000</v>
      </c>
      <c r="Q5454">
        <v>14000000</v>
      </c>
      <c r="R5454">
        <v>660744</v>
      </c>
      <c r="S5454" t="s">
        <v>466</v>
      </c>
      <c r="T5454">
        <v>0.22899289660859901</v>
      </c>
      <c r="U5454">
        <v>-0.20697980396882271</v>
      </c>
      <c r="V5454">
        <v>0.32803285986234038</v>
      </c>
      <c r="W5454">
        <v>-0.33420702786642531</v>
      </c>
      <c r="X5454">
        <v>-1.3478807510029389</v>
      </c>
      <c r="Y5454" t="str">
        <f t="shared" si="340"/>
        <v>49-60</v>
      </c>
      <c r="Z5454" s="20">
        <f t="shared" si="341"/>
        <v>0.65712326418652489</v>
      </c>
      <c r="AA5454" t="str">
        <f t="shared" si="342"/>
        <v>60%-80%</v>
      </c>
      <c r="AB5454">
        <f t="shared" si="343"/>
        <v>1.3701211296241375E-4</v>
      </c>
    </row>
    <row r="5455" spans="1:28" x14ac:dyDescent="0.25">
      <c r="A5455" t="s">
        <v>11738</v>
      </c>
      <c r="B5455" t="s">
        <v>11739</v>
      </c>
      <c r="C5455" t="s">
        <v>77</v>
      </c>
      <c r="D5455" t="s">
        <v>128</v>
      </c>
      <c r="E5455">
        <v>49</v>
      </c>
      <c r="F5455" t="s">
        <v>79</v>
      </c>
      <c r="G5455">
        <v>2018</v>
      </c>
      <c r="H5455" t="s">
        <v>13</v>
      </c>
      <c r="J5455" t="s">
        <v>80</v>
      </c>
      <c r="K5455">
        <v>84</v>
      </c>
      <c r="L5455" s="18">
        <v>43038</v>
      </c>
      <c r="M5455" s="18">
        <v>45595</v>
      </c>
      <c r="N5455" s="18">
        <v>43451</v>
      </c>
      <c r="O5455">
        <v>39310000</v>
      </c>
      <c r="P5455">
        <v>37344500</v>
      </c>
      <c r="Q5455">
        <v>1965500</v>
      </c>
      <c r="R5455">
        <v>817376</v>
      </c>
      <c r="S5455" t="s">
        <v>81</v>
      </c>
      <c r="T5455">
        <v>0.64134780538765834</v>
      </c>
      <c r="U5455">
        <v>0.99563418315592023</v>
      </c>
      <c r="V5455">
        <v>1.355611229637216</v>
      </c>
      <c r="W5455">
        <v>-1.159660668821651E-2</v>
      </c>
      <c r="X5455">
        <v>-1.11583711881451</v>
      </c>
      <c r="Y5455" t="str">
        <f t="shared" si="340"/>
        <v>&gt;72</v>
      </c>
      <c r="Z5455" s="20">
        <f t="shared" si="341"/>
        <v>0.95</v>
      </c>
      <c r="AA5455" t="str">
        <f t="shared" si="342"/>
        <v>80%-100%</v>
      </c>
      <c r="AB5455">
        <f t="shared" si="343"/>
        <v>1.6949138069322748E-4</v>
      </c>
    </row>
    <row r="5456" spans="1:28" x14ac:dyDescent="0.25">
      <c r="A5456" t="s">
        <v>11740</v>
      </c>
      <c r="B5456" t="s">
        <v>11741</v>
      </c>
      <c r="C5456" t="s">
        <v>77</v>
      </c>
      <c r="D5456" t="s">
        <v>439</v>
      </c>
      <c r="E5456">
        <v>49</v>
      </c>
      <c r="F5456" t="s">
        <v>117</v>
      </c>
      <c r="G5456">
        <v>2018</v>
      </c>
      <c r="H5456" t="s">
        <v>14</v>
      </c>
      <c r="J5456" t="s">
        <v>80</v>
      </c>
      <c r="K5456">
        <v>84</v>
      </c>
      <c r="L5456" s="18">
        <v>43015</v>
      </c>
      <c r="M5456" s="18">
        <v>45483</v>
      </c>
      <c r="N5456" s="18">
        <v>43360</v>
      </c>
      <c r="O5456">
        <v>42850000</v>
      </c>
      <c r="P5456">
        <v>42850000</v>
      </c>
      <c r="Q5456">
        <v>0</v>
      </c>
      <c r="R5456">
        <v>937247</v>
      </c>
      <c r="S5456" t="s">
        <v>218</v>
      </c>
      <c r="T5456">
        <v>0.16835246884697261</v>
      </c>
      <c r="U5456">
        <v>1.2009447865714571</v>
      </c>
      <c r="V5456">
        <v>0.4123811165561268</v>
      </c>
      <c r="W5456">
        <v>0.42485845185237031</v>
      </c>
      <c r="X5456">
        <v>-0.80644560922993824</v>
      </c>
      <c r="Y5456" t="str">
        <f t="shared" si="340"/>
        <v>&gt;72</v>
      </c>
      <c r="Z5456" s="20">
        <f t="shared" si="341"/>
        <v>1</v>
      </c>
      <c r="AA5456" t="str">
        <f t="shared" si="342"/>
        <v>80%-100%</v>
      </c>
      <c r="AB5456">
        <f t="shared" si="343"/>
        <v>1.9434787427155358E-4</v>
      </c>
    </row>
    <row r="5457" spans="1:28" x14ac:dyDescent="0.25">
      <c r="A5457" t="s">
        <v>11742</v>
      </c>
      <c r="B5457" t="s">
        <v>11743</v>
      </c>
      <c r="C5457" t="s">
        <v>77</v>
      </c>
      <c r="D5457" t="s">
        <v>100</v>
      </c>
      <c r="E5457">
        <v>60</v>
      </c>
      <c r="F5457" t="s">
        <v>79</v>
      </c>
      <c r="G5457">
        <v>2017</v>
      </c>
      <c r="H5457" t="s">
        <v>13</v>
      </c>
      <c r="J5457" t="s">
        <v>80</v>
      </c>
      <c r="K5457">
        <v>48</v>
      </c>
      <c r="L5457" s="18">
        <v>42856</v>
      </c>
      <c r="M5457" s="18">
        <v>44185</v>
      </c>
      <c r="N5457" s="18">
        <v>43606</v>
      </c>
      <c r="O5457">
        <v>42550000</v>
      </c>
      <c r="P5457">
        <v>37550000</v>
      </c>
      <c r="Q5457">
        <v>5000000</v>
      </c>
      <c r="R5457">
        <v>1064347</v>
      </c>
      <c r="S5457" t="s">
        <v>338</v>
      </c>
      <c r="T5457">
        <v>-0.31677095324603838</v>
      </c>
      <c r="U5457">
        <v>0.71842867983694159</v>
      </c>
      <c r="V5457">
        <v>0.10970328363627289</v>
      </c>
      <c r="W5457">
        <v>-0.42171095581444568</v>
      </c>
      <c r="X5457">
        <v>-0.34235834485308059</v>
      </c>
      <c r="Y5457" t="str">
        <f t="shared" si="340"/>
        <v>37-48</v>
      </c>
      <c r="Z5457" s="20">
        <f t="shared" si="341"/>
        <v>0.88249118683901295</v>
      </c>
      <c r="AA5457" t="str">
        <f t="shared" si="342"/>
        <v>80%-100%</v>
      </c>
      <c r="AB5457">
        <f t="shared" si="343"/>
        <v>2.207033758841642E-4</v>
      </c>
    </row>
    <row r="5458" spans="1:28" x14ac:dyDescent="0.25">
      <c r="A5458" t="s">
        <v>11744</v>
      </c>
      <c r="B5458" t="s">
        <v>11745</v>
      </c>
      <c r="C5458" t="s">
        <v>77</v>
      </c>
      <c r="D5458" t="s">
        <v>282</v>
      </c>
      <c r="E5458">
        <v>7</v>
      </c>
      <c r="F5458" t="s">
        <v>117</v>
      </c>
      <c r="G5458">
        <v>2020</v>
      </c>
      <c r="H5458" t="s">
        <v>14</v>
      </c>
      <c r="I5458" t="s">
        <v>84</v>
      </c>
      <c r="J5458" t="s">
        <v>80</v>
      </c>
      <c r="K5458">
        <v>72</v>
      </c>
      <c r="L5458" s="18">
        <v>43476</v>
      </c>
      <c r="M5458" s="18">
        <v>45962</v>
      </c>
      <c r="N5458" s="18">
        <v>44155</v>
      </c>
      <c r="O5458">
        <v>50500000</v>
      </c>
      <c r="P5458">
        <v>21500000</v>
      </c>
      <c r="Q5458">
        <v>29000000</v>
      </c>
      <c r="R5458">
        <v>530760</v>
      </c>
      <c r="S5458" t="s">
        <v>403</v>
      </c>
      <c r="T5458">
        <v>-0.207618183275111</v>
      </c>
      <c r="U5458">
        <v>-1.157077985329751</v>
      </c>
      <c r="V5458">
        <v>1.185489993161002E-2</v>
      </c>
      <c r="W5458">
        <v>0.57852821723653158</v>
      </c>
      <c r="X5458">
        <v>-0.4197062222492236</v>
      </c>
      <c r="Y5458" t="str">
        <f t="shared" si="340"/>
        <v>61-72</v>
      </c>
      <c r="Z5458" s="20">
        <f t="shared" si="341"/>
        <v>0.42574257425742573</v>
      </c>
      <c r="AA5458" t="str">
        <f t="shared" si="342"/>
        <v>40%-60%</v>
      </c>
      <c r="AB5458">
        <f t="shared" si="343"/>
        <v>1.1005858407481676E-4</v>
      </c>
    </row>
    <row r="5459" spans="1:28" x14ac:dyDescent="0.25">
      <c r="A5459" t="s">
        <v>1230</v>
      </c>
      <c r="B5459" t="s">
        <v>1231</v>
      </c>
      <c r="C5459" t="s">
        <v>77</v>
      </c>
      <c r="D5459" t="s">
        <v>436</v>
      </c>
      <c r="E5459">
        <v>51</v>
      </c>
      <c r="F5459" t="s">
        <v>117</v>
      </c>
      <c r="G5459">
        <v>2019</v>
      </c>
      <c r="H5459" t="s">
        <v>14</v>
      </c>
      <c r="J5459" t="s">
        <v>80</v>
      </c>
      <c r="K5459">
        <v>84</v>
      </c>
      <c r="L5459" s="18">
        <v>43430</v>
      </c>
      <c r="M5459" s="18">
        <v>45987</v>
      </c>
      <c r="N5459" s="18">
        <v>43822</v>
      </c>
      <c r="O5459">
        <v>41485350</v>
      </c>
      <c r="P5459">
        <v>11485350</v>
      </c>
      <c r="Q5459">
        <v>30000000</v>
      </c>
      <c r="R5459">
        <v>267174</v>
      </c>
      <c r="S5459" t="s">
        <v>261</v>
      </c>
      <c r="T5459">
        <v>1.065830799719043</v>
      </c>
      <c r="U5459">
        <v>-1.7684495188718321</v>
      </c>
      <c r="V5459">
        <v>1.185489993161002E-2</v>
      </c>
      <c r="W5459">
        <v>-0.61694552259755642</v>
      </c>
      <c r="X5459">
        <v>-0.72909773183379534</v>
      </c>
      <c r="Y5459" t="str">
        <f t="shared" si="340"/>
        <v>&gt;72</v>
      </c>
      <c r="Z5459" s="20">
        <f t="shared" si="341"/>
        <v>0.27685315418575474</v>
      </c>
      <c r="AA5459" t="str">
        <f t="shared" si="342"/>
        <v>20%-40%</v>
      </c>
      <c r="AB5459">
        <f t="shared" si="343"/>
        <v>5.5401296521224458E-5</v>
      </c>
    </row>
    <row r="5460" spans="1:28" x14ac:dyDescent="0.25">
      <c r="A5460" t="s">
        <v>11746</v>
      </c>
      <c r="B5460" t="s">
        <v>11747</v>
      </c>
      <c r="C5460" t="s">
        <v>77</v>
      </c>
      <c r="D5460" t="s">
        <v>308</v>
      </c>
      <c r="E5460">
        <v>38</v>
      </c>
      <c r="F5460" t="s">
        <v>117</v>
      </c>
      <c r="G5460">
        <v>2018</v>
      </c>
      <c r="H5460" t="s">
        <v>14</v>
      </c>
      <c r="J5460" t="s">
        <v>80</v>
      </c>
      <c r="K5460">
        <v>24</v>
      </c>
      <c r="L5460" s="18">
        <v>42786</v>
      </c>
      <c r="M5460" s="18">
        <v>43516</v>
      </c>
      <c r="N5460" s="18">
        <v>43038</v>
      </c>
      <c r="O5460">
        <v>43250000</v>
      </c>
      <c r="P5460">
        <v>9990000</v>
      </c>
      <c r="Q5460">
        <v>33260000</v>
      </c>
      <c r="R5460">
        <v>495127</v>
      </c>
      <c r="S5460" t="s">
        <v>129</v>
      </c>
      <c r="T5460">
        <v>1.2962644252132229</v>
      </c>
      <c r="U5460">
        <v>-1.956803499949114</v>
      </c>
      <c r="V5460">
        <v>-0.6600232649211939</v>
      </c>
      <c r="W5460">
        <v>0.1241901859664367</v>
      </c>
      <c r="X5460">
        <v>1.5139907126543499</v>
      </c>
      <c r="Y5460" t="str">
        <f t="shared" si="340"/>
        <v>&lt;=24</v>
      </c>
      <c r="Z5460" s="20">
        <f t="shared" si="341"/>
        <v>0.23098265895953757</v>
      </c>
      <c r="AA5460" t="str">
        <f t="shared" si="342"/>
        <v>20%-40%</v>
      </c>
      <c r="AB5460">
        <f t="shared" si="343"/>
        <v>1.0266971240713655E-4</v>
      </c>
    </row>
    <row r="5461" spans="1:28" x14ac:dyDescent="0.25">
      <c r="A5461" t="s">
        <v>11748</v>
      </c>
      <c r="B5461" t="s">
        <v>11749</v>
      </c>
      <c r="C5461" t="s">
        <v>77</v>
      </c>
      <c r="D5461" t="s">
        <v>594</v>
      </c>
      <c r="E5461">
        <v>59</v>
      </c>
      <c r="F5461" t="s">
        <v>12</v>
      </c>
      <c r="G5461">
        <v>2018</v>
      </c>
      <c r="H5461" t="s">
        <v>12</v>
      </c>
      <c r="J5461" t="s">
        <v>80</v>
      </c>
      <c r="K5461">
        <v>60</v>
      </c>
      <c r="L5461" s="18">
        <v>42992</v>
      </c>
      <c r="M5461" s="18">
        <v>44818</v>
      </c>
      <c r="N5461" s="18">
        <v>43207</v>
      </c>
      <c r="O5461">
        <v>77490000</v>
      </c>
      <c r="P5461">
        <v>48990000</v>
      </c>
      <c r="Q5461">
        <v>28500000</v>
      </c>
      <c r="R5461">
        <v>1243520</v>
      </c>
      <c r="S5461" t="s">
        <v>163</v>
      </c>
      <c r="T5461">
        <v>0.27750523881790012</v>
      </c>
      <c r="U5461">
        <v>-0.30927645419323108</v>
      </c>
      <c r="V5461">
        <v>0.80229979975843724</v>
      </c>
      <c r="W5461">
        <v>0.1774969114139788</v>
      </c>
      <c r="X5461">
        <v>1.9007300996350649</v>
      </c>
      <c r="Y5461" t="str">
        <f t="shared" si="340"/>
        <v>49-60</v>
      </c>
      <c r="Z5461" s="20">
        <f t="shared" si="341"/>
        <v>0.63221060782036387</v>
      </c>
      <c r="AA5461" t="str">
        <f t="shared" si="342"/>
        <v>60%-80%</v>
      </c>
      <c r="AB5461">
        <f t="shared" si="343"/>
        <v>2.5785675346430803E-4</v>
      </c>
    </row>
    <row r="5462" spans="1:28" x14ac:dyDescent="0.25">
      <c r="A5462" t="s">
        <v>11750</v>
      </c>
      <c r="B5462" t="s">
        <v>11751</v>
      </c>
      <c r="C5462" t="s">
        <v>77</v>
      </c>
      <c r="D5462" t="s">
        <v>212</v>
      </c>
      <c r="E5462">
        <v>49</v>
      </c>
      <c r="F5462" t="s">
        <v>87</v>
      </c>
      <c r="G5462">
        <v>2018</v>
      </c>
      <c r="H5462" t="s">
        <v>15</v>
      </c>
      <c r="J5462" t="s">
        <v>80</v>
      </c>
      <c r="K5462">
        <v>60</v>
      </c>
      <c r="L5462" s="18">
        <v>43034</v>
      </c>
      <c r="M5462" s="18">
        <v>44860</v>
      </c>
      <c r="N5462" s="18">
        <v>43655</v>
      </c>
      <c r="O5462">
        <v>38092600</v>
      </c>
      <c r="P5462">
        <v>26092600</v>
      </c>
      <c r="Q5462">
        <v>12000000</v>
      </c>
      <c r="R5462">
        <v>662312</v>
      </c>
      <c r="S5462" t="s">
        <v>707</v>
      </c>
      <c r="T5462">
        <v>1.7450035906492589</v>
      </c>
      <c r="U5462">
        <v>-9.260159303320914E-2</v>
      </c>
      <c r="V5462">
        <v>0.80229979975843724</v>
      </c>
      <c r="W5462">
        <v>0.36285750831556568</v>
      </c>
      <c r="X5462">
        <v>0.35377255171220601</v>
      </c>
      <c r="Y5462" t="str">
        <f t="shared" si="340"/>
        <v>49-60</v>
      </c>
      <c r="Z5462" s="20">
        <f t="shared" si="341"/>
        <v>0.68497818473929317</v>
      </c>
      <c r="AA5462" t="str">
        <f t="shared" si="342"/>
        <v>60%-80%</v>
      </c>
      <c r="AB5462">
        <f t="shared" si="343"/>
        <v>1.3733725400512478E-4</v>
      </c>
    </row>
    <row r="5463" spans="1:28" x14ac:dyDescent="0.25">
      <c r="A5463" t="s">
        <v>11752</v>
      </c>
      <c r="B5463" t="s">
        <v>11753</v>
      </c>
      <c r="C5463" t="s">
        <v>77</v>
      </c>
      <c r="D5463" t="s">
        <v>993</v>
      </c>
      <c r="E5463">
        <v>291</v>
      </c>
      <c r="F5463" t="s">
        <v>142</v>
      </c>
      <c r="G5463">
        <v>2017</v>
      </c>
      <c r="H5463" t="s">
        <v>143</v>
      </c>
      <c r="J5463" t="s">
        <v>80</v>
      </c>
      <c r="K5463">
        <v>72</v>
      </c>
      <c r="L5463" s="18">
        <v>42797</v>
      </c>
      <c r="M5463" s="18">
        <v>44988</v>
      </c>
      <c r="N5463" s="18">
        <v>43704</v>
      </c>
      <c r="O5463">
        <v>28500000</v>
      </c>
      <c r="P5463">
        <v>25650000</v>
      </c>
      <c r="Q5463">
        <v>2850000</v>
      </c>
      <c r="R5463">
        <v>637484</v>
      </c>
      <c r="S5463" t="s">
        <v>198</v>
      </c>
      <c r="T5463">
        <v>1.284136339660898</v>
      </c>
      <c r="U5463">
        <v>0.79032357974038436</v>
      </c>
      <c r="V5463">
        <v>0.36755510485368181</v>
      </c>
      <c r="W5463">
        <v>-0.12510768080647519</v>
      </c>
      <c r="X5463">
        <v>-0.65174985443765243</v>
      </c>
      <c r="Y5463" t="str">
        <f t="shared" si="340"/>
        <v>61-72</v>
      </c>
      <c r="Z5463" s="20">
        <f t="shared" si="341"/>
        <v>0.9</v>
      </c>
      <c r="AA5463" t="str">
        <f t="shared" si="342"/>
        <v>80%-100%</v>
      </c>
      <c r="AB5463">
        <f t="shared" si="343"/>
        <v>1.3218891101505481E-4</v>
      </c>
    </row>
    <row r="5464" spans="1:28" x14ac:dyDescent="0.25">
      <c r="A5464" t="s">
        <v>11754</v>
      </c>
      <c r="B5464" t="s">
        <v>11755</v>
      </c>
      <c r="C5464" t="s">
        <v>77</v>
      </c>
      <c r="D5464" t="s">
        <v>93</v>
      </c>
      <c r="E5464">
        <v>59</v>
      </c>
      <c r="F5464" t="s">
        <v>87</v>
      </c>
      <c r="G5464">
        <v>2018</v>
      </c>
      <c r="H5464" t="s">
        <v>15</v>
      </c>
      <c r="J5464" t="s">
        <v>80</v>
      </c>
      <c r="K5464">
        <v>24</v>
      </c>
      <c r="L5464" s="18">
        <v>43089</v>
      </c>
      <c r="M5464" s="18">
        <v>43819</v>
      </c>
      <c r="N5464" s="18">
        <v>43097</v>
      </c>
      <c r="O5464">
        <v>32350000</v>
      </c>
      <c r="P5464">
        <v>9705000</v>
      </c>
      <c r="Q5464">
        <v>22645000</v>
      </c>
      <c r="R5464">
        <v>486440</v>
      </c>
      <c r="S5464" t="s">
        <v>401</v>
      </c>
      <c r="T5464">
        <v>1.35690485297485</v>
      </c>
      <c r="U5464">
        <v>-1.6734036612460499</v>
      </c>
      <c r="V5464">
        <v>-0.2648008150077798</v>
      </c>
      <c r="W5464">
        <v>-0.16401078027884161</v>
      </c>
      <c r="X5464">
        <v>1.668686467446636</v>
      </c>
      <c r="Y5464" t="str">
        <f t="shared" si="340"/>
        <v>&lt;=24</v>
      </c>
      <c r="Z5464" s="20">
        <f t="shared" si="341"/>
        <v>0.3</v>
      </c>
      <c r="AA5464" t="str">
        <f t="shared" si="342"/>
        <v>20%-40%</v>
      </c>
      <c r="AB5464">
        <f t="shared" si="343"/>
        <v>1.008683729696169E-4</v>
      </c>
    </row>
    <row r="5465" spans="1:28" x14ac:dyDescent="0.25">
      <c r="A5465" t="s">
        <v>11756</v>
      </c>
      <c r="B5465" t="s">
        <v>11757</v>
      </c>
      <c r="C5465" t="s">
        <v>77</v>
      </c>
      <c r="D5465" t="s">
        <v>219</v>
      </c>
      <c r="E5465">
        <v>38</v>
      </c>
      <c r="F5465" t="s">
        <v>25</v>
      </c>
      <c r="G5465">
        <v>2021</v>
      </c>
      <c r="H5465" t="s">
        <v>25</v>
      </c>
      <c r="I5465" t="s">
        <v>84</v>
      </c>
      <c r="J5465" t="s">
        <v>80</v>
      </c>
      <c r="K5465">
        <v>28</v>
      </c>
      <c r="L5465" s="18">
        <v>44021</v>
      </c>
      <c r="M5465" s="18">
        <v>44933</v>
      </c>
      <c r="N5465" s="18">
        <v>44355</v>
      </c>
      <c r="O5465">
        <v>40860000</v>
      </c>
      <c r="P5465">
        <v>11860000</v>
      </c>
      <c r="Q5465">
        <v>29000000</v>
      </c>
      <c r="R5465">
        <v>470043</v>
      </c>
      <c r="S5465" t="s">
        <v>616</v>
      </c>
      <c r="T5465">
        <v>-1.4407288855812889E-3</v>
      </c>
      <c r="U5465">
        <v>-1.7134005384655231</v>
      </c>
      <c r="V5465">
        <v>-4.4146365390986242</v>
      </c>
      <c r="W5465">
        <v>-0.428334924415952</v>
      </c>
      <c r="X5465">
        <v>-0.49705409964536651</v>
      </c>
      <c r="Y5465" t="str">
        <f t="shared" si="340"/>
        <v>25-36</v>
      </c>
      <c r="Z5465" s="20">
        <f t="shared" si="341"/>
        <v>0.29025942241801272</v>
      </c>
      <c r="AA5465" t="str">
        <f t="shared" si="342"/>
        <v>20%-40%</v>
      </c>
      <c r="AB5465">
        <f t="shared" si="343"/>
        <v>9.7468285165195367E-5</v>
      </c>
    </row>
    <row r="5466" spans="1:28" x14ac:dyDescent="0.25">
      <c r="A5466" t="s">
        <v>11758</v>
      </c>
      <c r="B5466" t="s">
        <v>11759</v>
      </c>
      <c r="C5466" t="s">
        <v>77</v>
      </c>
      <c r="D5466" t="s">
        <v>136</v>
      </c>
      <c r="E5466">
        <v>48</v>
      </c>
      <c r="F5466" t="s">
        <v>25</v>
      </c>
      <c r="G5466">
        <v>2021</v>
      </c>
      <c r="H5466" t="s">
        <v>25</v>
      </c>
      <c r="I5466" t="s">
        <v>84</v>
      </c>
      <c r="J5466" t="s">
        <v>80</v>
      </c>
      <c r="K5466">
        <v>72</v>
      </c>
      <c r="L5466" s="18">
        <v>44252</v>
      </c>
      <c r="M5466" s="18">
        <v>46443</v>
      </c>
      <c r="N5466" s="18">
        <v>44356</v>
      </c>
      <c r="O5466">
        <v>41410000</v>
      </c>
      <c r="P5466">
        <v>28987000</v>
      </c>
      <c r="Q5466">
        <v>12423000</v>
      </c>
      <c r="R5466">
        <v>695831</v>
      </c>
      <c r="S5466" t="s">
        <v>186</v>
      </c>
      <c r="T5466">
        <v>0.1562243832946473</v>
      </c>
      <c r="U5466">
        <v>-3.091883392176074E-2</v>
      </c>
      <c r="V5466">
        <v>0.13042163490563341</v>
      </c>
      <c r="W5466">
        <v>8.2000243900523073E-2</v>
      </c>
      <c r="X5466">
        <v>1.2045992030697781</v>
      </c>
      <c r="Y5466" t="str">
        <f t="shared" si="340"/>
        <v>61-72</v>
      </c>
      <c r="Z5466" s="20">
        <f t="shared" si="341"/>
        <v>0.7</v>
      </c>
      <c r="AA5466" t="str">
        <f t="shared" si="342"/>
        <v>60%-80%</v>
      </c>
      <c r="AB5466">
        <f t="shared" si="343"/>
        <v>1.4428776587414993E-4</v>
      </c>
    </row>
    <row r="5467" spans="1:28" x14ac:dyDescent="0.25">
      <c r="A5467" t="s">
        <v>11760</v>
      </c>
      <c r="B5467" t="s">
        <v>11761</v>
      </c>
      <c r="C5467" t="s">
        <v>77</v>
      </c>
      <c r="D5467" t="s">
        <v>216</v>
      </c>
      <c r="E5467">
        <v>38</v>
      </c>
      <c r="F5467" t="s">
        <v>79</v>
      </c>
      <c r="G5467">
        <v>2017</v>
      </c>
      <c r="H5467" t="s">
        <v>13</v>
      </c>
      <c r="J5467" t="s">
        <v>80</v>
      </c>
      <c r="K5467">
        <v>72</v>
      </c>
      <c r="L5467" s="18">
        <v>42412</v>
      </c>
      <c r="M5467" s="18">
        <v>44897</v>
      </c>
      <c r="N5467" s="18">
        <v>42800</v>
      </c>
      <c r="O5467">
        <v>37940000</v>
      </c>
      <c r="P5467">
        <v>37940000</v>
      </c>
      <c r="Q5467">
        <v>0</v>
      </c>
      <c r="R5467">
        <v>828154</v>
      </c>
      <c r="S5467" t="s">
        <v>336</v>
      </c>
      <c r="T5467">
        <v>0.59283546317835722</v>
      </c>
      <c r="U5467">
        <v>1.2009447865714571</v>
      </c>
      <c r="V5467">
        <v>0.24068237487227709</v>
      </c>
      <c r="W5467">
        <v>1.2735346184167471</v>
      </c>
      <c r="X5467">
        <v>-0.26501046745693763</v>
      </c>
      <c r="Y5467" t="str">
        <f t="shared" si="340"/>
        <v>61-72</v>
      </c>
      <c r="Z5467" s="20">
        <f t="shared" si="341"/>
        <v>1</v>
      </c>
      <c r="AA5467" t="str">
        <f t="shared" si="342"/>
        <v>80%-100%</v>
      </c>
      <c r="AB5467">
        <f t="shared" si="343"/>
        <v>1.7172631064114817E-4</v>
      </c>
    </row>
    <row r="5468" spans="1:28" x14ac:dyDescent="0.25">
      <c r="A5468" t="s">
        <v>11762</v>
      </c>
      <c r="B5468" t="s">
        <v>11763</v>
      </c>
      <c r="C5468" t="s">
        <v>77</v>
      </c>
      <c r="D5468" t="s">
        <v>327</v>
      </c>
      <c r="E5468">
        <v>83</v>
      </c>
      <c r="F5468" t="s">
        <v>79</v>
      </c>
      <c r="G5468">
        <v>2020</v>
      </c>
      <c r="H5468" t="s">
        <v>13</v>
      </c>
      <c r="I5468" t="s">
        <v>84</v>
      </c>
      <c r="J5468" t="s">
        <v>80</v>
      </c>
      <c r="K5468">
        <v>72</v>
      </c>
      <c r="L5468" s="18">
        <v>43553</v>
      </c>
      <c r="M5468" s="18">
        <v>45745</v>
      </c>
      <c r="N5468" s="18">
        <v>44300</v>
      </c>
      <c r="O5468">
        <v>39800000</v>
      </c>
      <c r="P5468">
        <v>25460000</v>
      </c>
      <c r="Q5468">
        <v>14340000</v>
      </c>
      <c r="R5468">
        <v>574539</v>
      </c>
      <c r="S5468" t="s">
        <v>690</v>
      </c>
      <c r="T5468">
        <v>-0.28038669658906262</v>
      </c>
      <c r="U5468">
        <v>-0.27852961191034681</v>
      </c>
      <c r="V5468">
        <v>-0.31754087961402561</v>
      </c>
      <c r="W5468">
        <v>-0.5260473812007922</v>
      </c>
      <c r="X5468">
        <v>1.127251325673635</v>
      </c>
      <c r="Y5468" t="str">
        <f t="shared" si="340"/>
        <v>61-72</v>
      </c>
      <c r="Z5468" s="20">
        <f t="shared" si="341"/>
        <v>0.63969849246231159</v>
      </c>
      <c r="AA5468" t="str">
        <f t="shared" si="342"/>
        <v>60%-80%</v>
      </c>
      <c r="AB5468">
        <f t="shared" si="343"/>
        <v>1.1913661322586696E-4</v>
      </c>
    </row>
    <row r="5469" spans="1:28" x14ac:dyDescent="0.25">
      <c r="A5469" t="s">
        <v>11764</v>
      </c>
      <c r="B5469" t="s">
        <v>11765</v>
      </c>
      <c r="C5469" t="s">
        <v>77</v>
      </c>
      <c r="D5469" t="s">
        <v>240</v>
      </c>
      <c r="E5469">
        <v>74</v>
      </c>
      <c r="F5469" t="s">
        <v>117</v>
      </c>
      <c r="G5469">
        <v>2019</v>
      </c>
      <c r="H5469" t="s">
        <v>14</v>
      </c>
      <c r="J5469" t="s">
        <v>80</v>
      </c>
      <c r="K5469">
        <v>84</v>
      </c>
      <c r="L5469" s="18">
        <v>43556</v>
      </c>
      <c r="M5469" s="18">
        <v>46026</v>
      </c>
      <c r="N5469" s="18">
        <v>44286</v>
      </c>
      <c r="O5469">
        <v>47450000</v>
      </c>
      <c r="P5469">
        <v>23725000</v>
      </c>
      <c r="Q5469">
        <v>23725000</v>
      </c>
      <c r="R5469">
        <v>524323</v>
      </c>
      <c r="S5469" t="s">
        <v>303</v>
      </c>
      <c r="T5469">
        <v>1.2113678263469461</v>
      </c>
      <c r="U5469">
        <v>-0.85216124758390532</v>
      </c>
      <c r="V5469">
        <v>0.4070773498450232</v>
      </c>
      <c r="W5469">
        <v>-0.42776471381555681</v>
      </c>
      <c r="X5469">
        <v>1.2045992030697781</v>
      </c>
      <c r="Y5469" t="str">
        <f t="shared" si="340"/>
        <v>&gt;72</v>
      </c>
      <c r="Z5469" s="20">
        <f t="shared" si="341"/>
        <v>0.5</v>
      </c>
      <c r="AA5469" t="str">
        <f t="shared" si="342"/>
        <v>40%-60%</v>
      </c>
      <c r="AB5469">
        <f t="shared" si="343"/>
        <v>1.0872380544475874E-4</v>
      </c>
    </row>
    <row r="5470" spans="1:28" x14ac:dyDescent="0.25">
      <c r="A5470" t="s">
        <v>11766</v>
      </c>
      <c r="B5470" t="s">
        <v>11767</v>
      </c>
      <c r="C5470" t="s">
        <v>77</v>
      </c>
      <c r="D5470" t="s">
        <v>256</v>
      </c>
      <c r="E5470">
        <v>246</v>
      </c>
      <c r="F5470" t="s">
        <v>87</v>
      </c>
      <c r="G5470">
        <v>2018</v>
      </c>
      <c r="H5470" t="s">
        <v>15</v>
      </c>
      <c r="J5470" t="s">
        <v>80</v>
      </c>
      <c r="K5470">
        <v>12</v>
      </c>
      <c r="L5470" s="18">
        <v>42961</v>
      </c>
      <c r="M5470" s="18">
        <v>43326</v>
      </c>
      <c r="N5470" s="18">
        <v>42989</v>
      </c>
      <c r="O5470">
        <v>30890000</v>
      </c>
      <c r="P5470">
        <v>5000000</v>
      </c>
      <c r="Q5470">
        <v>25890000</v>
      </c>
      <c r="R5470">
        <v>460333</v>
      </c>
      <c r="S5470" t="s">
        <v>333</v>
      </c>
      <c r="T5470">
        <v>1.065830799719043</v>
      </c>
      <c r="U5470">
        <v>-2.240616574664045</v>
      </c>
      <c r="V5470">
        <v>-0.1462340800337556</v>
      </c>
      <c r="W5470">
        <v>-0.43615955474442558</v>
      </c>
      <c r="X5470">
        <v>-0.88379348662608126</v>
      </c>
      <c r="Y5470" t="str">
        <f t="shared" si="340"/>
        <v>&lt;=24</v>
      </c>
      <c r="Z5470" s="20">
        <f t="shared" si="341"/>
        <v>0.2</v>
      </c>
      <c r="AA5470" t="str">
        <f t="shared" si="342"/>
        <v>20%</v>
      </c>
      <c r="AB5470">
        <f t="shared" si="343"/>
        <v>9.5454816080549814E-5</v>
      </c>
    </row>
    <row r="5471" spans="1:28" x14ac:dyDescent="0.25">
      <c r="A5471" t="s">
        <v>11768</v>
      </c>
      <c r="B5471" t="s">
        <v>11769</v>
      </c>
      <c r="C5471" t="s">
        <v>77</v>
      </c>
      <c r="D5471" t="s">
        <v>128</v>
      </c>
      <c r="E5471">
        <v>49</v>
      </c>
      <c r="F5471" t="s">
        <v>79</v>
      </c>
      <c r="G5471">
        <v>2018</v>
      </c>
      <c r="H5471" t="s">
        <v>13</v>
      </c>
      <c r="J5471" t="s">
        <v>80</v>
      </c>
      <c r="K5471">
        <v>24</v>
      </c>
      <c r="L5471" s="18">
        <v>42927</v>
      </c>
      <c r="M5471" s="18">
        <v>43776</v>
      </c>
      <c r="N5471" s="18">
        <v>43675</v>
      </c>
      <c r="O5471">
        <v>42156200</v>
      </c>
      <c r="P5471">
        <v>12646860</v>
      </c>
      <c r="Q5471">
        <v>29509340</v>
      </c>
      <c r="R5471">
        <v>619846</v>
      </c>
      <c r="S5471" t="s">
        <v>162</v>
      </c>
      <c r="T5471">
        <v>0.13196821218999669</v>
      </c>
      <c r="U5471">
        <v>-1.6734036612460499</v>
      </c>
      <c r="V5471">
        <v>9.0899389914291959E-2</v>
      </c>
      <c r="W5471">
        <v>-0.5260473812007922</v>
      </c>
      <c r="X5471">
        <v>-1.270532873606796</v>
      </c>
      <c r="Y5471" t="str">
        <f t="shared" si="340"/>
        <v>&lt;=24</v>
      </c>
      <c r="Z5471" s="20">
        <f t="shared" si="341"/>
        <v>0.3</v>
      </c>
      <c r="AA5471" t="str">
        <f t="shared" si="342"/>
        <v>20%-40%</v>
      </c>
      <c r="AB5471">
        <f t="shared" si="343"/>
        <v>1.2853148900527332E-4</v>
      </c>
    </row>
    <row r="5472" spans="1:28" x14ac:dyDescent="0.25">
      <c r="A5472" t="s">
        <v>1216</v>
      </c>
      <c r="B5472" t="s">
        <v>1217</v>
      </c>
      <c r="C5472" t="s">
        <v>77</v>
      </c>
      <c r="D5472" t="s">
        <v>204</v>
      </c>
      <c r="E5472">
        <v>38</v>
      </c>
      <c r="F5472" t="s">
        <v>87</v>
      </c>
      <c r="G5472">
        <v>2019</v>
      </c>
      <c r="H5472" t="s">
        <v>15</v>
      </c>
      <c r="J5472" t="s">
        <v>80</v>
      </c>
      <c r="K5472">
        <v>84</v>
      </c>
      <c r="L5472" s="18">
        <v>43404</v>
      </c>
      <c r="M5472" s="18">
        <v>45961</v>
      </c>
      <c r="N5472" s="18">
        <v>43811</v>
      </c>
      <c r="O5472">
        <v>33530000</v>
      </c>
      <c r="P5472">
        <v>16765000</v>
      </c>
      <c r="Q5472">
        <v>16765000</v>
      </c>
      <c r="R5472">
        <v>380053</v>
      </c>
      <c r="S5472" t="s">
        <v>234</v>
      </c>
      <c r="T5472">
        <v>0.78688483201556159</v>
      </c>
      <c r="U5472">
        <v>-0.85216124758390532</v>
      </c>
      <c r="V5472">
        <v>0.52564408481904745</v>
      </c>
      <c r="W5472">
        <v>-0.41773823417216938</v>
      </c>
      <c r="X5472">
        <v>-0.72909773183379534</v>
      </c>
      <c r="Y5472" t="str">
        <f t="shared" si="340"/>
        <v>&gt;72</v>
      </c>
      <c r="Z5472" s="20">
        <f t="shared" si="341"/>
        <v>0.5</v>
      </c>
      <c r="AA5472" t="str">
        <f t="shared" si="342"/>
        <v>40%-60%</v>
      </c>
      <c r="AB5472">
        <f t="shared" si="343"/>
        <v>7.8807926470318655E-5</v>
      </c>
    </row>
    <row r="5473" spans="1:28" x14ac:dyDescent="0.25">
      <c r="A5473" t="s">
        <v>11770</v>
      </c>
      <c r="B5473" t="s">
        <v>11771</v>
      </c>
      <c r="C5473" t="s">
        <v>77</v>
      </c>
      <c r="D5473" t="s">
        <v>258</v>
      </c>
      <c r="E5473">
        <v>83</v>
      </c>
      <c r="F5473" t="s">
        <v>25</v>
      </c>
      <c r="G5473">
        <v>2020</v>
      </c>
      <c r="H5473" t="s">
        <v>25</v>
      </c>
      <c r="I5473" t="s">
        <v>84</v>
      </c>
      <c r="J5473" t="s">
        <v>80</v>
      </c>
      <c r="K5473">
        <v>48</v>
      </c>
      <c r="L5473" s="18">
        <v>43806</v>
      </c>
      <c r="M5473" s="18">
        <v>45119</v>
      </c>
      <c r="N5473" s="18">
        <v>44264</v>
      </c>
      <c r="O5473">
        <v>35990000</v>
      </c>
      <c r="P5473">
        <v>31990000</v>
      </c>
      <c r="Q5473">
        <v>4000000</v>
      </c>
      <c r="R5473">
        <v>952619</v>
      </c>
      <c r="S5473" t="s">
        <v>690</v>
      </c>
      <c r="T5473">
        <v>1.1628554841376451</v>
      </c>
      <c r="U5473">
        <v>0.74457223104928683</v>
      </c>
      <c r="V5473">
        <v>-1.203629716565615E-2</v>
      </c>
      <c r="W5473">
        <v>0.4909497769021382</v>
      </c>
      <c r="X5473">
        <v>-0.49705409964536651</v>
      </c>
      <c r="Y5473" t="str">
        <f t="shared" si="340"/>
        <v>37-48</v>
      </c>
      <c r="Z5473" s="20">
        <f t="shared" si="341"/>
        <v>0.88885801611558768</v>
      </c>
      <c r="AA5473" t="str">
        <f t="shared" si="342"/>
        <v>80%-100%</v>
      </c>
      <c r="AB5473">
        <f t="shared" si="343"/>
        <v>1.9753541770813147E-4</v>
      </c>
    </row>
    <row r="5474" spans="1:28" x14ac:dyDescent="0.25">
      <c r="A5474" t="s">
        <v>11772</v>
      </c>
      <c r="B5474" t="s">
        <v>11773</v>
      </c>
      <c r="C5474" t="s">
        <v>77</v>
      </c>
      <c r="D5474" t="s">
        <v>716</v>
      </c>
      <c r="E5474">
        <v>38</v>
      </c>
      <c r="F5474" t="s">
        <v>17</v>
      </c>
      <c r="G5474">
        <v>2021</v>
      </c>
      <c r="H5474" t="s">
        <v>110</v>
      </c>
      <c r="I5474" t="s">
        <v>84</v>
      </c>
      <c r="J5474" t="s">
        <v>80</v>
      </c>
      <c r="K5474">
        <v>60</v>
      </c>
      <c r="L5474" s="18">
        <v>44270</v>
      </c>
      <c r="M5474" s="18">
        <v>46096</v>
      </c>
      <c r="N5474" s="18">
        <v>44344</v>
      </c>
      <c r="O5474">
        <v>57163103</v>
      </c>
      <c r="P5474">
        <v>17163103</v>
      </c>
      <c r="Q5474">
        <v>40000000</v>
      </c>
      <c r="R5474">
        <v>472055</v>
      </c>
      <c r="S5474" t="s">
        <v>118</v>
      </c>
      <c r="T5474">
        <v>-0.46230797987394179</v>
      </c>
      <c r="U5474">
        <v>-1.672385633095036</v>
      </c>
      <c r="V5474">
        <v>-0.1462340800337556</v>
      </c>
      <c r="W5474">
        <v>-0.87867749863857447</v>
      </c>
      <c r="X5474">
        <v>-0.26501046745693763</v>
      </c>
      <c r="Y5474" t="str">
        <f t="shared" si="340"/>
        <v>49-60</v>
      </c>
      <c r="Z5474" s="20">
        <f t="shared" si="341"/>
        <v>0.30024792390993887</v>
      </c>
      <c r="AA5474" t="str">
        <f t="shared" si="342"/>
        <v>20%-40%</v>
      </c>
      <c r="AB5474">
        <f t="shared" si="343"/>
        <v>9.788549420724551E-5</v>
      </c>
    </row>
    <row r="5475" spans="1:28" x14ac:dyDescent="0.25">
      <c r="A5475" t="s">
        <v>11774</v>
      </c>
      <c r="B5475" t="s">
        <v>11775</v>
      </c>
      <c r="C5475" t="s">
        <v>77</v>
      </c>
      <c r="D5475" t="s">
        <v>239</v>
      </c>
      <c r="E5475">
        <v>59</v>
      </c>
      <c r="F5475" t="s">
        <v>117</v>
      </c>
      <c r="G5475">
        <v>2019</v>
      </c>
      <c r="H5475" t="s">
        <v>14</v>
      </c>
      <c r="J5475" t="s">
        <v>80</v>
      </c>
      <c r="K5475">
        <v>84</v>
      </c>
      <c r="L5475" s="18">
        <v>43454</v>
      </c>
      <c r="M5475" s="18">
        <v>46011</v>
      </c>
      <c r="N5475" s="18">
        <v>43508</v>
      </c>
      <c r="O5475">
        <v>42590000</v>
      </c>
      <c r="P5475">
        <v>14590000</v>
      </c>
      <c r="Q5475">
        <v>28000000</v>
      </c>
      <c r="R5475">
        <v>314125</v>
      </c>
      <c r="S5475" t="s">
        <v>164</v>
      </c>
      <c r="T5475">
        <v>3.4943527771394541E-2</v>
      </c>
      <c r="U5475">
        <v>-1.4986076415266949</v>
      </c>
      <c r="V5475">
        <v>0.2094661248883162</v>
      </c>
      <c r="W5475">
        <v>-0.72544186332735672</v>
      </c>
      <c r="X5475">
        <v>-1.11583711881451</v>
      </c>
      <c r="Y5475" t="str">
        <f t="shared" si="340"/>
        <v>&gt;72</v>
      </c>
      <c r="Z5475" s="20">
        <f t="shared" si="341"/>
        <v>0.34256867809344915</v>
      </c>
      <c r="AA5475" t="str">
        <f t="shared" si="342"/>
        <v>20%-40%</v>
      </c>
      <c r="AB5475">
        <f t="shared" si="343"/>
        <v>6.5137072730616123E-5</v>
      </c>
    </row>
    <row r="5476" spans="1:28" x14ac:dyDescent="0.25">
      <c r="A5476" t="s">
        <v>11776</v>
      </c>
      <c r="B5476" t="s">
        <v>11777</v>
      </c>
      <c r="C5476" t="s">
        <v>77</v>
      </c>
      <c r="D5476" t="s">
        <v>128</v>
      </c>
      <c r="E5476">
        <v>74</v>
      </c>
      <c r="F5476" t="s">
        <v>20</v>
      </c>
      <c r="G5476">
        <v>2017</v>
      </c>
      <c r="H5476" t="s">
        <v>20</v>
      </c>
      <c r="J5476" t="s">
        <v>80</v>
      </c>
      <c r="K5476">
        <v>60</v>
      </c>
      <c r="L5476" s="18">
        <v>42837</v>
      </c>
      <c r="M5476" s="18">
        <v>44899</v>
      </c>
      <c r="N5476" s="18">
        <v>43886</v>
      </c>
      <c r="O5476">
        <v>93900000</v>
      </c>
      <c r="P5476">
        <v>60000000</v>
      </c>
      <c r="Q5476">
        <v>33900000</v>
      </c>
      <c r="R5476">
        <v>1530636</v>
      </c>
      <c r="S5476" t="s">
        <v>294</v>
      </c>
      <c r="T5476">
        <v>1.2598801685562471</v>
      </c>
      <c r="U5476">
        <v>-0.28148960230749492</v>
      </c>
      <c r="V5476">
        <v>0.88134428974112011</v>
      </c>
      <c r="W5476">
        <v>0.73801560771630259</v>
      </c>
      <c r="X5476">
        <v>0.35377255171220601</v>
      </c>
      <c r="Y5476" t="str">
        <f t="shared" si="340"/>
        <v>49-60</v>
      </c>
      <c r="Z5476" s="20">
        <f t="shared" si="341"/>
        <v>0.63897763578274758</v>
      </c>
      <c r="AA5476" t="str">
        <f t="shared" si="342"/>
        <v>60%-80%</v>
      </c>
      <c r="AB5476">
        <f t="shared" si="343"/>
        <v>3.1739323026215468E-4</v>
      </c>
    </row>
    <row r="5477" spans="1:28" x14ac:dyDescent="0.25">
      <c r="A5477" t="s">
        <v>11778</v>
      </c>
      <c r="B5477" t="s">
        <v>11779</v>
      </c>
      <c r="C5477" t="s">
        <v>77</v>
      </c>
      <c r="D5477" t="s">
        <v>1188</v>
      </c>
      <c r="E5477">
        <v>49</v>
      </c>
      <c r="F5477" t="s">
        <v>117</v>
      </c>
      <c r="G5477">
        <v>2019</v>
      </c>
      <c r="H5477" t="s">
        <v>14</v>
      </c>
      <c r="J5477" t="s">
        <v>80</v>
      </c>
      <c r="K5477">
        <v>36</v>
      </c>
      <c r="L5477" s="18">
        <v>43230</v>
      </c>
      <c r="M5477" s="18">
        <v>44474</v>
      </c>
      <c r="N5477" s="18">
        <v>43755</v>
      </c>
      <c r="O5477">
        <v>43090000</v>
      </c>
      <c r="P5477">
        <v>21545000</v>
      </c>
      <c r="Q5477">
        <v>21545000</v>
      </c>
      <c r="R5477">
        <v>893380</v>
      </c>
      <c r="S5477" t="s">
        <v>81</v>
      </c>
      <c r="T5477">
        <v>1.5266980507074039</v>
      </c>
      <c r="U5477">
        <v>-0.85216124758390532</v>
      </c>
      <c r="V5477">
        <v>-1.3691602357946839</v>
      </c>
      <c r="W5477">
        <v>-0.75572475924124538</v>
      </c>
      <c r="X5477">
        <v>1.127251325673635</v>
      </c>
      <c r="Y5477" t="str">
        <f t="shared" si="340"/>
        <v>25-36</v>
      </c>
      <c r="Z5477" s="20">
        <f t="shared" si="341"/>
        <v>0.5</v>
      </c>
      <c r="AA5477" t="str">
        <f t="shared" si="342"/>
        <v>40%-60%</v>
      </c>
      <c r="AB5477">
        <f t="shared" si="343"/>
        <v>1.8525159740892267E-4</v>
      </c>
    </row>
    <row r="5478" spans="1:28" x14ac:dyDescent="0.25">
      <c r="A5478" t="s">
        <v>11780</v>
      </c>
      <c r="B5478" t="s">
        <v>11781</v>
      </c>
      <c r="C5478" t="s">
        <v>77</v>
      </c>
      <c r="D5478" t="s">
        <v>112</v>
      </c>
      <c r="E5478">
        <v>246</v>
      </c>
      <c r="F5478" t="s">
        <v>87</v>
      </c>
      <c r="G5478">
        <v>2019</v>
      </c>
      <c r="H5478" t="s">
        <v>15</v>
      </c>
      <c r="J5478" t="s">
        <v>80</v>
      </c>
      <c r="K5478">
        <v>84</v>
      </c>
      <c r="L5478" s="18">
        <v>43187</v>
      </c>
      <c r="M5478" s="18">
        <v>45744</v>
      </c>
      <c r="N5478" s="18">
        <v>44525</v>
      </c>
      <c r="O5478">
        <v>32280000</v>
      </c>
      <c r="P5478">
        <v>28980000</v>
      </c>
      <c r="Q5478">
        <v>3300000</v>
      </c>
      <c r="R5478">
        <v>610784</v>
      </c>
      <c r="S5478" t="s">
        <v>133</v>
      </c>
      <c r="T5478">
        <v>-0.85040671754835062</v>
      </c>
      <c r="U5478">
        <v>0.78116474241329692</v>
      </c>
      <c r="V5478">
        <v>-6.3107297843672375E-2</v>
      </c>
      <c r="W5478">
        <v>-0.21734206660207009</v>
      </c>
      <c r="X5478">
        <v>1.0499034482774929</v>
      </c>
      <c r="Y5478" t="str">
        <f t="shared" si="340"/>
        <v>&gt;72</v>
      </c>
      <c r="Z5478" s="20">
        <f t="shared" si="341"/>
        <v>0.89776951672862448</v>
      </c>
      <c r="AA5478" t="str">
        <f t="shared" si="342"/>
        <v>80%-100%</v>
      </c>
      <c r="AB5478">
        <f t="shared" si="343"/>
        <v>1.2665238943317673E-4</v>
      </c>
    </row>
    <row r="5479" spans="1:28" x14ac:dyDescent="0.25">
      <c r="A5479" t="s">
        <v>11782</v>
      </c>
      <c r="B5479" t="s">
        <v>11783</v>
      </c>
      <c r="C5479" t="s">
        <v>77</v>
      </c>
      <c r="D5479" t="s">
        <v>535</v>
      </c>
      <c r="E5479">
        <v>51</v>
      </c>
      <c r="F5479" t="s">
        <v>87</v>
      </c>
      <c r="G5479">
        <v>2019</v>
      </c>
      <c r="H5479" t="s">
        <v>15</v>
      </c>
      <c r="J5479" t="s">
        <v>80</v>
      </c>
      <c r="K5479">
        <v>72</v>
      </c>
      <c r="L5479" s="18">
        <v>43370</v>
      </c>
      <c r="M5479" s="18">
        <v>45562</v>
      </c>
      <c r="N5479" s="18">
        <v>43383</v>
      </c>
      <c r="O5479">
        <v>32990000</v>
      </c>
      <c r="P5479">
        <v>21915000</v>
      </c>
      <c r="Q5479">
        <v>11075000</v>
      </c>
      <c r="R5479">
        <v>490106</v>
      </c>
      <c r="S5479" t="s">
        <v>261</v>
      </c>
      <c r="T5479">
        <v>1.2113678263469461</v>
      </c>
      <c r="U5479">
        <v>-0.17754259313576581</v>
      </c>
      <c r="V5479">
        <v>-0.43369110596254429</v>
      </c>
      <c r="W5479">
        <v>0.30632832959722189</v>
      </c>
      <c r="X5479">
        <v>4.4381042127634142E-2</v>
      </c>
      <c r="Y5479" t="str">
        <f t="shared" si="340"/>
        <v>61-72</v>
      </c>
      <c r="Z5479" s="20">
        <f t="shared" si="341"/>
        <v>0.66429220976053349</v>
      </c>
      <c r="AA5479" t="str">
        <f t="shared" si="342"/>
        <v>60%-80%</v>
      </c>
      <c r="AB5479">
        <f t="shared" si="343"/>
        <v>1.0162855604524106E-4</v>
      </c>
    </row>
    <row r="5480" spans="1:28" x14ac:dyDescent="0.25">
      <c r="A5480" t="s">
        <v>11784</v>
      </c>
      <c r="B5480" t="s">
        <v>11785</v>
      </c>
      <c r="C5480" t="s">
        <v>77</v>
      </c>
      <c r="D5480" t="s">
        <v>239</v>
      </c>
      <c r="E5480">
        <v>48</v>
      </c>
      <c r="F5480" t="s">
        <v>17</v>
      </c>
      <c r="G5480">
        <v>2019</v>
      </c>
      <c r="H5480" t="s">
        <v>17</v>
      </c>
      <c r="J5480" t="s">
        <v>80</v>
      </c>
      <c r="K5480">
        <v>84</v>
      </c>
      <c r="L5480" s="18">
        <v>43461</v>
      </c>
      <c r="M5480" s="18">
        <v>46018</v>
      </c>
      <c r="N5480" s="18">
        <v>43833</v>
      </c>
      <c r="O5480">
        <v>57440000</v>
      </c>
      <c r="P5480">
        <v>32440000</v>
      </c>
      <c r="Q5480">
        <v>25000000</v>
      </c>
      <c r="R5480">
        <v>698437</v>
      </c>
      <c r="S5480" t="s">
        <v>407</v>
      </c>
      <c r="T5480">
        <v>1.1507273985853199</v>
      </c>
      <c r="U5480">
        <v>-0.58622968605681802</v>
      </c>
      <c r="V5480">
        <v>0.2094661248883162</v>
      </c>
      <c r="W5480">
        <v>-0.55218546339073693</v>
      </c>
      <c r="X5480">
        <v>-0.57440197704150942</v>
      </c>
      <c r="Y5480" t="str">
        <f t="shared" si="340"/>
        <v>&gt;72</v>
      </c>
      <c r="Z5480" s="20">
        <f t="shared" si="341"/>
        <v>0.56476323119777161</v>
      </c>
      <c r="AA5480" t="str">
        <f t="shared" si="342"/>
        <v>40%-60%</v>
      </c>
      <c r="AB5480">
        <f t="shared" si="343"/>
        <v>1.4482814696936995E-4</v>
      </c>
    </row>
    <row r="5481" spans="1:28" x14ac:dyDescent="0.25">
      <c r="A5481" t="s">
        <v>11786</v>
      </c>
      <c r="B5481" t="s">
        <v>11787</v>
      </c>
      <c r="C5481" t="s">
        <v>77</v>
      </c>
      <c r="D5481" t="s">
        <v>209</v>
      </c>
      <c r="E5481">
        <v>246</v>
      </c>
      <c r="F5481" t="s">
        <v>87</v>
      </c>
      <c r="G5481">
        <v>2019</v>
      </c>
      <c r="H5481" t="s">
        <v>15</v>
      </c>
      <c r="J5481" t="s">
        <v>80</v>
      </c>
      <c r="K5481">
        <v>24</v>
      </c>
      <c r="L5481" s="18">
        <v>43392</v>
      </c>
      <c r="M5481" s="18">
        <v>44123</v>
      </c>
      <c r="N5481" s="18">
        <v>43753</v>
      </c>
      <c r="O5481">
        <v>32490000</v>
      </c>
      <c r="P5481">
        <v>5490000</v>
      </c>
      <c r="Q5481">
        <v>27000000</v>
      </c>
      <c r="R5481">
        <v>267835</v>
      </c>
      <c r="S5481" t="s">
        <v>182</v>
      </c>
      <c r="T5481">
        <v>1.405417195184151</v>
      </c>
      <c r="U5481">
        <v>-2.2114198131327458</v>
      </c>
      <c r="V5481">
        <v>-6.7189590051072792E-2</v>
      </c>
      <c r="W5481">
        <v>-0.46323061830672829</v>
      </c>
      <c r="X5481">
        <v>1.436642835258207</v>
      </c>
      <c r="Y5481" t="str">
        <f t="shared" si="340"/>
        <v>&lt;=24</v>
      </c>
      <c r="Z5481" s="20">
        <f t="shared" si="341"/>
        <v>0.2</v>
      </c>
      <c r="AA5481" t="str">
        <f t="shared" si="342"/>
        <v>20%</v>
      </c>
      <c r="AB5481">
        <f t="shared" si="343"/>
        <v>5.553836171843874E-5</v>
      </c>
    </row>
    <row r="5482" spans="1:28" x14ac:dyDescent="0.25">
      <c r="A5482" t="s">
        <v>11788</v>
      </c>
      <c r="B5482" t="s">
        <v>11789</v>
      </c>
      <c r="C5482" t="s">
        <v>77</v>
      </c>
      <c r="D5482" t="s">
        <v>125</v>
      </c>
      <c r="E5482">
        <v>77</v>
      </c>
      <c r="F5482" t="s">
        <v>117</v>
      </c>
      <c r="G5482">
        <v>2021</v>
      </c>
      <c r="H5482" t="s">
        <v>29</v>
      </c>
      <c r="I5482" t="s">
        <v>84</v>
      </c>
      <c r="J5482" t="s">
        <v>80</v>
      </c>
      <c r="K5482">
        <v>72</v>
      </c>
      <c r="L5482" s="18">
        <v>44116</v>
      </c>
      <c r="M5482" s="18">
        <v>46366</v>
      </c>
      <c r="N5482" s="18">
        <v>44540</v>
      </c>
      <c r="O5482">
        <v>59390000</v>
      </c>
      <c r="P5482">
        <v>29695000</v>
      </c>
      <c r="Q5482">
        <v>29695000</v>
      </c>
      <c r="R5482">
        <v>787902</v>
      </c>
      <c r="S5482" t="s">
        <v>375</v>
      </c>
      <c r="T5482">
        <v>4.7071613323719813E-2</v>
      </c>
      <c r="U5482">
        <v>-0.85216124758390532</v>
      </c>
      <c r="V5482">
        <v>0.80229979975843724</v>
      </c>
      <c r="W5482">
        <v>3.9506700682350919</v>
      </c>
      <c r="X5482">
        <v>2.210121609219637</v>
      </c>
      <c r="Y5482" t="str">
        <f t="shared" si="340"/>
        <v>61-72</v>
      </c>
      <c r="Z5482" s="20">
        <f t="shared" si="341"/>
        <v>0.5</v>
      </c>
      <c r="AA5482" t="str">
        <f t="shared" si="342"/>
        <v>40%-60%</v>
      </c>
      <c r="AB5482">
        <f t="shared" si="343"/>
        <v>1.6337964147583893E-4</v>
      </c>
    </row>
    <row r="5483" spans="1:28" x14ac:dyDescent="0.25">
      <c r="A5483" t="s">
        <v>11790</v>
      </c>
      <c r="B5483" t="s">
        <v>11791</v>
      </c>
      <c r="C5483" t="s">
        <v>77</v>
      </c>
      <c r="D5483" t="s">
        <v>215</v>
      </c>
      <c r="E5483">
        <v>7</v>
      </c>
      <c r="F5483" t="s">
        <v>79</v>
      </c>
      <c r="G5483">
        <v>2018</v>
      </c>
      <c r="H5483" t="s">
        <v>13</v>
      </c>
      <c r="J5483" t="s">
        <v>80</v>
      </c>
      <c r="K5483">
        <v>36</v>
      </c>
      <c r="L5483" s="18">
        <v>42762</v>
      </c>
      <c r="M5483" s="18">
        <v>43857</v>
      </c>
      <c r="N5483" s="18">
        <v>43724</v>
      </c>
      <c r="O5483">
        <v>41140000</v>
      </c>
      <c r="P5483">
        <v>11140000</v>
      </c>
      <c r="Q5483">
        <v>30000000</v>
      </c>
      <c r="R5483">
        <v>398983</v>
      </c>
      <c r="S5483" t="s">
        <v>307</v>
      </c>
      <c r="T5483">
        <v>-1.0323280008332301</v>
      </c>
      <c r="U5483">
        <v>-1.7933761188568791</v>
      </c>
      <c r="V5483">
        <v>0.52564408481904745</v>
      </c>
      <c r="W5483">
        <v>-0.71124966002531942</v>
      </c>
      <c r="X5483">
        <v>0.58581618390063472</v>
      </c>
      <c r="Y5483" t="str">
        <f t="shared" si="340"/>
        <v>25-36</v>
      </c>
      <c r="Z5483" s="20">
        <f t="shared" si="341"/>
        <v>0.2707826932425863</v>
      </c>
      <c r="AA5483" t="str">
        <f t="shared" si="342"/>
        <v>20%-40%</v>
      </c>
      <c r="AB5483">
        <f t="shared" si="343"/>
        <v>8.2733258063762561E-5</v>
      </c>
    </row>
    <row r="5484" spans="1:28" x14ac:dyDescent="0.25">
      <c r="A5484" t="s">
        <v>11792</v>
      </c>
      <c r="B5484" t="s">
        <v>11793</v>
      </c>
      <c r="C5484" t="s">
        <v>77</v>
      </c>
      <c r="D5484" t="s">
        <v>373</v>
      </c>
      <c r="E5484">
        <v>236</v>
      </c>
      <c r="F5484" t="s">
        <v>87</v>
      </c>
      <c r="G5484">
        <v>2019</v>
      </c>
      <c r="H5484" t="s">
        <v>15</v>
      </c>
      <c r="J5484" t="s">
        <v>80</v>
      </c>
      <c r="K5484">
        <v>84</v>
      </c>
      <c r="L5484" s="18">
        <v>43159</v>
      </c>
      <c r="M5484" s="18">
        <v>45716</v>
      </c>
      <c r="N5484" s="18">
        <v>43882</v>
      </c>
      <c r="O5484">
        <v>33494100</v>
      </c>
      <c r="P5484">
        <v>31113679</v>
      </c>
      <c r="Q5484">
        <v>2380421</v>
      </c>
      <c r="R5484">
        <v>771301</v>
      </c>
      <c r="S5484" t="s">
        <v>710</v>
      </c>
      <c r="T5484">
        <v>0.88390951643416382</v>
      </c>
      <c r="U5484">
        <v>0.9091168694797811</v>
      </c>
      <c r="V5484">
        <v>-0.73840607347823151</v>
      </c>
      <c r="W5484">
        <v>-0.77032852316289269</v>
      </c>
      <c r="X5484">
        <v>-0.80644560922993824</v>
      </c>
      <c r="Y5484" t="str">
        <f t="shared" si="340"/>
        <v>&gt;72</v>
      </c>
      <c r="Z5484" s="20">
        <f t="shared" si="341"/>
        <v>0.92893013993509299</v>
      </c>
      <c r="AA5484" t="str">
        <f t="shared" si="342"/>
        <v>80%-100%</v>
      </c>
      <c r="AB5484">
        <f t="shared" si="343"/>
        <v>1.5993725215820756E-4</v>
      </c>
    </row>
    <row r="5485" spans="1:28" x14ac:dyDescent="0.25">
      <c r="A5485" t="s">
        <v>11794</v>
      </c>
      <c r="B5485" t="s">
        <v>11795</v>
      </c>
      <c r="C5485" t="s">
        <v>77</v>
      </c>
      <c r="D5485" t="s">
        <v>304</v>
      </c>
      <c r="E5485">
        <v>-1</v>
      </c>
      <c r="F5485" t="s">
        <v>87</v>
      </c>
      <c r="G5485">
        <v>2018</v>
      </c>
      <c r="H5485" t="s">
        <v>15</v>
      </c>
      <c r="J5485" t="s">
        <v>80</v>
      </c>
      <c r="K5485">
        <v>84</v>
      </c>
      <c r="L5485" s="18">
        <v>42850</v>
      </c>
      <c r="M5485" s="18">
        <v>45407</v>
      </c>
      <c r="N5485" s="18">
        <v>43150</v>
      </c>
      <c r="O5485">
        <v>34049550</v>
      </c>
      <c r="P5485">
        <v>17049550</v>
      </c>
      <c r="Q5485">
        <v>17000000</v>
      </c>
      <c r="R5485">
        <v>330201</v>
      </c>
      <c r="S5485" t="s">
        <v>171</v>
      </c>
      <c r="T5485">
        <v>0.60496354873068248</v>
      </c>
      <c r="U5485">
        <v>-0.84917350166678185</v>
      </c>
      <c r="V5485">
        <v>-0.1178073101012834</v>
      </c>
      <c r="W5485">
        <v>8.9932079132330506E-2</v>
      </c>
      <c r="X5485">
        <v>-1.0384892414183671</v>
      </c>
      <c r="Y5485" t="str">
        <f t="shared" si="340"/>
        <v>&gt;72</v>
      </c>
      <c r="Z5485" s="20">
        <f t="shared" si="341"/>
        <v>0.5007276160771581</v>
      </c>
      <c r="AA5485" t="str">
        <f t="shared" si="342"/>
        <v>40%-60%</v>
      </c>
      <c r="AB5485">
        <f t="shared" si="343"/>
        <v>6.8470597859839787E-5</v>
      </c>
    </row>
    <row r="5486" spans="1:28" x14ac:dyDescent="0.25">
      <c r="A5486" t="s">
        <v>11796</v>
      </c>
      <c r="B5486" t="s">
        <v>11797</v>
      </c>
      <c r="C5486" t="s">
        <v>77</v>
      </c>
      <c r="D5486" t="s">
        <v>86</v>
      </c>
      <c r="E5486">
        <v>60</v>
      </c>
      <c r="F5486" t="s">
        <v>79</v>
      </c>
      <c r="G5486">
        <v>2020</v>
      </c>
      <c r="H5486" t="s">
        <v>13</v>
      </c>
      <c r="I5486" t="s">
        <v>84</v>
      </c>
      <c r="J5486" t="s">
        <v>80</v>
      </c>
      <c r="K5486">
        <v>60</v>
      </c>
      <c r="L5486" s="18">
        <v>43636</v>
      </c>
      <c r="M5486" s="18">
        <v>45463</v>
      </c>
      <c r="N5486" s="18">
        <v>44510</v>
      </c>
      <c r="O5486">
        <v>38679300</v>
      </c>
      <c r="P5486">
        <v>14179300</v>
      </c>
      <c r="Q5486">
        <v>24500000</v>
      </c>
      <c r="R5486">
        <v>351236</v>
      </c>
      <c r="S5486" t="s">
        <v>191</v>
      </c>
      <c r="T5486">
        <v>-0.92317523086230224</v>
      </c>
      <c r="U5486">
        <v>-1.399986349038876</v>
      </c>
      <c r="V5486">
        <v>-0.6600232649211939</v>
      </c>
      <c r="W5486">
        <v>-0.11485185568877281</v>
      </c>
      <c r="X5486">
        <v>0.58581618390063472</v>
      </c>
      <c r="Y5486" t="str">
        <f t="shared" si="340"/>
        <v>49-60</v>
      </c>
      <c r="Z5486" s="20">
        <f t="shared" si="341"/>
        <v>0.36658626190236121</v>
      </c>
      <c r="AA5486" t="str">
        <f t="shared" si="342"/>
        <v>20%-40%</v>
      </c>
      <c r="AB5486">
        <f t="shared" si="343"/>
        <v>7.2832423008708909E-5</v>
      </c>
    </row>
    <row r="5487" spans="1:28" x14ac:dyDescent="0.25">
      <c r="A5487" t="s">
        <v>11798</v>
      </c>
      <c r="B5487" t="s">
        <v>11799</v>
      </c>
      <c r="C5487" t="s">
        <v>77</v>
      </c>
      <c r="D5487" t="s">
        <v>285</v>
      </c>
      <c r="E5487">
        <v>38</v>
      </c>
      <c r="F5487" t="s">
        <v>117</v>
      </c>
      <c r="G5487">
        <v>2018</v>
      </c>
      <c r="H5487" t="s">
        <v>14</v>
      </c>
      <c r="J5487" t="s">
        <v>80</v>
      </c>
      <c r="K5487">
        <v>36</v>
      </c>
      <c r="L5487" s="18">
        <v>42909</v>
      </c>
      <c r="M5487" s="18">
        <v>44005</v>
      </c>
      <c r="N5487" s="18">
        <v>43269</v>
      </c>
      <c r="O5487">
        <v>42850000</v>
      </c>
      <c r="P5487">
        <v>21850000</v>
      </c>
      <c r="Q5487">
        <v>21000000</v>
      </c>
      <c r="R5487">
        <v>773838</v>
      </c>
      <c r="S5487" t="s">
        <v>435</v>
      </c>
      <c r="T5487">
        <v>1.090086970823694</v>
      </c>
      <c r="U5487">
        <v>-0.81143452345246903</v>
      </c>
      <c r="V5487">
        <v>-0.8549908469104297</v>
      </c>
      <c r="W5487">
        <v>-0.33775175965467968</v>
      </c>
      <c r="X5487">
        <v>-0.4197062222492236</v>
      </c>
      <c r="Y5487" t="str">
        <f t="shared" si="340"/>
        <v>25-36</v>
      </c>
      <c r="Z5487" s="20">
        <f t="shared" si="341"/>
        <v>0.50991831971995327</v>
      </c>
      <c r="AA5487" t="str">
        <f t="shared" si="342"/>
        <v>40%-60%</v>
      </c>
      <c r="AB5487">
        <f t="shared" si="343"/>
        <v>1.6046332538866541E-4</v>
      </c>
    </row>
    <row r="5488" spans="1:28" x14ac:dyDescent="0.25">
      <c r="A5488" t="s">
        <v>11800</v>
      </c>
      <c r="B5488" t="s">
        <v>11801</v>
      </c>
      <c r="C5488" t="s">
        <v>77</v>
      </c>
      <c r="D5488" t="s">
        <v>276</v>
      </c>
      <c r="E5488">
        <v>38</v>
      </c>
      <c r="F5488" t="s">
        <v>87</v>
      </c>
      <c r="G5488">
        <v>2020</v>
      </c>
      <c r="H5488" t="s">
        <v>15</v>
      </c>
      <c r="I5488" t="s">
        <v>84</v>
      </c>
      <c r="J5488" t="s">
        <v>80</v>
      </c>
      <c r="K5488">
        <v>36</v>
      </c>
      <c r="L5488" s="18">
        <v>43596</v>
      </c>
      <c r="M5488" s="18">
        <v>44870</v>
      </c>
      <c r="N5488" s="18">
        <v>44215</v>
      </c>
      <c r="O5488">
        <v>34923350</v>
      </c>
      <c r="P5488">
        <v>10000000</v>
      </c>
      <c r="Q5488">
        <v>24923350</v>
      </c>
      <c r="R5488">
        <v>355829</v>
      </c>
      <c r="S5488" t="s">
        <v>763</v>
      </c>
      <c r="T5488">
        <v>-0.34102712435068899</v>
      </c>
      <c r="U5488">
        <v>-1.7294888789483771</v>
      </c>
      <c r="V5488">
        <v>-0.73906775490387622</v>
      </c>
      <c r="W5488">
        <v>-0.56056536865195861</v>
      </c>
      <c r="X5488">
        <v>0.81785981608906366</v>
      </c>
      <c r="Y5488" t="str">
        <f t="shared" si="340"/>
        <v>25-36</v>
      </c>
      <c r="Z5488" s="20">
        <f t="shared" si="341"/>
        <v>0.2863413733218606</v>
      </c>
      <c r="AA5488" t="str">
        <f t="shared" si="342"/>
        <v>20%-40%</v>
      </c>
      <c r="AB5488">
        <f t="shared" si="343"/>
        <v>7.3784829137007259E-5</v>
      </c>
    </row>
    <row r="5489" spans="1:28" x14ac:dyDescent="0.25">
      <c r="A5489" t="s">
        <v>11802</v>
      </c>
      <c r="B5489" t="s">
        <v>11803</v>
      </c>
      <c r="C5489" t="s">
        <v>77</v>
      </c>
      <c r="D5489" t="s">
        <v>993</v>
      </c>
      <c r="E5489">
        <v>252</v>
      </c>
      <c r="F5489" t="s">
        <v>142</v>
      </c>
      <c r="G5489">
        <v>2017</v>
      </c>
      <c r="H5489" t="s">
        <v>143</v>
      </c>
      <c r="J5489" t="s">
        <v>80</v>
      </c>
      <c r="K5489">
        <v>84</v>
      </c>
      <c r="L5489" s="18">
        <v>42761</v>
      </c>
      <c r="M5489" s="18">
        <v>45317</v>
      </c>
      <c r="N5489" s="18">
        <v>42928</v>
      </c>
      <c r="O5489">
        <v>32290000</v>
      </c>
      <c r="P5489">
        <v>29000000</v>
      </c>
      <c r="Q5489">
        <v>3290000</v>
      </c>
      <c r="R5489">
        <v>659521</v>
      </c>
      <c r="S5489" t="s">
        <v>403</v>
      </c>
      <c r="T5489">
        <v>0.85965334532951332</v>
      </c>
      <c r="U5489">
        <v>0.78256641231495983</v>
      </c>
      <c r="V5489">
        <v>0.44659959483636458</v>
      </c>
      <c r="W5489">
        <v>-9.1821388080609537E-2</v>
      </c>
      <c r="X5489">
        <v>2.0554258544273512</v>
      </c>
      <c r="Y5489" t="str">
        <f t="shared" si="340"/>
        <v>&gt;72</v>
      </c>
      <c r="Z5489" s="20">
        <f t="shared" si="341"/>
        <v>0.89811087023846392</v>
      </c>
      <c r="AA5489" t="str">
        <f t="shared" si="342"/>
        <v>80%-100%</v>
      </c>
      <c r="AB5489">
        <f t="shared" si="343"/>
        <v>1.3675851124351349E-4</v>
      </c>
    </row>
    <row r="5490" spans="1:28" x14ac:dyDescent="0.25">
      <c r="A5490" t="s">
        <v>11804</v>
      </c>
      <c r="B5490" t="s">
        <v>11805</v>
      </c>
      <c r="C5490" t="s">
        <v>77</v>
      </c>
      <c r="D5490" t="s">
        <v>463</v>
      </c>
      <c r="E5490">
        <v>50</v>
      </c>
      <c r="F5490" t="s">
        <v>117</v>
      </c>
      <c r="G5490">
        <v>2018</v>
      </c>
      <c r="H5490" t="s">
        <v>14</v>
      </c>
      <c r="J5490" t="s">
        <v>80</v>
      </c>
      <c r="K5490">
        <v>60</v>
      </c>
      <c r="L5490" s="18">
        <v>43130</v>
      </c>
      <c r="M5490" s="18">
        <v>44956</v>
      </c>
      <c r="N5490" s="18">
        <v>44195</v>
      </c>
      <c r="O5490">
        <v>43650000</v>
      </c>
      <c r="P5490">
        <v>26000000</v>
      </c>
      <c r="Q5490">
        <v>17650000</v>
      </c>
      <c r="R5490">
        <v>690506</v>
      </c>
      <c r="S5490" t="s">
        <v>109</v>
      </c>
      <c r="T5490">
        <v>0.87178143088183857</v>
      </c>
      <c r="U5490">
        <v>-0.4594135869837388</v>
      </c>
      <c r="V5490">
        <v>0.52564408481904745</v>
      </c>
      <c r="W5490">
        <v>-0.27446435727786811</v>
      </c>
      <c r="X5490">
        <v>-0.72909773183379534</v>
      </c>
      <c r="Y5490" t="str">
        <f t="shared" si="340"/>
        <v>49-60</v>
      </c>
      <c r="Z5490" s="20">
        <f t="shared" si="341"/>
        <v>0.59564719358533791</v>
      </c>
      <c r="AA5490" t="str">
        <f t="shared" si="342"/>
        <v>40%-60%</v>
      </c>
      <c r="AB5490">
        <f t="shared" si="343"/>
        <v>1.4318357196315741E-4</v>
      </c>
    </row>
    <row r="5491" spans="1:28" x14ac:dyDescent="0.25">
      <c r="A5491" t="s">
        <v>11806</v>
      </c>
      <c r="B5491" t="s">
        <v>11807</v>
      </c>
      <c r="C5491" t="s">
        <v>77</v>
      </c>
      <c r="D5491" t="s">
        <v>246</v>
      </c>
      <c r="E5491">
        <v>74</v>
      </c>
      <c r="F5491" t="s">
        <v>79</v>
      </c>
      <c r="G5491">
        <v>2020</v>
      </c>
      <c r="H5491" t="s">
        <v>13</v>
      </c>
      <c r="I5491" t="s">
        <v>84</v>
      </c>
      <c r="J5491" t="s">
        <v>80</v>
      </c>
      <c r="K5491">
        <v>84</v>
      </c>
      <c r="L5491" s="18">
        <v>43579</v>
      </c>
      <c r="M5491" s="18">
        <v>46136</v>
      </c>
      <c r="N5491" s="18">
        <v>44124</v>
      </c>
      <c r="O5491">
        <v>35640000</v>
      </c>
      <c r="P5491">
        <v>20640000</v>
      </c>
      <c r="Q5491">
        <v>15000000</v>
      </c>
      <c r="R5491">
        <v>413729</v>
      </c>
      <c r="S5491" t="s">
        <v>168</v>
      </c>
      <c r="T5491">
        <v>0.20473672550394839</v>
      </c>
      <c r="U5491">
        <v>-0.52725894588255162</v>
      </c>
      <c r="V5491">
        <v>0.28851061487099899</v>
      </c>
      <c r="W5491">
        <v>-0.953539379634468</v>
      </c>
      <c r="X5491">
        <v>-0.96114136402222416</v>
      </c>
      <c r="Y5491" t="str">
        <f t="shared" si="340"/>
        <v>&gt;72</v>
      </c>
      <c r="Z5491" s="20">
        <f t="shared" si="341"/>
        <v>0.57912457912457915</v>
      </c>
      <c r="AA5491" t="str">
        <f t="shared" si="342"/>
        <v>40%-60%</v>
      </c>
      <c r="AB5491">
        <f t="shared" si="343"/>
        <v>8.5790993915686682E-5</v>
      </c>
    </row>
    <row r="5492" spans="1:28" x14ac:dyDescent="0.25">
      <c r="A5492" t="s">
        <v>11808</v>
      </c>
      <c r="B5492" t="s">
        <v>11809</v>
      </c>
      <c r="C5492" t="s">
        <v>77</v>
      </c>
      <c r="D5492" t="s">
        <v>177</v>
      </c>
      <c r="E5492">
        <v>7</v>
      </c>
      <c r="F5492" t="s">
        <v>117</v>
      </c>
      <c r="G5492">
        <v>2019</v>
      </c>
      <c r="H5492" t="s">
        <v>14</v>
      </c>
      <c r="I5492" t="s">
        <v>84</v>
      </c>
      <c r="J5492" t="s">
        <v>80</v>
      </c>
      <c r="K5492">
        <v>72</v>
      </c>
      <c r="L5492" s="18">
        <v>43553</v>
      </c>
      <c r="M5492" s="18">
        <v>45745</v>
      </c>
      <c r="N5492" s="18">
        <v>43901</v>
      </c>
      <c r="O5492">
        <v>51000000</v>
      </c>
      <c r="P5492">
        <v>25500000</v>
      </c>
      <c r="Q5492">
        <v>25500000</v>
      </c>
      <c r="R5492">
        <v>653401</v>
      </c>
      <c r="S5492" t="s">
        <v>403</v>
      </c>
      <c r="T5492">
        <v>0.99306228640509131</v>
      </c>
      <c r="U5492">
        <v>-0.85216124758390532</v>
      </c>
      <c r="V5492">
        <v>-6.7189590051072792E-2</v>
      </c>
      <c r="W5492">
        <v>-0.1851022663226807</v>
      </c>
      <c r="X5492">
        <v>0.74051193869292065</v>
      </c>
      <c r="Y5492" t="str">
        <f t="shared" si="340"/>
        <v>61-72</v>
      </c>
      <c r="Z5492" s="20">
        <f t="shared" si="341"/>
        <v>0.5</v>
      </c>
      <c r="AA5492" t="str">
        <f t="shared" si="342"/>
        <v>40%-60%</v>
      </c>
      <c r="AB5492">
        <f t="shared" si="343"/>
        <v>1.3548946584721785E-4</v>
      </c>
    </row>
    <row r="5493" spans="1:28" x14ac:dyDescent="0.25">
      <c r="A5493" t="s">
        <v>11810</v>
      </c>
      <c r="B5493" t="s">
        <v>11811</v>
      </c>
      <c r="C5493" t="s">
        <v>77</v>
      </c>
      <c r="D5493" t="s">
        <v>258</v>
      </c>
      <c r="E5493">
        <v>62</v>
      </c>
      <c r="F5493" t="s">
        <v>25</v>
      </c>
      <c r="G5493">
        <v>2020</v>
      </c>
      <c r="H5493" t="s">
        <v>25</v>
      </c>
      <c r="I5493" t="s">
        <v>84</v>
      </c>
      <c r="J5493" t="s">
        <v>80</v>
      </c>
      <c r="K5493">
        <v>84</v>
      </c>
      <c r="L5493" s="18">
        <v>43676</v>
      </c>
      <c r="M5493" s="18">
        <v>46233</v>
      </c>
      <c r="N5493" s="18">
        <v>44454</v>
      </c>
      <c r="O5493">
        <v>36470000</v>
      </c>
      <c r="P5493">
        <v>36470000</v>
      </c>
      <c r="Q5493">
        <v>0</v>
      </c>
      <c r="R5493">
        <v>791774</v>
      </c>
      <c r="S5493" t="s">
        <v>166</v>
      </c>
      <c r="T5493">
        <v>0.66560397649230885</v>
      </c>
      <c r="U5493">
        <v>1.2009447865714571</v>
      </c>
      <c r="V5493">
        <v>0.31652161078616259</v>
      </c>
      <c r="W5493">
        <v>-0.39032630548378638</v>
      </c>
      <c r="X5493">
        <v>-0.65174985443765243</v>
      </c>
      <c r="Y5493" t="str">
        <f t="shared" si="340"/>
        <v>&gt;72</v>
      </c>
      <c r="Z5493" s="20">
        <f t="shared" si="341"/>
        <v>1</v>
      </c>
      <c r="AA5493" t="str">
        <f t="shared" si="342"/>
        <v>80%-100%</v>
      </c>
      <c r="AB5493">
        <f t="shared" si="343"/>
        <v>1.6418254078539069E-4</v>
      </c>
    </row>
    <row r="5494" spans="1:28" x14ac:dyDescent="0.25">
      <c r="A5494" t="s">
        <v>11812</v>
      </c>
      <c r="B5494" t="s">
        <v>11813</v>
      </c>
      <c r="C5494" t="s">
        <v>77</v>
      </c>
      <c r="D5494" t="s">
        <v>535</v>
      </c>
      <c r="E5494">
        <v>51</v>
      </c>
      <c r="F5494" t="s">
        <v>17</v>
      </c>
      <c r="G5494">
        <v>2019</v>
      </c>
      <c r="H5494" t="s">
        <v>17</v>
      </c>
      <c r="J5494" t="s">
        <v>80</v>
      </c>
      <c r="K5494">
        <v>24</v>
      </c>
      <c r="L5494" s="18">
        <v>43371</v>
      </c>
      <c r="M5494" s="18">
        <v>44102</v>
      </c>
      <c r="N5494" s="18">
        <v>43994</v>
      </c>
      <c r="O5494">
        <v>49490000</v>
      </c>
      <c r="P5494">
        <v>10000000</v>
      </c>
      <c r="Q5494">
        <v>39490000</v>
      </c>
      <c r="R5494">
        <v>444351</v>
      </c>
      <c r="S5494" t="s">
        <v>261</v>
      </c>
      <c r="T5494">
        <v>1.4903137940504281</v>
      </c>
      <c r="U5494">
        <v>-2.0755618729070342</v>
      </c>
      <c r="V5494">
        <v>-4.4146365390986242</v>
      </c>
      <c r="W5494">
        <v>-7.9111466816619486E-2</v>
      </c>
      <c r="X5494">
        <v>-0.1103147126646518</v>
      </c>
      <c r="Y5494" t="str">
        <f t="shared" si="340"/>
        <v>&lt;=24</v>
      </c>
      <c r="Z5494" s="20">
        <f t="shared" si="341"/>
        <v>0.2020610224287735</v>
      </c>
      <c r="AA5494" t="str">
        <f t="shared" si="342"/>
        <v>20%-40%</v>
      </c>
      <c r="AB5494">
        <f t="shared" si="343"/>
        <v>9.2140782825060101E-5</v>
      </c>
    </row>
    <row r="5495" spans="1:28" x14ac:dyDescent="0.25">
      <c r="A5495" t="s">
        <v>11814</v>
      </c>
      <c r="B5495" t="s">
        <v>11815</v>
      </c>
      <c r="C5495" t="s">
        <v>77</v>
      </c>
      <c r="D5495" t="s">
        <v>442</v>
      </c>
      <c r="E5495">
        <v>61</v>
      </c>
      <c r="F5495" t="s">
        <v>117</v>
      </c>
      <c r="G5495">
        <v>2020</v>
      </c>
      <c r="H5495" t="s">
        <v>29</v>
      </c>
      <c r="I5495" t="s">
        <v>84</v>
      </c>
      <c r="J5495" t="s">
        <v>80</v>
      </c>
      <c r="K5495">
        <v>84</v>
      </c>
      <c r="L5495" s="18">
        <v>43880</v>
      </c>
      <c r="M5495" s="18">
        <v>46437</v>
      </c>
      <c r="N5495" s="18">
        <v>44463</v>
      </c>
      <c r="O5495">
        <v>48670000</v>
      </c>
      <c r="P5495">
        <v>43803000</v>
      </c>
      <c r="Q5495">
        <v>4867000</v>
      </c>
      <c r="R5495">
        <v>969456</v>
      </c>
      <c r="S5495" t="s">
        <v>146</v>
      </c>
      <c r="T5495">
        <v>-2.3906735826936609</v>
      </c>
      <c r="U5495">
        <v>0.79032357974038436</v>
      </c>
      <c r="V5495">
        <v>0.56516632981038883</v>
      </c>
      <c r="W5495">
        <v>-0.19942092494413041</v>
      </c>
      <c r="X5495">
        <v>-1.270532873606796</v>
      </c>
      <c r="Y5495" t="str">
        <f t="shared" si="340"/>
        <v>&gt;72</v>
      </c>
      <c r="Z5495" s="20">
        <f t="shared" si="341"/>
        <v>0.9</v>
      </c>
      <c r="AA5495" t="str">
        <f t="shared" si="342"/>
        <v>80%-100%</v>
      </c>
      <c r="AB5495">
        <f t="shared" si="343"/>
        <v>2.0102674407045663E-4</v>
      </c>
    </row>
    <row r="5496" spans="1:28" x14ac:dyDescent="0.25">
      <c r="A5496" t="s">
        <v>11816</v>
      </c>
      <c r="B5496" t="s">
        <v>11817</v>
      </c>
      <c r="C5496" t="s">
        <v>77</v>
      </c>
      <c r="D5496" t="s">
        <v>181</v>
      </c>
      <c r="E5496">
        <v>60</v>
      </c>
      <c r="F5496" t="s">
        <v>25</v>
      </c>
      <c r="G5496">
        <v>2021</v>
      </c>
      <c r="H5496" t="s">
        <v>25</v>
      </c>
      <c r="I5496" t="s">
        <v>84</v>
      </c>
      <c r="J5496" t="s">
        <v>80</v>
      </c>
      <c r="K5496">
        <v>84</v>
      </c>
      <c r="L5496" s="18">
        <v>44006</v>
      </c>
      <c r="M5496" s="18">
        <v>46562</v>
      </c>
      <c r="N5496" s="18">
        <v>44428</v>
      </c>
      <c r="O5496">
        <v>37990000</v>
      </c>
      <c r="P5496">
        <v>37990000</v>
      </c>
      <c r="Q5496">
        <v>0</v>
      </c>
      <c r="R5496">
        <v>1040137</v>
      </c>
      <c r="S5496" t="s">
        <v>365</v>
      </c>
      <c r="T5496">
        <v>-0.40166755211231542</v>
      </c>
      <c r="U5496">
        <v>1.2009447865714571</v>
      </c>
      <c r="V5496">
        <v>0.44659959483636458</v>
      </c>
      <c r="W5496">
        <v>-0.70925823767236751</v>
      </c>
      <c r="X5496">
        <v>-1.7346201379836541</v>
      </c>
      <c r="Y5496" t="str">
        <f t="shared" si="340"/>
        <v>&gt;72</v>
      </c>
      <c r="Z5496" s="20">
        <f t="shared" si="341"/>
        <v>1</v>
      </c>
      <c r="AA5496" t="str">
        <f t="shared" si="342"/>
        <v>80%-100%</v>
      </c>
      <c r="AB5496">
        <f t="shared" si="343"/>
        <v>2.15683181595877E-4</v>
      </c>
    </row>
    <row r="5497" spans="1:28" x14ac:dyDescent="0.25">
      <c r="A5497" t="s">
        <v>11818</v>
      </c>
      <c r="B5497" t="s">
        <v>11819</v>
      </c>
      <c r="C5497" t="s">
        <v>77</v>
      </c>
      <c r="D5497" t="s">
        <v>209</v>
      </c>
      <c r="E5497">
        <v>38</v>
      </c>
      <c r="F5497" t="s">
        <v>79</v>
      </c>
      <c r="G5497">
        <v>2019</v>
      </c>
      <c r="H5497" t="s">
        <v>13</v>
      </c>
      <c r="J5497" t="s">
        <v>80</v>
      </c>
      <c r="K5497">
        <v>84</v>
      </c>
      <c r="L5497" s="18">
        <v>43403</v>
      </c>
      <c r="M5497" s="18">
        <v>45960</v>
      </c>
      <c r="N5497" s="18">
        <v>44480</v>
      </c>
      <c r="O5497">
        <v>41022150</v>
      </c>
      <c r="P5497">
        <v>24000000</v>
      </c>
      <c r="Q5497">
        <v>17022150</v>
      </c>
      <c r="R5497">
        <v>489108</v>
      </c>
      <c r="S5497" t="s">
        <v>490</v>
      </c>
      <c r="T5497">
        <v>0.8111410031202122</v>
      </c>
      <c r="U5497">
        <v>-0.50292879778712518</v>
      </c>
      <c r="V5497">
        <v>0.48612183982770601</v>
      </c>
      <c r="W5497">
        <v>-0.28991547141069651</v>
      </c>
      <c r="X5497">
        <v>-0.1103147126646518</v>
      </c>
      <c r="Y5497" t="str">
        <f t="shared" si="340"/>
        <v>&gt;72</v>
      </c>
      <c r="Z5497" s="20">
        <f t="shared" si="341"/>
        <v>0.58504978408006403</v>
      </c>
      <c r="AA5497" t="str">
        <f t="shared" si="342"/>
        <v>40%-60%</v>
      </c>
      <c r="AB5497">
        <f t="shared" si="343"/>
        <v>1.0142161040708695E-4</v>
      </c>
    </row>
    <row r="5498" spans="1:28" x14ac:dyDescent="0.25">
      <c r="A5498" t="s">
        <v>11820</v>
      </c>
      <c r="B5498" t="s">
        <v>11821</v>
      </c>
      <c r="C5498" t="s">
        <v>77</v>
      </c>
      <c r="D5498" t="s">
        <v>404</v>
      </c>
      <c r="E5498">
        <v>59</v>
      </c>
      <c r="F5498" t="s">
        <v>17</v>
      </c>
      <c r="G5498">
        <v>2020</v>
      </c>
      <c r="H5498" t="s">
        <v>17</v>
      </c>
      <c r="I5498" t="s">
        <v>84</v>
      </c>
      <c r="J5498" t="s">
        <v>80</v>
      </c>
      <c r="K5498">
        <v>72</v>
      </c>
      <c r="L5498" s="18">
        <v>43825</v>
      </c>
      <c r="M5498" s="18">
        <v>46017</v>
      </c>
      <c r="N5498" s="18">
        <v>44014</v>
      </c>
      <c r="O5498">
        <v>66490000</v>
      </c>
      <c r="P5498">
        <v>28490000</v>
      </c>
      <c r="Q5498">
        <v>38000000</v>
      </c>
      <c r="R5498">
        <v>604074</v>
      </c>
      <c r="S5498" t="s">
        <v>287</v>
      </c>
      <c r="T5498">
        <v>-0.11059349885650881</v>
      </c>
      <c r="U5498">
        <v>-1.1458150058154819</v>
      </c>
      <c r="V5498">
        <v>-0.1462340800337556</v>
      </c>
      <c r="W5498">
        <v>3.918466331205709E-2</v>
      </c>
      <c r="X5498">
        <v>-0.65174985443765243</v>
      </c>
      <c r="Y5498" t="str">
        <f t="shared" si="340"/>
        <v>61-72</v>
      </c>
      <c r="Z5498" s="20">
        <f t="shared" si="341"/>
        <v>0.42848548653932922</v>
      </c>
      <c r="AA5498" t="str">
        <f t="shared" si="342"/>
        <v>40%-60%</v>
      </c>
      <c r="AB5498">
        <f t="shared" si="343"/>
        <v>1.252610014251467E-4</v>
      </c>
    </row>
    <row r="5499" spans="1:28" x14ac:dyDescent="0.25">
      <c r="A5499" t="s">
        <v>11822</v>
      </c>
      <c r="B5499" t="s">
        <v>11823</v>
      </c>
      <c r="C5499" t="s">
        <v>77</v>
      </c>
      <c r="D5499" t="s">
        <v>282</v>
      </c>
      <c r="E5499">
        <v>62</v>
      </c>
      <c r="F5499" t="s">
        <v>117</v>
      </c>
      <c r="G5499">
        <v>2020</v>
      </c>
      <c r="H5499" t="s">
        <v>14</v>
      </c>
      <c r="I5499" t="s">
        <v>84</v>
      </c>
      <c r="J5499" t="s">
        <v>80</v>
      </c>
      <c r="K5499">
        <v>72</v>
      </c>
      <c r="L5499" s="18">
        <v>43766</v>
      </c>
      <c r="M5499" s="18">
        <v>45958</v>
      </c>
      <c r="N5499" s="18">
        <v>44216</v>
      </c>
      <c r="O5499">
        <v>50700000</v>
      </c>
      <c r="P5499">
        <v>25350000</v>
      </c>
      <c r="Q5499">
        <v>25350000</v>
      </c>
      <c r="R5499">
        <v>625804</v>
      </c>
      <c r="S5499" t="s">
        <v>166</v>
      </c>
      <c r="T5499">
        <v>5.9199698876045093E-2</v>
      </c>
      <c r="U5499">
        <v>-0.85216124758390532</v>
      </c>
      <c r="V5499">
        <v>1.185489993161002E-2</v>
      </c>
      <c r="W5499">
        <v>0.58997225769149519</v>
      </c>
      <c r="X5499">
        <v>1.823382222238922</v>
      </c>
      <c r="Y5499" t="str">
        <f t="shared" si="340"/>
        <v>61-72</v>
      </c>
      <c r="Z5499" s="20">
        <f t="shared" si="341"/>
        <v>0.5</v>
      </c>
      <c r="AA5499" t="str">
        <f t="shared" si="342"/>
        <v>40%-60%</v>
      </c>
      <c r="AB5499">
        <f t="shared" si="343"/>
        <v>1.2976694202343172E-4</v>
      </c>
    </row>
    <row r="5500" spans="1:28" x14ac:dyDescent="0.25">
      <c r="A5500" t="s">
        <v>11824</v>
      </c>
      <c r="B5500" t="s">
        <v>11825</v>
      </c>
      <c r="C5500" t="s">
        <v>77</v>
      </c>
      <c r="D5500" t="s">
        <v>212</v>
      </c>
      <c r="E5500">
        <v>61</v>
      </c>
      <c r="F5500" t="s">
        <v>117</v>
      </c>
      <c r="G5500">
        <v>2018</v>
      </c>
      <c r="H5500" t="s">
        <v>14</v>
      </c>
      <c r="J5500" t="s">
        <v>80</v>
      </c>
      <c r="K5500">
        <v>24</v>
      </c>
      <c r="L5500" s="18">
        <v>42992</v>
      </c>
      <c r="M5500" s="18">
        <v>43722</v>
      </c>
      <c r="N5500" s="18">
        <v>43367</v>
      </c>
      <c r="O5500">
        <v>45700000</v>
      </c>
      <c r="P5500">
        <v>15700000</v>
      </c>
      <c r="Q5500">
        <v>30000000</v>
      </c>
      <c r="R5500">
        <v>771264</v>
      </c>
      <c r="S5500" t="s">
        <v>255</v>
      </c>
      <c r="T5500">
        <v>1.5266980507074039</v>
      </c>
      <c r="U5500">
        <v>-1.4945992407659989</v>
      </c>
      <c r="V5500">
        <v>0.16994387989697479</v>
      </c>
      <c r="W5500">
        <v>0.72480781426888841</v>
      </c>
      <c r="X5500">
        <v>2.1327737318234941</v>
      </c>
      <c r="Y5500" t="str">
        <f t="shared" si="340"/>
        <v>&lt;=24</v>
      </c>
      <c r="Z5500" s="20">
        <f t="shared" si="341"/>
        <v>0.34354485776805249</v>
      </c>
      <c r="AA5500" t="str">
        <f t="shared" si="342"/>
        <v>20%-40%</v>
      </c>
      <c r="AB5500">
        <f t="shared" si="343"/>
        <v>1.5992957982492929E-4</v>
      </c>
    </row>
    <row r="5501" spans="1:28" x14ac:dyDescent="0.25">
      <c r="A5501" t="s">
        <v>11826</v>
      </c>
      <c r="B5501" t="s">
        <v>11827</v>
      </c>
      <c r="C5501" t="s">
        <v>77</v>
      </c>
      <c r="D5501" t="s">
        <v>442</v>
      </c>
      <c r="E5501">
        <v>61</v>
      </c>
      <c r="F5501" t="s">
        <v>79</v>
      </c>
      <c r="G5501">
        <v>2020</v>
      </c>
      <c r="H5501" t="s">
        <v>26</v>
      </c>
      <c r="I5501" t="s">
        <v>84</v>
      </c>
      <c r="J5501" t="s">
        <v>80</v>
      </c>
      <c r="K5501">
        <v>84</v>
      </c>
      <c r="L5501" s="18">
        <v>43854</v>
      </c>
      <c r="M5501" s="18">
        <v>46411</v>
      </c>
      <c r="N5501" s="18">
        <v>44557</v>
      </c>
      <c r="O5501">
        <v>37316550</v>
      </c>
      <c r="P5501">
        <v>27316550</v>
      </c>
      <c r="Q5501">
        <v>10000000</v>
      </c>
      <c r="R5501">
        <v>562220</v>
      </c>
      <c r="S5501" t="s">
        <v>146</v>
      </c>
      <c r="T5501">
        <v>-1.978318673914601</v>
      </c>
      <c r="U5501">
        <v>0.1005718774170135</v>
      </c>
      <c r="V5501">
        <v>0.60468857480173022</v>
      </c>
      <c r="W5501">
        <v>-0.64342911656573842</v>
      </c>
      <c r="X5501">
        <v>-1.270532873606796</v>
      </c>
      <c r="Y5501" t="str">
        <f t="shared" si="340"/>
        <v>&gt;72</v>
      </c>
      <c r="Z5501" s="20">
        <f t="shared" si="341"/>
        <v>0.73202238684980259</v>
      </c>
      <c r="AA5501" t="str">
        <f t="shared" si="342"/>
        <v>60%-80%</v>
      </c>
      <c r="AB5501">
        <f t="shared" si="343"/>
        <v>1.1658214096492478E-4</v>
      </c>
    </row>
    <row r="5502" spans="1:28" x14ac:dyDescent="0.25">
      <c r="A5502" t="s">
        <v>11828</v>
      </c>
      <c r="B5502" t="s">
        <v>11829</v>
      </c>
      <c r="C5502" t="s">
        <v>77</v>
      </c>
      <c r="D5502" t="s">
        <v>749</v>
      </c>
      <c r="E5502">
        <v>49</v>
      </c>
      <c r="F5502" t="s">
        <v>17</v>
      </c>
      <c r="G5502">
        <v>2020</v>
      </c>
      <c r="H5502" t="s">
        <v>110</v>
      </c>
      <c r="I5502" t="s">
        <v>84</v>
      </c>
      <c r="J5502" t="s">
        <v>80</v>
      </c>
      <c r="K5502">
        <v>24</v>
      </c>
      <c r="L5502" s="18">
        <v>43534</v>
      </c>
      <c r="M5502" s="18">
        <v>44472</v>
      </c>
      <c r="N5502" s="18">
        <v>44357</v>
      </c>
      <c r="O5502">
        <v>58300000</v>
      </c>
      <c r="P5502">
        <v>12500000</v>
      </c>
      <c r="Q5502">
        <v>45800000</v>
      </c>
      <c r="R5502">
        <v>555433</v>
      </c>
      <c r="S5502" t="s">
        <v>118</v>
      </c>
      <c r="T5502">
        <v>0.43517035099812862</v>
      </c>
      <c r="U5502">
        <v>-2.0248616067155281</v>
      </c>
      <c r="V5502">
        <v>-4.4146365390986242</v>
      </c>
      <c r="W5502">
        <v>-0.79802257001794386</v>
      </c>
      <c r="X5502">
        <v>1.127251325673635</v>
      </c>
      <c r="Y5502" t="str">
        <f t="shared" si="340"/>
        <v>&lt;=24</v>
      </c>
      <c r="Z5502" s="20">
        <f t="shared" si="341"/>
        <v>0.21440823327615779</v>
      </c>
      <c r="AA5502" t="str">
        <f t="shared" si="342"/>
        <v>20%-40%</v>
      </c>
      <c r="AB5502">
        <f t="shared" si="343"/>
        <v>1.1517478620926161E-4</v>
      </c>
    </row>
    <row r="5503" spans="1:28" x14ac:dyDescent="0.25">
      <c r="A5503" t="s">
        <v>11830</v>
      </c>
      <c r="B5503" t="s">
        <v>11831</v>
      </c>
      <c r="C5503" t="s">
        <v>77</v>
      </c>
      <c r="D5503" t="s">
        <v>418</v>
      </c>
      <c r="E5503">
        <v>38</v>
      </c>
      <c r="F5503" t="s">
        <v>117</v>
      </c>
      <c r="G5503">
        <v>2018</v>
      </c>
      <c r="H5503" t="s">
        <v>14</v>
      </c>
      <c r="J5503" t="s">
        <v>80</v>
      </c>
      <c r="K5503">
        <v>48</v>
      </c>
      <c r="L5503" s="18">
        <v>43035</v>
      </c>
      <c r="M5503" s="18">
        <v>44496</v>
      </c>
      <c r="N5503" s="18">
        <v>43061</v>
      </c>
      <c r="O5503">
        <v>51050000</v>
      </c>
      <c r="P5503">
        <v>51050000</v>
      </c>
      <c r="Q5503">
        <v>0</v>
      </c>
      <c r="R5503">
        <v>1479468</v>
      </c>
      <c r="S5503" t="s">
        <v>129</v>
      </c>
      <c r="T5503">
        <v>1.3690329385271749</v>
      </c>
      <c r="U5503">
        <v>1.2009447865714571</v>
      </c>
      <c r="V5503">
        <v>0.52564408481904745</v>
      </c>
      <c r="W5503">
        <v>0.73255743435540066</v>
      </c>
      <c r="X5503">
        <v>0.97255557088134947</v>
      </c>
      <c r="Y5503" t="str">
        <f t="shared" si="340"/>
        <v>37-48</v>
      </c>
      <c r="Z5503" s="20">
        <f t="shared" si="341"/>
        <v>1</v>
      </c>
      <c r="AA5503" t="str">
        <f t="shared" si="342"/>
        <v>80%-100%</v>
      </c>
      <c r="AB5503">
        <f t="shared" si="343"/>
        <v>3.0678301541940049E-4</v>
      </c>
    </row>
    <row r="5504" spans="1:28" x14ac:dyDescent="0.25">
      <c r="A5504" t="s">
        <v>11832</v>
      </c>
      <c r="B5504" t="s">
        <v>11833</v>
      </c>
      <c r="C5504" t="s">
        <v>77</v>
      </c>
      <c r="D5504" t="s">
        <v>258</v>
      </c>
      <c r="E5504">
        <v>7</v>
      </c>
      <c r="F5504" t="s">
        <v>25</v>
      </c>
      <c r="G5504">
        <v>2020</v>
      </c>
      <c r="H5504" t="s">
        <v>25</v>
      </c>
      <c r="I5504" t="s">
        <v>84</v>
      </c>
      <c r="J5504" t="s">
        <v>80</v>
      </c>
      <c r="K5504">
        <v>84</v>
      </c>
      <c r="L5504" s="18">
        <v>43656</v>
      </c>
      <c r="M5504" s="18">
        <v>46302</v>
      </c>
      <c r="N5504" s="18">
        <v>44117</v>
      </c>
      <c r="O5504">
        <v>35200000</v>
      </c>
      <c r="P5504">
        <v>30200000</v>
      </c>
      <c r="Q5504">
        <v>5000000</v>
      </c>
      <c r="R5504">
        <v>748728</v>
      </c>
      <c r="S5504" t="s">
        <v>403</v>
      </c>
      <c r="T5504">
        <v>-4.9953071094882402E-2</v>
      </c>
      <c r="U5504">
        <v>0.61767602686822864</v>
      </c>
      <c r="V5504">
        <v>3.8190350270364569E-2</v>
      </c>
      <c r="W5504">
        <v>-0.77101257674113166</v>
      </c>
      <c r="X5504">
        <v>-0.34235834485308059</v>
      </c>
      <c r="Y5504" t="str">
        <f t="shared" si="340"/>
        <v>&gt;72</v>
      </c>
      <c r="Z5504" s="20">
        <f t="shared" si="341"/>
        <v>0.85795454545454541</v>
      </c>
      <c r="AA5504" t="str">
        <f t="shared" si="342"/>
        <v>80%-100%</v>
      </c>
      <c r="AB5504">
        <f t="shared" si="343"/>
        <v>1.5525650677739356E-4</v>
      </c>
    </row>
    <row r="5505" spans="1:28" x14ac:dyDescent="0.25">
      <c r="A5505" t="s">
        <v>11834</v>
      </c>
      <c r="B5505" t="s">
        <v>11835</v>
      </c>
      <c r="C5505" t="s">
        <v>77</v>
      </c>
      <c r="D5505" t="s">
        <v>112</v>
      </c>
      <c r="E5505">
        <v>60</v>
      </c>
      <c r="F5505" t="s">
        <v>117</v>
      </c>
      <c r="G5505">
        <v>2019</v>
      </c>
      <c r="H5505" t="s">
        <v>14</v>
      </c>
      <c r="J5505" t="s">
        <v>80</v>
      </c>
      <c r="K5505">
        <v>60</v>
      </c>
      <c r="L5505" s="18">
        <v>43220</v>
      </c>
      <c r="M5505" s="18">
        <v>45046</v>
      </c>
      <c r="N5505" s="18">
        <v>43724</v>
      </c>
      <c r="O5505">
        <v>47720000</v>
      </c>
      <c r="P5505">
        <v>25277700</v>
      </c>
      <c r="Q5505">
        <v>22442300</v>
      </c>
      <c r="R5505">
        <v>627298</v>
      </c>
      <c r="S5505" t="s">
        <v>191</v>
      </c>
      <c r="T5505">
        <v>1.3690329385271749</v>
      </c>
      <c r="U5505">
        <v>-0.73017095317392799</v>
      </c>
      <c r="V5505">
        <v>-0.65755233416433523</v>
      </c>
      <c r="W5505">
        <v>-0.1873396293362222</v>
      </c>
      <c r="X5505">
        <v>1.281947080465921</v>
      </c>
      <c r="Y5505" t="str">
        <f t="shared" si="340"/>
        <v>49-60</v>
      </c>
      <c r="Z5505" s="20">
        <f t="shared" si="341"/>
        <v>0.52970871751886006</v>
      </c>
      <c r="AA5505" t="str">
        <f t="shared" si="342"/>
        <v>40%-60%</v>
      </c>
      <c r="AB5505">
        <f t="shared" si="343"/>
        <v>1.3007673839958626E-4</v>
      </c>
    </row>
    <row r="5506" spans="1:28" x14ac:dyDescent="0.25">
      <c r="A5506" t="s">
        <v>11836</v>
      </c>
      <c r="B5506" t="s">
        <v>11837</v>
      </c>
      <c r="C5506" t="s">
        <v>77</v>
      </c>
      <c r="D5506" t="s">
        <v>871</v>
      </c>
      <c r="E5506">
        <v>59</v>
      </c>
      <c r="F5506" t="s">
        <v>117</v>
      </c>
      <c r="G5506">
        <v>2020</v>
      </c>
      <c r="H5506" t="s">
        <v>29</v>
      </c>
      <c r="I5506" t="s">
        <v>84</v>
      </c>
      <c r="J5506" t="s">
        <v>80</v>
      </c>
      <c r="K5506">
        <v>84</v>
      </c>
      <c r="L5506" s="18">
        <v>43750</v>
      </c>
      <c r="M5506" s="18">
        <v>46366</v>
      </c>
      <c r="N5506" s="18">
        <v>44404</v>
      </c>
      <c r="O5506">
        <v>48854400</v>
      </c>
      <c r="P5506">
        <v>40854400</v>
      </c>
      <c r="Q5506">
        <v>8000000</v>
      </c>
      <c r="R5506">
        <v>857505</v>
      </c>
      <c r="S5506" t="s">
        <v>252</v>
      </c>
      <c r="T5506">
        <v>4.7071613323719813E-2</v>
      </c>
      <c r="U5506">
        <v>0.52854482778604939</v>
      </c>
      <c r="V5506">
        <v>0.84182204474977862</v>
      </c>
      <c r="W5506">
        <v>3.918466331205709E-2</v>
      </c>
      <c r="X5506">
        <v>-0.88379348662608126</v>
      </c>
      <c r="Y5506" t="str">
        <f t="shared" si="340"/>
        <v>&gt;72</v>
      </c>
      <c r="Z5506" s="20">
        <f t="shared" si="341"/>
        <v>0.83624811685334377</v>
      </c>
      <c r="AA5506" t="str">
        <f t="shared" si="342"/>
        <v>80%-100%</v>
      </c>
      <c r="AB5506">
        <f t="shared" si="343"/>
        <v>1.7781254453439548E-4</v>
      </c>
    </row>
    <row r="5507" spans="1:28" x14ac:dyDescent="0.25">
      <c r="A5507" t="s">
        <v>11838</v>
      </c>
      <c r="B5507" t="s">
        <v>11839</v>
      </c>
      <c r="C5507" t="s">
        <v>77</v>
      </c>
      <c r="D5507" t="s">
        <v>214</v>
      </c>
      <c r="E5507">
        <v>60</v>
      </c>
      <c r="F5507" t="s">
        <v>117</v>
      </c>
      <c r="G5507">
        <v>2020</v>
      </c>
      <c r="H5507" t="s">
        <v>14</v>
      </c>
      <c r="I5507" t="s">
        <v>84</v>
      </c>
      <c r="J5507" t="s">
        <v>80</v>
      </c>
      <c r="K5507">
        <v>72</v>
      </c>
      <c r="L5507" s="18">
        <v>43807</v>
      </c>
      <c r="M5507" s="18">
        <v>45881</v>
      </c>
      <c r="N5507" s="18">
        <v>44447</v>
      </c>
      <c r="O5507">
        <v>44490000</v>
      </c>
      <c r="P5507">
        <v>22245000</v>
      </c>
      <c r="Q5507">
        <v>22245000</v>
      </c>
      <c r="R5507">
        <v>559105</v>
      </c>
      <c r="S5507" t="s">
        <v>191</v>
      </c>
      <c r="T5507">
        <v>1.5630823073643789</v>
      </c>
      <c r="U5507">
        <v>-0.85216124758390532</v>
      </c>
      <c r="V5507">
        <v>-0.38336754998180411</v>
      </c>
      <c r="W5507">
        <v>-0.36431733384305809</v>
      </c>
      <c r="X5507">
        <v>0.27642467431606299</v>
      </c>
      <c r="Y5507" t="str">
        <f t="shared" ref="Y5507:Y5570" si="344">IF(K5507&lt;=24,"&lt;=24",IF(AND(K5507&gt;=25,K5507&lt;=36),"25-36",IF(AND(K5507&gt;=37,K5507&lt;=48),"37-48",IF(AND(K5507&gt;=49,K5507&lt;=60),"49-60",IF(AND(K5507&gt;=61,K5507&lt;=72),"61-72","&gt;72")))))</f>
        <v>61-72</v>
      </c>
      <c r="Z5507" s="20">
        <f t="shared" ref="Z5507:Z5570" si="345">IF(P5507/O5507&gt;0.2,P5507/O5507,0.2)</f>
        <v>0.5</v>
      </c>
      <c r="AA5507" t="str">
        <f t="shared" ref="AA5507:AA5570" si="346">IF(Z5507&lt;=0.2,"20%",IF(AND(Z5507&gt;0.2,Z5507&lt;=0.4),"20%-40%",IF(AND(Z5507&gt;0.4,Z5507&lt;=0.6),"40%-60%",IF(AND(Z5507&gt;0.6,Z5507&lt;=0.8),"60%-80%","80%-100%"))))</f>
        <v>40%-60%</v>
      </c>
      <c r="AB5507">
        <f t="shared" ref="AB5507:AB5570" si="347">R5507/SUM($R$2:$R$5739)</f>
        <v>1.1593621344703901E-4</v>
      </c>
    </row>
    <row r="5508" spans="1:28" x14ac:dyDescent="0.25">
      <c r="A5508" t="s">
        <v>11840</v>
      </c>
      <c r="B5508" t="s">
        <v>11841</v>
      </c>
      <c r="C5508" t="s">
        <v>77</v>
      </c>
      <c r="D5508" t="s">
        <v>720</v>
      </c>
      <c r="E5508">
        <v>50</v>
      </c>
      <c r="F5508" t="s">
        <v>95</v>
      </c>
      <c r="G5508">
        <v>2014</v>
      </c>
      <c r="H5508" t="s">
        <v>16</v>
      </c>
      <c r="J5508" t="s">
        <v>96</v>
      </c>
      <c r="K5508">
        <v>60</v>
      </c>
      <c r="L5508" s="18">
        <v>44475</v>
      </c>
      <c r="M5508" s="18">
        <v>46183</v>
      </c>
      <c r="N5508" s="18">
        <v>44480</v>
      </c>
      <c r="O5508">
        <v>25500000</v>
      </c>
      <c r="P5508">
        <v>25500000</v>
      </c>
      <c r="Q5508">
        <v>0</v>
      </c>
      <c r="R5508">
        <v>627723</v>
      </c>
      <c r="S5508" t="s">
        <v>156</v>
      </c>
      <c r="T5508">
        <v>-0.18336201217046039</v>
      </c>
      <c r="U5508">
        <v>1.2009447865714571</v>
      </c>
      <c r="V5508">
        <v>1.039433269706485</v>
      </c>
      <c r="W5508">
        <v>0.8616474055408021</v>
      </c>
      <c r="X5508">
        <v>-0.65174985443765243</v>
      </c>
      <c r="Y5508" t="str">
        <f t="shared" si="344"/>
        <v>49-60</v>
      </c>
      <c r="Z5508" s="20">
        <f t="shared" si="345"/>
        <v>1</v>
      </c>
      <c r="AA5508" t="str">
        <f t="shared" si="346"/>
        <v>80%-100%</v>
      </c>
      <c r="AB5508">
        <f t="shared" si="347"/>
        <v>1.3016486655210679E-4</v>
      </c>
    </row>
    <row r="5509" spans="1:28" x14ac:dyDescent="0.25">
      <c r="A5509" t="s">
        <v>11842</v>
      </c>
      <c r="B5509" t="s">
        <v>11843</v>
      </c>
      <c r="C5509" t="s">
        <v>77</v>
      </c>
      <c r="D5509" t="s">
        <v>485</v>
      </c>
      <c r="E5509">
        <v>50</v>
      </c>
      <c r="F5509" t="s">
        <v>79</v>
      </c>
      <c r="G5509">
        <v>2019</v>
      </c>
      <c r="H5509" t="s">
        <v>13</v>
      </c>
      <c r="J5509" t="s">
        <v>80</v>
      </c>
      <c r="K5509">
        <v>84</v>
      </c>
      <c r="L5509" s="18">
        <v>43556</v>
      </c>
      <c r="M5509" s="18">
        <v>46026</v>
      </c>
      <c r="N5509" s="18">
        <v>43805</v>
      </c>
      <c r="O5509">
        <v>33380000</v>
      </c>
      <c r="P5509">
        <v>16690000</v>
      </c>
      <c r="Q5509">
        <v>16690000</v>
      </c>
      <c r="R5509">
        <v>388324</v>
      </c>
      <c r="S5509" t="s">
        <v>109</v>
      </c>
      <c r="T5509">
        <v>1.405417195184151</v>
      </c>
      <c r="U5509">
        <v>-0.85216124758390532</v>
      </c>
      <c r="V5509">
        <v>0.13042163490563341</v>
      </c>
      <c r="W5509">
        <v>3.4042810796735268E-2</v>
      </c>
      <c r="X5509">
        <v>0.50846830650449182</v>
      </c>
      <c r="Y5509" t="str">
        <f t="shared" si="344"/>
        <v>&gt;72</v>
      </c>
      <c r="Z5509" s="20">
        <f t="shared" si="345"/>
        <v>0.5</v>
      </c>
      <c r="AA5509" t="str">
        <f t="shared" si="346"/>
        <v>40%-60%</v>
      </c>
      <c r="AB5509">
        <f t="shared" si="347"/>
        <v>8.0523003998547629E-5</v>
      </c>
    </row>
    <row r="5510" spans="1:28" x14ac:dyDescent="0.25">
      <c r="A5510" t="s">
        <v>11844</v>
      </c>
      <c r="B5510" t="s">
        <v>11845</v>
      </c>
      <c r="C5510" t="s">
        <v>77</v>
      </c>
      <c r="D5510" t="s">
        <v>239</v>
      </c>
      <c r="E5510">
        <v>220</v>
      </c>
      <c r="F5510" t="s">
        <v>117</v>
      </c>
      <c r="G5510">
        <v>2019</v>
      </c>
      <c r="H5510" t="s">
        <v>14</v>
      </c>
      <c r="J5510" t="s">
        <v>80</v>
      </c>
      <c r="K5510">
        <v>84</v>
      </c>
      <c r="L5510" s="18">
        <v>43262</v>
      </c>
      <c r="M5510" s="18">
        <v>45967</v>
      </c>
      <c r="N5510" s="18">
        <v>43627</v>
      </c>
      <c r="O5510">
        <v>50490000</v>
      </c>
      <c r="P5510">
        <v>51242209</v>
      </c>
      <c r="Q5510">
        <v>0</v>
      </c>
      <c r="R5510">
        <v>1103251</v>
      </c>
      <c r="S5510" t="s">
        <v>163</v>
      </c>
      <c r="T5510">
        <v>1.2598801685562471</v>
      </c>
      <c r="U5510">
        <v>1.2621198642837159</v>
      </c>
      <c r="V5510">
        <v>0.2094661248883162</v>
      </c>
      <c r="W5510">
        <v>0.64028056488294272</v>
      </c>
      <c r="X5510">
        <v>1.3592949578620639</v>
      </c>
      <c r="Y5510" t="str">
        <f t="shared" si="344"/>
        <v>&gt;72</v>
      </c>
      <c r="Z5510" s="20">
        <f t="shared" si="345"/>
        <v>1.0148981778570014</v>
      </c>
      <c r="AA5510" t="str">
        <f t="shared" si="346"/>
        <v>80%-100%</v>
      </c>
      <c r="AB5510">
        <f t="shared" si="347"/>
        <v>2.2877052328571418E-4</v>
      </c>
    </row>
    <row r="5511" spans="1:28" x14ac:dyDescent="0.25">
      <c r="A5511" t="s">
        <v>11846</v>
      </c>
      <c r="B5511" t="s">
        <v>11847</v>
      </c>
      <c r="C5511" t="s">
        <v>77</v>
      </c>
      <c r="D5511" t="s">
        <v>215</v>
      </c>
      <c r="E5511">
        <v>38</v>
      </c>
      <c r="F5511" t="s">
        <v>79</v>
      </c>
      <c r="G5511">
        <v>2018</v>
      </c>
      <c r="H5511" t="s">
        <v>13</v>
      </c>
      <c r="J5511" t="s">
        <v>80</v>
      </c>
      <c r="K5511">
        <v>60</v>
      </c>
      <c r="L5511" s="18">
        <v>42824</v>
      </c>
      <c r="M5511" s="18">
        <v>44650</v>
      </c>
      <c r="N5511" s="18">
        <v>43235</v>
      </c>
      <c r="O5511">
        <v>33440000</v>
      </c>
      <c r="P5511">
        <v>29440000</v>
      </c>
      <c r="Q5511">
        <v>4000000</v>
      </c>
      <c r="R5511">
        <v>752912</v>
      </c>
      <c r="S5511" t="s">
        <v>814</v>
      </c>
      <c r="T5511">
        <v>1.017318457509742</v>
      </c>
      <c r="U5511">
        <v>0.70977109418979123</v>
      </c>
      <c r="V5511">
        <v>0.92086653473246149</v>
      </c>
      <c r="W5511">
        <v>-0.27373546350631511</v>
      </c>
      <c r="X5511">
        <v>0.97255557088134947</v>
      </c>
      <c r="Y5511" t="str">
        <f t="shared" si="344"/>
        <v>49-60</v>
      </c>
      <c r="Z5511" s="20">
        <f t="shared" si="345"/>
        <v>0.88038277511961727</v>
      </c>
      <c r="AA5511" t="str">
        <f t="shared" si="346"/>
        <v>80%-100%</v>
      </c>
      <c r="AB5511">
        <f t="shared" si="347"/>
        <v>1.5612410251891331E-4</v>
      </c>
    </row>
    <row r="5512" spans="1:28" x14ac:dyDescent="0.25">
      <c r="A5512" t="s">
        <v>11848</v>
      </c>
      <c r="B5512" t="s">
        <v>11849</v>
      </c>
      <c r="C5512" t="s">
        <v>77</v>
      </c>
      <c r="D5512" t="s">
        <v>722</v>
      </c>
      <c r="E5512">
        <v>220</v>
      </c>
      <c r="F5512" t="s">
        <v>25</v>
      </c>
      <c r="G5512">
        <v>2020</v>
      </c>
      <c r="H5512" t="s">
        <v>25</v>
      </c>
      <c r="I5512" t="s">
        <v>84</v>
      </c>
      <c r="J5512" t="s">
        <v>80</v>
      </c>
      <c r="K5512">
        <v>60</v>
      </c>
      <c r="L5512" s="18">
        <v>43567</v>
      </c>
      <c r="M5512" s="18">
        <v>45630</v>
      </c>
      <c r="N5512" s="18">
        <v>44242</v>
      </c>
      <c r="O5512">
        <v>30990000</v>
      </c>
      <c r="P5512">
        <v>30990000</v>
      </c>
      <c r="Q5512">
        <v>0</v>
      </c>
      <c r="R5512">
        <v>895882</v>
      </c>
      <c r="S5512" t="s">
        <v>300</v>
      </c>
      <c r="T5512">
        <v>-1.638732278449494</v>
      </c>
      <c r="U5512">
        <v>1.2009447865714571</v>
      </c>
      <c r="V5512">
        <v>-3.3916602437762962E-2</v>
      </c>
      <c r="W5512">
        <v>-0.46395947888790873</v>
      </c>
      <c r="X5512">
        <v>0.66316406129677774</v>
      </c>
      <c r="Y5512" t="str">
        <f t="shared" si="344"/>
        <v>49-60</v>
      </c>
      <c r="Z5512" s="20">
        <f t="shared" si="345"/>
        <v>1</v>
      </c>
      <c r="AA5512" t="str">
        <f t="shared" si="346"/>
        <v>80%-100%</v>
      </c>
      <c r="AB5512">
        <f t="shared" si="347"/>
        <v>1.8577041302682E-4</v>
      </c>
    </row>
    <row r="5513" spans="1:28" x14ac:dyDescent="0.25">
      <c r="A5513" t="s">
        <v>11850</v>
      </c>
      <c r="B5513" t="s">
        <v>11851</v>
      </c>
      <c r="C5513" t="s">
        <v>77</v>
      </c>
      <c r="D5513" t="s">
        <v>197</v>
      </c>
      <c r="E5513">
        <v>220</v>
      </c>
      <c r="F5513" t="s">
        <v>79</v>
      </c>
      <c r="G5513">
        <v>2017</v>
      </c>
      <c r="H5513" t="s">
        <v>13</v>
      </c>
      <c r="J5513" t="s">
        <v>80</v>
      </c>
      <c r="K5513">
        <v>72</v>
      </c>
      <c r="L5513" s="18">
        <v>42669</v>
      </c>
      <c r="M5513" s="18">
        <v>44860</v>
      </c>
      <c r="N5513" s="18">
        <v>42732</v>
      </c>
      <c r="O5513">
        <v>41490000</v>
      </c>
      <c r="P5513">
        <v>30490000</v>
      </c>
      <c r="Q5513">
        <v>11000000</v>
      </c>
      <c r="R5513">
        <v>643105</v>
      </c>
      <c r="S5513" t="s">
        <v>506</v>
      </c>
      <c r="T5513">
        <v>0.84752525977718796</v>
      </c>
      <c r="U5513">
        <v>0.11228889957656731</v>
      </c>
      <c r="V5513">
        <v>-0.21546160006079401</v>
      </c>
      <c r="W5513">
        <v>0.5811927403447813</v>
      </c>
      <c r="X5513">
        <v>-0.18766259006079469</v>
      </c>
      <c r="Y5513" t="str">
        <f t="shared" si="344"/>
        <v>61-72</v>
      </c>
      <c r="Z5513" s="20">
        <f t="shared" si="345"/>
        <v>0.73487587370450713</v>
      </c>
      <c r="AA5513" t="str">
        <f t="shared" si="346"/>
        <v>60%-80%</v>
      </c>
      <c r="AB5513">
        <f t="shared" si="347"/>
        <v>1.333544835922734E-4</v>
      </c>
    </row>
    <row r="5514" spans="1:28" x14ac:dyDescent="0.25">
      <c r="A5514" t="s">
        <v>11852</v>
      </c>
      <c r="B5514" t="s">
        <v>11853</v>
      </c>
      <c r="C5514" t="s">
        <v>77</v>
      </c>
      <c r="D5514" t="s">
        <v>968</v>
      </c>
      <c r="E5514">
        <v>7</v>
      </c>
      <c r="F5514" t="s">
        <v>17</v>
      </c>
      <c r="G5514">
        <v>2020</v>
      </c>
      <c r="H5514" t="s">
        <v>17</v>
      </c>
      <c r="I5514" t="s">
        <v>84</v>
      </c>
      <c r="J5514" t="s">
        <v>80</v>
      </c>
      <c r="K5514">
        <v>36</v>
      </c>
      <c r="L5514" s="18">
        <v>43616</v>
      </c>
      <c r="M5514" s="18">
        <v>44712</v>
      </c>
      <c r="N5514" s="18">
        <v>44306</v>
      </c>
      <c r="O5514">
        <v>67400000</v>
      </c>
      <c r="P5514">
        <v>25941000</v>
      </c>
      <c r="Q5514">
        <v>41459000</v>
      </c>
      <c r="R5514">
        <v>1051211</v>
      </c>
      <c r="S5514" t="s">
        <v>403</v>
      </c>
      <c r="T5514">
        <v>1.3447767674225239</v>
      </c>
      <c r="U5514">
        <v>-1.3248630196613971</v>
      </c>
      <c r="V5514">
        <v>-2.8808592315868968</v>
      </c>
      <c r="W5514">
        <v>0.63569962966370241</v>
      </c>
      <c r="X5514">
        <v>1.0499034482774929</v>
      </c>
      <c r="Y5514" t="str">
        <f t="shared" si="344"/>
        <v>25-36</v>
      </c>
      <c r="Z5514" s="20">
        <f t="shared" si="345"/>
        <v>0.38488130563798217</v>
      </c>
      <c r="AA5514" t="str">
        <f t="shared" si="346"/>
        <v>20%-40%</v>
      </c>
      <c r="AB5514">
        <f t="shared" si="347"/>
        <v>2.1797949021002373E-4</v>
      </c>
    </row>
    <row r="5515" spans="1:28" x14ac:dyDescent="0.25">
      <c r="A5515" t="s">
        <v>11854</v>
      </c>
      <c r="B5515" t="s">
        <v>11855</v>
      </c>
      <c r="C5515" t="s">
        <v>77</v>
      </c>
      <c r="D5515" t="s">
        <v>78</v>
      </c>
      <c r="E5515">
        <v>38</v>
      </c>
      <c r="F5515" t="s">
        <v>17</v>
      </c>
      <c r="G5515">
        <v>2017</v>
      </c>
      <c r="H5515" t="s">
        <v>17</v>
      </c>
      <c r="J5515" t="s">
        <v>80</v>
      </c>
      <c r="K5515">
        <v>84</v>
      </c>
      <c r="L5515" s="18">
        <v>42751</v>
      </c>
      <c r="M5515" s="18">
        <v>45307</v>
      </c>
      <c r="N5515" s="18">
        <v>43115</v>
      </c>
      <c r="O5515">
        <v>66590000</v>
      </c>
      <c r="P5515">
        <v>33295000</v>
      </c>
      <c r="Q5515">
        <v>33295000</v>
      </c>
      <c r="R5515">
        <v>770268</v>
      </c>
      <c r="S5515" t="s">
        <v>1047</v>
      </c>
      <c r="T5515">
        <v>0.98093420085276606</v>
      </c>
      <c r="U5515">
        <v>-0.85216124758390532</v>
      </c>
      <c r="V5515">
        <v>0.92086653473246149</v>
      </c>
      <c r="W5515">
        <v>-9.6895864139656479E-2</v>
      </c>
      <c r="X5515">
        <v>1.7460343448427791</v>
      </c>
      <c r="Y5515" t="str">
        <f t="shared" si="344"/>
        <v>&gt;72</v>
      </c>
      <c r="Z5515" s="20">
        <f t="shared" si="345"/>
        <v>0.5</v>
      </c>
      <c r="AA5515" t="str">
        <f t="shared" si="346"/>
        <v>40%-60%</v>
      </c>
      <c r="AB5515">
        <f t="shared" si="347"/>
        <v>1.5972304890749295E-4</v>
      </c>
    </row>
    <row r="5516" spans="1:28" x14ac:dyDescent="0.25">
      <c r="A5516" t="s">
        <v>11856</v>
      </c>
      <c r="B5516" t="s">
        <v>11857</v>
      </c>
      <c r="C5516" t="s">
        <v>77</v>
      </c>
      <c r="D5516" t="s">
        <v>421</v>
      </c>
      <c r="E5516">
        <v>15</v>
      </c>
      <c r="F5516" t="s">
        <v>79</v>
      </c>
      <c r="G5516">
        <v>2017</v>
      </c>
      <c r="H5516" t="s">
        <v>13</v>
      </c>
      <c r="J5516" t="s">
        <v>80</v>
      </c>
      <c r="K5516">
        <v>72</v>
      </c>
      <c r="L5516" s="18">
        <v>42412</v>
      </c>
      <c r="M5516" s="18">
        <v>44897</v>
      </c>
      <c r="N5516" s="18">
        <v>43062</v>
      </c>
      <c r="O5516">
        <v>34540000</v>
      </c>
      <c r="P5516">
        <v>17270000</v>
      </c>
      <c r="Q5516">
        <v>17270000</v>
      </c>
      <c r="R5516">
        <v>453355</v>
      </c>
      <c r="S5516" t="s">
        <v>311</v>
      </c>
      <c r="T5516">
        <v>0.5200669498644056</v>
      </c>
      <c r="U5516">
        <v>-0.85216124758390532</v>
      </c>
      <c r="V5516">
        <v>0.99991102471514426</v>
      </c>
      <c r="W5516">
        <v>-0.13904763727713851</v>
      </c>
      <c r="X5516">
        <v>-0.4197062222492236</v>
      </c>
      <c r="Y5516" t="str">
        <f t="shared" si="344"/>
        <v>61-72</v>
      </c>
      <c r="Z5516" s="20">
        <f t="shared" si="345"/>
        <v>0.5</v>
      </c>
      <c r="AA5516" t="str">
        <f t="shared" si="346"/>
        <v>40%-60%</v>
      </c>
      <c r="AB5516">
        <f t="shared" si="347"/>
        <v>9.4007855496342139E-5</v>
      </c>
    </row>
    <row r="5517" spans="1:28" x14ac:dyDescent="0.25">
      <c r="A5517" t="s">
        <v>11858</v>
      </c>
      <c r="B5517" t="s">
        <v>11859</v>
      </c>
      <c r="C5517" t="s">
        <v>77</v>
      </c>
      <c r="D5517" t="s">
        <v>260</v>
      </c>
      <c r="E5517">
        <v>60</v>
      </c>
      <c r="F5517" t="s">
        <v>117</v>
      </c>
      <c r="G5517">
        <v>2017</v>
      </c>
      <c r="H5517" t="s">
        <v>14</v>
      </c>
      <c r="J5517" t="s">
        <v>80</v>
      </c>
      <c r="K5517">
        <v>84</v>
      </c>
      <c r="L5517" s="18">
        <v>42751</v>
      </c>
      <c r="M5517" s="18">
        <v>45307</v>
      </c>
      <c r="N5517" s="18">
        <v>43116</v>
      </c>
      <c r="O5517">
        <v>48050000</v>
      </c>
      <c r="P5517">
        <v>24025000</v>
      </c>
      <c r="Q5517">
        <v>24025000</v>
      </c>
      <c r="R5517">
        <v>551425</v>
      </c>
      <c r="S5517" t="s">
        <v>930</v>
      </c>
      <c r="T5517">
        <v>1.2477520830039219</v>
      </c>
      <c r="U5517">
        <v>-0.85216124758390532</v>
      </c>
      <c r="V5517">
        <v>0.92086653473246149</v>
      </c>
      <c r="W5517">
        <v>-0.4050837408303366</v>
      </c>
      <c r="X5517">
        <v>0.1217289195237771</v>
      </c>
      <c r="Y5517" t="str">
        <f t="shared" si="344"/>
        <v>&gt;72</v>
      </c>
      <c r="Z5517" s="20">
        <f t="shared" si="345"/>
        <v>0.5</v>
      </c>
      <c r="AA5517" t="str">
        <f t="shared" si="346"/>
        <v>40%-60%</v>
      </c>
      <c r="AB5517">
        <f t="shared" si="347"/>
        <v>1.1434368589090329E-4</v>
      </c>
    </row>
    <row r="5518" spans="1:28" x14ac:dyDescent="0.25">
      <c r="A5518" t="s">
        <v>11860</v>
      </c>
      <c r="B5518" t="s">
        <v>11861</v>
      </c>
      <c r="C5518" t="s">
        <v>77</v>
      </c>
      <c r="D5518" t="s">
        <v>406</v>
      </c>
      <c r="E5518">
        <v>220</v>
      </c>
      <c r="F5518" t="s">
        <v>87</v>
      </c>
      <c r="G5518">
        <v>2018</v>
      </c>
      <c r="H5518" t="s">
        <v>15</v>
      </c>
      <c r="J5518" t="s">
        <v>80</v>
      </c>
      <c r="K5518">
        <v>72</v>
      </c>
      <c r="L5518" s="18">
        <v>42983</v>
      </c>
      <c r="M5518" s="18">
        <v>45055</v>
      </c>
      <c r="N5518" s="18">
        <v>43157</v>
      </c>
      <c r="O5518">
        <v>32640000</v>
      </c>
      <c r="P5518">
        <v>23735000</v>
      </c>
      <c r="Q5518">
        <v>8905000</v>
      </c>
      <c r="R5518">
        <v>581879</v>
      </c>
      <c r="S5518" t="s">
        <v>530</v>
      </c>
      <c r="T5518">
        <v>1.065830799719043</v>
      </c>
      <c r="U5518">
        <v>8.0668485459109901E-2</v>
      </c>
      <c r="V5518">
        <v>0.92086653473246149</v>
      </c>
      <c r="W5518">
        <v>1.5245603759845701</v>
      </c>
      <c r="X5518">
        <v>-0.96114136402222416</v>
      </c>
      <c r="Y5518" t="str">
        <f t="shared" si="344"/>
        <v>61-72</v>
      </c>
      <c r="Z5518" s="20">
        <f t="shared" si="345"/>
        <v>0.72717524509803921</v>
      </c>
      <c r="AA5518" t="str">
        <f t="shared" si="346"/>
        <v>60%-80%</v>
      </c>
      <c r="AB5518">
        <f t="shared" si="347"/>
        <v>1.2065863825998624E-4</v>
      </c>
    </row>
    <row r="5519" spans="1:28" x14ac:dyDescent="0.25">
      <c r="A5519" t="s">
        <v>11862</v>
      </c>
      <c r="B5519" t="s">
        <v>11863</v>
      </c>
      <c r="C5519" t="s">
        <v>77</v>
      </c>
      <c r="D5519" t="s">
        <v>808</v>
      </c>
      <c r="E5519">
        <v>60</v>
      </c>
      <c r="F5519" t="s">
        <v>17</v>
      </c>
      <c r="G5519">
        <v>2021</v>
      </c>
      <c r="H5519" t="s">
        <v>110</v>
      </c>
      <c r="I5519" t="s">
        <v>84</v>
      </c>
      <c r="J5519" t="s">
        <v>80</v>
      </c>
      <c r="K5519">
        <v>72</v>
      </c>
      <c r="L5519" s="18">
        <v>44217</v>
      </c>
      <c r="M5519" s="18">
        <v>46408</v>
      </c>
      <c r="N5519" s="18">
        <v>44540</v>
      </c>
      <c r="O5519">
        <v>67505000</v>
      </c>
      <c r="P5519">
        <v>51078000</v>
      </c>
      <c r="Q5519">
        <v>16427000</v>
      </c>
      <c r="R5519">
        <v>1299439</v>
      </c>
      <c r="S5519" t="s">
        <v>137</v>
      </c>
      <c r="T5519">
        <v>-0.65635734871114615</v>
      </c>
      <c r="U5519">
        <v>0.2017188678078056</v>
      </c>
      <c r="V5519">
        <v>0.4070773498450232</v>
      </c>
      <c r="W5519">
        <v>-0.7382569980723277</v>
      </c>
      <c r="X5519">
        <v>-0.88379348662608126</v>
      </c>
      <c r="Y5519" t="str">
        <f t="shared" si="344"/>
        <v>61-72</v>
      </c>
      <c r="Z5519" s="20">
        <f t="shared" si="345"/>
        <v>0.75665506258795645</v>
      </c>
      <c r="AA5519" t="str">
        <f t="shared" si="346"/>
        <v>60%-80%</v>
      </c>
      <c r="AB5519">
        <f t="shared" si="347"/>
        <v>2.6945213737206234E-4</v>
      </c>
    </row>
    <row r="5520" spans="1:28" x14ac:dyDescent="0.25">
      <c r="A5520" t="s">
        <v>11864</v>
      </c>
      <c r="B5520" t="s">
        <v>11865</v>
      </c>
      <c r="C5520" t="s">
        <v>77</v>
      </c>
      <c r="D5520" t="s">
        <v>224</v>
      </c>
      <c r="E5520">
        <v>38</v>
      </c>
      <c r="F5520" t="s">
        <v>95</v>
      </c>
      <c r="G5520">
        <v>2016</v>
      </c>
      <c r="H5520" t="s">
        <v>16</v>
      </c>
      <c r="J5520" t="s">
        <v>96</v>
      </c>
      <c r="K5520">
        <v>60</v>
      </c>
      <c r="L5520" s="18">
        <v>44502</v>
      </c>
      <c r="M5520" s="18">
        <v>46064</v>
      </c>
      <c r="N5520" s="18">
        <v>44475</v>
      </c>
      <c r="O5520">
        <v>28500000</v>
      </c>
      <c r="P5520">
        <v>26500000</v>
      </c>
      <c r="Q5520">
        <v>2000000</v>
      </c>
      <c r="R5520">
        <v>724300</v>
      </c>
      <c r="S5520" t="s">
        <v>160</v>
      </c>
      <c r="T5520">
        <v>-0.93530331641462749</v>
      </c>
      <c r="U5520">
        <v>0.91278955370754622</v>
      </c>
      <c r="V5520">
        <v>0.28851061487099899</v>
      </c>
      <c r="W5520">
        <v>-0.58039993528735956</v>
      </c>
      <c r="X5520">
        <v>-1.657272260587511</v>
      </c>
      <c r="Y5520" t="str">
        <f t="shared" si="344"/>
        <v>49-60</v>
      </c>
      <c r="Z5520" s="20">
        <f t="shared" si="345"/>
        <v>0.92982456140350878</v>
      </c>
      <c r="AA5520" t="str">
        <f t="shared" si="346"/>
        <v>80%-100%</v>
      </c>
      <c r="AB5520">
        <f t="shared" si="347"/>
        <v>1.5019110793087229E-4</v>
      </c>
    </row>
    <row r="5521" spans="1:28" x14ac:dyDescent="0.25">
      <c r="A5521" t="s">
        <v>11866</v>
      </c>
      <c r="B5521" t="s">
        <v>11867</v>
      </c>
      <c r="C5521" t="s">
        <v>77</v>
      </c>
      <c r="D5521" t="s">
        <v>282</v>
      </c>
      <c r="E5521">
        <v>38</v>
      </c>
      <c r="F5521" t="s">
        <v>79</v>
      </c>
      <c r="G5521">
        <v>2020</v>
      </c>
      <c r="H5521" t="s">
        <v>13</v>
      </c>
      <c r="I5521" t="s">
        <v>84</v>
      </c>
      <c r="J5521" t="s">
        <v>80</v>
      </c>
      <c r="K5521">
        <v>72</v>
      </c>
      <c r="L5521" s="18">
        <v>43767</v>
      </c>
      <c r="M5521" s="18">
        <v>45959</v>
      </c>
      <c r="N5521" s="18">
        <v>44291</v>
      </c>
      <c r="O5521">
        <v>45790000</v>
      </c>
      <c r="P5521">
        <v>22895000</v>
      </c>
      <c r="Q5521">
        <v>22895000</v>
      </c>
      <c r="R5521">
        <v>565198</v>
      </c>
      <c r="S5521" t="s">
        <v>88</v>
      </c>
      <c r="T5521">
        <v>-0.18336201217046039</v>
      </c>
      <c r="U5521">
        <v>-0.85216124758390532</v>
      </c>
      <c r="V5521">
        <v>1.185489993161002E-2</v>
      </c>
      <c r="W5521">
        <v>-0.52879554404786588</v>
      </c>
      <c r="X5521">
        <v>-0.65174985443765243</v>
      </c>
      <c r="Y5521" t="str">
        <f t="shared" si="344"/>
        <v>61-72</v>
      </c>
      <c r="Z5521" s="20">
        <f t="shared" si="345"/>
        <v>0.5</v>
      </c>
      <c r="AA5521" t="str">
        <f t="shared" si="346"/>
        <v>40%-60%</v>
      </c>
      <c r="AB5521">
        <f t="shared" si="347"/>
        <v>1.1719966011364512E-4</v>
      </c>
    </row>
    <row r="5522" spans="1:28" x14ac:dyDescent="0.25">
      <c r="A5522" t="s">
        <v>11868</v>
      </c>
      <c r="B5522" t="s">
        <v>11869</v>
      </c>
      <c r="C5522" t="s">
        <v>77</v>
      </c>
      <c r="D5522" t="s">
        <v>594</v>
      </c>
      <c r="E5522">
        <v>236</v>
      </c>
      <c r="F5522" t="s">
        <v>17</v>
      </c>
      <c r="G5522">
        <v>2018</v>
      </c>
      <c r="H5522" t="s">
        <v>17</v>
      </c>
      <c r="J5522" t="s">
        <v>80</v>
      </c>
      <c r="K5522">
        <v>60</v>
      </c>
      <c r="L5522" s="18">
        <v>43006</v>
      </c>
      <c r="M5522" s="18">
        <v>44832</v>
      </c>
      <c r="N5522" s="18">
        <v>43508</v>
      </c>
      <c r="O5522">
        <v>53808000</v>
      </c>
      <c r="P5522">
        <v>32008000</v>
      </c>
      <c r="Q5522">
        <v>21800000</v>
      </c>
      <c r="R5522">
        <v>812464</v>
      </c>
      <c r="S5522" t="s">
        <v>139</v>
      </c>
      <c r="T5522">
        <v>1.0051903719574169</v>
      </c>
      <c r="U5522">
        <v>-0.46266328451785682</v>
      </c>
      <c r="V5522">
        <v>0.80229979975843724</v>
      </c>
      <c r="W5522">
        <v>-1.7313465812766979E-2</v>
      </c>
      <c r="X5522">
        <v>-3.2966835268508812E-2</v>
      </c>
      <c r="Y5522" t="str">
        <f t="shared" si="344"/>
        <v>49-60</v>
      </c>
      <c r="Z5522" s="20">
        <f t="shared" si="345"/>
        <v>0.59485578352661317</v>
      </c>
      <c r="AA5522" t="str">
        <f t="shared" si="346"/>
        <v>40%-60%</v>
      </c>
      <c r="AB5522">
        <f t="shared" si="347"/>
        <v>1.6847282661044903E-4</v>
      </c>
    </row>
    <row r="5523" spans="1:28" x14ac:dyDescent="0.25">
      <c r="A5523" t="s">
        <v>11870</v>
      </c>
      <c r="B5523" t="s">
        <v>11871</v>
      </c>
      <c r="C5523" t="s">
        <v>77</v>
      </c>
      <c r="D5523" t="s">
        <v>767</v>
      </c>
      <c r="E5523">
        <v>15</v>
      </c>
      <c r="F5523" t="s">
        <v>117</v>
      </c>
      <c r="G5523">
        <v>2018</v>
      </c>
      <c r="H5523" t="s">
        <v>14</v>
      </c>
      <c r="J5523" t="s">
        <v>80</v>
      </c>
      <c r="K5523">
        <v>84</v>
      </c>
      <c r="L5523" s="18">
        <v>43157</v>
      </c>
      <c r="M5523" s="18">
        <v>45714</v>
      </c>
      <c r="N5523" s="18">
        <v>43847</v>
      </c>
      <c r="O5523">
        <v>43550000</v>
      </c>
      <c r="P5523">
        <v>33550000</v>
      </c>
      <c r="Q5523">
        <v>10000000</v>
      </c>
      <c r="R5523">
        <v>839599</v>
      </c>
      <c r="S5523" t="s">
        <v>306</v>
      </c>
      <c r="T5523">
        <v>1.029446543062067</v>
      </c>
      <c r="U5523">
        <v>0.25807175136807581</v>
      </c>
      <c r="V5523">
        <v>0.57071888905371204</v>
      </c>
      <c r="W5523">
        <v>-0.12510768080647519</v>
      </c>
      <c r="X5523">
        <v>-0.57440197704150942</v>
      </c>
      <c r="Y5523" t="str">
        <f t="shared" si="344"/>
        <v>&gt;72</v>
      </c>
      <c r="Z5523" s="20">
        <f t="shared" si="345"/>
        <v>0.77037887485648682</v>
      </c>
      <c r="AA5523" t="str">
        <f t="shared" si="346"/>
        <v>60%-80%</v>
      </c>
      <c r="AB5523">
        <f t="shared" si="347"/>
        <v>1.7409954994843633E-4</v>
      </c>
    </row>
    <row r="5524" spans="1:28" x14ac:dyDescent="0.25">
      <c r="A5524" t="s">
        <v>11872</v>
      </c>
      <c r="B5524" t="s">
        <v>11873</v>
      </c>
      <c r="C5524" t="s">
        <v>77</v>
      </c>
      <c r="D5524" t="s">
        <v>181</v>
      </c>
      <c r="E5524">
        <v>38</v>
      </c>
      <c r="F5524" t="s">
        <v>25</v>
      </c>
      <c r="G5524">
        <v>2020</v>
      </c>
      <c r="H5524" t="s">
        <v>25</v>
      </c>
      <c r="I5524" t="s">
        <v>84</v>
      </c>
      <c r="J5524" t="s">
        <v>80</v>
      </c>
      <c r="K5524">
        <v>84</v>
      </c>
      <c r="L5524" s="18">
        <v>43819</v>
      </c>
      <c r="M5524" s="18">
        <v>46376</v>
      </c>
      <c r="N5524" s="18">
        <v>44445</v>
      </c>
      <c r="O5524">
        <v>36990000</v>
      </c>
      <c r="P5524">
        <v>31990000</v>
      </c>
      <c r="Q5524">
        <v>5000000</v>
      </c>
      <c r="R5524">
        <v>653885</v>
      </c>
      <c r="S5524" t="s">
        <v>763</v>
      </c>
      <c r="T5524">
        <v>-0.74125394757742313</v>
      </c>
      <c r="U5524">
        <v>0.64590125206068039</v>
      </c>
      <c r="V5524">
        <v>0.52183295473453273</v>
      </c>
      <c r="W5524">
        <v>-0.37337166747447942</v>
      </c>
      <c r="X5524">
        <v>0.58581618390063472</v>
      </c>
      <c r="Y5524" t="str">
        <f t="shared" si="344"/>
        <v>&gt;72</v>
      </c>
      <c r="Z5524" s="20">
        <f t="shared" si="345"/>
        <v>0.86482833198161668</v>
      </c>
      <c r="AA5524" t="str">
        <f t="shared" si="346"/>
        <v>80%-100%</v>
      </c>
      <c r="AB5524">
        <f t="shared" si="347"/>
        <v>1.3558982826091182E-4</v>
      </c>
    </row>
    <row r="5525" spans="1:28" x14ac:dyDescent="0.25">
      <c r="A5525" t="s">
        <v>11874</v>
      </c>
      <c r="B5525" t="s">
        <v>11875</v>
      </c>
      <c r="C5525" t="s">
        <v>77</v>
      </c>
      <c r="D5525" t="s">
        <v>282</v>
      </c>
      <c r="E5525">
        <v>27</v>
      </c>
      <c r="F5525" t="s">
        <v>12</v>
      </c>
      <c r="G5525">
        <v>2020</v>
      </c>
      <c r="H5525" t="s">
        <v>12</v>
      </c>
      <c r="I5525" t="s">
        <v>84</v>
      </c>
      <c r="J5525" t="s">
        <v>80</v>
      </c>
      <c r="K5525">
        <v>72</v>
      </c>
      <c r="L5525" s="18">
        <v>43810</v>
      </c>
      <c r="M5525" s="18">
        <v>45973</v>
      </c>
      <c r="N5525" s="18">
        <v>44106</v>
      </c>
      <c r="O5525">
        <v>67245000</v>
      </c>
      <c r="P5525">
        <v>33622500</v>
      </c>
      <c r="Q5525">
        <v>33622500</v>
      </c>
      <c r="R5525">
        <v>863931</v>
      </c>
      <c r="S5525" t="s">
        <v>328</v>
      </c>
      <c r="T5525">
        <v>-1.4407288855812889E-3</v>
      </c>
      <c r="U5525">
        <v>-0.85216124758390532</v>
      </c>
      <c r="V5525">
        <v>-0.38336754998180411</v>
      </c>
      <c r="W5525">
        <v>-0.2476166649228215</v>
      </c>
      <c r="X5525">
        <v>4.4381042127634142E-2</v>
      </c>
      <c r="Y5525" t="str">
        <f t="shared" si="344"/>
        <v>61-72</v>
      </c>
      <c r="Z5525" s="20">
        <f t="shared" si="345"/>
        <v>0.5</v>
      </c>
      <c r="AA5525" t="str">
        <f t="shared" si="346"/>
        <v>40%-60%</v>
      </c>
      <c r="AB5525">
        <f t="shared" si="347"/>
        <v>1.7914504220050591E-4</v>
      </c>
    </row>
    <row r="5526" spans="1:28" x14ac:dyDescent="0.25">
      <c r="A5526" t="s">
        <v>1117</v>
      </c>
      <c r="B5526" t="s">
        <v>1118</v>
      </c>
      <c r="C5526" t="s">
        <v>77</v>
      </c>
      <c r="D5526" t="s">
        <v>93</v>
      </c>
      <c r="E5526">
        <v>61</v>
      </c>
      <c r="F5526" t="s">
        <v>87</v>
      </c>
      <c r="G5526">
        <v>2018</v>
      </c>
      <c r="H5526" t="s">
        <v>15</v>
      </c>
      <c r="J5526" t="s">
        <v>80</v>
      </c>
      <c r="K5526">
        <v>72</v>
      </c>
      <c r="L5526" s="18">
        <v>43158</v>
      </c>
      <c r="M5526" s="18">
        <v>45280</v>
      </c>
      <c r="N5526" s="18">
        <v>43608</v>
      </c>
      <c r="O5526">
        <v>44660000</v>
      </c>
      <c r="P5526">
        <v>24660000</v>
      </c>
      <c r="Q5526">
        <v>20000000</v>
      </c>
      <c r="R5526">
        <v>589695</v>
      </c>
      <c r="S5526" t="s">
        <v>262</v>
      </c>
      <c r="T5526">
        <v>1.5266980507074039</v>
      </c>
      <c r="U5526">
        <v>-0.63793209131064077</v>
      </c>
      <c r="V5526">
        <v>0.52564408481904745</v>
      </c>
      <c r="W5526">
        <v>1.1966607370369211</v>
      </c>
      <c r="X5526">
        <v>0.97255557088134947</v>
      </c>
      <c r="Y5526" t="str">
        <f t="shared" si="344"/>
        <v>61-72</v>
      </c>
      <c r="Z5526" s="20">
        <f t="shared" si="345"/>
        <v>0.55217196596506946</v>
      </c>
      <c r="AA5526" t="str">
        <f t="shared" si="346"/>
        <v>40%-60%</v>
      </c>
      <c r="AB5526">
        <f t="shared" si="347"/>
        <v>1.2227936682492852E-4</v>
      </c>
    </row>
    <row r="5527" spans="1:28" x14ac:dyDescent="0.25">
      <c r="A5527" t="s">
        <v>11876</v>
      </c>
      <c r="B5527" t="s">
        <v>11877</v>
      </c>
      <c r="C5527" t="s">
        <v>77</v>
      </c>
      <c r="D5527" t="s">
        <v>535</v>
      </c>
      <c r="E5527">
        <v>38</v>
      </c>
      <c r="F5527" t="s">
        <v>79</v>
      </c>
      <c r="G5527">
        <v>2019</v>
      </c>
      <c r="H5527" t="s">
        <v>13</v>
      </c>
      <c r="J5527" t="s">
        <v>80</v>
      </c>
      <c r="K5527">
        <v>36</v>
      </c>
      <c r="L5527" s="18">
        <v>43340</v>
      </c>
      <c r="M5527" s="18">
        <v>44436</v>
      </c>
      <c r="N5527" s="18">
        <v>44001</v>
      </c>
      <c r="O5527">
        <v>34432200</v>
      </c>
      <c r="P5527">
        <v>16432200</v>
      </c>
      <c r="Q5527">
        <v>18000000</v>
      </c>
      <c r="R5527">
        <v>579367</v>
      </c>
      <c r="S5527" t="s">
        <v>234</v>
      </c>
      <c r="T5527">
        <v>0.41091417989347812</v>
      </c>
      <c r="U5527">
        <v>-0.94564524338866873</v>
      </c>
      <c r="V5527">
        <v>-0.96538161506309506</v>
      </c>
      <c r="W5527">
        <v>-0.83293120815401434</v>
      </c>
      <c r="X5527">
        <v>0.27642467431606299</v>
      </c>
      <c r="Y5527" t="str">
        <f t="shared" si="344"/>
        <v>25-36</v>
      </c>
      <c r="Z5527" s="20">
        <f t="shared" si="345"/>
        <v>0.4772335197867113</v>
      </c>
      <c r="AA5527" t="str">
        <f t="shared" si="346"/>
        <v>40%-60%</v>
      </c>
      <c r="AB5527">
        <f t="shared" si="347"/>
        <v>1.2013774903850019E-4</v>
      </c>
    </row>
    <row r="5528" spans="1:28" x14ac:dyDescent="0.25">
      <c r="A5528" t="s">
        <v>11878</v>
      </c>
      <c r="B5528" t="s">
        <v>11879</v>
      </c>
      <c r="C5528" t="s">
        <v>77</v>
      </c>
      <c r="D5528" t="s">
        <v>86</v>
      </c>
      <c r="E5528">
        <v>48</v>
      </c>
      <c r="F5528" t="s">
        <v>79</v>
      </c>
      <c r="G5528">
        <v>2020</v>
      </c>
      <c r="H5528" t="s">
        <v>13</v>
      </c>
      <c r="I5528" t="s">
        <v>84</v>
      </c>
      <c r="J5528" t="s">
        <v>80</v>
      </c>
      <c r="K5528">
        <v>48</v>
      </c>
      <c r="L5528" s="18">
        <v>43644</v>
      </c>
      <c r="M5528" s="18">
        <v>45105</v>
      </c>
      <c r="N5528" s="18">
        <v>44516</v>
      </c>
      <c r="O5528">
        <v>39570000</v>
      </c>
      <c r="P5528">
        <v>21295000</v>
      </c>
      <c r="Q5528">
        <v>18275000</v>
      </c>
      <c r="R5528">
        <v>633625</v>
      </c>
      <c r="S5528" t="s">
        <v>407</v>
      </c>
      <c r="T5528">
        <v>0.55645120652138136</v>
      </c>
      <c r="U5528">
        <v>-0.6954672818737917</v>
      </c>
      <c r="V5528">
        <v>-2.7667345059731379E-2</v>
      </c>
      <c r="W5528">
        <v>-0.78368897572884699</v>
      </c>
      <c r="X5528">
        <v>1.9007300996350649</v>
      </c>
      <c r="Y5528" t="str">
        <f t="shared" si="344"/>
        <v>37-48</v>
      </c>
      <c r="Z5528" s="20">
        <f t="shared" si="345"/>
        <v>0.53816022239070005</v>
      </c>
      <c r="AA5528" t="str">
        <f t="shared" si="346"/>
        <v>40%-60%</v>
      </c>
      <c r="AB5528">
        <f t="shared" si="347"/>
        <v>1.3138870739016838E-4</v>
      </c>
    </row>
    <row r="5529" spans="1:28" x14ac:dyDescent="0.25">
      <c r="A5529" t="s">
        <v>11880</v>
      </c>
      <c r="B5529" t="s">
        <v>11881</v>
      </c>
      <c r="C5529" t="s">
        <v>77</v>
      </c>
      <c r="D5529" t="s">
        <v>11882</v>
      </c>
      <c r="E5529">
        <v>60</v>
      </c>
      <c r="F5529" t="s">
        <v>79</v>
      </c>
      <c r="G5529">
        <v>2019</v>
      </c>
      <c r="H5529" t="s">
        <v>646</v>
      </c>
      <c r="I5529" t="s">
        <v>84</v>
      </c>
      <c r="J5529" t="s">
        <v>80</v>
      </c>
      <c r="K5529">
        <v>48</v>
      </c>
      <c r="L5529" s="18">
        <v>43515</v>
      </c>
      <c r="M5529" s="18">
        <v>44976</v>
      </c>
      <c r="N5529" s="18">
        <v>44064</v>
      </c>
      <c r="O5529">
        <v>32481102</v>
      </c>
      <c r="P5529">
        <v>26000000</v>
      </c>
      <c r="Q5529">
        <v>6481102</v>
      </c>
      <c r="R5529">
        <v>756164</v>
      </c>
      <c r="S5529" t="s">
        <v>473</v>
      </c>
      <c r="T5529">
        <v>-0.21974626882743631</v>
      </c>
      <c r="U5529">
        <v>0.38161361830158802</v>
      </c>
      <c r="V5529">
        <v>-0.47489905374725627</v>
      </c>
      <c r="W5529">
        <v>1.72929153811332</v>
      </c>
      <c r="X5529">
        <v>1.7460343448427791</v>
      </c>
      <c r="Y5529" t="str">
        <f t="shared" si="344"/>
        <v>37-48</v>
      </c>
      <c r="Z5529" s="20">
        <f t="shared" si="345"/>
        <v>0.80046545218816778</v>
      </c>
      <c r="AA5529" t="str">
        <f t="shared" si="346"/>
        <v>80%-100%</v>
      </c>
      <c r="AB5529">
        <f t="shared" si="347"/>
        <v>1.5679843840596454E-4</v>
      </c>
    </row>
    <row r="5530" spans="1:28" x14ac:dyDescent="0.25">
      <c r="A5530" t="s">
        <v>11883</v>
      </c>
      <c r="B5530" t="s">
        <v>11884</v>
      </c>
      <c r="C5530" t="s">
        <v>77</v>
      </c>
      <c r="D5530" t="s">
        <v>624</v>
      </c>
      <c r="E5530">
        <v>236</v>
      </c>
      <c r="F5530" t="s">
        <v>9</v>
      </c>
      <c r="G5530">
        <v>2017</v>
      </c>
      <c r="H5530" t="s">
        <v>9</v>
      </c>
      <c r="J5530" t="s">
        <v>80</v>
      </c>
      <c r="K5530">
        <v>72</v>
      </c>
      <c r="L5530" s="18">
        <v>43235</v>
      </c>
      <c r="M5530" s="18">
        <v>45427</v>
      </c>
      <c r="N5530" s="18">
        <v>43795</v>
      </c>
      <c r="O5530">
        <v>109000000</v>
      </c>
      <c r="P5530">
        <v>54500000</v>
      </c>
      <c r="Q5530">
        <v>54500000</v>
      </c>
      <c r="R5530">
        <v>1297772</v>
      </c>
      <c r="S5530" t="s">
        <v>710</v>
      </c>
      <c r="T5530">
        <v>0.20473672550394839</v>
      </c>
      <c r="U5530">
        <v>-0.85216124758390532</v>
      </c>
      <c r="V5530">
        <v>0.72325530977575447</v>
      </c>
      <c r="W5530">
        <v>1.378875218524569</v>
      </c>
      <c r="X5530">
        <v>1.2045992030697781</v>
      </c>
      <c r="Y5530" t="str">
        <f t="shared" si="344"/>
        <v>61-72</v>
      </c>
      <c r="Z5530" s="20">
        <f t="shared" si="345"/>
        <v>0.5</v>
      </c>
      <c r="AA5530" t="str">
        <f t="shared" si="346"/>
        <v>40%-60%</v>
      </c>
      <c r="AB5530">
        <f t="shared" si="347"/>
        <v>2.6910646765382297E-4</v>
      </c>
    </row>
    <row r="5531" spans="1:28" x14ac:dyDescent="0.25">
      <c r="A5531" t="s">
        <v>11885</v>
      </c>
      <c r="B5531" t="s">
        <v>11886</v>
      </c>
      <c r="C5531" t="s">
        <v>77</v>
      </c>
      <c r="D5531" t="s">
        <v>231</v>
      </c>
      <c r="E5531">
        <v>7</v>
      </c>
      <c r="F5531" t="s">
        <v>117</v>
      </c>
      <c r="G5531">
        <v>2020</v>
      </c>
      <c r="H5531" t="s">
        <v>14</v>
      </c>
      <c r="I5531" t="s">
        <v>84</v>
      </c>
      <c r="J5531" t="s">
        <v>80</v>
      </c>
      <c r="K5531">
        <v>84</v>
      </c>
      <c r="L5531" s="18">
        <v>43677</v>
      </c>
      <c r="M5531" s="18">
        <v>46234</v>
      </c>
      <c r="N5531" s="18">
        <v>43783</v>
      </c>
      <c r="O5531">
        <v>48890000</v>
      </c>
      <c r="P5531">
        <v>34890000</v>
      </c>
      <c r="Q5531">
        <v>14000000</v>
      </c>
      <c r="R5531">
        <v>726439</v>
      </c>
      <c r="S5531" t="s">
        <v>400</v>
      </c>
      <c r="T5531">
        <v>1.453929537393452</v>
      </c>
      <c r="U5531">
        <v>2.5101690716473439E-2</v>
      </c>
      <c r="V5531">
        <v>-0.21752667688383709</v>
      </c>
      <c r="W5531">
        <v>0.1543373332565991</v>
      </c>
      <c r="X5531">
        <v>0.35377255171220601</v>
      </c>
      <c r="Y5531" t="str">
        <f t="shared" si="344"/>
        <v>&gt;72</v>
      </c>
      <c r="Z5531" s="20">
        <f t="shared" si="345"/>
        <v>0.71364287175291474</v>
      </c>
      <c r="AA5531" t="str">
        <f t="shared" si="346"/>
        <v>60%-80%</v>
      </c>
      <c r="AB5531">
        <f t="shared" si="347"/>
        <v>1.5063465173849916E-4</v>
      </c>
    </row>
    <row r="5532" spans="1:28" x14ac:dyDescent="0.25">
      <c r="A5532" t="s">
        <v>11887</v>
      </c>
      <c r="B5532" t="s">
        <v>11888</v>
      </c>
      <c r="C5532" t="s">
        <v>77</v>
      </c>
      <c r="D5532" t="s">
        <v>246</v>
      </c>
      <c r="E5532">
        <v>76</v>
      </c>
      <c r="F5532" t="s">
        <v>87</v>
      </c>
      <c r="G5532">
        <v>2019</v>
      </c>
      <c r="H5532" t="s">
        <v>15</v>
      </c>
      <c r="I5532" t="s">
        <v>84</v>
      </c>
      <c r="J5532" t="s">
        <v>80</v>
      </c>
      <c r="K5532">
        <v>84</v>
      </c>
      <c r="L5532" s="18">
        <v>43602</v>
      </c>
      <c r="M5532" s="18">
        <v>46159</v>
      </c>
      <c r="N5532" s="18">
        <v>43896</v>
      </c>
      <c r="O5532">
        <v>36990000</v>
      </c>
      <c r="P5532">
        <v>26990000</v>
      </c>
      <c r="Q5532">
        <v>10000000</v>
      </c>
      <c r="R5532">
        <v>572200</v>
      </c>
      <c r="S5532" t="s">
        <v>278</v>
      </c>
      <c r="T5532">
        <v>1.090086970823694</v>
      </c>
      <c r="U5532">
        <v>9.0857717549903572E-2</v>
      </c>
      <c r="V5532">
        <v>1.185489993161002E-2</v>
      </c>
      <c r="W5532">
        <v>7.2106193843607017E-2</v>
      </c>
      <c r="X5532">
        <v>-0.80644560922993824</v>
      </c>
      <c r="Y5532" t="str">
        <f t="shared" si="344"/>
        <v>&gt;72</v>
      </c>
      <c r="Z5532" s="20">
        <f t="shared" si="345"/>
        <v>0.72965666396323325</v>
      </c>
      <c r="AA5532" t="str">
        <f t="shared" si="346"/>
        <v>60%-80%</v>
      </c>
      <c r="AB5532">
        <f t="shared" si="347"/>
        <v>1.1865159734646572E-4</v>
      </c>
    </row>
    <row r="5533" spans="1:28" x14ac:dyDescent="0.25">
      <c r="A5533" t="s">
        <v>11889</v>
      </c>
      <c r="B5533" t="s">
        <v>11890</v>
      </c>
      <c r="C5533" t="s">
        <v>77</v>
      </c>
      <c r="D5533" t="s">
        <v>209</v>
      </c>
      <c r="E5533">
        <v>38</v>
      </c>
      <c r="F5533" t="s">
        <v>79</v>
      </c>
      <c r="G5533">
        <v>2019</v>
      </c>
      <c r="H5533" t="s">
        <v>13</v>
      </c>
      <c r="J5533" t="s">
        <v>80</v>
      </c>
      <c r="K5533">
        <v>84</v>
      </c>
      <c r="L5533" s="18">
        <v>43171</v>
      </c>
      <c r="M5533" s="18">
        <v>45994</v>
      </c>
      <c r="N5533" s="18">
        <v>43782</v>
      </c>
      <c r="O5533">
        <v>37730000</v>
      </c>
      <c r="P5533">
        <v>37730000</v>
      </c>
      <c r="Q5533">
        <v>0</v>
      </c>
      <c r="R5533">
        <v>768919</v>
      </c>
      <c r="S5533" t="s">
        <v>331</v>
      </c>
      <c r="T5533">
        <v>0.61709163428300773</v>
      </c>
      <c r="U5533">
        <v>1.2009447865714571</v>
      </c>
      <c r="V5533">
        <v>0.48612183982770601</v>
      </c>
      <c r="W5533">
        <v>0.26692704263289202</v>
      </c>
      <c r="X5533">
        <v>-1.270532873606796</v>
      </c>
      <c r="Y5533" t="str">
        <f t="shared" si="344"/>
        <v>&gt;72</v>
      </c>
      <c r="Z5533" s="20">
        <f t="shared" si="345"/>
        <v>1</v>
      </c>
      <c r="AA5533" t="str">
        <f t="shared" si="346"/>
        <v>80%-100%</v>
      </c>
      <c r="AB5533">
        <f t="shared" si="347"/>
        <v>1.5944331978337483E-4</v>
      </c>
    </row>
    <row r="5534" spans="1:28" x14ac:dyDescent="0.25">
      <c r="A5534" t="s">
        <v>11891</v>
      </c>
      <c r="B5534" t="s">
        <v>11892</v>
      </c>
      <c r="C5534" t="s">
        <v>77</v>
      </c>
      <c r="D5534" t="s">
        <v>421</v>
      </c>
      <c r="E5534">
        <v>51</v>
      </c>
      <c r="F5534" t="s">
        <v>11</v>
      </c>
      <c r="G5534">
        <v>2017</v>
      </c>
      <c r="H5534" t="s">
        <v>11</v>
      </c>
      <c r="J5534" t="s">
        <v>80</v>
      </c>
      <c r="K5534">
        <v>72</v>
      </c>
      <c r="L5534" s="18">
        <v>42440</v>
      </c>
      <c r="M5534" s="18">
        <v>44868</v>
      </c>
      <c r="N5534" s="18">
        <v>42975</v>
      </c>
      <c r="O5534">
        <v>58990000</v>
      </c>
      <c r="P5534">
        <v>28990000</v>
      </c>
      <c r="Q5534">
        <v>30000000</v>
      </c>
      <c r="R5534">
        <v>761017</v>
      </c>
      <c r="S5534" t="s">
        <v>261</v>
      </c>
      <c r="T5534">
        <v>1.065830799719043</v>
      </c>
      <c r="U5534">
        <v>-0.88731359704138812</v>
      </c>
      <c r="V5534">
        <v>0.99991102471514426</v>
      </c>
      <c r="W5534">
        <v>-3.4768133379713913E-2</v>
      </c>
      <c r="X5534">
        <v>1.9007300996350649</v>
      </c>
      <c r="Y5534" t="str">
        <f t="shared" si="344"/>
        <v>61-72</v>
      </c>
      <c r="Z5534" s="20">
        <f t="shared" si="345"/>
        <v>0.49143922698762504</v>
      </c>
      <c r="AA5534" t="str">
        <f t="shared" si="346"/>
        <v>40%-60%</v>
      </c>
      <c r="AB5534">
        <f t="shared" si="347"/>
        <v>1.5780475822756957E-4</v>
      </c>
    </row>
    <row r="5535" spans="1:28" x14ac:dyDescent="0.25">
      <c r="A5535" t="s">
        <v>1134</v>
      </c>
      <c r="B5535" t="s">
        <v>1135</v>
      </c>
      <c r="C5535" t="s">
        <v>77</v>
      </c>
      <c r="D5535" t="s">
        <v>231</v>
      </c>
      <c r="E5535">
        <v>49</v>
      </c>
      <c r="F5535" t="s">
        <v>17</v>
      </c>
      <c r="G5535">
        <v>2020</v>
      </c>
      <c r="H5535" t="s">
        <v>17</v>
      </c>
      <c r="I5535" t="s">
        <v>84</v>
      </c>
      <c r="J5535" t="s">
        <v>80</v>
      </c>
      <c r="K5535">
        <v>84</v>
      </c>
      <c r="L5535" s="18">
        <v>43747</v>
      </c>
      <c r="M5535" s="18">
        <v>46275</v>
      </c>
      <c r="N5535" s="18">
        <v>44095</v>
      </c>
      <c r="O5535">
        <v>66140200</v>
      </c>
      <c r="P5535">
        <v>55526180</v>
      </c>
      <c r="Q5535">
        <v>10614020</v>
      </c>
      <c r="R5535">
        <v>1139391</v>
      </c>
      <c r="S5535" t="s">
        <v>336</v>
      </c>
      <c r="T5535">
        <v>0.39878609434115281</v>
      </c>
      <c r="U5535">
        <v>0.54198976349484962</v>
      </c>
      <c r="V5535">
        <v>0.56851868567504416</v>
      </c>
      <c r="W5535">
        <v>-0.24853603824243431</v>
      </c>
      <c r="X5535">
        <v>4.4381042127634142E-2</v>
      </c>
      <c r="Y5535" t="str">
        <f t="shared" si="344"/>
        <v>&gt;72</v>
      </c>
      <c r="Z5535" s="20">
        <f t="shared" si="345"/>
        <v>0.83952240845960546</v>
      </c>
      <c r="AA5535" t="str">
        <f t="shared" si="346"/>
        <v>80%-100%</v>
      </c>
      <c r="AB5535">
        <f t="shared" si="347"/>
        <v>2.3626452665534241E-4</v>
      </c>
    </row>
    <row r="5536" spans="1:28" x14ac:dyDescent="0.25">
      <c r="A5536" t="s">
        <v>11893</v>
      </c>
      <c r="B5536" t="s">
        <v>11894</v>
      </c>
      <c r="C5536" t="s">
        <v>77</v>
      </c>
      <c r="D5536" t="s">
        <v>508</v>
      </c>
      <c r="E5536">
        <v>49</v>
      </c>
      <c r="F5536" t="s">
        <v>95</v>
      </c>
      <c r="G5536">
        <v>2018</v>
      </c>
      <c r="H5536" t="s">
        <v>16</v>
      </c>
      <c r="J5536" t="s">
        <v>96</v>
      </c>
      <c r="K5536">
        <v>84</v>
      </c>
      <c r="L5536" s="18">
        <v>44348</v>
      </c>
      <c r="M5536" s="18">
        <v>46758</v>
      </c>
      <c r="N5536" s="18">
        <v>44403</v>
      </c>
      <c r="O5536">
        <v>34000000</v>
      </c>
      <c r="P5536">
        <v>19000000</v>
      </c>
      <c r="Q5536">
        <v>15000000</v>
      </c>
      <c r="R5536">
        <v>437261</v>
      </c>
      <c r="S5536" t="s">
        <v>85</v>
      </c>
      <c r="T5536">
        <v>-0.54720457874021866</v>
      </c>
      <c r="U5536">
        <v>-0.61061936121268623</v>
      </c>
      <c r="V5536">
        <v>0.4070773498450232</v>
      </c>
      <c r="W5536">
        <v>-6.3705491590458047E-2</v>
      </c>
      <c r="X5536">
        <v>-0.80644560922993824</v>
      </c>
      <c r="Y5536" t="str">
        <f t="shared" si="344"/>
        <v>&gt;72</v>
      </c>
      <c r="Z5536" s="20">
        <f t="shared" si="345"/>
        <v>0.55882352941176472</v>
      </c>
      <c r="AA5536" t="str">
        <f t="shared" si="346"/>
        <v>40%-60%</v>
      </c>
      <c r="AB5536">
        <f t="shared" si="347"/>
        <v>9.067059788065877E-5</v>
      </c>
    </row>
    <row r="5537" spans="1:28" x14ac:dyDescent="0.25">
      <c r="A5537" t="s">
        <v>11895</v>
      </c>
      <c r="B5537" t="s">
        <v>11896</v>
      </c>
      <c r="C5537" t="s">
        <v>77</v>
      </c>
      <c r="D5537" t="s">
        <v>212</v>
      </c>
      <c r="E5537">
        <v>38</v>
      </c>
      <c r="F5537" t="s">
        <v>87</v>
      </c>
      <c r="G5537">
        <v>2018</v>
      </c>
      <c r="H5537" t="s">
        <v>15</v>
      </c>
      <c r="J5537" t="s">
        <v>80</v>
      </c>
      <c r="K5537">
        <v>84</v>
      </c>
      <c r="L5537" s="18">
        <v>43048</v>
      </c>
      <c r="M5537" s="18">
        <v>45546</v>
      </c>
      <c r="N5537" s="18">
        <v>44251</v>
      </c>
      <c r="O5537">
        <v>31990000</v>
      </c>
      <c r="P5537">
        <v>30390500</v>
      </c>
      <c r="Q5537">
        <v>1599500</v>
      </c>
      <c r="R5537">
        <v>658817</v>
      </c>
      <c r="S5537" t="s">
        <v>581</v>
      </c>
      <c r="T5537">
        <v>0.70198823314928471</v>
      </c>
      <c r="U5537">
        <v>0.99563418315592023</v>
      </c>
      <c r="V5537">
        <v>1.237044494663192</v>
      </c>
      <c r="W5537">
        <v>-0.50138892581909078</v>
      </c>
      <c r="X5537">
        <v>1.9007300996350649</v>
      </c>
      <c r="Y5537" t="str">
        <f t="shared" si="344"/>
        <v>&gt;72</v>
      </c>
      <c r="Z5537" s="20">
        <f t="shared" si="345"/>
        <v>0.95</v>
      </c>
      <c r="AA5537" t="str">
        <f t="shared" si="346"/>
        <v>80%-100%</v>
      </c>
      <c r="AB5537">
        <f t="shared" si="347"/>
        <v>1.3661252955086771E-4</v>
      </c>
    </row>
    <row r="5538" spans="1:28" x14ac:dyDescent="0.25">
      <c r="A5538" t="s">
        <v>11897</v>
      </c>
      <c r="B5538" t="s">
        <v>11898</v>
      </c>
      <c r="C5538" t="s">
        <v>77</v>
      </c>
      <c r="D5538" t="s">
        <v>285</v>
      </c>
      <c r="E5538">
        <v>220</v>
      </c>
      <c r="F5538" t="s">
        <v>12</v>
      </c>
      <c r="G5538">
        <v>2018</v>
      </c>
      <c r="H5538" t="s">
        <v>12</v>
      </c>
      <c r="J5538" t="s">
        <v>80</v>
      </c>
      <c r="K5538">
        <v>84</v>
      </c>
      <c r="L5538" s="18">
        <v>42899</v>
      </c>
      <c r="M5538" s="18">
        <v>45456</v>
      </c>
      <c r="N5538" s="18">
        <v>42997</v>
      </c>
      <c r="O5538">
        <v>72490000</v>
      </c>
      <c r="P5538">
        <v>62000000</v>
      </c>
      <c r="Q5538">
        <v>10490000</v>
      </c>
      <c r="R5538">
        <v>1354033</v>
      </c>
      <c r="S5538" t="s">
        <v>210</v>
      </c>
      <c r="T5538">
        <v>0.66560397649230885</v>
      </c>
      <c r="U5538">
        <v>0.60673641856787697</v>
      </c>
      <c r="V5538">
        <v>0.39283203090483382</v>
      </c>
      <c r="W5538">
        <v>0.5865934777659868</v>
      </c>
      <c r="X5538">
        <v>-0.4197062222492236</v>
      </c>
      <c r="Y5538" t="str">
        <f t="shared" si="344"/>
        <v>&gt;72</v>
      </c>
      <c r="Z5538" s="20">
        <f t="shared" si="345"/>
        <v>0.85529038488067322</v>
      </c>
      <c r="AA5538" t="str">
        <f t="shared" si="346"/>
        <v>80%-100%</v>
      </c>
      <c r="AB5538">
        <f t="shared" si="347"/>
        <v>2.8077276880431149E-4</v>
      </c>
    </row>
    <row r="5539" spans="1:28" x14ac:dyDescent="0.25">
      <c r="A5539" t="s">
        <v>11899</v>
      </c>
      <c r="B5539" t="s">
        <v>11900</v>
      </c>
      <c r="C5539" t="s">
        <v>77</v>
      </c>
      <c r="D5539" t="s">
        <v>1025</v>
      </c>
      <c r="E5539">
        <v>291</v>
      </c>
      <c r="F5539" t="s">
        <v>117</v>
      </c>
      <c r="G5539">
        <v>2019</v>
      </c>
      <c r="H5539" t="s">
        <v>14</v>
      </c>
      <c r="I5539" t="s">
        <v>84</v>
      </c>
      <c r="J5539" t="s">
        <v>80</v>
      </c>
      <c r="K5539">
        <v>72</v>
      </c>
      <c r="L5539" s="18">
        <v>43531</v>
      </c>
      <c r="M5539" s="18">
        <v>45841</v>
      </c>
      <c r="N5539" s="18">
        <v>43994</v>
      </c>
      <c r="O5539">
        <v>45490000</v>
      </c>
      <c r="P5539">
        <v>22745000</v>
      </c>
      <c r="Q5539">
        <v>22745000</v>
      </c>
      <c r="R5539">
        <v>560122</v>
      </c>
      <c r="S5539" t="s">
        <v>841</v>
      </c>
      <c r="T5539">
        <v>1.2962644252132229</v>
      </c>
      <c r="U5539">
        <v>-0.85216124758390532</v>
      </c>
      <c r="V5539">
        <v>0.32803285986234038</v>
      </c>
      <c r="W5539">
        <v>-0.73221601836464811</v>
      </c>
      <c r="X5539">
        <v>1.436642835258207</v>
      </c>
      <c r="Y5539" t="str">
        <f t="shared" si="344"/>
        <v>61-72</v>
      </c>
      <c r="Z5539" s="20">
        <f t="shared" si="345"/>
        <v>0.5</v>
      </c>
      <c r="AA5539" t="str">
        <f t="shared" si="346"/>
        <v>40%-60%</v>
      </c>
      <c r="AB5539">
        <f t="shared" si="347"/>
        <v>1.1614709893201167E-4</v>
      </c>
    </row>
    <row r="5540" spans="1:28" x14ac:dyDescent="0.25">
      <c r="A5540" t="s">
        <v>11901</v>
      </c>
      <c r="B5540" t="s">
        <v>11902</v>
      </c>
      <c r="C5540" t="s">
        <v>77</v>
      </c>
      <c r="D5540" t="s">
        <v>209</v>
      </c>
      <c r="E5540">
        <v>252</v>
      </c>
      <c r="F5540" t="s">
        <v>87</v>
      </c>
      <c r="G5540">
        <v>2019</v>
      </c>
      <c r="H5540" t="s">
        <v>15</v>
      </c>
      <c r="J5540" t="s">
        <v>80</v>
      </c>
      <c r="K5540">
        <v>60</v>
      </c>
      <c r="L5540" s="18">
        <v>43454</v>
      </c>
      <c r="M5540" s="18">
        <v>45280</v>
      </c>
      <c r="N5540" s="18">
        <v>44097</v>
      </c>
      <c r="O5540">
        <v>32800000</v>
      </c>
      <c r="P5540">
        <v>19300000</v>
      </c>
      <c r="Q5540">
        <v>13500000</v>
      </c>
      <c r="R5540">
        <v>475285</v>
      </c>
      <c r="S5540" t="s">
        <v>403</v>
      </c>
      <c r="T5540">
        <v>0.58070737762603197</v>
      </c>
      <c r="U5540">
        <v>-0.48911200983692082</v>
      </c>
      <c r="V5540">
        <v>0.32803285986234038</v>
      </c>
      <c r="W5540">
        <v>0.1674880226680425</v>
      </c>
      <c r="X5540">
        <v>0.66316406129677774</v>
      </c>
      <c r="Y5540" t="str">
        <f t="shared" si="344"/>
        <v>49-60</v>
      </c>
      <c r="Z5540" s="20">
        <f t="shared" si="345"/>
        <v>0.58841463414634143</v>
      </c>
      <c r="AA5540" t="str">
        <f t="shared" si="346"/>
        <v>40%-60%</v>
      </c>
      <c r="AB5540">
        <f t="shared" si="347"/>
        <v>9.8555268166401541E-5</v>
      </c>
    </row>
    <row r="5541" spans="1:28" x14ac:dyDescent="0.25">
      <c r="A5541" t="s">
        <v>11903</v>
      </c>
      <c r="B5541" t="s">
        <v>11904</v>
      </c>
      <c r="C5541" t="s">
        <v>77</v>
      </c>
      <c r="D5541" t="s">
        <v>256</v>
      </c>
      <c r="E5541">
        <v>246</v>
      </c>
      <c r="F5541" t="s">
        <v>87</v>
      </c>
      <c r="G5541">
        <v>2018</v>
      </c>
      <c r="H5541" t="s">
        <v>15</v>
      </c>
      <c r="J5541" t="s">
        <v>80</v>
      </c>
      <c r="K5541">
        <v>60</v>
      </c>
      <c r="L5541" s="18">
        <v>42864</v>
      </c>
      <c r="M5541" s="18">
        <v>44809</v>
      </c>
      <c r="N5541" s="18">
        <v>43006</v>
      </c>
      <c r="O5541">
        <v>30890000</v>
      </c>
      <c r="P5541">
        <v>19215000</v>
      </c>
      <c r="Q5541">
        <v>11675000</v>
      </c>
      <c r="R5541">
        <v>509109</v>
      </c>
      <c r="S5541" t="s">
        <v>133</v>
      </c>
      <c r="T5541">
        <v>0.3745299232365023</v>
      </c>
      <c r="U5541">
        <v>-0.3510146144491878</v>
      </c>
      <c r="V5541">
        <v>0.48612183982770601</v>
      </c>
      <c r="W5541">
        <v>1.4913605958749909E-2</v>
      </c>
      <c r="X5541">
        <v>-0.96114136402222416</v>
      </c>
      <c r="Y5541" t="str">
        <f t="shared" si="344"/>
        <v>49-60</v>
      </c>
      <c r="Z5541" s="20">
        <f t="shared" si="345"/>
        <v>0.62204596956943992</v>
      </c>
      <c r="AA5541" t="str">
        <f t="shared" si="346"/>
        <v>60%-80%</v>
      </c>
      <c r="AB5541">
        <f t="shared" si="347"/>
        <v>1.0556902494488259E-4</v>
      </c>
    </row>
    <row r="5542" spans="1:28" x14ac:dyDescent="0.25">
      <c r="A5542" t="s">
        <v>11905</v>
      </c>
      <c r="B5542" t="s">
        <v>11906</v>
      </c>
      <c r="C5542" t="s">
        <v>77</v>
      </c>
      <c r="D5542" t="s">
        <v>180</v>
      </c>
      <c r="E5542">
        <v>241</v>
      </c>
      <c r="F5542" t="s">
        <v>87</v>
      </c>
      <c r="G5542">
        <v>2018</v>
      </c>
      <c r="H5542" t="s">
        <v>15</v>
      </c>
      <c r="J5542" t="s">
        <v>80</v>
      </c>
      <c r="K5542">
        <v>72</v>
      </c>
      <c r="L5542" s="18">
        <v>42824</v>
      </c>
      <c r="M5542" s="18">
        <v>45015</v>
      </c>
      <c r="N5542" s="18">
        <v>44351</v>
      </c>
      <c r="O5542">
        <v>37850000</v>
      </c>
      <c r="P5542">
        <v>35957500</v>
      </c>
      <c r="Q5542">
        <v>1892500</v>
      </c>
      <c r="R5542">
        <v>927208</v>
      </c>
      <c r="S5542" t="s">
        <v>144</v>
      </c>
      <c r="T5542">
        <v>0.30176140992255063</v>
      </c>
      <c r="U5542">
        <v>0.99563418315592023</v>
      </c>
      <c r="V5542">
        <v>0.29317878483815157</v>
      </c>
      <c r="W5542">
        <v>-0.73412527795035443</v>
      </c>
      <c r="X5542">
        <v>-1.425228628399082</v>
      </c>
      <c r="Y5542" t="str">
        <f t="shared" si="344"/>
        <v>61-72</v>
      </c>
      <c r="Z5542" s="20">
        <f t="shared" si="345"/>
        <v>0.95</v>
      </c>
      <c r="AA5542" t="str">
        <f t="shared" si="346"/>
        <v>80%-100%</v>
      </c>
      <c r="AB5542">
        <f t="shared" si="347"/>
        <v>1.922661836288392E-4</v>
      </c>
    </row>
    <row r="5543" spans="1:28" x14ac:dyDescent="0.25">
      <c r="A5543" t="s">
        <v>11907</v>
      </c>
      <c r="B5543" t="s">
        <v>11908</v>
      </c>
      <c r="C5543" t="s">
        <v>77</v>
      </c>
      <c r="D5543" t="s">
        <v>594</v>
      </c>
      <c r="E5543">
        <v>15</v>
      </c>
      <c r="F5543" t="s">
        <v>79</v>
      </c>
      <c r="G5543">
        <v>2018</v>
      </c>
      <c r="H5543" t="s">
        <v>13</v>
      </c>
      <c r="J5543" t="s">
        <v>80</v>
      </c>
      <c r="K5543">
        <v>84</v>
      </c>
      <c r="L5543" s="18">
        <v>42896</v>
      </c>
      <c r="M5543" s="18">
        <v>45571</v>
      </c>
      <c r="N5543" s="18">
        <v>44251</v>
      </c>
      <c r="O5543">
        <v>37724500</v>
      </c>
      <c r="P5543">
        <v>27224500</v>
      </c>
      <c r="Q5543">
        <v>10500000</v>
      </c>
      <c r="R5543">
        <v>597778</v>
      </c>
      <c r="S5543" t="s">
        <v>311</v>
      </c>
      <c r="T5543">
        <v>0.13196821218999669</v>
      </c>
      <c r="U5543">
        <v>5.8047552220766803E-2</v>
      </c>
      <c r="V5543">
        <v>1.395133474628558</v>
      </c>
      <c r="W5543">
        <v>-2.5485118081428591E-2</v>
      </c>
      <c r="X5543">
        <v>-0.72909773183379534</v>
      </c>
      <c r="Y5543" t="str">
        <f t="shared" si="344"/>
        <v>&gt;72</v>
      </c>
      <c r="Z5543" s="20">
        <f t="shared" si="345"/>
        <v>0.72166629113705949</v>
      </c>
      <c r="AA5543" t="str">
        <f t="shared" si="346"/>
        <v>60%-80%</v>
      </c>
      <c r="AB5543">
        <f t="shared" si="347"/>
        <v>1.239554606056896E-4</v>
      </c>
    </row>
    <row r="5544" spans="1:28" x14ac:dyDescent="0.25">
      <c r="A5544" t="s">
        <v>11909</v>
      </c>
      <c r="B5544" t="s">
        <v>11910</v>
      </c>
      <c r="C5544" t="s">
        <v>77</v>
      </c>
      <c r="D5544" t="s">
        <v>180</v>
      </c>
      <c r="E5544">
        <v>60</v>
      </c>
      <c r="F5544" t="s">
        <v>17</v>
      </c>
      <c r="G5544">
        <v>2018</v>
      </c>
      <c r="H5544" t="s">
        <v>17</v>
      </c>
      <c r="J5544" t="s">
        <v>80</v>
      </c>
      <c r="K5544">
        <v>84</v>
      </c>
      <c r="L5544" s="18">
        <v>42794</v>
      </c>
      <c r="M5544" s="18">
        <v>45350</v>
      </c>
      <c r="N5544" s="18">
        <v>43123</v>
      </c>
      <c r="O5544">
        <v>59660000</v>
      </c>
      <c r="P5544">
        <v>42060000</v>
      </c>
      <c r="Q5544">
        <v>17600000</v>
      </c>
      <c r="R5544">
        <v>847622</v>
      </c>
      <c r="S5544" t="s">
        <v>575</v>
      </c>
      <c r="T5544">
        <v>0.64134780538765834</v>
      </c>
      <c r="U5544">
        <v>-1.0408421646256241E-2</v>
      </c>
      <c r="V5544">
        <v>0.35231232349440161</v>
      </c>
      <c r="W5544">
        <v>-0.33800732552330848</v>
      </c>
      <c r="X5544">
        <v>-0.96114136402222416</v>
      </c>
      <c r="Y5544" t="str">
        <f t="shared" si="344"/>
        <v>&gt;72</v>
      </c>
      <c r="Z5544" s="20">
        <f t="shared" si="345"/>
        <v>0.70499497150519608</v>
      </c>
      <c r="AA5544" t="str">
        <f t="shared" si="346"/>
        <v>60%-80%</v>
      </c>
      <c r="AB5544">
        <f t="shared" si="347"/>
        <v>1.7576320210766511E-4</v>
      </c>
    </row>
    <row r="5545" spans="1:28" x14ac:dyDescent="0.25">
      <c r="A5545" t="s">
        <v>11911</v>
      </c>
      <c r="B5545" t="s">
        <v>11912</v>
      </c>
      <c r="C5545" t="s">
        <v>77</v>
      </c>
      <c r="D5545" t="s">
        <v>354</v>
      </c>
      <c r="E5545">
        <v>27</v>
      </c>
      <c r="F5545" t="s">
        <v>117</v>
      </c>
      <c r="G5545">
        <v>2019</v>
      </c>
      <c r="H5545" t="s">
        <v>14</v>
      </c>
      <c r="J5545" t="s">
        <v>80</v>
      </c>
      <c r="K5545">
        <v>48</v>
      </c>
      <c r="L5545" s="18">
        <v>43312</v>
      </c>
      <c r="M5545" s="18">
        <v>44773</v>
      </c>
      <c r="N5545" s="18">
        <v>43745</v>
      </c>
      <c r="O5545">
        <v>50650000</v>
      </c>
      <c r="P5545">
        <v>34210879</v>
      </c>
      <c r="Q5545">
        <v>16439121</v>
      </c>
      <c r="R5545">
        <v>907277</v>
      </c>
      <c r="S5545" t="s">
        <v>328</v>
      </c>
      <c r="T5545">
        <v>0.64134780538765834</v>
      </c>
      <c r="U5545">
        <v>-0.131780130360829</v>
      </c>
      <c r="V5545">
        <v>-1.1881079619999599</v>
      </c>
      <c r="W5545">
        <v>-6.3758264282811269E-2</v>
      </c>
      <c r="X5545">
        <v>1.0499034482774929</v>
      </c>
      <c r="Y5545" t="str">
        <f t="shared" si="344"/>
        <v>37-48</v>
      </c>
      <c r="Z5545" s="20">
        <f t="shared" si="345"/>
        <v>0.67543690029615</v>
      </c>
      <c r="AA5545" t="str">
        <f t="shared" si="346"/>
        <v>60%-80%</v>
      </c>
      <c r="AB5545">
        <f t="shared" si="347"/>
        <v>1.881332843161646E-4</v>
      </c>
    </row>
    <row r="5546" spans="1:28" x14ac:dyDescent="0.25">
      <c r="A5546" t="s">
        <v>11913</v>
      </c>
      <c r="B5546" t="s">
        <v>11914</v>
      </c>
      <c r="C5546" t="s">
        <v>77</v>
      </c>
      <c r="D5546" t="s">
        <v>93</v>
      </c>
      <c r="E5546">
        <v>38</v>
      </c>
      <c r="F5546" t="s">
        <v>79</v>
      </c>
      <c r="G5546">
        <v>2018</v>
      </c>
      <c r="H5546" t="s">
        <v>13</v>
      </c>
      <c r="J5546" t="s">
        <v>80</v>
      </c>
      <c r="K5546">
        <v>84</v>
      </c>
      <c r="L5546" s="18">
        <v>43019</v>
      </c>
      <c r="M5546" s="18">
        <v>45606</v>
      </c>
      <c r="N5546" s="18">
        <v>44257</v>
      </c>
      <c r="O5546">
        <v>33800000</v>
      </c>
      <c r="P5546">
        <v>29800000</v>
      </c>
      <c r="Q5546">
        <v>4000000</v>
      </c>
      <c r="R5546">
        <v>690097</v>
      </c>
      <c r="S5546" t="s">
        <v>234</v>
      </c>
      <c r="T5546">
        <v>1.077958885271368</v>
      </c>
      <c r="U5546">
        <v>0.71500252996663705</v>
      </c>
      <c r="V5546">
        <v>1.158000004680509</v>
      </c>
      <c r="W5546">
        <v>-0.78380713345512221</v>
      </c>
      <c r="X5546">
        <v>-0.4197062222492236</v>
      </c>
      <c r="Y5546" t="str">
        <f t="shared" si="344"/>
        <v>&gt;72</v>
      </c>
      <c r="Z5546" s="20">
        <f t="shared" si="345"/>
        <v>0.88165680473372776</v>
      </c>
      <c r="AA5546" t="str">
        <f t="shared" si="346"/>
        <v>80%-100%</v>
      </c>
      <c r="AB5546">
        <f t="shared" si="347"/>
        <v>1.4309876157637882E-4</v>
      </c>
    </row>
    <row r="5547" spans="1:28" x14ac:dyDescent="0.25">
      <c r="A5547" t="s">
        <v>11915</v>
      </c>
      <c r="B5547" t="s">
        <v>11916</v>
      </c>
      <c r="C5547" t="s">
        <v>77</v>
      </c>
      <c r="D5547" t="s">
        <v>112</v>
      </c>
      <c r="E5547">
        <v>27</v>
      </c>
      <c r="F5547" t="s">
        <v>87</v>
      </c>
      <c r="G5547">
        <v>2019</v>
      </c>
      <c r="H5547" t="s">
        <v>15</v>
      </c>
      <c r="J5547" t="s">
        <v>80</v>
      </c>
      <c r="K5547">
        <v>84</v>
      </c>
      <c r="L5547" s="18">
        <v>43347</v>
      </c>
      <c r="M5547" s="18">
        <v>45756</v>
      </c>
      <c r="N5547" s="18">
        <v>43899</v>
      </c>
      <c r="O5547">
        <v>32280000</v>
      </c>
      <c r="P5547">
        <v>22516000</v>
      </c>
      <c r="Q5547">
        <v>9764000</v>
      </c>
      <c r="R5547">
        <v>470312</v>
      </c>
      <c r="S5547" t="s">
        <v>328</v>
      </c>
      <c r="T5547">
        <v>0.96880611530044081</v>
      </c>
      <c r="U5547">
        <v>-4.1095319840746311E-2</v>
      </c>
      <c r="V5547">
        <v>-0.2011980613656647</v>
      </c>
      <c r="W5547">
        <v>-0.7828705011417838</v>
      </c>
      <c r="X5547">
        <v>-0.49705409964536651</v>
      </c>
      <c r="Y5547" t="str">
        <f t="shared" si="344"/>
        <v>&gt;72</v>
      </c>
      <c r="Z5547" s="20">
        <f t="shared" si="345"/>
        <v>0.69752168525402725</v>
      </c>
      <c r="AA5547" t="str">
        <f t="shared" si="346"/>
        <v>60%-80%</v>
      </c>
      <c r="AB5547">
        <f t="shared" si="347"/>
        <v>9.752406510173189E-5</v>
      </c>
    </row>
    <row r="5548" spans="1:28" x14ac:dyDescent="0.25">
      <c r="A5548" t="s">
        <v>11917</v>
      </c>
      <c r="B5548" t="s">
        <v>11918</v>
      </c>
      <c r="C5548" t="s">
        <v>77</v>
      </c>
      <c r="D5548" t="s">
        <v>611</v>
      </c>
      <c r="E5548">
        <v>38</v>
      </c>
      <c r="F5548" t="s">
        <v>12</v>
      </c>
      <c r="G5548">
        <v>2017</v>
      </c>
      <c r="H5548" t="s">
        <v>12</v>
      </c>
      <c r="J5548" t="s">
        <v>80</v>
      </c>
      <c r="K5548">
        <v>84</v>
      </c>
      <c r="L5548" s="18">
        <v>42856</v>
      </c>
      <c r="M5548" s="18">
        <v>45296</v>
      </c>
      <c r="N5548" s="18">
        <v>43909</v>
      </c>
      <c r="O5548">
        <v>78990000</v>
      </c>
      <c r="P5548">
        <v>61990000</v>
      </c>
      <c r="Q5548">
        <v>17000000</v>
      </c>
      <c r="R5548">
        <v>989776</v>
      </c>
      <c r="S5548" t="s">
        <v>990</v>
      </c>
      <c r="T5548">
        <v>-0.207618183275111</v>
      </c>
      <c r="U5548">
        <v>0.31721766717302241</v>
      </c>
      <c r="V5548">
        <v>0.1879378047301026</v>
      </c>
      <c r="W5548">
        <v>-0.24478751756672781</v>
      </c>
      <c r="X5548">
        <v>0.35377255171220601</v>
      </c>
      <c r="Y5548" t="str">
        <f t="shared" si="344"/>
        <v>&gt;72</v>
      </c>
      <c r="Z5548" s="20">
        <f t="shared" si="345"/>
        <v>0.78478288390935558</v>
      </c>
      <c r="AA5548" t="str">
        <f t="shared" si="346"/>
        <v>60%-80%</v>
      </c>
      <c r="AB5548">
        <f t="shared" si="347"/>
        <v>2.0524030656273237E-4</v>
      </c>
    </row>
    <row r="5549" spans="1:28" x14ac:dyDescent="0.25">
      <c r="A5549" t="s">
        <v>11919</v>
      </c>
      <c r="B5549" t="s">
        <v>11920</v>
      </c>
      <c r="C5549" t="s">
        <v>77</v>
      </c>
      <c r="D5549" t="s">
        <v>98</v>
      </c>
      <c r="E5549">
        <v>252</v>
      </c>
      <c r="F5549" t="s">
        <v>87</v>
      </c>
      <c r="G5549">
        <v>2019</v>
      </c>
      <c r="H5549" t="s">
        <v>15</v>
      </c>
      <c r="J5549" t="s">
        <v>80</v>
      </c>
      <c r="K5549">
        <v>84</v>
      </c>
      <c r="L5549" s="18">
        <v>43431</v>
      </c>
      <c r="M5549" s="18">
        <v>45988</v>
      </c>
      <c r="N5549" s="18">
        <v>43739</v>
      </c>
      <c r="O5549">
        <v>38490000</v>
      </c>
      <c r="P5549">
        <v>18490000</v>
      </c>
      <c r="Q5549">
        <v>20000000</v>
      </c>
      <c r="R5549">
        <v>409662</v>
      </c>
      <c r="S5549" t="s">
        <v>403</v>
      </c>
      <c r="T5549">
        <v>1.2113678263469461</v>
      </c>
      <c r="U5549">
        <v>-0.9327065869337261</v>
      </c>
      <c r="V5549">
        <v>0.32803285986234038</v>
      </c>
      <c r="W5549">
        <v>-0.85272561443863071</v>
      </c>
      <c r="X5549">
        <v>-0.80644560922993824</v>
      </c>
      <c r="Y5549" t="str">
        <f t="shared" si="344"/>
        <v>&gt;72</v>
      </c>
      <c r="Z5549" s="20">
        <f t="shared" si="345"/>
        <v>0.48038451545856065</v>
      </c>
      <c r="AA5549" t="str">
        <f t="shared" si="346"/>
        <v>40%-60%</v>
      </c>
      <c r="AB5549">
        <f t="shared" si="347"/>
        <v>8.4947659336154913E-5</v>
      </c>
    </row>
    <row r="5550" spans="1:28" x14ac:dyDescent="0.25">
      <c r="A5550" t="s">
        <v>11921</v>
      </c>
      <c r="B5550" t="s">
        <v>11922</v>
      </c>
      <c r="C5550" t="s">
        <v>77</v>
      </c>
      <c r="D5550" t="s">
        <v>138</v>
      </c>
      <c r="E5550">
        <v>236</v>
      </c>
      <c r="F5550" t="s">
        <v>87</v>
      </c>
      <c r="G5550">
        <v>2018</v>
      </c>
      <c r="H5550" t="s">
        <v>15</v>
      </c>
      <c r="J5550" t="s">
        <v>80</v>
      </c>
      <c r="K5550">
        <v>84</v>
      </c>
      <c r="L5550" s="18">
        <v>42913</v>
      </c>
      <c r="M5550" s="18">
        <v>45470</v>
      </c>
      <c r="N5550" s="18">
        <v>43434</v>
      </c>
      <c r="O5550">
        <v>37350000</v>
      </c>
      <c r="P5550">
        <v>29350000</v>
      </c>
      <c r="Q5550">
        <v>8000000</v>
      </c>
      <c r="R5550">
        <v>595206</v>
      </c>
      <c r="S5550" t="s">
        <v>196</v>
      </c>
      <c r="T5550">
        <v>1.2962644252132229</v>
      </c>
      <c r="U5550">
        <v>0.32143483887438062</v>
      </c>
      <c r="V5550">
        <v>0.42728867023339001</v>
      </c>
      <c r="W5550">
        <v>-5.9409661671415287E-2</v>
      </c>
      <c r="X5550">
        <v>4.4381042127634142E-2</v>
      </c>
      <c r="Y5550" t="str">
        <f t="shared" si="344"/>
        <v>&gt;72</v>
      </c>
      <c r="Z5550" s="20">
        <f t="shared" si="345"/>
        <v>0.785809906291834</v>
      </c>
      <c r="AA5550" t="str">
        <f t="shared" si="346"/>
        <v>60%-80%</v>
      </c>
      <c r="AB5550">
        <f t="shared" si="347"/>
        <v>1.2342212976267124E-4</v>
      </c>
    </row>
    <row r="5551" spans="1:28" x14ac:dyDescent="0.25">
      <c r="A5551" t="s">
        <v>11923</v>
      </c>
      <c r="B5551" t="s">
        <v>11924</v>
      </c>
      <c r="C5551" t="s">
        <v>77</v>
      </c>
      <c r="D5551" t="s">
        <v>476</v>
      </c>
      <c r="E5551">
        <v>60</v>
      </c>
      <c r="F5551" t="s">
        <v>95</v>
      </c>
      <c r="G5551">
        <v>2021</v>
      </c>
      <c r="H5551" t="s">
        <v>16</v>
      </c>
      <c r="I5551" t="s">
        <v>84</v>
      </c>
      <c r="J5551" t="s">
        <v>96</v>
      </c>
      <c r="K5551">
        <v>84</v>
      </c>
      <c r="L5551" s="18">
        <v>44308</v>
      </c>
      <c r="M5551" s="18">
        <v>46865</v>
      </c>
      <c r="N5551" s="18">
        <v>44529</v>
      </c>
      <c r="O5551">
        <v>54000000</v>
      </c>
      <c r="P5551">
        <v>34000000</v>
      </c>
      <c r="Q5551">
        <v>20000000</v>
      </c>
      <c r="R5551">
        <v>771446</v>
      </c>
      <c r="S5551" t="s">
        <v>473</v>
      </c>
      <c r="T5551">
        <v>-1.1172245996995069</v>
      </c>
      <c r="U5551">
        <v>-0.31987449798807072</v>
      </c>
      <c r="V5551">
        <v>1.158000004680509</v>
      </c>
      <c r="W5551">
        <v>-0.29326969046051837</v>
      </c>
      <c r="X5551">
        <v>-1.5799243831913681</v>
      </c>
      <c r="Y5551" t="str">
        <f t="shared" si="344"/>
        <v>&gt;72</v>
      </c>
      <c r="Z5551" s="20">
        <f t="shared" si="345"/>
        <v>0.62962962962962965</v>
      </c>
      <c r="AA5551" t="str">
        <f t="shared" si="346"/>
        <v>60%-80%</v>
      </c>
      <c r="AB5551">
        <f t="shared" si="347"/>
        <v>1.5996731941024398E-4</v>
      </c>
    </row>
    <row r="5552" spans="1:28" x14ac:dyDescent="0.25">
      <c r="A5552" t="s">
        <v>11925</v>
      </c>
      <c r="B5552" t="s">
        <v>11926</v>
      </c>
      <c r="C5552" t="s">
        <v>77</v>
      </c>
      <c r="D5552" t="s">
        <v>762</v>
      </c>
      <c r="E5552">
        <v>87</v>
      </c>
      <c r="F5552" t="s">
        <v>79</v>
      </c>
      <c r="G5552">
        <v>2019</v>
      </c>
      <c r="H5552" t="s">
        <v>13</v>
      </c>
      <c r="J5552" t="s">
        <v>80</v>
      </c>
      <c r="K5552">
        <v>60</v>
      </c>
      <c r="L5552" s="18">
        <v>43258</v>
      </c>
      <c r="M5552" s="18">
        <v>45113</v>
      </c>
      <c r="N5552" s="18">
        <v>44130</v>
      </c>
      <c r="O5552">
        <v>45050000</v>
      </c>
      <c r="P5552">
        <v>26046012</v>
      </c>
      <c r="Q5552">
        <v>19003988</v>
      </c>
      <c r="R5552">
        <v>631871</v>
      </c>
      <c r="S5552" t="s">
        <v>257</v>
      </c>
      <c r="T5552">
        <v>0.96880611530044081</v>
      </c>
      <c r="U5552">
        <v>-0.53122846252137745</v>
      </c>
      <c r="V5552">
        <v>-1.0120411032329331</v>
      </c>
      <c r="W5552">
        <v>1.1082568521372289</v>
      </c>
      <c r="X5552">
        <v>0.58581618390063472</v>
      </c>
      <c r="Y5552" t="str">
        <f t="shared" si="344"/>
        <v>49-60</v>
      </c>
      <c r="Z5552" s="20">
        <f t="shared" si="345"/>
        <v>0.57815786903440625</v>
      </c>
      <c r="AA5552" t="str">
        <f t="shared" si="346"/>
        <v>40%-60%</v>
      </c>
      <c r="AB5552">
        <f t="shared" si="347"/>
        <v>1.3102499732070718E-4</v>
      </c>
    </row>
    <row r="5553" spans="1:28" x14ac:dyDescent="0.25">
      <c r="A5553" t="s">
        <v>11927</v>
      </c>
      <c r="B5553" t="s">
        <v>11928</v>
      </c>
      <c r="C5553" t="s">
        <v>77</v>
      </c>
      <c r="D5553" t="s">
        <v>215</v>
      </c>
      <c r="E5553">
        <v>246</v>
      </c>
      <c r="F5553" t="s">
        <v>117</v>
      </c>
      <c r="G5553">
        <v>2018</v>
      </c>
      <c r="H5553" t="s">
        <v>14</v>
      </c>
      <c r="J5553" t="s">
        <v>80</v>
      </c>
      <c r="K5553">
        <v>84</v>
      </c>
      <c r="L5553" s="18">
        <v>42798</v>
      </c>
      <c r="M5553" s="18">
        <v>45385</v>
      </c>
      <c r="N5553" s="18">
        <v>43642</v>
      </c>
      <c r="O5553">
        <v>42290000</v>
      </c>
      <c r="P5553">
        <v>33290000</v>
      </c>
      <c r="Q5553">
        <v>9000000</v>
      </c>
      <c r="R5553">
        <v>721674</v>
      </c>
      <c r="S5553" t="s">
        <v>333</v>
      </c>
      <c r="T5553">
        <v>-0.99594374417625386</v>
      </c>
      <c r="U5553">
        <v>0.32707605602531042</v>
      </c>
      <c r="V5553">
        <v>1.237044494663192</v>
      </c>
      <c r="W5553">
        <v>-0.28189335836555518</v>
      </c>
      <c r="X5553">
        <v>-0.88379348662608126</v>
      </c>
      <c r="Y5553" t="str">
        <f t="shared" si="344"/>
        <v>&gt;72</v>
      </c>
      <c r="Z5553" s="20">
        <f t="shared" si="345"/>
        <v>0.78718373137857645</v>
      </c>
      <c r="AA5553" t="str">
        <f t="shared" si="346"/>
        <v>60%-80%</v>
      </c>
      <c r="AB5553">
        <f t="shared" si="347"/>
        <v>1.4964657962847485E-4</v>
      </c>
    </row>
    <row r="5554" spans="1:28" x14ac:dyDescent="0.25">
      <c r="A5554" t="s">
        <v>11929</v>
      </c>
      <c r="B5554" t="s">
        <v>11930</v>
      </c>
      <c r="C5554" t="s">
        <v>77</v>
      </c>
      <c r="D5554" t="s">
        <v>358</v>
      </c>
      <c r="E5554">
        <v>1242928</v>
      </c>
      <c r="F5554" t="s">
        <v>95</v>
      </c>
      <c r="G5554">
        <v>2018</v>
      </c>
      <c r="H5554" t="s">
        <v>16</v>
      </c>
      <c r="J5554" t="s">
        <v>96</v>
      </c>
      <c r="K5554">
        <v>24</v>
      </c>
      <c r="L5554" s="18">
        <v>44221</v>
      </c>
      <c r="M5554" s="18">
        <v>44951</v>
      </c>
      <c r="N5554" s="18">
        <v>44326</v>
      </c>
      <c r="O5554">
        <v>29400000</v>
      </c>
      <c r="P5554">
        <v>11700000</v>
      </c>
      <c r="Q5554">
        <v>17700000</v>
      </c>
      <c r="R5554">
        <v>586894</v>
      </c>
      <c r="S5554" t="s">
        <v>529</v>
      </c>
      <c r="T5554">
        <v>-1.420426738507639</v>
      </c>
      <c r="U5554">
        <v>-1.2711624790441829</v>
      </c>
      <c r="V5554">
        <v>9.0899389914291959E-2</v>
      </c>
      <c r="W5554">
        <v>-0.61765280943657985</v>
      </c>
      <c r="X5554">
        <v>-0.18766259006079469</v>
      </c>
      <c r="Y5554" t="str">
        <f t="shared" si="344"/>
        <v>&lt;=24</v>
      </c>
      <c r="Z5554" s="20">
        <f t="shared" si="345"/>
        <v>0.39795918367346939</v>
      </c>
      <c r="AA5554" t="str">
        <f t="shared" si="346"/>
        <v>20%-40%</v>
      </c>
      <c r="AB5554">
        <f t="shared" si="347"/>
        <v>1.2169855045972851E-4</v>
      </c>
    </row>
    <row r="5555" spans="1:28" x14ac:dyDescent="0.25">
      <c r="A5555" t="s">
        <v>11931</v>
      </c>
      <c r="B5555" t="s">
        <v>11932</v>
      </c>
      <c r="C5555" t="s">
        <v>77</v>
      </c>
      <c r="D5555" t="s">
        <v>239</v>
      </c>
      <c r="E5555">
        <v>50</v>
      </c>
      <c r="F5555" t="s">
        <v>87</v>
      </c>
      <c r="G5555">
        <v>2019</v>
      </c>
      <c r="H5555" t="s">
        <v>15</v>
      </c>
      <c r="J5555" t="s">
        <v>80</v>
      </c>
      <c r="K5555">
        <v>24</v>
      </c>
      <c r="L5555" s="18">
        <v>43497</v>
      </c>
      <c r="M5555" s="18">
        <v>44198</v>
      </c>
      <c r="N5555" s="18">
        <v>44022</v>
      </c>
      <c r="O5555">
        <v>33630000</v>
      </c>
      <c r="P5555">
        <v>23630000</v>
      </c>
      <c r="Q5555">
        <v>10000000</v>
      </c>
      <c r="R5555">
        <v>1180414</v>
      </c>
      <c r="S5555" t="s">
        <v>109</v>
      </c>
      <c r="T5555">
        <v>1.0051903719574169</v>
      </c>
      <c r="U5555">
        <v>-2.005196285189275E-2</v>
      </c>
      <c r="V5555">
        <v>-0.38336754998180411</v>
      </c>
      <c r="W5555">
        <v>-0.4261974644237837</v>
      </c>
      <c r="X5555">
        <v>-1.0384892414183671</v>
      </c>
      <c r="Y5555" t="str">
        <f t="shared" si="344"/>
        <v>&lt;=24</v>
      </c>
      <c r="Z5555" s="20">
        <f t="shared" si="345"/>
        <v>0.70264644662503717</v>
      </c>
      <c r="AA5555" t="str">
        <f t="shared" si="346"/>
        <v>60%-80%</v>
      </c>
      <c r="AB5555">
        <f t="shared" si="347"/>
        <v>2.4477107065734181E-4</v>
      </c>
    </row>
    <row r="5556" spans="1:28" x14ac:dyDescent="0.25">
      <c r="A5556" t="s">
        <v>11933</v>
      </c>
      <c r="B5556" t="s">
        <v>11934</v>
      </c>
      <c r="C5556" t="s">
        <v>77</v>
      </c>
      <c r="D5556" t="s">
        <v>128</v>
      </c>
      <c r="E5556">
        <v>236</v>
      </c>
      <c r="F5556" t="s">
        <v>87</v>
      </c>
      <c r="G5556">
        <v>2018</v>
      </c>
      <c r="H5556" t="s">
        <v>15</v>
      </c>
      <c r="J5556" t="s">
        <v>80</v>
      </c>
      <c r="K5556">
        <v>24</v>
      </c>
      <c r="L5556" s="18">
        <v>43087</v>
      </c>
      <c r="M5556" s="18">
        <v>43817</v>
      </c>
      <c r="N5556" s="18">
        <v>43524</v>
      </c>
      <c r="O5556">
        <v>33050000</v>
      </c>
      <c r="P5556">
        <v>9915000</v>
      </c>
      <c r="Q5556">
        <v>23135000</v>
      </c>
      <c r="R5556">
        <v>501999</v>
      </c>
      <c r="S5556" t="s">
        <v>710</v>
      </c>
      <c r="T5556">
        <v>1.235623997451597</v>
      </c>
      <c r="U5556">
        <v>-1.6734036612460499</v>
      </c>
      <c r="V5556">
        <v>9.0899389914291959E-2</v>
      </c>
      <c r="W5556">
        <v>-0.6538452511828533</v>
      </c>
      <c r="X5556">
        <v>0.66316406129677774</v>
      </c>
      <c r="Y5556" t="str">
        <f t="shared" si="344"/>
        <v>&lt;=24</v>
      </c>
      <c r="Z5556" s="20">
        <f t="shared" si="345"/>
        <v>0.3</v>
      </c>
      <c r="AA5556" t="str">
        <f t="shared" si="346"/>
        <v>20%-40%</v>
      </c>
      <c r="AB5556">
        <f t="shared" si="347"/>
        <v>1.0409469279330383E-4</v>
      </c>
    </row>
    <row r="5557" spans="1:28" x14ac:dyDescent="0.25">
      <c r="A5557" t="s">
        <v>11935</v>
      </c>
      <c r="B5557" t="s">
        <v>11936</v>
      </c>
      <c r="C5557" t="s">
        <v>77</v>
      </c>
      <c r="D5557" t="s">
        <v>236</v>
      </c>
      <c r="E5557">
        <v>60</v>
      </c>
      <c r="F5557" t="s">
        <v>87</v>
      </c>
      <c r="G5557">
        <v>2021</v>
      </c>
      <c r="H5557" t="s">
        <v>24</v>
      </c>
      <c r="I5557" t="s">
        <v>84</v>
      </c>
      <c r="J5557" t="s">
        <v>80</v>
      </c>
      <c r="K5557">
        <v>84</v>
      </c>
      <c r="L5557" s="18">
        <v>44074</v>
      </c>
      <c r="M5557" s="18">
        <v>46630</v>
      </c>
      <c r="N5557" s="18">
        <v>44313</v>
      </c>
      <c r="O5557">
        <v>38800000</v>
      </c>
      <c r="P5557">
        <v>38800000</v>
      </c>
      <c r="Q5557">
        <v>0</v>
      </c>
      <c r="R5557">
        <v>840569</v>
      </c>
      <c r="S5557" t="s">
        <v>365</v>
      </c>
      <c r="T5557">
        <v>-0.99594374417625386</v>
      </c>
      <c r="U5557">
        <v>1.2009447865714571</v>
      </c>
      <c r="V5557">
        <v>0.56516632981038883</v>
      </c>
      <c r="W5557">
        <v>-0.42532522143319068</v>
      </c>
      <c r="X5557">
        <v>-0.72909773183379534</v>
      </c>
      <c r="Y5557" t="str">
        <f t="shared" si="344"/>
        <v>&gt;72</v>
      </c>
      <c r="Z5557" s="20">
        <f t="shared" si="345"/>
        <v>1</v>
      </c>
      <c r="AA5557" t="str">
        <f t="shared" si="346"/>
        <v>80%-100%</v>
      </c>
      <c r="AB5557">
        <f t="shared" si="347"/>
        <v>1.7430068949654204E-4</v>
      </c>
    </row>
    <row r="5558" spans="1:28" x14ac:dyDescent="0.25">
      <c r="A5558" t="s">
        <v>11937</v>
      </c>
      <c r="B5558" t="s">
        <v>11938</v>
      </c>
      <c r="C5558" t="s">
        <v>77</v>
      </c>
      <c r="D5558" t="s">
        <v>165</v>
      </c>
      <c r="E5558">
        <v>74</v>
      </c>
      <c r="F5558" t="s">
        <v>117</v>
      </c>
      <c r="G5558">
        <v>2020</v>
      </c>
      <c r="H5558" t="s">
        <v>14</v>
      </c>
      <c r="I5558" t="s">
        <v>84</v>
      </c>
      <c r="J5558" t="s">
        <v>80</v>
      </c>
      <c r="K5558">
        <v>72</v>
      </c>
      <c r="L5558" s="18">
        <v>43734</v>
      </c>
      <c r="M5558" s="18">
        <v>45926</v>
      </c>
      <c r="N5558" s="18">
        <v>44140</v>
      </c>
      <c r="O5558">
        <v>49190000</v>
      </c>
      <c r="P5558">
        <v>19190000</v>
      </c>
      <c r="Q5558">
        <v>30000000</v>
      </c>
      <c r="R5558">
        <v>423586</v>
      </c>
      <c r="S5558" t="s">
        <v>168</v>
      </c>
      <c r="T5558">
        <v>-9.8465413304183499E-2</v>
      </c>
      <c r="U5558">
        <v>-1.3033520633842599</v>
      </c>
      <c r="V5558">
        <v>-0.22527857001643839</v>
      </c>
      <c r="W5558">
        <v>7.6538093903185797E-3</v>
      </c>
      <c r="X5558">
        <v>0.81785981608906366</v>
      </c>
      <c r="Y5558" t="str">
        <f t="shared" si="344"/>
        <v>61-72</v>
      </c>
      <c r="Z5558" s="20">
        <f t="shared" si="345"/>
        <v>0.39011994307786135</v>
      </c>
      <c r="AA5558" t="str">
        <f t="shared" si="346"/>
        <v>20%-40%</v>
      </c>
      <c r="AB5558">
        <f t="shared" si="347"/>
        <v>8.783494497308638E-5</v>
      </c>
    </row>
    <row r="5559" spans="1:28" x14ac:dyDescent="0.25">
      <c r="A5559" t="s">
        <v>11939</v>
      </c>
      <c r="B5559" t="s">
        <v>11940</v>
      </c>
      <c r="C5559" t="s">
        <v>77</v>
      </c>
      <c r="D5559" t="s">
        <v>526</v>
      </c>
      <c r="E5559">
        <v>38</v>
      </c>
      <c r="F5559" t="s">
        <v>142</v>
      </c>
      <c r="G5559">
        <v>2017</v>
      </c>
      <c r="H5559" t="s">
        <v>143</v>
      </c>
      <c r="J5559" t="s">
        <v>80</v>
      </c>
      <c r="K5559">
        <v>84</v>
      </c>
      <c r="L5559" s="18">
        <v>42768</v>
      </c>
      <c r="M5559" s="18">
        <v>45324</v>
      </c>
      <c r="N5559" s="18">
        <v>43546</v>
      </c>
      <c r="O5559">
        <v>27990000</v>
      </c>
      <c r="P5559">
        <v>22990000</v>
      </c>
      <c r="Q5559">
        <v>5000000</v>
      </c>
      <c r="R5559">
        <v>504922</v>
      </c>
      <c r="S5559" t="s">
        <v>1047</v>
      </c>
      <c r="T5559">
        <v>0.84752525977718796</v>
      </c>
      <c r="U5559">
        <v>0.4674306621858324</v>
      </c>
      <c r="V5559">
        <v>0.92086653473246149</v>
      </c>
      <c r="W5559">
        <v>-0.16477296399406141</v>
      </c>
      <c r="X5559">
        <v>-0.72909773183379534</v>
      </c>
      <c r="Y5559" t="str">
        <f t="shared" si="344"/>
        <v>&gt;72</v>
      </c>
      <c r="Z5559" s="20">
        <f t="shared" si="345"/>
        <v>0.82136477313326184</v>
      </c>
      <c r="AA5559" t="str">
        <f t="shared" si="346"/>
        <v>80%-100%</v>
      </c>
      <c r="AB5559">
        <f t="shared" si="347"/>
        <v>1.047008071222862E-4</v>
      </c>
    </row>
    <row r="5560" spans="1:28" x14ac:dyDescent="0.25">
      <c r="A5560" t="s">
        <v>11941</v>
      </c>
      <c r="B5560" t="s">
        <v>11942</v>
      </c>
      <c r="C5560" t="s">
        <v>77</v>
      </c>
      <c r="D5560" t="s">
        <v>138</v>
      </c>
      <c r="E5560">
        <v>60</v>
      </c>
      <c r="F5560" t="s">
        <v>117</v>
      </c>
      <c r="G5560">
        <v>2018</v>
      </c>
      <c r="H5560" t="s">
        <v>14</v>
      </c>
      <c r="J5560" t="s">
        <v>80</v>
      </c>
      <c r="K5560">
        <v>72</v>
      </c>
      <c r="L5560" s="18">
        <v>42952</v>
      </c>
      <c r="M5560" s="18">
        <v>45054</v>
      </c>
      <c r="N5560" s="18">
        <v>42976</v>
      </c>
      <c r="O5560">
        <v>43420000</v>
      </c>
      <c r="P5560">
        <v>18420000</v>
      </c>
      <c r="Q5560">
        <v>25000000</v>
      </c>
      <c r="R5560">
        <v>393526</v>
      </c>
      <c r="S5560" t="s">
        <v>191</v>
      </c>
      <c r="T5560">
        <v>0.71411631870160996</v>
      </c>
      <c r="U5560">
        <v>-1.163295234335225</v>
      </c>
      <c r="V5560">
        <v>-4.5876428994592898E-2</v>
      </c>
      <c r="W5560">
        <v>-0.489745079321381</v>
      </c>
      <c r="X5560">
        <v>0.50846830650449182</v>
      </c>
      <c r="Y5560" t="str">
        <f t="shared" si="344"/>
        <v>61-72</v>
      </c>
      <c r="Z5560" s="20">
        <f t="shared" si="345"/>
        <v>0.42422846614463383</v>
      </c>
      <c r="AA5560" t="str">
        <f t="shared" si="346"/>
        <v>40%-60%</v>
      </c>
      <c r="AB5560">
        <f t="shared" si="347"/>
        <v>8.1601692585398937E-5</v>
      </c>
    </row>
    <row r="5561" spans="1:28" x14ac:dyDescent="0.25">
      <c r="A5561" t="s">
        <v>11943</v>
      </c>
      <c r="B5561" t="s">
        <v>11944</v>
      </c>
      <c r="C5561" t="s">
        <v>77</v>
      </c>
      <c r="D5561" t="s">
        <v>209</v>
      </c>
      <c r="E5561">
        <v>220</v>
      </c>
      <c r="F5561" t="s">
        <v>17</v>
      </c>
      <c r="G5561">
        <v>2019</v>
      </c>
      <c r="H5561" t="s">
        <v>17</v>
      </c>
      <c r="J5561" t="s">
        <v>80</v>
      </c>
      <c r="K5561">
        <v>84</v>
      </c>
      <c r="L5561" s="18">
        <v>43293</v>
      </c>
      <c r="M5561" s="18">
        <v>45998</v>
      </c>
      <c r="N5561" s="18">
        <v>44102</v>
      </c>
      <c r="O5561">
        <v>57365800</v>
      </c>
      <c r="P5561">
        <v>53865800</v>
      </c>
      <c r="Q5561">
        <v>3500000</v>
      </c>
      <c r="R5561">
        <v>1097758</v>
      </c>
      <c r="S5561" t="s">
        <v>300</v>
      </c>
      <c r="T5561">
        <v>0.94454994419579019</v>
      </c>
      <c r="U5561">
        <v>0.95041673259003312</v>
      </c>
      <c r="V5561">
        <v>0.48612183982770601</v>
      </c>
      <c r="W5561">
        <v>-0.46275566407554919</v>
      </c>
      <c r="X5561">
        <v>-3.2966835268508812E-2</v>
      </c>
      <c r="Y5561" t="str">
        <f t="shared" si="344"/>
        <v>&gt;72</v>
      </c>
      <c r="Z5561" s="20">
        <f t="shared" si="345"/>
        <v>0.93898803816908327</v>
      </c>
      <c r="AA5561" t="str">
        <f t="shared" si="346"/>
        <v>80%-100%</v>
      </c>
      <c r="AB5561">
        <f t="shared" si="347"/>
        <v>2.2763149283443117E-4</v>
      </c>
    </row>
    <row r="5562" spans="1:28" x14ac:dyDescent="0.25">
      <c r="A5562" t="s">
        <v>11945</v>
      </c>
      <c r="B5562" t="s">
        <v>11946</v>
      </c>
      <c r="C5562" t="s">
        <v>77</v>
      </c>
      <c r="D5562" t="s">
        <v>754</v>
      </c>
      <c r="E5562">
        <v>7</v>
      </c>
      <c r="F5562" t="s">
        <v>79</v>
      </c>
      <c r="G5562">
        <v>2022</v>
      </c>
      <c r="H5562" t="s">
        <v>26</v>
      </c>
      <c r="I5562" t="s">
        <v>84</v>
      </c>
      <c r="J5562" t="s">
        <v>80</v>
      </c>
      <c r="K5562">
        <v>84</v>
      </c>
      <c r="L5562" s="18">
        <v>44396</v>
      </c>
      <c r="M5562" s="18">
        <v>46953</v>
      </c>
      <c r="N5562" s="18">
        <v>44551</v>
      </c>
      <c r="O5562">
        <v>50168000</v>
      </c>
      <c r="P5562">
        <v>50168000</v>
      </c>
      <c r="Q5562">
        <v>0</v>
      </c>
      <c r="R5562">
        <v>1083467</v>
      </c>
      <c r="S5562" t="s">
        <v>320</v>
      </c>
      <c r="T5562">
        <v>-0.26825861103673743</v>
      </c>
      <c r="U5562">
        <v>1.2009447865714571</v>
      </c>
      <c r="V5562">
        <v>0.52564408481904745</v>
      </c>
      <c r="W5562">
        <v>0.95114458131226476</v>
      </c>
      <c r="X5562">
        <v>0.19907679691992</v>
      </c>
      <c r="Y5562" t="str">
        <f t="shared" si="344"/>
        <v>&gt;72</v>
      </c>
      <c r="Z5562" s="20">
        <f t="shared" si="345"/>
        <v>1</v>
      </c>
      <c r="AA5562" t="str">
        <f t="shared" si="346"/>
        <v>80%-100%</v>
      </c>
      <c r="AB5562">
        <f t="shared" si="347"/>
        <v>2.2466810594579375E-4</v>
      </c>
    </row>
    <row r="5563" spans="1:28" x14ac:dyDescent="0.25">
      <c r="A5563" t="s">
        <v>11947</v>
      </c>
      <c r="B5563" t="s">
        <v>11948</v>
      </c>
      <c r="C5563" t="s">
        <v>77</v>
      </c>
      <c r="D5563" t="s">
        <v>214</v>
      </c>
      <c r="E5563">
        <v>62</v>
      </c>
      <c r="F5563" t="s">
        <v>117</v>
      </c>
      <c r="G5563">
        <v>2020</v>
      </c>
      <c r="H5563" t="s">
        <v>14</v>
      </c>
      <c r="I5563" t="s">
        <v>84</v>
      </c>
      <c r="J5563" t="s">
        <v>80</v>
      </c>
      <c r="K5563">
        <v>72</v>
      </c>
      <c r="L5563" s="18">
        <v>43691</v>
      </c>
      <c r="M5563" s="18">
        <v>45883</v>
      </c>
      <c r="N5563" s="18">
        <v>44013</v>
      </c>
      <c r="O5563">
        <v>44322300</v>
      </c>
      <c r="P5563">
        <v>22161150</v>
      </c>
      <c r="Q5563">
        <v>22161150</v>
      </c>
      <c r="R5563">
        <v>545744</v>
      </c>
      <c r="S5563" t="s">
        <v>166</v>
      </c>
      <c r="T5563">
        <v>3.4943527771394541E-2</v>
      </c>
      <c r="U5563">
        <v>-0.85216124758390532</v>
      </c>
      <c r="V5563">
        <v>0.32803285986234038</v>
      </c>
      <c r="W5563">
        <v>-0.20670322458515011</v>
      </c>
      <c r="X5563">
        <v>-1.5025765057952249</v>
      </c>
      <c r="Y5563" t="str">
        <f t="shared" si="344"/>
        <v>61-72</v>
      </c>
      <c r="Z5563" s="20">
        <f t="shared" si="345"/>
        <v>0.5</v>
      </c>
      <c r="AA5563" t="str">
        <f t="shared" si="346"/>
        <v>40%-60%</v>
      </c>
      <c r="AB5563">
        <f t="shared" si="347"/>
        <v>1.1316567169215237E-4</v>
      </c>
    </row>
    <row r="5564" spans="1:28" x14ac:dyDescent="0.25">
      <c r="A5564" t="s">
        <v>11949</v>
      </c>
      <c r="B5564" t="s">
        <v>11950</v>
      </c>
      <c r="C5564" t="s">
        <v>77</v>
      </c>
      <c r="D5564" t="s">
        <v>141</v>
      </c>
      <c r="E5564">
        <v>15</v>
      </c>
      <c r="F5564" t="s">
        <v>142</v>
      </c>
      <c r="G5564">
        <v>2017</v>
      </c>
      <c r="H5564" t="s">
        <v>143</v>
      </c>
      <c r="J5564" t="s">
        <v>80</v>
      </c>
      <c r="K5564">
        <v>48</v>
      </c>
      <c r="L5564" s="18">
        <v>42755</v>
      </c>
      <c r="M5564" s="18">
        <v>44216</v>
      </c>
      <c r="N5564" s="18">
        <v>43145</v>
      </c>
      <c r="O5564">
        <v>29870000</v>
      </c>
      <c r="P5564">
        <v>16870000</v>
      </c>
      <c r="Q5564">
        <v>13000000</v>
      </c>
      <c r="R5564">
        <v>449893</v>
      </c>
      <c r="S5564" t="s">
        <v>891</v>
      </c>
      <c r="T5564">
        <v>-0.91104714530997699</v>
      </c>
      <c r="U5564">
        <v>-0.58615788795279566</v>
      </c>
      <c r="V5564">
        <v>-1.014603409420211</v>
      </c>
      <c r="W5564">
        <v>2.8905695690136941</v>
      </c>
      <c r="X5564">
        <v>0.50846830650449182</v>
      </c>
      <c r="Y5564" t="str">
        <f t="shared" si="344"/>
        <v>37-48</v>
      </c>
      <c r="Z5564" s="20">
        <f t="shared" si="345"/>
        <v>0.56478071643789751</v>
      </c>
      <c r="AA5564" t="str">
        <f t="shared" si="346"/>
        <v>40%-60%</v>
      </c>
      <c r="AB5564">
        <f t="shared" si="347"/>
        <v>9.328997393392783E-5</v>
      </c>
    </row>
    <row r="5565" spans="1:28" x14ac:dyDescent="0.25">
      <c r="A5565" t="s">
        <v>11951</v>
      </c>
      <c r="B5565" t="s">
        <v>11952</v>
      </c>
      <c r="C5565" t="s">
        <v>77</v>
      </c>
      <c r="D5565" t="s">
        <v>353</v>
      </c>
      <c r="E5565">
        <v>76</v>
      </c>
      <c r="F5565" t="s">
        <v>11</v>
      </c>
      <c r="G5565">
        <v>2021</v>
      </c>
      <c r="H5565" t="s">
        <v>11</v>
      </c>
      <c r="I5565" t="s">
        <v>188</v>
      </c>
      <c r="J5565" t="s">
        <v>80</v>
      </c>
      <c r="K5565">
        <v>84</v>
      </c>
      <c r="L5565" s="18">
        <v>44165</v>
      </c>
      <c r="M5565" s="18">
        <v>46721</v>
      </c>
      <c r="N5565" s="18">
        <v>44414</v>
      </c>
      <c r="O5565">
        <v>74750000</v>
      </c>
      <c r="P5565">
        <v>25000000</v>
      </c>
      <c r="Q5565">
        <v>49750000</v>
      </c>
      <c r="R5565">
        <v>506880</v>
      </c>
      <c r="S5565" t="s">
        <v>277</v>
      </c>
      <c r="T5565">
        <v>-0.122721584408834</v>
      </c>
      <c r="U5565">
        <v>-1.531952208725647</v>
      </c>
      <c r="V5565">
        <v>-0.2648008150077798</v>
      </c>
      <c r="W5565">
        <v>-0.66443231621859666</v>
      </c>
      <c r="X5565">
        <v>-0.57440197704150942</v>
      </c>
      <c r="Y5565" t="str">
        <f t="shared" si="344"/>
        <v>&gt;72</v>
      </c>
      <c r="Z5565" s="20">
        <f t="shared" si="345"/>
        <v>0.33444816053511706</v>
      </c>
      <c r="AA5565" t="str">
        <f t="shared" si="346"/>
        <v>20%-40%</v>
      </c>
      <c r="AB5565">
        <f t="shared" si="347"/>
        <v>1.0510681870495727E-4</v>
      </c>
    </row>
    <row r="5566" spans="1:28" x14ac:dyDescent="0.25">
      <c r="A5566" t="s">
        <v>11953</v>
      </c>
      <c r="B5566" t="s">
        <v>11954</v>
      </c>
      <c r="C5566" t="s">
        <v>77</v>
      </c>
      <c r="D5566" t="s">
        <v>285</v>
      </c>
      <c r="E5566">
        <v>220</v>
      </c>
      <c r="F5566" t="s">
        <v>17</v>
      </c>
      <c r="G5566">
        <v>2017</v>
      </c>
      <c r="H5566" t="s">
        <v>17</v>
      </c>
      <c r="J5566" t="s">
        <v>80</v>
      </c>
      <c r="K5566">
        <v>72</v>
      </c>
      <c r="L5566" s="18">
        <v>42940</v>
      </c>
      <c r="M5566" s="18">
        <v>45131</v>
      </c>
      <c r="N5566" s="18">
        <v>43088</v>
      </c>
      <c r="O5566">
        <v>56990000</v>
      </c>
      <c r="P5566">
        <v>51990000</v>
      </c>
      <c r="Q5566">
        <v>5000000</v>
      </c>
      <c r="R5566">
        <v>1228041</v>
      </c>
      <c r="S5566" t="s">
        <v>492</v>
      </c>
      <c r="T5566">
        <v>1.114343141928344</v>
      </c>
      <c r="U5566">
        <v>0.84068754246628707</v>
      </c>
      <c r="V5566">
        <v>0.3476949000898184</v>
      </c>
      <c r="W5566">
        <v>-0.43490326595306578</v>
      </c>
      <c r="X5566">
        <v>-1.11583711881451</v>
      </c>
      <c r="Y5566" t="str">
        <f t="shared" si="344"/>
        <v>61-72</v>
      </c>
      <c r="Z5566" s="20">
        <f t="shared" si="345"/>
        <v>0.91226530970345676</v>
      </c>
      <c r="AA5566" t="str">
        <f t="shared" si="346"/>
        <v>80%-100%</v>
      </c>
      <c r="AB5566">
        <f t="shared" si="347"/>
        <v>2.5464702246933086E-4</v>
      </c>
    </row>
    <row r="5567" spans="1:28" x14ac:dyDescent="0.25">
      <c r="A5567" t="s">
        <v>11955</v>
      </c>
      <c r="B5567" t="s">
        <v>11956</v>
      </c>
      <c r="C5567" t="s">
        <v>77</v>
      </c>
      <c r="D5567" t="s">
        <v>181</v>
      </c>
      <c r="E5567">
        <v>27</v>
      </c>
      <c r="F5567" t="s">
        <v>25</v>
      </c>
      <c r="G5567">
        <v>2021</v>
      </c>
      <c r="H5567" t="s">
        <v>25</v>
      </c>
      <c r="I5567" t="s">
        <v>84</v>
      </c>
      <c r="J5567" t="s">
        <v>80</v>
      </c>
      <c r="K5567">
        <v>84</v>
      </c>
      <c r="L5567" s="18">
        <v>44001</v>
      </c>
      <c r="M5567" s="18">
        <v>46557</v>
      </c>
      <c r="N5567" s="18">
        <v>44228</v>
      </c>
      <c r="O5567">
        <v>40590000</v>
      </c>
      <c r="P5567">
        <v>41331449</v>
      </c>
      <c r="Q5567">
        <v>0</v>
      </c>
      <c r="R5567">
        <v>1140756</v>
      </c>
      <c r="S5567" t="s">
        <v>412</v>
      </c>
      <c r="T5567">
        <v>-0.74125394757742313</v>
      </c>
      <c r="U5567">
        <v>1.2759520995016591</v>
      </c>
      <c r="V5567">
        <v>1.632266944576606</v>
      </c>
      <c r="W5567">
        <v>-0.80327959312601138</v>
      </c>
      <c r="X5567">
        <v>0.35377255171220601</v>
      </c>
      <c r="Y5567" t="str">
        <f t="shared" si="344"/>
        <v>&gt;72</v>
      </c>
      <c r="Z5567" s="20">
        <f t="shared" si="345"/>
        <v>1.0182667898497166</v>
      </c>
      <c r="AA5567" t="str">
        <f t="shared" si="346"/>
        <v>80%-100%</v>
      </c>
      <c r="AB5567">
        <f t="shared" si="347"/>
        <v>2.3654757354520247E-4</v>
      </c>
    </row>
    <row r="5568" spans="1:28" x14ac:dyDescent="0.25">
      <c r="A5568" t="s">
        <v>11957</v>
      </c>
      <c r="B5568" t="s">
        <v>11958</v>
      </c>
      <c r="C5568" t="s">
        <v>77</v>
      </c>
      <c r="D5568" t="s">
        <v>804</v>
      </c>
      <c r="E5568">
        <v>49</v>
      </c>
      <c r="F5568" t="s">
        <v>87</v>
      </c>
      <c r="G5568">
        <v>2019</v>
      </c>
      <c r="H5568" t="s">
        <v>15</v>
      </c>
      <c r="J5568" t="s">
        <v>80</v>
      </c>
      <c r="K5568">
        <v>60</v>
      </c>
      <c r="L5568" s="18">
        <v>43364</v>
      </c>
      <c r="M5568" s="18">
        <v>45190</v>
      </c>
      <c r="N5568" s="18">
        <v>44249</v>
      </c>
      <c r="O5568">
        <v>45590000</v>
      </c>
      <c r="P5568">
        <v>23100000</v>
      </c>
      <c r="Q5568">
        <v>22490000</v>
      </c>
      <c r="R5568">
        <v>546007</v>
      </c>
      <c r="S5568" t="s">
        <v>337</v>
      </c>
      <c r="T5568">
        <v>0.5200669498644056</v>
      </c>
      <c r="U5568">
        <v>-0.82469042764894662</v>
      </c>
      <c r="V5568">
        <v>-0.30503564607631523</v>
      </c>
      <c r="W5568">
        <v>-0.83139880865341775</v>
      </c>
      <c r="X5568">
        <v>-1.5799243831913681</v>
      </c>
      <c r="Y5568" t="str">
        <f t="shared" si="344"/>
        <v>49-60</v>
      </c>
      <c r="Z5568" s="20">
        <f t="shared" si="345"/>
        <v>0.50669006361044089</v>
      </c>
      <c r="AA5568" t="str">
        <f t="shared" si="346"/>
        <v>40%-60%</v>
      </c>
      <c r="AB5568">
        <f t="shared" si="347"/>
        <v>1.1322020746653567E-4</v>
      </c>
    </row>
    <row r="5569" spans="1:28" x14ac:dyDescent="0.25">
      <c r="A5569" t="s">
        <v>11959</v>
      </c>
      <c r="B5569" t="s">
        <v>11960</v>
      </c>
      <c r="C5569" t="s">
        <v>77</v>
      </c>
      <c r="D5569" t="s">
        <v>93</v>
      </c>
      <c r="E5569">
        <v>49</v>
      </c>
      <c r="F5569" t="s">
        <v>117</v>
      </c>
      <c r="G5569">
        <v>2018</v>
      </c>
      <c r="H5569" t="s">
        <v>14</v>
      </c>
      <c r="J5569" t="s">
        <v>80</v>
      </c>
      <c r="K5569">
        <v>36</v>
      </c>
      <c r="L5569" s="18">
        <v>43096</v>
      </c>
      <c r="M5569" s="18">
        <v>44192</v>
      </c>
      <c r="N5569" s="18">
        <v>43245</v>
      </c>
      <c r="O5569">
        <v>47050000</v>
      </c>
      <c r="P5569">
        <v>16000000</v>
      </c>
      <c r="Q5569">
        <v>31050000</v>
      </c>
      <c r="R5569">
        <v>593316</v>
      </c>
      <c r="S5569" t="s">
        <v>81</v>
      </c>
      <c r="T5569">
        <v>-0.1348496699611593</v>
      </c>
      <c r="U5569">
        <v>-1.508893358402996</v>
      </c>
      <c r="V5569">
        <v>0.28851061487099899</v>
      </c>
      <c r="W5569">
        <v>-1.006335637152203</v>
      </c>
      <c r="X5569">
        <v>1.0499034482774929</v>
      </c>
      <c r="Y5569" t="str">
        <f t="shared" si="344"/>
        <v>25-36</v>
      </c>
      <c r="Z5569" s="20">
        <f t="shared" si="345"/>
        <v>0.34006376195536664</v>
      </c>
      <c r="AA5569" t="str">
        <f t="shared" si="346"/>
        <v>20%-40%</v>
      </c>
      <c r="AB5569">
        <f t="shared" si="347"/>
        <v>1.2303021868440345E-4</v>
      </c>
    </row>
    <row r="5570" spans="1:28" x14ac:dyDescent="0.25">
      <c r="A5570" t="s">
        <v>11961</v>
      </c>
      <c r="B5570" t="s">
        <v>11962</v>
      </c>
      <c r="C5570" t="s">
        <v>77</v>
      </c>
      <c r="D5570" t="s">
        <v>130</v>
      </c>
      <c r="E5570">
        <v>27</v>
      </c>
      <c r="F5570" t="s">
        <v>87</v>
      </c>
      <c r="G5570">
        <v>2020</v>
      </c>
      <c r="H5570" t="s">
        <v>24</v>
      </c>
      <c r="I5570" t="s">
        <v>84</v>
      </c>
      <c r="J5570" t="s">
        <v>80</v>
      </c>
      <c r="K5570">
        <v>60</v>
      </c>
      <c r="L5570" s="18">
        <v>44043</v>
      </c>
      <c r="M5570" s="18">
        <v>45869</v>
      </c>
      <c r="N5570" s="18">
        <v>44560</v>
      </c>
      <c r="O5570">
        <v>42923000</v>
      </c>
      <c r="P5570">
        <v>24923000</v>
      </c>
      <c r="Q5570">
        <v>18000000</v>
      </c>
      <c r="R5570">
        <v>658118</v>
      </c>
      <c r="S5570" t="s">
        <v>126</v>
      </c>
      <c r="T5570">
        <v>-0.63210117760649565</v>
      </c>
      <c r="U5570">
        <v>-0.52101819899788937</v>
      </c>
      <c r="V5570">
        <v>0.72325530977575447</v>
      </c>
      <c r="W5570">
        <v>0.32296234860770368</v>
      </c>
      <c r="X5570">
        <v>-0.65174985443765243</v>
      </c>
      <c r="Y5570" t="str">
        <f t="shared" si="344"/>
        <v>49-60</v>
      </c>
      <c r="Z5570" s="20">
        <f t="shared" si="345"/>
        <v>0.58064440975700671</v>
      </c>
      <c r="AA5570" t="str">
        <f t="shared" si="346"/>
        <v>40%-60%</v>
      </c>
      <c r="AB5570">
        <f t="shared" si="347"/>
        <v>1.3646758466001632E-4</v>
      </c>
    </row>
    <row r="5571" spans="1:28" x14ac:dyDescent="0.25">
      <c r="A5571" t="s">
        <v>11963</v>
      </c>
      <c r="B5571" t="s">
        <v>11964</v>
      </c>
      <c r="C5571" t="s">
        <v>77</v>
      </c>
      <c r="D5571" t="s">
        <v>93</v>
      </c>
      <c r="E5571">
        <v>74</v>
      </c>
      <c r="F5571" t="s">
        <v>87</v>
      </c>
      <c r="G5571">
        <v>2018</v>
      </c>
      <c r="H5571" t="s">
        <v>15</v>
      </c>
      <c r="J5571" t="s">
        <v>80</v>
      </c>
      <c r="K5571">
        <v>60</v>
      </c>
      <c r="L5571" s="18">
        <v>42777</v>
      </c>
      <c r="M5571" s="18">
        <v>44867</v>
      </c>
      <c r="N5571" s="18">
        <v>43257</v>
      </c>
      <c r="O5571">
        <v>38870000</v>
      </c>
      <c r="P5571">
        <v>30870000</v>
      </c>
      <c r="Q5571">
        <v>8000000</v>
      </c>
      <c r="R5571">
        <v>817913</v>
      </c>
      <c r="S5571" t="s">
        <v>294</v>
      </c>
      <c r="T5571">
        <v>1.1628554841376451</v>
      </c>
      <c r="U5571">
        <v>0.35582781856307488</v>
      </c>
      <c r="V5571">
        <v>0.48612183982770601</v>
      </c>
      <c r="W5571">
        <v>0.16597188644999511</v>
      </c>
      <c r="X5571">
        <v>1.0499034482774929</v>
      </c>
      <c r="Y5571" t="str">
        <f t="shared" ref="Y5571:Y5634" si="348">IF(K5571&lt;=24,"&lt;=24",IF(AND(K5571&gt;=25,K5571&lt;=36),"25-36",IF(AND(K5571&gt;=37,K5571&lt;=48),"37-48",IF(AND(K5571&gt;=49,K5571&lt;=60),"49-60",IF(AND(K5571&gt;=61,K5571&lt;=72),"61-72","&gt;72")))))</f>
        <v>49-60</v>
      </c>
      <c r="Z5571" s="20">
        <f t="shared" ref="Z5571:Z5634" si="349">IF(P5571/O5571&gt;0.2,P5571/O5571,0.2)</f>
        <v>0.79418574736300485</v>
      </c>
      <c r="AA5571" t="str">
        <f t="shared" ref="AA5571:AA5634" si="350">IF(Z5571&lt;=0.2,"20%",IF(AND(Z5571&gt;0.2,Z5571&lt;=0.4),"20%-40%",IF(AND(Z5571&gt;0.4,Z5571&lt;=0.6),"40%-60%",IF(AND(Z5571&gt;0.6,Z5571&lt;=0.8),"60%-80%","80%-100%"))))</f>
        <v>60%-80%</v>
      </c>
      <c r="AB5571">
        <f t="shared" ref="AB5571:AB5634" si="351">R5571/SUM($R$2:$R$5739)</f>
        <v>1.6960273320594166E-4</v>
      </c>
    </row>
    <row r="5572" spans="1:28" x14ac:dyDescent="0.25">
      <c r="A5572" t="s">
        <v>11965</v>
      </c>
      <c r="B5572" t="s">
        <v>11966</v>
      </c>
      <c r="C5572" t="s">
        <v>77</v>
      </c>
      <c r="D5572" t="s">
        <v>246</v>
      </c>
      <c r="E5572">
        <v>60</v>
      </c>
      <c r="F5572" t="s">
        <v>12</v>
      </c>
      <c r="G5572">
        <v>2020</v>
      </c>
      <c r="H5572" t="s">
        <v>12</v>
      </c>
      <c r="I5572" t="s">
        <v>84</v>
      </c>
      <c r="J5572" t="s">
        <v>80</v>
      </c>
      <c r="K5572">
        <v>60</v>
      </c>
      <c r="L5572" s="18">
        <v>43599</v>
      </c>
      <c r="M5572" s="18">
        <v>45426</v>
      </c>
      <c r="N5572" s="18">
        <v>43879</v>
      </c>
      <c r="O5572">
        <v>74290000</v>
      </c>
      <c r="P5572">
        <v>59432000</v>
      </c>
      <c r="Q5572">
        <v>14858000</v>
      </c>
      <c r="R5572">
        <v>1552323</v>
      </c>
      <c r="S5572" t="s">
        <v>191</v>
      </c>
      <c r="T5572">
        <v>0.75050057535858583</v>
      </c>
      <c r="U5572">
        <v>0.37970237290931202</v>
      </c>
      <c r="V5572">
        <v>0.24898836987965761</v>
      </c>
      <c r="W5572">
        <v>-4.8822264731946487E-2</v>
      </c>
      <c r="X5572">
        <v>-0.57440197704150942</v>
      </c>
      <c r="Y5572" t="str">
        <f t="shared" si="348"/>
        <v>49-60</v>
      </c>
      <c r="Z5572" s="20">
        <f t="shared" si="349"/>
        <v>0.8</v>
      </c>
      <c r="AA5572" t="str">
        <f t="shared" si="350"/>
        <v>60%-80%</v>
      </c>
      <c r="AB5572">
        <f t="shared" si="351"/>
        <v>3.2189025436500825E-4</v>
      </c>
    </row>
    <row r="5573" spans="1:28" x14ac:dyDescent="0.25">
      <c r="A5573" t="s">
        <v>11967</v>
      </c>
      <c r="B5573" t="s">
        <v>11968</v>
      </c>
      <c r="C5573" t="s">
        <v>77</v>
      </c>
      <c r="D5573" t="s">
        <v>141</v>
      </c>
      <c r="E5573">
        <v>38</v>
      </c>
      <c r="F5573" t="s">
        <v>142</v>
      </c>
      <c r="G5573">
        <v>2017</v>
      </c>
      <c r="H5573" t="s">
        <v>143</v>
      </c>
      <c r="J5573" t="s">
        <v>80</v>
      </c>
      <c r="K5573">
        <v>84</v>
      </c>
      <c r="L5573" s="18">
        <v>42796</v>
      </c>
      <c r="M5573" s="18">
        <v>45325</v>
      </c>
      <c r="N5573" s="18">
        <v>43440</v>
      </c>
      <c r="O5573">
        <v>27990000</v>
      </c>
      <c r="P5573">
        <v>22392000</v>
      </c>
      <c r="Q5573">
        <v>5598000</v>
      </c>
      <c r="R5573">
        <v>439928</v>
      </c>
      <c r="S5573" t="s">
        <v>336</v>
      </c>
      <c r="T5573">
        <v>0.66560397649230885</v>
      </c>
      <c r="U5573">
        <v>0.37970237290931202</v>
      </c>
      <c r="V5573">
        <v>5.068590085805208E-2</v>
      </c>
      <c r="W5573">
        <v>-0.7625619759863802</v>
      </c>
      <c r="X5573">
        <v>-1.1931849962106531</v>
      </c>
      <c r="Y5573" t="str">
        <f t="shared" si="348"/>
        <v>&gt;72</v>
      </c>
      <c r="Z5573" s="20">
        <f t="shared" si="349"/>
        <v>0.8</v>
      </c>
      <c r="AA5573" t="str">
        <f t="shared" si="350"/>
        <v>60%-80%</v>
      </c>
      <c r="AB5573">
        <f t="shared" si="351"/>
        <v>9.1223627957769961E-5</v>
      </c>
    </row>
    <row r="5574" spans="1:28" x14ac:dyDescent="0.25">
      <c r="A5574" t="s">
        <v>11969</v>
      </c>
      <c r="B5574" t="s">
        <v>11970</v>
      </c>
      <c r="C5574" t="s">
        <v>77</v>
      </c>
      <c r="D5574" t="s">
        <v>212</v>
      </c>
      <c r="E5574">
        <v>220</v>
      </c>
      <c r="F5574" t="s">
        <v>87</v>
      </c>
      <c r="G5574">
        <v>2018</v>
      </c>
      <c r="H5574" t="s">
        <v>15</v>
      </c>
      <c r="J5574" t="s">
        <v>80</v>
      </c>
      <c r="K5574">
        <v>84</v>
      </c>
      <c r="L5574" s="18">
        <v>42996</v>
      </c>
      <c r="M5574" s="18">
        <v>45553</v>
      </c>
      <c r="N5574" s="18">
        <v>43689</v>
      </c>
      <c r="O5574">
        <v>44090000</v>
      </c>
      <c r="P5574">
        <v>32090000</v>
      </c>
      <c r="Q5574">
        <v>12000000</v>
      </c>
      <c r="R5574">
        <v>695660</v>
      </c>
      <c r="S5574" t="s">
        <v>506</v>
      </c>
      <c r="T5574">
        <v>0.76262866091091108</v>
      </c>
      <c r="U5574">
        <v>8.335474756649662E-2</v>
      </c>
      <c r="V5574">
        <v>1.237044494663192</v>
      </c>
      <c r="W5574">
        <v>1.0621456832920491</v>
      </c>
      <c r="X5574">
        <v>-0.72909773183379534</v>
      </c>
      <c r="Y5574" t="str">
        <f t="shared" si="348"/>
        <v>&gt;72</v>
      </c>
      <c r="Z5574" s="20">
        <f t="shared" si="349"/>
        <v>0.72782943978226355</v>
      </c>
      <c r="AA5574" t="str">
        <f t="shared" si="350"/>
        <v>60%-80%</v>
      </c>
      <c r="AB5574">
        <f t="shared" si="351"/>
        <v>1.4425230725278285E-4</v>
      </c>
    </row>
    <row r="5575" spans="1:28" x14ac:dyDescent="0.25">
      <c r="A5575" t="s">
        <v>11971</v>
      </c>
      <c r="B5575" t="s">
        <v>11972</v>
      </c>
      <c r="C5575" t="s">
        <v>77</v>
      </c>
      <c r="D5575" t="s">
        <v>246</v>
      </c>
      <c r="E5575">
        <v>236</v>
      </c>
      <c r="F5575" t="s">
        <v>79</v>
      </c>
      <c r="G5575">
        <v>2020</v>
      </c>
      <c r="H5575" t="s">
        <v>13</v>
      </c>
      <c r="I5575" t="s">
        <v>84</v>
      </c>
      <c r="J5575" t="s">
        <v>80</v>
      </c>
      <c r="K5575">
        <v>72</v>
      </c>
      <c r="L5575" s="18">
        <v>43605</v>
      </c>
      <c r="M5575" s="18">
        <v>45797</v>
      </c>
      <c r="N5575" s="18">
        <v>43783</v>
      </c>
      <c r="O5575">
        <v>38750000</v>
      </c>
      <c r="P5575">
        <v>31000000</v>
      </c>
      <c r="Q5575">
        <v>7750000</v>
      </c>
      <c r="R5575">
        <v>713353</v>
      </c>
      <c r="S5575" t="s">
        <v>710</v>
      </c>
      <c r="T5575">
        <v>-0.3531552099030143</v>
      </c>
      <c r="U5575">
        <v>0.37970237290931202</v>
      </c>
      <c r="V5575">
        <v>-2.7667345059731379E-2</v>
      </c>
      <c r="W5575">
        <v>-0.57551431244811757</v>
      </c>
      <c r="X5575">
        <v>-0.57440197704150942</v>
      </c>
      <c r="Y5575" t="str">
        <f t="shared" si="348"/>
        <v>61-72</v>
      </c>
      <c r="Z5575" s="20">
        <f t="shared" si="349"/>
        <v>0.8</v>
      </c>
      <c r="AA5575" t="str">
        <f t="shared" si="350"/>
        <v>60%-80%</v>
      </c>
      <c r="AB5575">
        <f t="shared" si="351"/>
        <v>1.4792113408230228E-4</v>
      </c>
    </row>
    <row r="5576" spans="1:28" x14ac:dyDescent="0.25">
      <c r="A5576" t="s">
        <v>11973</v>
      </c>
      <c r="B5576" t="s">
        <v>11974</v>
      </c>
      <c r="C5576" t="s">
        <v>77</v>
      </c>
      <c r="D5576" t="s">
        <v>179</v>
      </c>
      <c r="E5576">
        <v>38</v>
      </c>
      <c r="F5576" t="s">
        <v>79</v>
      </c>
      <c r="G5576">
        <v>2022</v>
      </c>
      <c r="H5576" t="s">
        <v>26</v>
      </c>
      <c r="I5576" t="s">
        <v>84</v>
      </c>
      <c r="J5576" t="s">
        <v>80</v>
      </c>
      <c r="K5576">
        <v>72</v>
      </c>
      <c r="L5576" s="18">
        <v>44312</v>
      </c>
      <c r="M5576" s="18">
        <v>46503</v>
      </c>
      <c r="N5576" s="18">
        <v>44553</v>
      </c>
      <c r="O5576">
        <v>48860000</v>
      </c>
      <c r="P5576">
        <v>47840000</v>
      </c>
      <c r="Q5576">
        <v>1020000</v>
      </c>
      <c r="R5576">
        <v>1084575</v>
      </c>
      <c r="S5576" t="s">
        <v>717</v>
      </c>
      <c r="T5576">
        <v>-2.3664174115890102</v>
      </c>
      <c r="U5576">
        <v>1.1152236177282939</v>
      </c>
      <c r="V5576">
        <v>5.1377144922950549E-2</v>
      </c>
      <c r="W5576">
        <v>-0.1182807530768305</v>
      </c>
      <c r="X5576">
        <v>0.19907679691992</v>
      </c>
      <c r="Y5576" t="str">
        <f t="shared" si="348"/>
        <v>61-72</v>
      </c>
      <c r="Z5576" s="20">
        <f t="shared" si="349"/>
        <v>0.9791240278346296</v>
      </c>
      <c r="AA5576" t="str">
        <f t="shared" si="350"/>
        <v>80%-100%</v>
      </c>
      <c r="AB5576">
        <f t="shared" si="351"/>
        <v>2.2489786122342374E-4</v>
      </c>
    </row>
    <row r="5577" spans="1:28" x14ac:dyDescent="0.25">
      <c r="A5577" t="s">
        <v>11975</v>
      </c>
      <c r="B5577" t="s">
        <v>11976</v>
      </c>
      <c r="C5577" t="s">
        <v>77</v>
      </c>
      <c r="D5577" t="s">
        <v>246</v>
      </c>
      <c r="E5577">
        <v>76</v>
      </c>
      <c r="F5577" t="s">
        <v>117</v>
      </c>
      <c r="G5577">
        <v>2020</v>
      </c>
      <c r="H5577" t="s">
        <v>14</v>
      </c>
      <c r="I5577" t="s">
        <v>84</v>
      </c>
      <c r="J5577" t="s">
        <v>80</v>
      </c>
      <c r="K5577">
        <v>84</v>
      </c>
      <c r="L5577" s="18">
        <v>43602</v>
      </c>
      <c r="M5577" s="18">
        <v>46159</v>
      </c>
      <c r="N5577" s="18">
        <v>43801</v>
      </c>
      <c r="O5577">
        <v>42790000</v>
      </c>
      <c r="P5577">
        <v>10790000</v>
      </c>
      <c r="Q5577">
        <v>32000000</v>
      </c>
      <c r="R5577">
        <v>212808</v>
      </c>
      <c r="S5577" t="s">
        <v>277</v>
      </c>
      <c r="T5577">
        <v>0.98093420085276606</v>
      </c>
      <c r="U5577">
        <v>-1.8698377837941229</v>
      </c>
      <c r="V5577">
        <v>-0.89715673486924186</v>
      </c>
      <c r="W5577">
        <v>-0.64818795218184244</v>
      </c>
      <c r="X5577">
        <v>-0.18766259006079469</v>
      </c>
      <c r="Y5577" t="str">
        <f t="shared" si="348"/>
        <v>&gt;72</v>
      </c>
      <c r="Z5577" s="20">
        <f t="shared" si="349"/>
        <v>0.25216172002804393</v>
      </c>
      <c r="AA5577" t="str">
        <f t="shared" si="350"/>
        <v>20%-40%</v>
      </c>
      <c r="AB5577">
        <f t="shared" si="351"/>
        <v>4.4127943250798106E-5</v>
      </c>
    </row>
    <row r="5578" spans="1:28" x14ac:dyDescent="0.25">
      <c r="A5578" t="s">
        <v>11977</v>
      </c>
      <c r="B5578" t="s">
        <v>11978</v>
      </c>
      <c r="C5578" t="s">
        <v>77</v>
      </c>
      <c r="D5578" t="s">
        <v>589</v>
      </c>
      <c r="E5578">
        <v>51</v>
      </c>
      <c r="F5578" t="s">
        <v>117</v>
      </c>
      <c r="G5578">
        <v>2018</v>
      </c>
      <c r="H5578" t="s">
        <v>14</v>
      </c>
      <c r="J5578" t="s">
        <v>80</v>
      </c>
      <c r="K5578">
        <v>72</v>
      </c>
      <c r="L5578" s="18">
        <v>42853</v>
      </c>
      <c r="M5578" s="18">
        <v>45044</v>
      </c>
      <c r="N5578" s="18">
        <v>43097</v>
      </c>
      <c r="O5578">
        <v>43350000</v>
      </c>
      <c r="P5578">
        <v>21675000</v>
      </c>
      <c r="Q5578">
        <v>21675000</v>
      </c>
      <c r="R5578">
        <v>556780</v>
      </c>
      <c r="S5578" t="s">
        <v>261</v>
      </c>
      <c r="T5578">
        <v>-0.122721584408834</v>
      </c>
      <c r="U5578">
        <v>-0.85216124758390532</v>
      </c>
      <c r="V5578">
        <v>0.60468857480173022</v>
      </c>
      <c r="W5578">
        <v>-0.2855937364058791</v>
      </c>
      <c r="X5578">
        <v>0.35377255171220601</v>
      </c>
      <c r="Y5578" t="str">
        <f t="shared" si="348"/>
        <v>61-72</v>
      </c>
      <c r="Z5578" s="20">
        <f t="shared" si="349"/>
        <v>0.5</v>
      </c>
      <c r="AA5578" t="str">
        <f t="shared" si="350"/>
        <v>40%-60%</v>
      </c>
      <c r="AB5578">
        <f t="shared" si="351"/>
        <v>1.1545410061266198E-4</v>
      </c>
    </row>
    <row r="5579" spans="1:28" x14ac:dyDescent="0.25">
      <c r="A5579" t="s">
        <v>11979</v>
      </c>
      <c r="B5579" t="s">
        <v>11980</v>
      </c>
      <c r="C5579" t="s">
        <v>77</v>
      </c>
      <c r="D5579" t="s">
        <v>1184</v>
      </c>
      <c r="E5579">
        <v>40</v>
      </c>
      <c r="F5579" t="s">
        <v>117</v>
      </c>
      <c r="G5579">
        <v>2017</v>
      </c>
      <c r="H5579" t="s">
        <v>14</v>
      </c>
      <c r="J5579" t="s">
        <v>80</v>
      </c>
      <c r="K5579">
        <v>84</v>
      </c>
      <c r="L5579" s="18">
        <v>42502</v>
      </c>
      <c r="M5579" s="18">
        <v>45265</v>
      </c>
      <c r="N5579" s="18">
        <v>44090</v>
      </c>
      <c r="O5579">
        <v>47990000</v>
      </c>
      <c r="P5579">
        <v>8381308</v>
      </c>
      <c r="Q5579">
        <v>39608692</v>
      </c>
      <c r="R5579">
        <v>204385</v>
      </c>
      <c r="S5579" t="s">
        <v>203</v>
      </c>
      <c r="T5579">
        <v>1.429673366288801</v>
      </c>
      <c r="U5579">
        <v>-2.1881297935577879</v>
      </c>
      <c r="V5579">
        <v>0.72325530977575447</v>
      </c>
      <c r="W5579">
        <v>-0.36872501531759172</v>
      </c>
      <c r="X5579">
        <v>0.89520769348520657</v>
      </c>
      <c r="Y5579" t="str">
        <f t="shared" si="348"/>
        <v>&gt;72</v>
      </c>
      <c r="Z5579" s="20">
        <f t="shared" si="349"/>
        <v>0.2</v>
      </c>
      <c r="AA5579" t="str">
        <f t="shared" si="350"/>
        <v>20%</v>
      </c>
      <c r="AB5579">
        <f t="shared" si="351"/>
        <v>4.2381346948020619E-5</v>
      </c>
    </row>
    <row r="5580" spans="1:28" x14ac:dyDescent="0.25">
      <c r="A5580" t="s">
        <v>11981</v>
      </c>
      <c r="B5580" t="s">
        <v>11982</v>
      </c>
      <c r="C5580" t="s">
        <v>77</v>
      </c>
      <c r="D5580" t="s">
        <v>463</v>
      </c>
      <c r="E5580">
        <v>62</v>
      </c>
      <c r="F5580" t="s">
        <v>117</v>
      </c>
      <c r="G5580">
        <v>2018</v>
      </c>
      <c r="H5580" t="s">
        <v>14</v>
      </c>
      <c r="J5580" t="s">
        <v>80</v>
      </c>
      <c r="K5580">
        <v>24</v>
      </c>
      <c r="L5580" s="18">
        <v>43374</v>
      </c>
      <c r="M5580" s="18">
        <v>43840</v>
      </c>
      <c r="N5580" s="18">
        <v>43132</v>
      </c>
      <c r="O5580">
        <v>49620000</v>
      </c>
      <c r="P5580">
        <v>14886000</v>
      </c>
      <c r="Q5580">
        <v>34734000</v>
      </c>
      <c r="R5580">
        <v>746119</v>
      </c>
      <c r="S5580" t="s">
        <v>374</v>
      </c>
      <c r="T5580">
        <v>0.5200669498644056</v>
      </c>
      <c r="U5580">
        <v>-1.6734036612460499</v>
      </c>
      <c r="V5580">
        <v>-0.2648008150077798</v>
      </c>
      <c r="W5580">
        <v>-0.24992737865969669</v>
      </c>
      <c r="X5580">
        <v>1.668686467446636</v>
      </c>
      <c r="Y5580" t="str">
        <f t="shared" si="348"/>
        <v>&lt;=24</v>
      </c>
      <c r="Z5580" s="20">
        <f t="shared" si="349"/>
        <v>0.3</v>
      </c>
      <c r="AA5580" t="str">
        <f t="shared" si="350"/>
        <v>20%-40%</v>
      </c>
      <c r="AB5580">
        <f t="shared" si="351"/>
        <v>1.5471550360109693E-4</v>
      </c>
    </row>
    <row r="5581" spans="1:28" x14ac:dyDescent="0.25">
      <c r="A5581" t="s">
        <v>11983</v>
      </c>
      <c r="B5581" t="s">
        <v>11984</v>
      </c>
      <c r="C5581" t="s">
        <v>77</v>
      </c>
      <c r="D5581" t="s">
        <v>256</v>
      </c>
      <c r="E5581">
        <v>38</v>
      </c>
      <c r="F5581" t="s">
        <v>87</v>
      </c>
      <c r="G5581">
        <v>2018</v>
      </c>
      <c r="H5581" t="s">
        <v>15</v>
      </c>
      <c r="J5581" t="s">
        <v>80</v>
      </c>
      <c r="K5581">
        <v>84</v>
      </c>
      <c r="L5581" s="18">
        <v>42925</v>
      </c>
      <c r="M5581" s="18">
        <v>45542</v>
      </c>
      <c r="N5581" s="18">
        <v>44218</v>
      </c>
      <c r="O5581">
        <v>31990000</v>
      </c>
      <c r="P5581">
        <v>14000000</v>
      </c>
      <c r="Q5581">
        <v>17990000</v>
      </c>
      <c r="R5581">
        <v>318424</v>
      </c>
      <c r="S5581" t="s">
        <v>234</v>
      </c>
      <c r="T5581">
        <v>0.95667802974811544</v>
      </c>
      <c r="U5581">
        <v>-1.1082379301809639</v>
      </c>
      <c r="V5581">
        <v>0.92086653473246149</v>
      </c>
      <c r="W5581">
        <v>-0.70925823767236751</v>
      </c>
      <c r="X5581">
        <v>-0.96114136402222416</v>
      </c>
      <c r="Y5581" t="str">
        <f t="shared" si="348"/>
        <v>&gt;72</v>
      </c>
      <c r="Z5581" s="20">
        <f t="shared" si="349"/>
        <v>0.43763676148796499</v>
      </c>
      <c r="AA5581" t="str">
        <f t="shared" si="350"/>
        <v>40%-60%</v>
      </c>
      <c r="AB5581">
        <f t="shared" si="351"/>
        <v>6.6028514913406156E-5</v>
      </c>
    </row>
    <row r="5582" spans="1:28" x14ac:dyDescent="0.25">
      <c r="A5582" t="s">
        <v>11985</v>
      </c>
      <c r="B5582" t="s">
        <v>11986</v>
      </c>
      <c r="C5582" t="s">
        <v>77</v>
      </c>
      <c r="D5582" t="s">
        <v>211</v>
      </c>
      <c r="E5582">
        <v>38</v>
      </c>
      <c r="F5582" t="s">
        <v>87</v>
      </c>
      <c r="G5582">
        <v>2020</v>
      </c>
      <c r="H5582" t="s">
        <v>24</v>
      </c>
      <c r="I5582" t="s">
        <v>84</v>
      </c>
      <c r="J5582" t="s">
        <v>80</v>
      </c>
      <c r="K5582">
        <v>72</v>
      </c>
      <c r="L5582" s="18">
        <v>44013</v>
      </c>
      <c r="M5582" s="18">
        <v>46029</v>
      </c>
      <c r="N5582" s="18">
        <v>44286</v>
      </c>
      <c r="O5582">
        <v>45990000</v>
      </c>
      <c r="P5582">
        <v>29990000</v>
      </c>
      <c r="Q5582">
        <v>16000000</v>
      </c>
      <c r="R5582">
        <v>701634</v>
      </c>
      <c r="S5582" t="s">
        <v>331</v>
      </c>
      <c r="T5582">
        <v>-0.77763820423439889</v>
      </c>
      <c r="U5582">
        <v>-0.227613445500115</v>
      </c>
      <c r="V5582">
        <v>0.2094661248883162</v>
      </c>
      <c r="W5582">
        <v>-0.1090700927907025</v>
      </c>
      <c r="X5582">
        <v>-1.270532873606796</v>
      </c>
      <c r="Y5582" t="str">
        <f t="shared" si="348"/>
        <v>61-72</v>
      </c>
      <c r="Z5582" s="20">
        <f t="shared" si="349"/>
        <v>0.65209828223526856</v>
      </c>
      <c r="AA5582" t="str">
        <f t="shared" si="350"/>
        <v>60%-80%</v>
      </c>
      <c r="AB5582">
        <f t="shared" si="351"/>
        <v>1.4549107803668321E-4</v>
      </c>
    </row>
    <row r="5583" spans="1:28" x14ac:dyDescent="0.25">
      <c r="A5583" t="s">
        <v>11987</v>
      </c>
      <c r="B5583" t="s">
        <v>11988</v>
      </c>
      <c r="C5583" t="s">
        <v>77</v>
      </c>
      <c r="D5583" t="s">
        <v>256</v>
      </c>
      <c r="E5583">
        <v>236</v>
      </c>
      <c r="F5583" t="s">
        <v>17</v>
      </c>
      <c r="G5583">
        <v>2018</v>
      </c>
      <c r="H5583" t="s">
        <v>17</v>
      </c>
      <c r="J5583" t="s">
        <v>80</v>
      </c>
      <c r="K5583">
        <v>84</v>
      </c>
      <c r="L5583" s="18">
        <v>42975</v>
      </c>
      <c r="M5583" s="18">
        <v>45532</v>
      </c>
      <c r="N5583" s="18">
        <v>43812</v>
      </c>
      <c r="O5583">
        <v>64523200</v>
      </c>
      <c r="P5583">
        <v>40000000</v>
      </c>
      <c r="Q5583">
        <v>24523200</v>
      </c>
      <c r="R5583">
        <v>909766</v>
      </c>
      <c r="S5583" t="s">
        <v>578</v>
      </c>
      <c r="T5583">
        <v>0.60496354873068248</v>
      </c>
      <c r="U5583">
        <v>-0.35969479413126038</v>
      </c>
      <c r="V5583">
        <v>0.92086653473246149</v>
      </c>
      <c r="W5583">
        <v>0.76252502173007197</v>
      </c>
      <c r="X5583">
        <v>1.2045992030697781</v>
      </c>
      <c r="Y5583" t="str">
        <f t="shared" si="348"/>
        <v>&gt;72</v>
      </c>
      <c r="Z5583" s="20">
        <f t="shared" si="349"/>
        <v>0.61993205544672303</v>
      </c>
      <c r="AA5583" t="str">
        <f t="shared" si="350"/>
        <v>60%-80%</v>
      </c>
      <c r="AB5583">
        <f t="shared" si="351"/>
        <v>1.8864940424939661E-4</v>
      </c>
    </row>
    <row r="5584" spans="1:28" x14ac:dyDescent="0.25">
      <c r="A5584" t="s">
        <v>11989</v>
      </c>
      <c r="B5584" t="s">
        <v>11990</v>
      </c>
      <c r="C5584" t="s">
        <v>77</v>
      </c>
      <c r="D5584" t="s">
        <v>231</v>
      </c>
      <c r="E5584">
        <v>60</v>
      </c>
      <c r="F5584" t="s">
        <v>12</v>
      </c>
      <c r="G5584">
        <v>2019</v>
      </c>
      <c r="H5584" t="s">
        <v>12</v>
      </c>
      <c r="I5584" t="s">
        <v>84</v>
      </c>
      <c r="J5584" t="s">
        <v>80</v>
      </c>
      <c r="K5584">
        <v>72</v>
      </c>
      <c r="L5584" s="18">
        <v>43676</v>
      </c>
      <c r="M5584" s="18">
        <v>45868</v>
      </c>
      <c r="N5584" s="18">
        <v>44476</v>
      </c>
      <c r="O5584">
        <v>69990000</v>
      </c>
      <c r="P5584">
        <v>61990000</v>
      </c>
      <c r="Q5584">
        <v>8000000</v>
      </c>
      <c r="R5584">
        <v>1342196</v>
      </c>
      <c r="S5584" t="s">
        <v>298</v>
      </c>
      <c r="T5584">
        <v>0.49581077875975499</v>
      </c>
      <c r="U5584">
        <v>0.73159635756037245</v>
      </c>
      <c r="V5584">
        <v>0.132278785197777</v>
      </c>
      <c r="W5584">
        <v>-0.35898264526322538</v>
      </c>
      <c r="X5584">
        <v>-0.57440197704150942</v>
      </c>
      <c r="Y5584" t="str">
        <f t="shared" si="348"/>
        <v>61-72</v>
      </c>
      <c r="Z5584" s="20">
        <f t="shared" si="349"/>
        <v>0.88569795685097874</v>
      </c>
      <c r="AA5584" t="str">
        <f t="shared" si="350"/>
        <v>80%-100%</v>
      </c>
      <c r="AB5584">
        <f t="shared" si="351"/>
        <v>2.783182442363455E-4</v>
      </c>
    </row>
    <row r="5585" spans="1:28" x14ac:dyDescent="0.25">
      <c r="A5585" t="s">
        <v>11991</v>
      </c>
      <c r="B5585" t="s">
        <v>11992</v>
      </c>
      <c r="C5585" t="s">
        <v>77</v>
      </c>
      <c r="D5585" t="s">
        <v>78</v>
      </c>
      <c r="E5585">
        <v>50</v>
      </c>
      <c r="F5585" t="s">
        <v>17</v>
      </c>
      <c r="G5585">
        <v>2017</v>
      </c>
      <c r="H5585" t="s">
        <v>17</v>
      </c>
      <c r="J5585" t="s">
        <v>80</v>
      </c>
      <c r="K5585">
        <v>84</v>
      </c>
      <c r="L5585" s="18">
        <v>42502</v>
      </c>
      <c r="M5585" s="18">
        <v>45265</v>
      </c>
      <c r="N5585" s="18">
        <v>44378</v>
      </c>
      <c r="O5585">
        <v>66690000</v>
      </c>
      <c r="P5585">
        <v>33345000</v>
      </c>
      <c r="Q5585">
        <v>33345000</v>
      </c>
      <c r="R5585">
        <v>771424</v>
      </c>
      <c r="S5585" t="s">
        <v>109</v>
      </c>
      <c r="T5585">
        <v>0.31388949547487588</v>
      </c>
      <c r="U5585">
        <v>-0.85216124758390532</v>
      </c>
      <c r="V5585">
        <v>0.92086653473246149</v>
      </c>
      <c r="W5585">
        <v>-0.14164773787227011</v>
      </c>
      <c r="X5585">
        <v>-0.65174985443765243</v>
      </c>
      <c r="Y5585" t="str">
        <f t="shared" si="348"/>
        <v>&gt;72</v>
      </c>
      <c r="Z5585" s="20">
        <f t="shared" si="349"/>
        <v>0.5</v>
      </c>
      <c r="AA5585" t="str">
        <f t="shared" si="350"/>
        <v>40%-60%</v>
      </c>
      <c r="AB5585">
        <f t="shared" si="351"/>
        <v>1.5996275748234877E-4</v>
      </c>
    </row>
    <row r="5586" spans="1:28" x14ac:dyDescent="0.25">
      <c r="A5586" t="s">
        <v>11993</v>
      </c>
      <c r="B5586" t="s">
        <v>11994</v>
      </c>
      <c r="C5586" t="s">
        <v>77</v>
      </c>
      <c r="D5586" t="s">
        <v>564</v>
      </c>
      <c r="E5586">
        <v>38</v>
      </c>
      <c r="F5586" t="s">
        <v>117</v>
      </c>
      <c r="G5586">
        <v>2019</v>
      </c>
      <c r="H5586" t="s">
        <v>14</v>
      </c>
      <c r="J5586" t="s">
        <v>80</v>
      </c>
      <c r="K5586">
        <v>84</v>
      </c>
      <c r="L5586" s="18">
        <v>43403</v>
      </c>
      <c r="M5586" s="18">
        <v>45960</v>
      </c>
      <c r="N5586" s="18">
        <v>43888</v>
      </c>
      <c r="O5586">
        <v>50450000</v>
      </c>
      <c r="P5586">
        <v>25225000</v>
      </c>
      <c r="Q5586">
        <v>25225000</v>
      </c>
      <c r="R5586">
        <v>604510</v>
      </c>
      <c r="S5586" t="s">
        <v>184</v>
      </c>
      <c r="T5586">
        <v>1.284136339660898</v>
      </c>
      <c r="U5586">
        <v>-0.85216124758390532</v>
      </c>
      <c r="V5586">
        <v>0.32803285986234038</v>
      </c>
      <c r="W5586">
        <v>-0.24601954419575409</v>
      </c>
      <c r="X5586">
        <v>0.74051193869292065</v>
      </c>
      <c r="Y5586" t="str">
        <f t="shared" si="348"/>
        <v>&gt;72</v>
      </c>
      <c r="Z5586" s="20">
        <f t="shared" si="349"/>
        <v>0.5</v>
      </c>
      <c r="AA5586" t="str">
        <f t="shared" si="350"/>
        <v>40%-60%</v>
      </c>
      <c r="AB5586">
        <f t="shared" si="351"/>
        <v>1.2535141054161481E-4</v>
      </c>
    </row>
    <row r="5587" spans="1:28" x14ac:dyDescent="0.25">
      <c r="A5587" t="s">
        <v>11995</v>
      </c>
      <c r="B5587" t="s">
        <v>11996</v>
      </c>
      <c r="C5587" t="s">
        <v>77</v>
      </c>
      <c r="D5587" t="s">
        <v>776</v>
      </c>
      <c r="E5587">
        <v>49</v>
      </c>
      <c r="F5587" t="s">
        <v>95</v>
      </c>
      <c r="G5587">
        <v>2017</v>
      </c>
      <c r="H5587" t="s">
        <v>16</v>
      </c>
      <c r="J5587" t="s">
        <v>96</v>
      </c>
      <c r="K5587">
        <v>60</v>
      </c>
      <c r="L5587" s="18">
        <v>44092</v>
      </c>
      <c r="M5587" s="18">
        <v>45918</v>
      </c>
      <c r="N5587" s="18">
        <v>44389</v>
      </c>
      <c r="O5587">
        <v>43000000</v>
      </c>
      <c r="P5587">
        <v>25000000</v>
      </c>
      <c r="Q5587">
        <v>18000000</v>
      </c>
      <c r="R5587">
        <v>663328</v>
      </c>
      <c r="S5587" t="s">
        <v>318</v>
      </c>
      <c r="T5587">
        <v>3.4943527771394541E-2</v>
      </c>
      <c r="U5587">
        <v>-0.51793468388419517</v>
      </c>
      <c r="V5587">
        <v>0.80229979975843724</v>
      </c>
      <c r="W5587">
        <v>0.20046995967763201</v>
      </c>
      <c r="X5587">
        <v>0.58581618390063472</v>
      </c>
      <c r="Y5587" t="str">
        <f t="shared" si="348"/>
        <v>49-60</v>
      </c>
      <c r="Z5587" s="20">
        <f t="shared" si="349"/>
        <v>0.58139534883720934</v>
      </c>
      <c r="AA5587" t="str">
        <f t="shared" si="350"/>
        <v>40%-60%</v>
      </c>
      <c r="AB5587">
        <f t="shared" si="351"/>
        <v>1.3754793212973859E-4</v>
      </c>
    </row>
    <row r="5588" spans="1:28" x14ac:dyDescent="0.25">
      <c r="A5588" t="s">
        <v>1084</v>
      </c>
      <c r="B5588" t="s">
        <v>1085</v>
      </c>
      <c r="C5588" t="s">
        <v>77</v>
      </c>
      <c r="D5588" t="s">
        <v>273</v>
      </c>
      <c r="E5588">
        <v>50</v>
      </c>
      <c r="F5588" t="s">
        <v>25</v>
      </c>
      <c r="G5588">
        <v>2021</v>
      </c>
      <c r="H5588" t="s">
        <v>25</v>
      </c>
      <c r="I5588" t="s">
        <v>84</v>
      </c>
      <c r="J5588" t="s">
        <v>80</v>
      </c>
      <c r="K5588">
        <v>72</v>
      </c>
      <c r="L5588" s="18">
        <v>44242</v>
      </c>
      <c r="M5588" s="18">
        <v>46433</v>
      </c>
      <c r="N5588" s="18">
        <v>44393</v>
      </c>
      <c r="O5588">
        <v>37150000</v>
      </c>
      <c r="P5588">
        <v>37150000</v>
      </c>
      <c r="Q5588">
        <v>0</v>
      </c>
      <c r="R5588">
        <v>816227</v>
      </c>
      <c r="S5588" t="s">
        <v>220</v>
      </c>
      <c r="T5588">
        <v>-0.34102712435068899</v>
      </c>
      <c r="U5588">
        <v>1.2009447865714571</v>
      </c>
      <c r="V5588">
        <v>-0.38595582228404229</v>
      </c>
      <c r="W5588">
        <v>-0.54708609455227808</v>
      </c>
      <c r="X5588">
        <v>0.97255557088134947</v>
      </c>
      <c r="Y5588" t="str">
        <f t="shared" si="348"/>
        <v>61-72</v>
      </c>
      <c r="Z5588" s="20">
        <f t="shared" si="349"/>
        <v>1</v>
      </c>
      <c r="AA5588" t="str">
        <f t="shared" si="350"/>
        <v>80%-100%</v>
      </c>
      <c r="AB5588">
        <f t="shared" si="351"/>
        <v>1.6925312364088373E-4</v>
      </c>
    </row>
    <row r="5589" spans="1:28" x14ac:dyDescent="0.25">
      <c r="A5589" t="s">
        <v>11997</v>
      </c>
      <c r="B5589" t="s">
        <v>11998</v>
      </c>
      <c r="C5589" t="s">
        <v>77</v>
      </c>
      <c r="D5589" t="s">
        <v>197</v>
      </c>
      <c r="E5589">
        <v>38</v>
      </c>
      <c r="F5589" t="s">
        <v>17</v>
      </c>
      <c r="G5589">
        <v>2017</v>
      </c>
      <c r="H5589" t="s">
        <v>17</v>
      </c>
      <c r="J5589" t="s">
        <v>80</v>
      </c>
      <c r="K5589">
        <v>60</v>
      </c>
      <c r="L5589" s="18">
        <v>42634</v>
      </c>
      <c r="M5589" s="18">
        <v>44460</v>
      </c>
      <c r="N5589" s="18">
        <v>42870</v>
      </c>
      <c r="O5589">
        <v>65490000</v>
      </c>
      <c r="P5589">
        <v>28000000</v>
      </c>
      <c r="Q5589">
        <v>37490000</v>
      </c>
      <c r="R5589">
        <v>620490</v>
      </c>
      <c r="S5589" t="s">
        <v>336</v>
      </c>
      <c r="T5589">
        <v>0.2168648110562737</v>
      </c>
      <c r="U5589">
        <v>-1.1496719555413699</v>
      </c>
      <c r="V5589">
        <v>-1.2800656341331531</v>
      </c>
      <c r="W5589">
        <v>-7.5179021691431661E-2</v>
      </c>
      <c r="X5589">
        <v>-0.26501046745693763</v>
      </c>
      <c r="Y5589" t="str">
        <f t="shared" si="348"/>
        <v>49-60</v>
      </c>
      <c r="Z5589" s="20">
        <f t="shared" si="349"/>
        <v>0.42754619025805468</v>
      </c>
      <c r="AA5589" t="str">
        <f t="shared" si="350"/>
        <v>40%-60%</v>
      </c>
      <c r="AB5589">
        <f t="shared" si="351"/>
        <v>1.2866502907638678E-4</v>
      </c>
    </row>
    <row r="5590" spans="1:28" x14ac:dyDescent="0.25">
      <c r="A5590" t="s">
        <v>11999</v>
      </c>
      <c r="B5590" t="s">
        <v>12000</v>
      </c>
      <c r="C5590" t="s">
        <v>77</v>
      </c>
      <c r="D5590" t="s">
        <v>760</v>
      </c>
      <c r="E5590">
        <v>38</v>
      </c>
      <c r="F5590" t="s">
        <v>11</v>
      </c>
      <c r="G5590">
        <v>2018</v>
      </c>
      <c r="H5590" t="s">
        <v>11</v>
      </c>
      <c r="J5590" t="s">
        <v>80</v>
      </c>
      <c r="K5590">
        <v>24</v>
      </c>
      <c r="L5590" s="18">
        <v>43345</v>
      </c>
      <c r="M5590" s="18">
        <v>43870</v>
      </c>
      <c r="N5590" s="18">
        <v>43381</v>
      </c>
      <c r="O5590">
        <v>63445200</v>
      </c>
      <c r="P5590">
        <v>18445200</v>
      </c>
      <c r="Q5590">
        <v>45000000</v>
      </c>
      <c r="R5590">
        <v>789762</v>
      </c>
      <c r="S5590" t="s">
        <v>389</v>
      </c>
      <c r="T5590">
        <v>7.1327784428370358E-2</v>
      </c>
      <c r="U5590">
        <v>-1.7114826795565179</v>
      </c>
      <c r="V5590">
        <v>-4.4146365390986242</v>
      </c>
      <c r="W5590">
        <v>-0.60430895205690016</v>
      </c>
      <c r="X5590">
        <v>-1.0384892414183671</v>
      </c>
      <c r="Y5590" t="str">
        <f t="shared" si="348"/>
        <v>&lt;=24</v>
      </c>
      <c r="Z5590" s="20">
        <f t="shared" si="349"/>
        <v>0.29072648521873995</v>
      </c>
      <c r="AA5590" t="str">
        <f t="shared" si="350"/>
        <v>20%-40%</v>
      </c>
      <c r="AB5590">
        <f t="shared" si="351"/>
        <v>1.6376533174334055E-4</v>
      </c>
    </row>
    <row r="5591" spans="1:28" x14ac:dyDescent="0.25">
      <c r="A5591" t="s">
        <v>12001</v>
      </c>
      <c r="B5591" t="s">
        <v>12002</v>
      </c>
      <c r="C5591" t="s">
        <v>77</v>
      </c>
      <c r="D5591" t="s">
        <v>86</v>
      </c>
      <c r="E5591">
        <v>61</v>
      </c>
      <c r="F5591" t="s">
        <v>117</v>
      </c>
      <c r="G5591">
        <v>2020</v>
      </c>
      <c r="H5591" t="s">
        <v>14</v>
      </c>
      <c r="I5591" t="s">
        <v>84</v>
      </c>
      <c r="J5591" t="s">
        <v>80</v>
      </c>
      <c r="K5591">
        <v>84</v>
      </c>
      <c r="L5591" s="18">
        <v>43637</v>
      </c>
      <c r="M5591" s="18">
        <v>46194</v>
      </c>
      <c r="N5591" s="18">
        <v>43907</v>
      </c>
      <c r="O5591">
        <v>47110000</v>
      </c>
      <c r="P5591">
        <v>32110000</v>
      </c>
      <c r="Q5591">
        <v>15000000</v>
      </c>
      <c r="R5591">
        <v>693464</v>
      </c>
      <c r="S5591" t="s">
        <v>641</v>
      </c>
      <c r="T5591">
        <v>1.090086970823694</v>
      </c>
      <c r="U5591">
        <v>-0.1064884765289648</v>
      </c>
      <c r="V5591">
        <v>0.24898836987965761</v>
      </c>
      <c r="W5591">
        <v>-0.75661492503301486</v>
      </c>
      <c r="X5591">
        <v>1.3592949578620639</v>
      </c>
      <c r="Y5591" t="str">
        <f t="shared" si="348"/>
        <v>&gt;72</v>
      </c>
      <c r="Z5591" s="20">
        <f t="shared" si="349"/>
        <v>0.68159626406283169</v>
      </c>
      <c r="AA5591" t="str">
        <f t="shared" si="350"/>
        <v>60%-80%</v>
      </c>
      <c r="AB5591">
        <f t="shared" si="351"/>
        <v>1.437969439047003E-4</v>
      </c>
    </row>
    <row r="5592" spans="1:28" x14ac:dyDescent="0.25">
      <c r="A5592" t="s">
        <v>12003</v>
      </c>
      <c r="B5592" t="s">
        <v>12004</v>
      </c>
      <c r="C5592" t="s">
        <v>77</v>
      </c>
      <c r="D5592" t="s">
        <v>373</v>
      </c>
      <c r="E5592">
        <v>49</v>
      </c>
      <c r="F5592" t="s">
        <v>87</v>
      </c>
      <c r="G5592">
        <v>2018</v>
      </c>
      <c r="H5592" t="s">
        <v>15</v>
      </c>
      <c r="J5592" t="s">
        <v>80</v>
      </c>
      <c r="K5592">
        <v>60</v>
      </c>
      <c r="L5592" s="18">
        <v>43254</v>
      </c>
      <c r="M5592" s="18">
        <v>44991</v>
      </c>
      <c r="N5592" s="18">
        <v>43881</v>
      </c>
      <c r="O5592">
        <v>37750000</v>
      </c>
      <c r="P5592">
        <v>31918689</v>
      </c>
      <c r="Q5592">
        <v>5831311</v>
      </c>
      <c r="R5592">
        <v>923829</v>
      </c>
      <c r="S5592" t="s">
        <v>81</v>
      </c>
      <c r="T5592">
        <v>0.76262866091091108</v>
      </c>
      <c r="U5592">
        <v>0.56665075737216997</v>
      </c>
      <c r="V5592">
        <v>-1.006762986458829</v>
      </c>
      <c r="W5592">
        <v>0.47231902507909662</v>
      </c>
      <c r="X5592">
        <v>0.43112042910834891</v>
      </c>
      <c r="Y5592" t="str">
        <f t="shared" si="348"/>
        <v>49-60</v>
      </c>
      <c r="Z5592" s="20">
        <f t="shared" si="349"/>
        <v>0.8455281854304636</v>
      </c>
      <c r="AA5592" t="str">
        <f t="shared" si="350"/>
        <v>80%-100%</v>
      </c>
      <c r="AB5592">
        <f t="shared" si="351"/>
        <v>1.9156551297621127E-4</v>
      </c>
    </row>
    <row r="5593" spans="1:28" x14ac:dyDescent="0.25">
      <c r="A5593" t="s">
        <v>12005</v>
      </c>
      <c r="B5593" t="s">
        <v>12006</v>
      </c>
      <c r="C5593" t="s">
        <v>77</v>
      </c>
      <c r="D5593" t="s">
        <v>308</v>
      </c>
      <c r="E5593">
        <v>76</v>
      </c>
      <c r="F5593" t="s">
        <v>117</v>
      </c>
      <c r="G5593">
        <v>2017</v>
      </c>
      <c r="H5593" t="s">
        <v>14</v>
      </c>
      <c r="J5593" t="s">
        <v>80</v>
      </c>
      <c r="K5593">
        <v>84</v>
      </c>
      <c r="L5593" s="18">
        <v>42781</v>
      </c>
      <c r="M5593" s="18">
        <v>45337</v>
      </c>
      <c r="N5593" s="18">
        <v>42901</v>
      </c>
      <c r="O5593">
        <v>42250000</v>
      </c>
      <c r="P5593">
        <v>15250000</v>
      </c>
      <c r="Q5593">
        <v>27000000</v>
      </c>
      <c r="R5593">
        <v>339577</v>
      </c>
      <c r="S5593" t="s">
        <v>412</v>
      </c>
      <c r="T5593">
        <v>0.50793886431208024</v>
      </c>
      <c r="U5593">
        <v>-1.4231433990945681</v>
      </c>
      <c r="V5593">
        <v>0.6442108197930716</v>
      </c>
      <c r="W5593">
        <v>-0.51506865317378214</v>
      </c>
      <c r="X5593">
        <v>-0.1103147126646518</v>
      </c>
      <c r="Y5593" t="str">
        <f t="shared" si="348"/>
        <v>&gt;72</v>
      </c>
      <c r="Z5593" s="20">
        <f t="shared" si="349"/>
        <v>0.36094674556213019</v>
      </c>
      <c r="AA5593" t="str">
        <f t="shared" si="350"/>
        <v>20%-40%</v>
      </c>
      <c r="AB5593">
        <f t="shared" si="351"/>
        <v>7.0414808584622144E-5</v>
      </c>
    </row>
    <row r="5594" spans="1:28" x14ac:dyDescent="0.25">
      <c r="A5594" t="s">
        <v>12007</v>
      </c>
      <c r="B5594" t="s">
        <v>12008</v>
      </c>
      <c r="C5594" t="s">
        <v>77</v>
      </c>
      <c r="D5594" t="s">
        <v>362</v>
      </c>
      <c r="E5594">
        <v>38</v>
      </c>
      <c r="F5594" t="s">
        <v>117</v>
      </c>
      <c r="G5594">
        <v>2020</v>
      </c>
      <c r="H5594" t="s">
        <v>29</v>
      </c>
      <c r="I5594" t="s">
        <v>84</v>
      </c>
      <c r="J5594" t="s">
        <v>80</v>
      </c>
      <c r="K5594">
        <v>36</v>
      </c>
      <c r="L5594" s="18">
        <v>43597</v>
      </c>
      <c r="M5594" s="18">
        <v>44900</v>
      </c>
      <c r="N5594" s="18">
        <v>44063</v>
      </c>
      <c r="O5594">
        <v>55090000</v>
      </c>
      <c r="P5594">
        <v>10000000</v>
      </c>
      <c r="Q5594">
        <v>45090000</v>
      </c>
      <c r="R5594">
        <v>355829</v>
      </c>
      <c r="S5594" t="s">
        <v>331</v>
      </c>
      <c r="T5594">
        <v>-0.76551011868207364</v>
      </c>
      <c r="U5594">
        <v>-2.1599029563969689</v>
      </c>
      <c r="V5594">
        <v>-0.73906775490387622</v>
      </c>
      <c r="W5594">
        <v>1.690158761262913</v>
      </c>
      <c r="X5594">
        <v>-0.57440197704150942</v>
      </c>
      <c r="Y5594" t="str">
        <f t="shared" si="348"/>
        <v>25-36</v>
      </c>
      <c r="Z5594" s="20">
        <f t="shared" si="349"/>
        <v>0.2</v>
      </c>
      <c r="AA5594" t="str">
        <f t="shared" si="350"/>
        <v>20%</v>
      </c>
      <c r="AB5594">
        <f t="shared" si="351"/>
        <v>7.3784829137007259E-5</v>
      </c>
    </row>
    <row r="5595" spans="1:28" x14ac:dyDescent="0.25">
      <c r="A5595" t="s">
        <v>12009</v>
      </c>
      <c r="B5595" t="s">
        <v>12010</v>
      </c>
      <c r="C5595" t="s">
        <v>77</v>
      </c>
      <c r="D5595" t="s">
        <v>327</v>
      </c>
      <c r="E5595">
        <v>74</v>
      </c>
      <c r="F5595" t="s">
        <v>79</v>
      </c>
      <c r="G5595">
        <v>2019</v>
      </c>
      <c r="H5595" t="s">
        <v>13</v>
      </c>
      <c r="I5595" t="s">
        <v>84</v>
      </c>
      <c r="J5595" t="s">
        <v>80</v>
      </c>
      <c r="K5595">
        <v>84</v>
      </c>
      <c r="L5595" s="18">
        <v>43802</v>
      </c>
      <c r="M5595" s="18">
        <v>46093</v>
      </c>
      <c r="N5595" s="18">
        <v>43635</v>
      </c>
      <c r="O5595">
        <v>34890000</v>
      </c>
      <c r="P5595">
        <v>31401000</v>
      </c>
      <c r="Q5595">
        <v>3489000</v>
      </c>
      <c r="R5595">
        <v>648097</v>
      </c>
      <c r="S5595" t="s">
        <v>168</v>
      </c>
      <c r="T5595">
        <v>-0.15910584106580991</v>
      </c>
      <c r="U5595">
        <v>0.79032357974038436</v>
      </c>
      <c r="V5595">
        <v>0.6384312052522727</v>
      </c>
      <c r="W5595">
        <v>-0.35688269039203763</v>
      </c>
      <c r="X5595">
        <v>-0.96114136402222416</v>
      </c>
      <c r="Y5595" t="str">
        <f t="shared" si="348"/>
        <v>&gt;72</v>
      </c>
      <c r="Z5595" s="20">
        <f t="shared" si="349"/>
        <v>0.9</v>
      </c>
      <c r="AA5595" t="str">
        <f t="shared" si="350"/>
        <v>80%-100%</v>
      </c>
      <c r="AB5595">
        <f t="shared" si="351"/>
        <v>1.3438962650376161E-4</v>
      </c>
    </row>
    <row r="5596" spans="1:28" x14ac:dyDescent="0.25">
      <c r="A5596" t="s">
        <v>12011</v>
      </c>
      <c r="B5596" t="s">
        <v>12012</v>
      </c>
      <c r="C5596" t="s">
        <v>77</v>
      </c>
      <c r="D5596" t="s">
        <v>215</v>
      </c>
      <c r="E5596">
        <v>76</v>
      </c>
      <c r="F5596" t="s">
        <v>87</v>
      </c>
      <c r="G5596">
        <v>2018</v>
      </c>
      <c r="H5596" t="s">
        <v>15</v>
      </c>
      <c r="J5596" t="s">
        <v>80</v>
      </c>
      <c r="K5596">
        <v>72</v>
      </c>
      <c r="L5596" s="18">
        <v>42769</v>
      </c>
      <c r="M5596" s="18">
        <v>44987</v>
      </c>
      <c r="N5596" s="18">
        <v>43580</v>
      </c>
      <c r="O5596">
        <v>32940000</v>
      </c>
      <c r="P5596">
        <v>29646000</v>
      </c>
      <c r="Q5596">
        <v>3294000</v>
      </c>
      <c r="R5596">
        <v>678476</v>
      </c>
      <c r="S5596" t="s">
        <v>420</v>
      </c>
      <c r="T5596">
        <v>1.068735666674399E-2</v>
      </c>
      <c r="U5596">
        <v>0.79032357974038436</v>
      </c>
      <c r="V5596">
        <v>0.88134428974112011</v>
      </c>
      <c r="W5596">
        <v>0.30064779733542663</v>
      </c>
      <c r="X5596">
        <v>1.7460343448427791</v>
      </c>
      <c r="Y5596" t="str">
        <f t="shared" si="348"/>
        <v>61-72</v>
      </c>
      <c r="Z5596" s="20">
        <f t="shared" si="349"/>
        <v>0.9</v>
      </c>
      <c r="AA5596" t="str">
        <f t="shared" si="350"/>
        <v>80%-100%</v>
      </c>
      <c r="AB5596">
        <f t="shared" si="351"/>
        <v>1.4068902684592917E-4</v>
      </c>
    </row>
    <row r="5597" spans="1:28" x14ac:dyDescent="0.25">
      <c r="A5597" t="s">
        <v>12013</v>
      </c>
      <c r="B5597" t="s">
        <v>12014</v>
      </c>
      <c r="C5597" t="s">
        <v>77</v>
      </c>
      <c r="D5597" t="s">
        <v>141</v>
      </c>
      <c r="E5597">
        <v>220</v>
      </c>
      <c r="F5597" t="s">
        <v>142</v>
      </c>
      <c r="G5597">
        <v>2017</v>
      </c>
      <c r="H5597" t="s">
        <v>143</v>
      </c>
      <c r="J5597" t="s">
        <v>80</v>
      </c>
      <c r="K5597">
        <v>72</v>
      </c>
      <c r="L5597" s="18">
        <v>42918</v>
      </c>
      <c r="M5597" s="18">
        <v>44964</v>
      </c>
      <c r="N5597" s="18">
        <v>42949</v>
      </c>
      <c r="O5597">
        <v>29750000</v>
      </c>
      <c r="P5597">
        <v>20750000</v>
      </c>
      <c r="Q5597">
        <v>9000000</v>
      </c>
      <c r="R5597">
        <v>439528</v>
      </c>
      <c r="S5597" t="s">
        <v>148</v>
      </c>
      <c r="T5597">
        <v>0.56857929207370672</v>
      </c>
      <c r="U5597">
        <v>-4.1270629051955811E-2</v>
      </c>
      <c r="V5597">
        <v>-0.15932776027714191</v>
      </c>
      <c r="W5597">
        <v>4.9805582527800589E-2</v>
      </c>
      <c r="X5597">
        <v>-0.49705409964536651</v>
      </c>
      <c r="Y5597" t="str">
        <f t="shared" si="348"/>
        <v>61-72</v>
      </c>
      <c r="Z5597" s="20">
        <f t="shared" si="349"/>
        <v>0.69747899159663862</v>
      </c>
      <c r="AA5597" t="str">
        <f t="shared" si="350"/>
        <v>60%-80%</v>
      </c>
      <c r="AB5597">
        <f t="shared" si="351"/>
        <v>9.1140683814221229E-5</v>
      </c>
    </row>
    <row r="5598" spans="1:28" x14ac:dyDescent="0.25">
      <c r="A5598" t="s">
        <v>12015</v>
      </c>
      <c r="B5598" t="s">
        <v>12016</v>
      </c>
      <c r="C5598" t="s">
        <v>77</v>
      </c>
      <c r="D5598" t="s">
        <v>136</v>
      </c>
      <c r="E5598">
        <v>38</v>
      </c>
      <c r="F5598" t="s">
        <v>117</v>
      </c>
      <c r="G5598">
        <v>2022</v>
      </c>
      <c r="H5598" t="s">
        <v>29</v>
      </c>
      <c r="I5598" t="s">
        <v>84</v>
      </c>
      <c r="J5598" t="s">
        <v>80</v>
      </c>
      <c r="K5598">
        <v>72</v>
      </c>
      <c r="L5598" s="18">
        <v>44289</v>
      </c>
      <c r="M5598" s="18">
        <v>46450</v>
      </c>
      <c r="N5598" s="18">
        <v>44428</v>
      </c>
      <c r="O5598">
        <v>66030000</v>
      </c>
      <c r="P5598">
        <v>40000000</v>
      </c>
      <c r="Q5598">
        <v>26030000</v>
      </c>
      <c r="R5598">
        <v>993334</v>
      </c>
      <c r="S5598" t="s">
        <v>184</v>
      </c>
      <c r="T5598">
        <v>-1.0808403430425311</v>
      </c>
      <c r="U5598">
        <v>-0.41778458096039461</v>
      </c>
      <c r="V5598">
        <v>0.6442108197930716</v>
      </c>
      <c r="W5598">
        <v>-0.77334254089408538</v>
      </c>
      <c r="X5598">
        <v>1.127251325673635</v>
      </c>
      <c r="Y5598" t="str">
        <f t="shared" si="348"/>
        <v>61-72</v>
      </c>
      <c r="Z5598" s="20">
        <f t="shared" si="349"/>
        <v>0.60578524912918374</v>
      </c>
      <c r="AA5598" t="str">
        <f t="shared" si="350"/>
        <v>60%-80%</v>
      </c>
      <c r="AB5598">
        <f t="shared" si="351"/>
        <v>2.0597809471959837E-4</v>
      </c>
    </row>
    <row r="5599" spans="1:28" x14ac:dyDescent="0.25">
      <c r="A5599" t="s">
        <v>12017</v>
      </c>
      <c r="B5599" t="s">
        <v>12018</v>
      </c>
      <c r="C5599" t="s">
        <v>77</v>
      </c>
      <c r="D5599" t="s">
        <v>476</v>
      </c>
      <c r="E5599">
        <v>74</v>
      </c>
      <c r="F5599" t="s">
        <v>95</v>
      </c>
      <c r="G5599">
        <v>2019</v>
      </c>
      <c r="H5599" t="s">
        <v>16</v>
      </c>
      <c r="J5599" t="s">
        <v>96</v>
      </c>
      <c r="K5599">
        <v>84</v>
      </c>
      <c r="L5599" s="18">
        <v>44442</v>
      </c>
      <c r="M5599" s="18">
        <v>46821</v>
      </c>
      <c r="N5599" s="18">
        <v>44356</v>
      </c>
      <c r="O5599">
        <v>25500000</v>
      </c>
      <c r="P5599">
        <v>13500000</v>
      </c>
      <c r="Q5599">
        <v>12000000</v>
      </c>
      <c r="R5599">
        <v>297039</v>
      </c>
      <c r="S5599" t="s">
        <v>498</v>
      </c>
      <c r="T5599">
        <v>-0.71699777647277252</v>
      </c>
      <c r="U5599">
        <v>-0.73139030439829578</v>
      </c>
      <c r="V5599">
        <v>0.76277755476709586</v>
      </c>
      <c r="W5599">
        <v>-0.52452062406352906</v>
      </c>
      <c r="X5599">
        <v>1.281947080465921</v>
      </c>
      <c r="Y5599" t="str">
        <f t="shared" si="348"/>
        <v>&gt;72</v>
      </c>
      <c r="Z5599" s="20">
        <f t="shared" si="349"/>
        <v>0.52941176470588236</v>
      </c>
      <c r="AA5599" t="str">
        <f t="shared" si="350"/>
        <v>40%-60%</v>
      </c>
      <c r="AB5599">
        <f t="shared" si="351"/>
        <v>6.1594113638931903E-5</v>
      </c>
    </row>
    <row r="5600" spans="1:28" x14ac:dyDescent="0.25">
      <c r="A5600" t="s">
        <v>12019</v>
      </c>
      <c r="B5600" t="s">
        <v>12020</v>
      </c>
      <c r="C5600" t="s">
        <v>77</v>
      </c>
      <c r="D5600" t="s">
        <v>239</v>
      </c>
      <c r="E5600">
        <v>15</v>
      </c>
      <c r="F5600" t="s">
        <v>11</v>
      </c>
      <c r="G5600">
        <v>2019</v>
      </c>
      <c r="H5600" t="s">
        <v>11</v>
      </c>
      <c r="J5600" t="s">
        <v>80</v>
      </c>
      <c r="K5600">
        <v>60</v>
      </c>
      <c r="L5600" s="18">
        <v>43202</v>
      </c>
      <c r="M5600" s="18">
        <v>45264</v>
      </c>
      <c r="N5600" s="18">
        <v>43796</v>
      </c>
      <c r="O5600">
        <v>64645000</v>
      </c>
      <c r="P5600">
        <v>14645000</v>
      </c>
      <c r="Q5600">
        <v>50000000</v>
      </c>
      <c r="R5600">
        <v>377970</v>
      </c>
      <c r="S5600" t="s">
        <v>311</v>
      </c>
      <c r="T5600">
        <v>0.59283546317835722</v>
      </c>
      <c r="U5600">
        <v>-1.9750255655909099</v>
      </c>
      <c r="V5600">
        <v>5.1377144922950549E-2</v>
      </c>
      <c r="W5600">
        <v>-0.20244124884610751</v>
      </c>
      <c r="X5600">
        <v>0.81785981608906366</v>
      </c>
      <c r="Y5600" t="str">
        <f t="shared" si="348"/>
        <v>49-60</v>
      </c>
      <c r="Z5600" s="20">
        <f t="shared" si="349"/>
        <v>0.22654497640962179</v>
      </c>
      <c r="AA5600" t="str">
        <f t="shared" si="350"/>
        <v>20%-40%</v>
      </c>
      <c r="AB5600">
        <f t="shared" si="351"/>
        <v>7.8375994842788628E-5</v>
      </c>
    </row>
    <row r="5601" spans="1:28" x14ac:dyDescent="0.25">
      <c r="A5601" t="s">
        <v>12021</v>
      </c>
      <c r="B5601" t="s">
        <v>12022</v>
      </c>
      <c r="C5601" t="s">
        <v>77</v>
      </c>
      <c r="D5601" t="s">
        <v>515</v>
      </c>
      <c r="E5601">
        <v>236</v>
      </c>
      <c r="F5601" t="s">
        <v>95</v>
      </c>
      <c r="G5601">
        <v>2015</v>
      </c>
      <c r="H5601" t="s">
        <v>16</v>
      </c>
      <c r="J5601" t="s">
        <v>96</v>
      </c>
      <c r="K5601">
        <v>60</v>
      </c>
      <c r="L5601" s="18">
        <v>42782</v>
      </c>
      <c r="M5601" s="18">
        <v>44608</v>
      </c>
      <c r="N5601" s="18">
        <v>44547</v>
      </c>
      <c r="O5601">
        <v>35000000</v>
      </c>
      <c r="P5601">
        <v>26000000</v>
      </c>
      <c r="Q5601">
        <v>9000000</v>
      </c>
      <c r="R5601">
        <v>819361</v>
      </c>
      <c r="S5601" t="s">
        <v>544</v>
      </c>
      <c r="T5601">
        <v>0.65347589093998359</v>
      </c>
      <c r="U5601">
        <v>0.1450616832915563</v>
      </c>
      <c r="V5601">
        <v>1.118477759689168</v>
      </c>
      <c r="W5601">
        <v>-0.49571469972807969</v>
      </c>
      <c r="X5601">
        <v>-0.96114136402222416</v>
      </c>
      <c r="Y5601" t="str">
        <f t="shared" si="348"/>
        <v>49-60</v>
      </c>
      <c r="Z5601" s="20">
        <f t="shared" si="349"/>
        <v>0.74285714285714288</v>
      </c>
      <c r="AA5601" t="str">
        <f t="shared" si="350"/>
        <v>60%-80%</v>
      </c>
      <c r="AB5601">
        <f t="shared" si="351"/>
        <v>1.6990299100558807E-4</v>
      </c>
    </row>
    <row r="5602" spans="1:28" x14ac:dyDescent="0.25">
      <c r="A5602" t="s">
        <v>12023</v>
      </c>
      <c r="B5602" t="s">
        <v>12024</v>
      </c>
      <c r="C5602" t="s">
        <v>77</v>
      </c>
      <c r="D5602" t="s">
        <v>78</v>
      </c>
      <c r="E5602">
        <v>60</v>
      </c>
      <c r="F5602" t="s">
        <v>87</v>
      </c>
      <c r="G5602">
        <v>2017</v>
      </c>
      <c r="H5602" t="s">
        <v>15</v>
      </c>
      <c r="J5602" t="s">
        <v>80</v>
      </c>
      <c r="K5602">
        <v>84</v>
      </c>
      <c r="L5602" s="18">
        <v>42730</v>
      </c>
      <c r="M5602" s="18">
        <v>45286</v>
      </c>
      <c r="N5602" s="18">
        <v>43082</v>
      </c>
      <c r="O5602">
        <v>45050000</v>
      </c>
      <c r="P5602">
        <v>22525000</v>
      </c>
      <c r="Q5602">
        <v>22525000</v>
      </c>
      <c r="R5602">
        <v>521108</v>
      </c>
      <c r="S5602" t="s">
        <v>228</v>
      </c>
      <c r="T5602">
        <v>0.88390951643416382</v>
      </c>
      <c r="U5602">
        <v>-0.85216124758390532</v>
      </c>
      <c r="V5602">
        <v>0.92086653473246149</v>
      </c>
      <c r="W5602">
        <v>-0.37938045252078628</v>
      </c>
      <c r="X5602">
        <v>0.66316406129677774</v>
      </c>
      <c r="Y5602" t="str">
        <f t="shared" si="348"/>
        <v>&gt;72</v>
      </c>
      <c r="Z5602" s="20">
        <f t="shared" si="349"/>
        <v>0.5</v>
      </c>
      <c r="AA5602" t="str">
        <f t="shared" si="350"/>
        <v>40%-60%</v>
      </c>
      <c r="AB5602">
        <f t="shared" si="351"/>
        <v>1.0805714189098578E-4</v>
      </c>
    </row>
    <row r="5603" spans="1:28" x14ac:dyDescent="0.25">
      <c r="A5603" t="s">
        <v>12025</v>
      </c>
      <c r="B5603" t="s">
        <v>12026</v>
      </c>
      <c r="C5603" t="s">
        <v>77</v>
      </c>
      <c r="D5603" t="s">
        <v>392</v>
      </c>
      <c r="E5603">
        <v>15</v>
      </c>
      <c r="F5603" t="s">
        <v>17</v>
      </c>
      <c r="G5603">
        <v>2018</v>
      </c>
      <c r="H5603" t="s">
        <v>17</v>
      </c>
      <c r="J5603" t="s">
        <v>80</v>
      </c>
      <c r="K5603">
        <v>84</v>
      </c>
      <c r="L5603" s="18">
        <v>43251</v>
      </c>
      <c r="M5603" s="18">
        <v>45808</v>
      </c>
      <c r="N5603" s="18">
        <v>43511</v>
      </c>
      <c r="O5603">
        <v>51990000</v>
      </c>
      <c r="P5603">
        <v>41990000</v>
      </c>
      <c r="Q5603">
        <v>10000000</v>
      </c>
      <c r="R5603">
        <v>879247</v>
      </c>
      <c r="S5603" t="s">
        <v>306</v>
      </c>
      <c r="T5603">
        <v>0.54432312096905611</v>
      </c>
      <c r="U5603">
        <v>0.41113673342455831</v>
      </c>
      <c r="V5603">
        <v>-0.14551220622898889</v>
      </c>
      <c r="W5603">
        <v>0.22828349187386021</v>
      </c>
      <c r="X5603">
        <v>-0.80644560922993824</v>
      </c>
      <c r="Y5603" t="str">
        <f t="shared" si="348"/>
        <v>&gt;72</v>
      </c>
      <c r="Z5603" s="20">
        <f t="shared" si="349"/>
        <v>0.80765531833044812</v>
      </c>
      <c r="AA5603" t="str">
        <f t="shared" si="350"/>
        <v>80%-100%</v>
      </c>
      <c r="AB5603">
        <f t="shared" si="351"/>
        <v>1.8232097345698698E-4</v>
      </c>
    </row>
    <row r="5604" spans="1:28" x14ac:dyDescent="0.25">
      <c r="A5604" t="s">
        <v>12027</v>
      </c>
      <c r="B5604" t="s">
        <v>12028</v>
      </c>
      <c r="C5604" t="s">
        <v>77</v>
      </c>
      <c r="D5604" t="s">
        <v>442</v>
      </c>
      <c r="E5604">
        <v>60</v>
      </c>
      <c r="F5604" t="s">
        <v>117</v>
      </c>
      <c r="G5604">
        <v>2020</v>
      </c>
      <c r="H5604" t="s">
        <v>29</v>
      </c>
      <c r="I5604" t="s">
        <v>84</v>
      </c>
      <c r="J5604" t="s">
        <v>80</v>
      </c>
      <c r="K5604">
        <v>84</v>
      </c>
      <c r="L5604" s="18">
        <v>43861</v>
      </c>
      <c r="M5604" s="18">
        <v>46418</v>
      </c>
      <c r="N5604" s="18">
        <v>44405</v>
      </c>
      <c r="O5604">
        <v>52870000</v>
      </c>
      <c r="P5604">
        <v>32470000</v>
      </c>
      <c r="Q5604">
        <v>20400000</v>
      </c>
      <c r="R5604">
        <v>701240</v>
      </c>
      <c r="S5604" t="s">
        <v>137</v>
      </c>
      <c r="T5604">
        <v>-0.1348496699611593</v>
      </c>
      <c r="U5604">
        <v>-0.38344572210149158</v>
      </c>
      <c r="V5604">
        <v>0.24898836987965761</v>
      </c>
      <c r="W5604">
        <v>1.0033649858662721</v>
      </c>
      <c r="X5604">
        <v>-0.72909773183379534</v>
      </c>
      <c r="Y5604" t="str">
        <f t="shared" si="348"/>
        <v>&gt;72</v>
      </c>
      <c r="Z5604" s="20">
        <f t="shared" si="349"/>
        <v>0.61414790996784563</v>
      </c>
      <c r="AA5604" t="str">
        <f t="shared" si="350"/>
        <v>60%-80%</v>
      </c>
      <c r="AB5604">
        <f t="shared" si="351"/>
        <v>1.4540937805528769E-4</v>
      </c>
    </row>
    <row r="5605" spans="1:28" x14ac:dyDescent="0.25">
      <c r="A5605" t="s">
        <v>12029</v>
      </c>
      <c r="B5605" t="s">
        <v>12030</v>
      </c>
      <c r="C5605" t="s">
        <v>77</v>
      </c>
      <c r="D5605" t="s">
        <v>246</v>
      </c>
      <c r="E5605">
        <v>87</v>
      </c>
      <c r="F5605" t="s">
        <v>79</v>
      </c>
      <c r="G5605">
        <v>2020</v>
      </c>
      <c r="H5605" t="s">
        <v>13</v>
      </c>
      <c r="I5605" t="s">
        <v>84</v>
      </c>
      <c r="J5605" t="s">
        <v>80</v>
      </c>
      <c r="K5605">
        <v>84</v>
      </c>
      <c r="L5605" s="18">
        <v>43605</v>
      </c>
      <c r="M5605" s="18">
        <v>46162</v>
      </c>
      <c r="N5605" s="18">
        <v>43861</v>
      </c>
      <c r="O5605">
        <v>35640000</v>
      </c>
      <c r="P5605">
        <v>26140000</v>
      </c>
      <c r="Q5605">
        <v>9500000</v>
      </c>
      <c r="R5605">
        <v>695043</v>
      </c>
      <c r="S5605" t="s">
        <v>225</v>
      </c>
      <c r="T5605">
        <v>-3.057718288071551</v>
      </c>
      <c r="U5605">
        <v>0.10641575601725151</v>
      </c>
      <c r="V5605">
        <v>0.2094661248883162</v>
      </c>
      <c r="W5605">
        <v>0.42116535909882102</v>
      </c>
      <c r="X5605">
        <v>-0.57440197704150942</v>
      </c>
      <c r="Y5605" t="str">
        <f t="shared" si="348"/>
        <v>&gt;72</v>
      </c>
      <c r="Z5605" s="20">
        <f t="shared" si="349"/>
        <v>0.73344556677890016</v>
      </c>
      <c r="AA5605" t="str">
        <f t="shared" si="350"/>
        <v>60%-80%</v>
      </c>
      <c r="AB5605">
        <f t="shared" si="351"/>
        <v>1.4412436591135892E-4</v>
      </c>
    </row>
    <row r="5606" spans="1:28" x14ac:dyDescent="0.25">
      <c r="A5606" t="s">
        <v>12031</v>
      </c>
      <c r="B5606" t="s">
        <v>12032</v>
      </c>
      <c r="C5606" t="s">
        <v>77</v>
      </c>
      <c r="D5606" t="s">
        <v>128</v>
      </c>
      <c r="E5606">
        <v>38</v>
      </c>
      <c r="F5606" t="s">
        <v>79</v>
      </c>
      <c r="G5606">
        <v>2018</v>
      </c>
      <c r="H5606" t="s">
        <v>13</v>
      </c>
      <c r="J5606" t="s">
        <v>80</v>
      </c>
      <c r="K5606">
        <v>72</v>
      </c>
      <c r="L5606" s="18">
        <v>43061</v>
      </c>
      <c r="M5606" s="18">
        <v>45252</v>
      </c>
      <c r="N5606" s="18">
        <v>43963</v>
      </c>
      <c r="O5606">
        <v>33800000</v>
      </c>
      <c r="P5606">
        <v>29800000</v>
      </c>
      <c r="Q5606">
        <v>4000000</v>
      </c>
      <c r="R5606">
        <v>682000</v>
      </c>
      <c r="S5606" t="s">
        <v>234</v>
      </c>
      <c r="T5606">
        <v>0.71411631870160996</v>
      </c>
      <c r="U5606">
        <v>0.71500252996663705</v>
      </c>
      <c r="V5606">
        <v>0.88134428974112011</v>
      </c>
      <c r="W5606">
        <v>-0.4713376987055955</v>
      </c>
      <c r="X5606">
        <v>0.43112042910834891</v>
      </c>
      <c r="Y5606" t="str">
        <f t="shared" si="348"/>
        <v>61-72</v>
      </c>
      <c r="Z5606" s="20">
        <f t="shared" si="349"/>
        <v>0.88165680473372776</v>
      </c>
      <c r="AA5606" t="str">
        <f t="shared" si="350"/>
        <v>80%-100%</v>
      </c>
      <c r="AB5606">
        <f t="shared" si="351"/>
        <v>1.4141976475059355E-4</v>
      </c>
    </row>
    <row r="5607" spans="1:28" x14ac:dyDescent="0.25">
      <c r="A5607" t="s">
        <v>12033</v>
      </c>
      <c r="B5607" t="s">
        <v>12034</v>
      </c>
      <c r="C5607" t="s">
        <v>77</v>
      </c>
      <c r="D5607" t="s">
        <v>136</v>
      </c>
      <c r="E5607">
        <v>38</v>
      </c>
      <c r="F5607" t="s">
        <v>17</v>
      </c>
      <c r="G5607">
        <v>2022</v>
      </c>
      <c r="H5607" t="s">
        <v>155</v>
      </c>
      <c r="I5607" t="s">
        <v>84</v>
      </c>
      <c r="J5607" t="s">
        <v>80</v>
      </c>
      <c r="K5607">
        <v>72</v>
      </c>
      <c r="L5607" s="18">
        <v>44292</v>
      </c>
      <c r="M5607" s="18">
        <v>46542</v>
      </c>
      <c r="N5607" s="18">
        <v>44454</v>
      </c>
      <c r="O5607">
        <v>75850000</v>
      </c>
      <c r="P5607">
        <v>35850000</v>
      </c>
      <c r="Q5607">
        <v>40000000</v>
      </c>
      <c r="R5607">
        <v>871926</v>
      </c>
      <c r="S5607" t="s">
        <v>475</v>
      </c>
      <c r="T5607">
        <v>-0.58358883539719453</v>
      </c>
      <c r="U5607">
        <v>-0.96449335096880662</v>
      </c>
      <c r="V5607">
        <v>0.32803285986234038</v>
      </c>
      <c r="W5607">
        <v>3.6585947898021458</v>
      </c>
      <c r="X5607">
        <v>0.89520769348520657</v>
      </c>
      <c r="Y5607" t="str">
        <f t="shared" si="348"/>
        <v>61-72</v>
      </c>
      <c r="Z5607" s="20">
        <f t="shared" si="349"/>
        <v>0.47264337508239945</v>
      </c>
      <c r="AA5607" t="str">
        <f t="shared" si="350"/>
        <v>40%-60%</v>
      </c>
      <c r="AB5607">
        <f t="shared" si="351"/>
        <v>1.8080288826968625E-4</v>
      </c>
    </row>
    <row r="5608" spans="1:28" x14ac:dyDescent="0.25">
      <c r="A5608" t="s">
        <v>12035</v>
      </c>
      <c r="B5608" t="s">
        <v>12036</v>
      </c>
      <c r="C5608" t="s">
        <v>77</v>
      </c>
      <c r="D5608" t="s">
        <v>461</v>
      </c>
      <c r="E5608">
        <v>60</v>
      </c>
      <c r="F5608" t="s">
        <v>12</v>
      </c>
      <c r="G5608">
        <v>2018</v>
      </c>
      <c r="H5608" t="s">
        <v>12</v>
      </c>
      <c r="J5608" t="s">
        <v>80</v>
      </c>
      <c r="K5608">
        <v>72</v>
      </c>
      <c r="L5608" s="18">
        <v>43213</v>
      </c>
      <c r="M5608" s="18">
        <v>45405</v>
      </c>
      <c r="N5608" s="18">
        <v>43455</v>
      </c>
      <c r="O5608">
        <v>75170000</v>
      </c>
      <c r="P5608">
        <v>37585000</v>
      </c>
      <c r="Q5608">
        <v>37585000</v>
      </c>
      <c r="R5608">
        <v>911881</v>
      </c>
      <c r="S5608" t="s">
        <v>191</v>
      </c>
      <c r="T5608">
        <v>1.3811610240795</v>
      </c>
      <c r="U5608">
        <v>-0.85216124758390532</v>
      </c>
      <c r="V5608">
        <v>0.72325530977575447</v>
      </c>
      <c r="W5608">
        <v>-0.68267573639398904</v>
      </c>
      <c r="X5608">
        <v>1.668686467446636</v>
      </c>
      <c r="Y5608" t="str">
        <f t="shared" si="348"/>
        <v>61-72</v>
      </c>
      <c r="Z5608" s="20">
        <f t="shared" si="349"/>
        <v>0.5</v>
      </c>
      <c r="AA5608" t="str">
        <f t="shared" si="350"/>
        <v>40%-60%</v>
      </c>
      <c r="AB5608">
        <f t="shared" si="351"/>
        <v>1.8908797140841055E-4</v>
      </c>
    </row>
    <row r="5609" spans="1:28" x14ac:dyDescent="0.25">
      <c r="A5609" t="s">
        <v>12037</v>
      </c>
      <c r="B5609" t="s">
        <v>12038</v>
      </c>
      <c r="C5609" t="s">
        <v>77</v>
      </c>
      <c r="D5609" t="s">
        <v>246</v>
      </c>
      <c r="E5609">
        <v>38</v>
      </c>
      <c r="F5609" t="s">
        <v>79</v>
      </c>
      <c r="G5609">
        <v>2020</v>
      </c>
      <c r="H5609" t="s">
        <v>13</v>
      </c>
      <c r="I5609" t="s">
        <v>84</v>
      </c>
      <c r="J5609" t="s">
        <v>80</v>
      </c>
      <c r="K5609">
        <v>60</v>
      </c>
      <c r="L5609" s="18">
        <v>43601</v>
      </c>
      <c r="M5609" s="18">
        <v>45428</v>
      </c>
      <c r="N5609" s="18">
        <v>44271</v>
      </c>
      <c r="O5609">
        <v>35640000</v>
      </c>
      <c r="P5609">
        <v>25000000</v>
      </c>
      <c r="Q5609">
        <v>10640000</v>
      </c>
      <c r="R5609">
        <v>640590</v>
      </c>
      <c r="S5609" t="s">
        <v>234</v>
      </c>
      <c r="T5609">
        <v>0.71411631870160996</v>
      </c>
      <c r="U5609">
        <v>-2.4927727649253221E-2</v>
      </c>
      <c r="V5609">
        <v>-6.7189590051072792E-2</v>
      </c>
      <c r="W5609">
        <v>-0.26284772688564872</v>
      </c>
      <c r="X5609">
        <v>1.0499034482774929</v>
      </c>
      <c r="Y5609" t="str">
        <f t="shared" si="348"/>
        <v>49-60</v>
      </c>
      <c r="Z5609" s="20">
        <f t="shared" si="349"/>
        <v>0.70145903479236815</v>
      </c>
      <c r="AA5609" t="str">
        <f t="shared" si="350"/>
        <v>60%-80%</v>
      </c>
      <c r="AB5609">
        <f t="shared" si="351"/>
        <v>1.3283297228971073E-4</v>
      </c>
    </row>
    <row r="5610" spans="1:28" x14ac:dyDescent="0.25">
      <c r="A5610" t="s">
        <v>12039</v>
      </c>
      <c r="B5610" t="s">
        <v>12040</v>
      </c>
      <c r="C5610" t="s">
        <v>77</v>
      </c>
      <c r="D5610" t="s">
        <v>285</v>
      </c>
      <c r="E5610">
        <v>61</v>
      </c>
      <c r="F5610" t="s">
        <v>117</v>
      </c>
      <c r="G5610">
        <v>2018</v>
      </c>
      <c r="H5610" t="s">
        <v>14</v>
      </c>
      <c r="J5610" t="s">
        <v>80</v>
      </c>
      <c r="K5610">
        <v>84</v>
      </c>
      <c r="L5610" s="18">
        <v>42853</v>
      </c>
      <c r="M5610" s="18">
        <v>45410</v>
      </c>
      <c r="N5610" s="18">
        <v>43969</v>
      </c>
      <c r="O5610">
        <v>40445089</v>
      </c>
      <c r="P5610">
        <v>23445089</v>
      </c>
      <c r="Q5610">
        <v>17000000</v>
      </c>
      <c r="R5610">
        <v>499871</v>
      </c>
      <c r="S5610" t="s">
        <v>264</v>
      </c>
      <c r="T5610">
        <v>1.0415746286143921</v>
      </c>
      <c r="U5610">
        <v>-0.5249904724975073</v>
      </c>
      <c r="V5610">
        <v>8.4189461248642447E-2</v>
      </c>
      <c r="W5610">
        <v>-0.14701332668894609</v>
      </c>
      <c r="X5610">
        <v>0.27642467431606299</v>
      </c>
      <c r="Y5610" t="str">
        <f t="shared" si="348"/>
        <v>&gt;72</v>
      </c>
      <c r="Z5610" s="20">
        <f t="shared" si="349"/>
        <v>0.57967702827900813</v>
      </c>
      <c r="AA5610" t="str">
        <f t="shared" si="350"/>
        <v>40%-60%</v>
      </c>
      <c r="AB5610">
        <f t="shared" si="351"/>
        <v>1.0365342994962455E-4</v>
      </c>
    </row>
    <row r="5611" spans="1:28" x14ac:dyDescent="0.25">
      <c r="A5611" t="s">
        <v>12041</v>
      </c>
      <c r="B5611" t="s">
        <v>12042</v>
      </c>
      <c r="C5611" t="s">
        <v>77</v>
      </c>
      <c r="D5611" t="s">
        <v>301</v>
      </c>
      <c r="E5611">
        <v>59</v>
      </c>
      <c r="F5611" t="s">
        <v>12</v>
      </c>
      <c r="G5611">
        <v>2020</v>
      </c>
      <c r="H5611" t="s">
        <v>12</v>
      </c>
      <c r="I5611" t="s">
        <v>84</v>
      </c>
      <c r="J5611" t="s">
        <v>80</v>
      </c>
      <c r="K5611">
        <v>84</v>
      </c>
      <c r="L5611" s="18">
        <v>43787</v>
      </c>
      <c r="M5611" s="18">
        <v>46344</v>
      </c>
      <c r="N5611" s="18">
        <v>44228</v>
      </c>
      <c r="O5611">
        <v>75490000</v>
      </c>
      <c r="P5611">
        <v>65490000</v>
      </c>
      <c r="Q5611">
        <v>10000000</v>
      </c>
      <c r="R5611">
        <v>1379066</v>
      </c>
      <c r="S5611" t="s">
        <v>252</v>
      </c>
      <c r="T5611">
        <v>-3.7824985542557123E-2</v>
      </c>
      <c r="U5611">
        <v>0.65700359325966373</v>
      </c>
      <c r="V5611">
        <v>0.88134428974112011</v>
      </c>
      <c r="W5611">
        <v>1.910000172398411</v>
      </c>
      <c r="X5611">
        <v>-1.0384892414183671</v>
      </c>
      <c r="Y5611" t="str">
        <f t="shared" si="348"/>
        <v>&gt;72</v>
      </c>
      <c r="Z5611" s="20">
        <f t="shared" si="349"/>
        <v>0.86753212346006092</v>
      </c>
      <c r="AA5611" t="str">
        <f t="shared" si="350"/>
        <v>80%-100%</v>
      </c>
      <c r="AB5611">
        <f t="shared" si="351"/>
        <v>2.8596362066795017E-4</v>
      </c>
    </row>
    <row r="5612" spans="1:28" x14ac:dyDescent="0.25">
      <c r="A5612" t="s">
        <v>12043</v>
      </c>
      <c r="B5612" t="s">
        <v>12044</v>
      </c>
      <c r="C5612" t="s">
        <v>77</v>
      </c>
      <c r="D5612" t="s">
        <v>282</v>
      </c>
      <c r="E5612">
        <v>61</v>
      </c>
      <c r="F5612" t="s">
        <v>117</v>
      </c>
      <c r="G5612">
        <v>2020</v>
      </c>
      <c r="H5612" t="s">
        <v>14</v>
      </c>
      <c r="I5612" t="s">
        <v>84</v>
      </c>
      <c r="J5612" t="s">
        <v>80</v>
      </c>
      <c r="K5612">
        <v>72</v>
      </c>
      <c r="L5612" s="18">
        <v>43476</v>
      </c>
      <c r="M5612" s="18">
        <v>45962</v>
      </c>
      <c r="N5612" s="18">
        <v>44236</v>
      </c>
      <c r="O5612">
        <v>47990000</v>
      </c>
      <c r="P5612">
        <v>23995000</v>
      </c>
      <c r="Q5612">
        <v>23995000</v>
      </c>
      <c r="R5612">
        <v>592353</v>
      </c>
      <c r="S5612" t="s">
        <v>146</v>
      </c>
      <c r="T5612">
        <v>-0.24400243993208681</v>
      </c>
      <c r="U5612">
        <v>-0.85216124758390532</v>
      </c>
      <c r="V5612">
        <v>1.185489993161002E-2</v>
      </c>
      <c r="W5612">
        <v>-0.11183153178679579</v>
      </c>
      <c r="X5612">
        <v>-0.80644560922993824</v>
      </c>
      <c r="Y5612" t="str">
        <f t="shared" si="348"/>
        <v>61-72</v>
      </c>
      <c r="Z5612" s="20">
        <f t="shared" si="349"/>
        <v>0.5</v>
      </c>
      <c r="AA5612" t="str">
        <f t="shared" si="350"/>
        <v>40%-60%</v>
      </c>
      <c r="AB5612">
        <f t="shared" si="351"/>
        <v>1.2283053065880988E-4</v>
      </c>
    </row>
    <row r="5613" spans="1:28" x14ac:dyDescent="0.25">
      <c r="A5613" t="s">
        <v>12045</v>
      </c>
      <c r="B5613" t="s">
        <v>12046</v>
      </c>
      <c r="C5613" t="s">
        <v>77</v>
      </c>
      <c r="D5613" t="s">
        <v>366</v>
      </c>
      <c r="E5613">
        <v>59</v>
      </c>
      <c r="F5613" t="s">
        <v>87</v>
      </c>
      <c r="G5613">
        <v>2018</v>
      </c>
      <c r="H5613" t="s">
        <v>15</v>
      </c>
      <c r="J5613" t="s">
        <v>80</v>
      </c>
      <c r="K5613">
        <v>72</v>
      </c>
      <c r="L5613" s="18">
        <v>42874</v>
      </c>
      <c r="M5613" s="18">
        <v>45065</v>
      </c>
      <c r="N5613" s="18">
        <v>43034</v>
      </c>
      <c r="O5613">
        <v>36350000</v>
      </c>
      <c r="P5613">
        <v>13000000</v>
      </c>
      <c r="Q5613">
        <v>23350000</v>
      </c>
      <c r="R5613">
        <v>330963</v>
      </c>
      <c r="S5613" t="s">
        <v>296</v>
      </c>
      <c r="T5613">
        <v>-0.207618183275111</v>
      </c>
      <c r="U5613">
        <v>-1.4367457717519381</v>
      </c>
      <c r="V5613">
        <v>0.60468857480173022</v>
      </c>
      <c r="W5613">
        <v>-0.2308123793011623</v>
      </c>
      <c r="X5613">
        <v>-0.80644560922993824</v>
      </c>
      <c r="Y5613" t="str">
        <f t="shared" si="348"/>
        <v>61-72</v>
      </c>
      <c r="Z5613" s="20">
        <f t="shared" si="349"/>
        <v>0.35763411279229712</v>
      </c>
      <c r="AA5613" t="str">
        <f t="shared" si="350"/>
        <v>20%-40%</v>
      </c>
      <c r="AB5613">
        <f t="shared" si="351"/>
        <v>6.8628606453300129E-5</v>
      </c>
    </row>
    <row r="5614" spans="1:28" x14ac:dyDescent="0.25">
      <c r="A5614" t="s">
        <v>12047</v>
      </c>
      <c r="B5614" t="s">
        <v>12048</v>
      </c>
      <c r="C5614" t="s">
        <v>77</v>
      </c>
      <c r="D5614" t="s">
        <v>93</v>
      </c>
      <c r="E5614">
        <v>246</v>
      </c>
      <c r="F5614" t="s">
        <v>87</v>
      </c>
      <c r="G5614">
        <v>2018</v>
      </c>
      <c r="H5614" t="s">
        <v>15</v>
      </c>
      <c r="J5614" t="s">
        <v>80</v>
      </c>
      <c r="K5614">
        <v>60</v>
      </c>
      <c r="L5614" s="18">
        <v>43344</v>
      </c>
      <c r="M5614" s="18">
        <v>44935</v>
      </c>
      <c r="N5614" s="18">
        <v>43154</v>
      </c>
      <c r="O5614">
        <v>35390000</v>
      </c>
      <c r="P5614">
        <v>25390000</v>
      </c>
      <c r="Q5614">
        <v>10000000</v>
      </c>
      <c r="R5614">
        <v>674316</v>
      </c>
      <c r="S5614" t="s">
        <v>133</v>
      </c>
      <c r="T5614">
        <v>0.99306228640509131</v>
      </c>
      <c r="U5614">
        <v>4.0670113412167433E-2</v>
      </c>
      <c r="V5614">
        <v>0.52564408481904745</v>
      </c>
      <c r="W5614">
        <v>-0.67416572487237458</v>
      </c>
      <c r="X5614">
        <v>0.58581618390063472</v>
      </c>
      <c r="Y5614" t="str">
        <f t="shared" si="348"/>
        <v>49-60</v>
      </c>
      <c r="Z5614" s="20">
        <f t="shared" si="349"/>
        <v>0.71743430347555803</v>
      </c>
      <c r="AA5614" t="str">
        <f t="shared" si="350"/>
        <v>60%-80%</v>
      </c>
      <c r="AB5614">
        <f t="shared" si="351"/>
        <v>1.3982640775302233E-4</v>
      </c>
    </row>
    <row r="5615" spans="1:28" x14ac:dyDescent="0.25">
      <c r="A5615" t="s">
        <v>12049</v>
      </c>
      <c r="B5615" t="s">
        <v>12050</v>
      </c>
      <c r="C5615" t="s">
        <v>77</v>
      </c>
      <c r="D5615" t="s">
        <v>383</v>
      </c>
      <c r="E5615">
        <v>27</v>
      </c>
      <c r="F5615" t="s">
        <v>117</v>
      </c>
      <c r="G5615">
        <v>2019</v>
      </c>
      <c r="H5615" t="s">
        <v>14</v>
      </c>
      <c r="J5615" t="s">
        <v>80</v>
      </c>
      <c r="K5615">
        <v>72</v>
      </c>
      <c r="L5615" s="18">
        <v>43371</v>
      </c>
      <c r="M5615" s="18">
        <v>45563</v>
      </c>
      <c r="N5615" s="18">
        <v>43724</v>
      </c>
      <c r="O5615">
        <v>46490000</v>
      </c>
      <c r="P5615">
        <v>36490000</v>
      </c>
      <c r="Q5615">
        <v>10000000</v>
      </c>
      <c r="R5615">
        <v>793691</v>
      </c>
      <c r="S5615" t="s">
        <v>92</v>
      </c>
      <c r="T5615">
        <v>1.2477520830039219</v>
      </c>
      <c r="U5615">
        <v>0.31769848235318943</v>
      </c>
      <c r="V5615">
        <v>0.19331694036240471</v>
      </c>
      <c r="W5615">
        <v>-0.573177710220654</v>
      </c>
      <c r="X5615">
        <v>0.66316406129677774</v>
      </c>
      <c r="Y5615" t="str">
        <f t="shared" si="348"/>
        <v>61-72</v>
      </c>
      <c r="Z5615" s="20">
        <f t="shared" si="349"/>
        <v>0.78489997848999782</v>
      </c>
      <c r="AA5615" t="str">
        <f t="shared" si="350"/>
        <v>60%-80%</v>
      </c>
      <c r="AB5615">
        <f t="shared" si="351"/>
        <v>1.6458005059334801E-4</v>
      </c>
    </row>
    <row r="5616" spans="1:28" x14ac:dyDescent="0.25">
      <c r="A5616" t="s">
        <v>12051</v>
      </c>
      <c r="B5616" t="s">
        <v>12052</v>
      </c>
      <c r="C5616" t="s">
        <v>77</v>
      </c>
      <c r="D5616" t="s">
        <v>461</v>
      </c>
      <c r="E5616">
        <v>62</v>
      </c>
      <c r="F5616" t="s">
        <v>20</v>
      </c>
      <c r="G5616">
        <v>2018</v>
      </c>
      <c r="H5616" t="s">
        <v>20</v>
      </c>
      <c r="J5616" t="s">
        <v>80</v>
      </c>
      <c r="K5616">
        <v>72</v>
      </c>
      <c r="L5616" s="18">
        <v>43210</v>
      </c>
      <c r="M5616" s="18">
        <v>45402</v>
      </c>
      <c r="N5616" s="18">
        <v>43475</v>
      </c>
      <c r="O5616">
        <v>110000000</v>
      </c>
      <c r="P5616">
        <v>55000000</v>
      </c>
      <c r="Q5616">
        <v>55000000</v>
      </c>
      <c r="R5616">
        <v>1334402</v>
      </c>
      <c r="S5616" t="s">
        <v>255</v>
      </c>
      <c r="T5616">
        <v>0.58070737762603197</v>
      </c>
      <c r="U5616">
        <v>-0.85216124758390532</v>
      </c>
      <c r="V5616">
        <v>0.72325530977575447</v>
      </c>
      <c r="W5616">
        <v>1.9639461444212509</v>
      </c>
      <c r="X5616">
        <v>0.58581618390063472</v>
      </c>
      <c r="Y5616" t="str">
        <f t="shared" si="348"/>
        <v>61-72</v>
      </c>
      <c r="Z5616" s="20">
        <f t="shared" si="349"/>
        <v>0.5</v>
      </c>
      <c r="AA5616" t="str">
        <f t="shared" si="350"/>
        <v>40%-60%</v>
      </c>
      <c r="AB5616">
        <f t="shared" si="351"/>
        <v>2.7670207759929844E-4</v>
      </c>
    </row>
    <row r="5617" spans="1:28" x14ac:dyDescent="0.25">
      <c r="A5617" t="s">
        <v>12053</v>
      </c>
      <c r="B5617" t="s">
        <v>12054</v>
      </c>
      <c r="C5617" t="s">
        <v>77</v>
      </c>
      <c r="D5617" t="s">
        <v>165</v>
      </c>
      <c r="E5617">
        <v>62</v>
      </c>
      <c r="F5617" t="s">
        <v>17</v>
      </c>
      <c r="G5617">
        <v>2020</v>
      </c>
      <c r="H5617" t="s">
        <v>17</v>
      </c>
      <c r="I5617" t="s">
        <v>84</v>
      </c>
      <c r="J5617" t="s">
        <v>80</v>
      </c>
      <c r="K5617">
        <v>72</v>
      </c>
      <c r="L5617" s="18">
        <v>43734</v>
      </c>
      <c r="M5617" s="18">
        <v>45926</v>
      </c>
      <c r="N5617" s="18">
        <v>44403</v>
      </c>
      <c r="O5617">
        <v>66218600</v>
      </c>
      <c r="P5617">
        <v>33109300</v>
      </c>
      <c r="Q5617">
        <v>33109300</v>
      </c>
      <c r="R5617">
        <v>753854</v>
      </c>
      <c r="S5617" t="s">
        <v>166</v>
      </c>
      <c r="T5617">
        <v>0.82326908867253745</v>
      </c>
      <c r="U5617">
        <v>-0.85216124758390532</v>
      </c>
      <c r="V5617">
        <v>-0.81811224488655909</v>
      </c>
      <c r="W5617">
        <v>-0.65615364159365008</v>
      </c>
      <c r="X5617">
        <v>-0.4197062222492236</v>
      </c>
      <c r="Y5617" t="str">
        <f t="shared" si="348"/>
        <v>61-72</v>
      </c>
      <c r="Z5617" s="20">
        <f t="shared" si="349"/>
        <v>0.5</v>
      </c>
      <c r="AA5617" t="str">
        <f t="shared" si="350"/>
        <v>40%-60%</v>
      </c>
      <c r="AB5617">
        <f t="shared" si="351"/>
        <v>1.563194359769706E-4</v>
      </c>
    </row>
    <row r="5618" spans="1:28" x14ac:dyDescent="0.25">
      <c r="A5618" t="s">
        <v>1280</v>
      </c>
      <c r="B5618" t="s">
        <v>12055</v>
      </c>
      <c r="C5618" t="s">
        <v>77</v>
      </c>
      <c r="D5618" t="s">
        <v>180</v>
      </c>
      <c r="E5618">
        <v>236</v>
      </c>
      <c r="F5618" t="s">
        <v>12</v>
      </c>
      <c r="G5618">
        <v>2017</v>
      </c>
      <c r="H5618" t="s">
        <v>12</v>
      </c>
      <c r="J5618" t="s">
        <v>80</v>
      </c>
      <c r="K5618">
        <v>48</v>
      </c>
      <c r="L5618" s="18">
        <v>42888</v>
      </c>
      <c r="M5618" s="18">
        <v>44233</v>
      </c>
      <c r="N5618" s="18">
        <v>43474</v>
      </c>
      <c r="O5618">
        <v>74490000</v>
      </c>
      <c r="P5618">
        <v>45490000</v>
      </c>
      <c r="Q5618">
        <v>29000000</v>
      </c>
      <c r="R5618">
        <v>1290807</v>
      </c>
      <c r="S5618" t="s">
        <v>139</v>
      </c>
      <c r="T5618">
        <v>0.54432312096905611</v>
      </c>
      <c r="U5618">
        <v>-0.39766106630827203</v>
      </c>
      <c r="V5618">
        <v>0.12999281854747791</v>
      </c>
      <c r="W5618">
        <v>-0.19089456716403549</v>
      </c>
      <c r="X5618">
        <v>1.0499034482774929</v>
      </c>
      <c r="Y5618" t="str">
        <f t="shared" si="348"/>
        <v>37-48</v>
      </c>
      <c r="Z5618" s="20">
        <f t="shared" si="349"/>
        <v>0.61068599812055313</v>
      </c>
      <c r="AA5618" t="str">
        <f t="shared" si="350"/>
        <v>60%-80%</v>
      </c>
      <c r="AB5618">
        <f t="shared" si="351"/>
        <v>2.6766220275428065E-4</v>
      </c>
    </row>
    <row r="5619" spans="1:28" x14ac:dyDescent="0.25">
      <c r="A5619" t="s">
        <v>12056</v>
      </c>
      <c r="B5619" t="s">
        <v>12057</v>
      </c>
      <c r="C5619" t="s">
        <v>77</v>
      </c>
      <c r="D5619" t="s">
        <v>128</v>
      </c>
      <c r="E5619">
        <v>291</v>
      </c>
      <c r="F5619" t="s">
        <v>87</v>
      </c>
      <c r="G5619">
        <v>2018</v>
      </c>
      <c r="H5619" t="s">
        <v>15</v>
      </c>
      <c r="J5619" t="s">
        <v>80</v>
      </c>
      <c r="K5619">
        <v>84</v>
      </c>
      <c r="L5619" s="18">
        <v>42867</v>
      </c>
      <c r="M5619" s="18">
        <v>45631</v>
      </c>
      <c r="N5619" s="18">
        <v>44313</v>
      </c>
      <c r="O5619">
        <v>32850000</v>
      </c>
      <c r="P5619">
        <v>25000000</v>
      </c>
      <c r="Q5619">
        <v>7850000</v>
      </c>
      <c r="R5619">
        <v>550685</v>
      </c>
      <c r="S5619" t="s">
        <v>198</v>
      </c>
      <c r="T5619">
        <v>0.76262866091091108</v>
      </c>
      <c r="U5619">
        <v>0.21970385091729561</v>
      </c>
      <c r="V5619">
        <v>1.434655719619899</v>
      </c>
      <c r="W5619">
        <v>-0.34568890534609498</v>
      </c>
      <c r="X5619">
        <v>-0.1103147126646518</v>
      </c>
      <c r="Y5619" t="str">
        <f t="shared" si="348"/>
        <v>&gt;72</v>
      </c>
      <c r="Z5619" s="20">
        <f t="shared" si="349"/>
        <v>0.76103500761035003</v>
      </c>
      <c r="AA5619" t="str">
        <f t="shared" si="350"/>
        <v>60%-80%</v>
      </c>
      <c r="AB5619">
        <f t="shared" si="351"/>
        <v>1.1419023922533812E-4</v>
      </c>
    </row>
    <row r="5620" spans="1:28" x14ac:dyDescent="0.25">
      <c r="A5620" t="s">
        <v>12058</v>
      </c>
      <c r="B5620" t="s">
        <v>12059</v>
      </c>
      <c r="C5620" t="s">
        <v>77</v>
      </c>
      <c r="D5620" t="s">
        <v>212</v>
      </c>
      <c r="E5620">
        <v>62</v>
      </c>
      <c r="F5620" t="s">
        <v>87</v>
      </c>
      <c r="G5620">
        <v>2018</v>
      </c>
      <c r="H5620" t="s">
        <v>15</v>
      </c>
      <c r="J5620" t="s">
        <v>80</v>
      </c>
      <c r="K5620">
        <v>60</v>
      </c>
      <c r="L5620" s="18">
        <v>42964</v>
      </c>
      <c r="M5620" s="18">
        <v>44790</v>
      </c>
      <c r="N5620" s="18">
        <v>43719</v>
      </c>
      <c r="O5620">
        <v>44660000</v>
      </c>
      <c r="P5620">
        <v>7000000</v>
      </c>
      <c r="Q5620">
        <v>37660000</v>
      </c>
      <c r="R5620">
        <v>189011</v>
      </c>
      <c r="S5620" t="s">
        <v>166</v>
      </c>
      <c r="T5620">
        <v>1.332648681870199</v>
      </c>
      <c r="U5620">
        <v>-2.2616603744805328</v>
      </c>
      <c r="V5620">
        <v>0.80229979975843724</v>
      </c>
      <c r="W5620">
        <v>-0.51828780400251506</v>
      </c>
      <c r="X5620">
        <v>2.519513118804209</v>
      </c>
      <c r="Y5620" t="str">
        <f t="shared" si="348"/>
        <v>49-60</v>
      </c>
      <c r="Z5620" s="20">
        <f t="shared" si="349"/>
        <v>0.2</v>
      </c>
      <c r="AA5620" t="str">
        <f t="shared" si="350"/>
        <v>20%</v>
      </c>
      <c r="AB5620">
        <f t="shared" si="351"/>
        <v>3.9193388790724979E-5</v>
      </c>
    </row>
    <row r="5621" spans="1:28" x14ac:dyDescent="0.25">
      <c r="A5621" t="s">
        <v>12060</v>
      </c>
      <c r="B5621" t="s">
        <v>12061</v>
      </c>
      <c r="C5621" t="s">
        <v>77</v>
      </c>
      <c r="D5621" t="s">
        <v>1025</v>
      </c>
      <c r="E5621">
        <v>48</v>
      </c>
      <c r="F5621" t="s">
        <v>117</v>
      </c>
      <c r="G5621">
        <v>2020</v>
      </c>
      <c r="H5621" t="s">
        <v>14</v>
      </c>
      <c r="I5621" t="s">
        <v>84</v>
      </c>
      <c r="J5621" t="s">
        <v>80</v>
      </c>
      <c r="K5621">
        <v>72</v>
      </c>
      <c r="L5621" s="18">
        <v>43693</v>
      </c>
      <c r="M5621" s="18">
        <v>45885</v>
      </c>
      <c r="N5621" s="18">
        <v>44027</v>
      </c>
      <c r="O5621">
        <v>46040000</v>
      </c>
      <c r="P5621">
        <v>23020000</v>
      </c>
      <c r="Q5621">
        <v>23020000</v>
      </c>
      <c r="R5621">
        <v>566894</v>
      </c>
      <c r="S5621" t="s">
        <v>407</v>
      </c>
      <c r="T5621">
        <v>1.502441879602753</v>
      </c>
      <c r="U5621">
        <v>-0.85216124758390532</v>
      </c>
      <c r="V5621">
        <v>0.32803285986234038</v>
      </c>
      <c r="W5621">
        <v>-0.58711766669131737</v>
      </c>
      <c r="X5621">
        <v>0.35377255171220601</v>
      </c>
      <c r="Y5621" t="str">
        <f t="shared" si="348"/>
        <v>61-72</v>
      </c>
      <c r="Z5621" s="20">
        <f t="shared" si="349"/>
        <v>0.5</v>
      </c>
      <c r="AA5621" t="str">
        <f t="shared" si="350"/>
        <v>40%-60%</v>
      </c>
      <c r="AB5621">
        <f t="shared" si="351"/>
        <v>1.1755134328229175E-4</v>
      </c>
    </row>
    <row r="5622" spans="1:28" x14ac:dyDescent="0.25">
      <c r="A5622" t="s">
        <v>12062</v>
      </c>
      <c r="B5622" t="s">
        <v>12063</v>
      </c>
      <c r="C5622" t="s">
        <v>77</v>
      </c>
      <c r="D5622" t="s">
        <v>705</v>
      </c>
      <c r="E5622">
        <v>59</v>
      </c>
      <c r="F5622" t="s">
        <v>95</v>
      </c>
      <c r="G5622">
        <v>2012</v>
      </c>
      <c r="H5622" t="s">
        <v>16</v>
      </c>
      <c r="J5622" t="s">
        <v>96</v>
      </c>
      <c r="K5622">
        <v>60</v>
      </c>
      <c r="L5622" s="18">
        <v>42776</v>
      </c>
      <c r="M5622" s="18">
        <v>44836</v>
      </c>
      <c r="N5622" s="18">
        <v>43133</v>
      </c>
      <c r="O5622">
        <v>20300000</v>
      </c>
      <c r="P5622">
        <v>18270000</v>
      </c>
      <c r="Q5622">
        <v>2030000</v>
      </c>
      <c r="R5622">
        <v>492156</v>
      </c>
      <c r="S5622" t="s">
        <v>640</v>
      </c>
      <c r="T5622">
        <v>0.44729843655045393</v>
      </c>
      <c r="U5622">
        <v>0.79032357974038436</v>
      </c>
      <c r="V5622">
        <v>0.76277755476709586</v>
      </c>
      <c r="W5622">
        <v>-0.63384971124058875</v>
      </c>
      <c r="X5622">
        <v>4.4381042127634142E-2</v>
      </c>
      <c r="Y5622" t="str">
        <f t="shared" si="348"/>
        <v>49-60</v>
      </c>
      <c r="Z5622" s="20">
        <f t="shared" si="349"/>
        <v>0.9</v>
      </c>
      <c r="AA5622" t="str">
        <f t="shared" si="350"/>
        <v>80%-100%</v>
      </c>
      <c r="AB5622">
        <f t="shared" si="351"/>
        <v>1.0205364478092832E-4</v>
      </c>
    </row>
    <row r="5623" spans="1:28" x14ac:dyDescent="0.25">
      <c r="A5623" t="s">
        <v>12064</v>
      </c>
      <c r="B5623" t="s">
        <v>12065</v>
      </c>
      <c r="C5623" t="s">
        <v>77</v>
      </c>
      <c r="D5623" t="s">
        <v>839</v>
      </c>
      <c r="E5623">
        <v>62</v>
      </c>
      <c r="F5623" t="s">
        <v>87</v>
      </c>
      <c r="G5623">
        <v>2021</v>
      </c>
      <c r="H5623" t="s">
        <v>24</v>
      </c>
      <c r="I5623" t="s">
        <v>84</v>
      </c>
      <c r="J5623" t="s">
        <v>80</v>
      </c>
      <c r="K5623">
        <v>72</v>
      </c>
      <c r="L5623" s="18">
        <v>44071</v>
      </c>
      <c r="M5623" s="18">
        <v>46262</v>
      </c>
      <c r="N5623" s="18">
        <v>44320</v>
      </c>
      <c r="O5623">
        <v>49670000</v>
      </c>
      <c r="P5623">
        <v>34670000</v>
      </c>
      <c r="Q5623">
        <v>15000000</v>
      </c>
      <c r="R5623">
        <v>871350</v>
      </c>
      <c r="S5623" t="s">
        <v>190</v>
      </c>
      <c r="T5623">
        <v>-1.0080718297285789</v>
      </c>
      <c r="U5623">
        <v>-3.9103150305145912E-2</v>
      </c>
      <c r="V5623">
        <v>9.0899389914291959E-2</v>
      </c>
      <c r="W5623">
        <v>-2.299584014023871E-2</v>
      </c>
      <c r="X5623">
        <v>-1.270532873606796</v>
      </c>
      <c r="Y5623" t="str">
        <f t="shared" si="348"/>
        <v>61-72</v>
      </c>
      <c r="Z5623" s="20">
        <f t="shared" si="349"/>
        <v>0.69800684517817602</v>
      </c>
      <c r="AA5623" t="str">
        <f t="shared" si="350"/>
        <v>60%-80%</v>
      </c>
      <c r="AB5623">
        <f t="shared" si="351"/>
        <v>1.8068344870297607E-4</v>
      </c>
    </row>
    <row r="5624" spans="1:28" x14ac:dyDescent="0.25">
      <c r="A5624" t="s">
        <v>12066</v>
      </c>
      <c r="B5624" t="s">
        <v>12067</v>
      </c>
      <c r="C5624" t="s">
        <v>77</v>
      </c>
      <c r="D5624" t="s">
        <v>214</v>
      </c>
      <c r="E5624">
        <v>51</v>
      </c>
      <c r="F5624" t="s">
        <v>117</v>
      </c>
      <c r="G5624">
        <v>2020</v>
      </c>
      <c r="H5624" t="s">
        <v>14</v>
      </c>
      <c r="I5624" t="s">
        <v>84</v>
      </c>
      <c r="J5624" t="s">
        <v>80</v>
      </c>
      <c r="K5624">
        <v>72</v>
      </c>
      <c r="L5624" s="18">
        <v>43733</v>
      </c>
      <c r="M5624" s="18">
        <v>45925</v>
      </c>
      <c r="N5624" s="18">
        <v>44098</v>
      </c>
      <c r="O5624">
        <v>52190000</v>
      </c>
      <c r="P5624">
        <v>27079000</v>
      </c>
      <c r="Q5624">
        <v>25111000</v>
      </c>
      <c r="R5624">
        <v>647415</v>
      </c>
      <c r="S5624" t="s">
        <v>153</v>
      </c>
      <c r="T5624">
        <v>0.66560397649230885</v>
      </c>
      <c r="U5624">
        <v>-0.7747419589229021</v>
      </c>
      <c r="V5624">
        <v>-6.7189590051072792E-2</v>
      </c>
      <c r="W5624">
        <v>0.82546458900256792</v>
      </c>
      <c r="X5624">
        <v>1.127251325673635</v>
      </c>
      <c r="Y5624" t="str">
        <f t="shared" si="348"/>
        <v>61-72</v>
      </c>
      <c r="Z5624" s="20">
        <f t="shared" si="349"/>
        <v>0.51885418662579041</v>
      </c>
      <c r="AA5624" t="str">
        <f t="shared" si="350"/>
        <v>40%-60%</v>
      </c>
      <c r="AB5624">
        <f t="shared" si="351"/>
        <v>1.3424820673901101E-4</v>
      </c>
    </row>
    <row r="5625" spans="1:28" x14ac:dyDescent="0.25">
      <c r="A5625" t="s">
        <v>1158</v>
      </c>
      <c r="B5625" t="s">
        <v>1159</v>
      </c>
      <c r="C5625" t="s">
        <v>77</v>
      </c>
      <c r="D5625" t="s">
        <v>256</v>
      </c>
      <c r="E5625">
        <v>38</v>
      </c>
      <c r="F5625" t="s">
        <v>79</v>
      </c>
      <c r="G5625">
        <v>2018</v>
      </c>
      <c r="H5625" t="s">
        <v>13</v>
      </c>
      <c r="J5625" t="s">
        <v>80</v>
      </c>
      <c r="K5625">
        <v>84</v>
      </c>
      <c r="L5625" s="18">
        <v>42942</v>
      </c>
      <c r="M5625" s="18">
        <v>45499</v>
      </c>
      <c r="N5625" s="18">
        <v>43080</v>
      </c>
      <c r="O5625">
        <v>42500000</v>
      </c>
      <c r="P5625">
        <v>38250000</v>
      </c>
      <c r="Q5625">
        <v>4250000</v>
      </c>
      <c r="R5625">
        <v>869964</v>
      </c>
      <c r="S5625" t="s">
        <v>234</v>
      </c>
      <c r="T5625">
        <v>0.362401837684177</v>
      </c>
      <c r="U5625">
        <v>0.79032357974038436</v>
      </c>
      <c r="V5625">
        <v>0.92086653473246149</v>
      </c>
      <c r="W5625">
        <v>-0.6142205930112673</v>
      </c>
      <c r="X5625">
        <v>1.5913385900504931</v>
      </c>
      <c r="Y5625" t="str">
        <f t="shared" si="348"/>
        <v>&gt;72</v>
      </c>
      <c r="Z5625" s="20">
        <f t="shared" si="349"/>
        <v>0.9</v>
      </c>
      <c r="AA5625" t="str">
        <f t="shared" si="350"/>
        <v>80%-100%</v>
      </c>
      <c r="AB5625">
        <f t="shared" si="351"/>
        <v>1.8039604724557969E-4</v>
      </c>
    </row>
    <row r="5626" spans="1:28" x14ac:dyDescent="0.25">
      <c r="A5626" t="s">
        <v>12068</v>
      </c>
      <c r="B5626" t="s">
        <v>12069</v>
      </c>
      <c r="C5626" t="s">
        <v>77</v>
      </c>
      <c r="D5626" t="s">
        <v>282</v>
      </c>
      <c r="E5626">
        <v>27</v>
      </c>
      <c r="F5626" t="s">
        <v>20</v>
      </c>
      <c r="G5626">
        <v>2020</v>
      </c>
      <c r="H5626" t="s">
        <v>20</v>
      </c>
      <c r="I5626" t="s">
        <v>84</v>
      </c>
      <c r="J5626" t="s">
        <v>80</v>
      </c>
      <c r="K5626">
        <v>72</v>
      </c>
      <c r="L5626" s="18">
        <v>43688</v>
      </c>
      <c r="M5626" s="18">
        <v>45969</v>
      </c>
      <c r="N5626" s="18">
        <v>44337</v>
      </c>
      <c r="O5626">
        <v>114100000</v>
      </c>
      <c r="P5626">
        <v>57050000</v>
      </c>
      <c r="Q5626">
        <v>57050000</v>
      </c>
      <c r="R5626">
        <v>1408367</v>
      </c>
      <c r="S5626" t="s">
        <v>101</v>
      </c>
      <c r="T5626">
        <v>0.22899289660859901</v>
      </c>
      <c r="U5626">
        <v>-0.85216124758390532</v>
      </c>
      <c r="V5626">
        <v>1.185489993161002E-2</v>
      </c>
      <c r="W5626">
        <v>0.3714202925295334</v>
      </c>
      <c r="X5626">
        <v>0.19907679691992</v>
      </c>
      <c r="Y5626" t="str">
        <f t="shared" si="348"/>
        <v>61-72</v>
      </c>
      <c r="Z5626" s="20">
        <f t="shared" si="349"/>
        <v>0.5</v>
      </c>
      <c r="AA5626" t="str">
        <f t="shared" si="350"/>
        <v>40%-60%</v>
      </c>
      <c r="AB5626">
        <f t="shared" si="351"/>
        <v>2.9203948654325394E-4</v>
      </c>
    </row>
    <row r="5627" spans="1:28" x14ac:dyDescent="0.25">
      <c r="A5627" t="s">
        <v>12070</v>
      </c>
      <c r="B5627" t="s">
        <v>12071</v>
      </c>
      <c r="C5627" t="s">
        <v>77</v>
      </c>
      <c r="D5627" t="s">
        <v>209</v>
      </c>
      <c r="E5627">
        <v>49</v>
      </c>
      <c r="F5627" t="s">
        <v>17</v>
      </c>
      <c r="G5627">
        <v>2019</v>
      </c>
      <c r="H5627" t="s">
        <v>17</v>
      </c>
      <c r="J5627" t="s">
        <v>80</v>
      </c>
      <c r="K5627">
        <v>60</v>
      </c>
      <c r="L5627" s="18">
        <v>43434</v>
      </c>
      <c r="M5627" s="18">
        <v>45260</v>
      </c>
      <c r="N5627" s="18">
        <v>43822</v>
      </c>
      <c r="O5627">
        <v>49990000</v>
      </c>
      <c r="P5627">
        <v>29990000</v>
      </c>
      <c r="Q5627">
        <v>20000000</v>
      </c>
      <c r="R5627">
        <v>738539</v>
      </c>
      <c r="S5627" t="s">
        <v>218</v>
      </c>
      <c r="T5627">
        <v>1.502441879602753</v>
      </c>
      <c r="U5627">
        <v>-0.44186860343083351</v>
      </c>
      <c r="V5627">
        <v>0.32803285986234038</v>
      </c>
      <c r="W5627">
        <v>0.85354264846801331</v>
      </c>
      <c r="X5627">
        <v>1.2045992030697781</v>
      </c>
      <c r="Y5627" t="str">
        <f t="shared" si="348"/>
        <v>49-60</v>
      </c>
      <c r="Z5627" s="20">
        <f t="shared" si="349"/>
        <v>0.59991998399679936</v>
      </c>
      <c r="AA5627" t="str">
        <f t="shared" si="350"/>
        <v>40%-60%</v>
      </c>
      <c r="AB5627">
        <f t="shared" si="351"/>
        <v>1.531437120808484E-4</v>
      </c>
    </row>
    <row r="5628" spans="1:28" x14ac:dyDescent="0.25">
      <c r="A5628" t="s">
        <v>12072</v>
      </c>
      <c r="B5628" t="s">
        <v>12073</v>
      </c>
      <c r="C5628" t="s">
        <v>77</v>
      </c>
      <c r="D5628" t="s">
        <v>100</v>
      </c>
      <c r="E5628">
        <v>252</v>
      </c>
      <c r="F5628" t="s">
        <v>79</v>
      </c>
      <c r="G5628">
        <v>2017</v>
      </c>
      <c r="H5628" t="s">
        <v>13</v>
      </c>
      <c r="J5628" t="s">
        <v>80</v>
      </c>
      <c r="K5628">
        <v>84</v>
      </c>
      <c r="L5628" s="18">
        <v>42733</v>
      </c>
      <c r="M5628" s="18">
        <v>45289</v>
      </c>
      <c r="N5628" s="18">
        <v>44482</v>
      </c>
      <c r="O5628">
        <v>43990000</v>
      </c>
      <c r="P5628">
        <v>35190000</v>
      </c>
      <c r="Q5628">
        <v>8800000</v>
      </c>
      <c r="R5628">
        <v>712005</v>
      </c>
      <c r="S5628" t="s">
        <v>403</v>
      </c>
      <c r="T5628">
        <v>-2.3664174115890102</v>
      </c>
      <c r="U5628">
        <v>0.3795156844770175</v>
      </c>
      <c r="V5628">
        <v>0.39988327367822968</v>
      </c>
      <c r="W5628">
        <v>-0.573177710220654</v>
      </c>
      <c r="X5628">
        <v>-0.80644560922993824</v>
      </c>
      <c r="Y5628" t="str">
        <f t="shared" si="348"/>
        <v>&gt;72</v>
      </c>
      <c r="Z5628" s="20">
        <f t="shared" si="349"/>
        <v>0.79995453512161852</v>
      </c>
      <c r="AA5628" t="str">
        <f t="shared" si="350"/>
        <v>60%-80%</v>
      </c>
      <c r="AB5628">
        <f t="shared" si="351"/>
        <v>1.4764161231854304E-4</v>
      </c>
    </row>
    <row r="5629" spans="1:28" x14ac:dyDescent="0.25">
      <c r="A5629" t="s">
        <v>12074</v>
      </c>
      <c r="B5629" t="s">
        <v>12075</v>
      </c>
      <c r="C5629" t="s">
        <v>77</v>
      </c>
      <c r="D5629" t="s">
        <v>258</v>
      </c>
      <c r="E5629">
        <v>291</v>
      </c>
      <c r="F5629" t="s">
        <v>25</v>
      </c>
      <c r="G5629">
        <v>2020</v>
      </c>
      <c r="H5629" t="s">
        <v>25</v>
      </c>
      <c r="I5629" t="s">
        <v>84</v>
      </c>
      <c r="J5629" t="s">
        <v>80</v>
      </c>
      <c r="K5629">
        <v>84</v>
      </c>
      <c r="L5629" s="18">
        <v>43534</v>
      </c>
      <c r="M5629" s="18">
        <v>46298</v>
      </c>
      <c r="N5629" s="18">
        <v>43885</v>
      </c>
      <c r="O5629">
        <v>37640000</v>
      </c>
      <c r="P5629">
        <v>37640000</v>
      </c>
      <c r="Q5629">
        <v>0</v>
      </c>
      <c r="R5629">
        <v>759178</v>
      </c>
      <c r="S5629" t="s">
        <v>420</v>
      </c>
      <c r="T5629">
        <v>-0.6684854342634714</v>
      </c>
      <c r="U5629">
        <v>1.2009447865714571</v>
      </c>
      <c r="V5629">
        <v>0.36224133901459649</v>
      </c>
      <c r="W5629">
        <v>-0.1648797042321796</v>
      </c>
      <c r="X5629">
        <v>-1.1931849962106531</v>
      </c>
      <c r="Y5629" t="str">
        <f t="shared" si="348"/>
        <v>&gt;72</v>
      </c>
      <c r="Z5629" s="20">
        <f t="shared" si="349"/>
        <v>1</v>
      </c>
      <c r="AA5629" t="str">
        <f t="shared" si="350"/>
        <v>80%-100%</v>
      </c>
      <c r="AB5629">
        <f t="shared" si="351"/>
        <v>1.5742342252760425E-4</v>
      </c>
    </row>
    <row r="5630" spans="1:28" x14ac:dyDescent="0.25">
      <c r="A5630" t="s">
        <v>12076</v>
      </c>
      <c r="B5630" t="s">
        <v>12077</v>
      </c>
      <c r="C5630" t="s">
        <v>77</v>
      </c>
      <c r="D5630" t="s">
        <v>212</v>
      </c>
      <c r="E5630">
        <v>236</v>
      </c>
      <c r="F5630" t="s">
        <v>79</v>
      </c>
      <c r="G5630">
        <v>2018</v>
      </c>
      <c r="H5630" t="s">
        <v>13</v>
      </c>
      <c r="J5630" t="s">
        <v>80</v>
      </c>
      <c r="K5630">
        <v>36</v>
      </c>
      <c r="L5630" s="18">
        <v>42991</v>
      </c>
      <c r="M5630" s="18">
        <v>44087</v>
      </c>
      <c r="N5630" s="18">
        <v>43719</v>
      </c>
      <c r="O5630">
        <v>41650000</v>
      </c>
      <c r="P5630">
        <v>23650000</v>
      </c>
      <c r="Q5630">
        <v>18000000</v>
      </c>
      <c r="R5630">
        <v>847033</v>
      </c>
      <c r="S5630" t="s">
        <v>309</v>
      </c>
      <c r="T5630">
        <v>0.79901291756788695</v>
      </c>
      <c r="U5630">
        <v>-0.57364866431913242</v>
      </c>
      <c r="V5630">
        <v>0.52564408481904745</v>
      </c>
      <c r="W5630">
        <v>0.42253346625529897</v>
      </c>
      <c r="X5630">
        <v>-0.1103147126646518</v>
      </c>
      <c r="Y5630" t="str">
        <f t="shared" si="348"/>
        <v>25-36</v>
      </c>
      <c r="Z5630" s="20">
        <f t="shared" si="349"/>
        <v>0.56782713085234093</v>
      </c>
      <c r="AA5630" t="str">
        <f t="shared" si="350"/>
        <v>40%-60%</v>
      </c>
      <c r="AB5630">
        <f t="shared" si="351"/>
        <v>1.7564106685628958E-4</v>
      </c>
    </row>
    <row r="5631" spans="1:28" x14ac:dyDescent="0.25">
      <c r="A5631" t="s">
        <v>12078</v>
      </c>
      <c r="B5631" t="s">
        <v>12079</v>
      </c>
      <c r="C5631" t="s">
        <v>77</v>
      </c>
      <c r="D5631" t="s">
        <v>402</v>
      </c>
      <c r="E5631">
        <v>38</v>
      </c>
      <c r="F5631" t="s">
        <v>87</v>
      </c>
      <c r="G5631">
        <v>2017</v>
      </c>
      <c r="H5631" t="s">
        <v>15</v>
      </c>
      <c r="J5631" t="s">
        <v>80</v>
      </c>
      <c r="K5631">
        <v>84</v>
      </c>
      <c r="L5631" s="18">
        <v>42761</v>
      </c>
      <c r="M5631" s="18">
        <v>45317</v>
      </c>
      <c r="N5631" s="18">
        <v>42830</v>
      </c>
      <c r="O5631">
        <v>45590000</v>
      </c>
      <c r="P5631">
        <v>45590000</v>
      </c>
      <c r="Q5631">
        <v>0</v>
      </c>
      <c r="R5631">
        <v>975686</v>
      </c>
      <c r="S5631" t="s">
        <v>336</v>
      </c>
      <c r="T5631">
        <v>0.25324906771324951</v>
      </c>
      <c r="U5631">
        <v>1.2009447865714571</v>
      </c>
      <c r="V5631">
        <v>1.078955514697826</v>
      </c>
      <c r="W5631">
        <v>3.2246197158984349</v>
      </c>
      <c r="X5631">
        <v>-0.4197062222492236</v>
      </c>
      <c r="Y5631" t="str">
        <f t="shared" si="348"/>
        <v>&gt;72</v>
      </c>
      <c r="Z5631" s="20">
        <f t="shared" si="349"/>
        <v>1</v>
      </c>
      <c r="AA5631" t="str">
        <f t="shared" si="350"/>
        <v>80%-100%</v>
      </c>
      <c r="AB5631">
        <f t="shared" si="351"/>
        <v>2.0231859910622817E-4</v>
      </c>
    </row>
    <row r="5632" spans="1:28" x14ac:dyDescent="0.25">
      <c r="A5632" t="s">
        <v>12080</v>
      </c>
      <c r="B5632" t="s">
        <v>12081</v>
      </c>
      <c r="C5632" t="s">
        <v>77</v>
      </c>
      <c r="D5632" t="s">
        <v>5858</v>
      </c>
      <c r="E5632">
        <v>76</v>
      </c>
      <c r="F5632" t="s">
        <v>79</v>
      </c>
      <c r="G5632">
        <v>2019</v>
      </c>
      <c r="H5632" t="s">
        <v>646</v>
      </c>
      <c r="J5632" t="s">
        <v>80</v>
      </c>
      <c r="K5632">
        <v>24</v>
      </c>
      <c r="L5632" s="18">
        <v>43354</v>
      </c>
      <c r="M5632" s="18">
        <v>44144</v>
      </c>
      <c r="N5632" s="18">
        <v>44048</v>
      </c>
      <c r="O5632">
        <v>28092598</v>
      </c>
      <c r="P5632">
        <v>8092598</v>
      </c>
      <c r="Q5632">
        <v>20000000</v>
      </c>
      <c r="R5632">
        <v>346499</v>
      </c>
      <c r="S5632" t="s">
        <v>278</v>
      </c>
      <c r="T5632">
        <v>0.72624440425393522</v>
      </c>
      <c r="U5632">
        <v>-1.7223961364081299</v>
      </c>
      <c r="V5632">
        <v>-4.4146365390986242</v>
      </c>
      <c r="W5632">
        <v>-0.88464114477821443</v>
      </c>
      <c r="X5632">
        <v>1.978077977031208</v>
      </c>
      <c r="Y5632" t="str">
        <f t="shared" si="348"/>
        <v>&lt;=24</v>
      </c>
      <c r="Z5632" s="20">
        <f t="shared" si="349"/>
        <v>0.2880686933974565</v>
      </c>
      <c r="AA5632" t="str">
        <f t="shared" si="350"/>
        <v>20%-40%</v>
      </c>
      <c r="AB5632">
        <f t="shared" si="351"/>
        <v>7.1850156988733006E-5</v>
      </c>
    </row>
    <row r="5633" spans="1:28" x14ac:dyDescent="0.25">
      <c r="A5633" t="s">
        <v>12082</v>
      </c>
      <c r="B5633" t="s">
        <v>12083</v>
      </c>
      <c r="C5633" t="s">
        <v>77</v>
      </c>
      <c r="D5633" t="s">
        <v>256</v>
      </c>
      <c r="E5633">
        <v>40</v>
      </c>
      <c r="F5633" t="s">
        <v>11</v>
      </c>
      <c r="G5633">
        <v>2018</v>
      </c>
      <c r="H5633" t="s">
        <v>11</v>
      </c>
      <c r="J5633" t="s">
        <v>80</v>
      </c>
      <c r="K5633">
        <v>36</v>
      </c>
      <c r="L5633" s="18">
        <v>43049</v>
      </c>
      <c r="M5633" s="18">
        <v>44115</v>
      </c>
      <c r="N5633" s="18">
        <v>43977</v>
      </c>
      <c r="O5633">
        <v>65739999</v>
      </c>
      <c r="P5633">
        <v>10239999</v>
      </c>
      <c r="Q5633">
        <v>55500000</v>
      </c>
      <c r="R5633">
        <v>378522</v>
      </c>
      <c r="S5633" t="s">
        <v>203</v>
      </c>
      <c r="T5633">
        <v>1.6115946495736799</v>
      </c>
      <c r="U5633">
        <v>-2.2656626557445252</v>
      </c>
      <c r="V5633">
        <v>0.2094661248883162</v>
      </c>
      <c r="W5633">
        <v>-0.2960520393913178</v>
      </c>
      <c r="X5633">
        <v>1.2045992030697781</v>
      </c>
      <c r="Y5633" t="str">
        <f t="shared" si="348"/>
        <v>25-36</v>
      </c>
      <c r="Z5633" s="20">
        <f t="shared" si="349"/>
        <v>0.2</v>
      </c>
      <c r="AA5633" t="str">
        <f t="shared" si="350"/>
        <v>20%</v>
      </c>
      <c r="AB5633">
        <f t="shared" si="351"/>
        <v>7.8490457760885881E-5</v>
      </c>
    </row>
    <row r="5634" spans="1:28" x14ac:dyDescent="0.25">
      <c r="A5634" t="s">
        <v>12084</v>
      </c>
      <c r="B5634" t="s">
        <v>12085</v>
      </c>
      <c r="C5634" t="s">
        <v>77</v>
      </c>
      <c r="D5634" t="s">
        <v>418</v>
      </c>
      <c r="E5634">
        <v>38</v>
      </c>
      <c r="F5634" t="s">
        <v>117</v>
      </c>
      <c r="G5634">
        <v>2018</v>
      </c>
      <c r="H5634" t="s">
        <v>14</v>
      </c>
      <c r="J5634" t="s">
        <v>80</v>
      </c>
      <c r="K5634">
        <v>72</v>
      </c>
      <c r="L5634" s="18">
        <v>42895</v>
      </c>
      <c r="M5634" s="18">
        <v>45175</v>
      </c>
      <c r="N5634" s="18">
        <v>43893</v>
      </c>
      <c r="O5634">
        <v>42483000</v>
      </c>
      <c r="P5634">
        <v>32483000</v>
      </c>
      <c r="Q5634">
        <v>10000000</v>
      </c>
      <c r="R5634">
        <v>739114</v>
      </c>
      <c r="S5634" t="s">
        <v>474</v>
      </c>
      <c r="T5634">
        <v>0.94454994419579019</v>
      </c>
      <c r="U5634">
        <v>0.2343906194197197</v>
      </c>
      <c r="V5634">
        <v>0.80229979975843724</v>
      </c>
      <c r="W5634">
        <v>-0.3987623024746163</v>
      </c>
      <c r="X5634">
        <v>-0.4197062222492236</v>
      </c>
      <c r="Y5634" t="str">
        <f t="shared" si="348"/>
        <v>61-72</v>
      </c>
      <c r="Z5634" s="20">
        <f t="shared" si="349"/>
        <v>0.76461172704375868</v>
      </c>
      <c r="AA5634" t="str">
        <f t="shared" si="350"/>
        <v>60%-80%</v>
      </c>
      <c r="AB5634">
        <f t="shared" si="351"/>
        <v>1.5326294428719969E-4</v>
      </c>
    </row>
    <row r="5635" spans="1:28" x14ac:dyDescent="0.25">
      <c r="A5635" t="s">
        <v>12086</v>
      </c>
      <c r="B5635" t="s">
        <v>12087</v>
      </c>
      <c r="C5635" t="s">
        <v>77</v>
      </c>
      <c r="D5635" t="s">
        <v>246</v>
      </c>
      <c r="E5635">
        <v>236</v>
      </c>
      <c r="F5635" t="s">
        <v>87</v>
      </c>
      <c r="G5635">
        <v>2020</v>
      </c>
      <c r="H5635" t="s">
        <v>15</v>
      </c>
      <c r="I5635" t="s">
        <v>84</v>
      </c>
      <c r="J5635" t="s">
        <v>80</v>
      </c>
      <c r="K5635">
        <v>72</v>
      </c>
      <c r="L5635" s="18">
        <v>43580</v>
      </c>
      <c r="M5635" s="18">
        <v>45772</v>
      </c>
      <c r="N5635" s="18">
        <v>44071</v>
      </c>
      <c r="O5635">
        <v>37900000</v>
      </c>
      <c r="P5635">
        <v>29900000</v>
      </c>
      <c r="Q5635">
        <v>8000000</v>
      </c>
      <c r="R5635">
        <v>658853</v>
      </c>
      <c r="S5635" t="s">
        <v>266</v>
      </c>
      <c r="T5635">
        <v>0.73837248980626058</v>
      </c>
      <c r="U5635">
        <v>0.33419817584623801</v>
      </c>
      <c r="V5635">
        <v>0.36755510485368181</v>
      </c>
      <c r="W5635">
        <v>0.52212914477858063</v>
      </c>
      <c r="X5635">
        <v>-1.1931849962106531</v>
      </c>
      <c r="Y5635" t="str">
        <f t="shared" ref="Y5635:Y5698" si="352">IF(K5635&lt;=24,"&lt;=24",IF(AND(K5635&gt;=25,K5635&lt;=36),"25-36",IF(AND(K5635&gt;=37,K5635&lt;=48),"37-48",IF(AND(K5635&gt;=49,K5635&lt;=60),"49-60",IF(AND(K5635&gt;=61,K5635&lt;=72),"61-72","&gt;72")))))</f>
        <v>61-72</v>
      </c>
      <c r="Z5635" s="20">
        <f t="shared" ref="Z5635:Z5698" si="353">IF(P5635/O5635&gt;0.2,P5635/O5635,0.2)</f>
        <v>0.78891820580474936</v>
      </c>
      <c r="AA5635" t="str">
        <f t="shared" ref="AA5635:AA5698" si="354">IF(Z5635&lt;=0.2,"20%",IF(AND(Z5635&gt;0.2,Z5635&lt;=0.4),"20%-40%",IF(AND(Z5635&gt;0.4,Z5635&lt;=0.6),"40%-60%",IF(AND(Z5635&gt;0.6,Z5635&lt;=0.8),"60%-80%","80%-100%"))))</f>
        <v>60%-80%</v>
      </c>
      <c r="AB5635">
        <f t="shared" ref="AB5635:AB5698" si="355">R5635/SUM($R$2:$R$5739)</f>
        <v>1.366199945237871E-4</v>
      </c>
    </row>
    <row r="5636" spans="1:28" x14ac:dyDescent="0.25">
      <c r="A5636" t="s">
        <v>12088</v>
      </c>
      <c r="B5636" t="s">
        <v>12089</v>
      </c>
      <c r="C5636" t="s">
        <v>77</v>
      </c>
      <c r="D5636" t="s">
        <v>212</v>
      </c>
      <c r="E5636">
        <v>62</v>
      </c>
      <c r="F5636" t="s">
        <v>79</v>
      </c>
      <c r="G5636">
        <v>2018</v>
      </c>
      <c r="H5636" t="s">
        <v>13</v>
      </c>
      <c r="J5636" t="s">
        <v>80</v>
      </c>
      <c r="K5636">
        <v>60</v>
      </c>
      <c r="L5636" s="18">
        <v>42947</v>
      </c>
      <c r="M5636" s="18">
        <v>44773</v>
      </c>
      <c r="N5636" s="18">
        <v>43452</v>
      </c>
      <c r="O5636">
        <v>37965200</v>
      </c>
      <c r="P5636">
        <v>9465200</v>
      </c>
      <c r="Q5636">
        <v>28500000</v>
      </c>
      <c r="R5636">
        <v>240256</v>
      </c>
      <c r="S5636" t="s">
        <v>166</v>
      </c>
      <c r="T5636">
        <v>0.55645120652138136</v>
      </c>
      <c r="U5636">
        <v>-1.881537169189494</v>
      </c>
      <c r="V5636">
        <v>0.80229979975843724</v>
      </c>
      <c r="W5636">
        <v>-0.55259967924015096</v>
      </c>
      <c r="X5636">
        <v>-0.26501046745693763</v>
      </c>
      <c r="Y5636" t="str">
        <f t="shared" si="352"/>
        <v>49-60</v>
      </c>
      <c r="Z5636" s="20">
        <f t="shared" si="353"/>
        <v>0.24931252831540462</v>
      </c>
      <c r="AA5636" t="str">
        <f t="shared" si="354"/>
        <v>20%-40%</v>
      </c>
      <c r="AB5636">
        <f t="shared" si="355"/>
        <v>4.9819570381112322E-5</v>
      </c>
    </row>
    <row r="5637" spans="1:28" x14ac:dyDescent="0.25">
      <c r="A5637" t="s">
        <v>12090</v>
      </c>
      <c r="B5637" t="s">
        <v>12091</v>
      </c>
      <c r="C5637" t="s">
        <v>77</v>
      </c>
      <c r="D5637" t="s">
        <v>212</v>
      </c>
      <c r="E5637">
        <v>15</v>
      </c>
      <c r="F5637" t="s">
        <v>87</v>
      </c>
      <c r="G5637">
        <v>2018</v>
      </c>
      <c r="H5637" t="s">
        <v>15</v>
      </c>
      <c r="J5637" t="s">
        <v>80</v>
      </c>
      <c r="K5637">
        <v>72</v>
      </c>
      <c r="L5637" s="18">
        <v>42833</v>
      </c>
      <c r="M5637" s="18">
        <v>45142</v>
      </c>
      <c r="N5637" s="18">
        <v>44530</v>
      </c>
      <c r="O5637">
        <v>38470000</v>
      </c>
      <c r="P5637">
        <v>20470000</v>
      </c>
      <c r="Q5637">
        <v>18000000</v>
      </c>
      <c r="R5637">
        <v>498893</v>
      </c>
      <c r="S5637" t="s">
        <v>311</v>
      </c>
      <c r="T5637">
        <v>0.77475674646323633</v>
      </c>
      <c r="U5637">
        <v>-0.72033977879358213</v>
      </c>
      <c r="V5637">
        <v>0.80229979975843724</v>
      </c>
      <c r="W5637">
        <v>0.43305149531614001</v>
      </c>
      <c r="X5637">
        <v>1.0499034482774929</v>
      </c>
      <c r="Y5637" t="str">
        <f t="shared" si="352"/>
        <v>61-72</v>
      </c>
      <c r="Z5637" s="20">
        <f t="shared" si="353"/>
        <v>0.53210293735378211</v>
      </c>
      <c r="AA5637" t="str">
        <f t="shared" si="354"/>
        <v>40%-60%</v>
      </c>
      <c r="AB5637">
        <f t="shared" si="355"/>
        <v>1.0345063151864789E-4</v>
      </c>
    </row>
    <row r="5638" spans="1:28" x14ac:dyDescent="0.25">
      <c r="A5638" t="s">
        <v>12092</v>
      </c>
      <c r="B5638" t="s">
        <v>12093</v>
      </c>
      <c r="C5638" t="s">
        <v>77</v>
      </c>
      <c r="D5638" t="s">
        <v>485</v>
      </c>
      <c r="E5638">
        <v>49</v>
      </c>
      <c r="F5638" t="s">
        <v>117</v>
      </c>
      <c r="G5638">
        <v>2019</v>
      </c>
      <c r="H5638" t="s">
        <v>14</v>
      </c>
      <c r="J5638" t="s">
        <v>80</v>
      </c>
      <c r="K5638">
        <v>84</v>
      </c>
      <c r="L5638" s="18">
        <v>43455</v>
      </c>
      <c r="M5638" s="18">
        <v>46012</v>
      </c>
      <c r="N5638" s="18">
        <v>43819</v>
      </c>
      <c r="O5638">
        <v>42228200</v>
      </c>
      <c r="P5638">
        <v>21114100</v>
      </c>
      <c r="Q5638">
        <v>21114100</v>
      </c>
      <c r="R5638">
        <v>491266</v>
      </c>
      <c r="S5638" t="s">
        <v>563</v>
      </c>
      <c r="T5638">
        <v>0.28963332437022532</v>
      </c>
      <c r="U5638">
        <v>-0.85216124758390532</v>
      </c>
      <c r="V5638">
        <v>0.13042163490563341</v>
      </c>
      <c r="W5638">
        <v>-0.27141084300334178</v>
      </c>
      <c r="X5638">
        <v>1.668686467446636</v>
      </c>
      <c r="Y5638" t="str">
        <f t="shared" si="352"/>
        <v>&gt;72</v>
      </c>
      <c r="Z5638" s="20">
        <f t="shared" si="353"/>
        <v>0.5</v>
      </c>
      <c r="AA5638" t="str">
        <f t="shared" si="354"/>
        <v>40%-60%</v>
      </c>
      <c r="AB5638">
        <f t="shared" si="355"/>
        <v>1.0186909406153239E-4</v>
      </c>
    </row>
    <row r="5639" spans="1:28" x14ac:dyDescent="0.25">
      <c r="A5639" t="s">
        <v>12094</v>
      </c>
      <c r="B5639" t="s">
        <v>12095</v>
      </c>
      <c r="C5639" t="s">
        <v>77</v>
      </c>
      <c r="D5639" t="s">
        <v>450</v>
      </c>
      <c r="E5639">
        <v>27</v>
      </c>
      <c r="F5639" t="s">
        <v>79</v>
      </c>
      <c r="G5639">
        <v>2018</v>
      </c>
      <c r="H5639" t="s">
        <v>13</v>
      </c>
      <c r="J5639" t="s">
        <v>80</v>
      </c>
      <c r="K5639">
        <v>72</v>
      </c>
      <c r="L5639" s="18">
        <v>42889</v>
      </c>
      <c r="M5639" s="18">
        <v>44991</v>
      </c>
      <c r="N5639" s="18">
        <v>43579</v>
      </c>
      <c r="O5639">
        <v>33890000</v>
      </c>
      <c r="P5639">
        <v>21890000</v>
      </c>
      <c r="Q5639">
        <v>12000000</v>
      </c>
      <c r="R5639">
        <v>517769</v>
      </c>
      <c r="S5639" t="s">
        <v>586</v>
      </c>
      <c r="T5639">
        <v>1.235623997451597</v>
      </c>
      <c r="U5639">
        <v>-0.2530105046568904</v>
      </c>
      <c r="V5639">
        <v>0.36755510485368181</v>
      </c>
      <c r="W5639">
        <v>-0.80215676282267201</v>
      </c>
      <c r="X5639">
        <v>0.50846830650449182</v>
      </c>
      <c r="Y5639" t="str">
        <f t="shared" si="352"/>
        <v>61-72</v>
      </c>
      <c r="Z5639" s="20">
        <f t="shared" si="353"/>
        <v>0.6459132487459428</v>
      </c>
      <c r="AA5639" t="str">
        <f t="shared" si="354"/>
        <v>60%-80%</v>
      </c>
      <c r="AB5639">
        <f t="shared" si="355"/>
        <v>1.0736476565271271E-4</v>
      </c>
    </row>
    <row r="5640" spans="1:28" x14ac:dyDescent="0.25">
      <c r="A5640" t="s">
        <v>12096</v>
      </c>
      <c r="B5640" t="s">
        <v>12097</v>
      </c>
      <c r="C5640" t="s">
        <v>77</v>
      </c>
      <c r="D5640" t="s">
        <v>1281</v>
      </c>
      <c r="E5640">
        <v>220</v>
      </c>
      <c r="F5640" t="s">
        <v>20</v>
      </c>
      <c r="G5640">
        <v>2017</v>
      </c>
      <c r="H5640" t="s">
        <v>20</v>
      </c>
      <c r="J5640" t="s">
        <v>80</v>
      </c>
      <c r="K5640">
        <v>84</v>
      </c>
      <c r="L5640" s="18">
        <v>42765</v>
      </c>
      <c r="M5640" s="18">
        <v>45321</v>
      </c>
      <c r="N5640" s="18">
        <v>43284</v>
      </c>
      <c r="O5640">
        <v>93490000</v>
      </c>
      <c r="P5640">
        <v>46745000</v>
      </c>
      <c r="Q5640">
        <v>46745000</v>
      </c>
      <c r="R5640">
        <v>1072896</v>
      </c>
      <c r="S5640" t="s">
        <v>506</v>
      </c>
      <c r="T5640">
        <v>0.47155460765510449</v>
      </c>
      <c r="U5640">
        <v>-0.85216124758390532</v>
      </c>
      <c r="V5640">
        <v>0.92086653473246149</v>
      </c>
      <c r="W5640">
        <v>2.3220420524104348</v>
      </c>
      <c r="X5640">
        <v>4.4381042127634142E-2</v>
      </c>
      <c r="Y5640" t="str">
        <f t="shared" si="352"/>
        <v>&gt;72</v>
      </c>
      <c r="Z5640" s="20">
        <f t="shared" si="353"/>
        <v>0.5</v>
      </c>
      <c r="AA5640" t="str">
        <f t="shared" si="354"/>
        <v>40%-60%</v>
      </c>
      <c r="AB5640">
        <f t="shared" si="355"/>
        <v>2.2247609959215954E-4</v>
      </c>
    </row>
    <row r="5641" spans="1:28" x14ac:dyDescent="0.25">
      <c r="A5641" t="s">
        <v>12098</v>
      </c>
      <c r="B5641" t="s">
        <v>12099</v>
      </c>
      <c r="C5641" t="s">
        <v>77</v>
      </c>
      <c r="D5641" t="s">
        <v>239</v>
      </c>
      <c r="E5641">
        <v>291</v>
      </c>
      <c r="F5641" t="s">
        <v>87</v>
      </c>
      <c r="G5641">
        <v>2019</v>
      </c>
      <c r="H5641" t="s">
        <v>15</v>
      </c>
      <c r="J5641" t="s">
        <v>80</v>
      </c>
      <c r="K5641">
        <v>84</v>
      </c>
      <c r="L5641" s="18">
        <v>43402</v>
      </c>
      <c r="M5641" s="18">
        <v>45959</v>
      </c>
      <c r="N5641" s="18">
        <v>44558</v>
      </c>
      <c r="O5641">
        <v>34030000</v>
      </c>
      <c r="P5641">
        <v>31605000</v>
      </c>
      <c r="Q5641">
        <v>2425000</v>
      </c>
      <c r="R5641">
        <v>680459</v>
      </c>
      <c r="S5641" t="s">
        <v>198</v>
      </c>
      <c r="T5641">
        <v>-1.2748897118797351</v>
      </c>
      <c r="U5641">
        <v>0.90833343583229997</v>
      </c>
      <c r="V5641">
        <v>0.2094661248883162</v>
      </c>
      <c r="W5641">
        <v>-0.2265318169534922</v>
      </c>
      <c r="X5641">
        <v>-0.88379348662608126</v>
      </c>
      <c r="Y5641" t="str">
        <f t="shared" si="352"/>
        <v>&gt;72</v>
      </c>
      <c r="Z5641" s="20">
        <f t="shared" si="353"/>
        <v>0.92873934763444022</v>
      </c>
      <c r="AA5641" t="str">
        <f t="shared" si="354"/>
        <v>80%-100%</v>
      </c>
      <c r="AB5641">
        <f t="shared" si="355"/>
        <v>1.4110022243757204E-4</v>
      </c>
    </row>
    <row r="5642" spans="1:28" x14ac:dyDescent="0.25">
      <c r="A5642" t="s">
        <v>12100</v>
      </c>
      <c r="B5642" t="s">
        <v>12101</v>
      </c>
      <c r="C5642" t="s">
        <v>77</v>
      </c>
      <c r="D5642" t="s">
        <v>93</v>
      </c>
      <c r="E5642">
        <v>38</v>
      </c>
      <c r="F5642" t="s">
        <v>87</v>
      </c>
      <c r="G5642">
        <v>2018</v>
      </c>
      <c r="H5642" t="s">
        <v>15</v>
      </c>
      <c r="J5642" t="s">
        <v>80</v>
      </c>
      <c r="K5642">
        <v>84</v>
      </c>
      <c r="L5642" s="18">
        <v>43056</v>
      </c>
      <c r="M5642" s="18">
        <v>45613</v>
      </c>
      <c r="N5642" s="18">
        <v>43348</v>
      </c>
      <c r="O5642">
        <v>33030000</v>
      </c>
      <c r="P5642">
        <v>23000000</v>
      </c>
      <c r="Q5642">
        <v>10030000</v>
      </c>
      <c r="R5642">
        <v>529453</v>
      </c>
      <c r="S5642" t="s">
        <v>389</v>
      </c>
      <c r="T5642">
        <v>-1.0565841719378799</v>
      </c>
      <c r="U5642">
        <v>-4.596126989710414E-2</v>
      </c>
      <c r="V5642">
        <v>1.078955514697826</v>
      </c>
      <c r="W5642">
        <v>-0.75819445486263126</v>
      </c>
      <c r="X5642">
        <v>-1.1931849962106531</v>
      </c>
      <c r="Y5642" t="str">
        <f t="shared" si="352"/>
        <v>&gt;72</v>
      </c>
      <c r="Z5642" s="20">
        <f t="shared" si="353"/>
        <v>0.69633666363911595</v>
      </c>
      <c r="AA5642" t="str">
        <f t="shared" si="354"/>
        <v>60%-80%</v>
      </c>
      <c r="AB5642">
        <f t="shared" si="355"/>
        <v>1.0978756408577127E-4</v>
      </c>
    </row>
    <row r="5643" spans="1:28" x14ac:dyDescent="0.25">
      <c r="A5643" t="s">
        <v>12102</v>
      </c>
      <c r="B5643" t="s">
        <v>12103</v>
      </c>
      <c r="C5643" t="s">
        <v>77</v>
      </c>
      <c r="D5643" t="s">
        <v>212</v>
      </c>
      <c r="E5643">
        <v>220</v>
      </c>
      <c r="F5643" t="s">
        <v>17</v>
      </c>
      <c r="G5643">
        <v>2018</v>
      </c>
      <c r="H5643" t="s">
        <v>17</v>
      </c>
      <c r="J5643" t="s">
        <v>80</v>
      </c>
      <c r="K5643">
        <v>48</v>
      </c>
      <c r="L5643" s="18">
        <v>43005</v>
      </c>
      <c r="M5643" s="18">
        <v>44466</v>
      </c>
      <c r="N5643" s="18">
        <v>43956</v>
      </c>
      <c r="O5643">
        <v>52990000</v>
      </c>
      <c r="P5643">
        <v>32000000</v>
      </c>
      <c r="Q5643">
        <v>20990000</v>
      </c>
      <c r="R5643">
        <v>927384</v>
      </c>
      <c r="S5643" t="s">
        <v>492</v>
      </c>
      <c r="T5643">
        <v>0.49581077875975499</v>
      </c>
      <c r="U5643">
        <v>-0.4255770347880849</v>
      </c>
      <c r="V5643">
        <v>0.52564408481904745</v>
      </c>
      <c r="W5643">
        <v>0.47231902507909662</v>
      </c>
      <c r="X5643">
        <v>-0.88379348662608126</v>
      </c>
      <c r="Y5643" t="str">
        <f t="shared" si="352"/>
        <v>37-48</v>
      </c>
      <c r="Z5643" s="20">
        <f t="shared" si="353"/>
        <v>0.60388752594829209</v>
      </c>
      <c r="AA5643" t="str">
        <f t="shared" si="354"/>
        <v>60%-80%</v>
      </c>
      <c r="AB5643">
        <f t="shared" si="355"/>
        <v>1.9230267905200065E-4</v>
      </c>
    </row>
    <row r="5644" spans="1:28" x14ac:dyDescent="0.25">
      <c r="A5644" t="s">
        <v>12104</v>
      </c>
      <c r="B5644" t="s">
        <v>12105</v>
      </c>
      <c r="C5644" t="s">
        <v>77</v>
      </c>
      <c r="D5644" t="s">
        <v>285</v>
      </c>
      <c r="E5644">
        <v>49</v>
      </c>
      <c r="F5644" t="s">
        <v>87</v>
      </c>
      <c r="G5644">
        <v>2018</v>
      </c>
      <c r="H5644" t="s">
        <v>15</v>
      </c>
      <c r="J5644" t="s">
        <v>80</v>
      </c>
      <c r="K5644">
        <v>60</v>
      </c>
      <c r="L5644" s="18">
        <v>42873</v>
      </c>
      <c r="M5644" s="18">
        <v>44699</v>
      </c>
      <c r="N5644" s="18">
        <v>44461</v>
      </c>
      <c r="O5644">
        <v>37350000</v>
      </c>
      <c r="P5644">
        <v>33615000</v>
      </c>
      <c r="Q5644">
        <v>3735000</v>
      </c>
      <c r="R5644">
        <v>875171</v>
      </c>
      <c r="S5644" t="s">
        <v>563</v>
      </c>
      <c r="T5644">
        <v>0.31388949547487588</v>
      </c>
      <c r="U5644">
        <v>0.79032357974038436</v>
      </c>
      <c r="V5644">
        <v>0.19557207966161011</v>
      </c>
      <c r="W5644">
        <v>1.455085956260862</v>
      </c>
      <c r="X5644">
        <v>-0.1103147126646518</v>
      </c>
      <c r="Y5644" t="str">
        <f t="shared" si="352"/>
        <v>49-60</v>
      </c>
      <c r="Z5644" s="20">
        <f t="shared" si="353"/>
        <v>0.9</v>
      </c>
      <c r="AA5644" t="str">
        <f t="shared" si="354"/>
        <v>80%-100%</v>
      </c>
      <c r="AB5644">
        <f t="shared" si="355"/>
        <v>1.8147577263422538E-4</v>
      </c>
    </row>
    <row r="5645" spans="1:28" x14ac:dyDescent="0.25">
      <c r="A5645" t="s">
        <v>12106</v>
      </c>
      <c r="B5645" t="s">
        <v>12107</v>
      </c>
      <c r="C5645" t="s">
        <v>77</v>
      </c>
      <c r="D5645" t="s">
        <v>246</v>
      </c>
      <c r="E5645">
        <v>60</v>
      </c>
      <c r="F5645" t="s">
        <v>87</v>
      </c>
      <c r="G5645">
        <v>2020</v>
      </c>
      <c r="H5645" t="s">
        <v>15</v>
      </c>
      <c r="I5645" t="s">
        <v>84</v>
      </c>
      <c r="J5645" t="s">
        <v>80</v>
      </c>
      <c r="K5645">
        <v>84</v>
      </c>
      <c r="L5645" s="18">
        <v>43585</v>
      </c>
      <c r="M5645" s="18">
        <v>46142</v>
      </c>
      <c r="N5645" s="18">
        <v>44434</v>
      </c>
      <c r="O5645">
        <v>33990000</v>
      </c>
      <c r="P5645">
        <v>28990000</v>
      </c>
      <c r="Q5645">
        <v>5000000</v>
      </c>
      <c r="R5645">
        <v>748674</v>
      </c>
      <c r="S5645" t="s">
        <v>365</v>
      </c>
      <c r="T5645">
        <v>0.98093420085276606</v>
      </c>
      <c r="U5645">
        <v>0.59691241406325946</v>
      </c>
      <c r="V5645">
        <v>0.72325530977575447</v>
      </c>
      <c r="W5645">
        <v>-0.61491825464225147</v>
      </c>
      <c r="X5645">
        <v>1.7460343448427791</v>
      </c>
      <c r="Y5645" t="str">
        <f t="shared" si="352"/>
        <v>&gt;72</v>
      </c>
      <c r="Z5645" s="20">
        <f t="shared" si="353"/>
        <v>0.85289791115033831</v>
      </c>
      <c r="AA5645" t="str">
        <f t="shared" si="354"/>
        <v>80%-100%</v>
      </c>
      <c r="AB5645">
        <f t="shared" si="355"/>
        <v>1.5524530931801446E-4</v>
      </c>
    </row>
    <row r="5646" spans="1:28" x14ac:dyDescent="0.25">
      <c r="A5646" t="s">
        <v>12108</v>
      </c>
      <c r="B5646" t="s">
        <v>12109</v>
      </c>
      <c r="C5646" t="s">
        <v>77</v>
      </c>
      <c r="D5646" t="s">
        <v>215</v>
      </c>
      <c r="E5646">
        <v>236</v>
      </c>
      <c r="F5646" t="s">
        <v>87</v>
      </c>
      <c r="G5646">
        <v>2018</v>
      </c>
      <c r="H5646" t="s">
        <v>15</v>
      </c>
      <c r="J5646" t="s">
        <v>80</v>
      </c>
      <c r="K5646">
        <v>72</v>
      </c>
      <c r="L5646" s="18">
        <v>42810</v>
      </c>
      <c r="M5646" s="18">
        <v>44982</v>
      </c>
      <c r="N5646" s="18">
        <v>43591</v>
      </c>
      <c r="O5646">
        <v>44590000</v>
      </c>
      <c r="P5646">
        <v>34590000</v>
      </c>
      <c r="Q5646">
        <v>10000000</v>
      </c>
      <c r="R5646">
        <v>793914</v>
      </c>
      <c r="S5646" t="s">
        <v>309</v>
      </c>
      <c r="T5646">
        <v>0.32601758102720108</v>
      </c>
      <c r="U5646">
        <v>0.28006295918623042</v>
      </c>
      <c r="V5646">
        <v>0.92086653473246149</v>
      </c>
      <c r="W5646">
        <v>-0.15853453476008661</v>
      </c>
      <c r="X5646">
        <v>-0.57440197704150942</v>
      </c>
      <c r="Y5646" t="str">
        <f t="shared" si="352"/>
        <v>61-72</v>
      </c>
      <c r="Z5646" s="20">
        <f t="shared" si="353"/>
        <v>0.77573446961202064</v>
      </c>
      <c r="AA5646" t="str">
        <f t="shared" si="354"/>
        <v>60%-80%</v>
      </c>
      <c r="AB5646">
        <f t="shared" si="355"/>
        <v>1.6462629195337642E-4</v>
      </c>
    </row>
    <row r="5647" spans="1:28" x14ac:dyDescent="0.25">
      <c r="A5647" t="s">
        <v>12110</v>
      </c>
      <c r="B5647" t="s">
        <v>12111</v>
      </c>
      <c r="C5647" t="s">
        <v>77</v>
      </c>
      <c r="D5647" t="s">
        <v>180</v>
      </c>
      <c r="E5647">
        <v>59</v>
      </c>
      <c r="F5647" t="s">
        <v>12</v>
      </c>
      <c r="G5647">
        <v>2017</v>
      </c>
      <c r="H5647" t="s">
        <v>12</v>
      </c>
      <c r="J5647" t="s">
        <v>80</v>
      </c>
      <c r="K5647">
        <v>48</v>
      </c>
      <c r="L5647" s="18">
        <v>42889</v>
      </c>
      <c r="M5647" s="18">
        <v>44261</v>
      </c>
      <c r="N5647" s="18">
        <v>43096</v>
      </c>
      <c r="O5647">
        <v>80990000</v>
      </c>
      <c r="P5647">
        <v>65990000</v>
      </c>
      <c r="Q5647">
        <v>15000000</v>
      </c>
      <c r="R5647">
        <v>1994982</v>
      </c>
      <c r="S5647" t="s">
        <v>163</v>
      </c>
      <c r="T5647">
        <v>0.49581077875975499</v>
      </c>
      <c r="U5647">
        <v>0.44044125496680342</v>
      </c>
      <c r="V5647">
        <v>0.28590491325872019</v>
      </c>
      <c r="W5647">
        <v>1.30671503385418</v>
      </c>
      <c r="X5647">
        <v>-0.96114136402222416</v>
      </c>
      <c r="Y5647" t="str">
        <f t="shared" si="352"/>
        <v>37-48</v>
      </c>
      <c r="Z5647" s="20">
        <f t="shared" si="353"/>
        <v>0.81479194962341028</v>
      </c>
      <c r="AA5647" t="str">
        <f t="shared" si="354"/>
        <v>80%-100%</v>
      </c>
      <c r="AB5647">
        <f t="shared" si="355"/>
        <v>4.1368018346285719E-4</v>
      </c>
    </row>
    <row r="5648" spans="1:28" x14ac:dyDescent="0.25">
      <c r="A5648" t="s">
        <v>12112</v>
      </c>
      <c r="B5648" t="s">
        <v>12113</v>
      </c>
      <c r="C5648" t="s">
        <v>77</v>
      </c>
      <c r="D5648" t="s">
        <v>3414</v>
      </c>
      <c r="E5648">
        <v>38</v>
      </c>
      <c r="F5648" t="s">
        <v>25</v>
      </c>
      <c r="G5648">
        <v>2021</v>
      </c>
      <c r="H5648" t="s">
        <v>25</v>
      </c>
      <c r="I5648" t="s">
        <v>84</v>
      </c>
      <c r="J5648" t="s">
        <v>80</v>
      </c>
      <c r="K5648">
        <v>60</v>
      </c>
      <c r="L5648" s="18">
        <v>44317</v>
      </c>
      <c r="M5648" s="18">
        <v>46027</v>
      </c>
      <c r="N5648" s="18">
        <v>44308</v>
      </c>
      <c r="O5648">
        <v>40390000</v>
      </c>
      <c r="P5648">
        <v>40390000</v>
      </c>
      <c r="Q5648">
        <v>0</v>
      </c>
      <c r="R5648">
        <v>933117</v>
      </c>
      <c r="S5648" t="s">
        <v>771</v>
      </c>
      <c r="T5648">
        <v>-0.17123392661813511</v>
      </c>
      <c r="U5648">
        <v>1.2009447865714571</v>
      </c>
      <c r="V5648">
        <v>9.0899389914291959E-2</v>
      </c>
      <c r="W5648">
        <v>0.82285350239412247</v>
      </c>
      <c r="X5648">
        <v>-1.0384892414183671</v>
      </c>
      <c r="Y5648" t="str">
        <f t="shared" si="352"/>
        <v>49-60</v>
      </c>
      <c r="Z5648" s="20">
        <f t="shared" si="353"/>
        <v>1</v>
      </c>
      <c r="AA5648" t="str">
        <f t="shared" si="354"/>
        <v>80%-100%</v>
      </c>
      <c r="AB5648">
        <f t="shared" si="355"/>
        <v>1.934914759894129E-4</v>
      </c>
    </row>
    <row r="5649" spans="1:28" x14ac:dyDescent="0.25">
      <c r="A5649" t="s">
        <v>12114</v>
      </c>
      <c r="B5649" t="s">
        <v>12115</v>
      </c>
      <c r="C5649" t="s">
        <v>77</v>
      </c>
      <c r="D5649" t="s">
        <v>216</v>
      </c>
      <c r="E5649">
        <v>50</v>
      </c>
      <c r="F5649" t="s">
        <v>79</v>
      </c>
      <c r="G5649">
        <v>2017</v>
      </c>
      <c r="H5649" t="s">
        <v>13</v>
      </c>
      <c r="J5649" t="s">
        <v>80</v>
      </c>
      <c r="K5649">
        <v>36</v>
      </c>
      <c r="L5649" s="18">
        <v>42625</v>
      </c>
      <c r="M5649" s="18">
        <v>43808</v>
      </c>
      <c r="N5649" s="18">
        <v>42949</v>
      </c>
      <c r="O5649">
        <v>42590000</v>
      </c>
      <c r="P5649">
        <v>12590000</v>
      </c>
      <c r="Q5649">
        <v>30000000</v>
      </c>
      <c r="R5649">
        <v>382945</v>
      </c>
      <c r="S5649" t="s">
        <v>367</v>
      </c>
      <c r="T5649">
        <v>-0.65635734871114615</v>
      </c>
      <c r="U5649">
        <v>-1.691432814962277</v>
      </c>
      <c r="V5649">
        <v>-3.2883644047987199</v>
      </c>
      <c r="W5649">
        <v>0.44955308474015038</v>
      </c>
      <c r="X5649">
        <v>0.66316406129677774</v>
      </c>
      <c r="Y5649" t="str">
        <f t="shared" si="352"/>
        <v>25-36</v>
      </c>
      <c r="Z5649" s="20">
        <f t="shared" si="353"/>
        <v>0.29560929795726698</v>
      </c>
      <c r="AA5649" t="str">
        <f t="shared" si="354"/>
        <v>20%-40%</v>
      </c>
      <c r="AB5649">
        <f t="shared" si="355"/>
        <v>7.940761262817602E-5</v>
      </c>
    </row>
    <row r="5650" spans="1:28" x14ac:dyDescent="0.25">
      <c r="A5650" t="s">
        <v>12116</v>
      </c>
      <c r="B5650" t="s">
        <v>12117</v>
      </c>
      <c r="C5650" t="s">
        <v>77</v>
      </c>
      <c r="D5650" t="s">
        <v>572</v>
      </c>
      <c r="E5650">
        <v>62</v>
      </c>
      <c r="F5650" t="s">
        <v>117</v>
      </c>
      <c r="G5650">
        <v>2020</v>
      </c>
      <c r="H5650" t="s">
        <v>29</v>
      </c>
      <c r="I5650" t="s">
        <v>84</v>
      </c>
      <c r="J5650" t="s">
        <v>80</v>
      </c>
      <c r="K5650">
        <v>60</v>
      </c>
      <c r="L5650" s="18">
        <v>43972</v>
      </c>
      <c r="M5650" s="18">
        <v>45798</v>
      </c>
      <c r="N5650" s="18">
        <v>44350</v>
      </c>
      <c r="O5650">
        <v>46696600</v>
      </c>
      <c r="P5650">
        <v>31696600</v>
      </c>
      <c r="Q5650">
        <v>15000000</v>
      </c>
      <c r="R5650">
        <v>847816</v>
      </c>
      <c r="S5650" t="s">
        <v>317</v>
      </c>
      <c r="T5650">
        <v>0.1562243832946473</v>
      </c>
      <c r="U5650">
        <v>-0.1180630432204525</v>
      </c>
      <c r="V5650">
        <v>0.4070773498450232</v>
      </c>
      <c r="W5650">
        <v>0.47696567723598438</v>
      </c>
      <c r="X5650">
        <v>4.4381042127634142E-2</v>
      </c>
      <c r="Y5650" t="str">
        <f t="shared" si="352"/>
        <v>49-60</v>
      </c>
      <c r="Z5650" s="20">
        <f t="shared" si="353"/>
        <v>0.67877746988003407</v>
      </c>
      <c r="AA5650" t="str">
        <f t="shared" si="354"/>
        <v>60%-80%</v>
      </c>
      <c r="AB5650">
        <f t="shared" si="355"/>
        <v>1.7580343001728625E-4</v>
      </c>
    </row>
    <row r="5651" spans="1:28" x14ac:dyDescent="0.25">
      <c r="A5651" t="s">
        <v>12118</v>
      </c>
      <c r="B5651" t="s">
        <v>12119</v>
      </c>
      <c r="C5651" t="s">
        <v>77</v>
      </c>
      <c r="D5651" t="s">
        <v>219</v>
      </c>
      <c r="E5651">
        <v>83</v>
      </c>
      <c r="F5651" t="s">
        <v>25</v>
      </c>
      <c r="G5651">
        <v>2021</v>
      </c>
      <c r="H5651" t="s">
        <v>25</v>
      </c>
      <c r="I5651" t="s">
        <v>84</v>
      </c>
      <c r="J5651" t="s">
        <v>80</v>
      </c>
      <c r="K5651">
        <v>29</v>
      </c>
      <c r="L5651" s="18">
        <v>44068</v>
      </c>
      <c r="M5651" s="18">
        <v>44951</v>
      </c>
      <c r="N5651" s="18">
        <v>44474</v>
      </c>
      <c r="O5651">
        <v>38490000</v>
      </c>
      <c r="P5651">
        <v>10490000</v>
      </c>
      <c r="Q5651">
        <v>28000000</v>
      </c>
      <c r="R5651">
        <v>518680</v>
      </c>
      <c r="S5651" t="s">
        <v>375</v>
      </c>
      <c r="T5651">
        <v>-0.21974626882743631</v>
      </c>
      <c r="U5651">
        <v>-1.7861671363357989</v>
      </c>
      <c r="V5651">
        <v>-4.4146365390986242</v>
      </c>
      <c r="W5651">
        <v>2.6072132442129582E-3</v>
      </c>
      <c r="X5651">
        <v>-0.88379348662608126</v>
      </c>
      <c r="Y5651" t="str">
        <f t="shared" si="352"/>
        <v>25-36</v>
      </c>
      <c r="Z5651" s="20">
        <f t="shared" si="353"/>
        <v>0.27253832164198494</v>
      </c>
      <c r="AA5651" t="str">
        <f t="shared" si="354"/>
        <v>20%-40%</v>
      </c>
      <c r="AB5651">
        <f t="shared" si="355"/>
        <v>1.0755367093964495E-4</v>
      </c>
    </row>
    <row r="5652" spans="1:28" x14ac:dyDescent="0.25">
      <c r="A5652" t="s">
        <v>12120</v>
      </c>
      <c r="B5652" t="s">
        <v>12121</v>
      </c>
      <c r="C5652" t="s">
        <v>77</v>
      </c>
      <c r="D5652" t="s">
        <v>373</v>
      </c>
      <c r="E5652">
        <v>246</v>
      </c>
      <c r="F5652" t="s">
        <v>117</v>
      </c>
      <c r="G5652">
        <v>2018</v>
      </c>
      <c r="H5652" t="s">
        <v>14</v>
      </c>
      <c r="J5652" t="s">
        <v>80</v>
      </c>
      <c r="K5652">
        <v>84</v>
      </c>
      <c r="L5652" s="18">
        <v>43124</v>
      </c>
      <c r="M5652" s="18">
        <v>45681</v>
      </c>
      <c r="N5652" s="18">
        <v>43654</v>
      </c>
      <c r="O5652">
        <v>49550000</v>
      </c>
      <c r="P5652">
        <v>48041489</v>
      </c>
      <c r="Q5652">
        <v>1508511</v>
      </c>
      <c r="R5652">
        <v>1123881</v>
      </c>
      <c r="S5652" t="s">
        <v>182</v>
      </c>
      <c r="T5652">
        <v>-0.21974626882743631</v>
      </c>
      <c r="U5652">
        <v>1.0759343713670271</v>
      </c>
      <c r="V5652">
        <v>-0.59086905865861417</v>
      </c>
      <c r="W5652">
        <v>-0.15458073163016339</v>
      </c>
      <c r="X5652">
        <v>-0.4197062222492236</v>
      </c>
      <c r="Y5652" t="str">
        <f t="shared" si="352"/>
        <v>&gt;72</v>
      </c>
      <c r="Z5652" s="20">
        <f t="shared" si="353"/>
        <v>0.96955578203834514</v>
      </c>
      <c r="AA5652" t="str">
        <f t="shared" si="354"/>
        <v>80%-100%</v>
      </c>
      <c r="AB5652">
        <f t="shared" si="355"/>
        <v>2.3304836748924021E-4</v>
      </c>
    </row>
    <row r="5653" spans="1:28" x14ac:dyDescent="0.25">
      <c r="A5653" t="s">
        <v>12122</v>
      </c>
      <c r="B5653" t="s">
        <v>12123</v>
      </c>
      <c r="C5653" t="s">
        <v>77</v>
      </c>
      <c r="D5653" t="s">
        <v>78</v>
      </c>
      <c r="E5653">
        <v>236</v>
      </c>
      <c r="F5653" t="s">
        <v>79</v>
      </c>
      <c r="G5653">
        <v>2017</v>
      </c>
      <c r="H5653" t="s">
        <v>13</v>
      </c>
      <c r="J5653" t="s">
        <v>80</v>
      </c>
      <c r="K5653">
        <v>84</v>
      </c>
      <c r="L5653" s="18">
        <v>42533</v>
      </c>
      <c r="M5653" s="18">
        <v>45266</v>
      </c>
      <c r="N5653" s="18">
        <v>43068</v>
      </c>
      <c r="O5653">
        <v>42490000</v>
      </c>
      <c r="P5653">
        <v>21245000</v>
      </c>
      <c r="Q5653">
        <v>21245000</v>
      </c>
      <c r="R5653">
        <v>491495</v>
      </c>
      <c r="S5653" t="s">
        <v>578</v>
      </c>
      <c r="T5653">
        <v>1.332648681870199</v>
      </c>
      <c r="U5653">
        <v>-0.85216124758390532</v>
      </c>
      <c r="V5653">
        <v>0.92086653473246149</v>
      </c>
      <c r="W5653">
        <v>1.6819617349544369</v>
      </c>
      <c r="X5653">
        <v>0.19907679691992</v>
      </c>
      <c r="Y5653" t="str">
        <f t="shared" si="352"/>
        <v>&gt;72</v>
      </c>
      <c r="Z5653" s="20">
        <f t="shared" si="353"/>
        <v>0.5</v>
      </c>
      <c r="AA5653" t="str">
        <f t="shared" si="354"/>
        <v>40%-60%</v>
      </c>
      <c r="AB5653">
        <f t="shared" si="355"/>
        <v>1.0191657958371403E-4</v>
      </c>
    </row>
    <row r="5654" spans="1:28" x14ac:dyDescent="0.25">
      <c r="A5654" t="s">
        <v>12124</v>
      </c>
      <c r="B5654" t="s">
        <v>12125</v>
      </c>
      <c r="C5654" t="s">
        <v>77</v>
      </c>
      <c r="D5654" t="s">
        <v>1025</v>
      </c>
      <c r="E5654">
        <v>48</v>
      </c>
      <c r="F5654" t="s">
        <v>117</v>
      </c>
      <c r="G5654">
        <v>2020</v>
      </c>
      <c r="H5654" t="s">
        <v>14</v>
      </c>
      <c r="I5654" t="s">
        <v>84</v>
      </c>
      <c r="J5654" t="s">
        <v>80</v>
      </c>
      <c r="K5654">
        <v>72</v>
      </c>
      <c r="L5654" s="18">
        <v>43806</v>
      </c>
      <c r="M5654" s="18">
        <v>45850</v>
      </c>
      <c r="N5654" s="18">
        <v>44019</v>
      </c>
      <c r="O5654">
        <v>48599999</v>
      </c>
      <c r="P5654">
        <v>18599999</v>
      </c>
      <c r="Q5654">
        <v>30000000</v>
      </c>
      <c r="R5654">
        <v>458046</v>
      </c>
      <c r="S5654" t="s">
        <v>407</v>
      </c>
      <c r="T5654">
        <v>1.429673366288801</v>
      </c>
      <c r="U5654">
        <v>-1.333754073182053</v>
      </c>
      <c r="V5654">
        <v>0.32803285986234038</v>
      </c>
      <c r="W5654">
        <v>0.82003563976469551</v>
      </c>
      <c r="X5654">
        <v>0.43112042910834891</v>
      </c>
      <c r="Y5654" t="str">
        <f t="shared" si="352"/>
        <v>61-72</v>
      </c>
      <c r="Z5654" s="20">
        <f t="shared" si="353"/>
        <v>0.38271603668139992</v>
      </c>
      <c r="AA5654" t="str">
        <f t="shared" si="354"/>
        <v>20%-40%</v>
      </c>
      <c r="AB5654">
        <f t="shared" si="355"/>
        <v>9.4980582939809924E-5</v>
      </c>
    </row>
    <row r="5655" spans="1:28" x14ac:dyDescent="0.25">
      <c r="A5655" t="s">
        <v>12126</v>
      </c>
      <c r="B5655" t="s">
        <v>12127</v>
      </c>
      <c r="C5655" t="s">
        <v>77</v>
      </c>
      <c r="D5655" t="s">
        <v>410</v>
      </c>
      <c r="E5655">
        <v>59</v>
      </c>
      <c r="F5655" t="s">
        <v>117</v>
      </c>
      <c r="G5655">
        <v>2020</v>
      </c>
      <c r="H5655" t="s">
        <v>14</v>
      </c>
      <c r="I5655" t="s">
        <v>84</v>
      </c>
      <c r="J5655" t="s">
        <v>80</v>
      </c>
      <c r="K5655">
        <v>72</v>
      </c>
      <c r="L5655" s="18">
        <v>43815</v>
      </c>
      <c r="M5655" s="18">
        <v>46007</v>
      </c>
      <c r="N5655" s="18">
        <v>44532</v>
      </c>
      <c r="O5655">
        <v>50690000</v>
      </c>
      <c r="P5655">
        <v>20690000</v>
      </c>
      <c r="Q5655">
        <v>30000000</v>
      </c>
      <c r="R5655">
        <v>505643</v>
      </c>
      <c r="S5655" t="s">
        <v>252</v>
      </c>
      <c r="T5655">
        <v>0.20473672550394839</v>
      </c>
      <c r="U5655">
        <v>-1.2292458239892401</v>
      </c>
      <c r="V5655">
        <v>0.2094661248883162</v>
      </c>
      <c r="W5655">
        <v>0.1988303552737016</v>
      </c>
      <c r="X5655">
        <v>2.0554258544273512</v>
      </c>
      <c r="Y5655" t="str">
        <f t="shared" si="352"/>
        <v>61-72</v>
      </c>
      <c r="Z5655" s="20">
        <f t="shared" si="353"/>
        <v>0.40816729137897023</v>
      </c>
      <c r="AA5655" t="str">
        <f t="shared" si="354"/>
        <v>40%-60%</v>
      </c>
      <c r="AB5655">
        <f t="shared" si="355"/>
        <v>1.048503139410328E-4</v>
      </c>
    </row>
    <row r="5656" spans="1:28" x14ac:dyDescent="0.25">
      <c r="A5656" t="s">
        <v>12128</v>
      </c>
      <c r="B5656" t="s">
        <v>12129</v>
      </c>
      <c r="C5656" t="s">
        <v>77</v>
      </c>
      <c r="D5656" t="s">
        <v>258</v>
      </c>
      <c r="E5656">
        <v>220</v>
      </c>
      <c r="F5656" t="s">
        <v>25</v>
      </c>
      <c r="G5656">
        <v>2020</v>
      </c>
      <c r="H5656" t="s">
        <v>25</v>
      </c>
      <c r="I5656" t="s">
        <v>84</v>
      </c>
      <c r="J5656" t="s">
        <v>80</v>
      </c>
      <c r="K5656">
        <v>60</v>
      </c>
      <c r="L5656" s="18">
        <v>43734</v>
      </c>
      <c r="M5656" s="18">
        <v>45561</v>
      </c>
      <c r="N5656" s="18">
        <v>43818</v>
      </c>
      <c r="O5656">
        <v>29990000</v>
      </c>
      <c r="P5656">
        <v>29490000</v>
      </c>
      <c r="Q5656">
        <v>500000</v>
      </c>
      <c r="R5656">
        <v>756411</v>
      </c>
      <c r="S5656" t="s">
        <v>492</v>
      </c>
      <c r="T5656">
        <v>0.362401837684177</v>
      </c>
      <c r="U5656">
        <v>1.132485098870377</v>
      </c>
      <c r="V5656">
        <v>-5.0423858503296198E-2</v>
      </c>
      <c r="W5656">
        <v>-0.59888697279726311</v>
      </c>
      <c r="X5656">
        <v>1.823382222238922</v>
      </c>
      <c r="Y5656" t="str">
        <f t="shared" si="352"/>
        <v>49-60</v>
      </c>
      <c r="Z5656" s="20">
        <f t="shared" si="353"/>
        <v>0.9833277759253084</v>
      </c>
      <c r="AA5656" t="str">
        <f t="shared" si="354"/>
        <v>80%-100%</v>
      </c>
      <c r="AB5656">
        <f t="shared" si="355"/>
        <v>1.5684965641460589E-4</v>
      </c>
    </row>
    <row r="5657" spans="1:28" x14ac:dyDescent="0.25">
      <c r="A5657" t="s">
        <v>12130</v>
      </c>
      <c r="B5657" t="s">
        <v>12131</v>
      </c>
      <c r="C5657" t="s">
        <v>77</v>
      </c>
      <c r="D5657" t="s">
        <v>846</v>
      </c>
      <c r="E5657">
        <v>15</v>
      </c>
      <c r="F5657" t="s">
        <v>87</v>
      </c>
      <c r="G5657">
        <v>2019</v>
      </c>
      <c r="H5657" t="s">
        <v>15</v>
      </c>
      <c r="I5657" t="s">
        <v>84</v>
      </c>
      <c r="J5657" t="s">
        <v>80</v>
      </c>
      <c r="K5657">
        <v>84</v>
      </c>
      <c r="L5657" s="18">
        <v>43510</v>
      </c>
      <c r="M5657" s="18">
        <v>46067</v>
      </c>
      <c r="N5657" s="18">
        <v>43731</v>
      </c>
      <c r="O5657">
        <v>45990000</v>
      </c>
      <c r="P5657">
        <v>41391000</v>
      </c>
      <c r="Q5657">
        <v>4599000</v>
      </c>
      <c r="R5657">
        <v>904702</v>
      </c>
      <c r="S5657" t="s">
        <v>311</v>
      </c>
      <c r="T5657">
        <v>0.14409629774232199</v>
      </c>
      <c r="U5657">
        <v>0.79032357974038436</v>
      </c>
      <c r="V5657">
        <v>0.40359208067046148</v>
      </c>
      <c r="W5657">
        <v>2.3799266116876161E-2</v>
      </c>
      <c r="X5657">
        <v>-0.26501046745693763</v>
      </c>
      <c r="Y5657" t="str">
        <f t="shared" si="352"/>
        <v>&gt;72</v>
      </c>
      <c r="Z5657" s="20">
        <f t="shared" si="353"/>
        <v>0.9</v>
      </c>
      <c r="AA5657" t="str">
        <f t="shared" si="354"/>
        <v>80%-100%</v>
      </c>
      <c r="AB5657">
        <f t="shared" si="355"/>
        <v>1.8759933139206962E-4</v>
      </c>
    </row>
    <row r="5658" spans="1:28" x14ac:dyDescent="0.25">
      <c r="A5658" t="s">
        <v>12132</v>
      </c>
      <c r="B5658" t="s">
        <v>12133</v>
      </c>
      <c r="C5658" t="s">
        <v>77</v>
      </c>
      <c r="D5658" t="s">
        <v>223</v>
      </c>
      <c r="E5658">
        <v>38</v>
      </c>
      <c r="F5658" t="s">
        <v>95</v>
      </c>
      <c r="G5658">
        <v>2015</v>
      </c>
      <c r="H5658" t="s">
        <v>16</v>
      </c>
      <c r="J5658" t="s">
        <v>96</v>
      </c>
      <c r="K5658">
        <v>48</v>
      </c>
      <c r="L5658" s="18">
        <v>43636</v>
      </c>
      <c r="M5658" s="18">
        <v>45097</v>
      </c>
      <c r="N5658" s="18">
        <v>44508</v>
      </c>
      <c r="O5658">
        <v>39000000</v>
      </c>
      <c r="P5658">
        <v>28000000</v>
      </c>
      <c r="Q5658">
        <v>11000000</v>
      </c>
      <c r="R5658">
        <v>863595</v>
      </c>
      <c r="S5658" t="s">
        <v>160</v>
      </c>
      <c r="T5658">
        <v>0.8353971742248627</v>
      </c>
      <c r="U5658">
        <v>4.2782408329970399E-2</v>
      </c>
      <c r="V5658">
        <v>0.68373306478441309</v>
      </c>
      <c r="W5658">
        <v>-0.73346397637249794</v>
      </c>
      <c r="X5658">
        <v>0.74051193869292065</v>
      </c>
      <c r="Y5658" t="str">
        <f t="shared" si="352"/>
        <v>37-48</v>
      </c>
      <c r="Z5658" s="20">
        <f t="shared" si="353"/>
        <v>0.71794871794871795</v>
      </c>
      <c r="AA5658" t="str">
        <f t="shared" si="354"/>
        <v>60%-80%</v>
      </c>
      <c r="AB5658">
        <f t="shared" si="355"/>
        <v>1.7907536911992498E-4</v>
      </c>
    </row>
    <row r="5659" spans="1:28" x14ac:dyDescent="0.25">
      <c r="A5659" t="s">
        <v>12134</v>
      </c>
      <c r="B5659" t="s">
        <v>12135</v>
      </c>
      <c r="C5659" t="s">
        <v>77</v>
      </c>
      <c r="D5659" t="s">
        <v>457</v>
      </c>
      <c r="E5659">
        <v>60</v>
      </c>
      <c r="F5659" t="s">
        <v>95</v>
      </c>
      <c r="G5659">
        <v>2021</v>
      </c>
      <c r="H5659" t="s">
        <v>16</v>
      </c>
      <c r="I5659" t="s">
        <v>84</v>
      </c>
      <c r="J5659" t="s">
        <v>96</v>
      </c>
      <c r="K5659">
        <v>84</v>
      </c>
      <c r="L5659" s="18">
        <v>44270</v>
      </c>
      <c r="M5659" s="18">
        <v>46827</v>
      </c>
      <c r="N5659" s="18">
        <v>44453</v>
      </c>
      <c r="O5659">
        <v>56000000</v>
      </c>
      <c r="P5659">
        <v>56000000</v>
      </c>
      <c r="Q5659">
        <v>0</v>
      </c>
      <c r="R5659">
        <v>1285003</v>
      </c>
      <c r="S5659" t="s">
        <v>189</v>
      </c>
      <c r="T5659">
        <v>-1.565963765135542</v>
      </c>
      <c r="U5659">
        <v>1.2009447865714571</v>
      </c>
      <c r="V5659">
        <v>0.36755510485368181</v>
      </c>
      <c r="W5659">
        <v>-0.30950177405942941</v>
      </c>
      <c r="X5659">
        <v>-1.5025765057952249</v>
      </c>
      <c r="Y5659" t="str">
        <f t="shared" si="352"/>
        <v>&gt;72</v>
      </c>
      <c r="Z5659" s="20">
        <f t="shared" si="353"/>
        <v>1</v>
      </c>
      <c r="AA5659" t="str">
        <f t="shared" si="354"/>
        <v>80%-100%</v>
      </c>
      <c r="AB5659">
        <f t="shared" si="355"/>
        <v>2.6645868323138847E-4</v>
      </c>
    </row>
    <row r="5660" spans="1:28" x14ac:dyDescent="0.25">
      <c r="A5660" t="s">
        <v>1270</v>
      </c>
      <c r="B5660" t="s">
        <v>1271</v>
      </c>
      <c r="C5660" t="s">
        <v>77</v>
      </c>
      <c r="D5660" t="s">
        <v>138</v>
      </c>
      <c r="E5660">
        <v>61</v>
      </c>
      <c r="F5660" t="s">
        <v>117</v>
      </c>
      <c r="G5660">
        <v>2018</v>
      </c>
      <c r="H5660" t="s">
        <v>14</v>
      </c>
      <c r="J5660" t="s">
        <v>80</v>
      </c>
      <c r="K5660">
        <v>84</v>
      </c>
      <c r="L5660" s="18">
        <v>42874</v>
      </c>
      <c r="M5660" s="18">
        <v>45431</v>
      </c>
      <c r="N5660" s="18">
        <v>43217</v>
      </c>
      <c r="O5660">
        <v>47420000</v>
      </c>
      <c r="P5660">
        <v>37420000</v>
      </c>
      <c r="Q5660">
        <v>10000000</v>
      </c>
      <c r="R5660">
        <v>766615</v>
      </c>
      <c r="S5660" t="s">
        <v>872</v>
      </c>
      <c r="T5660">
        <v>-8.633732775185822E-2</v>
      </c>
      <c r="U5660">
        <v>0.33502068950044789</v>
      </c>
      <c r="V5660">
        <v>0.5491291118045375</v>
      </c>
      <c r="W5660">
        <v>-0.62590393605231065</v>
      </c>
      <c r="X5660">
        <v>-0.49705409964536651</v>
      </c>
      <c r="Y5660" t="str">
        <f t="shared" si="352"/>
        <v>&gt;72</v>
      </c>
      <c r="Z5660" s="20">
        <f t="shared" si="353"/>
        <v>0.78911851539434841</v>
      </c>
      <c r="AA5660" t="str">
        <f t="shared" si="354"/>
        <v>60%-80%</v>
      </c>
      <c r="AB5660">
        <f t="shared" si="355"/>
        <v>1.5896556151653412E-4</v>
      </c>
    </row>
    <row r="5661" spans="1:28" x14ac:dyDescent="0.25">
      <c r="A5661" t="s">
        <v>1021</v>
      </c>
      <c r="B5661" t="s">
        <v>1022</v>
      </c>
      <c r="C5661" t="s">
        <v>77</v>
      </c>
      <c r="D5661" t="s">
        <v>789</v>
      </c>
      <c r="E5661">
        <v>246</v>
      </c>
      <c r="F5661" t="s">
        <v>79</v>
      </c>
      <c r="G5661">
        <v>2019</v>
      </c>
      <c r="H5661" t="s">
        <v>13</v>
      </c>
      <c r="J5661" t="s">
        <v>80</v>
      </c>
      <c r="K5661">
        <v>84</v>
      </c>
      <c r="L5661" s="18">
        <v>43232</v>
      </c>
      <c r="M5661" s="18">
        <v>45996</v>
      </c>
      <c r="N5661" s="18">
        <v>43805</v>
      </c>
      <c r="O5661">
        <v>33000000</v>
      </c>
      <c r="P5661">
        <v>33000000</v>
      </c>
      <c r="Q5661">
        <v>0</v>
      </c>
      <c r="R5661">
        <v>644006</v>
      </c>
      <c r="S5661" t="s">
        <v>420</v>
      </c>
      <c r="T5661">
        <v>0.87178143088183857</v>
      </c>
      <c r="U5661">
        <v>1.2009447865714571</v>
      </c>
      <c r="V5661">
        <v>-2.830400890429768E-2</v>
      </c>
      <c r="W5661">
        <v>1.807717401313546</v>
      </c>
      <c r="X5661">
        <v>-0.4197062222492236</v>
      </c>
      <c r="Y5661" t="str">
        <f t="shared" si="352"/>
        <v>&gt;72</v>
      </c>
      <c r="Z5661" s="20">
        <f t="shared" si="353"/>
        <v>1</v>
      </c>
      <c r="AA5661" t="str">
        <f t="shared" si="354"/>
        <v>80%-100%</v>
      </c>
      <c r="AB5661">
        <f t="shared" si="355"/>
        <v>1.3354131527561693E-4</v>
      </c>
    </row>
    <row r="5662" spans="1:28" x14ac:dyDescent="0.25">
      <c r="A5662" t="s">
        <v>12136</v>
      </c>
      <c r="B5662" t="s">
        <v>12137</v>
      </c>
      <c r="C5662" t="s">
        <v>77</v>
      </c>
      <c r="D5662" t="s">
        <v>329</v>
      </c>
      <c r="E5662">
        <v>50</v>
      </c>
      <c r="F5662" t="s">
        <v>87</v>
      </c>
      <c r="G5662">
        <v>2019</v>
      </c>
      <c r="H5662" t="s">
        <v>15</v>
      </c>
      <c r="J5662" t="s">
        <v>80</v>
      </c>
      <c r="K5662">
        <v>60</v>
      </c>
      <c r="L5662" s="18">
        <v>43307</v>
      </c>
      <c r="M5662" s="18">
        <v>45133</v>
      </c>
      <c r="N5662" s="18">
        <v>43770</v>
      </c>
      <c r="O5662">
        <v>34430000</v>
      </c>
      <c r="P5662">
        <v>17965889</v>
      </c>
      <c r="Q5662">
        <v>16464111</v>
      </c>
      <c r="R5662">
        <v>410605</v>
      </c>
      <c r="S5662" t="s">
        <v>109</v>
      </c>
      <c r="T5662">
        <v>0.47155460765510449</v>
      </c>
      <c r="U5662">
        <v>-0.76260825676886679</v>
      </c>
      <c r="V5662">
        <v>-2.2799827798610388</v>
      </c>
      <c r="W5662">
        <v>-0.55495918282467349</v>
      </c>
      <c r="X5662">
        <v>-0.26501046745693763</v>
      </c>
      <c r="Y5662" t="str">
        <f t="shared" si="352"/>
        <v>49-60</v>
      </c>
      <c r="Z5662" s="20">
        <f t="shared" si="353"/>
        <v>0.52180914899796693</v>
      </c>
      <c r="AA5662" t="str">
        <f t="shared" si="354"/>
        <v>40%-60%</v>
      </c>
      <c r="AB5662">
        <f t="shared" si="355"/>
        <v>8.5143200154571053E-5</v>
      </c>
    </row>
    <row r="5663" spans="1:28" x14ac:dyDescent="0.25">
      <c r="A5663" t="s">
        <v>12138</v>
      </c>
      <c r="B5663" t="s">
        <v>12139</v>
      </c>
      <c r="C5663" t="s">
        <v>77</v>
      </c>
      <c r="D5663" t="s">
        <v>521</v>
      </c>
      <c r="E5663">
        <v>38</v>
      </c>
      <c r="F5663" t="s">
        <v>117</v>
      </c>
      <c r="G5663">
        <v>2020</v>
      </c>
      <c r="H5663" t="s">
        <v>29</v>
      </c>
      <c r="I5663" t="s">
        <v>84</v>
      </c>
      <c r="J5663" t="s">
        <v>80</v>
      </c>
      <c r="K5663">
        <v>48</v>
      </c>
      <c r="L5663" s="18">
        <v>43861</v>
      </c>
      <c r="M5663" s="18">
        <v>45322</v>
      </c>
      <c r="N5663" s="18">
        <v>44410</v>
      </c>
      <c r="O5663">
        <v>48590000</v>
      </c>
      <c r="P5663">
        <v>27590000</v>
      </c>
      <c r="Q5663">
        <v>21000000</v>
      </c>
      <c r="R5663">
        <v>804558</v>
      </c>
      <c r="S5663" t="s">
        <v>763</v>
      </c>
      <c r="T5663">
        <v>-0.122721584408834</v>
      </c>
      <c r="U5663">
        <v>-0.57370953395797775</v>
      </c>
      <c r="V5663">
        <v>-0.42288979497314538</v>
      </c>
      <c r="W5663">
        <v>1.335268711358256</v>
      </c>
      <c r="X5663">
        <v>0.50846830650449182</v>
      </c>
      <c r="Y5663" t="str">
        <f t="shared" si="352"/>
        <v>37-48</v>
      </c>
      <c r="Z5663" s="20">
        <f t="shared" si="353"/>
        <v>0.5678123070590656</v>
      </c>
      <c r="AA5663" t="str">
        <f t="shared" si="354"/>
        <v>40%-60%</v>
      </c>
      <c r="AB5663">
        <f t="shared" si="355"/>
        <v>1.6683343561320826E-4</v>
      </c>
    </row>
    <row r="5664" spans="1:28" x14ac:dyDescent="0.25">
      <c r="A5664" t="s">
        <v>12140</v>
      </c>
      <c r="B5664" t="s">
        <v>12141</v>
      </c>
      <c r="C5664" t="s">
        <v>77</v>
      </c>
      <c r="D5664" t="s">
        <v>159</v>
      </c>
      <c r="E5664">
        <v>166872296</v>
      </c>
      <c r="F5664" t="s">
        <v>95</v>
      </c>
      <c r="G5664">
        <v>2015</v>
      </c>
      <c r="H5664" t="s">
        <v>16</v>
      </c>
      <c r="J5664" t="s">
        <v>96</v>
      </c>
      <c r="K5664">
        <v>72</v>
      </c>
      <c r="L5664" s="18">
        <v>44194</v>
      </c>
      <c r="M5664" s="18">
        <v>46385</v>
      </c>
      <c r="N5664" s="18">
        <v>44497</v>
      </c>
      <c r="O5664">
        <v>31000000</v>
      </c>
      <c r="P5664">
        <v>22000000</v>
      </c>
      <c r="Q5664">
        <v>9000000</v>
      </c>
      <c r="R5664">
        <v>517225</v>
      </c>
      <c r="S5664" t="s">
        <v>101</v>
      </c>
      <c r="T5664">
        <v>-0.21974626882743631</v>
      </c>
      <c r="U5664">
        <v>8.8187022231820782E-3</v>
      </c>
      <c r="V5664">
        <v>0.56516632981038883</v>
      </c>
      <c r="W5664">
        <v>-0.56268955249510733</v>
      </c>
      <c r="X5664">
        <v>-1.3478807510029389</v>
      </c>
      <c r="Y5664" t="str">
        <f t="shared" si="352"/>
        <v>61-72</v>
      </c>
      <c r="Z5664" s="20">
        <f t="shared" si="353"/>
        <v>0.70967741935483875</v>
      </c>
      <c r="AA5664" t="str">
        <f t="shared" si="354"/>
        <v>60%-80%</v>
      </c>
      <c r="AB5664">
        <f t="shared" si="355"/>
        <v>1.0725196161748642E-4</v>
      </c>
    </row>
    <row r="5665" spans="1:28" x14ac:dyDescent="0.25">
      <c r="A5665" t="s">
        <v>12142</v>
      </c>
      <c r="B5665" t="s">
        <v>12143</v>
      </c>
      <c r="C5665" t="s">
        <v>77</v>
      </c>
      <c r="D5665" t="s">
        <v>125</v>
      </c>
      <c r="E5665">
        <v>59</v>
      </c>
      <c r="F5665" t="s">
        <v>117</v>
      </c>
      <c r="G5665">
        <v>2021</v>
      </c>
      <c r="H5665" t="s">
        <v>29</v>
      </c>
      <c r="I5665" t="s">
        <v>84</v>
      </c>
      <c r="J5665" t="s">
        <v>80</v>
      </c>
      <c r="K5665">
        <v>72</v>
      </c>
      <c r="L5665" s="18">
        <v>44189</v>
      </c>
      <c r="M5665" s="18">
        <v>46380</v>
      </c>
      <c r="N5665" s="18">
        <v>44553</v>
      </c>
      <c r="O5665">
        <v>55350000</v>
      </c>
      <c r="P5665">
        <v>27675000</v>
      </c>
      <c r="Q5665">
        <v>27675000</v>
      </c>
      <c r="R5665">
        <v>709900</v>
      </c>
      <c r="S5665" t="s">
        <v>287</v>
      </c>
      <c r="T5665">
        <v>-0.61997309205417039</v>
      </c>
      <c r="U5665">
        <v>-0.85216124758390532</v>
      </c>
      <c r="V5665">
        <v>0.24898836987965761</v>
      </c>
      <c r="W5665">
        <v>0.28292148316435067</v>
      </c>
      <c r="X5665">
        <v>4.4381042127634142E-2</v>
      </c>
      <c r="Y5665" t="str">
        <f t="shared" si="352"/>
        <v>61-72</v>
      </c>
      <c r="Z5665" s="20">
        <f t="shared" si="353"/>
        <v>0.5</v>
      </c>
      <c r="AA5665" t="str">
        <f t="shared" si="354"/>
        <v>40%-60%</v>
      </c>
      <c r="AB5665">
        <f t="shared" si="355"/>
        <v>1.4720511876311783E-4</v>
      </c>
    </row>
    <row r="5666" spans="1:28" x14ac:dyDescent="0.25">
      <c r="A5666" t="s">
        <v>12144</v>
      </c>
      <c r="B5666" t="s">
        <v>12145</v>
      </c>
      <c r="C5666" t="s">
        <v>77</v>
      </c>
      <c r="D5666" t="s">
        <v>271</v>
      </c>
      <c r="E5666">
        <v>15</v>
      </c>
      <c r="F5666" t="s">
        <v>79</v>
      </c>
      <c r="G5666">
        <v>2019</v>
      </c>
      <c r="H5666" t="s">
        <v>13</v>
      </c>
      <c r="J5666" t="s">
        <v>80</v>
      </c>
      <c r="K5666">
        <v>84</v>
      </c>
      <c r="L5666" s="18">
        <v>43248</v>
      </c>
      <c r="M5666" s="18">
        <v>45805</v>
      </c>
      <c r="N5666" s="18">
        <v>44524</v>
      </c>
      <c r="O5666">
        <v>34990000</v>
      </c>
      <c r="P5666">
        <v>29990000</v>
      </c>
      <c r="Q5666">
        <v>5000000</v>
      </c>
      <c r="R5666">
        <v>599756</v>
      </c>
      <c r="S5666" t="s">
        <v>690</v>
      </c>
      <c r="T5666">
        <v>0.58070737762603197</v>
      </c>
      <c r="U5666">
        <v>0.61417541413494281</v>
      </c>
      <c r="V5666">
        <v>0.26087875585203762</v>
      </c>
      <c r="W5666">
        <v>-0.40390681021974201</v>
      </c>
      <c r="X5666">
        <v>-1.3478807510029389</v>
      </c>
      <c r="Y5666" t="str">
        <f t="shared" si="352"/>
        <v>&gt;72</v>
      </c>
      <c r="Z5666" s="20">
        <f t="shared" si="353"/>
        <v>0.85710202915118605</v>
      </c>
      <c r="AA5666" t="str">
        <f t="shared" si="354"/>
        <v>80%-100%</v>
      </c>
      <c r="AB5666">
        <f t="shared" si="355"/>
        <v>1.2436561939553809E-4</v>
      </c>
    </row>
    <row r="5667" spans="1:28" x14ac:dyDescent="0.25">
      <c r="A5667" t="s">
        <v>1276</v>
      </c>
      <c r="B5667" t="s">
        <v>1277</v>
      </c>
      <c r="C5667" t="s">
        <v>77</v>
      </c>
      <c r="D5667" t="s">
        <v>450</v>
      </c>
      <c r="E5667">
        <v>236</v>
      </c>
      <c r="F5667" t="s">
        <v>117</v>
      </c>
      <c r="G5667">
        <v>2018</v>
      </c>
      <c r="H5667" t="s">
        <v>14</v>
      </c>
      <c r="J5667" t="s">
        <v>80</v>
      </c>
      <c r="K5667">
        <v>84</v>
      </c>
      <c r="L5667" s="18">
        <v>42790</v>
      </c>
      <c r="M5667" s="18">
        <v>45346</v>
      </c>
      <c r="N5667" s="18">
        <v>43998</v>
      </c>
      <c r="O5667">
        <v>43250000</v>
      </c>
      <c r="P5667">
        <v>29250000</v>
      </c>
      <c r="Q5667">
        <v>14000000</v>
      </c>
      <c r="R5667">
        <v>651330</v>
      </c>
      <c r="S5667" t="s">
        <v>210</v>
      </c>
      <c r="T5667">
        <v>-0.60784500650184503</v>
      </c>
      <c r="U5667">
        <v>-0.12823368640773711</v>
      </c>
      <c r="V5667">
        <v>0.6442108197930716</v>
      </c>
      <c r="W5667">
        <v>-0.41648596141588817</v>
      </c>
      <c r="X5667">
        <v>-1.270532873606796</v>
      </c>
      <c r="Y5667" t="str">
        <f t="shared" si="352"/>
        <v>&gt;72</v>
      </c>
      <c r="Z5667" s="20">
        <f t="shared" si="353"/>
        <v>0.67630057803468213</v>
      </c>
      <c r="AA5667" t="str">
        <f t="shared" si="354"/>
        <v>60%-80%</v>
      </c>
      <c r="AB5667">
        <f t="shared" si="355"/>
        <v>1.3506002254399426E-4</v>
      </c>
    </row>
    <row r="5668" spans="1:28" x14ac:dyDescent="0.25">
      <c r="A5668" t="s">
        <v>1202</v>
      </c>
      <c r="B5668" t="s">
        <v>1203</v>
      </c>
      <c r="C5668" t="s">
        <v>77</v>
      </c>
      <c r="D5668" t="s">
        <v>128</v>
      </c>
      <c r="E5668">
        <v>76</v>
      </c>
      <c r="F5668" t="s">
        <v>87</v>
      </c>
      <c r="G5668">
        <v>2018</v>
      </c>
      <c r="H5668" t="s">
        <v>15</v>
      </c>
      <c r="J5668" t="s">
        <v>80</v>
      </c>
      <c r="K5668">
        <v>60</v>
      </c>
      <c r="L5668" s="18">
        <v>43084</v>
      </c>
      <c r="M5668" s="18">
        <v>44910</v>
      </c>
      <c r="N5668" s="18">
        <v>43717</v>
      </c>
      <c r="O5668">
        <v>44490000</v>
      </c>
      <c r="P5668">
        <v>40041000</v>
      </c>
      <c r="Q5668">
        <v>4449000</v>
      </c>
      <c r="R5668">
        <v>1018917</v>
      </c>
      <c r="S5668" t="s">
        <v>355</v>
      </c>
      <c r="T5668">
        <v>-0.36528329545533961</v>
      </c>
      <c r="U5668">
        <v>0.79032357974038436</v>
      </c>
      <c r="V5668">
        <v>0.84182204474977862</v>
      </c>
      <c r="W5668">
        <v>1.995757125087305</v>
      </c>
      <c r="X5668">
        <v>1.9007300996350649</v>
      </c>
      <c r="Y5668" t="str">
        <f t="shared" si="352"/>
        <v>49-60</v>
      </c>
      <c r="Z5668" s="20">
        <f t="shared" si="353"/>
        <v>0.9</v>
      </c>
      <c r="AA5668" t="str">
        <f t="shared" si="354"/>
        <v>80%-100%</v>
      </c>
      <c r="AB5668">
        <f t="shared" si="355"/>
        <v>2.1128299478061661E-4</v>
      </c>
    </row>
    <row r="5669" spans="1:28" x14ac:dyDescent="0.25">
      <c r="A5669" t="s">
        <v>12146</v>
      </c>
      <c r="B5669" t="s">
        <v>12147</v>
      </c>
      <c r="C5669" t="s">
        <v>77</v>
      </c>
      <c r="D5669" t="s">
        <v>260</v>
      </c>
      <c r="E5669">
        <v>59</v>
      </c>
      <c r="F5669" t="s">
        <v>117</v>
      </c>
      <c r="G5669">
        <v>2017</v>
      </c>
      <c r="H5669" t="s">
        <v>14</v>
      </c>
      <c r="J5669" t="s">
        <v>80</v>
      </c>
      <c r="K5669">
        <v>84</v>
      </c>
      <c r="L5669" s="18">
        <v>42856</v>
      </c>
      <c r="M5669" s="18">
        <v>45296</v>
      </c>
      <c r="N5669" s="18">
        <v>43087</v>
      </c>
      <c r="O5669">
        <v>43690000</v>
      </c>
      <c r="P5669">
        <v>21845000</v>
      </c>
      <c r="Q5669">
        <v>21845000</v>
      </c>
      <c r="R5669">
        <v>501389</v>
      </c>
      <c r="S5669" t="s">
        <v>163</v>
      </c>
      <c r="T5669">
        <v>0.47155460765510449</v>
      </c>
      <c r="U5669">
        <v>-0.85216124758390532</v>
      </c>
      <c r="V5669">
        <v>0.92086653473246149</v>
      </c>
      <c r="W5669">
        <v>-0.84336294224622732</v>
      </c>
      <c r="X5669">
        <v>0.97255557088134947</v>
      </c>
      <c r="Y5669" t="str">
        <f t="shared" si="352"/>
        <v>&gt;72</v>
      </c>
      <c r="Z5669" s="20">
        <f t="shared" si="353"/>
        <v>0.5</v>
      </c>
      <c r="AA5669" t="str">
        <f t="shared" si="354"/>
        <v>40%-60%</v>
      </c>
      <c r="AB5669">
        <f t="shared" si="355"/>
        <v>1.0396820297439201E-4</v>
      </c>
    </row>
    <row r="5670" spans="1:28" x14ac:dyDescent="0.25">
      <c r="A5670" t="s">
        <v>12148</v>
      </c>
      <c r="B5670" t="s">
        <v>12149</v>
      </c>
      <c r="C5670" t="s">
        <v>77</v>
      </c>
      <c r="D5670" t="s">
        <v>9715</v>
      </c>
      <c r="E5670">
        <v>236</v>
      </c>
      <c r="F5670" t="s">
        <v>117</v>
      </c>
      <c r="G5670">
        <v>2018</v>
      </c>
      <c r="H5670" t="s">
        <v>14</v>
      </c>
      <c r="J5670" t="s">
        <v>80</v>
      </c>
      <c r="K5670">
        <v>60</v>
      </c>
      <c r="L5670" s="18">
        <v>42772</v>
      </c>
      <c r="M5670" s="18">
        <v>44714</v>
      </c>
      <c r="N5670" s="18">
        <v>43118</v>
      </c>
      <c r="O5670">
        <v>42850000</v>
      </c>
      <c r="P5670">
        <v>32950000</v>
      </c>
      <c r="Q5670">
        <v>9900000</v>
      </c>
      <c r="R5670">
        <v>1101613</v>
      </c>
      <c r="S5670" t="s">
        <v>164</v>
      </c>
      <c r="T5670">
        <v>1.2113678263469461</v>
      </c>
      <c r="U5670">
        <v>0.2522516832744634</v>
      </c>
      <c r="V5670">
        <v>0.60468857480173022</v>
      </c>
      <c r="W5670">
        <v>5.976269429256012E-2</v>
      </c>
      <c r="X5670">
        <v>1.127251325673635</v>
      </c>
      <c r="Y5670" t="str">
        <f t="shared" si="352"/>
        <v>49-60</v>
      </c>
      <c r="Z5670" s="20">
        <f t="shared" si="353"/>
        <v>0.76896149358226373</v>
      </c>
      <c r="AA5670" t="str">
        <f t="shared" si="354"/>
        <v>60%-80%</v>
      </c>
      <c r="AB5670">
        <f t="shared" si="355"/>
        <v>2.2843086701788211E-4</v>
      </c>
    </row>
    <row r="5671" spans="1:28" x14ac:dyDescent="0.25">
      <c r="A5671" t="s">
        <v>1265</v>
      </c>
      <c r="B5671" t="s">
        <v>1266</v>
      </c>
      <c r="C5671" t="s">
        <v>77</v>
      </c>
      <c r="D5671" t="s">
        <v>204</v>
      </c>
      <c r="E5671">
        <v>60</v>
      </c>
      <c r="F5671" t="s">
        <v>87</v>
      </c>
      <c r="G5671">
        <v>2019</v>
      </c>
      <c r="H5671" t="s">
        <v>15</v>
      </c>
      <c r="J5671" t="s">
        <v>80</v>
      </c>
      <c r="K5671">
        <v>84</v>
      </c>
      <c r="L5671" s="18">
        <v>43111</v>
      </c>
      <c r="M5671" s="18">
        <v>45962</v>
      </c>
      <c r="N5671" s="18">
        <v>43812</v>
      </c>
      <c r="O5671">
        <v>43766800</v>
      </c>
      <c r="P5671">
        <v>22733400</v>
      </c>
      <c r="Q5671">
        <v>21033400</v>
      </c>
      <c r="R5671">
        <v>513464</v>
      </c>
      <c r="S5671" t="s">
        <v>264</v>
      </c>
      <c r="T5671">
        <v>0.89603760198648907</v>
      </c>
      <c r="U5671">
        <v>-0.77241403604310011</v>
      </c>
      <c r="V5671">
        <v>0.52564408481904745</v>
      </c>
      <c r="W5671">
        <v>0.37413360548543029</v>
      </c>
      <c r="X5671">
        <v>-0.49705409964536651</v>
      </c>
      <c r="Y5671" t="str">
        <f t="shared" si="352"/>
        <v>&gt;72</v>
      </c>
      <c r="Z5671" s="20">
        <f t="shared" si="353"/>
        <v>0.51942111372090261</v>
      </c>
      <c r="AA5671" t="str">
        <f t="shared" si="354"/>
        <v>40%-60%</v>
      </c>
      <c r="AB5671">
        <f t="shared" si="355"/>
        <v>1.0647207930776945E-4</v>
      </c>
    </row>
    <row r="5672" spans="1:28" x14ac:dyDescent="0.25">
      <c r="A5672" t="s">
        <v>12150</v>
      </c>
      <c r="B5672" t="s">
        <v>12151</v>
      </c>
      <c r="C5672" t="s">
        <v>77</v>
      </c>
      <c r="D5672" t="s">
        <v>215</v>
      </c>
      <c r="E5672">
        <v>76</v>
      </c>
      <c r="F5672" t="s">
        <v>79</v>
      </c>
      <c r="G5672">
        <v>2017</v>
      </c>
      <c r="H5672" t="s">
        <v>13</v>
      </c>
      <c r="J5672" t="s">
        <v>80</v>
      </c>
      <c r="K5672">
        <v>84</v>
      </c>
      <c r="L5672" s="18">
        <v>42818</v>
      </c>
      <c r="M5672" s="18">
        <v>45375</v>
      </c>
      <c r="N5672" s="18">
        <v>43874</v>
      </c>
      <c r="O5672">
        <v>31590000</v>
      </c>
      <c r="P5672">
        <v>31200500</v>
      </c>
      <c r="Q5672">
        <v>389500</v>
      </c>
      <c r="R5672">
        <v>676377</v>
      </c>
      <c r="S5672" t="s">
        <v>413</v>
      </c>
      <c r="T5672">
        <v>-0.2318743543797615</v>
      </c>
      <c r="U5672">
        <v>1.1503158026965909</v>
      </c>
      <c r="V5672">
        <v>1.237044494663192</v>
      </c>
      <c r="W5672">
        <v>-0.5260473812007922</v>
      </c>
      <c r="X5672">
        <v>-1.11583711881451</v>
      </c>
      <c r="Y5672" t="str">
        <f t="shared" si="352"/>
        <v>&gt;72</v>
      </c>
      <c r="Z5672" s="20">
        <f t="shared" si="353"/>
        <v>0.98767014878125992</v>
      </c>
      <c r="AA5672" t="str">
        <f t="shared" si="354"/>
        <v>80%-100%</v>
      </c>
      <c r="AB5672">
        <f t="shared" si="355"/>
        <v>1.402537774526572E-4</v>
      </c>
    </row>
    <row r="5673" spans="1:28" x14ac:dyDescent="0.25">
      <c r="A5673" t="s">
        <v>12152</v>
      </c>
      <c r="B5673" t="s">
        <v>12153</v>
      </c>
      <c r="C5673" t="s">
        <v>77</v>
      </c>
      <c r="D5673" t="s">
        <v>256</v>
      </c>
      <c r="E5673">
        <v>84</v>
      </c>
      <c r="F5673" t="s">
        <v>17</v>
      </c>
      <c r="G5673">
        <v>2018</v>
      </c>
      <c r="H5673" t="s">
        <v>17</v>
      </c>
      <c r="J5673" t="s">
        <v>80</v>
      </c>
      <c r="K5673">
        <v>84</v>
      </c>
      <c r="L5673" s="18">
        <v>42972</v>
      </c>
      <c r="M5673" s="18">
        <v>45529</v>
      </c>
      <c r="N5673" s="18">
        <v>43004</v>
      </c>
      <c r="O5673">
        <v>58940000</v>
      </c>
      <c r="P5673">
        <v>9000000</v>
      </c>
      <c r="Q5673">
        <v>49940000</v>
      </c>
      <c r="R5673">
        <v>204697</v>
      </c>
      <c r="S5673" t="s">
        <v>208</v>
      </c>
      <c r="T5673">
        <v>-0.25613052548441212</v>
      </c>
      <c r="U5673">
        <v>-2.2782583130457401</v>
      </c>
      <c r="V5673">
        <v>0.92086653473246149</v>
      </c>
      <c r="W5673">
        <v>-0.10853174494795451</v>
      </c>
      <c r="X5673">
        <v>0.35377255171220601</v>
      </c>
      <c r="Y5673" t="str">
        <f t="shared" si="352"/>
        <v>&gt;72</v>
      </c>
      <c r="Z5673" s="20">
        <f t="shared" si="353"/>
        <v>0.2</v>
      </c>
      <c r="AA5673" t="str">
        <f t="shared" si="354"/>
        <v>20%</v>
      </c>
      <c r="AB5673">
        <f t="shared" si="355"/>
        <v>4.2446043379988627E-5</v>
      </c>
    </row>
    <row r="5674" spans="1:28" x14ac:dyDescent="0.25">
      <c r="A5674" t="s">
        <v>12154</v>
      </c>
      <c r="B5674" t="s">
        <v>12155</v>
      </c>
      <c r="C5674" t="s">
        <v>77</v>
      </c>
      <c r="D5674" t="s">
        <v>212</v>
      </c>
      <c r="E5674">
        <v>60</v>
      </c>
      <c r="F5674" t="s">
        <v>12</v>
      </c>
      <c r="G5674">
        <v>2018</v>
      </c>
      <c r="H5674" t="s">
        <v>12</v>
      </c>
      <c r="J5674" t="s">
        <v>80</v>
      </c>
      <c r="K5674">
        <v>72</v>
      </c>
      <c r="L5674" s="18">
        <v>42834</v>
      </c>
      <c r="M5674" s="18">
        <v>45173</v>
      </c>
      <c r="N5674" s="18">
        <v>44456</v>
      </c>
      <c r="O5674">
        <v>75110500</v>
      </c>
      <c r="P5674">
        <v>55110500</v>
      </c>
      <c r="Q5674">
        <v>20000000</v>
      </c>
      <c r="R5674">
        <v>1253977</v>
      </c>
      <c r="S5674" t="s">
        <v>675</v>
      </c>
      <c r="T5674">
        <v>-0.57146074984486928</v>
      </c>
      <c r="U5674">
        <v>0.1075658133757719</v>
      </c>
      <c r="V5674">
        <v>0.80229979975843724</v>
      </c>
      <c r="W5674">
        <v>-0.12510768080647519</v>
      </c>
      <c r="X5674">
        <v>-1.0384892414183671</v>
      </c>
      <c r="Y5674" t="str">
        <f t="shared" si="352"/>
        <v>61-72</v>
      </c>
      <c r="Z5674" s="20">
        <f t="shared" si="353"/>
        <v>0.73372564421751951</v>
      </c>
      <c r="AA5674" t="str">
        <f t="shared" si="354"/>
        <v>60%-80%</v>
      </c>
      <c r="AB5674">
        <f t="shared" si="355"/>
        <v>2.6002512073703082E-4</v>
      </c>
    </row>
    <row r="5675" spans="1:28" x14ac:dyDescent="0.25">
      <c r="A5675" t="s">
        <v>12156</v>
      </c>
      <c r="B5675" t="s">
        <v>12157</v>
      </c>
      <c r="C5675" t="s">
        <v>77</v>
      </c>
      <c r="D5675" t="s">
        <v>239</v>
      </c>
      <c r="E5675">
        <v>59</v>
      </c>
      <c r="F5675" t="s">
        <v>79</v>
      </c>
      <c r="G5675">
        <v>2019</v>
      </c>
      <c r="H5675" t="s">
        <v>13</v>
      </c>
      <c r="J5675" t="s">
        <v>80</v>
      </c>
      <c r="K5675">
        <v>60</v>
      </c>
      <c r="L5675" s="18">
        <v>43448</v>
      </c>
      <c r="M5675" s="18">
        <v>45274</v>
      </c>
      <c r="N5675" s="18">
        <v>43941</v>
      </c>
      <c r="O5675">
        <v>34280000</v>
      </c>
      <c r="P5675">
        <v>24280000</v>
      </c>
      <c r="Q5675">
        <v>10000000</v>
      </c>
      <c r="R5675">
        <v>626637</v>
      </c>
      <c r="S5675" t="s">
        <v>294</v>
      </c>
      <c r="T5675">
        <v>1.6115946495736799</v>
      </c>
      <c r="U5675">
        <v>3.0999591762629211E-3</v>
      </c>
      <c r="V5675">
        <v>5.1377144922950549E-2</v>
      </c>
      <c r="W5675">
        <v>-0.35211422956789429</v>
      </c>
      <c r="X5675">
        <v>0.19907679691992</v>
      </c>
      <c r="Y5675" t="str">
        <f t="shared" si="352"/>
        <v>49-60</v>
      </c>
      <c r="Z5675" s="20">
        <f t="shared" si="353"/>
        <v>0.70828471411901983</v>
      </c>
      <c r="AA5675" t="str">
        <f t="shared" si="354"/>
        <v>60%-80%</v>
      </c>
      <c r="AB5675">
        <f t="shared" si="355"/>
        <v>1.2993967320237197E-4</v>
      </c>
    </row>
    <row r="5676" spans="1:28" x14ac:dyDescent="0.25">
      <c r="A5676" t="s">
        <v>12158</v>
      </c>
      <c r="B5676" t="s">
        <v>12159</v>
      </c>
      <c r="C5676" t="s">
        <v>77</v>
      </c>
      <c r="D5676" t="s">
        <v>138</v>
      </c>
      <c r="E5676">
        <v>38</v>
      </c>
      <c r="F5676" t="s">
        <v>12</v>
      </c>
      <c r="G5676">
        <v>2018</v>
      </c>
      <c r="H5676" t="s">
        <v>12</v>
      </c>
      <c r="J5676" t="s">
        <v>80</v>
      </c>
      <c r="K5676">
        <v>84</v>
      </c>
      <c r="L5676" s="18">
        <v>42952</v>
      </c>
      <c r="M5676" s="18">
        <v>45420</v>
      </c>
      <c r="N5676" s="18">
        <v>43381</v>
      </c>
      <c r="O5676">
        <v>80990000</v>
      </c>
      <c r="P5676">
        <v>39990000</v>
      </c>
      <c r="Q5676">
        <v>41000000</v>
      </c>
      <c r="R5676">
        <v>814525</v>
      </c>
      <c r="S5676" t="s">
        <v>336</v>
      </c>
      <c r="T5676">
        <v>1.2113678263469461</v>
      </c>
      <c r="U5676">
        <v>-0.87776486648126206</v>
      </c>
      <c r="V5676">
        <v>0.47948411830365562</v>
      </c>
      <c r="W5676">
        <v>0.19782004033330389</v>
      </c>
      <c r="X5676">
        <v>1.668686467446636</v>
      </c>
      <c r="Y5676" t="str">
        <f t="shared" si="352"/>
        <v>&gt;72</v>
      </c>
      <c r="Z5676" s="20">
        <f t="shared" si="353"/>
        <v>0.49376466230398813</v>
      </c>
      <c r="AA5676" t="str">
        <f t="shared" si="354"/>
        <v>40%-60%</v>
      </c>
      <c r="AB5676">
        <f t="shared" si="355"/>
        <v>1.6890019631008387E-4</v>
      </c>
    </row>
    <row r="5677" spans="1:28" x14ac:dyDescent="0.25">
      <c r="A5677" t="s">
        <v>12160</v>
      </c>
      <c r="B5677" t="s">
        <v>12161</v>
      </c>
      <c r="C5677" t="s">
        <v>77</v>
      </c>
      <c r="D5677" t="s">
        <v>647</v>
      </c>
      <c r="E5677">
        <v>38</v>
      </c>
      <c r="F5677" t="s">
        <v>17</v>
      </c>
      <c r="G5677">
        <v>2018</v>
      </c>
      <c r="H5677" t="s">
        <v>17</v>
      </c>
      <c r="J5677" t="s">
        <v>80</v>
      </c>
      <c r="K5677">
        <v>72</v>
      </c>
      <c r="L5677" s="18">
        <v>42986</v>
      </c>
      <c r="M5677" s="18">
        <v>45147</v>
      </c>
      <c r="N5677" s="18">
        <v>43860</v>
      </c>
      <c r="O5677">
        <v>55920000</v>
      </c>
      <c r="P5677">
        <v>38000000</v>
      </c>
      <c r="Q5677">
        <v>17920000</v>
      </c>
      <c r="R5677">
        <v>917186</v>
      </c>
      <c r="S5677" t="s">
        <v>336</v>
      </c>
      <c r="T5677">
        <v>1.126471227480669</v>
      </c>
      <c r="U5677">
        <v>-0.1149228862491473</v>
      </c>
      <c r="V5677">
        <v>0.92086653473246149</v>
      </c>
      <c r="W5677">
        <v>-0.1147310427326938</v>
      </c>
      <c r="X5677">
        <v>0.19907679691992</v>
      </c>
      <c r="Y5677" t="str">
        <f t="shared" si="352"/>
        <v>61-72</v>
      </c>
      <c r="Z5677" s="20">
        <f t="shared" si="353"/>
        <v>0.67954220314735336</v>
      </c>
      <c r="AA5677" t="str">
        <f t="shared" si="354"/>
        <v>60%-80%</v>
      </c>
      <c r="AB5677">
        <f t="shared" si="355"/>
        <v>1.9018801811222563E-4</v>
      </c>
    </row>
    <row r="5678" spans="1:28" x14ac:dyDescent="0.25">
      <c r="A5678" t="s">
        <v>12162</v>
      </c>
      <c r="B5678" t="s">
        <v>12163</v>
      </c>
      <c r="C5678" t="s">
        <v>77</v>
      </c>
      <c r="D5678" t="s">
        <v>258</v>
      </c>
      <c r="E5678">
        <v>60</v>
      </c>
      <c r="F5678" t="s">
        <v>25</v>
      </c>
      <c r="G5678">
        <v>2020</v>
      </c>
      <c r="H5678" t="s">
        <v>25</v>
      </c>
      <c r="I5678" t="s">
        <v>84</v>
      </c>
      <c r="J5678" t="s">
        <v>80</v>
      </c>
      <c r="K5678">
        <v>72</v>
      </c>
      <c r="L5678" s="18">
        <v>43637</v>
      </c>
      <c r="M5678" s="18">
        <v>45829</v>
      </c>
      <c r="N5678" s="18">
        <v>43734</v>
      </c>
      <c r="O5678">
        <v>29990000</v>
      </c>
      <c r="P5678">
        <v>24990000</v>
      </c>
      <c r="Q5678">
        <v>5000000</v>
      </c>
      <c r="R5678">
        <v>580255</v>
      </c>
      <c r="S5678" t="s">
        <v>191</v>
      </c>
      <c r="T5678">
        <v>-7.420924219953294E-2</v>
      </c>
      <c r="U5678">
        <v>0.51634790956066567</v>
      </c>
      <c r="V5678">
        <v>0.1012096370096732</v>
      </c>
      <c r="W5678">
        <v>-0.953539379634468</v>
      </c>
      <c r="X5678">
        <v>-1.3478807510029389</v>
      </c>
      <c r="Y5678" t="str">
        <f t="shared" si="352"/>
        <v>61-72</v>
      </c>
      <c r="Z5678" s="20">
        <f t="shared" si="353"/>
        <v>0.83327775925308434</v>
      </c>
      <c r="AA5678" t="str">
        <f t="shared" si="354"/>
        <v>80%-100%</v>
      </c>
      <c r="AB5678">
        <f t="shared" si="355"/>
        <v>1.2032188503717838E-4</v>
      </c>
    </row>
    <row r="5679" spans="1:28" x14ac:dyDescent="0.25">
      <c r="A5679" t="s">
        <v>12164</v>
      </c>
      <c r="B5679" t="s">
        <v>12165</v>
      </c>
      <c r="C5679" t="s">
        <v>77</v>
      </c>
      <c r="D5679" t="s">
        <v>761</v>
      </c>
      <c r="E5679">
        <v>38</v>
      </c>
      <c r="F5679" t="s">
        <v>17</v>
      </c>
      <c r="G5679">
        <v>2020</v>
      </c>
      <c r="H5679" t="s">
        <v>110</v>
      </c>
      <c r="I5679" t="s">
        <v>84</v>
      </c>
      <c r="J5679" t="s">
        <v>80</v>
      </c>
      <c r="K5679">
        <v>72</v>
      </c>
      <c r="L5679" s="18">
        <v>43753</v>
      </c>
      <c r="M5679" s="18">
        <v>45945</v>
      </c>
      <c r="N5679" s="18">
        <v>44392</v>
      </c>
      <c r="O5679">
        <v>44498973</v>
      </c>
      <c r="P5679">
        <v>32000000</v>
      </c>
      <c r="Q5679">
        <v>12498973</v>
      </c>
      <c r="R5679">
        <v>744551</v>
      </c>
      <c r="S5679" t="s">
        <v>337</v>
      </c>
      <c r="T5679">
        <v>-2.875797004786671</v>
      </c>
      <c r="U5679">
        <v>4.7582578097793607E-2</v>
      </c>
      <c r="V5679">
        <v>0.13042163490563341</v>
      </c>
      <c r="W5679">
        <v>1.89282050366322</v>
      </c>
      <c r="X5679">
        <v>-0.72909773183379534</v>
      </c>
      <c r="Y5679" t="str">
        <f t="shared" si="352"/>
        <v>61-72</v>
      </c>
      <c r="Z5679" s="20">
        <f t="shared" si="353"/>
        <v>0.71911771986288309</v>
      </c>
      <c r="AA5679" t="str">
        <f t="shared" si="354"/>
        <v>60%-80%</v>
      </c>
      <c r="AB5679">
        <f t="shared" si="355"/>
        <v>1.5439036255838589E-4</v>
      </c>
    </row>
    <row r="5680" spans="1:28" x14ac:dyDescent="0.25">
      <c r="A5680" t="s">
        <v>12166</v>
      </c>
      <c r="B5680" t="s">
        <v>12167</v>
      </c>
      <c r="C5680" t="s">
        <v>77</v>
      </c>
      <c r="D5680" t="s">
        <v>648</v>
      </c>
      <c r="E5680">
        <v>166872296</v>
      </c>
      <c r="F5680" t="s">
        <v>95</v>
      </c>
      <c r="G5680">
        <v>2015</v>
      </c>
      <c r="H5680" t="s">
        <v>16</v>
      </c>
      <c r="J5680" t="s">
        <v>96</v>
      </c>
      <c r="K5680">
        <v>60</v>
      </c>
      <c r="L5680" s="18">
        <v>44223</v>
      </c>
      <c r="M5680" s="18">
        <v>46049</v>
      </c>
      <c r="N5680" s="18">
        <v>44410</v>
      </c>
      <c r="O5680">
        <v>28000000</v>
      </c>
      <c r="P5680">
        <v>28000000</v>
      </c>
      <c r="Q5680">
        <v>0</v>
      </c>
      <c r="R5680">
        <v>987199</v>
      </c>
      <c r="S5680" t="s">
        <v>101</v>
      </c>
      <c r="T5680">
        <v>-1.092968428594856</v>
      </c>
      <c r="U5680">
        <v>1.2009447865714571</v>
      </c>
      <c r="V5680">
        <v>0.6442108197930716</v>
      </c>
      <c r="W5680">
        <v>-0.84301444333446074</v>
      </c>
      <c r="X5680">
        <v>-1.7346201379836541</v>
      </c>
      <c r="Y5680" t="str">
        <f t="shared" si="352"/>
        <v>49-60</v>
      </c>
      <c r="Z5680" s="20">
        <f t="shared" si="353"/>
        <v>1</v>
      </c>
      <c r="AA5680" t="str">
        <f t="shared" si="354"/>
        <v>80%-100%</v>
      </c>
      <c r="AB5680">
        <f t="shared" si="355"/>
        <v>2.0470593891791964E-4</v>
      </c>
    </row>
    <row r="5681" spans="1:28" x14ac:dyDescent="0.25">
      <c r="A5681" t="s">
        <v>12168</v>
      </c>
      <c r="B5681" t="s">
        <v>12169</v>
      </c>
      <c r="C5681" t="s">
        <v>77</v>
      </c>
      <c r="D5681" t="s">
        <v>576</v>
      </c>
      <c r="E5681">
        <v>38</v>
      </c>
      <c r="F5681" t="s">
        <v>25</v>
      </c>
      <c r="G5681">
        <v>2021</v>
      </c>
      <c r="H5681" t="s">
        <v>25</v>
      </c>
      <c r="I5681" t="s">
        <v>84</v>
      </c>
      <c r="J5681" t="s">
        <v>80</v>
      </c>
      <c r="K5681">
        <v>84</v>
      </c>
      <c r="L5681" s="18">
        <v>44116</v>
      </c>
      <c r="M5681" s="18">
        <v>46731</v>
      </c>
      <c r="N5681" s="18">
        <v>44540</v>
      </c>
      <c r="O5681">
        <v>41260000</v>
      </c>
      <c r="P5681">
        <v>36260000</v>
      </c>
      <c r="Q5681">
        <v>5000000</v>
      </c>
      <c r="R5681">
        <v>803286</v>
      </c>
      <c r="S5681" t="s">
        <v>218</v>
      </c>
      <c r="T5681">
        <v>-0.18336201217046039</v>
      </c>
      <c r="U5681">
        <v>0.70334274242328343</v>
      </c>
      <c r="V5681">
        <v>-0.1067118350424142</v>
      </c>
      <c r="W5681">
        <v>-0.7397933804176301</v>
      </c>
      <c r="X5681">
        <v>-0.4197062222492236</v>
      </c>
      <c r="Y5681" t="str">
        <f t="shared" si="352"/>
        <v>&gt;72</v>
      </c>
      <c r="Z5681" s="20">
        <f t="shared" si="353"/>
        <v>0.87881725642268538</v>
      </c>
      <c r="AA5681" t="str">
        <f t="shared" si="354"/>
        <v>80%-100%</v>
      </c>
      <c r="AB5681">
        <f t="shared" si="355"/>
        <v>1.665696732367233E-4</v>
      </c>
    </row>
    <row r="5682" spans="1:28" x14ac:dyDescent="0.25">
      <c r="A5682" t="s">
        <v>12170</v>
      </c>
      <c r="B5682" t="s">
        <v>12171</v>
      </c>
      <c r="C5682" t="s">
        <v>77</v>
      </c>
      <c r="D5682" t="s">
        <v>263</v>
      </c>
      <c r="E5682">
        <v>62</v>
      </c>
      <c r="F5682" t="s">
        <v>12</v>
      </c>
      <c r="G5682">
        <v>2018</v>
      </c>
      <c r="H5682" t="s">
        <v>12</v>
      </c>
      <c r="J5682" t="s">
        <v>80</v>
      </c>
      <c r="K5682">
        <v>72</v>
      </c>
      <c r="L5682" s="18">
        <v>42870</v>
      </c>
      <c r="M5682" s="18">
        <v>45061</v>
      </c>
      <c r="N5682" s="18">
        <v>44125</v>
      </c>
      <c r="O5682">
        <v>70979000</v>
      </c>
      <c r="P5682">
        <v>35489500</v>
      </c>
      <c r="Q5682">
        <v>35489500</v>
      </c>
      <c r="R5682">
        <v>864404</v>
      </c>
      <c r="S5682" t="s">
        <v>166</v>
      </c>
      <c r="T5682">
        <v>-0.122721584408834</v>
      </c>
      <c r="U5682">
        <v>-0.85216124758390532</v>
      </c>
      <c r="V5682">
        <v>0.92086653473246149</v>
      </c>
      <c r="W5682">
        <v>-0.82987205151615462</v>
      </c>
      <c r="X5682">
        <v>-1.11583711881451</v>
      </c>
      <c r="Y5682" t="str">
        <f t="shared" si="352"/>
        <v>61-72</v>
      </c>
      <c r="Z5682" s="20">
        <f t="shared" si="353"/>
        <v>0.5</v>
      </c>
      <c r="AA5682" t="str">
        <f t="shared" si="354"/>
        <v>40%-60%</v>
      </c>
      <c r="AB5682">
        <f t="shared" si="355"/>
        <v>1.7924312365025227E-4</v>
      </c>
    </row>
    <row r="5683" spans="1:28" x14ac:dyDescent="0.25">
      <c r="A5683" t="s">
        <v>12172</v>
      </c>
      <c r="B5683" t="s">
        <v>12173</v>
      </c>
      <c r="C5683" t="s">
        <v>77</v>
      </c>
      <c r="D5683" t="s">
        <v>421</v>
      </c>
      <c r="E5683">
        <v>77</v>
      </c>
      <c r="F5683" t="s">
        <v>117</v>
      </c>
      <c r="G5683">
        <v>2017</v>
      </c>
      <c r="H5683" t="s">
        <v>14</v>
      </c>
      <c r="J5683" t="s">
        <v>80</v>
      </c>
      <c r="K5683">
        <v>72</v>
      </c>
      <c r="L5683" s="18">
        <v>42624</v>
      </c>
      <c r="M5683" s="18">
        <v>44874</v>
      </c>
      <c r="N5683" s="18">
        <v>43405</v>
      </c>
      <c r="O5683">
        <v>44290000</v>
      </c>
      <c r="P5683">
        <v>22145000</v>
      </c>
      <c r="Q5683">
        <v>22145000</v>
      </c>
      <c r="R5683">
        <v>581329</v>
      </c>
      <c r="S5683" t="s">
        <v>666</v>
      </c>
      <c r="T5683">
        <v>1.35690485297485</v>
      </c>
      <c r="U5683">
        <v>-0.85216124758390532</v>
      </c>
      <c r="V5683">
        <v>0.99991102471514426</v>
      </c>
      <c r="W5683">
        <v>0.1467666092781269</v>
      </c>
      <c r="X5683">
        <v>1.127251325673635</v>
      </c>
      <c r="Y5683" t="str">
        <f t="shared" si="352"/>
        <v>61-72</v>
      </c>
      <c r="Z5683" s="20">
        <f t="shared" si="353"/>
        <v>0.5</v>
      </c>
      <c r="AA5683" t="str">
        <f t="shared" si="354"/>
        <v>40%-60%</v>
      </c>
      <c r="AB5683">
        <f t="shared" si="355"/>
        <v>1.2054459006260673E-4</v>
      </c>
    </row>
    <row r="5684" spans="1:28" x14ac:dyDescent="0.25">
      <c r="A5684" t="s">
        <v>12174</v>
      </c>
      <c r="B5684" t="s">
        <v>12175</v>
      </c>
      <c r="C5684" t="s">
        <v>77</v>
      </c>
      <c r="D5684" t="s">
        <v>12176</v>
      </c>
      <c r="E5684">
        <v>62</v>
      </c>
      <c r="F5684" t="s">
        <v>9</v>
      </c>
      <c r="G5684">
        <v>2021</v>
      </c>
      <c r="H5684" t="s">
        <v>9</v>
      </c>
      <c r="I5684" t="s">
        <v>188</v>
      </c>
      <c r="J5684" t="s">
        <v>80</v>
      </c>
      <c r="K5684">
        <v>72</v>
      </c>
      <c r="L5684" s="18">
        <v>44097</v>
      </c>
      <c r="M5684" s="18">
        <v>46288</v>
      </c>
      <c r="N5684" s="18">
        <v>44497</v>
      </c>
      <c r="O5684">
        <v>111170000</v>
      </c>
      <c r="P5684">
        <v>66702000</v>
      </c>
      <c r="Q5684">
        <v>44468000</v>
      </c>
      <c r="R5684">
        <v>1752883</v>
      </c>
      <c r="S5684" t="s">
        <v>190</v>
      </c>
      <c r="T5684">
        <v>0.1198401266376715</v>
      </c>
      <c r="U5684">
        <v>-0.44154004075283299</v>
      </c>
      <c r="V5684">
        <v>0.6442108197930716</v>
      </c>
      <c r="W5684">
        <v>-0.50343843132400368</v>
      </c>
      <c r="X5684">
        <v>2.1327737318234941</v>
      </c>
      <c r="Y5684" t="str">
        <f t="shared" si="352"/>
        <v>61-72</v>
      </c>
      <c r="Z5684" s="20">
        <f t="shared" si="353"/>
        <v>0.6</v>
      </c>
      <c r="AA5684" t="str">
        <f t="shared" si="354"/>
        <v>40%-60%</v>
      </c>
      <c r="AB5684">
        <f t="shared" si="355"/>
        <v>3.6347844794034408E-4</v>
      </c>
    </row>
    <row r="5685" spans="1:28" x14ac:dyDescent="0.25">
      <c r="A5685" t="s">
        <v>1192</v>
      </c>
      <c r="B5685" t="s">
        <v>1193</v>
      </c>
      <c r="C5685" t="s">
        <v>77</v>
      </c>
      <c r="D5685" t="s">
        <v>128</v>
      </c>
      <c r="E5685">
        <v>220</v>
      </c>
      <c r="F5685" t="s">
        <v>87</v>
      </c>
      <c r="G5685">
        <v>2018</v>
      </c>
      <c r="H5685" t="s">
        <v>15</v>
      </c>
      <c r="J5685" t="s">
        <v>80</v>
      </c>
      <c r="K5685">
        <v>60</v>
      </c>
      <c r="L5685" s="18">
        <v>43067</v>
      </c>
      <c r="M5685" s="18">
        <v>44893</v>
      </c>
      <c r="N5685" s="18">
        <v>43075</v>
      </c>
      <c r="O5685">
        <v>32369400</v>
      </c>
      <c r="P5685">
        <v>33586373</v>
      </c>
      <c r="Q5685">
        <v>0</v>
      </c>
      <c r="R5685">
        <v>856809</v>
      </c>
      <c r="S5685" t="s">
        <v>640</v>
      </c>
      <c r="T5685">
        <v>1.1022150563760189</v>
      </c>
      <c r="U5685">
        <v>1.3553235893731239</v>
      </c>
      <c r="V5685">
        <v>0.88134428974112011</v>
      </c>
      <c r="W5685">
        <v>3.025256100818341</v>
      </c>
      <c r="X5685">
        <v>-0.4197062222492236</v>
      </c>
      <c r="Y5685" t="str">
        <f t="shared" si="352"/>
        <v>49-60</v>
      </c>
      <c r="Z5685" s="20">
        <f t="shared" si="353"/>
        <v>1.0375964027754607</v>
      </c>
      <c r="AA5685" t="str">
        <f t="shared" si="354"/>
        <v>80%-100%</v>
      </c>
      <c r="AB5685">
        <f t="shared" si="355"/>
        <v>1.7766822172462067E-4</v>
      </c>
    </row>
    <row r="5686" spans="1:28" x14ac:dyDescent="0.25">
      <c r="A5686" t="s">
        <v>12177</v>
      </c>
      <c r="B5686" t="s">
        <v>12178</v>
      </c>
      <c r="C5686" t="s">
        <v>77</v>
      </c>
      <c r="D5686" t="s">
        <v>276</v>
      </c>
      <c r="E5686">
        <v>48</v>
      </c>
      <c r="F5686" t="s">
        <v>12</v>
      </c>
      <c r="G5686">
        <v>2020</v>
      </c>
      <c r="H5686" t="s">
        <v>12</v>
      </c>
      <c r="I5686" t="s">
        <v>84</v>
      </c>
      <c r="J5686" t="s">
        <v>80</v>
      </c>
      <c r="K5686">
        <v>60</v>
      </c>
      <c r="L5686" s="18">
        <v>43862</v>
      </c>
      <c r="M5686" s="18">
        <v>45659</v>
      </c>
      <c r="N5686" s="18">
        <v>44550</v>
      </c>
      <c r="O5686">
        <v>65505750</v>
      </c>
      <c r="P5686">
        <v>39749750</v>
      </c>
      <c r="Q5686">
        <v>25756000</v>
      </c>
      <c r="R5686">
        <v>946890</v>
      </c>
      <c r="S5686" t="s">
        <v>178</v>
      </c>
      <c r="T5686">
        <v>-0.83827863199602526</v>
      </c>
      <c r="U5686">
        <v>-0.41356383338039487</v>
      </c>
      <c r="V5686">
        <v>-0.18575632502509701</v>
      </c>
      <c r="W5686">
        <v>0.53977845728534246</v>
      </c>
      <c r="X5686">
        <v>-0.80644560922993824</v>
      </c>
      <c r="Y5686" t="str">
        <f t="shared" si="352"/>
        <v>49-60</v>
      </c>
      <c r="Z5686" s="20">
        <f t="shared" si="353"/>
        <v>0.60681314235773198</v>
      </c>
      <c r="AA5686" t="str">
        <f t="shared" si="354"/>
        <v>60%-80%</v>
      </c>
      <c r="AB5686">
        <f t="shared" si="355"/>
        <v>1.9634745021215473E-4</v>
      </c>
    </row>
    <row r="5687" spans="1:28" x14ac:dyDescent="0.25">
      <c r="A5687" t="s">
        <v>12179</v>
      </c>
      <c r="B5687" t="s">
        <v>12180</v>
      </c>
      <c r="C5687" t="s">
        <v>77</v>
      </c>
      <c r="D5687" t="s">
        <v>138</v>
      </c>
      <c r="E5687">
        <v>48</v>
      </c>
      <c r="F5687" t="s">
        <v>87</v>
      </c>
      <c r="G5687">
        <v>2018</v>
      </c>
      <c r="H5687" t="s">
        <v>15</v>
      </c>
      <c r="J5687" t="s">
        <v>80</v>
      </c>
      <c r="K5687">
        <v>72</v>
      </c>
      <c r="L5687" s="18">
        <v>42916</v>
      </c>
      <c r="M5687" s="18">
        <v>45107</v>
      </c>
      <c r="N5687" s="18">
        <v>43350</v>
      </c>
      <c r="O5687">
        <v>31128214</v>
      </c>
      <c r="P5687">
        <v>20000000</v>
      </c>
      <c r="Q5687">
        <v>11128214</v>
      </c>
      <c r="R5687">
        <v>431064</v>
      </c>
      <c r="S5687" t="s">
        <v>407</v>
      </c>
      <c r="T5687">
        <v>-0.18336201217046039</v>
      </c>
      <c r="U5687">
        <v>-0.26700986786340269</v>
      </c>
      <c r="V5687">
        <v>7.1391249308811286E-2</v>
      </c>
      <c r="W5687">
        <v>-0.55658252394605479</v>
      </c>
      <c r="X5687">
        <v>-1.11583711881451</v>
      </c>
      <c r="Y5687" t="str">
        <f t="shared" si="352"/>
        <v>61-72</v>
      </c>
      <c r="Z5687" s="20">
        <f t="shared" si="353"/>
        <v>0.64250393549723095</v>
      </c>
      <c r="AA5687" t="str">
        <f t="shared" si="354"/>
        <v>60%-80%</v>
      </c>
      <c r="AB5687">
        <f t="shared" si="355"/>
        <v>8.9385585736729992E-5</v>
      </c>
    </row>
    <row r="5688" spans="1:28" x14ac:dyDescent="0.25">
      <c r="A5688" t="s">
        <v>12181</v>
      </c>
      <c r="B5688" t="s">
        <v>12182</v>
      </c>
      <c r="C5688" t="s">
        <v>77</v>
      </c>
      <c r="D5688" t="s">
        <v>271</v>
      </c>
      <c r="E5688">
        <v>27</v>
      </c>
      <c r="F5688" t="s">
        <v>79</v>
      </c>
      <c r="G5688">
        <v>2018</v>
      </c>
      <c r="H5688" t="s">
        <v>13</v>
      </c>
      <c r="J5688" t="s">
        <v>80</v>
      </c>
      <c r="K5688">
        <v>84</v>
      </c>
      <c r="L5688" s="18">
        <v>43220</v>
      </c>
      <c r="M5688" s="18">
        <v>45777</v>
      </c>
      <c r="N5688" s="18">
        <v>44141</v>
      </c>
      <c r="O5688">
        <v>36990000</v>
      </c>
      <c r="P5688">
        <v>26990000</v>
      </c>
      <c r="Q5688">
        <v>10000000</v>
      </c>
      <c r="R5688">
        <v>536810</v>
      </c>
      <c r="S5688" t="s">
        <v>92</v>
      </c>
      <c r="T5688">
        <v>0.88390951643416382</v>
      </c>
      <c r="U5688">
        <v>9.0857717549903572E-2</v>
      </c>
      <c r="V5688">
        <v>0.1957978307250012</v>
      </c>
      <c r="W5688">
        <v>-0.61491692702734946</v>
      </c>
      <c r="X5688">
        <v>1.5139907126543499</v>
      </c>
      <c r="Y5688" t="str">
        <f t="shared" si="352"/>
        <v>&gt;72</v>
      </c>
      <c r="Z5688" s="20">
        <f t="shared" si="353"/>
        <v>0.72965666396323325</v>
      </c>
      <c r="AA5688" t="str">
        <f t="shared" si="354"/>
        <v>60%-80%</v>
      </c>
      <c r="AB5688">
        <f t="shared" si="355"/>
        <v>1.1131311424599138E-4</v>
      </c>
    </row>
    <row r="5689" spans="1:28" x14ac:dyDescent="0.25">
      <c r="A5689" t="s">
        <v>12183</v>
      </c>
      <c r="B5689" t="s">
        <v>12184</v>
      </c>
      <c r="C5689" t="s">
        <v>77</v>
      </c>
      <c r="D5689" t="s">
        <v>291</v>
      </c>
      <c r="E5689">
        <v>49</v>
      </c>
      <c r="F5689" t="s">
        <v>87</v>
      </c>
      <c r="G5689">
        <v>2017</v>
      </c>
      <c r="H5689" t="s">
        <v>15</v>
      </c>
      <c r="J5689" t="s">
        <v>80</v>
      </c>
      <c r="K5689">
        <v>24</v>
      </c>
      <c r="L5689" s="18">
        <v>42695</v>
      </c>
      <c r="M5689" s="18">
        <v>43425</v>
      </c>
      <c r="N5689" s="18">
        <v>43074</v>
      </c>
      <c r="O5689">
        <v>37940000</v>
      </c>
      <c r="P5689">
        <v>7040000</v>
      </c>
      <c r="Q5689">
        <v>30900000</v>
      </c>
      <c r="R5689">
        <v>301429</v>
      </c>
      <c r="S5689" t="s">
        <v>162</v>
      </c>
      <c r="T5689">
        <v>0.53219503541673086</v>
      </c>
      <c r="U5689">
        <v>-2.1433344150838249</v>
      </c>
      <c r="V5689">
        <v>-4.4146365390986242</v>
      </c>
      <c r="W5689">
        <v>-0.51276685105193631</v>
      </c>
      <c r="X5689">
        <v>1.5139907126543499</v>
      </c>
      <c r="Y5689" t="str">
        <f t="shared" si="352"/>
        <v>&lt;=24</v>
      </c>
      <c r="Z5689" s="20">
        <f t="shared" si="353"/>
        <v>0.2</v>
      </c>
      <c r="AA5689" t="str">
        <f t="shared" si="354"/>
        <v>20%</v>
      </c>
      <c r="AB5689">
        <f t="shared" si="355"/>
        <v>6.2504425614379267E-5</v>
      </c>
    </row>
    <row r="5690" spans="1:28" x14ac:dyDescent="0.25">
      <c r="A5690" t="s">
        <v>12185</v>
      </c>
      <c r="B5690" t="s">
        <v>12186</v>
      </c>
      <c r="C5690" t="s">
        <v>77</v>
      </c>
      <c r="D5690" t="s">
        <v>130</v>
      </c>
      <c r="E5690">
        <v>236</v>
      </c>
      <c r="F5690" t="s">
        <v>87</v>
      </c>
      <c r="G5690">
        <v>2021</v>
      </c>
      <c r="H5690" t="s">
        <v>24</v>
      </c>
      <c r="I5690" t="s">
        <v>84</v>
      </c>
      <c r="J5690" t="s">
        <v>80</v>
      </c>
      <c r="K5690">
        <v>60</v>
      </c>
      <c r="L5690" s="18">
        <v>43901</v>
      </c>
      <c r="M5690" s="18">
        <v>45964</v>
      </c>
      <c r="N5690" s="18">
        <v>44531</v>
      </c>
      <c r="O5690">
        <v>45463000</v>
      </c>
      <c r="P5690">
        <v>35463000</v>
      </c>
      <c r="Q5690">
        <v>10000000</v>
      </c>
      <c r="R5690">
        <v>885556</v>
      </c>
      <c r="S5690" t="s">
        <v>717</v>
      </c>
      <c r="T5690">
        <v>0.1804805543992978</v>
      </c>
      <c r="U5690">
        <v>0.29774612649387172</v>
      </c>
      <c r="V5690">
        <v>-0.18575632502509701</v>
      </c>
      <c r="W5690">
        <v>-0.20244124884610751</v>
      </c>
      <c r="X5690">
        <v>0.97255557088134947</v>
      </c>
      <c r="Y5690" t="str">
        <f t="shared" si="352"/>
        <v>49-60</v>
      </c>
      <c r="Z5690" s="20">
        <f t="shared" si="353"/>
        <v>0.78004091239029538</v>
      </c>
      <c r="AA5690" t="str">
        <f t="shared" si="354"/>
        <v>60%-80%</v>
      </c>
      <c r="AB5690">
        <f t="shared" si="355"/>
        <v>1.8362920996110941E-4</v>
      </c>
    </row>
    <row r="5691" spans="1:28" x14ac:dyDescent="0.25">
      <c r="A5691" t="s">
        <v>12187</v>
      </c>
      <c r="B5691" t="s">
        <v>12188</v>
      </c>
      <c r="C5691" t="s">
        <v>77</v>
      </c>
      <c r="D5691" t="s">
        <v>86</v>
      </c>
      <c r="E5691">
        <v>220</v>
      </c>
      <c r="F5691" t="s">
        <v>79</v>
      </c>
      <c r="G5691">
        <v>2020</v>
      </c>
      <c r="H5691" t="s">
        <v>13</v>
      </c>
      <c r="I5691" t="s">
        <v>84</v>
      </c>
      <c r="J5691" t="s">
        <v>80</v>
      </c>
      <c r="K5691">
        <v>84</v>
      </c>
      <c r="L5691" s="18">
        <v>43715</v>
      </c>
      <c r="M5691" s="18">
        <v>46212</v>
      </c>
      <c r="N5691" s="18">
        <v>44124</v>
      </c>
      <c r="O5691">
        <v>37625350</v>
      </c>
      <c r="P5691">
        <v>33825350</v>
      </c>
      <c r="Q5691">
        <v>3800000</v>
      </c>
      <c r="R5691">
        <v>716920</v>
      </c>
      <c r="S5691" t="s">
        <v>455</v>
      </c>
      <c r="T5691">
        <v>0.68986014759695946</v>
      </c>
      <c r="U5691">
        <v>0.78623486733932346</v>
      </c>
      <c r="V5691">
        <v>0.96038877972380288</v>
      </c>
      <c r="W5691">
        <v>-0.35096451506279008</v>
      </c>
      <c r="X5691">
        <v>0.1217289195237771</v>
      </c>
      <c r="Y5691" t="str">
        <f t="shared" si="352"/>
        <v>&gt;72</v>
      </c>
      <c r="Z5691" s="20">
        <f t="shared" si="353"/>
        <v>0.89900426175437576</v>
      </c>
      <c r="AA5691" t="str">
        <f t="shared" si="354"/>
        <v>80%-100%</v>
      </c>
      <c r="AB5691">
        <f t="shared" si="355"/>
        <v>1.4866078848239814E-4</v>
      </c>
    </row>
    <row r="5692" spans="1:28" x14ac:dyDescent="0.25">
      <c r="A5692" t="s">
        <v>12189</v>
      </c>
      <c r="B5692" t="s">
        <v>12190</v>
      </c>
      <c r="C5692" t="s">
        <v>77</v>
      </c>
      <c r="D5692" t="s">
        <v>759</v>
      </c>
      <c r="E5692">
        <v>50</v>
      </c>
      <c r="F5692" t="s">
        <v>25</v>
      </c>
      <c r="G5692">
        <v>2021</v>
      </c>
      <c r="H5692" t="s">
        <v>25</v>
      </c>
      <c r="I5692" t="s">
        <v>84</v>
      </c>
      <c r="J5692" t="s">
        <v>80</v>
      </c>
      <c r="K5692">
        <v>72</v>
      </c>
      <c r="L5692" s="18">
        <v>44198</v>
      </c>
      <c r="M5692" s="18">
        <v>46419</v>
      </c>
      <c r="N5692" s="18">
        <v>44313</v>
      </c>
      <c r="O5692">
        <v>40410000</v>
      </c>
      <c r="P5692">
        <v>27410000</v>
      </c>
      <c r="Q5692">
        <v>13000000</v>
      </c>
      <c r="R5692">
        <v>626673</v>
      </c>
      <c r="S5692" t="s">
        <v>220</v>
      </c>
      <c r="T5692">
        <v>7.1327784428370358E-2</v>
      </c>
      <c r="U5692">
        <v>-0.12003410202145121</v>
      </c>
      <c r="V5692">
        <v>0.16994387989697479</v>
      </c>
      <c r="W5692">
        <v>0.2781553456662858</v>
      </c>
      <c r="X5692">
        <v>-1.270532873606796</v>
      </c>
      <c r="Y5692" t="str">
        <f t="shared" si="352"/>
        <v>61-72</v>
      </c>
      <c r="Z5692" s="20">
        <f t="shared" si="353"/>
        <v>0.67829745112595896</v>
      </c>
      <c r="AA5692" t="str">
        <f t="shared" si="354"/>
        <v>60%-80%</v>
      </c>
      <c r="AB5692">
        <f t="shared" si="355"/>
        <v>1.2994713817529135E-4</v>
      </c>
    </row>
    <row r="5693" spans="1:28" x14ac:dyDescent="0.25">
      <c r="A5693" t="s">
        <v>12191</v>
      </c>
      <c r="B5693" t="s">
        <v>12192</v>
      </c>
      <c r="C5693" t="s">
        <v>77</v>
      </c>
      <c r="D5693" t="s">
        <v>145</v>
      </c>
      <c r="E5693">
        <v>50</v>
      </c>
      <c r="F5693" t="s">
        <v>25</v>
      </c>
      <c r="G5693">
        <v>2022</v>
      </c>
      <c r="H5693" t="s">
        <v>25</v>
      </c>
      <c r="I5693" t="s">
        <v>84</v>
      </c>
      <c r="J5693" t="s">
        <v>80</v>
      </c>
      <c r="K5693">
        <v>84</v>
      </c>
      <c r="L5693" s="18">
        <v>44299</v>
      </c>
      <c r="M5693" s="18">
        <v>46856</v>
      </c>
      <c r="N5693" s="18">
        <v>44434</v>
      </c>
      <c r="O5693">
        <v>43908000</v>
      </c>
      <c r="P5693">
        <v>33408000</v>
      </c>
      <c r="Q5693">
        <v>10500000</v>
      </c>
      <c r="R5693">
        <v>703622</v>
      </c>
      <c r="S5693" t="s">
        <v>156</v>
      </c>
      <c r="T5693">
        <v>4.7071613323719813E-2</v>
      </c>
      <c r="U5693">
        <v>0.21900011322576579</v>
      </c>
      <c r="V5693">
        <v>-0.7785899998952176</v>
      </c>
      <c r="W5693">
        <v>-0.70925823767236751</v>
      </c>
      <c r="X5693">
        <v>-0.26501046745693763</v>
      </c>
      <c r="Y5693" t="str">
        <f t="shared" si="352"/>
        <v>&gt;72</v>
      </c>
      <c r="Z5693" s="20">
        <f t="shared" si="353"/>
        <v>0.76086362394096752</v>
      </c>
      <c r="AA5693" t="str">
        <f t="shared" si="354"/>
        <v>60%-80%</v>
      </c>
      <c r="AB5693">
        <f t="shared" si="355"/>
        <v>1.4590331043012043E-4</v>
      </c>
    </row>
    <row r="5694" spans="1:28" x14ac:dyDescent="0.25">
      <c r="A5694" t="s">
        <v>12193</v>
      </c>
      <c r="B5694" t="s">
        <v>12194</v>
      </c>
      <c r="C5694" t="s">
        <v>77</v>
      </c>
      <c r="D5694" t="s">
        <v>256</v>
      </c>
      <c r="E5694">
        <v>236</v>
      </c>
      <c r="F5694" t="s">
        <v>17</v>
      </c>
      <c r="G5694">
        <v>2018</v>
      </c>
      <c r="H5694" t="s">
        <v>17</v>
      </c>
      <c r="J5694" t="s">
        <v>80</v>
      </c>
      <c r="K5694">
        <v>48</v>
      </c>
      <c r="L5694" s="18">
        <v>42802</v>
      </c>
      <c r="M5694" s="18">
        <v>44411</v>
      </c>
      <c r="N5694" s="18">
        <v>43521</v>
      </c>
      <c r="O5694">
        <v>58502400</v>
      </c>
      <c r="P5694">
        <v>27051552</v>
      </c>
      <c r="Q5694">
        <v>31450848</v>
      </c>
      <c r="R5694">
        <v>814658</v>
      </c>
      <c r="S5694" t="s">
        <v>578</v>
      </c>
      <c r="T5694">
        <v>1.7328755050969331</v>
      </c>
      <c r="U5694">
        <v>-1.006551856578332</v>
      </c>
      <c r="V5694">
        <v>0.2094661248883162</v>
      </c>
      <c r="W5694">
        <v>0.53382875110217309</v>
      </c>
      <c r="X5694">
        <v>0.66316406129677774</v>
      </c>
      <c r="Y5694" t="str">
        <f t="shared" si="352"/>
        <v>37-48</v>
      </c>
      <c r="Z5694" s="20">
        <f t="shared" si="353"/>
        <v>0.46240072202166066</v>
      </c>
      <c r="AA5694" t="str">
        <f t="shared" si="354"/>
        <v>40%-60%</v>
      </c>
      <c r="AB5694">
        <f t="shared" si="355"/>
        <v>1.6892777523781383E-4</v>
      </c>
    </row>
    <row r="5695" spans="1:28" x14ac:dyDescent="0.25">
      <c r="A5695" t="s">
        <v>12195</v>
      </c>
      <c r="B5695" t="s">
        <v>12196</v>
      </c>
      <c r="C5695" t="s">
        <v>77</v>
      </c>
      <c r="D5695" t="s">
        <v>215</v>
      </c>
      <c r="E5695">
        <v>236</v>
      </c>
      <c r="F5695" t="s">
        <v>87</v>
      </c>
      <c r="G5695">
        <v>2018</v>
      </c>
      <c r="H5695" t="s">
        <v>15</v>
      </c>
      <c r="J5695" t="s">
        <v>80</v>
      </c>
      <c r="K5695">
        <v>84</v>
      </c>
      <c r="L5695" s="18">
        <v>42807</v>
      </c>
      <c r="M5695" s="18">
        <v>45364</v>
      </c>
      <c r="N5695" s="18">
        <v>44232</v>
      </c>
      <c r="O5695">
        <v>33390000</v>
      </c>
      <c r="P5695">
        <v>30051000</v>
      </c>
      <c r="Q5695">
        <v>3339000</v>
      </c>
      <c r="R5695">
        <v>645207</v>
      </c>
      <c r="S5695" t="s">
        <v>710</v>
      </c>
      <c r="T5695">
        <v>0.6777320620446341</v>
      </c>
      <c r="U5695">
        <v>0.79032357974038436</v>
      </c>
      <c r="V5695">
        <v>1.118477759689168</v>
      </c>
      <c r="W5695">
        <v>-0.39640545411989758</v>
      </c>
      <c r="X5695">
        <v>2.0554258544273512</v>
      </c>
      <c r="Y5695" t="str">
        <f t="shared" si="352"/>
        <v>&gt;72</v>
      </c>
      <c r="Z5695" s="20">
        <f t="shared" si="353"/>
        <v>0.9</v>
      </c>
      <c r="AA5695" t="str">
        <f t="shared" si="354"/>
        <v>80%-100%</v>
      </c>
      <c r="AB5695">
        <f t="shared" si="355"/>
        <v>1.33790355066622E-4</v>
      </c>
    </row>
    <row r="5696" spans="1:28" x14ac:dyDescent="0.25">
      <c r="A5696" t="s">
        <v>12197</v>
      </c>
      <c r="B5696" t="s">
        <v>12198</v>
      </c>
      <c r="C5696" t="s">
        <v>77</v>
      </c>
      <c r="D5696" t="s">
        <v>254</v>
      </c>
      <c r="E5696">
        <v>38</v>
      </c>
      <c r="F5696" t="s">
        <v>12</v>
      </c>
      <c r="G5696">
        <v>2020</v>
      </c>
      <c r="H5696" t="s">
        <v>12</v>
      </c>
      <c r="I5696" t="s">
        <v>84</v>
      </c>
      <c r="J5696" t="s">
        <v>80</v>
      </c>
      <c r="K5696">
        <v>72</v>
      </c>
      <c r="L5696" s="18">
        <v>43822</v>
      </c>
      <c r="M5696" s="18">
        <v>46014</v>
      </c>
      <c r="N5696" s="18">
        <v>44181</v>
      </c>
      <c r="O5696">
        <v>77270000</v>
      </c>
      <c r="P5696">
        <v>38635000</v>
      </c>
      <c r="Q5696">
        <v>38635000</v>
      </c>
      <c r="R5696">
        <v>949962</v>
      </c>
      <c r="S5696" t="s">
        <v>331</v>
      </c>
      <c r="T5696">
        <v>-2.3300331549320341</v>
      </c>
      <c r="U5696">
        <v>-0.85216124758390532</v>
      </c>
      <c r="V5696">
        <v>0.13042163490563341</v>
      </c>
      <c r="W5696">
        <v>1.362901687927816</v>
      </c>
      <c r="X5696">
        <v>-0.57440197704150942</v>
      </c>
      <c r="Y5696" t="str">
        <f t="shared" si="352"/>
        <v>61-72</v>
      </c>
      <c r="Z5696" s="20">
        <f t="shared" si="353"/>
        <v>0.5</v>
      </c>
      <c r="AA5696" t="str">
        <f t="shared" si="354"/>
        <v>40%-60%</v>
      </c>
      <c r="AB5696">
        <f t="shared" si="355"/>
        <v>1.96984461234609E-4</v>
      </c>
    </row>
    <row r="5697" spans="1:28" x14ac:dyDescent="0.25">
      <c r="A5697" t="s">
        <v>12199</v>
      </c>
      <c r="B5697" t="s">
        <v>12200</v>
      </c>
      <c r="C5697" t="s">
        <v>77</v>
      </c>
      <c r="D5697" t="s">
        <v>209</v>
      </c>
      <c r="E5697">
        <v>49</v>
      </c>
      <c r="F5697" t="s">
        <v>79</v>
      </c>
      <c r="G5697">
        <v>2019</v>
      </c>
      <c r="H5697" t="s">
        <v>13</v>
      </c>
      <c r="J5697" t="s">
        <v>80</v>
      </c>
      <c r="K5697">
        <v>60</v>
      </c>
      <c r="L5697" s="18">
        <v>43418</v>
      </c>
      <c r="M5697" s="18">
        <v>45244</v>
      </c>
      <c r="N5697" s="18">
        <v>43753</v>
      </c>
      <c r="O5697">
        <v>44000000</v>
      </c>
      <c r="P5697">
        <v>37075000</v>
      </c>
      <c r="Q5697">
        <v>6925000</v>
      </c>
      <c r="R5697">
        <v>913015</v>
      </c>
      <c r="S5697" t="s">
        <v>563</v>
      </c>
      <c r="T5697">
        <v>0.16835246884697261</v>
      </c>
      <c r="U5697">
        <v>0.55468300082028033</v>
      </c>
      <c r="V5697">
        <v>0.32803285986234038</v>
      </c>
      <c r="W5697">
        <v>0.15021409327481219</v>
      </c>
      <c r="X5697">
        <v>-0.80644560922993824</v>
      </c>
      <c r="Y5697" t="str">
        <f t="shared" si="352"/>
        <v>49-60</v>
      </c>
      <c r="Z5697" s="20">
        <f t="shared" si="353"/>
        <v>0.8426136363636364</v>
      </c>
      <c r="AA5697" t="str">
        <f t="shared" si="354"/>
        <v>80%-100%</v>
      </c>
      <c r="AB5697">
        <f t="shared" si="355"/>
        <v>1.893231180553712E-4</v>
      </c>
    </row>
    <row r="5698" spans="1:28" x14ac:dyDescent="0.25">
      <c r="A5698" t="s">
        <v>12201</v>
      </c>
      <c r="B5698" t="s">
        <v>12202</v>
      </c>
      <c r="C5698" t="s">
        <v>77</v>
      </c>
      <c r="D5698" t="s">
        <v>3791</v>
      </c>
      <c r="E5698">
        <v>60</v>
      </c>
      <c r="F5698" t="s">
        <v>9</v>
      </c>
      <c r="G5698">
        <v>2017</v>
      </c>
      <c r="H5698" t="s">
        <v>9</v>
      </c>
      <c r="J5698" t="s">
        <v>80</v>
      </c>
      <c r="K5698">
        <v>72</v>
      </c>
      <c r="L5698" s="18">
        <v>43371</v>
      </c>
      <c r="M5698" s="18">
        <v>45563</v>
      </c>
      <c r="N5698" s="18">
        <v>43887</v>
      </c>
      <c r="O5698">
        <v>109970000</v>
      </c>
      <c r="P5698">
        <v>54985000</v>
      </c>
      <c r="Q5698">
        <v>54985000</v>
      </c>
      <c r="R5698">
        <v>1400669</v>
      </c>
      <c r="S5698" t="s">
        <v>189</v>
      </c>
      <c r="T5698">
        <v>-0.18336201217046039</v>
      </c>
      <c r="U5698">
        <v>-0.85216124758390532</v>
      </c>
      <c r="V5698">
        <v>0.32803285986234038</v>
      </c>
      <c r="W5698">
        <v>1.3089792810694869</v>
      </c>
      <c r="X5698">
        <v>0.1217289195237771</v>
      </c>
      <c r="Y5698" t="str">
        <f t="shared" si="352"/>
        <v>61-72</v>
      </c>
      <c r="Z5698" s="20">
        <f t="shared" si="353"/>
        <v>0.5</v>
      </c>
      <c r="AA5698" t="str">
        <f t="shared" si="354"/>
        <v>40%-60%</v>
      </c>
      <c r="AB5698">
        <f t="shared" si="355"/>
        <v>2.9044322650065849E-4</v>
      </c>
    </row>
    <row r="5699" spans="1:28" x14ac:dyDescent="0.25">
      <c r="A5699" t="s">
        <v>12203</v>
      </c>
      <c r="B5699" t="s">
        <v>12204</v>
      </c>
      <c r="C5699" t="s">
        <v>77</v>
      </c>
      <c r="D5699" t="s">
        <v>383</v>
      </c>
      <c r="E5699">
        <v>252</v>
      </c>
      <c r="F5699" t="s">
        <v>117</v>
      </c>
      <c r="G5699">
        <v>2019</v>
      </c>
      <c r="H5699" t="s">
        <v>14</v>
      </c>
      <c r="J5699" t="s">
        <v>80</v>
      </c>
      <c r="K5699">
        <v>48</v>
      </c>
      <c r="L5699" s="18">
        <v>43360</v>
      </c>
      <c r="M5699" s="18">
        <v>44821</v>
      </c>
      <c r="N5699" s="18">
        <v>44547</v>
      </c>
      <c r="O5699">
        <v>44000000</v>
      </c>
      <c r="P5699">
        <v>10000000</v>
      </c>
      <c r="Q5699">
        <v>34000000</v>
      </c>
      <c r="R5699">
        <v>405411</v>
      </c>
      <c r="S5699" t="s">
        <v>403</v>
      </c>
      <c r="T5699">
        <v>0.70198823314928471</v>
      </c>
      <c r="U5699">
        <v>-1.972037266214103</v>
      </c>
      <c r="V5699">
        <v>-1.74081833757691</v>
      </c>
      <c r="W5699">
        <v>-0.11183153178679579</v>
      </c>
      <c r="X5699">
        <v>-0.4197062222492236</v>
      </c>
      <c r="Y5699" t="str">
        <f t="shared" ref="Y5699:Y5739" si="356">IF(K5699&lt;=24,"&lt;=24",IF(AND(K5699&gt;=25,K5699&lt;=36),"25-36",IF(AND(K5699&gt;=37,K5699&lt;=48),"37-48",IF(AND(K5699&gt;=49,K5699&lt;=60),"49-60",IF(AND(K5699&gt;=61,K5699&lt;=72),"61-72","&gt;72")))))</f>
        <v>37-48</v>
      </c>
      <c r="Z5699" s="20">
        <f t="shared" ref="Z5699:Z5739" si="357">IF(P5699/O5699&gt;0.2,P5699/O5699,0.2)</f>
        <v>0.22727272727272727</v>
      </c>
      <c r="AA5699" t="str">
        <f t="shared" ref="AA5699:AA5739" si="358">IF(Z5699&lt;=0.2,"20%",IF(AND(Z5699&gt;0.2,Z5699&lt;=0.4),"20%-40%",IF(AND(Z5699&gt;0.4,Z5699&lt;=0.6),"40%-60%",IF(AND(Z5699&gt;0.6,Z5699&lt;=0.8),"60%-80%","80%-100%"))))</f>
        <v>20%-40%</v>
      </c>
      <c r="AB5699">
        <f t="shared" ref="AB5699:AB5739" si="359">R5699/SUM($R$2:$R$5739)</f>
        <v>8.4066170450590726E-5</v>
      </c>
    </row>
    <row r="5700" spans="1:28" x14ac:dyDescent="0.25">
      <c r="A5700" t="s">
        <v>12205</v>
      </c>
      <c r="B5700" t="s">
        <v>12206</v>
      </c>
      <c r="C5700" t="s">
        <v>77</v>
      </c>
      <c r="D5700" t="s">
        <v>181</v>
      </c>
      <c r="E5700">
        <v>61</v>
      </c>
      <c r="F5700" t="s">
        <v>25</v>
      </c>
      <c r="G5700">
        <v>2020</v>
      </c>
      <c r="H5700" t="s">
        <v>25</v>
      </c>
      <c r="I5700" t="s">
        <v>84</v>
      </c>
      <c r="J5700" t="s">
        <v>80</v>
      </c>
      <c r="K5700">
        <v>84</v>
      </c>
      <c r="L5700" s="18">
        <v>43853</v>
      </c>
      <c r="M5700" s="18">
        <v>46410</v>
      </c>
      <c r="N5700" s="18">
        <v>44357</v>
      </c>
      <c r="O5700">
        <v>37070000</v>
      </c>
      <c r="P5700">
        <v>37070000</v>
      </c>
      <c r="Q5700">
        <v>0</v>
      </c>
      <c r="R5700">
        <v>961923</v>
      </c>
      <c r="S5700" t="s">
        <v>228</v>
      </c>
      <c r="T5700">
        <v>-0.61997309205417039</v>
      </c>
      <c r="U5700">
        <v>1.2009447865714571</v>
      </c>
      <c r="V5700">
        <v>0.28073915822712647</v>
      </c>
      <c r="W5700">
        <v>-0.49997933069692629</v>
      </c>
      <c r="X5700">
        <v>-1.11583711881451</v>
      </c>
      <c r="Y5700" t="str">
        <f t="shared" si="356"/>
        <v>&gt;72</v>
      </c>
      <c r="Z5700" s="20">
        <f t="shared" si="357"/>
        <v>1</v>
      </c>
      <c r="AA5700" t="str">
        <f t="shared" si="358"/>
        <v>80%-100%</v>
      </c>
      <c r="AB5700">
        <f t="shared" si="359"/>
        <v>1.9946469848707506E-4</v>
      </c>
    </row>
    <row r="5701" spans="1:28" x14ac:dyDescent="0.25">
      <c r="A5701" t="s">
        <v>12207</v>
      </c>
      <c r="B5701" t="s">
        <v>12208</v>
      </c>
      <c r="C5701" t="s">
        <v>77</v>
      </c>
      <c r="D5701" t="s">
        <v>457</v>
      </c>
      <c r="E5701">
        <v>46</v>
      </c>
      <c r="F5701" t="s">
        <v>95</v>
      </c>
      <c r="G5701">
        <v>2020</v>
      </c>
      <c r="H5701" t="s">
        <v>16</v>
      </c>
      <c r="I5701" t="s">
        <v>84</v>
      </c>
      <c r="J5701" t="s">
        <v>96</v>
      </c>
      <c r="K5701">
        <v>84</v>
      </c>
      <c r="L5701" s="18">
        <v>44362</v>
      </c>
      <c r="M5701" s="18">
        <v>46919</v>
      </c>
      <c r="N5701" s="18">
        <v>44544</v>
      </c>
      <c r="O5701">
        <v>39500000</v>
      </c>
      <c r="P5701">
        <v>40271000</v>
      </c>
      <c r="Q5701">
        <v>0</v>
      </c>
      <c r="R5701">
        <v>1004835</v>
      </c>
      <c r="S5701" t="s">
        <v>235</v>
      </c>
      <c r="T5701">
        <v>0.362401837684177</v>
      </c>
      <c r="U5701">
        <v>1.281093887955445</v>
      </c>
      <c r="V5701">
        <v>0.56516632981038883</v>
      </c>
      <c r="W5701">
        <v>-0.56133804052490388</v>
      </c>
      <c r="X5701">
        <v>0.97255557088134947</v>
      </c>
      <c r="Y5701" t="str">
        <f t="shared" si="356"/>
        <v>&gt;72</v>
      </c>
      <c r="Z5701" s="20">
        <f t="shared" si="357"/>
        <v>1.019518987341772</v>
      </c>
      <c r="AA5701" t="str">
        <f t="shared" si="358"/>
        <v>80%-100%</v>
      </c>
      <c r="AB5701">
        <f t="shared" si="359"/>
        <v>2.0836294620698337E-4</v>
      </c>
    </row>
    <row r="5702" spans="1:28" x14ac:dyDescent="0.25">
      <c r="A5702" t="s">
        <v>12209</v>
      </c>
      <c r="B5702" t="s">
        <v>12210</v>
      </c>
      <c r="C5702" t="s">
        <v>77</v>
      </c>
      <c r="D5702" t="s">
        <v>1028</v>
      </c>
      <c r="E5702">
        <v>15</v>
      </c>
      <c r="F5702" t="s">
        <v>17</v>
      </c>
      <c r="G5702">
        <v>2018</v>
      </c>
      <c r="H5702" t="s">
        <v>17</v>
      </c>
      <c r="J5702" t="s">
        <v>80</v>
      </c>
      <c r="K5702">
        <v>72</v>
      </c>
      <c r="L5702" s="18">
        <v>42741</v>
      </c>
      <c r="M5702" s="18">
        <v>45078</v>
      </c>
      <c r="N5702" s="18">
        <v>43454</v>
      </c>
      <c r="O5702">
        <v>57710000</v>
      </c>
      <c r="P5702">
        <v>47810000</v>
      </c>
      <c r="Q5702">
        <v>9900000</v>
      </c>
      <c r="R5702">
        <v>1164490</v>
      </c>
      <c r="S5702" t="s">
        <v>311</v>
      </c>
      <c r="T5702">
        <v>-2.569689999023184E-2</v>
      </c>
      <c r="U5702">
        <v>0.49653481470737448</v>
      </c>
      <c r="V5702">
        <v>0.92086653473246149</v>
      </c>
      <c r="W5702">
        <v>-0.24979594478440181</v>
      </c>
      <c r="X5702">
        <v>-0.57440197704150942</v>
      </c>
      <c r="Y5702" t="str">
        <f t="shared" si="356"/>
        <v>61-72</v>
      </c>
      <c r="Z5702" s="20">
        <f t="shared" si="357"/>
        <v>0.82845260786692076</v>
      </c>
      <c r="AA5702" t="str">
        <f t="shared" si="358"/>
        <v>80%-100%</v>
      </c>
      <c r="AB5702">
        <f t="shared" si="359"/>
        <v>2.4146906430266667E-4</v>
      </c>
    </row>
    <row r="5703" spans="1:28" x14ac:dyDescent="0.25">
      <c r="A5703" t="s">
        <v>12211</v>
      </c>
      <c r="B5703" t="s">
        <v>12212</v>
      </c>
      <c r="C5703" t="s">
        <v>77</v>
      </c>
      <c r="D5703" t="s">
        <v>508</v>
      </c>
      <c r="E5703">
        <v>38</v>
      </c>
      <c r="F5703" t="s">
        <v>95</v>
      </c>
      <c r="G5703">
        <v>2017</v>
      </c>
      <c r="H5703" t="s">
        <v>16</v>
      </c>
      <c r="J5703" t="s">
        <v>96</v>
      </c>
      <c r="K5703">
        <v>84</v>
      </c>
      <c r="L5703" s="18">
        <v>44088</v>
      </c>
      <c r="M5703" s="18">
        <v>46644</v>
      </c>
      <c r="N5703" s="18">
        <v>44145</v>
      </c>
      <c r="O5703">
        <v>45000000</v>
      </c>
      <c r="P5703">
        <v>45000000</v>
      </c>
      <c r="Q5703">
        <v>0</v>
      </c>
      <c r="R5703">
        <v>1039831</v>
      </c>
      <c r="S5703" t="s">
        <v>88</v>
      </c>
      <c r="T5703">
        <v>-0.31677095324603838</v>
      </c>
      <c r="U5703">
        <v>1.2009447865714571</v>
      </c>
      <c r="V5703">
        <v>1.395133474628558</v>
      </c>
      <c r="W5703">
        <v>-0.40390681021974201</v>
      </c>
      <c r="X5703">
        <v>-1.425228628399082</v>
      </c>
      <c r="Y5703" t="str">
        <f t="shared" si="356"/>
        <v>&gt;72</v>
      </c>
      <c r="Z5703" s="20">
        <f t="shared" si="357"/>
        <v>1</v>
      </c>
      <c r="AA5703" t="str">
        <f t="shared" si="358"/>
        <v>80%-100%</v>
      </c>
      <c r="AB5703">
        <f t="shared" si="359"/>
        <v>2.1561972932606223E-4</v>
      </c>
    </row>
    <row r="5704" spans="1:28" x14ac:dyDescent="0.25">
      <c r="A5704" t="s">
        <v>12213</v>
      </c>
      <c r="B5704" t="s">
        <v>12214</v>
      </c>
      <c r="C5704" t="s">
        <v>77</v>
      </c>
      <c r="D5704" t="s">
        <v>136</v>
      </c>
      <c r="E5704">
        <v>49</v>
      </c>
      <c r="F5704" t="s">
        <v>25</v>
      </c>
      <c r="G5704">
        <v>2021</v>
      </c>
      <c r="H5704" t="s">
        <v>25</v>
      </c>
      <c r="I5704" t="s">
        <v>84</v>
      </c>
      <c r="J5704" t="s">
        <v>80</v>
      </c>
      <c r="K5704">
        <v>72</v>
      </c>
      <c r="L5704" s="18">
        <v>43993</v>
      </c>
      <c r="M5704" s="18">
        <v>46332</v>
      </c>
      <c r="N5704" s="18">
        <v>44449</v>
      </c>
      <c r="O5704">
        <v>36150000</v>
      </c>
      <c r="P5704">
        <v>25305000</v>
      </c>
      <c r="Q5704">
        <v>10845000</v>
      </c>
      <c r="R5704">
        <v>623532</v>
      </c>
      <c r="S5704" t="s">
        <v>85</v>
      </c>
      <c r="T5704">
        <v>0.362401837684177</v>
      </c>
      <c r="U5704">
        <v>-3.091883392176074E-2</v>
      </c>
      <c r="V5704">
        <v>0.52564408481904745</v>
      </c>
      <c r="W5704">
        <v>-0.39063066120006262</v>
      </c>
      <c r="X5704">
        <v>2.0554258544273512</v>
      </c>
      <c r="Y5704" t="str">
        <f t="shared" si="356"/>
        <v>61-72</v>
      </c>
      <c r="Z5704" s="20">
        <f t="shared" si="357"/>
        <v>0.7</v>
      </c>
      <c r="AA5704" t="str">
        <f t="shared" si="358"/>
        <v>60%-80%</v>
      </c>
      <c r="AB5704">
        <f t="shared" si="359"/>
        <v>1.2929581928807491E-4</v>
      </c>
    </row>
    <row r="5705" spans="1:28" x14ac:dyDescent="0.25">
      <c r="A5705" t="s">
        <v>12215</v>
      </c>
      <c r="B5705" t="s">
        <v>12216</v>
      </c>
      <c r="C5705" t="s">
        <v>77</v>
      </c>
      <c r="D5705" t="s">
        <v>308</v>
      </c>
      <c r="E5705">
        <v>74</v>
      </c>
      <c r="F5705" t="s">
        <v>79</v>
      </c>
      <c r="G5705">
        <v>2017</v>
      </c>
      <c r="H5705" t="s">
        <v>13</v>
      </c>
      <c r="J5705" t="s">
        <v>80</v>
      </c>
      <c r="K5705">
        <v>84</v>
      </c>
      <c r="L5705" s="18">
        <v>42919</v>
      </c>
      <c r="M5705" s="18">
        <v>45358</v>
      </c>
      <c r="N5705" s="18">
        <v>43026</v>
      </c>
      <c r="O5705">
        <v>32890000</v>
      </c>
      <c r="P5705">
        <v>31197157</v>
      </c>
      <c r="Q5705">
        <v>1692843</v>
      </c>
      <c r="R5705">
        <v>694676</v>
      </c>
      <c r="S5705" t="s">
        <v>294</v>
      </c>
      <c r="T5705">
        <v>1.065830799719043</v>
      </c>
      <c r="U5705">
        <v>0.98959871310367542</v>
      </c>
      <c r="V5705">
        <v>0.6442108197930716</v>
      </c>
      <c r="W5705">
        <v>-0.57611456033566977</v>
      </c>
      <c r="X5705">
        <v>-0.1103147126646518</v>
      </c>
      <c r="Y5705" t="str">
        <f t="shared" si="356"/>
        <v>&gt;72</v>
      </c>
      <c r="Z5705" s="20">
        <f t="shared" si="357"/>
        <v>0.94853016114320465</v>
      </c>
      <c r="AA5705" t="str">
        <f t="shared" si="358"/>
        <v>80%-100%</v>
      </c>
      <c r="AB5705">
        <f t="shared" si="359"/>
        <v>1.4404826465965297E-4</v>
      </c>
    </row>
    <row r="5706" spans="1:28" x14ac:dyDescent="0.25">
      <c r="A5706" t="s">
        <v>12217</v>
      </c>
      <c r="B5706" t="s">
        <v>12218</v>
      </c>
      <c r="C5706" t="s">
        <v>77</v>
      </c>
      <c r="D5706" t="s">
        <v>402</v>
      </c>
      <c r="E5706">
        <v>38</v>
      </c>
      <c r="F5706" t="s">
        <v>79</v>
      </c>
      <c r="G5706">
        <v>2017</v>
      </c>
      <c r="H5706" t="s">
        <v>13</v>
      </c>
      <c r="J5706" t="s">
        <v>80</v>
      </c>
      <c r="K5706">
        <v>60</v>
      </c>
      <c r="L5706" s="18">
        <v>42980</v>
      </c>
      <c r="M5706" s="18">
        <v>44601</v>
      </c>
      <c r="N5706" s="18">
        <v>43580</v>
      </c>
      <c r="O5706">
        <v>38850000</v>
      </c>
      <c r="P5706">
        <v>9350000</v>
      </c>
      <c r="Q5706">
        <v>29500000</v>
      </c>
      <c r="R5706">
        <v>233189</v>
      </c>
      <c r="S5706" t="s">
        <v>336</v>
      </c>
      <c r="T5706">
        <v>1.2962644252132229</v>
      </c>
      <c r="U5706">
        <v>-1.917028341232053</v>
      </c>
      <c r="V5706">
        <v>0.52564408481904745</v>
      </c>
      <c r="W5706">
        <v>-0.54693021596760083</v>
      </c>
      <c r="X5706">
        <v>1.0499034482774929</v>
      </c>
      <c r="Y5706" t="str">
        <f t="shared" si="356"/>
        <v>49-60</v>
      </c>
      <c r="Z5706" s="20">
        <f t="shared" si="357"/>
        <v>0.24066924066924067</v>
      </c>
      <c r="AA5706" t="str">
        <f t="shared" si="358"/>
        <v>20%-40%</v>
      </c>
      <c r="AB5706">
        <f t="shared" si="359"/>
        <v>4.8354154724965036E-5</v>
      </c>
    </row>
    <row r="5707" spans="1:28" x14ac:dyDescent="0.25">
      <c r="A5707" t="s">
        <v>12219</v>
      </c>
      <c r="B5707" t="s">
        <v>12220</v>
      </c>
      <c r="C5707" t="s">
        <v>77</v>
      </c>
      <c r="D5707" t="s">
        <v>112</v>
      </c>
      <c r="E5707">
        <v>60</v>
      </c>
      <c r="F5707" t="s">
        <v>87</v>
      </c>
      <c r="G5707">
        <v>2019</v>
      </c>
      <c r="H5707" t="s">
        <v>15</v>
      </c>
      <c r="J5707" t="s">
        <v>80</v>
      </c>
      <c r="K5707">
        <v>60</v>
      </c>
      <c r="L5707" s="18">
        <v>43250</v>
      </c>
      <c r="M5707" s="18">
        <v>45053</v>
      </c>
      <c r="N5707" s="18">
        <v>43612</v>
      </c>
      <c r="O5707">
        <v>33240000</v>
      </c>
      <c r="P5707">
        <v>20600000</v>
      </c>
      <c r="Q5707">
        <v>12640000</v>
      </c>
      <c r="R5707">
        <v>520734</v>
      </c>
      <c r="S5707" t="s">
        <v>365</v>
      </c>
      <c r="T5707">
        <v>1.235623997451597</v>
      </c>
      <c r="U5707">
        <v>-0.36050288320735069</v>
      </c>
      <c r="V5707">
        <v>-0.3012245159918005</v>
      </c>
      <c r="W5707">
        <v>0.25563202695067427</v>
      </c>
      <c r="X5707">
        <v>0.89520769348520657</v>
      </c>
      <c r="Y5707" t="str">
        <f t="shared" si="356"/>
        <v>49-60</v>
      </c>
      <c r="Z5707" s="20">
        <f t="shared" si="357"/>
        <v>0.61973525872442836</v>
      </c>
      <c r="AA5707" t="str">
        <f t="shared" si="358"/>
        <v>60%-80%</v>
      </c>
      <c r="AB5707">
        <f t="shared" si="359"/>
        <v>1.079795891167677E-4</v>
      </c>
    </row>
    <row r="5708" spans="1:28" x14ac:dyDescent="0.25">
      <c r="A5708" t="s">
        <v>12221</v>
      </c>
      <c r="B5708" t="s">
        <v>12222</v>
      </c>
      <c r="C5708" t="s">
        <v>77</v>
      </c>
      <c r="D5708" t="s">
        <v>231</v>
      </c>
      <c r="E5708">
        <v>49</v>
      </c>
      <c r="F5708" t="s">
        <v>117</v>
      </c>
      <c r="G5708">
        <v>2020</v>
      </c>
      <c r="H5708" t="s">
        <v>14</v>
      </c>
      <c r="I5708" t="s">
        <v>84</v>
      </c>
      <c r="J5708" t="s">
        <v>80</v>
      </c>
      <c r="K5708">
        <v>84</v>
      </c>
      <c r="L5708" s="18">
        <v>43706</v>
      </c>
      <c r="M5708" s="18">
        <v>46263</v>
      </c>
      <c r="N5708" s="18">
        <v>44043</v>
      </c>
      <c r="O5708">
        <v>49190000</v>
      </c>
      <c r="P5708">
        <v>44900000</v>
      </c>
      <c r="Q5708">
        <v>4290000</v>
      </c>
      <c r="R5708">
        <v>921600</v>
      </c>
      <c r="S5708" t="s">
        <v>118</v>
      </c>
      <c r="T5708">
        <v>0.2168648110562737</v>
      </c>
      <c r="U5708">
        <v>0.84283033702778898</v>
      </c>
      <c r="V5708">
        <v>0.57188005261155817</v>
      </c>
      <c r="W5708">
        <v>-0.92350441580352183</v>
      </c>
      <c r="X5708">
        <v>-1.270532873606796</v>
      </c>
      <c r="Y5708" t="str">
        <f t="shared" si="356"/>
        <v>&gt;72</v>
      </c>
      <c r="Z5708" s="20">
        <f t="shared" si="357"/>
        <v>0.91278715186013415</v>
      </c>
      <c r="AA5708" t="str">
        <f t="shared" si="358"/>
        <v>80%-100%</v>
      </c>
      <c r="AB5708">
        <f t="shared" si="359"/>
        <v>1.9110330673628592E-4</v>
      </c>
    </row>
    <row r="5709" spans="1:28" x14ac:dyDescent="0.25">
      <c r="A5709" t="s">
        <v>12223</v>
      </c>
      <c r="B5709" t="s">
        <v>12224</v>
      </c>
      <c r="C5709" t="s">
        <v>77</v>
      </c>
      <c r="D5709" t="s">
        <v>256</v>
      </c>
      <c r="E5709">
        <v>48</v>
      </c>
      <c r="F5709" t="s">
        <v>87</v>
      </c>
      <c r="G5709">
        <v>2017</v>
      </c>
      <c r="H5709" t="s">
        <v>15</v>
      </c>
      <c r="J5709" t="s">
        <v>80</v>
      </c>
      <c r="K5709">
        <v>72</v>
      </c>
      <c r="L5709" s="18">
        <v>42991</v>
      </c>
      <c r="M5709" s="18">
        <v>45182</v>
      </c>
      <c r="N5709" s="18">
        <v>44029</v>
      </c>
      <c r="O5709">
        <v>53000000</v>
      </c>
      <c r="P5709">
        <v>23000000</v>
      </c>
      <c r="Q5709">
        <v>30000000</v>
      </c>
      <c r="R5709">
        <v>548511</v>
      </c>
      <c r="S5709" t="s">
        <v>407</v>
      </c>
      <c r="T5709">
        <v>1.502441879602753</v>
      </c>
      <c r="U5709">
        <v>-1.123326195491217</v>
      </c>
      <c r="V5709">
        <v>0.48612183982770601</v>
      </c>
      <c r="W5709">
        <v>-0.78465879841473463</v>
      </c>
      <c r="X5709">
        <v>0.74051193869292065</v>
      </c>
      <c r="Y5709" t="str">
        <f t="shared" si="356"/>
        <v>61-72</v>
      </c>
      <c r="Z5709" s="20">
        <f t="shared" si="357"/>
        <v>0.43396226415094341</v>
      </c>
      <c r="AA5709" t="str">
        <f t="shared" si="358"/>
        <v>40%-60%</v>
      </c>
      <c r="AB5709">
        <f t="shared" si="359"/>
        <v>1.1373943780515075E-4</v>
      </c>
    </row>
    <row r="5710" spans="1:28" x14ac:dyDescent="0.25">
      <c r="A5710" t="s">
        <v>12225</v>
      </c>
      <c r="B5710" t="s">
        <v>12226</v>
      </c>
      <c r="C5710" t="s">
        <v>77</v>
      </c>
      <c r="D5710" t="s">
        <v>134</v>
      </c>
      <c r="E5710">
        <v>62</v>
      </c>
      <c r="F5710" t="s">
        <v>20</v>
      </c>
      <c r="G5710">
        <v>2021</v>
      </c>
      <c r="H5710" t="s">
        <v>20</v>
      </c>
      <c r="I5710" t="s">
        <v>84</v>
      </c>
      <c r="J5710" t="s">
        <v>80</v>
      </c>
      <c r="K5710">
        <v>72</v>
      </c>
      <c r="L5710" s="18">
        <v>44131</v>
      </c>
      <c r="M5710" s="18">
        <v>46322</v>
      </c>
      <c r="N5710" s="18">
        <v>44530</v>
      </c>
      <c r="O5710">
        <v>103180000</v>
      </c>
      <c r="P5710">
        <v>51590000</v>
      </c>
      <c r="Q5710">
        <v>51590000</v>
      </c>
      <c r="R5710">
        <v>1323351</v>
      </c>
      <c r="S5710" t="s">
        <v>190</v>
      </c>
      <c r="T5710">
        <v>-0.95955948751927811</v>
      </c>
      <c r="U5710">
        <v>-0.85216124758390532</v>
      </c>
      <c r="V5710">
        <v>0.24898836987965761</v>
      </c>
      <c r="W5710">
        <v>0.78203332700331429</v>
      </c>
      <c r="X5710">
        <v>-0.72909773183379534</v>
      </c>
      <c r="Y5710" t="str">
        <f t="shared" si="356"/>
        <v>61-72</v>
      </c>
      <c r="Z5710" s="20">
        <f t="shared" si="357"/>
        <v>0.5</v>
      </c>
      <c r="AA5710" t="str">
        <f t="shared" si="358"/>
        <v>40%-60%</v>
      </c>
      <c r="AB5710">
        <f t="shared" si="359"/>
        <v>2.7441053827340572E-4</v>
      </c>
    </row>
    <row r="5711" spans="1:28" x14ac:dyDescent="0.25">
      <c r="A5711" t="s">
        <v>12227</v>
      </c>
      <c r="B5711" t="s">
        <v>12228</v>
      </c>
      <c r="C5711" t="s">
        <v>77</v>
      </c>
      <c r="D5711" t="s">
        <v>130</v>
      </c>
      <c r="E5711">
        <v>59</v>
      </c>
      <c r="F5711" t="s">
        <v>87</v>
      </c>
      <c r="G5711">
        <v>2021</v>
      </c>
      <c r="H5711" t="s">
        <v>24</v>
      </c>
      <c r="I5711" t="s">
        <v>84</v>
      </c>
      <c r="J5711" t="s">
        <v>80</v>
      </c>
      <c r="K5711">
        <v>72</v>
      </c>
      <c r="L5711" s="18">
        <v>44287</v>
      </c>
      <c r="M5711" s="18">
        <v>46391</v>
      </c>
      <c r="N5711" s="18">
        <v>44540</v>
      </c>
      <c r="O5711">
        <v>50700000</v>
      </c>
      <c r="P5711">
        <v>20000000</v>
      </c>
      <c r="Q5711">
        <v>30700000</v>
      </c>
      <c r="R5711">
        <v>448473</v>
      </c>
      <c r="S5711" t="s">
        <v>252</v>
      </c>
      <c r="T5711">
        <v>-1.4407288855812889E-3</v>
      </c>
      <c r="U5711">
        <v>-1.2854597597232029</v>
      </c>
      <c r="V5711">
        <v>-1.13429020481729</v>
      </c>
      <c r="W5711">
        <v>-0.8076414718864271</v>
      </c>
      <c r="X5711">
        <v>0.27642467431606299</v>
      </c>
      <c r="Y5711" t="str">
        <f t="shared" si="356"/>
        <v>61-72</v>
      </c>
      <c r="Z5711" s="20">
        <f t="shared" si="357"/>
        <v>0.39447731755424065</v>
      </c>
      <c r="AA5711" t="str">
        <f t="shared" si="358"/>
        <v>20%-40%</v>
      </c>
      <c r="AB5711">
        <f t="shared" si="359"/>
        <v>9.299552222432982E-5</v>
      </c>
    </row>
    <row r="5712" spans="1:28" x14ac:dyDescent="0.25">
      <c r="A5712" t="s">
        <v>12229</v>
      </c>
      <c r="B5712" t="s">
        <v>12230</v>
      </c>
      <c r="C5712" t="s">
        <v>77</v>
      </c>
      <c r="D5712" t="s">
        <v>258</v>
      </c>
      <c r="E5712">
        <v>246</v>
      </c>
      <c r="F5712" t="s">
        <v>25</v>
      </c>
      <c r="G5712">
        <v>2020</v>
      </c>
      <c r="H5712" t="s">
        <v>25</v>
      </c>
      <c r="I5712" t="s">
        <v>84</v>
      </c>
      <c r="J5712" t="s">
        <v>80</v>
      </c>
      <c r="K5712">
        <v>72</v>
      </c>
      <c r="L5712" s="18">
        <v>43705</v>
      </c>
      <c r="M5712" s="18">
        <v>45897</v>
      </c>
      <c r="N5712" s="18">
        <v>43797</v>
      </c>
      <c r="O5712">
        <v>36690000</v>
      </c>
      <c r="P5712">
        <v>22790000</v>
      </c>
      <c r="Q5712">
        <v>13900000</v>
      </c>
      <c r="R5712">
        <v>491404</v>
      </c>
      <c r="S5712" t="s">
        <v>133</v>
      </c>
      <c r="T5712">
        <v>-0.65635734871114615</v>
      </c>
      <c r="U5712">
        <v>-0.35469292805157587</v>
      </c>
      <c r="V5712">
        <v>-0.96526462921792078</v>
      </c>
      <c r="W5712">
        <v>1.3860831717310791</v>
      </c>
      <c r="X5712">
        <v>1.281947080465921</v>
      </c>
      <c r="Y5712" t="str">
        <f t="shared" si="356"/>
        <v>61-72</v>
      </c>
      <c r="Z5712" s="20">
        <f t="shared" si="357"/>
        <v>0.6211501771599891</v>
      </c>
      <c r="AA5712" t="str">
        <f t="shared" si="358"/>
        <v>60%-80%</v>
      </c>
      <c r="AB5712">
        <f t="shared" si="359"/>
        <v>1.018977097910567E-4</v>
      </c>
    </row>
    <row r="5713" spans="1:28" x14ac:dyDescent="0.25">
      <c r="A5713" t="s">
        <v>12231</v>
      </c>
      <c r="B5713" t="s">
        <v>12232</v>
      </c>
      <c r="C5713" t="s">
        <v>77</v>
      </c>
      <c r="D5713" t="s">
        <v>165</v>
      </c>
      <c r="E5713">
        <v>220</v>
      </c>
      <c r="F5713" t="s">
        <v>117</v>
      </c>
      <c r="G5713">
        <v>2020</v>
      </c>
      <c r="H5713" t="s">
        <v>14</v>
      </c>
      <c r="I5713" t="s">
        <v>84</v>
      </c>
      <c r="J5713" t="s">
        <v>80</v>
      </c>
      <c r="K5713">
        <v>72</v>
      </c>
      <c r="L5713" s="18">
        <v>43593</v>
      </c>
      <c r="M5713" s="18">
        <v>45874</v>
      </c>
      <c r="N5713" s="18">
        <v>44071</v>
      </c>
      <c r="O5713">
        <v>48404310</v>
      </c>
      <c r="P5713">
        <v>29042586</v>
      </c>
      <c r="Q5713">
        <v>19361724</v>
      </c>
      <c r="R5713">
        <v>708152</v>
      </c>
      <c r="S5713" t="s">
        <v>300</v>
      </c>
      <c r="T5713">
        <v>0.13196821218999669</v>
      </c>
      <c r="U5713">
        <v>-0.44154004075283299</v>
      </c>
      <c r="V5713">
        <v>0.2094661248883162</v>
      </c>
      <c r="W5713">
        <v>3.2702583553198633E-2</v>
      </c>
      <c r="X5713">
        <v>-0.96114136402222416</v>
      </c>
      <c r="Y5713" t="str">
        <f t="shared" si="356"/>
        <v>61-72</v>
      </c>
      <c r="Z5713" s="20">
        <f t="shared" si="357"/>
        <v>0.6</v>
      </c>
      <c r="AA5713" t="str">
        <f t="shared" si="358"/>
        <v>40%-60%</v>
      </c>
      <c r="AB5713">
        <f t="shared" si="359"/>
        <v>1.4684265285580986E-4</v>
      </c>
    </row>
    <row r="5714" spans="1:28" x14ac:dyDescent="0.25">
      <c r="A5714" t="s">
        <v>12233</v>
      </c>
      <c r="B5714" t="s">
        <v>12234</v>
      </c>
      <c r="C5714" t="s">
        <v>77</v>
      </c>
      <c r="D5714" t="s">
        <v>299</v>
      </c>
      <c r="E5714">
        <v>7</v>
      </c>
      <c r="F5714" t="s">
        <v>17</v>
      </c>
      <c r="G5714">
        <v>2022</v>
      </c>
      <c r="H5714" t="s">
        <v>155</v>
      </c>
      <c r="I5714" t="s">
        <v>84</v>
      </c>
      <c r="J5714" t="s">
        <v>80</v>
      </c>
      <c r="K5714">
        <v>60</v>
      </c>
      <c r="L5714" s="18">
        <v>44483</v>
      </c>
      <c r="M5714" s="18">
        <v>46309</v>
      </c>
      <c r="N5714" s="18">
        <v>44547</v>
      </c>
      <c r="O5714">
        <v>74300000</v>
      </c>
      <c r="P5714">
        <v>41150000</v>
      </c>
      <c r="Q5714">
        <v>33150000</v>
      </c>
      <c r="R5714">
        <v>1025046</v>
      </c>
      <c r="S5714" t="s">
        <v>593</v>
      </c>
      <c r="T5714">
        <v>2.2815442219069261E-2</v>
      </c>
      <c r="U5714">
        <v>-0.63110003260082459</v>
      </c>
      <c r="V5714">
        <v>-0.22527857001643839</v>
      </c>
      <c r="W5714">
        <v>1.959247715283186</v>
      </c>
      <c r="X5714">
        <v>0.74051193869292065</v>
      </c>
      <c r="Y5714" t="str">
        <f t="shared" si="356"/>
        <v>49-60</v>
      </c>
      <c r="Z5714" s="20">
        <f t="shared" si="357"/>
        <v>0.55383580080753703</v>
      </c>
      <c r="AA5714" t="str">
        <f t="shared" si="358"/>
        <v>40%-60%</v>
      </c>
      <c r="AB5714">
        <f t="shared" si="359"/>
        <v>2.1255390642014208E-4</v>
      </c>
    </row>
    <row r="5715" spans="1:28" x14ac:dyDescent="0.25">
      <c r="A5715" t="s">
        <v>12235</v>
      </c>
      <c r="B5715" t="s">
        <v>12236</v>
      </c>
      <c r="C5715" t="s">
        <v>77</v>
      </c>
      <c r="D5715" t="s">
        <v>442</v>
      </c>
      <c r="E5715">
        <v>60</v>
      </c>
      <c r="F5715" t="s">
        <v>79</v>
      </c>
      <c r="G5715">
        <v>2020</v>
      </c>
      <c r="H5715" t="s">
        <v>26</v>
      </c>
      <c r="I5715" t="s">
        <v>84</v>
      </c>
      <c r="J5715" t="s">
        <v>80</v>
      </c>
      <c r="K5715">
        <v>84</v>
      </c>
      <c r="L5715" s="18">
        <v>43864</v>
      </c>
      <c r="M5715" s="18">
        <v>46448</v>
      </c>
      <c r="N5715" s="18">
        <v>44270</v>
      </c>
      <c r="O5715">
        <v>47724000</v>
      </c>
      <c r="P5715">
        <v>29705900</v>
      </c>
      <c r="Q5715">
        <v>18018100</v>
      </c>
      <c r="R5715">
        <v>654228</v>
      </c>
      <c r="S5715" t="s">
        <v>365</v>
      </c>
      <c r="T5715">
        <v>-0.2318743543797615</v>
      </c>
      <c r="U5715">
        <v>-0.34934730269242448</v>
      </c>
      <c r="V5715">
        <v>-0.18575632502509701</v>
      </c>
      <c r="W5715">
        <v>1.335268711358256</v>
      </c>
      <c r="X5715">
        <v>-0.18766259006079469</v>
      </c>
      <c r="Y5715" t="str">
        <f t="shared" si="356"/>
        <v>&gt;72</v>
      </c>
      <c r="Z5715" s="20">
        <f t="shared" si="357"/>
        <v>0.62245201575727094</v>
      </c>
      <c r="AA5715" t="str">
        <f t="shared" si="358"/>
        <v>60%-80%</v>
      </c>
      <c r="AB5715">
        <f t="shared" si="359"/>
        <v>1.3566095286400486E-4</v>
      </c>
    </row>
    <row r="5716" spans="1:28" x14ac:dyDescent="0.25">
      <c r="A5716" t="s">
        <v>12237</v>
      </c>
      <c r="B5716" t="s">
        <v>12238</v>
      </c>
      <c r="C5716" t="s">
        <v>77</v>
      </c>
      <c r="D5716" t="s">
        <v>100</v>
      </c>
      <c r="E5716">
        <v>236</v>
      </c>
      <c r="F5716" t="s">
        <v>87</v>
      </c>
      <c r="G5716">
        <v>2017</v>
      </c>
      <c r="H5716" t="s">
        <v>15</v>
      </c>
      <c r="J5716" t="s">
        <v>80</v>
      </c>
      <c r="K5716">
        <v>72</v>
      </c>
      <c r="L5716" s="18">
        <v>42759</v>
      </c>
      <c r="M5716" s="18">
        <v>44950</v>
      </c>
      <c r="N5716" s="18">
        <v>43441</v>
      </c>
      <c r="O5716">
        <v>34890000</v>
      </c>
      <c r="P5716">
        <v>31401000</v>
      </c>
      <c r="Q5716">
        <v>3489000</v>
      </c>
      <c r="R5716">
        <v>685346</v>
      </c>
      <c r="S5716" t="s">
        <v>578</v>
      </c>
      <c r="T5716">
        <v>0.35027375213185169</v>
      </c>
      <c r="U5716">
        <v>0.79032357974038436</v>
      </c>
      <c r="V5716">
        <v>0.2392220279198474</v>
      </c>
      <c r="W5716">
        <v>-0.28052012329651832</v>
      </c>
      <c r="X5716">
        <v>0.35377255171220601</v>
      </c>
      <c r="Y5716" t="str">
        <f t="shared" si="356"/>
        <v>61-72</v>
      </c>
      <c r="Z5716" s="20">
        <f t="shared" si="357"/>
        <v>0.9</v>
      </c>
      <c r="AA5716" t="str">
        <f t="shared" si="358"/>
        <v>80%-100%</v>
      </c>
      <c r="AB5716">
        <f t="shared" si="359"/>
        <v>1.4211359251137872E-4</v>
      </c>
    </row>
    <row r="5717" spans="1:28" x14ac:dyDescent="0.25">
      <c r="A5717" t="s">
        <v>1173</v>
      </c>
      <c r="B5717" t="s">
        <v>1174</v>
      </c>
      <c r="C5717" t="s">
        <v>77</v>
      </c>
      <c r="D5717" t="s">
        <v>610</v>
      </c>
      <c r="E5717">
        <v>48</v>
      </c>
      <c r="F5717" t="s">
        <v>87</v>
      </c>
      <c r="G5717">
        <v>2019</v>
      </c>
      <c r="H5717" t="s">
        <v>15</v>
      </c>
      <c r="I5717" t="s">
        <v>84</v>
      </c>
      <c r="J5717" t="s">
        <v>80</v>
      </c>
      <c r="K5717">
        <v>84</v>
      </c>
      <c r="L5717" s="18">
        <v>43511</v>
      </c>
      <c r="M5717" s="18">
        <v>46068</v>
      </c>
      <c r="N5717" s="18">
        <v>44231</v>
      </c>
      <c r="O5717">
        <v>37590000</v>
      </c>
      <c r="P5717">
        <v>27590000</v>
      </c>
      <c r="Q5717">
        <v>10000000</v>
      </c>
      <c r="R5717">
        <v>541956</v>
      </c>
      <c r="S5717" t="s">
        <v>178</v>
      </c>
      <c r="T5717">
        <v>1.17498356968997</v>
      </c>
      <c r="U5717">
        <v>0.10857658537147701</v>
      </c>
      <c r="V5717">
        <v>4.8618887445005601E-2</v>
      </c>
      <c r="W5717">
        <v>-0.66650903782899995</v>
      </c>
      <c r="X5717">
        <v>4.4381042127634142E-2</v>
      </c>
      <c r="Y5717" t="str">
        <f t="shared" si="356"/>
        <v>&gt;72</v>
      </c>
      <c r="Z5717" s="20">
        <f t="shared" si="357"/>
        <v>0.7339718010109072</v>
      </c>
      <c r="AA5717" t="str">
        <f t="shared" si="358"/>
        <v>60%-80%</v>
      </c>
      <c r="AB5717">
        <f t="shared" si="359"/>
        <v>1.1238019065274586E-4</v>
      </c>
    </row>
    <row r="5718" spans="1:28" x14ac:dyDescent="0.25">
      <c r="A5718" t="s">
        <v>12239</v>
      </c>
      <c r="B5718" t="s">
        <v>12240</v>
      </c>
      <c r="C5718" t="s">
        <v>77</v>
      </c>
      <c r="D5718" t="s">
        <v>254</v>
      </c>
      <c r="E5718">
        <v>38</v>
      </c>
      <c r="F5718" t="s">
        <v>79</v>
      </c>
      <c r="G5718">
        <v>2020</v>
      </c>
      <c r="H5718" t="s">
        <v>13</v>
      </c>
      <c r="I5718" t="s">
        <v>84</v>
      </c>
      <c r="J5718" t="s">
        <v>80</v>
      </c>
      <c r="K5718">
        <v>72</v>
      </c>
      <c r="L5718" s="18">
        <v>43794</v>
      </c>
      <c r="M5718" s="18">
        <v>45986</v>
      </c>
      <c r="N5718" s="18">
        <v>44217</v>
      </c>
      <c r="O5718">
        <v>46117350</v>
      </c>
      <c r="P5718">
        <v>23058675</v>
      </c>
      <c r="Q5718">
        <v>23058675</v>
      </c>
      <c r="R5718">
        <v>566969</v>
      </c>
      <c r="S5718" t="s">
        <v>184</v>
      </c>
      <c r="T5718">
        <v>0.16835246884697261</v>
      </c>
      <c r="U5718">
        <v>-0.85216124758390532</v>
      </c>
      <c r="V5718">
        <v>0.13042163490563341</v>
      </c>
      <c r="W5718">
        <v>-0.55563527071350061</v>
      </c>
      <c r="X5718">
        <v>-0.57440197704150942</v>
      </c>
      <c r="Y5718" t="str">
        <f t="shared" si="356"/>
        <v>61-72</v>
      </c>
      <c r="Z5718" s="20">
        <f t="shared" si="357"/>
        <v>0.5</v>
      </c>
      <c r="AA5718" t="str">
        <f t="shared" si="358"/>
        <v>40%-60%</v>
      </c>
      <c r="AB5718">
        <f t="shared" si="359"/>
        <v>1.1756689530920713E-4</v>
      </c>
    </row>
    <row r="5719" spans="1:28" x14ac:dyDescent="0.25">
      <c r="A5719" t="s">
        <v>12241</v>
      </c>
      <c r="B5719" t="s">
        <v>12242</v>
      </c>
      <c r="C5719" t="s">
        <v>77</v>
      </c>
      <c r="D5719" t="s">
        <v>231</v>
      </c>
      <c r="E5719">
        <v>76</v>
      </c>
      <c r="F5719" t="s">
        <v>17</v>
      </c>
      <c r="G5719">
        <v>2020</v>
      </c>
      <c r="H5719" t="s">
        <v>17</v>
      </c>
      <c r="I5719" t="s">
        <v>84</v>
      </c>
      <c r="J5719" t="s">
        <v>80</v>
      </c>
      <c r="K5719">
        <v>84</v>
      </c>
      <c r="L5719" s="18">
        <v>43533</v>
      </c>
      <c r="M5719" s="18">
        <v>46268</v>
      </c>
      <c r="N5719" s="18">
        <v>43746</v>
      </c>
      <c r="O5719">
        <v>55990000</v>
      </c>
      <c r="P5719">
        <v>38990000</v>
      </c>
      <c r="Q5719">
        <v>17000000</v>
      </c>
      <c r="R5719">
        <v>765753</v>
      </c>
      <c r="S5719" t="s">
        <v>413</v>
      </c>
      <c r="T5719">
        <v>1.0415746286143921</v>
      </c>
      <c r="U5719">
        <v>-4.5806511183183692E-2</v>
      </c>
      <c r="V5719">
        <v>4.6521718559029708E-2</v>
      </c>
      <c r="W5719">
        <v>-3.6449889556781787E-2</v>
      </c>
      <c r="X5719">
        <v>0.1217289195237771</v>
      </c>
      <c r="Y5719" t="str">
        <f t="shared" si="356"/>
        <v>&gt;72</v>
      </c>
      <c r="Z5719" s="20">
        <f t="shared" si="357"/>
        <v>0.69637435256295765</v>
      </c>
      <c r="AA5719" t="str">
        <f t="shared" si="358"/>
        <v>60%-80%</v>
      </c>
      <c r="AB5719">
        <f t="shared" si="359"/>
        <v>1.5878681688718659E-4</v>
      </c>
    </row>
    <row r="5720" spans="1:28" x14ac:dyDescent="0.25">
      <c r="A5720" t="s">
        <v>12243</v>
      </c>
      <c r="B5720" t="s">
        <v>12244</v>
      </c>
      <c r="C5720" t="s">
        <v>77</v>
      </c>
      <c r="D5720" t="s">
        <v>418</v>
      </c>
      <c r="E5720">
        <v>246</v>
      </c>
      <c r="F5720" t="s">
        <v>117</v>
      </c>
      <c r="G5720">
        <v>2018</v>
      </c>
      <c r="H5720" t="s">
        <v>14</v>
      </c>
      <c r="J5720" t="s">
        <v>80</v>
      </c>
      <c r="K5720">
        <v>24</v>
      </c>
      <c r="L5720" s="18">
        <v>43005</v>
      </c>
      <c r="M5720" s="18">
        <v>43735</v>
      </c>
      <c r="N5720" s="18">
        <v>43097</v>
      </c>
      <c r="O5720">
        <v>42850000</v>
      </c>
      <c r="P5720">
        <v>12850000</v>
      </c>
      <c r="Q5720">
        <v>30000000</v>
      </c>
      <c r="R5720">
        <v>631258</v>
      </c>
      <c r="S5720" t="s">
        <v>333</v>
      </c>
      <c r="T5720">
        <v>1.1628554841376451</v>
      </c>
      <c r="U5720">
        <v>-1.673882799177008</v>
      </c>
      <c r="V5720">
        <v>0.16994387989697479</v>
      </c>
      <c r="W5720">
        <v>1.6222592247166649</v>
      </c>
      <c r="X5720">
        <v>0.81785981608906366</v>
      </c>
      <c r="Y5720" t="str">
        <f t="shared" si="356"/>
        <v>&lt;=24</v>
      </c>
      <c r="Z5720" s="20">
        <f t="shared" si="357"/>
        <v>0.2998833138856476</v>
      </c>
      <c r="AA5720" t="str">
        <f t="shared" si="358"/>
        <v>20%-40%</v>
      </c>
      <c r="AB5720">
        <f t="shared" si="359"/>
        <v>1.3089788542071872E-4</v>
      </c>
    </row>
    <row r="5721" spans="1:28" x14ac:dyDescent="0.25">
      <c r="A5721" t="s">
        <v>12245</v>
      </c>
      <c r="B5721" t="s">
        <v>12246</v>
      </c>
      <c r="C5721" t="s">
        <v>77</v>
      </c>
      <c r="D5721" t="s">
        <v>212</v>
      </c>
      <c r="E5721">
        <v>236</v>
      </c>
      <c r="F5721" t="s">
        <v>87</v>
      </c>
      <c r="G5721">
        <v>2018</v>
      </c>
      <c r="H5721" t="s">
        <v>15</v>
      </c>
      <c r="J5721" t="s">
        <v>80</v>
      </c>
      <c r="K5721">
        <v>84</v>
      </c>
      <c r="L5721" s="18">
        <v>42998</v>
      </c>
      <c r="M5721" s="18">
        <v>45555</v>
      </c>
      <c r="N5721" s="18">
        <v>43346</v>
      </c>
      <c r="O5721">
        <v>32330000</v>
      </c>
      <c r="P5721">
        <v>18000000</v>
      </c>
      <c r="Q5721">
        <v>14330000</v>
      </c>
      <c r="R5721">
        <v>390211</v>
      </c>
      <c r="S5721" t="s">
        <v>196</v>
      </c>
      <c r="T5721">
        <v>0.90816568753881444</v>
      </c>
      <c r="U5721">
        <v>-0.61909910266122758</v>
      </c>
      <c r="V5721">
        <v>1.237044494663192</v>
      </c>
      <c r="W5721">
        <v>-0.80762188956662306</v>
      </c>
      <c r="X5721">
        <v>0.1217289195237771</v>
      </c>
      <c r="Y5721" t="str">
        <f t="shared" si="356"/>
        <v>&gt;72</v>
      </c>
      <c r="Z5721" s="20">
        <f t="shared" si="357"/>
        <v>0.55675842870399006</v>
      </c>
      <c r="AA5721" t="str">
        <f t="shared" si="358"/>
        <v>40%-60%</v>
      </c>
      <c r="AB5721">
        <f t="shared" si="359"/>
        <v>8.0914292995738787E-5</v>
      </c>
    </row>
    <row r="5722" spans="1:28" x14ac:dyDescent="0.25">
      <c r="A5722" t="s">
        <v>12247</v>
      </c>
      <c r="B5722" t="s">
        <v>12248</v>
      </c>
      <c r="C5722" t="s">
        <v>77</v>
      </c>
      <c r="D5722" t="s">
        <v>246</v>
      </c>
      <c r="E5722">
        <v>291</v>
      </c>
      <c r="F5722" t="s">
        <v>87</v>
      </c>
      <c r="G5722">
        <v>2020</v>
      </c>
      <c r="H5722" t="s">
        <v>15</v>
      </c>
      <c r="I5722" t="s">
        <v>84</v>
      </c>
      <c r="J5722" t="s">
        <v>80</v>
      </c>
      <c r="K5722">
        <v>24</v>
      </c>
      <c r="L5722" s="18">
        <v>43598</v>
      </c>
      <c r="M5722" s="18">
        <v>44329</v>
      </c>
      <c r="N5722" s="18">
        <v>44257</v>
      </c>
      <c r="O5722">
        <v>36660350</v>
      </c>
      <c r="P5722">
        <v>5660350</v>
      </c>
      <c r="Q5722">
        <v>31000000</v>
      </c>
      <c r="R5722">
        <v>388682</v>
      </c>
      <c r="S5722" t="s">
        <v>343</v>
      </c>
      <c r="T5722">
        <v>-3.7824985542557123E-2</v>
      </c>
      <c r="U5722">
        <v>-2.2712690389275481</v>
      </c>
      <c r="V5722">
        <v>-1.094767959825949</v>
      </c>
      <c r="W5722">
        <v>-0.89058952334648178</v>
      </c>
      <c r="X5722">
        <v>-3.2966835268508812E-2</v>
      </c>
      <c r="Y5722" t="str">
        <f t="shared" si="356"/>
        <v>&lt;=24</v>
      </c>
      <c r="Z5722" s="20">
        <f t="shared" si="357"/>
        <v>0.2</v>
      </c>
      <c r="AA5722" t="str">
        <f t="shared" si="358"/>
        <v>20%</v>
      </c>
      <c r="AB5722">
        <f t="shared" si="359"/>
        <v>8.0597239007023755E-5</v>
      </c>
    </row>
    <row r="5723" spans="1:28" x14ac:dyDescent="0.25">
      <c r="A5723" t="s">
        <v>12249</v>
      </c>
      <c r="B5723" t="s">
        <v>12250</v>
      </c>
      <c r="C5723" t="s">
        <v>77</v>
      </c>
      <c r="D5723" t="s">
        <v>549</v>
      </c>
      <c r="E5723">
        <v>87</v>
      </c>
      <c r="F5723" t="s">
        <v>79</v>
      </c>
      <c r="G5723">
        <v>2017</v>
      </c>
      <c r="H5723" t="s">
        <v>13</v>
      </c>
      <c r="J5723" t="s">
        <v>80</v>
      </c>
      <c r="K5723">
        <v>60</v>
      </c>
      <c r="L5723" s="18">
        <v>42412</v>
      </c>
      <c r="M5723" s="18">
        <v>44532</v>
      </c>
      <c r="N5723" s="18">
        <v>44469</v>
      </c>
      <c r="O5723">
        <v>37940000</v>
      </c>
      <c r="P5723">
        <v>33940000</v>
      </c>
      <c r="Q5723">
        <v>4000000</v>
      </c>
      <c r="R5723">
        <v>706518</v>
      </c>
      <c r="S5723" t="s">
        <v>1150</v>
      </c>
      <c r="T5723">
        <v>1.502441879602753</v>
      </c>
      <c r="U5723">
        <v>0.76802838506268223</v>
      </c>
      <c r="V5723">
        <v>-0.47279449420146719</v>
      </c>
      <c r="W5723">
        <v>-0.38212861536785991</v>
      </c>
      <c r="X5723">
        <v>1.436642835258207</v>
      </c>
      <c r="Y5723" t="str">
        <f t="shared" si="356"/>
        <v>49-60</v>
      </c>
      <c r="Z5723" s="20">
        <f t="shared" si="357"/>
        <v>0.89457037427517128</v>
      </c>
      <c r="AA5723" t="str">
        <f t="shared" si="358"/>
        <v>80%-100%</v>
      </c>
      <c r="AB5723">
        <f t="shared" si="359"/>
        <v>1.4650382602941328E-4</v>
      </c>
    </row>
    <row r="5724" spans="1:28" x14ac:dyDescent="0.25">
      <c r="A5724" t="s">
        <v>12251</v>
      </c>
      <c r="B5724" t="s">
        <v>12252</v>
      </c>
      <c r="C5724" t="s">
        <v>77</v>
      </c>
      <c r="D5724" t="s">
        <v>436</v>
      </c>
      <c r="E5724">
        <v>87</v>
      </c>
      <c r="F5724" t="s">
        <v>12</v>
      </c>
      <c r="G5724">
        <v>2019</v>
      </c>
      <c r="H5724" t="s">
        <v>12</v>
      </c>
      <c r="J5724" t="s">
        <v>80</v>
      </c>
      <c r="K5724">
        <v>84</v>
      </c>
      <c r="L5724" s="18">
        <v>43497</v>
      </c>
      <c r="M5724" s="18">
        <v>46024</v>
      </c>
      <c r="N5724" s="18">
        <v>43874</v>
      </c>
      <c r="O5724">
        <v>70990000</v>
      </c>
      <c r="P5724">
        <v>35867300</v>
      </c>
      <c r="Q5724">
        <v>35122700</v>
      </c>
      <c r="R5724">
        <v>833568</v>
      </c>
      <c r="S5724" t="s">
        <v>257</v>
      </c>
      <c r="T5724">
        <v>0.33814566657952638</v>
      </c>
      <c r="U5724">
        <v>-0.8306266264678035</v>
      </c>
      <c r="V5724">
        <v>1.185489993161002E-2</v>
      </c>
      <c r="W5724">
        <v>-0.18698183712014191</v>
      </c>
      <c r="X5724">
        <v>0.50846830650449182</v>
      </c>
      <c r="Y5724" t="str">
        <f t="shared" si="356"/>
        <v>&gt;72</v>
      </c>
      <c r="Z5724" s="20">
        <f t="shared" si="357"/>
        <v>0.50524440061980558</v>
      </c>
      <c r="AA5724" t="str">
        <f t="shared" si="358"/>
        <v>40%-60%</v>
      </c>
      <c r="AB5724">
        <f t="shared" si="359"/>
        <v>1.7284895962408028E-4</v>
      </c>
    </row>
    <row r="5725" spans="1:28" x14ac:dyDescent="0.25">
      <c r="A5725" t="s">
        <v>12253</v>
      </c>
      <c r="B5725" t="s">
        <v>12254</v>
      </c>
      <c r="C5725" t="s">
        <v>77</v>
      </c>
      <c r="D5725" t="s">
        <v>256</v>
      </c>
      <c r="E5725">
        <v>74</v>
      </c>
      <c r="F5725" t="s">
        <v>87</v>
      </c>
      <c r="G5725">
        <v>2018</v>
      </c>
      <c r="H5725" t="s">
        <v>15</v>
      </c>
      <c r="J5725" t="s">
        <v>80</v>
      </c>
      <c r="K5725">
        <v>60</v>
      </c>
      <c r="L5725" s="18">
        <v>42927</v>
      </c>
      <c r="M5725" s="18">
        <v>44872</v>
      </c>
      <c r="N5725" s="18">
        <v>43201</v>
      </c>
      <c r="O5725">
        <v>43025000</v>
      </c>
      <c r="P5725">
        <v>23025000</v>
      </c>
      <c r="Q5725">
        <v>20000000</v>
      </c>
      <c r="R5725">
        <v>610048</v>
      </c>
      <c r="S5725" t="s">
        <v>294</v>
      </c>
      <c r="T5725">
        <v>0.93242185864346494</v>
      </c>
      <c r="U5725">
        <v>-0.70781154965665449</v>
      </c>
      <c r="V5725">
        <v>0.48612183982770601</v>
      </c>
      <c r="W5725">
        <v>5.6570776164503712E-2</v>
      </c>
      <c r="X5725">
        <v>-0.96114136402222416</v>
      </c>
      <c r="Y5725" t="str">
        <f t="shared" si="356"/>
        <v>49-60</v>
      </c>
      <c r="Z5725" s="20">
        <f t="shared" si="357"/>
        <v>0.53515398024404415</v>
      </c>
      <c r="AA5725" t="str">
        <f t="shared" si="358"/>
        <v>40%-60%</v>
      </c>
      <c r="AB5725">
        <f t="shared" si="359"/>
        <v>1.2649977220904706E-4</v>
      </c>
    </row>
    <row r="5726" spans="1:28" x14ac:dyDescent="0.25">
      <c r="A5726" t="s">
        <v>12255</v>
      </c>
      <c r="B5726" t="s">
        <v>12256</v>
      </c>
      <c r="C5726" t="s">
        <v>77</v>
      </c>
      <c r="D5726" t="s">
        <v>216</v>
      </c>
      <c r="E5726">
        <v>60</v>
      </c>
      <c r="F5726" t="s">
        <v>117</v>
      </c>
      <c r="G5726">
        <v>2017</v>
      </c>
      <c r="H5726" t="s">
        <v>14</v>
      </c>
      <c r="J5726" t="s">
        <v>80</v>
      </c>
      <c r="K5726">
        <v>72</v>
      </c>
      <c r="L5726" s="18">
        <v>42723</v>
      </c>
      <c r="M5726" s="18">
        <v>44914</v>
      </c>
      <c r="N5726" s="18">
        <v>42893</v>
      </c>
      <c r="O5726">
        <v>48050000</v>
      </c>
      <c r="P5726">
        <v>48050000</v>
      </c>
      <c r="Q5726">
        <v>0</v>
      </c>
      <c r="R5726">
        <v>1051949</v>
      </c>
      <c r="S5726" t="s">
        <v>930</v>
      </c>
      <c r="T5726">
        <v>1.429673366288801</v>
      </c>
      <c r="U5726">
        <v>1.2009447865714571</v>
      </c>
      <c r="V5726">
        <v>0.28043203086129881</v>
      </c>
      <c r="W5726">
        <v>-1.9170317800218099E-2</v>
      </c>
      <c r="X5726">
        <v>2.287469486615779</v>
      </c>
      <c r="Y5726" t="str">
        <f t="shared" si="356"/>
        <v>61-72</v>
      </c>
      <c r="Z5726" s="20">
        <f t="shared" si="357"/>
        <v>1</v>
      </c>
      <c r="AA5726" t="str">
        <f t="shared" si="358"/>
        <v>80%-100%</v>
      </c>
      <c r="AB5726">
        <f t="shared" si="359"/>
        <v>2.1813252215487116E-4</v>
      </c>
    </row>
    <row r="5727" spans="1:28" x14ac:dyDescent="0.25">
      <c r="A5727" t="s">
        <v>12257</v>
      </c>
      <c r="B5727" t="s">
        <v>12258</v>
      </c>
      <c r="C5727" t="s">
        <v>77</v>
      </c>
      <c r="D5727" t="s">
        <v>246</v>
      </c>
      <c r="E5727">
        <v>246</v>
      </c>
      <c r="F5727" t="s">
        <v>117</v>
      </c>
      <c r="G5727">
        <v>2020</v>
      </c>
      <c r="H5727" t="s">
        <v>14</v>
      </c>
      <c r="I5727" t="s">
        <v>84</v>
      </c>
      <c r="J5727" t="s">
        <v>80</v>
      </c>
      <c r="K5727">
        <v>60</v>
      </c>
      <c r="L5727" s="18">
        <v>43629</v>
      </c>
      <c r="M5727" s="18">
        <v>45456</v>
      </c>
      <c r="N5727" s="18">
        <v>44112</v>
      </c>
      <c r="O5727">
        <v>50990000</v>
      </c>
      <c r="P5727">
        <v>30000000</v>
      </c>
      <c r="Q5727">
        <v>20990000</v>
      </c>
      <c r="R5727">
        <v>770569</v>
      </c>
      <c r="S5727" t="s">
        <v>182</v>
      </c>
      <c r="T5727">
        <v>0.89603760198648907</v>
      </c>
      <c r="U5727">
        <v>-0.48937471360195178</v>
      </c>
      <c r="V5727">
        <v>-2.7667345059731379E-2</v>
      </c>
      <c r="W5727">
        <v>-5.1425053747254632E-2</v>
      </c>
      <c r="X5727">
        <v>-0.49705409964536651</v>
      </c>
      <c r="Y5727" t="str">
        <f t="shared" si="356"/>
        <v>49-60</v>
      </c>
      <c r="Z5727" s="20">
        <f t="shared" si="357"/>
        <v>0.58835065699156697</v>
      </c>
      <c r="AA5727" t="str">
        <f t="shared" si="358"/>
        <v>40%-60%</v>
      </c>
      <c r="AB5727">
        <f t="shared" si="359"/>
        <v>1.5978546437551337E-4</v>
      </c>
    </row>
    <row r="5728" spans="1:28" x14ac:dyDescent="0.25">
      <c r="A5728" t="s">
        <v>12259</v>
      </c>
      <c r="B5728" t="s">
        <v>12260</v>
      </c>
      <c r="C5728" t="s">
        <v>77</v>
      </c>
      <c r="D5728" t="s">
        <v>116</v>
      </c>
      <c r="E5728">
        <v>84</v>
      </c>
      <c r="F5728" t="s">
        <v>87</v>
      </c>
      <c r="G5728">
        <v>2020</v>
      </c>
      <c r="H5728" t="s">
        <v>15</v>
      </c>
      <c r="I5728" t="s">
        <v>84</v>
      </c>
      <c r="J5728" t="s">
        <v>80</v>
      </c>
      <c r="K5728">
        <v>48</v>
      </c>
      <c r="L5728" s="18">
        <v>43542</v>
      </c>
      <c r="M5728" s="18">
        <v>45003</v>
      </c>
      <c r="N5728" s="18">
        <v>43935</v>
      </c>
      <c r="O5728">
        <v>34790000</v>
      </c>
      <c r="P5728">
        <v>10790000</v>
      </c>
      <c r="Q5728">
        <v>24000000</v>
      </c>
      <c r="R5728">
        <v>296390</v>
      </c>
      <c r="S5728" t="s">
        <v>208</v>
      </c>
      <c r="T5728">
        <v>-1.0201999152809049</v>
      </c>
      <c r="U5728">
        <v>-1.631739595131831</v>
      </c>
      <c r="V5728">
        <v>-1.5784688596014791</v>
      </c>
      <c r="W5728">
        <v>0.56056791093898384</v>
      </c>
      <c r="X5728">
        <v>-1.0384892414183671</v>
      </c>
      <c r="Y5728" t="str">
        <f t="shared" si="356"/>
        <v>37-48</v>
      </c>
      <c r="Z5728" s="20">
        <f t="shared" si="357"/>
        <v>0.31014659384880711</v>
      </c>
      <c r="AA5728" t="str">
        <f t="shared" si="358"/>
        <v>20%-40%</v>
      </c>
      <c r="AB5728">
        <f t="shared" si="359"/>
        <v>6.145953676602408E-5</v>
      </c>
    </row>
    <row r="5729" spans="1:28" x14ac:dyDescent="0.25">
      <c r="A5729" t="s">
        <v>12261</v>
      </c>
      <c r="B5729" t="s">
        <v>12262</v>
      </c>
      <c r="C5729" t="s">
        <v>77</v>
      </c>
      <c r="D5729" t="s">
        <v>78</v>
      </c>
      <c r="E5729">
        <v>60</v>
      </c>
      <c r="F5729" t="s">
        <v>17</v>
      </c>
      <c r="G5729">
        <v>2017</v>
      </c>
      <c r="H5729" t="s">
        <v>17</v>
      </c>
      <c r="J5729" t="s">
        <v>80</v>
      </c>
      <c r="K5729">
        <v>84</v>
      </c>
      <c r="L5729" s="18">
        <v>42716</v>
      </c>
      <c r="M5729" s="18">
        <v>45272</v>
      </c>
      <c r="N5729" s="18">
        <v>43651</v>
      </c>
      <c r="O5729">
        <v>56550000</v>
      </c>
      <c r="P5729">
        <v>28275000</v>
      </c>
      <c r="Q5729">
        <v>28275000</v>
      </c>
      <c r="R5729">
        <v>654132</v>
      </c>
      <c r="S5729" t="s">
        <v>228</v>
      </c>
      <c r="T5729">
        <v>1.393289109631825</v>
      </c>
      <c r="U5729">
        <v>-0.85216124758390532</v>
      </c>
      <c r="V5729">
        <v>0.92086653473246149</v>
      </c>
      <c r="W5729">
        <v>-0.54707115888463098</v>
      </c>
      <c r="X5729">
        <v>1.5139907126543499</v>
      </c>
      <c r="Y5729" t="str">
        <f t="shared" si="356"/>
        <v>&gt;72</v>
      </c>
      <c r="Z5729" s="20">
        <f t="shared" si="357"/>
        <v>0.5</v>
      </c>
      <c r="AA5729" t="str">
        <f t="shared" si="358"/>
        <v>40%-60%</v>
      </c>
      <c r="AB5729">
        <f t="shared" si="359"/>
        <v>1.3564104626955317E-4</v>
      </c>
    </row>
    <row r="5730" spans="1:28" x14ac:dyDescent="0.25">
      <c r="A5730" t="s">
        <v>12263</v>
      </c>
      <c r="B5730" t="s">
        <v>12264</v>
      </c>
      <c r="C5730" t="s">
        <v>77</v>
      </c>
      <c r="D5730" t="s">
        <v>112</v>
      </c>
      <c r="E5730">
        <v>51</v>
      </c>
      <c r="F5730" t="s">
        <v>87</v>
      </c>
      <c r="G5730">
        <v>2019</v>
      </c>
      <c r="H5730" t="s">
        <v>15</v>
      </c>
      <c r="J5730" t="s">
        <v>80</v>
      </c>
      <c r="K5730">
        <v>72</v>
      </c>
      <c r="L5730" s="18">
        <v>43213</v>
      </c>
      <c r="M5730" s="18">
        <v>45405</v>
      </c>
      <c r="N5730" s="18">
        <v>44027</v>
      </c>
      <c r="O5730">
        <v>36911250</v>
      </c>
      <c r="P5730">
        <v>26911250</v>
      </c>
      <c r="Q5730">
        <v>10000000</v>
      </c>
      <c r="R5730">
        <v>617340</v>
      </c>
      <c r="S5730" t="s">
        <v>261</v>
      </c>
      <c r="T5730">
        <v>-0.75338203312974839</v>
      </c>
      <c r="U5730">
        <v>8.8489351355709678E-2</v>
      </c>
      <c r="V5730">
        <v>-7.2161448948738702E-2</v>
      </c>
      <c r="W5730">
        <v>-0.54551552612325005</v>
      </c>
      <c r="X5730">
        <v>-1.5025765057952249</v>
      </c>
      <c r="Y5730" t="str">
        <f t="shared" si="356"/>
        <v>61-72</v>
      </c>
      <c r="Z5730" s="20">
        <f t="shared" si="357"/>
        <v>0.72907988756815334</v>
      </c>
      <c r="AA5730" t="str">
        <f t="shared" si="358"/>
        <v>60%-80%</v>
      </c>
      <c r="AB5730">
        <f t="shared" si="359"/>
        <v>1.2801184394594048E-4</v>
      </c>
    </row>
    <row r="5731" spans="1:28" x14ac:dyDescent="0.25">
      <c r="A5731" t="s">
        <v>12265</v>
      </c>
      <c r="B5731" t="s">
        <v>12266</v>
      </c>
      <c r="C5731" t="s">
        <v>77</v>
      </c>
      <c r="D5731" t="s">
        <v>373</v>
      </c>
      <c r="E5731">
        <v>38</v>
      </c>
      <c r="F5731" t="s">
        <v>117</v>
      </c>
      <c r="G5731">
        <v>2018</v>
      </c>
      <c r="H5731" t="s">
        <v>14</v>
      </c>
      <c r="J5731" t="s">
        <v>80</v>
      </c>
      <c r="K5731">
        <v>72</v>
      </c>
      <c r="L5731" s="18">
        <v>43115</v>
      </c>
      <c r="M5731" s="18">
        <v>45306</v>
      </c>
      <c r="N5731" s="18">
        <v>43766</v>
      </c>
      <c r="O5731">
        <v>43550000</v>
      </c>
      <c r="P5731">
        <v>39518989</v>
      </c>
      <c r="Q5731">
        <v>4031011</v>
      </c>
      <c r="R5731">
        <v>1014424</v>
      </c>
      <c r="S5731" t="s">
        <v>474</v>
      </c>
      <c r="T5731">
        <v>1.1992397407946209</v>
      </c>
      <c r="U5731">
        <v>0.82087162892063503</v>
      </c>
      <c r="V5731">
        <v>-0.7961825368082136</v>
      </c>
      <c r="W5731">
        <v>0.2529210373208558</v>
      </c>
      <c r="X5731">
        <v>1.5139907126543499</v>
      </c>
      <c r="Y5731" t="str">
        <f t="shared" si="356"/>
        <v>61-72</v>
      </c>
      <c r="Z5731" s="20">
        <f t="shared" si="357"/>
        <v>0.90743947187141216</v>
      </c>
      <c r="AA5731" t="str">
        <f t="shared" si="358"/>
        <v>80%-100%</v>
      </c>
      <c r="AB5731">
        <f t="shared" si="359"/>
        <v>2.1035132468820542E-4</v>
      </c>
    </row>
    <row r="5732" spans="1:28" x14ac:dyDescent="0.25">
      <c r="A5732" t="s">
        <v>12267</v>
      </c>
      <c r="B5732" t="s">
        <v>12268</v>
      </c>
      <c r="C5732" t="s">
        <v>77</v>
      </c>
      <c r="D5732" t="s">
        <v>93</v>
      </c>
      <c r="E5732">
        <v>77</v>
      </c>
      <c r="F5732" t="s">
        <v>79</v>
      </c>
      <c r="G5732">
        <v>2018</v>
      </c>
      <c r="H5732" t="s">
        <v>13</v>
      </c>
      <c r="J5732" t="s">
        <v>80</v>
      </c>
      <c r="K5732">
        <v>72</v>
      </c>
      <c r="L5732" s="18">
        <v>43068</v>
      </c>
      <c r="M5732" s="18">
        <v>45259</v>
      </c>
      <c r="N5732" s="18">
        <v>44088</v>
      </c>
      <c r="O5732">
        <v>33800000</v>
      </c>
      <c r="P5732">
        <v>28800000</v>
      </c>
      <c r="Q5732">
        <v>5000000</v>
      </c>
      <c r="R5732">
        <v>690585</v>
      </c>
      <c r="S5732" t="s">
        <v>666</v>
      </c>
      <c r="T5732">
        <v>-0.61997309205417039</v>
      </c>
      <c r="U5732">
        <v>0.59351696581543245</v>
      </c>
      <c r="V5732">
        <v>0.56516632981038883</v>
      </c>
      <c r="W5732">
        <v>-0.30438415051606849</v>
      </c>
      <c r="X5732">
        <v>-0.49705409964536651</v>
      </c>
      <c r="Y5732" t="str">
        <f t="shared" si="356"/>
        <v>61-72</v>
      </c>
      <c r="Z5732" s="20">
        <f t="shared" si="357"/>
        <v>0.85207100591715978</v>
      </c>
      <c r="AA5732" t="str">
        <f t="shared" si="358"/>
        <v>80%-100%</v>
      </c>
      <c r="AB5732">
        <f t="shared" si="359"/>
        <v>1.4319995343150827E-4</v>
      </c>
    </row>
    <row r="5733" spans="1:28" x14ac:dyDescent="0.25">
      <c r="A5733" t="s">
        <v>12269</v>
      </c>
      <c r="B5733" t="s">
        <v>12270</v>
      </c>
      <c r="C5733" t="s">
        <v>77</v>
      </c>
      <c r="D5733" t="s">
        <v>180</v>
      </c>
      <c r="E5733">
        <v>38</v>
      </c>
      <c r="F5733" t="s">
        <v>117</v>
      </c>
      <c r="G5733">
        <v>2017</v>
      </c>
      <c r="H5733" t="s">
        <v>14</v>
      </c>
      <c r="J5733" t="s">
        <v>80</v>
      </c>
      <c r="K5733">
        <v>48</v>
      </c>
      <c r="L5733" s="18">
        <v>42797</v>
      </c>
      <c r="M5733" s="18">
        <v>44258</v>
      </c>
      <c r="N5733" s="18">
        <v>42886</v>
      </c>
      <c r="O5733">
        <v>42250000</v>
      </c>
      <c r="P5733">
        <v>7000000</v>
      </c>
      <c r="Q5733">
        <v>35250000</v>
      </c>
      <c r="R5733">
        <v>168704</v>
      </c>
      <c r="S5733" t="s">
        <v>1047</v>
      </c>
      <c r="T5733">
        <v>-0.28038669658906262</v>
      </c>
      <c r="U5733">
        <v>-2.2249481224925201</v>
      </c>
      <c r="V5733">
        <v>-4.0309798789594762</v>
      </c>
      <c r="W5733">
        <v>-0.66062903142818397</v>
      </c>
      <c r="X5733">
        <v>-1.3478807510029389</v>
      </c>
      <c r="Y5733" t="str">
        <f t="shared" si="356"/>
        <v>37-48</v>
      </c>
      <c r="Z5733" s="20">
        <f t="shared" si="357"/>
        <v>0.2</v>
      </c>
      <c r="AA5733" t="str">
        <f t="shared" si="358"/>
        <v>20%</v>
      </c>
      <c r="AB5733">
        <f t="shared" si="359"/>
        <v>3.4982521983114567E-5</v>
      </c>
    </row>
    <row r="5734" spans="1:28" x14ac:dyDescent="0.25">
      <c r="A5734" t="s">
        <v>12271</v>
      </c>
      <c r="B5734" t="s">
        <v>12272</v>
      </c>
      <c r="C5734" t="s">
        <v>77</v>
      </c>
      <c r="D5734" t="s">
        <v>172</v>
      </c>
      <c r="E5734">
        <v>27</v>
      </c>
      <c r="F5734" t="s">
        <v>117</v>
      </c>
      <c r="G5734">
        <v>2022</v>
      </c>
      <c r="H5734" t="s">
        <v>29</v>
      </c>
      <c r="I5734" t="s">
        <v>84</v>
      </c>
      <c r="J5734" t="s">
        <v>80</v>
      </c>
      <c r="K5734">
        <v>84</v>
      </c>
      <c r="L5734" s="18">
        <v>44376</v>
      </c>
      <c r="M5734" s="18">
        <v>46933</v>
      </c>
      <c r="N5734" s="18">
        <v>44461</v>
      </c>
      <c r="O5734">
        <v>61724000</v>
      </c>
      <c r="P5734">
        <v>42224000</v>
      </c>
      <c r="Q5734">
        <v>19500000</v>
      </c>
      <c r="R5734">
        <v>860853</v>
      </c>
      <c r="S5734" t="s">
        <v>97</v>
      </c>
      <c r="T5734">
        <v>-0.207618183275111</v>
      </c>
      <c r="U5734">
        <v>-9.6299969634542917E-2</v>
      </c>
      <c r="V5734">
        <v>-1.2050996422223521</v>
      </c>
      <c r="W5734">
        <v>0.76818431215343586</v>
      </c>
      <c r="X5734">
        <v>-1.1931849962106531</v>
      </c>
      <c r="Y5734" t="str">
        <f t="shared" si="356"/>
        <v>&gt;72</v>
      </c>
      <c r="Z5734" s="20">
        <f t="shared" si="357"/>
        <v>0.68407750631844988</v>
      </c>
      <c r="AA5734" t="str">
        <f t="shared" si="358"/>
        <v>60%-80%</v>
      </c>
      <c r="AB5734">
        <f t="shared" si="359"/>
        <v>1.7850678701589838E-4</v>
      </c>
    </row>
    <row r="5735" spans="1:28" x14ac:dyDescent="0.25">
      <c r="A5735" t="s">
        <v>12273</v>
      </c>
      <c r="B5735" t="s">
        <v>12274</v>
      </c>
      <c r="C5735" t="s">
        <v>77</v>
      </c>
      <c r="D5735" t="s">
        <v>808</v>
      </c>
      <c r="E5735">
        <v>38</v>
      </c>
      <c r="F5735" t="s">
        <v>17</v>
      </c>
      <c r="G5735">
        <v>2021</v>
      </c>
      <c r="H5735" t="s">
        <v>110</v>
      </c>
      <c r="I5735" t="s">
        <v>84</v>
      </c>
      <c r="J5735" t="s">
        <v>80</v>
      </c>
      <c r="K5735">
        <v>72</v>
      </c>
      <c r="L5735" s="18">
        <v>44471</v>
      </c>
      <c r="M5735" s="18">
        <v>46428</v>
      </c>
      <c r="N5735" s="18">
        <v>44273</v>
      </c>
      <c r="O5735">
        <v>68437182</v>
      </c>
      <c r="P5735">
        <v>68437182</v>
      </c>
      <c r="Q5735">
        <v>0</v>
      </c>
      <c r="R5735">
        <v>1680156</v>
      </c>
      <c r="S5735" t="s">
        <v>118</v>
      </c>
      <c r="T5735">
        <v>-0.52294840763556816</v>
      </c>
      <c r="U5735">
        <v>1.2009447865714571</v>
      </c>
      <c r="V5735">
        <v>-0.1462340800337556</v>
      </c>
      <c r="W5735">
        <v>0.43182677056907448</v>
      </c>
      <c r="X5735">
        <v>-0.4197062222492236</v>
      </c>
      <c r="Y5735" t="str">
        <f t="shared" si="356"/>
        <v>61-72</v>
      </c>
      <c r="Z5735" s="20">
        <f t="shared" si="357"/>
        <v>1</v>
      </c>
      <c r="AA5735" t="str">
        <f t="shared" si="358"/>
        <v>80%-100%</v>
      </c>
      <c r="AB5735">
        <f t="shared" si="359"/>
        <v>3.4839775112067192E-4</v>
      </c>
    </row>
    <row r="5736" spans="1:28" x14ac:dyDescent="0.25">
      <c r="A5736" t="s">
        <v>12275</v>
      </c>
      <c r="B5736" t="s">
        <v>12276</v>
      </c>
      <c r="C5736" t="s">
        <v>77</v>
      </c>
      <c r="D5736" t="s">
        <v>439</v>
      </c>
      <c r="E5736">
        <v>61</v>
      </c>
      <c r="F5736" t="s">
        <v>87</v>
      </c>
      <c r="G5736">
        <v>2018</v>
      </c>
      <c r="H5736" t="s">
        <v>15</v>
      </c>
      <c r="J5736" t="s">
        <v>80</v>
      </c>
      <c r="K5736">
        <v>84</v>
      </c>
      <c r="L5736" s="18">
        <v>42862</v>
      </c>
      <c r="M5736" s="18">
        <v>45478</v>
      </c>
      <c r="N5736" s="18">
        <v>43315</v>
      </c>
      <c r="O5736">
        <v>33250000</v>
      </c>
      <c r="P5736">
        <v>31587500</v>
      </c>
      <c r="Q5736">
        <v>1662500</v>
      </c>
      <c r="R5736">
        <v>685473</v>
      </c>
      <c r="S5736" t="s">
        <v>872</v>
      </c>
      <c r="T5736">
        <v>1.308392510765549</v>
      </c>
      <c r="U5736">
        <v>0.99563418315592023</v>
      </c>
      <c r="V5736">
        <v>0.31063516761715187</v>
      </c>
      <c r="W5736">
        <v>-0.37337166747447942</v>
      </c>
      <c r="X5736">
        <v>-0.1103147126646518</v>
      </c>
      <c r="Y5736" t="str">
        <f t="shared" si="356"/>
        <v>&gt;72</v>
      </c>
      <c r="Z5736" s="20">
        <f t="shared" si="357"/>
        <v>0.95</v>
      </c>
      <c r="AA5736" t="str">
        <f t="shared" si="358"/>
        <v>80%-100%</v>
      </c>
      <c r="AB5736">
        <f t="shared" si="359"/>
        <v>1.4213992727695545E-4</v>
      </c>
    </row>
    <row r="5737" spans="1:28" x14ac:dyDescent="0.25">
      <c r="A5737" t="s">
        <v>12277</v>
      </c>
      <c r="B5737" t="s">
        <v>12278</v>
      </c>
      <c r="C5737" t="s">
        <v>77</v>
      </c>
      <c r="D5737" t="s">
        <v>204</v>
      </c>
      <c r="E5737">
        <v>74</v>
      </c>
      <c r="F5737" t="s">
        <v>79</v>
      </c>
      <c r="G5737">
        <v>2019</v>
      </c>
      <c r="H5737" t="s">
        <v>13</v>
      </c>
      <c r="J5737" t="s">
        <v>80</v>
      </c>
      <c r="K5737">
        <v>84</v>
      </c>
      <c r="L5737" s="18">
        <v>43202</v>
      </c>
      <c r="M5737" s="18">
        <v>45995</v>
      </c>
      <c r="N5737" s="18">
        <v>43942</v>
      </c>
      <c r="O5737">
        <v>34280000</v>
      </c>
      <c r="P5737">
        <v>17140000</v>
      </c>
      <c r="Q5737">
        <v>17140000</v>
      </c>
      <c r="R5737">
        <v>388554</v>
      </c>
      <c r="S5737" t="s">
        <v>303</v>
      </c>
      <c r="T5737">
        <v>0.33814566657952638</v>
      </c>
      <c r="U5737">
        <v>-0.85216124758390532</v>
      </c>
      <c r="V5737">
        <v>0.52564408481904745</v>
      </c>
      <c r="W5737">
        <v>0.28199713128885551</v>
      </c>
      <c r="X5737">
        <v>-0.1103147126646518</v>
      </c>
      <c r="Y5737" t="str">
        <f t="shared" si="356"/>
        <v>&gt;72</v>
      </c>
      <c r="Z5737" s="20">
        <f t="shared" si="357"/>
        <v>0.5</v>
      </c>
      <c r="AA5737" t="str">
        <f t="shared" si="358"/>
        <v>40%-60%</v>
      </c>
      <c r="AB5737">
        <f t="shared" si="359"/>
        <v>8.0570696881088151E-5</v>
      </c>
    </row>
    <row r="5738" spans="1:28" x14ac:dyDescent="0.25">
      <c r="A5738" t="s">
        <v>12279</v>
      </c>
      <c r="B5738" t="s">
        <v>12280</v>
      </c>
      <c r="C5738" t="s">
        <v>77</v>
      </c>
      <c r="D5738" t="s">
        <v>12281</v>
      </c>
      <c r="E5738">
        <v>38</v>
      </c>
      <c r="F5738" t="s">
        <v>79</v>
      </c>
      <c r="G5738">
        <v>2022</v>
      </c>
      <c r="H5738" t="s">
        <v>26</v>
      </c>
      <c r="I5738" t="s">
        <v>84</v>
      </c>
      <c r="J5738" t="s">
        <v>80</v>
      </c>
      <c r="K5738">
        <v>24</v>
      </c>
      <c r="L5738" s="18">
        <v>44294</v>
      </c>
      <c r="M5738" s="18">
        <v>45142</v>
      </c>
      <c r="N5738" s="18">
        <v>44531</v>
      </c>
      <c r="O5738">
        <v>50576000</v>
      </c>
      <c r="P5738">
        <v>22057000</v>
      </c>
      <c r="Q5738">
        <v>28519000</v>
      </c>
      <c r="R5738">
        <v>1079170</v>
      </c>
      <c r="S5738" t="s">
        <v>158</v>
      </c>
      <c r="T5738">
        <v>-0.26825861103673743</v>
      </c>
      <c r="U5738">
        <v>-1.114482727983936</v>
      </c>
      <c r="V5738">
        <v>-0.7785899998952176</v>
      </c>
      <c r="W5738">
        <v>0.63661136919762884</v>
      </c>
      <c r="X5738">
        <v>-0.57440197704150942</v>
      </c>
      <c r="Y5738" t="str">
        <f t="shared" si="356"/>
        <v>&lt;=24</v>
      </c>
      <c r="Z5738" s="20">
        <f t="shared" si="357"/>
        <v>0.43611594432141726</v>
      </c>
      <c r="AA5738" t="str">
        <f t="shared" si="358"/>
        <v>40%-60%</v>
      </c>
      <c r="AB5738">
        <f t="shared" si="359"/>
        <v>2.2377707848372146E-4</v>
      </c>
    </row>
    <row r="5739" spans="1:28" x14ac:dyDescent="0.25">
      <c r="A5739" t="s">
        <v>12282</v>
      </c>
      <c r="B5739" t="s">
        <v>12283</v>
      </c>
      <c r="C5739" t="s">
        <v>77</v>
      </c>
      <c r="D5739" t="s">
        <v>239</v>
      </c>
      <c r="E5739">
        <v>76</v>
      </c>
      <c r="F5739" t="s">
        <v>79</v>
      </c>
      <c r="G5739">
        <v>2019</v>
      </c>
      <c r="H5739" t="s">
        <v>13</v>
      </c>
      <c r="I5739" t="s">
        <v>84</v>
      </c>
      <c r="J5739" t="s">
        <v>80</v>
      </c>
      <c r="K5739">
        <v>72</v>
      </c>
      <c r="L5739" s="18">
        <v>43770</v>
      </c>
      <c r="M5739" s="18">
        <v>45668</v>
      </c>
      <c r="N5739" s="18">
        <v>44503</v>
      </c>
      <c r="O5739">
        <v>33990000</v>
      </c>
      <c r="P5739">
        <v>27192000</v>
      </c>
      <c r="Q5739">
        <v>6798000</v>
      </c>
      <c r="R5739">
        <v>629193</v>
      </c>
      <c r="S5739" t="s">
        <v>413</v>
      </c>
      <c r="T5739">
        <v>0.90816568753881444</v>
      </c>
      <c r="U5739">
        <v>0.37970237290931202</v>
      </c>
      <c r="V5739">
        <v>5.1377144922950549E-2</v>
      </c>
      <c r="W5739">
        <v>0.2034770074305893</v>
      </c>
      <c r="X5739">
        <v>1.3592949578620639</v>
      </c>
      <c r="Y5739" t="str">
        <f t="shared" si="356"/>
        <v>61-72</v>
      </c>
      <c r="Z5739" s="20">
        <f t="shared" si="357"/>
        <v>0.8</v>
      </c>
      <c r="AA5739" t="str">
        <f t="shared" si="358"/>
        <v>60%-80%</v>
      </c>
      <c r="AB5739">
        <f t="shared" si="359"/>
        <v>1.304696862796484E-4</v>
      </c>
    </row>
  </sheetData>
  <autoFilter ref="A1:AA1"/>
  <pageMargins left="0.7" right="0.7" top="0.75" bottom="0.75" header="0.3" footer="0.3"/>
  <pageSetup paperSize="9" orientation="portrait" r:id="rId1"/>
  <headerFooter>
    <oddFooter>&amp;R&amp;1#&amp;"Arial"&amp;10&amp;K000000Confidential C</odd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B10"/>
  <sheetViews>
    <sheetView zoomScale="85" zoomScaleNormal="85" workbookViewId="0">
      <selection activeCell="B13" sqref="B13"/>
    </sheetView>
  </sheetViews>
  <sheetFormatPr baseColWidth="10" defaultRowHeight="15" x14ac:dyDescent="0.25"/>
  <cols>
    <col min="1" max="1" width="17.5703125" customWidth="1"/>
    <col min="2" max="2" width="19" customWidth="1"/>
    <col min="5" max="5" width="12.42578125" bestFit="1" customWidth="1"/>
  </cols>
  <sheetData>
    <row r="1" spans="1:2" x14ac:dyDescent="0.25">
      <c r="A1" s="21" t="s">
        <v>12302</v>
      </c>
      <c r="B1" t="s">
        <v>12295</v>
      </c>
    </row>
    <row r="3" spans="1:2" x14ac:dyDescent="0.25">
      <c r="A3" s="21" t="s">
        <v>12296</v>
      </c>
      <c r="B3" t="s">
        <v>12303</v>
      </c>
    </row>
    <row r="4" spans="1:2" x14ac:dyDescent="0.25">
      <c r="A4" s="23" t="s">
        <v>42</v>
      </c>
      <c r="B4" s="22">
        <v>308</v>
      </c>
    </row>
    <row r="5" spans="1:2" x14ac:dyDescent="0.25">
      <c r="A5" s="23" t="s">
        <v>12297</v>
      </c>
      <c r="B5" s="22">
        <v>290</v>
      </c>
    </row>
    <row r="6" spans="1:2" x14ac:dyDescent="0.25">
      <c r="A6" s="23" t="s">
        <v>12298</v>
      </c>
      <c r="B6" s="22">
        <v>306</v>
      </c>
    </row>
    <row r="7" spans="1:2" x14ac:dyDescent="0.25">
      <c r="A7" s="23" t="s">
        <v>12299</v>
      </c>
      <c r="B7" s="22">
        <v>710</v>
      </c>
    </row>
    <row r="8" spans="1:2" x14ac:dyDescent="0.25">
      <c r="A8" s="23" t="s">
        <v>12300</v>
      </c>
      <c r="B8" s="22">
        <v>1502</v>
      </c>
    </row>
    <row r="9" spans="1:2" x14ac:dyDescent="0.25">
      <c r="A9" s="23" t="s">
        <v>47</v>
      </c>
      <c r="B9" s="22">
        <v>2622</v>
      </c>
    </row>
    <row r="10" spans="1:2" x14ac:dyDescent="0.25">
      <c r="A10" s="23" t="s">
        <v>12301</v>
      </c>
      <c r="B10" s="22">
        <v>5738</v>
      </c>
    </row>
  </sheetData>
  <pageMargins left="0.7" right="0.7" top="0.75" bottom="0.75" header="0.3" footer="0.3"/>
  <pageSetup paperSize="9" orientation="portrait" r:id="rId2"/>
  <headerFooter>
    <oddFooter>&amp;R&amp;1#&amp;"Arial"&amp;10&amp;K000000Confidential C</oddFooter>
  </headerFooter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5739"/>
  <sheetViews>
    <sheetView workbookViewId="0">
      <selection activeCell="H2" sqref="H2"/>
    </sheetView>
  </sheetViews>
  <sheetFormatPr baseColWidth="10" defaultRowHeight="15" x14ac:dyDescent="0.25"/>
  <cols>
    <col min="1" max="1" width="21.85546875" bestFit="1" customWidth="1"/>
    <col min="2" max="2" width="16.85546875" bestFit="1" customWidth="1"/>
    <col min="3" max="3" width="12.7109375" bestFit="1" customWidth="1"/>
    <col min="4" max="4" width="12" bestFit="1" customWidth="1"/>
    <col min="6" max="6" width="12" bestFit="1" customWidth="1"/>
    <col min="7" max="7" width="31" bestFit="1" customWidth="1"/>
    <col min="8" max="8" width="33" bestFit="1" customWidth="1"/>
  </cols>
  <sheetData>
    <row r="1" spans="1:8" x14ac:dyDescent="0.25">
      <c r="A1" s="17" t="s">
        <v>70</v>
      </c>
      <c r="B1" s="17" t="s">
        <v>63</v>
      </c>
      <c r="C1" s="17" t="s">
        <v>74</v>
      </c>
      <c r="D1" s="17" t="s">
        <v>12306</v>
      </c>
      <c r="E1" s="17" t="s">
        <v>12307</v>
      </c>
      <c r="F1" s="17" t="s">
        <v>12305</v>
      </c>
      <c r="G1" s="24" t="s">
        <v>12308</v>
      </c>
      <c r="H1" s="24" t="s">
        <v>12309</v>
      </c>
    </row>
    <row r="2" spans="1:8" x14ac:dyDescent="0.25">
      <c r="A2">
        <v>1666277</v>
      </c>
      <c r="B2">
        <v>84</v>
      </c>
      <c r="C2">
        <v>0.13042163490563341</v>
      </c>
      <c r="D2">
        <f>A2/SUM($A$2:$A$5739)</f>
        <v>3.4551979669988968E-4</v>
      </c>
      <c r="E2">
        <f>B2*D2</f>
        <v>2.9023662922790731E-2</v>
      </c>
      <c r="F2">
        <f>C2*D2</f>
        <v>4.5063256777861688E-5</v>
      </c>
      <c r="G2">
        <f>SUM(E2:E5739)</f>
        <v>69.464453728030918</v>
      </c>
      <c r="H2">
        <f>SUM(F2:F5739)</f>
        <v>7.713243271071168E-3</v>
      </c>
    </row>
    <row r="3" spans="1:8" x14ac:dyDescent="0.25">
      <c r="A3">
        <v>1143676</v>
      </c>
      <c r="B3">
        <v>72</v>
      </c>
      <c r="C3">
        <v>1.316088984645875</v>
      </c>
      <c r="D3">
        <f t="shared" ref="D3:D66" si="0">A3/SUM($A$2:$A$5739)</f>
        <v>2.3715306579310822E-4</v>
      </c>
      <c r="E3">
        <f t="shared" ref="E3:E66" si="1">B3*D3</f>
        <v>1.7075020737103791E-2</v>
      </c>
      <c r="F3">
        <f t="shared" ref="F3:F66" si="2">C3*D3</f>
        <v>3.1211453756530819E-4</v>
      </c>
    </row>
    <row r="4" spans="1:8" x14ac:dyDescent="0.25">
      <c r="A4">
        <v>1712667</v>
      </c>
      <c r="B4">
        <v>12</v>
      </c>
      <c r="C4">
        <v>-4.4146365390986242</v>
      </c>
      <c r="D4">
        <f t="shared" si="0"/>
        <v>3.5513924374795425E-4</v>
      </c>
      <c r="E4">
        <f t="shared" si="1"/>
        <v>4.2616709249754508E-3</v>
      </c>
      <c r="F4">
        <f t="shared" si="2"/>
        <v>-1.5678106819175714E-3</v>
      </c>
    </row>
    <row r="5" spans="1:8" x14ac:dyDescent="0.25">
      <c r="A5">
        <v>185070</v>
      </c>
      <c r="B5">
        <v>72</v>
      </c>
      <c r="C5">
        <v>0.99991102471514426</v>
      </c>
      <c r="D5">
        <f t="shared" si="0"/>
        <v>3.8376181616411065E-5</v>
      </c>
      <c r="E5">
        <f t="shared" si="1"/>
        <v>2.7630850763815966E-3</v>
      </c>
      <c r="F5">
        <f t="shared" si="2"/>
        <v>3.8372767084720069E-5</v>
      </c>
    </row>
    <row r="6" spans="1:8" x14ac:dyDescent="0.25">
      <c r="A6">
        <v>1139070</v>
      </c>
      <c r="B6">
        <v>60</v>
      </c>
      <c r="C6">
        <v>0.52564408481904745</v>
      </c>
      <c r="D6">
        <f t="shared" si="0"/>
        <v>2.3619796398014454E-4</v>
      </c>
      <c r="E6">
        <f t="shared" si="1"/>
        <v>1.4171877838808673E-2</v>
      </c>
      <c r="F6">
        <f t="shared" si="2"/>
        <v>1.2415606261246542E-4</v>
      </c>
    </row>
    <row r="7" spans="1:8" x14ac:dyDescent="0.25">
      <c r="A7">
        <v>1307267</v>
      </c>
      <c r="B7">
        <v>12</v>
      </c>
      <c r="C7">
        <v>-1.3714236747653381</v>
      </c>
      <c r="D7">
        <f t="shared" si="0"/>
        <v>2.7107535426131111E-4</v>
      </c>
      <c r="E7">
        <f t="shared" si="1"/>
        <v>3.2529042511357333E-3</v>
      </c>
      <c r="F7">
        <f t="shared" si="2"/>
        <v>-3.7175915847936314E-4</v>
      </c>
    </row>
    <row r="8" spans="1:8" x14ac:dyDescent="0.25">
      <c r="A8">
        <v>483990</v>
      </c>
      <c r="B8">
        <v>72</v>
      </c>
      <c r="C8">
        <v>0.4070773498450232</v>
      </c>
      <c r="D8">
        <f t="shared" si="0"/>
        <v>1.0036034009038089E-4</v>
      </c>
      <c r="E8">
        <f t="shared" si="1"/>
        <v>7.2259444865074235E-3</v>
      </c>
      <c r="F8">
        <f t="shared" si="2"/>
        <v>4.085442127353749E-5</v>
      </c>
    </row>
    <row r="9" spans="1:8" x14ac:dyDescent="0.25">
      <c r="A9">
        <v>658386</v>
      </c>
      <c r="B9">
        <v>12</v>
      </c>
      <c r="C9">
        <v>-0.46241203996448682</v>
      </c>
      <c r="D9">
        <f t="shared" si="0"/>
        <v>1.3652315723619395E-4</v>
      </c>
      <c r="E9">
        <f t="shared" si="1"/>
        <v>1.6382778868343274E-3</v>
      </c>
      <c r="F9">
        <f t="shared" si="2"/>
        <v>-6.3129951639980832E-5</v>
      </c>
    </row>
    <row r="10" spans="1:8" x14ac:dyDescent="0.25">
      <c r="A10">
        <v>622232</v>
      </c>
      <c r="B10">
        <v>60</v>
      </c>
      <c r="C10">
        <v>0.92086653473246149</v>
      </c>
      <c r="D10">
        <f t="shared" si="0"/>
        <v>1.2902625082154154E-4</v>
      </c>
      <c r="E10">
        <f t="shared" si="1"/>
        <v>7.7415750492924925E-3</v>
      </c>
      <c r="F10">
        <f t="shared" si="2"/>
        <v>1.1881595648355437E-4</v>
      </c>
    </row>
    <row r="11" spans="1:8" x14ac:dyDescent="0.25">
      <c r="A11">
        <v>453467</v>
      </c>
      <c r="B11">
        <v>60</v>
      </c>
      <c r="C11">
        <v>0.68373306478441309</v>
      </c>
      <c r="D11">
        <f t="shared" si="0"/>
        <v>9.403107985653578E-5</v>
      </c>
      <c r="E11">
        <f t="shared" si="1"/>
        <v>5.641864791392147E-3</v>
      </c>
      <c r="F11">
        <f t="shared" si="2"/>
        <v>6.4292158415297102E-5</v>
      </c>
    </row>
    <row r="12" spans="1:8" x14ac:dyDescent="0.25">
      <c r="A12">
        <v>995945</v>
      </c>
      <c r="B12">
        <v>72</v>
      </c>
      <c r="C12">
        <v>0.44659959483636458</v>
      </c>
      <c r="D12">
        <f t="shared" si="0"/>
        <v>2.0651951261661274E-4</v>
      </c>
      <c r="E12">
        <f t="shared" si="1"/>
        <v>1.4869404908396118E-2</v>
      </c>
      <c r="F12">
        <f t="shared" si="2"/>
        <v>9.2231530660382734E-5</v>
      </c>
    </row>
    <row r="13" spans="1:8" x14ac:dyDescent="0.25">
      <c r="A13">
        <v>208300</v>
      </c>
      <c r="B13">
        <v>36</v>
      </c>
      <c r="C13">
        <v>-4.108451383591504</v>
      </c>
      <c r="D13">
        <f t="shared" si="0"/>
        <v>4.3193162753003862E-5</v>
      </c>
      <c r="E13">
        <f t="shared" si="1"/>
        <v>1.554953859108139E-3</v>
      </c>
      <c r="F13">
        <f t="shared" si="2"/>
        <v>-1.7745700927427173E-4</v>
      </c>
    </row>
    <row r="14" spans="1:8" x14ac:dyDescent="0.25">
      <c r="A14">
        <v>957985</v>
      </c>
      <c r="B14">
        <v>72</v>
      </c>
      <c r="C14">
        <v>0.16994387989697479</v>
      </c>
      <c r="D14">
        <f t="shared" si="0"/>
        <v>1.9864811339383775E-4</v>
      </c>
      <c r="E14">
        <f t="shared" si="1"/>
        <v>1.4302664164356318E-2</v>
      </c>
      <c r="F14">
        <f t="shared" si="2"/>
        <v>3.3759031124362995E-5</v>
      </c>
    </row>
    <row r="15" spans="1:8" x14ac:dyDescent="0.25">
      <c r="A15">
        <v>295085</v>
      </c>
      <c r="B15">
        <v>84</v>
      </c>
      <c r="C15">
        <v>-0.38554716227083191</v>
      </c>
      <c r="D15">
        <f t="shared" si="0"/>
        <v>6.118893149769633E-5</v>
      </c>
      <c r="E15">
        <f t="shared" si="1"/>
        <v>5.1398702458064919E-3</v>
      </c>
      <c r="F15">
        <f t="shared" si="2"/>
        <v>-2.3591218901321143E-5</v>
      </c>
    </row>
    <row r="16" spans="1:8" x14ac:dyDescent="0.25">
      <c r="A16">
        <v>826201</v>
      </c>
      <c r="B16">
        <v>84</v>
      </c>
      <c r="C16">
        <v>0.72325530977575447</v>
      </c>
      <c r="D16">
        <f t="shared" si="0"/>
        <v>1.7132133586027145E-4</v>
      </c>
      <c r="E16">
        <f t="shared" si="1"/>
        <v>1.4390992212262801E-2</v>
      </c>
      <c r="F16">
        <f t="shared" si="2"/>
        <v>1.2390906583881669E-4</v>
      </c>
    </row>
    <row r="17" spans="1:6" x14ac:dyDescent="0.25">
      <c r="A17">
        <v>626211</v>
      </c>
      <c r="B17">
        <v>84</v>
      </c>
      <c r="C17">
        <v>0.33364699476336063</v>
      </c>
      <c r="D17">
        <f t="shared" si="0"/>
        <v>1.2985133768949258E-4</v>
      </c>
      <c r="E17">
        <f t="shared" si="1"/>
        <v>1.0907512365917377E-2</v>
      </c>
      <c r="F17">
        <f t="shared" si="2"/>
        <v>4.3324508586101504E-5</v>
      </c>
    </row>
    <row r="18" spans="1:6" x14ac:dyDescent="0.25">
      <c r="A18">
        <v>339030</v>
      </c>
      <c r="B18">
        <v>60</v>
      </c>
      <c r="C18">
        <v>-0.89370486199169796</v>
      </c>
      <c r="D18">
        <f t="shared" si="0"/>
        <v>7.0301382468319253E-5</v>
      </c>
      <c r="E18">
        <f t="shared" si="1"/>
        <v>4.2180829480991553E-3</v>
      </c>
      <c r="F18">
        <f t="shared" si="2"/>
        <v>-6.2828687316674836E-5</v>
      </c>
    </row>
    <row r="19" spans="1:6" x14ac:dyDescent="0.25">
      <c r="A19">
        <v>430592</v>
      </c>
      <c r="B19">
        <v>84</v>
      </c>
      <c r="C19">
        <v>0.56516632981038883</v>
      </c>
      <c r="D19">
        <f t="shared" si="0"/>
        <v>8.9287711647342483E-5</v>
      </c>
      <c r="E19">
        <f t="shared" si="1"/>
        <v>7.5001677783767687E-3</v>
      </c>
      <c r="F19">
        <f t="shared" si="2"/>
        <v>5.0462408288896858E-5</v>
      </c>
    </row>
    <row r="20" spans="1:6" x14ac:dyDescent="0.25">
      <c r="A20">
        <v>669547</v>
      </c>
      <c r="B20">
        <v>72</v>
      </c>
      <c r="C20">
        <v>0.4070773498450232</v>
      </c>
      <c r="D20">
        <f t="shared" si="0"/>
        <v>1.3883750620156255E-4</v>
      </c>
      <c r="E20">
        <f t="shared" si="1"/>
        <v>9.9963004465125037E-3</v>
      </c>
      <c r="F20">
        <f t="shared" si="2"/>
        <v>5.6517604083624053E-5</v>
      </c>
    </row>
    <row r="21" spans="1:6" x14ac:dyDescent="0.25">
      <c r="A21">
        <v>1097857</v>
      </c>
      <c r="B21">
        <v>84</v>
      </c>
      <c r="C21">
        <v>0.99991102471514426</v>
      </c>
      <c r="D21">
        <f t="shared" si="0"/>
        <v>2.2765202150995948E-4</v>
      </c>
      <c r="E21">
        <f t="shared" si="1"/>
        <v>1.9122769806836595E-2</v>
      </c>
      <c r="F21">
        <f t="shared" si="2"/>
        <v>2.2763176610649766E-4</v>
      </c>
    </row>
    <row r="22" spans="1:6" x14ac:dyDescent="0.25">
      <c r="A22">
        <v>1881413</v>
      </c>
      <c r="B22">
        <v>84</v>
      </c>
      <c r="C22">
        <v>0.36755510485368181</v>
      </c>
      <c r="D22">
        <f t="shared" si="0"/>
        <v>3.901304748661414E-4</v>
      </c>
      <c r="E22">
        <f t="shared" si="1"/>
        <v>3.2770959888755877E-2</v>
      </c>
      <c r="F22">
        <f t="shared" si="2"/>
        <v>1.4339444759604129E-4</v>
      </c>
    </row>
    <row r="23" spans="1:6" x14ac:dyDescent="0.25">
      <c r="A23">
        <v>676769</v>
      </c>
      <c r="B23">
        <v>12</v>
      </c>
      <c r="C23">
        <v>-1.5690348997220449</v>
      </c>
      <c r="D23">
        <f t="shared" si="0"/>
        <v>1.4033506271333496E-4</v>
      </c>
      <c r="E23">
        <f t="shared" si="1"/>
        <v>1.6840207525600196E-3</v>
      </c>
      <c r="F23">
        <f t="shared" si="2"/>
        <v>-2.2019061105190441E-4</v>
      </c>
    </row>
    <row r="24" spans="1:6" x14ac:dyDescent="0.25">
      <c r="A24">
        <v>524259</v>
      </c>
      <c r="B24">
        <v>84</v>
      </c>
      <c r="C24">
        <v>-0.58826857398267374</v>
      </c>
      <c r="D24">
        <f t="shared" si="0"/>
        <v>1.0871053438179094E-4</v>
      </c>
      <c r="E24">
        <f t="shared" si="1"/>
        <v>9.1316848880704394E-3</v>
      </c>
      <c r="F24">
        <f t="shared" si="2"/>
        <v>-6.3950991037670584E-5</v>
      </c>
    </row>
    <row r="25" spans="1:6" x14ac:dyDescent="0.25">
      <c r="A25">
        <v>725299</v>
      </c>
      <c r="B25">
        <v>60</v>
      </c>
      <c r="C25">
        <v>0.3134599410334184</v>
      </c>
      <c r="D25">
        <f t="shared" si="0"/>
        <v>1.5039826092938527E-4</v>
      </c>
      <c r="E25">
        <f t="shared" si="1"/>
        <v>9.0238956557631162E-3</v>
      </c>
      <c r="F25">
        <f t="shared" si="2"/>
        <v>4.7143830002453783E-5</v>
      </c>
    </row>
    <row r="26" spans="1:6" x14ac:dyDescent="0.25">
      <c r="A26">
        <v>620353</v>
      </c>
      <c r="B26">
        <v>60</v>
      </c>
      <c r="C26">
        <v>0.44659959483636458</v>
      </c>
      <c r="D26">
        <f t="shared" si="0"/>
        <v>1.2863662070722133E-4</v>
      </c>
      <c r="E26">
        <f t="shared" si="1"/>
        <v>7.7181972424332796E-3</v>
      </c>
      <c r="F26">
        <f t="shared" si="2"/>
        <v>5.7449062688964153E-5</v>
      </c>
    </row>
    <row r="27" spans="1:6" x14ac:dyDescent="0.25">
      <c r="A27">
        <v>1693802</v>
      </c>
      <c r="B27">
        <v>84</v>
      </c>
      <c r="C27">
        <v>-8.222930611558861E-2</v>
      </c>
      <c r="D27">
        <f t="shared" si="0"/>
        <v>3.5122739057783702E-4</v>
      </c>
      <c r="E27">
        <f t="shared" si="1"/>
        <v>2.950310080853831E-2</v>
      </c>
      <c r="F27">
        <f t="shared" si="2"/>
        <v>-2.8881184616004362E-5</v>
      </c>
    </row>
    <row r="28" spans="1:6" x14ac:dyDescent="0.25">
      <c r="A28">
        <v>717874</v>
      </c>
      <c r="B28">
        <v>84</v>
      </c>
      <c r="C28">
        <v>1.434655719619899</v>
      </c>
      <c r="D28">
        <f t="shared" si="0"/>
        <v>1.4885861026476185E-4</v>
      </c>
      <c r="E28">
        <f t="shared" si="1"/>
        <v>1.2504123262239996E-2</v>
      </c>
      <c r="F28">
        <f t="shared" si="2"/>
        <v>2.1356085663101E-4</v>
      </c>
    </row>
    <row r="29" spans="1:6" x14ac:dyDescent="0.25">
      <c r="A29">
        <v>911683</v>
      </c>
      <c r="B29">
        <v>84</v>
      </c>
      <c r="C29">
        <v>-0.50193428495582826</v>
      </c>
      <c r="D29">
        <f t="shared" si="0"/>
        <v>1.8904691405735393E-4</v>
      </c>
      <c r="E29">
        <f t="shared" si="1"/>
        <v>1.5879940780817729E-2</v>
      </c>
      <c r="F29">
        <f t="shared" si="2"/>
        <v>-9.4889127630483865E-5</v>
      </c>
    </row>
    <row r="30" spans="1:6" x14ac:dyDescent="0.25">
      <c r="A30">
        <v>1529539</v>
      </c>
      <c r="B30">
        <v>36</v>
      </c>
      <c r="C30">
        <v>-1.4005456409872079</v>
      </c>
      <c r="D30">
        <f t="shared" si="0"/>
        <v>3.1716575594847228E-4</v>
      </c>
      <c r="E30">
        <f t="shared" si="1"/>
        <v>1.1417967214145001E-2</v>
      </c>
      <c r="F30">
        <f t="shared" si="2"/>
        <v>-4.4420511696404547E-4</v>
      </c>
    </row>
    <row r="31" spans="1:6" x14ac:dyDescent="0.25">
      <c r="A31">
        <v>700083</v>
      </c>
      <c r="B31">
        <v>60</v>
      </c>
      <c r="C31">
        <v>0.56516632981038883</v>
      </c>
      <c r="D31">
        <f t="shared" si="0"/>
        <v>1.4516946212007298E-4</v>
      </c>
      <c r="E31">
        <f t="shared" si="1"/>
        <v>8.7101677272043796E-3</v>
      </c>
      <c r="F31">
        <f t="shared" si="2"/>
        <v>8.204489210694992E-5</v>
      </c>
    </row>
    <row r="32" spans="1:6" x14ac:dyDescent="0.25">
      <c r="A32">
        <v>555115</v>
      </c>
      <c r="B32">
        <v>84</v>
      </c>
      <c r="C32">
        <v>0.92086653473246149</v>
      </c>
      <c r="D32">
        <f t="shared" si="0"/>
        <v>1.1510884561514037E-4</v>
      </c>
      <c r="E32">
        <f t="shared" si="1"/>
        <v>9.66914303167179E-3</v>
      </c>
      <c r="F32">
        <f t="shared" si="2"/>
        <v>1.0599988377866821E-4</v>
      </c>
    </row>
    <row r="33" spans="1:6" x14ac:dyDescent="0.25">
      <c r="A33">
        <v>1145700</v>
      </c>
      <c r="B33">
        <v>72</v>
      </c>
      <c r="C33">
        <v>0.80229979975843724</v>
      </c>
      <c r="D33">
        <f t="shared" si="0"/>
        <v>2.3757276315946484E-4</v>
      </c>
      <c r="E33">
        <f t="shared" si="1"/>
        <v>1.710523894748147E-2</v>
      </c>
      <c r="F33">
        <f t="shared" si="2"/>
        <v>1.9060458031089727E-4</v>
      </c>
    </row>
    <row r="34" spans="1:6" x14ac:dyDescent="0.25">
      <c r="A34">
        <v>395776</v>
      </c>
      <c r="B34">
        <v>60</v>
      </c>
      <c r="C34">
        <v>-1.3885281119526911</v>
      </c>
      <c r="D34">
        <f t="shared" si="0"/>
        <v>8.2068253392860569E-5</v>
      </c>
      <c r="E34">
        <f t="shared" si="1"/>
        <v>4.9240952035716342E-3</v>
      </c>
      <c r="F34">
        <f t="shared" si="2"/>
        <v>-1.1395407693484372E-4</v>
      </c>
    </row>
    <row r="35" spans="1:6" x14ac:dyDescent="0.25">
      <c r="A35">
        <v>798258</v>
      </c>
      <c r="B35">
        <v>36</v>
      </c>
      <c r="C35">
        <v>-0.70159315742553652</v>
      </c>
      <c r="D35">
        <f t="shared" si="0"/>
        <v>1.6552706535231568E-4</v>
      </c>
      <c r="E35">
        <f t="shared" si="1"/>
        <v>5.9589743526833648E-3</v>
      </c>
      <c r="F35">
        <f t="shared" si="2"/>
        <v>-1.1613265641991429E-4</v>
      </c>
    </row>
    <row r="36" spans="1:6" x14ac:dyDescent="0.25">
      <c r="A36">
        <v>861459</v>
      </c>
      <c r="B36">
        <v>60</v>
      </c>
      <c r="C36">
        <v>1.078955514697826</v>
      </c>
      <c r="D36">
        <f t="shared" si="0"/>
        <v>1.7863244739337473E-4</v>
      </c>
      <c r="E36">
        <f t="shared" si="1"/>
        <v>1.0717946843602484E-2</v>
      </c>
      <c r="F36">
        <f t="shared" si="2"/>
        <v>1.9273646421905097E-4</v>
      </c>
    </row>
    <row r="37" spans="1:6" x14ac:dyDescent="0.25">
      <c r="A37">
        <v>593973</v>
      </c>
      <c r="B37">
        <v>12</v>
      </c>
      <c r="C37">
        <v>-4.4146365390986242</v>
      </c>
      <c r="D37">
        <f t="shared" si="0"/>
        <v>1.2316645444018225E-4</v>
      </c>
      <c r="E37">
        <f t="shared" si="1"/>
        <v>1.477997453282187E-3</v>
      </c>
      <c r="F37">
        <f t="shared" si="2"/>
        <v>-5.4373513016285461E-4</v>
      </c>
    </row>
    <row r="38" spans="1:6" x14ac:dyDescent="0.25">
      <c r="A38">
        <v>491722</v>
      </c>
      <c r="B38">
        <v>24</v>
      </c>
      <c r="C38">
        <v>-0.93667897986058324</v>
      </c>
      <c r="D38">
        <f t="shared" si="0"/>
        <v>1.0196365038517794E-4</v>
      </c>
      <c r="E38">
        <f t="shared" si="1"/>
        <v>2.4471276092442704E-3</v>
      </c>
      <c r="F38">
        <f t="shared" si="2"/>
        <v>-9.5507208025649636E-5</v>
      </c>
    </row>
    <row r="39" spans="1:6" x14ac:dyDescent="0.25">
      <c r="A39">
        <v>1093041</v>
      </c>
      <c r="B39">
        <v>60</v>
      </c>
      <c r="C39">
        <v>-0.69954550991253528</v>
      </c>
      <c r="D39">
        <f t="shared" si="0"/>
        <v>2.2665337402163273E-4</v>
      </c>
      <c r="E39">
        <f t="shared" si="1"/>
        <v>1.3599202441297965E-2</v>
      </c>
      <c r="F39">
        <f t="shared" si="2"/>
        <v>-1.5855435010335965E-4</v>
      </c>
    </row>
    <row r="40" spans="1:6" x14ac:dyDescent="0.25">
      <c r="A40">
        <v>704188</v>
      </c>
      <c r="B40">
        <v>84</v>
      </c>
      <c r="C40">
        <v>-0.98874977477014558</v>
      </c>
      <c r="D40">
        <f t="shared" si="0"/>
        <v>1.4602067639324189E-4</v>
      </c>
      <c r="E40">
        <f t="shared" si="1"/>
        <v>1.2265736817032318E-2</v>
      </c>
      <c r="F40">
        <f t="shared" si="2"/>
        <v>-1.4437791089560222E-4</v>
      </c>
    </row>
    <row r="41" spans="1:6" x14ac:dyDescent="0.25">
      <c r="A41">
        <v>636113</v>
      </c>
      <c r="B41">
        <v>84</v>
      </c>
      <c r="C41">
        <v>0.72325530977575447</v>
      </c>
      <c r="D41">
        <f t="shared" si="0"/>
        <v>1.3190461996304151E-4</v>
      </c>
      <c r="E41">
        <f t="shared" si="1"/>
        <v>1.1079988076895487E-2</v>
      </c>
      <c r="F41">
        <f t="shared" si="2"/>
        <v>9.5400716772222753E-5</v>
      </c>
    </row>
    <row r="42" spans="1:6" x14ac:dyDescent="0.25">
      <c r="A42">
        <v>751715</v>
      </c>
      <c r="B42">
        <v>72</v>
      </c>
      <c r="C42">
        <v>-0.81811224488655909</v>
      </c>
      <c r="D42">
        <f t="shared" si="0"/>
        <v>1.5587589216934373E-4</v>
      </c>
      <c r="E42">
        <f t="shared" si="1"/>
        <v>1.1223064236192749E-2</v>
      </c>
      <c r="F42">
        <f t="shared" si="2"/>
        <v>-1.2752397606635702E-4</v>
      </c>
    </row>
    <row r="43" spans="1:6" x14ac:dyDescent="0.25">
      <c r="A43">
        <v>787832</v>
      </c>
      <c r="B43">
        <v>72</v>
      </c>
      <c r="C43">
        <v>0.60468857480173022</v>
      </c>
      <c r="D43">
        <f t="shared" si="0"/>
        <v>1.6336512625071789E-4</v>
      </c>
      <c r="E43">
        <f t="shared" si="1"/>
        <v>1.1762289090051689E-2</v>
      </c>
      <c r="F43">
        <f t="shared" si="2"/>
        <v>9.878502536485133E-5</v>
      </c>
    </row>
    <row r="44" spans="1:6" x14ac:dyDescent="0.25">
      <c r="A44">
        <v>653438</v>
      </c>
      <c r="B44">
        <v>84</v>
      </c>
      <c r="C44">
        <v>0.92086653473246149</v>
      </c>
      <c r="D44">
        <f t="shared" si="0"/>
        <v>1.3549713818049609E-4</v>
      </c>
      <c r="E44">
        <f t="shared" si="1"/>
        <v>1.1381759607161672E-2</v>
      </c>
      <c r="F44">
        <f t="shared" si="2"/>
        <v>1.2477478010243894E-4</v>
      </c>
    </row>
    <row r="45" spans="1:6" x14ac:dyDescent="0.25">
      <c r="A45">
        <v>463659</v>
      </c>
      <c r="B45">
        <v>72</v>
      </c>
      <c r="C45">
        <v>-0.73906775490387622</v>
      </c>
      <c r="D45">
        <f t="shared" si="0"/>
        <v>9.6144496634157552E-5</v>
      </c>
      <c r="E45">
        <f t="shared" si="1"/>
        <v>6.9224037576593438E-3</v>
      </c>
      <c r="F45">
        <f t="shared" si="2"/>
        <v>-7.1057297273770102E-5</v>
      </c>
    </row>
    <row r="46" spans="1:6" x14ac:dyDescent="0.25">
      <c r="A46">
        <v>405504</v>
      </c>
      <c r="B46">
        <v>84</v>
      </c>
      <c r="C46">
        <v>-0.2648008150077798</v>
      </c>
      <c r="D46">
        <f t="shared" si="0"/>
        <v>8.4085454963965812E-5</v>
      </c>
      <c r="E46">
        <f t="shared" si="1"/>
        <v>7.0631782169731285E-3</v>
      </c>
      <c r="F46">
        <f t="shared" si="2"/>
        <v>-2.2265897004758111E-5</v>
      </c>
    </row>
    <row r="47" spans="1:6" x14ac:dyDescent="0.25">
      <c r="A47">
        <v>629593</v>
      </c>
      <c r="B47">
        <v>84</v>
      </c>
      <c r="C47">
        <v>0.60468857480173022</v>
      </c>
      <c r="D47">
        <f t="shared" si="0"/>
        <v>1.3055263042319713E-4</v>
      </c>
      <c r="E47">
        <f t="shared" si="1"/>
        <v>1.096642095554856E-2</v>
      </c>
      <c r="F47">
        <f t="shared" si="2"/>
        <v>7.8943684027220085E-5</v>
      </c>
    </row>
    <row r="48" spans="1:6" x14ac:dyDescent="0.25">
      <c r="A48">
        <v>578787</v>
      </c>
      <c r="B48">
        <v>84</v>
      </c>
      <c r="C48">
        <v>0.24898836987965761</v>
      </c>
      <c r="D48">
        <f t="shared" si="0"/>
        <v>1.2001748003035452E-4</v>
      </c>
      <c r="E48">
        <f t="shared" si="1"/>
        <v>1.008146832254978E-2</v>
      </c>
      <c r="F48">
        <f t="shared" si="2"/>
        <v>2.9882956709822332E-5</v>
      </c>
    </row>
    <row r="49" spans="1:6" x14ac:dyDescent="0.25">
      <c r="A49">
        <v>1159881</v>
      </c>
      <c r="B49">
        <v>84</v>
      </c>
      <c r="C49">
        <v>-0.42770241874574111</v>
      </c>
      <c r="D49">
        <f t="shared" si="0"/>
        <v>2.4051334040862637E-4</v>
      </c>
      <c r="E49">
        <f t="shared" si="1"/>
        <v>2.0203120594324615E-2</v>
      </c>
      <c r="F49">
        <f t="shared" si="2"/>
        <v>-1.0286813743338729E-4</v>
      </c>
    </row>
    <row r="50" spans="1:6" x14ac:dyDescent="0.25">
      <c r="A50">
        <v>646696</v>
      </c>
      <c r="B50">
        <v>60</v>
      </c>
      <c r="C50">
        <v>0.52564408481904745</v>
      </c>
      <c r="D50">
        <f t="shared" si="0"/>
        <v>1.3409911464098216E-4</v>
      </c>
      <c r="E50">
        <f t="shared" si="1"/>
        <v>8.0459468784589306E-3</v>
      </c>
      <c r="F50">
        <f t="shared" si="2"/>
        <v>7.0488406390503599E-5</v>
      </c>
    </row>
    <row r="51" spans="1:6" x14ac:dyDescent="0.25">
      <c r="A51">
        <v>633976</v>
      </c>
      <c r="B51">
        <v>60</v>
      </c>
      <c r="C51">
        <v>1.185489993161002E-2</v>
      </c>
      <c r="D51">
        <f t="shared" si="0"/>
        <v>1.3146149087613239E-4</v>
      </c>
      <c r="E51">
        <f t="shared" si="1"/>
        <v>7.887689452567943E-3</v>
      </c>
      <c r="F51">
        <f t="shared" si="2"/>
        <v>1.5584628191968133E-6</v>
      </c>
    </row>
    <row r="52" spans="1:6" x14ac:dyDescent="0.25">
      <c r="A52">
        <v>265121</v>
      </c>
      <c r="B52">
        <v>84</v>
      </c>
      <c r="C52">
        <v>-0.38336754998180411</v>
      </c>
      <c r="D52">
        <f t="shared" si="0"/>
        <v>5.4975585704460573E-5</v>
      </c>
      <c r="E52">
        <f t="shared" si="1"/>
        <v>4.6179491991746886E-3</v>
      </c>
      <c r="F52">
        <f t="shared" si="2"/>
        <v>-2.1075855600333744E-5</v>
      </c>
    </row>
    <row r="53" spans="1:6" x14ac:dyDescent="0.25">
      <c r="A53">
        <v>889440</v>
      </c>
      <c r="B53">
        <v>36</v>
      </c>
      <c r="C53">
        <v>-0.50193428495582826</v>
      </c>
      <c r="D53">
        <f t="shared" si="0"/>
        <v>1.8443459759496763E-4</v>
      </c>
      <c r="E53">
        <f t="shared" si="1"/>
        <v>6.6396455134188348E-3</v>
      </c>
      <c r="F53">
        <f t="shared" si="2"/>
        <v>-9.2574047864946E-5</v>
      </c>
    </row>
    <row r="54" spans="1:6" x14ac:dyDescent="0.25">
      <c r="A54">
        <v>530377</v>
      </c>
      <c r="B54">
        <v>60</v>
      </c>
      <c r="C54">
        <v>0.72325530977575447</v>
      </c>
      <c r="D54">
        <f t="shared" si="0"/>
        <v>1.0997916505736884E-4</v>
      </c>
      <c r="E54">
        <f t="shared" si="1"/>
        <v>6.5987499034421302E-3</v>
      </c>
      <c r="F54">
        <f t="shared" si="2"/>
        <v>7.9543015092446126E-5</v>
      </c>
    </row>
    <row r="55" spans="1:6" x14ac:dyDescent="0.25">
      <c r="A55">
        <v>1393807</v>
      </c>
      <c r="B55">
        <v>84</v>
      </c>
      <c r="C55">
        <v>0.88134428974112011</v>
      </c>
      <c r="D55">
        <f t="shared" si="0"/>
        <v>2.8902031971807994E-4</v>
      </c>
      <c r="E55">
        <f t="shared" si="1"/>
        <v>2.4277706856318713E-2</v>
      </c>
      <c r="F55">
        <f t="shared" si="2"/>
        <v>2.5472640840268259E-4</v>
      </c>
    </row>
    <row r="56" spans="1:6" x14ac:dyDescent="0.25">
      <c r="A56">
        <v>412355</v>
      </c>
      <c r="B56">
        <v>60</v>
      </c>
      <c r="C56">
        <v>0.88134428974112011</v>
      </c>
      <c r="D56">
        <f t="shared" si="0"/>
        <v>8.5506080782596776E-5</v>
      </c>
      <c r="E56">
        <f t="shared" si="1"/>
        <v>5.1303648469558068E-3</v>
      </c>
      <c r="F56">
        <f t="shared" si="2"/>
        <v>7.5360296035884591E-5</v>
      </c>
    </row>
    <row r="57" spans="1:6" x14ac:dyDescent="0.25">
      <c r="A57">
        <v>1362584</v>
      </c>
      <c r="B57">
        <v>12</v>
      </c>
      <c r="C57">
        <v>0.16994387989697479</v>
      </c>
      <c r="D57">
        <f t="shared" si="0"/>
        <v>2.8254590723302453E-4</v>
      </c>
      <c r="E57">
        <f t="shared" si="1"/>
        <v>3.3905508867962944E-3</v>
      </c>
      <c r="F57">
        <f t="shared" si="2"/>
        <v>4.8016947724190903E-5</v>
      </c>
    </row>
    <row r="58" spans="1:6" x14ac:dyDescent="0.25">
      <c r="A58">
        <v>837391</v>
      </c>
      <c r="B58">
        <v>60</v>
      </c>
      <c r="C58">
        <v>-1.2528569397913141</v>
      </c>
      <c r="D58">
        <f t="shared" si="0"/>
        <v>1.7364169827604732E-4</v>
      </c>
      <c r="E58">
        <f t="shared" si="1"/>
        <v>1.041850189656284E-2</v>
      </c>
      <c r="F58">
        <f t="shared" si="2"/>
        <v>-2.1754820672229534E-4</v>
      </c>
    </row>
    <row r="59" spans="1:6" x14ac:dyDescent="0.25">
      <c r="A59">
        <v>502139</v>
      </c>
      <c r="B59">
        <v>24</v>
      </c>
      <c r="C59">
        <v>-1.2528569397913141</v>
      </c>
      <c r="D59">
        <f t="shared" si="0"/>
        <v>1.0412372324354588E-4</v>
      </c>
      <c r="E59">
        <f t="shared" si="1"/>
        <v>2.498969357845101E-3</v>
      </c>
      <c r="F59">
        <f t="shared" si="2"/>
        <v>-1.3045212926258661E-4</v>
      </c>
    </row>
    <row r="60" spans="1:6" x14ac:dyDescent="0.25">
      <c r="A60">
        <v>500455</v>
      </c>
      <c r="B60">
        <v>84</v>
      </c>
      <c r="C60">
        <v>0.4070773498450232</v>
      </c>
      <c r="D60">
        <f t="shared" si="0"/>
        <v>1.0377452839920571E-4</v>
      </c>
      <c r="E60">
        <f t="shared" si="1"/>
        <v>8.7170603855332793E-3</v>
      </c>
      <c r="F60">
        <f t="shared" si="2"/>
        <v>4.2244260002165757E-5</v>
      </c>
    </row>
    <row r="61" spans="1:6" x14ac:dyDescent="0.25">
      <c r="A61">
        <v>921245</v>
      </c>
      <c r="B61">
        <v>84</v>
      </c>
      <c r="C61">
        <v>0.80229979975843724</v>
      </c>
      <c r="D61">
        <f t="shared" si="0"/>
        <v>1.9102969380888643E-4</v>
      </c>
      <c r="E61">
        <f t="shared" si="1"/>
        <v>1.604649427994646E-2</v>
      </c>
      <c r="F61">
        <f t="shared" si="2"/>
        <v>1.5326308509078517E-4</v>
      </c>
    </row>
    <row r="62" spans="1:6" x14ac:dyDescent="0.25">
      <c r="A62">
        <v>602106</v>
      </c>
      <c r="B62">
        <v>72</v>
      </c>
      <c r="C62">
        <v>-0.41687767106506263</v>
      </c>
      <c r="D62">
        <f t="shared" si="0"/>
        <v>1.248529162388869E-4</v>
      </c>
      <c r="E62">
        <f t="shared" si="1"/>
        <v>8.9894099691998561E-3</v>
      </c>
      <c r="F62">
        <f t="shared" si="2"/>
        <v>-5.2048392947348509E-5</v>
      </c>
    </row>
    <row r="63" spans="1:6" x14ac:dyDescent="0.25">
      <c r="A63">
        <v>665527</v>
      </c>
      <c r="B63">
        <v>84</v>
      </c>
      <c r="C63">
        <v>0.56516632981038883</v>
      </c>
      <c r="D63">
        <f t="shared" si="0"/>
        <v>1.3800391755889774E-4</v>
      </c>
      <c r="E63">
        <f t="shared" si="1"/>
        <v>1.1592329074947411E-2</v>
      </c>
      <c r="F63">
        <f t="shared" si="2"/>
        <v>7.7995167586217718E-5</v>
      </c>
    </row>
    <row r="64" spans="1:6" x14ac:dyDescent="0.25">
      <c r="A64">
        <v>786859</v>
      </c>
      <c r="B64">
        <v>72</v>
      </c>
      <c r="C64">
        <v>0.13042163490563341</v>
      </c>
      <c r="D64">
        <f t="shared" si="0"/>
        <v>1.631633646215356E-4</v>
      </c>
      <c r="E64">
        <f t="shared" si="1"/>
        <v>1.1747762252750564E-2</v>
      </c>
      <c r="F64">
        <f t="shared" si="2"/>
        <v>2.1280032770644657E-5</v>
      </c>
    </row>
    <row r="65" spans="1:6" x14ac:dyDescent="0.25">
      <c r="A65">
        <v>1591752</v>
      </c>
      <c r="B65">
        <v>72</v>
      </c>
      <c r="C65">
        <v>-0.58124199309015345</v>
      </c>
      <c r="D65">
        <f t="shared" si="0"/>
        <v>3.3006626595496596E-4</v>
      </c>
      <c r="E65">
        <f t="shared" si="1"/>
        <v>2.3764771148757548E-2</v>
      </c>
      <c r="F65">
        <f t="shared" si="2"/>
        <v>-1.9184837427548907E-4</v>
      </c>
    </row>
    <row r="66" spans="1:6" x14ac:dyDescent="0.25">
      <c r="A66">
        <v>868439</v>
      </c>
      <c r="B66">
        <v>72</v>
      </c>
      <c r="C66">
        <v>9.0899389914291959E-2</v>
      </c>
      <c r="D66">
        <f t="shared" si="0"/>
        <v>1.8007982269830015E-4</v>
      </c>
      <c r="E66">
        <f t="shared" si="1"/>
        <v>1.2965747234277611E-2</v>
      </c>
      <c r="F66">
        <f t="shared" si="2"/>
        <v>1.636914601914935E-5</v>
      </c>
    </row>
    <row r="67" spans="1:6" x14ac:dyDescent="0.25">
      <c r="A67">
        <v>5406995</v>
      </c>
      <c r="B67">
        <v>24</v>
      </c>
      <c r="C67">
        <v>1.316088984645875</v>
      </c>
      <c r="D67">
        <f t="shared" ref="D67:D130" si="3">A67/SUM($A$2:$A$5739)</f>
        <v>1.1211964236182339E-3</v>
      </c>
      <c r="E67">
        <f t="shared" ref="E67:E130" si="4">B67*D67</f>
        <v>2.6908714166837613E-2</v>
      </c>
      <c r="F67">
        <f t="shared" ref="F67:F130" si="5">C67*D67</f>
        <v>1.4755942627483077E-3</v>
      </c>
    </row>
    <row r="68" spans="1:6" x14ac:dyDescent="0.25">
      <c r="A68">
        <v>552390</v>
      </c>
      <c r="B68">
        <v>84</v>
      </c>
      <c r="C68">
        <v>0.4070773498450232</v>
      </c>
      <c r="D68">
        <f t="shared" si="3"/>
        <v>1.1454378863721461E-4</v>
      </c>
      <c r="E68">
        <f t="shared" si="4"/>
        <v>9.6216782455260264E-3</v>
      </c>
      <c r="F68">
        <f t="shared" si="5"/>
        <v>4.6628181919645805E-5</v>
      </c>
    </row>
    <row r="69" spans="1:6" x14ac:dyDescent="0.25">
      <c r="A69">
        <v>361011</v>
      </c>
      <c r="B69">
        <v>84</v>
      </c>
      <c r="C69">
        <v>0.52564408481904745</v>
      </c>
      <c r="D69">
        <f t="shared" si="3"/>
        <v>7.4859370516681121E-5</v>
      </c>
      <c r="E69">
        <f t="shared" si="4"/>
        <v>6.2881871234012144E-3</v>
      </c>
      <c r="F69">
        <f t="shared" si="5"/>
        <v>3.9349385305370833E-5</v>
      </c>
    </row>
    <row r="70" spans="1:6" x14ac:dyDescent="0.25">
      <c r="A70">
        <v>695168</v>
      </c>
      <c r="B70">
        <v>60</v>
      </c>
      <c r="C70">
        <v>1.185489993161002E-2</v>
      </c>
      <c r="D70">
        <f t="shared" si="3"/>
        <v>1.4415028595621791E-4</v>
      </c>
      <c r="E70">
        <f t="shared" si="4"/>
        <v>8.6490171573730748E-3</v>
      </c>
      <c r="F70">
        <f t="shared" si="5"/>
        <v>1.7088872151239325E-6</v>
      </c>
    </row>
    <row r="71" spans="1:6" x14ac:dyDescent="0.25">
      <c r="A71">
        <v>474500</v>
      </c>
      <c r="B71">
        <v>84</v>
      </c>
      <c r="C71">
        <v>1.158000004680509</v>
      </c>
      <c r="D71">
        <f t="shared" si="3"/>
        <v>9.8392490284687146E-5</v>
      </c>
      <c r="E71">
        <f t="shared" si="4"/>
        <v>8.2649691839137198E-3</v>
      </c>
      <c r="F71">
        <f t="shared" si="5"/>
        <v>1.1393850421019465E-4</v>
      </c>
    </row>
    <row r="72" spans="1:6" x14ac:dyDescent="0.25">
      <c r="A72">
        <v>491495</v>
      </c>
      <c r="B72">
        <v>84</v>
      </c>
      <c r="C72">
        <v>0.92086653473246149</v>
      </c>
      <c r="D72">
        <f t="shared" si="3"/>
        <v>1.0191657958371403E-4</v>
      </c>
      <c r="E72">
        <f t="shared" si="4"/>
        <v>8.560992685031979E-3</v>
      </c>
      <c r="F72">
        <f t="shared" si="5"/>
        <v>9.3851567473039879E-5</v>
      </c>
    </row>
    <row r="73" spans="1:6" x14ac:dyDescent="0.25">
      <c r="A73">
        <v>644606</v>
      </c>
      <c r="B73">
        <v>72</v>
      </c>
      <c r="C73">
        <v>1.185489993161002E-2</v>
      </c>
      <c r="D73">
        <f t="shared" si="3"/>
        <v>1.3366573149094002E-4</v>
      </c>
      <c r="E73">
        <f t="shared" si="4"/>
        <v>9.6239326673476823E-3</v>
      </c>
      <c r="F73">
        <f t="shared" si="5"/>
        <v>1.5845938711105481E-6</v>
      </c>
    </row>
    <row r="74" spans="1:6" x14ac:dyDescent="0.25">
      <c r="A74">
        <v>1483434</v>
      </c>
      <c r="B74">
        <v>84</v>
      </c>
      <c r="C74">
        <v>0.13042163490563341</v>
      </c>
      <c r="D74">
        <f t="shared" si="3"/>
        <v>3.0760540660268617E-4</v>
      </c>
      <c r="E74">
        <f t="shared" si="4"/>
        <v>2.5838854154625637E-2</v>
      </c>
      <c r="F74">
        <f t="shared" si="5"/>
        <v>4.011840003493445E-5</v>
      </c>
    </row>
    <row r="75" spans="1:6" x14ac:dyDescent="0.25">
      <c r="A75">
        <v>1048537</v>
      </c>
      <c r="B75">
        <v>48</v>
      </c>
      <c r="C75">
        <v>-0.6600232649211939</v>
      </c>
      <c r="D75">
        <f t="shared" si="3"/>
        <v>2.1742500861040044E-4</v>
      </c>
      <c r="E75">
        <f t="shared" si="4"/>
        <v>1.0436400413299221E-2</v>
      </c>
      <c r="F75">
        <f t="shared" si="5"/>
        <v>-1.435055640585552E-4</v>
      </c>
    </row>
    <row r="76" spans="1:6" x14ac:dyDescent="0.25">
      <c r="A76">
        <v>1693005</v>
      </c>
      <c r="B76">
        <v>84</v>
      </c>
      <c r="C76">
        <v>0.13042163490563341</v>
      </c>
      <c r="D76">
        <f t="shared" si="3"/>
        <v>3.5106212437181614E-4</v>
      </c>
      <c r="E76">
        <f t="shared" si="4"/>
        <v>2.9489218447232558E-2</v>
      </c>
      <c r="F76">
        <f t="shared" si="5"/>
        <v>4.5786096214017071E-5</v>
      </c>
    </row>
    <row r="77" spans="1:6" x14ac:dyDescent="0.25">
      <c r="A77">
        <v>911173</v>
      </c>
      <c r="B77">
        <v>84</v>
      </c>
      <c r="C77">
        <v>-0.1067118350424142</v>
      </c>
      <c r="D77">
        <f t="shared" si="3"/>
        <v>1.8894116027432927E-4</v>
      </c>
      <c r="E77">
        <f t="shared" si="4"/>
        <v>1.587105746304366E-2</v>
      </c>
      <c r="F77">
        <f t="shared" si="5"/>
        <v>-2.0162257927916568E-5</v>
      </c>
    </row>
    <row r="78" spans="1:6" x14ac:dyDescent="0.25">
      <c r="A78">
        <v>356816</v>
      </c>
      <c r="B78">
        <v>84</v>
      </c>
      <c r="C78">
        <v>0.92086653473246149</v>
      </c>
      <c r="D78">
        <f t="shared" si="3"/>
        <v>7.3989493811213761E-5</v>
      </c>
      <c r="E78">
        <f t="shared" si="4"/>
        <v>6.2151174801419557E-3</v>
      </c>
      <c r="F78">
        <f t="shared" si="5"/>
        <v>6.8134448772541327E-5</v>
      </c>
    </row>
    <row r="79" spans="1:6" x14ac:dyDescent="0.25">
      <c r="A79">
        <v>505757</v>
      </c>
      <c r="B79">
        <v>84</v>
      </c>
      <c r="C79">
        <v>1.237044494663192</v>
      </c>
      <c r="D79">
        <f t="shared" si="3"/>
        <v>1.0487395302194419E-4</v>
      </c>
      <c r="E79">
        <f t="shared" si="4"/>
        <v>8.8094120538433126E-3</v>
      </c>
      <c r="F79">
        <f t="shared" si="5"/>
        <v>1.297337462193623E-4</v>
      </c>
    </row>
    <row r="80" spans="1:6" x14ac:dyDescent="0.25">
      <c r="A80">
        <v>831226</v>
      </c>
      <c r="B80">
        <v>24</v>
      </c>
      <c r="C80">
        <v>-3.1548294099791261</v>
      </c>
      <c r="D80">
        <f t="shared" si="3"/>
        <v>1.7236332166360244E-4</v>
      </c>
      <c r="E80">
        <f t="shared" si="4"/>
        <v>4.1367197199264584E-3</v>
      </c>
      <c r="F80">
        <f t="shared" si="5"/>
        <v>-5.4377687638602521E-4</v>
      </c>
    </row>
    <row r="81" spans="1:6" x14ac:dyDescent="0.25">
      <c r="A81">
        <v>571234</v>
      </c>
      <c r="B81">
        <v>72</v>
      </c>
      <c r="C81">
        <v>0.32803285986234038</v>
      </c>
      <c r="D81">
        <f t="shared" si="3"/>
        <v>1.1845128723979553E-4</v>
      </c>
      <c r="E81">
        <f t="shared" si="4"/>
        <v>8.5284926812652789E-3</v>
      </c>
      <c r="F81">
        <f t="shared" si="5"/>
        <v>3.8855914507645677E-5</v>
      </c>
    </row>
    <row r="82" spans="1:6" x14ac:dyDescent="0.25">
      <c r="A82">
        <v>431689</v>
      </c>
      <c r="B82">
        <v>24</v>
      </c>
      <c r="C82">
        <v>-4.1480684819708253</v>
      </c>
      <c r="D82">
        <f t="shared" si="3"/>
        <v>8.9515185961024885E-5</v>
      </c>
      <c r="E82">
        <f t="shared" si="4"/>
        <v>2.1483644630645973E-3</v>
      </c>
      <c r="F82">
        <f t="shared" si="5"/>
        <v>-3.7131512154268465E-4</v>
      </c>
    </row>
    <row r="83" spans="1:6" x14ac:dyDescent="0.25">
      <c r="A83">
        <v>793950</v>
      </c>
      <c r="B83">
        <v>36</v>
      </c>
      <c r="C83">
        <v>-0.89715673486924186</v>
      </c>
      <c r="D83">
        <f t="shared" si="3"/>
        <v>1.6463375692629581E-4</v>
      </c>
      <c r="E83">
        <f t="shared" si="4"/>
        <v>5.9268152493466494E-3</v>
      </c>
      <c r="F83">
        <f t="shared" si="5"/>
        <v>-1.4770228381325197E-4</v>
      </c>
    </row>
    <row r="84" spans="1:6" x14ac:dyDescent="0.25">
      <c r="A84">
        <v>1394352</v>
      </c>
      <c r="B84">
        <v>84</v>
      </c>
      <c r="C84">
        <v>0.2094661248883162</v>
      </c>
      <c r="D84">
        <f t="shared" si="3"/>
        <v>2.8913333111366509E-4</v>
      </c>
      <c r="E84">
        <f t="shared" si="4"/>
        <v>2.4287199813547867E-2</v>
      </c>
      <c r="F84">
        <f t="shared" si="5"/>
        <v>6.0563638444429854E-5</v>
      </c>
    </row>
    <row r="85" spans="1:6" x14ac:dyDescent="0.25">
      <c r="A85">
        <v>452649</v>
      </c>
      <c r="B85">
        <v>84</v>
      </c>
      <c r="C85">
        <v>1.2387383138377809E-2</v>
      </c>
      <c r="D85">
        <f t="shared" si="3"/>
        <v>9.3861459082978611E-5</v>
      </c>
      <c r="E85">
        <f t="shared" si="4"/>
        <v>7.8843625629702041E-3</v>
      </c>
      <c r="F85">
        <f t="shared" si="5"/>
        <v>1.1626978555880279E-6</v>
      </c>
    </row>
    <row r="86" spans="1:6" x14ac:dyDescent="0.25">
      <c r="A86">
        <v>401250</v>
      </c>
      <c r="B86">
        <v>84</v>
      </c>
      <c r="C86">
        <v>1.790355924541972</v>
      </c>
      <c r="D86">
        <f t="shared" si="3"/>
        <v>8.3203343997325006E-5</v>
      </c>
      <c r="E86">
        <f t="shared" si="4"/>
        <v>6.9890808957753002E-3</v>
      </c>
      <c r="F86">
        <f t="shared" si="5"/>
        <v>1.4896359986731454E-4</v>
      </c>
    </row>
    <row r="87" spans="1:6" x14ac:dyDescent="0.25">
      <c r="A87">
        <v>1050256</v>
      </c>
      <c r="B87">
        <v>84</v>
      </c>
      <c r="C87">
        <v>-0.34384530499046262</v>
      </c>
      <c r="D87">
        <f t="shared" si="3"/>
        <v>2.1778146106730113E-4</v>
      </c>
      <c r="E87">
        <f t="shared" si="4"/>
        <v>1.8293642729653295E-2</v>
      </c>
      <c r="F87">
        <f t="shared" si="5"/>
        <v>-7.4883132901954722E-5</v>
      </c>
    </row>
    <row r="88" spans="1:6" x14ac:dyDescent="0.25">
      <c r="A88">
        <v>948598</v>
      </c>
      <c r="B88">
        <v>72</v>
      </c>
      <c r="C88">
        <v>-0.220269678775216</v>
      </c>
      <c r="D88">
        <f t="shared" si="3"/>
        <v>1.967016217051078E-4</v>
      </c>
      <c r="E88">
        <f t="shared" si="4"/>
        <v>1.4162516762767762E-2</v>
      </c>
      <c r="F88">
        <f t="shared" si="5"/>
        <v>-4.332740302754815E-5</v>
      </c>
    </row>
    <row r="89" spans="1:6" x14ac:dyDescent="0.25">
      <c r="A89">
        <v>802429</v>
      </c>
      <c r="B89">
        <v>72</v>
      </c>
      <c r="C89">
        <v>0.92086653473246149</v>
      </c>
      <c r="D89">
        <f t="shared" si="3"/>
        <v>1.6639196540917011E-4</v>
      </c>
      <c r="E89">
        <f t="shared" si="4"/>
        <v>1.1980221509460248E-2</v>
      </c>
      <c r="F89">
        <f t="shared" si="5"/>
        <v>1.5322479259366608E-4</v>
      </c>
    </row>
    <row r="90" spans="1:6" x14ac:dyDescent="0.25">
      <c r="A90">
        <v>973865</v>
      </c>
      <c r="B90">
        <v>24</v>
      </c>
      <c r="C90">
        <v>-4.4146365390986242</v>
      </c>
      <c r="D90">
        <f t="shared" si="3"/>
        <v>2.0194099589272254E-4</v>
      </c>
      <c r="E90">
        <f t="shared" si="4"/>
        <v>4.8465839014253413E-3</v>
      </c>
      <c r="F90">
        <f t="shared" si="5"/>
        <v>-8.914960992099781E-4</v>
      </c>
    </row>
    <row r="91" spans="1:6" x14ac:dyDescent="0.25">
      <c r="A91">
        <v>409121</v>
      </c>
      <c r="B91">
        <v>60</v>
      </c>
      <c r="C91">
        <v>0.84182204474977862</v>
      </c>
      <c r="D91">
        <f t="shared" si="3"/>
        <v>8.4835477382005247E-5</v>
      </c>
      <c r="E91">
        <f t="shared" si="4"/>
        <v>5.0901286429203153E-3</v>
      </c>
      <c r="F91">
        <f t="shared" si="5"/>
        <v>7.1416375037043259E-5</v>
      </c>
    </row>
    <row r="92" spans="1:6" x14ac:dyDescent="0.25">
      <c r="A92">
        <v>450536</v>
      </c>
      <c r="B92">
        <v>48</v>
      </c>
      <c r="C92">
        <v>-1.1093200504317611</v>
      </c>
      <c r="D92">
        <f t="shared" si="3"/>
        <v>9.3423306644682414E-5</v>
      </c>
      <c r="E92">
        <f t="shared" si="4"/>
        <v>4.4843187189447554E-3</v>
      </c>
      <c r="F92">
        <f t="shared" si="5"/>
        <v>-1.0363634723858097E-4</v>
      </c>
    </row>
    <row r="93" spans="1:6" x14ac:dyDescent="0.25">
      <c r="A93">
        <v>848870</v>
      </c>
      <c r="B93">
        <v>84</v>
      </c>
      <c r="C93">
        <v>8.8548725348942078E-2</v>
      </c>
      <c r="D93">
        <f t="shared" si="3"/>
        <v>1.7602198783553717E-4</v>
      </c>
      <c r="E93">
        <f t="shared" si="4"/>
        <v>1.4785846978185122E-2</v>
      </c>
      <c r="F93">
        <f t="shared" si="5"/>
        <v>1.5586522656223805E-5</v>
      </c>
    </row>
    <row r="94" spans="1:6" x14ac:dyDescent="0.25">
      <c r="A94">
        <v>1169542</v>
      </c>
      <c r="B94">
        <v>48</v>
      </c>
      <c r="C94">
        <v>0.18739184443779219</v>
      </c>
      <c r="D94">
        <f t="shared" si="3"/>
        <v>2.4251664883568721E-4</v>
      </c>
      <c r="E94">
        <f t="shared" si="4"/>
        <v>1.1640799144112986E-2</v>
      </c>
      <c r="F94">
        <f t="shared" si="5"/>
        <v>4.5445642132191776E-5</v>
      </c>
    </row>
    <row r="95" spans="1:6" x14ac:dyDescent="0.25">
      <c r="A95">
        <v>643405</v>
      </c>
      <c r="B95">
        <v>72</v>
      </c>
      <c r="C95">
        <v>-0.58097877493851102</v>
      </c>
      <c r="D95">
        <f t="shared" si="3"/>
        <v>1.3341669169993496E-4</v>
      </c>
      <c r="E95">
        <f t="shared" si="4"/>
        <v>9.6060018023953163E-3</v>
      </c>
      <c r="F95">
        <f t="shared" si="5"/>
        <v>-7.7512266100177225E-5</v>
      </c>
    </row>
    <row r="96" spans="1:6" x14ac:dyDescent="0.25">
      <c r="A96">
        <v>631490</v>
      </c>
      <c r="B96">
        <v>84</v>
      </c>
      <c r="C96">
        <v>0.60468857480173022</v>
      </c>
      <c r="D96">
        <f t="shared" si="3"/>
        <v>1.30945993023977E-4</v>
      </c>
      <c r="E96">
        <f t="shared" si="4"/>
        <v>1.0999463414014067E-2</v>
      </c>
      <c r="F96">
        <f t="shared" si="5"/>
        <v>7.9181545897665965E-5</v>
      </c>
    </row>
    <row r="97" spans="1:6" x14ac:dyDescent="0.25">
      <c r="A97">
        <v>483967</v>
      </c>
      <c r="B97">
        <v>48</v>
      </c>
      <c r="C97">
        <v>-0.85527619751926709</v>
      </c>
      <c r="D97">
        <f t="shared" si="3"/>
        <v>1.0035557080212683E-4</v>
      </c>
      <c r="E97">
        <f t="shared" si="4"/>
        <v>4.8170673985020885E-3</v>
      </c>
      <c r="F97">
        <f t="shared" si="5"/>
        <v>-8.5831730995518618E-5</v>
      </c>
    </row>
    <row r="98" spans="1:6" x14ac:dyDescent="0.25">
      <c r="A98">
        <v>2194139</v>
      </c>
      <c r="B98">
        <v>12</v>
      </c>
      <c r="C98">
        <v>-3.2071090404312219</v>
      </c>
      <c r="D98">
        <f t="shared" si="3"/>
        <v>4.5497745045469586E-4</v>
      </c>
      <c r="E98">
        <f t="shared" si="4"/>
        <v>5.4597294054563508E-3</v>
      </c>
      <c r="F98">
        <f t="shared" si="5"/>
        <v>-1.4591622945456034E-3</v>
      </c>
    </row>
    <row r="99" spans="1:6" x14ac:dyDescent="0.25">
      <c r="A99">
        <v>824694</v>
      </c>
      <c r="B99">
        <v>72</v>
      </c>
      <c r="C99">
        <v>0.2094661248883162</v>
      </c>
      <c r="D99">
        <f t="shared" si="3"/>
        <v>1.7100884379945159E-4</v>
      </c>
      <c r="E99">
        <f t="shared" si="4"/>
        <v>1.2312636753560514E-2</v>
      </c>
      <c r="F99">
        <f t="shared" si="5"/>
        <v>3.5820559832302484E-5</v>
      </c>
    </row>
    <row r="100" spans="1:6" x14ac:dyDescent="0.25">
      <c r="A100">
        <v>519269</v>
      </c>
      <c r="B100">
        <v>84</v>
      </c>
      <c r="C100">
        <v>0.48612183982770601</v>
      </c>
      <c r="D100">
        <f t="shared" si="3"/>
        <v>1.0767580619102046E-4</v>
      </c>
      <c r="E100">
        <f t="shared" si="4"/>
        <v>9.0447677200457197E-3</v>
      </c>
      <c r="F100">
        <f t="shared" si="5"/>
        <v>5.2343561010510369E-5</v>
      </c>
    </row>
    <row r="101" spans="1:6" x14ac:dyDescent="0.25">
      <c r="A101">
        <v>1327622</v>
      </c>
      <c r="B101">
        <v>84</v>
      </c>
      <c r="C101">
        <v>0.48612183982770601</v>
      </c>
      <c r="D101">
        <f t="shared" si="3"/>
        <v>2.7529617436614735E-4</v>
      </c>
      <c r="E101">
        <f t="shared" si="4"/>
        <v>2.3124878646756379E-2</v>
      </c>
      <c r="F101">
        <f t="shared" si="5"/>
        <v>1.338274827804005E-4</v>
      </c>
    </row>
    <row r="102" spans="1:6" x14ac:dyDescent="0.25">
      <c r="A102">
        <v>6151355</v>
      </c>
      <c r="B102">
        <v>24</v>
      </c>
      <c r="C102">
        <v>-2.4846491207711501</v>
      </c>
      <c r="D102">
        <f t="shared" si="3"/>
        <v>1.2755471803480752E-3</v>
      </c>
      <c r="E102">
        <f t="shared" si="4"/>
        <v>3.0613132328353804E-2</v>
      </c>
      <c r="F102">
        <f t="shared" si="5"/>
        <v>-3.1692871801539645E-3</v>
      </c>
    </row>
    <row r="103" spans="1:6" x14ac:dyDescent="0.25">
      <c r="A103">
        <v>407436</v>
      </c>
      <c r="B103">
        <v>48</v>
      </c>
      <c r="C103">
        <v>0.60468857480173022</v>
      </c>
      <c r="D103">
        <f t="shared" si="3"/>
        <v>8.4486075177306197E-5</v>
      </c>
      <c r="E103">
        <f t="shared" si="4"/>
        <v>4.0553316085106973E-3</v>
      </c>
      <c r="F103">
        <f t="shared" si="5"/>
        <v>5.1087764389557124E-5</v>
      </c>
    </row>
    <row r="104" spans="1:6" x14ac:dyDescent="0.25">
      <c r="A104">
        <v>703476</v>
      </c>
      <c r="B104">
        <v>72</v>
      </c>
      <c r="C104">
        <v>-0.2648008150077798</v>
      </c>
      <c r="D104">
        <f t="shared" si="3"/>
        <v>1.4587303581772515E-4</v>
      </c>
      <c r="E104">
        <f t="shared" si="4"/>
        <v>1.0502858578876211E-2</v>
      </c>
      <c r="F104">
        <f t="shared" si="5"/>
        <v>-3.862729877219267E-5</v>
      </c>
    </row>
    <row r="105" spans="1:6" x14ac:dyDescent="0.25">
      <c r="A105">
        <v>779277</v>
      </c>
      <c r="B105">
        <v>72</v>
      </c>
      <c r="C105">
        <v>0.32803285986234038</v>
      </c>
      <c r="D105">
        <f t="shared" si="3"/>
        <v>1.6159115838056934E-4</v>
      </c>
      <c r="E105">
        <f t="shared" si="4"/>
        <v>1.1634563403400992E-2</v>
      </c>
      <c r="F105">
        <f t="shared" si="5"/>
        <v>5.300720981204655E-5</v>
      </c>
    </row>
    <row r="106" spans="1:6" x14ac:dyDescent="0.25">
      <c r="A106">
        <v>1394828</v>
      </c>
      <c r="B106">
        <v>84</v>
      </c>
      <c r="C106">
        <v>-1.131180001747697</v>
      </c>
      <c r="D106">
        <f t="shared" si="3"/>
        <v>2.8923203464448812E-4</v>
      </c>
      <c r="E106">
        <f t="shared" si="4"/>
        <v>2.4295490910137003E-2</v>
      </c>
      <c r="F106">
        <f t="shared" si="5"/>
        <v>-3.27173493454642E-4</v>
      </c>
    </row>
    <row r="107" spans="1:6" x14ac:dyDescent="0.25">
      <c r="A107">
        <v>787846</v>
      </c>
      <c r="B107">
        <v>72</v>
      </c>
      <c r="C107">
        <v>0.16428686336013981</v>
      </c>
      <c r="D107">
        <f t="shared" si="3"/>
        <v>1.633680292957421E-4</v>
      </c>
      <c r="E107">
        <f t="shared" si="4"/>
        <v>1.1762498109293432E-2</v>
      </c>
      <c r="F107">
        <f t="shared" si="5"/>
        <v>2.6839221106324901E-5</v>
      </c>
    </row>
    <row r="108" spans="1:6" x14ac:dyDescent="0.25">
      <c r="A108">
        <v>459088</v>
      </c>
      <c r="B108">
        <v>24</v>
      </c>
      <c r="C108">
        <v>-1.015723469843266</v>
      </c>
      <c r="D108">
        <f t="shared" si="3"/>
        <v>9.5196652433754376E-5</v>
      </c>
      <c r="E108">
        <f t="shared" si="4"/>
        <v>2.2847196584101052E-3</v>
      </c>
      <c r="F108">
        <f t="shared" si="5"/>
        <v>-9.6693474127476392E-5</v>
      </c>
    </row>
    <row r="109" spans="1:6" x14ac:dyDescent="0.25">
      <c r="A109">
        <v>736031</v>
      </c>
      <c r="B109">
        <v>48</v>
      </c>
      <c r="C109">
        <v>0.2094661248883162</v>
      </c>
      <c r="D109">
        <f t="shared" si="3"/>
        <v>1.5262365230079783E-4</v>
      </c>
      <c r="E109">
        <f t="shared" si="4"/>
        <v>7.3259353104382953E-3</v>
      </c>
      <c r="F109">
        <f t="shared" si="5"/>
        <v>3.1969485013749864E-5</v>
      </c>
    </row>
    <row r="110" spans="1:6" x14ac:dyDescent="0.25">
      <c r="A110">
        <v>521148</v>
      </c>
      <c r="B110">
        <v>60</v>
      </c>
      <c r="C110">
        <v>0.2094661248883162</v>
      </c>
      <c r="D110">
        <f t="shared" si="3"/>
        <v>1.0806543630534065E-4</v>
      </c>
      <c r="E110">
        <f t="shared" si="4"/>
        <v>6.4839261783204392E-3</v>
      </c>
      <c r="F110">
        <f t="shared" si="5"/>
        <v>2.2636048177244866E-5</v>
      </c>
    </row>
    <row r="111" spans="1:6" x14ac:dyDescent="0.25">
      <c r="A111">
        <v>1520441</v>
      </c>
      <c r="B111">
        <v>36</v>
      </c>
      <c r="C111">
        <v>-1.734423203592617</v>
      </c>
      <c r="D111">
        <f t="shared" si="3"/>
        <v>3.152791914034563E-4</v>
      </c>
      <c r="E111">
        <f t="shared" si="4"/>
        <v>1.1350050890524427E-2</v>
      </c>
      <c r="F111">
        <f t="shared" si="5"/>
        <v>-5.4682754518007258E-4</v>
      </c>
    </row>
    <row r="112" spans="1:6" x14ac:dyDescent="0.25">
      <c r="A112">
        <v>701083</v>
      </c>
      <c r="B112">
        <v>84</v>
      </c>
      <c r="C112">
        <v>0.3456460273872215</v>
      </c>
      <c r="D112">
        <f t="shared" si="3"/>
        <v>1.4537682247894483E-4</v>
      </c>
      <c r="E112">
        <f t="shared" si="4"/>
        <v>1.2211653088231366E-2</v>
      </c>
      <c r="F112">
        <f t="shared" si="5"/>
        <v>5.02489211640246E-5</v>
      </c>
    </row>
    <row r="113" spans="1:6" x14ac:dyDescent="0.25">
      <c r="A113">
        <v>2258093</v>
      </c>
      <c r="B113">
        <v>72</v>
      </c>
      <c r="C113">
        <v>0.80229979975843724</v>
      </c>
      <c r="D113">
        <f t="shared" si="3"/>
        <v>4.6823897484598535E-4</v>
      </c>
      <c r="E113">
        <f t="shared" si="4"/>
        <v>3.3713206188910945E-2</v>
      </c>
      <c r="F113">
        <f t="shared" si="5"/>
        <v>3.7566803575802996E-4</v>
      </c>
    </row>
    <row r="114" spans="1:6" x14ac:dyDescent="0.25">
      <c r="A114">
        <v>973612</v>
      </c>
      <c r="B114">
        <v>84</v>
      </c>
      <c r="C114">
        <v>0.56516632981038883</v>
      </c>
      <c r="D114">
        <f t="shared" si="3"/>
        <v>2.0188853372192798E-4</v>
      </c>
      <c r="E114">
        <f t="shared" si="4"/>
        <v>1.6958636832641951E-2</v>
      </c>
      <c r="F114">
        <f t="shared" si="5"/>
        <v>1.1410060163442295E-4</v>
      </c>
    </row>
    <row r="115" spans="1:6" x14ac:dyDescent="0.25">
      <c r="A115">
        <v>1628229</v>
      </c>
      <c r="B115">
        <v>84</v>
      </c>
      <c r="C115">
        <v>0.16994387989697479</v>
      </c>
      <c r="D115">
        <f t="shared" si="3"/>
        <v>3.3763014976553396E-4</v>
      </c>
      <c r="E115">
        <f t="shared" si="4"/>
        <v>2.8360932580304851E-2</v>
      </c>
      <c r="F115">
        <f t="shared" si="5"/>
        <v>5.7378177621351518E-5</v>
      </c>
    </row>
    <row r="116" spans="1:6" x14ac:dyDescent="0.25">
      <c r="A116">
        <v>539034</v>
      </c>
      <c r="B116">
        <v>84</v>
      </c>
      <c r="C116">
        <v>-0.14245950802585769</v>
      </c>
      <c r="D116">
        <f t="shared" si="3"/>
        <v>1.1177428368412234E-4</v>
      </c>
      <c r="E116">
        <f t="shared" si="4"/>
        <v>9.389039829466277E-3</v>
      </c>
      <c r="F116">
        <f t="shared" si="5"/>
        <v>-1.5923309463582719E-5</v>
      </c>
    </row>
    <row r="117" spans="1:6" x14ac:dyDescent="0.25">
      <c r="A117">
        <v>1565842</v>
      </c>
      <c r="B117">
        <v>84</v>
      </c>
      <c r="C117">
        <v>0.56516632981038883</v>
      </c>
      <c r="D117">
        <f t="shared" si="3"/>
        <v>3.2469355905659662E-4</v>
      </c>
      <c r="E117">
        <f t="shared" si="4"/>
        <v>2.7274258960754118E-2</v>
      </c>
      <c r="F117">
        <f t="shared" si="5"/>
        <v>1.8350586708508945E-4</v>
      </c>
    </row>
    <row r="118" spans="1:6" x14ac:dyDescent="0.25">
      <c r="A118">
        <v>766602</v>
      </c>
      <c r="B118">
        <v>84</v>
      </c>
      <c r="C118">
        <v>0.5117535965943909</v>
      </c>
      <c r="D118">
        <f t="shared" si="3"/>
        <v>1.5896286583186878E-4</v>
      </c>
      <c r="E118">
        <f t="shared" si="4"/>
        <v>1.3352880729876978E-2</v>
      </c>
      <c r="F118">
        <f t="shared" si="5"/>
        <v>8.1349818314410466E-5</v>
      </c>
    </row>
    <row r="119" spans="1:6" x14ac:dyDescent="0.25">
      <c r="A119">
        <v>728434</v>
      </c>
      <c r="B119">
        <v>36</v>
      </c>
      <c r="C119">
        <v>-2.155477432354616</v>
      </c>
      <c r="D119">
        <f t="shared" si="3"/>
        <v>1.5104833565444847E-4</v>
      </c>
      <c r="E119">
        <f t="shared" si="4"/>
        <v>5.4377400835601448E-3</v>
      </c>
      <c r="F119">
        <f t="shared" si="5"/>
        <v>-3.2558127869788879E-4</v>
      </c>
    </row>
    <row r="120" spans="1:6" x14ac:dyDescent="0.25">
      <c r="A120">
        <v>1538395</v>
      </c>
      <c r="B120">
        <v>84</v>
      </c>
      <c r="C120">
        <v>-1.292379184782656</v>
      </c>
      <c r="D120">
        <f t="shared" si="3"/>
        <v>3.1900213928664128E-4</v>
      </c>
      <c r="E120">
        <f t="shared" si="4"/>
        <v>2.6796179700077867E-2</v>
      </c>
      <c r="F120">
        <f t="shared" si="5"/>
        <v>-4.1227172471519272E-4</v>
      </c>
    </row>
    <row r="121" spans="1:6" x14ac:dyDescent="0.25">
      <c r="A121">
        <v>558490</v>
      </c>
      <c r="B121">
        <v>72</v>
      </c>
      <c r="C121">
        <v>0.99991102471514426</v>
      </c>
      <c r="D121">
        <f t="shared" si="3"/>
        <v>1.1580868682633283E-4</v>
      </c>
      <c r="E121">
        <f t="shared" si="4"/>
        <v>8.3382254514959633E-3</v>
      </c>
      <c r="F121">
        <f t="shared" si="5"/>
        <v>1.1579838271543369E-4</v>
      </c>
    </row>
    <row r="122" spans="1:6" x14ac:dyDescent="0.25">
      <c r="A122">
        <v>930076</v>
      </c>
      <c r="B122">
        <v>72</v>
      </c>
      <c r="C122">
        <v>0.76277755476709586</v>
      </c>
      <c r="D122">
        <f t="shared" si="3"/>
        <v>1.9286089313808364E-4</v>
      </c>
      <c r="E122">
        <f t="shared" si="4"/>
        <v>1.3885984305942022E-2</v>
      </c>
      <c r="F122">
        <f t="shared" si="5"/>
        <v>1.471099604780656E-4</v>
      </c>
    </row>
    <row r="123" spans="1:6" x14ac:dyDescent="0.25">
      <c r="A123">
        <v>685393</v>
      </c>
      <c r="B123">
        <v>72</v>
      </c>
      <c r="C123">
        <v>-1.035262082099635</v>
      </c>
      <c r="D123">
        <f t="shared" si="3"/>
        <v>1.4212333844824569E-4</v>
      </c>
      <c r="E123">
        <f t="shared" si="4"/>
        <v>1.0232880368273689E-2</v>
      </c>
      <c r="F123">
        <f t="shared" si="5"/>
        <v>-1.4713490327688194E-4</v>
      </c>
    </row>
    <row r="124" spans="1:6" x14ac:dyDescent="0.25">
      <c r="A124">
        <v>701248</v>
      </c>
      <c r="B124">
        <v>36</v>
      </c>
      <c r="C124">
        <v>-1.213334694799973</v>
      </c>
      <c r="D124">
        <f t="shared" si="3"/>
        <v>1.4541103693815869E-4</v>
      </c>
      <c r="E124">
        <f t="shared" si="4"/>
        <v>5.2347973297737129E-3</v>
      </c>
      <c r="F124">
        <f t="shared" si="5"/>
        <v>-1.7643225612390837E-4</v>
      </c>
    </row>
    <row r="125" spans="1:6" x14ac:dyDescent="0.25">
      <c r="A125">
        <v>2868449</v>
      </c>
      <c r="B125">
        <v>84</v>
      </c>
      <c r="C125">
        <v>1.078955514697826</v>
      </c>
      <c r="D125">
        <f t="shared" si="3"/>
        <v>5.948026140455649E-4</v>
      </c>
      <c r="E125">
        <f t="shared" si="4"/>
        <v>4.9963419579827452E-2</v>
      </c>
      <c r="F125">
        <f t="shared" si="5"/>
        <v>6.4176556058114485E-4</v>
      </c>
    </row>
    <row r="126" spans="1:6" x14ac:dyDescent="0.25">
      <c r="A126">
        <v>1485592</v>
      </c>
      <c r="B126">
        <v>72</v>
      </c>
      <c r="C126">
        <v>-0.34384530499046262</v>
      </c>
      <c r="D126">
        <f t="shared" si="3"/>
        <v>3.0805289025713159E-4</v>
      </c>
      <c r="E126">
        <f t="shared" si="4"/>
        <v>2.2179808098513474E-2</v>
      </c>
      <c r="F126">
        <f t="shared" si="5"/>
        <v>-1.0592254000365692E-4</v>
      </c>
    </row>
    <row r="127" spans="1:6" x14ac:dyDescent="0.25">
      <c r="A127">
        <v>619090</v>
      </c>
      <c r="B127">
        <v>60</v>
      </c>
      <c r="C127">
        <v>-1.1941699629812219</v>
      </c>
      <c r="D127">
        <f t="shared" si="3"/>
        <v>1.283747245739662E-4</v>
      </c>
      <c r="E127">
        <f t="shared" si="4"/>
        <v>7.702483474437972E-3</v>
      </c>
      <c r="F127">
        <f t="shared" si="5"/>
        <v>-1.5330124009221778E-4</v>
      </c>
    </row>
    <row r="128" spans="1:6" x14ac:dyDescent="0.25">
      <c r="A128">
        <v>691620</v>
      </c>
      <c r="B128">
        <v>84</v>
      </c>
      <c r="C128">
        <v>0.4070773498450232</v>
      </c>
      <c r="D128">
        <f t="shared" si="3"/>
        <v>1.4341457140294064E-4</v>
      </c>
      <c r="E128">
        <f t="shared" si="4"/>
        <v>1.2046823997847013E-2</v>
      </c>
      <c r="F128">
        <f t="shared" si="5"/>
        <v>5.8380823655868925E-5</v>
      </c>
    </row>
    <row r="129" spans="1:6" x14ac:dyDescent="0.25">
      <c r="A129">
        <v>1537766</v>
      </c>
      <c r="B129">
        <v>84</v>
      </c>
      <c r="C129">
        <v>0.32803285986234038</v>
      </c>
      <c r="D129">
        <f t="shared" si="3"/>
        <v>3.1887170962091089E-4</v>
      </c>
      <c r="E129">
        <f t="shared" si="4"/>
        <v>2.6785223608156515E-2</v>
      </c>
      <c r="F129">
        <f t="shared" si="5"/>
        <v>1.0460039883614115E-4</v>
      </c>
    </row>
    <row r="130" spans="1:6" x14ac:dyDescent="0.25">
      <c r="A130">
        <v>525848</v>
      </c>
      <c r="B130">
        <v>72</v>
      </c>
      <c r="C130">
        <v>0.52564408481904745</v>
      </c>
      <c r="D130">
        <f t="shared" si="3"/>
        <v>1.0904002999203828E-4</v>
      </c>
      <c r="E130">
        <f t="shared" si="4"/>
        <v>7.8508821594267565E-3</v>
      </c>
      <c r="F130">
        <f t="shared" si="5"/>
        <v>5.7316246773806452E-5</v>
      </c>
    </row>
    <row r="131" spans="1:6" x14ac:dyDescent="0.25">
      <c r="A131">
        <v>429659</v>
      </c>
      <c r="B131">
        <v>48</v>
      </c>
      <c r="C131">
        <v>-0.77116969839809335</v>
      </c>
      <c r="D131">
        <f t="shared" ref="D131:D194" si="6">A131/SUM($A$2:$A$5739)</f>
        <v>8.9094244432515052E-5</v>
      </c>
      <c r="E131">
        <f t="shared" ref="E131:E194" si="7">B131*D131</f>
        <v>4.2765237327607227E-3</v>
      </c>
      <c r="F131">
        <f t="shared" ref="F131:F194" si="8">C131*D131</f>
        <v>-6.8706781608028641E-5</v>
      </c>
    </row>
    <row r="132" spans="1:6" x14ac:dyDescent="0.25">
      <c r="A132">
        <v>815202</v>
      </c>
      <c r="B132">
        <v>84</v>
      </c>
      <c r="C132">
        <v>-0.34384530499046262</v>
      </c>
      <c r="D132">
        <f t="shared" si="6"/>
        <v>1.6904057927304012E-4</v>
      </c>
      <c r="E132">
        <f t="shared" si="7"/>
        <v>1.419940865893537E-2</v>
      </c>
      <c r="F132">
        <f t="shared" si="8"/>
        <v>-5.8123809535902952E-5</v>
      </c>
    </row>
    <row r="133" spans="1:6" x14ac:dyDescent="0.25">
      <c r="A133">
        <v>923898</v>
      </c>
      <c r="B133">
        <v>84</v>
      </c>
      <c r="C133">
        <v>0.6442108197930716</v>
      </c>
      <c r="D133">
        <f t="shared" si="6"/>
        <v>1.9157982084097342E-4</v>
      </c>
      <c r="E133">
        <f t="shared" si="7"/>
        <v>1.6092704950641766E-2</v>
      </c>
      <c r="F133">
        <f t="shared" si="8"/>
        <v>1.2341779343977326E-4</v>
      </c>
    </row>
    <row r="134" spans="1:6" x14ac:dyDescent="0.25">
      <c r="A134">
        <v>909860</v>
      </c>
      <c r="B134">
        <v>84</v>
      </c>
      <c r="C134">
        <v>0.24898836987965761</v>
      </c>
      <c r="D134">
        <f t="shared" si="6"/>
        <v>1.8866889612313055E-4</v>
      </c>
      <c r="E134">
        <f t="shared" si="7"/>
        <v>1.5848187274342965E-2</v>
      </c>
      <c r="F134">
        <f t="shared" si="8"/>
        <v>4.697636089269273E-5</v>
      </c>
    </row>
    <row r="135" spans="1:6" x14ac:dyDescent="0.25">
      <c r="A135">
        <v>350669</v>
      </c>
      <c r="B135">
        <v>24</v>
      </c>
      <c r="C135">
        <v>-4.4146365390986242</v>
      </c>
      <c r="D135">
        <f t="shared" si="6"/>
        <v>7.2714849685228571E-5</v>
      </c>
      <c r="E135">
        <f t="shared" si="7"/>
        <v>1.7451563924454857E-3</v>
      </c>
      <c r="F135">
        <f t="shared" si="8"/>
        <v>-3.2100963235547417E-4</v>
      </c>
    </row>
    <row r="136" spans="1:6" x14ac:dyDescent="0.25">
      <c r="A136">
        <v>1293567</v>
      </c>
      <c r="B136">
        <v>72</v>
      </c>
      <c r="C136">
        <v>1.434655719619899</v>
      </c>
      <c r="D136">
        <f t="shared" si="6"/>
        <v>2.6823451734476691E-4</v>
      </c>
      <c r="E136">
        <f t="shared" si="7"/>
        <v>1.9312885248823217E-2</v>
      </c>
      <c r="F136">
        <f t="shared" si="8"/>
        <v>3.8482418450815287E-4</v>
      </c>
    </row>
    <row r="137" spans="1:6" x14ac:dyDescent="0.25">
      <c r="A137">
        <v>619605</v>
      </c>
      <c r="B137">
        <v>72</v>
      </c>
      <c r="C137">
        <v>0.48612183982770601</v>
      </c>
      <c r="D137">
        <f t="shared" si="6"/>
        <v>1.2848151515878521E-4</v>
      </c>
      <c r="E137">
        <f t="shared" si="7"/>
        <v>9.2506690914325347E-3</v>
      </c>
      <c r="F137">
        <f t="shared" si="8"/>
        <v>6.2457670532839961E-5</v>
      </c>
    </row>
    <row r="138" spans="1:6" x14ac:dyDescent="0.25">
      <c r="A138">
        <v>512722</v>
      </c>
      <c r="B138">
        <v>24</v>
      </c>
      <c r="C138">
        <v>-3.5563398490706621</v>
      </c>
      <c r="D138">
        <f t="shared" si="6"/>
        <v>1.0631821792148654E-4</v>
      </c>
      <c r="E138">
        <f t="shared" si="7"/>
        <v>2.5516372301156772E-3</v>
      </c>
      <c r="F138">
        <f t="shared" si="8"/>
        <v>-3.7810371507636121E-4</v>
      </c>
    </row>
    <row r="139" spans="1:6" x14ac:dyDescent="0.25">
      <c r="A139">
        <v>568774</v>
      </c>
      <c r="B139">
        <v>48</v>
      </c>
      <c r="C139">
        <v>-1.002359417921894</v>
      </c>
      <c r="D139">
        <f t="shared" si="6"/>
        <v>1.1794118075697081E-4</v>
      </c>
      <c r="E139">
        <f t="shared" si="7"/>
        <v>5.661176676334599E-3</v>
      </c>
      <c r="F139">
        <f t="shared" si="8"/>
        <v>-1.1821945329257814E-4</v>
      </c>
    </row>
    <row r="140" spans="1:6" x14ac:dyDescent="0.25">
      <c r="A140">
        <v>438893</v>
      </c>
      <c r="B140">
        <v>24</v>
      </c>
      <c r="C140">
        <v>-1.489990409739363</v>
      </c>
      <c r="D140">
        <f t="shared" si="6"/>
        <v>9.1009009986337612E-5</v>
      </c>
      <c r="E140">
        <f t="shared" si="7"/>
        <v>2.1842162396721026E-3</v>
      </c>
      <c r="F140">
        <f t="shared" si="8"/>
        <v>-1.3560255207951697E-4</v>
      </c>
    </row>
    <row r="141" spans="1:6" x14ac:dyDescent="0.25">
      <c r="A141">
        <v>593607</v>
      </c>
      <c r="B141">
        <v>84</v>
      </c>
      <c r="C141">
        <v>0.25749043474444022</v>
      </c>
      <c r="D141">
        <f t="shared" si="6"/>
        <v>1.2309056054883515E-4</v>
      </c>
      <c r="E141">
        <f t="shared" si="7"/>
        <v>1.0339607086102152E-2</v>
      </c>
      <c r="F141">
        <f t="shared" si="8"/>
        <v>3.1694641948656408E-5</v>
      </c>
    </row>
    <row r="142" spans="1:6" x14ac:dyDescent="0.25">
      <c r="A142">
        <v>888085</v>
      </c>
      <c r="B142">
        <v>84</v>
      </c>
      <c r="C142">
        <v>0.4070773498450232</v>
      </c>
      <c r="D142">
        <f t="shared" si="6"/>
        <v>1.8415362430869629E-4</v>
      </c>
      <c r="E142">
        <f t="shared" si="7"/>
        <v>1.5468904441930489E-2</v>
      </c>
      <c r="F142">
        <f t="shared" si="8"/>
        <v>7.4964769347940128E-5</v>
      </c>
    </row>
    <row r="143" spans="1:6" x14ac:dyDescent="0.25">
      <c r="A143">
        <v>568725</v>
      </c>
      <c r="B143">
        <v>72</v>
      </c>
      <c r="C143">
        <v>-6.7189590051072792E-2</v>
      </c>
      <c r="D143">
        <f t="shared" si="6"/>
        <v>1.1793102009938608E-4</v>
      </c>
      <c r="E143">
        <f t="shared" si="7"/>
        <v>8.4910334471557988E-3</v>
      </c>
      <c r="F143">
        <f t="shared" si="8"/>
        <v>-7.9237368947825765E-6</v>
      </c>
    </row>
    <row r="144" spans="1:6" x14ac:dyDescent="0.25">
      <c r="A144">
        <v>652272</v>
      </c>
      <c r="B144">
        <v>12</v>
      </c>
      <c r="C144">
        <v>-4.4146365390986242</v>
      </c>
      <c r="D144">
        <f t="shared" si="6"/>
        <v>1.3525535600205155E-4</v>
      </c>
      <c r="E144">
        <f t="shared" si="7"/>
        <v>1.6230642720246186E-3</v>
      </c>
      <c r="F144">
        <f t="shared" si="8"/>
        <v>-5.971032367154492E-4</v>
      </c>
    </row>
    <row r="145" spans="1:6" x14ac:dyDescent="0.25">
      <c r="A145">
        <v>517440</v>
      </c>
      <c r="B145">
        <v>84</v>
      </c>
      <c r="C145">
        <v>-0.28759289847183661</v>
      </c>
      <c r="D145">
        <f t="shared" si="6"/>
        <v>1.0729654409464388E-4</v>
      </c>
      <c r="E145">
        <f t="shared" si="7"/>
        <v>9.0129097039500852E-3</v>
      </c>
      <c r="F145">
        <f t="shared" si="8"/>
        <v>-3.0857724112189859E-5</v>
      </c>
    </row>
    <row r="146" spans="1:6" x14ac:dyDescent="0.25">
      <c r="A146">
        <v>1501442</v>
      </c>
      <c r="B146">
        <v>36</v>
      </c>
      <c r="C146">
        <v>0.28851061487099899</v>
      </c>
      <c r="D146">
        <f t="shared" si="6"/>
        <v>3.1133955194525024E-4</v>
      </c>
      <c r="E146">
        <f t="shared" si="7"/>
        <v>1.1208223870029009E-2</v>
      </c>
      <c r="F146">
        <f t="shared" si="8"/>
        <v>8.9824765565385472E-5</v>
      </c>
    </row>
    <row r="147" spans="1:6" x14ac:dyDescent="0.25">
      <c r="A147">
        <v>1902560</v>
      </c>
      <c r="B147">
        <v>84</v>
      </c>
      <c r="C147">
        <v>-0.18575632502509701</v>
      </c>
      <c r="D147">
        <f t="shared" si="6"/>
        <v>3.9451552437520419E-4</v>
      </c>
      <c r="E147">
        <f t="shared" si="7"/>
        <v>3.3139304047517151E-2</v>
      </c>
      <c r="F147">
        <f t="shared" si="8"/>
        <v>-7.3283753973287012E-5</v>
      </c>
    </row>
    <row r="148" spans="1:6" x14ac:dyDescent="0.25">
      <c r="A148">
        <v>1136565</v>
      </c>
      <c r="B148">
        <v>84</v>
      </c>
      <c r="C148">
        <v>0.48612183982770601</v>
      </c>
      <c r="D148">
        <f t="shared" si="6"/>
        <v>2.356785262811706E-4</v>
      </c>
      <c r="E148">
        <f t="shared" si="7"/>
        <v>1.979699620761833E-2</v>
      </c>
      <c r="F148">
        <f t="shared" si="8"/>
        <v>1.1456847880368502E-4</v>
      </c>
    </row>
    <row r="149" spans="1:6" x14ac:dyDescent="0.25">
      <c r="A149">
        <v>1755485</v>
      </c>
      <c r="B149">
        <v>84</v>
      </c>
      <c r="C149">
        <v>-0.46361704029224288</v>
      </c>
      <c r="D149">
        <f t="shared" si="6"/>
        <v>3.6401799959412862E-4</v>
      </c>
      <c r="E149">
        <f t="shared" si="7"/>
        <v>3.0577511965906804E-2</v>
      </c>
      <c r="F149">
        <f t="shared" si="8"/>
        <v>-1.6876494758493279E-4</v>
      </c>
    </row>
    <row r="150" spans="1:6" x14ac:dyDescent="0.25">
      <c r="A150">
        <v>338562</v>
      </c>
      <c r="B150">
        <v>84</v>
      </c>
      <c r="C150">
        <v>1.434655719619899</v>
      </c>
      <c r="D150">
        <f t="shared" si="6"/>
        <v>7.0204337820367228E-5</v>
      </c>
      <c r="E150">
        <f t="shared" si="7"/>
        <v>5.897164376910847E-3</v>
      </c>
      <c r="F150">
        <f t="shared" si="8"/>
        <v>1.0071905479611744E-4</v>
      </c>
    </row>
    <row r="151" spans="1:6" x14ac:dyDescent="0.25">
      <c r="A151">
        <v>378724</v>
      </c>
      <c r="B151">
        <v>72</v>
      </c>
      <c r="C151">
        <v>-0.72647201542513595</v>
      </c>
      <c r="D151">
        <f t="shared" si="6"/>
        <v>7.8532344553377989E-5</v>
      </c>
      <c r="E151">
        <f t="shared" si="7"/>
        <v>5.6543288078432152E-3</v>
      </c>
      <c r="F151">
        <f t="shared" si="8"/>
        <v>-5.7051550623753705E-5</v>
      </c>
    </row>
    <row r="152" spans="1:6" x14ac:dyDescent="0.25">
      <c r="A152">
        <v>791056</v>
      </c>
      <c r="B152">
        <v>72</v>
      </c>
      <c r="C152">
        <v>0.56516632981038883</v>
      </c>
      <c r="D152">
        <f t="shared" si="6"/>
        <v>1.6403365604772071E-4</v>
      </c>
      <c r="E152">
        <f t="shared" si="7"/>
        <v>1.1810423235435892E-2</v>
      </c>
      <c r="F152">
        <f t="shared" si="8"/>
        <v>9.270629935387001E-5</v>
      </c>
    </row>
    <row r="153" spans="1:6" x14ac:dyDescent="0.25">
      <c r="A153">
        <v>941181</v>
      </c>
      <c r="B153">
        <v>84</v>
      </c>
      <c r="C153">
        <v>0.4070773498450232</v>
      </c>
      <c r="D153">
        <f t="shared" si="6"/>
        <v>1.9516362992335538E-4</v>
      </c>
      <c r="E153">
        <f t="shared" si="7"/>
        <v>1.6393744913561853E-2</v>
      </c>
      <c r="F153">
        <f t="shared" si="8"/>
        <v>7.9446693255334376E-5</v>
      </c>
    </row>
    <row r="154" spans="1:6" x14ac:dyDescent="0.25">
      <c r="A154">
        <v>653518</v>
      </c>
      <c r="B154">
        <v>24</v>
      </c>
      <c r="C154">
        <v>-1.561758854419139</v>
      </c>
      <c r="D154">
        <f t="shared" si="6"/>
        <v>1.3551372700920585E-4</v>
      </c>
      <c r="E154">
        <f t="shared" si="7"/>
        <v>3.2523294482209404E-3</v>
      </c>
      <c r="F154">
        <f t="shared" si="8"/>
        <v>-2.1163976305196527E-4</v>
      </c>
    </row>
    <row r="155" spans="1:6" x14ac:dyDescent="0.25">
      <c r="A155">
        <v>696851</v>
      </c>
      <c r="B155">
        <v>72</v>
      </c>
      <c r="C155">
        <v>0.84182204474977862</v>
      </c>
      <c r="D155">
        <f t="shared" si="6"/>
        <v>1.4449927344019919E-4</v>
      </c>
      <c r="E155">
        <f t="shared" si="7"/>
        <v>1.0403947687694343E-2</v>
      </c>
      <c r="F155">
        <f t="shared" si="8"/>
        <v>1.2164267383228587E-4</v>
      </c>
    </row>
    <row r="156" spans="1:6" x14ac:dyDescent="0.25">
      <c r="A156">
        <v>881763</v>
      </c>
      <c r="B156">
        <v>72</v>
      </c>
      <c r="C156">
        <v>0.24898836987965761</v>
      </c>
      <c r="D156">
        <f t="shared" si="6"/>
        <v>1.8284269211990851E-4</v>
      </c>
      <c r="E156">
        <f t="shared" si="7"/>
        <v>1.3164673832633414E-2</v>
      </c>
      <c r="F156">
        <f t="shared" si="8"/>
        <v>4.5525703855344141E-5</v>
      </c>
    </row>
    <row r="157" spans="1:6" x14ac:dyDescent="0.25">
      <c r="A157">
        <v>1173820</v>
      </c>
      <c r="B157">
        <v>84</v>
      </c>
      <c r="C157">
        <v>0.2094661248883162</v>
      </c>
      <c r="D157">
        <f t="shared" si="6"/>
        <v>2.4340373645094092E-4</v>
      </c>
      <c r="E157">
        <f t="shared" si="7"/>
        <v>2.0445913861879036E-2</v>
      </c>
      <c r="F157">
        <f t="shared" si="8"/>
        <v>5.0984837457715593E-5</v>
      </c>
    </row>
    <row r="158" spans="1:6" x14ac:dyDescent="0.25">
      <c r="A158">
        <v>1178696</v>
      </c>
      <c r="B158">
        <v>60</v>
      </c>
      <c r="C158">
        <v>-0.58473022643308914</v>
      </c>
      <c r="D158">
        <f t="shared" si="6"/>
        <v>2.4441482556079999E-4</v>
      </c>
      <c r="E158">
        <f t="shared" si="7"/>
        <v>1.4664889533647999E-2</v>
      </c>
      <c r="F158">
        <f t="shared" si="8"/>
        <v>-1.4291673629377057E-4</v>
      </c>
    </row>
    <row r="159" spans="1:6" x14ac:dyDescent="0.25">
      <c r="A159">
        <v>823075</v>
      </c>
      <c r="B159">
        <v>12</v>
      </c>
      <c r="C159">
        <v>-0.1462340800337556</v>
      </c>
      <c r="D159">
        <f t="shared" si="6"/>
        <v>1.706731273784381E-4</v>
      </c>
      <c r="E159">
        <f t="shared" si="7"/>
        <v>2.0480775285412573E-3</v>
      </c>
      <c r="F159">
        <f t="shared" si="8"/>
        <v>-2.4958227768669882E-5</v>
      </c>
    </row>
    <row r="160" spans="1:6" x14ac:dyDescent="0.25">
      <c r="A160">
        <v>876021</v>
      </c>
      <c r="B160">
        <v>84</v>
      </c>
      <c r="C160">
        <v>-0.56547285447207796</v>
      </c>
      <c r="D160">
        <f t="shared" si="6"/>
        <v>1.8165202893926643E-4</v>
      </c>
      <c r="E160">
        <f t="shared" si="7"/>
        <v>1.5258770430898381E-2</v>
      </c>
      <c r="F160">
        <f t="shared" si="8"/>
        <v>-1.0271929132493149E-4</v>
      </c>
    </row>
    <row r="161" spans="1:6" x14ac:dyDescent="0.25">
      <c r="A161">
        <v>884979</v>
      </c>
      <c r="B161">
        <v>12</v>
      </c>
      <c r="C161">
        <v>-0.2648008150077798</v>
      </c>
      <c r="D161">
        <f t="shared" si="6"/>
        <v>1.8350956303404036E-4</v>
      </c>
      <c r="E161">
        <f t="shared" si="7"/>
        <v>2.2021147564084843E-3</v>
      </c>
      <c r="F161">
        <f t="shared" si="8"/>
        <v>-4.859348185313543E-5</v>
      </c>
    </row>
    <row r="162" spans="1:6" x14ac:dyDescent="0.25">
      <c r="A162">
        <v>790113</v>
      </c>
      <c r="B162">
        <v>60</v>
      </c>
      <c r="C162">
        <v>-0.85763448987790047</v>
      </c>
      <c r="D162">
        <f t="shared" si="6"/>
        <v>1.6383811522930456E-4</v>
      </c>
      <c r="E162">
        <f t="shared" si="7"/>
        <v>9.8302869137582728E-3</v>
      </c>
      <c r="F162">
        <f t="shared" si="8"/>
        <v>-1.405132183772413E-4</v>
      </c>
    </row>
    <row r="163" spans="1:6" x14ac:dyDescent="0.25">
      <c r="A163">
        <v>349004</v>
      </c>
      <c r="B163">
        <v>72</v>
      </c>
      <c r="C163">
        <v>-1.1300399825909211</v>
      </c>
      <c r="D163">
        <f t="shared" si="6"/>
        <v>7.2369594687706967E-5</v>
      </c>
      <c r="E163">
        <f t="shared" si="7"/>
        <v>5.2106108175149013E-3</v>
      </c>
      <c r="F163">
        <f t="shared" si="8"/>
        <v>-8.178053552100839E-5</v>
      </c>
    </row>
    <row r="164" spans="1:6" x14ac:dyDescent="0.25">
      <c r="A164">
        <v>1189464</v>
      </c>
      <c r="B164">
        <v>60</v>
      </c>
      <c r="C164">
        <v>0.44659959483636458</v>
      </c>
      <c r="D164">
        <f t="shared" si="6"/>
        <v>2.4664768190513198E-4</v>
      </c>
      <c r="E164">
        <f t="shared" si="7"/>
        <v>1.4798860914307918E-2</v>
      </c>
      <c r="F164">
        <f t="shared" si="8"/>
        <v>1.1015275480616047E-4</v>
      </c>
    </row>
    <row r="165" spans="1:6" x14ac:dyDescent="0.25">
      <c r="A165">
        <v>555115</v>
      </c>
      <c r="B165">
        <v>84</v>
      </c>
      <c r="C165">
        <v>0.92086653473246149</v>
      </c>
      <c r="D165">
        <f t="shared" si="6"/>
        <v>1.1510884561514037E-4</v>
      </c>
      <c r="E165">
        <f t="shared" si="7"/>
        <v>9.66914303167179E-3</v>
      </c>
      <c r="F165">
        <f t="shared" si="8"/>
        <v>1.0599988377866821E-4</v>
      </c>
    </row>
    <row r="166" spans="1:6" x14ac:dyDescent="0.25">
      <c r="A166">
        <v>931874</v>
      </c>
      <c r="B166">
        <v>24</v>
      </c>
      <c r="C166">
        <v>-4.4146365390986242</v>
      </c>
      <c r="D166">
        <f t="shared" si="6"/>
        <v>1.9323372706333519E-4</v>
      </c>
      <c r="E166">
        <f t="shared" si="7"/>
        <v>4.6376094495200445E-3</v>
      </c>
      <c r="F166">
        <f t="shared" si="8"/>
        <v>-8.5305667208001028E-4</v>
      </c>
    </row>
    <row r="167" spans="1:6" x14ac:dyDescent="0.25">
      <c r="A167">
        <v>621683</v>
      </c>
      <c r="B167">
        <v>84</v>
      </c>
      <c r="C167">
        <v>-0.29332757622008049</v>
      </c>
      <c r="D167">
        <f t="shared" si="6"/>
        <v>1.2891240998452088E-4</v>
      </c>
      <c r="E167">
        <f t="shared" si="7"/>
        <v>1.0828642438699753E-2</v>
      </c>
      <c r="F167">
        <f t="shared" si="8"/>
        <v>-3.7813564765448816E-5</v>
      </c>
    </row>
    <row r="168" spans="1:6" x14ac:dyDescent="0.25">
      <c r="A168">
        <v>497982</v>
      </c>
      <c r="B168">
        <v>72</v>
      </c>
      <c r="C168">
        <v>0.99991102471514426</v>
      </c>
      <c r="D168">
        <f t="shared" si="6"/>
        <v>1.0326172623171565E-4</v>
      </c>
      <c r="E168">
        <f t="shared" si="7"/>
        <v>7.4348442886835262E-3</v>
      </c>
      <c r="F168">
        <f t="shared" si="8"/>
        <v>1.0325253849020949E-4</v>
      </c>
    </row>
    <row r="169" spans="1:6" x14ac:dyDescent="0.25">
      <c r="A169">
        <v>704307</v>
      </c>
      <c r="B169">
        <v>84</v>
      </c>
      <c r="C169">
        <v>0.4070773498450232</v>
      </c>
      <c r="D169">
        <f t="shared" si="6"/>
        <v>1.4604535227594762E-4</v>
      </c>
      <c r="E169">
        <f t="shared" si="7"/>
        <v>1.2267809591179599E-2</v>
      </c>
      <c r="F169">
        <f t="shared" si="8"/>
        <v>5.9451754961675583E-5</v>
      </c>
    </row>
    <row r="170" spans="1:6" x14ac:dyDescent="0.25">
      <c r="A170">
        <v>898777</v>
      </c>
      <c r="B170">
        <v>72</v>
      </c>
      <c r="C170">
        <v>0.80229979975843724</v>
      </c>
      <c r="D170">
        <f t="shared" si="6"/>
        <v>1.8637072126575398E-4</v>
      </c>
      <c r="E170">
        <f t="shared" si="7"/>
        <v>1.3418691931134288E-2</v>
      </c>
      <c r="F170">
        <f t="shared" si="8"/>
        <v>1.4952519235234994E-4</v>
      </c>
    </row>
    <row r="171" spans="1:6" x14ac:dyDescent="0.25">
      <c r="A171">
        <v>278923</v>
      </c>
      <c r="B171">
        <v>72</v>
      </c>
      <c r="C171">
        <v>9.0899389914291959E-2</v>
      </c>
      <c r="D171">
        <f t="shared" si="6"/>
        <v>5.7837573377609683E-5</v>
      </c>
      <c r="E171">
        <f t="shared" si="7"/>
        <v>4.1643052831878968E-3</v>
      </c>
      <c r="F171">
        <f t="shared" si="8"/>
        <v>5.2574001341478146E-6</v>
      </c>
    </row>
    <row r="172" spans="1:6" x14ac:dyDescent="0.25">
      <c r="A172">
        <v>798299</v>
      </c>
      <c r="B172">
        <v>60</v>
      </c>
      <c r="C172">
        <v>-1.266078593063982</v>
      </c>
      <c r="D172">
        <f t="shared" si="6"/>
        <v>1.6553556712702944E-4</v>
      </c>
      <c r="E172">
        <f t="shared" si="7"/>
        <v>9.9321340276217664E-3</v>
      </c>
      <c r="F172">
        <f t="shared" si="8"/>
        <v>-2.0958103793023778E-4</v>
      </c>
    </row>
    <row r="173" spans="1:6" x14ac:dyDescent="0.25">
      <c r="A173">
        <v>1308709</v>
      </c>
      <c r="B173">
        <v>60</v>
      </c>
      <c r="C173">
        <v>0.48612183982770601</v>
      </c>
      <c r="D173">
        <f t="shared" si="6"/>
        <v>2.7137436789880426E-4</v>
      </c>
      <c r="E173">
        <f t="shared" si="7"/>
        <v>1.6282462073928257E-2</v>
      </c>
      <c r="F173">
        <f t="shared" si="8"/>
        <v>1.3192100700504749E-4</v>
      </c>
    </row>
    <row r="174" spans="1:6" x14ac:dyDescent="0.25">
      <c r="A174">
        <v>853281</v>
      </c>
      <c r="B174">
        <v>72</v>
      </c>
      <c r="C174">
        <v>0.80229979975843724</v>
      </c>
      <c r="D174">
        <f t="shared" si="6"/>
        <v>1.7693665437852084E-4</v>
      </c>
      <c r="E174">
        <f t="shared" si="7"/>
        <v>1.2739439115253501E-2</v>
      </c>
      <c r="F174">
        <f t="shared" si="8"/>
        <v>1.4195624237781508E-4</v>
      </c>
    </row>
    <row r="175" spans="1:6" x14ac:dyDescent="0.25">
      <c r="A175">
        <v>902586</v>
      </c>
      <c r="B175">
        <v>84</v>
      </c>
      <c r="C175">
        <v>-0.52796786438733989</v>
      </c>
      <c r="D175">
        <f t="shared" si="6"/>
        <v>1.8716055687269682E-4</v>
      </c>
      <c r="E175">
        <f t="shared" si="7"/>
        <v>1.5721486777306531E-2</v>
      </c>
      <c r="F175">
        <f t="shared" si="8"/>
        <v>-9.8814759509623006E-5</v>
      </c>
    </row>
    <row r="176" spans="1:6" x14ac:dyDescent="0.25">
      <c r="A176">
        <v>813978</v>
      </c>
      <c r="B176">
        <v>84</v>
      </c>
      <c r="C176">
        <v>0.92086653473246149</v>
      </c>
      <c r="D176">
        <f t="shared" si="6"/>
        <v>1.6878677019378099E-4</v>
      </c>
      <c r="E176">
        <f t="shared" si="7"/>
        <v>1.4178088696277603E-2</v>
      </c>
      <c r="F176">
        <f t="shared" si="8"/>
        <v>1.5543008817703143E-4</v>
      </c>
    </row>
    <row r="177" spans="1:6" x14ac:dyDescent="0.25">
      <c r="A177">
        <v>554048</v>
      </c>
      <c r="B177">
        <v>24</v>
      </c>
      <c r="C177">
        <v>-4.4146365390986242</v>
      </c>
      <c r="D177">
        <f t="shared" si="6"/>
        <v>1.1488759211222412E-4</v>
      </c>
      <c r="E177">
        <f t="shared" si="7"/>
        <v>2.7573022106933791E-3</v>
      </c>
      <c r="F177">
        <f t="shared" si="8"/>
        <v>-5.071869620276835E-4</v>
      </c>
    </row>
    <row r="178" spans="1:6" x14ac:dyDescent="0.25">
      <c r="A178">
        <v>1584030</v>
      </c>
      <c r="B178">
        <v>48</v>
      </c>
      <c r="C178">
        <v>-0.81811224488655909</v>
      </c>
      <c r="D178">
        <f t="shared" si="6"/>
        <v>3.284650292637576E-4</v>
      </c>
      <c r="E178">
        <f t="shared" si="7"/>
        <v>1.5766321404660364E-2</v>
      </c>
      <c r="F178">
        <f t="shared" si="8"/>
        <v>-2.6872126245770203E-4</v>
      </c>
    </row>
    <row r="179" spans="1:6" x14ac:dyDescent="0.25">
      <c r="A179">
        <v>418094</v>
      </c>
      <c r="B179">
        <v>36</v>
      </c>
      <c r="C179">
        <v>-1.5557933667601469</v>
      </c>
      <c r="D179">
        <f t="shared" si="6"/>
        <v>8.6696121882162252E-5</v>
      </c>
      <c r="E179">
        <f t="shared" si="7"/>
        <v>3.1210603877578412E-3</v>
      </c>
      <c r="F179">
        <f t="shared" si="8"/>
        <v>-1.3488125134809725E-4</v>
      </c>
    </row>
    <row r="180" spans="1:6" x14ac:dyDescent="0.25">
      <c r="A180">
        <v>2121594</v>
      </c>
      <c r="B180">
        <v>12</v>
      </c>
      <c r="C180">
        <v>0.16994387989697479</v>
      </c>
      <c r="D180">
        <f t="shared" si="6"/>
        <v>4.3993449322033833E-4</v>
      </c>
      <c r="E180">
        <f t="shared" si="7"/>
        <v>5.2792139186440597E-3</v>
      </c>
      <c r="F180">
        <f t="shared" si="8"/>
        <v>7.4764174678373645E-5</v>
      </c>
    </row>
    <row r="181" spans="1:6" x14ac:dyDescent="0.25">
      <c r="A181">
        <v>1973162</v>
      </c>
      <c r="B181">
        <v>36</v>
      </c>
      <c r="C181">
        <v>-0.75319537659848146</v>
      </c>
      <c r="D181">
        <f t="shared" si="6"/>
        <v>4.0915558043227366E-4</v>
      </c>
      <c r="E181">
        <f t="shared" si="7"/>
        <v>1.4729600895561853E-2</v>
      </c>
      <c r="F181">
        <f t="shared" si="8"/>
        <v>-3.0817409149105663E-4</v>
      </c>
    </row>
    <row r="182" spans="1:6" x14ac:dyDescent="0.25">
      <c r="A182">
        <v>368378</v>
      </c>
      <c r="B182">
        <v>84</v>
      </c>
      <c r="C182">
        <v>0.52564408481904745</v>
      </c>
      <c r="D182">
        <f t="shared" si="6"/>
        <v>7.6386994280489955E-5</v>
      </c>
      <c r="E182">
        <f t="shared" si="7"/>
        <v>6.4165075195611564E-3</v>
      </c>
      <c r="F182">
        <f t="shared" si="8"/>
        <v>4.0152371700645955E-5</v>
      </c>
    </row>
    <row r="183" spans="1:6" x14ac:dyDescent="0.25">
      <c r="A183">
        <v>961342</v>
      </c>
      <c r="B183">
        <v>84</v>
      </c>
      <c r="C183">
        <v>0.33306499018361768</v>
      </c>
      <c r="D183">
        <f t="shared" si="6"/>
        <v>1.9934422211857053E-4</v>
      </c>
      <c r="E183">
        <f t="shared" si="7"/>
        <v>1.6744914657959926E-2</v>
      </c>
      <c r="F183">
        <f t="shared" si="8"/>
        <v>6.6394581383082601E-5</v>
      </c>
    </row>
    <row r="184" spans="1:6" x14ac:dyDescent="0.25">
      <c r="A184">
        <v>993815</v>
      </c>
      <c r="B184">
        <v>72</v>
      </c>
      <c r="C184">
        <v>0.34705744580035269</v>
      </c>
      <c r="D184">
        <f t="shared" si="6"/>
        <v>2.0607783505221573E-4</v>
      </c>
      <c r="E184">
        <f t="shared" si="7"/>
        <v>1.4837604123759533E-2</v>
      </c>
      <c r="F184">
        <f t="shared" si="8"/>
        <v>7.1520847069288389E-5</v>
      </c>
    </row>
    <row r="185" spans="1:6" x14ac:dyDescent="0.25">
      <c r="A185">
        <v>536658</v>
      </c>
      <c r="B185">
        <v>36</v>
      </c>
      <c r="C185">
        <v>-1.2896442454292549</v>
      </c>
      <c r="D185">
        <f t="shared" si="6"/>
        <v>1.1128159547144286E-4</v>
      </c>
      <c r="E185">
        <f t="shared" si="7"/>
        <v>4.0061374369719429E-3</v>
      </c>
      <c r="F185">
        <f t="shared" si="8"/>
        <v>-1.4351366922193252E-4</v>
      </c>
    </row>
    <row r="186" spans="1:6" x14ac:dyDescent="0.25">
      <c r="A186">
        <v>358471</v>
      </c>
      <c r="B186">
        <v>84</v>
      </c>
      <c r="C186">
        <v>0.92086653473246149</v>
      </c>
      <c r="D186">
        <f t="shared" si="6"/>
        <v>7.4332675205146656E-5</v>
      </c>
      <c r="E186">
        <f t="shared" si="7"/>
        <v>6.2439447172323191E-3</v>
      </c>
      <c r="F186">
        <f t="shared" si="8"/>
        <v>6.8450473033556956E-5</v>
      </c>
    </row>
    <row r="187" spans="1:6" x14ac:dyDescent="0.25">
      <c r="A187">
        <v>1276504</v>
      </c>
      <c r="B187">
        <v>84</v>
      </c>
      <c r="C187">
        <v>0.13042163490563341</v>
      </c>
      <c r="D187">
        <f t="shared" si="6"/>
        <v>2.6469632754133675E-4</v>
      </c>
      <c r="E187">
        <f t="shared" si="7"/>
        <v>2.2234491513472288E-2</v>
      </c>
      <c r="F187">
        <f t="shared" si="8"/>
        <v>3.452212779145818E-5</v>
      </c>
    </row>
    <row r="188" spans="1:6" x14ac:dyDescent="0.25">
      <c r="A188">
        <v>641348</v>
      </c>
      <c r="B188">
        <v>72</v>
      </c>
      <c r="C188">
        <v>0.88134428974112011</v>
      </c>
      <c r="D188">
        <f t="shared" si="6"/>
        <v>1.3299015144173558E-4</v>
      </c>
      <c r="E188">
        <f t="shared" si="7"/>
        <v>9.5752909038049616E-3</v>
      </c>
      <c r="F188">
        <f t="shared" si="8"/>
        <v>1.1721011056498044E-4</v>
      </c>
    </row>
    <row r="189" spans="1:6" x14ac:dyDescent="0.25">
      <c r="A189">
        <v>701602</v>
      </c>
      <c r="B189">
        <v>36</v>
      </c>
      <c r="C189">
        <v>-0.81095950898802616</v>
      </c>
      <c r="D189">
        <f t="shared" si="6"/>
        <v>1.4548444250519932E-4</v>
      </c>
      <c r="E189">
        <f t="shared" si="7"/>
        <v>5.2374399301871755E-3</v>
      </c>
      <c r="F189">
        <f t="shared" si="8"/>
        <v>-1.1798199205941316E-4</v>
      </c>
    </row>
    <row r="190" spans="1:6" x14ac:dyDescent="0.25">
      <c r="A190">
        <v>424150</v>
      </c>
      <c r="B190">
        <v>72</v>
      </c>
      <c r="C190">
        <v>1.118477759689168</v>
      </c>
      <c r="D190">
        <f t="shared" si="6"/>
        <v>8.7951896215490098E-5</v>
      </c>
      <c r="E190">
        <f t="shared" si="7"/>
        <v>6.3325365275152872E-3</v>
      </c>
      <c r="F190">
        <f t="shared" si="8"/>
        <v>9.837223983951557E-5</v>
      </c>
    </row>
    <row r="191" spans="1:6" x14ac:dyDescent="0.25">
      <c r="A191">
        <v>549227</v>
      </c>
      <c r="B191">
        <v>48</v>
      </c>
      <c r="C191">
        <v>-2.3966461235162799</v>
      </c>
      <c r="D191">
        <f t="shared" si="6"/>
        <v>1.1388790782210299E-4</v>
      </c>
      <c r="E191">
        <f t="shared" si="7"/>
        <v>5.4666195754609435E-3</v>
      </c>
      <c r="F191">
        <f t="shared" si="8"/>
        <v>-2.7294901279722257E-4</v>
      </c>
    </row>
    <row r="192" spans="1:6" x14ac:dyDescent="0.25">
      <c r="A192">
        <v>902903</v>
      </c>
      <c r="B192">
        <v>72</v>
      </c>
      <c r="C192">
        <v>0.32444305434977738</v>
      </c>
      <c r="D192">
        <f t="shared" si="6"/>
        <v>1.8722629010645917E-4</v>
      </c>
      <c r="E192">
        <f t="shared" si="7"/>
        <v>1.3480292887665061E-2</v>
      </c>
      <c r="F192">
        <f t="shared" si="8"/>
        <v>6.0744269416717119E-5</v>
      </c>
    </row>
    <row r="193" spans="1:6" x14ac:dyDescent="0.25">
      <c r="A193">
        <v>285772</v>
      </c>
      <c r="B193">
        <v>72</v>
      </c>
      <c r="C193">
        <v>0.13042163490563341</v>
      </c>
      <c r="D193">
        <f t="shared" si="6"/>
        <v>5.9257784475522897E-5</v>
      </c>
      <c r="E193">
        <f t="shared" si="7"/>
        <v>4.2665604822376482E-3</v>
      </c>
      <c r="F193">
        <f t="shared" si="8"/>
        <v>7.728497132183358E-6</v>
      </c>
    </row>
    <row r="194" spans="1:6" x14ac:dyDescent="0.25">
      <c r="A194">
        <v>729282</v>
      </c>
      <c r="B194">
        <v>12</v>
      </c>
      <c r="C194">
        <v>-4.4146365390986242</v>
      </c>
      <c r="D194">
        <f t="shared" si="6"/>
        <v>1.512241772387718E-4</v>
      </c>
      <c r="E194">
        <f t="shared" si="7"/>
        <v>1.8146901268652617E-3</v>
      </c>
      <c r="F194">
        <f t="shared" si="8"/>
        <v>-6.675997784334085E-4</v>
      </c>
    </row>
    <row r="195" spans="1:6" x14ac:dyDescent="0.25">
      <c r="A195">
        <v>435402</v>
      </c>
      <c r="B195">
        <v>84</v>
      </c>
      <c r="C195">
        <v>0.92086653473246149</v>
      </c>
      <c r="D195">
        <f t="shared" ref="D195:D258" si="9">A195/SUM($A$2:$A$5739)</f>
        <v>9.0285114973516026E-5</v>
      </c>
      <c r="E195">
        <f t="shared" ref="E195:E258" si="10">B195*D195</f>
        <v>7.5839496577753459E-3</v>
      </c>
      <c r="F195">
        <f t="shared" ref="F195:F258" si="11">C195*D195</f>
        <v>8.3140540963583574E-5</v>
      </c>
    </row>
    <row r="196" spans="1:6" x14ac:dyDescent="0.25">
      <c r="A196">
        <v>1086272</v>
      </c>
      <c r="B196">
        <v>36</v>
      </c>
      <c r="C196">
        <v>-0.34384530499046262</v>
      </c>
      <c r="D196">
        <f t="shared" si="9"/>
        <v>2.2524975175242925E-4</v>
      </c>
      <c r="E196">
        <f t="shared" si="10"/>
        <v>8.1089910630874531E-3</v>
      </c>
      <c r="F196">
        <f t="shared" si="11"/>
        <v>-7.7451069590340029E-5</v>
      </c>
    </row>
    <row r="197" spans="1:6" x14ac:dyDescent="0.25">
      <c r="A197">
        <v>855462</v>
      </c>
      <c r="B197">
        <v>84</v>
      </c>
      <c r="C197">
        <v>0.72325530977575447</v>
      </c>
      <c r="D197">
        <f t="shared" si="9"/>
        <v>1.773889073212203E-4</v>
      </c>
      <c r="E197">
        <f t="shared" si="10"/>
        <v>1.4900668214982505E-2</v>
      </c>
      <c r="F197">
        <f t="shared" si="11"/>
        <v>1.2829746911539178E-4</v>
      </c>
    </row>
    <row r="198" spans="1:6" x14ac:dyDescent="0.25">
      <c r="A198">
        <v>678886</v>
      </c>
      <c r="B198">
        <v>84</v>
      </c>
      <c r="C198">
        <v>0.92086653473246149</v>
      </c>
      <c r="D198">
        <f t="shared" si="9"/>
        <v>1.4077404459306663E-4</v>
      </c>
      <c r="E198">
        <f t="shared" si="10"/>
        <v>1.1825019745817598E-2</v>
      </c>
      <c r="F198">
        <f t="shared" si="11"/>
        <v>1.2963410662469028E-4</v>
      </c>
    </row>
    <row r="199" spans="1:6" x14ac:dyDescent="0.25">
      <c r="A199">
        <v>1593770</v>
      </c>
      <c r="B199">
        <v>72</v>
      </c>
      <c r="C199">
        <v>-0.38336754998180411</v>
      </c>
      <c r="D199">
        <f t="shared" si="9"/>
        <v>3.3048471915916931E-4</v>
      </c>
      <c r="E199">
        <f t="shared" si="10"/>
        <v>2.3794899779460192E-2</v>
      </c>
      <c r="F199">
        <f t="shared" si="11"/>
        <v>-1.2669711709047533E-4</v>
      </c>
    </row>
    <row r="200" spans="1:6" x14ac:dyDescent="0.25">
      <c r="A200">
        <v>511169</v>
      </c>
      <c r="B200">
        <v>84</v>
      </c>
      <c r="C200">
        <v>0.52564408481904745</v>
      </c>
      <c r="D200">
        <f t="shared" si="9"/>
        <v>1.0599618728415858E-4</v>
      </c>
      <c r="E200">
        <f t="shared" si="10"/>
        <v>8.9036797318693198E-3</v>
      </c>
      <c r="F200">
        <f t="shared" si="11"/>
        <v>5.5716268859289893E-5</v>
      </c>
    </row>
    <row r="201" spans="1:6" x14ac:dyDescent="0.25">
      <c r="A201">
        <v>1287050</v>
      </c>
      <c r="B201">
        <v>84</v>
      </c>
      <c r="C201">
        <v>0.27728210793548907</v>
      </c>
      <c r="D201">
        <f t="shared" si="9"/>
        <v>2.6688314988599916E-4</v>
      </c>
      <c r="E201">
        <f t="shared" si="10"/>
        <v>2.2418184590423929E-2</v>
      </c>
      <c r="F201">
        <f t="shared" si="11"/>
        <v>7.4001922372852926E-5</v>
      </c>
    </row>
    <row r="202" spans="1:6" x14ac:dyDescent="0.25">
      <c r="A202">
        <v>650546</v>
      </c>
      <c r="B202">
        <v>84</v>
      </c>
      <c r="C202">
        <v>0.47520081595822838</v>
      </c>
      <c r="D202">
        <f t="shared" si="9"/>
        <v>1.3489745202263875E-4</v>
      </c>
      <c r="E202">
        <f t="shared" si="10"/>
        <v>1.1331385969901655E-2</v>
      </c>
      <c r="F202">
        <f t="shared" si="11"/>
        <v>6.4103379271843904E-5</v>
      </c>
    </row>
    <row r="203" spans="1:6" x14ac:dyDescent="0.25">
      <c r="A203">
        <v>1369250</v>
      </c>
      <c r="B203">
        <v>84</v>
      </c>
      <c r="C203">
        <v>-0.1462340800337556</v>
      </c>
      <c r="D203">
        <f t="shared" si="9"/>
        <v>2.8392817138526424E-4</v>
      </c>
      <c r="E203">
        <f t="shared" si="10"/>
        <v>2.3849966396362197E-2</v>
      </c>
      <c r="F203">
        <f t="shared" si="11"/>
        <v>-4.1519974938190604E-5</v>
      </c>
    </row>
    <row r="204" spans="1:6" x14ac:dyDescent="0.25">
      <c r="A204">
        <v>557978</v>
      </c>
      <c r="B204">
        <v>84</v>
      </c>
      <c r="C204">
        <v>0.36417555768447257</v>
      </c>
      <c r="D204">
        <f t="shared" si="9"/>
        <v>1.1570251832259044E-4</v>
      </c>
      <c r="E204">
        <f t="shared" si="10"/>
        <v>9.719011539097596E-3</v>
      </c>
      <c r="F204">
        <f t="shared" si="11"/>
        <v>4.2136029135627278E-5</v>
      </c>
    </row>
    <row r="205" spans="1:6" x14ac:dyDescent="0.25">
      <c r="A205">
        <v>804013</v>
      </c>
      <c r="B205">
        <v>84</v>
      </c>
      <c r="C205">
        <v>-1.301091572714301E-2</v>
      </c>
      <c r="D205">
        <f t="shared" si="9"/>
        <v>1.6672042421762311E-4</v>
      </c>
      <c r="E205">
        <f t="shared" si="10"/>
        <v>1.400451563428034E-2</v>
      </c>
      <c r="F205">
        <f t="shared" si="11"/>
        <v>-2.169185389489027E-6</v>
      </c>
    </row>
    <row r="206" spans="1:6" x14ac:dyDescent="0.25">
      <c r="A206">
        <v>672116</v>
      </c>
      <c r="B206">
        <v>48</v>
      </c>
      <c r="C206">
        <v>-0.3786193474685442</v>
      </c>
      <c r="D206">
        <f t="shared" si="9"/>
        <v>1.3937021496350429E-4</v>
      </c>
      <c r="E206">
        <f t="shared" si="10"/>
        <v>6.6897703182482058E-3</v>
      </c>
      <c r="F206">
        <f t="shared" si="11"/>
        <v>-5.2768259846032725E-5</v>
      </c>
    </row>
    <row r="207" spans="1:6" x14ac:dyDescent="0.25">
      <c r="A207">
        <v>508907</v>
      </c>
      <c r="B207">
        <v>60</v>
      </c>
      <c r="C207">
        <v>-8.1510080301236076E-2</v>
      </c>
      <c r="D207">
        <f t="shared" si="9"/>
        <v>1.0552713815239048E-4</v>
      </c>
      <c r="E207">
        <f t="shared" si="10"/>
        <v>6.3316282891434286E-3</v>
      </c>
      <c r="F207">
        <f t="shared" si="11"/>
        <v>-8.6015255047609811E-6</v>
      </c>
    </row>
    <row r="208" spans="1:6" x14ac:dyDescent="0.25">
      <c r="A208">
        <v>1040366</v>
      </c>
      <c r="B208">
        <v>72</v>
      </c>
      <c r="C208">
        <v>5.1377144922950549E-2</v>
      </c>
      <c r="D208">
        <f t="shared" si="9"/>
        <v>2.1573066711805865E-4</v>
      </c>
      <c r="E208">
        <f t="shared" si="10"/>
        <v>1.5532608032500223E-2</v>
      </c>
      <c r="F208">
        <f t="shared" si="11"/>
        <v>1.1083625748849303E-5</v>
      </c>
    </row>
    <row r="209" spans="1:6" x14ac:dyDescent="0.25">
      <c r="A209">
        <v>681363</v>
      </c>
      <c r="B209">
        <v>84</v>
      </c>
      <c r="C209">
        <v>9.1046412665660464E-2</v>
      </c>
      <c r="D209">
        <f t="shared" si="9"/>
        <v>1.4128767620199219E-4</v>
      </c>
      <c r="E209">
        <f t="shared" si="10"/>
        <v>1.1868164800967343E-2</v>
      </c>
      <c r="F209">
        <f t="shared" si="11"/>
        <v>1.2863736072058796E-5</v>
      </c>
    </row>
    <row r="210" spans="1:6" x14ac:dyDescent="0.25">
      <c r="A210">
        <v>1800536</v>
      </c>
      <c r="B210">
        <v>84</v>
      </c>
      <c r="C210">
        <v>-3.8549294629342291E-2</v>
      </c>
      <c r="D210">
        <f t="shared" si="9"/>
        <v>3.7335979112166376E-4</v>
      </c>
      <c r="E210">
        <f t="shared" si="10"/>
        <v>3.1362222454219754E-2</v>
      </c>
      <c r="F210">
        <f t="shared" si="11"/>
        <v>-1.4392756590698712E-5</v>
      </c>
    </row>
    <row r="211" spans="1:6" x14ac:dyDescent="0.25">
      <c r="A211">
        <v>806423</v>
      </c>
      <c r="B211">
        <v>84</v>
      </c>
      <c r="C211">
        <v>0.70066901864136744</v>
      </c>
      <c r="D211">
        <f t="shared" si="9"/>
        <v>1.6722016268250426E-4</v>
      </c>
      <c r="E211">
        <f t="shared" si="10"/>
        <v>1.4046493665330357E-2</v>
      </c>
      <c r="F211">
        <f t="shared" si="11"/>
        <v>1.1716598728380006E-4</v>
      </c>
    </row>
    <row r="212" spans="1:6" x14ac:dyDescent="0.25">
      <c r="A212">
        <v>485237</v>
      </c>
      <c r="B212">
        <v>72</v>
      </c>
      <c r="C212">
        <v>0.72325530977575447</v>
      </c>
      <c r="D212">
        <f t="shared" si="9"/>
        <v>1.0061891845789407E-4</v>
      </c>
      <c r="E212">
        <f t="shared" si="10"/>
        <v>7.2445621289683728E-3</v>
      </c>
      <c r="F212">
        <f t="shared" si="11"/>
        <v>7.2773167038565559E-5</v>
      </c>
    </row>
    <row r="213" spans="1:6" x14ac:dyDescent="0.25">
      <c r="A213">
        <v>629875</v>
      </c>
      <c r="B213">
        <v>84</v>
      </c>
      <c r="C213">
        <v>0.16994387989697479</v>
      </c>
      <c r="D213">
        <f t="shared" si="9"/>
        <v>1.3061110604439897E-4</v>
      </c>
      <c r="E213">
        <f t="shared" si="10"/>
        <v>1.0971332907729513E-2</v>
      </c>
      <c r="F213">
        <f t="shared" si="11"/>
        <v>2.2196558118820378E-5</v>
      </c>
    </row>
    <row r="214" spans="1:6" x14ac:dyDescent="0.25">
      <c r="A214">
        <v>361214</v>
      </c>
      <c r="B214">
        <v>84</v>
      </c>
      <c r="C214">
        <v>0.52564408481904745</v>
      </c>
      <c r="D214">
        <f t="shared" si="9"/>
        <v>7.4901464669532107E-5</v>
      </c>
      <c r="E214">
        <f t="shared" si="10"/>
        <v>6.291723032240697E-3</v>
      </c>
      <c r="F214">
        <f t="shared" si="11"/>
        <v>3.937151184782242E-5</v>
      </c>
    </row>
    <row r="215" spans="1:6" x14ac:dyDescent="0.25">
      <c r="A215">
        <v>1391690</v>
      </c>
      <c r="B215">
        <v>48</v>
      </c>
      <c r="C215">
        <v>5.1377144922950549E-2</v>
      </c>
      <c r="D215">
        <f t="shared" si="9"/>
        <v>2.8858133783834827E-4</v>
      </c>
      <c r="E215">
        <f t="shared" si="10"/>
        <v>1.3851904216240718E-2</v>
      </c>
      <c r="F215">
        <f t="shared" si="11"/>
        <v>1.4826485216179773E-5</v>
      </c>
    </row>
    <row r="216" spans="1:6" x14ac:dyDescent="0.25">
      <c r="A216">
        <v>1770438</v>
      </c>
      <c r="B216">
        <v>84</v>
      </c>
      <c r="C216">
        <v>-0.18575632502509701</v>
      </c>
      <c r="D216">
        <f t="shared" si="9"/>
        <v>3.6711865904033917E-4</v>
      </c>
      <c r="E216">
        <f t="shared" si="10"/>
        <v>3.0837967359388489E-2</v>
      </c>
      <c r="F216">
        <f t="shared" si="11"/>
        <v>-6.8194612951475009E-5</v>
      </c>
    </row>
    <row r="217" spans="1:6" x14ac:dyDescent="0.25">
      <c r="A217">
        <v>1206394</v>
      </c>
      <c r="B217">
        <v>84</v>
      </c>
      <c r="C217">
        <v>0.88134428974112011</v>
      </c>
      <c r="D217">
        <f t="shared" si="9"/>
        <v>2.5015829278083218E-4</v>
      </c>
      <c r="E217">
        <f t="shared" si="10"/>
        <v>2.1013296593589904E-2</v>
      </c>
      <c r="F217">
        <f t="shared" si="11"/>
        <v>2.2047558287377372E-4</v>
      </c>
    </row>
    <row r="218" spans="1:6" x14ac:dyDescent="0.25">
      <c r="A218">
        <v>1346348</v>
      </c>
      <c r="B218">
        <v>72</v>
      </c>
      <c r="C218">
        <v>-0.1057976855157652</v>
      </c>
      <c r="D218">
        <f t="shared" si="9"/>
        <v>2.7917920444638138E-4</v>
      </c>
      <c r="E218">
        <f t="shared" si="10"/>
        <v>2.0100902720139459E-2</v>
      </c>
      <c r="F218">
        <f t="shared" si="11"/>
        <v>-2.9536513674559773E-5</v>
      </c>
    </row>
    <row r="219" spans="1:6" x14ac:dyDescent="0.25">
      <c r="A219">
        <v>437660</v>
      </c>
      <c r="B219">
        <v>84</v>
      </c>
      <c r="C219">
        <v>-1.0552457148346079</v>
      </c>
      <c r="D219">
        <f t="shared" si="9"/>
        <v>9.0753334663848639E-5</v>
      </c>
      <c r="E219">
        <f t="shared" si="10"/>
        <v>7.6232801117632858E-3</v>
      </c>
      <c r="F219">
        <f t="shared" si="11"/>
        <v>-9.5767067510977365E-5</v>
      </c>
    </row>
    <row r="220" spans="1:6" x14ac:dyDescent="0.25">
      <c r="A220">
        <v>831912</v>
      </c>
      <c r="B220">
        <v>84</v>
      </c>
      <c r="C220">
        <v>5.1377144922950549E-2</v>
      </c>
      <c r="D220">
        <f t="shared" si="9"/>
        <v>1.7250557086978852E-4</v>
      </c>
      <c r="E220">
        <f t="shared" si="10"/>
        <v>1.4490467953062237E-2</v>
      </c>
      <c r="F220">
        <f t="shared" si="11"/>
        <v>8.8628437145934423E-6</v>
      </c>
    </row>
    <row r="221" spans="1:6" x14ac:dyDescent="0.25">
      <c r="A221">
        <v>815875</v>
      </c>
      <c r="B221">
        <v>84</v>
      </c>
      <c r="C221">
        <v>1.118477759689168</v>
      </c>
      <c r="D221">
        <f t="shared" si="9"/>
        <v>1.6918013279456086E-4</v>
      </c>
      <c r="E221">
        <f t="shared" si="10"/>
        <v>1.4211131154743113E-2</v>
      </c>
      <c r="F221">
        <f t="shared" si="11"/>
        <v>1.8922421591197636E-4</v>
      </c>
    </row>
    <row r="222" spans="1:6" x14ac:dyDescent="0.25">
      <c r="A222">
        <v>557429</v>
      </c>
      <c r="B222">
        <v>84</v>
      </c>
      <c r="C222">
        <v>0.92086653473246149</v>
      </c>
      <c r="D222">
        <f t="shared" si="9"/>
        <v>1.1558867748556981E-4</v>
      </c>
      <c r="E222">
        <f t="shared" si="10"/>
        <v>9.7094489087878634E-3</v>
      </c>
      <c r="F222">
        <f t="shared" si="11"/>
        <v>1.0644174489044476E-4</v>
      </c>
    </row>
    <row r="223" spans="1:6" x14ac:dyDescent="0.25">
      <c r="A223">
        <v>835559</v>
      </c>
      <c r="B223">
        <v>84</v>
      </c>
      <c r="C223">
        <v>0.48612183982770601</v>
      </c>
      <c r="D223">
        <f t="shared" si="9"/>
        <v>1.7326181409859411E-4</v>
      </c>
      <c r="E223">
        <f t="shared" si="10"/>
        <v>1.4553992384281905E-2</v>
      </c>
      <c r="F223">
        <f t="shared" si="11"/>
        <v>8.4226351841494541E-5</v>
      </c>
    </row>
    <row r="224" spans="1:6" x14ac:dyDescent="0.25">
      <c r="A224">
        <v>967753</v>
      </c>
      <c r="B224">
        <v>72</v>
      </c>
      <c r="C224">
        <v>0.32803285986234038</v>
      </c>
      <c r="D224">
        <f t="shared" si="9"/>
        <v>2.0067360937929787E-4</v>
      </c>
      <c r="E224">
        <f t="shared" si="10"/>
        <v>1.4448499875309447E-2</v>
      </c>
      <c r="F224">
        <f t="shared" si="11"/>
        <v>6.5827537983589255E-5</v>
      </c>
    </row>
    <row r="225" spans="1:6" x14ac:dyDescent="0.25">
      <c r="A225">
        <v>559036</v>
      </c>
      <c r="B225">
        <v>24</v>
      </c>
      <c r="C225">
        <v>-3.6228427450502418</v>
      </c>
      <c r="D225">
        <f t="shared" si="9"/>
        <v>1.1592190558227685E-4</v>
      </c>
      <c r="E225">
        <f t="shared" si="10"/>
        <v>2.7821257339746444E-3</v>
      </c>
      <c r="F225">
        <f t="shared" si="11"/>
        <v>-4.1996683463115084E-4</v>
      </c>
    </row>
    <row r="226" spans="1:6" x14ac:dyDescent="0.25">
      <c r="A226">
        <v>598519</v>
      </c>
      <c r="B226">
        <v>72</v>
      </c>
      <c r="C226">
        <v>0.4070773498450232</v>
      </c>
      <c r="D226">
        <f t="shared" si="9"/>
        <v>1.2410911463161362E-4</v>
      </c>
      <c r="E226">
        <f t="shared" si="10"/>
        <v>8.93585625347618E-3</v>
      </c>
      <c r="F226">
        <f t="shared" si="11"/>
        <v>5.0522009475849469E-5</v>
      </c>
    </row>
    <row r="227" spans="1:6" x14ac:dyDescent="0.25">
      <c r="A227">
        <v>356406</v>
      </c>
      <c r="B227">
        <v>84</v>
      </c>
      <c r="C227">
        <v>-1.1170992139134071</v>
      </c>
      <c r="D227">
        <f t="shared" si="9"/>
        <v>7.3904476064076306E-5</v>
      </c>
      <c r="E227">
        <f t="shared" si="10"/>
        <v>6.2079759893824095E-3</v>
      </c>
      <c r="F227">
        <f t="shared" si="11"/>
        <v>-8.2558632115861842E-5</v>
      </c>
    </row>
    <row r="228" spans="1:6" x14ac:dyDescent="0.25">
      <c r="A228">
        <v>1178475</v>
      </c>
      <c r="B228">
        <v>84</v>
      </c>
      <c r="C228">
        <v>-0.89426647309302509</v>
      </c>
      <c r="D228">
        <f t="shared" si="9"/>
        <v>2.4436899892148932E-4</v>
      </c>
      <c r="E228">
        <f t="shared" si="10"/>
        <v>2.0526995909405103E-2</v>
      </c>
      <c r="F228">
        <f t="shared" si="11"/>
        <v>-2.185310027987935E-4</v>
      </c>
    </row>
    <row r="229" spans="1:6" x14ac:dyDescent="0.25">
      <c r="A229">
        <v>721815</v>
      </c>
      <c r="B229">
        <v>60</v>
      </c>
      <c r="C229">
        <v>0.32803285986234038</v>
      </c>
      <c r="D229">
        <f t="shared" si="9"/>
        <v>1.4967581743907576E-4</v>
      </c>
      <c r="E229">
        <f t="shared" si="10"/>
        <v>8.9805490463445454E-3</v>
      </c>
      <c r="F229">
        <f t="shared" si="11"/>
        <v>4.9098586446773579E-5</v>
      </c>
    </row>
    <row r="230" spans="1:6" x14ac:dyDescent="0.25">
      <c r="A230">
        <v>1105856</v>
      </c>
      <c r="B230">
        <v>84</v>
      </c>
      <c r="C230">
        <v>0.39237444235232399</v>
      </c>
      <c r="D230">
        <f t="shared" si="9"/>
        <v>2.2931069702057533E-4</v>
      </c>
      <c r="E230">
        <f t="shared" si="10"/>
        <v>1.9262098549728327E-2</v>
      </c>
      <c r="F230">
        <f t="shared" si="11"/>
        <v>8.9975656868870974E-5</v>
      </c>
    </row>
    <row r="231" spans="1:6" x14ac:dyDescent="0.25">
      <c r="A231">
        <v>524690</v>
      </c>
      <c r="B231">
        <v>72</v>
      </c>
      <c r="C231">
        <v>0.72325530977575447</v>
      </c>
      <c r="D231">
        <f t="shared" si="9"/>
        <v>1.0879990669646469E-4</v>
      </c>
      <c r="E231">
        <f t="shared" si="10"/>
        <v>7.8335932821454578E-3</v>
      </c>
      <c r="F231">
        <f t="shared" si="11"/>
        <v>7.869011022132475E-5</v>
      </c>
    </row>
    <row r="232" spans="1:6" x14ac:dyDescent="0.25">
      <c r="A232">
        <v>640901</v>
      </c>
      <c r="B232">
        <v>72</v>
      </c>
      <c r="C232">
        <v>-0.54145652994716964</v>
      </c>
      <c r="D232">
        <f t="shared" si="9"/>
        <v>1.3289746136131987E-4</v>
      </c>
      <c r="E232">
        <f t="shared" si="10"/>
        <v>9.5686172180150311E-3</v>
      </c>
      <c r="F232">
        <f t="shared" si="11"/>
        <v>-7.1958198267488315E-5</v>
      </c>
    </row>
    <row r="233" spans="1:6" x14ac:dyDescent="0.25">
      <c r="A233">
        <v>1036208</v>
      </c>
      <c r="B233">
        <v>12</v>
      </c>
      <c r="C233">
        <v>-0.6600232649211939</v>
      </c>
      <c r="D233">
        <f t="shared" si="9"/>
        <v>2.1486846274586954E-4</v>
      </c>
      <c r="E233">
        <f t="shared" si="10"/>
        <v>2.5784215529504346E-3</v>
      </c>
      <c r="F233">
        <f t="shared" si="11"/>
        <v>-1.4181818431012672E-4</v>
      </c>
    </row>
    <row r="234" spans="1:6" x14ac:dyDescent="0.25">
      <c r="A234">
        <v>457481</v>
      </c>
      <c r="B234">
        <v>60</v>
      </c>
      <c r="C234">
        <v>0.36755510485368181</v>
      </c>
      <c r="D234">
        <f t="shared" si="9"/>
        <v>9.4863424337047342E-5</v>
      </c>
      <c r="E234">
        <f t="shared" si="10"/>
        <v>5.6918054602228402E-3</v>
      </c>
      <c r="F234">
        <f t="shared" si="11"/>
        <v>3.4867535878982746E-5</v>
      </c>
    </row>
    <row r="235" spans="1:6" x14ac:dyDescent="0.25">
      <c r="A235">
        <v>814257</v>
      </c>
      <c r="B235">
        <v>84</v>
      </c>
      <c r="C235">
        <v>0.3683815545186962</v>
      </c>
      <c r="D235">
        <f t="shared" si="9"/>
        <v>1.6884462373390621E-4</v>
      </c>
      <c r="E235">
        <f t="shared" si="10"/>
        <v>1.4182948393648122E-2</v>
      </c>
      <c r="F235">
        <f t="shared" si="11"/>
        <v>6.219924496322072E-5</v>
      </c>
    </row>
    <row r="236" spans="1:6" x14ac:dyDescent="0.25">
      <c r="A236">
        <v>761451</v>
      </c>
      <c r="B236">
        <v>84</v>
      </c>
      <c r="C236">
        <v>0.80229979975843724</v>
      </c>
      <c r="D236">
        <f t="shared" si="9"/>
        <v>1.5789475262331995E-4</v>
      </c>
      <c r="E236">
        <f t="shared" si="10"/>
        <v>1.3263159220358875E-2</v>
      </c>
      <c r="F236">
        <f t="shared" si="11"/>
        <v>1.2667892841259758E-4</v>
      </c>
    </row>
    <row r="237" spans="1:6" x14ac:dyDescent="0.25">
      <c r="A237">
        <v>669898</v>
      </c>
      <c r="B237">
        <v>72</v>
      </c>
      <c r="C237">
        <v>0.92086653473246149</v>
      </c>
      <c r="D237">
        <f t="shared" si="9"/>
        <v>1.3891028968752655E-4</v>
      </c>
      <c r="E237">
        <f t="shared" si="10"/>
        <v>1.0001540857501911E-2</v>
      </c>
      <c r="F237">
        <f t="shared" si="11"/>
        <v>1.2791783710323497E-4</v>
      </c>
    </row>
    <row r="238" spans="1:6" x14ac:dyDescent="0.25">
      <c r="A238">
        <v>402238</v>
      </c>
      <c r="B238">
        <v>48</v>
      </c>
      <c r="C238">
        <v>-0.38336754998180411</v>
      </c>
      <c r="D238">
        <f t="shared" si="9"/>
        <v>8.3408216031890386E-5</v>
      </c>
      <c r="E238">
        <f t="shared" si="10"/>
        <v>4.0035943695307386E-3</v>
      </c>
      <c r="F238">
        <f t="shared" si="11"/>
        <v>-3.1976003428498852E-5</v>
      </c>
    </row>
    <row r="239" spans="1:6" x14ac:dyDescent="0.25">
      <c r="A239">
        <v>689825</v>
      </c>
      <c r="B239">
        <v>84</v>
      </c>
      <c r="C239">
        <v>0.2094661248883162</v>
      </c>
      <c r="D239">
        <f t="shared" si="9"/>
        <v>1.4304235955876567E-4</v>
      </c>
      <c r="E239">
        <f t="shared" si="10"/>
        <v>1.2015558202936316E-2</v>
      </c>
      <c r="F239">
        <f t="shared" si="11"/>
        <v>2.9962528751655841E-5</v>
      </c>
    </row>
    <row r="240" spans="1:6" x14ac:dyDescent="0.25">
      <c r="A240">
        <v>2093991</v>
      </c>
      <c r="B240">
        <v>12</v>
      </c>
      <c r="C240">
        <v>-0.2648008150077798</v>
      </c>
      <c r="D240">
        <f t="shared" si="9"/>
        <v>4.3421072523439899E-4</v>
      </c>
      <c r="E240">
        <f t="shared" si="10"/>
        <v>5.2105287028127879E-3</v>
      </c>
      <c r="F240">
        <f t="shared" si="11"/>
        <v>-1.14979353927188E-4</v>
      </c>
    </row>
    <row r="241" spans="1:6" x14ac:dyDescent="0.25">
      <c r="A241">
        <v>721919</v>
      </c>
      <c r="B241">
        <v>84</v>
      </c>
      <c r="C241">
        <v>0.2094661248883162</v>
      </c>
      <c r="D241">
        <f t="shared" si="9"/>
        <v>1.4969738291639845E-4</v>
      </c>
      <c r="E241">
        <f t="shared" si="10"/>
        <v>1.2574580164977469E-2</v>
      </c>
      <c r="F241">
        <f t="shared" si="11"/>
        <v>3.1356530705420408E-5</v>
      </c>
    </row>
    <row r="242" spans="1:6" x14ac:dyDescent="0.25">
      <c r="A242">
        <v>551425</v>
      </c>
      <c r="B242">
        <v>84</v>
      </c>
      <c r="C242">
        <v>0.92086653473246149</v>
      </c>
      <c r="D242">
        <f t="shared" si="9"/>
        <v>1.1434368589090329E-4</v>
      </c>
      <c r="E242">
        <f t="shared" si="10"/>
        <v>9.6048696148358769E-3</v>
      </c>
      <c r="F242">
        <f t="shared" si="11"/>
        <v>1.0529527379489316E-4</v>
      </c>
    </row>
    <row r="243" spans="1:6" x14ac:dyDescent="0.25">
      <c r="A243">
        <v>637576</v>
      </c>
      <c r="B243">
        <v>60</v>
      </c>
      <c r="C243">
        <v>-0.6600232649211939</v>
      </c>
      <c r="D243">
        <f t="shared" si="9"/>
        <v>1.3220798816807101E-4</v>
      </c>
      <c r="E243">
        <f t="shared" si="10"/>
        <v>7.9324792900842614E-3</v>
      </c>
      <c r="F243">
        <f t="shared" si="11"/>
        <v>-8.7260347999352806E-5</v>
      </c>
    </row>
    <row r="244" spans="1:6" x14ac:dyDescent="0.25">
      <c r="A244">
        <v>662549</v>
      </c>
      <c r="B244">
        <v>84</v>
      </c>
      <c r="C244">
        <v>0.92086653473246149</v>
      </c>
      <c r="D244">
        <f t="shared" si="9"/>
        <v>1.3738639841017741E-4</v>
      </c>
      <c r="E244">
        <f t="shared" si="10"/>
        <v>1.1540457466454903E-2</v>
      </c>
      <c r="F244">
        <f t="shared" si="11"/>
        <v>1.2651453662335343E-4</v>
      </c>
    </row>
    <row r="245" spans="1:6" x14ac:dyDescent="0.25">
      <c r="A245">
        <v>1212354</v>
      </c>
      <c r="B245">
        <v>84</v>
      </c>
      <c r="C245">
        <v>-0.2657734179347721</v>
      </c>
      <c r="D245">
        <f t="shared" si="9"/>
        <v>2.5139416051970831E-4</v>
      </c>
      <c r="E245">
        <f t="shared" si="10"/>
        <v>2.11171094836555E-2</v>
      </c>
      <c r="F245">
        <f t="shared" si="11"/>
        <v>-6.6813885290165623E-5</v>
      </c>
    </row>
    <row r="246" spans="1:6" x14ac:dyDescent="0.25">
      <c r="A246">
        <v>419983</v>
      </c>
      <c r="B246">
        <v>84</v>
      </c>
      <c r="C246">
        <v>0.261292039967912</v>
      </c>
      <c r="D246">
        <f t="shared" si="9"/>
        <v>8.7087825600071152E-5</v>
      </c>
      <c r="E246">
        <f t="shared" si="10"/>
        <v>7.3153773504059764E-3</v>
      </c>
      <c r="F246">
        <f t="shared" si="11"/>
        <v>2.275535560741234E-5</v>
      </c>
    </row>
    <row r="247" spans="1:6" x14ac:dyDescent="0.25">
      <c r="A247">
        <v>1107250</v>
      </c>
      <c r="B247">
        <v>84</v>
      </c>
      <c r="C247">
        <v>0.42102882089370203</v>
      </c>
      <c r="D247">
        <f t="shared" si="9"/>
        <v>2.2959975736084267E-4</v>
      </c>
      <c r="E247">
        <f t="shared" si="10"/>
        <v>1.9286379618310784E-2</v>
      </c>
      <c r="F247">
        <f t="shared" si="11"/>
        <v>9.6668115119115673E-5</v>
      </c>
    </row>
    <row r="248" spans="1:6" x14ac:dyDescent="0.25">
      <c r="A248">
        <v>315882</v>
      </c>
      <c r="B248">
        <v>84</v>
      </c>
      <c r="C248">
        <v>0.48612183982770601</v>
      </c>
      <c r="D248">
        <f t="shared" si="9"/>
        <v>6.5501404881153949E-5</v>
      </c>
      <c r="E248">
        <f t="shared" si="10"/>
        <v>5.502118010016932E-3</v>
      </c>
      <c r="F248">
        <f t="shared" si="11"/>
        <v>3.1841663452126044E-5</v>
      </c>
    </row>
    <row r="249" spans="1:6" x14ac:dyDescent="0.25">
      <c r="A249">
        <v>1192806</v>
      </c>
      <c r="B249">
        <v>84</v>
      </c>
      <c r="C249">
        <v>5.1377144922950549E-2</v>
      </c>
      <c r="D249">
        <f t="shared" si="9"/>
        <v>2.4734068022448164E-4</v>
      </c>
      <c r="E249">
        <f t="shared" si="10"/>
        <v>2.0776617138856458E-2</v>
      </c>
      <c r="F249">
        <f t="shared" si="11"/>
        <v>1.2707657973234362E-5</v>
      </c>
    </row>
    <row r="250" spans="1:6" x14ac:dyDescent="0.25">
      <c r="A250">
        <v>473074</v>
      </c>
      <c r="B250">
        <v>36</v>
      </c>
      <c r="C250">
        <v>-0.89715673486924186</v>
      </c>
      <c r="D250">
        <f t="shared" si="9"/>
        <v>9.809679441293591E-5</v>
      </c>
      <c r="E250">
        <f t="shared" si="10"/>
        <v>3.5314845988656928E-3</v>
      </c>
      <c r="F250">
        <f t="shared" si="11"/>
        <v>-8.8008199776648866E-5</v>
      </c>
    </row>
    <row r="251" spans="1:6" x14ac:dyDescent="0.25">
      <c r="A251">
        <v>685584</v>
      </c>
      <c r="B251">
        <v>48</v>
      </c>
      <c r="C251">
        <v>-1.3715659548473069</v>
      </c>
      <c r="D251">
        <f t="shared" si="9"/>
        <v>1.4216294427679021E-4</v>
      </c>
      <c r="E251">
        <f t="shared" si="10"/>
        <v>6.82382132528593E-3</v>
      </c>
      <c r="F251">
        <f t="shared" si="11"/>
        <v>-1.9498585441090024E-4</v>
      </c>
    </row>
    <row r="252" spans="1:6" x14ac:dyDescent="0.25">
      <c r="A252">
        <v>256513</v>
      </c>
      <c r="B252">
        <v>72</v>
      </c>
      <c r="C252">
        <v>0.24898836987965761</v>
      </c>
      <c r="D252">
        <f t="shared" si="9"/>
        <v>5.3190627735291791E-5</v>
      </c>
      <c r="E252">
        <f t="shared" si="10"/>
        <v>3.829725196941009E-3</v>
      </c>
      <c r="F252">
        <f t="shared" si="11"/>
        <v>1.3243847692686008E-5</v>
      </c>
    </row>
    <row r="253" spans="1:6" x14ac:dyDescent="0.25">
      <c r="A253">
        <v>744567</v>
      </c>
      <c r="B253">
        <v>84</v>
      </c>
      <c r="C253">
        <v>5.5917697561025909E-2</v>
      </c>
      <c r="D253">
        <f t="shared" si="9"/>
        <v>1.5439368032412783E-4</v>
      </c>
      <c r="E253">
        <f t="shared" si="10"/>
        <v>1.2969069147226737E-2</v>
      </c>
      <c r="F253">
        <f t="shared" si="11"/>
        <v>8.6333391216982964E-6</v>
      </c>
    </row>
    <row r="254" spans="1:6" x14ac:dyDescent="0.25">
      <c r="A254">
        <v>889420</v>
      </c>
      <c r="B254">
        <v>48</v>
      </c>
      <c r="C254">
        <v>0.52564408481904745</v>
      </c>
      <c r="D254">
        <f t="shared" si="9"/>
        <v>1.8443045038779018E-4</v>
      </c>
      <c r="E254">
        <f t="shared" si="10"/>
        <v>8.8526616186139287E-3</v>
      </c>
      <c r="F254">
        <f t="shared" si="11"/>
        <v>9.6944775306854699E-5</v>
      </c>
    </row>
    <row r="255" spans="1:6" x14ac:dyDescent="0.25">
      <c r="A255">
        <v>1070502</v>
      </c>
      <c r="B255">
        <v>72</v>
      </c>
      <c r="C255">
        <v>0.48612183982770601</v>
      </c>
      <c r="D255">
        <f t="shared" si="9"/>
        <v>2.2197967889302036E-4</v>
      </c>
      <c r="E255">
        <f t="shared" si="10"/>
        <v>1.5982536880297465E-2</v>
      </c>
      <c r="F255">
        <f t="shared" si="11"/>
        <v>1.0790916990783845E-4</v>
      </c>
    </row>
    <row r="256" spans="1:6" x14ac:dyDescent="0.25">
      <c r="A256">
        <v>785799</v>
      </c>
      <c r="B256">
        <v>84</v>
      </c>
      <c r="C256">
        <v>0.88134428974112011</v>
      </c>
      <c r="D256">
        <f t="shared" si="9"/>
        <v>1.6294356264113147E-4</v>
      </c>
      <c r="E256">
        <f t="shared" si="10"/>
        <v>1.3687259261855043E-2</v>
      </c>
      <c r="F256">
        <f t="shared" si="11"/>
        <v>1.4360937848383572E-4</v>
      </c>
    </row>
    <row r="257" spans="1:6" x14ac:dyDescent="0.25">
      <c r="A257">
        <v>764253</v>
      </c>
      <c r="B257">
        <v>72</v>
      </c>
      <c r="C257">
        <v>0.2094661248883162</v>
      </c>
      <c r="D257">
        <f t="shared" si="9"/>
        <v>1.5847577634887884E-4</v>
      </c>
      <c r="E257">
        <f t="shared" si="10"/>
        <v>1.1410255897119276E-2</v>
      </c>
      <c r="F257">
        <f t="shared" si="11"/>
        <v>3.3195306760467122E-5</v>
      </c>
    </row>
    <row r="258" spans="1:6" x14ac:dyDescent="0.25">
      <c r="A258">
        <v>756019</v>
      </c>
      <c r="B258">
        <v>72</v>
      </c>
      <c r="C258">
        <v>0.48612183982770601</v>
      </c>
      <c r="D258">
        <f t="shared" si="9"/>
        <v>1.5676837115392812E-4</v>
      </c>
      <c r="E258">
        <f t="shared" si="10"/>
        <v>1.1287322723082825E-2</v>
      </c>
      <c r="F258">
        <f t="shared" si="11"/>
        <v>7.6208529012140218E-5</v>
      </c>
    </row>
    <row r="259" spans="1:6" x14ac:dyDescent="0.25">
      <c r="A259">
        <v>331613</v>
      </c>
      <c r="B259">
        <v>48</v>
      </c>
      <c r="C259">
        <v>-1.2528569397913141</v>
      </c>
      <c r="D259">
        <f t="shared" ref="D259:D322" si="12">A259/SUM($A$2:$A$5739)</f>
        <v>6.876339068656683E-5</v>
      </c>
      <c r="E259">
        <f t="shared" ref="E259:E322" si="13">B259*D259</f>
        <v>3.3006427529552081E-3</v>
      </c>
      <c r="F259">
        <f t="shared" ref="F259:F322" si="14">C259*D259</f>
        <v>-8.6150691225246671E-5</v>
      </c>
    </row>
    <row r="260" spans="1:6" x14ac:dyDescent="0.25">
      <c r="A260">
        <v>625642</v>
      </c>
      <c r="B260">
        <v>84</v>
      </c>
      <c r="C260">
        <v>0.48953743128434762</v>
      </c>
      <c r="D260">
        <f t="shared" si="12"/>
        <v>1.297333496452945E-4</v>
      </c>
      <c r="E260">
        <f t="shared" si="13"/>
        <v>1.0897601370204738E-2</v>
      </c>
      <c r="F260">
        <f t="shared" si="14"/>
        <v>6.35093307372716E-5</v>
      </c>
    </row>
    <row r="261" spans="1:6" x14ac:dyDescent="0.25">
      <c r="A261">
        <v>1495857</v>
      </c>
      <c r="B261">
        <v>72</v>
      </c>
      <c r="C261">
        <v>-0.38336754998180411</v>
      </c>
      <c r="D261">
        <f t="shared" si="12"/>
        <v>3.1018144434095105E-4</v>
      </c>
      <c r="E261">
        <f t="shared" si="13"/>
        <v>2.2333063992548474E-2</v>
      </c>
      <c r="F261">
        <f t="shared" si="14"/>
        <v>-1.1891350036680774E-4</v>
      </c>
    </row>
    <row r="262" spans="1:6" x14ac:dyDescent="0.25">
      <c r="A262">
        <v>1567017</v>
      </c>
      <c r="B262">
        <v>36</v>
      </c>
      <c r="C262">
        <v>-1.110809643845484</v>
      </c>
      <c r="D262">
        <f t="shared" si="12"/>
        <v>3.2493720747827102E-4</v>
      </c>
      <c r="E262">
        <f t="shared" si="13"/>
        <v>1.1697739469217757E-2</v>
      </c>
      <c r="F262">
        <f t="shared" si="14"/>
        <v>-3.6094338371108435E-4</v>
      </c>
    </row>
    <row r="263" spans="1:6" x14ac:dyDescent="0.25">
      <c r="A263">
        <v>599445</v>
      </c>
      <c r="B263">
        <v>84</v>
      </c>
      <c r="C263">
        <v>0.43094127659324521</v>
      </c>
      <c r="D263">
        <f t="shared" si="12"/>
        <v>1.2430113032392895E-4</v>
      </c>
      <c r="E263">
        <f t="shared" si="13"/>
        <v>1.0441294947210031E-2</v>
      </c>
      <c r="F263">
        <f t="shared" si="14"/>
        <v>5.3566487783777286E-5</v>
      </c>
    </row>
    <row r="264" spans="1:6" x14ac:dyDescent="0.25">
      <c r="A264">
        <v>843533</v>
      </c>
      <c r="B264">
        <v>72</v>
      </c>
      <c r="C264">
        <v>-0.1067118350424142</v>
      </c>
      <c r="D264">
        <f t="shared" si="12"/>
        <v>1.7491530560023816E-4</v>
      </c>
      <c r="E264">
        <f t="shared" si="13"/>
        <v>1.2593902003217148E-2</v>
      </c>
      <c r="F264">
        <f t="shared" si="14"/>
        <v>-1.8665533237606084E-5</v>
      </c>
    </row>
    <row r="265" spans="1:6" x14ac:dyDescent="0.25">
      <c r="A265">
        <v>583786</v>
      </c>
      <c r="B265">
        <v>60</v>
      </c>
      <c r="C265">
        <v>-0.69954550991253528</v>
      </c>
      <c r="D265">
        <f t="shared" si="12"/>
        <v>1.2105407446435484E-4</v>
      </c>
      <c r="E265">
        <f t="shared" si="13"/>
        <v>7.2632444678612908E-3</v>
      </c>
      <c r="F265">
        <f t="shared" si="14"/>
        <v>-8.4682834248157128E-5</v>
      </c>
    </row>
    <row r="266" spans="1:6" x14ac:dyDescent="0.25">
      <c r="A266">
        <v>817390</v>
      </c>
      <c r="B266">
        <v>60</v>
      </c>
      <c r="C266">
        <v>-0.69954550991253528</v>
      </c>
      <c r="D266">
        <f t="shared" si="12"/>
        <v>1.6949428373825169E-4</v>
      </c>
      <c r="E266">
        <f t="shared" si="13"/>
        <v>1.0169657024295101E-2</v>
      </c>
      <c r="F266">
        <f t="shared" si="14"/>
        <v>-1.1856896514493521E-4</v>
      </c>
    </row>
    <row r="267" spans="1:6" x14ac:dyDescent="0.25">
      <c r="A267">
        <v>1119412</v>
      </c>
      <c r="B267">
        <v>84</v>
      </c>
      <c r="C267">
        <v>-0.65318631176014152</v>
      </c>
      <c r="D267">
        <f t="shared" si="12"/>
        <v>2.3212167404544195E-4</v>
      </c>
      <c r="E267">
        <f t="shared" si="13"/>
        <v>1.9498220619817125E-2</v>
      </c>
      <c r="F267">
        <f t="shared" si="14"/>
        <v>-1.51618700149332E-4</v>
      </c>
    </row>
    <row r="268" spans="1:6" x14ac:dyDescent="0.25">
      <c r="A268">
        <v>657724</v>
      </c>
      <c r="B268">
        <v>48</v>
      </c>
      <c r="C268">
        <v>-0.30432305999912118</v>
      </c>
      <c r="D268">
        <f t="shared" si="12"/>
        <v>1.363858846786208E-4</v>
      </c>
      <c r="E268">
        <f t="shared" si="13"/>
        <v>6.5465224645737986E-3</v>
      </c>
      <c r="F268">
        <f t="shared" si="14"/>
        <v>-4.1505369766085138E-5</v>
      </c>
    </row>
    <row r="269" spans="1:6" x14ac:dyDescent="0.25">
      <c r="A269">
        <v>623001</v>
      </c>
      <c r="B269">
        <v>36</v>
      </c>
      <c r="C269">
        <v>-0.89715673486924186</v>
      </c>
      <c r="D269">
        <f t="shared" si="12"/>
        <v>1.2918571093751397E-4</v>
      </c>
      <c r="E269">
        <f t="shared" si="13"/>
        <v>4.6506855937505026E-3</v>
      </c>
      <c r="F269">
        <f t="shared" si="14"/>
        <v>-1.1589983061646174E-4</v>
      </c>
    </row>
    <row r="270" spans="1:6" x14ac:dyDescent="0.25">
      <c r="A270">
        <v>1973162</v>
      </c>
      <c r="B270">
        <v>36</v>
      </c>
      <c r="C270">
        <v>-0.75319537659848146</v>
      </c>
      <c r="D270">
        <f t="shared" si="12"/>
        <v>4.0915558043227366E-4</v>
      </c>
      <c r="E270">
        <f t="shared" si="13"/>
        <v>1.4729600895561853E-2</v>
      </c>
      <c r="F270">
        <f t="shared" si="14"/>
        <v>-3.0817409149105663E-4</v>
      </c>
    </row>
    <row r="271" spans="1:6" x14ac:dyDescent="0.25">
      <c r="A271">
        <v>231162</v>
      </c>
      <c r="B271">
        <v>72</v>
      </c>
      <c r="C271">
        <v>5.1377144922950549E-2</v>
      </c>
      <c r="D271">
        <f t="shared" si="12"/>
        <v>4.7933835277531823E-5</v>
      </c>
      <c r="E271">
        <f t="shared" si="13"/>
        <v>3.4512361399822913E-3</v>
      </c>
      <c r="F271">
        <f t="shared" si="14"/>
        <v>2.4627036017665919E-6</v>
      </c>
    </row>
    <row r="272" spans="1:6" x14ac:dyDescent="0.25">
      <c r="A272">
        <v>578482</v>
      </c>
      <c r="B272">
        <v>60</v>
      </c>
      <c r="C272">
        <v>0.80229979975843724</v>
      </c>
      <c r="D272">
        <f t="shared" si="12"/>
        <v>1.199542351208986E-4</v>
      </c>
      <c r="E272">
        <f t="shared" si="13"/>
        <v>7.197254107253916E-3</v>
      </c>
      <c r="F272">
        <f t="shared" si="14"/>
        <v>9.6239258817673454E-5</v>
      </c>
    </row>
    <row r="273" spans="1:6" x14ac:dyDescent="0.25">
      <c r="A273">
        <v>823424</v>
      </c>
      <c r="B273">
        <v>84</v>
      </c>
      <c r="C273">
        <v>0.24898836987965761</v>
      </c>
      <c r="D273">
        <f t="shared" si="12"/>
        <v>1.7074549614368436E-4</v>
      </c>
      <c r="E273">
        <f t="shared" si="13"/>
        <v>1.4342621676069487E-2</v>
      </c>
      <c r="F273">
        <f t="shared" si="14"/>
        <v>4.2513642749109332E-5</v>
      </c>
    </row>
    <row r="274" spans="1:6" x14ac:dyDescent="0.25">
      <c r="A274">
        <v>694033</v>
      </c>
      <c r="B274">
        <v>72</v>
      </c>
      <c r="C274">
        <v>-3.1162494795541451E-2</v>
      </c>
      <c r="D274">
        <f t="shared" si="12"/>
        <v>1.4391493194889837E-4</v>
      </c>
      <c r="E274">
        <f t="shared" si="13"/>
        <v>1.0361875100320684E-2</v>
      </c>
      <c r="F274">
        <f t="shared" si="14"/>
        <v>-4.4847483178582479E-6</v>
      </c>
    </row>
    <row r="275" spans="1:6" x14ac:dyDescent="0.25">
      <c r="A275">
        <v>513343</v>
      </c>
      <c r="B275">
        <v>72</v>
      </c>
      <c r="C275">
        <v>-0.6600232649211939</v>
      </c>
      <c r="D275">
        <f t="shared" si="12"/>
        <v>1.0644698870434595E-4</v>
      </c>
      <c r="E275">
        <f t="shared" si="13"/>
        <v>7.6641831867129088E-3</v>
      </c>
      <c r="F275">
        <f t="shared" si="14"/>
        <v>-7.025748902567186E-5</v>
      </c>
    </row>
    <row r="276" spans="1:6" x14ac:dyDescent="0.25">
      <c r="A276">
        <v>363860</v>
      </c>
      <c r="B276">
        <v>72</v>
      </c>
      <c r="C276">
        <v>-7.0733154536996995E-2</v>
      </c>
      <c r="D276">
        <f t="shared" si="12"/>
        <v>7.5450140179106988E-5</v>
      </c>
      <c r="E276">
        <f t="shared" si="13"/>
        <v>5.4324100928957028E-3</v>
      </c>
      <c r="F276">
        <f t="shared" si="14"/>
        <v>-5.3368264251268609E-6</v>
      </c>
    </row>
    <row r="277" spans="1:6" x14ac:dyDescent="0.25">
      <c r="A277">
        <v>195925</v>
      </c>
      <c r="B277">
        <v>48</v>
      </c>
      <c r="C277">
        <v>0.48612183982770601</v>
      </c>
      <c r="D277">
        <f t="shared" si="12"/>
        <v>4.0627078311964866E-5</v>
      </c>
      <c r="E277">
        <f t="shared" si="13"/>
        <v>1.9500997589743136E-3</v>
      </c>
      <c r="F277">
        <f t="shared" si="14"/>
        <v>1.9749710055836655E-5</v>
      </c>
    </row>
    <row r="278" spans="1:6" x14ac:dyDescent="0.25">
      <c r="A278">
        <v>1046989</v>
      </c>
      <c r="B278">
        <v>60</v>
      </c>
      <c r="C278">
        <v>0.48612183982770601</v>
      </c>
      <c r="D278">
        <f t="shared" si="12"/>
        <v>2.1710401477486682E-4</v>
      </c>
      <c r="E278">
        <f t="shared" si="13"/>
        <v>1.302624088649201E-2</v>
      </c>
      <c r="F278">
        <f t="shared" si="14"/>
        <v>1.0553900309633973E-4</v>
      </c>
    </row>
    <row r="279" spans="1:6" x14ac:dyDescent="0.25">
      <c r="A279">
        <v>586536</v>
      </c>
      <c r="B279">
        <v>72</v>
      </c>
      <c r="C279">
        <v>0.2094661248883162</v>
      </c>
      <c r="D279">
        <f t="shared" si="12"/>
        <v>1.216243154512524E-4</v>
      </c>
      <c r="E279">
        <f t="shared" si="13"/>
        <v>8.7569507124901722E-3</v>
      </c>
      <c r="F279">
        <f t="shared" si="14"/>
        <v>2.5476174049768001E-5</v>
      </c>
    </row>
    <row r="280" spans="1:6" x14ac:dyDescent="0.25">
      <c r="A280">
        <v>675896</v>
      </c>
      <c r="B280">
        <v>12</v>
      </c>
      <c r="C280">
        <v>-4.4146365390986242</v>
      </c>
      <c r="D280">
        <f t="shared" si="12"/>
        <v>1.4015403712003984E-4</v>
      </c>
      <c r="E280">
        <f t="shared" si="13"/>
        <v>1.681848445440478E-3</v>
      </c>
      <c r="F280">
        <f t="shared" si="14"/>
        <v>-6.1872913337231281E-4</v>
      </c>
    </row>
    <row r="281" spans="1:6" x14ac:dyDescent="0.25">
      <c r="A281">
        <v>365581</v>
      </c>
      <c r="B281">
        <v>84</v>
      </c>
      <c r="C281">
        <v>-1.522031044351037</v>
      </c>
      <c r="D281">
        <f t="shared" si="12"/>
        <v>7.5807007356725419E-5</v>
      </c>
      <c r="E281">
        <f t="shared" si="13"/>
        <v>6.3677886179649354E-3</v>
      </c>
      <c r="F281">
        <f t="shared" si="14"/>
        <v>-1.1538061857628353E-4</v>
      </c>
    </row>
    <row r="282" spans="1:6" x14ac:dyDescent="0.25">
      <c r="A282">
        <v>687485</v>
      </c>
      <c r="B282">
        <v>24</v>
      </c>
      <c r="C282">
        <v>-0.1462340800337556</v>
      </c>
      <c r="D282">
        <f t="shared" si="12"/>
        <v>1.4255713631900556E-4</v>
      </c>
      <c r="E282">
        <f t="shared" si="13"/>
        <v>3.4213712716561337E-3</v>
      </c>
      <c r="F282">
        <f t="shared" si="14"/>
        <v>-2.0846711681856466E-5</v>
      </c>
    </row>
    <row r="283" spans="1:6" x14ac:dyDescent="0.25">
      <c r="A283">
        <v>553430</v>
      </c>
      <c r="B283">
        <v>72</v>
      </c>
      <c r="C283">
        <v>1.039433269706485</v>
      </c>
      <c r="D283">
        <f t="shared" si="12"/>
        <v>1.1475944341044133E-4</v>
      </c>
      <c r="E283">
        <f t="shared" si="13"/>
        <v>8.2626799255517761E-3</v>
      </c>
      <c r="F283">
        <f t="shared" si="14"/>
        <v>1.1928478349381137E-4</v>
      </c>
    </row>
    <row r="284" spans="1:6" x14ac:dyDescent="0.25">
      <c r="A284">
        <v>845193</v>
      </c>
      <c r="B284">
        <v>72</v>
      </c>
      <c r="C284">
        <v>-0.1067118350424142</v>
      </c>
      <c r="D284">
        <f t="shared" si="12"/>
        <v>1.7525952379596541E-4</v>
      </c>
      <c r="E284">
        <f t="shared" si="13"/>
        <v>1.261868571330951E-2</v>
      </c>
      <c r="F284">
        <f t="shared" si="14"/>
        <v>-1.8702265392927125E-5</v>
      </c>
    </row>
    <row r="285" spans="1:6" x14ac:dyDescent="0.25">
      <c r="A285">
        <v>1112121</v>
      </c>
      <c r="B285">
        <v>48</v>
      </c>
      <c r="C285">
        <v>-0.93917818222304061</v>
      </c>
      <c r="D285">
        <f t="shared" si="12"/>
        <v>2.3060980966890739E-4</v>
      </c>
      <c r="E285">
        <f t="shared" si="13"/>
        <v>1.1069270864107555E-2</v>
      </c>
      <c r="F285">
        <f t="shared" si="14"/>
        <v>-2.1658370184764582E-4</v>
      </c>
    </row>
    <row r="286" spans="1:6" x14ac:dyDescent="0.25">
      <c r="A286">
        <v>695249</v>
      </c>
      <c r="B286">
        <v>48</v>
      </c>
      <c r="C286">
        <v>0.52564408481904745</v>
      </c>
      <c r="D286">
        <f t="shared" si="12"/>
        <v>1.4416708214528653E-4</v>
      </c>
      <c r="E286">
        <f t="shared" si="13"/>
        <v>6.9200199429737541E-3</v>
      </c>
      <c r="F286">
        <f t="shared" si="14"/>
        <v>7.5780573955291575E-5</v>
      </c>
    </row>
    <row r="287" spans="1:6" x14ac:dyDescent="0.25">
      <c r="A287">
        <v>741312</v>
      </c>
      <c r="B287">
        <v>60</v>
      </c>
      <c r="C287">
        <v>-0.31040474305838911</v>
      </c>
      <c r="D287">
        <f t="shared" si="12"/>
        <v>1.53718722356E-4</v>
      </c>
      <c r="E287">
        <f t="shared" si="13"/>
        <v>9.2231233413600008E-3</v>
      </c>
      <c r="F287">
        <f t="shared" si="14"/>
        <v>-4.7715020516178037E-5</v>
      </c>
    </row>
    <row r="288" spans="1:6" x14ac:dyDescent="0.25">
      <c r="A288">
        <v>324027</v>
      </c>
      <c r="B288">
        <v>60</v>
      </c>
      <c r="C288">
        <v>0.84182204474977862</v>
      </c>
      <c r="D288">
        <f t="shared" si="12"/>
        <v>6.7190355004165061E-5</v>
      </c>
      <c r="E288">
        <f t="shared" si="13"/>
        <v>4.0314213002499034E-3</v>
      </c>
      <c r="F288">
        <f t="shared" si="14"/>
        <v>5.6562322037069752E-5</v>
      </c>
    </row>
    <row r="289" spans="1:6" x14ac:dyDescent="0.25">
      <c r="A289">
        <v>1563163</v>
      </c>
      <c r="B289">
        <v>72</v>
      </c>
      <c r="C289">
        <v>1.118477759689168</v>
      </c>
      <c r="D289">
        <f t="shared" si="12"/>
        <v>3.2413804065517895E-4</v>
      </c>
      <c r="E289">
        <f t="shared" si="13"/>
        <v>2.3337938927172883E-2</v>
      </c>
      <c r="F289">
        <f t="shared" si="14"/>
        <v>3.62541189542041E-4</v>
      </c>
    </row>
    <row r="290" spans="1:6" x14ac:dyDescent="0.25">
      <c r="A290">
        <v>809380</v>
      </c>
      <c r="B290">
        <v>72</v>
      </c>
      <c r="C290">
        <v>-0.38336754998180411</v>
      </c>
      <c r="D290">
        <f t="shared" si="12"/>
        <v>1.6783332726368828E-4</v>
      </c>
      <c r="E290">
        <f t="shared" si="13"/>
        <v>1.2083999562985556E-2</v>
      </c>
      <c r="F290">
        <f t="shared" si="14"/>
        <v>-6.4341851478374502E-5</v>
      </c>
    </row>
    <row r="291" spans="1:6" x14ac:dyDescent="0.25">
      <c r="A291">
        <v>288866</v>
      </c>
      <c r="B291">
        <v>84</v>
      </c>
      <c r="C291">
        <v>-2.020588800644068</v>
      </c>
      <c r="D291">
        <f t="shared" si="12"/>
        <v>5.9899357425872364E-5</v>
      </c>
      <c r="E291">
        <f t="shared" si="13"/>
        <v>5.0315460237732789E-3</v>
      </c>
      <c r="F291">
        <f t="shared" si="14"/>
        <v>-1.2103197078049379E-4</v>
      </c>
    </row>
    <row r="292" spans="1:6" x14ac:dyDescent="0.25">
      <c r="A292">
        <v>780912</v>
      </c>
      <c r="B292">
        <v>36</v>
      </c>
      <c r="C292">
        <v>-1.499507761555728</v>
      </c>
      <c r="D292">
        <f t="shared" si="12"/>
        <v>1.6193019256732479E-4</v>
      </c>
      <c r="E292">
        <f t="shared" si="13"/>
        <v>5.8294869324236921E-3</v>
      </c>
      <c r="F292">
        <f t="shared" si="14"/>
        <v>-2.4281558058491718E-4</v>
      </c>
    </row>
    <row r="293" spans="1:6" x14ac:dyDescent="0.25">
      <c r="A293">
        <v>476474</v>
      </c>
      <c r="B293">
        <v>48</v>
      </c>
      <c r="C293">
        <v>-3.3966739315301422</v>
      </c>
      <c r="D293">
        <f t="shared" si="12"/>
        <v>9.8801819633100152E-5</v>
      </c>
      <c r="E293">
        <f t="shared" si="13"/>
        <v>4.7424873423888075E-3</v>
      </c>
      <c r="F293">
        <f t="shared" si="14"/>
        <v>-3.3559756513549426E-4</v>
      </c>
    </row>
    <row r="294" spans="1:6" x14ac:dyDescent="0.25">
      <c r="A294">
        <v>944771</v>
      </c>
      <c r="B294">
        <v>84</v>
      </c>
      <c r="C294">
        <v>1.7508336795506301</v>
      </c>
      <c r="D294">
        <f t="shared" si="12"/>
        <v>1.9590805361170528E-4</v>
      </c>
      <c r="E294">
        <f t="shared" si="13"/>
        <v>1.6456276503383244E-2</v>
      </c>
      <c r="F294">
        <f t="shared" si="14"/>
        <v>3.4300241835858407E-4</v>
      </c>
    </row>
    <row r="295" spans="1:6" x14ac:dyDescent="0.25">
      <c r="A295">
        <v>1486555</v>
      </c>
      <c r="B295">
        <v>60</v>
      </c>
      <c r="C295">
        <v>-0.22462234266060269</v>
      </c>
      <c r="D295">
        <f t="shared" si="12"/>
        <v>3.0825257828272522E-4</v>
      </c>
      <c r="E295">
        <f t="shared" si="13"/>
        <v>1.8495154696963514E-2</v>
      </c>
      <c r="F295">
        <f t="shared" si="14"/>
        <v>-6.9240416265036554E-5</v>
      </c>
    </row>
    <row r="296" spans="1:6" x14ac:dyDescent="0.25">
      <c r="A296">
        <v>798012</v>
      </c>
      <c r="B296">
        <v>84</v>
      </c>
      <c r="C296">
        <v>1.158000004680509</v>
      </c>
      <c r="D296">
        <f t="shared" si="12"/>
        <v>1.6547605470403323E-4</v>
      </c>
      <c r="E296">
        <f t="shared" si="13"/>
        <v>1.3899988595138791E-2</v>
      </c>
      <c r="F296">
        <f t="shared" si="14"/>
        <v>1.9162127212178265E-4</v>
      </c>
    </row>
    <row r="297" spans="1:6" x14ac:dyDescent="0.25">
      <c r="A297">
        <v>498415</v>
      </c>
      <c r="B297">
        <v>24</v>
      </c>
      <c r="C297">
        <v>-0.46241203996448682</v>
      </c>
      <c r="D297">
        <f t="shared" si="12"/>
        <v>1.0335151326710715E-4</v>
      </c>
      <c r="E297">
        <f t="shared" si="13"/>
        <v>2.4804363184105717E-3</v>
      </c>
      <c r="F297">
        <f t="shared" si="14"/>
        <v>-4.779098408325974E-5</v>
      </c>
    </row>
    <row r="298" spans="1:6" x14ac:dyDescent="0.25">
      <c r="A298">
        <v>735515</v>
      </c>
      <c r="B298">
        <v>84</v>
      </c>
      <c r="C298">
        <v>-0.54145652994716964</v>
      </c>
      <c r="D298">
        <f t="shared" si="12"/>
        <v>1.5251665435561996E-4</v>
      </c>
      <c r="E298">
        <f t="shared" si="13"/>
        <v>1.2811398965872077E-2</v>
      </c>
      <c r="F298">
        <f t="shared" si="14"/>
        <v>-8.2581138426545862E-5</v>
      </c>
    </row>
    <row r="299" spans="1:6" x14ac:dyDescent="0.25">
      <c r="A299">
        <v>637579</v>
      </c>
      <c r="B299">
        <v>72</v>
      </c>
      <c r="C299">
        <v>0.88134428974112011</v>
      </c>
      <c r="D299">
        <f t="shared" si="12"/>
        <v>1.3220861024914763E-4</v>
      </c>
      <c r="E299">
        <f t="shared" si="13"/>
        <v>9.5190199379386296E-3</v>
      </c>
      <c r="F299">
        <f t="shared" si="14"/>
        <v>1.1652130369769559E-4</v>
      </c>
    </row>
    <row r="300" spans="1:6" x14ac:dyDescent="0.25">
      <c r="A300">
        <v>741312</v>
      </c>
      <c r="B300">
        <v>84</v>
      </c>
      <c r="C300">
        <v>0.13939002273906931</v>
      </c>
      <c r="D300">
        <f t="shared" si="12"/>
        <v>1.53718722356E-4</v>
      </c>
      <c r="E300">
        <f t="shared" si="13"/>
        <v>1.2912372677904E-2</v>
      </c>
      <c r="F300">
        <f t="shared" si="14"/>
        <v>2.1426856204623522E-5</v>
      </c>
    </row>
    <row r="301" spans="1:6" x14ac:dyDescent="0.25">
      <c r="A301">
        <v>788037</v>
      </c>
      <c r="B301">
        <v>72</v>
      </c>
      <c r="C301">
        <v>0.84182204474977862</v>
      </c>
      <c r="D301">
        <f t="shared" si="12"/>
        <v>1.6340763512428662E-4</v>
      </c>
      <c r="E301">
        <f t="shared" si="13"/>
        <v>1.1765349728948637E-2</v>
      </c>
      <c r="F301">
        <f t="shared" si="14"/>
        <v>1.375601495280527E-4</v>
      </c>
    </row>
    <row r="302" spans="1:6" x14ac:dyDescent="0.25">
      <c r="A302">
        <v>1113240</v>
      </c>
      <c r="B302">
        <v>84</v>
      </c>
      <c r="C302">
        <v>1.118477759689168</v>
      </c>
      <c r="D302">
        <f t="shared" si="12"/>
        <v>2.3084184591048496E-4</v>
      </c>
      <c r="E302">
        <f t="shared" si="13"/>
        <v>1.9390715056480736E-2</v>
      </c>
      <c r="F302">
        <f t="shared" si="14"/>
        <v>2.5819147065647132E-4</v>
      </c>
    </row>
    <row r="303" spans="1:6" x14ac:dyDescent="0.25">
      <c r="A303">
        <v>727384</v>
      </c>
      <c r="B303">
        <v>36</v>
      </c>
      <c r="C303">
        <v>1.185489993161002E-2</v>
      </c>
      <c r="D303">
        <f t="shared" si="12"/>
        <v>1.5083060727763304E-4</v>
      </c>
      <c r="E303">
        <f t="shared" si="13"/>
        <v>5.4299018619947889E-3</v>
      </c>
      <c r="F303">
        <f t="shared" si="14"/>
        <v>1.7880817559003097E-6</v>
      </c>
    </row>
    <row r="304" spans="1:6" x14ac:dyDescent="0.25">
      <c r="A304">
        <v>738029</v>
      </c>
      <c r="B304">
        <v>84</v>
      </c>
      <c r="C304">
        <v>0.72325530977575447</v>
      </c>
      <c r="D304">
        <f t="shared" si="12"/>
        <v>1.5303795829782376E-4</v>
      </c>
      <c r="E304">
        <f t="shared" si="13"/>
        <v>1.2855188497017197E-2</v>
      </c>
      <c r="F304">
        <f t="shared" si="14"/>
        <v>1.1068551593614152E-4</v>
      </c>
    </row>
    <row r="305" spans="1:6" x14ac:dyDescent="0.25">
      <c r="A305">
        <v>948405</v>
      </c>
      <c r="B305">
        <v>72</v>
      </c>
      <c r="C305">
        <v>1.185489993161002E-2</v>
      </c>
      <c r="D305">
        <f t="shared" si="12"/>
        <v>1.9666160115584556E-4</v>
      </c>
      <c r="E305">
        <f t="shared" si="13"/>
        <v>1.4159635283220879E-2</v>
      </c>
      <c r="F305">
        <f t="shared" si="14"/>
        <v>2.3314036020927505E-6</v>
      </c>
    </row>
    <row r="306" spans="1:6" x14ac:dyDescent="0.25">
      <c r="A306">
        <v>690773</v>
      </c>
      <c r="B306">
        <v>36</v>
      </c>
      <c r="C306">
        <v>-2.282144251439616</v>
      </c>
      <c r="D306">
        <f t="shared" si="12"/>
        <v>1.4323893717897617E-4</v>
      </c>
      <c r="E306">
        <f t="shared" si="13"/>
        <v>5.1566017384431419E-3</v>
      </c>
      <c r="F306">
        <f t="shared" si="14"/>
        <v>-3.2689191706532076E-4</v>
      </c>
    </row>
    <row r="307" spans="1:6" x14ac:dyDescent="0.25">
      <c r="A307">
        <v>813132</v>
      </c>
      <c r="B307">
        <v>84</v>
      </c>
      <c r="C307">
        <v>-0.30432305999912118</v>
      </c>
      <c r="D307">
        <f t="shared" si="12"/>
        <v>1.6861134333017539E-4</v>
      </c>
      <c r="E307">
        <f t="shared" si="13"/>
        <v>1.4163352839734734E-2</v>
      </c>
      <c r="F307">
        <f t="shared" si="14"/>
        <v>-5.1312319952801388E-5</v>
      </c>
    </row>
    <row r="308" spans="1:6" x14ac:dyDescent="0.25">
      <c r="A308">
        <v>869266</v>
      </c>
      <c r="B308">
        <v>84</v>
      </c>
      <c r="C308">
        <v>0.60468857480173022</v>
      </c>
      <c r="D308">
        <f t="shared" si="12"/>
        <v>1.8025130971508716E-4</v>
      </c>
      <c r="E308">
        <f t="shared" si="13"/>
        <v>1.5141110016067322E-2</v>
      </c>
      <c r="F308">
        <f t="shared" si="14"/>
        <v>1.0899590757776133E-4</v>
      </c>
    </row>
    <row r="309" spans="1:6" x14ac:dyDescent="0.25">
      <c r="A309">
        <v>652161</v>
      </c>
      <c r="B309">
        <v>84</v>
      </c>
      <c r="C309">
        <v>1.078955514697826</v>
      </c>
      <c r="D309">
        <f t="shared" si="12"/>
        <v>1.3523233900221676E-4</v>
      </c>
      <c r="E309">
        <f t="shared" si="13"/>
        <v>1.1359516476186207E-2</v>
      </c>
      <c r="F309">
        <f t="shared" si="14"/>
        <v>1.4590967793192767E-4</v>
      </c>
    </row>
    <row r="310" spans="1:6" x14ac:dyDescent="0.25">
      <c r="A310">
        <v>386166</v>
      </c>
      <c r="B310">
        <v>24</v>
      </c>
      <c r="C310">
        <v>-0.34384530499046262</v>
      </c>
      <c r="D310">
        <f t="shared" si="12"/>
        <v>8.0075520344102206E-5</v>
      </c>
      <c r="E310">
        <f t="shared" si="13"/>
        <v>1.9218124882584529E-3</v>
      </c>
      <c r="F310">
        <f t="shared" si="14"/>
        <v>-2.7533591714987818E-5</v>
      </c>
    </row>
    <row r="311" spans="1:6" x14ac:dyDescent="0.25">
      <c r="A311">
        <v>1930821</v>
      </c>
      <c r="B311">
        <v>84</v>
      </c>
      <c r="C311">
        <v>0.60468857480173022</v>
      </c>
      <c r="D311">
        <f t="shared" si="12"/>
        <v>4.003757354772812E-4</v>
      </c>
      <c r="E311">
        <f t="shared" si="13"/>
        <v>3.3631561780091621E-2</v>
      </c>
      <c r="F311">
        <f t="shared" si="14"/>
        <v>2.421026328709517E-4</v>
      </c>
    </row>
    <row r="312" spans="1:6" x14ac:dyDescent="0.25">
      <c r="A312">
        <v>1069062</v>
      </c>
      <c r="B312">
        <v>24</v>
      </c>
      <c r="C312">
        <v>-1.489990409739363</v>
      </c>
      <c r="D312">
        <f t="shared" si="12"/>
        <v>2.2168107997624491E-4</v>
      </c>
      <c r="E312">
        <f t="shared" si="13"/>
        <v>5.3203459194298783E-3</v>
      </c>
      <c r="F312">
        <f t="shared" si="14"/>
        <v>-3.3030268318526968E-4</v>
      </c>
    </row>
    <row r="313" spans="1:6" x14ac:dyDescent="0.25">
      <c r="A313">
        <v>716534</v>
      </c>
      <c r="B313">
        <v>60</v>
      </c>
      <c r="C313">
        <v>-0.37868451965053551</v>
      </c>
      <c r="D313">
        <f t="shared" si="12"/>
        <v>1.4858074738387358E-4</v>
      </c>
      <c r="E313">
        <f t="shared" si="13"/>
        <v>8.9148448430324146E-3</v>
      </c>
      <c r="F313">
        <f t="shared" si="14"/>
        <v>-5.626522895237973E-5</v>
      </c>
    </row>
    <row r="314" spans="1:6" x14ac:dyDescent="0.25">
      <c r="A314">
        <v>388872</v>
      </c>
      <c r="B314">
        <v>36</v>
      </c>
      <c r="C314">
        <v>0.2094661248883162</v>
      </c>
      <c r="D314">
        <f t="shared" si="12"/>
        <v>8.0636637475209398E-5</v>
      </c>
      <c r="E314">
        <f t="shared" si="13"/>
        <v>2.9029189491075382E-3</v>
      </c>
      <c r="F314">
        <f t="shared" si="14"/>
        <v>1.689064397595609E-5</v>
      </c>
    </row>
    <row r="315" spans="1:6" x14ac:dyDescent="0.25">
      <c r="A315">
        <v>1028456</v>
      </c>
      <c r="B315">
        <v>84</v>
      </c>
      <c r="C315">
        <v>0.88134428974112011</v>
      </c>
      <c r="D315">
        <f t="shared" si="12"/>
        <v>2.1326100524389507E-4</v>
      </c>
      <c r="E315">
        <f t="shared" si="13"/>
        <v>1.7913924440487186E-2</v>
      </c>
      <c r="F315">
        <f t="shared" si="14"/>
        <v>1.8795636919615799E-4</v>
      </c>
    </row>
    <row r="316" spans="1:6" x14ac:dyDescent="0.25">
      <c r="A316">
        <v>466163</v>
      </c>
      <c r="B316">
        <v>60</v>
      </c>
      <c r="C316">
        <v>-0.183161294418966</v>
      </c>
      <c r="D316">
        <f t="shared" si="12"/>
        <v>9.6663726972772636E-5</v>
      </c>
      <c r="E316">
        <f t="shared" si="13"/>
        <v>5.7998236183663581E-3</v>
      </c>
      <c r="F316">
        <f t="shared" si="14"/>
        <v>-1.7705053355694555E-5</v>
      </c>
    </row>
    <row r="317" spans="1:6" x14ac:dyDescent="0.25">
      <c r="A317">
        <v>1825280</v>
      </c>
      <c r="B317">
        <v>72</v>
      </c>
      <c r="C317">
        <v>1.276566739654533</v>
      </c>
      <c r="D317">
        <f t="shared" si="12"/>
        <v>3.7849071584158852E-4</v>
      </c>
      <c r="E317">
        <f t="shared" si="13"/>
        <v>2.7251331540594375E-2</v>
      </c>
      <c r="F317">
        <f t="shared" si="14"/>
        <v>4.8316865911140697E-4</v>
      </c>
    </row>
    <row r="318" spans="1:6" x14ac:dyDescent="0.25">
      <c r="A318">
        <v>180687</v>
      </c>
      <c r="B318">
        <v>48</v>
      </c>
      <c r="C318">
        <v>0.2094661248883162</v>
      </c>
      <c r="D318">
        <f t="shared" si="12"/>
        <v>3.7467321163475797E-5</v>
      </c>
      <c r="E318">
        <f t="shared" si="13"/>
        <v>1.7984314158468384E-3</v>
      </c>
      <c r="F318">
        <f t="shared" si="14"/>
        <v>7.8481345740592734E-6</v>
      </c>
    </row>
    <row r="319" spans="1:6" x14ac:dyDescent="0.25">
      <c r="A319">
        <v>945796</v>
      </c>
      <c r="B319">
        <v>60</v>
      </c>
      <c r="C319">
        <v>-0.1067118350424142</v>
      </c>
      <c r="D319">
        <f t="shared" si="12"/>
        <v>1.9612059797954892E-4</v>
      </c>
      <c r="E319">
        <f t="shared" si="13"/>
        <v>1.1767235878772936E-2</v>
      </c>
      <c r="F319">
        <f t="shared" si="14"/>
        <v>-2.0928388900013257E-5</v>
      </c>
    </row>
    <row r="320" spans="1:6" x14ac:dyDescent="0.25">
      <c r="A320">
        <v>943581</v>
      </c>
      <c r="B320">
        <v>84</v>
      </c>
      <c r="C320">
        <v>0.88134428974112011</v>
      </c>
      <c r="D320">
        <f t="shared" si="12"/>
        <v>1.9566129478464781E-4</v>
      </c>
      <c r="E320">
        <f t="shared" si="13"/>
        <v>1.6435548761910414E-2</v>
      </c>
      <c r="F320">
        <f t="shared" si="14"/>
        <v>1.7244496488180334E-4</v>
      </c>
    </row>
    <row r="321" spans="1:6" x14ac:dyDescent="0.25">
      <c r="A321">
        <v>819294</v>
      </c>
      <c r="B321">
        <v>84</v>
      </c>
      <c r="C321">
        <v>1.158000004680509</v>
      </c>
      <c r="D321">
        <f t="shared" si="12"/>
        <v>1.6988909786154368E-4</v>
      </c>
      <c r="E321">
        <f t="shared" si="13"/>
        <v>1.4270684220369669E-2</v>
      </c>
      <c r="F321">
        <f t="shared" si="14"/>
        <v>1.9673157611883505E-4</v>
      </c>
    </row>
    <row r="322" spans="1:6" x14ac:dyDescent="0.25">
      <c r="A322">
        <v>458564</v>
      </c>
      <c r="B322">
        <v>60</v>
      </c>
      <c r="C322">
        <v>0.4070773498450232</v>
      </c>
      <c r="D322">
        <f t="shared" si="12"/>
        <v>9.5087995605705537E-5</v>
      </c>
      <c r="E322">
        <f t="shared" si="13"/>
        <v>5.7052797363423323E-3</v>
      </c>
      <c r="F322">
        <f t="shared" si="14"/>
        <v>3.8708169253245821E-5</v>
      </c>
    </row>
    <row r="323" spans="1:6" x14ac:dyDescent="0.25">
      <c r="A323">
        <v>400155</v>
      </c>
      <c r="B323">
        <v>48</v>
      </c>
      <c r="C323">
        <v>-0.81279531726787391</v>
      </c>
      <c r="D323">
        <f t="shared" ref="D323:D386" si="15">A323/SUM($A$2:$A$5739)</f>
        <v>8.2976284404360346E-5</v>
      </c>
      <c r="E323">
        <f t="shared" ref="E323:E386" si="16">B323*D323</f>
        <v>3.982861651409297E-3</v>
      </c>
      <c r="F323">
        <f t="shared" ref="F323:F386" si="17">C323*D323</f>
        <v>-6.7442735408151404E-5</v>
      </c>
    </row>
    <row r="324" spans="1:6" x14ac:dyDescent="0.25">
      <c r="A324">
        <v>1509356</v>
      </c>
      <c r="B324">
        <v>72</v>
      </c>
      <c r="C324">
        <v>-0.1494609132483187</v>
      </c>
      <c r="D324">
        <f t="shared" si="15"/>
        <v>3.1298060182536198E-4</v>
      </c>
      <c r="E324">
        <f t="shared" si="16"/>
        <v>2.2534603331426064E-2</v>
      </c>
      <c r="F324">
        <f t="shared" si="17"/>
        <v>-4.6778366577827004E-5</v>
      </c>
    </row>
    <row r="325" spans="1:6" x14ac:dyDescent="0.25">
      <c r="A325">
        <v>891365</v>
      </c>
      <c r="B325">
        <v>84</v>
      </c>
      <c r="C325">
        <v>1.078955514697826</v>
      </c>
      <c r="D325">
        <f t="shared" si="15"/>
        <v>1.8483376628579591E-4</v>
      </c>
      <c r="E325">
        <f t="shared" si="16"/>
        <v>1.5526036368006856E-2</v>
      </c>
      <c r="F325">
        <f t="shared" si="17"/>
        <v>1.9942741143642861E-4</v>
      </c>
    </row>
    <row r="326" spans="1:6" x14ac:dyDescent="0.25">
      <c r="A326">
        <v>484899</v>
      </c>
      <c r="B326">
        <v>84</v>
      </c>
      <c r="C326">
        <v>0.52564408481904745</v>
      </c>
      <c r="D326">
        <f t="shared" si="15"/>
        <v>1.0054883065659539E-4</v>
      </c>
      <c r="E326">
        <f t="shared" si="16"/>
        <v>8.4461017751540132E-3</v>
      </c>
      <c r="F326">
        <f t="shared" si="17"/>
        <v>5.2852898070111463E-5</v>
      </c>
    </row>
    <row r="327" spans="1:6" x14ac:dyDescent="0.25">
      <c r="A327">
        <v>990141</v>
      </c>
      <c r="B327">
        <v>84</v>
      </c>
      <c r="C327">
        <v>0.48612183982770601</v>
      </c>
      <c r="D327">
        <f t="shared" si="15"/>
        <v>2.0531599309372059E-4</v>
      </c>
      <c r="E327">
        <f t="shared" si="16"/>
        <v>1.7246543419872529E-2</v>
      </c>
      <c r="F327">
        <f t="shared" si="17"/>
        <v>9.9808588308772036E-5</v>
      </c>
    </row>
    <row r="328" spans="1:6" x14ac:dyDescent="0.25">
      <c r="A328">
        <v>571310</v>
      </c>
      <c r="B328">
        <v>84</v>
      </c>
      <c r="C328">
        <v>0.92086653473246149</v>
      </c>
      <c r="D328">
        <f t="shared" si="15"/>
        <v>1.1846704662706979E-4</v>
      </c>
      <c r="E328">
        <f t="shared" si="16"/>
        <v>9.9512319166738614E-3</v>
      </c>
      <c r="F328">
        <f t="shared" si="17"/>
        <v>1.0909233870745869E-4</v>
      </c>
    </row>
    <row r="329" spans="1:6" x14ac:dyDescent="0.25">
      <c r="A329">
        <v>566278</v>
      </c>
      <c r="B329">
        <v>72</v>
      </c>
      <c r="C329">
        <v>0.32803285986234038</v>
      </c>
      <c r="D329">
        <f t="shared" si="15"/>
        <v>1.174236093012267E-4</v>
      </c>
      <c r="E329">
        <f t="shared" si="16"/>
        <v>8.4544998696883221E-3</v>
      </c>
      <c r="F329">
        <f t="shared" si="17"/>
        <v>3.8518802374439507E-5</v>
      </c>
    </row>
    <row r="330" spans="1:6" x14ac:dyDescent="0.25">
      <c r="A330">
        <v>343098</v>
      </c>
      <c r="B330">
        <v>84</v>
      </c>
      <c r="C330">
        <v>0.92086653473246149</v>
      </c>
      <c r="D330">
        <f t="shared" si="15"/>
        <v>7.1144924408209886E-5</v>
      </c>
      <c r="E330">
        <f t="shared" si="16"/>
        <v>5.9761736502896307E-3</v>
      </c>
      <c r="F330">
        <f t="shared" si="17"/>
        <v>6.5514980003591159E-5</v>
      </c>
    </row>
    <row r="331" spans="1:6" x14ac:dyDescent="0.25">
      <c r="A331">
        <v>940532</v>
      </c>
      <c r="B331">
        <v>72</v>
      </c>
      <c r="C331">
        <v>0.76277755476709586</v>
      </c>
      <c r="D331">
        <f t="shared" si="15"/>
        <v>1.9502905305044757E-4</v>
      </c>
      <c r="E331">
        <f t="shared" si="16"/>
        <v>1.4042091819632225E-2</v>
      </c>
      <c r="F331">
        <f t="shared" si="17"/>
        <v>1.487637841943626E-4</v>
      </c>
    </row>
    <row r="332" spans="1:6" x14ac:dyDescent="0.25">
      <c r="A332">
        <v>792998</v>
      </c>
      <c r="B332">
        <v>84</v>
      </c>
      <c r="C332">
        <v>0.92086653473246149</v>
      </c>
      <c r="D332">
        <f t="shared" si="15"/>
        <v>1.6443634986464982E-4</v>
      </c>
      <c r="E332">
        <f t="shared" si="16"/>
        <v>1.3812653388630585E-2</v>
      </c>
      <c r="F332">
        <f t="shared" si="17"/>
        <v>1.5142393168391475E-4</v>
      </c>
    </row>
    <row r="333" spans="1:6" x14ac:dyDescent="0.25">
      <c r="A333">
        <v>708727</v>
      </c>
      <c r="B333">
        <v>84</v>
      </c>
      <c r="C333">
        <v>-0.9948810187246323</v>
      </c>
      <c r="D333">
        <f t="shared" si="15"/>
        <v>1.4696188506216115E-4</v>
      </c>
      <c r="E333">
        <f t="shared" si="16"/>
        <v>1.2344798345221536E-2</v>
      </c>
      <c r="F333">
        <f t="shared" si="17"/>
        <v>-1.4620958992433522E-4</v>
      </c>
    </row>
    <row r="334" spans="1:6" x14ac:dyDescent="0.25">
      <c r="A334">
        <v>715449</v>
      </c>
      <c r="B334">
        <v>72</v>
      </c>
      <c r="C334">
        <v>0.48612183982770601</v>
      </c>
      <c r="D334">
        <f t="shared" si="15"/>
        <v>1.4835576139449766E-4</v>
      </c>
      <c r="E334">
        <f t="shared" si="16"/>
        <v>1.0681614820403831E-2</v>
      </c>
      <c r="F334">
        <f t="shared" si="17"/>
        <v>7.2118975678133368E-5</v>
      </c>
    </row>
    <row r="335" spans="1:6" x14ac:dyDescent="0.25">
      <c r="A335">
        <v>1008523</v>
      </c>
      <c r="B335">
        <v>72</v>
      </c>
      <c r="C335">
        <v>1.5617812877235239E-2</v>
      </c>
      <c r="D335">
        <f t="shared" si="15"/>
        <v>2.0912769121050271E-4</v>
      </c>
      <c r="E335">
        <f t="shared" si="16"/>
        <v>1.5057193767156196E-2</v>
      </c>
      <c r="F335">
        <f t="shared" si="17"/>
        <v>3.266117148773864E-6</v>
      </c>
    </row>
    <row r="336" spans="1:6" x14ac:dyDescent="0.25">
      <c r="A336">
        <v>949116</v>
      </c>
      <c r="B336">
        <v>84</v>
      </c>
      <c r="C336">
        <v>0.36755510485368181</v>
      </c>
      <c r="D336">
        <f t="shared" si="15"/>
        <v>1.9680903437100343E-4</v>
      </c>
      <c r="E336">
        <f t="shared" si="16"/>
        <v>1.6531958887164289E-2</v>
      </c>
      <c r="F336">
        <f t="shared" si="17"/>
        <v>7.2338165264386036E-5</v>
      </c>
    </row>
    <row r="337" spans="1:6" x14ac:dyDescent="0.25">
      <c r="A337">
        <v>159536</v>
      </c>
      <c r="B337">
        <v>60</v>
      </c>
      <c r="C337">
        <v>-0.18575632502509701</v>
      </c>
      <c r="D337">
        <f t="shared" si="15"/>
        <v>3.3081442212977551E-5</v>
      </c>
      <c r="E337">
        <f t="shared" si="16"/>
        <v>1.9848865327786532E-3</v>
      </c>
      <c r="F337">
        <f t="shared" si="17"/>
        <v>-6.1450871320128225E-6</v>
      </c>
    </row>
    <row r="338" spans="1:6" x14ac:dyDescent="0.25">
      <c r="A338">
        <v>1520875</v>
      </c>
      <c r="B338">
        <v>84</v>
      </c>
      <c r="C338">
        <v>0.2094661248883162</v>
      </c>
      <c r="D338">
        <f t="shared" si="15"/>
        <v>3.1536918579920666E-4</v>
      </c>
      <c r="E338">
        <f t="shared" si="16"/>
        <v>2.6491011607133359E-2</v>
      </c>
      <c r="F338">
        <f t="shared" si="17"/>
        <v>6.605916125854322E-5</v>
      </c>
    </row>
    <row r="339" spans="1:6" x14ac:dyDescent="0.25">
      <c r="A339">
        <v>937255</v>
      </c>
      <c r="B339">
        <v>84</v>
      </c>
      <c r="C339">
        <v>0.16994387989697479</v>
      </c>
      <c r="D339">
        <f t="shared" si="15"/>
        <v>1.9434953315442455E-4</v>
      </c>
      <c r="E339">
        <f t="shared" si="16"/>
        <v>1.6325360784971661E-2</v>
      </c>
      <c r="F339">
        <f t="shared" si="17"/>
        <v>3.3028513720428647E-5</v>
      </c>
    </row>
    <row r="340" spans="1:6" x14ac:dyDescent="0.25">
      <c r="A340">
        <v>1130744</v>
      </c>
      <c r="B340">
        <v>27</v>
      </c>
      <c r="C340">
        <v>-4.4146365390986242</v>
      </c>
      <c r="D340">
        <f t="shared" si="15"/>
        <v>2.3447148163217762E-4</v>
      </c>
      <c r="E340">
        <f t="shared" si="16"/>
        <v>6.3307300040687953E-3</v>
      </c>
      <c r="F340">
        <f t="shared" si="17"/>
        <v>-1.0351063701900033E-3</v>
      </c>
    </row>
    <row r="341" spans="1:6" x14ac:dyDescent="0.25">
      <c r="A341">
        <v>1461846</v>
      </c>
      <c r="B341">
        <v>24</v>
      </c>
      <c r="C341">
        <v>-0.93667897986058324</v>
      </c>
      <c r="D341">
        <f t="shared" si="15"/>
        <v>3.0312891117536097E-4</v>
      </c>
      <c r="E341">
        <f t="shared" si="16"/>
        <v>7.2750938682086628E-3</v>
      </c>
      <c r="F341">
        <f t="shared" si="17"/>
        <v>-2.8393447928598645E-4</v>
      </c>
    </row>
    <row r="342" spans="1:6" x14ac:dyDescent="0.25">
      <c r="A342">
        <v>632806</v>
      </c>
      <c r="B342">
        <v>72</v>
      </c>
      <c r="C342">
        <v>0.28851061487099899</v>
      </c>
      <c r="D342">
        <f t="shared" si="15"/>
        <v>1.3121887925625234E-4</v>
      </c>
      <c r="E342">
        <f t="shared" si="16"/>
        <v>9.4477593064501673E-3</v>
      </c>
      <c r="F342">
        <f t="shared" si="17"/>
        <v>3.7858039536904738E-5</v>
      </c>
    </row>
    <row r="343" spans="1:6" x14ac:dyDescent="0.25">
      <c r="A343">
        <v>680303</v>
      </c>
      <c r="B343">
        <v>84</v>
      </c>
      <c r="C343">
        <v>0.52941055476672216</v>
      </c>
      <c r="D343">
        <f t="shared" si="15"/>
        <v>1.4106787422158803E-4</v>
      </c>
      <c r="E343">
        <f t="shared" si="16"/>
        <v>1.1849701434613395E-2</v>
      </c>
      <c r="F343">
        <f t="shared" si="17"/>
        <v>7.4682821551413109E-5</v>
      </c>
    </row>
    <row r="344" spans="1:6" x14ac:dyDescent="0.25">
      <c r="A344">
        <v>379231</v>
      </c>
      <c r="B344">
        <v>84</v>
      </c>
      <c r="C344">
        <v>-9.313357255318902E-2</v>
      </c>
      <c r="D344">
        <f t="shared" si="15"/>
        <v>7.8637476255326015E-5</v>
      </c>
      <c r="E344">
        <f t="shared" si="16"/>
        <v>6.6055480054473849E-3</v>
      </c>
      <c r="F344">
        <f t="shared" si="17"/>
        <v>-7.3237891002250845E-6</v>
      </c>
    </row>
    <row r="345" spans="1:6" x14ac:dyDescent="0.25">
      <c r="A345">
        <v>1171310</v>
      </c>
      <c r="B345">
        <v>72</v>
      </c>
      <c r="C345">
        <v>0.92086653473246149</v>
      </c>
      <c r="D345">
        <f t="shared" si="15"/>
        <v>2.428832619501726E-4</v>
      </c>
      <c r="E345">
        <f t="shared" si="16"/>
        <v>1.7487594860412427E-2</v>
      </c>
      <c r="F345">
        <f t="shared" si="17"/>
        <v>2.2366306777657215E-4</v>
      </c>
    </row>
    <row r="346" spans="1:6" x14ac:dyDescent="0.25">
      <c r="A346">
        <v>937087</v>
      </c>
      <c r="B346">
        <v>84</v>
      </c>
      <c r="C346">
        <v>0.99991102471514426</v>
      </c>
      <c r="D346">
        <f t="shared" si="15"/>
        <v>1.9431469661413409E-4</v>
      </c>
      <c r="E346">
        <f t="shared" si="16"/>
        <v>1.6322434515587264E-2</v>
      </c>
      <c r="F346">
        <f t="shared" si="17"/>
        <v>1.9429740740865118E-4</v>
      </c>
    </row>
    <row r="347" spans="1:6" x14ac:dyDescent="0.25">
      <c r="A347">
        <v>258387</v>
      </c>
      <c r="B347">
        <v>60</v>
      </c>
      <c r="C347">
        <v>0.36755510485368181</v>
      </c>
      <c r="D347">
        <f t="shared" si="15"/>
        <v>5.3579221047817613E-5</v>
      </c>
      <c r="E347">
        <f t="shared" si="16"/>
        <v>3.2147532628690567E-3</v>
      </c>
      <c r="F347">
        <f t="shared" si="17"/>
        <v>1.9693316210209197E-5</v>
      </c>
    </row>
    <row r="348" spans="1:6" x14ac:dyDescent="0.25">
      <c r="A348">
        <v>1113979</v>
      </c>
      <c r="B348">
        <v>84</v>
      </c>
      <c r="C348">
        <v>-0.19624533123457411</v>
      </c>
      <c r="D348">
        <f t="shared" si="15"/>
        <v>2.3099508521569125E-4</v>
      </c>
      <c r="E348">
        <f t="shared" si="16"/>
        <v>1.9403587158118064E-2</v>
      </c>
      <c r="F348">
        <f t="shared" si="17"/>
        <v>-4.5331707011712003E-5</v>
      </c>
    </row>
    <row r="349" spans="1:6" x14ac:dyDescent="0.25">
      <c r="A349">
        <v>752706</v>
      </c>
      <c r="B349">
        <v>72</v>
      </c>
      <c r="C349">
        <v>-0.11842682129152329</v>
      </c>
      <c r="D349">
        <f t="shared" si="15"/>
        <v>1.5608138628498571E-4</v>
      </c>
      <c r="E349">
        <f t="shared" si="16"/>
        <v>1.1237859812518972E-2</v>
      </c>
      <c r="F349">
        <f t="shared" si="17"/>
        <v>-1.8484222440505219E-5</v>
      </c>
    </row>
    <row r="350" spans="1:6" x14ac:dyDescent="0.25">
      <c r="A350">
        <v>451857</v>
      </c>
      <c r="B350">
        <v>84</v>
      </c>
      <c r="C350">
        <v>-0.30432305999912118</v>
      </c>
      <c r="D350">
        <f t="shared" si="15"/>
        <v>9.3697229678752113E-5</v>
      </c>
      <c r="E350">
        <f t="shared" si="16"/>
        <v>7.8705672930151783E-3</v>
      </c>
      <c r="F350">
        <f t="shared" si="17"/>
        <v>-2.8514227649278316E-5</v>
      </c>
    </row>
    <row r="351" spans="1:6" x14ac:dyDescent="0.25">
      <c r="A351">
        <v>1081293</v>
      </c>
      <c r="B351">
        <v>72</v>
      </c>
      <c r="C351">
        <v>9.0899389914291959E-2</v>
      </c>
      <c r="D351">
        <f t="shared" si="15"/>
        <v>2.2421730452560636E-4</v>
      </c>
      <c r="E351">
        <f t="shared" si="16"/>
        <v>1.6143645925843657E-2</v>
      </c>
      <c r="F351">
        <f t="shared" si="17"/>
        <v>2.0381216189604633E-5</v>
      </c>
    </row>
    <row r="352" spans="1:6" x14ac:dyDescent="0.25">
      <c r="A352">
        <v>970806</v>
      </c>
      <c r="B352">
        <v>72</v>
      </c>
      <c r="C352">
        <v>0.36755510485368181</v>
      </c>
      <c r="D352">
        <f t="shared" si="15"/>
        <v>2.0130668055493359E-4</v>
      </c>
      <c r="E352">
        <f t="shared" si="16"/>
        <v>1.4494080999955219E-2</v>
      </c>
      <c r="F352">
        <f t="shared" si="17"/>
        <v>7.3991298079115241E-5</v>
      </c>
    </row>
    <row r="353" spans="1:6" x14ac:dyDescent="0.25">
      <c r="A353">
        <v>478714</v>
      </c>
      <c r="B353">
        <v>84</v>
      </c>
      <c r="C353">
        <v>0.32803285986234038</v>
      </c>
      <c r="D353">
        <f t="shared" si="15"/>
        <v>9.9266306836973074E-5</v>
      </c>
      <c r="E353">
        <f t="shared" si="16"/>
        <v>8.3383697743057376E-3</v>
      </c>
      <c r="F353">
        <f t="shared" si="17"/>
        <v>3.2562610519704871E-5</v>
      </c>
    </row>
    <row r="354" spans="1:6" x14ac:dyDescent="0.25">
      <c r="A354">
        <v>564688</v>
      </c>
      <c r="B354">
        <v>84</v>
      </c>
      <c r="C354">
        <v>-5.6741094142712202E-2</v>
      </c>
      <c r="D354">
        <f t="shared" si="15"/>
        <v>1.1709390633062047E-4</v>
      </c>
      <c r="E354">
        <f t="shared" si="16"/>
        <v>9.8358881317721202E-3</v>
      </c>
      <c r="F354">
        <f t="shared" si="17"/>
        <v>-6.6440363626436601E-6</v>
      </c>
    </row>
    <row r="355" spans="1:6" x14ac:dyDescent="0.25">
      <c r="A355">
        <v>1285984</v>
      </c>
      <c r="B355">
        <v>84</v>
      </c>
      <c r="C355">
        <v>-0.18575632502509701</v>
      </c>
      <c r="D355">
        <f t="shared" si="15"/>
        <v>2.6666210374344176E-4</v>
      </c>
      <c r="E355">
        <f t="shared" si="16"/>
        <v>2.2399616714449108E-2</v>
      </c>
      <c r="F355">
        <f t="shared" si="17"/>
        <v>-4.9534172414842905E-5</v>
      </c>
    </row>
    <row r="356" spans="1:6" x14ac:dyDescent="0.25">
      <c r="A356">
        <v>920385</v>
      </c>
      <c r="B356">
        <v>84</v>
      </c>
      <c r="C356">
        <v>1.039433269706485</v>
      </c>
      <c r="D356">
        <f t="shared" si="15"/>
        <v>1.9085136390025665E-4</v>
      </c>
      <c r="E356">
        <f t="shared" si="16"/>
        <v>1.6031514567621558E-2</v>
      </c>
      <c r="F356">
        <f t="shared" si="17"/>
        <v>1.98377257206786E-4</v>
      </c>
    </row>
    <row r="357" spans="1:6" x14ac:dyDescent="0.25">
      <c r="A357">
        <v>305709</v>
      </c>
      <c r="B357">
        <v>60</v>
      </c>
      <c r="C357">
        <v>0.52564408481904745</v>
      </c>
      <c r="D357">
        <f t="shared" si="15"/>
        <v>6.3391927950350732E-5</v>
      </c>
      <c r="E357">
        <f t="shared" si="16"/>
        <v>3.8035156770210438E-3</v>
      </c>
      <c r="F357">
        <f t="shared" si="17"/>
        <v>3.3321591952377105E-5</v>
      </c>
    </row>
    <row r="358" spans="1:6" x14ac:dyDescent="0.25">
      <c r="A358">
        <v>429784</v>
      </c>
      <c r="B358">
        <v>36</v>
      </c>
      <c r="C358">
        <v>0.52564408481904745</v>
      </c>
      <c r="D358">
        <f t="shared" si="15"/>
        <v>8.9120164477374036E-5</v>
      </c>
      <c r="E358">
        <f t="shared" si="16"/>
        <v>3.2083259211854653E-3</v>
      </c>
      <c r="F358">
        <f t="shared" si="17"/>
        <v>4.6845487295632261E-5</v>
      </c>
    </row>
    <row r="359" spans="1:6" x14ac:dyDescent="0.25">
      <c r="A359">
        <v>627936</v>
      </c>
      <c r="B359">
        <v>84</v>
      </c>
      <c r="C359">
        <v>0.28310717305802841</v>
      </c>
      <c r="D359">
        <f t="shared" si="15"/>
        <v>1.3020903430854648E-4</v>
      </c>
      <c r="E359">
        <f t="shared" si="16"/>
        <v>1.0937558881917905E-2</v>
      </c>
      <c r="F359">
        <f t="shared" si="17"/>
        <v>3.686311160970843E-5</v>
      </c>
    </row>
    <row r="360" spans="1:6" x14ac:dyDescent="0.25">
      <c r="A360">
        <v>544891</v>
      </c>
      <c r="B360">
        <v>72</v>
      </c>
      <c r="C360">
        <v>0.13042163490563341</v>
      </c>
      <c r="D360">
        <f t="shared" si="15"/>
        <v>1.129887933060347E-4</v>
      </c>
      <c r="E360">
        <f t="shared" si="16"/>
        <v>8.1351931180344977E-3</v>
      </c>
      <c r="F360">
        <f t="shared" si="17"/>
        <v>1.4736183148987733E-5</v>
      </c>
    </row>
    <row r="361" spans="1:6" x14ac:dyDescent="0.25">
      <c r="A361">
        <v>1288135</v>
      </c>
      <c r="B361">
        <v>72</v>
      </c>
      <c r="C361">
        <v>-0.1067118350424142</v>
      </c>
      <c r="D361">
        <f t="shared" si="15"/>
        <v>2.6710813587537508E-4</v>
      </c>
      <c r="E361">
        <f t="shared" si="16"/>
        <v>1.9231785783027006E-2</v>
      </c>
      <c r="F361">
        <f t="shared" si="17"/>
        <v>-2.8503599334019785E-5</v>
      </c>
    </row>
    <row r="362" spans="1:6" x14ac:dyDescent="0.25">
      <c r="A362">
        <v>702407</v>
      </c>
      <c r="B362">
        <v>48</v>
      </c>
      <c r="C362">
        <v>-5.4346836541136777E-2</v>
      </c>
      <c r="D362">
        <f t="shared" si="15"/>
        <v>1.4565136759409113E-4</v>
      </c>
      <c r="E362">
        <f t="shared" si="16"/>
        <v>6.9912656445163743E-3</v>
      </c>
      <c r="F362">
        <f t="shared" si="17"/>
        <v>-7.9156910666290972E-6</v>
      </c>
    </row>
    <row r="363" spans="1:6" x14ac:dyDescent="0.25">
      <c r="A363">
        <v>248955</v>
      </c>
      <c r="B363">
        <v>84</v>
      </c>
      <c r="C363">
        <v>-0.24970252697618739</v>
      </c>
      <c r="D363">
        <f t="shared" si="15"/>
        <v>5.1623398142938435E-5</v>
      </c>
      <c r="E363">
        <f t="shared" si="16"/>
        <v>4.3363654440068287E-3</v>
      </c>
      <c r="F363">
        <f t="shared" si="17"/>
        <v>-1.2890492967389547E-5</v>
      </c>
    </row>
    <row r="364" spans="1:6" x14ac:dyDescent="0.25">
      <c r="A364">
        <v>688127</v>
      </c>
      <c r="B364">
        <v>84</v>
      </c>
      <c r="C364">
        <v>0.48612183982770601</v>
      </c>
      <c r="D364">
        <f t="shared" si="15"/>
        <v>1.4269026166940129E-4</v>
      </c>
      <c r="E364">
        <f t="shared" si="16"/>
        <v>1.1985981980229708E-2</v>
      </c>
      <c r="F364">
        <f t="shared" si="17"/>
        <v>6.936485252822615E-5</v>
      </c>
    </row>
    <row r="365" spans="1:6" x14ac:dyDescent="0.25">
      <c r="A365">
        <v>775761</v>
      </c>
      <c r="B365">
        <v>72</v>
      </c>
      <c r="C365">
        <v>0.19602105236471229</v>
      </c>
      <c r="D365">
        <f t="shared" si="15"/>
        <v>1.6086207935877596E-4</v>
      </c>
      <c r="E365">
        <f t="shared" si="16"/>
        <v>1.1582069713831869E-2</v>
      </c>
      <c r="F365">
        <f t="shared" si="17"/>
        <v>3.1532354081483123E-5</v>
      </c>
    </row>
    <row r="366" spans="1:6" x14ac:dyDescent="0.25">
      <c r="A366">
        <v>1030052</v>
      </c>
      <c r="B366">
        <v>84</v>
      </c>
      <c r="C366">
        <v>-1.13429020481729</v>
      </c>
      <c r="D366">
        <f t="shared" si="15"/>
        <v>2.1359195237665452E-4</v>
      </c>
      <c r="E366">
        <f t="shared" si="16"/>
        <v>1.7941723999638979E-2</v>
      </c>
      <c r="F366">
        <f t="shared" si="17"/>
        <v>-2.4227525940864031E-4</v>
      </c>
    </row>
    <row r="367" spans="1:6" x14ac:dyDescent="0.25">
      <c r="A367">
        <v>1215137</v>
      </c>
      <c r="B367">
        <v>48</v>
      </c>
      <c r="C367">
        <v>-2.1533270270046372</v>
      </c>
      <c r="D367">
        <f t="shared" si="15"/>
        <v>2.5197124439844867E-4</v>
      </c>
      <c r="E367">
        <f t="shared" si="16"/>
        <v>1.2094619731125536E-2</v>
      </c>
      <c r="F367">
        <f t="shared" si="17"/>
        <v>-5.4257649059117035E-4</v>
      </c>
    </row>
    <row r="368" spans="1:6" x14ac:dyDescent="0.25">
      <c r="A368">
        <v>1370739</v>
      </c>
      <c r="B368">
        <v>72</v>
      </c>
      <c r="C368">
        <v>0.52564408481904745</v>
      </c>
      <c r="D368">
        <f t="shared" si="15"/>
        <v>2.8423693095962438E-4</v>
      </c>
      <c r="E368">
        <f t="shared" si="16"/>
        <v>2.0465059029092954E-2</v>
      </c>
      <c r="F368">
        <f t="shared" si="17"/>
        <v>1.4940746144604652E-4</v>
      </c>
    </row>
    <row r="369" spans="1:6" x14ac:dyDescent="0.25">
      <c r="A369">
        <v>245332</v>
      </c>
      <c r="B369">
        <v>48</v>
      </c>
      <c r="C369">
        <v>-0.18575632502509701</v>
      </c>
      <c r="D369">
        <f t="shared" si="15"/>
        <v>5.0872131562745768E-5</v>
      </c>
      <c r="E369">
        <f t="shared" si="16"/>
        <v>2.441862315011797E-3</v>
      </c>
      <c r="F369">
        <f t="shared" si="17"/>
        <v>-9.4498202052888993E-6</v>
      </c>
    </row>
    <row r="370" spans="1:6" x14ac:dyDescent="0.25">
      <c r="A370">
        <v>850256</v>
      </c>
      <c r="B370">
        <v>72</v>
      </c>
      <c r="C370">
        <v>0.13042163490563341</v>
      </c>
      <c r="D370">
        <f t="shared" si="15"/>
        <v>1.7630938929293351E-4</v>
      </c>
      <c r="E370">
        <f t="shared" si="16"/>
        <v>1.2694276029091213E-2</v>
      </c>
      <c r="F370">
        <f t="shared" si="17"/>
        <v>2.2994558800798166E-5</v>
      </c>
    </row>
    <row r="371" spans="1:6" x14ac:dyDescent="0.25">
      <c r="A371">
        <v>399257</v>
      </c>
      <c r="B371">
        <v>72</v>
      </c>
      <c r="C371">
        <v>0.2094661248883162</v>
      </c>
      <c r="D371">
        <f t="shared" si="15"/>
        <v>8.2790074802093432E-5</v>
      </c>
      <c r="E371">
        <f t="shared" si="16"/>
        <v>5.9608853857507273E-3</v>
      </c>
      <c r="F371">
        <f t="shared" si="17"/>
        <v>1.7341716148008342E-5</v>
      </c>
    </row>
    <row r="372" spans="1:6" x14ac:dyDescent="0.25">
      <c r="A372">
        <v>431916</v>
      </c>
      <c r="B372">
        <v>24</v>
      </c>
      <c r="C372">
        <v>-4.4146365390986242</v>
      </c>
      <c r="D372">
        <f t="shared" si="15"/>
        <v>8.9562256762488801E-5</v>
      </c>
      <c r="E372">
        <f t="shared" si="16"/>
        <v>2.149494162299731E-3</v>
      </c>
      <c r="F372">
        <f t="shared" si="17"/>
        <v>-3.9538481122781591E-4</v>
      </c>
    </row>
    <row r="373" spans="1:6" x14ac:dyDescent="0.25">
      <c r="A373">
        <v>498709</v>
      </c>
      <c r="B373">
        <v>72</v>
      </c>
      <c r="C373">
        <v>0.28851061487099899</v>
      </c>
      <c r="D373">
        <f t="shared" si="15"/>
        <v>1.0341247721261547E-4</v>
      </c>
      <c r="E373">
        <f t="shared" si="16"/>
        <v>7.4456983593083137E-3</v>
      </c>
      <c r="F373">
        <f t="shared" si="17"/>
        <v>2.9835597385944861E-5</v>
      </c>
    </row>
    <row r="374" spans="1:6" x14ac:dyDescent="0.25">
      <c r="A374">
        <v>1303259</v>
      </c>
      <c r="B374">
        <v>84</v>
      </c>
      <c r="C374">
        <v>0.13042163490563341</v>
      </c>
      <c r="D374">
        <f t="shared" si="15"/>
        <v>2.7024425394295276E-4</v>
      </c>
      <c r="E374">
        <f t="shared" si="16"/>
        <v>2.2700517331208033E-2</v>
      </c>
      <c r="F374">
        <f t="shared" si="17"/>
        <v>3.5245697423093064E-5</v>
      </c>
    </row>
    <row r="375" spans="1:6" x14ac:dyDescent="0.25">
      <c r="A375">
        <v>568573</v>
      </c>
      <c r="B375">
        <v>84</v>
      </c>
      <c r="C375">
        <v>0.32803285986234038</v>
      </c>
      <c r="D375">
        <f t="shared" si="15"/>
        <v>1.1789950132483756E-4</v>
      </c>
      <c r="E375">
        <f t="shared" si="16"/>
        <v>9.9035581112863549E-3</v>
      </c>
      <c r="F375">
        <f t="shared" si="17"/>
        <v>3.8674910595930252E-5</v>
      </c>
    </row>
    <row r="376" spans="1:6" x14ac:dyDescent="0.25">
      <c r="A376">
        <v>746470</v>
      </c>
      <c r="B376">
        <v>72</v>
      </c>
      <c r="C376">
        <v>-0.81811224488655909</v>
      </c>
      <c r="D376">
        <f t="shared" si="15"/>
        <v>1.5478828708706093E-4</v>
      </c>
      <c r="E376">
        <f t="shared" si="16"/>
        <v>1.1144756670268388E-2</v>
      </c>
      <c r="F376">
        <f t="shared" si="17"/>
        <v>-1.266341930309406E-4</v>
      </c>
    </row>
    <row r="377" spans="1:6" x14ac:dyDescent="0.25">
      <c r="A377">
        <v>705765</v>
      </c>
      <c r="B377">
        <v>60</v>
      </c>
      <c r="C377">
        <v>0.16994387989697479</v>
      </c>
      <c r="D377">
        <f t="shared" si="15"/>
        <v>1.4634768367918278E-4</v>
      </c>
      <c r="E377">
        <f t="shared" si="16"/>
        <v>8.7808610207509661E-3</v>
      </c>
      <c r="F377">
        <f t="shared" si="17"/>
        <v>2.4870893178375496E-5</v>
      </c>
    </row>
    <row r="378" spans="1:6" x14ac:dyDescent="0.25">
      <c r="A378">
        <v>710759</v>
      </c>
      <c r="B378">
        <v>84</v>
      </c>
      <c r="C378">
        <v>0.32803285986234038</v>
      </c>
      <c r="D378">
        <f t="shared" si="15"/>
        <v>1.4738324131138874E-4</v>
      </c>
      <c r="E378">
        <f t="shared" si="16"/>
        <v>1.2380192270156654E-2</v>
      </c>
      <c r="F378">
        <f t="shared" si="17"/>
        <v>4.8346546143156274E-5</v>
      </c>
    </row>
    <row r="379" spans="1:6" x14ac:dyDescent="0.25">
      <c r="A379">
        <v>1205098</v>
      </c>
      <c r="B379">
        <v>72</v>
      </c>
      <c r="C379">
        <v>0.32803285986234038</v>
      </c>
      <c r="D379">
        <f t="shared" si="15"/>
        <v>2.4988955375573429E-4</v>
      </c>
      <c r="E379">
        <f t="shared" si="16"/>
        <v>1.7992047870412871E-2</v>
      </c>
      <c r="F379">
        <f t="shared" si="17"/>
        <v>8.1971984968217561E-5</v>
      </c>
    </row>
    <row r="380" spans="1:6" x14ac:dyDescent="0.25">
      <c r="A380">
        <v>1165460</v>
      </c>
      <c r="B380">
        <v>24</v>
      </c>
      <c r="C380">
        <v>-0.7712234486512819</v>
      </c>
      <c r="D380">
        <f t="shared" si="15"/>
        <v>2.4167020385077234E-4</v>
      </c>
      <c r="E380">
        <f t="shared" si="16"/>
        <v>5.8000848924185363E-3</v>
      </c>
      <c r="F380">
        <f t="shared" si="17"/>
        <v>-1.8638172805005094E-4</v>
      </c>
    </row>
    <row r="381" spans="1:6" x14ac:dyDescent="0.25">
      <c r="A381">
        <v>1439134</v>
      </c>
      <c r="B381">
        <v>72</v>
      </c>
      <c r="C381">
        <v>-0.59972417573790404</v>
      </c>
      <c r="D381">
        <f t="shared" si="15"/>
        <v>2.9841934270466376E-4</v>
      </c>
      <c r="E381">
        <f t="shared" si="16"/>
        <v>2.1486192674735789E-2</v>
      </c>
      <c r="F381">
        <f t="shared" si="17"/>
        <v>-1.7896929432780159E-4</v>
      </c>
    </row>
    <row r="382" spans="1:6" x14ac:dyDescent="0.25">
      <c r="A382">
        <v>628273</v>
      </c>
      <c r="B382">
        <v>72</v>
      </c>
      <c r="C382">
        <v>1.185489993161002E-2</v>
      </c>
      <c r="D382">
        <f t="shared" si="15"/>
        <v>1.3027891474948631E-4</v>
      </c>
      <c r="E382">
        <f t="shared" si="16"/>
        <v>9.380081861963015E-3</v>
      </c>
      <c r="F382">
        <f t="shared" si="17"/>
        <v>1.5444434975539129E-6</v>
      </c>
    </row>
    <row r="383" spans="1:6" x14ac:dyDescent="0.25">
      <c r="A383">
        <v>813231</v>
      </c>
      <c r="B383">
        <v>36</v>
      </c>
      <c r="C383">
        <v>0.2094661248883162</v>
      </c>
      <c r="D383">
        <f t="shared" si="15"/>
        <v>1.6863187200570371E-4</v>
      </c>
      <c r="E383">
        <f t="shared" si="16"/>
        <v>6.0707473922053338E-3</v>
      </c>
      <c r="F383">
        <f t="shared" si="17"/>
        <v>3.5322664761697286E-5</v>
      </c>
    </row>
    <row r="384" spans="1:6" x14ac:dyDescent="0.25">
      <c r="A384">
        <v>481669</v>
      </c>
      <c r="B384">
        <v>84</v>
      </c>
      <c r="C384">
        <v>0.4070773498450232</v>
      </c>
      <c r="D384">
        <f t="shared" si="15"/>
        <v>9.9879056697439357E-5</v>
      </c>
      <c r="E384">
        <f t="shared" si="16"/>
        <v>8.3898407625849058E-3</v>
      </c>
      <c r="F384">
        <f t="shared" si="17"/>
        <v>4.0658501705414425E-5</v>
      </c>
    </row>
    <row r="385" spans="1:6" x14ac:dyDescent="0.25">
      <c r="A385">
        <v>422656</v>
      </c>
      <c r="B385">
        <v>84</v>
      </c>
      <c r="C385">
        <v>9.0899389914291959E-2</v>
      </c>
      <c r="D385">
        <f t="shared" si="15"/>
        <v>8.7642099839335582E-5</v>
      </c>
      <c r="E385">
        <f t="shared" si="16"/>
        <v>7.3619363865041892E-3</v>
      </c>
      <c r="F385">
        <f t="shared" si="17"/>
        <v>7.9666134062030692E-6</v>
      </c>
    </row>
    <row r="386" spans="1:6" x14ac:dyDescent="0.25">
      <c r="A386">
        <v>845096</v>
      </c>
      <c r="B386">
        <v>84</v>
      </c>
      <c r="C386">
        <v>0.52564408481904745</v>
      </c>
      <c r="D386">
        <f t="shared" si="15"/>
        <v>1.7523940984115482E-4</v>
      </c>
      <c r="E386">
        <f t="shared" si="16"/>
        <v>1.4720110426657005E-2</v>
      </c>
      <c r="F386">
        <f t="shared" si="17"/>
        <v>9.2113559210183805E-5</v>
      </c>
    </row>
    <row r="387" spans="1:6" x14ac:dyDescent="0.25">
      <c r="A387">
        <v>689280</v>
      </c>
      <c r="B387">
        <v>84</v>
      </c>
      <c r="C387">
        <v>-0.3855608369675983</v>
      </c>
      <c r="D387">
        <f t="shared" ref="D387:D450" si="18">A387/SUM($A$2:$A$5739)</f>
        <v>1.4292934816318052E-4</v>
      </c>
      <c r="E387">
        <f t="shared" ref="E387:E450" si="19">B387*D387</f>
        <v>1.2006065245707164E-2</v>
      </c>
      <c r="F387">
        <f t="shared" ref="F387:F450" si="20">C387*D387</f>
        <v>-5.5107959105029141E-5</v>
      </c>
    </row>
    <row r="388" spans="1:6" x14ac:dyDescent="0.25">
      <c r="A388">
        <v>1037685</v>
      </c>
      <c r="B388">
        <v>48</v>
      </c>
      <c r="C388">
        <v>0.13042163490563341</v>
      </c>
      <c r="D388">
        <f t="shared" si="18"/>
        <v>2.1517473399592326E-4</v>
      </c>
      <c r="E388">
        <f t="shared" si="19"/>
        <v>1.0328387231804317E-2</v>
      </c>
      <c r="F388">
        <f t="shared" si="20"/>
        <v>2.8063440598133087E-5</v>
      </c>
    </row>
    <row r="389" spans="1:6" x14ac:dyDescent="0.25">
      <c r="A389">
        <v>559941</v>
      </c>
      <c r="B389">
        <v>84</v>
      </c>
      <c r="C389">
        <v>-0.22527857001643839</v>
      </c>
      <c r="D389">
        <f t="shared" si="18"/>
        <v>1.1610956670705586E-4</v>
      </c>
      <c r="E389">
        <f t="shared" si="19"/>
        <v>9.7532036033926919E-3</v>
      </c>
      <c r="F389">
        <f t="shared" si="20"/>
        <v>-2.6156997152993807E-5</v>
      </c>
    </row>
    <row r="390" spans="1:6" x14ac:dyDescent="0.25">
      <c r="A390">
        <v>622894</v>
      </c>
      <c r="B390">
        <v>84</v>
      </c>
      <c r="C390">
        <v>0.1323206787774677</v>
      </c>
      <c r="D390">
        <f t="shared" si="18"/>
        <v>1.2916352337911469E-4</v>
      </c>
      <c r="E390">
        <f t="shared" si="19"/>
        <v>1.0849735963845634E-2</v>
      </c>
      <c r="F390">
        <f t="shared" si="20"/>
        <v>1.7091005086813775E-5</v>
      </c>
    </row>
    <row r="391" spans="1:6" x14ac:dyDescent="0.25">
      <c r="A391">
        <v>628882</v>
      </c>
      <c r="B391">
        <v>72</v>
      </c>
      <c r="C391">
        <v>0.2094661248883162</v>
      </c>
      <c r="D391">
        <f t="shared" si="18"/>
        <v>1.3040519720803926E-4</v>
      </c>
      <c r="E391">
        <f t="shared" si="19"/>
        <v>9.3891741989788266E-3</v>
      </c>
      <c r="F391">
        <f t="shared" si="20"/>
        <v>2.7315471324464655E-5</v>
      </c>
    </row>
    <row r="392" spans="1:6" x14ac:dyDescent="0.25">
      <c r="A392">
        <v>1103262</v>
      </c>
      <c r="B392">
        <v>60</v>
      </c>
      <c r="C392">
        <v>-1.094767959825949</v>
      </c>
      <c r="D392">
        <f t="shared" si="18"/>
        <v>2.2877280424966177E-4</v>
      </c>
      <c r="E392">
        <f t="shared" si="19"/>
        <v>1.3726368254979707E-2</v>
      </c>
      <c r="F392">
        <f t="shared" si="20"/>
        <v>-2.5045313617206341E-4</v>
      </c>
    </row>
    <row r="393" spans="1:6" x14ac:dyDescent="0.25">
      <c r="A393">
        <v>747901</v>
      </c>
      <c r="B393">
        <v>72</v>
      </c>
      <c r="C393">
        <v>6.0570453852631649E-2</v>
      </c>
      <c r="D393">
        <f t="shared" si="18"/>
        <v>1.5508501976060655E-4</v>
      </c>
      <c r="E393">
        <f t="shared" si="19"/>
        <v>1.1166121422763671E-2</v>
      </c>
      <c r="F393">
        <f t="shared" si="20"/>
        <v>9.3935700326442862E-6</v>
      </c>
    </row>
    <row r="394" spans="1:6" x14ac:dyDescent="0.25">
      <c r="A394">
        <v>1121575</v>
      </c>
      <c r="B394">
        <v>84</v>
      </c>
      <c r="C394">
        <v>-0.1462340800337556</v>
      </c>
      <c r="D394">
        <f t="shared" si="18"/>
        <v>2.3257019450168175E-4</v>
      </c>
      <c r="E394">
        <f t="shared" si="19"/>
        <v>1.9535896338141265E-2</v>
      </c>
      <c r="F394">
        <f t="shared" si="20"/>
        <v>-3.4009688436225032E-5</v>
      </c>
    </row>
    <row r="395" spans="1:6" x14ac:dyDescent="0.25">
      <c r="A395">
        <v>480098</v>
      </c>
      <c r="B395">
        <v>72</v>
      </c>
      <c r="C395">
        <v>0.13042163490563341</v>
      </c>
      <c r="D395">
        <f t="shared" si="18"/>
        <v>9.9553293573651703E-5</v>
      </c>
      <c r="E395">
        <f t="shared" si="19"/>
        <v>7.1678371373029223E-3</v>
      </c>
      <c r="F395">
        <f t="shared" si="20"/>
        <v>1.2983903308116144E-5</v>
      </c>
    </row>
    <row r="396" spans="1:6" x14ac:dyDescent="0.25">
      <c r="A396">
        <v>678530</v>
      </c>
      <c r="B396">
        <v>84</v>
      </c>
      <c r="C396">
        <v>-0.45410762584690612</v>
      </c>
      <c r="D396">
        <f t="shared" si="18"/>
        <v>1.4070022430530827E-4</v>
      </c>
      <c r="E396">
        <f t="shared" si="19"/>
        <v>1.1818818841645895E-2</v>
      </c>
      <c r="F396">
        <f t="shared" si="20"/>
        <v>-6.3893044815410693E-5</v>
      </c>
    </row>
    <row r="397" spans="1:6" x14ac:dyDescent="0.25">
      <c r="A397">
        <v>761191</v>
      </c>
      <c r="B397">
        <v>84</v>
      </c>
      <c r="C397">
        <v>0.4070773498450232</v>
      </c>
      <c r="D397">
        <f t="shared" si="18"/>
        <v>1.5784083893001326E-4</v>
      </c>
      <c r="E397">
        <f t="shared" si="19"/>
        <v>1.3258630470121114E-2</v>
      </c>
      <c r="F397">
        <f t="shared" si="20"/>
        <v>6.4253430408944958E-5</v>
      </c>
    </row>
    <row r="398" spans="1:6" x14ac:dyDescent="0.25">
      <c r="A398">
        <v>504407</v>
      </c>
      <c r="B398">
        <v>84</v>
      </c>
      <c r="C398">
        <v>-0.46241203996448682</v>
      </c>
      <c r="D398">
        <f t="shared" si="18"/>
        <v>1.0459401653746721E-4</v>
      </c>
      <c r="E398">
        <f t="shared" si="19"/>
        <v>8.7858973891472448E-3</v>
      </c>
      <c r="F398">
        <f t="shared" si="20"/>
        <v>-4.836553255516948E-5</v>
      </c>
    </row>
    <row r="399" spans="1:6" x14ac:dyDescent="0.25">
      <c r="A399">
        <v>462979</v>
      </c>
      <c r="B399">
        <v>48</v>
      </c>
      <c r="C399">
        <v>0.92086653473246149</v>
      </c>
      <c r="D399">
        <f t="shared" si="18"/>
        <v>9.6003491590124695E-5</v>
      </c>
      <c r="E399">
        <f t="shared" si="19"/>
        <v>4.6081675963259849E-3</v>
      </c>
      <c r="F399">
        <f t="shared" si="20"/>
        <v>8.840640262281514E-5</v>
      </c>
    </row>
    <row r="400" spans="1:6" x14ac:dyDescent="0.25">
      <c r="A400">
        <v>2456722</v>
      </c>
      <c r="B400">
        <v>84</v>
      </c>
      <c r="C400">
        <v>0.2094661248883162</v>
      </c>
      <c r="D400">
        <f t="shared" si="18"/>
        <v>5.0942675556833966E-4</v>
      </c>
      <c r="E400">
        <f t="shared" si="19"/>
        <v>4.2791847467740535E-2</v>
      </c>
      <c r="F400">
        <f t="shared" si="20"/>
        <v>1.0670764840332756E-4</v>
      </c>
    </row>
    <row r="401" spans="1:6" x14ac:dyDescent="0.25">
      <c r="A401">
        <v>940224</v>
      </c>
      <c r="B401">
        <v>84</v>
      </c>
      <c r="C401">
        <v>2.565590979360587E-2</v>
      </c>
      <c r="D401">
        <f t="shared" si="18"/>
        <v>1.9496518605991505E-4</v>
      </c>
      <c r="E401">
        <f t="shared" si="19"/>
        <v>1.6377075629032865E-2</v>
      </c>
      <c r="F401">
        <f t="shared" si="20"/>
        <v>5.0020092264467649E-6</v>
      </c>
    </row>
    <row r="402" spans="1:6" x14ac:dyDescent="0.25">
      <c r="A402">
        <v>499540</v>
      </c>
      <c r="B402">
        <v>24</v>
      </c>
      <c r="C402">
        <v>-0.38336754998180411</v>
      </c>
      <c r="D402">
        <f t="shared" si="18"/>
        <v>1.0358479367083797E-4</v>
      </c>
      <c r="E402">
        <f t="shared" si="19"/>
        <v>2.4860350481001113E-3</v>
      </c>
      <c r="F402">
        <f t="shared" si="20"/>
        <v>-3.971104856495984E-5</v>
      </c>
    </row>
    <row r="403" spans="1:6" x14ac:dyDescent="0.25">
      <c r="A403">
        <v>648867</v>
      </c>
      <c r="B403">
        <v>36</v>
      </c>
      <c r="C403">
        <v>-2.641607764529764</v>
      </c>
      <c r="D403">
        <f t="shared" si="18"/>
        <v>1.3454929398009293E-4</v>
      </c>
      <c r="E403">
        <f t="shared" si="19"/>
        <v>4.8437745832833456E-3</v>
      </c>
      <c r="F403">
        <f t="shared" si="20"/>
        <v>-3.5542645968981133E-4</v>
      </c>
    </row>
    <row r="404" spans="1:6" x14ac:dyDescent="0.25">
      <c r="A404">
        <v>586620</v>
      </c>
      <c r="B404">
        <v>36</v>
      </c>
      <c r="C404">
        <v>-2.0091388110476269</v>
      </c>
      <c r="D404">
        <f t="shared" si="18"/>
        <v>1.2164173372139763E-4</v>
      </c>
      <c r="E404">
        <f t="shared" si="19"/>
        <v>4.3791024139703148E-3</v>
      </c>
      <c r="F404">
        <f t="shared" si="20"/>
        <v>-2.4439512826278083E-4</v>
      </c>
    </row>
    <row r="405" spans="1:6" x14ac:dyDescent="0.25">
      <c r="A405">
        <v>576079</v>
      </c>
      <c r="B405">
        <v>72</v>
      </c>
      <c r="C405">
        <v>0.99991102471514426</v>
      </c>
      <c r="D405">
        <f t="shared" si="18"/>
        <v>1.1945594817852959E-4</v>
      </c>
      <c r="E405">
        <f t="shared" si="19"/>
        <v>8.6008282688541313E-3</v>
      </c>
      <c r="F405">
        <f t="shared" si="20"/>
        <v>1.194453195515127E-4</v>
      </c>
    </row>
    <row r="406" spans="1:6" x14ac:dyDescent="0.25">
      <c r="A406">
        <v>489657</v>
      </c>
      <c r="B406">
        <v>72</v>
      </c>
      <c r="C406">
        <v>0.2094661248883162</v>
      </c>
      <c r="D406">
        <f t="shared" si="18"/>
        <v>1.015354512441076E-4</v>
      </c>
      <c r="E406">
        <f t="shared" si="19"/>
        <v>7.3105524895757477E-3</v>
      </c>
      <c r="F406">
        <f t="shared" si="20"/>
        <v>2.1268237510889784E-5</v>
      </c>
    </row>
    <row r="407" spans="1:6" x14ac:dyDescent="0.25">
      <c r="A407">
        <v>748310</v>
      </c>
      <c r="B407">
        <v>36</v>
      </c>
      <c r="C407">
        <v>-0.22527857001643839</v>
      </c>
      <c r="D407">
        <f t="shared" si="18"/>
        <v>1.5516983014738511E-4</v>
      </c>
      <c r="E407">
        <f t="shared" si="19"/>
        <v>5.5861138853058635E-3</v>
      </c>
      <c r="F407">
        <f t="shared" si="20"/>
        <v>-3.4956437445296548E-5</v>
      </c>
    </row>
    <row r="408" spans="1:6" x14ac:dyDescent="0.25">
      <c r="A408">
        <v>856333</v>
      </c>
      <c r="B408">
        <v>24</v>
      </c>
      <c r="C408">
        <v>-4.4146365390986242</v>
      </c>
      <c r="D408">
        <f t="shared" si="18"/>
        <v>1.7756951819379769E-4</v>
      </c>
      <c r="E408">
        <f t="shared" si="19"/>
        <v>4.2616684366511446E-3</v>
      </c>
      <c r="F408">
        <f t="shared" si="20"/>
        <v>-7.8390488324847727E-4</v>
      </c>
    </row>
    <row r="409" spans="1:6" x14ac:dyDescent="0.25">
      <c r="A409">
        <v>640565</v>
      </c>
      <c r="B409">
        <v>72</v>
      </c>
      <c r="C409">
        <v>-0.1067118350424142</v>
      </c>
      <c r="D409">
        <f t="shared" si="18"/>
        <v>1.3282778828073894E-4</v>
      </c>
      <c r="E409">
        <f t="shared" si="19"/>
        <v>9.5636007562132034E-3</v>
      </c>
      <c r="F409">
        <f t="shared" si="20"/>
        <v>-1.4174297032062932E-5</v>
      </c>
    </row>
    <row r="410" spans="1:6" x14ac:dyDescent="0.25">
      <c r="A410">
        <v>1327002</v>
      </c>
      <c r="B410">
        <v>84</v>
      </c>
      <c r="C410">
        <v>0.88134428974112011</v>
      </c>
      <c r="D410">
        <f t="shared" si="18"/>
        <v>2.7516761094364679E-4</v>
      </c>
      <c r="E410">
        <f t="shared" si="19"/>
        <v>2.3114079319266331E-2</v>
      </c>
      <c r="F410">
        <f t="shared" si="20"/>
        <v>2.4251740262688925E-4</v>
      </c>
    </row>
    <row r="411" spans="1:6" x14ac:dyDescent="0.25">
      <c r="A411">
        <v>617887</v>
      </c>
      <c r="B411">
        <v>84</v>
      </c>
      <c r="C411">
        <v>0.52564408481904745</v>
      </c>
      <c r="D411">
        <f t="shared" si="18"/>
        <v>1.2812527006224339E-4</v>
      </c>
      <c r="E411">
        <f t="shared" si="19"/>
        <v>1.0762522685228443E-2</v>
      </c>
      <c r="F411">
        <f t="shared" si="20"/>
        <v>6.7348290324061226E-5</v>
      </c>
    </row>
    <row r="412" spans="1:6" x14ac:dyDescent="0.25">
      <c r="A412">
        <v>1817420</v>
      </c>
      <c r="B412">
        <v>36</v>
      </c>
      <c r="C412">
        <v>-1.9726265802348251</v>
      </c>
      <c r="D412">
        <f t="shared" si="18"/>
        <v>3.7686086342085588E-4</v>
      </c>
      <c r="E412">
        <f t="shared" si="19"/>
        <v>1.3566991083150811E-2</v>
      </c>
      <c r="F412">
        <f t="shared" si="20"/>
        <v>-7.4340575623422643E-4</v>
      </c>
    </row>
    <row r="413" spans="1:6" x14ac:dyDescent="0.25">
      <c r="A413">
        <v>398602</v>
      </c>
      <c r="B413">
        <v>84</v>
      </c>
      <c r="C413">
        <v>-9.1832500248074378E-2</v>
      </c>
      <c r="D413">
        <f t="shared" si="18"/>
        <v>8.2654253767032383E-5</v>
      </c>
      <c r="E413">
        <f t="shared" si="19"/>
        <v>6.9429573164307198E-3</v>
      </c>
      <c r="F413">
        <f t="shared" si="20"/>
        <v>-7.5903467795654042E-6</v>
      </c>
    </row>
    <row r="414" spans="1:6" x14ac:dyDescent="0.25">
      <c r="A414">
        <v>1354329</v>
      </c>
      <c r="B414">
        <v>72</v>
      </c>
      <c r="C414">
        <v>0.13042163490563341</v>
      </c>
      <c r="D414">
        <f t="shared" si="18"/>
        <v>2.8083414747053756E-4</v>
      </c>
      <c r="E414">
        <f t="shared" si="19"/>
        <v>2.0220058617878706E-2</v>
      </c>
      <c r="F414">
        <f t="shared" si="20"/>
        <v>3.6626848650437262E-5</v>
      </c>
    </row>
    <row r="415" spans="1:6" x14ac:dyDescent="0.25">
      <c r="A415">
        <v>731961</v>
      </c>
      <c r="B415">
        <v>72</v>
      </c>
      <c r="C415">
        <v>0.24898836987965761</v>
      </c>
      <c r="D415">
        <f t="shared" si="18"/>
        <v>1.5177969564018944E-4</v>
      </c>
      <c r="E415">
        <f t="shared" si="19"/>
        <v>1.092813808609364E-2</v>
      </c>
      <c r="F415">
        <f t="shared" si="20"/>
        <v>3.7791378998281344E-5</v>
      </c>
    </row>
    <row r="416" spans="1:6" x14ac:dyDescent="0.25">
      <c r="A416">
        <v>974722</v>
      </c>
      <c r="B416">
        <v>24</v>
      </c>
      <c r="C416">
        <v>-4.4146365390986242</v>
      </c>
      <c r="D416">
        <f t="shared" si="18"/>
        <v>2.021187037202757E-4</v>
      </c>
      <c r="E416">
        <f t="shared" si="19"/>
        <v>4.8508488892866171E-3</v>
      </c>
      <c r="F416">
        <f t="shared" si="20"/>
        <v>-8.9228061467877811E-4</v>
      </c>
    </row>
    <row r="417" spans="1:6" x14ac:dyDescent="0.25">
      <c r="A417">
        <v>1556246</v>
      </c>
      <c r="B417">
        <v>84</v>
      </c>
      <c r="C417">
        <v>0.6442108197930716</v>
      </c>
      <c r="D417">
        <f t="shared" si="18"/>
        <v>3.2270372905286244E-4</v>
      </c>
      <c r="E417">
        <f t="shared" si="19"/>
        <v>2.7107113240440444E-2</v>
      </c>
      <c r="F417">
        <f t="shared" si="20"/>
        <v>2.0788923384342577E-4</v>
      </c>
    </row>
    <row r="418" spans="1:6" x14ac:dyDescent="0.25">
      <c r="A418">
        <v>685067</v>
      </c>
      <c r="B418">
        <v>24</v>
      </c>
      <c r="C418">
        <v>-4.4146365390986242</v>
      </c>
      <c r="D418">
        <f t="shared" si="18"/>
        <v>1.4205573897125347E-4</v>
      </c>
      <c r="E418">
        <f t="shared" si="19"/>
        <v>3.4093377353100834E-3</v>
      </c>
      <c r="F418">
        <f t="shared" si="20"/>
        <v>-6.2712445585115203E-4</v>
      </c>
    </row>
    <row r="419" spans="1:6" x14ac:dyDescent="0.25">
      <c r="A419">
        <v>807917</v>
      </c>
      <c r="B419">
        <v>84</v>
      </c>
      <c r="C419">
        <v>-0.60047272705804011</v>
      </c>
      <c r="D419">
        <f t="shared" si="18"/>
        <v>1.6752995905865877E-4</v>
      </c>
      <c r="E419">
        <f t="shared" si="19"/>
        <v>1.4072516560927336E-2</v>
      </c>
      <c r="F419">
        <f t="shared" si="20"/>
        <v>-1.0059717137987465E-4</v>
      </c>
    </row>
    <row r="420" spans="1:6" x14ac:dyDescent="0.25">
      <c r="A420">
        <v>3727665</v>
      </c>
      <c r="B420">
        <v>84</v>
      </c>
      <c r="C420">
        <v>1.790355924541972</v>
      </c>
      <c r="D420">
        <f t="shared" si="18"/>
        <v>7.7296995215399018E-4</v>
      </c>
      <c r="E420">
        <f t="shared" si="19"/>
        <v>6.4929475980935181E-2</v>
      </c>
      <c r="F420">
        <f t="shared" si="20"/>
        <v>1.3838913333318209E-3</v>
      </c>
    </row>
    <row r="421" spans="1:6" x14ac:dyDescent="0.25">
      <c r="A421">
        <v>1486546</v>
      </c>
      <c r="B421">
        <v>72</v>
      </c>
      <c r="C421">
        <v>-0.50193428495582826</v>
      </c>
      <c r="D421">
        <f t="shared" si="18"/>
        <v>3.0825071203949533E-4</v>
      </c>
      <c r="E421">
        <f t="shared" si="19"/>
        <v>2.2194051266843665E-2</v>
      </c>
      <c r="F421">
        <f t="shared" si="20"/>
        <v>-1.5472160073466901E-4</v>
      </c>
    </row>
    <row r="422" spans="1:6" x14ac:dyDescent="0.25">
      <c r="A422">
        <v>1876047</v>
      </c>
      <c r="B422">
        <v>84</v>
      </c>
      <c r="C422">
        <v>0.16994387989697479</v>
      </c>
      <c r="D422">
        <f t="shared" si="18"/>
        <v>3.8901777918043514E-4</v>
      </c>
      <c r="E422">
        <f t="shared" si="19"/>
        <v>3.2677493451156552E-2</v>
      </c>
      <c r="F422">
        <f t="shared" si="20"/>
        <v>6.6111190742827733E-5</v>
      </c>
    </row>
    <row r="423" spans="1:6" x14ac:dyDescent="0.25">
      <c r="A423">
        <v>677702</v>
      </c>
      <c r="B423">
        <v>84</v>
      </c>
      <c r="C423">
        <v>0.34896897870160393</v>
      </c>
      <c r="D423">
        <f t="shared" si="18"/>
        <v>1.4052852992816237E-4</v>
      </c>
      <c r="E423">
        <f t="shared" si="19"/>
        <v>1.1804396513965639E-2</v>
      </c>
      <c r="F423">
        <f t="shared" si="20"/>
        <v>4.9040097567468602E-5</v>
      </c>
    </row>
    <row r="424" spans="1:6" x14ac:dyDescent="0.25">
      <c r="A424">
        <v>679416</v>
      </c>
      <c r="B424">
        <v>84</v>
      </c>
      <c r="C424">
        <v>9.0899389914291959E-2</v>
      </c>
      <c r="D424">
        <f t="shared" si="18"/>
        <v>1.4088394558326871E-4</v>
      </c>
      <c r="E424">
        <f t="shared" si="19"/>
        <v>1.1834251428994571E-2</v>
      </c>
      <c r="F424">
        <f t="shared" si="20"/>
        <v>1.2806264702237433E-5</v>
      </c>
    </row>
    <row r="425" spans="1:6" x14ac:dyDescent="0.25">
      <c r="A425">
        <v>1300486</v>
      </c>
      <c r="B425">
        <v>84</v>
      </c>
      <c r="C425">
        <v>1.237044494663192</v>
      </c>
      <c r="D425">
        <f t="shared" si="18"/>
        <v>2.6966924366780116E-4</v>
      </c>
      <c r="E425">
        <f t="shared" si="19"/>
        <v>2.2652216468095298E-2</v>
      </c>
      <c r="F425">
        <f t="shared" si="20"/>
        <v>3.335928532592403E-4</v>
      </c>
    </row>
    <row r="426" spans="1:6" x14ac:dyDescent="0.25">
      <c r="A426">
        <v>906681</v>
      </c>
      <c r="B426">
        <v>60</v>
      </c>
      <c r="C426">
        <v>0.92086653473246149</v>
      </c>
      <c r="D426">
        <f t="shared" si="18"/>
        <v>1.8800969754227697E-4</v>
      </c>
      <c r="E426">
        <f t="shared" si="19"/>
        <v>1.1280581852536619E-2</v>
      </c>
      <c r="F426">
        <f t="shared" si="20"/>
        <v>1.7313183867185479E-4</v>
      </c>
    </row>
    <row r="427" spans="1:6" x14ac:dyDescent="0.25">
      <c r="A427">
        <v>252844</v>
      </c>
      <c r="B427">
        <v>72</v>
      </c>
      <c r="C427">
        <v>-0.54145652994716964</v>
      </c>
      <c r="D427">
        <f t="shared" si="18"/>
        <v>5.2429822578591019E-5</v>
      </c>
      <c r="E427">
        <f t="shared" si="19"/>
        <v>3.7749472256585533E-3</v>
      </c>
      <c r="F427">
        <f t="shared" si="20"/>
        <v>-2.8388469799149659E-5</v>
      </c>
    </row>
    <row r="428" spans="1:6" x14ac:dyDescent="0.25">
      <c r="A428">
        <v>1724037</v>
      </c>
      <c r="B428">
        <v>84</v>
      </c>
      <c r="C428">
        <v>0.4070773498450232</v>
      </c>
      <c r="D428">
        <f t="shared" si="18"/>
        <v>3.5749693102832703E-4</v>
      </c>
      <c r="E428">
        <f t="shared" si="19"/>
        <v>3.0029742206379471E-2</v>
      </c>
      <c r="F428">
        <f t="shared" si="20"/>
        <v>1.4552890326074042E-4</v>
      </c>
    </row>
    <row r="429" spans="1:6" x14ac:dyDescent="0.25">
      <c r="A429">
        <v>564045</v>
      </c>
      <c r="B429">
        <v>60</v>
      </c>
      <c r="C429">
        <v>0.96038877972380288</v>
      </c>
      <c r="D429">
        <f t="shared" si="18"/>
        <v>1.1696057361986589E-4</v>
      </c>
      <c r="E429">
        <f t="shared" si="19"/>
        <v>7.0176344171919529E-3</v>
      </c>
      <c r="F429">
        <f t="shared" si="20"/>
        <v>1.12327622574579E-4</v>
      </c>
    </row>
    <row r="430" spans="1:6" x14ac:dyDescent="0.25">
      <c r="A430">
        <v>940708</v>
      </c>
      <c r="B430">
        <v>84</v>
      </c>
      <c r="C430">
        <v>-0.1067118350424142</v>
      </c>
      <c r="D430">
        <f t="shared" si="18"/>
        <v>1.9506554847360902E-4</v>
      </c>
      <c r="E430">
        <f t="shared" si="19"/>
        <v>1.6385506071783157E-2</v>
      </c>
      <c r="F430">
        <f t="shared" si="20"/>
        <v>-2.0815802631173818E-5</v>
      </c>
    </row>
    <row r="431" spans="1:6" x14ac:dyDescent="0.25">
      <c r="A431">
        <v>809464</v>
      </c>
      <c r="B431">
        <v>84</v>
      </c>
      <c r="C431">
        <v>-0.34384530499046262</v>
      </c>
      <c r="D431">
        <f t="shared" si="18"/>
        <v>1.6785074553383349E-4</v>
      </c>
      <c r="E431">
        <f t="shared" si="19"/>
        <v>1.4099462624842013E-2</v>
      </c>
      <c r="F431">
        <f t="shared" si="20"/>
        <v>-5.7714690790957507E-5</v>
      </c>
    </row>
    <row r="432" spans="1:6" x14ac:dyDescent="0.25">
      <c r="A432">
        <v>997835</v>
      </c>
      <c r="B432">
        <v>72</v>
      </c>
      <c r="C432">
        <v>0.24898836987965761</v>
      </c>
      <c r="D432">
        <f t="shared" si="18"/>
        <v>2.069114236948805E-4</v>
      </c>
      <c r="E432">
        <f t="shared" si="19"/>
        <v>1.4897622506031397E-2</v>
      </c>
      <c r="F432">
        <f t="shared" si="20"/>
        <v>5.1518538095267458E-5</v>
      </c>
    </row>
    <row r="433" spans="1:6" x14ac:dyDescent="0.25">
      <c r="A433">
        <v>640976</v>
      </c>
      <c r="B433">
        <v>72</v>
      </c>
      <c r="C433">
        <v>0.80229979975843724</v>
      </c>
      <c r="D433">
        <f t="shared" si="18"/>
        <v>1.3291301338823526E-4</v>
      </c>
      <c r="E433">
        <f t="shared" si="19"/>
        <v>9.5697369639529389E-3</v>
      </c>
      <c r="F433">
        <f t="shared" si="20"/>
        <v>1.0663608402667163E-4</v>
      </c>
    </row>
    <row r="434" spans="1:6" x14ac:dyDescent="0.25">
      <c r="A434">
        <v>1228279</v>
      </c>
      <c r="B434">
        <v>24</v>
      </c>
      <c r="C434">
        <v>-4.4146365390986242</v>
      </c>
      <c r="D434">
        <f t="shared" si="18"/>
        <v>2.5469637423474237E-4</v>
      </c>
      <c r="E434">
        <f t="shared" si="19"/>
        <v>6.1127129816338169E-3</v>
      </c>
      <c r="F434">
        <f t="shared" si="20"/>
        <v>-1.1243919200726311E-3</v>
      </c>
    </row>
    <row r="435" spans="1:6" x14ac:dyDescent="0.25">
      <c r="A435">
        <v>789201</v>
      </c>
      <c r="B435">
        <v>60</v>
      </c>
      <c r="C435">
        <v>0.36755510485368181</v>
      </c>
      <c r="D435">
        <f t="shared" si="18"/>
        <v>1.6364900258201344E-4</v>
      </c>
      <c r="E435">
        <f t="shared" si="19"/>
        <v>9.818940154920807E-3</v>
      </c>
      <c r="F435">
        <f t="shared" si="20"/>
        <v>6.0150026303232397E-5</v>
      </c>
    </row>
    <row r="436" spans="1:6" x14ac:dyDescent="0.25">
      <c r="A436">
        <v>1075076</v>
      </c>
      <c r="B436">
        <v>36</v>
      </c>
      <c r="C436">
        <v>-0.46241203996448682</v>
      </c>
      <c r="D436">
        <f t="shared" si="18"/>
        <v>2.2292814517450014E-4</v>
      </c>
      <c r="E436">
        <f t="shared" si="19"/>
        <v>8.0254132262820056E-3</v>
      </c>
      <c r="F436">
        <f t="shared" si="20"/>
        <v>-1.0308465837563987E-4</v>
      </c>
    </row>
    <row r="437" spans="1:6" x14ac:dyDescent="0.25">
      <c r="A437">
        <v>1143677</v>
      </c>
      <c r="B437">
        <v>72</v>
      </c>
      <c r="C437">
        <v>0.16994387989697479</v>
      </c>
      <c r="D437">
        <f t="shared" si="18"/>
        <v>2.3715327315346711E-4</v>
      </c>
      <c r="E437">
        <f t="shared" si="19"/>
        <v>1.7075035667049633E-2</v>
      </c>
      <c r="F437">
        <f t="shared" si="20"/>
        <v>4.0302747369967272E-5</v>
      </c>
    </row>
    <row r="438" spans="1:6" x14ac:dyDescent="0.25">
      <c r="A438">
        <v>850300</v>
      </c>
      <c r="B438">
        <v>84</v>
      </c>
      <c r="C438">
        <v>1.118477759689168</v>
      </c>
      <c r="D438">
        <f t="shared" si="18"/>
        <v>1.7631851314872389E-4</v>
      </c>
      <c r="E438">
        <f t="shared" si="19"/>
        <v>1.4810755104492807E-2</v>
      </c>
      <c r="F438">
        <f t="shared" si="20"/>
        <v>1.9720833557830981E-4</v>
      </c>
    </row>
    <row r="439" spans="1:6" x14ac:dyDescent="0.25">
      <c r="A439">
        <v>341249</v>
      </c>
      <c r="B439">
        <v>84</v>
      </c>
      <c r="C439">
        <v>-0.85763448987790047</v>
      </c>
      <c r="D439">
        <f t="shared" si="18"/>
        <v>7.0761515104655851E-5</v>
      </c>
      <c r="E439">
        <f t="shared" si="19"/>
        <v>5.9439672687910915E-3</v>
      </c>
      <c r="F439">
        <f t="shared" si="20"/>
        <v>-6.0687515909768868E-5</v>
      </c>
    </row>
    <row r="440" spans="1:6" x14ac:dyDescent="0.25">
      <c r="A440">
        <v>490366</v>
      </c>
      <c r="B440">
        <v>84</v>
      </c>
      <c r="C440">
        <v>0.4070773498450232</v>
      </c>
      <c r="D440">
        <f t="shared" si="18"/>
        <v>1.0168246973854773E-4</v>
      </c>
      <c r="E440">
        <f t="shared" si="19"/>
        <v>8.5413274580380099E-3</v>
      </c>
      <c r="F440">
        <f t="shared" si="20"/>
        <v>4.1392630306864779E-5</v>
      </c>
    </row>
    <row r="441" spans="1:6" x14ac:dyDescent="0.25">
      <c r="A441">
        <v>286150</v>
      </c>
      <c r="B441">
        <v>60</v>
      </c>
      <c r="C441">
        <v>-1.7078303053499879</v>
      </c>
      <c r="D441">
        <f t="shared" si="18"/>
        <v>5.9336166691176456E-5</v>
      </c>
      <c r="E441">
        <f t="shared" si="19"/>
        <v>3.5601700014705872E-3</v>
      </c>
      <c r="F441">
        <f t="shared" si="20"/>
        <v>-1.0133610367848967E-4</v>
      </c>
    </row>
    <row r="442" spans="1:6" x14ac:dyDescent="0.25">
      <c r="A442">
        <v>328921</v>
      </c>
      <c r="B442">
        <v>84</v>
      </c>
      <c r="C442">
        <v>0.24898836987965761</v>
      </c>
      <c r="D442">
        <f t="shared" si="18"/>
        <v>6.8205176600483845E-5</v>
      </c>
      <c r="E442">
        <f t="shared" si="19"/>
        <v>5.729234834440643E-3</v>
      </c>
      <c r="F442">
        <f t="shared" si="20"/>
        <v>1.6982295739108639E-5</v>
      </c>
    </row>
    <row r="443" spans="1:6" x14ac:dyDescent="0.25">
      <c r="A443">
        <v>818590</v>
      </c>
      <c r="B443">
        <v>84</v>
      </c>
      <c r="C443">
        <v>1.355611229637216</v>
      </c>
      <c r="D443">
        <f t="shared" si="18"/>
        <v>1.6974311616889791E-4</v>
      </c>
      <c r="E443">
        <f t="shared" si="19"/>
        <v>1.4258421758187425E-2</v>
      </c>
      <c r="F443">
        <f t="shared" si="20"/>
        <v>2.301056744321725E-4</v>
      </c>
    </row>
    <row r="444" spans="1:6" x14ac:dyDescent="0.25">
      <c r="A444">
        <v>456298</v>
      </c>
      <c r="B444">
        <v>60</v>
      </c>
      <c r="C444">
        <v>0.60468857480173022</v>
      </c>
      <c r="D444">
        <f t="shared" si="18"/>
        <v>9.4618117032501956E-5</v>
      </c>
      <c r="E444">
        <f t="shared" si="19"/>
        <v>5.677087021950117E-3</v>
      </c>
      <c r="F444">
        <f t="shared" si="20"/>
        <v>5.721449433880692E-5</v>
      </c>
    </row>
    <row r="445" spans="1:6" x14ac:dyDescent="0.25">
      <c r="A445">
        <v>840026</v>
      </c>
      <c r="B445">
        <v>48</v>
      </c>
      <c r="C445">
        <v>-0.68848441920680836</v>
      </c>
      <c r="D445">
        <f t="shared" si="18"/>
        <v>1.7418809282167462E-4</v>
      </c>
      <c r="E445">
        <f t="shared" si="19"/>
        <v>8.3610284554403811E-3</v>
      </c>
      <c r="F445">
        <f t="shared" si="20"/>
        <v>-1.1992578791907227E-4</v>
      </c>
    </row>
    <row r="446" spans="1:6" x14ac:dyDescent="0.25">
      <c r="A446">
        <v>1057754</v>
      </c>
      <c r="B446">
        <v>84</v>
      </c>
      <c r="C446">
        <v>6.1410103947472823E-2</v>
      </c>
      <c r="D446">
        <f t="shared" si="18"/>
        <v>2.1933624903812217E-4</v>
      </c>
      <c r="E446">
        <f t="shared" si="19"/>
        <v>1.8424244919202262E-2</v>
      </c>
      <c r="F446">
        <f t="shared" si="20"/>
        <v>1.3469461852879869E-5</v>
      </c>
    </row>
    <row r="447" spans="1:6" x14ac:dyDescent="0.25">
      <c r="A447">
        <v>242158</v>
      </c>
      <c r="B447">
        <v>36</v>
      </c>
      <c r="C447">
        <v>-0.30432305999912118</v>
      </c>
      <c r="D447">
        <f t="shared" si="18"/>
        <v>5.0213969783686557E-5</v>
      </c>
      <c r="E447">
        <f t="shared" si="19"/>
        <v>1.807702912212716E-3</v>
      </c>
      <c r="F447">
        <f t="shared" si="20"/>
        <v>-1.5281268939274901E-5</v>
      </c>
    </row>
    <row r="448" spans="1:6" x14ac:dyDescent="0.25">
      <c r="A448">
        <v>875048</v>
      </c>
      <c r="B448">
        <v>48</v>
      </c>
      <c r="C448">
        <v>-0.50946762007362789</v>
      </c>
      <c r="D448">
        <f t="shared" si="18"/>
        <v>1.8145026731008413E-4</v>
      </c>
      <c r="E448">
        <f t="shared" si="19"/>
        <v>8.7096128308840389E-3</v>
      </c>
      <c r="F448">
        <f t="shared" si="20"/>
        <v>-9.2443035848192168E-5</v>
      </c>
    </row>
    <row r="449" spans="1:6" x14ac:dyDescent="0.25">
      <c r="A449">
        <v>1116958</v>
      </c>
      <c r="B449">
        <v>72</v>
      </c>
      <c r="C449">
        <v>1.185489993161002E-2</v>
      </c>
      <c r="D449">
        <f t="shared" si="18"/>
        <v>2.3161281172477048E-4</v>
      </c>
      <c r="E449">
        <f t="shared" si="19"/>
        <v>1.6676122444183476E-2</v>
      </c>
      <c r="F449">
        <f t="shared" si="20"/>
        <v>2.745746705875986E-6</v>
      </c>
    </row>
    <row r="450" spans="1:6" x14ac:dyDescent="0.25">
      <c r="A450">
        <v>291867</v>
      </c>
      <c r="B450">
        <v>72</v>
      </c>
      <c r="C450">
        <v>0.2094661248883162</v>
      </c>
      <c r="D450">
        <f t="shared" si="18"/>
        <v>6.0521645862846751E-5</v>
      </c>
      <c r="E450">
        <f t="shared" si="19"/>
        <v>4.3575585021249658E-3</v>
      </c>
      <c r="F450">
        <f t="shared" si="20"/>
        <v>1.2677234630753504E-5</v>
      </c>
    </row>
    <row r="451" spans="1:6" x14ac:dyDescent="0.25">
      <c r="A451">
        <v>216172</v>
      </c>
      <c r="B451">
        <v>84</v>
      </c>
      <c r="C451">
        <v>-1.0552457148346079</v>
      </c>
      <c r="D451">
        <f t="shared" ref="D451:D514" si="21">A451/SUM($A$2:$A$5739)</f>
        <v>4.4825503498042974E-5</v>
      </c>
      <c r="E451">
        <f t="shared" ref="E451:E514" si="22">B451*D451</f>
        <v>3.76534229383561E-3</v>
      </c>
      <c r="F451">
        <f t="shared" ref="F451:F514" si="23">C451*D451</f>
        <v>-4.7301920481613579E-5</v>
      </c>
    </row>
    <row r="452" spans="1:6" x14ac:dyDescent="0.25">
      <c r="A452">
        <v>696690</v>
      </c>
      <c r="B452">
        <v>84</v>
      </c>
      <c r="C452">
        <v>0.32803285986234038</v>
      </c>
      <c r="D452">
        <f t="shared" si="21"/>
        <v>1.4446588842242084E-4</v>
      </c>
      <c r="E452">
        <f t="shared" si="22"/>
        <v>1.2135134627483351E-2</v>
      </c>
      <c r="F452">
        <f t="shared" si="23"/>
        <v>4.7389558531760477E-5</v>
      </c>
    </row>
    <row r="453" spans="1:6" x14ac:dyDescent="0.25">
      <c r="A453">
        <v>1077333</v>
      </c>
      <c r="B453">
        <v>48</v>
      </c>
      <c r="C453">
        <v>9.0899389914291959E-2</v>
      </c>
      <c r="D453">
        <f t="shared" si="21"/>
        <v>2.2339615750447387E-4</v>
      </c>
      <c r="E453">
        <f t="shared" si="22"/>
        <v>1.0723015560214745E-2</v>
      </c>
      <c r="F453">
        <f t="shared" si="23"/>
        <v>2.0306574426353751E-5</v>
      </c>
    </row>
    <row r="454" spans="1:6" x14ac:dyDescent="0.25">
      <c r="A454">
        <v>1185947</v>
      </c>
      <c r="B454">
        <v>72</v>
      </c>
      <c r="C454">
        <v>0.84182204474977862</v>
      </c>
      <c r="D454">
        <f t="shared" si="21"/>
        <v>2.4591839552297968E-4</v>
      </c>
      <c r="E454">
        <f t="shared" si="22"/>
        <v>1.7706124477654538E-2</v>
      </c>
      <c r="F454">
        <f t="shared" si="23"/>
        <v>2.0701952656073955E-4</v>
      </c>
    </row>
    <row r="455" spans="1:6" x14ac:dyDescent="0.25">
      <c r="A455">
        <v>854720</v>
      </c>
      <c r="B455">
        <v>60</v>
      </c>
      <c r="C455">
        <v>-0.68635693675892451</v>
      </c>
      <c r="D455">
        <f t="shared" si="21"/>
        <v>1.7723504593493739E-4</v>
      </c>
      <c r="E455">
        <f t="shared" si="22"/>
        <v>1.0634102756096244E-2</v>
      </c>
      <c r="F455">
        <f t="shared" si="23"/>
        <v>-1.216465032142309E-4</v>
      </c>
    </row>
    <row r="456" spans="1:6" x14ac:dyDescent="0.25">
      <c r="A456">
        <v>921790</v>
      </c>
      <c r="B456">
        <v>84</v>
      </c>
      <c r="C456">
        <v>0.40598819581755158</v>
      </c>
      <c r="D456">
        <f t="shared" si="21"/>
        <v>1.9114270520447158E-4</v>
      </c>
      <c r="E456">
        <f t="shared" si="22"/>
        <v>1.6055987237175613E-2</v>
      </c>
      <c r="F456">
        <f t="shared" si="23"/>
        <v>7.7601682029649545E-5</v>
      </c>
    </row>
    <row r="457" spans="1:6" x14ac:dyDescent="0.25">
      <c r="A457">
        <v>1607129</v>
      </c>
      <c r="B457">
        <v>48</v>
      </c>
      <c r="C457">
        <v>0.28851061487099899</v>
      </c>
      <c r="D457">
        <f t="shared" si="21"/>
        <v>3.3325484619333817E-4</v>
      </c>
      <c r="E457">
        <f t="shared" si="22"/>
        <v>1.5996232617280233E-2</v>
      </c>
      <c r="F457">
        <f t="shared" si="23"/>
        <v>9.6147560583980196E-5</v>
      </c>
    </row>
    <row r="458" spans="1:6" x14ac:dyDescent="0.25">
      <c r="A458">
        <v>528346</v>
      </c>
      <c r="B458">
        <v>60</v>
      </c>
      <c r="C458">
        <v>0.60468857480173022</v>
      </c>
      <c r="D458">
        <f t="shared" si="21"/>
        <v>1.0955801616850014E-4</v>
      </c>
      <c r="E458">
        <f t="shared" si="22"/>
        <v>6.5734809701100084E-3</v>
      </c>
      <c r="F458">
        <f t="shared" si="23"/>
        <v>6.624848065503527E-5</v>
      </c>
    </row>
    <row r="459" spans="1:6" x14ac:dyDescent="0.25">
      <c r="A459">
        <v>619707</v>
      </c>
      <c r="B459">
        <v>72</v>
      </c>
      <c r="C459">
        <v>0.92086653473246149</v>
      </c>
      <c r="D459">
        <f t="shared" si="21"/>
        <v>1.2850266591539014E-4</v>
      </c>
      <c r="E459">
        <f t="shared" si="22"/>
        <v>9.2521919459080896E-3</v>
      </c>
      <c r="F459">
        <f t="shared" si="23"/>
        <v>1.1833380466538851E-4</v>
      </c>
    </row>
    <row r="460" spans="1:6" x14ac:dyDescent="0.25">
      <c r="A460">
        <v>461297</v>
      </c>
      <c r="B460">
        <v>84</v>
      </c>
      <c r="C460">
        <v>-0.34384530499046262</v>
      </c>
      <c r="D460">
        <f t="shared" si="21"/>
        <v>9.5654711466502265E-5</v>
      </c>
      <c r="E460">
        <f t="shared" si="22"/>
        <v>8.034995763186191E-3</v>
      </c>
      <c r="F460">
        <f t="shared" si="23"/>
        <v>-3.2890423437974176E-5</v>
      </c>
    </row>
    <row r="461" spans="1:6" x14ac:dyDescent="0.25">
      <c r="A461">
        <v>1775995</v>
      </c>
      <c r="B461">
        <v>24</v>
      </c>
      <c r="C461">
        <v>-3.9016255472150658</v>
      </c>
      <c r="D461">
        <f t="shared" si="21"/>
        <v>3.6827096055458999E-4</v>
      </c>
      <c r="E461">
        <f t="shared" si="22"/>
        <v>8.8385030533101594E-3</v>
      </c>
      <c r="F461">
        <f t="shared" si="23"/>
        <v>-1.4368553879972202E-3</v>
      </c>
    </row>
    <row r="462" spans="1:6" x14ac:dyDescent="0.25">
      <c r="A462">
        <v>913703</v>
      </c>
      <c r="B462">
        <v>84</v>
      </c>
      <c r="C462">
        <v>0.92086653473246149</v>
      </c>
      <c r="D462">
        <f t="shared" si="21"/>
        <v>1.8946578198227504E-4</v>
      </c>
      <c r="E462">
        <f t="shared" si="22"/>
        <v>1.5915125686511104E-2</v>
      </c>
      <c r="F462">
        <f t="shared" si="23"/>
        <v>1.7447269810439366E-4</v>
      </c>
    </row>
    <row r="463" spans="1:6" x14ac:dyDescent="0.25">
      <c r="A463">
        <v>365266</v>
      </c>
      <c r="B463">
        <v>60</v>
      </c>
      <c r="C463">
        <v>0.2094661248883162</v>
      </c>
      <c r="D463">
        <f t="shared" si="21"/>
        <v>7.5741688843680791E-5</v>
      </c>
      <c r="E463">
        <f t="shared" si="22"/>
        <v>4.5445013306208478E-3</v>
      </c>
      <c r="F463">
        <f t="shared" si="23"/>
        <v>1.5865318054582425E-5</v>
      </c>
    </row>
    <row r="464" spans="1:6" x14ac:dyDescent="0.25">
      <c r="A464">
        <v>836009</v>
      </c>
      <c r="B464">
        <v>72</v>
      </c>
      <c r="C464">
        <v>1.185489993161002E-2</v>
      </c>
      <c r="D464">
        <f t="shared" si="21"/>
        <v>1.7335512626008643E-4</v>
      </c>
      <c r="E464">
        <f t="shared" si="22"/>
        <v>1.2481569090726223E-2</v>
      </c>
      <c r="F464">
        <f t="shared" si="23"/>
        <v>2.0551076744449453E-6</v>
      </c>
    </row>
    <row r="465" spans="1:6" x14ac:dyDescent="0.25">
      <c r="A465">
        <v>885559</v>
      </c>
      <c r="B465">
        <v>60</v>
      </c>
      <c r="C465">
        <v>0.28851061487099899</v>
      </c>
      <c r="D465">
        <f t="shared" si="21"/>
        <v>1.8362983204218603E-4</v>
      </c>
      <c r="E465">
        <f t="shared" si="22"/>
        <v>1.1017789922531163E-2</v>
      </c>
      <c r="F465">
        <f t="shared" si="23"/>
        <v>5.2979155751149366E-5</v>
      </c>
    </row>
    <row r="466" spans="1:6" x14ac:dyDescent="0.25">
      <c r="A466">
        <v>1170186</v>
      </c>
      <c r="B466">
        <v>72</v>
      </c>
      <c r="C466">
        <v>0.34839827748392921</v>
      </c>
      <c r="D466">
        <f t="shared" si="21"/>
        <v>2.4265018890680067E-4</v>
      </c>
      <c r="E466">
        <f t="shared" si="22"/>
        <v>1.7470813601289648E-2</v>
      </c>
      <c r="F466">
        <f t="shared" si="23"/>
        <v>8.4538907846279376E-5</v>
      </c>
    </row>
    <row r="467" spans="1:6" x14ac:dyDescent="0.25">
      <c r="A467">
        <v>3479704</v>
      </c>
      <c r="B467">
        <v>12</v>
      </c>
      <c r="C467">
        <v>-2.082824084609483</v>
      </c>
      <c r="D467">
        <f t="shared" si="21"/>
        <v>7.2155267020777034E-4</v>
      </c>
      <c r="E467">
        <f t="shared" si="22"/>
        <v>8.6586320424932445E-3</v>
      </c>
      <c r="F467">
        <f t="shared" si="23"/>
        <v>-1.5028672798230273E-3</v>
      </c>
    </row>
    <row r="468" spans="1:6" x14ac:dyDescent="0.25">
      <c r="A468">
        <v>1208193</v>
      </c>
      <c r="B468">
        <v>72</v>
      </c>
      <c r="C468">
        <v>0.44659959483636458</v>
      </c>
      <c r="D468">
        <f t="shared" si="21"/>
        <v>2.505313340664426E-4</v>
      </c>
      <c r="E468">
        <f t="shared" si="22"/>
        <v>1.8038256052783867E-2</v>
      </c>
      <c r="F468">
        <f t="shared" si="23"/>
        <v>1.1188719228788717E-4</v>
      </c>
    </row>
    <row r="469" spans="1:6" x14ac:dyDescent="0.25">
      <c r="A469">
        <v>773257</v>
      </c>
      <c r="B469">
        <v>72</v>
      </c>
      <c r="C469">
        <v>-0.1067118350424142</v>
      </c>
      <c r="D469">
        <f t="shared" si="21"/>
        <v>1.6034284902016087E-4</v>
      </c>
      <c r="E469">
        <f t="shared" si="22"/>
        <v>1.1544685129451584E-2</v>
      </c>
      <c r="F469">
        <f t="shared" si="23"/>
        <v>-1.7110479654870134E-5</v>
      </c>
    </row>
    <row r="470" spans="1:6" x14ac:dyDescent="0.25">
      <c r="A470">
        <v>404296</v>
      </c>
      <c r="B470">
        <v>84</v>
      </c>
      <c r="C470">
        <v>-0.34218458025592652</v>
      </c>
      <c r="D470">
        <f t="shared" si="21"/>
        <v>8.3834963650448633E-5</v>
      </c>
      <c r="E470">
        <f t="shared" si="22"/>
        <v>7.042136946637685E-3</v>
      </c>
      <c r="F470">
        <f t="shared" si="23"/>
        <v>-2.8687031847499621E-5</v>
      </c>
    </row>
    <row r="471" spans="1:6" x14ac:dyDescent="0.25">
      <c r="A471">
        <v>908391</v>
      </c>
      <c r="B471">
        <v>36</v>
      </c>
      <c r="C471">
        <v>-1.015723469843266</v>
      </c>
      <c r="D471">
        <f t="shared" si="21"/>
        <v>1.8836428375594783E-4</v>
      </c>
      <c r="E471">
        <f t="shared" si="22"/>
        <v>6.7811142152141221E-3</v>
      </c>
      <c r="F471">
        <f t="shared" si="23"/>
        <v>-1.9132602389113288E-4</v>
      </c>
    </row>
    <row r="472" spans="1:6" x14ac:dyDescent="0.25">
      <c r="A472">
        <v>833527</v>
      </c>
      <c r="B472">
        <v>84</v>
      </c>
      <c r="C472">
        <v>0.72325530977575447</v>
      </c>
      <c r="D472">
        <f t="shared" si="21"/>
        <v>1.7284045784936655E-4</v>
      </c>
      <c r="E472">
        <f t="shared" si="22"/>
        <v>1.451859845934679E-2</v>
      </c>
      <c r="F472">
        <f t="shared" si="23"/>
        <v>1.2500777888362684E-4</v>
      </c>
    </row>
    <row r="473" spans="1:6" x14ac:dyDescent="0.25">
      <c r="A473">
        <v>802814</v>
      </c>
      <c r="B473">
        <v>84</v>
      </c>
      <c r="C473">
        <v>-0.69954550991253528</v>
      </c>
      <c r="D473">
        <f t="shared" si="21"/>
        <v>1.6647179914733578E-4</v>
      </c>
      <c r="E473">
        <f t="shared" si="22"/>
        <v>1.3983631128376205E-2</v>
      </c>
      <c r="F473">
        <f t="shared" si="23"/>
        <v>-1.1645459962058016E-4</v>
      </c>
    </row>
    <row r="474" spans="1:6" x14ac:dyDescent="0.25">
      <c r="A474">
        <v>1337028</v>
      </c>
      <c r="B474">
        <v>72</v>
      </c>
      <c r="C474">
        <v>0.6442108197930716</v>
      </c>
      <c r="D474">
        <f t="shared" si="21"/>
        <v>2.7724660590169588E-4</v>
      </c>
      <c r="E474">
        <f t="shared" si="22"/>
        <v>1.9961755624922105E-2</v>
      </c>
      <c r="F474">
        <f t="shared" si="23"/>
        <v>1.7860526327277815E-4</v>
      </c>
    </row>
    <row r="475" spans="1:6" x14ac:dyDescent="0.25">
      <c r="A475">
        <v>995362</v>
      </c>
      <c r="B475">
        <v>24</v>
      </c>
      <c r="C475">
        <v>-1.3319014297739971</v>
      </c>
      <c r="D475">
        <f t="shared" si="21"/>
        <v>2.0639862152739045E-4</v>
      </c>
      <c r="E475">
        <f t="shared" si="22"/>
        <v>4.9535669166573711E-3</v>
      </c>
      <c r="F475">
        <f t="shared" si="23"/>
        <v>-2.7490261911571344E-4</v>
      </c>
    </row>
    <row r="476" spans="1:6" x14ac:dyDescent="0.25">
      <c r="A476">
        <v>687745</v>
      </c>
      <c r="B476">
        <v>72</v>
      </c>
      <c r="C476">
        <v>0.88134428974112011</v>
      </c>
      <c r="D476">
        <f t="shared" si="21"/>
        <v>1.4261105001231225E-4</v>
      </c>
      <c r="E476">
        <f t="shared" si="22"/>
        <v>1.0267995600886481E-2</v>
      </c>
      <c r="F476">
        <f t="shared" si="23"/>
        <v>1.2568943458233671E-4</v>
      </c>
    </row>
    <row r="477" spans="1:6" x14ac:dyDescent="0.25">
      <c r="A477">
        <v>1161948</v>
      </c>
      <c r="B477">
        <v>72</v>
      </c>
      <c r="C477">
        <v>0.80229979975843724</v>
      </c>
      <c r="D477">
        <f t="shared" si="21"/>
        <v>2.4094195427041447E-4</v>
      </c>
      <c r="E477">
        <f t="shared" si="22"/>
        <v>1.7347820707469843E-2</v>
      </c>
      <c r="F477">
        <f t="shared" si="23"/>
        <v>1.9330768166456007E-4</v>
      </c>
    </row>
    <row r="478" spans="1:6" x14ac:dyDescent="0.25">
      <c r="A478">
        <v>1012152</v>
      </c>
      <c r="B478">
        <v>84</v>
      </c>
      <c r="C478">
        <v>-0.99387553328980749</v>
      </c>
      <c r="D478">
        <f t="shared" si="21"/>
        <v>2.0988020195284861E-4</v>
      </c>
      <c r="E478">
        <f t="shared" si="22"/>
        <v>1.7629936964039285E-2</v>
      </c>
      <c r="F478">
        <f t="shared" si="23"/>
        <v>-2.085947976428599E-4</v>
      </c>
    </row>
    <row r="479" spans="1:6" x14ac:dyDescent="0.25">
      <c r="A479">
        <v>381545</v>
      </c>
      <c r="B479">
        <v>84</v>
      </c>
      <c r="C479">
        <v>-0.29407454665041688</v>
      </c>
      <c r="D479">
        <f t="shared" si="21"/>
        <v>7.9117308125755442E-5</v>
      </c>
      <c r="E479">
        <f t="shared" si="22"/>
        <v>6.6458538825634574E-3</v>
      </c>
      <c r="F479">
        <f t="shared" si="23"/>
        <v>-2.3266386519282876E-5</v>
      </c>
    </row>
    <row r="480" spans="1:6" x14ac:dyDescent="0.25">
      <c r="A480">
        <v>861013</v>
      </c>
      <c r="B480">
        <v>12</v>
      </c>
      <c r="C480">
        <v>-4.4146365390986242</v>
      </c>
      <c r="D480">
        <f t="shared" si="21"/>
        <v>1.7853996467331789E-4</v>
      </c>
      <c r="E480">
        <f t="shared" si="22"/>
        <v>2.1424795760798146E-3</v>
      </c>
      <c r="F480">
        <f t="shared" si="23"/>
        <v>-7.8818905173620669E-4</v>
      </c>
    </row>
    <row r="481" spans="1:6" x14ac:dyDescent="0.25">
      <c r="A481">
        <v>865952</v>
      </c>
      <c r="B481">
        <v>72</v>
      </c>
      <c r="C481">
        <v>0.13042163490563341</v>
      </c>
      <c r="D481">
        <f t="shared" si="21"/>
        <v>1.7956411748578589E-4</v>
      </c>
      <c r="E481">
        <f t="shared" si="22"/>
        <v>1.2928616458976585E-2</v>
      </c>
      <c r="F481">
        <f t="shared" si="23"/>
        <v>2.3419045772883433E-5</v>
      </c>
    </row>
    <row r="482" spans="1:6" x14ac:dyDescent="0.25">
      <c r="A482">
        <v>436091</v>
      </c>
      <c r="B482">
        <v>48</v>
      </c>
      <c r="C482">
        <v>-2.6339653480157881</v>
      </c>
      <c r="D482">
        <f t="shared" si="21"/>
        <v>9.0427986260778714E-5</v>
      </c>
      <c r="E482">
        <f t="shared" si="22"/>
        <v>4.3405433405173787E-3</v>
      </c>
      <c r="F482">
        <f t="shared" si="23"/>
        <v>-2.381841823017389E-4</v>
      </c>
    </row>
    <row r="483" spans="1:6" x14ac:dyDescent="0.25">
      <c r="A483">
        <v>778600</v>
      </c>
      <c r="B483">
        <v>84</v>
      </c>
      <c r="C483">
        <v>0.28851061487099899</v>
      </c>
      <c r="D483">
        <f t="shared" si="21"/>
        <v>1.6145077541761309E-4</v>
      </c>
      <c r="E483">
        <f t="shared" si="22"/>
        <v>1.3561865135079499E-2</v>
      </c>
      <c r="F483">
        <f t="shared" si="23"/>
        <v>4.6580262487135121E-5</v>
      </c>
    </row>
    <row r="484" spans="1:6" x14ac:dyDescent="0.25">
      <c r="A484">
        <v>776995</v>
      </c>
      <c r="B484">
        <v>84</v>
      </c>
      <c r="C484">
        <v>-0.16945988061434761</v>
      </c>
      <c r="D484">
        <f t="shared" si="21"/>
        <v>1.6111796204162378E-4</v>
      </c>
      <c r="E484">
        <f t="shared" si="22"/>
        <v>1.3533908811496399E-2</v>
      </c>
      <c r="F484">
        <f t="shared" si="23"/>
        <v>-2.7303030612400557E-5</v>
      </c>
    </row>
    <row r="485" spans="1:6" x14ac:dyDescent="0.25">
      <c r="A485">
        <v>1064256</v>
      </c>
      <c r="B485">
        <v>72</v>
      </c>
      <c r="C485">
        <v>0.13042163490563341</v>
      </c>
      <c r="D485">
        <f t="shared" si="21"/>
        <v>2.2068450609150685E-4</v>
      </c>
      <c r="E485">
        <f t="shared" si="22"/>
        <v>1.5889284438588492E-2</v>
      </c>
      <c r="F485">
        <f t="shared" si="23"/>
        <v>2.8782034082796538E-5</v>
      </c>
    </row>
    <row r="486" spans="1:6" x14ac:dyDescent="0.25">
      <c r="A486">
        <v>837385</v>
      </c>
      <c r="B486">
        <v>72</v>
      </c>
      <c r="C486">
        <v>0.80229979975843724</v>
      </c>
      <c r="D486">
        <f t="shared" si="21"/>
        <v>1.7364045411389408E-4</v>
      </c>
      <c r="E486">
        <f t="shared" si="22"/>
        <v>1.2502112696200374E-2</v>
      </c>
      <c r="F486">
        <f t="shared" si="23"/>
        <v>1.3931170156554132E-4</v>
      </c>
    </row>
    <row r="487" spans="1:6" x14ac:dyDescent="0.25">
      <c r="A487">
        <v>953159</v>
      </c>
      <c r="B487">
        <v>72</v>
      </c>
      <c r="C487">
        <v>0.29845259368755123</v>
      </c>
      <c r="D487">
        <f t="shared" si="21"/>
        <v>1.9764739230192227E-4</v>
      </c>
      <c r="E487">
        <f t="shared" si="22"/>
        <v>1.4230612245738404E-2</v>
      </c>
      <c r="F487">
        <f t="shared" si="23"/>
        <v>5.8988376868089644E-5</v>
      </c>
    </row>
    <row r="488" spans="1:6" x14ac:dyDescent="0.25">
      <c r="A488">
        <v>169954</v>
      </c>
      <c r="B488">
        <v>72</v>
      </c>
      <c r="C488">
        <v>0.48612183982770601</v>
      </c>
      <c r="D488">
        <f t="shared" si="21"/>
        <v>3.524172243170436E-5</v>
      </c>
      <c r="E488">
        <f t="shared" si="22"/>
        <v>2.5374040150827138E-3</v>
      </c>
      <c r="F488">
        <f t="shared" si="23"/>
        <v>1.7131770947197462E-5</v>
      </c>
    </row>
    <row r="489" spans="1:6" x14ac:dyDescent="0.25">
      <c r="A489">
        <v>904283</v>
      </c>
      <c r="B489">
        <v>72</v>
      </c>
      <c r="C489">
        <v>1.185489993161002E-2</v>
      </c>
      <c r="D489">
        <f t="shared" si="21"/>
        <v>1.875124474017023E-4</v>
      </c>
      <c r="E489">
        <f t="shared" si="22"/>
        <v>1.3500896212922567E-2</v>
      </c>
      <c r="F489">
        <f t="shared" si="23"/>
        <v>2.2229412998784684E-6</v>
      </c>
    </row>
    <row r="490" spans="1:6" x14ac:dyDescent="0.25">
      <c r="A490">
        <v>741606</v>
      </c>
      <c r="B490">
        <v>84</v>
      </c>
      <c r="C490">
        <v>-0.89715673486924186</v>
      </c>
      <c r="D490">
        <f t="shared" si="21"/>
        <v>1.5377968630150832E-4</v>
      </c>
      <c r="E490">
        <f t="shared" si="22"/>
        <v>1.2917493649326699E-2</v>
      </c>
      <c r="F490">
        <f t="shared" si="23"/>
        <v>-1.3796448125147749E-4</v>
      </c>
    </row>
    <row r="491" spans="1:6" x14ac:dyDescent="0.25">
      <c r="A491">
        <v>264933</v>
      </c>
      <c r="B491">
        <v>84</v>
      </c>
      <c r="C491">
        <v>0.48612183982770601</v>
      </c>
      <c r="D491">
        <f t="shared" si="21"/>
        <v>5.4936601956992665E-5</v>
      </c>
      <c r="E491">
        <f t="shared" si="22"/>
        <v>4.6146745643873841E-3</v>
      </c>
      <c r="F491">
        <f t="shared" si="23"/>
        <v>2.6705882017215628E-5</v>
      </c>
    </row>
    <row r="492" spans="1:6" x14ac:dyDescent="0.25">
      <c r="A492">
        <v>588730</v>
      </c>
      <c r="B492">
        <v>24</v>
      </c>
      <c r="C492">
        <v>-4.4146365390986242</v>
      </c>
      <c r="D492">
        <f t="shared" si="21"/>
        <v>1.2207926407861722E-4</v>
      </c>
      <c r="E492">
        <f t="shared" si="22"/>
        <v>2.929902337886813E-3</v>
      </c>
      <c r="F492">
        <f t="shared" si="23"/>
        <v>-5.3893557986773373E-4</v>
      </c>
    </row>
    <row r="493" spans="1:6" x14ac:dyDescent="0.25">
      <c r="A493">
        <v>806864</v>
      </c>
      <c r="B493">
        <v>84</v>
      </c>
      <c r="C493">
        <v>2.1565001736797051E-2</v>
      </c>
      <c r="D493">
        <f t="shared" si="21"/>
        <v>1.6731160860076672E-4</v>
      </c>
      <c r="E493">
        <f t="shared" si="22"/>
        <v>1.4054175122464404E-2</v>
      </c>
      <c r="F493">
        <f t="shared" si="23"/>
        <v>3.6080751300618427E-6</v>
      </c>
    </row>
    <row r="494" spans="1:6" x14ac:dyDescent="0.25">
      <c r="A494">
        <v>674269</v>
      </c>
      <c r="B494">
        <v>84</v>
      </c>
      <c r="C494">
        <v>0.32803285986234038</v>
      </c>
      <c r="D494">
        <f t="shared" si="21"/>
        <v>1.3981666181615536E-4</v>
      </c>
      <c r="E494">
        <f t="shared" si="22"/>
        <v>1.174459959255705E-2</v>
      </c>
      <c r="F494">
        <f t="shared" si="23"/>
        <v>4.5864459431959131E-5</v>
      </c>
    </row>
    <row r="495" spans="1:6" x14ac:dyDescent="0.25">
      <c r="A495">
        <v>2206967</v>
      </c>
      <c r="B495">
        <v>29</v>
      </c>
      <c r="C495">
        <v>-4.4146365390986242</v>
      </c>
      <c r="D495">
        <f t="shared" si="21"/>
        <v>4.5763746913830378E-4</v>
      </c>
      <c r="E495">
        <f t="shared" si="22"/>
        <v>1.327148660501081E-2</v>
      </c>
      <c r="F495">
        <f t="shared" si="23"/>
        <v>-2.0203030929185749E-3</v>
      </c>
    </row>
    <row r="496" spans="1:6" x14ac:dyDescent="0.25">
      <c r="A496">
        <v>626267</v>
      </c>
      <c r="B496">
        <v>72</v>
      </c>
      <c r="C496">
        <v>0.52564408481904745</v>
      </c>
      <c r="D496">
        <f t="shared" si="21"/>
        <v>1.2986294986958938E-4</v>
      </c>
      <c r="E496">
        <f t="shared" si="22"/>
        <v>9.3501323906104352E-3</v>
      </c>
      <c r="F496">
        <f t="shared" si="23"/>
        <v>6.8261691436102143E-5</v>
      </c>
    </row>
    <row r="497" spans="1:6" x14ac:dyDescent="0.25">
      <c r="A497">
        <v>1473753</v>
      </c>
      <c r="B497">
        <v>24</v>
      </c>
      <c r="C497">
        <v>0.16994387989697479</v>
      </c>
      <c r="D497">
        <f t="shared" si="21"/>
        <v>3.0559795096844793E-4</v>
      </c>
      <c r="E497">
        <f t="shared" si="22"/>
        <v>7.3343508232427499E-3</v>
      </c>
      <c r="F497">
        <f t="shared" si="23"/>
        <v>5.193450147614351E-5</v>
      </c>
    </row>
    <row r="498" spans="1:6" x14ac:dyDescent="0.25">
      <c r="A498">
        <v>593476</v>
      </c>
      <c r="B498">
        <v>84</v>
      </c>
      <c r="C498">
        <v>-0.1067118350424142</v>
      </c>
      <c r="D498">
        <f t="shared" si="21"/>
        <v>1.2306339634182294E-4</v>
      </c>
      <c r="E498">
        <f t="shared" si="22"/>
        <v>1.0337325292713126E-2</v>
      </c>
      <c r="F498">
        <f t="shared" si="23"/>
        <v>-1.313232085018785E-5</v>
      </c>
    </row>
    <row r="499" spans="1:6" x14ac:dyDescent="0.25">
      <c r="A499">
        <v>528433</v>
      </c>
      <c r="B499">
        <v>24</v>
      </c>
      <c r="C499">
        <v>-0.1462340800337556</v>
      </c>
      <c r="D499">
        <f t="shared" si="21"/>
        <v>1.0957605651972199E-4</v>
      </c>
      <c r="E499">
        <f t="shared" si="22"/>
        <v>2.629825356473328E-3</v>
      </c>
      <c r="F499">
        <f t="shared" si="23"/>
        <v>-1.6023753818888352E-5</v>
      </c>
    </row>
    <row r="500" spans="1:6" x14ac:dyDescent="0.25">
      <c r="A500">
        <v>215749</v>
      </c>
      <c r="B500">
        <v>60</v>
      </c>
      <c r="C500">
        <v>-0.97620122485192473</v>
      </c>
      <c r="D500">
        <f t="shared" si="21"/>
        <v>4.4737790066240182E-5</v>
      </c>
      <c r="E500">
        <f t="shared" si="22"/>
        <v>2.6842674039744109E-3</v>
      </c>
      <c r="F500">
        <f t="shared" si="23"/>
        <v>-4.3673085459831933E-5</v>
      </c>
    </row>
    <row r="501" spans="1:6" x14ac:dyDescent="0.25">
      <c r="A501">
        <v>721458</v>
      </c>
      <c r="B501">
        <v>84</v>
      </c>
      <c r="C501">
        <v>0.48612183982770601</v>
      </c>
      <c r="D501">
        <f t="shared" si="21"/>
        <v>1.4960178979095854E-4</v>
      </c>
      <c r="E501">
        <f t="shared" si="22"/>
        <v>1.2566550342440518E-2</v>
      </c>
      <c r="F501">
        <f t="shared" si="23"/>
        <v>7.2724697294698494E-5</v>
      </c>
    </row>
    <row r="502" spans="1:6" x14ac:dyDescent="0.25">
      <c r="A502">
        <v>1091867</v>
      </c>
      <c r="B502">
        <v>72</v>
      </c>
      <c r="C502">
        <v>0.24898836987965761</v>
      </c>
      <c r="D502">
        <f t="shared" si="21"/>
        <v>2.2640993296031719E-4</v>
      </c>
      <c r="E502">
        <f t="shared" si="22"/>
        <v>1.6301515173142836E-2</v>
      </c>
      <c r="F502">
        <f t="shared" si="23"/>
        <v>5.6373440132351941E-5</v>
      </c>
    </row>
    <row r="503" spans="1:6" x14ac:dyDescent="0.25">
      <c r="A503">
        <v>451090</v>
      </c>
      <c r="B503">
        <v>72</v>
      </c>
      <c r="C503">
        <v>0.88134428974112011</v>
      </c>
      <c r="D503">
        <f t="shared" si="21"/>
        <v>9.3538184283497422E-5</v>
      </c>
      <c r="E503">
        <f t="shared" si="22"/>
        <v>6.7347492684118144E-3</v>
      </c>
      <c r="F503">
        <f t="shared" si="23"/>
        <v>8.2439344591013033E-5</v>
      </c>
    </row>
    <row r="504" spans="1:6" x14ac:dyDescent="0.25">
      <c r="A504">
        <v>429033</v>
      </c>
      <c r="B504">
        <v>84</v>
      </c>
      <c r="C504">
        <v>0.4070773498450232</v>
      </c>
      <c r="D504">
        <f t="shared" si="21"/>
        <v>8.8964436847861281E-5</v>
      </c>
      <c r="E504">
        <f t="shared" si="22"/>
        <v>7.4730126952203477E-3</v>
      </c>
      <c r="F504">
        <f t="shared" si="23"/>
        <v>3.6215407182482296E-5</v>
      </c>
    </row>
    <row r="505" spans="1:6" x14ac:dyDescent="0.25">
      <c r="A505">
        <v>716591</v>
      </c>
      <c r="B505">
        <v>36</v>
      </c>
      <c r="C505">
        <v>-1.3714236747653381</v>
      </c>
      <c r="D505">
        <f t="shared" si="21"/>
        <v>1.485925669243293E-4</v>
      </c>
      <c r="E505">
        <f t="shared" si="22"/>
        <v>5.3493324092758546E-3</v>
      </c>
      <c r="F505">
        <f t="shared" si="23"/>
        <v>-2.0378336417417812E-4</v>
      </c>
    </row>
    <row r="506" spans="1:6" x14ac:dyDescent="0.25">
      <c r="A506">
        <v>3915807</v>
      </c>
      <c r="B506">
        <v>48</v>
      </c>
      <c r="C506">
        <v>0.2094661248883162</v>
      </c>
      <c r="D506">
        <f t="shared" si="21"/>
        <v>8.119831447928555E-4</v>
      </c>
      <c r="E506">
        <f t="shared" si="22"/>
        <v>3.8975190950057068E-2</v>
      </c>
      <c r="F506">
        <f t="shared" si="23"/>
        <v>1.7008296281438801E-4</v>
      </c>
    </row>
    <row r="507" spans="1:6" x14ac:dyDescent="0.25">
      <c r="A507">
        <v>829673</v>
      </c>
      <c r="B507">
        <v>48</v>
      </c>
      <c r="C507">
        <v>0.52564408481904745</v>
      </c>
      <c r="D507">
        <f t="shared" si="21"/>
        <v>1.7204129102627448E-4</v>
      </c>
      <c r="E507">
        <f t="shared" si="22"/>
        <v>8.2579819692611758E-3</v>
      </c>
      <c r="F507">
        <f t="shared" si="23"/>
        <v>9.0432486972593452E-5</v>
      </c>
    </row>
    <row r="508" spans="1:6" x14ac:dyDescent="0.25">
      <c r="A508">
        <v>780410</v>
      </c>
      <c r="B508">
        <v>72</v>
      </c>
      <c r="C508">
        <v>0.72325530977575447</v>
      </c>
      <c r="D508">
        <f t="shared" si="21"/>
        <v>1.6182609766717112E-4</v>
      </c>
      <c r="E508">
        <f t="shared" si="22"/>
        <v>1.1651479032036321E-2</v>
      </c>
      <c r="F508">
        <f t="shared" si="23"/>
        <v>1.1704158439807135E-4</v>
      </c>
    </row>
    <row r="509" spans="1:6" x14ac:dyDescent="0.25">
      <c r="A509">
        <v>525131</v>
      </c>
      <c r="B509">
        <v>72</v>
      </c>
      <c r="C509">
        <v>-0.2648008150077798</v>
      </c>
      <c r="D509">
        <f t="shared" si="21"/>
        <v>1.0889135261472718E-4</v>
      </c>
      <c r="E509">
        <f t="shared" si="22"/>
        <v>7.8401773882603564E-3</v>
      </c>
      <c r="F509">
        <f t="shared" si="23"/>
        <v>-2.8834518919679293E-5</v>
      </c>
    </row>
    <row r="510" spans="1:6" x14ac:dyDescent="0.25">
      <c r="A510">
        <v>524359</v>
      </c>
      <c r="B510">
        <v>84</v>
      </c>
      <c r="C510">
        <v>0.15928714127975491</v>
      </c>
      <c r="D510">
        <f t="shared" si="21"/>
        <v>1.0873127041767812E-4</v>
      </c>
      <c r="E510">
        <f t="shared" si="22"/>
        <v>9.1334267150849618E-3</v>
      </c>
      <c r="F510">
        <f t="shared" si="23"/>
        <v>1.7319493232547929E-5</v>
      </c>
    </row>
    <row r="511" spans="1:6" x14ac:dyDescent="0.25">
      <c r="A511">
        <v>3113764</v>
      </c>
      <c r="B511">
        <v>72</v>
      </c>
      <c r="C511">
        <v>0.4070773498450232</v>
      </c>
      <c r="D511">
        <f t="shared" si="21"/>
        <v>6.4567122048220986E-4</v>
      </c>
      <c r="E511">
        <f t="shared" si="22"/>
        <v>4.6488327874719113E-2</v>
      </c>
      <c r="F511">
        <f t="shared" si="23"/>
        <v>2.6283812930509966E-4</v>
      </c>
    </row>
    <row r="512" spans="1:6" x14ac:dyDescent="0.25">
      <c r="A512">
        <v>299225</v>
      </c>
      <c r="B512">
        <v>84</v>
      </c>
      <c r="C512">
        <v>-0.69954550991253528</v>
      </c>
      <c r="D512">
        <f t="shared" si="21"/>
        <v>6.204740338342574E-5</v>
      </c>
      <c r="E512">
        <f t="shared" si="22"/>
        <v>5.2119818842077618E-3</v>
      </c>
      <c r="F512">
        <f t="shared" si="23"/>
        <v>-4.3404982438607327E-5</v>
      </c>
    </row>
    <row r="513" spans="1:6" x14ac:dyDescent="0.25">
      <c r="A513">
        <v>894171</v>
      </c>
      <c r="B513">
        <v>84</v>
      </c>
      <c r="C513">
        <v>-6.7189590051072792E-2</v>
      </c>
      <c r="D513">
        <f t="shared" si="21"/>
        <v>1.8541561945279028E-4</v>
      </c>
      <c r="E513">
        <f t="shared" si="22"/>
        <v>1.5574912034034383E-2</v>
      </c>
      <c r="F513">
        <f t="shared" si="23"/>
        <v>-1.2457999460098697E-5</v>
      </c>
    </row>
    <row r="514" spans="1:6" x14ac:dyDescent="0.25">
      <c r="A514">
        <v>536089</v>
      </c>
      <c r="B514">
        <v>60</v>
      </c>
      <c r="C514">
        <v>0.84182204474977862</v>
      </c>
      <c r="D514">
        <f t="shared" si="21"/>
        <v>1.1116360742724478E-4</v>
      </c>
      <c r="E514">
        <f t="shared" si="22"/>
        <v>6.6698164456346866E-3</v>
      </c>
      <c r="F514">
        <f t="shared" si="23"/>
        <v>9.3579975306164884E-5</v>
      </c>
    </row>
    <row r="515" spans="1:6" x14ac:dyDescent="0.25">
      <c r="A515">
        <v>325350</v>
      </c>
      <c r="B515">
        <v>84</v>
      </c>
      <c r="C515">
        <v>-0.81679813024059711</v>
      </c>
      <c r="D515">
        <f t="shared" ref="D515:D578" si="24">A515/SUM($A$2:$A$5739)</f>
        <v>6.7464692758952501E-5</v>
      </c>
      <c r="E515">
        <f t="shared" ref="E515:E578" si="25">B515*D515</f>
        <v>5.6670341917520097E-3</v>
      </c>
      <c r="F515">
        <f t="shared" ref="F515:F578" si="26">C515*D515</f>
        <v>-5.5105034902768753E-5</v>
      </c>
    </row>
    <row r="516" spans="1:6" x14ac:dyDescent="0.25">
      <c r="A516">
        <v>786532</v>
      </c>
      <c r="B516">
        <v>84</v>
      </c>
      <c r="C516">
        <v>1.185489993161002E-2</v>
      </c>
      <c r="D516">
        <f t="shared" si="24"/>
        <v>1.6309555778418452E-4</v>
      </c>
      <c r="E516">
        <f t="shared" si="25"/>
        <v>1.37000268538715E-2</v>
      </c>
      <c r="F516">
        <f t="shared" si="26"/>
        <v>1.9334815168216271E-6</v>
      </c>
    </row>
    <row r="517" spans="1:6" x14ac:dyDescent="0.25">
      <c r="A517">
        <v>921536</v>
      </c>
      <c r="B517">
        <v>84</v>
      </c>
      <c r="C517">
        <v>0.2094661248883162</v>
      </c>
      <c r="D517">
        <f t="shared" si="24"/>
        <v>1.9109003567331813E-4</v>
      </c>
      <c r="E517">
        <f t="shared" si="25"/>
        <v>1.6051562996558723E-2</v>
      </c>
      <c r="F517">
        <f t="shared" si="26"/>
        <v>4.0026889277260051E-5</v>
      </c>
    </row>
    <row r="518" spans="1:6" x14ac:dyDescent="0.25">
      <c r="A518">
        <v>1104711</v>
      </c>
      <c r="B518">
        <v>84</v>
      </c>
      <c r="C518">
        <v>0.2094661248883162</v>
      </c>
      <c r="D518">
        <f t="shared" si="24"/>
        <v>2.2907326940966707E-4</v>
      </c>
      <c r="E518">
        <f t="shared" si="25"/>
        <v>1.9242154630412033E-2</v>
      </c>
      <c r="F518">
        <f t="shared" si="26"/>
        <v>4.7983090058740228E-5</v>
      </c>
    </row>
    <row r="519" spans="1:6" x14ac:dyDescent="0.25">
      <c r="A519">
        <v>279518</v>
      </c>
      <c r="B519">
        <v>36</v>
      </c>
      <c r="C519">
        <v>9.0899389914291959E-2</v>
      </c>
      <c r="D519">
        <f t="shared" si="24"/>
        <v>5.7960952791138427E-5</v>
      </c>
      <c r="E519">
        <f t="shared" si="25"/>
        <v>2.0865943004809832E-3</v>
      </c>
      <c r="F519">
        <f t="shared" si="26"/>
        <v>5.2686152475655603E-6</v>
      </c>
    </row>
    <row r="520" spans="1:6" x14ac:dyDescent="0.25">
      <c r="A520">
        <v>825849</v>
      </c>
      <c r="B520">
        <v>60</v>
      </c>
      <c r="C520">
        <v>0.48612183982770601</v>
      </c>
      <c r="D520">
        <f t="shared" si="24"/>
        <v>1.7124834501394857E-4</v>
      </c>
      <c r="E520">
        <f t="shared" si="25"/>
        <v>1.0274900700836915E-2</v>
      </c>
      <c r="F520">
        <f t="shared" si="26"/>
        <v>8.3247560545630445E-5</v>
      </c>
    </row>
    <row r="521" spans="1:6" x14ac:dyDescent="0.25">
      <c r="A521">
        <v>1258369</v>
      </c>
      <c r="B521">
        <v>36</v>
      </c>
      <c r="C521">
        <v>-0.97620122485192473</v>
      </c>
      <c r="D521">
        <f t="shared" si="24"/>
        <v>2.6093584743319594E-4</v>
      </c>
      <c r="E521">
        <f t="shared" si="25"/>
        <v>9.3936905075950542E-3</v>
      </c>
      <c r="F521">
        <f t="shared" si="26"/>
        <v>-2.5472589387206087E-4</v>
      </c>
    </row>
    <row r="522" spans="1:6" x14ac:dyDescent="0.25">
      <c r="A522">
        <v>1211060</v>
      </c>
      <c r="B522">
        <v>12</v>
      </c>
      <c r="C522">
        <v>-4.0760636942659989</v>
      </c>
      <c r="D522">
        <f t="shared" si="24"/>
        <v>2.5112583621532815E-4</v>
      </c>
      <c r="E522">
        <f t="shared" si="25"/>
        <v>3.0135100345839378E-3</v>
      </c>
      <c r="F522">
        <f t="shared" si="26"/>
        <v>-1.0236049036894887E-3</v>
      </c>
    </row>
    <row r="523" spans="1:6" x14ac:dyDescent="0.25">
      <c r="A523">
        <v>762253</v>
      </c>
      <c r="B523">
        <v>72</v>
      </c>
      <c r="C523">
        <v>-1.08339503860724</v>
      </c>
      <c r="D523">
        <f t="shared" si="24"/>
        <v>1.5806105563113515E-4</v>
      </c>
      <c r="E523">
        <f t="shared" si="25"/>
        <v>1.1380396005441731E-2</v>
      </c>
      <c r="F523">
        <f t="shared" si="26"/>
        <v>-1.7124256346779477E-4</v>
      </c>
    </row>
    <row r="524" spans="1:6" x14ac:dyDescent="0.25">
      <c r="A524">
        <v>552561</v>
      </c>
      <c r="B524">
        <v>84</v>
      </c>
      <c r="C524">
        <v>0.76277755476709586</v>
      </c>
      <c r="D524">
        <f t="shared" si="24"/>
        <v>1.1457924725858169E-4</v>
      </c>
      <c r="E524">
        <f t="shared" si="25"/>
        <v>9.6246567697208622E-3</v>
      </c>
      <c r="F524">
        <f t="shared" si="26"/>
        <v>8.7398478050955422E-5</v>
      </c>
    </row>
    <row r="525" spans="1:6" x14ac:dyDescent="0.25">
      <c r="A525">
        <v>517654</v>
      </c>
      <c r="B525">
        <v>24</v>
      </c>
      <c r="C525">
        <v>-4.4146365390986242</v>
      </c>
      <c r="D525">
        <f t="shared" si="24"/>
        <v>1.0734091921144245E-4</v>
      </c>
      <c r="E525">
        <f t="shared" si="25"/>
        <v>2.5761820610746187E-3</v>
      </c>
      <c r="F525">
        <f t="shared" si="26"/>
        <v>-4.738711440912673E-4</v>
      </c>
    </row>
    <row r="526" spans="1:6" x14ac:dyDescent="0.25">
      <c r="A526">
        <v>1047762</v>
      </c>
      <c r="B526">
        <v>84</v>
      </c>
      <c r="C526">
        <v>-0.57979958923694919</v>
      </c>
      <c r="D526">
        <f t="shared" si="24"/>
        <v>2.1726430433227477E-4</v>
      </c>
      <c r="E526">
        <f t="shared" si="25"/>
        <v>1.8250201563911082E-2</v>
      </c>
      <c r="F526">
        <f t="shared" si="26"/>
        <v>-1.2596975440770444E-4</v>
      </c>
    </row>
    <row r="527" spans="1:6" x14ac:dyDescent="0.25">
      <c r="A527">
        <v>1003240</v>
      </c>
      <c r="B527">
        <v>72</v>
      </c>
      <c r="C527">
        <v>0.80229979975843724</v>
      </c>
      <c r="D527">
        <f t="shared" si="24"/>
        <v>2.0803220643458278E-4</v>
      </c>
      <c r="E527">
        <f t="shared" si="25"/>
        <v>1.4978318863289961E-2</v>
      </c>
      <c r="F527">
        <f t="shared" si="26"/>
        <v>1.6690419756577166E-4</v>
      </c>
    </row>
    <row r="528" spans="1:6" x14ac:dyDescent="0.25">
      <c r="A528">
        <v>2234976</v>
      </c>
      <c r="B528">
        <v>84</v>
      </c>
      <c r="C528">
        <v>1.185489993161002E-2</v>
      </c>
      <c r="D528">
        <f t="shared" si="24"/>
        <v>4.6344542542994506E-4</v>
      </c>
      <c r="E528">
        <f t="shared" si="25"/>
        <v>3.8929415736115386E-2</v>
      </c>
      <c r="F528">
        <f t="shared" si="26"/>
        <v>5.4940991422344326E-6</v>
      </c>
    </row>
    <row r="529" spans="1:6" x14ac:dyDescent="0.25">
      <c r="A529">
        <v>1023921</v>
      </c>
      <c r="B529">
        <v>84</v>
      </c>
      <c r="C529">
        <v>0.65899304843146811</v>
      </c>
      <c r="D529">
        <f t="shared" si="24"/>
        <v>2.1232062601641126E-4</v>
      </c>
      <c r="E529">
        <f t="shared" si="25"/>
        <v>1.7834932585378546E-2</v>
      </c>
      <c r="F529">
        <f t="shared" si="26"/>
        <v>1.3991781658343253E-4</v>
      </c>
    </row>
    <row r="530" spans="1:6" x14ac:dyDescent="0.25">
      <c r="A530">
        <v>781875</v>
      </c>
      <c r="B530">
        <v>84</v>
      </c>
      <c r="C530">
        <v>0.96038877972380288</v>
      </c>
      <c r="D530">
        <f t="shared" si="24"/>
        <v>1.6212988059291836E-4</v>
      </c>
      <c r="E530">
        <f t="shared" si="25"/>
        <v>1.3618909969805143E-2</v>
      </c>
      <c r="F530">
        <f t="shared" si="26"/>
        <v>1.5570771817939873E-4</v>
      </c>
    </row>
    <row r="531" spans="1:6" x14ac:dyDescent="0.25">
      <c r="A531">
        <v>523602</v>
      </c>
      <c r="B531">
        <v>72</v>
      </c>
      <c r="C531">
        <v>1.747429129121374E-2</v>
      </c>
      <c r="D531">
        <f t="shared" si="24"/>
        <v>1.0857429862601214E-4</v>
      </c>
      <c r="E531">
        <f t="shared" si="25"/>
        <v>7.8173495010728736E-3</v>
      </c>
      <c r="F531">
        <f t="shared" si="26"/>
        <v>1.8972589209301638E-6</v>
      </c>
    </row>
    <row r="532" spans="1:6" x14ac:dyDescent="0.25">
      <c r="A532">
        <v>697091</v>
      </c>
      <c r="B532">
        <v>60</v>
      </c>
      <c r="C532">
        <v>-1.6480793897047279</v>
      </c>
      <c r="D532">
        <f t="shared" si="24"/>
        <v>1.4454903992632844E-4</v>
      </c>
      <c r="E532">
        <f t="shared" si="25"/>
        <v>8.6729423955797056E-3</v>
      </c>
      <c r="F532">
        <f t="shared" si="26"/>
        <v>-2.3822829350418772E-4</v>
      </c>
    </row>
    <row r="533" spans="1:6" x14ac:dyDescent="0.25">
      <c r="A533">
        <v>642462</v>
      </c>
      <c r="B533">
        <v>84</v>
      </c>
      <c r="C533">
        <v>-0.54145652994716964</v>
      </c>
      <c r="D533">
        <f t="shared" si="24"/>
        <v>1.332211508815188E-4</v>
      </c>
      <c r="E533">
        <f t="shared" si="25"/>
        <v>1.1190576674047579E-2</v>
      </c>
      <c r="F533">
        <f t="shared" si="26"/>
        <v>-7.2133462071875495E-5</v>
      </c>
    </row>
    <row r="534" spans="1:6" x14ac:dyDescent="0.25">
      <c r="A534">
        <v>904551</v>
      </c>
      <c r="B534">
        <v>48</v>
      </c>
      <c r="C534">
        <v>0.60468857480173022</v>
      </c>
      <c r="D534">
        <f t="shared" si="24"/>
        <v>1.8756801997787996E-4</v>
      </c>
      <c r="E534">
        <f t="shared" si="25"/>
        <v>9.0032649589382382E-3</v>
      </c>
      <c r="F534">
        <f t="shared" si="26"/>
        <v>1.1342023867880669E-4</v>
      </c>
    </row>
    <row r="535" spans="1:6" x14ac:dyDescent="0.25">
      <c r="A535">
        <v>825567</v>
      </c>
      <c r="B535">
        <v>84</v>
      </c>
      <c r="C535">
        <v>0.48612183982770601</v>
      </c>
      <c r="D535">
        <f t="shared" si="24"/>
        <v>1.7118986939274671E-4</v>
      </c>
      <c r="E535">
        <f t="shared" si="25"/>
        <v>1.4379949028990724E-2</v>
      </c>
      <c r="F535">
        <f t="shared" si="26"/>
        <v>8.3219134269066721E-5</v>
      </c>
    </row>
    <row r="536" spans="1:6" x14ac:dyDescent="0.25">
      <c r="A536">
        <v>1214695</v>
      </c>
      <c r="B536">
        <v>84</v>
      </c>
      <c r="C536">
        <v>-0.50193428495582826</v>
      </c>
      <c r="D536">
        <f t="shared" si="24"/>
        <v>2.5187959111982729E-4</v>
      </c>
      <c r="E536">
        <f t="shared" si="25"/>
        <v>2.1157885654065491E-2</v>
      </c>
      <c r="F536">
        <f t="shared" si="26"/>
        <v>-1.2642700246369689E-4</v>
      </c>
    </row>
    <row r="537" spans="1:6" x14ac:dyDescent="0.25">
      <c r="A537">
        <v>1306100</v>
      </c>
      <c r="B537">
        <v>84</v>
      </c>
      <c r="C537">
        <v>0.32803285986234038</v>
      </c>
      <c r="D537">
        <f t="shared" si="24"/>
        <v>2.7083336472250768E-4</v>
      </c>
      <c r="E537">
        <f t="shared" si="25"/>
        <v>2.2750002636690643E-2</v>
      </c>
      <c r="F537">
        <f t="shared" si="26"/>
        <v>8.8842243176064477E-5</v>
      </c>
    </row>
    <row r="538" spans="1:6" x14ac:dyDescent="0.25">
      <c r="A538">
        <v>913764</v>
      </c>
      <c r="B538">
        <v>72</v>
      </c>
      <c r="C538">
        <v>-0.85763448987790047</v>
      </c>
      <c r="D538">
        <f t="shared" si="24"/>
        <v>1.8947843096416621E-4</v>
      </c>
      <c r="E538">
        <f t="shared" si="25"/>
        <v>1.3642447029419967E-2</v>
      </c>
      <c r="F538">
        <f t="shared" si="26"/>
        <v>-1.6250323748281768E-4</v>
      </c>
    </row>
    <row r="539" spans="1:6" x14ac:dyDescent="0.25">
      <c r="A539">
        <v>875317</v>
      </c>
      <c r="B539">
        <v>84</v>
      </c>
      <c r="C539">
        <v>-1.140587718856455</v>
      </c>
      <c r="D539">
        <f t="shared" si="24"/>
        <v>1.8150604724662066E-4</v>
      </c>
      <c r="E539">
        <f t="shared" si="25"/>
        <v>1.5246507968716135E-2</v>
      </c>
      <c r="F539">
        <f t="shared" si="26"/>
        <v>-2.0702356838767501E-4</v>
      </c>
    </row>
    <row r="540" spans="1:6" x14ac:dyDescent="0.25">
      <c r="A540">
        <v>717114</v>
      </c>
      <c r="B540">
        <v>72</v>
      </c>
      <c r="C540">
        <v>-0.27245943564220232</v>
      </c>
      <c r="D540">
        <f t="shared" si="24"/>
        <v>1.4870101639201925E-4</v>
      </c>
      <c r="E540">
        <f t="shared" si="25"/>
        <v>1.0706473180225386E-2</v>
      </c>
      <c r="F540">
        <f t="shared" si="26"/>
        <v>-4.0514995005591441E-5</v>
      </c>
    </row>
    <row r="541" spans="1:6" x14ac:dyDescent="0.25">
      <c r="A541">
        <v>1390680</v>
      </c>
      <c r="B541">
        <v>84</v>
      </c>
      <c r="C541">
        <v>0.24898836987965761</v>
      </c>
      <c r="D541">
        <f t="shared" si="24"/>
        <v>2.883719038758877E-4</v>
      </c>
      <c r="E541">
        <f t="shared" si="25"/>
        <v>2.4223239925574569E-2</v>
      </c>
      <c r="F541">
        <f t="shared" si="26"/>
        <v>7.1801250265150603E-5</v>
      </c>
    </row>
    <row r="542" spans="1:6" x14ac:dyDescent="0.25">
      <c r="A542">
        <v>243215</v>
      </c>
      <c r="B542">
        <v>72</v>
      </c>
      <c r="C542">
        <v>0.32803285986234038</v>
      </c>
      <c r="D542">
        <f t="shared" si="24"/>
        <v>5.0433149683014088E-5</v>
      </c>
      <c r="E542">
        <f t="shared" si="25"/>
        <v>3.6311867771770144E-3</v>
      </c>
      <c r="F542">
        <f t="shared" si="26"/>
        <v>1.6543730322384596E-5</v>
      </c>
    </row>
    <row r="543" spans="1:6" x14ac:dyDescent="0.25">
      <c r="A543">
        <v>624893</v>
      </c>
      <c r="B543">
        <v>84</v>
      </c>
      <c r="C543">
        <v>0.92086653473246149</v>
      </c>
      <c r="D543">
        <f t="shared" si="24"/>
        <v>1.2957803673649949E-4</v>
      </c>
      <c r="E543">
        <f t="shared" si="25"/>
        <v>1.0884555085865957E-2</v>
      </c>
      <c r="F543">
        <f t="shared" si="26"/>
        <v>1.1932407766697588E-4</v>
      </c>
    </row>
    <row r="544" spans="1:6" x14ac:dyDescent="0.25">
      <c r="A544">
        <v>582051</v>
      </c>
      <c r="B544">
        <v>48</v>
      </c>
      <c r="C544">
        <v>0.60468857480173022</v>
      </c>
      <c r="D544">
        <f t="shared" si="24"/>
        <v>1.2069430424171221E-4</v>
      </c>
      <c r="E544">
        <f t="shared" si="25"/>
        <v>5.7933266036021861E-3</v>
      </c>
      <c r="F544">
        <f t="shared" si="26"/>
        <v>7.298246681860737E-5</v>
      </c>
    </row>
    <row r="545" spans="1:6" x14ac:dyDescent="0.25">
      <c r="A545">
        <v>682382</v>
      </c>
      <c r="B545">
        <v>72</v>
      </c>
      <c r="C545">
        <v>0.72325530977575447</v>
      </c>
      <c r="D545">
        <f t="shared" si="24"/>
        <v>1.4149897640768259E-4</v>
      </c>
      <c r="E545">
        <f t="shared" si="25"/>
        <v>1.0187926301353147E-2</v>
      </c>
      <c r="F545">
        <f t="shared" si="26"/>
        <v>1.0233988601469065E-4</v>
      </c>
    </row>
    <row r="546" spans="1:6" x14ac:dyDescent="0.25">
      <c r="A546">
        <v>312769</v>
      </c>
      <c r="B546">
        <v>36</v>
      </c>
      <c r="C546">
        <v>-4.2864872406039991</v>
      </c>
      <c r="D546">
        <f t="shared" si="24"/>
        <v>6.4855892083985907E-5</v>
      </c>
      <c r="E546">
        <f t="shared" si="25"/>
        <v>2.3348121150234928E-3</v>
      </c>
      <c r="F546">
        <f t="shared" si="26"/>
        <v>-2.7800395389599548E-4</v>
      </c>
    </row>
    <row r="547" spans="1:6" x14ac:dyDescent="0.25">
      <c r="A547">
        <v>1350927</v>
      </c>
      <c r="B547">
        <v>84</v>
      </c>
      <c r="C547">
        <v>0.52564408481904745</v>
      </c>
      <c r="D547">
        <f t="shared" si="24"/>
        <v>2.8012870752965556E-4</v>
      </c>
      <c r="E547">
        <f t="shared" si="25"/>
        <v>2.3530811432491066E-2</v>
      </c>
      <c r="F547">
        <f t="shared" si="26"/>
        <v>1.4724799810096839E-4</v>
      </c>
    </row>
    <row r="548" spans="1:6" x14ac:dyDescent="0.25">
      <c r="A548">
        <v>1121809</v>
      </c>
      <c r="B548">
        <v>84</v>
      </c>
      <c r="C548">
        <v>0.16994387989697479</v>
      </c>
      <c r="D548">
        <f t="shared" si="24"/>
        <v>2.3261871682565775E-4</v>
      </c>
      <c r="E548">
        <f t="shared" si="25"/>
        <v>1.9539972213355253E-2</v>
      </c>
      <c r="F548">
        <f t="shared" si="26"/>
        <v>3.953212727400797E-5</v>
      </c>
    </row>
    <row r="549" spans="1:6" x14ac:dyDescent="0.25">
      <c r="A549">
        <v>817576</v>
      </c>
      <c r="B549">
        <v>72</v>
      </c>
      <c r="C549">
        <v>-0.18575632502509701</v>
      </c>
      <c r="D549">
        <f t="shared" si="24"/>
        <v>1.6953285276500186E-4</v>
      </c>
      <c r="E549">
        <f t="shared" si="25"/>
        <v>1.2206365399080134E-2</v>
      </c>
      <c r="F549">
        <f t="shared" si="26"/>
        <v>-3.1491799700647602E-5</v>
      </c>
    </row>
    <row r="550" spans="1:6" x14ac:dyDescent="0.25">
      <c r="A550">
        <v>368075</v>
      </c>
      <c r="B550">
        <v>24</v>
      </c>
      <c r="C550">
        <v>-0.34384530499046262</v>
      </c>
      <c r="D550">
        <f t="shared" si="24"/>
        <v>7.6324164091751779E-5</v>
      </c>
      <c r="E550">
        <f t="shared" si="25"/>
        <v>1.8317799382020427E-3</v>
      </c>
      <c r="F550">
        <f t="shared" si="26"/>
        <v>-2.6243705480270505E-5</v>
      </c>
    </row>
    <row r="551" spans="1:6" x14ac:dyDescent="0.25">
      <c r="A551">
        <v>1118688</v>
      </c>
      <c r="B551">
        <v>72</v>
      </c>
      <c r="C551">
        <v>-0.42288979497314538</v>
      </c>
      <c r="D551">
        <f t="shared" si="24"/>
        <v>2.3197154514561876E-4</v>
      </c>
      <c r="E551">
        <f t="shared" si="25"/>
        <v>1.6701951250484549E-2</v>
      </c>
      <c r="F551">
        <f t="shared" si="26"/>
        <v>-9.8098399166234458E-5</v>
      </c>
    </row>
    <row r="552" spans="1:6" x14ac:dyDescent="0.25">
      <c r="A552">
        <v>800321</v>
      </c>
      <c r="B552">
        <v>72</v>
      </c>
      <c r="C552">
        <v>0.24898836987965761</v>
      </c>
      <c r="D552">
        <f t="shared" si="24"/>
        <v>1.6595484977266828E-4</v>
      </c>
      <c r="E552">
        <f t="shared" si="25"/>
        <v>1.1948749183632116E-2</v>
      </c>
      <c r="F552">
        <f t="shared" si="26"/>
        <v>4.1320827518520143E-5</v>
      </c>
    </row>
    <row r="553" spans="1:6" x14ac:dyDescent="0.25">
      <c r="A553">
        <v>728011</v>
      </c>
      <c r="B553">
        <v>72</v>
      </c>
      <c r="C553">
        <v>0.4070773498450232</v>
      </c>
      <c r="D553">
        <f t="shared" si="24"/>
        <v>1.5096062222264567E-4</v>
      </c>
      <c r="E553">
        <f t="shared" si="25"/>
        <v>1.0869164800030489E-2</v>
      </c>
      <c r="F553">
        <f t="shared" si="26"/>
        <v>6.1452650025350312E-5</v>
      </c>
    </row>
    <row r="554" spans="1:6" x14ac:dyDescent="0.25">
      <c r="A554">
        <v>854095</v>
      </c>
      <c r="B554">
        <v>84</v>
      </c>
      <c r="C554">
        <v>0.56516632981038883</v>
      </c>
      <c r="D554">
        <f t="shared" si="24"/>
        <v>1.7710544571064251E-4</v>
      </c>
      <c r="E554">
        <f t="shared" si="25"/>
        <v>1.4876857439693971E-2</v>
      </c>
      <c r="F554">
        <f t="shared" si="26"/>
        <v>1.000940347417169E-4</v>
      </c>
    </row>
    <row r="555" spans="1:6" x14ac:dyDescent="0.25">
      <c r="A555">
        <v>603539</v>
      </c>
      <c r="B555">
        <v>72</v>
      </c>
      <c r="C555">
        <v>1.118477759689168</v>
      </c>
      <c r="D555">
        <f t="shared" si="24"/>
        <v>1.2515006363315027E-4</v>
      </c>
      <c r="E555">
        <f t="shared" si="25"/>
        <v>9.0108045815868194E-3</v>
      </c>
      <c r="F555">
        <f t="shared" si="26"/>
        <v>1.3997756279736273E-4</v>
      </c>
    </row>
    <row r="556" spans="1:6" x14ac:dyDescent="0.25">
      <c r="A556">
        <v>687227</v>
      </c>
      <c r="B556">
        <v>60</v>
      </c>
      <c r="C556">
        <v>1.185489993161002E-2</v>
      </c>
      <c r="D556">
        <f t="shared" si="24"/>
        <v>1.4250363734641662E-4</v>
      </c>
      <c r="E556">
        <f t="shared" si="25"/>
        <v>8.5502182407849979E-3</v>
      </c>
      <c r="F556">
        <f t="shared" si="26"/>
        <v>1.6893663606322136E-6</v>
      </c>
    </row>
    <row r="557" spans="1:6" x14ac:dyDescent="0.25">
      <c r="A557">
        <v>945266</v>
      </c>
      <c r="B557">
        <v>60</v>
      </c>
      <c r="C557">
        <v>-0.46191081885350682</v>
      </c>
      <c r="D557">
        <f t="shared" si="24"/>
        <v>1.9601069698934684E-4</v>
      </c>
      <c r="E557">
        <f t="shared" si="25"/>
        <v>1.1760641819360811E-2</v>
      </c>
      <c r="F557">
        <f t="shared" si="26"/>
        <v>-9.0539461550395798E-5</v>
      </c>
    </row>
    <row r="558" spans="1:6" x14ac:dyDescent="0.25">
      <c r="A558">
        <v>1817420</v>
      </c>
      <c r="B558">
        <v>36</v>
      </c>
      <c r="C558">
        <v>-1.9726265802348251</v>
      </c>
      <c r="D558">
        <f t="shared" si="24"/>
        <v>3.7686086342085588E-4</v>
      </c>
      <c r="E558">
        <f t="shared" si="25"/>
        <v>1.3566991083150811E-2</v>
      </c>
      <c r="F558">
        <f t="shared" si="26"/>
        <v>-7.4340575623422643E-4</v>
      </c>
    </row>
    <row r="559" spans="1:6" x14ac:dyDescent="0.25">
      <c r="A559">
        <v>516198</v>
      </c>
      <c r="B559">
        <v>12</v>
      </c>
      <c r="C559">
        <v>-6.7189590051072792E-2</v>
      </c>
      <c r="D559">
        <f t="shared" si="24"/>
        <v>1.0703900252892504E-4</v>
      </c>
      <c r="E559">
        <f t="shared" si="25"/>
        <v>1.2844680303471005E-3</v>
      </c>
      <c r="F559">
        <f t="shared" si="26"/>
        <v>-7.1919066993942171E-6</v>
      </c>
    </row>
    <row r="560" spans="1:6" x14ac:dyDescent="0.25">
      <c r="A560">
        <v>510999</v>
      </c>
      <c r="B560">
        <v>24</v>
      </c>
      <c r="C560">
        <v>-4.4146365390986242</v>
      </c>
      <c r="D560">
        <f t="shared" si="24"/>
        <v>1.0596093602315037E-4</v>
      </c>
      <c r="E560">
        <f t="shared" si="25"/>
        <v>2.5430624645556088E-3</v>
      </c>
      <c r="F560">
        <f t="shared" si="26"/>
        <v>-4.677790198848913E-4</v>
      </c>
    </row>
    <row r="561" spans="1:6" x14ac:dyDescent="0.25">
      <c r="A561">
        <v>569469</v>
      </c>
      <c r="B561">
        <v>72</v>
      </c>
      <c r="C561">
        <v>0.4070773498450232</v>
      </c>
      <c r="D561">
        <f t="shared" si="24"/>
        <v>1.1808529620638673E-4</v>
      </c>
      <c r="E561">
        <f t="shared" si="25"/>
        <v>8.5021413268598443E-3</v>
      </c>
      <c r="F561">
        <f t="shared" si="26"/>
        <v>4.806984943536048E-5</v>
      </c>
    </row>
    <row r="562" spans="1:6" x14ac:dyDescent="0.25">
      <c r="A562">
        <v>844833</v>
      </c>
      <c r="B562">
        <v>12</v>
      </c>
      <c r="C562">
        <v>-4.4146365390986242</v>
      </c>
      <c r="D562">
        <f t="shared" si="24"/>
        <v>1.7518487406677154E-4</v>
      </c>
      <c r="E562">
        <f t="shared" si="25"/>
        <v>2.1022184888012585E-3</v>
      </c>
      <c r="F562">
        <f t="shared" si="26"/>
        <v>-7.7337754615256057E-4</v>
      </c>
    </row>
    <row r="563" spans="1:6" x14ac:dyDescent="0.25">
      <c r="A563">
        <v>737368</v>
      </c>
      <c r="B563">
        <v>84</v>
      </c>
      <c r="C563">
        <v>-0.69954550991253528</v>
      </c>
      <c r="D563">
        <f t="shared" si="24"/>
        <v>1.5290089310060947E-4</v>
      </c>
      <c r="E563">
        <f t="shared" si="25"/>
        <v>1.2843675020451195E-2</v>
      </c>
      <c r="F563">
        <f t="shared" si="26"/>
        <v>-1.069611332301479E-4</v>
      </c>
    </row>
    <row r="564" spans="1:6" x14ac:dyDescent="0.25">
      <c r="A564">
        <v>4512001</v>
      </c>
      <c r="B564">
        <v>12</v>
      </c>
      <c r="C564">
        <v>1.185489993161002E-2</v>
      </c>
      <c r="D564">
        <f t="shared" si="24"/>
        <v>9.3561014659009208E-4</v>
      </c>
      <c r="E564">
        <f t="shared" si="25"/>
        <v>1.1227321759081105E-2</v>
      </c>
      <c r="F564">
        <f t="shared" si="26"/>
        <v>1.1091564662824524E-5</v>
      </c>
    </row>
    <row r="565" spans="1:6" x14ac:dyDescent="0.25">
      <c r="A565">
        <v>1269914</v>
      </c>
      <c r="B565">
        <v>84</v>
      </c>
      <c r="C565">
        <v>-0.22527857001643839</v>
      </c>
      <c r="D565">
        <f t="shared" si="24"/>
        <v>2.6332982277637131E-4</v>
      </c>
      <c r="E565">
        <f t="shared" si="25"/>
        <v>2.2119705113215191E-2</v>
      </c>
      <c r="F565">
        <f t="shared" si="26"/>
        <v>-5.9322565917743079E-5</v>
      </c>
    </row>
    <row r="566" spans="1:6" x14ac:dyDescent="0.25">
      <c r="A566">
        <v>822815</v>
      </c>
      <c r="B566">
        <v>84</v>
      </c>
      <c r="C566">
        <v>7.6266002050533035E-2</v>
      </c>
      <c r="D566">
        <f t="shared" si="24"/>
        <v>1.7061921368513141E-4</v>
      </c>
      <c r="E566">
        <f t="shared" si="25"/>
        <v>1.4332013949551038E-2</v>
      </c>
      <c r="F566">
        <f t="shared" si="26"/>
        <v>1.3012445300770567E-5</v>
      </c>
    </row>
    <row r="567" spans="1:6" x14ac:dyDescent="0.25">
      <c r="A567">
        <v>646951</v>
      </c>
      <c r="B567">
        <v>72</v>
      </c>
      <c r="C567">
        <v>-6.7189590051072792E-2</v>
      </c>
      <c r="D567">
        <f t="shared" si="24"/>
        <v>1.3415199153249448E-4</v>
      </c>
      <c r="E567">
        <f t="shared" si="25"/>
        <v>9.6589433903396024E-3</v>
      </c>
      <c r="F567">
        <f t="shared" si="26"/>
        <v>-9.0136173156032931E-6</v>
      </c>
    </row>
    <row r="568" spans="1:6" x14ac:dyDescent="0.25">
      <c r="A568">
        <v>295698</v>
      </c>
      <c r="B568">
        <v>60</v>
      </c>
      <c r="C568">
        <v>-0.38336754998180411</v>
      </c>
      <c r="D568">
        <f t="shared" si="24"/>
        <v>6.1316043397684759E-5</v>
      </c>
      <c r="E568">
        <f t="shared" si="25"/>
        <v>3.6789626038610853E-3</v>
      </c>
      <c r="F568">
        <f t="shared" si="26"/>
        <v>-2.3506581331948381E-5</v>
      </c>
    </row>
    <row r="569" spans="1:6" x14ac:dyDescent="0.25">
      <c r="A569">
        <v>1374934</v>
      </c>
      <c r="B569">
        <v>84</v>
      </c>
      <c r="C569">
        <v>-0.42288979497314538</v>
      </c>
      <c r="D569">
        <f t="shared" si="24"/>
        <v>2.8510680766509174E-4</v>
      </c>
      <c r="E569">
        <f t="shared" si="25"/>
        <v>2.3948971843867704E-2</v>
      </c>
      <c r="F569">
        <f t="shared" si="26"/>
        <v>-1.2056875943893864E-4</v>
      </c>
    </row>
    <row r="570" spans="1:6" x14ac:dyDescent="0.25">
      <c r="A570">
        <v>1706967</v>
      </c>
      <c r="B570">
        <v>72</v>
      </c>
      <c r="C570">
        <v>0.52564408481904745</v>
      </c>
      <c r="D570">
        <f t="shared" si="24"/>
        <v>3.5395728970238476E-4</v>
      </c>
      <c r="E570">
        <f t="shared" si="25"/>
        <v>2.5484924858571702E-2</v>
      </c>
      <c r="F570">
        <f t="shared" si="26"/>
        <v>1.860555556106405E-4</v>
      </c>
    </row>
    <row r="571" spans="1:6" x14ac:dyDescent="0.25">
      <c r="A571">
        <v>406632</v>
      </c>
      <c r="B571">
        <v>60</v>
      </c>
      <c r="C571">
        <v>-0.64721647665419946</v>
      </c>
      <c r="D571">
        <f t="shared" si="24"/>
        <v>8.4319357448773248E-5</v>
      </c>
      <c r="E571">
        <f t="shared" si="25"/>
        <v>5.0591614469263947E-3</v>
      </c>
      <c r="F571">
        <f t="shared" si="26"/>
        <v>-5.4572877441741049E-5</v>
      </c>
    </row>
    <row r="572" spans="1:6" x14ac:dyDescent="0.25">
      <c r="A572">
        <v>940002</v>
      </c>
      <c r="B572">
        <v>84</v>
      </c>
      <c r="C572">
        <v>0.2094661248883162</v>
      </c>
      <c r="D572">
        <f t="shared" si="24"/>
        <v>1.9491915206024549E-4</v>
      </c>
      <c r="E572">
        <f t="shared" si="25"/>
        <v>1.6373208773060623E-2</v>
      </c>
      <c r="F572">
        <f t="shared" si="26"/>
        <v>4.0828959448576078E-5</v>
      </c>
    </row>
    <row r="573" spans="1:6" x14ac:dyDescent="0.25">
      <c r="A573">
        <v>929171</v>
      </c>
      <c r="B573">
        <v>84</v>
      </c>
      <c r="C573">
        <v>-0.1067118350424142</v>
      </c>
      <c r="D573">
        <f t="shared" si="24"/>
        <v>1.9267323201330462E-4</v>
      </c>
      <c r="E573">
        <f t="shared" si="25"/>
        <v>1.6184551489117589E-2</v>
      </c>
      <c r="F573">
        <f t="shared" si="26"/>
        <v>-2.0560514151692561E-5</v>
      </c>
    </row>
    <row r="574" spans="1:6" x14ac:dyDescent="0.25">
      <c r="A574">
        <v>465631</v>
      </c>
      <c r="B574">
        <v>84</v>
      </c>
      <c r="C574">
        <v>0.32803285986234038</v>
      </c>
      <c r="D574">
        <f t="shared" si="24"/>
        <v>9.6553411261852815E-5</v>
      </c>
      <c r="E574">
        <f t="shared" si="25"/>
        <v>8.1104865459956359E-3</v>
      </c>
      <c r="F574">
        <f t="shared" si="26"/>
        <v>3.1672691625690283E-5</v>
      </c>
    </row>
    <row r="575" spans="1:6" x14ac:dyDescent="0.25">
      <c r="A575">
        <v>447682</v>
      </c>
      <c r="B575">
        <v>60</v>
      </c>
      <c r="C575">
        <v>0.48612183982770601</v>
      </c>
      <c r="D575">
        <f t="shared" si="24"/>
        <v>9.28315001804622E-5</v>
      </c>
      <c r="E575">
        <f t="shared" si="25"/>
        <v>5.569890010827732E-3</v>
      </c>
      <c r="F575">
        <f t="shared" si="26"/>
        <v>4.5127419661692309E-5</v>
      </c>
    </row>
    <row r="576" spans="1:6" x14ac:dyDescent="0.25">
      <c r="A576">
        <v>1159504</v>
      </c>
      <c r="B576">
        <v>84</v>
      </c>
      <c r="C576">
        <v>0.56516632981038883</v>
      </c>
      <c r="D576">
        <f t="shared" si="24"/>
        <v>2.404351655533317E-4</v>
      </c>
      <c r="E576">
        <f t="shared" si="25"/>
        <v>2.0196553906479862E-2</v>
      </c>
      <c r="F576">
        <f t="shared" si="26"/>
        <v>1.3588586007312972E-4</v>
      </c>
    </row>
    <row r="577" spans="1:6" x14ac:dyDescent="0.25">
      <c r="A577">
        <v>501389</v>
      </c>
      <c r="B577">
        <v>84</v>
      </c>
      <c r="C577">
        <v>0.92086653473246149</v>
      </c>
      <c r="D577">
        <f t="shared" si="24"/>
        <v>1.0396820297439201E-4</v>
      </c>
      <c r="E577">
        <f t="shared" si="25"/>
        <v>8.7333290498489285E-3</v>
      </c>
      <c r="F577">
        <f t="shared" si="26"/>
        <v>9.5740838795389566E-5</v>
      </c>
    </row>
    <row r="578" spans="1:6" x14ac:dyDescent="0.25">
      <c r="A578">
        <v>326377</v>
      </c>
      <c r="B578">
        <v>72</v>
      </c>
      <c r="C578">
        <v>-0.54145652994716964</v>
      </c>
      <c r="D578">
        <f t="shared" si="24"/>
        <v>6.7677651847513883E-5</v>
      </c>
      <c r="E578">
        <f t="shared" si="25"/>
        <v>4.8727909330209991E-3</v>
      </c>
      <c r="F578">
        <f t="shared" si="26"/>
        <v>-3.6644506524327524E-5</v>
      </c>
    </row>
    <row r="579" spans="1:6" x14ac:dyDescent="0.25">
      <c r="A579">
        <v>645578</v>
      </c>
      <c r="B579">
        <v>72</v>
      </c>
      <c r="C579">
        <v>-0.20177931502275201</v>
      </c>
      <c r="D579">
        <f t="shared" ref="D579:D642" si="27">A579/SUM($A$2:$A$5739)</f>
        <v>1.3386728575976345E-4</v>
      </c>
      <c r="E579">
        <f t="shared" ref="E579:E642" si="28">B579*D579</f>
        <v>9.6384445747029687E-3</v>
      </c>
      <c r="F579">
        <f t="shared" ref="F579:F642" si="29">C579*D579</f>
        <v>-2.7011649224560074E-5</v>
      </c>
    </row>
    <row r="580" spans="1:6" x14ac:dyDescent="0.25">
      <c r="A580">
        <v>724436</v>
      </c>
      <c r="B580">
        <v>72</v>
      </c>
      <c r="C580">
        <v>-0.18575632502509701</v>
      </c>
      <c r="D580">
        <f t="shared" si="27"/>
        <v>1.5021930893967887E-4</v>
      </c>
      <c r="E580">
        <f t="shared" si="28"/>
        <v>1.0815790243656878E-2</v>
      </c>
      <c r="F580">
        <f t="shared" si="29"/>
        <v>-2.7904186776444448E-5</v>
      </c>
    </row>
    <row r="581" spans="1:6" x14ac:dyDescent="0.25">
      <c r="A581">
        <v>770736</v>
      </c>
      <c r="B581">
        <v>24</v>
      </c>
      <c r="C581">
        <v>-4.4146365390986242</v>
      </c>
      <c r="D581">
        <f t="shared" si="27"/>
        <v>1.5982009355544496E-4</v>
      </c>
      <c r="E581">
        <f t="shared" si="28"/>
        <v>3.8356822453306794E-3</v>
      </c>
      <c r="F581">
        <f t="shared" si="29"/>
        <v>-7.0554762469202787E-4</v>
      </c>
    </row>
    <row r="582" spans="1:6" x14ac:dyDescent="0.25">
      <c r="A582">
        <v>682548</v>
      </c>
      <c r="B582">
        <v>72</v>
      </c>
      <c r="C582">
        <v>0.2094661248883162</v>
      </c>
      <c r="D582">
        <f t="shared" si="27"/>
        <v>1.4153339822725532E-4</v>
      </c>
      <c r="E582">
        <f t="shared" si="28"/>
        <v>1.0190404672362383E-2</v>
      </c>
      <c r="F582">
        <f t="shared" si="29"/>
        <v>2.9646452468938053E-5</v>
      </c>
    </row>
    <row r="583" spans="1:6" x14ac:dyDescent="0.25">
      <c r="A583">
        <v>649882</v>
      </c>
      <c r="B583">
        <v>24</v>
      </c>
      <c r="C583">
        <v>-4.0299673190427994</v>
      </c>
      <c r="D583">
        <f t="shared" si="27"/>
        <v>1.3475976474434785E-4</v>
      </c>
      <c r="E583">
        <f t="shared" si="28"/>
        <v>3.2342343538643483E-3</v>
      </c>
      <c r="F583">
        <f t="shared" si="29"/>
        <v>-5.4307744784161784E-4</v>
      </c>
    </row>
    <row r="584" spans="1:6" x14ac:dyDescent="0.25">
      <c r="A584">
        <v>425933</v>
      </c>
      <c r="B584">
        <v>84</v>
      </c>
      <c r="C584">
        <v>-0.90386958818102137</v>
      </c>
      <c r="D584">
        <f t="shared" si="27"/>
        <v>8.8321619735358596E-5</v>
      </c>
      <c r="E584">
        <f t="shared" si="28"/>
        <v>7.4190160577701217E-3</v>
      </c>
      <c r="F584">
        <f t="shared" si="29"/>
        <v>-7.9831226057679346E-5</v>
      </c>
    </row>
    <row r="585" spans="1:6" x14ac:dyDescent="0.25">
      <c r="A585">
        <v>851884</v>
      </c>
      <c r="B585">
        <v>60</v>
      </c>
      <c r="C585">
        <v>0.56516632981038883</v>
      </c>
      <c r="D585">
        <f t="shared" si="27"/>
        <v>1.7664697195717688E-4</v>
      </c>
      <c r="E585">
        <f t="shared" si="28"/>
        <v>1.0598818317430612E-2</v>
      </c>
      <c r="F585">
        <f t="shared" si="29"/>
        <v>9.9834920813156335E-5</v>
      </c>
    </row>
    <row r="586" spans="1:6" x14ac:dyDescent="0.25">
      <c r="A586">
        <v>1216542</v>
      </c>
      <c r="B586">
        <v>84</v>
      </c>
      <c r="C586">
        <v>0.76277755476709586</v>
      </c>
      <c r="D586">
        <f t="shared" si="27"/>
        <v>2.5226258570266357E-4</v>
      </c>
      <c r="E586">
        <f t="shared" si="28"/>
        <v>2.119005719902374E-2</v>
      </c>
      <c r="F586">
        <f t="shared" si="29"/>
        <v>1.9242023828150266E-4</v>
      </c>
    </row>
    <row r="587" spans="1:6" x14ac:dyDescent="0.25">
      <c r="A587">
        <v>612399</v>
      </c>
      <c r="B587">
        <v>84</v>
      </c>
      <c r="C587">
        <v>-0.50193428495582826</v>
      </c>
      <c r="D587">
        <f t="shared" si="27"/>
        <v>1.2698727641275473E-4</v>
      </c>
      <c r="E587">
        <f t="shared" si="28"/>
        <v>1.0666931218671398E-2</v>
      </c>
      <c r="F587">
        <f t="shared" si="29"/>
        <v>-6.3739267784724158E-5</v>
      </c>
    </row>
    <row r="588" spans="1:6" x14ac:dyDescent="0.25">
      <c r="A588">
        <v>497982</v>
      </c>
      <c r="B588">
        <v>72</v>
      </c>
      <c r="C588">
        <v>0.99991102471514426</v>
      </c>
      <c r="D588">
        <f t="shared" si="27"/>
        <v>1.0326172623171565E-4</v>
      </c>
      <c r="E588">
        <f t="shared" si="28"/>
        <v>7.4348442886835262E-3</v>
      </c>
      <c r="F588">
        <f t="shared" si="29"/>
        <v>1.0325253849020949E-4</v>
      </c>
    </row>
    <row r="589" spans="1:6" x14ac:dyDescent="0.25">
      <c r="A589">
        <v>564605</v>
      </c>
      <c r="B589">
        <v>84</v>
      </c>
      <c r="C589">
        <v>0.72325530977575447</v>
      </c>
      <c r="D589">
        <f t="shared" si="27"/>
        <v>1.1707669542083412E-4</v>
      </c>
      <c r="E589">
        <f t="shared" si="28"/>
        <v>9.8344424153500656E-3</v>
      </c>
      <c r="F589">
        <f t="shared" si="29"/>
        <v>8.467634161411704E-5</v>
      </c>
    </row>
    <row r="590" spans="1:6" x14ac:dyDescent="0.25">
      <c r="A590">
        <v>785012</v>
      </c>
      <c r="B590">
        <v>24</v>
      </c>
      <c r="C590">
        <v>-3.7966074330465229</v>
      </c>
      <c r="D590">
        <f t="shared" si="27"/>
        <v>1.6278037003869932E-4</v>
      </c>
      <c r="E590">
        <f t="shared" si="28"/>
        <v>3.9067288809287838E-3</v>
      </c>
      <c r="F590">
        <f t="shared" si="29"/>
        <v>-6.1801316284298936E-4</v>
      </c>
    </row>
    <row r="591" spans="1:6" x14ac:dyDescent="0.25">
      <c r="A591">
        <v>326595</v>
      </c>
      <c r="B591">
        <v>24</v>
      </c>
      <c r="C591">
        <v>-4.4146365390986242</v>
      </c>
      <c r="D591">
        <f t="shared" si="27"/>
        <v>6.772285640574794E-5</v>
      </c>
      <c r="E591">
        <f t="shared" si="28"/>
        <v>1.6253485537379504E-3</v>
      </c>
      <c r="F591">
        <f t="shared" si="29"/>
        <v>-2.989717964209442E-4</v>
      </c>
    </row>
    <row r="592" spans="1:6" x14ac:dyDescent="0.25">
      <c r="A592">
        <v>451718</v>
      </c>
      <c r="B592">
        <v>48</v>
      </c>
      <c r="C592">
        <v>0.2094661248883162</v>
      </c>
      <c r="D592">
        <f t="shared" si="27"/>
        <v>9.3668406588868935E-5</v>
      </c>
      <c r="E592">
        <f t="shared" si="28"/>
        <v>4.4960835162657087E-3</v>
      </c>
      <c r="F592">
        <f t="shared" si="29"/>
        <v>1.96203581526336E-5</v>
      </c>
    </row>
    <row r="593" spans="1:6" x14ac:dyDescent="0.25">
      <c r="A593">
        <v>705410</v>
      </c>
      <c r="B593">
        <v>72</v>
      </c>
      <c r="C593">
        <v>0.24898836987965761</v>
      </c>
      <c r="D593">
        <f t="shared" si="27"/>
        <v>1.4627407075178326E-4</v>
      </c>
      <c r="E593">
        <f t="shared" si="28"/>
        <v>1.0531733094128394E-2</v>
      </c>
      <c r="F593">
        <f t="shared" si="29"/>
        <v>3.6420542432148217E-5</v>
      </c>
    </row>
    <row r="594" spans="1:6" x14ac:dyDescent="0.25">
      <c r="A594">
        <v>6610987</v>
      </c>
      <c r="B594">
        <v>24</v>
      </c>
      <c r="C594">
        <v>-1.0576518291096799</v>
      </c>
      <c r="D594">
        <f t="shared" si="27"/>
        <v>1.3708566368170558E-3</v>
      </c>
      <c r="E594">
        <f t="shared" si="28"/>
        <v>3.290055928360934E-2</v>
      </c>
      <c r="F594">
        <f t="shared" si="29"/>
        <v>-1.4498890293767033E-3</v>
      </c>
    </row>
    <row r="595" spans="1:6" x14ac:dyDescent="0.25">
      <c r="A595">
        <v>652593</v>
      </c>
      <c r="B595">
        <v>60</v>
      </c>
      <c r="C595">
        <v>0.32803285986234038</v>
      </c>
      <c r="D595">
        <f t="shared" si="27"/>
        <v>1.3532191867724939E-4</v>
      </c>
      <c r="E595">
        <f t="shared" si="28"/>
        <v>8.1193151206349623E-3</v>
      </c>
      <c r="F595">
        <f t="shared" si="29"/>
        <v>4.4390035985757167E-5</v>
      </c>
    </row>
    <row r="596" spans="1:6" x14ac:dyDescent="0.25">
      <c r="A596">
        <v>1217661</v>
      </c>
      <c r="B596">
        <v>84</v>
      </c>
      <c r="C596">
        <v>0.36755510485368181</v>
      </c>
      <c r="D596">
        <f t="shared" si="27"/>
        <v>2.524946219442412E-4</v>
      </c>
      <c r="E596">
        <f t="shared" si="28"/>
        <v>2.1209548243316261E-2</v>
      </c>
      <c r="F596">
        <f t="shared" si="29"/>
        <v>9.2805687243706323E-5</v>
      </c>
    </row>
    <row r="597" spans="1:6" x14ac:dyDescent="0.25">
      <c r="A597">
        <v>478244</v>
      </c>
      <c r="B597">
        <v>36</v>
      </c>
      <c r="C597">
        <v>0.28851061487099899</v>
      </c>
      <c r="D597">
        <f t="shared" si="27"/>
        <v>9.9168847468303307E-5</v>
      </c>
      <c r="E597">
        <f t="shared" si="28"/>
        <v>3.5700785088589189E-3</v>
      </c>
      <c r="F597">
        <f t="shared" si="29"/>
        <v>2.8611265159128498E-5</v>
      </c>
    </row>
    <row r="598" spans="1:6" x14ac:dyDescent="0.25">
      <c r="A598">
        <v>560143</v>
      </c>
      <c r="B598">
        <v>84</v>
      </c>
      <c r="C598">
        <v>0.2041248515667165</v>
      </c>
      <c r="D598">
        <f t="shared" si="27"/>
        <v>1.1615145349954797E-4</v>
      </c>
      <c r="E598">
        <f t="shared" si="28"/>
        <v>9.7567220939620298E-3</v>
      </c>
      <c r="F598">
        <f t="shared" si="29"/>
        <v>2.3709398204853602E-5</v>
      </c>
    </row>
    <row r="599" spans="1:6" x14ac:dyDescent="0.25">
      <c r="A599">
        <v>452095</v>
      </c>
      <c r="B599">
        <v>84</v>
      </c>
      <c r="C599">
        <v>0.32803285986234038</v>
      </c>
      <c r="D599">
        <f t="shared" si="27"/>
        <v>9.3746581444163616E-5</v>
      </c>
      <c r="E599">
        <f t="shared" si="28"/>
        <v>7.8747128413097431E-3</v>
      </c>
      <c r="F599">
        <f t="shared" si="29"/>
        <v>3.0751959213446801E-5</v>
      </c>
    </row>
    <row r="600" spans="1:6" x14ac:dyDescent="0.25">
      <c r="A600">
        <v>774056</v>
      </c>
      <c r="B600">
        <v>12</v>
      </c>
      <c r="C600">
        <v>-4.4146365390986242</v>
      </c>
      <c r="D600">
        <f t="shared" si="27"/>
        <v>1.6050852994689945E-4</v>
      </c>
      <c r="E600">
        <f t="shared" si="28"/>
        <v>1.9261023593627933E-3</v>
      </c>
      <c r="F600">
        <f t="shared" si="29"/>
        <v>-7.0858682114058802E-4</v>
      </c>
    </row>
    <row r="601" spans="1:6" x14ac:dyDescent="0.25">
      <c r="A601">
        <v>792484</v>
      </c>
      <c r="B601">
        <v>72</v>
      </c>
      <c r="C601">
        <v>0.24898836987965761</v>
      </c>
      <c r="D601">
        <f t="shared" si="27"/>
        <v>1.643297666401897E-4</v>
      </c>
      <c r="E601">
        <f t="shared" si="28"/>
        <v>1.1831743198093658E-2</v>
      </c>
      <c r="F601">
        <f t="shared" si="29"/>
        <v>4.0916200718445377E-5</v>
      </c>
    </row>
    <row r="602" spans="1:6" x14ac:dyDescent="0.25">
      <c r="A602">
        <v>1012715</v>
      </c>
      <c r="B602">
        <v>60</v>
      </c>
      <c r="C602">
        <v>-1.094767959825949</v>
      </c>
      <c r="D602">
        <f t="shared" si="27"/>
        <v>2.0999694583489345E-4</v>
      </c>
      <c r="E602">
        <f t="shared" si="28"/>
        <v>1.2599816750093607E-2</v>
      </c>
      <c r="F602">
        <f t="shared" si="29"/>
        <v>-2.2989792796134661E-4</v>
      </c>
    </row>
    <row r="603" spans="1:6" x14ac:dyDescent="0.25">
      <c r="A603">
        <v>663140</v>
      </c>
      <c r="B603">
        <v>84</v>
      </c>
      <c r="C603">
        <v>0.2094661248883162</v>
      </c>
      <c r="D603">
        <f t="shared" si="27"/>
        <v>1.3750894838227066E-4</v>
      </c>
      <c r="E603">
        <f t="shared" si="28"/>
        <v>1.1550751664110737E-2</v>
      </c>
      <c r="F603">
        <f t="shared" si="29"/>
        <v>2.8803466555101734E-5</v>
      </c>
    </row>
    <row r="604" spans="1:6" x14ac:dyDescent="0.25">
      <c r="A604">
        <v>682615</v>
      </c>
      <c r="B604">
        <v>72</v>
      </c>
      <c r="C604">
        <v>0.80229979975843724</v>
      </c>
      <c r="D604">
        <f t="shared" si="27"/>
        <v>1.4154729137129973E-4</v>
      </c>
      <c r="E604">
        <f t="shared" si="28"/>
        <v>1.0191404978733581E-2</v>
      </c>
      <c r="F604">
        <f t="shared" si="29"/>
        <v>1.1356336352354294E-4</v>
      </c>
    </row>
    <row r="605" spans="1:6" x14ac:dyDescent="0.25">
      <c r="A605">
        <v>932332</v>
      </c>
      <c r="B605">
        <v>72</v>
      </c>
      <c r="C605">
        <v>9.0899389914291959E-2</v>
      </c>
      <c r="D605">
        <f t="shared" si="27"/>
        <v>1.9332869810769851E-4</v>
      </c>
      <c r="E605">
        <f t="shared" si="28"/>
        <v>1.3919666263754293E-2</v>
      </c>
      <c r="F605">
        <f t="shared" si="29"/>
        <v>1.7573460710914123E-5</v>
      </c>
    </row>
    <row r="606" spans="1:6" x14ac:dyDescent="0.25">
      <c r="A606">
        <v>1033721</v>
      </c>
      <c r="B606">
        <v>84</v>
      </c>
      <c r="C606">
        <v>0.88134428974112011</v>
      </c>
      <c r="D606">
        <f t="shared" si="27"/>
        <v>2.1435275753335528E-4</v>
      </c>
      <c r="E606">
        <f t="shared" si="28"/>
        <v>1.8005631632801843E-2</v>
      </c>
      <c r="F606">
        <f t="shared" si="29"/>
        <v>1.8891857884228554E-4</v>
      </c>
    </row>
    <row r="607" spans="1:6" x14ac:dyDescent="0.25">
      <c r="A607">
        <v>623370</v>
      </c>
      <c r="B607">
        <v>84</v>
      </c>
      <c r="C607">
        <v>-0.19647199130959969</v>
      </c>
      <c r="D607">
        <f t="shared" si="27"/>
        <v>1.2926222690993767E-4</v>
      </c>
      <c r="E607">
        <f t="shared" si="28"/>
        <v>1.0858027060434764E-2</v>
      </c>
      <c r="F607">
        <f t="shared" si="29"/>
        <v>-2.5396407122108777E-5</v>
      </c>
    </row>
    <row r="608" spans="1:6" x14ac:dyDescent="0.25">
      <c r="A608">
        <v>625076</v>
      </c>
      <c r="B608">
        <v>72</v>
      </c>
      <c r="C608">
        <v>-0.50193428495582826</v>
      </c>
      <c r="D608">
        <f t="shared" si="27"/>
        <v>1.2961598368217304E-4</v>
      </c>
      <c r="E608">
        <f t="shared" si="28"/>
        <v>9.3323508251164592E-3</v>
      </c>
      <c r="F608">
        <f t="shared" si="29"/>
        <v>-6.5058706088357826E-5</v>
      </c>
    </row>
    <row r="609" spans="1:6" x14ac:dyDescent="0.25">
      <c r="A609">
        <v>1118721</v>
      </c>
      <c r="B609">
        <v>84</v>
      </c>
      <c r="C609">
        <v>0.68373306478441309</v>
      </c>
      <c r="D609">
        <f t="shared" si="27"/>
        <v>2.3197838803746152E-4</v>
      </c>
      <c r="E609">
        <f t="shared" si="28"/>
        <v>1.9486184595146769E-2</v>
      </c>
      <c r="F609">
        <f t="shared" si="29"/>
        <v>1.586112942166014E-4</v>
      </c>
    </row>
    <row r="610" spans="1:6" x14ac:dyDescent="0.25">
      <c r="A610">
        <v>1752779</v>
      </c>
      <c r="B610">
        <v>60</v>
      </c>
      <c r="C610">
        <v>0.32803285986234038</v>
      </c>
      <c r="D610">
        <f t="shared" si="27"/>
        <v>3.634568824630214E-4</v>
      </c>
      <c r="E610">
        <f t="shared" si="28"/>
        <v>2.1807412947781282E-2</v>
      </c>
      <c r="F610">
        <f t="shared" si="29"/>
        <v>1.1922580059099542E-4</v>
      </c>
    </row>
    <row r="611" spans="1:6" x14ac:dyDescent="0.25">
      <c r="A611">
        <v>911270</v>
      </c>
      <c r="B611">
        <v>84</v>
      </c>
      <c r="C611">
        <v>0.4070773498450232</v>
      </c>
      <c r="D611">
        <f t="shared" si="27"/>
        <v>1.8896127422913985E-4</v>
      </c>
      <c r="E611">
        <f t="shared" si="28"/>
        <v>1.5872747035247749E-2</v>
      </c>
      <c r="F611">
        <f t="shared" si="29"/>
        <v>7.6921854736536924E-5</v>
      </c>
    </row>
    <row r="612" spans="1:6" x14ac:dyDescent="0.25">
      <c r="A612">
        <v>1390666</v>
      </c>
      <c r="B612">
        <v>12</v>
      </c>
      <c r="C612">
        <v>-0.50193428495582826</v>
      </c>
      <c r="D612">
        <f t="shared" si="27"/>
        <v>2.883690008308635E-4</v>
      </c>
      <c r="E612">
        <f t="shared" si="28"/>
        <v>3.460428009970362E-3</v>
      </c>
      <c r="F612">
        <f t="shared" si="29"/>
        <v>-1.4474228823546613E-4</v>
      </c>
    </row>
    <row r="613" spans="1:6" x14ac:dyDescent="0.25">
      <c r="A613">
        <v>940871</v>
      </c>
      <c r="B613">
        <v>84</v>
      </c>
      <c r="C613">
        <v>6.0042594748527821E-2</v>
      </c>
      <c r="D613">
        <f t="shared" si="27"/>
        <v>1.9509934821210513E-4</v>
      </c>
      <c r="E613">
        <f t="shared" si="28"/>
        <v>1.6388345249816832E-2</v>
      </c>
      <c r="F613">
        <f t="shared" si="29"/>
        <v>1.1714271100401344E-5</v>
      </c>
    </row>
    <row r="614" spans="1:6" x14ac:dyDescent="0.25">
      <c r="A614">
        <v>1167594</v>
      </c>
      <c r="B614">
        <v>84</v>
      </c>
      <c r="C614">
        <v>1.039433269706485</v>
      </c>
      <c r="D614">
        <f t="shared" si="27"/>
        <v>2.4211271085660486E-4</v>
      </c>
      <c r="E614">
        <f t="shared" si="28"/>
        <v>2.0337467711954809E-2</v>
      </c>
      <c r="F614">
        <f t="shared" si="29"/>
        <v>2.5166000668318158E-4</v>
      </c>
    </row>
    <row r="615" spans="1:6" x14ac:dyDescent="0.25">
      <c r="A615">
        <v>686349</v>
      </c>
      <c r="B615">
        <v>84</v>
      </c>
      <c r="C615">
        <v>1.118477759689168</v>
      </c>
      <c r="D615">
        <f t="shared" si="27"/>
        <v>1.4232157495132716E-4</v>
      </c>
      <c r="E615">
        <f t="shared" si="28"/>
        <v>1.195501229591148E-2</v>
      </c>
      <c r="F615">
        <f t="shared" si="29"/>
        <v>1.5918351630699442E-4</v>
      </c>
    </row>
    <row r="616" spans="1:6" x14ac:dyDescent="0.25">
      <c r="A616">
        <v>1046113</v>
      </c>
      <c r="B616">
        <v>72</v>
      </c>
      <c r="C616">
        <v>0.53992643610279334</v>
      </c>
      <c r="D616">
        <f t="shared" si="27"/>
        <v>2.1692236710049511E-4</v>
      </c>
      <c r="E616">
        <f t="shared" si="28"/>
        <v>1.5618410431235647E-2</v>
      </c>
      <c r="F616">
        <f t="shared" si="29"/>
        <v>1.1712212057955216E-4</v>
      </c>
    </row>
    <row r="617" spans="1:6" x14ac:dyDescent="0.25">
      <c r="A617">
        <v>719771</v>
      </c>
      <c r="B617">
        <v>72</v>
      </c>
      <c r="C617">
        <v>0.44659959483636458</v>
      </c>
      <c r="D617">
        <f t="shared" si="27"/>
        <v>1.4925197286554175E-4</v>
      </c>
      <c r="E617">
        <f t="shared" si="28"/>
        <v>1.0746142046319006E-2</v>
      </c>
      <c r="F617">
        <f t="shared" si="29"/>
        <v>6.6655870610279023E-5</v>
      </c>
    </row>
    <row r="618" spans="1:6" x14ac:dyDescent="0.25">
      <c r="A618">
        <v>792850</v>
      </c>
      <c r="B618">
        <v>72</v>
      </c>
      <c r="C618">
        <v>0.6442108197930716</v>
      </c>
      <c r="D618">
        <f t="shared" si="27"/>
        <v>1.6440566053153678E-4</v>
      </c>
      <c r="E618">
        <f t="shared" si="28"/>
        <v>1.1837207558270649E-2</v>
      </c>
      <c r="F618">
        <f t="shared" si="29"/>
        <v>1.0591190534964274E-4</v>
      </c>
    </row>
    <row r="619" spans="1:6" x14ac:dyDescent="0.25">
      <c r="A619">
        <v>964602</v>
      </c>
      <c r="B619">
        <v>84</v>
      </c>
      <c r="C619">
        <v>5.1377144922950549E-2</v>
      </c>
      <c r="D619">
        <f t="shared" si="27"/>
        <v>2.0002021688849271E-4</v>
      </c>
      <c r="E619">
        <f t="shared" si="28"/>
        <v>1.6801698218633386E-2</v>
      </c>
      <c r="F619">
        <f t="shared" si="29"/>
        <v>1.0276467670600091E-5</v>
      </c>
    </row>
    <row r="620" spans="1:6" x14ac:dyDescent="0.25">
      <c r="A620">
        <v>1025319</v>
      </c>
      <c r="B620">
        <v>84</v>
      </c>
      <c r="C620">
        <v>0.88134428974112011</v>
      </c>
      <c r="D620">
        <f t="shared" si="27"/>
        <v>2.1261051579811411E-4</v>
      </c>
      <c r="E620">
        <f t="shared" si="28"/>
        <v>1.7859283327041585E-2</v>
      </c>
      <c r="F620">
        <f t="shared" si="29"/>
        <v>1.8738306403758207E-4</v>
      </c>
    </row>
    <row r="621" spans="1:6" x14ac:dyDescent="0.25">
      <c r="A621">
        <v>1272341</v>
      </c>
      <c r="B621">
        <v>60</v>
      </c>
      <c r="C621">
        <v>0.84182204474977862</v>
      </c>
      <c r="D621">
        <f t="shared" si="27"/>
        <v>2.6383308636735326E-4</v>
      </c>
      <c r="E621">
        <f t="shared" si="28"/>
        <v>1.5829985182041196E-2</v>
      </c>
      <c r="F621">
        <f t="shared" si="29"/>
        <v>2.2210050823841026E-4</v>
      </c>
    </row>
    <row r="622" spans="1:6" x14ac:dyDescent="0.25">
      <c r="A622">
        <v>550881</v>
      </c>
      <c r="B622">
        <v>36</v>
      </c>
      <c r="C622">
        <v>-1.532791420175186</v>
      </c>
      <c r="D622">
        <f t="shared" si="27"/>
        <v>1.1423088185567701E-4</v>
      </c>
      <c r="E622">
        <f t="shared" si="28"/>
        <v>4.1123117468043723E-3</v>
      </c>
      <c r="F622">
        <f t="shared" si="29"/>
        <v>-1.7509211562742705E-4</v>
      </c>
    </row>
    <row r="623" spans="1:6" x14ac:dyDescent="0.25">
      <c r="A623">
        <v>1815303</v>
      </c>
      <c r="B623">
        <v>84</v>
      </c>
      <c r="C623">
        <v>0.68373306478441309</v>
      </c>
      <c r="D623">
        <f t="shared" si="27"/>
        <v>3.7642188154112422E-4</v>
      </c>
      <c r="E623">
        <f t="shared" si="28"/>
        <v>3.1619438049454433E-2</v>
      </c>
      <c r="F623">
        <f t="shared" si="29"/>
        <v>2.5737208671802817E-4</v>
      </c>
    </row>
    <row r="624" spans="1:6" x14ac:dyDescent="0.25">
      <c r="A624">
        <v>1160639</v>
      </c>
      <c r="B624">
        <v>84</v>
      </c>
      <c r="C624">
        <v>0.60468857480173022</v>
      </c>
      <c r="D624">
        <f t="shared" si="27"/>
        <v>2.4067051956065121E-4</v>
      </c>
      <c r="E624">
        <f t="shared" si="28"/>
        <v>2.02163236430947E-2</v>
      </c>
      <c r="F624">
        <f t="shared" si="29"/>
        <v>1.4553071346992211E-4</v>
      </c>
    </row>
    <row r="625" spans="1:6" x14ac:dyDescent="0.25">
      <c r="A625">
        <v>706661</v>
      </c>
      <c r="B625">
        <v>84</v>
      </c>
      <c r="C625">
        <v>0.32803285986234038</v>
      </c>
      <c r="D625">
        <f t="shared" si="27"/>
        <v>1.4653347856073194E-4</v>
      </c>
      <c r="E625">
        <f t="shared" si="28"/>
        <v>1.2308812199101482E-2</v>
      </c>
      <c r="F625">
        <f t="shared" si="29"/>
        <v>4.8067796037853838E-5</v>
      </c>
    </row>
    <row r="626" spans="1:6" x14ac:dyDescent="0.25">
      <c r="A626">
        <v>953095</v>
      </c>
      <c r="B626">
        <v>84</v>
      </c>
      <c r="C626">
        <v>0.16994387989697479</v>
      </c>
      <c r="D626">
        <f t="shared" si="27"/>
        <v>1.9763412123895448E-4</v>
      </c>
      <c r="E626">
        <f t="shared" si="28"/>
        <v>1.6601266184072178E-2</v>
      </c>
      <c r="F626">
        <f t="shared" si="29"/>
        <v>3.3586709363377032E-5</v>
      </c>
    </row>
    <row r="627" spans="1:6" x14ac:dyDescent="0.25">
      <c r="A627">
        <v>597685</v>
      </c>
      <c r="B627">
        <v>84</v>
      </c>
      <c r="C627">
        <v>0.46641292621766878</v>
      </c>
      <c r="D627">
        <f t="shared" si="27"/>
        <v>1.239361760923145E-4</v>
      </c>
      <c r="E627">
        <f t="shared" si="28"/>
        <v>1.0410638791754419E-2</v>
      </c>
      <c r="F627">
        <f t="shared" si="29"/>
        <v>5.7805434555444688E-5</v>
      </c>
    </row>
    <row r="628" spans="1:6" x14ac:dyDescent="0.25">
      <c r="A628">
        <v>527300</v>
      </c>
      <c r="B628">
        <v>60</v>
      </c>
      <c r="C628">
        <v>-0.2648008150077798</v>
      </c>
      <c r="D628">
        <f t="shared" si="27"/>
        <v>1.0934111723312019E-4</v>
      </c>
      <c r="E628">
        <f t="shared" si="28"/>
        <v>6.5604670339872119E-3</v>
      </c>
      <c r="F628">
        <f t="shared" si="29"/>
        <v>-2.8953616957191426E-5</v>
      </c>
    </row>
    <row r="629" spans="1:6" x14ac:dyDescent="0.25">
      <c r="A629">
        <v>1503956</v>
      </c>
      <c r="B629">
        <v>84</v>
      </c>
      <c r="C629">
        <v>0.14435761323427579</v>
      </c>
      <c r="D629">
        <f t="shared" si="27"/>
        <v>3.1186085588745402E-4</v>
      </c>
      <c r="E629">
        <f t="shared" si="28"/>
        <v>2.6196311894546138E-2</v>
      </c>
      <c r="F629">
        <f t="shared" si="29"/>
        <v>4.5019488817111311E-5</v>
      </c>
    </row>
    <row r="630" spans="1:6" x14ac:dyDescent="0.25">
      <c r="A630">
        <v>619194</v>
      </c>
      <c r="B630">
        <v>60</v>
      </c>
      <c r="C630">
        <v>5.1377144922950549E-2</v>
      </c>
      <c r="D630">
        <f t="shared" si="27"/>
        <v>1.2839629005128889E-4</v>
      </c>
      <c r="E630">
        <f t="shared" si="28"/>
        <v>7.7037774030773339E-3</v>
      </c>
      <c r="F630">
        <f t="shared" si="29"/>
        <v>6.5966348015342635E-6</v>
      </c>
    </row>
    <row r="631" spans="1:6" x14ac:dyDescent="0.25">
      <c r="A631">
        <v>561662</v>
      </c>
      <c r="B631">
        <v>72</v>
      </c>
      <c r="C631">
        <v>0.72325530977575447</v>
      </c>
      <c r="D631">
        <f t="shared" si="27"/>
        <v>1.1646643388467429E-4</v>
      </c>
      <c r="E631">
        <f t="shared" si="28"/>
        <v>8.3855832396965493E-3</v>
      </c>
      <c r="F631">
        <f t="shared" si="29"/>
        <v>8.4234966717737524E-5</v>
      </c>
    </row>
    <row r="632" spans="1:6" x14ac:dyDescent="0.25">
      <c r="A632">
        <v>259412</v>
      </c>
      <c r="B632">
        <v>24</v>
      </c>
      <c r="C632">
        <v>-4.4146365390986242</v>
      </c>
      <c r="D632">
        <f t="shared" si="27"/>
        <v>5.3791765415661246E-5</v>
      </c>
      <c r="E632">
        <f t="shared" si="28"/>
        <v>1.2910023699758699E-3</v>
      </c>
      <c r="F632">
        <f t="shared" si="29"/>
        <v>-2.3747109310659983E-4</v>
      </c>
    </row>
    <row r="633" spans="1:6" x14ac:dyDescent="0.25">
      <c r="A633">
        <v>2839052</v>
      </c>
      <c r="B633">
        <v>12</v>
      </c>
      <c r="C633">
        <v>-1.173812449808632</v>
      </c>
      <c r="D633">
        <f t="shared" si="27"/>
        <v>5.8870684157580951E-4</v>
      </c>
      <c r="E633">
        <f t="shared" si="28"/>
        <v>7.0644820989097142E-3</v>
      </c>
      <c r="F633">
        <f t="shared" si="29"/>
        <v>-6.9103141992920311E-4</v>
      </c>
    </row>
    <row r="634" spans="1:6" x14ac:dyDescent="0.25">
      <c r="A634">
        <v>532749</v>
      </c>
      <c r="B634">
        <v>48</v>
      </c>
      <c r="C634">
        <v>-0.39847176635014508</v>
      </c>
      <c r="D634">
        <f t="shared" si="27"/>
        <v>1.1047102382861284E-4</v>
      </c>
      <c r="E634">
        <f t="shared" si="28"/>
        <v>5.3026091437734166E-3</v>
      </c>
      <c r="F634">
        <f t="shared" si="29"/>
        <v>-4.4019583995496323E-5</v>
      </c>
    </row>
    <row r="635" spans="1:6" x14ac:dyDescent="0.25">
      <c r="A635">
        <v>1288836</v>
      </c>
      <c r="B635">
        <v>48</v>
      </c>
      <c r="C635">
        <v>-0.1067118350424142</v>
      </c>
      <c r="D635">
        <f t="shared" si="27"/>
        <v>2.6725349548694424E-4</v>
      </c>
      <c r="E635">
        <f t="shared" si="28"/>
        <v>1.2828167783373323E-2</v>
      </c>
      <c r="F635">
        <f t="shared" si="29"/>
        <v>-2.8519110924911383E-5</v>
      </c>
    </row>
    <row r="636" spans="1:6" x14ac:dyDescent="0.25">
      <c r="A636">
        <v>574731</v>
      </c>
      <c r="B636">
        <v>60</v>
      </c>
      <c r="C636">
        <v>1.316088984645875</v>
      </c>
      <c r="D636">
        <f t="shared" si="27"/>
        <v>1.1917642641477034E-4</v>
      </c>
      <c r="E636">
        <f t="shared" si="28"/>
        <v>7.1505855848862203E-3</v>
      </c>
      <c r="F636">
        <f t="shared" si="29"/>
        <v>1.5684678203393894E-4</v>
      </c>
    </row>
    <row r="637" spans="1:6" x14ac:dyDescent="0.25">
      <c r="A637">
        <v>758746</v>
      </c>
      <c r="B637">
        <v>84</v>
      </c>
      <c r="C637">
        <v>-0.1067118350424142</v>
      </c>
      <c r="D637">
        <f t="shared" si="27"/>
        <v>1.5733384285257162E-4</v>
      </c>
      <c r="E637">
        <f t="shared" si="28"/>
        <v>1.3216042799616017E-2</v>
      </c>
      <c r="F637">
        <f t="shared" si="29"/>
        <v>-1.6789383085072742E-5</v>
      </c>
    </row>
    <row r="638" spans="1:6" x14ac:dyDescent="0.25">
      <c r="A638">
        <v>831735</v>
      </c>
      <c r="B638">
        <v>84</v>
      </c>
      <c r="C638">
        <v>0.3620445577567844</v>
      </c>
      <c r="D638">
        <f t="shared" si="27"/>
        <v>1.7246886808626821E-4</v>
      </c>
      <c r="E638">
        <f t="shared" si="28"/>
        <v>1.448738491924653E-2</v>
      </c>
      <c r="F638">
        <f t="shared" si="29"/>
        <v>6.2441415073106156E-5</v>
      </c>
    </row>
    <row r="639" spans="1:6" x14ac:dyDescent="0.25">
      <c r="A639">
        <v>534488</v>
      </c>
      <c r="B639">
        <v>72</v>
      </c>
      <c r="C639">
        <v>0.80229979975843724</v>
      </c>
      <c r="D639">
        <f t="shared" si="27"/>
        <v>1.1083162349269097E-4</v>
      </c>
      <c r="E639">
        <f t="shared" si="28"/>
        <v>7.9798768914737493E-3</v>
      </c>
      <c r="F639">
        <f t="shared" si="29"/>
        <v>8.892018933508847E-5</v>
      </c>
    </row>
    <row r="640" spans="1:6" x14ac:dyDescent="0.25">
      <c r="A640">
        <v>640713</v>
      </c>
      <c r="B640">
        <v>48</v>
      </c>
      <c r="C640">
        <v>-0.1067118350424142</v>
      </c>
      <c r="D640">
        <f t="shared" si="27"/>
        <v>1.3285847761385197E-4</v>
      </c>
      <c r="E640">
        <f t="shared" si="28"/>
        <v>6.3772069254648947E-3</v>
      </c>
      <c r="F640">
        <f t="shared" si="29"/>
        <v>-1.4177571947115652E-5</v>
      </c>
    </row>
    <row r="641" spans="1:6" x14ac:dyDescent="0.25">
      <c r="A641">
        <v>337591</v>
      </c>
      <c r="B641">
        <v>84</v>
      </c>
      <c r="C641">
        <v>0.56516632981038883</v>
      </c>
      <c r="D641">
        <f t="shared" si="27"/>
        <v>7.0002990911902674E-5</v>
      </c>
      <c r="E641">
        <f t="shared" si="28"/>
        <v>5.8802512365998243E-3</v>
      </c>
      <c r="F641">
        <f t="shared" si="29"/>
        <v>3.9563333449430042E-5</v>
      </c>
    </row>
    <row r="642" spans="1:6" x14ac:dyDescent="0.25">
      <c r="A642">
        <v>1217760</v>
      </c>
      <c r="B642">
        <v>84</v>
      </c>
      <c r="C642">
        <v>0.16994387989697479</v>
      </c>
      <c r="D642">
        <f t="shared" si="27"/>
        <v>2.5251515061976951E-4</v>
      </c>
      <c r="E642">
        <f t="shared" si="28"/>
        <v>2.1211272652060638E-2</v>
      </c>
      <c r="F642">
        <f t="shared" si="29"/>
        <v>4.2913404429092613E-5</v>
      </c>
    </row>
    <row r="643" spans="1:6" x14ac:dyDescent="0.25">
      <c r="A643">
        <v>1159245</v>
      </c>
      <c r="B643">
        <v>48</v>
      </c>
      <c r="C643">
        <v>0.52564408481904745</v>
      </c>
      <c r="D643">
        <f t="shared" ref="D643:D706" si="30">A643/SUM($A$2:$A$5739)</f>
        <v>2.4038145922038388E-4</v>
      </c>
      <c r="E643">
        <f t="shared" ref="E643:E706" si="31">B643*D643</f>
        <v>1.1538310042578426E-2</v>
      </c>
      <c r="F643">
        <f t="shared" ref="F643:F706" si="32">C643*D643</f>
        <v>1.2635509213936586E-4</v>
      </c>
    </row>
    <row r="644" spans="1:6" x14ac:dyDescent="0.25">
      <c r="A644">
        <v>495948</v>
      </c>
      <c r="B644">
        <v>36</v>
      </c>
      <c r="C644">
        <v>-1.370265277764642</v>
      </c>
      <c r="D644">
        <f t="shared" si="30"/>
        <v>1.0283995526177033E-4</v>
      </c>
      <c r="E644">
        <f t="shared" si="31"/>
        <v>3.702238389423732E-3</v>
      </c>
      <c r="F644">
        <f t="shared" si="32"/>
        <v>-1.4091801986207308E-4</v>
      </c>
    </row>
    <row r="645" spans="1:6" x14ac:dyDescent="0.25">
      <c r="A645">
        <v>498818</v>
      </c>
      <c r="B645">
        <v>84</v>
      </c>
      <c r="C645">
        <v>-0.46241203996448682</v>
      </c>
      <c r="D645">
        <f t="shared" si="30"/>
        <v>1.0343507949173251E-4</v>
      </c>
      <c r="E645">
        <f t="shared" si="31"/>
        <v>8.6885466773055312E-3</v>
      </c>
      <c r="F645">
        <f t="shared" si="32"/>
        <v>-4.7829626111660882E-5</v>
      </c>
    </row>
    <row r="646" spans="1:6" x14ac:dyDescent="0.25">
      <c r="A646">
        <v>727448</v>
      </c>
      <c r="B646">
        <v>60</v>
      </c>
      <c r="C646">
        <v>-0.6544688086101107</v>
      </c>
      <c r="D646">
        <f t="shared" si="30"/>
        <v>1.5084387834060083E-4</v>
      </c>
      <c r="E646">
        <f t="shared" si="31"/>
        <v>9.0506327004360506E-3</v>
      </c>
      <c r="F646">
        <f t="shared" si="32"/>
        <v>-9.8722613343701506E-5</v>
      </c>
    </row>
    <row r="647" spans="1:6" x14ac:dyDescent="0.25">
      <c r="A647">
        <v>1252403</v>
      </c>
      <c r="B647">
        <v>60</v>
      </c>
      <c r="C647">
        <v>0.80229979975843724</v>
      </c>
      <c r="D647">
        <f t="shared" si="30"/>
        <v>2.5969873553216658E-4</v>
      </c>
      <c r="E647">
        <f t="shared" si="31"/>
        <v>1.5581924131929995E-2</v>
      </c>
      <c r="F647">
        <f t="shared" si="32"/>
        <v>2.0835624351497658E-4</v>
      </c>
    </row>
    <row r="648" spans="1:6" x14ac:dyDescent="0.25">
      <c r="A648">
        <v>577421</v>
      </c>
      <c r="B648">
        <v>48</v>
      </c>
      <c r="C648">
        <v>-0.61763605239043007</v>
      </c>
      <c r="D648">
        <f t="shared" si="30"/>
        <v>1.1973422578013558E-4</v>
      </c>
      <c r="E648">
        <f t="shared" si="31"/>
        <v>5.7472428374465076E-3</v>
      </c>
      <c r="F648">
        <f t="shared" si="32"/>
        <v>-7.395217454686741E-5</v>
      </c>
    </row>
    <row r="649" spans="1:6" x14ac:dyDescent="0.25">
      <c r="A649">
        <v>347823</v>
      </c>
      <c r="B649">
        <v>84</v>
      </c>
      <c r="C649">
        <v>-0.73906775490387622</v>
      </c>
      <c r="D649">
        <f t="shared" si="30"/>
        <v>7.2124702103879324E-5</v>
      </c>
      <c r="E649">
        <f t="shared" si="31"/>
        <v>6.0584749767258628E-3</v>
      </c>
      <c r="F649">
        <f t="shared" si="32"/>
        <v>-5.3305041657024969E-5</v>
      </c>
    </row>
    <row r="650" spans="1:6" x14ac:dyDescent="0.25">
      <c r="A650">
        <v>616184</v>
      </c>
      <c r="B650">
        <v>60</v>
      </c>
      <c r="C650">
        <v>5.1377144922950549E-2</v>
      </c>
      <c r="D650">
        <f t="shared" si="30"/>
        <v>1.2777213537108466E-4</v>
      </c>
      <c r="E650">
        <f t="shared" si="31"/>
        <v>7.6663281222650792E-3</v>
      </c>
      <c r="F650">
        <f t="shared" si="32"/>
        <v>6.5645675160750727E-6</v>
      </c>
    </row>
    <row r="651" spans="1:6" x14ac:dyDescent="0.25">
      <c r="A651">
        <v>713282</v>
      </c>
      <c r="B651">
        <v>84</v>
      </c>
      <c r="C651">
        <v>0.48612183982770601</v>
      </c>
      <c r="D651">
        <f t="shared" si="30"/>
        <v>1.4790641149682238E-4</v>
      </c>
      <c r="E651">
        <f t="shared" si="31"/>
        <v>1.242413856573308E-2</v>
      </c>
      <c r="F651">
        <f t="shared" si="32"/>
        <v>7.1900536879149061E-5</v>
      </c>
    </row>
    <row r="652" spans="1:6" x14ac:dyDescent="0.25">
      <c r="A652">
        <v>454780</v>
      </c>
      <c r="B652">
        <v>72</v>
      </c>
      <c r="C652">
        <v>0.48612183982770601</v>
      </c>
      <c r="D652">
        <f t="shared" si="30"/>
        <v>9.4303344007734498E-5</v>
      </c>
      <c r="E652">
        <f t="shared" si="31"/>
        <v>6.789840768556884E-3</v>
      </c>
      <c r="F652">
        <f t="shared" si="32"/>
        <v>4.5842915090944968E-5</v>
      </c>
    </row>
    <row r="653" spans="1:6" x14ac:dyDescent="0.25">
      <c r="A653">
        <v>429408</v>
      </c>
      <c r="B653">
        <v>84</v>
      </c>
      <c r="C653">
        <v>1.118477759689168</v>
      </c>
      <c r="D653">
        <f t="shared" si="30"/>
        <v>8.9042196982438233E-5</v>
      </c>
      <c r="E653">
        <f t="shared" si="31"/>
        <v>7.4795445465248118E-3</v>
      </c>
      <c r="F653">
        <f t="shared" si="32"/>
        <v>9.9591716998719107E-5</v>
      </c>
    </row>
    <row r="654" spans="1:6" x14ac:dyDescent="0.25">
      <c r="A654">
        <v>981311</v>
      </c>
      <c r="B654">
        <v>72</v>
      </c>
      <c r="C654">
        <v>0.76277755476709586</v>
      </c>
      <c r="D654">
        <f t="shared" si="30"/>
        <v>2.0348500112488225E-4</v>
      </c>
      <c r="E654">
        <f t="shared" si="31"/>
        <v>1.4650920080991522E-2</v>
      </c>
      <c r="F654">
        <f t="shared" si="32"/>
        <v>1.5521379158981742E-4</v>
      </c>
    </row>
    <row r="655" spans="1:6" x14ac:dyDescent="0.25">
      <c r="A655">
        <v>461537</v>
      </c>
      <c r="B655">
        <v>84</v>
      </c>
      <c r="C655">
        <v>0.72325530977575447</v>
      </c>
      <c r="D655">
        <f t="shared" si="30"/>
        <v>9.570447795263151E-5</v>
      </c>
      <c r="E655">
        <f t="shared" si="31"/>
        <v>8.0391761480210471E-3</v>
      </c>
      <c r="F655">
        <f t="shared" si="32"/>
        <v>6.9218771848557372E-5</v>
      </c>
    </row>
    <row r="656" spans="1:6" x14ac:dyDescent="0.25">
      <c r="A656">
        <v>670209</v>
      </c>
      <c r="B656">
        <v>72</v>
      </c>
      <c r="C656">
        <v>0.92086653473246149</v>
      </c>
      <c r="D656">
        <f t="shared" si="30"/>
        <v>1.389747787591357E-4</v>
      </c>
      <c r="E656">
        <f t="shared" si="31"/>
        <v>1.0006184070657771E-2</v>
      </c>
      <c r="F656">
        <f t="shared" si="32"/>
        <v>1.2797722293113578E-4</v>
      </c>
    </row>
    <row r="657" spans="1:6" x14ac:dyDescent="0.25">
      <c r="A657">
        <v>232851</v>
      </c>
      <c r="B657">
        <v>48</v>
      </c>
      <c r="C657">
        <v>-4.2974163270114554</v>
      </c>
      <c r="D657">
        <f t="shared" si="30"/>
        <v>4.8284066923666357E-5</v>
      </c>
      <c r="E657">
        <f t="shared" si="31"/>
        <v>2.3176352123359849E-3</v>
      </c>
      <c r="F657">
        <f t="shared" si="32"/>
        <v>-2.0749673753227757E-4</v>
      </c>
    </row>
    <row r="658" spans="1:6" x14ac:dyDescent="0.25">
      <c r="A658">
        <v>1021009</v>
      </c>
      <c r="B658">
        <v>72</v>
      </c>
      <c r="C658">
        <v>1.039433269706485</v>
      </c>
      <c r="D658">
        <f t="shared" si="30"/>
        <v>2.1171679265137648E-4</v>
      </c>
      <c r="E658">
        <f t="shared" si="31"/>
        <v>1.5243609070899106E-2</v>
      </c>
      <c r="F658">
        <f t="shared" si="32"/>
        <v>2.2006547803739016E-4</v>
      </c>
    </row>
    <row r="659" spans="1:6" x14ac:dyDescent="0.25">
      <c r="A659">
        <v>682284</v>
      </c>
      <c r="B659">
        <v>84</v>
      </c>
      <c r="C659">
        <v>-0.83555404395715793</v>
      </c>
      <c r="D659">
        <f t="shared" si="30"/>
        <v>1.4147865509251314E-4</v>
      </c>
      <c r="E659">
        <f t="shared" si="31"/>
        <v>1.1884207027771104E-2</v>
      </c>
      <c r="F659">
        <f t="shared" si="32"/>
        <v>-1.1821306239616931E-4</v>
      </c>
    </row>
    <row r="660" spans="1:6" x14ac:dyDescent="0.25">
      <c r="A660">
        <v>775829</v>
      </c>
      <c r="B660">
        <v>72</v>
      </c>
      <c r="C660">
        <v>0.80229979975843724</v>
      </c>
      <c r="D660">
        <f t="shared" si="30"/>
        <v>1.6087617986317924E-4</v>
      </c>
      <c r="E660">
        <f t="shared" si="31"/>
        <v>1.1583084950148904E-2</v>
      </c>
      <c r="F660">
        <f t="shared" si="32"/>
        <v>1.2907092689013104E-4</v>
      </c>
    </row>
    <row r="661" spans="1:6" x14ac:dyDescent="0.25">
      <c r="A661">
        <v>442353</v>
      </c>
      <c r="B661">
        <v>72</v>
      </c>
      <c r="C661">
        <v>-0.54145652994716964</v>
      </c>
      <c r="D661">
        <f t="shared" si="30"/>
        <v>9.1726476828034165E-5</v>
      </c>
      <c r="E661">
        <f t="shared" si="31"/>
        <v>6.60430633161846E-3</v>
      </c>
      <c r="F661">
        <f t="shared" si="32"/>
        <v>-4.9665899847586845E-5</v>
      </c>
    </row>
    <row r="662" spans="1:6" x14ac:dyDescent="0.25">
      <c r="A662">
        <v>626557</v>
      </c>
      <c r="B662">
        <v>84</v>
      </c>
      <c r="C662">
        <v>-0.28178735733832372</v>
      </c>
      <c r="D662">
        <f t="shared" si="30"/>
        <v>1.2992308437366221E-4</v>
      </c>
      <c r="E662">
        <f t="shared" si="31"/>
        <v>1.0913539087387627E-2</v>
      </c>
      <c r="F662">
        <f t="shared" si="32"/>
        <v>-3.6610682602898335E-5</v>
      </c>
    </row>
    <row r="663" spans="1:6" x14ac:dyDescent="0.25">
      <c r="A663">
        <v>1267546</v>
      </c>
      <c r="B663">
        <v>72</v>
      </c>
      <c r="C663">
        <v>-1.0339192347815651</v>
      </c>
      <c r="D663">
        <f t="shared" si="30"/>
        <v>2.6283879344656284E-4</v>
      </c>
      <c r="E663">
        <f t="shared" si="31"/>
        <v>1.8924393128152524E-2</v>
      </c>
      <c r="F663">
        <f t="shared" si="32"/>
        <v>-2.717540841911801E-4</v>
      </c>
    </row>
    <row r="664" spans="1:6" x14ac:dyDescent="0.25">
      <c r="A664">
        <v>448073</v>
      </c>
      <c r="B664">
        <v>24</v>
      </c>
      <c r="C664">
        <v>-0.50193428495582826</v>
      </c>
      <c r="D664">
        <f t="shared" si="30"/>
        <v>9.2912578080781087E-5</v>
      </c>
      <c r="E664">
        <f t="shared" si="31"/>
        <v>2.2299018739387463E-3</v>
      </c>
      <c r="F664">
        <f t="shared" si="32"/>
        <v>-4.6636008442379417E-5</v>
      </c>
    </row>
    <row r="665" spans="1:6" x14ac:dyDescent="0.25">
      <c r="A665">
        <v>2366972</v>
      </c>
      <c r="B665">
        <v>29</v>
      </c>
      <c r="C665">
        <v>-4.4146365390986242</v>
      </c>
      <c r="D665">
        <f t="shared" si="30"/>
        <v>4.9081616335959217E-4</v>
      </c>
      <c r="E665">
        <f t="shared" si="31"/>
        <v>1.4233668737428172E-2</v>
      </c>
      <c r="F665">
        <f t="shared" si="32"/>
        <v>-2.1667749687474549E-3</v>
      </c>
    </row>
    <row r="666" spans="1:6" x14ac:dyDescent="0.25">
      <c r="A666">
        <v>567841</v>
      </c>
      <c r="B666">
        <v>84</v>
      </c>
      <c r="C666">
        <v>0.24197202524859021</v>
      </c>
      <c r="D666">
        <f t="shared" si="30"/>
        <v>1.1774771354214338E-4</v>
      </c>
      <c r="E666">
        <f t="shared" si="31"/>
        <v>9.8908079375400436E-3</v>
      </c>
      <c r="F666">
        <f t="shared" si="32"/>
        <v>2.8491652714183286E-5</v>
      </c>
    </row>
    <row r="667" spans="1:6" x14ac:dyDescent="0.25">
      <c r="A667">
        <v>986724</v>
      </c>
      <c r="B667">
        <v>84</v>
      </c>
      <c r="C667">
        <v>0.66818604118318858</v>
      </c>
      <c r="D667">
        <f t="shared" si="30"/>
        <v>2.0460744274745552E-4</v>
      </c>
      <c r="E667">
        <f t="shared" si="31"/>
        <v>1.7187025190786263E-2</v>
      </c>
      <c r="F667">
        <f t="shared" si="32"/>
        <v>1.3671583716603821E-4</v>
      </c>
    </row>
    <row r="668" spans="1:6" x14ac:dyDescent="0.25">
      <c r="A668">
        <v>601729</v>
      </c>
      <c r="B668">
        <v>60</v>
      </c>
      <c r="C668">
        <v>6.6492427519889527E-2</v>
      </c>
      <c r="D668">
        <f t="shared" si="30"/>
        <v>1.2477474138359224E-4</v>
      </c>
      <c r="E668">
        <f t="shared" si="31"/>
        <v>7.4864844830155337E-3</v>
      </c>
      <c r="F668">
        <f t="shared" si="32"/>
        <v>8.2965754477614664E-6</v>
      </c>
    </row>
    <row r="669" spans="1:6" x14ac:dyDescent="0.25">
      <c r="A669">
        <v>541606</v>
      </c>
      <c r="B669">
        <v>36</v>
      </c>
      <c r="C669">
        <v>-3.177378826858936</v>
      </c>
      <c r="D669">
        <f t="shared" si="30"/>
        <v>1.1230761452714072E-4</v>
      </c>
      <c r="E669">
        <f t="shared" si="31"/>
        <v>4.0430741229770658E-3</v>
      </c>
      <c r="F669">
        <f t="shared" si="32"/>
        <v>-3.5684383649357197E-4</v>
      </c>
    </row>
    <row r="670" spans="1:6" x14ac:dyDescent="0.25">
      <c r="A670">
        <v>851001</v>
      </c>
      <c r="B670">
        <v>36</v>
      </c>
      <c r="C670">
        <v>-2.5536427086300848</v>
      </c>
      <c r="D670">
        <f t="shared" si="30"/>
        <v>1.7646387276029304E-4</v>
      </c>
      <c r="E670">
        <f t="shared" si="31"/>
        <v>6.3526994193705494E-3</v>
      </c>
      <c r="F670">
        <f t="shared" si="32"/>
        <v>-4.5062568201094936E-4</v>
      </c>
    </row>
    <row r="671" spans="1:6" x14ac:dyDescent="0.25">
      <c r="A671">
        <v>589757</v>
      </c>
      <c r="B671">
        <v>72</v>
      </c>
      <c r="C671">
        <v>0.80229979975843724</v>
      </c>
      <c r="D671">
        <f t="shared" si="30"/>
        <v>1.2229222316717859E-4</v>
      </c>
      <c r="E671">
        <f t="shared" si="31"/>
        <v>8.8050400680368575E-3</v>
      </c>
      <c r="F671">
        <f t="shared" si="32"/>
        <v>9.8115026159041504E-5</v>
      </c>
    </row>
    <row r="672" spans="1:6" x14ac:dyDescent="0.25">
      <c r="A672">
        <v>712827</v>
      </c>
      <c r="B672">
        <v>84</v>
      </c>
      <c r="C672">
        <v>0.25519972542474201</v>
      </c>
      <c r="D672">
        <f t="shared" si="30"/>
        <v>1.4781206253353568E-4</v>
      </c>
      <c r="E672">
        <f t="shared" si="31"/>
        <v>1.2416213252816997E-2</v>
      </c>
      <c r="F672">
        <f t="shared" si="32"/>
        <v>3.7721597773023105E-5</v>
      </c>
    </row>
    <row r="673" spans="1:6" x14ac:dyDescent="0.25">
      <c r="A673">
        <v>777489</v>
      </c>
      <c r="B673">
        <v>60</v>
      </c>
      <c r="C673">
        <v>-7.8897764153067803E-4</v>
      </c>
      <c r="D673">
        <f t="shared" si="30"/>
        <v>1.6122039805890648E-4</v>
      </c>
      <c r="E673">
        <f t="shared" si="31"/>
        <v>9.6732238835343896E-3</v>
      </c>
      <c r="F673">
        <f t="shared" si="32"/>
        <v>-1.2719928942715315E-7</v>
      </c>
    </row>
    <row r="674" spans="1:6" x14ac:dyDescent="0.25">
      <c r="A674">
        <v>1582473</v>
      </c>
      <c r="B674">
        <v>84</v>
      </c>
      <c r="C674">
        <v>0.16994387989697479</v>
      </c>
      <c r="D674">
        <f t="shared" si="30"/>
        <v>3.2814216918499416E-4</v>
      </c>
      <c r="E674">
        <f t="shared" si="31"/>
        <v>2.7563942211539509E-2</v>
      </c>
      <c r="F674">
        <f t="shared" si="32"/>
        <v>5.5765753389107433E-5</v>
      </c>
    </row>
    <row r="675" spans="1:6" x14ac:dyDescent="0.25">
      <c r="A675">
        <v>801948</v>
      </c>
      <c r="B675">
        <v>72</v>
      </c>
      <c r="C675">
        <v>0.68373306478441309</v>
      </c>
      <c r="D675">
        <f t="shared" si="30"/>
        <v>1.6629222507655276E-4</v>
      </c>
      <c r="E675">
        <f t="shared" si="31"/>
        <v>1.1973040205511799E-2</v>
      </c>
      <c r="F675">
        <f t="shared" si="32"/>
        <v>1.1369949270141085E-4</v>
      </c>
    </row>
    <row r="676" spans="1:6" x14ac:dyDescent="0.25">
      <c r="A676">
        <v>1129216</v>
      </c>
      <c r="B676">
        <v>84</v>
      </c>
      <c r="C676">
        <v>0.4070773498450232</v>
      </c>
      <c r="D676">
        <f t="shared" si="30"/>
        <v>2.3415463500382145E-4</v>
      </c>
      <c r="E676">
        <f t="shared" si="31"/>
        <v>1.9668989340321002E-2</v>
      </c>
      <c r="F676">
        <f t="shared" si="32"/>
        <v>9.5319048271284336E-5</v>
      </c>
    </row>
    <row r="677" spans="1:6" x14ac:dyDescent="0.25">
      <c r="A677">
        <v>562609</v>
      </c>
      <c r="B677">
        <v>84</v>
      </c>
      <c r="C677">
        <v>0.23880823001478779</v>
      </c>
      <c r="D677">
        <f t="shared" si="30"/>
        <v>1.1666280414452593E-4</v>
      </c>
      <c r="E677">
        <f t="shared" si="31"/>
        <v>9.7996755481401781E-3</v>
      </c>
      <c r="F677">
        <f t="shared" si="32"/>
        <v>2.7860037766316086E-5</v>
      </c>
    </row>
    <row r="678" spans="1:6" x14ac:dyDescent="0.25">
      <c r="A678">
        <v>572676</v>
      </c>
      <c r="B678">
        <v>48</v>
      </c>
      <c r="C678">
        <v>-0.46241203996448682</v>
      </c>
      <c r="D678">
        <f t="shared" si="30"/>
        <v>1.1875030087728871E-4</v>
      </c>
      <c r="E678">
        <f t="shared" si="31"/>
        <v>5.700014442109858E-3</v>
      </c>
      <c r="F678">
        <f t="shared" si="32"/>
        <v>-5.4911568875063663E-5</v>
      </c>
    </row>
    <row r="679" spans="1:6" x14ac:dyDescent="0.25">
      <c r="A679">
        <v>719113</v>
      </c>
      <c r="B679">
        <v>84</v>
      </c>
      <c r="C679">
        <v>0.52564408481904745</v>
      </c>
      <c r="D679">
        <f t="shared" si="30"/>
        <v>1.4911552974940408E-4</v>
      </c>
      <c r="E679">
        <f t="shared" si="31"/>
        <v>1.2525704498949942E-2</v>
      </c>
      <c r="F679">
        <f t="shared" si="32"/>
        <v>7.8381696167432953E-5</v>
      </c>
    </row>
    <row r="680" spans="1:6" x14ac:dyDescent="0.25">
      <c r="A680">
        <v>1191567</v>
      </c>
      <c r="B680">
        <v>12</v>
      </c>
      <c r="C680">
        <v>-0.38336754998180411</v>
      </c>
      <c r="D680">
        <f t="shared" si="30"/>
        <v>2.4708376073983944E-4</v>
      </c>
      <c r="E680">
        <f t="shared" si="31"/>
        <v>2.9650051288780733E-3</v>
      </c>
      <c r="F680">
        <f t="shared" si="32"/>
        <v>-9.4723895995122532E-5</v>
      </c>
    </row>
    <row r="681" spans="1:6" x14ac:dyDescent="0.25">
      <c r="A681">
        <v>967268</v>
      </c>
      <c r="B681">
        <v>60</v>
      </c>
      <c r="C681">
        <v>0.37492687303395678</v>
      </c>
      <c r="D681">
        <f t="shared" si="30"/>
        <v>2.0057303960524503E-4</v>
      </c>
      <c r="E681">
        <f t="shared" si="31"/>
        <v>1.2034382376314701E-2</v>
      </c>
      <c r="F681">
        <f t="shared" si="32"/>
        <v>7.5200222554110488E-5</v>
      </c>
    </row>
    <row r="682" spans="1:6" x14ac:dyDescent="0.25">
      <c r="A682">
        <v>960688</v>
      </c>
      <c r="B682">
        <v>84</v>
      </c>
      <c r="C682">
        <v>0.68373306478441309</v>
      </c>
      <c r="D682">
        <f t="shared" si="30"/>
        <v>1.9920860844386835E-4</v>
      </c>
      <c r="E682">
        <f t="shared" si="31"/>
        <v>1.6733523109284942E-2</v>
      </c>
      <c r="F682">
        <f t="shared" si="32"/>
        <v>1.3620551238276423E-4</v>
      </c>
    </row>
    <row r="683" spans="1:6" x14ac:dyDescent="0.25">
      <c r="A683">
        <v>876746</v>
      </c>
      <c r="B683">
        <v>84</v>
      </c>
      <c r="C683">
        <v>-0.31744851612748037</v>
      </c>
      <c r="D683">
        <f t="shared" si="30"/>
        <v>1.8180236519944851E-4</v>
      </c>
      <c r="E683">
        <f t="shared" si="31"/>
        <v>1.5271398676753676E-2</v>
      </c>
      <c r="F683">
        <f t="shared" si="32"/>
        <v>-5.7712891061031207E-5</v>
      </c>
    </row>
    <row r="684" spans="1:6" x14ac:dyDescent="0.25">
      <c r="A684">
        <v>685870</v>
      </c>
      <c r="B684">
        <v>24</v>
      </c>
      <c r="C684">
        <v>-2.2309601776186789</v>
      </c>
      <c r="D684">
        <f t="shared" si="30"/>
        <v>1.4222224933942756E-4</v>
      </c>
      <c r="E684">
        <f t="shared" si="31"/>
        <v>3.4133339841462612E-3</v>
      </c>
      <c r="F684">
        <f t="shared" si="32"/>
        <v>-3.1729217464761733E-4</v>
      </c>
    </row>
    <row r="685" spans="1:6" x14ac:dyDescent="0.25">
      <c r="A685">
        <v>890441</v>
      </c>
      <c r="B685">
        <v>36</v>
      </c>
      <c r="C685">
        <v>-4.4146365390986242</v>
      </c>
      <c r="D685">
        <f t="shared" si="30"/>
        <v>1.8464216531419834E-4</v>
      </c>
      <c r="E685">
        <f t="shared" si="31"/>
        <v>6.6471179513111402E-3</v>
      </c>
      <c r="F685">
        <f t="shared" si="32"/>
        <v>-8.1512804965434859E-4</v>
      </c>
    </row>
    <row r="686" spans="1:6" x14ac:dyDescent="0.25">
      <c r="A686">
        <v>1517199</v>
      </c>
      <c r="B686">
        <v>24</v>
      </c>
      <c r="C686">
        <v>5.1377144922950549E-2</v>
      </c>
      <c r="D686">
        <f t="shared" si="30"/>
        <v>3.1460692911999377E-4</v>
      </c>
      <c r="E686">
        <f t="shared" si="31"/>
        <v>7.5505662988798504E-3</v>
      </c>
      <c r="F686">
        <f t="shared" si="32"/>
        <v>1.6163605791162352E-5</v>
      </c>
    </row>
    <row r="687" spans="1:6" x14ac:dyDescent="0.25">
      <c r="A687">
        <v>1018988</v>
      </c>
      <c r="B687">
        <v>36</v>
      </c>
      <c r="C687">
        <v>-0.66388695959154709</v>
      </c>
      <c r="D687">
        <f t="shared" si="30"/>
        <v>2.112977173660965E-4</v>
      </c>
      <c r="E687">
        <f t="shared" si="31"/>
        <v>7.606717825179474E-3</v>
      </c>
      <c r="F687">
        <f t="shared" si="32"/>
        <v>-1.4027779915081184E-4</v>
      </c>
    </row>
    <row r="688" spans="1:6" x14ac:dyDescent="0.25">
      <c r="A688">
        <v>460335</v>
      </c>
      <c r="B688">
        <v>12</v>
      </c>
      <c r="C688">
        <v>-0.1462340800337556</v>
      </c>
      <c r="D688">
        <f t="shared" si="30"/>
        <v>9.5455230801267556E-5</v>
      </c>
      <c r="E688">
        <f t="shared" si="31"/>
        <v>1.1454627696152106E-3</v>
      </c>
      <c r="F688">
        <f t="shared" si="32"/>
        <v>-1.3958807860633173E-5</v>
      </c>
    </row>
    <row r="689" spans="1:6" x14ac:dyDescent="0.25">
      <c r="A689">
        <v>294537</v>
      </c>
      <c r="B689">
        <v>48</v>
      </c>
      <c r="C689">
        <v>-1.501899647822603</v>
      </c>
      <c r="D689">
        <f t="shared" si="30"/>
        <v>6.1075298021034561E-5</v>
      </c>
      <c r="E689">
        <f t="shared" si="31"/>
        <v>2.9316143050096589E-3</v>
      </c>
      <c r="F689">
        <f t="shared" si="32"/>
        <v>-9.1728968588452323E-5</v>
      </c>
    </row>
    <row r="690" spans="1:6" x14ac:dyDescent="0.25">
      <c r="A690">
        <v>545870</v>
      </c>
      <c r="B690">
        <v>72</v>
      </c>
      <c r="C690">
        <v>0.44659959483636458</v>
      </c>
      <c r="D690">
        <f t="shared" si="30"/>
        <v>1.1319179909737023E-4</v>
      </c>
      <c r="E690">
        <f t="shared" si="31"/>
        <v>8.1498095350106565E-3</v>
      </c>
      <c r="F690">
        <f t="shared" si="32"/>
        <v>5.0551411615684724E-5</v>
      </c>
    </row>
    <row r="691" spans="1:6" x14ac:dyDescent="0.25">
      <c r="A691">
        <v>951190</v>
      </c>
      <c r="B691">
        <v>84</v>
      </c>
      <c r="C691">
        <v>-0.44821082784970828</v>
      </c>
      <c r="D691">
        <f t="shared" si="30"/>
        <v>1.9723909975530361E-4</v>
      </c>
      <c r="E691">
        <f t="shared" si="31"/>
        <v>1.6568084379445503E-2</v>
      </c>
      <c r="F691">
        <f t="shared" si="32"/>
        <v>-8.8404700185655823E-5</v>
      </c>
    </row>
    <row r="692" spans="1:6" x14ac:dyDescent="0.25">
      <c r="A692">
        <v>454182</v>
      </c>
      <c r="B692">
        <v>72</v>
      </c>
      <c r="C692">
        <v>0.72325530977575447</v>
      </c>
      <c r="D692">
        <f t="shared" si="30"/>
        <v>9.417934251312914E-5</v>
      </c>
      <c r="E692">
        <f t="shared" si="31"/>
        <v>6.7809126609452985E-3</v>
      </c>
      <c r="F692">
        <f t="shared" si="32"/>
        <v>6.8115709543810094E-5</v>
      </c>
    </row>
    <row r="693" spans="1:6" x14ac:dyDescent="0.25">
      <c r="A693">
        <v>490254</v>
      </c>
      <c r="B693">
        <v>72</v>
      </c>
      <c r="C693">
        <v>0.44659959483636458</v>
      </c>
      <c r="D693">
        <f t="shared" si="30"/>
        <v>1.0165924537835408E-4</v>
      </c>
      <c r="E693">
        <f t="shared" si="31"/>
        <v>7.3194656672414937E-3</v>
      </c>
      <c r="F693">
        <f t="shared" si="32"/>
        <v>4.5400977797343499E-5</v>
      </c>
    </row>
    <row r="694" spans="1:6" x14ac:dyDescent="0.25">
      <c r="A694">
        <v>810605</v>
      </c>
      <c r="B694">
        <v>72</v>
      </c>
      <c r="C694">
        <v>0.48612183982770601</v>
      </c>
      <c r="D694">
        <f t="shared" si="30"/>
        <v>1.6808734370330627E-4</v>
      </c>
      <c r="E694">
        <f t="shared" si="31"/>
        <v>1.2102288746638051E-2</v>
      </c>
      <c r="F694">
        <f t="shared" si="32"/>
        <v>8.1710928772803215E-5</v>
      </c>
    </row>
    <row r="695" spans="1:6" x14ac:dyDescent="0.25">
      <c r="A695">
        <v>538038</v>
      </c>
      <c r="B695">
        <v>84</v>
      </c>
      <c r="C695">
        <v>0.2094661248883162</v>
      </c>
      <c r="D695">
        <f t="shared" si="30"/>
        <v>1.1156775276668599E-4</v>
      </c>
      <c r="E695">
        <f t="shared" si="31"/>
        <v>9.3716912324016237E-3</v>
      </c>
      <c r="F695">
        <f t="shared" si="32"/>
        <v>2.3369664834535433E-5</v>
      </c>
    </row>
    <row r="696" spans="1:6" x14ac:dyDescent="0.25">
      <c r="A696">
        <v>603862</v>
      </c>
      <c r="B696">
        <v>24</v>
      </c>
      <c r="C696">
        <v>-0.93667897986058324</v>
      </c>
      <c r="D696">
        <f t="shared" si="30"/>
        <v>1.2521704102906586E-4</v>
      </c>
      <c r="E696">
        <f t="shared" si="31"/>
        <v>3.005208984697581E-3</v>
      </c>
      <c r="F696">
        <f t="shared" si="32"/>
        <v>-1.172881702522662E-4</v>
      </c>
    </row>
    <row r="697" spans="1:6" x14ac:dyDescent="0.25">
      <c r="A697">
        <v>420568</v>
      </c>
      <c r="B697">
        <v>72</v>
      </c>
      <c r="C697">
        <v>-0.50193428495582826</v>
      </c>
      <c r="D697">
        <f t="shared" si="30"/>
        <v>8.720913141001118E-5</v>
      </c>
      <c r="E697">
        <f t="shared" si="31"/>
        <v>6.2790574615208053E-3</v>
      </c>
      <c r="F697">
        <f t="shared" si="32"/>
        <v>-4.3773253015902821E-5</v>
      </c>
    </row>
    <row r="698" spans="1:6" x14ac:dyDescent="0.25">
      <c r="A698">
        <v>782520</v>
      </c>
      <c r="B698">
        <v>72</v>
      </c>
      <c r="C698">
        <v>0.16859028252826641</v>
      </c>
      <c r="D698">
        <f t="shared" si="30"/>
        <v>1.6226362802439069E-4</v>
      </c>
      <c r="E698">
        <f t="shared" si="31"/>
        <v>1.1682981217756129E-2</v>
      </c>
      <c r="F698">
        <f t="shared" si="32"/>
        <v>2.7356070892693554E-5</v>
      </c>
    </row>
    <row r="699" spans="1:6" x14ac:dyDescent="0.25">
      <c r="A699">
        <v>631894</v>
      </c>
      <c r="B699">
        <v>84</v>
      </c>
      <c r="C699">
        <v>-5.02971501858544E-2</v>
      </c>
      <c r="D699">
        <f t="shared" si="30"/>
        <v>1.3102976660896122E-4</v>
      </c>
      <c r="E699">
        <f t="shared" si="31"/>
        <v>1.1006500395152743E-2</v>
      </c>
      <c r="F699">
        <f t="shared" si="32"/>
        <v>-6.590423849948372E-6</v>
      </c>
    </row>
    <row r="700" spans="1:6" x14ac:dyDescent="0.25">
      <c r="A700">
        <v>925838</v>
      </c>
      <c r="B700">
        <v>84</v>
      </c>
      <c r="C700">
        <v>0.84182204474977862</v>
      </c>
      <c r="D700">
        <f t="shared" si="30"/>
        <v>1.919820999371848E-4</v>
      </c>
      <c r="E700">
        <f t="shared" si="31"/>
        <v>1.6126496394723522E-2</v>
      </c>
      <c r="F700">
        <f t="shared" si="32"/>
        <v>1.6161476392447725E-4</v>
      </c>
    </row>
    <row r="701" spans="1:6" x14ac:dyDescent="0.25">
      <c r="A701">
        <v>653979</v>
      </c>
      <c r="B701">
        <v>84</v>
      </c>
      <c r="C701">
        <v>0.6442108197930716</v>
      </c>
      <c r="D701">
        <f t="shared" si="30"/>
        <v>1.3560932013464576E-4</v>
      </c>
      <c r="E701">
        <f t="shared" si="31"/>
        <v>1.1391182891310244E-2</v>
      </c>
      <c r="F701">
        <f t="shared" si="32"/>
        <v>8.7360991295521231E-5</v>
      </c>
    </row>
    <row r="702" spans="1:6" x14ac:dyDescent="0.25">
      <c r="A702">
        <v>1221389</v>
      </c>
      <c r="B702">
        <v>84</v>
      </c>
      <c r="C702">
        <v>-0.50193428495582826</v>
      </c>
      <c r="D702">
        <f t="shared" si="30"/>
        <v>2.5326766136211541E-4</v>
      </c>
      <c r="E702">
        <f t="shared" si="31"/>
        <v>2.1274483554417696E-2</v>
      </c>
      <c r="F702">
        <f t="shared" si="32"/>
        <v>-1.2712372250822825E-4</v>
      </c>
    </row>
    <row r="703" spans="1:6" x14ac:dyDescent="0.25">
      <c r="A703">
        <v>974532</v>
      </c>
      <c r="B703">
        <v>84</v>
      </c>
      <c r="C703">
        <v>-0.1067118350424142</v>
      </c>
      <c r="D703">
        <f t="shared" si="30"/>
        <v>2.0207930525209007E-4</v>
      </c>
      <c r="E703">
        <f t="shared" si="31"/>
        <v>1.6974661641175566E-2</v>
      </c>
      <c r="F703">
        <f t="shared" si="32"/>
        <v>-2.15642534875467E-5</v>
      </c>
    </row>
    <row r="704" spans="1:6" x14ac:dyDescent="0.25">
      <c r="A704">
        <v>788696</v>
      </c>
      <c r="B704">
        <v>72</v>
      </c>
      <c r="C704">
        <v>0.13042163490563341</v>
      </c>
      <c r="D704">
        <f t="shared" si="30"/>
        <v>1.6354428560078318E-4</v>
      </c>
      <c r="E704">
        <f t="shared" si="31"/>
        <v>1.1775188563256388E-2</v>
      </c>
      <c r="F704">
        <f t="shared" si="32"/>
        <v>2.1329713107527982E-5</v>
      </c>
    </row>
    <row r="705" spans="1:6" x14ac:dyDescent="0.25">
      <c r="A705">
        <v>721820</v>
      </c>
      <c r="B705">
        <v>84</v>
      </c>
      <c r="C705">
        <v>0.92086653473246149</v>
      </c>
      <c r="D705">
        <f t="shared" si="30"/>
        <v>1.4967685424087013E-4</v>
      </c>
      <c r="E705">
        <f t="shared" si="31"/>
        <v>1.2572855756233091E-2</v>
      </c>
      <c r="F705">
        <f t="shared" si="32"/>
        <v>1.3783240609444581E-4</v>
      </c>
    </row>
    <row r="706" spans="1:6" x14ac:dyDescent="0.25">
      <c r="A706">
        <v>459969</v>
      </c>
      <c r="B706">
        <v>72</v>
      </c>
      <c r="C706">
        <v>0.92086653473246149</v>
      </c>
      <c r="D706">
        <f t="shared" si="30"/>
        <v>9.5379336909920463E-5</v>
      </c>
      <c r="E706">
        <f t="shared" si="31"/>
        <v>6.8673122575142733E-3</v>
      </c>
      <c r="F706">
        <f t="shared" si="32"/>
        <v>8.7831639465318418E-5</v>
      </c>
    </row>
    <row r="707" spans="1:6" x14ac:dyDescent="0.25">
      <c r="A707">
        <v>297202</v>
      </c>
      <c r="B707">
        <v>24</v>
      </c>
      <c r="C707">
        <v>-4.4146365390986242</v>
      </c>
      <c r="D707">
        <f t="shared" ref="D707:D770" si="33">A707/SUM($A$2:$A$5739)</f>
        <v>6.162791337742801E-5</v>
      </c>
      <c r="E707">
        <f t="shared" ref="E707:E770" si="34">B707*D707</f>
        <v>1.4790699210582721E-3</v>
      </c>
      <c r="F707">
        <f t="shared" ref="F707:F770" si="35">C707*D707</f>
        <v>-2.7206483822439861E-4</v>
      </c>
    </row>
    <row r="708" spans="1:6" x14ac:dyDescent="0.25">
      <c r="A708">
        <v>536921</v>
      </c>
      <c r="B708">
        <v>24</v>
      </c>
      <c r="C708">
        <v>-4.4146365390986242</v>
      </c>
      <c r="D708">
        <f t="shared" si="33"/>
        <v>1.1133613124582614E-4</v>
      </c>
      <c r="E708">
        <f t="shared" si="34"/>
        <v>2.6720671498998276E-3</v>
      </c>
      <c r="F708">
        <f t="shared" si="35"/>
        <v>-4.915085531197041E-4</v>
      </c>
    </row>
    <row r="709" spans="1:6" x14ac:dyDescent="0.25">
      <c r="A709">
        <v>566125</v>
      </c>
      <c r="B709">
        <v>72</v>
      </c>
      <c r="C709">
        <v>0.44659959483636458</v>
      </c>
      <c r="D709">
        <f t="shared" si="33"/>
        <v>1.1739188316631931E-4</v>
      </c>
      <c r="E709">
        <f t="shared" si="34"/>
        <v>8.4522155879749906E-3</v>
      </c>
      <c r="F709">
        <f t="shared" si="35"/>
        <v>5.242716745915605E-5</v>
      </c>
    </row>
    <row r="710" spans="1:6" x14ac:dyDescent="0.25">
      <c r="A710">
        <v>933366</v>
      </c>
      <c r="B710">
        <v>72</v>
      </c>
      <c r="C710">
        <v>-1.13429020481729</v>
      </c>
      <c r="D710">
        <f t="shared" si="33"/>
        <v>1.9354310871877198E-4</v>
      </c>
      <c r="E710">
        <f t="shared" si="34"/>
        <v>1.3935103827751583E-2</v>
      </c>
      <c r="F710">
        <f t="shared" si="35"/>
        <v>-2.195340524295909E-4</v>
      </c>
    </row>
    <row r="711" spans="1:6" x14ac:dyDescent="0.25">
      <c r="A711">
        <v>974153</v>
      </c>
      <c r="B711">
        <v>24</v>
      </c>
      <c r="C711">
        <v>-4.4146365390986242</v>
      </c>
      <c r="D711">
        <f t="shared" si="33"/>
        <v>2.0200071567607765E-4</v>
      </c>
      <c r="E711">
        <f t="shared" si="34"/>
        <v>4.8480171762258634E-3</v>
      </c>
      <c r="F711">
        <f t="shared" si="35"/>
        <v>-8.9175974034768463E-4</v>
      </c>
    </row>
    <row r="712" spans="1:6" x14ac:dyDescent="0.25">
      <c r="A712">
        <v>1159010</v>
      </c>
      <c r="B712">
        <v>60</v>
      </c>
      <c r="C712">
        <v>-0.18575632502509701</v>
      </c>
      <c r="D712">
        <f t="shared" si="33"/>
        <v>2.4033272953604901E-4</v>
      </c>
      <c r="E712">
        <f t="shared" si="34"/>
        <v>1.441996377216294E-2</v>
      </c>
      <c r="F712">
        <f t="shared" si="35"/>
        <v>-4.4643324621867052E-5</v>
      </c>
    </row>
    <row r="713" spans="1:6" x14ac:dyDescent="0.25">
      <c r="A713">
        <v>1573159</v>
      </c>
      <c r="B713">
        <v>24</v>
      </c>
      <c r="C713">
        <v>-2.4385242895315549</v>
      </c>
      <c r="D713">
        <f t="shared" si="33"/>
        <v>3.2621081480246184E-4</v>
      </c>
      <c r="E713">
        <f t="shared" si="34"/>
        <v>7.8290595552590846E-3</v>
      </c>
      <c r="F713">
        <f t="shared" si="35"/>
        <v>-7.9547299540368285E-4</v>
      </c>
    </row>
    <row r="714" spans="1:6" x14ac:dyDescent="0.25">
      <c r="A714">
        <v>1379863</v>
      </c>
      <c r="B714">
        <v>24</v>
      </c>
      <c r="C714">
        <v>-0.7785899998952176</v>
      </c>
      <c r="D714">
        <f t="shared" si="33"/>
        <v>2.8612888687397104E-4</v>
      </c>
      <c r="E714">
        <f t="shared" si="34"/>
        <v>6.867093284975305E-3</v>
      </c>
      <c r="F714">
        <f t="shared" si="35"/>
        <v>-2.2277709000122385E-4</v>
      </c>
    </row>
    <row r="715" spans="1:6" x14ac:dyDescent="0.25">
      <c r="A715">
        <v>346903</v>
      </c>
      <c r="B715">
        <v>84</v>
      </c>
      <c r="C715">
        <v>0.92086653473246149</v>
      </c>
      <c r="D715">
        <f t="shared" si="33"/>
        <v>7.1933930573717236E-5</v>
      </c>
      <c r="E715">
        <f t="shared" si="34"/>
        <v>6.0424501681922479E-3</v>
      </c>
      <c r="F715">
        <f t="shared" si="35"/>
        <v>6.6241549377104455E-5</v>
      </c>
    </row>
    <row r="716" spans="1:6" x14ac:dyDescent="0.25">
      <c r="A716">
        <v>653226</v>
      </c>
      <c r="B716">
        <v>84</v>
      </c>
      <c r="C716">
        <v>0.16858154811212381</v>
      </c>
      <c r="D716">
        <f t="shared" si="33"/>
        <v>1.3545317778441526E-4</v>
      </c>
      <c r="E716">
        <f t="shared" si="34"/>
        <v>1.1378066933890882E-2</v>
      </c>
      <c r="F716">
        <f t="shared" si="35"/>
        <v>2.2834906407603462E-5</v>
      </c>
    </row>
    <row r="717" spans="1:6" x14ac:dyDescent="0.25">
      <c r="A717">
        <v>430287</v>
      </c>
      <c r="B717">
        <v>60</v>
      </c>
      <c r="C717">
        <v>-1.213334694799973</v>
      </c>
      <c r="D717">
        <f t="shared" si="33"/>
        <v>8.9224466737886578E-5</v>
      </c>
      <c r="E717">
        <f t="shared" si="34"/>
        <v>5.3534680042731948E-3</v>
      </c>
      <c r="F717">
        <f t="shared" si="35"/>
        <v>-1.0825914111810396E-4</v>
      </c>
    </row>
    <row r="718" spans="1:6" x14ac:dyDescent="0.25">
      <c r="A718">
        <v>788807</v>
      </c>
      <c r="B718">
        <v>60</v>
      </c>
      <c r="C718">
        <v>6.6206405032887022E-2</v>
      </c>
      <c r="D718">
        <f t="shared" si="33"/>
        <v>1.6356730260061794E-4</v>
      </c>
      <c r="E718">
        <f t="shared" si="34"/>
        <v>9.8140381560370762E-3</v>
      </c>
      <c r="F718">
        <f t="shared" si="35"/>
        <v>1.0829203086113306E-5</v>
      </c>
    </row>
    <row r="719" spans="1:6" x14ac:dyDescent="0.25">
      <c r="A719">
        <v>488903</v>
      </c>
      <c r="B719">
        <v>84</v>
      </c>
      <c r="C719">
        <v>1.185489993161002E-2</v>
      </c>
      <c r="D719">
        <f t="shared" si="33"/>
        <v>1.0137910153351823E-4</v>
      </c>
      <c r="E719">
        <f t="shared" si="34"/>
        <v>8.5158445288155311E-3</v>
      </c>
      <c r="F719">
        <f t="shared" si="35"/>
        <v>1.2018391038363906E-6</v>
      </c>
    </row>
    <row r="720" spans="1:6" x14ac:dyDescent="0.25">
      <c r="A720">
        <v>632767</v>
      </c>
      <c r="B720">
        <v>84</v>
      </c>
      <c r="C720">
        <v>1.355611229637216</v>
      </c>
      <c r="D720">
        <f t="shared" si="33"/>
        <v>1.3121079220225634E-4</v>
      </c>
      <c r="E720">
        <f t="shared" si="34"/>
        <v>1.1021706544989532E-2</v>
      </c>
      <c r="F720">
        <f t="shared" si="35"/>
        <v>1.7787082335897394E-4</v>
      </c>
    </row>
    <row r="721" spans="1:6" x14ac:dyDescent="0.25">
      <c r="A721">
        <v>816801</v>
      </c>
      <c r="B721">
        <v>84</v>
      </c>
      <c r="C721">
        <v>0.48612183982770601</v>
      </c>
      <c r="D721">
        <f t="shared" si="33"/>
        <v>1.6937214848687619E-4</v>
      </c>
      <c r="E721">
        <f t="shared" si="34"/>
        <v>1.42272604728976E-2</v>
      </c>
      <c r="F721">
        <f t="shared" si="35"/>
        <v>8.2335500438011672E-5</v>
      </c>
    </row>
    <row r="722" spans="1:6" x14ac:dyDescent="0.25">
      <c r="A722">
        <v>973791</v>
      </c>
      <c r="B722">
        <v>72</v>
      </c>
      <c r="C722">
        <v>0.16994387989697479</v>
      </c>
      <c r="D722">
        <f t="shared" si="33"/>
        <v>2.0192565122616603E-4</v>
      </c>
      <c r="E722">
        <f t="shared" si="34"/>
        <v>1.4538646888283954E-2</v>
      </c>
      <c r="F722">
        <f t="shared" si="35"/>
        <v>3.4316028620097979E-5</v>
      </c>
    </row>
    <row r="723" spans="1:6" x14ac:dyDescent="0.25">
      <c r="A723">
        <v>441539</v>
      </c>
      <c r="B723">
        <v>84</v>
      </c>
      <c r="C723">
        <v>-3.0779168541370139E-2</v>
      </c>
      <c r="D723">
        <f t="shared" si="33"/>
        <v>9.1557685495912493E-5</v>
      </c>
      <c r="E723">
        <f t="shared" si="34"/>
        <v>7.690845581656649E-3</v>
      </c>
      <c r="F723">
        <f t="shared" si="35"/>
        <v>-2.8180694331364508E-6</v>
      </c>
    </row>
    <row r="724" spans="1:6" x14ac:dyDescent="0.25">
      <c r="A724">
        <v>1353635</v>
      </c>
      <c r="B724">
        <v>84</v>
      </c>
      <c r="C724">
        <v>0.48612183982770601</v>
      </c>
      <c r="D724">
        <f t="shared" si="33"/>
        <v>2.8069023938148046E-4</v>
      </c>
      <c r="E724">
        <f t="shared" si="34"/>
        <v>2.3577980108044357E-2</v>
      </c>
      <c r="F724">
        <f t="shared" si="35"/>
        <v>1.364496555898045E-4</v>
      </c>
    </row>
    <row r="725" spans="1:6" x14ac:dyDescent="0.25">
      <c r="A725">
        <v>363706</v>
      </c>
      <c r="B725">
        <v>60</v>
      </c>
      <c r="C725">
        <v>-1.094767959825949</v>
      </c>
      <c r="D725">
        <f t="shared" si="33"/>
        <v>7.5418206683840726E-5</v>
      </c>
      <c r="E725">
        <f t="shared" si="34"/>
        <v>4.5250924010304438E-3</v>
      </c>
      <c r="F725">
        <f t="shared" si="35"/>
        <v>-8.2565436265000057E-5</v>
      </c>
    </row>
    <row r="726" spans="1:6" x14ac:dyDescent="0.25">
      <c r="A726">
        <v>668723</v>
      </c>
      <c r="B726">
        <v>60</v>
      </c>
      <c r="C726">
        <v>-0.85763448987790047</v>
      </c>
      <c r="D726">
        <f t="shared" si="33"/>
        <v>1.3866664126585215E-4</v>
      </c>
      <c r="E726">
        <f t="shared" si="34"/>
        <v>8.3199984759511295E-3</v>
      </c>
      <c r="F726">
        <f t="shared" si="35"/>
        <v>-1.1892529414512093E-4</v>
      </c>
    </row>
    <row r="727" spans="1:6" x14ac:dyDescent="0.25">
      <c r="A727">
        <v>853586</v>
      </c>
      <c r="B727">
        <v>84</v>
      </c>
      <c r="C727">
        <v>-0.2648008150077798</v>
      </c>
      <c r="D727">
        <f t="shared" si="33"/>
        <v>1.7699989928797674E-4</v>
      </c>
      <c r="E727">
        <f t="shared" si="34"/>
        <v>1.4867991540190046E-2</v>
      </c>
      <c r="F727">
        <f t="shared" si="35"/>
        <v>-4.6869717587751184E-5</v>
      </c>
    </row>
    <row r="728" spans="1:6" x14ac:dyDescent="0.25">
      <c r="A728">
        <v>327231</v>
      </c>
      <c r="B728">
        <v>60</v>
      </c>
      <c r="C728">
        <v>0.24898836987965761</v>
      </c>
      <c r="D728">
        <f t="shared" si="33"/>
        <v>6.7854737593990434E-5</v>
      </c>
      <c r="E728">
        <f t="shared" si="34"/>
        <v>4.071284255639426E-3</v>
      </c>
      <c r="F728">
        <f t="shared" si="35"/>
        <v>1.6895040502139599E-5</v>
      </c>
    </row>
    <row r="729" spans="1:6" x14ac:dyDescent="0.25">
      <c r="A729">
        <v>1497537</v>
      </c>
      <c r="B729">
        <v>84</v>
      </c>
      <c r="C729">
        <v>-0.22527857001643839</v>
      </c>
      <c r="D729">
        <f t="shared" si="33"/>
        <v>3.1052980974385572E-4</v>
      </c>
      <c r="E729">
        <f t="shared" si="34"/>
        <v>2.6084504018483879E-2</v>
      </c>
      <c r="F729">
        <f t="shared" si="35"/>
        <v>-6.9955711486572488E-5</v>
      </c>
    </row>
    <row r="730" spans="1:6" x14ac:dyDescent="0.25">
      <c r="A730">
        <v>622381</v>
      </c>
      <c r="B730">
        <v>84</v>
      </c>
      <c r="C730">
        <v>-0.6600232649211939</v>
      </c>
      <c r="D730">
        <f t="shared" si="33"/>
        <v>1.2905714751501344E-4</v>
      </c>
      <c r="E730">
        <f t="shared" si="34"/>
        <v>1.0840800391261129E-2</v>
      </c>
      <c r="F730">
        <f t="shared" si="35"/>
        <v>-8.518071986427532E-5</v>
      </c>
    </row>
    <row r="731" spans="1:6" x14ac:dyDescent="0.25">
      <c r="A731">
        <v>777496</v>
      </c>
      <c r="B731">
        <v>60</v>
      </c>
      <c r="C731">
        <v>0.24898836987965761</v>
      </c>
      <c r="D731">
        <f t="shared" si="33"/>
        <v>1.6122184958141858E-4</v>
      </c>
      <c r="E731">
        <f t="shared" si="34"/>
        <v>9.6733109748851145E-3</v>
      </c>
      <c r="F731">
        <f t="shared" si="35"/>
        <v>4.0142365516260775E-5</v>
      </c>
    </row>
    <row r="732" spans="1:6" x14ac:dyDescent="0.25">
      <c r="A732">
        <v>1035265</v>
      </c>
      <c r="B732">
        <v>72</v>
      </c>
      <c r="C732">
        <v>0.13042163490563341</v>
      </c>
      <c r="D732">
        <f t="shared" si="33"/>
        <v>2.1467292192745341E-4</v>
      </c>
      <c r="E732">
        <f t="shared" si="34"/>
        <v>1.5456450378776646E-2</v>
      </c>
      <c r="F732">
        <f t="shared" si="35"/>
        <v>2.7997993447747873E-5</v>
      </c>
    </row>
    <row r="733" spans="1:6" x14ac:dyDescent="0.25">
      <c r="A733">
        <v>1448475</v>
      </c>
      <c r="B733">
        <v>84</v>
      </c>
      <c r="C733">
        <v>0.56516632981038883</v>
      </c>
      <c r="D733">
        <f t="shared" si="33"/>
        <v>3.0035629581688558E-4</v>
      </c>
      <c r="E733">
        <f t="shared" si="34"/>
        <v>2.522992884861839E-2</v>
      </c>
      <c r="F733">
        <f t="shared" si="35"/>
        <v>1.6975126534227267E-4</v>
      </c>
    </row>
    <row r="734" spans="1:6" x14ac:dyDescent="0.25">
      <c r="A734">
        <v>581062</v>
      </c>
      <c r="B734">
        <v>84</v>
      </c>
      <c r="C734">
        <v>-0.1074726382584977</v>
      </c>
      <c r="D734">
        <f t="shared" si="33"/>
        <v>1.2048922484678795E-4</v>
      </c>
      <c r="E734">
        <f t="shared" si="34"/>
        <v>1.0121094887130188E-2</v>
      </c>
      <c r="F734">
        <f t="shared" si="35"/>
        <v>-1.2949294876005635E-5</v>
      </c>
    </row>
    <row r="735" spans="1:6" x14ac:dyDescent="0.25">
      <c r="A735">
        <v>659922</v>
      </c>
      <c r="B735">
        <v>72</v>
      </c>
      <c r="C735">
        <v>0.72325530977575447</v>
      </c>
      <c r="D735">
        <f t="shared" si="33"/>
        <v>1.3684166274742111E-4</v>
      </c>
      <c r="E735">
        <f t="shared" si="34"/>
        <v>9.8525997178143202E-3</v>
      </c>
      <c r="F735">
        <f t="shared" si="35"/>
        <v>9.8971459180615377E-5</v>
      </c>
    </row>
    <row r="736" spans="1:6" x14ac:dyDescent="0.25">
      <c r="A736">
        <v>1424533</v>
      </c>
      <c r="B736">
        <v>84</v>
      </c>
      <c r="C736">
        <v>-0.1462340800337556</v>
      </c>
      <c r="D736">
        <f t="shared" si="33"/>
        <v>2.9539167410477606E-4</v>
      </c>
      <c r="E736">
        <f t="shared" si="34"/>
        <v>2.4812900624801189E-2</v>
      </c>
      <c r="F736">
        <f t="shared" si="35"/>
        <v>-4.3196329712342875E-5</v>
      </c>
    </row>
    <row r="737" spans="1:6" x14ac:dyDescent="0.25">
      <c r="A737">
        <v>684278</v>
      </c>
      <c r="B737">
        <v>48</v>
      </c>
      <c r="C737">
        <v>-0.1067118350424142</v>
      </c>
      <c r="D737">
        <f t="shared" si="33"/>
        <v>1.4189213164810359E-4</v>
      </c>
      <c r="E737">
        <f t="shared" si="34"/>
        <v>6.810822319108973E-3</v>
      </c>
      <c r="F737">
        <f t="shared" si="35"/>
        <v>-1.514156974624895E-5</v>
      </c>
    </row>
    <row r="738" spans="1:6" x14ac:dyDescent="0.25">
      <c r="A738">
        <v>827036</v>
      </c>
      <c r="B738">
        <v>72</v>
      </c>
      <c r="C738">
        <v>0.36755510485368181</v>
      </c>
      <c r="D738">
        <f t="shared" si="33"/>
        <v>1.7149448175992943E-4</v>
      </c>
      <c r="E738">
        <f t="shared" si="34"/>
        <v>1.2347602686714918E-2</v>
      </c>
      <c r="F738">
        <f t="shared" si="35"/>
        <v>6.3033672225098683E-5</v>
      </c>
    </row>
    <row r="739" spans="1:6" x14ac:dyDescent="0.25">
      <c r="A739">
        <v>859387</v>
      </c>
      <c r="B739">
        <v>24</v>
      </c>
      <c r="C739">
        <v>-1.1613925843201029</v>
      </c>
      <c r="D739">
        <f t="shared" si="33"/>
        <v>1.7820279672979227E-4</v>
      </c>
      <c r="E739">
        <f t="shared" si="34"/>
        <v>4.2768671215150144E-3</v>
      </c>
      <c r="F739">
        <f t="shared" si="35"/>
        <v>-2.0696340662708344E-4</v>
      </c>
    </row>
    <row r="740" spans="1:6" x14ac:dyDescent="0.25">
      <c r="A740">
        <v>768031</v>
      </c>
      <c r="B740">
        <v>72</v>
      </c>
      <c r="C740">
        <v>0.92086653473246149</v>
      </c>
      <c r="D740">
        <f t="shared" si="33"/>
        <v>1.5925918378469664E-4</v>
      </c>
      <c r="E740">
        <f t="shared" si="34"/>
        <v>1.1466661232498157E-2</v>
      </c>
      <c r="F740">
        <f t="shared" si="35"/>
        <v>1.4665645269613381E-4</v>
      </c>
    </row>
    <row r="741" spans="1:6" x14ac:dyDescent="0.25">
      <c r="A741">
        <v>1184719</v>
      </c>
      <c r="B741">
        <v>84</v>
      </c>
      <c r="C741">
        <v>0.16994387989697479</v>
      </c>
      <c r="D741">
        <f t="shared" si="33"/>
        <v>2.456637570022851E-4</v>
      </c>
      <c r="E741">
        <f t="shared" si="34"/>
        <v>2.0635755588191949E-2</v>
      </c>
      <c r="F741">
        <f t="shared" si="35"/>
        <v>4.1749052015035938E-5</v>
      </c>
    </row>
    <row r="742" spans="1:6" x14ac:dyDescent="0.25">
      <c r="A742">
        <v>749259</v>
      </c>
      <c r="B742">
        <v>60</v>
      </c>
      <c r="C742">
        <v>0.80229979975843724</v>
      </c>
      <c r="D742">
        <f t="shared" si="33"/>
        <v>1.553666151279545E-4</v>
      </c>
      <c r="E742">
        <f t="shared" si="34"/>
        <v>9.3219969076772709E-3</v>
      </c>
      <c r="F742">
        <f t="shared" si="35"/>
        <v>1.246506042063041E-4</v>
      </c>
    </row>
    <row r="743" spans="1:6" x14ac:dyDescent="0.25">
      <c r="A743">
        <v>825742</v>
      </c>
      <c r="B743">
        <v>84</v>
      </c>
      <c r="C743">
        <v>6.1822992840897893E-2</v>
      </c>
      <c r="D743">
        <f t="shared" si="33"/>
        <v>1.7122615745554929E-4</v>
      </c>
      <c r="E743">
        <f t="shared" si="34"/>
        <v>1.4382997226266141E-2</v>
      </c>
      <c r="F743">
        <f t="shared" si="35"/>
        <v>1.0585713506548879E-5</v>
      </c>
    </row>
    <row r="744" spans="1:6" x14ac:dyDescent="0.25">
      <c r="A744">
        <v>1181834</v>
      </c>
      <c r="B744">
        <v>12</v>
      </c>
      <c r="C744">
        <v>-0.34384530499046262</v>
      </c>
      <c r="D744">
        <f t="shared" si="33"/>
        <v>2.4506552236693984E-4</v>
      </c>
      <c r="E744">
        <f t="shared" si="34"/>
        <v>2.9407862684032778E-3</v>
      </c>
      <c r="F744">
        <f t="shared" si="35"/>
        <v>-8.4264629280907471E-5</v>
      </c>
    </row>
    <row r="745" spans="1:6" x14ac:dyDescent="0.25">
      <c r="A745">
        <v>1185911</v>
      </c>
      <c r="B745">
        <v>48</v>
      </c>
      <c r="C745">
        <v>0.2094661248883162</v>
      </c>
      <c r="D745">
        <f t="shared" si="33"/>
        <v>2.459109305500603E-4</v>
      </c>
      <c r="E745">
        <f t="shared" si="34"/>
        <v>1.1803724666402894E-2</v>
      </c>
      <c r="F745">
        <f t="shared" si="35"/>
        <v>5.1510009690000985E-5</v>
      </c>
    </row>
    <row r="746" spans="1:6" x14ac:dyDescent="0.25">
      <c r="A746">
        <v>2691827</v>
      </c>
      <c r="B746">
        <v>84</v>
      </c>
      <c r="C746">
        <v>1.118477759689168</v>
      </c>
      <c r="D746">
        <f t="shared" si="33"/>
        <v>5.5817821274090312E-4</v>
      </c>
      <c r="E746">
        <f t="shared" si="34"/>
        <v>4.6886969870235863E-2</v>
      </c>
      <c r="F746">
        <f t="shared" si="35"/>
        <v>6.2430991689374916E-4</v>
      </c>
    </row>
    <row r="747" spans="1:6" x14ac:dyDescent="0.25">
      <c r="A747">
        <v>1358460</v>
      </c>
      <c r="B747">
        <v>72</v>
      </c>
      <c r="C747">
        <v>1.185489993161002E-2</v>
      </c>
      <c r="D747">
        <f t="shared" si="33"/>
        <v>2.8169075311303707E-4</v>
      </c>
      <c r="E747">
        <f t="shared" si="34"/>
        <v>2.0281734224138669E-2</v>
      </c>
      <c r="F747">
        <f t="shared" si="35"/>
        <v>3.3394156898149183E-6</v>
      </c>
    </row>
    <row r="748" spans="1:6" x14ac:dyDescent="0.25">
      <c r="A748">
        <v>706047</v>
      </c>
      <c r="B748">
        <v>24</v>
      </c>
      <c r="C748">
        <v>-4.4146365390986242</v>
      </c>
      <c r="D748">
        <f t="shared" si="33"/>
        <v>1.4640615930038462E-4</v>
      </c>
      <c r="E748">
        <f t="shared" si="34"/>
        <v>3.513747823209231E-3</v>
      </c>
      <c r="F748">
        <f t="shared" si="35"/>
        <v>-6.4632998039657183E-4</v>
      </c>
    </row>
    <row r="749" spans="1:6" x14ac:dyDescent="0.25">
      <c r="A749">
        <v>1190615</v>
      </c>
      <c r="B749">
        <v>48</v>
      </c>
      <c r="C749">
        <v>-1.52916907141374</v>
      </c>
      <c r="D749">
        <f t="shared" si="33"/>
        <v>2.4688635367819343E-4</v>
      </c>
      <c r="E749">
        <f t="shared" si="34"/>
        <v>1.1850544976553284E-2</v>
      </c>
      <c r="F749">
        <f t="shared" si="35"/>
        <v>-3.7753097619880723E-4</v>
      </c>
    </row>
    <row r="750" spans="1:6" x14ac:dyDescent="0.25">
      <c r="A750">
        <v>425315</v>
      </c>
      <c r="B750">
        <v>84</v>
      </c>
      <c r="C750">
        <v>0.4070773498450232</v>
      </c>
      <c r="D750">
        <f t="shared" si="33"/>
        <v>8.8193471033575792E-5</v>
      </c>
      <c r="E750">
        <f t="shared" si="34"/>
        <v>7.4082515668203669E-3</v>
      </c>
      <c r="F750">
        <f t="shared" si="35"/>
        <v>3.5901564461981849E-5</v>
      </c>
    </row>
    <row r="751" spans="1:6" x14ac:dyDescent="0.25">
      <c r="A751">
        <v>699071</v>
      </c>
      <c r="B751">
        <v>84</v>
      </c>
      <c r="C751">
        <v>-0.95307636408504093</v>
      </c>
      <c r="D751">
        <f t="shared" si="33"/>
        <v>1.4495961343689468E-4</v>
      </c>
      <c r="E751">
        <f t="shared" si="34"/>
        <v>1.2176607528699153E-2</v>
      </c>
      <c r="F751">
        <f t="shared" si="35"/>
        <v>-1.3815758131360863E-4</v>
      </c>
    </row>
    <row r="752" spans="1:6" x14ac:dyDescent="0.25">
      <c r="A752">
        <v>722795</v>
      </c>
      <c r="B752">
        <v>72</v>
      </c>
      <c r="C752">
        <v>1.158000004680509</v>
      </c>
      <c r="D752">
        <f t="shared" si="33"/>
        <v>1.4987903059077018E-4</v>
      </c>
      <c r="E752">
        <f t="shared" si="34"/>
        <v>1.0791290202535454E-2</v>
      </c>
      <c r="F752">
        <f t="shared" si="35"/>
        <v>1.7355991812562202E-4</v>
      </c>
    </row>
    <row r="753" spans="1:6" x14ac:dyDescent="0.25">
      <c r="A753">
        <v>1298290</v>
      </c>
      <c r="B753">
        <v>72</v>
      </c>
      <c r="C753">
        <v>-0.50193428495582826</v>
      </c>
      <c r="D753">
        <f t="shared" si="33"/>
        <v>2.6921388031971862E-4</v>
      </c>
      <c r="E753">
        <f t="shared" si="34"/>
        <v>1.938339938301974E-2</v>
      </c>
      <c r="F753">
        <f t="shared" si="35"/>
        <v>-1.3512767651846191E-4</v>
      </c>
    </row>
    <row r="754" spans="1:6" x14ac:dyDescent="0.25">
      <c r="A754">
        <v>492523</v>
      </c>
      <c r="B754">
        <v>60</v>
      </c>
      <c r="C754">
        <v>0.32803285986234038</v>
      </c>
      <c r="D754">
        <f t="shared" si="33"/>
        <v>1.0212974603263428E-4</v>
      </c>
      <c r="E754">
        <f t="shared" si="34"/>
        <v>6.1277847619580564E-3</v>
      </c>
      <c r="F754">
        <f t="shared" si="35"/>
        <v>3.3501912668099532E-5</v>
      </c>
    </row>
    <row r="755" spans="1:6" x14ac:dyDescent="0.25">
      <c r="A755">
        <v>890112</v>
      </c>
      <c r="B755">
        <v>84</v>
      </c>
      <c r="C755">
        <v>-0.1462340800337556</v>
      </c>
      <c r="D755">
        <f t="shared" si="33"/>
        <v>1.845739437561295E-4</v>
      </c>
      <c r="E755">
        <f t="shared" si="34"/>
        <v>1.5504211275514879E-2</v>
      </c>
      <c r="F755">
        <f t="shared" si="35"/>
        <v>-2.6991000863379748E-5</v>
      </c>
    </row>
    <row r="756" spans="1:6" x14ac:dyDescent="0.25">
      <c r="A756">
        <v>808789</v>
      </c>
      <c r="B756">
        <v>84</v>
      </c>
      <c r="C756">
        <v>5.1377144922950549E-2</v>
      </c>
      <c r="D756">
        <f t="shared" si="33"/>
        <v>1.67710777291595E-4</v>
      </c>
      <c r="E756">
        <f t="shared" si="34"/>
        <v>1.4087705292493979E-2</v>
      </c>
      <c r="F756">
        <f t="shared" si="35"/>
        <v>8.6165009100509597E-6</v>
      </c>
    </row>
    <row r="757" spans="1:6" x14ac:dyDescent="0.25">
      <c r="A757">
        <v>888691</v>
      </c>
      <c r="B757">
        <v>84</v>
      </c>
      <c r="C757">
        <v>0.76277755476709586</v>
      </c>
      <c r="D757">
        <f t="shared" si="33"/>
        <v>1.8427928468617261E-4</v>
      </c>
      <c r="E757">
        <f t="shared" si="34"/>
        <v>1.5479459913638499E-2</v>
      </c>
      <c r="F757">
        <f t="shared" si="35"/>
        <v>1.4056410216714828E-4</v>
      </c>
    </row>
    <row r="758" spans="1:6" x14ac:dyDescent="0.25">
      <c r="A758">
        <v>1162557</v>
      </c>
      <c r="B758">
        <v>84</v>
      </c>
      <c r="C758">
        <v>0.2094661248883162</v>
      </c>
      <c r="D758">
        <f t="shared" si="33"/>
        <v>2.4106823672896742E-4</v>
      </c>
      <c r="E758">
        <f t="shared" si="34"/>
        <v>2.0249731885233262E-2</v>
      </c>
      <c r="F758">
        <f t="shared" si="35"/>
        <v>5.0495629381276063E-5</v>
      </c>
    </row>
    <row r="759" spans="1:6" x14ac:dyDescent="0.25">
      <c r="A759">
        <v>724228</v>
      </c>
      <c r="B759">
        <v>84</v>
      </c>
      <c r="C759">
        <v>0.36755510485368181</v>
      </c>
      <c r="D759">
        <f t="shared" si="33"/>
        <v>1.5017617798503352E-4</v>
      </c>
      <c r="E759">
        <f t="shared" si="34"/>
        <v>1.2614798950742816E-2</v>
      </c>
      <c r="F759">
        <f t="shared" si="35"/>
        <v>5.5198020845814179E-5</v>
      </c>
    </row>
    <row r="760" spans="1:6" x14ac:dyDescent="0.25">
      <c r="A760">
        <v>929779</v>
      </c>
      <c r="B760">
        <v>72</v>
      </c>
      <c r="C760">
        <v>0.36755510485368181</v>
      </c>
      <c r="D760">
        <f t="shared" si="33"/>
        <v>1.927993071114987E-4</v>
      </c>
      <c r="E760">
        <f t="shared" si="34"/>
        <v>1.3881550112027907E-2</v>
      </c>
      <c r="F760">
        <f t="shared" si="35"/>
        <v>7.0864369541084112E-5</v>
      </c>
    </row>
    <row r="761" spans="1:6" x14ac:dyDescent="0.25">
      <c r="A761">
        <v>1560732</v>
      </c>
      <c r="B761">
        <v>84</v>
      </c>
      <c r="C761">
        <v>1.185489993161002E-2</v>
      </c>
      <c r="D761">
        <f t="shared" si="33"/>
        <v>3.2363394762276155E-4</v>
      </c>
      <c r="E761">
        <f t="shared" si="34"/>
        <v>2.7185251600311971E-2</v>
      </c>
      <c r="F761">
        <f t="shared" si="35"/>
        <v>3.8366480635397567E-6</v>
      </c>
    </row>
    <row r="762" spans="1:6" x14ac:dyDescent="0.25">
      <c r="A762">
        <v>534825</v>
      </c>
      <c r="B762">
        <v>84</v>
      </c>
      <c r="C762">
        <v>-2.7667345059731379E-2</v>
      </c>
      <c r="D762">
        <f t="shared" si="33"/>
        <v>1.1090150393363077E-4</v>
      </c>
      <c r="E762">
        <f t="shared" si="34"/>
        <v>9.3157263304249859E-3</v>
      </c>
      <c r="F762">
        <f t="shared" si="35"/>
        <v>-3.0683501769749195E-6</v>
      </c>
    </row>
    <row r="763" spans="1:6" x14ac:dyDescent="0.25">
      <c r="A763">
        <v>1118147</v>
      </c>
      <c r="B763">
        <v>72</v>
      </c>
      <c r="C763">
        <v>0.56516632981038883</v>
      </c>
      <c r="D763">
        <f t="shared" si="33"/>
        <v>2.3185936319146909E-4</v>
      </c>
      <c r="E763">
        <f t="shared" si="34"/>
        <v>1.6693874149785775E-2</v>
      </c>
      <c r="F763">
        <f t="shared" si="35"/>
        <v>1.3103910532709655E-4</v>
      </c>
    </row>
    <row r="764" spans="1:6" x14ac:dyDescent="0.25">
      <c r="A764">
        <v>845991</v>
      </c>
      <c r="B764">
        <v>60</v>
      </c>
      <c r="C764">
        <v>-0.81811224488655909</v>
      </c>
      <c r="D764">
        <f t="shared" si="33"/>
        <v>1.7542499736234514E-4</v>
      </c>
      <c r="E764">
        <f t="shared" si="34"/>
        <v>1.0525499841740709E-2</v>
      </c>
      <c r="F764">
        <f t="shared" si="35"/>
        <v>-1.4351733840132689E-4</v>
      </c>
    </row>
    <row r="765" spans="1:6" x14ac:dyDescent="0.25">
      <c r="A765">
        <v>1158762</v>
      </c>
      <c r="B765">
        <v>84</v>
      </c>
      <c r="C765">
        <v>1.395133474628558</v>
      </c>
      <c r="D765">
        <f t="shared" si="33"/>
        <v>2.4028130416704879E-4</v>
      </c>
      <c r="E765">
        <f t="shared" si="34"/>
        <v>2.0183629550032098E-2</v>
      </c>
      <c r="F765">
        <f t="shared" si="35"/>
        <v>3.3522449077085621E-4</v>
      </c>
    </row>
    <row r="766" spans="1:6" x14ac:dyDescent="0.25">
      <c r="A766">
        <v>939612</v>
      </c>
      <c r="B766">
        <v>84</v>
      </c>
      <c r="C766">
        <v>-0.1462340800337556</v>
      </c>
      <c r="D766">
        <f t="shared" si="33"/>
        <v>1.9483828152028548E-4</v>
      </c>
      <c r="E766">
        <f t="shared" si="34"/>
        <v>1.6366415647703979E-2</v>
      </c>
      <c r="F766">
        <f t="shared" si="35"/>
        <v>-2.8491996853476832E-5</v>
      </c>
    </row>
    <row r="767" spans="1:6" x14ac:dyDescent="0.25">
      <c r="A767">
        <v>1123429</v>
      </c>
      <c r="B767">
        <v>84</v>
      </c>
      <c r="C767">
        <v>0.56516632981038883</v>
      </c>
      <c r="D767">
        <f t="shared" si="33"/>
        <v>2.3295464060703013E-4</v>
      </c>
      <c r="E767">
        <f t="shared" si="34"/>
        <v>1.9568189810990531E-2</v>
      </c>
      <c r="F767">
        <f t="shared" si="35"/>
        <v>1.3165811924417339E-4</v>
      </c>
    </row>
    <row r="768" spans="1:6" x14ac:dyDescent="0.25">
      <c r="A768">
        <v>1574616</v>
      </c>
      <c r="B768">
        <v>84</v>
      </c>
      <c r="C768">
        <v>-0.1462340800337556</v>
      </c>
      <c r="D768">
        <f t="shared" si="33"/>
        <v>3.2651293884533811E-4</v>
      </c>
      <c r="E768">
        <f t="shared" si="34"/>
        <v>2.7427086863008401E-2</v>
      </c>
      <c r="F768">
        <f t="shared" si="35"/>
        <v>-4.7747319231165918E-5</v>
      </c>
    </row>
    <row r="769" spans="1:6" x14ac:dyDescent="0.25">
      <c r="A769">
        <v>788507</v>
      </c>
      <c r="B769">
        <v>84</v>
      </c>
      <c r="C769">
        <v>0.92086653473246149</v>
      </c>
      <c r="D769">
        <f t="shared" si="33"/>
        <v>1.6350509449295639E-4</v>
      </c>
      <c r="E769">
        <f t="shared" si="34"/>
        <v>1.3734427937408337E-2</v>
      </c>
      <c r="F769">
        <f t="shared" si="35"/>
        <v>1.5056636977683243E-4</v>
      </c>
    </row>
    <row r="770" spans="1:6" x14ac:dyDescent="0.25">
      <c r="A770">
        <v>880846</v>
      </c>
      <c r="B770">
        <v>72</v>
      </c>
      <c r="C770">
        <v>1.316088984645875</v>
      </c>
      <c r="D770">
        <f t="shared" si="33"/>
        <v>1.8265254267082304E-4</v>
      </c>
      <c r="E770">
        <f t="shared" si="34"/>
        <v>1.3150983072299258E-2</v>
      </c>
      <c r="F770">
        <f t="shared" si="35"/>
        <v>2.4038699942663085E-4</v>
      </c>
    </row>
    <row r="771" spans="1:6" x14ac:dyDescent="0.25">
      <c r="A771">
        <v>570513</v>
      </c>
      <c r="B771">
        <v>60</v>
      </c>
      <c r="C771">
        <v>-0.62050101992985252</v>
      </c>
      <c r="D771">
        <f t="shared" ref="D771:D834" si="36">A771/SUM($A$2:$A$5739)</f>
        <v>1.1830178042104893E-4</v>
      </c>
      <c r="E771">
        <f t="shared" ref="E771:E834" si="37">B771*D771</f>
        <v>7.098106825262936E-3</v>
      </c>
      <c r="F771">
        <f t="shared" ref="F771:F834" si="38">C771*D771</f>
        <v>-7.3406375410778319E-5</v>
      </c>
    </row>
    <row r="772" spans="1:6" x14ac:dyDescent="0.25">
      <c r="A772">
        <v>644316</v>
      </c>
      <c r="B772">
        <v>84</v>
      </c>
      <c r="C772">
        <v>-0.68708035193124617</v>
      </c>
      <c r="D772">
        <f t="shared" si="36"/>
        <v>1.3360559698686719E-4</v>
      </c>
      <c r="E772">
        <f t="shared" si="37"/>
        <v>1.1222870146896843E-2</v>
      </c>
      <c r="F772">
        <f t="shared" si="38"/>
        <v>-9.1797780597720945E-5</v>
      </c>
    </row>
    <row r="773" spans="1:6" x14ac:dyDescent="0.25">
      <c r="A773">
        <v>710985</v>
      </c>
      <c r="B773">
        <v>84</v>
      </c>
      <c r="C773">
        <v>-0.23318448133777131</v>
      </c>
      <c r="D773">
        <f t="shared" si="36"/>
        <v>1.4743010475249378E-4</v>
      </c>
      <c r="E773">
        <f t="shared" si="37"/>
        <v>1.2384128799209478E-2</v>
      </c>
      <c r="F773">
        <f t="shared" si="38"/>
        <v>-3.4378412510283556E-5</v>
      </c>
    </row>
    <row r="774" spans="1:6" x14ac:dyDescent="0.25">
      <c r="A774">
        <v>989295</v>
      </c>
      <c r="B774">
        <v>24</v>
      </c>
      <c r="C774">
        <v>-4.4146365390986242</v>
      </c>
      <c r="D774">
        <f t="shared" si="36"/>
        <v>2.0514056623011502E-4</v>
      </c>
      <c r="E774">
        <f t="shared" si="37"/>
        <v>4.9233735895227605E-3</v>
      </c>
      <c r="F774">
        <f t="shared" si="38"/>
        <v>-9.0562103933084707E-4</v>
      </c>
    </row>
    <row r="775" spans="1:6" x14ac:dyDescent="0.25">
      <c r="A775">
        <v>877181</v>
      </c>
      <c r="B775">
        <v>84</v>
      </c>
      <c r="C775">
        <v>0.56516632981038883</v>
      </c>
      <c r="D775">
        <f t="shared" si="36"/>
        <v>1.8189256695555776E-4</v>
      </c>
      <c r="E775">
        <f t="shared" si="37"/>
        <v>1.5278975624266852E-2</v>
      </c>
      <c r="F775">
        <f t="shared" si="38"/>
        <v>1.02799554486063E-4</v>
      </c>
    </row>
    <row r="776" spans="1:6" x14ac:dyDescent="0.25">
      <c r="A776">
        <v>1135283</v>
      </c>
      <c r="B776">
        <v>84</v>
      </c>
      <c r="C776">
        <v>0.34176814423091673</v>
      </c>
      <c r="D776">
        <f t="shared" si="36"/>
        <v>2.3541269030109691E-4</v>
      </c>
      <c r="E776">
        <f t="shared" si="37"/>
        <v>1.977466598529214E-2</v>
      </c>
      <c r="F776">
        <f t="shared" si="38"/>
        <v>8.0456558292613423E-5</v>
      </c>
    </row>
    <row r="777" spans="1:6" x14ac:dyDescent="0.25">
      <c r="A777">
        <v>794161</v>
      </c>
      <c r="B777">
        <v>84</v>
      </c>
      <c r="C777">
        <v>1.395133474628558</v>
      </c>
      <c r="D777">
        <f t="shared" si="36"/>
        <v>1.6467750996201777E-4</v>
      </c>
      <c r="E777">
        <f t="shared" si="37"/>
        <v>1.3832910836809494E-2</v>
      </c>
      <c r="F777">
        <f t="shared" si="38"/>
        <v>2.2974710666648883E-4</v>
      </c>
    </row>
    <row r="778" spans="1:6" x14ac:dyDescent="0.25">
      <c r="A778">
        <v>894967</v>
      </c>
      <c r="B778">
        <v>72</v>
      </c>
      <c r="C778">
        <v>-0.50193428495582826</v>
      </c>
      <c r="D778">
        <f t="shared" si="36"/>
        <v>1.8558067829845226E-4</v>
      </c>
      <c r="E778">
        <f t="shared" si="37"/>
        <v>1.3361808837488562E-2</v>
      </c>
      <c r="F778">
        <f t="shared" si="38"/>
        <v>-9.3149305063351234E-5</v>
      </c>
    </row>
    <row r="779" spans="1:6" x14ac:dyDescent="0.25">
      <c r="A779">
        <v>574891</v>
      </c>
      <c r="B779">
        <v>60</v>
      </c>
      <c r="C779">
        <v>0.2094661248883162</v>
      </c>
      <c r="D779">
        <f t="shared" si="36"/>
        <v>1.1920960407218984E-4</v>
      </c>
      <c r="E779">
        <f t="shared" si="37"/>
        <v>7.152576244331391E-3</v>
      </c>
      <c r="F779">
        <f t="shared" si="38"/>
        <v>2.4970373814472045E-5</v>
      </c>
    </row>
    <row r="780" spans="1:6" x14ac:dyDescent="0.25">
      <c r="A780">
        <v>714564</v>
      </c>
      <c r="B780">
        <v>84</v>
      </c>
      <c r="C780">
        <v>0.48612183982770601</v>
      </c>
      <c r="D780">
        <f t="shared" si="36"/>
        <v>1.4817224747689606E-4</v>
      </c>
      <c r="E780">
        <f t="shared" si="37"/>
        <v>1.2446468788059269E-2</v>
      </c>
      <c r="F780">
        <f t="shared" si="38"/>
        <v>7.2029765554874889E-5</v>
      </c>
    </row>
    <row r="781" spans="1:6" x14ac:dyDescent="0.25">
      <c r="A781">
        <v>467884</v>
      </c>
      <c r="B781">
        <v>72</v>
      </c>
      <c r="C781">
        <v>-0.18575632502509701</v>
      </c>
      <c r="D781">
        <f t="shared" si="36"/>
        <v>9.7020594150391067E-5</v>
      </c>
      <c r="E781">
        <f t="shared" si="37"/>
        <v>6.9854827788281568E-3</v>
      </c>
      <c r="F781">
        <f t="shared" si="38"/>
        <v>-1.802218902112807E-5</v>
      </c>
    </row>
    <row r="782" spans="1:6" x14ac:dyDescent="0.25">
      <c r="A782">
        <v>723440</v>
      </c>
      <c r="B782">
        <v>84</v>
      </c>
      <c r="C782">
        <v>0.24898836987965761</v>
      </c>
      <c r="D782">
        <f t="shared" si="36"/>
        <v>1.5001277802224251E-4</v>
      </c>
      <c r="E782">
        <f t="shared" si="37"/>
        <v>1.2601073353868371E-2</v>
      </c>
      <c r="F782">
        <f t="shared" si="38"/>
        <v>3.7351437060877089E-5</v>
      </c>
    </row>
    <row r="783" spans="1:6" x14ac:dyDescent="0.25">
      <c r="A783">
        <v>994144</v>
      </c>
      <c r="B783">
        <v>72</v>
      </c>
      <c r="C783">
        <v>-0.33707629056855037</v>
      </c>
      <c r="D783">
        <f t="shared" si="36"/>
        <v>2.0614605661028456E-4</v>
      </c>
      <c r="E783">
        <f t="shared" si="37"/>
        <v>1.4842516075940488E-2</v>
      </c>
      <c r="F783">
        <f t="shared" si="38"/>
        <v>-6.9486948077529114E-5</v>
      </c>
    </row>
    <row r="784" spans="1:6" x14ac:dyDescent="0.25">
      <c r="A784">
        <v>1057263</v>
      </c>
      <c r="B784">
        <v>84</v>
      </c>
      <c r="C784">
        <v>0.4070773498450232</v>
      </c>
      <c r="D784">
        <f t="shared" si="36"/>
        <v>2.1923443510191609E-4</v>
      </c>
      <c r="E784">
        <f t="shared" si="37"/>
        <v>1.8415692548560951E-2</v>
      </c>
      <c r="F784">
        <f t="shared" si="38"/>
        <v>8.9245372836058729E-5</v>
      </c>
    </row>
    <row r="785" spans="1:6" x14ac:dyDescent="0.25">
      <c r="A785">
        <v>506630</v>
      </c>
      <c r="B785">
        <v>84</v>
      </c>
      <c r="C785">
        <v>1.434655719619899</v>
      </c>
      <c r="D785">
        <f t="shared" si="36"/>
        <v>1.050549786152393E-4</v>
      </c>
      <c r="E785">
        <f t="shared" si="37"/>
        <v>8.8246182036801016E-3</v>
      </c>
      <c r="F785">
        <f t="shared" si="38"/>
        <v>1.5071772594489925E-4</v>
      </c>
    </row>
    <row r="786" spans="1:6" x14ac:dyDescent="0.25">
      <c r="A786">
        <v>1042918</v>
      </c>
      <c r="B786">
        <v>36</v>
      </c>
      <c r="C786">
        <v>-0.38336754998180411</v>
      </c>
      <c r="D786">
        <f t="shared" si="36"/>
        <v>2.1625985075389957E-4</v>
      </c>
      <c r="E786">
        <f t="shared" si="37"/>
        <v>7.7853546271403843E-3</v>
      </c>
      <c r="F786">
        <f t="shared" si="38"/>
        <v>-8.2907009142953089E-5</v>
      </c>
    </row>
    <row r="787" spans="1:6" x14ac:dyDescent="0.25">
      <c r="A787">
        <v>666298</v>
      </c>
      <c r="B787">
        <v>72</v>
      </c>
      <c r="C787">
        <v>0.2947867868978693</v>
      </c>
      <c r="D787">
        <f t="shared" si="36"/>
        <v>1.3816379239558793E-4</v>
      </c>
      <c r="E787">
        <f t="shared" si="37"/>
        <v>9.9477930524823309E-3</v>
      </c>
      <c r="F787">
        <f t="shared" si="38"/>
        <v>4.0728860425919634E-5</v>
      </c>
    </row>
    <row r="788" spans="1:6" x14ac:dyDescent="0.25">
      <c r="A788">
        <v>1287065</v>
      </c>
      <c r="B788">
        <v>84</v>
      </c>
      <c r="C788">
        <v>0.24898836987965761</v>
      </c>
      <c r="D788">
        <f t="shared" si="36"/>
        <v>2.6688626029138223E-4</v>
      </c>
      <c r="E788">
        <f t="shared" si="37"/>
        <v>2.2418445864476107E-2</v>
      </c>
      <c r="F788">
        <f t="shared" si="38"/>
        <v>6.6451574893229258E-5</v>
      </c>
    </row>
    <row r="789" spans="1:6" x14ac:dyDescent="0.25">
      <c r="A789">
        <v>747375</v>
      </c>
      <c r="B789">
        <v>84</v>
      </c>
      <c r="C789">
        <v>-0.77337729243657494</v>
      </c>
      <c r="D789">
        <f t="shared" si="36"/>
        <v>1.5497594821183995E-4</v>
      </c>
      <c r="E789">
        <f t="shared" si="37"/>
        <v>1.3017979649794556E-2</v>
      </c>
      <c r="F789">
        <f t="shared" si="38"/>
        <v>-1.1985487922086364E-4</v>
      </c>
    </row>
    <row r="790" spans="1:6" x14ac:dyDescent="0.25">
      <c r="A790">
        <v>1423216</v>
      </c>
      <c r="B790">
        <v>60</v>
      </c>
      <c r="C790">
        <v>0.16994387989697479</v>
      </c>
      <c r="D790">
        <f t="shared" si="36"/>
        <v>2.9511858051214186E-4</v>
      </c>
      <c r="E790">
        <f t="shared" si="37"/>
        <v>1.770711483072851E-2</v>
      </c>
      <c r="F790">
        <f t="shared" si="38"/>
        <v>5.0153596601921124E-5</v>
      </c>
    </row>
    <row r="791" spans="1:6" x14ac:dyDescent="0.25">
      <c r="A791">
        <v>1357144</v>
      </c>
      <c r="B791">
        <v>12</v>
      </c>
      <c r="C791">
        <v>-4.4146365390986242</v>
      </c>
      <c r="D791">
        <f t="shared" si="36"/>
        <v>2.8141786688076173E-4</v>
      </c>
      <c r="E791">
        <f t="shared" si="37"/>
        <v>3.3770144025691406E-3</v>
      </c>
      <c r="F791">
        <f t="shared" si="38"/>
        <v>-1.2423575978870033E-3</v>
      </c>
    </row>
    <row r="792" spans="1:6" x14ac:dyDescent="0.25">
      <c r="A792">
        <v>658074</v>
      </c>
      <c r="B792">
        <v>72</v>
      </c>
      <c r="C792">
        <v>0.48612183982770601</v>
      </c>
      <c r="D792">
        <f t="shared" si="36"/>
        <v>1.3645846080422594E-4</v>
      </c>
      <c r="E792">
        <f t="shared" si="37"/>
        <v>9.8250091779042668E-3</v>
      </c>
      <c r="F792">
        <f t="shared" si="38"/>
        <v>6.6335438026207219E-5</v>
      </c>
    </row>
    <row r="793" spans="1:6" x14ac:dyDescent="0.25">
      <c r="A793">
        <v>1866418</v>
      </c>
      <c r="B793">
        <v>72</v>
      </c>
      <c r="C793">
        <v>-0.43850218836758492</v>
      </c>
      <c r="D793">
        <f t="shared" si="36"/>
        <v>3.8702110628485823E-4</v>
      </c>
      <c r="E793">
        <f t="shared" si="37"/>
        <v>2.7865519652509791E-2</v>
      </c>
      <c r="F793">
        <f t="shared" si="38"/>
        <v>-1.69709602050354E-4</v>
      </c>
    </row>
    <row r="794" spans="1:6" x14ac:dyDescent="0.25">
      <c r="A794">
        <v>818487</v>
      </c>
      <c r="B794">
        <v>72</v>
      </c>
      <c r="C794">
        <v>-0.1067118350424142</v>
      </c>
      <c r="D794">
        <f t="shared" si="36"/>
        <v>1.6972175805193409E-4</v>
      </c>
      <c r="E794">
        <f t="shared" si="37"/>
        <v>1.2219966579739254E-2</v>
      </c>
      <c r="F794">
        <f t="shared" si="38"/>
        <v>-1.8111320248346525E-5</v>
      </c>
    </row>
    <row r="795" spans="1:6" x14ac:dyDescent="0.25">
      <c r="A795">
        <v>710623</v>
      </c>
      <c r="B795">
        <v>60</v>
      </c>
      <c r="C795">
        <v>0.28851061487099899</v>
      </c>
      <c r="D795">
        <f t="shared" si="36"/>
        <v>1.4735504030258215E-4</v>
      </c>
      <c r="E795">
        <f t="shared" si="37"/>
        <v>8.8413024181549296E-3</v>
      </c>
      <c r="F795">
        <f t="shared" si="38"/>
        <v>4.2513493282038817E-5</v>
      </c>
    </row>
    <row r="796" spans="1:6" x14ac:dyDescent="0.25">
      <c r="A796">
        <v>688115</v>
      </c>
      <c r="B796">
        <v>84</v>
      </c>
      <c r="C796">
        <v>-2.7667345059731379E-2</v>
      </c>
      <c r="D796">
        <f t="shared" si="36"/>
        <v>1.4268777334509484E-4</v>
      </c>
      <c r="E796">
        <f t="shared" si="37"/>
        <v>1.1985772960987967E-2</v>
      </c>
      <c r="F796">
        <f t="shared" si="38"/>
        <v>-3.9477918609434806E-6</v>
      </c>
    </row>
    <row r="797" spans="1:6" x14ac:dyDescent="0.25">
      <c r="A797">
        <v>1621883</v>
      </c>
      <c r="B797">
        <v>84</v>
      </c>
      <c r="C797">
        <v>-0.10571508402373329</v>
      </c>
      <c r="D797">
        <f t="shared" si="36"/>
        <v>3.3631424092813328E-4</v>
      </c>
      <c r="E797">
        <f t="shared" si="37"/>
        <v>2.8250396237963195E-2</v>
      </c>
      <c r="F797">
        <f t="shared" si="38"/>
        <v>-3.5553488238095694E-5</v>
      </c>
    </row>
    <row r="798" spans="1:6" x14ac:dyDescent="0.25">
      <c r="A798">
        <v>938928</v>
      </c>
      <c r="B798">
        <v>84</v>
      </c>
      <c r="C798">
        <v>-0.22527857001643839</v>
      </c>
      <c r="D798">
        <f t="shared" si="36"/>
        <v>1.9469644703481713E-4</v>
      </c>
      <c r="E798">
        <f t="shared" si="37"/>
        <v>1.635450155092464E-2</v>
      </c>
      <c r="F798">
        <f t="shared" si="38"/>
        <v>-4.3860937175284842E-5</v>
      </c>
    </row>
    <row r="799" spans="1:6" x14ac:dyDescent="0.25">
      <c r="A799">
        <v>661883</v>
      </c>
      <c r="B799">
        <v>60</v>
      </c>
      <c r="C799">
        <v>-1.205491110058992</v>
      </c>
      <c r="D799">
        <f t="shared" si="36"/>
        <v>1.3724829641116877E-4</v>
      </c>
      <c r="E799">
        <f t="shared" si="37"/>
        <v>8.2348977846701272E-3</v>
      </c>
      <c r="F799">
        <f t="shared" si="38"/>
        <v>-1.6545160119440543E-4</v>
      </c>
    </row>
    <row r="800" spans="1:6" x14ac:dyDescent="0.25">
      <c r="A800">
        <v>1110818</v>
      </c>
      <c r="B800">
        <v>60</v>
      </c>
      <c r="C800">
        <v>0.2094661248883162</v>
      </c>
      <c r="D800">
        <f t="shared" si="36"/>
        <v>2.3033961912129739E-4</v>
      </c>
      <c r="E800">
        <f t="shared" si="37"/>
        <v>1.3820377147277844E-2</v>
      </c>
      <c r="F800">
        <f t="shared" si="38"/>
        <v>4.8248347425588864E-5</v>
      </c>
    </row>
    <row r="801" spans="1:6" x14ac:dyDescent="0.25">
      <c r="A801">
        <v>727073</v>
      </c>
      <c r="B801">
        <v>60</v>
      </c>
      <c r="C801">
        <v>0.52564408481904745</v>
      </c>
      <c r="D801">
        <f t="shared" si="36"/>
        <v>1.5076611820602389E-4</v>
      </c>
      <c r="E801">
        <f t="shared" si="37"/>
        <v>9.045967092361433E-3</v>
      </c>
      <c r="F801">
        <f t="shared" si="38"/>
        <v>7.9249318226125762E-5</v>
      </c>
    </row>
    <row r="802" spans="1:6" x14ac:dyDescent="0.25">
      <c r="A802">
        <v>641402</v>
      </c>
      <c r="B802">
        <v>84</v>
      </c>
      <c r="C802">
        <v>0.56516632981038883</v>
      </c>
      <c r="D802">
        <f t="shared" si="36"/>
        <v>1.3300134890111465E-4</v>
      </c>
      <c r="E802">
        <f t="shared" si="37"/>
        <v>1.117211330769363E-2</v>
      </c>
      <c r="F802">
        <f t="shared" si="38"/>
        <v>7.5167884218273952E-5</v>
      </c>
    </row>
    <row r="803" spans="1:6" x14ac:dyDescent="0.25">
      <c r="A803">
        <v>1756652</v>
      </c>
      <c r="B803">
        <v>84</v>
      </c>
      <c r="C803">
        <v>-0.1311741285798052</v>
      </c>
      <c r="D803">
        <f t="shared" si="36"/>
        <v>3.6425998913293205E-4</v>
      </c>
      <c r="E803">
        <f t="shared" si="37"/>
        <v>3.0597839087166293E-2</v>
      </c>
      <c r="F803">
        <f t="shared" si="38"/>
        <v>-4.7781486651001678E-5</v>
      </c>
    </row>
    <row r="804" spans="1:6" x14ac:dyDescent="0.25">
      <c r="A804">
        <v>951323</v>
      </c>
      <c r="B804">
        <v>84</v>
      </c>
      <c r="C804">
        <v>0.4070773498450232</v>
      </c>
      <c r="D804">
        <f t="shared" si="36"/>
        <v>1.9726667868303358E-4</v>
      </c>
      <c r="E804">
        <f t="shared" si="37"/>
        <v>1.6570401009374819E-2</v>
      </c>
      <c r="F804">
        <f t="shared" si="38"/>
        <v>8.030279677101904E-5</v>
      </c>
    </row>
    <row r="805" spans="1:6" x14ac:dyDescent="0.25">
      <c r="A805">
        <v>924828</v>
      </c>
      <c r="B805">
        <v>84</v>
      </c>
      <c r="C805">
        <v>0.2094661248883162</v>
      </c>
      <c r="D805">
        <f t="shared" si="36"/>
        <v>1.9177266597472423E-4</v>
      </c>
      <c r="E805">
        <f t="shared" si="37"/>
        <v>1.6108903941876834E-2</v>
      </c>
      <c r="F805">
        <f t="shared" si="38"/>
        <v>4.0169877201226934E-5</v>
      </c>
    </row>
    <row r="806" spans="1:6" x14ac:dyDescent="0.25">
      <c r="A806">
        <v>1216219</v>
      </c>
      <c r="B806">
        <v>60</v>
      </c>
      <c r="C806">
        <v>-0.2040823157606424</v>
      </c>
      <c r="D806">
        <f t="shared" si="36"/>
        <v>2.52195608306748E-4</v>
      </c>
      <c r="E806">
        <f t="shared" si="37"/>
        <v>1.513173649840488E-2</v>
      </c>
      <c r="F806">
        <f t="shared" si="38"/>
        <v>-5.1468663767905036E-5</v>
      </c>
    </row>
    <row r="807" spans="1:6" x14ac:dyDescent="0.25">
      <c r="A807">
        <v>680996</v>
      </c>
      <c r="B807">
        <v>84</v>
      </c>
      <c r="C807">
        <v>8.8956673961742547E-2</v>
      </c>
      <c r="D807">
        <f t="shared" si="36"/>
        <v>1.4121157495028622E-4</v>
      </c>
      <c r="E807">
        <f t="shared" si="37"/>
        <v>1.1861772295824042E-2</v>
      </c>
      <c r="F807">
        <f t="shared" si="38"/>
        <v>1.2561712032476783E-5</v>
      </c>
    </row>
    <row r="808" spans="1:6" x14ac:dyDescent="0.25">
      <c r="A808">
        <v>875133</v>
      </c>
      <c r="B808">
        <v>84</v>
      </c>
      <c r="C808">
        <v>-0.76858628733198942</v>
      </c>
      <c r="D808">
        <f t="shared" si="36"/>
        <v>1.8146789294058824E-4</v>
      </c>
      <c r="E808">
        <f t="shared" si="37"/>
        <v>1.5243303007009412E-2</v>
      </c>
      <c r="F808">
        <f t="shared" si="38"/>
        <v>-1.3947373410516564E-4</v>
      </c>
    </row>
    <row r="809" spans="1:6" x14ac:dyDescent="0.25">
      <c r="A809">
        <v>843621</v>
      </c>
      <c r="B809">
        <v>72</v>
      </c>
      <c r="C809">
        <v>1.316088984645875</v>
      </c>
      <c r="D809">
        <f t="shared" si="36"/>
        <v>1.7493355331181886E-4</v>
      </c>
      <c r="E809">
        <f t="shared" si="37"/>
        <v>1.2595215838450958E-2</v>
      </c>
      <c r="F809">
        <f t="shared" si="38"/>
        <v>2.3022812255864674E-4</v>
      </c>
    </row>
    <row r="810" spans="1:6" x14ac:dyDescent="0.25">
      <c r="A810">
        <v>1300274</v>
      </c>
      <c r="B810">
        <v>84</v>
      </c>
      <c r="C810">
        <v>0.2094661248883162</v>
      </c>
      <c r="D810">
        <f t="shared" si="36"/>
        <v>2.6962528327172032E-4</v>
      </c>
      <c r="E810">
        <f t="shared" si="37"/>
        <v>2.2648523794824509E-2</v>
      </c>
      <c r="F810">
        <f t="shared" si="38"/>
        <v>5.6477363258841804E-5</v>
      </c>
    </row>
    <row r="811" spans="1:6" x14ac:dyDescent="0.25">
      <c r="A811">
        <v>818933</v>
      </c>
      <c r="B811">
        <v>84</v>
      </c>
      <c r="C811">
        <v>0.88134428974112011</v>
      </c>
      <c r="D811">
        <f t="shared" si="36"/>
        <v>1.6981424077199092E-4</v>
      </c>
      <c r="E811">
        <f t="shared" si="37"/>
        <v>1.4264396224847238E-2</v>
      </c>
      <c r="F811">
        <f t="shared" si="38"/>
        <v>1.4966481142111791E-4</v>
      </c>
    </row>
    <row r="812" spans="1:6" x14ac:dyDescent="0.25">
      <c r="A812">
        <v>2155972</v>
      </c>
      <c r="B812">
        <v>72</v>
      </c>
      <c r="C812">
        <v>-0.30432305999912118</v>
      </c>
      <c r="D812">
        <f t="shared" si="36"/>
        <v>4.4706312763763439E-4</v>
      </c>
      <c r="E812">
        <f t="shared" si="37"/>
        <v>3.2188545189909677E-2</v>
      </c>
      <c r="F812">
        <f t="shared" si="38"/>
        <v>-1.3605161901546258E-4</v>
      </c>
    </row>
    <row r="813" spans="1:6" x14ac:dyDescent="0.25">
      <c r="A813">
        <v>1084320</v>
      </c>
      <c r="B813">
        <v>84</v>
      </c>
      <c r="C813">
        <v>-0.38336754998180411</v>
      </c>
      <c r="D813">
        <f t="shared" si="36"/>
        <v>2.2484498433191142E-4</v>
      </c>
      <c r="E813">
        <f t="shared" si="37"/>
        <v>1.8886978683880559E-2</v>
      </c>
      <c r="F813">
        <f t="shared" si="38"/>
        <v>-8.6198270769022008E-5</v>
      </c>
    </row>
    <row r="814" spans="1:6" x14ac:dyDescent="0.25">
      <c r="A814">
        <v>724521</v>
      </c>
      <c r="B814">
        <v>72</v>
      </c>
      <c r="C814">
        <v>0.24898836987965761</v>
      </c>
      <c r="D814">
        <f t="shared" si="36"/>
        <v>1.5023693457018298E-4</v>
      </c>
      <c r="E814">
        <f t="shared" si="37"/>
        <v>1.0817059289053174E-2</v>
      </c>
      <c r="F814">
        <f t="shared" si="38"/>
        <v>3.7407249434346641E-5</v>
      </c>
    </row>
    <row r="815" spans="1:6" x14ac:dyDescent="0.25">
      <c r="A815">
        <v>825123</v>
      </c>
      <c r="B815">
        <v>72</v>
      </c>
      <c r="C815">
        <v>0.44509537819199441</v>
      </c>
      <c r="D815">
        <f t="shared" si="36"/>
        <v>1.7109780139340763E-4</v>
      </c>
      <c r="E815">
        <f t="shared" si="37"/>
        <v>1.2319041700325349E-2</v>
      </c>
      <c r="F815">
        <f t="shared" si="38"/>
        <v>7.6154840619017513E-5</v>
      </c>
    </row>
    <row r="816" spans="1:6" x14ac:dyDescent="0.25">
      <c r="A816">
        <v>899082</v>
      </c>
      <c r="B816">
        <v>84</v>
      </c>
      <c r="C816">
        <v>-0.1067118350424142</v>
      </c>
      <c r="D816">
        <f t="shared" si="36"/>
        <v>1.8643396617520989E-4</v>
      </c>
      <c r="E816">
        <f t="shared" si="37"/>
        <v>1.5660453158717631E-2</v>
      </c>
      <c r="F816">
        <f t="shared" si="38"/>
        <v>-1.9894710644792025E-5</v>
      </c>
    </row>
    <row r="817" spans="1:6" x14ac:dyDescent="0.25">
      <c r="A817">
        <v>1088910</v>
      </c>
      <c r="B817">
        <v>60</v>
      </c>
      <c r="C817">
        <v>0.16994387989697479</v>
      </c>
      <c r="D817">
        <f t="shared" si="36"/>
        <v>2.2579676837913317E-4</v>
      </c>
      <c r="E817">
        <f t="shared" si="37"/>
        <v>1.354780610274799E-2</v>
      </c>
      <c r="F817">
        <f t="shared" si="38"/>
        <v>3.8372778886548443E-5</v>
      </c>
    </row>
    <row r="818" spans="1:6" x14ac:dyDescent="0.25">
      <c r="A818">
        <v>517963</v>
      </c>
      <c r="B818">
        <v>60</v>
      </c>
      <c r="C818">
        <v>-0.54145652994716964</v>
      </c>
      <c r="D818">
        <f t="shared" si="36"/>
        <v>1.0740499356233385E-4</v>
      </c>
      <c r="E818">
        <f t="shared" si="37"/>
        <v>6.4442996137400307E-3</v>
      </c>
      <c r="F818">
        <f t="shared" si="38"/>
        <v>-5.8155135113259382E-5</v>
      </c>
    </row>
    <row r="819" spans="1:6" x14ac:dyDescent="0.25">
      <c r="A819">
        <v>1025730</v>
      </c>
      <c r="B819">
        <v>84</v>
      </c>
      <c r="C819">
        <v>0.56516632981038883</v>
      </c>
      <c r="D819">
        <f t="shared" si="36"/>
        <v>2.1269574090561043E-4</v>
      </c>
      <c r="E819">
        <f t="shared" si="37"/>
        <v>1.7866442236071277E-2</v>
      </c>
      <c r="F819">
        <f t="shared" si="38"/>
        <v>1.2020847125392523E-4</v>
      </c>
    </row>
    <row r="820" spans="1:6" x14ac:dyDescent="0.25">
      <c r="A820">
        <v>1104259</v>
      </c>
      <c r="B820">
        <v>84</v>
      </c>
      <c r="C820">
        <v>1.4741779646112401</v>
      </c>
      <c r="D820">
        <f t="shared" si="36"/>
        <v>2.2897954252745699E-4</v>
      </c>
      <c r="E820">
        <f t="shared" si="37"/>
        <v>1.9234281572306389E-2</v>
      </c>
      <c r="F820">
        <f t="shared" si="38"/>
        <v>3.3755659594073944E-4</v>
      </c>
    </row>
    <row r="821" spans="1:6" x14ac:dyDescent="0.25">
      <c r="A821">
        <v>620693</v>
      </c>
      <c r="B821">
        <v>72</v>
      </c>
      <c r="C821">
        <v>-0.38336754998180411</v>
      </c>
      <c r="D821">
        <f t="shared" si="36"/>
        <v>1.2870712322923775E-4</v>
      </c>
      <c r="E821">
        <f t="shared" si="37"/>
        <v>9.2669128725051189E-3</v>
      </c>
      <c r="F821">
        <f t="shared" si="38"/>
        <v>-4.9342134497599028E-5</v>
      </c>
    </row>
    <row r="822" spans="1:6" x14ac:dyDescent="0.25">
      <c r="A822">
        <v>843152</v>
      </c>
      <c r="B822">
        <v>72</v>
      </c>
      <c r="C822">
        <v>3.2025591452125197E-2</v>
      </c>
      <c r="D822">
        <f t="shared" si="36"/>
        <v>1.7483630130350799E-4</v>
      </c>
      <c r="E822">
        <f t="shared" si="37"/>
        <v>1.2588213693852575E-2</v>
      </c>
      <c r="F822">
        <f t="shared" si="38"/>
        <v>5.5992359565468107E-6</v>
      </c>
    </row>
    <row r="823" spans="1:6" x14ac:dyDescent="0.25">
      <c r="A823">
        <v>589066</v>
      </c>
      <c r="B823">
        <v>84</v>
      </c>
      <c r="C823">
        <v>-0.25362945723852759</v>
      </c>
      <c r="D823">
        <f t="shared" si="36"/>
        <v>1.2214893715919816E-4</v>
      </c>
      <c r="E823">
        <f t="shared" si="37"/>
        <v>1.0260510721372644E-2</v>
      </c>
      <c r="F823">
        <f t="shared" si="38"/>
        <v>-3.0980568633950444E-5</v>
      </c>
    </row>
    <row r="824" spans="1:6" x14ac:dyDescent="0.25">
      <c r="A824">
        <v>1552229</v>
      </c>
      <c r="B824">
        <v>84</v>
      </c>
      <c r="C824">
        <v>0.2094661248883162</v>
      </c>
      <c r="D824">
        <f t="shared" si="36"/>
        <v>3.2187076249127426E-4</v>
      </c>
      <c r="E824">
        <f t="shared" si="37"/>
        <v>2.7037144049267037E-2</v>
      </c>
      <c r="F824">
        <f t="shared" si="38"/>
        <v>6.7421021333894819E-5</v>
      </c>
    </row>
    <row r="825" spans="1:6" x14ac:dyDescent="0.25">
      <c r="A825">
        <v>738981</v>
      </c>
      <c r="B825">
        <v>60</v>
      </c>
      <c r="C825">
        <v>0.15713080759302681</v>
      </c>
      <c r="D825">
        <f t="shared" si="36"/>
        <v>1.5323536535946975E-4</v>
      </c>
      <c r="E825">
        <f t="shared" si="37"/>
        <v>9.1941219215681842E-3</v>
      </c>
      <c r="F825">
        <f t="shared" si="38"/>
        <v>2.4077996710746005E-5</v>
      </c>
    </row>
    <row r="826" spans="1:6" x14ac:dyDescent="0.25">
      <c r="A826">
        <v>548446</v>
      </c>
      <c r="B826">
        <v>84</v>
      </c>
      <c r="C826">
        <v>-2.7667345059731379E-2</v>
      </c>
      <c r="D826">
        <f t="shared" si="36"/>
        <v>1.1372595938182408E-4</v>
      </c>
      <c r="E826">
        <f t="shared" si="37"/>
        <v>9.5529805880732229E-3</v>
      </c>
      <c r="F826">
        <f t="shared" si="38"/>
        <v>-3.1464953604659219E-6</v>
      </c>
    </row>
    <row r="827" spans="1:6" x14ac:dyDescent="0.25">
      <c r="A827">
        <v>1276504</v>
      </c>
      <c r="B827">
        <v>84</v>
      </c>
      <c r="C827">
        <v>0.13042163490563341</v>
      </c>
      <c r="D827">
        <f t="shared" si="36"/>
        <v>2.6469632754133675E-4</v>
      </c>
      <c r="E827">
        <f t="shared" si="37"/>
        <v>2.2234491513472288E-2</v>
      </c>
      <c r="F827">
        <f t="shared" si="38"/>
        <v>3.452212779145818E-5</v>
      </c>
    </row>
    <row r="828" spans="1:6" x14ac:dyDescent="0.25">
      <c r="A828">
        <v>1464754</v>
      </c>
      <c r="B828">
        <v>24</v>
      </c>
      <c r="C828">
        <v>-4.4146365390986242</v>
      </c>
      <c r="D828">
        <f t="shared" si="36"/>
        <v>3.0373191509896027E-4</v>
      </c>
      <c r="E828">
        <f t="shared" si="37"/>
        <v>7.2895659623750464E-3</v>
      </c>
      <c r="F828">
        <f t="shared" si="38"/>
        <v>-1.3408660104862712E-3</v>
      </c>
    </row>
    <row r="829" spans="1:6" x14ac:dyDescent="0.25">
      <c r="A829">
        <v>604969</v>
      </c>
      <c r="B829">
        <v>84</v>
      </c>
      <c r="C829">
        <v>0.6442108197930716</v>
      </c>
      <c r="D829">
        <f t="shared" si="36"/>
        <v>1.2544658894633699E-4</v>
      </c>
      <c r="E829">
        <f t="shared" si="37"/>
        <v>1.0537513471492307E-2</v>
      </c>
      <c r="F829">
        <f t="shared" si="38"/>
        <v>8.0814049905364227E-5</v>
      </c>
    </row>
    <row r="830" spans="1:6" x14ac:dyDescent="0.25">
      <c r="A830">
        <v>1095605</v>
      </c>
      <c r="B830">
        <v>60</v>
      </c>
      <c r="C830">
        <v>5.1377144922950549E-2</v>
      </c>
      <c r="D830">
        <f t="shared" si="36"/>
        <v>2.271850459817801E-4</v>
      </c>
      <c r="E830">
        <f t="shared" si="37"/>
        <v>1.3631102758906806E-2</v>
      </c>
      <c r="F830">
        <f t="shared" si="38"/>
        <v>1.16721190317331E-5</v>
      </c>
    </row>
    <row r="831" spans="1:6" x14ac:dyDescent="0.25">
      <c r="A831">
        <v>989564</v>
      </c>
      <c r="B831">
        <v>84</v>
      </c>
      <c r="C831">
        <v>0.16994387989697479</v>
      </c>
      <c r="D831">
        <f t="shared" si="36"/>
        <v>2.0519634616665154E-4</v>
      </c>
      <c r="E831">
        <f t="shared" si="37"/>
        <v>1.7236493077998731E-2</v>
      </c>
      <c r="F831">
        <f t="shared" si="38"/>
        <v>3.4871863208243497E-5</v>
      </c>
    </row>
    <row r="832" spans="1:6" x14ac:dyDescent="0.25">
      <c r="A832">
        <v>798008</v>
      </c>
      <c r="B832">
        <v>72</v>
      </c>
      <c r="C832">
        <v>0.48612183982770601</v>
      </c>
      <c r="D832">
        <f t="shared" si="36"/>
        <v>1.6547522526259772E-4</v>
      </c>
      <c r="E832">
        <f t="shared" si="37"/>
        <v>1.1914216218907035E-2</v>
      </c>
      <c r="F832">
        <f t="shared" si="38"/>
        <v>8.0441120950558093E-5</v>
      </c>
    </row>
    <row r="833" spans="1:6" x14ac:dyDescent="0.25">
      <c r="A833">
        <v>698552</v>
      </c>
      <c r="B833">
        <v>72</v>
      </c>
      <c r="C833">
        <v>-0.2296912286697215</v>
      </c>
      <c r="D833">
        <f t="shared" si="36"/>
        <v>1.4485199341064019E-4</v>
      </c>
      <c r="E833">
        <f t="shared" si="37"/>
        <v>1.0429343525566095E-2</v>
      </c>
      <c r="F833">
        <f t="shared" si="38"/>
        <v>-3.3271232341748346E-5</v>
      </c>
    </row>
    <row r="834" spans="1:6" x14ac:dyDescent="0.25">
      <c r="A834">
        <v>346073</v>
      </c>
      <c r="B834">
        <v>60</v>
      </c>
      <c r="C834">
        <v>0.56516632981038883</v>
      </c>
      <c r="D834">
        <f t="shared" si="36"/>
        <v>7.1761821475853601E-5</v>
      </c>
      <c r="E834">
        <f t="shared" si="37"/>
        <v>4.3057092885512164E-3</v>
      </c>
      <c r="F834">
        <f t="shared" si="38"/>
        <v>4.0557365264016521E-5</v>
      </c>
    </row>
    <row r="835" spans="1:6" x14ac:dyDescent="0.25">
      <c r="A835">
        <v>480267</v>
      </c>
      <c r="B835">
        <v>72</v>
      </c>
      <c r="C835">
        <v>1.316088984645875</v>
      </c>
      <c r="D835">
        <f t="shared" ref="D835:D898" si="39">A835/SUM($A$2:$A$5739)</f>
        <v>9.9588337474301036E-5</v>
      </c>
      <c r="E835">
        <f t="shared" ref="E835:E898" si="40">B835*D835</f>
        <v>7.1703602981496748E-3</v>
      </c>
      <c r="F835">
        <f t="shared" ref="F835:F898" si="41">C835*D835</f>
        <v>1.3106711394912359E-4</v>
      </c>
    </row>
    <row r="836" spans="1:6" x14ac:dyDescent="0.25">
      <c r="A836">
        <v>611864</v>
      </c>
      <c r="B836">
        <v>84</v>
      </c>
      <c r="C836">
        <v>0.62033203268073278</v>
      </c>
      <c r="D836">
        <f t="shared" si="39"/>
        <v>1.268763386207583E-4</v>
      </c>
      <c r="E836">
        <f t="shared" si="40"/>
        <v>1.0657612444143698E-2</v>
      </c>
      <c r="F836">
        <f t="shared" si="41"/>
        <v>7.870545703570396E-5</v>
      </c>
    </row>
    <row r="837" spans="1:6" x14ac:dyDescent="0.25">
      <c r="A837">
        <v>278321</v>
      </c>
      <c r="B837">
        <v>84</v>
      </c>
      <c r="C837">
        <v>-1.213334694799973</v>
      </c>
      <c r="D837">
        <f t="shared" si="39"/>
        <v>5.7712742441568835E-5</v>
      </c>
      <c r="E837">
        <f t="shared" si="40"/>
        <v>4.8478703650917821E-3</v>
      </c>
      <c r="F837">
        <f t="shared" si="41"/>
        <v>-7.0024872736410368E-5</v>
      </c>
    </row>
    <row r="838" spans="1:6" x14ac:dyDescent="0.25">
      <c r="A838">
        <v>723502</v>
      </c>
      <c r="B838">
        <v>84</v>
      </c>
      <c r="C838">
        <v>-2.2170591226336401E-2</v>
      </c>
      <c r="D838">
        <f t="shared" si="39"/>
        <v>1.5002563436449255E-4</v>
      </c>
      <c r="E838">
        <f t="shared" si="40"/>
        <v>1.2602153286617374E-2</v>
      </c>
      <c r="F838">
        <f t="shared" si="41"/>
        <v>-3.3261570129669715E-6</v>
      </c>
    </row>
    <row r="839" spans="1:6" x14ac:dyDescent="0.25">
      <c r="A839">
        <v>727072</v>
      </c>
      <c r="B839">
        <v>72</v>
      </c>
      <c r="C839">
        <v>-0.1067118350424142</v>
      </c>
      <c r="D839">
        <f t="shared" si="39"/>
        <v>1.5076591084566503E-4</v>
      </c>
      <c r="E839">
        <f t="shared" si="40"/>
        <v>1.0855145580887883E-2</v>
      </c>
      <c r="F839">
        <f t="shared" si="41"/>
        <v>-1.6088507008181934E-5</v>
      </c>
    </row>
    <row r="840" spans="1:6" x14ac:dyDescent="0.25">
      <c r="A840">
        <v>1125402</v>
      </c>
      <c r="B840">
        <v>84</v>
      </c>
      <c r="C840">
        <v>-0.18575632502509701</v>
      </c>
      <c r="D840">
        <f t="shared" si="39"/>
        <v>2.3336376259508427E-4</v>
      </c>
      <c r="E840">
        <f t="shared" si="40"/>
        <v>1.9602556057987077E-2</v>
      </c>
      <c r="F840">
        <f t="shared" si="41"/>
        <v>-4.3348794933692052E-5</v>
      </c>
    </row>
    <row r="841" spans="1:6" x14ac:dyDescent="0.25">
      <c r="A841">
        <v>513692</v>
      </c>
      <c r="B841">
        <v>84</v>
      </c>
      <c r="C841">
        <v>0.60468857480173022</v>
      </c>
      <c r="D841">
        <f t="shared" si="39"/>
        <v>1.0651935746959222E-4</v>
      </c>
      <c r="E841">
        <f t="shared" si="40"/>
        <v>8.9476260274457455E-3</v>
      </c>
      <c r="F841">
        <f t="shared" si="41"/>
        <v>6.4411038457083753E-5</v>
      </c>
    </row>
    <row r="842" spans="1:6" x14ac:dyDescent="0.25">
      <c r="A842">
        <v>1021054</v>
      </c>
      <c r="B842">
        <v>84</v>
      </c>
      <c r="C842">
        <v>-0.18575632502509701</v>
      </c>
      <c r="D842">
        <f t="shared" si="39"/>
        <v>2.1172612386752572E-4</v>
      </c>
      <c r="E842">
        <f t="shared" si="40"/>
        <v>1.7784994404872162E-2</v>
      </c>
      <c r="F842">
        <f t="shared" si="41"/>
        <v>-3.9329466681440056E-5</v>
      </c>
    </row>
    <row r="843" spans="1:6" x14ac:dyDescent="0.25">
      <c r="A843">
        <v>1010471</v>
      </c>
      <c r="B843">
        <v>24</v>
      </c>
      <c r="C843">
        <v>-0.85763448987790047</v>
      </c>
      <c r="D843">
        <f t="shared" si="39"/>
        <v>2.0953162918958506E-4</v>
      </c>
      <c r="E843">
        <f t="shared" si="40"/>
        <v>5.0287591005500412E-3</v>
      </c>
      <c r="F843">
        <f t="shared" si="41"/>
        <v>-1.797015519132952E-4</v>
      </c>
    </row>
    <row r="844" spans="1:6" x14ac:dyDescent="0.25">
      <c r="A844">
        <v>496446</v>
      </c>
      <c r="B844">
        <v>84</v>
      </c>
      <c r="C844">
        <v>0.15343385727429229</v>
      </c>
      <c r="D844">
        <f t="shared" si="39"/>
        <v>1.0294322072048851E-4</v>
      </c>
      <c r="E844">
        <f t="shared" si="40"/>
        <v>8.6472305405210347E-3</v>
      </c>
      <c r="F844">
        <f t="shared" si="41"/>
        <v>1.5794975435383404E-5</v>
      </c>
    </row>
    <row r="845" spans="1:6" x14ac:dyDescent="0.25">
      <c r="A845">
        <v>777680</v>
      </c>
      <c r="B845">
        <v>84</v>
      </c>
      <c r="C845">
        <v>0.32803285986234038</v>
      </c>
      <c r="D845">
        <f t="shared" si="39"/>
        <v>1.61260003887451E-4</v>
      </c>
      <c r="E845">
        <f t="shared" si="40"/>
        <v>1.3545840326545884E-2</v>
      </c>
      <c r="F845">
        <f t="shared" si="41"/>
        <v>5.2898580256612677E-5</v>
      </c>
    </row>
    <row r="846" spans="1:6" x14ac:dyDescent="0.25">
      <c r="A846">
        <v>780851</v>
      </c>
      <c r="B846">
        <v>84</v>
      </c>
      <c r="C846">
        <v>0.46285588464620292</v>
      </c>
      <c r="D846">
        <f t="shared" si="39"/>
        <v>1.6191754358543361E-4</v>
      </c>
      <c r="E846">
        <f t="shared" si="40"/>
        <v>1.3601073661176423E-2</v>
      </c>
      <c r="F846">
        <f t="shared" si="41"/>
        <v>7.4944487875975994E-5</v>
      </c>
    </row>
    <row r="847" spans="1:6" x14ac:dyDescent="0.25">
      <c r="A847">
        <v>952409</v>
      </c>
      <c r="B847">
        <v>84</v>
      </c>
      <c r="C847">
        <v>-1.019016522579312</v>
      </c>
      <c r="D847">
        <f t="shared" si="39"/>
        <v>1.9749187203276839E-4</v>
      </c>
      <c r="E847">
        <f t="shared" si="40"/>
        <v>1.6589317250752546E-2</v>
      </c>
      <c r="F847">
        <f t="shared" si="41"/>
        <v>-2.0124748067651012E-4</v>
      </c>
    </row>
    <row r="848" spans="1:6" x14ac:dyDescent="0.25">
      <c r="A848">
        <v>1131394</v>
      </c>
      <c r="B848">
        <v>72</v>
      </c>
      <c r="C848">
        <v>0.48612183982770601</v>
      </c>
      <c r="D848">
        <f t="shared" si="39"/>
        <v>2.3460626586544432E-4</v>
      </c>
      <c r="E848">
        <f t="shared" si="40"/>
        <v>1.6891651142311993E-2</v>
      </c>
      <c r="F848">
        <f t="shared" si="41"/>
        <v>1.1404722959761773E-4</v>
      </c>
    </row>
    <row r="849" spans="1:6" x14ac:dyDescent="0.25">
      <c r="A849">
        <v>600787</v>
      </c>
      <c r="B849">
        <v>84</v>
      </c>
      <c r="C849">
        <v>0.48612183982770601</v>
      </c>
      <c r="D849">
        <f t="shared" si="39"/>
        <v>1.2457940792553495E-4</v>
      </c>
      <c r="E849">
        <f t="shared" si="40"/>
        <v>1.0464670265744935E-2</v>
      </c>
      <c r="F849">
        <f t="shared" si="41"/>
        <v>6.0560770985407349E-5</v>
      </c>
    </row>
    <row r="850" spans="1:6" x14ac:dyDescent="0.25">
      <c r="A850">
        <v>896330</v>
      </c>
      <c r="B850">
        <v>84</v>
      </c>
      <c r="C850">
        <v>0.68373306478441309</v>
      </c>
      <c r="D850">
        <f t="shared" si="39"/>
        <v>1.8586331046759459E-4</v>
      </c>
      <c r="E850">
        <f t="shared" si="40"/>
        <v>1.5612518079277946E-2</v>
      </c>
      <c r="F850">
        <f t="shared" si="41"/>
        <v>1.2708089089698534E-4</v>
      </c>
    </row>
    <row r="851" spans="1:6" x14ac:dyDescent="0.25">
      <c r="A851">
        <v>622843</v>
      </c>
      <c r="B851">
        <v>84</v>
      </c>
      <c r="C851">
        <v>0.24898836987965761</v>
      </c>
      <c r="D851">
        <f t="shared" si="39"/>
        <v>1.2915294800081221E-4</v>
      </c>
      <c r="E851">
        <f t="shared" si="40"/>
        <v>1.0848847632068226E-2</v>
      </c>
      <c r="F851">
        <f t="shared" si="41"/>
        <v>3.2157581987874414E-5</v>
      </c>
    </row>
    <row r="852" spans="1:6" x14ac:dyDescent="0.25">
      <c r="A852">
        <v>1409061</v>
      </c>
      <c r="B852">
        <v>84</v>
      </c>
      <c r="C852">
        <v>0.24898836987965761</v>
      </c>
      <c r="D852">
        <f t="shared" si="39"/>
        <v>2.9218339463231099E-4</v>
      </c>
      <c r="E852">
        <f t="shared" si="40"/>
        <v>2.4543405149114125E-2</v>
      </c>
      <c r="F852">
        <f t="shared" si="41"/>
        <v>7.2750267135403811E-5</v>
      </c>
    </row>
    <row r="853" spans="1:6" x14ac:dyDescent="0.25">
      <c r="A853">
        <v>990629</v>
      </c>
      <c r="B853">
        <v>84</v>
      </c>
      <c r="C853">
        <v>-0.30432305999912118</v>
      </c>
      <c r="D853">
        <f t="shared" si="39"/>
        <v>2.0541718494885005E-4</v>
      </c>
      <c r="E853">
        <f t="shared" si="40"/>
        <v>1.7255043535703403E-2</v>
      </c>
      <c r="F853">
        <f t="shared" si="41"/>
        <v>-6.2513186300039471E-5</v>
      </c>
    </row>
    <row r="854" spans="1:6" x14ac:dyDescent="0.25">
      <c r="A854">
        <v>1154228</v>
      </c>
      <c r="B854">
        <v>84</v>
      </c>
      <c r="C854">
        <v>0.68652515330407116</v>
      </c>
      <c r="D854">
        <f t="shared" si="39"/>
        <v>2.3934113229992388E-4</v>
      </c>
      <c r="E854">
        <f t="shared" si="40"/>
        <v>2.0104655113193606E-2</v>
      </c>
      <c r="F854">
        <f t="shared" si="41"/>
        <v>1.6431370754417521E-4</v>
      </c>
    </row>
    <row r="855" spans="1:6" x14ac:dyDescent="0.25">
      <c r="A855">
        <v>1387826</v>
      </c>
      <c r="B855">
        <v>72</v>
      </c>
      <c r="C855">
        <v>-0.89715673486924186</v>
      </c>
      <c r="D855">
        <f t="shared" si="39"/>
        <v>2.877800974116675E-4</v>
      </c>
      <c r="E855">
        <f t="shared" si="40"/>
        <v>2.0720167013640059E-2</v>
      </c>
      <c r="F855">
        <f t="shared" si="41"/>
        <v>-2.5818385255420398E-4</v>
      </c>
    </row>
    <row r="856" spans="1:6" x14ac:dyDescent="0.25">
      <c r="A856">
        <v>1012003</v>
      </c>
      <c r="B856">
        <v>72</v>
      </c>
      <c r="C856">
        <v>0.52607448206700347</v>
      </c>
      <c r="D856">
        <f t="shared" si="39"/>
        <v>2.0984930525937671E-4</v>
      </c>
      <c r="E856">
        <f t="shared" si="40"/>
        <v>1.5109149978675122E-2</v>
      </c>
      <c r="F856">
        <f t="shared" si="41"/>
        <v>1.1039636457644711E-4</v>
      </c>
    </row>
    <row r="857" spans="1:6" x14ac:dyDescent="0.25">
      <c r="A857">
        <v>1222346</v>
      </c>
      <c r="B857">
        <v>48</v>
      </c>
      <c r="C857">
        <v>-0.2648008150077798</v>
      </c>
      <c r="D857">
        <f t="shared" si="39"/>
        <v>2.5346610522555574E-4</v>
      </c>
      <c r="E857">
        <f t="shared" si="40"/>
        <v>1.2166373050826676E-2</v>
      </c>
      <c r="F857">
        <f t="shared" si="41"/>
        <v>-6.7118031240574841E-5</v>
      </c>
    </row>
    <row r="858" spans="1:6" x14ac:dyDescent="0.25">
      <c r="A858">
        <v>1191657</v>
      </c>
      <c r="B858">
        <v>60</v>
      </c>
      <c r="C858">
        <v>0.13042163490563341</v>
      </c>
      <c r="D858">
        <f t="shared" si="39"/>
        <v>2.4710242317213792E-4</v>
      </c>
      <c r="E858">
        <f t="shared" si="40"/>
        <v>1.4826145390328276E-2</v>
      </c>
      <c r="F858">
        <f t="shared" si="41"/>
        <v>3.2227502019253901E-5</v>
      </c>
    </row>
    <row r="859" spans="1:6" x14ac:dyDescent="0.25">
      <c r="A859">
        <v>739753</v>
      </c>
      <c r="B859">
        <v>84</v>
      </c>
      <c r="C859">
        <v>-0.34384530499046262</v>
      </c>
      <c r="D859">
        <f t="shared" si="39"/>
        <v>1.533954475565188E-4</v>
      </c>
      <c r="E859">
        <f t="shared" si="40"/>
        <v>1.2885217594747578E-2</v>
      </c>
      <c r="F859">
        <f t="shared" si="41"/>
        <v>-5.2744304449219722E-5</v>
      </c>
    </row>
    <row r="860" spans="1:6" x14ac:dyDescent="0.25">
      <c r="A860">
        <v>915190</v>
      </c>
      <c r="B860">
        <v>12</v>
      </c>
      <c r="C860">
        <v>-1.292379184782656</v>
      </c>
      <c r="D860">
        <f t="shared" si="39"/>
        <v>1.8977412683591745E-4</v>
      </c>
      <c r="E860">
        <f t="shared" si="40"/>
        <v>2.2772895220310096E-3</v>
      </c>
      <c r="F860">
        <f t="shared" si="41"/>
        <v>-2.4526013133304336E-4</v>
      </c>
    </row>
    <row r="861" spans="1:6" x14ac:dyDescent="0.25">
      <c r="A861">
        <v>756183</v>
      </c>
      <c r="B861">
        <v>72</v>
      </c>
      <c r="C861">
        <v>1.185489993161002E-2</v>
      </c>
      <c r="D861">
        <f t="shared" si="39"/>
        <v>1.5680237825278309E-4</v>
      </c>
      <c r="E861">
        <f t="shared" si="40"/>
        <v>1.1289771234200382E-2</v>
      </c>
      <c r="F861">
        <f t="shared" si="41"/>
        <v>1.8588765032252069E-6</v>
      </c>
    </row>
    <row r="862" spans="1:6" x14ac:dyDescent="0.25">
      <c r="A862">
        <v>500432</v>
      </c>
      <c r="B862">
        <v>84</v>
      </c>
      <c r="C862">
        <v>0.24898836987965761</v>
      </c>
      <c r="D862">
        <f t="shared" si="39"/>
        <v>1.0376975911095166E-4</v>
      </c>
      <c r="E862">
        <f t="shared" si="40"/>
        <v>8.7166597653199392E-3</v>
      </c>
      <c r="F862">
        <f t="shared" si="41"/>
        <v>2.58374631638406E-5</v>
      </c>
    </row>
    <row r="863" spans="1:6" x14ac:dyDescent="0.25">
      <c r="A863">
        <v>798446</v>
      </c>
      <c r="B863">
        <v>84</v>
      </c>
      <c r="C863">
        <v>0.24898836987965761</v>
      </c>
      <c r="D863">
        <f t="shared" si="39"/>
        <v>1.6556604909978359E-4</v>
      </c>
      <c r="E863">
        <f t="shared" si="40"/>
        <v>1.3907548124381821E-2</v>
      </c>
      <c r="F863">
        <f t="shared" si="41"/>
        <v>4.1224020672770465E-5</v>
      </c>
    </row>
    <row r="864" spans="1:6" x14ac:dyDescent="0.25">
      <c r="A864">
        <v>938797</v>
      </c>
      <c r="B864">
        <v>84</v>
      </c>
      <c r="C864">
        <v>0.16994387989697479</v>
      </c>
      <c r="D864">
        <f t="shared" si="39"/>
        <v>1.9466928282780492E-4</v>
      </c>
      <c r="E864">
        <f t="shared" si="40"/>
        <v>1.6352219757535612E-2</v>
      </c>
      <c r="F864">
        <f t="shared" si="41"/>
        <v>3.3082853220518698E-5</v>
      </c>
    </row>
    <row r="865" spans="1:6" x14ac:dyDescent="0.25">
      <c r="A865">
        <v>1005202</v>
      </c>
      <c r="B865">
        <v>60</v>
      </c>
      <c r="C865">
        <v>0.4070773498450232</v>
      </c>
      <c r="D865">
        <f t="shared" si="39"/>
        <v>2.0843904745868934E-4</v>
      </c>
      <c r="E865">
        <f t="shared" si="40"/>
        <v>1.2506342847521361E-2</v>
      </c>
      <c r="F865">
        <f t="shared" si="41"/>
        <v>8.4850815043704269E-5</v>
      </c>
    </row>
    <row r="866" spans="1:6" x14ac:dyDescent="0.25">
      <c r="A866">
        <v>734040</v>
      </c>
      <c r="B866">
        <v>72</v>
      </c>
      <c r="C866">
        <v>5.1377144922950549E-2</v>
      </c>
      <c r="D866">
        <f t="shared" si="39"/>
        <v>1.52210797826284E-4</v>
      </c>
      <c r="E866">
        <f t="shared" si="40"/>
        <v>1.0959177443492448E-2</v>
      </c>
      <c r="F866">
        <f t="shared" si="41"/>
        <v>7.8201562187589198E-6</v>
      </c>
    </row>
    <row r="867" spans="1:6" x14ac:dyDescent="0.25">
      <c r="A867">
        <v>1420250</v>
      </c>
      <c r="B867">
        <v>84</v>
      </c>
      <c r="C867">
        <v>-0.11017339086998131</v>
      </c>
      <c r="D867">
        <f t="shared" si="39"/>
        <v>2.9450354968772795E-4</v>
      </c>
      <c r="E867">
        <f t="shared" si="40"/>
        <v>2.4738298173769147E-2</v>
      </c>
      <c r="F867">
        <f t="shared" si="41"/>
        <v>-3.2446454692343009E-5</v>
      </c>
    </row>
    <row r="868" spans="1:6" x14ac:dyDescent="0.25">
      <c r="A868">
        <v>1128380</v>
      </c>
      <c r="B868">
        <v>60</v>
      </c>
      <c r="C868">
        <v>0.56516632981038883</v>
      </c>
      <c r="D868">
        <f t="shared" si="39"/>
        <v>2.3398128174380461E-4</v>
      </c>
      <c r="E868">
        <f t="shared" si="40"/>
        <v>1.4038876904628276E-2</v>
      </c>
      <c r="F868">
        <f t="shared" si="41"/>
        <v>1.3223834224747658E-4</v>
      </c>
    </row>
    <row r="869" spans="1:6" x14ac:dyDescent="0.25">
      <c r="A869">
        <v>861208</v>
      </c>
      <c r="B869">
        <v>84</v>
      </c>
      <c r="C869">
        <v>0.64658136404765243</v>
      </c>
      <c r="D869">
        <f t="shared" si="39"/>
        <v>1.785803999432979E-4</v>
      </c>
      <c r="E869">
        <f t="shared" si="40"/>
        <v>1.5000753595237023E-2</v>
      </c>
      <c r="F869">
        <f t="shared" si="41"/>
        <v>1.1546675858751287E-4</v>
      </c>
    </row>
    <row r="870" spans="1:6" x14ac:dyDescent="0.25">
      <c r="A870">
        <v>1022761</v>
      </c>
      <c r="B870">
        <v>60</v>
      </c>
      <c r="C870">
        <v>-0.38636452181949738</v>
      </c>
      <c r="D870">
        <f t="shared" si="39"/>
        <v>2.1208008800011993E-4</v>
      </c>
      <c r="E870">
        <f t="shared" si="40"/>
        <v>1.2724805280007195E-2</v>
      </c>
      <c r="F870">
        <f t="shared" si="41"/>
        <v>-8.1940221787603262E-5</v>
      </c>
    </row>
    <row r="871" spans="1:6" x14ac:dyDescent="0.25">
      <c r="A871">
        <v>1687206</v>
      </c>
      <c r="B871">
        <v>84</v>
      </c>
      <c r="C871">
        <v>0.2094661248883162</v>
      </c>
      <c r="D871">
        <f t="shared" si="39"/>
        <v>3.4985964165071834E-4</v>
      </c>
      <c r="E871">
        <f t="shared" si="40"/>
        <v>2.9388209898660339E-2</v>
      </c>
      <c r="F871">
        <f t="shared" si="41"/>
        <v>7.3283743391390922E-5</v>
      </c>
    </row>
    <row r="872" spans="1:6" x14ac:dyDescent="0.25">
      <c r="A872">
        <v>686589</v>
      </c>
      <c r="B872">
        <v>60</v>
      </c>
      <c r="C872">
        <v>0.72325530977575447</v>
      </c>
      <c r="D872">
        <f t="shared" si="39"/>
        <v>1.423713414374564E-4</v>
      </c>
      <c r="E872">
        <f t="shared" si="40"/>
        <v>8.5422804862473837E-3</v>
      </c>
      <c r="F872">
        <f t="shared" si="41"/>
        <v>1.0297082865453724E-4</v>
      </c>
    </row>
    <row r="873" spans="1:6" x14ac:dyDescent="0.25">
      <c r="A873">
        <v>648610</v>
      </c>
      <c r="B873">
        <v>72</v>
      </c>
      <c r="C873">
        <v>0.2094661248883162</v>
      </c>
      <c r="D873">
        <f t="shared" si="39"/>
        <v>1.3449600236786286E-4</v>
      </c>
      <c r="E873">
        <f t="shared" si="40"/>
        <v>9.6837121704861258E-3</v>
      </c>
      <c r="F873">
        <f t="shared" si="41"/>
        <v>2.8172356428966034E-5</v>
      </c>
    </row>
    <row r="874" spans="1:6" x14ac:dyDescent="0.25">
      <c r="A874">
        <v>533415</v>
      </c>
      <c r="B874">
        <v>72</v>
      </c>
      <c r="C874">
        <v>0.80229979975843724</v>
      </c>
      <c r="D874">
        <f t="shared" si="39"/>
        <v>1.1060912582762149E-4</v>
      </c>
      <c r="E874">
        <f t="shared" si="40"/>
        <v>7.9638570595887467E-3</v>
      </c>
      <c r="F874">
        <f t="shared" si="41"/>
        <v>8.8741679502956502E-5</v>
      </c>
    </row>
    <row r="875" spans="1:6" x14ac:dyDescent="0.25">
      <c r="A875">
        <v>686046</v>
      </c>
      <c r="B875">
        <v>84</v>
      </c>
      <c r="C875">
        <v>-0.80065685016368326</v>
      </c>
      <c r="D875">
        <f t="shared" si="39"/>
        <v>1.4225874476258901E-4</v>
      </c>
      <c r="E875">
        <f t="shared" si="40"/>
        <v>1.1949734560057476E-2</v>
      </c>
      <c r="F875">
        <f t="shared" si="41"/>
        <v>-1.1390043848985389E-4</v>
      </c>
    </row>
    <row r="876" spans="1:6" x14ac:dyDescent="0.25">
      <c r="A876">
        <v>1084136</v>
      </c>
      <c r="B876">
        <v>84</v>
      </c>
      <c r="C876">
        <v>1.237044494663192</v>
      </c>
      <c r="D876">
        <f t="shared" si="39"/>
        <v>2.24806830025879E-4</v>
      </c>
      <c r="E876">
        <f t="shared" si="40"/>
        <v>1.8883773722173838E-2</v>
      </c>
      <c r="F876">
        <f t="shared" si="41"/>
        <v>2.7809605144619759E-4</v>
      </c>
    </row>
    <row r="877" spans="1:6" x14ac:dyDescent="0.25">
      <c r="A877">
        <v>361076</v>
      </c>
      <c r="B877">
        <v>72</v>
      </c>
      <c r="C877">
        <v>0.72325530977575447</v>
      </c>
      <c r="D877">
        <f t="shared" si="39"/>
        <v>7.4872848940007794E-5</v>
      </c>
      <c r="E877">
        <f t="shared" si="40"/>
        <v>5.3908451236805615E-3</v>
      </c>
      <c r="F877">
        <f t="shared" si="41"/>
        <v>5.4152185553898607E-5</v>
      </c>
    </row>
    <row r="878" spans="1:6" x14ac:dyDescent="0.25">
      <c r="A878">
        <v>230133</v>
      </c>
      <c r="B878">
        <v>84</v>
      </c>
      <c r="C878">
        <v>0.4070773498450232</v>
      </c>
      <c r="D878">
        <f t="shared" si="39"/>
        <v>4.77204614682527E-5</v>
      </c>
      <c r="E878">
        <f t="shared" si="40"/>
        <v>4.0085187633332265E-3</v>
      </c>
      <c r="F878">
        <f t="shared" si="41"/>
        <v>1.9425918987877852E-5</v>
      </c>
    </row>
    <row r="879" spans="1:6" x14ac:dyDescent="0.25">
      <c r="A879">
        <v>889101</v>
      </c>
      <c r="B879">
        <v>84</v>
      </c>
      <c r="C879">
        <v>-0.73076148324078127</v>
      </c>
      <c r="D879">
        <f t="shared" si="39"/>
        <v>1.8436430243331007E-4</v>
      </c>
      <c r="E879">
        <f t="shared" si="40"/>
        <v>1.5486601404398045E-2</v>
      </c>
      <c r="F879">
        <f t="shared" si="41"/>
        <v>-1.3472633110281766E-4</v>
      </c>
    </row>
    <row r="880" spans="1:6" x14ac:dyDescent="0.25">
      <c r="A880">
        <v>1352947</v>
      </c>
      <c r="B880">
        <v>72</v>
      </c>
      <c r="C880">
        <v>0.6442108197930716</v>
      </c>
      <c r="D880">
        <f t="shared" si="39"/>
        <v>2.8054757545457665E-4</v>
      </c>
      <c r="E880">
        <f t="shared" si="40"/>
        <v>2.0199425432729519E-2</v>
      </c>
      <c r="F880">
        <f t="shared" si="41"/>
        <v>1.8073178357455144E-4</v>
      </c>
    </row>
    <row r="881" spans="1:6" x14ac:dyDescent="0.25">
      <c r="A881">
        <v>627631</v>
      </c>
      <c r="B881">
        <v>72</v>
      </c>
      <c r="C881">
        <v>-0.3229842784166827</v>
      </c>
      <c r="D881">
        <f t="shared" si="39"/>
        <v>1.3014578939909058E-4</v>
      </c>
      <c r="E881">
        <f t="shared" si="40"/>
        <v>9.3704968367345209E-3</v>
      </c>
      <c r="F881">
        <f t="shared" si="41"/>
        <v>-4.2035043878034825E-5</v>
      </c>
    </row>
    <row r="882" spans="1:6" x14ac:dyDescent="0.25">
      <c r="A882">
        <v>502451</v>
      </c>
      <c r="B882">
        <v>84</v>
      </c>
      <c r="C882">
        <v>-0.85763448987790047</v>
      </c>
      <c r="D882">
        <f t="shared" si="39"/>
        <v>1.0418841967551389E-4</v>
      </c>
      <c r="E882">
        <f t="shared" si="40"/>
        <v>8.7518272527431669E-3</v>
      </c>
      <c r="F882">
        <f t="shared" si="41"/>
        <v>-8.935558215959397E-5</v>
      </c>
    </row>
    <row r="883" spans="1:6" x14ac:dyDescent="0.25">
      <c r="A883">
        <v>1225423</v>
      </c>
      <c r="B883">
        <v>84</v>
      </c>
      <c r="C883">
        <v>0.2094661248883162</v>
      </c>
      <c r="D883">
        <f t="shared" si="39"/>
        <v>2.5410415304980439E-4</v>
      </c>
      <c r="E883">
        <f t="shared" si="40"/>
        <v>2.1344748856183569E-2</v>
      </c>
      <c r="F883">
        <f t="shared" si="41"/>
        <v>5.3226212257370143E-5</v>
      </c>
    </row>
    <row r="884" spans="1:6" x14ac:dyDescent="0.25">
      <c r="A884">
        <v>461392</v>
      </c>
      <c r="B884">
        <v>72</v>
      </c>
      <c r="C884">
        <v>1.185489993161002E-2</v>
      </c>
      <c r="D884">
        <f t="shared" si="39"/>
        <v>9.5674410700595093E-5</v>
      </c>
      <c r="E884">
        <f t="shared" si="40"/>
        <v>6.8885575704428466E-3</v>
      </c>
      <c r="F884">
        <f t="shared" si="41"/>
        <v>1.1342105648713139E-6</v>
      </c>
    </row>
    <row r="885" spans="1:6" x14ac:dyDescent="0.25">
      <c r="A885">
        <v>1275173</v>
      </c>
      <c r="B885">
        <v>24</v>
      </c>
      <c r="C885">
        <v>-0.58097877493851102</v>
      </c>
      <c r="D885">
        <f t="shared" si="39"/>
        <v>2.6442033090367834E-4</v>
      </c>
      <c r="E885">
        <f t="shared" si="40"/>
        <v>6.3460879416882797E-3</v>
      </c>
      <c r="F885">
        <f t="shared" si="41"/>
        <v>-1.5362259991725475E-4</v>
      </c>
    </row>
    <row r="886" spans="1:6" x14ac:dyDescent="0.25">
      <c r="A886">
        <v>1085486</v>
      </c>
      <c r="B886">
        <v>84</v>
      </c>
      <c r="C886">
        <v>0.16994387989697479</v>
      </c>
      <c r="D886">
        <f t="shared" si="39"/>
        <v>2.2508676651035599E-4</v>
      </c>
      <c r="E886">
        <f t="shared" si="40"/>
        <v>1.8907288386869902E-2</v>
      </c>
      <c r="F886">
        <f t="shared" si="41"/>
        <v>3.825211841423435E-5</v>
      </c>
    </row>
    <row r="887" spans="1:6" x14ac:dyDescent="0.25">
      <c r="A887">
        <v>764355</v>
      </c>
      <c r="B887">
        <v>84</v>
      </c>
      <c r="C887">
        <v>0.32803285986234038</v>
      </c>
      <c r="D887">
        <f t="shared" si="39"/>
        <v>1.5849692710548377E-4</v>
      </c>
      <c r="E887">
        <f t="shared" si="40"/>
        <v>1.3313741876860637E-2</v>
      </c>
      <c r="F887">
        <f t="shared" si="41"/>
        <v>5.1992200277804736E-5</v>
      </c>
    </row>
    <row r="888" spans="1:6" x14ac:dyDescent="0.25">
      <c r="A888">
        <v>557646</v>
      </c>
      <c r="B888">
        <v>72</v>
      </c>
      <c r="C888">
        <v>1.711311434559289</v>
      </c>
      <c r="D888">
        <f t="shared" si="39"/>
        <v>1.15633674683445E-4</v>
      </c>
      <c r="E888">
        <f t="shared" si="40"/>
        <v>8.3256245772080403E-3</v>
      </c>
      <c r="F888">
        <f t="shared" si="41"/>
        <v>1.9788522970588839E-4</v>
      </c>
    </row>
    <row r="889" spans="1:6" x14ac:dyDescent="0.25">
      <c r="A889">
        <v>773167</v>
      </c>
      <c r="B889">
        <v>84</v>
      </c>
      <c r="C889">
        <v>0.16994387989697479</v>
      </c>
      <c r="D889">
        <f t="shared" si="39"/>
        <v>1.6032418658786239E-4</v>
      </c>
      <c r="E889">
        <f t="shared" si="40"/>
        <v>1.3467231673380441E-2</v>
      </c>
      <c r="F889">
        <f t="shared" si="41"/>
        <v>2.7246114310067864E-5</v>
      </c>
    </row>
    <row r="890" spans="1:6" x14ac:dyDescent="0.25">
      <c r="A890">
        <v>792806</v>
      </c>
      <c r="B890">
        <v>84</v>
      </c>
      <c r="C890">
        <v>1.513700209602582</v>
      </c>
      <c r="D890">
        <f t="shared" si="39"/>
        <v>1.6439653667574643E-4</v>
      </c>
      <c r="E890">
        <f t="shared" si="40"/>
        <v>1.3809309080762701E-2</v>
      </c>
      <c r="F890">
        <f t="shared" si="41"/>
        <v>2.4884707202401594E-4</v>
      </c>
    </row>
    <row r="891" spans="1:6" x14ac:dyDescent="0.25">
      <c r="A891">
        <v>1030367</v>
      </c>
      <c r="B891">
        <v>72</v>
      </c>
      <c r="C891">
        <v>9.0899389914291959E-2</v>
      </c>
      <c r="D891">
        <f t="shared" si="39"/>
        <v>2.1365727088969914E-4</v>
      </c>
      <c r="E891">
        <f t="shared" si="40"/>
        <v>1.5383323504058338E-2</v>
      </c>
      <c r="F891">
        <f t="shared" si="41"/>
        <v>1.9421315574626265E-5</v>
      </c>
    </row>
    <row r="892" spans="1:6" x14ac:dyDescent="0.25">
      <c r="A892">
        <v>806959</v>
      </c>
      <c r="B892">
        <v>84</v>
      </c>
      <c r="C892">
        <v>0.2094661248883162</v>
      </c>
      <c r="D892">
        <f t="shared" si="39"/>
        <v>1.6733130783485955E-4</v>
      </c>
      <c r="E892">
        <f t="shared" si="40"/>
        <v>1.4055829858128203E-2</v>
      </c>
      <c r="F892">
        <f t="shared" si="41"/>
        <v>3.5050240624661972E-5</v>
      </c>
    </row>
    <row r="893" spans="1:6" x14ac:dyDescent="0.25">
      <c r="A893">
        <v>653927</v>
      </c>
      <c r="B893">
        <v>48</v>
      </c>
      <c r="C893">
        <v>-0.34384530499046262</v>
      </c>
      <c r="D893">
        <f t="shared" si="39"/>
        <v>1.3559853739598444E-4</v>
      </c>
      <c r="E893">
        <f t="shared" si="40"/>
        <v>6.5087297950072532E-3</v>
      </c>
      <c r="F893">
        <f t="shared" si="41"/>
        <v>-4.6624920447182923E-5</v>
      </c>
    </row>
    <row r="894" spans="1:6" x14ac:dyDescent="0.25">
      <c r="A894">
        <v>1376220</v>
      </c>
      <c r="B894">
        <v>84</v>
      </c>
      <c r="C894">
        <v>0.2094661248883162</v>
      </c>
      <c r="D894">
        <f t="shared" si="39"/>
        <v>2.8537347308660093E-4</v>
      </c>
      <c r="E894">
        <f t="shared" si="40"/>
        <v>2.397137173927448E-2</v>
      </c>
      <c r="F894">
        <f t="shared" si="41"/>
        <v>5.977607555337049E-5</v>
      </c>
    </row>
    <row r="895" spans="1:6" x14ac:dyDescent="0.25">
      <c r="A895">
        <v>953070</v>
      </c>
      <c r="B895">
        <v>60</v>
      </c>
      <c r="C895">
        <v>1.434655719619899</v>
      </c>
      <c r="D895">
        <f t="shared" si="39"/>
        <v>1.9762893722998268E-4</v>
      </c>
      <c r="E895">
        <f t="shared" si="40"/>
        <v>1.185773623379896E-2</v>
      </c>
      <c r="F895">
        <f t="shared" si="41"/>
        <v>2.8352948515939668E-4</v>
      </c>
    </row>
    <row r="896" spans="1:6" x14ac:dyDescent="0.25">
      <c r="A896">
        <v>662031</v>
      </c>
      <c r="B896">
        <v>36</v>
      </c>
      <c r="C896">
        <v>-1.35699133656185</v>
      </c>
      <c r="D896">
        <f t="shared" si="39"/>
        <v>1.3727898574428181E-4</v>
      </c>
      <c r="E896">
        <f t="shared" si="40"/>
        <v>4.9420434867941451E-3</v>
      </c>
      <c r="F896">
        <f t="shared" si="41"/>
        <v>-1.8628639434698811E-4</v>
      </c>
    </row>
    <row r="897" spans="1:6" x14ac:dyDescent="0.25">
      <c r="A897">
        <v>722141</v>
      </c>
      <c r="B897">
        <v>60</v>
      </c>
      <c r="C897">
        <v>-0.7726620583689664</v>
      </c>
      <c r="D897">
        <f t="shared" si="39"/>
        <v>1.49743416916068E-4</v>
      </c>
      <c r="E897">
        <f t="shared" si="40"/>
        <v>8.98460501496408E-3</v>
      </c>
      <c r="F897">
        <f t="shared" si="41"/>
        <v>-1.157010567415714E-4</v>
      </c>
    </row>
    <row r="898" spans="1:6" x14ac:dyDescent="0.25">
      <c r="A898">
        <v>1376234</v>
      </c>
      <c r="B898">
        <v>84</v>
      </c>
      <c r="C898">
        <v>-0.34384530499046262</v>
      </c>
      <c r="D898">
        <f t="shared" si="39"/>
        <v>2.8537637613162514E-4</v>
      </c>
      <c r="E898">
        <f t="shared" si="40"/>
        <v>2.3971615595056513E-2</v>
      </c>
      <c r="F898">
        <f t="shared" si="41"/>
        <v>-9.8125327088051617E-5</v>
      </c>
    </row>
    <row r="899" spans="1:6" x14ac:dyDescent="0.25">
      <c r="A899">
        <v>1463391</v>
      </c>
      <c r="B899">
        <v>60</v>
      </c>
      <c r="C899">
        <v>-0.1986612865486504</v>
      </c>
      <c r="D899">
        <f t="shared" ref="D899:D962" si="42">A899/SUM($A$2:$A$5739)</f>
        <v>3.0344928292981794E-4</v>
      </c>
      <c r="E899">
        <f t="shared" ref="E899:E962" si="43">B899*D899</f>
        <v>1.8206956975789078E-2</v>
      </c>
      <c r="F899">
        <f t="shared" ref="F899:F962" si="44">C899*D899</f>
        <v>-6.0283624949103046E-5</v>
      </c>
    </row>
    <row r="900" spans="1:6" x14ac:dyDescent="0.25">
      <c r="A900">
        <v>1667253</v>
      </c>
      <c r="B900">
        <v>84</v>
      </c>
      <c r="C900">
        <v>0.60468857480173022</v>
      </c>
      <c r="D900">
        <f t="shared" si="42"/>
        <v>3.4572218041014859E-4</v>
      </c>
      <c r="E900">
        <f t="shared" si="43"/>
        <v>2.9040663154452483E-2</v>
      </c>
      <c r="F900">
        <f t="shared" si="44"/>
        <v>2.0905425254955941E-4</v>
      </c>
    </row>
    <row r="901" spans="1:6" x14ac:dyDescent="0.25">
      <c r="A901">
        <v>1064686</v>
      </c>
      <c r="B901">
        <v>60</v>
      </c>
      <c r="C901">
        <v>0.52564408481904745</v>
      </c>
      <c r="D901">
        <f t="shared" si="42"/>
        <v>2.2077367104582176E-4</v>
      </c>
      <c r="E901">
        <f t="shared" si="43"/>
        <v>1.3246420262749305E-2</v>
      </c>
      <c r="F901">
        <f t="shared" si="44"/>
        <v>1.1604837426902241E-4</v>
      </c>
    </row>
    <row r="902" spans="1:6" x14ac:dyDescent="0.25">
      <c r="A902">
        <v>903459</v>
      </c>
      <c r="B902">
        <v>84</v>
      </c>
      <c r="C902">
        <v>-0.38336754998180411</v>
      </c>
      <c r="D902">
        <f t="shared" si="42"/>
        <v>1.8734158246599191E-4</v>
      </c>
      <c r="E902">
        <f t="shared" si="43"/>
        <v>1.573669292714332E-2</v>
      </c>
      <c r="F902">
        <f t="shared" si="44"/>
        <v>-7.1820683479701424E-5</v>
      </c>
    </row>
    <row r="903" spans="1:6" x14ac:dyDescent="0.25">
      <c r="A903">
        <v>903061</v>
      </c>
      <c r="B903">
        <v>24</v>
      </c>
      <c r="C903">
        <v>-3.543564283377211</v>
      </c>
      <c r="D903">
        <f t="shared" si="42"/>
        <v>1.8725905304316093E-4</v>
      </c>
      <c r="E903">
        <f t="shared" si="43"/>
        <v>4.4942172730358622E-3</v>
      </c>
      <c r="F903">
        <f t="shared" si="44"/>
        <v>-6.6356449210278371E-4</v>
      </c>
    </row>
    <row r="904" spans="1:6" x14ac:dyDescent="0.25">
      <c r="A904">
        <v>721423</v>
      </c>
      <c r="B904">
        <v>84</v>
      </c>
      <c r="C904">
        <v>0.84182204474977862</v>
      </c>
      <c r="D904">
        <f t="shared" si="42"/>
        <v>1.4959453217839802E-4</v>
      </c>
      <c r="E904">
        <f t="shared" si="43"/>
        <v>1.2565940702985433E-2</v>
      </c>
      <c r="F904">
        <f t="shared" si="44"/>
        <v>1.2593197496180557E-4</v>
      </c>
    </row>
    <row r="905" spans="1:6" x14ac:dyDescent="0.25">
      <c r="A905">
        <v>804726</v>
      </c>
      <c r="B905">
        <v>84</v>
      </c>
      <c r="C905">
        <v>1.039433269706485</v>
      </c>
      <c r="D905">
        <f t="shared" si="42"/>
        <v>1.6686827215349874E-4</v>
      </c>
      <c r="E905">
        <f t="shared" si="43"/>
        <v>1.4016934860893894E-2</v>
      </c>
      <c r="F905">
        <f t="shared" si="44"/>
        <v>1.734484337347828E-4</v>
      </c>
    </row>
    <row r="906" spans="1:6" x14ac:dyDescent="0.25">
      <c r="A906">
        <v>921662</v>
      </c>
      <c r="B906">
        <v>48</v>
      </c>
      <c r="C906">
        <v>-0.34384530499046262</v>
      </c>
      <c r="D906">
        <f t="shared" si="42"/>
        <v>1.9111616307853599E-4</v>
      </c>
      <c r="E906">
        <f t="shared" si="43"/>
        <v>9.1735758277697275E-3</v>
      </c>
      <c r="F906">
        <f t="shared" si="44"/>
        <v>-6.5714395382346195E-5</v>
      </c>
    </row>
    <row r="907" spans="1:6" x14ac:dyDescent="0.25">
      <c r="A907">
        <v>896877</v>
      </c>
      <c r="B907">
        <v>84</v>
      </c>
      <c r="C907">
        <v>0.68373306478441309</v>
      </c>
      <c r="D907">
        <f t="shared" si="42"/>
        <v>1.8597673658389747E-4</v>
      </c>
      <c r="E907">
        <f t="shared" si="43"/>
        <v>1.5622045873047387E-2</v>
      </c>
      <c r="F907">
        <f t="shared" si="44"/>
        <v>1.2715844408311169E-4</v>
      </c>
    </row>
    <row r="908" spans="1:6" x14ac:dyDescent="0.25">
      <c r="A908">
        <v>788193</v>
      </c>
      <c r="B908">
        <v>72</v>
      </c>
      <c r="C908">
        <v>0.80229979975843724</v>
      </c>
      <c r="D908">
        <f t="shared" si="42"/>
        <v>1.6343998334027063E-4</v>
      </c>
      <c r="E908">
        <f t="shared" si="43"/>
        <v>1.1767678800499485E-2</v>
      </c>
      <c r="F908">
        <f t="shared" si="44"/>
        <v>1.3112786590642144E-4</v>
      </c>
    </row>
    <row r="909" spans="1:6" x14ac:dyDescent="0.25">
      <c r="A909">
        <v>801290</v>
      </c>
      <c r="B909">
        <v>72</v>
      </c>
      <c r="C909">
        <v>0.48612183982770601</v>
      </c>
      <c r="D909">
        <f t="shared" si="42"/>
        <v>1.6615578196041509E-4</v>
      </c>
      <c r="E909">
        <f t="shared" si="43"/>
        <v>1.1963216301149887E-2</v>
      </c>
      <c r="F909">
        <f t="shared" si="44"/>
        <v>8.0771954424608143E-5</v>
      </c>
    </row>
    <row r="910" spans="1:6" x14ac:dyDescent="0.25">
      <c r="A910">
        <v>816204</v>
      </c>
      <c r="B910">
        <v>84</v>
      </c>
      <c r="C910">
        <v>-0.18575632502509701</v>
      </c>
      <c r="D910">
        <f t="shared" si="42"/>
        <v>1.6924835435262969E-4</v>
      </c>
      <c r="E910">
        <f t="shared" si="43"/>
        <v>1.4216861765620894E-2</v>
      </c>
      <c r="F910">
        <f t="shared" si="44"/>
        <v>-3.1438952321089872E-5</v>
      </c>
    </row>
    <row r="911" spans="1:6" x14ac:dyDescent="0.25">
      <c r="A911">
        <v>985081</v>
      </c>
      <c r="B911">
        <v>72</v>
      </c>
      <c r="C911">
        <v>0.56516632981038883</v>
      </c>
      <c r="D911">
        <f t="shared" si="42"/>
        <v>2.0426674967782908E-4</v>
      </c>
      <c r="E911">
        <f t="shared" si="43"/>
        <v>1.4707205976803694E-2</v>
      </c>
      <c r="F911">
        <f t="shared" si="44"/>
        <v>1.1544468921771609E-4</v>
      </c>
    </row>
    <row r="912" spans="1:6" x14ac:dyDescent="0.25">
      <c r="A912">
        <v>986229</v>
      </c>
      <c r="B912">
        <v>84</v>
      </c>
      <c r="C912">
        <v>0.13042163490563341</v>
      </c>
      <c r="D912">
        <f t="shared" si="42"/>
        <v>2.0450479936981396E-4</v>
      </c>
      <c r="E912">
        <f t="shared" si="43"/>
        <v>1.7178403147064373E-2</v>
      </c>
      <c r="F912">
        <f t="shared" si="44"/>
        <v>2.6671850279859687E-5</v>
      </c>
    </row>
    <row r="913" spans="1:6" x14ac:dyDescent="0.25">
      <c r="A913">
        <v>860701</v>
      </c>
      <c r="B913">
        <v>84</v>
      </c>
      <c r="C913">
        <v>1.592744699585265</v>
      </c>
      <c r="D913">
        <f t="shared" si="42"/>
        <v>1.7847526824134986E-4</v>
      </c>
      <c r="E913">
        <f t="shared" si="43"/>
        <v>1.4991922532273388E-2</v>
      </c>
      <c r="F913">
        <f t="shared" si="44"/>
        <v>2.8426553749846839E-4</v>
      </c>
    </row>
    <row r="914" spans="1:6" x14ac:dyDescent="0.25">
      <c r="A914">
        <v>920112</v>
      </c>
      <c r="B914">
        <v>72</v>
      </c>
      <c r="C914">
        <v>-0.42288979497314538</v>
      </c>
      <c r="D914">
        <f t="shared" si="42"/>
        <v>1.9079475452228465E-4</v>
      </c>
      <c r="E914">
        <f t="shared" si="43"/>
        <v>1.3737222325604495E-2</v>
      </c>
      <c r="F914">
        <f t="shared" si="44"/>
        <v>-8.0685154621880557E-5</v>
      </c>
    </row>
    <row r="915" spans="1:6" x14ac:dyDescent="0.25">
      <c r="A915">
        <v>963303</v>
      </c>
      <c r="B915">
        <v>29</v>
      </c>
      <c r="C915">
        <v>-4.4146365390986242</v>
      </c>
      <c r="D915">
        <f t="shared" si="42"/>
        <v>1.997508557823182E-4</v>
      </c>
      <c r="E915">
        <f t="shared" si="43"/>
        <v>5.7927748176872275E-3</v>
      </c>
      <c r="F915">
        <f t="shared" si="44"/>
        <v>-8.818274266528416E-4</v>
      </c>
    </row>
    <row r="916" spans="1:6" x14ac:dyDescent="0.25">
      <c r="A916">
        <v>1005058</v>
      </c>
      <c r="B916">
        <v>60</v>
      </c>
      <c r="C916">
        <v>-0.28192343242782858</v>
      </c>
      <c r="D916">
        <f t="shared" si="42"/>
        <v>2.0840918756701178E-4</v>
      </c>
      <c r="E916">
        <f t="shared" si="43"/>
        <v>1.2504551254020706E-2</v>
      </c>
      <c r="F916">
        <f t="shared" si="44"/>
        <v>-5.8755433508387102E-5</v>
      </c>
    </row>
    <row r="917" spans="1:6" x14ac:dyDescent="0.25">
      <c r="A917">
        <v>708602</v>
      </c>
      <c r="B917">
        <v>84</v>
      </c>
      <c r="C917">
        <v>0.21764541157825479</v>
      </c>
      <c r="D917">
        <f t="shared" si="42"/>
        <v>1.4693596501730218E-4</v>
      </c>
      <c r="E917">
        <f t="shared" si="43"/>
        <v>1.2342621061453384E-2</v>
      </c>
      <c r="F917">
        <f t="shared" si="44"/>
        <v>3.1979938581838782E-5</v>
      </c>
    </row>
    <row r="918" spans="1:6" x14ac:dyDescent="0.25">
      <c r="A918">
        <v>784716</v>
      </c>
      <c r="B918">
        <v>84</v>
      </c>
      <c r="C918">
        <v>0.24898836987965761</v>
      </c>
      <c r="D918">
        <f t="shared" si="42"/>
        <v>1.6271899137247325E-4</v>
      </c>
      <c r="E918">
        <f t="shared" si="43"/>
        <v>1.3668395275287753E-2</v>
      </c>
      <c r="F918">
        <f t="shared" si="44"/>
        <v>4.0515136410294187E-5</v>
      </c>
    </row>
    <row r="919" spans="1:6" x14ac:dyDescent="0.25">
      <c r="A919">
        <v>1172783</v>
      </c>
      <c r="B919">
        <v>84</v>
      </c>
      <c r="C919">
        <v>0.56516632981038883</v>
      </c>
      <c r="D919">
        <f t="shared" si="42"/>
        <v>2.4318870375879083E-4</v>
      </c>
      <c r="E919">
        <f t="shared" si="43"/>
        <v>2.042785111573843E-2</v>
      </c>
      <c r="F919">
        <f t="shared" si="44"/>
        <v>1.3744206715470174E-4</v>
      </c>
    </row>
    <row r="920" spans="1:6" x14ac:dyDescent="0.25">
      <c r="A920">
        <v>725309</v>
      </c>
      <c r="B920">
        <v>84</v>
      </c>
      <c r="C920">
        <v>0.52564408481904745</v>
      </c>
      <c r="D920">
        <f t="shared" si="42"/>
        <v>1.5040033453297396E-4</v>
      </c>
      <c r="E920">
        <f t="shared" si="43"/>
        <v>1.2633628100769814E-2</v>
      </c>
      <c r="F920">
        <f t="shared" si="44"/>
        <v>7.9057046202063672E-5</v>
      </c>
    </row>
    <row r="921" spans="1:6" x14ac:dyDescent="0.25">
      <c r="A921">
        <v>651048</v>
      </c>
      <c r="B921">
        <v>72</v>
      </c>
      <c r="C921">
        <v>-0.18575632502509701</v>
      </c>
      <c r="D921">
        <f t="shared" si="42"/>
        <v>1.3500154692279242E-4</v>
      </c>
      <c r="E921">
        <f t="shared" si="43"/>
        <v>9.7201113784410546E-3</v>
      </c>
      <c r="F921">
        <f t="shared" si="44"/>
        <v>-2.5077391229081114E-5</v>
      </c>
    </row>
    <row r="922" spans="1:6" x14ac:dyDescent="0.25">
      <c r="A922">
        <v>1325031</v>
      </c>
      <c r="B922">
        <v>60</v>
      </c>
      <c r="C922">
        <v>-0.58097877493851102</v>
      </c>
      <c r="D922">
        <f t="shared" si="42"/>
        <v>2.7475890367631043E-4</v>
      </c>
      <c r="E922">
        <f t="shared" si="43"/>
        <v>1.6485534220578624E-2</v>
      </c>
      <c r="F922">
        <f t="shared" si="44"/>
        <v>-1.596290912613112E-4</v>
      </c>
    </row>
    <row r="923" spans="1:6" x14ac:dyDescent="0.25">
      <c r="A923">
        <v>1366462</v>
      </c>
      <c r="B923">
        <v>84</v>
      </c>
      <c r="C923">
        <v>0.88134428974112011</v>
      </c>
      <c r="D923">
        <f t="shared" si="42"/>
        <v>2.8335005070472956E-4</v>
      </c>
      <c r="E923">
        <f t="shared" si="43"/>
        <v>2.3801404259197283E-2</v>
      </c>
      <c r="F923">
        <f t="shared" si="44"/>
        <v>2.4972894918647026E-4</v>
      </c>
    </row>
    <row r="924" spans="1:6" x14ac:dyDescent="0.25">
      <c r="A924">
        <v>688369</v>
      </c>
      <c r="B924">
        <v>84</v>
      </c>
      <c r="C924">
        <v>0.2094661248883162</v>
      </c>
      <c r="D924">
        <f t="shared" si="42"/>
        <v>1.4274044287624827E-4</v>
      </c>
      <c r="E924">
        <f t="shared" si="43"/>
        <v>1.1990197201604854E-2</v>
      </c>
      <c r="F924">
        <f t="shared" si="44"/>
        <v>2.9899287434129784E-5</v>
      </c>
    </row>
    <row r="925" spans="1:6" x14ac:dyDescent="0.25">
      <c r="A925">
        <v>976249</v>
      </c>
      <c r="B925">
        <v>84</v>
      </c>
      <c r="C925">
        <v>0.76277755476709586</v>
      </c>
      <c r="D925">
        <f t="shared" si="42"/>
        <v>2.0243534298827301E-4</v>
      </c>
      <c r="E925">
        <f t="shared" si="43"/>
        <v>1.7004568811014933E-2</v>
      </c>
      <c r="F925">
        <f t="shared" si="44"/>
        <v>1.5441313592303325E-4</v>
      </c>
    </row>
    <row r="926" spans="1:6" x14ac:dyDescent="0.25">
      <c r="A926">
        <v>842120</v>
      </c>
      <c r="B926">
        <v>84</v>
      </c>
      <c r="C926">
        <v>1.355611229637216</v>
      </c>
      <c r="D926">
        <f t="shared" si="42"/>
        <v>1.7462230541315224E-4</v>
      </c>
      <c r="E926">
        <f t="shared" si="43"/>
        <v>1.4668273654704788E-2</v>
      </c>
      <c r="F926">
        <f t="shared" si="44"/>
        <v>2.367199581632088E-4</v>
      </c>
    </row>
    <row r="927" spans="1:6" x14ac:dyDescent="0.25">
      <c r="A927">
        <v>443942</v>
      </c>
      <c r="B927">
        <v>72</v>
      </c>
      <c r="C927">
        <v>0.72325530977575447</v>
      </c>
      <c r="D927">
        <f t="shared" si="42"/>
        <v>9.2055972438281523E-5</v>
      </c>
      <c r="E927">
        <f t="shared" si="43"/>
        <v>6.6280300155562698E-3</v>
      </c>
      <c r="F927">
        <f t="shared" si="44"/>
        <v>6.6579970862557612E-5</v>
      </c>
    </row>
    <row r="928" spans="1:6" x14ac:dyDescent="0.25">
      <c r="A928">
        <v>795201</v>
      </c>
      <c r="B928">
        <v>84</v>
      </c>
      <c r="C928">
        <v>0.61199959729145326</v>
      </c>
      <c r="D928">
        <f t="shared" si="42"/>
        <v>1.6489316473524448E-4</v>
      </c>
      <c r="E928">
        <f t="shared" si="43"/>
        <v>1.3851025837760537E-2</v>
      </c>
      <c r="F928">
        <f t="shared" si="44"/>
        <v>1.0091455041408289E-4</v>
      </c>
    </row>
    <row r="929" spans="1:6" x14ac:dyDescent="0.25">
      <c r="A929">
        <v>1368318</v>
      </c>
      <c r="B929">
        <v>60</v>
      </c>
      <c r="C929">
        <v>-0.34384530499046262</v>
      </c>
      <c r="D929">
        <f t="shared" si="42"/>
        <v>2.8373491153079567E-4</v>
      </c>
      <c r="E929">
        <f t="shared" si="43"/>
        <v>1.7024094691847739E-2</v>
      </c>
      <c r="F929">
        <f t="shared" si="44"/>
        <v>-9.7560917191748367E-5</v>
      </c>
    </row>
    <row r="930" spans="1:6" x14ac:dyDescent="0.25">
      <c r="A930">
        <v>1303599</v>
      </c>
      <c r="B930">
        <v>72</v>
      </c>
      <c r="C930">
        <v>0.16994387989697479</v>
      </c>
      <c r="D930">
        <f t="shared" si="42"/>
        <v>2.7031475646496918E-4</v>
      </c>
      <c r="E930">
        <f t="shared" si="43"/>
        <v>1.946266246547778E-2</v>
      </c>
      <c r="F930">
        <f t="shared" si="44"/>
        <v>4.5938338507062712E-5</v>
      </c>
    </row>
    <row r="931" spans="1:6" x14ac:dyDescent="0.25">
      <c r="A931">
        <v>1039354</v>
      </c>
      <c r="B931">
        <v>84</v>
      </c>
      <c r="C931">
        <v>0.4070773498450232</v>
      </c>
      <c r="D931">
        <f t="shared" si="42"/>
        <v>2.1552081843488036E-4</v>
      </c>
      <c r="E931">
        <f t="shared" si="43"/>
        <v>1.8103748748529949E-2</v>
      </c>
      <c r="F931">
        <f t="shared" si="44"/>
        <v>8.7733643604901519E-5</v>
      </c>
    </row>
    <row r="932" spans="1:6" x14ac:dyDescent="0.25">
      <c r="A932">
        <v>1141069</v>
      </c>
      <c r="B932">
        <v>84</v>
      </c>
      <c r="C932">
        <v>-0.92366272369513491</v>
      </c>
      <c r="D932">
        <f t="shared" si="42"/>
        <v>2.3661247733752934E-4</v>
      </c>
      <c r="E932">
        <f t="shared" si="43"/>
        <v>1.9875448096352465E-2</v>
      </c>
      <c r="F932">
        <f t="shared" si="44"/>
        <v>-2.1855012527783574E-4</v>
      </c>
    </row>
    <row r="933" spans="1:6" x14ac:dyDescent="0.25">
      <c r="A933">
        <v>957975</v>
      </c>
      <c r="B933">
        <v>84</v>
      </c>
      <c r="C933">
        <v>0.16994387989697479</v>
      </c>
      <c r="D933">
        <f t="shared" si="42"/>
        <v>1.9864603979024905E-4</v>
      </c>
      <c r="E933">
        <f t="shared" si="43"/>
        <v>1.668626734238092E-2</v>
      </c>
      <c r="F933">
        <f t="shared" si="44"/>
        <v>3.3758678728123757E-5</v>
      </c>
    </row>
    <row r="934" spans="1:6" x14ac:dyDescent="0.25">
      <c r="A934">
        <v>449773</v>
      </c>
      <c r="B934">
        <v>36</v>
      </c>
      <c r="C934">
        <v>-0.69954550991253528</v>
      </c>
      <c r="D934">
        <f t="shared" si="42"/>
        <v>9.3265090690863208E-5</v>
      </c>
      <c r="E934">
        <f t="shared" si="43"/>
        <v>3.3575432648710753E-3</v>
      </c>
      <c r="F934">
        <f t="shared" si="44"/>
        <v>-6.5243175424378744E-5</v>
      </c>
    </row>
    <row r="935" spans="1:6" x14ac:dyDescent="0.25">
      <c r="A935">
        <v>904208</v>
      </c>
      <c r="B935">
        <v>72</v>
      </c>
      <c r="C935">
        <v>0.24898836987965761</v>
      </c>
      <c r="D935">
        <f t="shared" si="42"/>
        <v>1.8749689537478692E-4</v>
      </c>
      <c r="E935">
        <f t="shared" si="43"/>
        <v>1.3499776466984659E-2</v>
      </c>
      <c r="F935">
        <f t="shared" si="44"/>
        <v>4.6684546336864911E-5</v>
      </c>
    </row>
    <row r="936" spans="1:6" x14ac:dyDescent="0.25">
      <c r="A936">
        <v>535190</v>
      </c>
      <c r="B936">
        <v>84</v>
      </c>
      <c r="C936">
        <v>1.513700209602582</v>
      </c>
      <c r="D936">
        <f t="shared" si="42"/>
        <v>1.10977190464619E-4</v>
      </c>
      <c r="E936">
        <f t="shared" si="43"/>
        <v>9.3220839990279959E-3</v>
      </c>
      <c r="F936">
        <f t="shared" si="44"/>
        <v>1.6798619646739944E-4</v>
      </c>
    </row>
    <row r="937" spans="1:6" x14ac:dyDescent="0.25">
      <c r="A937">
        <v>933873</v>
      </c>
      <c r="B937">
        <v>84</v>
      </c>
      <c r="C937">
        <v>0.44659959483636458</v>
      </c>
      <c r="D937">
        <f t="shared" si="42"/>
        <v>1.9364824042071999E-4</v>
      </c>
      <c r="E937">
        <f t="shared" si="43"/>
        <v>1.6266452195340481E-2</v>
      </c>
      <c r="F937">
        <f t="shared" si="44"/>
        <v>8.6483225712668464E-5</v>
      </c>
    </row>
    <row r="938" spans="1:6" x14ac:dyDescent="0.25">
      <c r="A938">
        <v>712827</v>
      </c>
      <c r="B938">
        <v>84</v>
      </c>
      <c r="C938">
        <v>0.25519972542474201</v>
      </c>
      <c r="D938">
        <f t="shared" si="42"/>
        <v>1.4781206253353568E-4</v>
      </c>
      <c r="E938">
        <f t="shared" si="43"/>
        <v>1.2416213252816997E-2</v>
      </c>
      <c r="F938">
        <f t="shared" si="44"/>
        <v>3.7721597773023105E-5</v>
      </c>
    </row>
    <row r="939" spans="1:6" x14ac:dyDescent="0.25">
      <c r="A939">
        <v>655467</v>
      </c>
      <c r="B939">
        <v>84</v>
      </c>
      <c r="C939">
        <v>-0.18073146679689769</v>
      </c>
      <c r="D939">
        <f t="shared" si="42"/>
        <v>1.3591787234864706E-4</v>
      </c>
      <c r="E939">
        <f t="shared" si="43"/>
        <v>1.1417101277286353E-2</v>
      </c>
      <c r="F939">
        <f t="shared" si="44"/>
        <v>-2.4564636433484486E-5</v>
      </c>
    </row>
    <row r="940" spans="1:6" x14ac:dyDescent="0.25">
      <c r="A940">
        <v>386770</v>
      </c>
      <c r="B940">
        <v>60</v>
      </c>
      <c r="C940">
        <v>-2.1939985788803269</v>
      </c>
      <c r="D940">
        <f t="shared" si="42"/>
        <v>8.0200766000860802E-5</v>
      </c>
      <c r="E940">
        <f t="shared" si="43"/>
        <v>4.8120459600516485E-3</v>
      </c>
      <c r="F940">
        <f t="shared" si="44"/>
        <v>-1.7596036663100224E-4</v>
      </c>
    </row>
    <row r="941" spans="1:6" x14ac:dyDescent="0.25">
      <c r="A941">
        <v>1507240</v>
      </c>
      <c r="B941">
        <v>72</v>
      </c>
      <c r="C941">
        <v>-0.3192632590507482</v>
      </c>
      <c r="D941">
        <f t="shared" si="42"/>
        <v>3.1254182730598918E-4</v>
      </c>
      <c r="E941">
        <f t="shared" si="43"/>
        <v>2.2503011566031222E-2</v>
      </c>
      <c r="F941">
        <f t="shared" si="44"/>
        <v>-9.9783122375386236E-5</v>
      </c>
    </row>
    <row r="942" spans="1:6" x14ac:dyDescent="0.25">
      <c r="A942">
        <v>976046</v>
      </c>
      <c r="B942">
        <v>84</v>
      </c>
      <c r="C942">
        <v>0.56516632981038883</v>
      </c>
      <c r="D942">
        <f t="shared" si="42"/>
        <v>2.0239324883542203E-4</v>
      </c>
      <c r="E942">
        <f t="shared" si="43"/>
        <v>1.7001032902175452E-2</v>
      </c>
      <c r="F942">
        <f t="shared" si="44"/>
        <v>1.1438584962271623E-4</v>
      </c>
    </row>
    <row r="943" spans="1:6" x14ac:dyDescent="0.25">
      <c r="A943">
        <v>908149</v>
      </c>
      <c r="B943">
        <v>72</v>
      </c>
      <c r="C943">
        <v>0.88134428974112011</v>
      </c>
      <c r="D943">
        <f t="shared" si="42"/>
        <v>1.8831410254910083E-4</v>
      </c>
      <c r="E943">
        <f t="shared" si="43"/>
        <v>1.355861538353526E-2</v>
      </c>
      <c r="F943">
        <f t="shared" si="44"/>
        <v>1.6596955895937374E-4</v>
      </c>
    </row>
    <row r="944" spans="1:6" x14ac:dyDescent="0.25">
      <c r="A944">
        <v>1131045</v>
      </c>
      <c r="B944">
        <v>72</v>
      </c>
      <c r="C944">
        <v>0.32803285986234038</v>
      </c>
      <c r="D944">
        <f t="shared" si="42"/>
        <v>2.3453389710019804E-4</v>
      </c>
      <c r="E944">
        <f t="shared" si="43"/>
        <v>1.6886440591214261E-2</v>
      </c>
      <c r="F944">
        <f t="shared" si="44"/>
        <v>7.6934825000437817E-5</v>
      </c>
    </row>
    <row r="945" spans="1:6" x14ac:dyDescent="0.25">
      <c r="A945">
        <v>583679</v>
      </c>
      <c r="B945">
        <v>84</v>
      </c>
      <c r="C945">
        <v>0.48612183982770601</v>
      </c>
      <c r="D945">
        <f t="shared" si="42"/>
        <v>1.2103188690595555E-4</v>
      </c>
      <c r="E945">
        <f t="shared" si="43"/>
        <v>1.0166678500100267E-2</v>
      </c>
      <c r="F945">
        <f t="shared" si="44"/>
        <v>5.8836243540541951E-5</v>
      </c>
    </row>
    <row r="946" spans="1:6" x14ac:dyDescent="0.25">
      <c r="A946">
        <v>744094</v>
      </c>
      <c r="B946">
        <v>84</v>
      </c>
      <c r="C946">
        <v>0.56872155335858487</v>
      </c>
      <c r="D946">
        <f t="shared" si="42"/>
        <v>1.5429559887438144E-4</v>
      </c>
      <c r="E946">
        <f t="shared" si="43"/>
        <v>1.2960830305448041E-2</v>
      </c>
      <c r="F946">
        <f t="shared" si="44"/>
        <v>8.7751232668231328E-5</v>
      </c>
    </row>
    <row r="947" spans="1:6" x14ac:dyDescent="0.25">
      <c r="A947">
        <v>2277097</v>
      </c>
      <c r="B947">
        <v>84</v>
      </c>
      <c r="C947">
        <v>-0.22527857001643839</v>
      </c>
      <c r="D947">
        <f t="shared" si="42"/>
        <v>4.7217965110598578E-4</v>
      </c>
      <c r="E947">
        <f t="shared" si="43"/>
        <v>3.9663090692902803E-2</v>
      </c>
      <c r="F947">
        <f t="shared" si="44"/>
        <v>-1.0637195659201727E-4</v>
      </c>
    </row>
    <row r="948" spans="1:6" x14ac:dyDescent="0.25">
      <c r="A948">
        <v>1257291</v>
      </c>
      <c r="B948">
        <v>24</v>
      </c>
      <c r="C948">
        <v>-4.4146365390986242</v>
      </c>
      <c r="D948">
        <f t="shared" si="42"/>
        <v>2.6071231296633212E-4</v>
      </c>
      <c r="E948">
        <f t="shared" si="43"/>
        <v>6.2570955111919714E-3</v>
      </c>
      <c r="F948">
        <f t="shared" si="44"/>
        <v>-1.1509501030140857E-3</v>
      </c>
    </row>
    <row r="949" spans="1:6" x14ac:dyDescent="0.25">
      <c r="A949">
        <v>887695</v>
      </c>
      <c r="B949">
        <v>84</v>
      </c>
      <c r="C949">
        <v>0.24898836987965761</v>
      </c>
      <c r="D949">
        <f t="shared" si="42"/>
        <v>1.8407275376873625E-4</v>
      </c>
      <c r="E949">
        <f t="shared" si="43"/>
        <v>1.5462111316573846E-2</v>
      </c>
      <c r="F949">
        <f t="shared" si="44"/>
        <v>4.5831974900137244E-5</v>
      </c>
    </row>
    <row r="950" spans="1:6" x14ac:dyDescent="0.25">
      <c r="A950">
        <v>973200</v>
      </c>
      <c r="B950">
        <v>84</v>
      </c>
      <c r="C950">
        <v>-0.22527857001643839</v>
      </c>
      <c r="D950">
        <f t="shared" si="42"/>
        <v>2.0180310125407277E-4</v>
      </c>
      <c r="E950">
        <f t="shared" si="43"/>
        <v>1.6951460505342113E-2</v>
      </c>
      <c r="F950">
        <f t="shared" si="44"/>
        <v>-4.5461914075400038E-5</v>
      </c>
    </row>
    <row r="951" spans="1:6" x14ac:dyDescent="0.25">
      <c r="A951">
        <v>593549</v>
      </c>
      <c r="B951">
        <v>84</v>
      </c>
      <c r="C951">
        <v>1.7508336795506301</v>
      </c>
      <c r="D951">
        <f t="shared" si="42"/>
        <v>1.2307853364802059E-4</v>
      </c>
      <c r="E951">
        <f t="shared" si="43"/>
        <v>1.0338596826433729E-2</v>
      </c>
      <c r="F951">
        <f t="shared" si="44"/>
        <v>2.1549004194065991E-4</v>
      </c>
    </row>
    <row r="952" spans="1:6" x14ac:dyDescent="0.25">
      <c r="A952">
        <v>929042</v>
      </c>
      <c r="B952">
        <v>84</v>
      </c>
      <c r="C952">
        <v>0.76277755476709586</v>
      </c>
      <c r="D952">
        <f t="shared" si="42"/>
        <v>1.9264648252701014E-4</v>
      </c>
      <c r="E952">
        <f t="shared" si="43"/>
        <v>1.6182304532268852E-2</v>
      </c>
      <c r="F952">
        <f t="shared" si="44"/>
        <v>1.4694641287643485E-4</v>
      </c>
    </row>
    <row r="953" spans="1:6" x14ac:dyDescent="0.25">
      <c r="A953">
        <v>647564</v>
      </c>
      <c r="B953">
        <v>84</v>
      </c>
      <c r="C953">
        <v>-0.58097877493851102</v>
      </c>
      <c r="D953">
        <f t="shared" si="42"/>
        <v>1.3427910343248294E-4</v>
      </c>
      <c r="E953">
        <f t="shared" si="43"/>
        <v>1.1279444688328567E-2</v>
      </c>
      <c r="F953">
        <f t="shared" si="44"/>
        <v>-7.8013309012045552E-5</v>
      </c>
    </row>
    <row r="954" spans="1:6" x14ac:dyDescent="0.25">
      <c r="A954">
        <v>715739</v>
      </c>
      <c r="B954">
        <v>72</v>
      </c>
      <c r="C954">
        <v>-0.69954550991253528</v>
      </c>
      <c r="D954">
        <f t="shared" si="42"/>
        <v>1.4841589589857049E-4</v>
      </c>
      <c r="E954">
        <f t="shared" si="43"/>
        <v>1.0685944504697075E-2</v>
      </c>
      <c r="F954">
        <f t="shared" si="44"/>
        <v>-1.0382367357549125E-4</v>
      </c>
    </row>
    <row r="955" spans="1:6" x14ac:dyDescent="0.25">
      <c r="A955">
        <v>727772</v>
      </c>
      <c r="B955">
        <v>72</v>
      </c>
      <c r="C955">
        <v>0.76277755476709586</v>
      </c>
      <c r="D955">
        <f t="shared" si="42"/>
        <v>1.5091106309687532E-4</v>
      </c>
      <c r="E955">
        <f t="shared" si="43"/>
        <v>1.0865596542975023E-2</v>
      </c>
      <c r="F955">
        <f t="shared" si="44"/>
        <v>1.1511157169633748E-4</v>
      </c>
    </row>
    <row r="956" spans="1:6" x14ac:dyDescent="0.25">
      <c r="A956">
        <v>803282</v>
      </c>
      <c r="B956">
        <v>84</v>
      </c>
      <c r="C956">
        <v>-0.38293489340519082</v>
      </c>
      <c r="D956">
        <f t="shared" si="42"/>
        <v>1.6656884379528781E-4</v>
      </c>
      <c r="E956">
        <f t="shared" si="43"/>
        <v>1.3991782878804176E-2</v>
      </c>
      <c r="F956">
        <f t="shared" si="44"/>
        <v>-6.3785022443374416E-5</v>
      </c>
    </row>
    <row r="957" spans="1:6" x14ac:dyDescent="0.25">
      <c r="A957">
        <v>1178919</v>
      </c>
      <c r="B957">
        <v>84</v>
      </c>
      <c r="C957">
        <v>-0.22527857001643839</v>
      </c>
      <c r="D957">
        <f t="shared" si="42"/>
        <v>2.4446106692082843E-4</v>
      </c>
      <c r="E957">
        <f t="shared" si="43"/>
        <v>2.0534729621349588E-2</v>
      </c>
      <c r="F957">
        <f t="shared" si="44"/>
        <v>-5.5071839580617081E-5</v>
      </c>
    </row>
    <row r="958" spans="1:6" x14ac:dyDescent="0.25">
      <c r="A958">
        <v>816776</v>
      </c>
      <c r="B958">
        <v>84</v>
      </c>
      <c r="C958">
        <v>0.32803285986234038</v>
      </c>
      <c r="D958">
        <f t="shared" si="42"/>
        <v>1.6936696447790439E-4</v>
      </c>
      <c r="E958">
        <f t="shared" si="43"/>
        <v>1.4226825016143968E-2</v>
      </c>
      <c r="F958">
        <f t="shared" si="44"/>
        <v>5.5557929723890394E-5</v>
      </c>
    </row>
    <row r="959" spans="1:6" x14ac:dyDescent="0.25">
      <c r="A959">
        <v>1426900</v>
      </c>
      <c r="B959">
        <v>84</v>
      </c>
      <c r="C959">
        <v>-0.1462340800337556</v>
      </c>
      <c r="D959">
        <f t="shared" si="42"/>
        <v>2.9588249607422567E-4</v>
      </c>
      <c r="E959">
        <f t="shared" si="43"/>
        <v>2.4854129670234957E-2</v>
      </c>
      <c r="F959">
        <f t="shared" si="44"/>
        <v>-4.326810461150569E-5</v>
      </c>
    </row>
    <row r="960" spans="1:6" x14ac:dyDescent="0.25">
      <c r="A960">
        <v>746277</v>
      </c>
      <c r="B960">
        <v>84</v>
      </c>
      <c r="C960">
        <v>0.28851061487099899</v>
      </c>
      <c r="D960">
        <f t="shared" si="42"/>
        <v>1.5474826653779868E-4</v>
      </c>
      <c r="E960">
        <f t="shared" si="43"/>
        <v>1.2998854389175089E-2</v>
      </c>
      <c r="F960">
        <f t="shared" si="44"/>
        <v>4.4646517529041539E-5</v>
      </c>
    </row>
    <row r="961" spans="1:6" x14ac:dyDescent="0.25">
      <c r="A961">
        <v>268498</v>
      </c>
      <c r="B961">
        <v>60</v>
      </c>
      <c r="C961">
        <v>-4.4146365390986242</v>
      </c>
      <c r="D961">
        <f t="shared" si="42"/>
        <v>5.567584163637077E-5</v>
      </c>
      <c r="E961">
        <f t="shared" si="43"/>
        <v>3.3405504981822462E-3</v>
      </c>
      <c r="F961">
        <f t="shared" si="44"/>
        <v>-2.4578860483299091E-4</v>
      </c>
    </row>
    <row r="962" spans="1:6" x14ac:dyDescent="0.25">
      <c r="A962">
        <v>301665</v>
      </c>
      <c r="B962">
        <v>84</v>
      </c>
      <c r="C962">
        <v>-1.173812449808632</v>
      </c>
      <c r="D962">
        <f t="shared" si="42"/>
        <v>6.2553362659073015E-5</v>
      </c>
      <c r="E962">
        <f t="shared" si="43"/>
        <v>5.2544824633621329E-3</v>
      </c>
      <c r="F962">
        <f t="shared" si="44"/>
        <v>-7.3425915866614301E-5</v>
      </c>
    </row>
    <row r="963" spans="1:6" x14ac:dyDescent="0.25">
      <c r="A963">
        <v>517964</v>
      </c>
      <c r="B963">
        <v>60</v>
      </c>
      <c r="C963">
        <v>-0.71366325104589223</v>
      </c>
      <c r="D963">
        <f t="shared" ref="D963:D1026" si="45">A963/SUM($A$2:$A$5739)</f>
        <v>1.0740520092269271E-4</v>
      </c>
      <c r="E963">
        <f t="shared" ref="E963:E1026" si="46">B963*D963</f>
        <v>6.4443120553615632E-3</v>
      </c>
      <c r="F963">
        <f t="shared" ref="F963:F1026" si="47">C963*D963</f>
        <v>-7.6651144869726141E-5</v>
      </c>
    </row>
    <row r="964" spans="1:6" x14ac:dyDescent="0.25">
      <c r="A964">
        <v>631665</v>
      </c>
      <c r="B964">
        <v>60</v>
      </c>
      <c r="C964">
        <v>-0.38336754998180411</v>
      </c>
      <c r="D964">
        <f t="shared" si="45"/>
        <v>1.3098228108677959E-4</v>
      </c>
      <c r="E964">
        <f t="shared" si="46"/>
        <v>7.8589368652067747E-3</v>
      </c>
      <c r="F964">
        <f t="shared" si="47"/>
        <v>-5.0214356191266685E-5</v>
      </c>
    </row>
    <row r="965" spans="1:6" x14ac:dyDescent="0.25">
      <c r="A965">
        <v>841335</v>
      </c>
      <c r="B965">
        <v>72</v>
      </c>
      <c r="C965">
        <v>0.32803285986234038</v>
      </c>
      <c r="D965">
        <f t="shared" si="45"/>
        <v>1.7445952753143785E-4</v>
      </c>
      <c r="E965">
        <f t="shared" si="46"/>
        <v>1.2561085982263525E-2</v>
      </c>
      <c r="F965">
        <f t="shared" si="47"/>
        <v>5.7228457746370263E-5</v>
      </c>
    </row>
    <row r="966" spans="1:6" x14ac:dyDescent="0.25">
      <c r="A966">
        <v>934742</v>
      </c>
      <c r="B966">
        <v>84</v>
      </c>
      <c r="C966">
        <v>-0.7136569274866934</v>
      </c>
      <c r="D966">
        <f t="shared" si="45"/>
        <v>1.9382843657257963E-4</v>
      </c>
      <c r="E966">
        <f t="shared" si="46"/>
        <v>1.628158867209669E-2</v>
      </c>
      <c r="F966">
        <f t="shared" si="47"/>
        <v>-1.3832700650393662E-4</v>
      </c>
    </row>
    <row r="967" spans="1:6" x14ac:dyDescent="0.25">
      <c r="A967">
        <v>680365</v>
      </c>
      <c r="B967">
        <v>48</v>
      </c>
      <c r="C967">
        <v>-1.015723469843266</v>
      </c>
      <c r="D967">
        <f t="shared" si="45"/>
        <v>1.4108073056383807E-4</v>
      </c>
      <c r="E967">
        <f t="shared" si="46"/>
        <v>6.7718750670642276E-3</v>
      </c>
      <c r="F967">
        <f t="shared" si="47"/>
        <v>-1.4329900917632452E-4</v>
      </c>
    </row>
    <row r="968" spans="1:6" x14ac:dyDescent="0.25">
      <c r="A968">
        <v>376959</v>
      </c>
      <c r="B968">
        <v>60</v>
      </c>
      <c r="C968">
        <v>-0.81330238767111274</v>
      </c>
      <c r="D968">
        <f t="shared" si="45"/>
        <v>7.8166353519969195E-5</v>
      </c>
      <c r="E968">
        <f t="shared" si="46"/>
        <v>4.689981211198152E-3</v>
      </c>
      <c r="F968">
        <f t="shared" si="47"/>
        <v>-6.357288195333524E-5</v>
      </c>
    </row>
    <row r="969" spans="1:6" x14ac:dyDescent="0.25">
      <c r="A969">
        <v>526842</v>
      </c>
      <c r="B969">
        <v>60</v>
      </c>
      <c r="C969">
        <v>-1.13429020481729</v>
      </c>
      <c r="D969">
        <f t="shared" si="45"/>
        <v>1.0924614618875689E-4</v>
      </c>
      <c r="E969">
        <f t="shared" si="46"/>
        <v>6.5547687713254131E-3</v>
      </c>
      <c r="F969">
        <f t="shared" si="47"/>
        <v>-1.2391683353594465E-4</v>
      </c>
    </row>
    <row r="970" spans="1:6" x14ac:dyDescent="0.25">
      <c r="A970">
        <v>813470</v>
      </c>
      <c r="B970">
        <v>72</v>
      </c>
      <c r="C970">
        <v>0.1148286074112395</v>
      </c>
      <c r="D970">
        <f t="shared" si="45"/>
        <v>1.6868143113147409E-4</v>
      </c>
      <c r="E970">
        <f t="shared" si="46"/>
        <v>1.2145063041466134E-2</v>
      </c>
      <c r="F970">
        <f t="shared" si="47"/>
        <v>1.9369453832962069E-5</v>
      </c>
    </row>
    <row r="971" spans="1:6" x14ac:dyDescent="0.25">
      <c r="A971">
        <v>348358</v>
      </c>
      <c r="B971">
        <v>84</v>
      </c>
      <c r="C971">
        <v>-0.47055480810005301</v>
      </c>
      <c r="D971">
        <f t="shared" si="45"/>
        <v>7.223563989587575E-5</v>
      </c>
      <c r="E971">
        <f t="shared" si="46"/>
        <v>6.067793751253563E-3</v>
      </c>
      <c r="F971">
        <f t="shared" si="47"/>
        <v>-3.3990827669188345E-5</v>
      </c>
    </row>
    <row r="972" spans="1:6" x14ac:dyDescent="0.25">
      <c r="A972">
        <v>1184974</v>
      </c>
      <c r="B972">
        <v>36</v>
      </c>
      <c r="C972">
        <v>-0.50193428495582826</v>
      </c>
      <c r="D972">
        <f t="shared" si="45"/>
        <v>2.4571663389379741E-4</v>
      </c>
      <c r="E972">
        <f t="shared" si="46"/>
        <v>8.8457988201767063E-3</v>
      </c>
      <c r="F972">
        <f t="shared" si="47"/>
        <v>-1.2333360293523624E-4</v>
      </c>
    </row>
    <row r="973" spans="1:6" x14ac:dyDescent="0.25">
      <c r="A973">
        <v>910652</v>
      </c>
      <c r="B973">
        <v>84</v>
      </c>
      <c r="C973">
        <v>0.60468857480173022</v>
      </c>
      <c r="D973">
        <f t="shared" si="45"/>
        <v>1.8883312552735705E-4</v>
      </c>
      <c r="E973">
        <f t="shared" si="46"/>
        <v>1.5861982544297992E-2</v>
      </c>
      <c r="F973">
        <f t="shared" si="47"/>
        <v>1.1418523355049376E-4</v>
      </c>
    </row>
    <row r="974" spans="1:6" x14ac:dyDescent="0.25">
      <c r="A974">
        <v>1274881</v>
      </c>
      <c r="B974">
        <v>72</v>
      </c>
      <c r="C974">
        <v>0.84182204474977862</v>
      </c>
      <c r="D974">
        <f t="shared" si="45"/>
        <v>2.6435978167888772E-4</v>
      </c>
      <c r="E974">
        <f t="shared" si="46"/>
        <v>1.9033904280879917E-2</v>
      </c>
      <c r="F974">
        <f t="shared" si="47"/>
        <v>2.2254389196252631E-4</v>
      </c>
    </row>
    <row r="975" spans="1:6" x14ac:dyDescent="0.25">
      <c r="A975">
        <v>917497</v>
      </c>
      <c r="B975">
        <v>72</v>
      </c>
      <c r="C975">
        <v>0.88134428974112011</v>
      </c>
      <c r="D975">
        <f t="shared" si="45"/>
        <v>1.9025250718383477E-4</v>
      </c>
      <c r="E975">
        <f t="shared" si="46"/>
        <v>1.3698180517236104E-2</v>
      </c>
      <c r="F975">
        <f t="shared" si="47"/>
        <v>1.6767796081540421E-4</v>
      </c>
    </row>
    <row r="976" spans="1:6" x14ac:dyDescent="0.25">
      <c r="A976">
        <v>652970</v>
      </c>
      <c r="B976">
        <v>60</v>
      </c>
      <c r="C976">
        <v>0.72325530977575447</v>
      </c>
      <c r="D976">
        <f t="shared" si="45"/>
        <v>1.3540009353254408E-4</v>
      </c>
      <c r="E976">
        <f t="shared" si="46"/>
        <v>8.1240056119526449E-3</v>
      </c>
      <c r="F976">
        <f t="shared" si="47"/>
        <v>9.7928836591546298E-5</v>
      </c>
    </row>
    <row r="977" spans="1:6" x14ac:dyDescent="0.25">
      <c r="A977">
        <v>567240</v>
      </c>
      <c r="B977">
        <v>84</v>
      </c>
      <c r="C977">
        <v>1.158000004680509</v>
      </c>
      <c r="D977">
        <f t="shared" si="45"/>
        <v>1.1762308996646141E-4</v>
      </c>
      <c r="E977">
        <f t="shared" si="46"/>
        <v>9.8803395571827584E-3</v>
      </c>
      <c r="F977">
        <f t="shared" si="47"/>
        <v>1.3620753873169825E-4</v>
      </c>
    </row>
    <row r="978" spans="1:6" x14ac:dyDescent="0.25">
      <c r="A978">
        <v>489838</v>
      </c>
      <c r="B978">
        <v>84</v>
      </c>
      <c r="C978">
        <v>7.0049824791560009E-2</v>
      </c>
      <c r="D978">
        <f t="shared" si="45"/>
        <v>1.015729834690634E-4</v>
      </c>
      <c r="E978">
        <f t="shared" si="46"/>
        <v>8.532130611401326E-3</v>
      </c>
      <c r="F978">
        <f t="shared" si="47"/>
        <v>7.1151696955639121E-6</v>
      </c>
    </row>
    <row r="979" spans="1:6" x14ac:dyDescent="0.25">
      <c r="A979">
        <v>1111655</v>
      </c>
      <c r="B979">
        <v>72</v>
      </c>
      <c r="C979">
        <v>0.76277755476709586</v>
      </c>
      <c r="D979">
        <f t="shared" si="45"/>
        <v>2.305131797416731E-4</v>
      </c>
      <c r="E979">
        <f t="shared" si="46"/>
        <v>1.6596948941400465E-2</v>
      </c>
      <c r="F979">
        <f t="shared" si="47"/>
        <v>1.7583027958494146E-4</v>
      </c>
    </row>
    <row r="980" spans="1:6" x14ac:dyDescent="0.25">
      <c r="A980">
        <v>570656</v>
      </c>
      <c r="B980">
        <v>60</v>
      </c>
      <c r="C980">
        <v>1.1975222496718509</v>
      </c>
      <c r="D980">
        <f t="shared" si="45"/>
        <v>1.183314329523676E-4</v>
      </c>
      <c r="E980">
        <f t="shared" si="46"/>
        <v>7.0998859771420559E-3</v>
      </c>
      <c r="F980">
        <f t="shared" si="47"/>
        <v>1.4170452379601306E-4</v>
      </c>
    </row>
    <row r="981" spans="1:6" x14ac:dyDescent="0.25">
      <c r="A981">
        <v>753847</v>
      </c>
      <c r="B981">
        <v>72</v>
      </c>
      <c r="C981">
        <v>0.56516632981038883</v>
      </c>
      <c r="D981">
        <f t="shared" si="45"/>
        <v>1.5631798445445849E-4</v>
      </c>
      <c r="E981">
        <f t="shared" si="46"/>
        <v>1.1254894880721011E-2</v>
      </c>
      <c r="F981">
        <f t="shared" si="47"/>
        <v>8.8345661557483716E-5</v>
      </c>
    </row>
    <row r="982" spans="1:6" x14ac:dyDescent="0.25">
      <c r="A982">
        <v>939949</v>
      </c>
      <c r="B982">
        <v>72</v>
      </c>
      <c r="C982">
        <v>0.84182204474977862</v>
      </c>
      <c r="D982">
        <f t="shared" si="45"/>
        <v>1.9490816196122529E-4</v>
      </c>
      <c r="E982">
        <f t="shared" si="46"/>
        <v>1.4033387661208221E-2</v>
      </c>
      <c r="F982">
        <f t="shared" si="47"/>
        <v>1.6407798744061969E-4</v>
      </c>
    </row>
    <row r="983" spans="1:6" x14ac:dyDescent="0.25">
      <c r="A983">
        <v>625924</v>
      </c>
      <c r="B983">
        <v>72</v>
      </c>
      <c r="C983">
        <v>-0.50193428495582826</v>
      </c>
      <c r="D983">
        <f t="shared" si="45"/>
        <v>1.2979182526649634E-4</v>
      </c>
      <c r="E983">
        <f t="shared" si="46"/>
        <v>9.3450114191877369E-3</v>
      </c>
      <c r="F983">
        <f t="shared" si="47"/>
        <v>-6.5146967008250644E-5</v>
      </c>
    </row>
    <row r="984" spans="1:6" x14ac:dyDescent="0.25">
      <c r="A984">
        <v>975236</v>
      </c>
      <c r="B984">
        <v>84</v>
      </c>
      <c r="C984">
        <v>0.16994387989697479</v>
      </c>
      <c r="D984">
        <f t="shared" si="45"/>
        <v>2.0222528694473584E-4</v>
      </c>
      <c r="E984">
        <f t="shared" si="46"/>
        <v>1.6986924103357812E-2</v>
      </c>
      <c r="F984">
        <f t="shared" si="47"/>
        <v>3.4366949876667451E-5</v>
      </c>
    </row>
    <row r="985" spans="1:6" x14ac:dyDescent="0.25">
      <c r="A985">
        <v>834140</v>
      </c>
      <c r="B985">
        <v>72</v>
      </c>
      <c r="C985">
        <v>0.72325530977575447</v>
      </c>
      <c r="D985">
        <f t="shared" si="45"/>
        <v>1.7296756974935498E-4</v>
      </c>
      <c r="E985">
        <f t="shared" si="46"/>
        <v>1.2453665021953558E-2</v>
      </c>
      <c r="F985">
        <f t="shared" si="47"/>
        <v>1.2509971324022916E-4</v>
      </c>
    </row>
    <row r="986" spans="1:6" x14ac:dyDescent="0.25">
      <c r="A986">
        <v>913460</v>
      </c>
      <c r="B986">
        <v>84</v>
      </c>
      <c r="C986">
        <v>0.44659959483636458</v>
      </c>
      <c r="D986">
        <f t="shared" si="45"/>
        <v>1.8941539341506917E-4</v>
      </c>
      <c r="E986">
        <f t="shared" si="46"/>
        <v>1.5910893046865812E-2</v>
      </c>
      <c r="F986">
        <f t="shared" si="47"/>
        <v>8.4592837954940495E-5</v>
      </c>
    </row>
    <row r="987" spans="1:6" x14ac:dyDescent="0.25">
      <c r="A987">
        <v>781707</v>
      </c>
      <c r="B987">
        <v>72</v>
      </c>
      <c r="C987">
        <v>-0.1067118350424142</v>
      </c>
      <c r="D987">
        <f t="shared" si="45"/>
        <v>1.620950440526279E-4</v>
      </c>
      <c r="E987">
        <f t="shared" si="46"/>
        <v>1.167084317178921E-2</v>
      </c>
      <c r="F987">
        <f t="shared" si="47"/>
        <v>-1.7297459602136894E-5</v>
      </c>
    </row>
    <row r="988" spans="1:6" x14ac:dyDescent="0.25">
      <c r="A988">
        <v>936327</v>
      </c>
      <c r="B988">
        <v>84</v>
      </c>
      <c r="C988">
        <v>-0.1067118350424142</v>
      </c>
      <c r="D988">
        <f t="shared" si="45"/>
        <v>1.9415710274139149E-4</v>
      </c>
      <c r="E988">
        <f t="shared" si="46"/>
        <v>1.6309196630276884E-2</v>
      </c>
      <c r="F988">
        <f t="shared" si="47"/>
        <v>-2.0718860720052435E-5</v>
      </c>
    </row>
    <row r="989" spans="1:6" x14ac:dyDescent="0.25">
      <c r="A989">
        <v>1569193</v>
      </c>
      <c r="B989">
        <v>24</v>
      </c>
      <c r="C989">
        <v>-4.4146365390986242</v>
      </c>
      <c r="D989">
        <f t="shared" si="45"/>
        <v>3.2538842361917616E-4</v>
      </c>
      <c r="E989">
        <f t="shared" si="46"/>
        <v>7.8093221668602275E-3</v>
      </c>
      <c r="F989">
        <f t="shared" si="47"/>
        <v>-1.436471624308917E-3</v>
      </c>
    </row>
    <row r="990" spans="1:6" x14ac:dyDescent="0.25">
      <c r="A990">
        <v>845503</v>
      </c>
      <c r="B990">
        <v>72</v>
      </c>
      <c r="C990">
        <v>-0.3616168381510243</v>
      </c>
      <c r="D990">
        <f t="shared" si="45"/>
        <v>1.7532380550721569E-4</v>
      </c>
      <c r="E990">
        <f t="shared" si="46"/>
        <v>1.2623313996519529E-2</v>
      </c>
      <c r="F990">
        <f t="shared" si="47"/>
        <v>-6.3400040200124475E-5</v>
      </c>
    </row>
    <row r="991" spans="1:6" x14ac:dyDescent="0.25">
      <c r="A991">
        <v>826706</v>
      </c>
      <c r="B991">
        <v>60</v>
      </c>
      <c r="C991">
        <v>0.84182204474977862</v>
      </c>
      <c r="D991">
        <f t="shared" si="45"/>
        <v>1.7142605284150173E-4</v>
      </c>
      <c r="E991">
        <f t="shared" si="46"/>
        <v>1.0285563170490104E-2</v>
      </c>
      <c r="F991">
        <f t="shared" si="47"/>
        <v>1.4431023032641658E-4</v>
      </c>
    </row>
    <row r="992" spans="1:6" x14ac:dyDescent="0.25">
      <c r="A992">
        <v>758136</v>
      </c>
      <c r="B992">
        <v>48</v>
      </c>
      <c r="C992">
        <v>0.52564408481904745</v>
      </c>
      <c r="D992">
        <f t="shared" si="45"/>
        <v>1.5720735303365979E-4</v>
      </c>
      <c r="E992">
        <f t="shared" si="46"/>
        <v>7.5459529456156698E-3</v>
      </c>
      <c r="F992">
        <f t="shared" si="47"/>
        <v>8.2635115212203002E-5</v>
      </c>
    </row>
    <row r="993" spans="1:6" x14ac:dyDescent="0.25">
      <c r="A993">
        <v>1020713</v>
      </c>
      <c r="B993">
        <v>84</v>
      </c>
      <c r="C993">
        <v>0.48612183982770601</v>
      </c>
      <c r="D993">
        <f t="shared" si="45"/>
        <v>2.1165541398515041E-4</v>
      </c>
      <c r="E993">
        <f t="shared" si="46"/>
        <v>1.7779054774752633E-2</v>
      </c>
      <c r="F993">
        <f t="shared" si="47"/>
        <v>1.0289031925595609E-4</v>
      </c>
    </row>
    <row r="994" spans="1:6" x14ac:dyDescent="0.25">
      <c r="A994">
        <v>558825</v>
      </c>
      <c r="B994">
        <v>72</v>
      </c>
      <c r="C994">
        <v>-0.1462340800337556</v>
      </c>
      <c r="D994">
        <f t="shared" si="45"/>
        <v>1.1587815254655489E-4</v>
      </c>
      <c r="E994">
        <f t="shared" si="46"/>
        <v>8.3432269833519524E-3</v>
      </c>
      <c r="F994">
        <f t="shared" si="47"/>
        <v>-1.6945335033656648E-5</v>
      </c>
    </row>
    <row r="995" spans="1:6" x14ac:dyDescent="0.25">
      <c r="A995">
        <v>594257</v>
      </c>
      <c r="B995">
        <v>60</v>
      </c>
      <c r="C995">
        <v>-2.478046534522897</v>
      </c>
      <c r="D995">
        <f t="shared" si="45"/>
        <v>1.2322534478210185E-4</v>
      </c>
      <c r="E995">
        <f t="shared" si="46"/>
        <v>7.3935206869261113E-3</v>
      </c>
      <c r="F995">
        <f t="shared" si="47"/>
        <v>-3.0535813860267663E-4</v>
      </c>
    </row>
    <row r="996" spans="1:6" x14ac:dyDescent="0.25">
      <c r="A996">
        <v>1089670</v>
      </c>
      <c r="B996">
        <v>24</v>
      </c>
      <c r="C996">
        <v>-0.81811224488655909</v>
      </c>
      <c r="D996">
        <f t="shared" si="45"/>
        <v>2.2595436225187574E-4</v>
      </c>
      <c r="E996">
        <f t="shared" si="46"/>
        <v>5.4229046940450177E-3</v>
      </c>
      <c r="F996">
        <f t="shared" si="47"/>
        <v>-1.8485603054379284E-4</v>
      </c>
    </row>
    <row r="997" spans="1:6" x14ac:dyDescent="0.25">
      <c r="A997">
        <v>1130226</v>
      </c>
      <c r="B997">
        <v>84</v>
      </c>
      <c r="C997">
        <v>-0.18575632502509701</v>
      </c>
      <c r="D997">
        <f t="shared" si="45"/>
        <v>2.3436406896628202E-4</v>
      </c>
      <c r="E997">
        <f t="shared" si="46"/>
        <v>1.9686581793167689E-2</v>
      </c>
      <c r="F997">
        <f t="shared" si="47"/>
        <v>-4.3534608169104934E-5</v>
      </c>
    </row>
    <row r="998" spans="1:6" x14ac:dyDescent="0.25">
      <c r="A998">
        <v>2439531</v>
      </c>
      <c r="B998">
        <v>84</v>
      </c>
      <c r="C998">
        <v>0.88134428974112011</v>
      </c>
      <c r="D998">
        <f t="shared" si="45"/>
        <v>5.0586202363897396E-4</v>
      </c>
      <c r="E998">
        <f t="shared" si="46"/>
        <v>4.2492409985673815E-2</v>
      </c>
      <c r="F998">
        <f t="shared" si="47"/>
        <v>4.4583860593109723E-4</v>
      </c>
    </row>
    <row r="999" spans="1:6" x14ac:dyDescent="0.25">
      <c r="A999">
        <v>721906</v>
      </c>
      <c r="B999">
        <v>84</v>
      </c>
      <c r="C999">
        <v>0.2094661248883162</v>
      </c>
      <c r="D999">
        <f t="shared" si="45"/>
        <v>1.496946872317331E-4</v>
      </c>
      <c r="E999">
        <f t="shared" si="46"/>
        <v>1.2574353727465581E-2</v>
      </c>
      <c r="F999">
        <f t="shared" si="47"/>
        <v>3.1355966050799639E-5</v>
      </c>
    </row>
    <row r="1000" spans="1:6" x14ac:dyDescent="0.25">
      <c r="A1000">
        <v>724502</v>
      </c>
      <c r="B1000">
        <v>84</v>
      </c>
      <c r="C1000">
        <v>0.50654954450740086</v>
      </c>
      <c r="D1000">
        <f t="shared" si="45"/>
        <v>1.502329947233644E-4</v>
      </c>
      <c r="E1000">
        <f t="shared" si="46"/>
        <v>1.261957155676261E-2</v>
      </c>
      <c r="F1000">
        <f t="shared" si="47"/>
        <v>7.6100455047102992E-5</v>
      </c>
    </row>
    <row r="1001" spans="1:6" x14ac:dyDescent="0.25">
      <c r="A1001">
        <v>983182</v>
      </c>
      <c r="B1001">
        <v>84</v>
      </c>
      <c r="C1001">
        <v>0.88134428974112011</v>
      </c>
      <c r="D1001">
        <f t="shared" si="45"/>
        <v>2.0387297235633145E-4</v>
      </c>
      <c r="E1001">
        <f t="shared" si="46"/>
        <v>1.7125329677931841E-2</v>
      </c>
      <c r="F1001">
        <f t="shared" si="47"/>
        <v>1.7968228001880195E-4</v>
      </c>
    </row>
    <row r="1002" spans="1:6" x14ac:dyDescent="0.25">
      <c r="A1002">
        <v>964394</v>
      </c>
      <c r="B1002">
        <v>84</v>
      </c>
      <c r="C1002">
        <v>-0.2648008150077798</v>
      </c>
      <c r="D1002">
        <f t="shared" si="45"/>
        <v>1.9997708593384736E-4</v>
      </c>
      <c r="E1002">
        <f t="shared" si="46"/>
        <v>1.6798075218443179E-2</v>
      </c>
      <c r="F1002">
        <f t="shared" si="47"/>
        <v>-5.2954095338163601E-5</v>
      </c>
    </row>
    <row r="1003" spans="1:6" x14ac:dyDescent="0.25">
      <c r="A1003">
        <v>1059084</v>
      </c>
      <c r="B1003">
        <v>84</v>
      </c>
      <c r="C1003">
        <v>-0.30432305999912118</v>
      </c>
      <c r="D1003">
        <f t="shared" si="45"/>
        <v>2.1961203831542171E-4</v>
      </c>
      <c r="E1003">
        <f t="shared" si="46"/>
        <v>1.8447411218495424E-2</v>
      </c>
      <c r="F1003">
        <f t="shared" si="47"/>
        <v>-6.6833007512793381E-5</v>
      </c>
    </row>
    <row r="1004" spans="1:6" x14ac:dyDescent="0.25">
      <c r="A1004">
        <v>617376</v>
      </c>
      <c r="B1004">
        <v>72</v>
      </c>
      <c r="C1004">
        <v>-0.77349597773828394</v>
      </c>
      <c r="D1004">
        <f t="shared" si="45"/>
        <v>1.2801930891885989E-4</v>
      </c>
      <c r="E1004">
        <f t="shared" si="46"/>
        <v>9.2173902421579124E-3</v>
      </c>
      <c r="F1004">
        <f t="shared" si="47"/>
        <v>-9.9022420521572942E-5</v>
      </c>
    </row>
    <row r="1005" spans="1:6" x14ac:dyDescent="0.25">
      <c r="A1005">
        <v>1334808</v>
      </c>
      <c r="B1005">
        <v>84</v>
      </c>
      <c r="C1005">
        <v>-0.1067118350424142</v>
      </c>
      <c r="D1005">
        <f t="shared" si="45"/>
        <v>2.7678626590500039E-4</v>
      </c>
      <c r="E1005">
        <f t="shared" si="46"/>
        <v>2.3250046336020031E-2</v>
      </c>
      <c r="F1005">
        <f t="shared" si="47"/>
        <v>-2.9536370349260194E-5</v>
      </c>
    </row>
    <row r="1006" spans="1:6" x14ac:dyDescent="0.25">
      <c r="A1006">
        <v>1290474</v>
      </c>
      <c r="B1006">
        <v>36</v>
      </c>
      <c r="C1006">
        <v>-2.7667345059731379E-2</v>
      </c>
      <c r="D1006">
        <f t="shared" si="45"/>
        <v>2.6759315175477633E-4</v>
      </c>
      <c r="E1006">
        <f t="shared" si="46"/>
        <v>9.6333534631719477E-3</v>
      </c>
      <c r="F1006">
        <f t="shared" si="47"/>
        <v>-7.4035920652204599E-6</v>
      </c>
    </row>
    <row r="1007" spans="1:6" x14ac:dyDescent="0.25">
      <c r="A1007">
        <v>1069198</v>
      </c>
      <c r="B1007">
        <v>60</v>
      </c>
      <c r="C1007">
        <v>0.56516632981038883</v>
      </c>
      <c r="D1007">
        <f t="shared" si="45"/>
        <v>2.2170928098505147E-4</v>
      </c>
      <c r="E1007">
        <f t="shared" si="46"/>
        <v>1.3302556859103087E-2</v>
      </c>
      <c r="F1007">
        <f t="shared" si="47"/>
        <v>1.2530262061922177E-4</v>
      </c>
    </row>
    <row r="1008" spans="1:6" x14ac:dyDescent="0.25">
      <c r="A1008">
        <v>1578530</v>
      </c>
      <c r="B1008">
        <v>36</v>
      </c>
      <c r="C1008">
        <v>0.6442108197930716</v>
      </c>
      <c r="D1008">
        <f t="shared" si="45"/>
        <v>3.2732454728996252E-4</v>
      </c>
      <c r="E1008">
        <f t="shared" si="46"/>
        <v>1.178368370243865E-2</v>
      </c>
      <c r="F1008">
        <f t="shared" si="47"/>
        <v>2.1086601494806279E-4</v>
      </c>
    </row>
    <row r="1009" spans="1:6" x14ac:dyDescent="0.25">
      <c r="A1009">
        <v>1374915</v>
      </c>
      <c r="B1009">
        <v>84</v>
      </c>
      <c r="C1009">
        <v>0.2094661248883162</v>
      </c>
      <c r="D1009">
        <f t="shared" si="45"/>
        <v>2.8510286781827321E-4</v>
      </c>
      <c r="E1009">
        <f t="shared" si="46"/>
        <v>2.394864089673495E-2</v>
      </c>
      <c r="F1009">
        <f t="shared" si="47"/>
        <v>5.9719392916439526E-5</v>
      </c>
    </row>
    <row r="1010" spans="1:6" x14ac:dyDescent="0.25">
      <c r="A1010">
        <v>938922</v>
      </c>
      <c r="B1010">
        <v>84</v>
      </c>
      <c r="C1010">
        <v>-0.58280882285115121</v>
      </c>
      <c r="D1010">
        <f t="shared" si="45"/>
        <v>1.9469520287266392E-4</v>
      </c>
      <c r="E1010">
        <f t="shared" si="46"/>
        <v>1.6354397041303769E-2</v>
      </c>
      <c r="F1010">
        <f t="shared" si="47"/>
        <v>-1.1347008200098334E-4</v>
      </c>
    </row>
    <row r="1011" spans="1:6" x14ac:dyDescent="0.25">
      <c r="A1011">
        <v>1565586</v>
      </c>
      <c r="B1011">
        <v>72</v>
      </c>
      <c r="C1011">
        <v>0.52564408481904745</v>
      </c>
      <c r="D1011">
        <f t="shared" si="45"/>
        <v>3.2464047480472544E-4</v>
      </c>
      <c r="E1011">
        <f t="shared" si="46"/>
        <v>2.337411418594023E-2</v>
      </c>
      <c r="F1011">
        <f t="shared" si="47"/>
        <v>1.7064534527395093E-4</v>
      </c>
    </row>
    <row r="1012" spans="1:6" x14ac:dyDescent="0.25">
      <c r="A1012">
        <v>672137</v>
      </c>
      <c r="B1012">
        <v>60</v>
      </c>
      <c r="C1012">
        <v>-0.53399623193811419</v>
      </c>
      <c r="D1012">
        <f t="shared" si="45"/>
        <v>1.393745695310406E-4</v>
      </c>
      <c r="E1012">
        <f t="shared" si="46"/>
        <v>8.3624741718624357E-3</v>
      </c>
      <c r="F1012">
        <f t="shared" si="47"/>
        <v>-7.4425494957572384E-5</v>
      </c>
    </row>
    <row r="1013" spans="1:6" x14ac:dyDescent="0.25">
      <c r="A1013">
        <v>457546</v>
      </c>
      <c r="B1013">
        <v>84</v>
      </c>
      <c r="C1013">
        <v>0.24898836987965761</v>
      </c>
      <c r="D1013">
        <f t="shared" si="45"/>
        <v>9.4876902760374001E-5</v>
      </c>
      <c r="E1013">
        <f t="shared" si="46"/>
        <v>7.969659831871416E-3</v>
      </c>
      <c r="F1013">
        <f t="shared" si="47"/>
        <v>2.3623245357536311E-5</v>
      </c>
    </row>
    <row r="1014" spans="1:6" x14ac:dyDescent="0.25">
      <c r="A1014">
        <v>759405</v>
      </c>
      <c r="B1014">
        <v>60</v>
      </c>
      <c r="C1014">
        <v>0.246230902846612</v>
      </c>
      <c r="D1014">
        <f t="shared" si="45"/>
        <v>1.5747049332906816E-4</v>
      </c>
      <c r="E1014">
        <f t="shared" si="46"/>
        <v>9.4482295997440902E-3</v>
      </c>
      <c r="F1014">
        <f t="shared" si="47"/>
        <v>3.8774101744117842E-5</v>
      </c>
    </row>
    <row r="1015" spans="1:6" x14ac:dyDescent="0.25">
      <c r="A1015">
        <v>913131</v>
      </c>
      <c r="B1015">
        <v>60</v>
      </c>
      <c r="C1015">
        <v>-0.81811224488655909</v>
      </c>
      <c r="D1015">
        <f t="shared" si="45"/>
        <v>1.8934717185700034E-4</v>
      </c>
      <c r="E1015">
        <f t="shared" si="46"/>
        <v>1.1360830311420021E-2</v>
      </c>
      <c r="F1015">
        <f t="shared" si="47"/>
        <v>-1.5490723983085166E-4</v>
      </c>
    </row>
    <row r="1016" spans="1:6" x14ac:dyDescent="0.25">
      <c r="A1016">
        <v>572735</v>
      </c>
      <c r="B1016">
        <v>84</v>
      </c>
      <c r="C1016">
        <v>-0.2648008150077798</v>
      </c>
      <c r="D1016">
        <f t="shared" si="45"/>
        <v>1.1876253513846216E-4</v>
      </c>
      <c r="E1016">
        <f t="shared" si="46"/>
        <v>9.9760529516308219E-3</v>
      </c>
      <c r="F1016">
        <f t="shared" si="47"/>
        <v>-3.1448416097054864E-5</v>
      </c>
    </row>
    <row r="1017" spans="1:6" x14ac:dyDescent="0.25">
      <c r="A1017">
        <v>381315</v>
      </c>
      <c r="B1017">
        <v>60</v>
      </c>
      <c r="C1017">
        <v>-0.2648008150077798</v>
      </c>
      <c r="D1017">
        <f t="shared" si="45"/>
        <v>7.906961524321492E-5</v>
      </c>
      <c r="E1017">
        <f t="shared" si="46"/>
        <v>4.7441769145928955E-3</v>
      </c>
      <c r="F1017">
        <f t="shared" si="47"/>
        <v>-2.0937698558754881E-5</v>
      </c>
    </row>
    <row r="1018" spans="1:6" x14ac:dyDescent="0.25">
      <c r="A1018">
        <v>295907</v>
      </c>
      <c r="B1018">
        <v>84</v>
      </c>
      <c r="C1018">
        <v>0.52564408481904745</v>
      </c>
      <c r="D1018">
        <f t="shared" si="45"/>
        <v>6.1359381712688984E-5</v>
      </c>
      <c r="E1018">
        <f t="shared" si="46"/>
        <v>5.1541880638658749E-3</v>
      </c>
      <c r="F1018">
        <f t="shared" si="47"/>
        <v>3.2253196045429E-5</v>
      </c>
    </row>
    <row r="1019" spans="1:6" x14ac:dyDescent="0.25">
      <c r="A1019">
        <v>773183</v>
      </c>
      <c r="B1019">
        <v>36</v>
      </c>
      <c r="C1019">
        <v>1.237044494663192</v>
      </c>
      <c r="D1019">
        <f t="shared" si="45"/>
        <v>1.6032750435360436E-4</v>
      </c>
      <c r="E1019">
        <f t="shared" si="46"/>
        <v>5.7717901567297565E-3</v>
      </c>
      <c r="F1019">
        <f t="shared" si="47"/>
        <v>1.983322566037152E-4</v>
      </c>
    </row>
    <row r="1020" spans="1:6" x14ac:dyDescent="0.25">
      <c r="A1020">
        <v>629421</v>
      </c>
      <c r="B1020">
        <v>84</v>
      </c>
      <c r="C1020">
        <v>0.36755510485368181</v>
      </c>
      <c r="D1020">
        <f t="shared" si="45"/>
        <v>1.3051696444147117E-4</v>
      </c>
      <c r="E1020">
        <f t="shared" si="46"/>
        <v>1.0963425013083578E-2</v>
      </c>
      <c r="F1020">
        <f t="shared" si="47"/>
        <v>4.7972176550469198E-5</v>
      </c>
    </row>
    <row r="1021" spans="1:6" x14ac:dyDescent="0.25">
      <c r="A1021">
        <v>1113723</v>
      </c>
      <c r="B1021">
        <v>84</v>
      </c>
      <c r="C1021">
        <v>5.1377144922950549E-2</v>
      </c>
      <c r="D1021">
        <f t="shared" si="45"/>
        <v>2.3094200096382007E-4</v>
      </c>
      <c r="E1021">
        <f t="shared" si="46"/>
        <v>1.9399128080960885E-2</v>
      </c>
      <c r="F1021">
        <f t="shared" si="47"/>
        <v>1.1865140652314369E-5</v>
      </c>
    </row>
    <row r="1022" spans="1:6" x14ac:dyDescent="0.25">
      <c r="A1022">
        <v>1248034</v>
      </c>
      <c r="B1022">
        <v>72</v>
      </c>
      <c r="C1022">
        <v>0.80229979975843724</v>
      </c>
      <c r="D1022">
        <f t="shared" si="45"/>
        <v>2.587927781242555E-4</v>
      </c>
      <c r="E1022">
        <f t="shared" si="46"/>
        <v>1.8633080024946395E-2</v>
      </c>
      <c r="F1022">
        <f t="shared" si="47"/>
        <v>2.0762939406801986E-4</v>
      </c>
    </row>
    <row r="1023" spans="1:6" x14ac:dyDescent="0.25">
      <c r="A1023">
        <v>766222</v>
      </c>
      <c r="B1023">
        <v>84</v>
      </c>
      <c r="C1023">
        <v>-0.54145652994716964</v>
      </c>
      <c r="D1023">
        <f t="shared" si="45"/>
        <v>1.5888406889549749E-4</v>
      </c>
      <c r="E1023">
        <f t="shared" si="46"/>
        <v>1.3346261787221789E-2</v>
      </c>
      <c r="F1023">
        <f t="shared" si="47"/>
        <v>-8.6028816608043105E-5</v>
      </c>
    </row>
    <row r="1024" spans="1:6" x14ac:dyDescent="0.25">
      <c r="A1024">
        <v>1238546</v>
      </c>
      <c r="B1024">
        <v>84</v>
      </c>
      <c r="C1024">
        <v>0.16994387989697479</v>
      </c>
      <c r="D1024">
        <f t="shared" si="45"/>
        <v>2.5682534303927951E-4</v>
      </c>
      <c r="E1024">
        <f t="shared" si="46"/>
        <v>2.157332881529948E-2</v>
      </c>
      <c r="F1024">
        <f t="shared" si="47"/>
        <v>4.3645895251966669E-5</v>
      </c>
    </row>
    <row r="1025" spans="1:6" x14ac:dyDescent="0.25">
      <c r="A1025">
        <v>671554</v>
      </c>
      <c r="B1025">
        <v>84</v>
      </c>
      <c r="C1025">
        <v>-0.73906775490387622</v>
      </c>
      <c r="D1025">
        <f t="shared" si="45"/>
        <v>1.3925367844181831E-4</v>
      </c>
      <c r="E1025">
        <f t="shared" si="46"/>
        <v>1.1697308989112738E-2</v>
      </c>
      <c r="F1025">
        <f t="shared" si="47"/>
        <v>-1.0291790348810096E-4</v>
      </c>
    </row>
    <row r="1026" spans="1:6" x14ac:dyDescent="0.25">
      <c r="A1026">
        <v>1147404</v>
      </c>
      <c r="B1026">
        <v>84</v>
      </c>
      <c r="C1026">
        <v>-0.15732912034793001</v>
      </c>
      <c r="D1026">
        <f t="shared" si="45"/>
        <v>2.3792610521098246E-4</v>
      </c>
      <c r="E1026">
        <f t="shared" si="46"/>
        <v>1.9985792837722526E-2</v>
      </c>
      <c r="F1026">
        <f t="shared" si="47"/>
        <v>-3.7432704840652915E-5</v>
      </c>
    </row>
    <row r="1027" spans="1:6" x14ac:dyDescent="0.25">
      <c r="A1027">
        <v>769700</v>
      </c>
      <c r="B1027">
        <v>84</v>
      </c>
      <c r="C1027">
        <v>0.24898836987965761</v>
      </c>
      <c r="D1027">
        <f t="shared" ref="D1027:D1090" si="48">A1027/SUM($A$2:$A$5739)</f>
        <v>1.5960526822365374E-4</v>
      </c>
      <c r="E1027">
        <f t="shared" ref="E1027:E1090" si="49">B1027*D1027</f>
        <v>1.3406842530786913E-2</v>
      </c>
      <c r="F1027">
        <f t="shared" ref="F1027:F1090" si="50">C1027*D1027</f>
        <v>3.9739855559213062E-5</v>
      </c>
    </row>
    <row r="1028" spans="1:6" x14ac:dyDescent="0.25">
      <c r="A1028">
        <v>866058</v>
      </c>
      <c r="B1028">
        <v>84</v>
      </c>
      <c r="C1028">
        <v>0.24898836987965761</v>
      </c>
      <c r="D1028">
        <f t="shared" si="48"/>
        <v>1.795860976838263E-4</v>
      </c>
      <c r="E1028">
        <f t="shared" si="49"/>
        <v>1.5085232205441409E-2</v>
      </c>
      <c r="F1028">
        <f t="shared" si="50"/>
        <v>4.4714849715344865E-5</v>
      </c>
    </row>
    <row r="1029" spans="1:6" x14ac:dyDescent="0.25">
      <c r="A1029">
        <v>1285718</v>
      </c>
      <c r="B1029">
        <v>84</v>
      </c>
      <c r="C1029">
        <v>0.2094661248883162</v>
      </c>
      <c r="D1029">
        <f t="shared" si="48"/>
        <v>2.6660694588798183E-4</v>
      </c>
      <c r="E1029">
        <f t="shared" si="49"/>
        <v>2.2394983454590473E-2</v>
      </c>
      <c r="F1029">
        <f t="shared" si="50"/>
        <v>5.5845123823464562E-5</v>
      </c>
    </row>
    <row r="1030" spans="1:6" x14ac:dyDescent="0.25">
      <c r="A1030">
        <v>946942</v>
      </c>
      <c r="B1030">
        <v>84</v>
      </c>
      <c r="C1030">
        <v>0.88134428974112011</v>
      </c>
      <c r="D1030">
        <f t="shared" si="48"/>
        <v>1.9635823295081605E-4</v>
      </c>
      <c r="E1030">
        <f t="shared" si="49"/>
        <v>1.6494091567868546E-2</v>
      </c>
      <c r="F1030">
        <f t="shared" si="50"/>
        <v>1.7305920735485837E-4</v>
      </c>
    </row>
    <row r="1031" spans="1:6" x14ac:dyDescent="0.25">
      <c r="A1031">
        <v>937031</v>
      </c>
      <c r="B1031">
        <v>84</v>
      </c>
      <c r="C1031">
        <v>0.28851061487099899</v>
      </c>
      <c r="D1031">
        <f t="shared" si="48"/>
        <v>1.9430308443403726E-4</v>
      </c>
      <c r="E1031">
        <f t="shared" si="49"/>
        <v>1.6321459092459131E-2</v>
      </c>
      <c r="F1031">
        <f t="shared" si="50"/>
        <v>5.6058502361395725E-5</v>
      </c>
    </row>
    <row r="1032" spans="1:6" x14ac:dyDescent="0.25">
      <c r="A1032">
        <v>1546921</v>
      </c>
      <c r="B1032">
        <v>72</v>
      </c>
      <c r="C1032">
        <v>-0.22527857001643839</v>
      </c>
      <c r="D1032">
        <f t="shared" si="48"/>
        <v>3.2077009370638256E-4</v>
      </c>
      <c r="E1032">
        <f t="shared" si="49"/>
        <v>2.3095446746859545E-2</v>
      </c>
      <c r="F1032">
        <f t="shared" si="50"/>
        <v>-7.2262628014212811E-5</v>
      </c>
    </row>
    <row r="1033" spans="1:6" x14ac:dyDescent="0.25">
      <c r="A1033">
        <v>1062279</v>
      </c>
      <c r="B1033">
        <v>84</v>
      </c>
      <c r="C1033">
        <v>-0.1067118350424142</v>
      </c>
      <c r="D1033">
        <f t="shared" si="48"/>
        <v>2.2027455466201723E-4</v>
      </c>
      <c r="E1033">
        <f t="shared" si="49"/>
        <v>1.8503062591609446E-2</v>
      </c>
      <c r="F1033">
        <f t="shared" si="50"/>
        <v>-2.3505901941134432E-5</v>
      </c>
    </row>
    <row r="1034" spans="1:6" x14ac:dyDescent="0.25">
      <c r="A1034">
        <v>770411</v>
      </c>
      <c r="B1034">
        <v>60</v>
      </c>
      <c r="C1034">
        <v>-0.7785899998952176</v>
      </c>
      <c r="D1034">
        <f t="shared" si="48"/>
        <v>1.5975270143881161E-4</v>
      </c>
      <c r="E1034">
        <f t="shared" si="49"/>
        <v>9.5851620863286972E-3</v>
      </c>
      <c r="F1034">
        <f t="shared" si="50"/>
        <v>-1.2438185579650507E-4</v>
      </c>
    </row>
    <row r="1035" spans="1:6" x14ac:dyDescent="0.25">
      <c r="A1035">
        <v>797793</v>
      </c>
      <c r="B1035">
        <v>84</v>
      </c>
      <c r="C1035">
        <v>-0.81811224488655909</v>
      </c>
      <c r="D1035">
        <f t="shared" si="48"/>
        <v>1.6543064278544029E-4</v>
      </c>
      <c r="E1035">
        <f t="shared" si="49"/>
        <v>1.3896173993976985E-2</v>
      </c>
      <c r="F1035">
        <f t="shared" si="50"/>
        <v>-1.3534083454222302E-4</v>
      </c>
    </row>
    <row r="1036" spans="1:6" x14ac:dyDescent="0.25">
      <c r="A1036">
        <v>767727</v>
      </c>
      <c r="B1036">
        <v>84</v>
      </c>
      <c r="C1036">
        <v>-0.89715673486924186</v>
      </c>
      <c r="D1036">
        <f t="shared" si="48"/>
        <v>1.591961462355996E-4</v>
      </c>
      <c r="E1036">
        <f t="shared" si="49"/>
        <v>1.3372476283790366E-2</v>
      </c>
      <c r="F1036">
        <f t="shared" si="50"/>
        <v>-1.4282389476049688E-4</v>
      </c>
    </row>
    <row r="1037" spans="1:6" x14ac:dyDescent="0.25">
      <c r="A1037">
        <v>739374</v>
      </c>
      <c r="B1037">
        <v>84</v>
      </c>
      <c r="C1037">
        <v>0.48612183982770601</v>
      </c>
      <c r="D1037">
        <f t="shared" si="48"/>
        <v>1.5331685798050638E-4</v>
      </c>
      <c r="E1037">
        <f t="shared" si="49"/>
        <v>1.2878616070362536E-2</v>
      </c>
      <c r="F1037">
        <f t="shared" si="50"/>
        <v>7.453067307808687E-5</v>
      </c>
    </row>
    <row r="1038" spans="1:6" x14ac:dyDescent="0.25">
      <c r="A1038">
        <v>1185718</v>
      </c>
      <c r="B1038">
        <v>84</v>
      </c>
      <c r="C1038">
        <v>0.16994387989697479</v>
      </c>
      <c r="D1038">
        <f t="shared" si="48"/>
        <v>2.4587091000079805E-4</v>
      </c>
      <c r="E1038">
        <f t="shared" si="49"/>
        <v>2.0653156440067037E-2</v>
      </c>
      <c r="F1038">
        <f t="shared" si="50"/>
        <v>4.1784256399335525E-5</v>
      </c>
    </row>
    <row r="1039" spans="1:6" x14ac:dyDescent="0.25">
      <c r="A1039">
        <v>695708</v>
      </c>
      <c r="B1039">
        <v>84</v>
      </c>
      <c r="C1039">
        <v>0.4070773498450232</v>
      </c>
      <c r="D1039">
        <f t="shared" si="48"/>
        <v>1.4426226055000869E-4</v>
      </c>
      <c r="E1039">
        <f t="shared" si="49"/>
        <v>1.211802988620073E-2</v>
      </c>
      <c r="F1039">
        <f t="shared" si="50"/>
        <v>5.8725898707349775E-5</v>
      </c>
    </row>
    <row r="1040" spans="1:6" x14ac:dyDescent="0.25">
      <c r="A1040">
        <v>1009206</v>
      </c>
      <c r="B1040">
        <v>84</v>
      </c>
      <c r="C1040">
        <v>-0.69954550991253528</v>
      </c>
      <c r="D1040">
        <f t="shared" si="48"/>
        <v>2.0926931833561218E-4</v>
      </c>
      <c r="E1040">
        <f t="shared" si="49"/>
        <v>1.7578622740191424E-2</v>
      </c>
      <c r="F1040">
        <f t="shared" si="50"/>
        <v>-1.4639341200413448E-4</v>
      </c>
    </row>
    <row r="1041" spans="1:6" x14ac:dyDescent="0.25">
      <c r="A1041">
        <v>474360</v>
      </c>
      <c r="B1041">
        <v>72</v>
      </c>
      <c r="C1041">
        <v>0.4070773498450232</v>
      </c>
      <c r="D1041">
        <f t="shared" si="48"/>
        <v>9.8363459834445091E-5</v>
      </c>
      <c r="E1041">
        <f t="shared" si="49"/>
        <v>7.0821691080800468E-3</v>
      </c>
      <c r="F1041">
        <f t="shared" si="50"/>
        <v>4.004153655099329E-5</v>
      </c>
    </row>
    <row r="1042" spans="1:6" x14ac:dyDescent="0.25">
      <c r="A1042">
        <v>806307</v>
      </c>
      <c r="B1042">
        <v>48</v>
      </c>
      <c r="C1042">
        <v>5.1377144922950549E-2</v>
      </c>
      <c r="D1042">
        <f t="shared" si="48"/>
        <v>1.6719610888087512E-4</v>
      </c>
      <c r="E1042">
        <f t="shared" si="49"/>
        <v>8.0254132262820056E-3</v>
      </c>
      <c r="F1042">
        <f t="shared" si="50"/>
        <v>8.5900587165261403E-6</v>
      </c>
    </row>
    <row r="1043" spans="1:6" x14ac:dyDescent="0.25">
      <c r="A1043">
        <v>656305</v>
      </c>
      <c r="B1043">
        <v>48</v>
      </c>
      <c r="C1043">
        <v>-0.22527857001643839</v>
      </c>
      <c r="D1043">
        <f t="shared" si="48"/>
        <v>1.3609164032938166E-4</v>
      </c>
      <c r="E1043">
        <f t="shared" si="49"/>
        <v>6.5323987358103198E-3</v>
      </c>
      <c r="F1043">
        <f t="shared" si="50"/>
        <v>-3.0658530124594555E-5</v>
      </c>
    </row>
    <row r="1044" spans="1:6" x14ac:dyDescent="0.25">
      <c r="A1044">
        <v>429714</v>
      </c>
      <c r="B1044">
        <v>60</v>
      </c>
      <c r="C1044">
        <v>0.52564408481904745</v>
      </c>
      <c r="D1044">
        <f t="shared" si="48"/>
        <v>8.9105649252253015E-5</v>
      </c>
      <c r="E1044">
        <f t="shared" si="49"/>
        <v>5.346338955135181E-3</v>
      </c>
      <c r="F1044">
        <f t="shared" si="50"/>
        <v>4.6837857453407579E-5</v>
      </c>
    </row>
    <row r="1045" spans="1:6" x14ac:dyDescent="0.25">
      <c r="A1045">
        <v>679472</v>
      </c>
      <c r="B1045">
        <v>72</v>
      </c>
      <c r="C1045">
        <v>-0.20161857805237229</v>
      </c>
      <c r="D1045">
        <f t="shared" si="48"/>
        <v>1.4089555776336554E-4</v>
      </c>
      <c r="E1045">
        <f t="shared" si="49"/>
        <v>1.0144480158962318E-2</v>
      </c>
      <c r="F1045">
        <f t="shared" si="50"/>
        <v>-2.8407162010145643E-5</v>
      </c>
    </row>
    <row r="1046" spans="1:6" x14ac:dyDescent="0.25">
      <c r="A1046">
        <v>699099</v>
      </c>
      <c r="B1046">
        <v>36</v>
      </c>
      <c r="C1046">
        <v>-0.34384530499046262</v>
      </c>
      <c r="D1046">
        <f t="shared" si="48"/>
        <v>1.449654195269431E-4</v>
      </c>
      <c r="E1046">
        <f t="shared" si="49"/>
        <v>5.2187551029699514E-3</v>
      </c>
      <c r="F1046">
        <f t="shared" si="50"/>
        <v>-4.9845678890312112E-5</v>
      </c>
    </row>
    <row r="1047" spans="1:6" x14ac:dyDescent="0.25">
      <c r="A1047">
        <v>1554860</v>
      </c>
      <c r="B1047">
        <v>84</v>
      </c>
      <c r="C1047">
        <v>-0.18575632502509701</v>
      </c>
      <c r="D1047">
        <f t="shared" si="48"/>
        <v>3.2241632759546606E-4</v>
      </c>
      <c r="E1047">
        <f t="shared" si="49"/>
        <v>2.7082971518019149E-2</v>
      </c>
      <c r="F1047">
        <f t="shared" si="50"/>
        <v>-5.9890872142221551E-5</v>
      </c>
    </row>
    <row r="1048" spans="1:6" x14ac:dyDescent="0.25">
      <c r="A1048">
        <v>1121680</v>
      </c>
      <c r="B1048">
        <v>72</v>
      </c>
      <c r="C1048">
        <v>0.48612183982770601</v>
      </c>
      <c r="D1048">
        <f t="shared" si="48"/>
        <v>2.325919673393633E-4</v>
      </c>
      <c r="E1048">
        <f t="shared" si="49"/>
        <v>1.6746621648434157E-2</v>
      </c>
      <c r="F1048">
        <f t="shared" si="50"/>
        <v>1.13068035092157E-4</v>
      </c>
    </row>
    <row r="1049" spans="1:6" x14ac:dyDescent="0.25">
      <c r="A1049">
        <v>899849</v>
      </c>
      <c r="B1049">
        <v>84</v>
      </c>
      <c r="C1049">
        <v>8.248000558603158E-2</v>
      </c>
      <c r="D1049">
        <f t="shared" si="48"/>
        <v>1.8659301157046459E-4</v>
      </c>
      <c r="E1049">
        <f t="shared" si="49"/>
        <v>1.5673812971919027E-2</v>
      </c>
      <c r="F1049">
        <f t="shared" si="50"/>
        <v>1.5390192636646374E-5</v>
      </c>
    </row>
    <row r="1050" spans="1:6" x14ac:dyDescent="0.25">
      <c r="A1050">
        <v>565124</v>
      </c>
      <c r="B1050">
        <v>84</v>
      </c>
      <c r="C1050">
        <v>0.48612183982770601</v>
      </c>
      <c r="D1050">
        <f t="shared" si="48"/>
        <v>1.171843154470886E-4</v>
      </c>
      <c r="E1050">
        <f t="shared" si="49"/>
        <v>9.8434824975554419E-3</v>
      </c>
      <c r="F1050">
        <f t="shared" si="50"/>
        <v>5.696585502408898E-5</v>
      </c>
    </row>
    <row r="1051" spans="1:6" x14ac:dyDescent="0.25">
      <c r="A1051">
        <v>1524043</v>
      </c>
      <c r="B1051">
        <v>84</v>
      </c>
      <c r="C1051">
        <v>0.2094661248883162</v>
      </c>
      <c r="D1051">
        <f t="shared" si="48"/>
        <v>3.1602610341611265E-4</v>
      </c>
      <c r="E1051">
        <f t="shared" si="49"/>
        <v>2.6546192686953463E-2</v>
      </c>
      <c r="F1051">
        <f t="shared" si="50"/>
        <v>6.619676324612738E-5</v>
      </c>
    </row>
    <row r="1052" spans="1:6" x14ac:dyDescent="0.25">
      <c r="A1052">
        <v>1174851</v>
      </c>
      <c r="B1052">
        <v>84</v>
      </c>
      <c r="C1052">
        <v>-0.46241203996448682</v>
      </c>
      <c r="D1052">
        <f t="shared" si="48"/>
        <v>2.436175249809378E-4</v>
      </c>
      <c r="E1052">
        <f t="shared" si="49"/>
        <v>2.0463872098398776E-2</v>
      </c>
      <c r="F1052">
        <f t="shared" si="50"/>
        <v>-1.1265167669753477E-4</v>
      </c>
    </row>
    <row r="1053" spans="1:6" x14ac:dyDescent="0.25">
      <c r="A1053">
        <v>577163</v>
      </c>
      <c r="B1053">
        <v>60</v>
      </c>
      <c r="C1053">
        <v>-0.1067118350424142</v>
      </c>
      <c r="D1053">
        <f t="shared" si="48"/>
        <v>1.1968072680754666E-4</v>
      </c>
      <c r="E1053">
        <f t="shared" si="49"/>
        <v>7.1808436084527996E-3</v>
      </c>
      <c r="F1053">
        <f t="shared" si="50"/>
        <v>-1.2771349976843159E-5</v>
      </c>
    </row>
    <row r="1054" spans="1:6" x14ac:dyDescent="0.25">
      <c r="A1054">
        <v>1052673</v>
      </c>
      <c r="B1054">
        <v>84</v>
      </c>
      <c r="C1054">
        <v>0.88134428974112011</v>
      </c>
      <c r="D1054">
        <f t="shared" si="48"/>
        <v>2.1828265105469435E-4</v>
      </c>
      <c r="E1054">
        <f t="shared" si="49"/>
        <v>1.8335742688594326E-2</v>
      </c>
      <c r="F1054">
        <f t="shared" si="50"/>
        <v>1.9238216805660835E-4</v>
      </c>
    </row>
    <row r="1055" spans="1:6" x14ac:dyDescent="0.25">
      <c r="A1055">
        <v>879516</v>
      </c>
      <c r="B1055">
        <v>84</v>
      </c>
      <c r="C1055">
        <v>0.92086653473246149</v>
      </c>
      <c r="D1055">
        <f t="shared" si="48"/>
        <v>1.823767533935235E-4</v>
      </c>
      <c r="E1055">
        <f t="shared" si="49"/>
        <v>1.5319647285055974E-2</v>
      </c>
      <c r="F1055">
        <f t="shared" si="50"/>
        <v>1.6794464891325067E-4</v>
      </c>
    </row>
    <row r="1056" spans="1:6" x14ac:dyDescent="0.25">
      <c r="A1056">
        <v>1532110</v>
      </c>
      <c r="B1056">
        <v>84</v>
      </c>
      <c r="C1056">
        <v>0.61691446511184134</v>
      </c>
      <c r="D1056">
        <f t="shared" si="48"/>
        <v>3.1769887943113175E-4</v>
      </c>
      <c r="E1056">
        <f t="shared" si="49"/>
        <v>2.6686705872215066E-2</v>
      </c>
      <c r="F1056">
        <f t="shared" si="50"/>
        <v>1.9599303427088801E-4</v>
      </c>
    </row>
    <row r="1057" spans="1:6" x14ac:dyDescent="0.25">
      <c r="A1057">
        <v>1409879</v>
      </c>
      <c r="B1057">
        <v>48</v>
      </c>
      <c r="C1057">
        <v>-1.4134286281425461</v>
      </c>
      <c r="D1057">
        <f t="shared" si="48"/>
        <v>2.9235301540586812E-4</v>
      </c>
      <c r="E1057">
        <f t="shared" si="49"/>
        <v>1.4032944739481669E-2</v>
      </c>
      <c r="F1057">
        <f t="shared" si="50"/>
        <v>-4.1322012149845285E-4</v>
      </c>
    </row>
    <row r="1058" spans="1:6" x14ac:dyDescent="0.25">
      <c r="A1058">
        <v>1090078</v>
      </c>
      <c r="B1058">
        <v>84</v>
      </c>
      <c r="C1058">
        <v>1.4741779646112401</v>
      </c>
      <c r="D1058">
        <f t="shared" si="48"/>
        <v>2.2603896527829547E-4</v>
      </c>
      <c r="E1058">
        <f t="shared" si="49"/>
        <v>1.8987273083376818E-2</v>
      </c>
      <c r="F1058">
        <f t="shared" si="50"/>
        <v>3.3322166175678839E-4</v>
      </c>
    </row>
    <row r="1059" spans="1:6" x14ac:dyDescent="0.25">
      <c r="A1059">
        <v>844929</v>
      </c>
      <c r="B1059">
        <v>84</v>
      </c>
      <c r="C1059">
        <v>0.24898836987965761</v>
      </c>
      <c r="D1059">
        <f t="shared" si="48"/>
        <v>1.7520478066122323E-4</v>
      </c>
      <c r="E1059">
        <f t="shared" si="49"/>
        <v>1.4717201575542752E-2</v>
      </c>
      <c r="F1059">
        <f t="shared" si="50"/>
        <v>4.3623952731960936E-5</v>
      </c>
    </row>
    <row r="1060" spans="1:6" x14ac:dyDescent="0.25">
      <c r="A1060">
        <v>896995</v>
      </c>
      <c r="B1060">
        <v>84</v>
      </c>
      <c r="C1060">
        <v>-0.1067118350424142</v>
      </c>
      <c r="D1060">
        <f t="shared" si="48"/>
        <v>1.8600120510624436E-4</v>
      </c>
      <c r="E1060">
        <f t="shared" si="49"/>
        <v>1.5624101228924527E-2</v>
      </c>
      <c r="F1060">
        <f t="shared" si="50"/>
        <v>-1.98485299169878E-5</v>
      </c>
    </row>
    <row r="1061" spans="1:6" x14ac:dyDescent="0.25">
      <c r="A1061">
        <v>373361</v>
      </c>
      <c r="B1061">
        <v>84</v>
      </c>
      <c r="C1061">
        <v>0.60468857480173022</v>
      </c>
      <c r="D1061">
        <f t="shared" si="48"/>
        <v>7.7420270948748315E-5</v>
      </c>
      <c r="E1061">
        <f t="shared" si="49"/>
        <v>6.5033027596948581E-3</v>
      </c>
      <c r="F1061">
        <f t="shared" si="50"/>
        <v>4.6815153300762416E-5</v>
      </c>
    </row>
    <row r="1062" spans="1:6" x14ac:dyDescent="0.25">
      <c r="A1062">
        <v>950923</v>
      </c>
      <c r="B1062">
        <v>84</v>
      </c>
      <c r="C1062">
        <v>8.7908583546817493E-2</v>
      </c>
      <c r="D1062">
        <f t="shared" si="48"/>
        <v>1.9718373453948485E-4</v>
      </c>
      <c r="E1062">
        <f t="shared" si="49"/>
        <v>1.6563433701316726E-2</v>
      </c>
      <c r="F1062">
        <f t="shared" si="50"/>
        <v>1.7334142801837785E-5</v>
      </c>
    </row>
    <row r="1063" spans="1:6" x14ac:dyDescent="0.25">
      <c r="A1063">
        <v>1720973</v>
      </c>
      <c r="B1063">
        <v>84</v>
      </c>
      <c r="C1063">
        <v>0.60468857480173022</v>
      </c>
      <c r="D1063">
        <f t="shared" si="48"/>
        <v>3.5686157888874373E-4</v>
      </c>
      <c r="E1063">
        <f t="shared" si="49"/>
        <v>2.9976372626654472E-2</v>
      </c>
      <c r="F1063">
        <f t="shared" si="50"/>
        <v>2.1579011953972967E-4</v>
      </c>
    </row>
    <row r="1064" spans="1:6" x14ac:dyDescent="0.25">
      <c r="A1064">
        <v>967127</v>
      </c>
      <c r="B1064">
        <v>84</v>
      </c>
      <c r="C1064">
        <v>-0.20881096796306109</v>
      </c>
      <c r="D1064">
        <f t="shared" si="48"/>
        <v>2.005438017946441E-4</v>
      </c>
      <c r="E1064">
        <f t="shared" si="49"/>
        <v>1.6845679350750105E-2</v>
      </c>
      <c r="F1064">
        <f t="shared" si="50"/>
        <v>-4.1875745371731901E-5</v>
      </c>
    </row>
    <row r="1065" spans="1:6" x14ac:dyDescent="0.25">
      <c r="A1065">
        <v>605252</v>
      </c>
      <c r="B1065">
        <v>72</v>
      </c>
      <c r="C1065">
        <v>0.80229979975843724</v>
      </c>
      <c r="D1065">
        <f t="shared" si="48"/>
        <v>1.2550527192789772E-4</v>
      </c>
      <c r="E1065">
        <f t="shared" si="49"/>
        <v>9.0363795788086353E-3</v>
      </c>
      <c r="F1065">
        <f t="shared" si="50"/>
        <v>1.0069285453638056E-4</v>
      </c>
    </row>
    <row r="1066" spans="1:6" x14ac:dyDescent="0.25">
      <c r="A1066">
        <v>888539</v>
      </c>
      <c r="B1066">
        <v>84</v>
      </c>
      <c r="C1066">
        <v>0.2094661248883162</v>
      </c>
      <c r="D1066">
        <f t="shared" si="48"/>
        <v>1.8424776591162409E-4</v>
      </c>
      <c r="E1066">
        <f t="shared" si="49"/>
        <v>1.5476812336576424E-2</v>
      </c>
      <c r="F1066">
        <f t="shared" si="50"/>
        <v>3.8593665544837505E-5</v>
      </c>
    </row>
    <row r="1067" spans="1:6" x14ac:dyDescent="0.25">
      <c r="A1067">
        <v>1303598</v>
      </c>
      <c r="B1067">
        <v>84</v>
      </c>
      <c r="C1067">
        <v>0.6442108197930716</v>
      </c>
      <c r="D1067">
        <f t="shared" si="48"/>
        <v>2.7031454910461032E-4</v>
      </c>
      <c r="E1067">
        <f t="shared" si="49"/>
        <v>2.2706422124787268E-2</v>
      </c>
      <c r="F1067">
        <f t="shared" si="50"/>
        <v>1.7413955728067551E-4</v>
      </c>
    </row>
    <row r="1068" spans="1:6" x14ac:dyDescent="0.25">
      <c r="A1068">
        <v>1421647</v>
      </c>
      <c r="B1068">
        <v>72</v>
      </c>
      <c r="C1068">
        <v>0.99991102471514426</v>
      </c>
      <c r="D1068">
        <f t="shared" si="48"/>
        <v>2.9479323210907193E-4</v>
      </c>
      <c r="E1068">
        <f t="shared" si="49"/>
        <v>2.1225112711853178E-2</v>
      </c>
      <c r="F1068">
        <f t="shared" si="50"/>
        <v>2.9476700279727151E-4</v>
      </c>
    </row>
    <row r="1069" spans="1:6" x14ac:dyDescent="0.25">
      <c r="A1069">
        <v>662841</v>
      </c>
      <c r="B1069">
        <v>84</v>
      </c>
      <c r="C1069">
        <v>0.11284494641287959</v>
      </c>
      <c r="D1069">
        <f t="shared" si="48"/>
        <v>1.37446947634968E-4</v>
      </c>
      <c r="E1069">
        <f t="shared" si="49"/>
        <v>1.1545543601337312E-2</v>
      </c>
      <c r="F1069">
        <f t="shared" si="50"/>
        <v>1.5510193440481832E-5</v>
      </c>
    </row>
    <row r="1070" spans="1:6" x14ac:dyDescent="0.25">
      <c r="A1070">
        <v>703433</v>
      </c>
      <c r="B1070">
        <v>72</v>
      </c>
      <c r="C1070">
        <v>1.118477759689168</v>
      </c>
      <c r="D1070">
        <f t="shared" si="48"/>
        <v>1.4586411932229363E-4</v>
      </c>
      <c r="E1070">
        <f t="shared" si="49"/>
        <v>1.0502216591205142E-2</v>
      </c>
      <c r="F1070">
        <f t="shared" si="50"/>
        <v>1.6314577339863247E-4</v>
      </c>
    </row>
    <row r="1071" spans="1:6" x14ac:dyDescent="0.25">
      <c r="A1071">
        <v>724289</v>
      </c>
      <c r="B1071">
        <v>60</v>
      </c>
      <c r="C1071">
        <v>0.28851061487099899</v>
      </c>
      <c r="D1071">
        <f t="shared" si="48"/>
        <v>1.501888269669247E-4</v>
      </c>
      <c r="E1071">
        <f t="shared" si="49"/>
        <v>9.0113296180154828E-3</v>
      </c>
      <c r="F1071">
        <f t="shared" si="50"/>
        <v>4.3331070814981519E-5</v>
      </c>
    </row>
    <row r="1072" spans="1:6" x14ac:dyDescent="0.25">
      <c r="A1072">
        <v>888689</v>
      </c>
      <c r="B1072">
        <v>84</v>
      </c>
      <c r="C1072">
        <v>0.16994387989697479</v>
      </c>
      <c r="D1072">
        <f t="shared" si="48"/>
        <v>1.8427886996545486E-4</v>
      </c>
      <c r="E1072">
        <f t="shared" si="49"/>
        <v>1.5479425077098208E-2</v>
      </c>
      <c r="F1072">
        <f t="shared" si="50"/>
        <v>3.1317066144959496E-5</v>
      </c>
    </row>
    <row r="1073" spans="1:6" x14ac:dyDescent="0.25">
      <c r="A1073">
        <v>836056</v>
      </c>
      <c r="B1073">
        <v>84</v>
      </c>
      <c r="C1073">
        <v>0.92086653473246149</v>
      </c>
      <c r="D1073">
        <f t="shared" si="48"/>
        <v>1.7336487219695343E-4</v>
      </c>
      <c r="E1073">
        <f t="shared" si="49"/>
        <v>1.4562649264544088E-2</v>
      </c>
      <c r="F1073">
        <f t="shared" si="50"/>
        <v>1.5964590910434457E-4</v>
      </c>
    </row>
    <row r="1074" spans="1:6" x14ac:dyDescent="0.25">
      <c r="A1074">
        <v>592283</v>
      </c>
      <c r="B1074">
        <v>60</v>
      </c>
      <c r="C1074">
        <v>0.36755510485368181</v>
      </c>
      <c r="D1074">
        <f t="shared" si="48"/>
        <v>1.2281601543368884E-4</v>
      </c>
      <c r="E1074">
        <f t="shared" si="49"/>
        <v>7.3689609260213307E-3</v>
      </c>
      <c r="F1074">
        <f t="shared" si="50"/>
        <v>4.5141653430440907E-5</v>
      </c>
    </row>
    <row r="1075" spans="1:6" x14ac:dyDescent="0.25">
      <c r="A1075">
        <v>1065914</v>
      </c>
      <c r="B1075">
        <v>60</v>
      </c>
      <c r="C1075">
        <v>0.80229979975843724</v>
      </c>
      <c r="D1075">
        <f t="shared" si="48"/>
        <v>2.2102830956651637E-4</v>
      </c>
      <c r="E1075">
        <f t="shared" si="49"/>
        <v>1.3261698573990982E-2</v>
      </c>
      <c r="F1075">
        <f t="shared" si="50"/>
        <v>1.7733096850616197E-4</v>
      </c>
    </row>
    <row r="1076" spans="1:6" x14ac:dyDescent="0.25">
      <c r="A1076">
        <v>988346</v>
      </c>
      <c r="B1076">
        <v>84</v>
      </c>
      <c r="C1076">
        <v>-0.19053037508658119</v>
      </c>
      <c r="D1076">
        <f t="shared" si="48"/>
        <v>2.0494378124954563E-4</v>
      </c>
      <c r="E1076">
        <f t="shared" si="49"/>
        <v>1.7215277624961833E-2</v>
      </c>
      <c r="F1076">
        <f t="shared" si="50"/>
        <v>-3.9048015513138174E-5</v>
      </c>
    </row>
    <row r="1077" spans="1:6" x14ac:dyDescent="0.25">
      <c r="A1077">
        <v>941869</v>
      </c>
      <c r="B1077">
        <v>24</v>
      </c>
      <c r="C1077">
        <v>-0.30432305999912118</v>
      </c>
      <c r="D1077">
        <f t="shared" si="48"/>
        <v>1.9530629385025922E-4</v>
      </c>
      <c r="E1077">
        <f t="shared" si="49"/>
        <v>4.687351052406221E-3</v>
      </c>
      <c r="F1077">
        <f t="shared" si="50"/>
        <v>-5.9436208981598429E-5</v>
      </c>
    </row>
    <row r="1078" spans="1:6" x14ac:dyDescent="0.25">
      <c r="A1078">
        <v>1379279</v>
      </c>
      <c r="B1078">
        <v>84</v>
      </c>
      <c r="C1078">
        <v>1.395133474628558</v>
      </c>
      <c r="D1078">
        <f t="shared" si="48"/>
        <v>2.8600778842438992E-4</v>
      </c>
      <c r="E1078">
        <f t="shared" si="49"/>
        <v>2.4024654227648753E-2</v>
      </c>
      <c r="F1078">
        <f t="shared" si="50"/>
        <v>3.9901903963534857E-4</v>
      </c>
    </row>
    <row r="1079" spans="1:6" x14ac:dyDescent="0.25">
      <c r="A1079">
        <v>497482</v>
      </c>
      <c r="B1079">
        <v>60</v>
      </c>
      <c r="C1079">
        <v>1.1975222496718509</v>
      </c>
      <c r="D1079">
        <f t="shared" si="48"/>
        <v>1.0315804605227972E-4</v>
      </c>
      <c r="E1079">
        <f t="shared" si="49"/>
        <v>6.1894827631367834E-3</v>
      </c>
      <c r="F1079">
        <f t="shared" si="50"/>
        <v>1.2353405538027842E-4</v>
      </c>
    </row>
    <row r="1080" spans="1:6" x14ac:dyDescent="0.25">
      <c r="A1080">
        <v>1245795</v>
      </c>
      <c r="B1080">
        <v>84</v>
      </c>
      <c r="C1080">
        <v>0.36755510485368181</v>
      </c>
      <c r="D1080">
        <f t="shared" si="48"/>
        <v>2.5832849828074148E-4</v>
      </c>
      <c r="E1080">
        <f t="shared" si="49"/>
        <v>2.1699593855582285E-2</v>
      </c>
      <c r="F1080">
        <f t="shared" si="50"/>
        <v>9.4949958272272096E-5</v>
      </c>
    </row>
    <row r="1081" spans="1:6" x14ac:dyDescent="0.25">
      <c r="A1081">
        <v>682181</v>
      </c>
      <c r="B1081">
        <v>84</v>
      </c>
      <c r="C1081">
        <v>-0.13062196329503109</v>
      </c>
      <c r="D1081">
        <f t="shared" si="48"/>
        <v>1.4145729697554935E-4</v>
      </c>
      <c r="E1081">
        <f t="shared" si="49"/>
        <v>1.1882412945946145E-2</v>
      </c>
      <c r="F1081">
        <f t="shared" si="50"/>
        <v>-1.847742985335452E-5</v>
      </c>
    </row>
    <row r="1082" spans="1:6" x14ac:dyDescent="0.25">
      <c r="A1082">
        <v>1172897</v>
      </c>
      <c r="B1082">
        <v>24</v>
      </c>
      <c r="C1082">
        <v>-0.81811224488655909</v>
      </c>
      <c r="D1082">
        <f t="shared" si="48"/>
        <v>2.4321234283970221E-4</v>
      </c>
      <c r="E1082">
        <f t="shared" si="49"/>
        <v>5.8370962281528533E-3</v>
      </c>
      <c r="F1082">
        <f t="shared" si="50"/>
        <v>-1.9897499578470823E-4</v>
      </c>
    </row>
    <row r="1083" spans="1:6" x14ac:dyDescent="0.25">
      <c r="A1083">
        <v>964934</v>
      </c>
      <c r="B1083">
        <v>84</v>
      </c>
      <c r="C1083">
        <v>0.44659959483636458</v>
      </c>
      <c r="D1083">
        <f t="shared" si="48"/>
        <v>2.0008906052763816E-4</v>
      </c>
      <c r="E1083">
        <f t="shared" si="49"/>
        <v>1.6807481084321604E-2</v>
      </c>
      <c r="F1083">
        <f t="shared" si="50"/>
        <v>8.935969336283203E-5</v>
      </c>
    </row>
    <row r="1084" spans="1:6" x14ac:dyDescent="0.25">
      <c r="A1084">
        <v>1023832</v>
      </c>
      <c r="B1084">
        <v>60</v>
      </c>
      <c r="C1084">
        <v>0.6442108197930716</v>
      </c>
      <c r="D1084">
        <f t="shared" si="48"/>
        <v>2.1230217094447167E-4</v>
      </c>
      <c r="E1084">
        <f t="shared" si="49"/>
        <v>1.27381302566683E-2</v>
      </c>
      <c r="F1084">
        <f t="shared" si="50"/>
        <v>1.3676735558798691E-4</v>
      </c>
    </row>
    <row r="1085" spans="1:6" x14ac:dyDescent="0.25">
      <c r="A1085">
        <v>1386538</v>
      </c>
      <c r="B1085">
        <v>84</v>
      </c>
      <c r="C1085">
        <v>0.13042163490563341</v>
      </c>
      <c r="D1085">
        <f t="shared" si="48"/>
        <v>2.8751301726944058E-4</v>
      </c>
      <c r="E1085">
        <f t="shared" si="49"/>
        <v>2.4151093450633009E-2</v>
      </c>
      <c r="F1085">
        <f t="shared" si="50"/>
        <v>3.7497917768932056E-5</v>
      </c>
    </row>
    <row r="1086" spans="1:6" x14ac:dyDescent="0.25">
      <c r="A1086">
        <v>580898</v>
      </c>
      <c r="B1086">
        <v>60</v>
      </c>
      <c r="C1086">
        <v>0.16994387989697479</v>
      </c>
      <c r="D1086">
        <f t="shared" si="48"/>
        <v>1.2045521774793298E-4</v>
      </c>
      <c r="E1086">
        <f t="shared" si="49"/>
        <v>7.2273130648759787E-3</v>
      </c>
      <c r="F1086">
        <f t="shared" si="50"/>
        <v>2.0470627057918667E-5</v>
      </c>
    </row>
    <row r="1087" spans="1:6" x14ac:dyDescent="0.25">
      <c r="A1087">
        <v>469835</v>
      </c>
      <c r="B1087">
        <v>60</v>
      </c>
      <c r="C1087">
        <v>1.395133474628558</v>
      </c>
      <c r="D1087">
        <f t="shared" si="48"/>
        <v>9.742515421055002E-5</v>
      </c>
      <c r="E1087">
        <f t="shared" si="49"/>
        <v>5.8455092526330009E-3</v>
      </c>
      <c r="F1087">
        <f t="shared" si="50"/>
        <v>1.3592109390998773E-4</v>
      </c>
    </row>
    <row r="1088" spans="1:6" x14ac:dyDescent="0.25">
      <c r="A1088">
        <v>809906</v>
      </c>
      <c r="B1088">
        <v>60</v>
      </c>
      <c r="C1088">
        <v>0.72325530977575447</v>
      </c>
      <c r="D1088">
        <f t="shared" si="48"/>
        <v>1.6794239881245485E-4</v>
      </c>
      <c r="E1088">
        <f t="shared" si="49"/>
        <v>1.0076543928747291E-2</v>
      </c>
      <c r="F1088">
        <f t="shared" si="50"/>
        <v>1.2146523167758534E-4</v>
      </c>
    </row>
    <row r="1089" spans="1:6" x14ac:dyDescent="0.25">
      <c r="A1089">
        <v>446982</v>
      </c>
      <c r="B1089">
        <v>72</v>
      </c>
      <c r="C1089">
        <v>0.28851061487099899</v>
      </c>
      <c r="D1089">
        <f t="shared" si="48"/>
        <v>9.268634792925191E-5</v>
      </c>
      <c r="E1089">
        <f t="shared" si="49"/>
        <v>6.6734170509061379E-3</v>
      </c>
      <c r="F1089">
        <f t="shared" si="50"/>
        <v>2.6740995231215813E-5</v>
      </c>
    </row>
    <row r="1090" spans="1:6" x14ac:dyDescent="0.25">
      <c r="A1090">
        <v>547669</v>
      </c>
      <c r="B1090">
        <v>72</v>
      </c>
      <c r="C1090">
        <v>-1.595520441226279E-2</v>
      </c>
      <c r="D1090">
        <f t="shared" si="48"/>
        <v>1.1356484038298067E-4</v>
      </c>
      <c r="E1090">
        <f t="shared" si="49"/>
        <v>8.1766685075746071E-3</v>
      </c>
      <c r="F1090">
        <f t="shared" si="50"/>
        <v>-1.8119502423564525E-6</v>
      </c>
    </row>
    <row r="1091" spans="1:6" x14ac:dyDescent="0.25">
      <c r="A1091">
        <v>928772</v>
      </c>
      <c r="B1091">
        <v>84</v>
      </c>
      <c r="C1091">
        <v>1.7882477037484471E-2</v>
      </c>
      <c r="D1091">
        <f t="shared" ref="D1091:D1154" si="51">A1091/SUM($A$2:$A$5739)</f>
        <v>1.9259049523011475E-4</v>
      </c>
      <c r="E1091">
        <f t="shared" ref="E1091:E1154" si="52">B1091*D1091</f>
        <v>1.6177601599329638E-2</v>
      </c>
      <c r="F1091">
        <f t="shared" ref="F1091:F1154" si="53">C1091*D1091</f>
        <v>3.4439951085902897E-6</v>
      </c>
    </row>
    <row r="1092" spans="1:6" x14ac:dyDescent="0.25">
      <c r="A1092">
        <v>224290</v>
      </c>
      <c r="B1092">
        <v>60</v>
      </c>
      <c r="C1092">
        <v>-4.4146365390986242</v>
      </c>
      <c r="D1092">
        <f t="shared" si="51"/>
        <v>4.650885489136455E-5</v>
      </c>
      <c r="E1092">
        <f t="shared" si="52"/>
        <v>2.7905312934818731E-3</v>
      </c>
      <c r="F1092">
        <f t="shared" si="53"/>
        <v>-2.053196901950537E-4</v>
      </c>
    </row>
    <row r="1093" spans="1:6" x14ac:dyDescent="0.25">
      <c r="A1093">
        <v>693229</v>
      </c>
      <c r="B1093">
        <v>84</v>
      </c>
      <c r="C1093">
        <v>-6.7189590051072792E-2</v>
      </c>
      <c r="D1093">
        <f t="shared" si="51"/>
        <v>1.437482142203654E-4</v>
      </c>
      <c r="E1093">
        <f t="shared" si="52"/>
        <v>1.2074849994510693E-2</v>
      </c>
      <c r="F1093">
        <f t="shared" si="53"/>
        <v>-9.6583835840401429E-6</v>
      </c>
    </row>
    <row r="1094" spans="1:6" x14ac:dyDescent="0.25">
      <c r="A1094">
        <v>1307493</v>
      </c>
      <c r="B1094">
        <v>72</v>
      </c>
      <c r="C1094">
        <v>-0.16974289941073059</v>
      </c>
      <c r="D1094">
        <f t="shared" si="51"/>
        <v>2.7112221770241615E-4</v>
      </c>
      <c r="E1094">
        <f t="shared" si="52"/>
        <v>1.9520799674573965E-2</v>
      </c>
      <c r="F1094">
        <f t="shared" si="53"/>
        <v>-4.6021071327475426E-5</v>
      </c>
    </row>
    <row r="1095" spans="1:6" x14ac:dyDescent="0.25">
      <c r="A1095">
        <v>574194</v>
      </c>
      <c r="B1095">
        <v>72</v>
      </c>
      <c r="C1095">
        <v>0.2094661248883162</v>
      </c>
      <c r="D1095">
        <f t="shared" si="51"/>
        <v>1.1906507390205617E-4</v>
      </c>
      <c r="E1095">
        <f t="shared" si="52"/>
        <v>8.5726853209480442E-3</v>
      </c>
      <c r="F1095">
        <f t="shared" si="53"/>
        <v>2.4940099639804696E-5</v>
      </c>
    </row>
    <row r="1096" spans="1:6" x14ac:dyDescent="0.25">
      <c r="A1096">
        <v>816823</v>
      </c>
      <c r="B1096">
        <v>72</v>
      </c>
      <c r="C1096">
        <v>0.24898836987965761</v>
      </c>
      <c r="D1096">
        <f t="shared" si="51"/>
        <v>1.6937671041477136E-4</v>
      </c>
      <c r="E1096">
        <f t="shared" si="52"/>
        <v>1.2195123149863539E-2</v>
      </c>
      <c r="F1096">
        <f t="shared" si="53"/>
        <v>4.217283102175275E-5</v>
      </c>
    </row>
    <row r="1097" spans="1:6" x14ac:dyDescent="0.25">
      <c r="A1097">
        <v>1449856</v>
      </c>
      <c r="B1097">
        <v>36</v>
      </c>
      <c r="C1097">
        <v>-2.7330723571344451</v>
      </c>
      <c r="D1097">
        <f t="shared" si="51"/>
        <v>3.0064266047248763E-4</v>
      </c>
      <c r="E1097">
        <f t="shared" si="52"/>
        <v>1.0823135777009555E-2</v>
      </c>
      <c r="F1097">
        <f t="shared" si="53"/>
        <v>-8.2167814471271246E-4</v>
      </c>
    </row>
    <row r="1098" spans="1:6" x14ac:dyDescent="0.25">
      <c r="A1098">
        <v>1259988</v>
      </c>
      <c r="B1098">
        <v>72</v>
      </c>
      <c r="C1098">
        <v>-0.50193428495582826</v>
      </c>
      <c r="D1098">
        <f t="shared" si="51"/>
        <v>2.6127156385420946E-4</v>
      </c>
      <c r="E1098">
        <f t="shared" si="52"/>
        <v>1.881155259750308E-2</v>
      </c>
      <c r="F1098">
        <f t="shared" si="53"/>
        <v>-1.3114115558245364E-4</v>
      </c>
    </row>
    <row r="1099" spans="1:6" x14ac:dyDescent="0.25">
      <c r="A1099">
        <v>1209361</v>
      </c>
      <c r="B1099">
        <v>36</v>
      </c>
      <c r="C1099">
        <v>-1.6823301576591241</v>
      </c>
      <c r="D1099">
        <f t="shared" si="51"/>
        <v>2.507735309656049E-4</v>
      </c>
      <c r="E1099">
        <f t="shared" si="52"/>
        <v>9.0278471147617768E-3</v>
      </c>
      <c r="F1099">
        <f t="shared" si="53"/>
        <v>-4.2188387388610135E-4</v>
      </c>
    </row>
    <row r="1100" spans="1:6" x14ac:dyDescent="0.25">
      <c r="A1100">
        <v>922413</v>
      </c>
      <c r="B1100">
        <v>72</v>
      </c>
      <c r="C1100">
        <v>0.44659959483636458</v>
      </c>
      <c r="D1100">
        <f t="shared" si="51"/>
        <v>1.9127189070804873E-4</v>
      </c>
      <c r="E1100">
        <f t="shared" si="52"/>
        <v>1.3771576130979509E-2</v>
      </c>
      <c r="F1100">
        <f t="shared" si="53"/>
        <v>8.5421948893799968E-5</v>
      </c>
    </row>
    <row r="1101" spans="1:6" x14ac:dyDescent="0.25">
      <c r="A1101">
        <v>641686</v>
      </c>
      <c r="B1101">
        <v>84</v>
      </c>
      <c r="C1101">
        <v>-1.094767959825949</v>
      </c>
      <c r="D1101">
        <f t="shared" si="51"/>
        <v>1.3306023924303427E-4</v>
      </c>
      <c r="E1101">
        <f t="shared" si="52"/>
        <v>1.1177060096414879E-2</v>
      </c>
      <c r="F1101">
        <f t="shared" si="53"/>
        <v>-1.4567008665004931E-4</v>
      </c>
    </row>
    <row r="1102" spans="1:6" x14ac:dyDescent="0.25">
      <c r="A1102">
        <v>910532</v>
      </c>
      <c r="B1102">
        <v>72</v>
      </c>
      <c r="C1102">
        <v>-0.86063225216049366</v>
      </c>
      <c r="D1102">
        <f t="shared" si="51"/>
        <v>1.8880824228429243E-4</v>
      </c>
      <c r="E1102">
        <f t="shared" si="52"/>
        <v>1.3594193444469055E-2</v>
      </c>
      <c r="F1102">
        <f t="shared" si="53"/>
        <v>-1.6249446278359474E-4</v>
      </c>
    </row>
    <row r="1103" spans="1:6" x14ac:dyDescent="0.25">
      <c r="A1103">
        <v>1116358</v>
      </c>
      <c r="B1103">
        <v>84</v>
      </c>
      <c r="C1103">
        <v>0.84182204474977862</v>
      </c>
      <c r="D1103">
        <f t="shared" si="51"/>
        <v>2.3148839550944737E-4</v>
      </c>
      <c r="E1103">
        <f t="shared" si="52"/>
        <v>1.944502522279358E-2</v>
      </c>
      <c r="F1103">
        <f t="shared" si="53"/>
        <v>1.9487203444360846E-4</v>
      </c>
    </row>
    <row r="1104" spans="1:6" x14ac:dyDescent="0.25">
      <c r="A1104">
        <v>762446</v>
      </c>
      <c r="B1104">
        <v>48</v>
      </c>
      <c r="C1104">
        <v>-0.39667627076018802</v>
      </c>
      <c r="D1104">
        <f t="shared" si="51"/>
        <v>1.5810107618039742E-4</v>
      </c>
      <c r="E1104">
        <f t="shared" si="52"/>
        <v>7.5888516566590767E-3</v>
      </c>
      <c r="F1104">
        <f t="shared" si="53"/>
        <v>-6.2714945302412448E-5</v>
      </c>
    </row>
    <row r="1105" spans="1:6" x14ac:dyDescent="0.25">
      <c r="A1105">
        <v>3763054</v>
      </c>
      <c r="B1105">
        <v>24</v>
      </c>
      <c r="C1105">
        <v>-1.1418630226578359</v>
      </c>
      <c r="D1105">
        <f t="shared" si="51"/>
        <v>7.8030822789410556E-4</v>
      </c>
      <c r="E1105">
        <f t="shared" si="52"/>
        <v>1.8727397469458534E-2</v>
      </c>
      <c r="F1105">
        <f t="shared" si="53"/>
        <v>-8.9100511170794286E-4</v>
      </c>
    </row>
    <row r="1106" spans="1:6" x14ac:dyDescent="0.25">
      <c r="A1106">
        <v>931332</v>
      </c>
      <c r="B1106">
        <v>36</v>
      </c>
      <c r="C1106">
        <v>-0.6600232649211939</v>
      </c>
      <c r="D1106">
        <f t="shared" si="51"/>
        <v>1.9312133774882666E-4</v>
      </c>
      <c r="E1106">
        <f t="shared" si="52"/>
        <v>6.9523681589577597E-3</v>
      </c>
      <c r="F1106">
        <f t="shared" si="53"/>
        <v>-1.2746457586692919E-4</v>
      </c>
    </row>
    <row r="1107" spans="1:6" x14ac:dyDescent="0.25">
      <c r="A1107">
        <v>740040</v>
      </c>
      <c r="B1107">
        <v>84</v>
      </c>
      <c r="C1107">
        <v>-0.1985368309991726</v>
      </c>
      <c r="D1107">
        <f t="shared" si="51"/>
        <v>1.5345495997951501E-4</v>
      </c>
      <c r="E1107">
        <f t="shared" si="52"/>
        <v>1.2890216638279261E-2</v>
      </c>
      <c r="F1107">
        <f t="shared" si="53"/>
        <v>-3.0466461455437768E-5</v>
      </c>
    </row>
    <row r="1108" spans="1:6" x14ac:dyDescent="0.25">
      <c r="A1108">
        <v>1111201</v>
      </c>
      <c r="B1108">
        <v>84</v>
      </c>
      <c r="C1108">
        <v>0.60468857480173022</v>
      </c>
      <c r="D1108">
        <f t="shared" si="51"/>
        <v>2.304190381387453E-4</v>
      </c>
      <c r="E1108">
        <f t="shared" si="52"/>
        <v>1.9355199203654604E-2</v>
      </c>
      <c r="F1108">
        <f t="shared" si="53"/>
        <v>1.3933175977930341E-4</v>
      </c>
    </row>
    <row r="1109" spans="1:6" x14ac:dyDescent="0.25">
      <c r="A1109">
        <v>511930</v>
      </c>
      <c r="B1109">
        <v>84</v>
      </c>
      <c r="C1109">
        <v>-0.34384530499046262</v>
      </c>
      <c r="D1109">
        <f t="shared" si="51"/>
        <v>1.0615398851726004E-4</v>
      </c>
      <c r="E1109">
        <f t="shared" si="52"/>
        <v>8.9169350354498435E-3</v>
      </c>
      <c r="F1109">
        <f t="shared" si="53"/>
        <v>-3.6500550557671345E-5</v>
      </c>
    </row>
    <row r="1110" spans="1:6" x14ac:dyDescent="0.25">
      <c r="A1110">
        <v>753681</v>
      </c>
      <c r="B1110">
        <v>36</v>
      </c>
      <c r="C1110">
        <v>0.28851061487099899</v>
      </c>
      <c r="D1110">
        <f t="shared" si="51"/>
        <v>1.5628356263488576E-4</v>
      </c>
      <c r="E1110">
        <f t="shared" si="52"/>
        <v>5.6262082548558879E-3</v>
      </c>
      <c r="F1110">
        <f t="shared" si="53"/>
        <v>4.5089466750021176E-5</v>
      </c>
    </row>
    <row r="1111" spans="1:6" x14ac:dyDescent="0.25">
      <c r="A1111">
        <v>450666</v>
      </c>
      <c r="B1111">
        <v>84</v>
      </c>
      <c r="C1111">
        <v>-0.18575632502509701</v>
      </c>
      <c r="D1111">
        <f t="shared" si="51"/>
        <v>9.345026349133576E-5</v>
      </c>
      <c r="E1111">
        <f t="shared" si="52"/>
        <v>7.8498221332722034E-3</v>
      </c>
      <c r="F1111">
        <f t="shared" si="53"/>
        <v>-1.735897751877752E-5</v>
      </c>
    </row>
    <row r="1112" spans="1:6" x14ac:dyDescent="0.25">
      <c r="A1112">
        <v>866429</v>
      </c>
      <c r="B1112">
        <v>84</v>
      </c>
      <c r="C1112">
        <v>0.72325530977575447</v>
      </c>
      <c r="D1112">
        <f t="shared" si="51"/>
        <v>1.7966302837696776E-4</v>
      </c>
      <c r="E1112">
        <f t="shared" si="52"/>
        <v>1.5091694383665291E-2</v>
      </c>
      <c r="F1112">
        <f t="shared" si="53"/>
        <v>1.2994223924403398E-4</v>
      </c>
    </row>
    <row r="1113" spans="1:6" x14ac:dyDescent="0.25">
      <c r="A1113">
        <v>683586</v>
      </c>
      <c r="B1113">
        <v>84</v>
      </c>
      <c r="C1113">
        <v>0.36755510485368181</v>
      </c>
      <c r="D1113">
        <f t="shared" si="51"/>
        <v>1.4174863827976427E-4</v>
      </c>
      <c r="E1113">
        <f t="shared" si="52"/>
        <v>1.1906885615500198E-2</v>
      </c>
      <c r="F1113">
        <f t="shared" si="53"/>
        <v>5.2100435605785376E-5</v>
      </c>
    </row>
    <row r="1114" spans="1:6" x14ac:dyDescent="0.25">
      <c r="A1114">
        <v>1398932</v>
      </c>
      <c r="B1114">
        <v>48</v>
      </c>
      <c r="C1114">
        <v>0.84182204474977862</v>
      </c>
      <c r="D1114">
        <f t="shared" si="51"/>
        <v>2.9008304155729814E-4</v>
      </c>
      <c r="E1114">
        <f t="shared" si="52"/>
        <v>1.392398599475031E-2</v>
      </c>
      <c r="F1114">
        <f t="shared" si="53"/>
        <v>2.4419829919099972E-4</v>
      </c>
    </row>
    <row r="1115" spans="1:6" x14ac:dyDescent="0.25">
      <c r="A1115">
        <v>755165</v>
      </c>
      <c r="B1115">
        <v>72</v>
      </c>
      <c r="C1115">
        <v>0.2094661248883162</v>
      </c>
      <c r="D1115">
        <f t="shared" si="51"/>
        <v>1.5659128540745156E-4</v>
      </c>
      <c r="E1115">
        <f t="shared" si="52"/>
        <v>1.1274572549336512E-2</v>
      </c>
      <c r="F1115">
        <f t="shared" si="53"/>
        <v>3.2800569745579211E-5</v>
      </c>
    </row>
    <row r="1116" spans="1:6" x14ac:dyDescent="0.25">
      <c r="A1116">
        <v>1861247</v>
      </c>
      <c r="B1116">
        <v>84</v>
      </c>
      <c r="C1116">
        <v>0.13042163490563341</v>
      </c>
      <c r="D1116">
        <f t="shared" si="51"/>
        <v>3.8594884586913195E-4</v>
      </c>
      <c r="E1116">
        <f t="shared" si="52"/>
        <v>3.2419703053007086E-2</v>
      </c>
      <c r="F1116">
        <f t="shared" si="53"/>
        <v>5.033607946819451E-5</v>
      </c>
    </row>
    <row r="1117" spans="1:6" x14ac:dyDescent="0.25">
      <c r="A1117">
        <v>429167</v>
      </c>
      <c r="B1117">
        <v>72</v>
      </c>
      <c r="C1117">
        <v>-0.18575632502509701</v>
      </c>
      <c r="D1117">
        <f t="shared" si="51"/>
        <v>8.8992223135950111E-5</v>
      </c>
      <c r="E1117">
        <f t="shared" si="52"/>
        <v>6.4074400657884081E-3</v>
      </c>
      <c r="F1117">
        <f t="shared" si="53"/>
        <v>-1.6530868325547505E-5</v>
      </c>
    </row>
    <row r="1118" spans="1:6" x14ac:dyDescent="0.25">
      <c r="A1118">
        <v>449958</v>
      </c>
      <c r="B1118">
        <v>60</v>
      </c>
      <c r="C1118">
        <v>-0.69954550991253528</v>
      </c>
      <c r="D1118">
        <f t="shared" si="51"/>
        <v>9.3303452357254503E-5</v>
      </c>
      <c r="E1118">
        <f t="shared" si="52"/>
        <v>5.5982071414352706E-3</v>
      </c>
      <c r="F1118">
        <f t="shared" si="53"/>
        <v>-6.527001115585554E-5</v>
      </c>
    </row>
    <row r="1119" spans="1:6" x14ac:dyDescent="0.25">
      <c r="A1119">
        <v>1268788</v>
      </c>
      <c r="B1119">
        <v>84</v>
      </c>
      <c r="C1119">
        <v>-0.2610865144234934</v>
      </c>
      <c r="D1119">
        <f t="shared" si="51"/>
        <v>2.6309633501228163E-4</v>
      </c>
      <c r="E1119">
        <f t="shared" si="52"/>
        <v>2.2100092141031657E-2</v>
      </c>
      <c r="F1119">
        <f t="shared" si="53"/>
        <v>-6.8690905065952313E-5</v>
      </c>
    </row>
    <row r="1120" spans="1:6" x14ac:dyDescent="0.25">
      <c r="A1120">
        <v>1045111</v>
      </c>
      <c r="B1120">
        <v>84</v>
      </c>
      <c r="C1120">
        <v>0.52564408481904745</v>
      </c>
      <c r="D1120">
        <f t="shared" si="51"/>
        <v>2.1671459202090551E-4</v>
      </c>
      <c r="E1120">
        <f t="shared" si="52"/>
        <v>1.8204025729756063E-2</v>
      </c>
      <c r="F1120">
        <f t="shared" si="53"/>
        <v>1.1391474338976212E-4</v>
      </c>
    </row>
    <row r="1121" spans="1:6" x14ac:dyDescent="0.25">
      <c r="A1121">
        <v>1399674</v>
      </c>
      <c r="B1121">
        <v>84</v>
      </c>
      <c r="C1121">
        <v>5.1377144922950549E-2</v>
      </c>
      <c r="D1121">
        <f t="shared" si="51"/>
        <v>2.9023690294358105E-4</v>
      </c>
      <c r="E1121">
        <f t="shared" si="52"/>
        <v>2.4379899847260807E-2</v>
      </c>
      <c r="F1121">
        <f t="shared" si="53"/>
        <v>1.4911543424520696E-5</v>
      </c>
    </row>
    <row r="1122" spans="1:6" x14ac:dyDescent="0.25">
      <c r="A1122">
        <v>916144</v>
      </c>
      <c r="B1122">
        <v>84</v>
      </c>
      <c r="C1122">
        <v>0.44659959483636458</v>
      </c>
      <c r="D1122">
        <f t="shared" si="51"/>
        <v>1.8997194861828119E-4</v>
      </c>
      <c r="E1122">
        <f t="shared" si="52"/>
        <v>1.595764368393562E-2</v>
      </c>
      <c r="F1122">
        <f t="shared" si="53"/>
        <v>8.4841395283199046E-5</v>
      </c>
    </row>
    <row r="1123" spans="1:6" x14ac:dyDescent="0.25">
      <c r="A1123">
        <v>1420269</v>
      </c>
      <c r="B1123">
        <v>72</v>
      </c>
      <c r="C1123">
        <v>0.6442108197930716</v>
      </c>
      <c r="D1123">
        <f t="shared" si="51"/>
        <v>2.9450748953454653E-4</v>
      </c>
      <c r="E1123">
        <f t="shared" si="52"/>
        <v>2.1204539246487349E-2</v>
      </c>
      <c r="F1123">
        <f t="shared" si="53"/>
        <v>1.8972491126824966E-4</v>
      </c>
    </row>
    <row r="1124" spans="1:6" x14ac:dyDescent="0.25">
      <c r="A1124">
        <v>751750</v>
      </c>
      <c r="B1124">
        <v>72</v>
      </c>
      <c r="C1124">
        <v>-0.54145652994716964</v>
      </c>
      <c r="D1124">
        <f t="shared" si="51"/>
        <v>1.5588314978190424E-4</v>
      </c>
      <c r="E1124">
        <f t="shared" si="52"/>
        <v>1.1223586784297105E-2</v>
      </c>
      <c r="F1124">
        <f t="shared" si="53"/>
        <v>-8.4403949358144762E-5</v>
      </c>
    </row>
    <row r="1125" spans="1:6" x14ac:dyDescent="0.25">
      <c r="A1125">
        <v>528899</v>
      </c>
      <c r="B1125">
        <v>72</v>
      </c>
      <c r="C1125">
        <v>0.1637495584394825</v>
      </c>
      <c r="D1125">
        <f t="shared" si="51"/>
        <v>1.0967268644695626E-4</v>
      </c>
      <c r="E1125">
        <f t="shared" si="52"/>
        <v>7.8964334241808515E-3</v>
      </c>
      <c r="F1125">
        <f t="shared" si="53"/>
        <v>1.7958853978560904E-5</v>
      </c>
    </row>
    <row r="1126" spans="1:6" x14ac:dyDescent="0.25">
      <c r="A1126">
        <v>836914</v>
      </c>
      <c r="B1126">
        <v>72</v>
      </c>
      <c r="C1126">
        <v>0.2094661248883162</v>
      </c>
      <c r="D1126">
        <f t="shared" si="51"/>
        <v>1.7354278738486545E-4</v>
      </c>
      <c r="E1126">
        <f t="shared" si="52"/>
        <v>1.2495080691710313E-2</v>
      </c>
      <c r="F1126">
        <f t="shared" si="53"/>
        <v>3.6351335175824735E-5</v>
      </c>
    </row>
    <row r="1127" spans="1:6" x14ac:dyDescent="0.25">
      <c r="A1127">
        <v>793535</v>
      </c>
      <c r="B1127">
        <v>60</v>
      </c>
      <c r="C1127">
        <v>0.28851061487099899</v>
      </c>
      <c r="D1127">
        <f t="shared" si="51"/>
        <v>1.64547702377364E-4</v>
      </c>
      <c r="E1127">
        <f t="shared" si="52"/>
        <v>9.8728621426418407E-3</v>
      </c>
      <c r="F1127">
        <f t="shared" si="53"/>
        <v>4.7473758788503429E-5</v>
      </c>
    </row>
    <row r="1128" spans="1:6" x14ac:dyDescent="0.25">
      <c r="A1128">
        <v>824694</v>
      </c>
      <c r="B1128">
        <v>72</v>
      </c>
      <c r="C1128">
        <v>0.2094661248883162</v>
      </c>
      <c r="D1128">
        <f t="shared" si="51"/>
        <v>1.7100884379945159E-4</v>
      </c>
      <c r="E1128">
        <f t="shared" si="52"/>
        <v>1.2312636753560514E-2</v>
      </c>
      <c r="F1128">
        <f t="shared" si="53"/>
        <v>3.5820559832302484E-5</v>
      </c>
    </row>
    <row r="1129" spans="1:6" x14ac:dyDescent="0.25">
      <c r="A1129">
        <v>916120</v>
      </c>
      <c r="B1129">
        <v>84</v>
      </c>
      <c r="C1129">
        <v>1.434655719619899</v>
      </c>
      <c r="D1129">
        <f t="shared" si="51"/>
        <v>1.8996697196966826E-4</v>
      </c>
      <c r="E1129">
        <f t="shared" si="52"/>
        <v>1.5957225645452135E-2</v>
      </c>
      <c r="F1129">
        <f t="shared" si="53"/>
        <v>2.7253720287515759E-4</v>
      </c>
    </row>
    <row r="1130" spans="1:6" x14ac:dyDescent="0.25">
      <c r="A1130">
        <v>847042</v>
      </c>
      <c r="B1130">
        <v>84</v>
      </c>
      <c r="C1130">
        <v>0.24898836987965761</v>
      </c>
      <c r="D1130">
        <f t="shared" si="51"/>
        <v>1.7564293309951944E-4</v>
      </c>
      <c r="E1130">
        <f t="shared" si="52"/>
        <v>1.4754006380359633E-2</v>
      </c>
      <c r="F1130">
        <f t="shared" si="53"/>
        <v>4.3733047593331101E-5</v>
      </c>
    </row>
    <row r="1131" spans="1:6" x14ac:dyDescent="0.25">
      <c r="A1131">
        <v>884767</v>
      </c>
      <c r="B1131">
        <v>84</v>
      </c>
      <c r="C1131">
        <v>0.2094661248883162</v>
      </c>
      <c r="D1131">
        <f t="shared" si="51"/>
        <v>1.8346560263795953E-4</v>
      </c>
      <c r="E1131">
        <f t="shared" si="52"/>
        <v>1.54111106215886E-2</v>
      </c>
      <c r="F1131">
        <f t="shared" si="53"/>
        <v>3.8429828834873023E-5</v>
      </c>
    </row>
    <row r="1132" spans="1:6" x14ac:dyDescent="0.25">
      <c r="A1132">
        <v>789743</v>
      </c>
      <c r="B1132">
        <v>72</v>
      </c>
      <c r="C1132">
        <v>-0.50193428495582826</v>
      </c>
      <c r="D1132">
        <f t="shared" si="51"/>
        <v>1.6376139189652199E-4</v>
      </c>
      <c r="E1132">
        <f t="shared" si="52"/>
        <v>1.1790820216549584E-2</v>
      </c>
      <c r="F1132">
        <f t="shared" si="53"/>
        <v>-8.2197457144951938E-5</v>
      </c>
    </row>
    <row r="1133" spans="1:6" x14ac:dyDescent="0.25">
      <c r="A1133">
        <v>597018</v>
      </c>
      <c r="B1133">
        <v>84</v>
      </c>
      <c r="C1133">
        <v>-0.38336754998180411</v>
      </c>
      <c r="D1133">
        <f t="shared" si="51"/>
        <v>1.23797866732947E-4</v>
      </c>
      <c r="E1133">
        <f t="shared" si="52"/>
        <v>1.0399020805567549E-2</v>
      </c>
      <c r="F1133">
        <f t="shared" si="53"/>
        <v>-4.7460084862383786E-5</v>
      </c>
    </row>
    <row r="1134" spans="1:6" x14ac:dyDescent="0.25">
      <c r="A1134">
        <v>821927</v>
      </c>
      <c r="B1134">
        <v>60</v>
      </c>
      <c r="C1134">
        <v>-2.7667345059731379E-2</v>
      </c>
      <c r="D1134">
        <f t="shared" si="51"/>
        <v>1.7043507768645322E-4</v>
      </c>
      <c r="E1134">
        <f t="shared" si="52"/>
        <v>1.0226104661187193E-2</v>
      </c>
      <c r="F1134">
        <f t="shared" si="53"/>
        <v>-4.7154861046332253E-6</v>
      </c>
    </row>
    <row r="1135" spans="1:6" x14ac:dyDescent="0.25">
      <c r="A1135">
        <v>594471</v>
      </c>
      <c r="B1135">
        <v>84</v>
      </c>
      <c r="C1135">
        <v>-0.50193428495582826</v>
      </c>
      <c r="D1135">
        <f t="shared" si="51"/>
        <v>1.2326971989890044E-4</v>
      </c>
      <c r="E1135">
        <f t="shared" si="52"/>
        <v>1.0354656471507637E-2</v>
      </c>
      <c r="F1135">
        <f t="shared" si="53"/>
        <v>-6.1873298714159821E-5</v>
      </c>
    </row>
    <row r="1136" spans="1:6" x14ac:dyDescent="0.25">
      <c r="A1136">
        <v>254533</v>
      </c>
      <c r="B1136">
        <v>72</v>
      </c>
      <c r="C1136">
        <v>-0.30432305999912118</v>
      </c>
      <c r="D1136">
        <f t="shared" si="51"/>
        <v>5.2780054224725553E-5</v>
      </c>
      <c r="E1136">
        <f t="shared" si="52"/>
        <v>3.8001639041802399E-3</v>
      </c>
      <c r="F1136">
        <f t="shared" si="53"/>
        <v>-1.6062187608588024E-5</v>
      </c>
    </row>
    <row r="1137" spans="1:6" x14ac:dyDescent="0.25">
      <c r="A1137">
        <v>1568149</v>
      </c>
      <c r="B1137">
        <v>84</v>
      </c>
      <c r="C1137">
        <v>0.13042163490563341</v>
      </c>
      <c r="D1137">
        <f t="shared" si="51"/>
        <v>3.2517193940451394E-4</v>
      </c>
      <c r="E1137">
        <f t="shared" si="52"/>
        <v>2.731444290997917E-2</v>
      </c>
      <c r="F1137">
        <f t="shared" si="53"/>
        <v>4.2409455962572271E-5</v>
      </c>
    </row>
    <row r="1138" spans="1:6" x14ac:dyDescent="0.25">
      <c r="A1138">
        <v>1113252</v>
      </c>
      <c r="B1138">
        <v>72</v>
      </c>
      <c r="C1138">
        <v>0.32803285986234038</v>
      </c>
      <c r="D1138">
        <f t="shared" si="51"/>
        <v>2.3084433423479144E-4</v>
      </c>
      <c r="E1138">
        <f t="shared" si="52"/>
        <v>1.6620792064904983E-2</v>
      </c>
      <c r="F1138">
        <f t="shared" si="53"/>
        <v>7.5724527142056604E-5</v>
      </c>
    </row>
    <row r="1139" spans="1:6" x14ac:dyDescent="0.25">
      <c r="A1139">
        <v>1785100</v>
      </c>
      <c r="B1139">
        <v>84</v>
      </c>
      <c r="C1139">
        <v>-0.38336754998180411</v>
      </c>
      <c r="D1139">
        <f t="shared" si="51"/>
        <v>3.7015897662211807E-4</v>
      </c>
      <c r="E1139">
        <f t="shared" si="52"/>
        <v>3.1093354036257917E-2</v>
      </c>
      <c r="F1139">
        <f t="shared" si="53"/>
        <v>-1.419069399713933E-4</v>
      </c>
    </row>
    <row r="1140" spans="1:6" x14ac:dyDescent="0.25">
      <c r="A1140">
        <v>820929</v>
      </c>
      <c r="B1140">
        <v>84</v>
      </c>
      <c r="C1140">
        <v>-0.41718096477312577</v>
      </c>
      <c r="D1140">
        <f t="shared" si="51"/>
        <v>1.7022813204829913E-4</v>
      </c>
      <c r="E1140">
        <f t="shared" si="52"/>
        <v>1.4299163092057128E-2</v>
      </c>
      <c r="F1140">
        <f t="shared" si="53"/>
        <v>-7.1015936359436477E-5</v>
      </c>
    </row>
    <row r="1141" spans="1:6" x14ac:dyDescent="0.25">
      <c r="A1141">
        <v>457545</v>
      </c>
      <c r="B1141">
        <v>72</v>
      </c>
      <c r="C1141">
        <v>-0.50193428495582826</v>
      </c>
      <c r="D1141">
        <f t="shared" si="51"/>
        <v>9.4876695400015137E-5</v>
      </c>
      <c r="E1141">
        <f t="shared" si="52"/>
        <v>6.8311220688010901E-3</v>
      </c>
      <c r="F1141">
        <f t="shared" si="53"/>
        <v>-4.7621866264578519E-5</v>
      </c>
    </row>
    <row r="1142" spans="1:6" x14ac:dyDescent="0.25">
      <c r="A1142">
        <v>1342429</v>
      </c>
      <c r="B1142">
        <v>36</v>
      </c>
      <c r="C1142">
        <v>-0.73906775490387622</v>
      </c>
      <c r="D1142">
        <f t="shared" si="51"/>
        <v>2.7836655919996265E-4</v>
      </c>
      <c r="E1142">
        <f t="shared" si="52"/>
        <v>1.0021196131198656E-2</v>
      </c>
      <c r="F1142">
        <f t="shared" si="53"/>
        <v>-2.0573174794823334E-4</v>
      </c>
    </row>
    <row r="1143" spans="1:6" x14ac:dyDescent="0.25">
      <c r="A1143">
        <v>938510</v>
      </c>
      <c r="B1143">
        <v>84</v>
      </c>
      <c r="C1143">
        <v>0.36755510485368181</v>
      </c>
      <c r="D1143">
        <f t="shared" si="51"/>
        <v>1.9460977040480871E-4</v>
      </c>
      <c r="E1143">
        <f t="shared" si="52"/>
        <v>1.6347220714003931E-2</v>
      </c>
      <c r="F1143">
        <f t="shared" si="53"/>
        <v>7.1529814566690411E-5</v>
      </c>
    </row>
    <row r="1144" spans="1:6" x14ac:dyDescent="0.25">
      <c r="A1144">
        <v>948802</v>
      </c>
      <c r="B1144">
        <v>84</v>
      </c>
      <c r="C1144">
        <v>0.16994387989697479</v>
      </c>
      <c r="D1144">
        <f t="shared" si="51"/>
        <v>1.9674392321831767E-4</v>
      </c>
      <c r="E1144">
        <f t="shared" si="52"/>
        <v>1.6526489550338683E-2</v>
      </c>
      <c r="F1144">
        <f t="shared" si="53"/>
        <v>3.3435425657873411E-5</v>
      </c>
    </row>
    <row r="1145" spans="1:6" x14ac:dyDescent="0.25">
      <c r="A1145">
        <v>2131443</v>
      </c>
      <c r="B1145">
        <v>84</v>
      </c>
      <c r="C1145">
        <v>-0.18575632502509701</v>
      </c>
      <c r="D1145">
        <f t="shared" si="51"/>
        <v>4.419767853948671E-4</v>
      </c>
      <c r="E1145">
        <f t="shared" si="52"/>
        <v>3.7126049973168838E-2</v>
      </c>
      <c r="F1145">
        <f t="shared" si="53"/>
        <v>-8.2099983401356483E-5</v>
      </c>
    </row>
    <row r="1146" spans="1:6" x14ac:dyDescent="0.25">
      <c r="A1146">
        <v>1301914</v>
      </c>
      <c r="B1146">
        <v>27</v>
      </c>
      <c r="C1146">
        <v>-4.4146365390986242</v>
      </c>
      <c r="D1146">
        <f t="shared" si="51"/>
        <v>2.6996535426027015E-4</v>
      </c>
      <c r="E1146">
        <f t="shared" si="52"/>
        <v>7.2890645650272937E-3</v>
      </c>
      <c r="F1146">
        <f t="shared" si="53"/>
        <v>-1.1917989172080931E-3</v>
      </c>
    </row>
    <row r="1147" spans="1:6" x14ac:dyDescent="0.25">
      <c r="A1147">
        <v>916393</v>
      </c>
      <c r="B1147">
        <v>84</v>
      </c>
      <c r="C1147">
        <v>0.56516632981038883</v>
      </c>
      <c r="D1147">
        <f t="shared" si="51"/>
        <v>1.9002358134764027E-4</v>
      </c>
      <c r="E1147">
        <f t="shared" si="52"/>
        <v>1.5961980833201782E-2</v>
      </c>
      <c r="F1147">
        <f t="shared" si="53"/>
        <v>1.0739493004767171E-4</v>
      </c>
    </row>
    <row r="1148" spans="1:6" x14ac:dyDescent="0.25">
      <c r="A1148">
        <v>652397</v>
      </c>
      <c r="B1148">
        <v>84</v>
      </c>
      <c r="C1148">
        <v>-0.70629501354585122</v>
      </c>
      <c r="D1148">
        <f t="shared" si="51"/>
        <v>1.3528127604691052E-4</v>
      </c>
      <c r="E1148">
        <f t="shared" si="52"/>
        <v>1.1363627187940484E-2</v>
      </c>
      <c r="F1148">
        <f t="shared" si="53"/>
        <v>-9.5548490698052707E-5</v>
      </c>
    </row>
    <row r="1149" spans="1:6" x14ac:dyDescent="0.25">
      <c r="A1149">
        <v>754710</v>
      </c>
      <c r="B1149">
        <v>84</v>
      </c>
      <c r="C1149">
        <v>0.24898836987965761</v>
      </c>
      <c r="D1149">
        <f t="shared" si="51"/>
        <v>1.5649693644416489E-4</v>
      </c>
      <c r="E1149">
        <f t="shared" si="52"/>
        <v>1.3145742661309851E-2</v>
      </c>
      <c r="F1149">
        <f t="shared" si="53"/>
        <v>3.8965917096392999E-5</v>
      </c>
    </row>
    <row r="1150" spans="1:6" x14ac:dyDescent="0.25">
      <c r="A1150">
        <v>807119</v>
      </c>
      <c r="B1150">
        <v>72</v>
      </c>
      <c r="C1150">
        <v>0.48612183982770601</v>
      </c>
      <c r="D1150">
        <f t="shared" si="51"/>
        <v>1.6736448549227903E-4</v>
      </c>
      <c r="E1150">
        <f t="shared" si="52"/>
        <v>1.2050242955444091E-2</v>
      </c>
      <c r="F1150">
        <f t="shared" si="53"/>
        <v>8.1359531609324098E-5</v>
      </c>
    </row>
    <row r="1151" spans="1:6" x14ac:dyDescent="0.25">
      <c r="A1151">
        <v>897595</v>
      </c>
      <c r="B1151">
        <v>84</v>
      </c>
      <c r="C1151">
        <v>0.76277755476709586</v>
      </c>
      <c r="D1151">
        <f t="shared" si="51"/>
        <v>1.8612562132156745E-4</v>
      </c>
      <c r="E1151">
        <f t="shared" si="52"/>
        <v>1.5634552191011664E-2</v>
      </c>
      <c r="F1151">
        <f t="shared" si="53"/>
        <v>1.4197244631117167E-4</v>
      </c>
    </row>
    <row r="1152" spans="1:6" x14ac:dyDescent="0.25">
      <c r="A1152">
        <v>707054</v>
      </c>
      <c r="B1152">
        <v>84</v>
      </c>
      <c r="C1152">
        <v>0.30689130439361251</v>
      </c>
      <c r="D1152">
        <f t="shared" si="51"/>
        <v>1.4661497118176857E-4</v>
      </c>
      <c r="E1152">
        <f t="shared" si="52"/>
        <v>1.2315657579268559E-2</v>
      </c>
      <c r="F1152">
        <f t="shared" si="53"/>
        <v>4.4994859749604866E-5</v>
      </c>
    </row>
    <row r="1153" spans="1:6" x14ac:dyDescent="0.25">
      <c r="A1153">
        <v>1000364</v>
      </c>
      <c r="B1153">
        <v>84</v>
      </c>
      <c r="C1153">
        <v>0.44659959483636458</v>
      </c>
      <c r="D1153">
        <f t="shared" si="51"/>
        <v>2.0743583804246738E-4</v>
      </c>
      <c r="E1153">
        <f t="shared" si="52"/>
        <v>1.742461039556726E-2</v>
      </c>
      <c r="F1153">
        <f t="shared" si="53"/>
        <v>9.2640761224307676E-5</v>
      </c>
    </row>
    <row r="1154" spans="1:6" x14ac:dyDescent="0.25">
      <c r="A1154">
        <v>519278</v>
      </c>
      <c r="B1154">
        <v>36</v>
      </c>
      <c r="C1154">
        <v>-4.4146365390986242</v>
      </c>
      <c r="D1154">
        <f t="shared" si="51"/>
        <v>1.0767767243425031E-4</v>
      </c>
      <c r="E1154">
        <f t="shared" si="52"/>
        <v>3.8763962076330113E-3</v>
      </c>
      <c r="F1154">
        <f t="shared" si="53"/>
        <v>-4.7535778717333409E-4</v>
      </c>
    </row>
    <row r="1155" spans="1:6" x14ac:dyDescent="0.25">
      <c r="A1155">
        <v>279506</v>
      </c>
      <c r="B1155">
        <v>84</v>
      </c>
      <c r="C1155">
        <v>-1.292379184782656</v>
      </c>
      <c r="D1155">
        <f t="shared" ref="D1155:D1218" si="54">A1155/SUM($A$2:$A$5739)</f>
        <v>5.7958464466831962E-5</v>
      </c>
      <c r="E1155">
        <f t="shared" ref="E1155:E1218" si="55">B1155*D1155</f>
        <v>4.8685110152138847E-3</v>
      </c>
      <c r="F1155">
        <f t="shared" ref="F1155:F1218" si="56">C1155*D1155</f>
        <v>-7.4904313058898832E-5</v>
      </c>
    </row>
    <row r="1156" spans="1:6" x14ac:dyDescent="0.25">
      <c r="A1156">
        <v>1006476</v>
      </c>
      <c r="B1156">
        <v>36</v>
      </c>
      <c r="C1156">
        <v>-0.46241203996448682</v>
      </c>
      <c r="D1156">
        <f t="shared" si="54"/>
        <v>2.0870322455589205E-4</v>
      </c>
      <c r="E1156">
        <f t="shared" si="55"/>
        <v>7.513316084012114E-3</v>
      </c>
      <c r="F1156">
        <f t="shared" si="56"/>
        <v>-9.6506883814056419E-5</v>
      </c>
    </row>
    <row r="1157" spans="1:6" x14ac:dyDescent="0.25">
      <c r="A1157">
        <v>1035787</v>
      </c>
      <c r="B1157">
        <v>72</v>
      </c>
      <c r="C1157">
        <v>0.24898836987965761</v>
      </c>
      <c r="D1157">
        <f t="shared" si="54"/>
        <v>2.147811640347845E-4</v>
      </c>
      <c r="E1157">
        <f t="shared" si="55"/>
        <v>1.5464243810504484E-2</v>
      </c>
      <c r="F1157">
        <f t="shared" si="56"/>
        <v>5.3478011913876337E-5</v>
      </c>
    </row>
    <row r="1158" spans="1:6" x14ac:dyDescent="0.25">
      <c r="A1158">
        <v>624143</v>
      </c>
      <c r="B1158">
        <v>84</v>
      </c>
      <c r="C1158">
        <v>1.237044494663192</v>
      </c>
      <c r="D1158">
        <f t="shared" si="54"/>
        <v>1.2942251646734561E-4</v>
      </c>
      <c r="E1158">
        <f t="shared" si="55"/>
        <v>1.0871491383257031E-2</v>
      </c>
      <c r="F1158">
        <f t="shared" si="56"/>
        <v>1.6010141148138619E-4</v>
      </c>
    </row>
    <row r="1159" spans="1:6" x14ac:dyDescent="0.25">
      <c r="A1159">
        <v>957911</v>
      </c>
      <c r="B1159">
        <v>84</v>
      </c>
      <c r="C1159">
        <v>-0.69781791353947353</v>
      </c>
      <c r="D1159">
        <f t="shared" si="54"/>
        <v>1.9863276872728123E-4</v>
      </c>
      <c r="E1159">
        <f t="shared" si="55"/>
        <v>1.6685152573091624E-2</v>
      </c>
      <c r="F1159">
        <f t="shared" si="56"/>
        <v>-1.3860950423384019E-4</v>
      </c>
    </row>
    <row r="1160" spans="1:6" x14ac:dyDescent="0.25">
      <c r="A1160">
        <v>760269</v>
      </c>
      <c r="B1160">
        <v>84</v>
      </c>
      <c r="C1160">
        <v>-0.69954550991253528</v>
      </c>
      <c r="D1160">
        <f t="shared" si="54"/>
        <v>1.5764965267913344E-4</v>
      </c>
      <c r="E1160">
        <f t="shared" si="55"/>
        <v>1.324257082504721E-2</v>
      </c>
      <c r="F1160">
        <f t="shared" si="56"/>
        <v>-1.1028310667095848E-4</v>
      </c>
    </row>
    <row r="1161" spans="1:6" x14ac:dyDescent="0.25">
      <c r="A1161">
        <v>755077</v>
      </c>
      <c r="B1161">
        <v>72</v>
      </c>
      <c r="C1161">
        <v>0.72325530977575447</v>
      </c>
      <c r="D1161">
        <f t="shared" si="54"/>
        <v>1.5657303769587086E-4</v>
      </c>
      <c r="E1161">
        <f t="shared" si="55"/>
        <v>1.1273258714102702E-2</v>
      </c>
      <c r="F1161">
        <f t="shared" si="56"/>
        <v>1.1324228088125796E-4</v>
      </c>
    </row>
    <row r="1162" spans="1:6" x14ac:dyDescent="0.25">
      <c r="A1162">
        <v>1009900</v>
      </c>
      <c r="B1162">
        <v>84</v>
      </c>
      <c r="C1162">
        <v>0.16994387989697479</v>
      </c>
      <c r="D1162">
        <f t="shared" si="54"/>
        <v>2.0941322642466922E-4</v>
      </c>
      <c r="E1162">
        <f t="shared" si="55"/>
        <v>1.7590711019672214E-2</v>
      </c>
      <c r="F1162">
        <f t="shared" si="56"/>
        <v>3.5588496200351971E-5</v>
      </c>
    </row>
    <row r="1163" spans="1:6" x14ac:dyDescent="0.25">
      <c r="A1163">
        <v>481644</v>
      </c>
      <c r="B1163">
        <v>72</v>
      </c>
      <c r="C1163">
        <v>0.13042163490563341</v>
      </c>
      <c r="D1163">
        <f t="shared" si="54"/>
        <v>9.9873872688467562E-5</v>
      </c>
      <c r="E1163">
        <f t="shared" si="55"/>
        <v>7.1909188335696648E-3</v>
      </c>
      <c r="F1163">
        <f t="shared" si="56"/>
        <v>1.3025713760387028E-5</v>
      </c>
    </row>
    <row r="1164" spans="1:6" x14ac:dyDescent="0.25">
      <c r="A1164">
        <v>511966</v>
      </c>
      <c r="B1164">
        <v>72</v>
      </c>
      <c r="C1164">
        <v>5.1377144922950549E-2</v>
      </c>
      <c r="D1164">
        <f t="shared" si="54"/>
        <v>1.0616145349017942E-4</v>
      </c>
      <c r="E1164">
        <f t="shared" si="55"/>
        <v>7.6436246512929188E-3</v>
      </c>
      <c r="F1164">
        <f t="shared" si="56"/>
        <v>5.454272381196023E-6</v>
      </c>
    </row>
    <row r="1165" spans="1:6" x14ac:dyDescent="0.25">
      <c r="A1165">
        <v>996187</v>
      </c>
      <c r="B1165">
        <v>84</v>
      </c>
      <c r="C1165">
        <v>0.44659959483636458</v>
      </c>
      <c r="D1165">
        <f t="shared" si="54"/>
        <v>2.0656969382345971E-4</v>
      </c>
      <c r="E1165">
        <f t="shared" si="55"/>
        <v>1.7351854281170614E-2</v>
      </c>
      <c r="F1165">
        <f t="shared" si="56"/>
        <v>9.2253941567028988E-5</v>
      </c>
    </row>
    <row r="1166" spans="1:6" x14ac:dyDescent="0.25">
      <c r="A1166">
        <v>1819457</v>
      </c>
      <c r="B1166">
        <v>84</v>
      </c>
      <c r="C1166">
        <v>5.1377144922950549E-2</v>
      </c>
      <c r="D1166">
        <f t="shared" si="54"/>
        <v>3.7728325647187782E-4</v>
      </c>
      <c r="E1166">
        <f t="shared" si="55"/>
        <v>3.1691793543637735E-2</v>
      </c>
      <c r="F1166">
        <f t="shared" si="56"/>
        <v>1.9383736544758388E-5</v>
      </c>
    </row>
    <row r="1167" spans="1:6" x14ac:dyDescent="0.25">
      <c r="A1167">
        <v>863223</v>
      </c>
      <c r="B1167">
        <v>72</v>
      </c>
      <c r="C1167">
        <v>0.32803285986234038</v>
      </c>
      <c r="D1167">
        <f t="shared" si="54"/>
        <v>1.7899823106642466E-4</v>
      </c>
      <c r="E1167">
        <f t="shared" si="55"/>
        <v>1.2887872636782576E-2</v>
      </c>
      <c r="F1167">
        <f t="shared" si="56"/>
        <v>5.87173016470193E-5</v>
      </c>
    </row>
    <row r="1168" spans="1:6" x14ac:dyDescent="0.25">
      <c r="A1168">
        <v>1418453</v>
      </c>
      <c r="B1168">
        <v>84</v>
      </c>
      <c r="C1168">
        <v>0.60468857480173022</v>
      </c>
      <c r="D1168">
        <f t="shared" si="54"/>
        <v>2.9413092312283526E-4</v>
      </c>
      <c r="E1168">
        <f t="shared" si="55"/>
        <v>2.4706997542318161E-2</v>
      </c>
      <c r="F1168">
        <f t="shared" si="56"/>
        <v>1.7785760870826453E-4</v>
      </c>
    </row>
    <row r="1169" spans="1:6" x14ac:dyDescent="0.25">
      <c r="A1169">
        <v>828921</v>
      </c>
      <c r="B1169">
        <v>84</v>
      </c>
      <c r="C1169">
        <v>0.72325530977575447</v>
      </c>
      <c r="D1169">
        <f t="shared" si="54"/>
        <v>1.7188535603640285E-4</v>
      </c>
      <c r="E1169">
        <f t="shared" si="55"/>
        <v>1.443836990705784E-2</v>
      </c>
      <c r="F1169">
        <f t="shared" si="56"/>
        <v>1.2431699642602439E-4</v>
      </c>
    </row>
    <row r="1170" spans="1:6" x14ac:dyDescent="0.25">
      <c r="A1170">
        <v>572380</v>
      </c>
      <c r="B1170">
        <v>84</v>
      </c>
      <c r="C1170">
        <v>-0.18575632502509701</v>
      </c>
      <c r="D1170">
        <f t="shared" si="54"/>
        <v>1.1868892221106265E-4</v>
      </c>
      <c r="E1170">
        <f t="shared" si="55"/>
        <v>9.9698694657292634E-3</v>
      </c>
      <c r="F1170">
        <f t="shared" si="56"/>
        <v>-2.204721801111661E-5</v>
      </c>
    </row>
    <row r="1171" spans="1:6" x14ac:dyDescent="0.25">
      <c r="A1171">
        <v>955160</v>
      </c>
      <c r="B1171">
        <v>84</v>
      </c>
      <c r="C1171">
        <v>0.48612183982770601</v>
      </c>
      <c r="D1171">
        <f t="shared" si="54"/>
        <v>1.9806232038002483E-4</v>
      </c>
      <c r="E1171">
        <f t="shared" si="55"/>
        <v>1.6637234911922084E-2</v>
      </c>
      <c r="F1171">
        <f t="shared" si="56"/>
        <v>9.6282419583682222E-5</v>
      </c>
    </row>
    <row r="1172" spans="1:6" x14ac:dyDescent="0.25">
      <c r="A1172">
        <v>1775885</v>
      </c>
      <c r="B1172">
        <v>84</v>
      </c>
      <c r="C1172">
        <v>0.2094661248883162</v>
      </c>
      <c r="D1172">
        <f t="shared" si="54"/>
        <v>3.6824815091511407E-4</v>
      </c>
      <c r="E1172">
        <f t="shared" si="55"/>
        <v>3.0932844676869582E-2</v>
      </c>
      <c r="F1172">
        <f t="shared" si="56"/>
        <v>7.7135513169476801E-5</v>
      </c>
    </row>
    <row r="1173" spans="1:6" x14ac:dyDescent="0.25">
      <c r="A1173">
        <v>731809</v>
      </c>
      <c r="B1173">
        <v>84</v>
      </c>
      <c r="C1173">
        <v>0.2094661248883162</v>
      </c>
      <c r="D1173">
        <f t="shared" si="54"/>
        <v>1.5174817686564092E-4</v>
      </c>
      <c r="E1173">
        <f t="shared" si="55"/>
        <v>1.2746846856713838E-2</v>
      </c>
      <c r="F1173">
        <f t="shared" si="56"/>
        <v>3.1786102566912635E-5</v>
      </c>
    </row>
    <row r="1174" spans="1:6" x14ac:dyDescent="0.25">
      <c r="A1174">
        <v>291672</v>
      </c>
      <c r="B1174">
        <v>72</v>
      </c>
      <c r="C1174">
        <v>0.76277755476709586</v>
      </c>
      <c r="D1174">
        <f t="shared" si="54"/>
        <v>6.0481210592866746E-5</v>
      </c>
      <c r="E1174">
        <f t="shared" si="55"/>
        <v>4.3546471626864057E-3</v>
      </c>
      <c r="F1174">
        <f t="shared" si="56"/>
        <v>4.6133709925380669E-5</v>
      </c>
    </row>
    <row r="1175" spans="1:6" x14ac:dyDescent="0.25">
      <c r="A1175">
        <v>609870</v>
      </c>
      <c r="B1175">
        <v>84</v>
      </c>
      <c r="C1175">
        <v>-0.69699638771382977</v>
      </c>
      <c r="D1175">
        <f t="shared" si="54"/>
        <v>1.2646286206516785E-4</v>
      </c>
      <c r="E1175">
        <f t="shared" si="55"/>
        <v>1.06228804134741E-2</v>
      </c>
      <c r="F1175">
        <f t="shared" si="56"/>
        <v>-8.81441580393743E-5</v>
      </c>
    </row>
    <row r="1176" spans="1:6" x14ac:dyDescent="0.25">
      <c r="A1176">
        <v>1105980</v>
      </c>
      <c r="B1176">
        <v>84</v>
      </c>
      <c r="C1176">
        <v>-0.38336754998180411</v>
      </c>
      <c r="D1176">
        <f t="shared" si="54"/>
        <v>2.2933640970507544E-4</v>
      </c>
      <c r="E1176">
        <f t="shared" si="55"/>
        <v>1.9264258415226335E-2</v>
      </c>
      <c r="F1176">
        <f t="shared" si="56"/>
        <v>-8.7920137510258007E-5</v>
      </c>
    </row>
    <row r="1177" spans="1:6" x14ac:dyDescent="0.25">
      <c r="A1177">
        <v>349970</v>
      </c>
      <c r="B1177">
        <v>72</v>
      </c>
      <c r="C1177">
        <v>0.16994387989697479</v>
      </c>
      <c r="D1177">
        <f t="shared" si="54"/>
        <v>7.256990479437716E-5</v>
      </c>
      <c r="E1177">
        <f t="shared" si="55"/>
        <v>5.2250331451951558E-3</v>
      </c>
      <c r="F1177">
        <f t="shared" si="56"/>
        <v>1.2332811184510527E-5</v>
      </c>
    </row>
    <row r="1178" spans="1:6" x14ac:dyDescent="0.25">
      <c r="A1178">
        <v>1492252</v>
      </c>
      <c r="B1178">
        <v>84</v>
      </c>
      <c r="C1178">
        <v>0.2094661248883162</v>
      </c>
      <c r="D1178">
        <f t="shared" si="54"/>
        <v>3.0943391024721806E-4</v>
      </c>
      <c r="E1178">
        <f t="shared" si="55"/>
        <v>2.5992448460766315E-2</v>
      </c>
      <c r="F1178">
        <f t="shared" si="56"/>
        <v>6.4815922088523804E-5</v>
      </c>
    </row>
    <row r="1179" spans="1:6" x14ac:dyDescent="0.25">
      <c r="A1179">
        <v>1386596</v>
      </c>
      <c r="B1179">
        <v>72</v>
      </c>
      <c r="C1179">
        <v>-0.2648008150077798</v>
      </c>
      <c r="D1179">
        <f t="shared" si="54"/>
        <v>2.8752504417025514E-4</v>
      </c>
      <c r="E1179">
        <f t="shared" si="55"/>
        <v>2.0701803180258369E-2</v>
      </c>
      <c r="F1179">
        <f t="shared" si="56"/>
        <v>-7.6136866031431441E-5</v>
      </c>
    </row>
    <row r="1180" spans="1:6" x14ac:dyDescent="0.25">
      <c r="A1180">
        <v>938809</v>
      </c>
      <c r="B1180">
        <v>84</v>
      </c>
      <c r="C1180">
        <v>0.92086653473246149</v>
      </c>
      <c r="D1180">
        <f t="shared" si="54"/>
        <v>1.946717711521114E-4</v>
      </c>
      <c r="E1180">
        <f t="shared" si="55"/>
        <v>1.6352428776777356E-2</v>
      </c>
      <c r="F1180">
        <f t="shared" si="56"/>
        <v>1.7926671931107558E-4</v>
      </c>
    </row>
    <row r="1181" spans="1:6" x14ac:dyDescent="0.25">
      <c r="A1181">
        <v>1361450</v>
      </c>
      <c r="B1181">
        <v>84</v>
      </c>
      <c r="C1181">
        <v>0.48612183982770601</v>
      </c>
      <c r="D1181">
        <f t="shared" si="54"/>
        <v>2.8231076058606388E-4</v>
      </c>
      <c r="E1181">
        <f t="shared" si="55"/>
        <v>2.3714103889229367E-2</v>
      </c>
      <c r="F1181">
        <f t="shared" si="56"/>
        <v>1.3723742633925642E-4</v>
      </c>
    </row>
    <row r="1182" spans="1:6" x14ac:dyDescent="0.25">
      <c r="A1182">
        <v>815913</v>
      </c>
      <c r="B1182">
        <v>72</v>
      </c>
      <c r="C1182">
        <v>0.4070773498450232</v>
      </c>
      <c r="D1182">
        <f t="shared" si="54"/>
        <v>1.69188012488198E-4</v>
      </c>
      <c r="E1182">
        <f t="shared" si="55"/>
        <v>1.2181536899150256E-2</v>
      </c>
      <c r="F1182">
        <f t="shared" si="56"/>
        <v>6.887260774924233E-5</v>
      </c>
    </row>
    <row r="1183" spans="1:6" x14ac:dyDescent="0.25">
      <c r="A1183">
        <v>1097151</v>
      </c>
      <c r="B1183">
        <v>84</v>
      </c>
      <c r="C1183">
        <v>-0.30432305999912118</v>
      </c>
      <c r="D1183">
        <f t="shared" si="54"/>
        <v>2.2750562509659598E-4</v>
      </c>
      <c r="E1183">
        <f t="shared" si="55"/>
        <v>1.9110472508114061E-2</v>
      </c>
      <c r="F1183">
        <f t="shared" si="56"/>
        <v>-6.9235207996408952E-5</v>
      </c>
    </row>
    <row r="1184" spans="1:6" x14ac:dyDescent="0.25">
      <c r="A1184">
        <v>924657</v>
      </c>
      <c r="B1184">
        <v>84</v>
      </c>
      <c r="C1184">
        <v>0.16994387989697479</v>
      </c>
      <c r="D1184">
        <f t="shared" si="54"/>
        <v>1.9173720735335715E-4</v>
      </c>
      <c r="E1184">
        <f t="shared" si="55"/>
        <v>1.6105925417682E-2</v>
      </c>
      <c r="F1184">
        <f t="shared" si="56"/>
        <v>3.2584564938240277E-5</v>
      </c>
    </row>
    <row r="1185" spans="1:6" x14ac:dyDescent="0.25">
      <c r="A1185">
        <v>701167</v>
      </c>
      <c r="B1185">
        <v>84</v>
      </c>
      <c r="C1185">
        <v>-6.5532185185115971E-2</v>
      </c>
      <c r="D1185">
        <f t="shared" si="54"/>
        <v>1.4539424074909007E-4</v>
      </c>
      <c r="E1185">
        <f t="shared" si="55"/>
        <v>1.2213116222923566E-2</v>
      </c>
      <c r="F1185">
        <f t="shared" si="56"/>
        <v>-9.5280023096187041E-6</v>
      </c>
    </row>
    <row r="1186" spans="1:6" x14ac:dyDescent="0.25">
      <c r="A1186">
        <v>880328</v>
      </c>
      <c r="B1186">
        <v>84</v>
      </c>
      <c r="C1186">
        <v>-0.1680390559069086</v>
      </c>
      <c r="D1186">
        <f t="shared" si="54"/>
        <v>1.8254513000492745E-4</v>
      </c>
      <c r="E1186">
        <f t="shared" si="55"/>
        <v>1.5333790920413905E-2</v>
      </c>
      <c r="F1186">
        <f t="shared" si="56"/>
        <v>-3.0674711306431898E-5</v>
      </c>
    </row>
    <row r="1187" spans="1:6" x14ac:dyDescent="0.25">
      <c r="A1187">
        <v>867289</v>
      </c>
      <c r="B1187">
        <v>84</v>
      </c>
      <c r="C1187">
        <v>-0.34384530499046262</v>
      </c>
      <c r="D1187">
        <f t="shared" si="54"/>
        <v>1.7984135828559754E-4</v>
      </c>
      <c r="E1187">
        <f t="shared" si="55"/>
        <v>1.5106674095990194E-2</v>
      </c>
      <c r="F1187">
        <f t="shared" si="56"/>
        <v>-6.1837606689610345E-5</v>
      </c>
    </row>
    <row r="1188" spans="1:6" x14ac:dyDescent="0.25">
      <c r="A1188">
        <v>827262</v>
      </c>
      <c r="B1188">
        <v>72</v>
      </c>
      <c r="C1188">
        <v>0.80229979975843724</v>
      </c>
      <c r="D1188">
        <f t="shared" si="54"/>
        <v>1.7154134520103447E-4</v>
      </c>
      <c r="E1188">
        <f t="shared" si="55"/>
        <v>1.2350976854474482E-2</v>
      </c>
      <c r="F1188">
        <f t="shared" si="56"/>
        <v>1.3762758690508291E-4</v>
      </c>
    </row>
    <row r="1189" spans="1:6" x14ac:dyDescent="0.25">
      <c r="A1189">
        <v>1470562</v>
      </c>
      <c r="B1189">
        <v>72</v>
      </c>
      <c r="C1189">
        <v>-0.30432305999912118</v>
      </c>
      <c r="D1189">
        <f t="shared" si="54"/>
        <v>3.049362640632879E-4</v>
      </c>
      <c r="E1189">
        <f t="shared" si="55"/>
        <v>2.1955411012556728E-2</v>
      </c>
      <c r="F1189">
        <f t="shared" si="56"/>
        <v>-9.2799136984439827E-5</v>
      </c>
    </row>
    <row r="1190" spans="1:6" x14ac:dyDescent="0.25">
      <c r="A1190">
        <v>777526</v>
      </c>
      <c r="B1190">
        <v>84</v>
      </c>
      <c r="C1190">
        <v>0.56516632981038883</v>
      </c>
      <c r="D1190">
        <f t="shared" si="54"/>
        <v>1.6122807039218475E-4</v>
      </c>
      <c r="E1190">
        <f t="shared" si="55"/>
        <v>1.354315791294352E-2</v>
      </c>
      <c r="F1190">
        <f t="shared" si="56"/>
        <v>9.1120676805962072E-5</v>
      </c>
    </row>
    <row r="1191" spans="1:6" x14ac:dyDescent="0.25">
      <c r="A1191">
        <v>1286094</v>
      </c>
      <c r="B1191">
        <v>84</v>
      </c>
      <c r="C1191">
        <v>5.1377144922950549E-2</v>
      </c>
      <c r="D1191">
        <f t="shared" si="54"/>
        <v>2.6668491338291769E-4</v>
      </c>
      <c r="E1191">
        <f t="shared" si="55"/>
        <v>2.2401532724165087E-2</v>
      </c>
      <c r="F1191">
        <f t="shared" si="56"/>
        <v>1.3701509443638677E-5</v>
      </c>
    </row>
    <row r="1192" spans="1:6" x14ac:dyDescent="0.25">
      <c r="A1192">
        <v>1101134</v>
      </c>
      <c r="B1192">
        <v>48</v>
      </c>
      <c r="C1192">
        <v>-0.1108682314591741</v>
      </c>
      <c r="D1192">
        <f t="shared" si="54"/>
        <v>2.2833154140598251E-4</v>
      </c>
      <c r="E1192">
        <f t="shared" si="55"/>
        <v>1.095991398748716E-2</v>
      </c>
      <c r="F1192">
        <f t="shared" si="56"/>
        <v>-2.5314714182028463E-5</v>
      </c>
    </row>
    <row r="1193" spans="1:6" x14ac:dyDescent="0.25">
      <c r="A1193">
        <v>1204432</v>
      </c>
      <c r="B1193">
        <v>84</v>
      </c>
      <c r="C1193">
        <v>-0.30432305999912118</v>
      </c>
      <c r="D1193">
        <f t="shared" si="54"/>
        <v>2.497514517567256E-4</v>
      </c>
      <c r="E1193">
        <f t="shared" si="55"/>
        <v>2.097912194756495E-2</v>
      </c>
      <c r="F1193">
        <f t="shared" si="56"/>
        <v>-7.6005126037829629E-5</v>
      </c>
    </row>
    <row r="1194" spans="1:6" x14ac:dyDescent="0.25">
      <c r="A1194">
        <v>870388</v>
      </c>
      <c r="B1194">
        <v>60</v>
      </c>
      <c r="C1194">
        <v>0.80229979975843724</v>
      </c>
      <c r="D1194">
        <f t="shared" si="54"/>
        <v>1.8048396803774136E-4</v>
      </c>
      <c r="E1194">
        <f t="shared" si="55"/>
        <v>1.0829038082264481E-2</v>
      </c>
      <c r="F1194">
        <f t="shared" si="56"/>
        <v>1.4480225141628807E-4</v>
      </c>
    </row>
    <row r="1195" spans="1:6" x14ac:dyDescent="0.25">
      <c r="A1195">
        <v>642562</v>
      </c>
      <c r="B1195">
        <v>60</v>
      </c>
      <c r="C1195">
        <v>0.99991102471514426</v>
      </c>
      <c r="D1195">
        <f t="shared" si="54"/>
        <v>1.3324188691740598E-4</v>
      </c>
      <c r="E1195">
        <f t="shared" si="55"/>
        <v>7.994513215044359E-3</v>
      </c>
      <c r="F1195">
        <f t="shared" si="56"/>
        <v>1.3323003168256279E-4</v>
      </c>
    </row>
    <row r="1196" spans="1:6" x14ac:dyDescent="0.25">
      <c r="A1196">
        <v>1225077</v>
      </c>
      <c r="B1196">
        <v>72</v>
      </c>
      <c r="C1196">
        <v>1.158000004680509</v>
      </c>
      <c r="D1196">
        <f t="shared" si="54"/>
        <v>2.5403240636563473E-4</v>
      </c>
      <c r="E1196">
        <f t="shared" si="55"/>
        <v>1.82903332583257E-2</v>
      </c>
      <c r="F1196">
        <f t="shared" si="56"/>
        <v>2.9416952776040596E-4</v>
      </c>
    </row>
    <row r="1197" spans="1:6" x14ac:dyDescent="0.25">
      <c r="A1197">
        <v>879775</v>
      </c>
      <c r="B1197">
        <v>84</v>
      </c>
      <c r="C1197">
        <v>0.36755510485368181</v>
      </c>
      <c r="D1197">
        <f t="shared" si="54"/>
        <v>1.824304597264713E-4</v>
      </c>
      <c r="E1197">
        <f t="shared" si="55"/>
        <v>1.5324158617023589E-2</v>
      </c>
      <c r="F1197">
        <f t="shared" si="56"/>
        <v>6.7053246753268531E-5</v>
      </c>
    </row>
    <row r="1198" spans="1:6" x14ac:dyDescent="0.25">
      <c r="A1198">
        <v>832252</v>
      </c>
      <c r="B1198">
        <v>84</v>
      </c>
      <c r="C1198">
        <v>0.24898836987965761</v>
      </c>
      <c r="D1198">
        <f t="shared" si="54"/>
        <v>1.7257607339180494E-4</v>
      </c>
      <c r="E1198">
        <f t="shared" si="55"/>
        <v>1.4496390164911615E-2</v>
      </c>
      <c r="F1198">
        <f t="shared" si="56"/>
        <v>4.2969435194057665E-5</v>
      </c>
    </row>
    <row r="1199" spans="1:6" x14ac:dyDescent="0.25">
      <c r="A1199">
        <v>974414</v>
      </c>
      <c r="B1199">
        <v>60</v>
      </c>
      <c r="C1199">
        <v>0.84182204474977862</v>
      </c>
      <c r="D1199">
        <f t="shared" si="54"/>
        <v>2.0205483672974318E-4</v>
      </c>
      <c r="E1199">
        <f t="shared" si="55"/>
        <v>1.212329020378459E-2</v>
      </c>
      <c r="F1199">
        <f t="shared" si="56"/>
        <v>1.7009421580741507E-4</v>
      </c>
    </row>
    <row r="1200" spans="1:6" x14ac:dyDescent="0.25">
      <c r="A1200">
        <v>1450680</v>
      </c>
      <c r="B1200">
        <v>84</v>
      </c>
      <c r="C1200">
        <v>0.48612183982770601</v>
      </c>
      <c r="D1200">
        <f t="shared" si="54"/>
        <v>3.00813525408198E-4</v>
      </c>
      <c r="E1200">
        <f t="shared" si="55"/>
        <v>2.5268336134288631E-2</v>
      </c>
      <c r="F1200">
        <f t="shared" si="56"/>
        <v>1.4623202441649161E-4</v>
      </c>
    </row>
    <row r="1201" spans="1:6" x14ac:dyDescent="0.25">
      <c r="A1201">
        <v>885412</v>
      </c>
      <c r="B1201">
        <v>84</v>
      </c>
      <c r="C1201">
        <v>0.84182204474977862</v>
      </c>
      <c r="D1201">
        <f t="shared" si="54"/>
        <v>1.8359935006943186E-4</v>
      </c>
      <c r="E1201">
        <f t="shared" si="55"/>
        <v>1.5422345405832276E-2</v>
      </c>
      <c r="F1201">
        <f t="shared" si="56"/>
        <v>1.5455798029017953E-4</v>
      </c>
    </row>
    <row r="1202" spans="1:6" x14ac:dyDescent="0.25">
      <c r="A1202">
        <v>1077059</v>
      </c>
      <c r="B1202">
        <v>72</v>
      </c>
      <c r="C1202">
        <v>0.24898836987965761</v>
      </c>
      <c r="D1202">
        <f t="shared" si="54"/>
        <v>2.23339340766143E-4</v>
      </c>
      <c r="E1202">
        <f t="shared" si="55"/>
        <v>1.6080432535162295E-2</v>
      </c>
      <c r="F1202">
        <f t="shared" si="56"/>
        <v>5.560889838735931E-5</v>
      </c>
    </row>
    <row r="1203" spans="1:6" x14ac:dyDescent="0.25">
      <c r="A1203">
        <v>463544</v>
      </c>
      <c r="B1203">
        <v>60</v>
      </c>
      <c r="C1203">
        <v>0.68373306478441309</v>
      </c>
      <c r="D1203">
        <f t="shared" si="54"/>
        <v>9.6120650192887291E-5</v>
      </c>
      <c r="E1203">
        <f t="shared" si="55"/>
        <v>5.7672390115732376E-3</v>
      </c>
      <c r="F1203">
        <f t="shared" si="56"/>
        <v>6.572086674545331E-5</v>
      </c>
    </row>
    <row r="1204" spans="1:6" x14ac:dyDescent="0.25">
      <c r="A1204">
        <v>743525</v>
      </c>
      <c r="B1204">
        <v>84</v>
      </c>
      <c r="C1204">
        <v>0.43503163133862399</v>
      </c>
      <c r="D1204">
        <f t="shared" si="54"/>
        <v>1.5417761083018339E-4</v>
      </c>
      <c r="E1204">
        <f t="shared" si="55"/>
        <v>1.2950919309735404E-2</v>
      </c>
      <c r="F1204">
        <f t="shared" si="56"/>
        <v>6.707213755534618E-5</v>
      </c>
    </row>
    <row r="1205" spans="1:6" x14ac:dyDescent="0.25">
      <c r="A1205">
        <v>521376</v>
      </c>
      <c r="B1205">
        <v>72</v>
      </c>
      <c r="C1205">
        <v>0.80229979975843724</v>
      </c>
      <c r="D1205">
        <f t="shared" si="54"/>
        <v>1.0811271446716342E-4</v>
      </c>
      <c r="E1205">
        <f t="shared" si="55"/>
        <v>7.7841154416357665E-3</v>
      </c>
      <c r="F1205">
        <f t="shared" si="56"/>
        <v>8.6738809168346309E-5</v>
      </c>
    </row>
    <row r="1206" spans="1:6" x14ac:dyDescent="0.25">
      <c r="A1206">
        <v>950325</v>
      </c>
      <c r="B1206">
        <v>60</v>
      </c>
      <c r="C1206">
        <v>-0.58470769875344408</v>
      </c>
      <c r="D1206">
        <f t="shared" si="54"/>
        <v>1.9705973304487949E-4</v>
      </c>
      <c r="E1206">
        <f t="shared" si="55"/>
        <v>1.182358398269277E-2</v>
      </c>
      <c r="F1206">
        <f t="shared" si="56"/>
        <v>-1.1522234302563951E-4</v>
      </c>
    </row>
    <row r="1207" spans="1:6" x14ac:dyDescent="0.25">
      <c r="A1207">
        <v>948590</v>
      </c>
      <c r="B1207">
        <v>84</v>
      </c>
      <c r="C1207">
        <v>-0.22527857001643839</v>
      </c>
      <c r="D1207">
        <f t="shared" si="54"/>
        <v>1.9669996282223684E-4</v>
      </c>
      <c r="E1207">
        <f t="shared" si="55"/>
        <v>1.6522796877067893E-2</v>
      </c>
      <c r="F1207">
        <f t="shared" si="56"/>
        <v>-4.4312286346880112E-5</v>
      </c>
    </row>
    <row r="1208" spans="1:6" x14ac:dyDescent="0.25">
      <c r="A1208">
        <v>791193</v>
      </c>
      <c r="B1208">
        <v>84</v>
      </c>
      <c r="C1208">
        <v>0.72325530977575447</v>
      </c>
      <c r="D1208">
        <f t="shared" si="54"/>
        <v>1.6406206441688616E-4</v>
      </c>
      <c r="E1208">
        <f t="shared" si="55"/>
        <v>1.3781213411018437E-2</v>
      </c>
      <c r="F1208">
        <f t="shared" si="56"/>
        <v>1.1865875922228479E-4</v>
      </c>
    </row>
    <row r="1209" spans="1:6" x14ac:dyDescent="0.25">
      <c r="A1209">
        <v>508820</v>
      </c>
      <c r="B1209">
        <v>60</v>
      </c>
      <c r="C1209">
        <v>-1.3128517076881709</v>
      </c>
      <c r="D1209">
        <f t="shared" si="54"/>
        <v>1.0550909780116863E-4</v>
      </c>
      <c r="E1209">
        <f t="shared" si="55"/>
        <v>6.3305458680701183E-3</v>
      </c>
      <c r="F1209">
        <f t="shared" si="56"/>
        <v>-1.3851779922490249E-4</v>
      </c>
    </row>
    <row r="1210" spans="1:6" x14ac:dyDescent="0.25">
      <c r="A1210">
        <v>920629</v>
      </c>
      <c r="B1210">
        <v>84</v>
      </c>
      <c r="C1210">
        <v>0.60468857480173022</v>
      </c>
      <c r="D1210">
        <f t="shared" si="54"/>
        <v>1.9090195982782138E-4</v>
      </c>
      <c r="E1210">
        <f t="shared" si="55"/>
        <v>1.6035764625536995E-2</v>
      </c>
      <c r="F1210">
        <f t="shared" si="56"/>
        <v>1.1543623401514247E-4</v>
      </c>
    </row>
    <row r="1211" spans="1:6" x14ac:dyDescent="0.25">
      <c r="A1211">
        <v>658152</v>
      </c>
      <c r="B1211">
        <v>84</v>
      </c>
      <c r="C1211">
        <v>1.355611229637216</v>
      </c>
      <c r="D1211">
        <f t="shared" si="54"/>
        <v>1.3647463491221794E-4</v>
      </c>
      <c r="E1211">
        <f t="shared" si="55"/>
        <v>1.1463869332626307E-2</v>
      </c>
      <c r="F1211">
        <f t="shared" si="56"/>
        <v>1.850065476476419E-4</v>
      </c>
    </row>
    <row r="1212" spans="1:6" x14ac:dyDescent="0.25">
      <c r="A1212">
        <v>1723464</v>
      </c>
      <c r="B1212">
        <v>84</v>
      </c>
      <c r="C1212">
        <v>0.2094661248883162</v>
      </c>
      <c r="D1212">
        <f t="shared" si="54"/>
        <v>3.5737811354269347E-4</v>
      </c>
      <c r="E1212">
        <f t="shared" si="55"/>
        <v>3.0019761537586252E-2</v>
      </c>
      <c r="F1212">
        <f t="shared" si="56"/>
        <v>7.4858608563684682E-5</v>
      </c>
    </row>
    <row r="1213" spans="1:6" x14ac:dyDescent="0.25">
      <c r="A1213">
        <v>1081231</v>
      </c>
      <c r="B1213">
        <v>60</v>
      </c>
      <c r="C1213">
        <v>0.13042163490563341</v>
      </c>
      <c r="D1213">
        <f t="shared" si="54"/>
        <v>2.2420444818335632E-4</v>
      </c>
      <c r="E1213">
        <f t="shared" si="55"/>
        <v>1.3452266891001379E-2</v>
      </c>
      <c r="F1213">
        <f t="shared" si="56"/>
        <v>2.9241110685188703E-5</v>
      </c>
    </row>
    <row r="1214" spans="1:6" x14ac:dyDescent="0.25">
      <c r="A1214">
        <v>592485</v>
      </c>
      <c r="B1214">
        <v>84</v>
      </c>
      <c r="C1214">
        <v>0.37533229222307818</v>
      </c>
      <c r="D1214">
        <f t="shared" si="54"/>
        <v>1.2285790222618095E-4</v>
      </c>
      <c r="E1214">
        <f t="shared" si="55"/>
        <v>1.0320063786999199E-2</v>
      </c>
      <c r="F1214">
        <f t="shared" si="56"/>
        <v>4.6112538060271314E-5</v>
      </c>
    </row>
    <row r="1215" spans="1:6" x14ac:dyDescent="0.25">
      <c r="A1215">
        <v>776287</v>
      </c>
      <c r="B1215">
        <v>72</v>
      </c>
      <c r="C1215">
        <v>5.1377144922950549E-2</v>
      </c>
      <c r="D1215">
        <f t="shared" si="54"/>
        <v>1.6097115090754253E-4</v>
      </c>
      <c r="E1215">
        <f t="shared" si="55"/>
        <v>1.1589922865343062E-2</v>
      </c>
      <c r="F1215">
        <f t="shared" si="56"/>
        <v>8.2702381485909545E-6</v>
      </c>
    </row>
    <row r="1216" spans="1:6" x14ac:dyDescent="0.25">
      <c r="A1216">
        <v>808969</v>
      </c>
      <c r="B1216">
        <v>84</v>
      </c>
      <c r="C1216">
        <v>-0.2648008150077798</v>
      </c>
      <c r="D1216">
        <f t="shared" si="54"/>
        <v>1.6774810215619193E-4</v>
      </c>
      <c r="E1216">
        <f t="shared" si="55"/>
        <v>1.4090840581120123E-2</v>
      </c>
      <c r="F1216">
        <f t="shared" si="56"/>
        <v>-4.4419834166967925E-5</v>
      </c>
    </row>
    <row r="1217" spans="1:6" x14ac:dyDescent="0.25">
      <c r="A1217">
        <v>760652</v>
      </c>
      <c r="B1217">
        <v>72</v>
      </c>
      <c r="C1217">
        <v>0.80229979975843724</v>
      </c>
      <c r="D1217">
        <f t="shared" si="54"/>
        <v>1.5772907169658135E-4</v>
      </c>
      <c r="E1217">
        <f t="shared" si="55"/>
        <v>1.1356493162153857E-2</v>
      </c>
      <c r="F1217">
        <f t="shared" si="56"/>
        <v>1.2654600263825141E-4</v>
      </c>
    </row>
    <row r="1218" spans="1:6" x14ac:dyDescent="0.25">
      <c r="A1218">
        <v>783107</v>
      </c>
      <c r="B1218">
        <v>72</v>
      </c>
      <c r="C1218">
        <v>-0.1067118350424142</v>
      </c>
      <c r="D1218">
        <f t="shared" si="54"/>
        <v>1.6238534855504846E-4</v>
      </c>
      <c r="E1218">
        <f t="shared" si="55"/>
        <v>1.1691745095963489E-2</v>
      </c>
      <c r="F1218">
        <f t="shared" si="56"/>
        <v>-1.7328438528311263E-5</v>
      </c>
    </row>
    <row r="1219" spans="1:6" x14ac:dyDescent="0.25">
      <c r="A1219">
        <v>664801</v>
      </c>
      <c r="B1219">
        <v>84</v>
      </c>
      <c r="C1219">
        <v>-0.22204881215574621</v>
      </c>
      <c r="D1219">
        <f t="shared" ref="D1219:D1282" si="57">A1219/SUM($A$2:$A$5739)</f>
        <v>1.378533739383568E-4</v>
      </c>
      <c r="E1219">
        <f t="shared" ref="E1219:E1282" si="58">B1219*D1219</f>
        <v>1.1579683410821971E-2</v>
      </c>
      <c r="F1219">
        <f t="shared" ref="F1219:F1282" si="59">C1219*D1219</f>
        <v>-3.0610177934674028E-5</v>
      </c>
    </row>
    <row r="1220" spans="1:6" x14ac:dyDescent="0.25">
      <c r="A1220">
        <v>781457</v>
      </c>
      <c r="B1220">
        <v>84</v>
      </c>
      <c r="C1220">
        <v>0.92086653473246149</v>
      </c>
      <c r="D1220">
        <f t="shared" si="57"/>
        <v>1.6204320396290994E-4</v>
      </c>
      <c r="E1220">
        <f t="shared" si="58"/>
        <v>1.3611629132884434E-2</v>
      </c>
      <c r="F1220">
        <f t="shared" si="59"/>
        <v>1.4922016371027034E-4</v>
      </c>
    </row>
    <row r="1221" spans="1:6" x14ac:dyDescent="0.25">
      <c r="A1221">
        <v>647131</v>
      </c>
      <c r="B1221">
        <v>84</v>
      </c>
      <c r="C1221">
        <v>0.24918479543726521</v>
      </c>
      <c r="D1221">
        <f t="shared" si="57"/>
        <v>1.3418931639709141E-4</v>
      </c>
      <c r="E1221">
        <f t="shared" si="58"/>
        <v>1.1271902577355679E-2</v>
      </c>
      <c r="F1221">
        <f t="shared" si="59"/>
        <v>3.343793735627568E-5</v>
      </c>
    </row>
    <row r="1222" spans="1:6" x14ac:dyDescent="0.25">
      <c r="A1222">
        <v>808903</v>
      </c>
      <c r="B1222">
        <v>84</v>
      </c>
      <c r="C1222">
        <v>0.2094661248883162</v>
      </c>
      <c r="D1222">
        <f t="shared" si="57"/>
        <v>1.6773441637250641E-4</v>
      </c>
      <c r="E1222">
        <f t="shared" si="58"/>
        <v>1.4089690975290538E-2</v>
      </c>
      <c r="F1222">
        <f t="shared" si="59"/>
        <v>3.5134678207952254E-5</v>
      </c>
    </row>
    <row r="1223" spans="1:6" x14ac:dyDescent="0.25">
      <c r="A1223">
        <v>830984</v>
      </c>
      <c r="B1223">
        <v>84</v>
      </c>
      <c r="C1223">
        <v>6.2820534304479064E-2</v>
      </c>
      <c r="D1223">
        <f t="shared" si="57"/>
        <v>1.7231314045675547E-4</v>
      </c>
      <c r="E1223">
        <f t="shared" si="58"/>
        <v>1.447430379836746E-2</v>
      </c>
      <c r="F1223">
        <f t="shared" si="59"/>
        <v>1.0824803551176126E-5</v>
      </c>
    </row>
    <row r="1224" spans="1:6" x14ac:dyDescent="0.25">
      <c r="A1224">
        <v>380304</v>
      </c>
      <c r="B1224">
        <v>84</v>
      </c>
      <c r="C1224">
        <v>0.60468857480173022</v>
      </c>
      <c r="D1224">
        <f t="shared" si="57"/>
        <v>7.8859973920395487E-5</v>
      </c>
      <c r="E1224">
        <f t="shared" si="58"/>
        <v>6.6242378093132213E-3</v>
      </c>
      <c r="F1224">
        <f t="shared" si="59"/>
        <v>4.7685725238825559E-5</v>
      </c>
    </row>
    <row r="1225" spans="1:6" x14ac:dyDescent="0.25">
      <c r="A1225">
        <v>1171548</v>
      </c>
      <c r="B1225">
        <v>72</v>
      </c>
      <c r="C1225">
        <v>0.52564408481904745</v>
      </c>
      <c r="D1225">
        <f t="shared" si="57"/>
        <v>2.4293261371558411E-4</v>
      </c>
      <c r="E1225">
        <f t="shared" si="58"/>
        <v>1.7491148187522055E-2</v>
      </c>
      <c r="F1225">
        <f t="shared" si="59"/>
        <v>1.2769609140922739E-4</v>
      </c>
    </row>
    <row r="1226" spans="1:6" x14ac:dyDescent="0.25">
      <c r="A1226">
        <v>1057871</v>
      </c>
      <c r="B1226">
        <v>84</v>
      </c>
      <c r="C1226">
        <v>-0.31893889998610447</v>
      </c>
      <c r="D1226">
        <f t="shared" si="57"/>
        <v>2.1936051020011017E-4</v>
      </c>
      <c r="E1226">
        <f t="shared" si="58"/>
        <v>1.8426282856809254E-2</v>
      </c>
      <c r="F1226">
        <f t="shared" si="59"/>
        <v>-6.9962599823613784E-5</v>
      </c>
    </row>
    <row r="1227" spans="1:6" x14ac:dyDescent="0.25">
      <c r="A1227">
        <v>683292</v>
      </c>
      <c r="B1227">
        <v>60</v>
      </c>
      <c r="C1227">
        <v>0.28851061487099899</v>
      </c>
      <c r="D1227">
        <f t="shared" si="57"/>
        <v>1.4168767433425596E-4</v>
      </c>
      <c r="E1227">
        <f t="shared" si="58"/>
        <v>8.5012604600553567E-3</v>
      </c>
      <c r="F1227">
        <f t="shared" si="59"/>
        <v>4.087839804181805E-5</v>
      </c>
    </row>
    <row r="1228" spans="1:6" x14ac:dyDescent="0.25">
      <c r="A1228">
        <v>199020</v>
      </c>
      <c r="B1228">
        <v>36</v>
      </c>
      <c r="C1228">
        <v>-4.367841410583976</v>
      </c>
      <c r="D1228">
        <f t="shared" si="57"/>
        <v>4.1268858622673204E-5</v>
      </c>
      <c r="E1228">
        <f t="shared" si="58"/>
        <v>1.4856789104162353E-3</v>
      </c>
      <c r="F1228">
        <f t="shared" si="59"/>
        <v>-1.8025582965964761E-4</v>
      </c>
    </row>
    <row r="1229" spans="1:6" x14ac:dyDescent="0.25">
      <c r="A1229">
        <v>1277962</v>
      </c>
      <c r="B1229">
        <v>84</v>
      </c>
      <c r="C1229">
        <v>-0.38336754998180411</v>
      </c>
      <c r="D1229">
        <f t="shared" si="57"/>
        <v>2.6499865894457188E-4</v>
      </c>
      <c r="E1229">
        <f t="shared" si="58"/>
        <v>2.2259887351344036E-2</v>
      </c>
      <c r="F1229">
        <f t="shared" si="59"/>
        <v>-1.0159188662804423E-4</v>
      </c>
    </row>
    <row r="1230" spans="1:6" x14ac:dyDescent="0.25">
      <c r="A1230">
        <v>1900556</v>
      </c>
      <c r="B1230">
        <v>72</v>
      </c>
      <c r="C1230">
        <v>-0.38336754998180411</v>
      </c>
      <c r="D1230">
        <f t="shared" si="57"/>
        <v>3.9409997421602499E-4</v>
      </c>
      <c r="E1230">
        <f t="shared" si="58"/>
        <v>2.8375198143553798E-2</v>
      </c>
      <c r="F1230">
        <f t="shared" si="59"/>
        <v>-1.5108514156308967E-4</v>
      </c>
    </row>
    <row r="1231" spans="1:6" x14ac:dyDescent="0.25">
      <c r="A1231">
        <v>1191957</v>
      </c>
      <c r="B1231">
        <v>84</v>
      </c>
      <c r="C1231">
        <v>0.2094661248883162</v>
      </c>
      <c r="D1231">
        <f t="shared" si="57"/>
        <v>2.4716463127979945E-4</v>
      </c>
      <c r="E1231">
        <f t="shared" si="58"/>
        <v>2.0761829027503155E-2</v>
      </c>
      <c r="F1231">
        <f t="shared" si="59"/>
        <v>5.17726175236291E-5</v>
      </c>
    </row>
    <row r="1232" spans="1:6" x14ac:dyDescent="0.25">
      <c r="A1232">
        <v>432041</v>
      </c>
      <c r="B1232">
        <v>60</v>
      </c>
      <c r="C1232">
        <v>1.790355924541972</v>
      </c>
      <c r="D1232">
        <f t="shared" si="57"/>
        <v>8.9588176807347771E-5</v>
      </c>
      <c r="E1232">
        <f t="shared" si="58"/>
        <v>5.3752906084408667E-3</v>
      </c>
      <c r="F1232">
        <f t="shared" si="59"/>
        <v>1.6039472311594878E-4</v>
      </c>
    </row>
    <row r="1233" spans="1:6" x14ac:dyDescent="0.25">
      <c r="A1233">
        <v>1134091</v>
      </c>
      <c r="B1233">
        <v>48</v>
      </c>
      <c r="C1233">
        <v>-0.15205365156424111</v>
      </c>
      <c r="D1233">
        <f t="shared" si="57"/>
        <v>2.3516551675332168E-4</v>
      </c>
      <c r="E1233">
        <f t="shared" si="58"/>
        <v>1.1287944804159442E-2</v>
      </c>
      <c r="F1233">
        <f t="shared" si="59"/>
        <v>-3.5757775544334282E-5</v>
      </c>
    </row>
    <row r="1234" spans="1:6" x14ac:dyDescent="0.25">
      <c r="A1234">
        <v>2760410</v>
      </c>
      <c r="B1234">
        <v>72</v>
      </c>
      <c r="C1234">
        <v>5.1377144922950549E-2</v>
      </c>
      <c r="D1234">
        <f t="shared" si="57"/>
        <v>5.7239960823341038E-4</v>
      </c>
      <c r="E1234">
        <f t="shared" si="58"/>
        <v>4.1212771792805546E-2</v>
      </c>
      <c r="F1234">
        <f t="shared" si="59"/>
        <v>2.9408257626048045E-5</v>
      </c>
    </row>
    <row r="1235" spans="1:6" x14ac:dyDescent="0.25">
      <c r="A1235">
        <v>1221595</v>
      </c>
      <c r="B1235">
        <v>84</v>
      </c>
      <c r="C1235">
        <v>-0.70706271995437819</v>
      </c>
      <c r="D1235">
        <f t="shared" si="57"/>
        <v>2.53310377596043E-4</v>
      </c>
      <c r="E1235">
        <f t="shared" si="58"/>
        <v>2.1278071718067611E-2</v>
      </c>
      <c r="F1235">
        <f t="shared" si="59"/>
        <v>-1.7910632457572874E-4</v>
      </c>
    </row>
    <row r="1236" spans="1:6" x14ac:dyDescent="0.25">
      <c r="A1236">
        <v>2351132</v>
      </c>
      <c r="B1236">
        <v>84</v>
      </c>
      <c r="C1236">
        <v>0.57977185449142887</v>
      </c>
      <c r="D1236">
        <f t="shared" si="57"/>
        <v>4.8753157527506232E-4</v>
      </c>
      <c r="E1236">
        <f t="shared" si="58"/>
        <v>4.0952652323105236E-2</v>
      </c>
      <c r="F1236">
        <f t="shared" si="59"/>
        <v>2.8265708552035053E-4</v>
      </c>
    </row>
    <row r="1237" spans="1:6" x14ac:dyDescent="0.25">
      <c r="A1237">
        <v>758524</v>
      </c>
      <c r="B1237">
        <v>72</v>
      </c>
      <c r="C1237">
        <v>0.16994387989697479</v>
      </c>
      <c r="D1237">
        <f t="shared" si="57"/>
        <v>1.5728780885290207E-4</v>
      </c>
      <c r="E1237">
        <f t="shared" si="58"/>
        <v>1.1324722237408949E-2</v>
      </c>
      <c r="F1237">
        <f t="shared" si="59"/>
        <v>2.6730100496955918E-5</v>
      </c>
    </row>
    <row r="1238" spans="1:6" x14ac:dyDescent="0.25">
      <c r="A1238">
        <v>1642223</v>
      </c>
      <c r="B1238">
        <v>72</v>
      </c>
      <c r="C1238">
        <v>-6.7189590051072792E-2</v>
      </c>
      <c r="D1238">
        <f t="shared" si="57"/>
        <v>3.4053195062758645E-4</v>
      </c>
      <c r="E1238">
        <f t="shared" si="58"/>
        <v>2.4518300445186225E-2</v>
      </c>
      <c r="F1238">
        <f t="shared" si="59"/>
        <v>-2.2880202161959693E-5</v>
      </c>
    </row>
    <row r="1239" spans="1:6" x14ac:dyDescent="0.25">
      <c r="A1239">
        <v>796351</v>
      </c>
      <c r="B1239">
        <v>84</v>
      </c>
      <c r="C1239">
        <v>-0.14556137190175861</v>
      </c>
      <c r="D1239">
        <f t="shared" si="57"/>
        <v>1.6513162914794709E-4</v>
      </c>
      <c r="E1239">
        <f t="shared" si="58"/>
        <v>1.3871056848427555E-2</v>
      </c>
      <c r="F1239">
        <f t="shared" si="59"/>
        <v>-2.4036786483147608E-5</v>
      </c>
    </row>
    <row r="1240" spans="1:6" x14ac:dyDescent="0.25">
      <c r="A1240">
        <v>677605</v>
      </c>
      <c r="B1240">
        <v>84</v>
      </c>
      <c r="C1240">
        <v>-0.67283187121145738</v>
      </c>
      <c r="D1240">
        <f t="shared" si="57"/>
        <v>1.4050841597335181E-4</v>
      </c>
      <c r="E1240">
        <f t="shared" si="58"/>
        <v>1.1802706941761552E-2</v>
      </c>
      <c r="F1240">
        <f t="shared" si="59"/>
        <v>-9.4538540440308128E-5</v>
      </c>
    </row>
    <row r="1241" spans="1:6" x14ac:dyDescent="0.25">
      <c r="A1241">
        <v>188563</v>
      </c>
      <c r="B1241">
        <v>60</v>
      </c>
      <c r="C1241">
        <v>0.76277755476709586</v>
      </c>
      <c r="D1241">
        <f t="shared" si="57"/>
        <v>3.9100491349950393E-5</v>
      </c>
      <c r="E1241">
        <f t="shared" si="58"/>
        <v>2.3460294809970238E-3</v>
      </c>
      <c r="F1241">
        <f t="shared" si="59"/>
        <v>2.9824977182107144E-5</v>
      </c>
    </row>
    <row r="1242" spans="1:6" x14ac:dyDescent="0.25">
      <c r="A1242">
        <v>919098</v>
      </c>
      <c r="B1242">
        <v>84</v>
      </c>
      <c r="C1242">
        <v>0.56516632981038883</v>
      </c>
      <c r="D1242">
        <f t="shared" si="57"/>
        <v>1.905844911183886E-4</v>
      </c>
      <c r="E1242">
        <f t="shared" si="58"/>
        <v>1.6009097253944643E-2</v>
      </c>
      <c r="F1242">
        <f t="shared" si="59"/>
        <v>1.0771193736416033E-4</v>
      </c>
    </row>
    <row r="1243" spans="1:6" x14ac:dyDescent="0.25">
      <c r="A1243">
        <v>767455</v>
      </c>
      <c r="B1243">
        <v>84</v>
      </c>
      <c r="C1243">
        <v>0.44659959483636458</v>
      </c>
      <c r="D1243">
        <f t="shared" si="57"/>
        <v>1.5913974421798645E-4</v>
      </c>
      <c r="E1243">
        <f t="shared" si="58"/>
        <v>1.3367738514310862E-2</v>
      </c>
      <c r="F1243">
        <f t="shared" si="59"/>
        <v>7.1071745290115441E-5</v>
      </c>
    </row>
    <row r="1244" spans="1:6" x14ac:dyDescent="0.25">
      <c r="A1244">
        <v>469073</v>
      </c>
      <c r="B1244">
        <v>84</v>
      </c>
      <c r="C1244">
        <v>-5.7086276535626536E-3</v>
      </c>
      <c r="D1244">
        <f t="shared" si="57"/>
        <v>9.7267145617089678E-5</v>
      </c>
      <c r="E1244">
        <f t="shared" si="58"/>
        <v>8.1704402318355327E-3</v>
      </c>
      <c r="F1244">
        <f t="shared" si="59"/>
        <v>-5.5526191725282359E-7</v>
      </c>
    </row>
    <row r="1245" spans="1:6" x14ac:dyDescent="0.25">
      <c r="A1245">
        <v>211275</v>
      </c>
      <c r="B1245">
        <v>84</v>
      </c>
      <c r="C1245">
        <v>-1.213723198468238</v>
      </c>
      <c r="D1245">
        <f t="shared" si="57"/>
        <v>4.3810059820647583E-5</v>
      </c>
      <c r="E1245">
        <f t="shared" si="58"/>
        <v>3.6800450249343968E-3</v>
      </c>
      <c r="F1245">
        <f t="shared" si="59"/>
        <v>-5.3173285930601225E-5</v>
      </c>
    </row>
    <row r="1246" spans="1:6" x14ac:dyDescent="0.25">
      <c r="A1246">
        <v>1866195</v>
      </c>
      <c r="B1246">
        <v>84</v>
      </c>
      <c r="C1246">
        <v>5.1377144922950549E-2</v>
      </c>
      <c r="D1246">
        <f t="shared" si="57"/>
        <v>3.8697486492482978E-4</v>
      </c>
      <c r="E1246">
        <f t="shared" si="58"/>
        <v>3.2505888653685699E-2</v>
      </c>
      <c r="F1246">
        <f t="shared" si="59"/>
        <v>1.9881663716782192E-5</v>
      </c>
    </row>
    <row r="1247" spans="1:6" x14ac:dyDescent="0.25">
      <c r="A1247">
        <v>933190</v>
      </c>
      <c r="B1247">
        <v>72</v>
      </c>
      <c r="C1247">
        <v>0.32315751428694378</v>
      </c>
      <c r="D1247">
        <f t="shared" si="57"/>
        <v>1.9350661329561053E-4</v>
      </c>
      <c r="E1247">
        <f t="shared" si="58"/>
        <v>1.3932476157283958E-2</v>
      </c>
      <c r="F1247">
        <f t="shared" si="59"/>
        <v>6.2533116150694361E-5</v>
      </c>
    </row>
    <row r="1248" spans="1:6" x14ac:dyDescent="0.25">
      <c r="A1248">
        <v>973639</v>
      </c>
      <c r="B1248">
        <v>84</v>
      </c>
      <c r="C1248">
        <v>-0.22527857001643839</v>
      </c>
      <c r="D1248">
        <f t="shared" si="57"/>
        <v>2.0189413245161751E-4</v>
      </c>
      <c r="E1248">
        <f t="shared" si="58"/>
        <v>1.695910712593587E-2</v>
      </c>
      <c r="F1248">
        <f t="shared" si="59"/>
        <v>-4.5482421453409799E-5</v>
      </c>
    </row>
    <row r="1249" spans="1:6" x14ac:dyDescent="0.25">
      <c r="A1249">
        <v>3197239</v>
      </c>
      <c r="B1249">
        <v>72</v>
      </c>
      <c r="C1249">
        <v>-4.3890357139287323E-2</v>
      </c>
      <c r="D1249">
        <f t="shared" si="57"/>
        <v>6.6298062643903657E-4</v>
      </c>
      <c r="E1249">
        <f t="shared" si="58"/>
        <v>4.7734605103610633E-2</v>
      </c>
      <c r="F1249">
        <f t="shared" si="59"/>
        <v>-2.909845647083775E-5</v>
      </c>
    </row>
    <row r="1250" spans="1:6" x14ac:dyDescent="0.25">
      <c r="A1250">
        <v>934421</v>
      </c>
      <c r="B1250">
        <v>84</v>
      </c>
      <c r="C1250">
        <v>0.16994387989697479</v>
      </c>
      <c r="D1250">
        <f t="shared" si="57"/>
        <v>1.9376187389738176E-4</v>
      </c>
      <c r="E1250">
        <f t="shared" si="58"/>
        <v>1.6275997407380068E-2</v>
      </c>
      <c r="F1250">
        <f t="shared" si="59"/>
        <v>3.2928644626229424E-5</v>
      </c>
    </row>
    <row r="1251" spans="1:6" x14ac:dyDescent="0.25">
      <c r="A1251">
        <v>500568</v>
      </c>
      <c r="B1251">
        <v>72</v>
      </c>
      <c r="C1251">
        <v>0.48612183982770601</v>
      </c>
      <c r="D1251">
        <f t="shared" si="57"/>
        <v>1.0379796011975822E-4</v>
      </c>
      <c r="E1251">
        <f t="shared" si="58"/>
        <v>7.4734531286225914E-3</v>
      </c>
      <c r="F1251">
        <f t="shared" si="59"/>
        <v>5.0458455343779721E-5</v>
      </c>
    </row>
    <row r="1252" spans="1:6" x14ac:dyDescent="0.25">
      <c r="A1252">
        <v>516843</v>
      </c>
      <c r="B1252">
        <v>84</v>
      </c>
      <c r="C1252">
        <v>0.36755510485368181</v>
      </c>
      <c r="D1252">
        <f t="shared" si="57"/>
        <v>1.0717274996039738E-4</v>
      </c>
      <c r="E1252">
        <f t="shared" si="58"/>
        <v>9.002510996673381E-3</v>
      </c>
      <c r="F1252">
        <f t="shared" si="59"/>
        <v>3.9391891349151284E-5</v>
      </c>
    </row>
    <row r="1253" spans="1:6" x14ac:dyDescent="0.25">
      <c r="A1253">
        <v>534287</v>
      </c>
      <c r="B1253">
        <v>72</v>
      </c>
      <c r="C1253">
        <v>0.28851061487099899</v>
      </c>
      <c r="D1253">
        <f t="shared" si="57"/>
        <v>1.1078994406055773E-4</v>
      </c>
      <c r="E1253">
        <f t="shared" si="58"/>
        <v>7.9768759723601555E-3</v>
      </c>
      <c r="F1253">
        <f t="shared" si="59"/>
        <v>3.1964074882435092E-5</v>
      </c>
    </row>
    <row r="1254" spans="1:6" x14ac:dyDescent="0.25">
      <c r="A1254">
        <v>660226</v>
      </c>
      <c r="B1254">
        <v>60</v>
      </c>
      <c r="C1254">
        <v>0.84182204474977862</v>
      </c>
      <c r="D1254">
        <f t="shared" si="57"/>
        <v>1.3690470029651815E-4</v>
      </c>
      <c r="E1254">
        <f t="shared" si="58"/>
        <v>8.2142820177910896E-3</v>
      </c>
      <c r="F1254">
        <f t="shared" si="59"/>
        <v>1.1524939473947053E-4</v>
      </c>
    </row>
    <row r="1255" spans="1:6" x14ac:dyDescent="0.25">
      <c r="A1255">
        <v>480444</v>
      </c>
      <c r="B1255">
        <v>60</v>
      </c>
      <c r="C1255">
        <v>-5.6545459030004921E-2</v>
      </c>
      <c r="D1255">
        <f t="shared" si="57"/>
        <v>9.9625040257821351E-5</v>
      </c>
      <c r="E1255">
        <f t="shared" si="58"/>
        <v>5.9775024154692814E-3</v>
      </c>
      <c r="F1255">
        <f t="shared" si="59"/>
        <v>-5.6333436322612281E-6</v>
      </c>
    </row>
    <row r="1256" spans="1:6" x14ac:dyDescent="0.25">
      <c r="A1256">
        <v>658831</v>
      </c>
      <c r="B1256">
        <v>84</v>
      </c>
      <c r="C1256">
        <v>-0.27214800035167042</v>
      </c>
      <c r="D1256">
        <f t="shared" si="57"/>
        <v>1.3661543259589192E-4</v>
      </c>
      <c r="E1256">
        <f t="shared" si="58"/>
        <v>1.1475696338054921E-2</v>
      </c>
      <c r="F1256">
        <f t="shared" si="59"/>
        <v>-3.7179616798150401E-5</v>
      </c>
    </row>
    <row r="1257" spans="1:6" x14ac:dyDescent="0.25">
      <c r="A1257">
        <v>572862</v>
      </c>
      <c r="B1257">
        <v>84</v>
      </c>
      <c r="C1257">
        <v>-1.292379184782656</v>
      </c>
      <c r="D1257">
        <f t="shared" si="57"/>
        <v>1.1878886990403889E-4</v>
      </c>
      <c r="E1257">
        <f t="shared" si="58"/>
        <v>9.9782650719392671E-3</v>
      </c>
      <c r="F1257">
        <f t="shared" si="59"/>
        <v>-1.5352026284783476E-4</v>
      </c>
    </row>
    <row r="1258" spans="1:6" x14ac:dyDescent="0.25">
      <c r="A1258">
        <v>680666</v>
      </c>
      <c r="B1258">
        <v>84</v>
      </c>
      <c r="C1258">
        <v>-2.9858458322052049E-2</v>
      </c>
      <c r="D1258">
        <f t="shared" si="57"/>
        <v>1.4114314603185849E-4</v>
      </c>
      <c r="E1258">
        <f t="shared" si="58"/>
        <v>1.1856024266676113E-2</v>
      </c>
      <c r="F1258">
        <f t="shared" si="59"/>
        <v>-4.214316743235553E-6</v>
      </c>
    </row>
    <row r="1259" spans="1:6" x14ac:dyDescent="0.25">
      <c r="A1259">
        <v>932480</v>
      </c>
      <c r="B1259">
        <v>84</v>
      </c>
      <c r="C1259">
        <v>1.513700209602582</v>
      </c>
      <c r="D1259">
        <f t="shared" si="57"/>
        <v>1.9335938744081152E-4</v>
      </c>
      <c r="E1259">
        <f t="shared" si="58"/>
        <v>1.6242188545028166E-2</v>
      </c>
      <c r="F1259">
        <f t="shared" si="59"/>
        <v>2.9268814529778329E-4</v>
      </c>
    </row>
    <row r="1260" spans="1:6" x14ac:dyDescent="0.25">
      <c r="A1260">
        <v>803165</v>
      </c>
      <c r="B1260">
        <v>84</v>
      </c>
      <c r="C1260">
        <v>0.80229979975843724</v>
      </c>
      <c r="D1260">
        <f t="shared" si="57"/>
        <v>1.6654458263329978E-4</v>
      </c>
      <c r="E1260">
        <f t="shared" si="58"/>
        <v>1.3989744941197181E-2</v>
      </c>
      <c r="F1260">
        <f t="shared" si="59"/>
        <v>1.3361868529754891E-4</v>
      </c>
    </row>
    <row r="1261" spans="1:6" x14ac:dyDescent="0.25">
      <c r="A1261">
        <v>593735</v>
      </c>
      <c r="B1261">
        <v>72</v>
      </c>
      <c r="C1261">
        <v>0.32803285986234038</v>
      </c>
      <c r="D1261">
        <f t="shared" si="57"/>
        <v>1.2311710267477077E-4</v>
      </c>
      <c r="E1261">
        <f t="shared" si="58"/>
        <v>8.864431392583496E-3</v>
      </c>
      <c r="F1261">
        <f t="shared" si="59"/>
        <v>4.038645528837045E-5</v>
      </c>
    </row>
    <row r="1262" spans="1:6" x14ac:dyDescent="0.25">
      <c r="A1262">
        <v>777632</v>
      </c>
      <c r="B1262">
        <v>72</v>
      </c>
      <c r="C1262">
        <v>0.32803285986234038</v>
      </c>
      <c r="D1262">
        <f t="shared" si="57"/>
        <v>1.6125005059022517E-4</v>
      </c>
      <c r="E1262">
        <f t="shared" si="58"/>
        <v>1.1610003642496211E-2</v>
      </c>
      <c r="F1262">
        <f t="shared" si="59"/>
        <v>5.2895315248058629E-5</v>
      </c>
    </row>
    <row r="1263" spans="1:6" x14ac:dyDescent="0.25">
      <c r="A1263">
        <v>915085</v>
      </c>
      <c r="B1263">
        <v>84</v>
      </c>
      <c r="C1263">
        <v>0.13042163490563341</v>
      </c>
      <c r="D1263">
        <f t="shared" si="57"/>
        <v>1.897523539982359E-4</v>
      </c>
      <c r="E1263">
        <f t="shared" si="58"/>
        <v>1.5939197735851816E-2</v>
      </c>
      <c r="F1263">
        <f t="shared" si="59"/>
        <v>2.4747812235642431E-5</v>
      </c>
    </row>
    <row r="1264" spans="1:6" x14ac:dyDescent="0.25">
      <c r="A1264">
        <v>742047</v>
      </c>
      <c r="B1264">
        <v>84</v>
      </c>
      <c r="C1264">
        <v>0.2478023073074673</v>
      </c>
      <c r="D1264">
        <f t="shared" si="57"/>
        <v>1.5387113221977081E-4</v>
      </c>
      <c r="E1264">
        <f t="shared" si="58"/>
        <v>1.2925175106460747E-2</v>
      </c>
      <c r="F1264">
        <f t="shared" si="59"/>
        <v>3.8129621592071577E-5</v>
      </c>
    </row>
    <row r="1265" spans="1:6" x14ac:dyDescent="0.25">
      <c r="A1265">
        <v>887242</v>
      </c>
      <c r="B1265">
        <v>84</v>
      </c>
      <c r="C1265">
        <v>1.158000004680509</v>
      </c>
      <c r="D1265">
        <f t="shared" si="57"/>
        <v>1.8397881952616731E-4</v>
      </c>
      <c r="E1265">
        <f t="shared" si="58"/>
        <v>1.5454220840198055E-2</v>
      </c>
      <c r="F1265">
        <f t="shared" si="59"/>
        <v>2.1304747387241628E-4</v>
      </c>
    </row>
    <row r="1266" spans="1:6" x14ac:dyDescent="0.25">
      <c r="A1266">
        <v>728113</v>
      </c>
      <c r="B1266">
        <v>84</v>
      </c>
      <c r="C1266">
        <v>0.14456546072068491</v>
      </c>
      <c r="D1266">
        <f t="shared" si="57"/>
        <v>1.509817729792506E-4</v>
      </c>
      <c r="E1266">
        <f t="shared" si="58"/>
        <v>1.2682468930257051E-2</v>
      </c>
      <c r="F1266">
        <f t="shared" si="59"/>
        <v>2.1826749571171219E-5</v>
      </c>
    </row>
    <row r="1267" spans="1:6" x14ac:dyDescent="0.25">
      <c r="A1267">
        <v>689789</v>
      </c>
      <c r="B1267">
        <v>84</v>
      </c>
      <c r="C1267">
        <v>1.513700209602582</v>
      </c>
      <c r="D1267">
        <f t="shared" si="57"/>
        <v>1.4303489458584629E-4</v>
      </c>
      <c r="E1267">
        <f t="shared" si="58"/>
        <v>1.2014931145211089E-2</v>
      </c>
      <c r="F1267">
        <f t="shared" si="59"/>
        <v>2.1651194991507874E-4</v>
      </c>
    </row>
    <row r="1268" spans="1:6" x14ac:dyDescent="0.25">
      <c r="A1268">
        <v>984822</v>
      </c>
      <c r="B1268">
        <v>24</v>
      </c>
      <c r="C1268">
        <v>-1.0552457148346079</v>
      </c>
      <c r="D1268">
        <f t="shared" si="57"/>
        <v>2.0421304334488128E-4</v>
      </c>
      <c r="E1268">
        <f t="shared" si="58"/>
        <v>4.9011130402771509E-3</v>
      </c>
      <c r="F1268">
        <f t="shared" si="59"/>
        <v>-2.1549493890302002E-4</v>
      </c>
    </row>
    <row r="1269" spans="1:6" x14ac:dyDescent="0.25">
      <c r="A1269">
        <v>1865879</v>
      </c>
      <c r="B1269">
        <v>72</v>
      </c>
      <c r="C1269">
        <v>-0.52399975194571924</v>
      </c>
      <c r="D1269">
        <f t="shared" si="57"/>
        <v>3.8690933905142626E-4</v>
      </c>
      <c r="E1269">
        <f t="shared" si="58"/>
        <v>2.785747241170269E-2</v>
      </c>
      <c r="F1269">
        <f t="shared" si="59"/>
        <v>-2.0274039768842955E-4</v>
      </c>
    </row>
    <row r="1270" spans="1:6" x14ac:dyDescent="0.25">
      <c r="A1270">
        <v>766757</v>
      </c>
      <c r="B1270">
        <v>84</v>
      </c>
      <c r="C1270">
        <v>0.32274130552493951</v>
      </c>
      <c r="D1270">
        <f t="shared" si="57"/>
        <v>1.5899500668749392E-4</v>
      </c>
      <c r="E1270">
        <f t="shared" si="58"/>
        <v>1.335558056174949E-2</v>
      </c>
      <c r="F1270">
        <f t="shared" si="59"/>
        <v>5.1314256030268279E-5</v>
      </c>
    </row>
    <row r="1271" spans="1:6" x14ac:dyDescent="0.25">
      <c r="A1271">
        <v>389175</v>
      </c>
      <c r="B1271">
        <v>48</v>
      </c>
      <c r="C1271">
        <v>-0.50193428495582826</v>
      </c>
      <c r="D1271">
        <f t="shared" si="57"/>
        <v>8.0699467663947574E-5</v>
      </c>
      <c r="E1271">
        <f t="shared" si="58"/>
        <v>3.8735744478694835E-3</v>
      </c>
      <c r="F1271">
        <f t="shared" si="59"/>
        <v>-4.0505829598219513E-5</v>
      </c>
    </row>
    <row r="1272" spans="1:6" x14ac:dyDescent="0.25">
      <c r="A1272">
        <v>997101</v>
      </c>
      <c r="B1272">
        <v>60</v>
      </c>
      <c r="C1272">
        <v>-0.12435752937492379</v>
      </c>
      <c r="D1272">
        <f t="shared" si="57"/>
        <v>2.0675922119146859E-4</v>
      </c>
      <c r="E1272">
        <f t="shared" si="58"/>
        <v>1.2405553271488115E-2</v>
      </c>
      <c r="F1272">
        <f t="shared" si="59"/>
        <v>-2.5712065922854422E-5</v>
      </c>
    </row>
    <row r="1273" spans="1:6" x14ac:dyDescent="0.25">
      <c r="A1273">
        <v>460764</v>
      </c>
      <c r="B1273">
        <v>36</v>
      </c>
      <c r="C1273">
        <v>-1.41094591975668</v>
      </c>
      <c r="D1273">
        <f t="shared" si="57"/>
        <v>9.5544188395223581E-5</v>
      </c>
      <c r="E1273">
        <f t="shared" si="58"/>
        <v>3.439590782228049E-3</v>
      </c>
      <c r="F1273">
        <f t="shared" si="59"/>
        <v>-1.3480768277270426E-4</v>
      </c>
    </row>
    <row r="1274" spans="1:6" x14ac:dyDescent="0.25">
      <c r="A1274">
        <v>1089562</v>
      </c>
      <c r="B1274">
        <v>72</v>
      </c>
      <c r="C1274">
        <v>-0.30432305999912118</v>
      </c>
      <c r="D1274">
        <f t="shared" si="57"/>
        <v>2.2593196733311759E-4</v>
      </c>
      <c r="E1274">
        <f t="shared" si="58"/>
        <v>1.6267101647984467E-2</v>
      </c>
      <c r="F1274">
        <f t="shared" si="59"/>
        <v>-6.8756307650435838E-5</v>
      </c>
    </row>
    <row r="1275" spans="1:6" x14ac:dyDescent="0.25">
      <c r="A1275">
        <v>768878</v>
      </c>
      <c r="B1275">
        <v>84</v>
      </c>
      <c r="C1275">
        <v>-0.29016714037710301</v>
      </c>
      <c r="D1275">
        <f t="shared" si="57"/>
        <v>1.594348180086611E-4</v>
      </c>
      <c r="E1275">
        <f t="shared" si="58"/>
        <v>1.3392524712727533E-2</v>
      </c>
      <c r="F1275">
        <f t="shared" si="59"/>
        <v>-4.6262745218117038E-5</v>
      </c>
    </row>
    <row r="1276" spans="1:6" x14ac:dyDescent="0.25">
      <c r="A1276">
        <v>1135630</v>
      </c>
      <c r="B1276">
        <v>72</v>
      </c>
      <c r="C1276">
        <v>0.52564408481904745</v>
      </c>
      <c r="D1276">
        <f t="shared" si="57"/>
        <v>2.3548464434562544E-4</v>
      </c>
      <c r="E1276">
        <f t="shared" si="58"/>
        <v>1.6954894392885032E-2</v>
      </c>
      <c r="F1276">
        <f t="shared" si="59"/>
        <v>1.2378111036599515E-4</v>
      </c>
    </row>
    <row r="1277" spans="1:6" x14ac:dyDescent="0.25">
      <c r="A1277">
        <v>804465</v>
      </c>
      <c r="B1277">
        <v>84</v>
      </c>
      <c r="C1277">
        <v>1.513700209602582</v>
      </c>
      <c r="D1277">
        <f t="shared" si="57"/>
        <v>1.6681415109983319E-4</v>
      </c>
      <c r="E1277">
        <f t="shared" si="58"/>
        <v>1.4012388692385988E-2</v>
      </c>
      <c r="F1277">
        <f t="shared" si="59"/>
        <v>2.5250661548449426E-4</v>
      </c>
    </row>
    <row r="1278" spans="1:6" x14ac:dyDescent="0.25">
      <c r="A1278">
        <v>1171738</v>
      </c>
      <c r="B1278">
        <v>84</v>
      </c>
      <c r="C1278">
        <v>0.2094661248883162</v>
      </c>
      <c r="D1278">
        <f t="shared" si="57"/>
        <v>2.4297201218376974E-4</v>
      </c>
      <c r="E1278">
        <f t="shared" si="58"/>
        <v>2.0409649023436657E-2</v>
      </c>
      <c r="F1278">
        <f t="shared" si="59"/>
        <v>5.0894405848451001E-5</v>
      </c>
    </row>
    <row r="1279" spans="1:6" x14ac:dyDescent="0.25">
      <c r="A1279">
        <v>812875</v>
      </c>
      <c r="B1279">
        <v>24</v>
      </c>
      <c r="C1279">
        <v>-4.4146365390986242</v>
      </c>
      <c r="D1279">
        <f t="shared" si="57"/>
        <v>1.6855805171794535E-4</v>
      </c>
      <c r="E1279">
        <f t="shared" si="58"/>
        <v>4.0453932412306886E-3</v>
      </c>
      <c r="F1279">
        <f t="shared" si="59"/>
        <v>-7.441225340733172E-4</v>
      </c>
    </row>
    <row r="1280" spans="1:6" x14ac:dyDescent="0.25">
      <c r="A1280">
        <v>871413</v>
      </c>
      <c r="B1280">
        <v>36</v>
      </c>
      <c r="C1280">
        <v>-1.015723469843266</v>
      </c>
      <c r="D1280">
        <f t="shared" si="57"/>
        <v>1.80696512405585E-4</v>
      </c>
      <c r="E1280">
        <f t="shared" si="58"/>
        <v>6.5050744466010595E-3</v>
      </c>
      <c r="F1280">
        <f t="shared" si="59"/>
        <v>-1.8353768856917756E-4</v>
      </c>
    </row>
    <row r="1281" spans="1:6" x14ac:dyDescent="0.25">
      <c r="A1281">
        <v>1182695</v>
      </c>
      <c r="B1281">
        <v>24</v>
      </c>
      <c r="C1281">
        <v>-4.4146365390986242</v>
      </c>
      <c r="D1281">
        <f t="shared" si="57"/>
        <v>2.452440596359285E-4</v>
      </c>
      <c r="E1281">
        <f t="shared" si="58"/>
        <v>5.8858574312622841E-3</v>
      </c>
      <c r="F1281">
        <f t="shared" si="59"/>
        <v>-1.082663386665652E-3</v>
      </c>
    </row>
    <row r="1282" spans="1:6" x14ac:dyDescent="0.25">
      <c r="A1282">
        <v>805122</v>
      </c>
      <c r="B1282">
        <v>72</v>
      </c>
      <c r="C1282">
        <v>1.185489993161002E-2</v>
      </c>
      <c r="D1282">
        <f t="shared" si="57"/>
        <v>1.6695038685561199E-4</v>
      </c>
      <c r="E1282">
        <f t="shared" si="58"/>
        <v>1.2020427853604063E-2</v>
      </c>
      <c r="F1282">
        <f t="shared" si="59"/>
        <v>1.9791801297168612E-6</v>
      </c>
    </row>
    <row r="1283" spans="1:6" x14ac:dyDescent="0.25">
      <c r="A1283">
        <v>1152448</v>
      </c>
      <c r="B1283">
        <v>60</v>
      </c>
      <c r="C1283">
        <v>0.32803285986234038</v>
      </c>
      <c r="D1283">
        <f t="shared" ref="D1283:D1346" si="60">A1283/SUM($A$2:$A$5739)</f>
        <v>2.3897203086113201E-4</v>
      </c>
      <c r="E1283">
        <f t="shared" ref="E1283:E1346" si="61">B1283*D1283</f>
        <v>1.4338321851667921E-2</v>
      </c>
      <c r="F1283">
        <f t="shared" ref="F1283:F1346" si="62">C1283*D1283</f>
        <v>7.8390678710488595E-5</v>
      </c>
    </row>
    <row r="1284" spans="1:6" x14ac:dyDescent="0.25">
      <c r="A1284">
        <v>595803</v>
      </c>
      <c r="B1284">
        <v>72</v>
      </c>
      <c r="C1284">
        <v>0.84182204474977862</v>
      </c>
      <c r="D1284">
        <f t="shared" si="60"/>
        <v>1.2354592389691771E-4</v>
      </c>
      <c r="E1284">
        <f t="shared" si="61"/>
        <v>8.8953065205780758E-3</v>
      </c>
      <c r="F1284">
        <f t="shared" si="62"/>
        <v>1.040036822754038E-4</v>
      </c>
    </row>
    <row r="1285" spans="1:6" x14ac:dyDescent="0.25">
      <c r="A1285">
        <v>1534953</v>
      </c>
      <c r="B1285">
        <v>84</v>
      </c>
      <c r="C1285">
        <v>0.61739659697849081</v>
      </c>
      <c r="D1285">
        <f t="shared" si="60"/>
        <v>3.1828840493140439E-4</v>
      </c>
      <c r="E1285">
        <f t="shared" si="61"/>
        <v>2.673622601423797E-2</v>
      </c>
      <c r="F1285">
        <f t="shared" si="62"/>
        <v>1.9651017806236097E-4</v>
      </c>
    </row>
    <row r="1286" spans="1:6" x14ac:dyDescent="0.25">
      <c r="A1286">
        <v>647680</v>
      </c>
      <c r="B1286">
        <v>84</v>
      </c>
      <c r="C1286">
        <v>0.24898836987965761</v>
      </c>
      <c r="D1286">
        <f t="shared" si="60"/>
        <v>1.3430315723411205E-4</v>
      </c>
      <c r="E1286">
        <f t="shared" si="61"/>
        <v>1.1281465207665412E-2</v>
      </c>
      <c r="F1286">
        <f t="shared" si="62"/>
        <v>3.3439924189412902E-5</v>
      </c>
    </row>
    <row r="1287" spans="1:6" x14ac:dyDescent="0.25">
      <c r="A1287">
        <v>568571</v>
      </c>
      <c r="B1287">
        <v>84</v>
      </c>
      <c r="C1287">
        <v>-0.54145652994716964</v>
      </c>
      <c r="D1287">
        <f t="shared" si="60"/>
        <v>1.1789908660411982E-4</v>
      </c>
      <c r="E1287">
        <f t="shared" si="61"/>
        <v>9.9035232747460653E-3</v>
      </c>
      <c r="F1287">
        <f t="shared" si="62"/>
        <v>-6.3837230316607547E-5</v>
      </c>
    </row>
    <row r="1288" spans="1:6" x14ac:dyDescent="0.25">
      <c r="A1288">
        <v>533231</v>
      </c>
      <c r="B1288">
        <v>84</v>
      </c>
      <c r="C1288">
        <v>0.24898836987965761</v>
      </c>
      <c r="D1288">
        <f t="shared" si="60"/>
        <v>1.1057097152158907E-4</v>
      </c>
      <c r="E1288">
        <f t="shared" si="61"/>
        <v>9.2879616078134809E-3</v>
      </c>
      <c r="F1288">
        <f t="shared" si="62"/>
        <v>2.7530885955170506E-5</v>
      </c>
    </row>
    <row r="1289" spans="1:6" x14ac:dyDescent="0.25">
      <c r="A1289">
        <v>720258</v>
      </c>
      <c r="B1289">
        <v>84</v>
      </c>
      <c r="C1289">
        <v>0.55482592724207902</v>
      </c>
      <c r="D1289">
        <f t="shared" si="60"/>
        <v>1.4935295736031231E-4</v>
      </c>
      <c r="E1289">
        <f t="shared" si="61"/>
        <v>1.2545648418266234E-2</v>
      </c>
      <c r="F1289">
        <f t="shared" si="62"/>
        <v>8.2864893053781965E-5</v>
      </c>
    </row>
    <row r="1290" spans="1:6" x14ac:dyDescent="0.25">
      <c r="A1290">
        <v>930817</v>
      </c>
      <c r="B1290">
        <v>84</v>
      </c>
      <c r="C1290">
        <v>1.395133474628558</v>
      </c>
      <c r="D1290">
        <f t="shared" si="60"/>
        <v>1.9301454716400766E-4</v>
      </c>
      <c r="E1290">
        <f t="shared" si="61"/>
        <v>1.6213221961776644E-2</v>
      </c>
      <c r="F1290">
        <f t="shared" si="62"/>
        <v>2.6928105583877968E-4</v>
      </c>
    </row>
    <row r="1291" spans="1:6" x14ac:dyDescent="0.25">
      <c r="A1291">
        <v>936597</v>
      </c>
      <c r="B1291">
        <v>84</v>
      </c>
      <c r="C1291">
        <v>0.96038877972380288</v>
      </c>
      <c r="D1291">
        <f t="shared" si="60"/>
        <v>1.9421309003828688E-4</v>
      </c>
      <c r="E1291">
        <f t="shared" si="61"/>
        <v>1.6313899563216099E-2</v>
      </c>
      <c r="F1291">
        <f t="shared" si="62"/>
        <v>1.8652007254825939E-4</v>
      </c>
    </row>
    <row r="1292" spans="1:6" x14ac:dyDescent="0.25">
      <c r="A1292">
        <v>1092996</v>
      </c>
      <c r="B1292">
        <v>24</v>
      </c>
      <c r="C1292">
        <v>-4.4146365390986242</v>
      </c>
      <c r="D1292">
        <f t="shared" si="60"/>
        <v>2.2664404280548349E-4</v>
      </c>
      <c r="E1292">
        <f t="shared" si="61"/>
        <v>5.439457027331604E-3</v>
      </c>
      <c r="F1292">
        <f t="shared" si="62"/>
        <v>-1.0005510727381201E-3</v>
      </c>
    </row>
    <row r="1293" spans="1:6" x14ac:dyDescent="0.25">
      <c r="A1293">
        <v>831743</v>
      </c>
      <c r="B1293">
        <v>84</v>
      </c>
      <c r="C1293">
        <v>0.2094661248883162</v>
      </c>
      <c r="D1293">
        <f t="shared" si="60"/>
        <v>1.7247052696913918E-4</v>
      </c>
      <c r="E1293">
        <f t="shared" si="61"/>
        <v>1.4487524265407691E-2</v>
      </c>
      <c r="F1293">
        <f t="shared" si="62"/>
        <v>3.6126732941671412E-5</v>
      </c>
    </row>
    <row r="1294" spans="1:6" x14ac:dyDescent="0.25">
      <c r="A1294">
        <v>761794</v>
      </c>
      <c r="B1294">
        <v>48</v>
      </c>
      <c r="C1294">
        <v>-0.42288979497314538</v>
      </c>
      <c r="D1294">
        <f t="shared" si="60"/>
        <v>1.5796587722641299E-4</v>
      </c>
      <c r="E1294">
        <f t="shared" si="61"/>
        <v>7.5823621068678241E-3</v>
      </c>
      <c r="F1294">
        <f t="shared" si="62"/>
        <v>-6.6802157433030847E-5</v>
      </c>
    </row>
    <row r="1295" spans="1:6" x14ac:dyDescent="0.25">
      <c r="A1295">
        <v>846139</v>
      </c>
      <c r="B1295">
        <v>72</v>
      </c>
      <c r="C1295">
        <v>0.4070773498450232</v>
      </c>
      <c r="D1295">
        <f t="shared" si="60"/>
        <v>1.7545568669545815E-4</v>
      </c>
      <c r="E1295">
        <f t="shared" si="61"/>
        <v>1.2632809442072988E-2</v>
      </c>
      <c r="F1295">
        <f t="shared" si="62"/>
        <v>7.1424035955225802E-5</v>
      </c>
    </row>
    <row r="1296" spans="1:6" x14ac:dyDescent="0.25">
      <c r="A1296">
        <v>635084</v>
      </c>
      <c r="B1296">
        <v>72</v>
      </c>
      <c r="C1296">
        <v>-0.38336754998180411</v>
      </c>
      <c r="D1296">
        <f t="shared" si="60"/>
        <v>1.3169124615376238E-4</v>
      </c>
      <c r="E1296">
        <f t="shared" si="61"/>
        <v>9.4817697230708924E-3</v>
      </c>
      <c r="F1296">
        <f t="shared" si="62"/>
        <v>-5.0486150392018565E-5</v>
      </c>
    </row>
    <row r="1297" spans="1:6" x14ac:dyDescent="0.25">
      <c r="A1297">
        <v>3494898</v>
      </c>
      <c r="B1297">
        <v>84</v>
      </c>
      <c r="C1297">
        <v>0.13042163490563341</v>
      </c>
      <c r="D1297">
        <f t="shared" si="60"/>
        <v>7.2470330350046905E-4</v>
      </c>
      <c r="E1297">
        <f t="shared" si="61"/>
        <v>6.0875077494039399E-2</v>
      </c>
      <c r="F1297">
        <f t="shared" si="62"/>
        <v>9.4516989664044618E-5</v>
      </c>
    </row>
    <row r="1298" spans="1:6" x14ac:dyDescent="0.25">
      <c r="A1298">
        <v>477668</v>
      </c>
      <c r="B1298">
        <v>84</v>
      </c>
      <c r="C1298">
        <v>-8.7418260704991563E-2</v>
      </c>
      <c r="D1298">
        <f t="shared" si="60"/>
        <v>9.9049407901593124E-5</v>
      </c>
      <c r="E1298">
        <f t="shared" si="61"/>
        <v>8.3201502637338231E-3</v>
      </c>
      <c r="F1298">
        <f t="shared" si="62"/>
        <v>-8.6587269626165188E-6</v>
      </c>
    </row>
    <row r="1299" spans="1:6" x14ac:dyDescent="0.25">
      <c r="A1299">
        <v>1010439</v>
      </c>
      <c r="B1299">
        <v>84</v>
      </c>
      <c r="C1299">
        <v>-0.18575632502509701</v>
      </c>
      <c r="D1299">
        <f t="shared" si="60"/>
        <v>2.0952499365810116E-4</v>
      </c>
      <c r="E1299">
        <f t="shared" si="61"/>
        <v>1.7600099467280497E-2</v>
      </c>
      <c r="F1299">
        <f t="shared" si="62"/>
        <v>-3.8920592822835628E-5</v>
      </c>
    </row>
    <row r="1300" spans="1:6" x14ac:dyDescent="0.25">
      <c r="A1300">
        <v>1047195</v>
      </c>
      <c r="B1300">
        <v>60</v>
      </c>
      <c r="C1300">
        <v>-0.62050101992985252</v>
      </c>
      <c r="D1300">
        <f t="shared" si="60"/>
        <v>2.1714673100879444E-4</v>
      </c>
      <c r="E1300">
        <f t="shared" si="61"/>
        <v>1.3028803860527667E-2</v>
      </c>
      <c r="F1300">
        <f t="shared" si="62"/>
        <v>-1.3473976806539027E-4</v>
      </c>
    </row>
    <row r="1301" spans="1:6" x14ac:dyDescent="0.25">
      <c r="A1301">
        <v>665652</v>
      </c>
      <c r="B1301">
        <v>72</v>
      </c>
      <c r="C1301">
        <v>-0.36759619811800931</v>
      </c>
      <c r="D1301">
        <f t="shared" si="60"/>
        <v>1.3802983760375674E-4</v>
      </c>
      <c r="E1301">
        <f t="shared" si="61"/>
        <v>9.9381483074704857E-3</v>
      </c>
      <c r="F1301">
        <f t="shared" si="62"/>
        <v>-5.0739243529987215E-5</v>
      </c>
    </row>
    <row r="1302" spans="1:6" x14ac:dyDescent="0.25">
      <c r="A1302">
        <v>888698</v>
      </c>
      <c r="B1302">
        <v>84</v>
      </c>
      <c r="C1302">
        <v>0.76277755476709586</v>
      </c>
      <c r="D1302">
        <f t="shared" si="60"/>
        <v>1.8428073620868472E-4</v>
      </c>
      <c r="E1302">
        <f t="shared" si="61"/>
        <v>1.5479581841529515E-2</v>
      </c>
      <c r="F1302">
        <f t="shared" si="62"/>
        <v>1.4056520935594075E-4</v>
      </c>
    </row>
    <row r="1303" spans="1:6" x14ac:dyDescent="0.25">
      <c r="A1303">
        <v>980949</v>
      </c>
      <c r="B1303">
        <v>84</v>
      </c>
      <c r="C1303">
        <v>-0.16928872297171971</v>
      </c>
      <c r="D1303">
        <f t="shared" si="60"/>
        <v>2.0340993667497065E-4</v>
      </c>
      <c r="E1303">
        <f t="shared" si="61"/>
        <v>1.7086434680697534E-2</v>
      </c>
      <c r="F1303">
        <f t="shared" si="62"/>
        <v>-3.4435008419464153E-5</v>
      </c>
    </row>
    <row r="1304" spans="1:6" x14ac:dyDescent="0.25">
      <c r="A1304">
        <v>941949</v>
      </c>
      <c r="B1304">
        <v>84</v>
      </c>
      <c r="C1304">
        <v>0.52564408481904745</v>
      </c>
      <c r="D1304">
        <f t="shared" si="60"/>
        <v>1.9532288267896898E-4</v>
      </c>
      <c r="E1304">
        <f t="shared" si="61"/>
        <v>1.6407122145033395E-2</v>
      </c>
      <c r="F1304">
        <f t="shared" si="62"/>
        <v>1.0267031791000482E-4</v>
      </c>
    </row>
    <row r="1305" spans="1:6" x14ac:dyDescent="0.25">
      <c r="A1305">
        <v>2298299</v>
      </c>
      <c r="B1305">
        <v>84</v>
      </c>
      <c r="C1305">
        <v>-0.1816371190408744</v>
      </c>
      <c r="D1305">
        <f t="shared" si="60"/>
        <v>4.7657610543478648E-4</v>
      </c>
      <c r="E1305">
        <f t="shared" si="61"/>
        <v>4.0032392856522062E-2</v>
      </c>
      <c r="F1305">
        <f t="shared" si="62"/>
        <v>-8.6563910794894627E-5</v>
      </c>
    </row>
    <row r="1306" spans="1:6" x14ac:dyDescent="0.25">
      <c r="A1306">
        <v>482801</v>
      </c>
      <c r="B1306">
        <v>84</v>
      </c>
      <c r="C1306">
        <v>0.21661115394907601</v>
      </c>
      <c r="D1306">
        <f t="shared" si="60"/>
        <v>1.0011378862368228E-4</v>
      </c>
      <c r="E1306">
        <f t="shared" si="61"/>
        <v>8.4095582443893119E-3</v>
      </c>
      <c r="F1306">
        <f t="shared" si="62"/>
        <v>2.1685763279989696E-5</v>
      </c>
    </row>
    <row r="1307" spans="1:6" x14ac:dyDescent="0.25">
      <c r="A1307">
        <v>774714</v>
      </c>
      <c r="B1307">
        <v>84</v>
      </c>
      <c r="C1307">
        <v>0.56516632981038883</v>
      </c>
      <c r="D1307">
        <f t="shared" si="60"/>
        <v>1.6064497306303714E-4</v>
      </c>
      <c r="E1307">
        <f t="shared" si="61"/>
        <v>1.349417773729512E-2</v>
      </c>
      <c r="F1307">
        <f t="shared" si="62"/>
        <v>9.0791129828525486E-5</v>
      </c>
    </row>
    <row r="1308" spans="1:6" x14ac:dyDescent="0.25">
      <c r="A1308">
        <v>858591</v>
      </c>
      <c r="B1308">
        <v>72</v>
      </c>
      <c r="C1308">
        <v>9.6233509709548706E-2</v>
      </c>
      <c r="D1308">
        <f t="shared" si="60"/>
        <v>1.7803773788413029E-4</v>
      </c>
      <c r="E1308">
        <f t="shared" si="61"/>
        <v>1.2818717127657381E-2</v>
      </c>
      <c r="F1308">
        <f t="shared" si="62"/>
        <v>1.7133196377338541E-5</v>
      </c>
    </row>
    <row r="1309" spans="1:6" x14ac:dyDescent="0.25">
      <c r="A1309">
        <v>332450</v>
      </c>
      <c r="B1309">
        <v>84</v>
      </c>
      <c r="C1309">
        <v>-1.2131011183320739</v>
      </c>
      <c r="D1309">
        <f t="shared" si="60"/>
        <v>6.8936951306942555E-5</v>
      </c>
      <c r="E1309">
        <f t="shared" si="61"/>
        <v>5.7907039097831745E-3</v>
      </c>
      <c r="F1309">
        <f t="shared" si="62"/>
        <v>-8.3627492724855739E-5</v>
      </c>
    </row>
    <row r="1310" spans="1:6" x14ac:dyDescent="0.25">
      <c r="A1310">
        <v>894761</v>
      </c>
      <c r="B1310">
        <v>84</v>
      </c>
      <c r="C1310">
        <v>0.44659959483636458</v>
      </c>
      <c r="D1310">
        <f t="shared" si="60"/>
        <v>1.8553796206452467E-4</v>
      </c>
      <c r="E1310">
        <f t="shared" si="61"/>
        <v>1.5585188813420072E-2</v>
      </c>
      <c r="F1310">
        <f t="shared" si="62"/>
        <v>8.2861178684781494E-5</v>
      </c>
    </row>
    <row r="1311" spans="1:6" x14ac:dyDescent="0.25">
      <c r="A1311">
        <v>890577</v>
      </c>
      <c r="B1311">
        <v>84</v>
      </c>
      <c r="C1311">
        <v>-0.22527857001643839</v>
      </c>
      <c r="D1311">
        <f t="shared" si="60"/>
        <v>1.8467036632300489E-4</v>
      </c>
      <c r="E1311">
        <f t="shared" si="61"/>
        <v>1.5512310771132411E-2</v>
      </c>
      <c r="F1311">
        <f t="shared" si="62"/>
        <v>-4.1602276049658385E-5</v>
      </c>
    </row>
    <row r="1312" spans="1:6" x14ac:dyDescent="0.25">
      <c r="A1312">
        <v>940185</v>
      </c>
      <c r="B1312">
        <v>72</v>
      </c>
      <c r="C1312">
        <v>0.15719665165318239</v>
      </c>
      <c r="D1312">
        <f t="shared" si="60"/>
        <v>1.9495709900591905E-4</v>
      </c>
      <c r="E1312">
        <f t="shared" si="61"/>
        <v>1.4036911128426172E-2</v>
      </c>
      <c r="F1312">
        <f t="shared" si="62"/>
        <v>3.0646603179748449E-5</v>
      </c>
    </row>
    <row r="1313" spans="1:6" x14ac:dyDescent="0.25">
      <c r="A1313">
        <v>449596</v>
      </c>
      <c r="B1313">
        <v>72</v>
      </c>
      <c r="C1313">
        <v>-6.7189590051072792E-2</v>
      </c>
      <c r="D1313">
        <f t="shared" si="60"/>
        <v>9.3228387907342894E-5</v>
      </c>
      <c r="E1313">
        <f t="shared" si="61"/>
        <v>6.712443929328688E-3</v>
      </c>
      <c r="F1313">
        <f t="shared" si="62"/>
        <v>-6.2639771646167614E-6</v>
      </c>
    </row>
    <row r="1314" spans="1:6" x14ac:dyDescent="0.25">
      <c r="A1314">
        <v>770234</v>
      </c>
      <c r="B1314">
        <v>72</v>
      </c>
      <c r="C1314">
        <v>1.118477759689168</v>
      </c>
      <c r="D1314">
        <f t="shared" si="60"/>
        <v>1.597159986552913E-4</v>
      </c>
      <c r="E1314">
        <f t="shared" si="61"/>
        <v>1.1499551903180973E-2</v>
      </c>
      <c r="F1314">
        <f t="shared" si="62"/>
        <v>1.7863879236248837E-4</v>
      </c>
    </row>
    <row r="1315" spans="1:6" x14ac:dyDescent="0.25">
      <c r="A1315">
        <v>778305</v>
      </c>
      <c r="B1315">
        <v>84</v>
      </c>
      <c r="C1315">
        <v>1.1975222496718509</v>
      </c>
      <c r="D1315">
        <f t="shared" si="60"/>
        <v>1.6138960411174591E-4</v>
      </c>
      <c r="E1315">
        <f t="shared" si="61"/>
        <v>1.3556726745386657E-2</v>
      </c>
      <c r="F1315">
        <f t="shared" si="62"/>
        <v>1.9326764178954737E-4</v>
      </c>
    </row>
    <row r="1316" spans="1:6" x14ac:dyDescent="0.25">
      <c r="A1316">
        <v>542576</v>
      </c>
      <c r="B1316">
        <v>84</v>
      </c>
      <c r="C1316">
        <v>-1.2972415670616959</v>
      </c>
      <c r="D1316">
        <f t="shared" si="60"/>
        <v>1.1250875407524639E-4</v>
      </c>
      <c r="E1316">
        <f t="shared" si="61"/>
        <v>9.4507353423206961E-3</v>
      </c>
      <c r="F1316">
        <f t="shared" si="62"/>
        <v>-1.4595103244473159E-4</v>
      </c>
    </row>
    <row r="1317" spans="1:6" x14ac:dyDescent="0.25">
      <c r="A1317">
        <v>1121972</v>
      </c>
      <c r="B1317">
        <v>72</v>
      </c>
      <c r="C1317">
        <v>0.45416023982545323</v>
      </c>
      <c r="D1317">
        <f t="shared" si="60"/>
        <v>2.3265251656415386E-4</v>
      </c>
      <c r="E1317">
        <f t="shared" si="61"/>
        <v>1.6750981192619079E-2</v>
      </c>
      <c r="F1317">
        <f t="shared" si="62"/>
        <v>1.0566152271877135E-4</v>
      </c>
    </row>
    <row r="1318" spans="1:6" x14ac:dyDescent="0.25">
      <c r="A1318">
        <v>987754</v>
      </c>
      <c r="B1318">
        <v>84</v>
      </c>
      <c r="C1318">
        <v>-0.18575632502509701</v>
      </c>
      <c r="D1318">
        <f t="shared" si="60"/>
        <v>2.0482102391709351E-4</v>
      </c>
      <c r="E1318">
        <f t="shared" si="61"/>
        <v>1.7204966009035854E-2</v>
      </c>
      <c r="F1318">
        <f t="shared" si="62"/>
        <v>-3.8046800690716788E-5</v>
      </c>
    </row>
    <row r="1319" spans="1:6" x14ac:dyDescent="0.25">
      <c r="A1319">
        <v>704682</v>
      </c>
      <c r="B1319">
        <v>84</v>
      </c>
      <c r="C1319">
        <v>1.185489993161002E-2</v>
      </c>
      <c r="D1319">
        <f t="shared" si="60"/>
        <v>1.4612311241052456E-4</v>
      </c>
      <c r="E1319">
        <f t="shared" si="61"/>
        <v>1.2274341442484063E-2</v>
      </c>
      <c r="F1319">
        <f t="shared" si="62"/>
        <v>1.7322748753221708E-6</v>
      </c>
    </row>
    <row r="1320" spans="1:6" x14ac:dyDescent="0.25">
      <c r="A1320">
        <v>1423213</v>
      </c>
      <c r="B1320">
        <v>48</v>
      </c>
      <c r="C1320">
        <v>0.4070773498450232</v>
      </c>
      <c r="D1320">
        <f t="shared" si="60"/>
        <v>2.9511795843106521E-4</v>
      </c>
      <c r="E1320">
        <f t="shared" si="61"/>
        <v>1.416566200469113E-2</v>
      </c>
      <c r="F1320">
        <f t="shared" si="62"/>
        <v>1.2013583640979174E-4</v>
      </c>
    </row>
    <row r="1321" spans="1:6" x14ac:dyDescent="0.25">
      <c r="A1321">
        <v>722300</v>
      </c>
      <c r="B1321">
        <v>84</v>
      </c>
      <c r="C1321">
        <v>-0.69954550991253528</v>
      </c>
      <c r="D1321">
        <f t="shared" si="60"/>
        <v>1.4977638721312862E-4</v>
      </c>
      <c r="E1321">
        <f t="shared" si="61"/>
        <v>1.2581216525902805E-2</v>
      </c>
      <c r="F1321">
        <f t="shared" si="62"/>
        <v>-1.0477539916586539E-4</v>
      </c>
    </row>
    <row r="1322" spans="1:6" x14ac:dyDescent="0.25">
      <c r="A1322">
        <v>848670</v>
      </c>
      <c r="B1322">
        <v>72</v>
      </c>
      <c r="C1322">
        <v>0.84182204474977862</v>
      </c>
      <c r="D1322">
        <f t="shared" si="60"/>
        <v>1.7598051576376279E-4</v>
      </c>
      <c r="E1322">
        <f t="shared" si="61"/>
        <v>1.267059713499092E-2</v>
      </c>
      <c r="F1322">
        <f t="shared" si="62"/>
        <v>1.4814427761637144E-4</v>
      </c>
    </row>
    <row r="1323" spans="1:6" x14ac:dyDescent="0.25">
      <c r="A1323">
        <v>593903</v>
      </c>
      <c r="B1323">
        <v>72</v>
      </c>
      <c r="C1323">
        <v>-0.54145652994716964</v>
      </c>
      <c r="D1323">
        <f t="shared" si="60"/>
        <v>1.2315193921506122E-4</v>
      </c>
      <c r="E1323">
        <f t="shared" si="61"/>
        <v>8.8669396234844072E-3</v>
      </c>
      <c r="F1323">
        <f t="shared" si="62"/>
        <v>-6.6681421663651811E-5</v>
      </c>
    </row>
    <row r="1324" spans="1:6" x14ac:dyDescent="0.25">
      <c r="A1324">
        <v>474825</v>
      </c>
      <c r="B1324">
        <v>72</v>
      </c>
      <c r="C1324">
        <v>-0.22527857001643839</v>
      </c>
      <c r="D1324">
        <f t="shared" si="60"/>
        <v>9.8459882401320497E-5</v>
      </c>
      <c r="E1324">
        <f t="shared" si="61"/>
        <v>7.0891115328950757E-3</v>
      </c>
      <c r="F1324">
        <f t="shared" si="62"/>
        <v>-2.2180901511356171E-5</v>
      </c>
    </row>
    <row r="1325" spans="1:6" x14ac:dyDescent="0.25">
      <c r="A1325">
        <v>691677</v>
      </c>
      <c r="B1325">
        <v>72</v>
      </c>
      <c r="C1325">
        <v>-1.0552457148346079</v>
      </c>
      <c r="D1325">
        <f t="shared" si="60"/>
        <v>1.4342639094339633E-4</v>
      </c>
      <c r="E1325">
        <f t="shared" si="61"/>
        <v>1.0326700147924535E-2</v>
      </c>
      <c r="F1325">
        <f t="shared" si="62"/>
        <v>-1.5135008443721221E-4</v>
      </c>
    </row>
    <row r="1326" spans="1:6" x14ac:dyDescent="0.25">
      <c r="A1326">
        <v>1031047</v>
      </c>
      <c r="B1326">
        <v>84</v>
      </c>
      <c r="C1326">
        <v>0.48612183982770601</v>
      </c>
      <c r="D1326">
        <f t="shared" si="60"/>
        <v>2.1379827593373199E-4</v>
      </c>
      <c r="E1326">
        <f t="shared" si="61"/>
        <v>1.7959055178433488E-2</v>
      </c>
      <c r="F1326">
        <f t="shared" si="62"/>
        <v>1.0393201124889736E-4</v>
      </c>
    </row>
    <row r="1327" spans="1:6" x14ac:dyDescent="0.25">
      <c r="A1327">
        <v>896315</v>
      </c>
      <c r="B1327">
        <v>84</v>
      </c>
      <c r="C1327">
        <v>0.99991102471514426</v>
      </c>
      <c r="D1327">
        <f t="shared" si="60"/>
        <v>1.8586020006221152E-4</v>
      </c>
      <c r="E1327">
        <f t="shared" si="61"/>
        <v>1.5612256805225768E-2</v>
      </c>
      <c r="F1327">
        <f t="shared" si="62"/>
        <v>1.8584366309796764E-4</v>
      </c>
    </row>
    <row r="1328" spans="1:6" x14ac:dyDescent="0.25">
      <c r="A1328">
        <v>912783</v>
      </c>
      <c r="B1328">
        <v>84</v>
      </c>
      <c r="C1328">
        <v>0.2094661248883162</v>
      </c>
      <c r="D1328">
        <f t="shared" si="60"/>
        <v>1.8927501045211295E-4</v>
      </c>
      <c r="E1328">
        <f t="shared" si="61"/>
        <v>1.5899100877977489E-2</v>
      </c>
      <c r="F1328">
        <f t="shared" si="62"/>
        <v>3.9646702977599647E-5</v>
      </c>
    </row>
    <row r="1329" spans="1:6" x14ac:dyDescent="0.25">
      <c r="A1329">
        <v>719192</v>
      </c>
      <c r="B1329">
        <v>84</v>
      </c>
      <c r="C1329">
        <v>0.48612183982770601</v>
      </c>
      <c r="D1329">
        <f t="shared" si="60"/>
        <v>1.4913191121775494E-4</v>
      </c>
      <c r="E1329">
        <f t="shared" si="61"/>
        <v>1.2527080542291416E-2</v>
      </c>
      <c r="F1329">
        <f t="shared" si="62"/>
        <v>7.2496279058197142E-5</v>
      </c>
    </row>
    <row r="1330" spans="1:6" x14ac:dyDescent="0.25">
      <c r="A1330">
        <v>832463</v>
      </c>
      <c r="B1330">
        <v>84</v>
      </c>
      <c r="C1330">
        <v>0.28851061487099899</v>
      </c>
      <c r="D1330">
        <f t="shared" si="60"/>
        <v>1.7261982642752691E-4</v>
      </c>
      <c r="E1330">
        <f t="shared" si="61"/>
        <v>1.4500065419912261E-2</v>
      </c>
      <c r="F1330">
        <f t="shared" si="62"/>
        <v>4.9802652261530908E-5</v>
      </c>
    </row>
    <row r="1331" spans="1:6" x14ac:dyDescent="0.25">
      <c r="A1331">
        <v>677155</v>
      </c>
      <c r="B1331">
        <v>60</v>
      </c>
      <c r="C1331">
        <v>0.84182204474977862</v>
      </c>
      <c r="D1331">
        <f t="shared" si="60"/>
        <v>1.4041510381185949E-4</v>
      </c>
      <c r="E1331">
        <f t="shared" si="61"/>
        <v>8.4249062287115699E-3</v>
      </c>
      <c r="F1331">
        <f t="shared" si="62"/>
        <v>1.1820452980465199E-4</v>
      </c>
    </row>
    <row r="1332" spans="1:6" x14ac:dyDescent="0.25">
      <c r="A1332">
        <v>504011</v>
      </c>
      <c r="B1332">
        <v>72</v>
      </c>
      <c r="C1332">
        <v>-0.50193428495582826</v>
      </c>
      <c r="D1332">
        <f t="shared" si="60"/>
        <v>1.0451190183535396E-4</v>
      </c>
      <c r="E1332">
        <f t="shared" si="61"/>
        <v>7.5248569321454848E-3</v>
      </c>
      <c r="F1332">
        <f t="shared" si="62"/>
        <v>-5.2458106717102106E-5</v>
      </c>
    </row>
    <row r="1333" spans="1:6" x14ac:dyDescent="0.25">
      <c r="A1333">
        <v>681612</v>
      </c>
      <c r="B1333">
        <v>84</v>
      </c>
      <c r="C1333">
        <v>0.2245414900178134</v>
      </c>
      <c r="D1333">
        <f t="shared" si="60"/>
        <v>1.4133930893135127E-4</v>
      </c>
      <c r="E1333">
        <f t="shared" si="61"/>
        <v>1.1872501950233507E-2</v>
      </c>
      <c r="F1333">
        <f t="shared" si="62"/>
        <v>3.1736539025533656E-5</v>
      </c>
    </row>
    <row r="1334" spans="1:6" x14ac:dyDescent="0.25">
      <c r="A1334">
        <v>1092844</v>
      </c>
      <c r="B1334">
        <v>84</v>
      </c>
      <c r="C1334">
        <v>-0.42288979497314538</v>
      </c>
      <c r="D1334">
        <f t="shared" si="60"/>
        <v>2.2661252403093497E-4</v>
      </c>
      <c r="E1334">
        <f t="shared" si="61"/>
        <v>1.9035452018598537E-2</v>
      </c>
      <c r="F1334">
        <f t="shared" si="62"/>
        <v>-9.5832123825789073E-5</v>
      </c>
    </row>
    <row r="1335" spans="1:6" x14ac:dyDescent="0.25">
      <c r="A1335">
        <v>1347121</v>
      </c>
      <c r="B1335">
        <v>36</v>
      </c>
      <c r="C1335">
        <v>-0.2648008150077798</v>
      </c>
      <c r="D1335">
        <f t="shared" si="60"/>
        <v>2.7933949400378935E-4</v>
      </c>
      <c r="E1335">
        <f t="shared" si="61"/>
        <v>1.0056221784136416E-2</v>
      </c>
      <c r="F1335">
        <f t="shared" si="62"/>
        <v>-7.3969325676064238E-5</v>
      </c>
    </row>
    <row r="1336" spans="1:6" x14ac:dyDescent="0.25">
      <c r="A1336">
        <v>1477538</v>
      </c>
      <c r="B1336">
        <v>84</v>
      </c>
      <c r="C1336">
        <v>0.56516632981038883</v>
      </c>
      <c r="D1336">
        <f t="shared" si="60"/>
        <v>3.0638280992677783E-4</v>
      </c>
      <c r="E1336">
        <f t="shared" si="61"/>
        <v>2.573615603384934E-2</v>
      </c>
      <c r="F1336">
        <f t="shared" si="62"/>
        <v>1.7315724820331099E-4</v>
      </c>
    </row>
    <row r="1337" spans="1:6" x14ac:dyDescent="0.25">
      <c r="A1337">
        <v>683736</v>
      </c>
      <c r="B1337">
        <v>72</v>
      </c>
      <c r="C1337">
        <v>0.13042163490563341</v>
      </c>
      <c r="D1337">
        <f t="shared" si="60"/>
        <v>1.4177974233359504E-4</v>
      </c>
      <c r="E1337">
        <f t="shared" si="61"/>
        <v>1.0208141448018843E-2</v>
      </c>
      <c r="F1337">
        <f t="shared" si="62"/>
        <v>1.8491145791646909E-5</v>
      </c>
    </row>
    <row r="1338" spans="1:6" x14ac:dyDescent="0.25">
      <c r="A1338">
        <v>675894</v>
      </c>
      <c r="B1338">
        <v>84</v>
      </c>
      <c r="C1338">
        <v>-0.25786446340057501</v>
      </c>
      <c r="D1338">
        <f t="shared" si="60"/>
        <v>1.4015362239932209E-4</v>
      </c>
      <c r="E1338">
        <f t="shared" si="61"/>
        <v>1.1772904281543055E-2</v>
      </c>
      <c r="F1338">
        <f t="shared" si="62"/>
        <v>-3.6140638633648002E-5</v>
      </c>
    </row>
    <row r="1339" spans="1:6" x14ac:dyDescent="0.25">
      <c r="A1339">
        <v>767283</v>
      </c>
      <c r="B1339">
        <v>84</v>
      </c>
      <c r="C1339">
        <v>0.13042163490563341</v>
      </c>
      <c r="D1339">
        <f t="shared" si="60"/>
        <v>1.5910407823626051E-4</v>
      </c>
      <c r="E1339">
        <f t="shared" si="61"/>
        <v>1.3364742571845884E-2</v>
      </c>
      <c r="F1339">
        <f t="shared" si="62"/>
        <v>2.0750614003726903E-5</v>
      </c>
    </row>
    <row r="1340" spans="1:6" x14ac:dyDescent="0.25">
      <c r="A1340">
        <v>855516</v>
      </c>
      <c r="B1340">
        <v>84</v>
      </c>
      <c r="C1340">
        <v>0.1598044479444462</v>
      </c>
      <c r="D1340">
        <f t="shared" si="60"/>
        <v>1.774001047805994E-4</v>
      </c>
      <c r="E1340">
        <f t="shared" si="61"/>
        <v>1.490160880157035E-2</v>
      </c>
      <c r="F1340">
        <f t="shared" si="62"/>
        <v>2.83493258097506E-5</v>
      </c>
    </row>
    <row r="1341" spans="1:6" x14ac:dyDescent="0.25">
      <c r="A1341">
        <v>681014</v>
      </c>
      <c r="B1341">
        <v>84</v>
      </c>
      <c r="C1341">
        <v>0.53129932285485804</v>
      </c>
      <c r="D1341">
        <f t="shared" si="60"/>
        <v>1.4121530743674591E-4</v>
      </c>
      <c r="E1341">
        <f t="shared" si="61"/>
        <v>1.1862085824686657E-2</v>
      </c>
      <c r="F1341">
        <f t="shared" si="62"/>
        <v>7.5027597217883706E-5</v>
      </c>
    </row>
    <row r="1342" spans="1:6" x14ac:dyDescent="0.25">
      <c r="A1342">
        <v>977161</v>
      </c>
      <c r="B1342">
        <v>84</v>
      </c>
      <c r="C1342">
        <v>-8.4616647324290459E-2</v>
      </c>
      <c r="D1342">
        <f t="shared" si="60"/>
        <v>2.0262445563556413E-4</v>
      </c>
      <c r="E1342">
        <f t="shared" si="61"/>
        <v>1.7020454273387386E-2</v>
      </c>
      <c r="F1342">
        <f t="shared" si="62"/>
        <v>-1.7145402101790869E-5</v>
      </c>
    </row>
    <row r="1343" spans="1:6" x14ac:dyDescent="0.25">
      <c r="A1343">
        <v>1068072</v>
      </c>
      <c r="B1343">
        <v>84</v>
      </c>
      <c r="C1343">
        <v>0.88134428974112011</v>
      </c>
      <c r="D1343">
        <f t="shared" si="60"/>
        <v>2.2147579322096179E-4</v>
      </c>
      <c r="E1343">
        <f t="shared" si="61"/>
        <v>1.8603966630560791E-2</v>
      </c>
      <c r="F1343">
        <f t="shared" si="62"/>
        <v>1.9519642567117975E-4</v>
      </c>
    </row>
    <row r="1344" spans="1:6" x14ac:dyDescent="0.25">
      <c r="A1344">
        <v>1256393</v>
      </c>
      <c r="B1344">
        <v>84</v>
      </c>
      <c r="C1344">
        <v>-0.38336754998180411</v>
      </c>
      <c r="D1344">
        <f t="shared" si="60"/>
        <v>2.6052610336406521E-4</v>
      </c>
      <c r="E1344">
        <f t="shared" si="61"/>
        <v>2.1884192682581478E-2</v>
      </c>
      <c r="F1344">
        <f t="shared" si="62"/>
        <v>-9.9877253952987931E-5</v>
      </c>
    </row>
    <row r="1345" spans="1:6" x14ac:dyDescent="0.25">
      <c r="A1345">
        <v>728047</v>
      </c>
      <c r="B1345">
        <v>84</v>
      </c>
      <c r="C1345">
        <v>-0.39859705186676803</v>
      </c>
      <c r="D1345">
        <f t="shared" si="60"/>
        <v>1.5096808719556505E-4</v>
      </c>
      <c r="E1345">
        <f t="shared" si="61"/>
        <v>1.2681319324427464E-2</v>
      </c>
      <c r="F1345">
        <f t="shared" si="62"/>
        <v>-6.0175434482117404E-5</v>
      </c>
    </row>
    <row r="1346" spans="1:6" x14ac:dyDescent="0.25">
      <c r="A1346">
        <v>894351</v>
      </c>
      <c r="B1346">
        <v>84</v>
      </c>
      <c r="C1346">
        <v>0.64244496588685862</v>
      </c>
      <c r="D1346">
        <f t="shared" si="60"/>
        <v>1.8545294431738721E-4</v>
      </c>
      <c r="E1346">
        <f t="shared" si="61"/>
        <v>1.5578047322660526E-2</v>
      </c>
      <c r="F1346">
        <f t="shared" si="62"/>
        <v>1.1914331048560132E-4</v>
      </c>
    </row>
    <row r="1347" spans="1:6" x14ac:dyDescent="0.25">
      <c r="A1347">
        <v>831909</v>
      </c>
      <c r="B1347">
        <v>84</v>
      </c>
      <c r="C1347">
        <v>-0.22527857001643839</v>
      </c>
      <c r="D1347">
        <f t="shared" ref="D1347:D1410" si="63">A1347/SUM($A$2:$A$5739)</f>
        <v>1.725049487887119E-4</v>
      </c>
      <c r="E1347">
        <f t="shared" ref="E1347:E1410" si="64">B1347*D1347</f>
        <v>1.44904156982518E-2</v>
      </c>
      <c r="F1347">
        <f t="shared" ref="F1347:F1410" si="65">C1347*D1347</f>
        <v>-3.8861668183879957E-5</v>
      </c>
    </row>
    <row r="1348" spans="1:6" x14ac:dyDescent="0.25">
      <c r="A1348">
        <v>1477346</v>
      </c>
      <c r="B1348">
        <v>72</v>
      </c>
      <c r="C1348">
        <v>0.32803285986234038</v>
      </c>
      <c r="D1348">
        <f t="shared" si="63"/>
        <v>3.0634299673787445E-4</v>
      </c>
      <c r="E1348">
        <f t="shared" si="64"/>
        <v>2.2056695765126959E-2</v>
      </c>
      <c r="F1348">
        <f t="shared" si="65"/>
        <v>1.0049056931872456E-4</v>
      </c>
    </row>
    <row r="1349" spans="1:6" x14ac:dyDescent="0.25">
      <c r="A1349">
        <v>2879159</v>
      </c>
      <c r="B1349">
        <v>72</v>
      </c>
      <c r="C1349">
        <v>0.60468857480173022</v>
      </c>
      <c r="D1349">
        <f t="shared" si="63"/>
        <v>5.9702344348908228E-4</v>
      </c>
      <c r="E1349">
        <f t="shared" si="64"/>
        <v>4.2985687931213927E-2</v>
      </c>
      <c r="F1349">
        <f t="shared" si="65"/>
        <v>3.6101325516663449E-4</v>
      </c>
    </row>
    <row r="1350" spans="1:6" x14ac:dyDescent="0.25">
      <c r="A1350">
        <v>863397</v>
      </c>
      <c r="B1350">
        <v>36</v>
      </c>
      <c r="C1350">
        <v>-1.41094591975668</v>
      </c>
      <c r="D1350">
        <f t="shared" si="63"/>
        <v>1.7903431176886835E-4</v>
      </c>
      <c r="E1350">
        <f t="shared" si="64"/>
        <v>6.4452352236792606E-3</v>
      </c>
      <c r="F1350">
        <f t="shared" si="65"/>
        <v>-2.5260773168673015E-4</v>
      </c>
    </row>
    <row r="1351" spans="1:6" x14ac:dyDescent="0.25">
      <c r="A1351">
        <v>1771067</v>
      </c>
      <c r="B1351">
        <v>84</v>
      </c>
      <c r="C1351">
        <v>-0.13969192329809441</v>
      </c>
      <c r="D1351">
        <f t="shared" si="63"/>
        <v>3.6724908870606956E-4</v>
      </c>
      <c r="E1351">
        <f t="shared" si="64"/>
        <v>3.0848923451309844E-2</v>
      </c>
      <c r="F1351">
        <f t="shared" si="65"/>
        <v>-5.1301731530823339E-5</v>
      </c>
    </row>
    <row r="1352" spans="1:6" x14ac:dyDescent="0.25">
      <c r="A1352">
        <v>677087</v>
      </c>
      <c r="B1352">
        <v>72</v>
      </c>
      <c r="C1352">
        <v>0.92086653473246149</v>
      </c>
      <c r="D1352">
        <f t="shared" si="63"/>
        <v>1.4040100330745621E-4</v>
      </c>
      <c r="E1352">
        <f t="shared" si="64"/>
        <v>1.0108872238136847E-2</v>
      </c>
      <c r="F1352">
        <f t="shared" si="65"/>
        <v>1.2929058538869808E-4</v>
      </c>
    </row>
    <row r="1353" spans="1:6" x14ac:dyDescent="0.25">
      <c r="A1353">
        <v>882262</v>
      </c>
      <c r="B1353">
        <v>84</v>
      </c>
      <c r="C1353">
        <v>0.43503163133862399</v>
      </c>
      <c r="D1353">
        <f t="shared" si="63"/>
        <v>1.8294616493898556E-4</v>
      </c>
      <c r="E1353">
        <f t="shared" si="64"/>
        <v>1.5367477854874786E-2</v>
      </c>
      <c r="F1353">
        <f t="shared" si="65"/>
        <v>7.9587368580551858E-5</v>
      </c>
    </row>
    <row r="1354" spans="1:6" x14ac:dyDescent="0.25">
      <c r="A1354">
        <v>1056148</v>
      </c>
      <c r="B1354">
        <v>48</v>
      </c>
      <c r="C1354">
        <v>-0.69954550991253528</v>
      </c>
      <c r="D1354">
        <f t="shared" si="63"/>
        <v>2.19003228301774E-4</v>
      </c>
      <c r="E1354">
        <f t="shared" si="64"/>
        <v>1.0512154958485152E-2</v>
      </c>
      <c r="F1354">
        <f t="shared" si="65"/>
        <v>-1.5320272501485586E-4</v>
      </c>
    </row>
    <row r="1355" spans="1:6" x14ac:dyDescent="0.25">
      <c r="A1355">
        <v>957881</v>
      </c>
      <c r="B1355">
        <v>84</v>
      </c>
      <c r="C1355">
        <v>0.27454511342534837</v>
      </c>
      <c r="D1355">
        <f t="shared" si="63"/>
        <v>1.9862654791651509E-4</v>
      </c>
      <c r="E1355">
        <f t="shared" si="64"/>
        <v>1.6684630024987268E-2</v>
      </c>
      <c r="F1355">
        <f t="shared" si="65"/>
        <v>5.4531948127025028E-5</v>
      </c>
    </row>
    <row r="1356" spans="1:6" x14ac:dyDescent="0.25">
      <c r="A1356">
        <v>799507</v>
      </c>
      <c r="B1356">
        <v>48</v>
      </c>
      <c r="C1356">
        <v>-2.1885353003884389</v>
      </c>
      <c r="D1356">
        <f t="shared" si="63"/>
        <v>1.6578605844054661E-4</v>
      </c>
      <c r="E1356">
        <f t="shared" si="64"/>
        <v>7.9577308051462375E-3</v>
      </c>
      <c r="F1356">
        <f t="shared" si="65"/>
        <v>-3.6282864120939693E-4</v>
      </c>
    </row>
    <row r="1357" spans="1:6" x14ac:dyDescent="0.25">
      <c r="A1357">
        <v>1218807</v>
      </c>
      <c r="B1357">
        <v>72</v>
      </c>
      <c r="C1357">
        <v>0.60468857480173022</v>
      </c>
      <c r="D1357">
        <f t="shared" si="63"/>
        <v>2.5273225691550832E-4</v>
      </c>
      <c r="E1357">
        <f t="shared" si="64"/>
        <v>1.8196722497916599E-2</v>
      </c>
      <c r="F1357">
        <f t="shared" si="65"/>
        <v>1.5282430824066346E-4</v>
      </c>
    </row>
    <row r="1358" spans="1:6" x14ac:dyDescent="0.25">
      <c r="A1358">
        <v>1064075</v>
      </c>
      <c r="B1358">
        <v>84</v>
      </c>
      <c r="C1358">
        <v>-0.38336754998180411</v>
      </c>
      <c r="D1358">
        <f t="shared" si="63"/>
        <v>2.2064697386655106E-4</v>
      </c>
      <c r="E1358">
        <f t="shared" si="64"/>
        <v>1.8534345804790287E-2</v>
      </c>
      <c r="F1358">
        <f t="shared" si="65"/>
        <v>-8.4588889782118832E-5</v>
      </c>
    </row>
    <row r="1359" spans="1:6" x14ac:dyDescent="0.25">
      <c r="A1359">
        <v>923821</v>
      </c>
      <c r="B1359">
        <v>84</v>
      </c>
      <c r="C1359">
        <v>0.36755510485368181</v>
      </c>
      <c r="D1359">
        <f t="shared" si="63"/>
        <v>1.9156385409334028E-4</v>
      </c>
      <c r="E1359">
        <f t="shared" si="64"/>
        <v>1.6091363743840584E-2</v>
      </c>
      <c r="F1359">
        <f t="shared" si="65"/>
        <v>7.0410272477453088E-5</v>
      </c>
    </row>
    <row r="1360" spans="1:6" x14ac:dyDescent="0.25">
      <c r="A1360">
        <v>1237340</v>
      </c>
      <c r="B1360">
        <v>84</v>
      </c>
      <c r="C1360">
        <v>0.13042163490563341</v>
      </c>
      <c r="D1360">
        <f t="shared" si="63"/>
        <v>2.5657526644648005E-4</v>
      </c>
      <c r="E1360">
        <f t="shared" si="64"/>
        <v>2.1552322381504323E-2</v>
      </c>
      <c r="F1360">
        <f t="shared" si="65"/>
        <v>3.3462965726298435E-5</v>
      </c>
    </row>
    <row r="1361" spans="1:6" x14ac:dyDescent="0.25">
      <c r="A1361">
        <v>1205946</v>
      </c>
      <c r="B1361">
        <v>72</v>
      </c>
      <c r="C1361">
        <v>-0.74611295077378792</v>
      </c>
      <c r="D1361">
        <f t="shared" si="63"/>
        <v>2.5006539534005756E-4</v>
      </c>
      <c r="E1361">
        <f t="shared" si="64"/>
        <v>1.8004708464484143E-2</v>
      </c>
      <c r="F1361">
        <f t="shared" si="65"/>
        <v>-1.865770300035842E-4</v>
      </c>
    </row>
    <row r="1362" spans="1:6" x14ac:dyDescent="0.25">
      <c r="A1362">
        <v>790946</v>
      </c>
      <c r="B1362">
        <v>72</v>
      </c>
      <c r="C1362">
        <v>1.0649218208987901</v>
      </c>
      <c r="D1362">
        <f t="shared" si="63"/>
        <v>1.6401084640824481E-4</v>
      </c>
      <c r="E1362">
        <f t="shared" si="64"/>
        <v>1.1808780941393626E-2</v>
      </c>
      <c r="F1362">
        <f t="shared" si="65"/>
        <v>1.7465872920421985E-4</v>
      </c>
    </row>
    <row r="1363" spans="1:6" x14ac:dyDescent="0.25">
      <c r="A1363">
        <v>348636</v>
      </c>
      <c r="B1363">
        <v>84</v>
      </c>
      <c r="C1363">
        <v>-2.082824084609483</v>
      </c>
      <c r="D1363">
        <f t="shared" si="63"/>
        <v>7.2293286075642119E-5</v>
      </c>
      <c r="E1363">
        <f t="shared" si="64"/>
        <v>6.0726360303539383E-3</v>
      </c>
      <c r="F1363">
        <f t="shared" si="65"/>
        <v>-1.5057419739391079E-4</v>
      </c>
    </row>
    <row r="1364" spans="1:6" x14ac:dyDescent="0.25">
      <c r="A1364">
        <v>586618</v>
      </c>
      <c r="B1364">
        <v>84</v>
      </c>
      <c r="C1364">
        <v>0.52564408481904745</v>
      </c>
      <c r="D1364">
        <f t="shared" si="63"/>
        <v>1.2164131900067989E-4</v>
      </c>
      <c r="E1364">
        <f t="shared" si="64"/>
        <v>1.021787079605711E-2</v>
      </c>
      <c r="F1364">
        <f t="shared" si="65"/>
        <v>6.3940039802294193E-5</v>
      </c>
    </row>
    <row r="1365" spans="1:6" x14ac:dyDescent="0.25">
      <c r="A1365">
        <v>236940</v>
      </c>
      <c r="B1365">
        <v>84</v>
      </c>
      <c r="C1365">
        <v>-0.82079778143372095</v>
      </c>
      <c r="D1365">
        <f t="shared" si="63"/>
        <v>4.9131963431093307E-5</v>
      </c>
      <c r="E1365">
        <f t="shared" si="64"/>
        <v>4.1270849282118377E-3</v>
      </c>
      <c r="F1365">
        <f t="shared" si="65"/>
        <v>-4.0327406581724094E-5</v>
      </c>
    </row>
    <row r="1366" spans="1:6" x14ac:dyDescent="0.25">
      <c r="A1366">
        <v>855214</v>
      </c>
      <c r="B1366">
        <v>84</v>
      </c>
      <c r="C1366">
        <v>0.56516632981038883</v>
      </c>
      <c r="D1366">
        <f t="shared" si="63"/>
        <v>1.7733748195222009E-4</v>
      </c>
      <c r="E1366">
        <f t="shared" si="64"/>
        <v>1.4896348483986488E-2</v>
      </c>
      <c r="F1366">
        <f t="shared" si="65"/>
        <v>1.002251738127523E-4</v>
      </c>
    </row>
    <row r="1367" spans="1:6" x14ac:dyDescent="0.25">
      <c r="A1367">
        <v>906960</v>
      </c>
      <c r="B1367">
        <v>60</v>
      </c>
      <c r="C1367">
        <v>0.84182204474977862</v>
      </c>
      <c r="D1367">
        <f t="shared" si="63"/>
        <v>1.8806755108240222E-4</v>
      </c>
      <c r="E1367">
        <f t="shared" si="64"/>
        <v>1.1284053064944134E-2</v>
      </c>
      <c r="F1367">
        <f t="shared" si="65"/>
        <v>1.5831941040327129E-4</v>
      </c>
    </row>
    <row r="1368" spans="1:6" x14ac:dyDescent="0.25">
      <c r="A1368">
        <v>986313</v>
      </c>
      <c r="B1368">
        <v>84</v>
      </c>
      <c r="C1368">
        <v>5.1377144922950549E-2</v>
      </c>
      <c r="D1368">
        <f t="shared" si="63"/>
        <v>2.045222176399592E-4</v>
      </c>
      <c r="E1368">
        <f t="shared" si="64"/>
        <v>1.7179866281756571E-2</v>
      </c>
      <c r="F1368">
        <f t="shared" si="65"/>
        <v>1.0507767615651418E-5</v>
      </c>
    </row>
    <row r="1369" spans="1:6" x14ac:dyDescent="0.25">
      <c r="A1369">
        <v>544213</v>
      </c>
      <c r="B1369">
        <v>72</v>
      </c>
      <c r="C1369">
        <v>0.32803285986234038</v>
      </c>
      <c r="D1369">
        <f t="shared" si="63"/>
        <v>1.128482029827196E-4</v>
      </c>
      <c r="E1369">
        <f t="shared" si="64"/>
        <v>8.1250706147558104E-3</v>
      </c>
      <c r="F1369">
        <f t="shared" si="65"/>
        <v>3.7017918754747399E-5</v>
      </c>
    </row>
    <row r="1370" spans="1:6" x14ac:dyDescent="0.25">
      <c r="A1370">
        <v>1007801</v>
      </c>
      <c r="B1370">
        <v>84</v>
      </c>
      <c r="C1370">
        <v>0.16994387989697479</v>
      </c>
      <c r="D1370">
        <f t="shared" si="63"/>
        <v>2.0897797703139725E-4</v>
      </c>
      <c r="E1370">
        <f t="shared" si="64"/>
        <v>1.7554150070637368E-2</v>
      </c>
      <c r="F1370">
        <f t="shared" si="65"/>
        <v>3.5514528229736528E-5</v>
      </c>
    </row>
    <row r="1371" spans="1:6" x14ac:dyDescent="0.25">
      <c r="A1371">
        <v>882582</v>
      </c>
      <c r="B1371">
        <v>84</v>
      </c>
      <c r="C1371">
        <v>0.16994387989697479</v>
      </c>
      <c r="D1371">
        <f t="shared" si="63"/>
        <v>1.8301252025382456E-4</v>
      </c>
      <c r="E1371">
        <f t="shared" si="64"/>
        <v>1.5373051701321264E-2</v>
      </c>
      <c r="F1371">
        <f t="shared" si="65"/>
        <v>3.110185776165863E-5</v>
      </c>
    </row>
    <row r="1372" spans="1:6" x14ac:dyDescent="0.25">
      <c r="A1372">
        <v>678264</v>
      </c>
      <c r="B1372">
        <v>72</v>
      </c>
      <c r="C1372">
        <v>-0.2022691142049296</v>
      </c>
      <c r="D1372">
        <f t="shared" si="63"/>
        <v>1.4064506644984834E-4</v>
      </c>
      <c r="E1372">
        <f t="shared" si="64"/>
        <v>1.012644478438908E-2</v>
      </c>
      <c r="F1372">
        <f t="shared" si="65"/>
        <v>-2.8448153008104287E-5</v>
      </c>
    </row>
    <row r="1373" spans="1:6" x14ac:dyDescent="0.25">
      <c r="A1373">
        <v>616091</v>
      </c>
      <c r="B1373">
        <v>84</v>
      </c>
      <c r="C1373">
        <v>0.72325530977575447</v>
      </c>
      <c r="D1373">
        <f t="shared" si="63"/>
        <v>1.2775285085770956E-4</v>
      </c>
      <c r="E1373">
        <f t="shared" si="64"/>
        <v>1.0731239472047602E-2</v>
      </c>
      <c r="F1373">
        <f t="shared" si="65"/>
        <v>9.2397927721828493E-5</v>
      </c>
    </row>
    <row r="1374" spans="1:6" x14ac:dyDescent="0.25">
      <c r="A1374">
        <v>947616</v>
      </c>
      <c r="B1374">
        <v>84</v>
      </c>
      <c r="C1374">
        <v>-0.59167211115459339</v>
      </c>
      <c r="D1374">
        <f t="shared" si="63"/>
        <v>1.9649799383269568E-4</v>
      </c>
      <c r="E1374">
        <f t="shared" si="64"/>
        <v>1.6505831481946436E-2</v>
      </c>
      <c r="F1374">
        <f t="shared" si="65"/>
        <v>-1.1626238284863332E-4</v>
      </c>
    </row>
    <row r="1375" spans="1:6" x14ac:dyDescent="0.25">
      <c r="A1375">
        <v>216890</v>
      </c>
      <c r="B1375">
        <v>36</v>
      </c>
      <c r="C1375">
        <v>-2.7667345059731379E-2</v>
      </c>
      <c r="D1375">
        <f t="shared" si="63"/>
        <v>4.4974388235712953E-5</v>
      </c>
      <c r="E1375">
        <f t="shared" si="64"/>
        <v>1.6190779764856662E-3</v>
      </c>
      <c r="F1375">
        <f t="shared" si="65"/>
        <v>-1.2443219181677938E-6</v>
      </c>
    </row>
    <row r="1376" spans="1:6" x14ac:dyDescent="0.25">
      <c r="A1376">
        <v>894459</v>
      </c>
      <c r="B1376">
        <v>84</v>
      </c>
      <c r="C1376">
        <v>0.84182204474977862</v>
      </c>
      <c r="D1376">
        <f t="shared" si="63"/>
        <v>1.8547533923614538E-4</v>
      </c>
      <c r="E1376">
        <f t="shared" si="64"/>
        <v>1.5579928495836212E-2</v>
      </c>
      <c r="F1376">
        <f t="shared" si="65"/>
        <v>1.5613722932643074E-4</v>
      </c>
    </row>
    <row r="1377" spans="1:6" x14ac:dyDescent="0.25">
      <c r="A1377">
        <v>677677</v>
      </c>
      <c r="B1377">
        <v>84</v>
      </c>
      <c r="C1377">
        <v>0.48612183982770601</v>
      </c>
      <c r="D1377">
        <f t="shared" si="63"/>
        <v>1.4052334591919057E-4</v>
      </c>
      <c r="E1377">
        <f t="shared" si="64"/>
        <v>1.1803961057212008E-2</v>
      </c>
      <c r="F1377">
        <f t="shared" si="65"/>
        <v>6.8311467456982089E-5</v>
      </c>
    </row>
    <row r="1378" spans="1:6" x14ac:dyDescent="0.25">
      <c r="A1378">
        <v>889649</v>
      </c>
      <c r="B1378">
        <v>84</v>
      </c>
      <c r="C1378">
        <v>1.078955514697826</v>
      </c>
      <c r="D1378">
        <f t="shared" si="63"/>
        <v>1.8447793590997184E-4</v>
      </c>
      <c r="E1378">
        <f t="shared" si="64"/>
        <v>1.5496146616437634E-2</v>
      </c>
      <c r="F1378">
        <f t="shared" si="65"/>
        <v>1.9904348629013624E-4</v>
      </c>
    </row>
    <row r="1379" spans="1:6" x14ac:dyDescent="0.25">
      <c r="A1379">
        <v>1264114</v>
      </c>
      <c r="B1379">
        <v>84</v>
      </c>
      <c r="C1379">
        <v>0.52564408481904745</v>
      </c>
      <c r="D1379">
        <f t="shared" si="63"/>
        <v>2.6212713269491465E-4</v>
      </c>
      <c r="E1379">
        <f t="shared" si="64"/>
        <v>2.201867914637283E-2</v>
      </c>
      <c r="F1379">
        <f t="shared" si="65"/>
        <v>1.3778557677165943E-4</v>
      </c>
    </row>
    <row r="1380" spans="1:6" x14ac:dyDescent="0.25">
      <c r="A1380">
        <v>1023548</v>
      </c>
      <c r="B1380">
        <v>84</v>
      </c>
      <c r="C1380">
        <v>0.16994387989697479</v>
      </c>
      <c r="D1380">
        <f t="shared" si="63"/>
        <v>2.1224328060255208E-4</v>
      </c>
      <c r="E1380">
        <f t="shared" si="64"/>
        <v>1.7828435570614375E-2</v>
      </c>
      <c r="F1380">
        <f t="shared" si="65"/>
        <v>3.606944658766003E-5</v>
      </c>
    </row>
    <row r="1381" spans="1:6" x14ac:dyDescent="0.25">
      <c r="A1381">
        <v>918711</v>
      </c>
      <c r="B1381">
        <v>72</v>
      </c>
      <c r="C1381">
        <v>0.1452340190169584</v>
      </c>
      <c r="D1381">
        <f t="shared" si="63"/>
        <v>1.9050424265950521E-4</v>
      </c>
      <c r="E1381">
        <f t="shared" si="64"/>
        <v>1.3716305471484374E-2</v>
      </c>
      <c r="F1381">
        <f t="shared" si="65"/>
        <v>2.7667696801221836E-5</v>
      </c>
    </row>
    <row r="1382" spans="1:6" x14ac:dyDescent="0.25">
      <c r="A1382">
        <v>725237</v>
      </c>
      <c r="B1382">
        <v>72</v>
      </c>
      <c r="C1382">
        <v>0.68373306478441309</v>
      </c>
      <c r="D1382">
        <f t="shared" si="63"/>
        <v>1.503854045871352E-4</v>
      </c>
      <c r="E1382">
        <f t="shared" si="64"/>
        <v>1.0827749130273734E-2</v>
      </c>
      <c r="F1382">
        <f t="shared" si="65"/>
        <v>1.0282347357720588E-4</v>
      </c>
    </row>
    <row r="1383" spans="1:6" x14ac:dyDescent="0.25">
      <c r="A1383">
        <v>653986</v>
      </c>
      <c r="B1383">
        <v>84</v>
      </c>
      <c r="C1383">
        <v>0.36755510485368181</v>
      </c>
      <c r="D1383">
        <f t="shared" si="63"/>
        <v>1.3561077165715786E-4</v>
      </c>
      <c r="E1383">
        <f t="shared" si="64"/>
        <v>1.139130481920126E-2</v>
      </c>
      <c r="F1383">
        <f t="shared" si="65"/>
        <v>4.9844431395735356E-5</v>
      </c>
    </row>
    <row r="1384" spans="1:6" x14ac:dyDescent="0.25">
      <c r="A1384">
        <v>825321</v>
      </c>
      <c r="B1384">
        <v>84</v>
      </c>
      <c r="C1384">
        <v>0.84182204474977862</v>
      </c>
      <c r="D1384">
        <f t="shared" si="63"/>
        <v>1.7113885874446425E-4</v>
      </c>
      <c r="E1384">
        <f t="shared" si="64"/>
        <v>1.4375664134534998E-2</v>
      </c>
      <c r="F1384">
        <f t="shared" si="65"/>
        <v>1.4406846400440843E-4</v>
      </c>
    </row>
    <row r="1385" spans="1:6" x14ac:dyDescent="0.25">
      <c r="A1385">
        <v>553090</v>
      </c>
      <c r="B1385">
        <v>72</v>
      </c>
      <c r="C1385">
        <v>0.60468857480173022</v>
      </c>
      <c r="D1385">
        <f t="shared" si="63"/>
        <v>1.1468894088842489E-4</v>
      </c>
      <c r="E1385">
        <f t="shared" si="64"/>
        <v>8.257603743966592E-3</v>
      </c>
      <c r="F1385">
        <f t="shared" si="65"/>
        <v>6.9351092211341529E-5</v>
      </c>
    </row>
    <row r="1386" spans="1:6" x14ac:dyDescent="0.25">
      <c r="A1386">
        <v>1002138</v>
      </c>
      <c r="B1386">
        <v>60</v>
      </c>
      <c r="C1386">
        <v>-0.83793446877298672</v>
      </c>
      <c r="D1386">
        <f t="shared" si="63"/>
        <v>2.0780369531910603E-4</v>
      </c>
      <c r="E1386">
        <f t="shared" si="64"/>
        <v>1.2468221719146362E-2</v>
      </c>
      <c r="F1386">
        <f t="shared" si="65"/>
        <v>-1.7412587904627871E-4</v>
      </c>
    </row>
    <row r="1387" spans="1:6" x14ac:dyDescent="0.25">
      <c r="A1387">
        <v>641474</v>
      </c>
      <c r="B1387">
        <v>24</v>
      </c>
      <c r="C1387">
        <v>-4.4146365390986242</v>
      </c>
      <c r="D1387">
        <f t="shared" si="63"/>
        <v>1.3301627884695344E-4</v>
      </c>
      <c r="E1387">
        <f t="shared" si="64"/>
        <v>3.1923906923268823E-3</v>
      </c>
      <c r="F1387">
        <f t="shared" si="65"/>
        <v>-5.8721852489269206E-4</v>
      </c>
    </row>
    <row r="1388" spans="1:6" x14ac:dyDescent="0.25">
      <c r="A1388">
        <v>752868</v>
      </c>
      <c r="B1388">
        <v>84</v>
      </c>
      <c r="C1388">
        <v>-0.96539410409251236</v>
      </c>
      <c r="D1388">
        <f t="shared" si="63"/>
        <v>1.5611497866312296E-4</v>
      </c>
      <c r="E1388">
        <f t="shared" si="64"/>
        <v>1.3113658207702328E-2</v>
      </c>
      <c r="F1388">
        <f t="shared" si="65"/>
        <v>-1.5071247996190727E-4</v>
      </c>
    </row>
    <row r="1389" spans="1:6" x14ac:dyDescent="0.25">
      <c r="A1389">
        <v>456558</v>
      </c>
      <c r="B1389">
        <v>84</v>
      </c>
      <c r="C1389">
        <v>-0.18575632502509701</v>
      </c>
      <c r="D1389">
        <f t="shared" si="63"/>
        <v>9.4672030725808634E-5</v>
      </c>
      <c r="E1389">
        <f t="shared" si="64"/>
        <v>7.9524505809679246E-3</v>
      </c>
      <c r="F1389">
        <f t="shared" si="65"/>
        <v>-1.758592851028928E-5</v>
      </c>
    </row>
    <row r="1390" spans="1:6" x14ac:dyDescent="0.25">
      <c r="A1390">
        <v>1239957</v>
      </c>
      <c r="B1390">
        <v>72</v>
      </c>
      <c r="C1390">
        <v>-0.18575632502509701</v>
      </c>
      <c r="D1390">
        <f t="shared" si="63"/>
        <v>2.5711792850564765E-4</v>
      </c>
      <c r="E1390">
        <f t="shared" si="64"/>
        <v>1.8512490852406631E-2</v>
      </c>
      <c r="F1390">
        <f t="shared" si="65"/>
        <v>-4.7761281497274742E-5</v>
      </c>
    </row>
    <row r="1391" spans="1:6" x14ac:dyDescent="0.25">
      <c r="A1391">
        <v>800701</v>
      </c>
      <c r="B1391">
        <v>84</v>
      </c>
      <c r="C1391">
        <v>9.0899389914291959E-2</v>
      </c>
      <c r="D1391">
        <f t="shared" si="63"/>
        <v>1.6603364670903959E-4</v>
      </c>
      <c r="E1391">
        <f t="shared" si="64"/>
        <v>1.3946826323559326E-2</v>
      </c>
      <c r="F1391">
        <f t="shared" si="65"/>
        <v>1.5092357191096788E-5</v>
      </c>
    </row>
    <row r="1392" spans="1:6" x14ac:dyDescent="0.25">
      <c r="A1392">
        <v>1445490</v>
      </c>
      <c r="B1392">
        <v>72</v>
      </c>
      <c r="C1392">
        <v>0.2094661248883162</v>
      </c>
      <c r="D1392">
        <f t="shared" si="63"/>
        <v>2.9973732514565314E-4</v>
      </c>
      <c r="E1392">
        <f t="shared" si="64"/>
        <v>2.1581087410487025E-2</v>
      </c>
      <c r="F1392">
        <f t="shared" si="65"/>
        <v>6.2784815982649221E-5</v>
      </c>
    </row>
    <row r="1393" spans="1:6" x14ac:dyDescent="0.25">
      <c r="A1393">
        <v>770102</v>
      </c>
      <c r="B1393">
        <v>84</v>
      </c>
      <c r="C1393">
        <v>0.76277755476709586</v>
      </c>
      <c r="D1393">
        <f t="shared" si="63"/>
        <v>1.5968862708792023E-4</v>
      </c>
      <c r="E1393">
        <f t="shared" si="64"/>
        <v>1.3413844675385299E-2</v>
      </c>
      <c r="F1393">
        <f t="shared" si="65"/>
        <v>1.2180690049423841E-4</v>
      </c>
    </row>
    <row r="1394" spans="1:6" x14ac:dyDescent="0.25">
      <c r="A1394">
        <v>703744</v>
      </c>
      <c r="B1394">
        <v>84</v>
      </c>
      <c r="C1394">
        <v>0.48612183982770601</v>
      </c>
      <c r="D1394">
        <f t="shared" si="63"/>
        <v>1.4592860839390278E-4</v>
      </c>
      <c r="E1394">
        <f t="shared" si="64"/>
        <v>1.2258003105087834E-2</v>
      </c>
      <c r="F1394">
        <f t="shared" si="65"/>
        <v>7.0939083595940845E-5</v>
      </c>
    </row>
    <row r="1395" spans="1:6" x14ac:dyDescent="0.25">
      <c r="A1395">
        <v>899248</v>
      </c>
      <c r="B1395">
        <v>84</v>
      </c>
      <c r="C1395">
        <v>0.63376074299491136</v>
      </c>
      <c r="D1395">
        <f t="shared" si="63"/>
        <v>1.8646838799478261E-4</v>
      </c>
      <c r="E1395">
        <f t="shared" si="64"/>
        <v>1.566334459156174E-2</v>
      </c>
      <c r="F1395">
        <f t="shared" si="65"/>
        <v>1.1817634412063684E-4</v>
      </c>
    </row>
    <row r="1396" spans="1:6" x14ac:dyDescent="0.25">
      <c r="A1396">
        <v>1239806</v>
      </c>
      <c r="B1396">
        <v>84</v>
      </c>
      <c r="C1396">
        <v>0.16994387989697479</v>
      </c>
      <c r="D1396">
        <f t="shared" si="63"/>
        <v>2.5708661709145802E-4</v>
      </c>
      <c r="E1396">
        <f t="shared" si="64"/>
        <v>2.1595275835682475E-2</v>
      </c>
      <c r="F1396">
        <f t="shared" si="65"/>
        <v>4.3690297178110289E-5</v>
      </c>
    </row>
    <row r="1397" spans="1:6" x14ac:dyDescent="0.25">
      <c r="A1397">
        <v>758716</v>
      </c>
      <c r="B1397">
        <v>72</v>
      </c>
      <c r="C1397">
        <v>0.80229979975843724</v>
      </c>
      <c r="D1397">
        <f t="shared" si="63"/>
        <v>1.5732762204180545E-4</v>
      </c>
      <c r="E1397">
        <f t="shared" si="64"/>
        <v>1.1327588787009993E-2</v>
      </c>
      <c r="F1397">
        <f t="shared" si="65"/>
        <v>1.2622391966061162E-4</v>
      </c>
    </row>
    <row r="1398" spans="1:6" x14ac:dyDescent="0.25">
      <c r="A1398">
        <v>1067139</v>
      </c>
      <c r="B1398">
        <v>84</v>
      </c>
      <c r="C1398">
        <v>0.37516289988104551</v>
      </c>
      <c r="D1398">
        <f t="shared" si="63"/>
        <v>2.2128232600613436E-4</v>
      </c>
      <c r="E1398">
        <f t="shared" si="64"/>
        <v>1.8587715384515285E-2</v>
      </c>
      <c r="F1398">
        <f t="shared" si="65"/>
        <v>8.3016919116884252E-5</v>
      </c>
    </row>
    <row r="1399" spans="1:6" x14ac:dyDescent="0.25">
      <c r="A1399">
        <v>795282</v>
      </c>
      <c r="B1399">
        <v>72</v>
      </c>
      <c r="C1399">
        <v>0.16994387989697479</v>
      </c>
      <c r="D1399">
        <f t="shared" si="63"/>
        <v>1.649099609243131E-4</v>
      </c>
      <c r="E1399">
        <f t="shared" si="64"/>
        <v>1.1873517186550544E-2</v>
      </c>
      <c r="F1399">
        <f t="shared" si="65"/>
        <v>2.8025438593136273E-5</v>
      </c>
    </row>
    <row r="1400" spans="1:6" x14ac:dyDescent="0.25">
      <c r="A1400">
        <v>512934</v>
      </c>
      <c r="B1400">
        <v>84</v>
      </c>
      <c r="C1400">
        <v>0.10414455892273081</v>
      </c>
      <c r="D1400">
        <f t="shared" si="63"/>
        <v>1.0636217831756737E-4</v>
      </c>
      <c r="E1400">
        <f t="shared" si="64"/>
        <v>8.9344229786756588E-3</v>
      </c>
      <c r="F1400">
        <f t="shared" si="65"/>
        <v>1.1077042146943896E-5</v>
      </c>
    </row>
    <row r="1401" spans="1:6" x14ac:dyDescent="0.25">
      <c r="A1401">
        <v>162341</v>
      </c>
      <c r="B1401">
        <v>84</v>
      </c>
      <c r="C1401">
        <v>-0.54145652994716964</v>
      </c>
      <c r="D1401">
        <f t="shared" si="63"/>
        <v>3.3663088019613062E-5</v>
      </c>
      <c r="E1401">
        <f t="shared" si="64"/>
        <v>2.8276993936474973E-3</v>
      </c>
      <c r="F1401">
        <f t="shared" si="65"/>
        <v>-1.8227098826405826E-5</v>
      </c>
    </row>
    <row r="1402" spans="1:6" x14ac:dyDescent="0.25">
      <c r="A1402">
        <v>834656</v>
      </c>
      <c r="B1402">
        <v>72</v>
      </c>
      <c r="C1402">
        <v>0.16994387989697479</v>
      </c>
      <c r="D1402">
        <f t="shared" si="63"/>
        <v>1.7307456769453285E-4</v>
      </c>
      <c r="E1402">
        <f t="shared" si="64"/>
        <v>1.2461368874006366E-2</v>
      </c>
      <c r="F1402">
        <f t="shared" si="65"/>
        <v>2.9412963545500524E-5</v>
      </c>
    </row>
    <row r="1403" spans="1:6" x14ac:dyDescent="0.25">
      <c r="A1403">
        <v>618751</v>
      </c>
      <c r="B1403">
        <v>84</v>
      </c>
      <c r="C1403">
        <v>-0.1036306413006445</v>
      </c>
      <c r="D1403">
        <f t="shared" si="63"/>
        <v>1.2830442941230865E-4</v>
      </c>
      <c r="E1403">
        <f t="shared" si="64"/>
        <v>1.0777572070633927E-2</v>
      </c>
      <c r="F1403">
        <f t="shared" si="65"/>
        <v>-1.329627030171082E-5</v>
      </c>
    </row>
    <row r="1404" spans="1:6" x14ac:dyDescent="0.25">
      <c r="A1404">
        <v>524569</v>
      </c>
      <c r="B1404">
        <v>72</v>
      </c>
      <c r="C1404">
        <v>0.24898836987965761</v>
      </c>
      <c r="D1404">
        <f t="shared" si="63"/>
        <v>1.0877481609304121E-4</v>
      </c>
      <c r="E1404">
        <f t="shared" si="64"/>
        <v>7.8317867586989668E-3</v>
      </c>
      <c r="F1404">
        <f t="shared" si="65"/>
        <v>2.7083664142965878E-5</v>
      </c>
    </row>
    <row r="1405" spans="1:6" x14ac:dyDescent="0.25">
      <c r="A1405">
        <v>571586</v>
      </c>
      <c r="B1405">
        <v>72</v>
      </c>
      <c r="C1405">
        <v>-0.38336754998180411</v>
      </c>
      <c r="D1405">
        <f t="shared" si="63"/>
        <v>1.1852427808611842E-4</v>
      </c>
      <c r="E1405">
        <f t="shared" si="64"/>
        <v>8.5337480222005251E-3</v>
      </c>
      <c r="F1405">
        <f t="shared" si="65"/>
        <v>-4.5438362103237254E-5</v>
      </c>
    </row>
    <row r="1406" spans="1:6" x14ac:dyDescent="0.25">
      <c r="A1406">
        <v>883669</v>
      </c>
      <c r="B1406">
        <v>84</v>
      </c>
      <c r="C1406">
        <v>0.44659959483636458</v>
      </c>
      <c r="D1406">
        <f t="shared" si="63"/>
        <v>1.8323792096391824E-4</v>
      </c>
      <c r="E1406">
        <f t="shared" si="64"/>
        <v>1.5391985360969132E-2</v>
      </c>
      <c r="F1406">
        <f t="shared" si="65"/>
        <v>8.1833981261143684E-5</v>
      </c>
    </row>
    <row r="1407" spans="1:6" x14ac:dyDescent="0.25">
      <c r="A1407">
        <v>929047</v>
      </c>
      <c r="B1407">
        <v>84</v>
      </c>
      <c r="C1407">
        <v>-0.22527857001643839</v>
      </c>
      <c r="D1407">
        <f t="shared" si="63"/>
        <v>1.9264751932880452E-4</v>
      </c>
      <c r="E1407">
        <f t="shared" si="64"/>
        <v>1.618239162361958E-2</v>
      </c>
      <c r="F1407">
        <f t="shared" si="65"/>
        <v>-4.3399357671607259E-5</v>
      </c>
    </row>
    <row r="1408" spans="1:6" x14ac:dyDescent="0.25">
      <c r="A1408">
        <v>584380</v>
      </c>
      <c r="B1408">
        <v>84</v>
      </c>
      <c r="C1408">
        <v>0.2094661248883162</v>
      </c>
      <c r="D1408">
        <f t="shared" si="63"/>
        <v>1.211772465175247E-4</v>
      </c>
      <c r="E1408">
        <f t="shared" si="64"/>
        <v>1.0178888707472074E-2</v>
      </c>
      <c r="F1408">
        <f t="shared" si="65"/>
        <v>2.5382528252662108E-5</v>
      </c>
    </row>
    <row r="1409" spans="1:6" x14ac:dyDescent="0.25">
      <c r="A1409">
        <v>696753</v>
      </c>
      <c r="B1409">
        <v>60</v>
      </c>
      <c r="C1409">
        <v>-1.441681460674811</v>
      </c>
      <c r="D1409">
        <f t="shared" si="63"/>
        <v>1.4447895212502977E-4</v>
      </c>
      <c r="E1409">
        <f t="shared" si="64"/>
        <v>8.6687371275017862E-3</v>
      </c>
      <c r="F1409">
        <f t="shared" si="65"/>
        <v>-2.08292626736379E-4</v>
      </c>
    </row>
    <row r="1410" spans="1:6" x14ac:dyDescent="0.25">
      <c r="A1410">
        <v>772522</v>
      </c>
      <c r="B1410">
        <v>60</v>
      </c>
      <c r="C1410">
        <v>9.0899389914291959E-2</v>
      </c>
      <c r="D1410">
        <f t="shared" si="63"/>
        <v>1.6019043915639007E-4</v>
      </c>
      <c r="E1410">
        <f t="shared" si="64"/>
        <v>9.6114263493834035E-3</v>
      </c>
      <c r="F1410">
        <f t="shared" si="65"/>
        <v>1.4561213189418364E-5</v>
      </c>
    </row>
    <row r="1411" spans="1:6" x14ac:dyDescent="0.25">
      <c r="A1411">
        <v>979349</v>
      </c>
      <c r="B1411">
        <v>84</v>
      </c>
      <c r="C1411">
        <v>1.513700209602582</v>
      </c>
      <c r="D1411">
        <f t="shared" ref="D1411:D1474" si="66">A1411/SUM($A$2:$A$5739)</f>
        <v>2.0307816010077572E-4</v>
      </c>
      <c r="E1411">
        <f t="shared" ref="E1411:E1474" si="67">B1411*D1411</f>
        <v>1.7058565448465159E-2</v>
      </c>
      <c r="F1411">
        <f t="shared" ref="F1411:F1474" si="68">C1411*D1411</f>
        <v>3.0739945351025092E-4</v>
      </c>
    </row>
    <row r="1412" spans="1:6" x14ac:dyDescent="0.25">
      <c r="A1412">
        <v>1325516</v>
      </c>
      <c r="B1412">
        <v>48</v>
      </c>
      <c r="C1412">
        <v>-0.42288979497314538</v>
      </c>
      <c r="D1412">
        <f t="shared" si="66"/>
        <v>2.7485947345036324E-4</v>
      </c>
      <c r="E1412">
        <f t="shared" si="67"/>
        <v>1.3193254725617436E-2</v>
      </c>
      <c r="F1412">
        <f t="shared" si="68"/>
        <v>-1.1623526637385081E-4</v>
      </c>
    </row>
    <row r="1413" spans="1:6" x14ac:dyDescent="0.25">
      <c r="A1413">
        <v>1171855</v>
      </c>
      <c r="B1413">
        <v>84</v>
      </c>
      <c r="C1413">
        <v>0.13042163490563341</v>
      </c>
      <c r="D1413">
        <f t="shared" si="66"/>
        <v>2.4299627334575775E-4</v>
      </c>
      <c r="E1413">
        <f t="shared" si="67"/>
        <v>2.0411686961043649E-2</v>
      </c>
      <c r="F1413">
        <f t="shared" si="68"/>
        <v>3.1691971245729918E-5</v>
      </c>
    </row>
    <row r="1414" spans="1:6" x14ac:dyDescent="0.25">
      <c r="A1414">
        <v>1469391</v>
      </c>
      <c r="B1414">
        <v>72</v>
      </c>
      <c r="C1414">
        <v>0.56516632981038883</v>
      </c>
      <c r="D1414">
        <f t="shared" si="66"/>
        <v>3.0469344508304895E-4</v>
      </c>
      <c r="E1414">
        <f t="shared" si="67"/>
        <v>2.1937928045979525E-2</v>
      </c>
      <c r="F1414">
        <f t="shared" si="68"/>
        <v>1.7220247607487005E-4</v>
      </c>
    </row>
    <row r="1415" spans="1:6" x14ac:dyDescent="0.25">
      <c r="A1415">
        <v>1359362</v>
      </c>
      <c r="B1415">
        <v>84</v>
      </c>
      <c r="C1415">
        <v>-0.55917526138842255</v>
      </c>
      <c r="D1415">
        <f t="shared" si="66"/>
        <v>2.8187779215673949E-4</v>
      </c>
      <c r="E1415">
        <f t="shared" si="67"/>
        <v>2.3677734541166118E-2</v>
      </c>
      <c r="F1415">
        <f t="shared" si="68"/>
        <v>-1.5761908810883626E-4</v>
      </c>
    </row>
    <row r="1416" spans="1:6" x14ac:dyDescent="0.25">
      <c r="A1416">
        <v>964508</v>
      </c>
      <c r="B1416">
        <v>84</v>
      </c>
      <c r="C1416">
        <v>0.16994387989697479</v>
      </c>
      <c r="D1416">
        <f t="shared" si="66"/>
        <v>2.0000072501475877E-4</v>
      </c>
      <c r="E1416">
        <f t="shared" si="67"/>
        <v>1.6800060901239738E-2</v>
      </c>
      <c r="F1416">
        <f t="shared" si="68"/>
        <v>3.3988899191216048E-5</v>
      </c>
    </row>
    <row r="1417" spans="1:6" x14ac:dyDescent="0.25">
      <c r="A1417">
        <v>848409</v>
      </c>
      <c r="B1417">
        <v>84</v>
      </c>
      <c r="C1417">
        <v>-0.1462340800337556</v>
      </c>
      <c r="D1417">
        <f t="shared" si="66"/>
        <v>1.7592639471009723E-4</v>
      </c>
      <c r="E1417">
        <f t="shared" si="67"/>
        <v>1.4777817155648167E-2</v>
      </c>
      <c r="F1417">
        <f t="shared" si="68"/>
        <v>-2.5726434484086435E-5</v>
      </c>
    </row>
    <row r="1418" spans="1:6" x14ac:dyDescent="0.25">
      <c r="A1418">
        <v>775188</v>
      </c>
      <c r="B1418">
        <v>60</v>
      </c>
      <c r="C1418">
        <v>-0.11906095571240891</v>
      </c>
      <c r="D1418">
        <f t="shared" si="66"/>
        <v>1.607432618731424E-4</v>
      </c>
      <c r="E1418">
        <f t="shared" si="67"/>
        <v>9.6445957123885429E-3</v>
      </c>
      <c r="F1418">
        <f t="shared" si="68"/>
        <v>-1.9138246382946355E-5</v>
      </c>
    </row>
    <row r="1419" spans="1:6" x14ac:dyDescent="0.25">
      <c r="A1419">
        <v>699500</v>
      </c>
      <c r="B1419">
        <v>60</v>
      </c>
      <c r="C1419">
        <v>-0.58097877493851102</v>
      </c>
      <c r="D1419">
        <f t="shared" si="66"/>
        <v>1.4504857103085069E-4</v>
      </c>
      <c r="E1419">
        <f t="shared" si="67"/>
        <v>8.7029142618510417E-3</v>
      </c>
      <c r="F1419">
        <f t="shared" si="68"/>
        <v>-8.4270141104085235E-5</v>
      </c>
    </row>
    <row r="1420" spans="1:6" x14ac:dyDescent="0.25">
      <c r="A1420">
        <v>770808</v>
      </c>
      <c r="B1420">
        <v>84</v>
      </c>
      <c r="C1420">
        <v>-0.18575632502509701</v>
      </c>
      <c r="D1420">
        <f t="shared" si="66"/>
        <v>1.5983502350128373E-4</v>
      </c>
      <c r="E1420">
        <f t="shared" si="67"/>
        <v>1.3426141974107833E-2</v>
      </c>
      <c r="F1420">
        <f t="shared" si="68"/>
        <v>-2.969036657589848E-5</v>
      </c>
    </row>
    <row r="1421" spans="1:6" x14ac:dyDescent="0.25">
      <c r="A1421">
        <v>524821</v>
      </c>
      <c r="B1421">
        <v>84</v>
      </c>
      <c r="C1421">
        <v>-1.0532374314776181</v>
      </c>
      <c r="D1421">
        <f t="shared" si="66"/>
        <v>1.088270709034769E-4</v>
      </c>
      <c r="E1421">
        <f t="shared" si="67"/>
        <v>9.1414739558920606E-3</v>
      </c>
      <c r="F1421">
        <f t="shared" si="68"/>
        <v>-1.1462074463361064E-4</v>
      </c>
    </row>
    <row r="1422" spans="1:6" x14ac:dyDescent="0.25">
      <c r="A1422">
        <v>650204</v>
      </c>
      <c r="B1422">
        <v>84</v>
      </c>
      <c r="C1422">
        <v>0.4070773498450232</v>
      </c>
      <c r="D1422">
        <f t="shared" si="66"/>
        <v>1.3482653477990458E-4</v>
      </c>
      <c r="E1422">
        <f t="shared" si="67"/>
        <v>1.1325428921511985E-2</v>
      </c>
      <c r="F1422">
        <f t="shared" si="68"/>
        <v>5.4884828466991405E-5</v>
      </c>
    </row>
    <row r="1423" spans="1:6" x14ac:dyDescent="0.25">
      <c r="A1423">
        <v>827972</v>
      </c>
      <c r="B1423">
        <v>72</v>
      </c>
      <c r="C1423">
        <v>0.32803285986234038</v>
      </c>
      <c r="D1423">
        <f t="shared" si="66"/>
        <v>1.7168857105583348E-4</v>
      </c>
      <c r="E1423">
        <f t="shared" si="67"/>
        <v>1.236157711602001E-2</v>
      </c>
      <c r="F1423">
        <f t="shared" si="68"/>
        <v>5.6319492969123693E-5</v>
      </c>
    </row>
    <row r="1424" spans="1:6" x14ac:dyDescent="0.25">
      <c r="A1424">
        <v>661615</v>
      </c>
      <c r="B1424">
        <v>48</v>
      </c>
      <c r="C1424">
        <v>-0.2648008150077798</v>
      </c>
      <c r="D1424">
        <f t="shared" si="66"/>
        <v>1.3719272383499112E-4</v>
      </c>
      <c r="E1424">
        <f t="shared" si="67"/>
        <v>6.5852507440795731E-3</v>
      </c>
      <c r="F1424">
        <f t="shared" si="68"/>
        <v>-3.6328745084642904E-5</v>
      </c>
    </row>
    <row r="1425" spans="1:6" x14ac:dyDescent="0.25">
      <c r="A1425">
        <v>970495</v>
      </c>
      <c r="B1425">
        <v>84</v>
      </c>
      <c r="C1425">
        <v>0.92086653473246149</v>
      </c>
      <c r="D1425">
        <f t="shared" si="66"/>
        <v>2.0124219148332444E-4</v>
      </c>
      <c r="E1425">
        <f t="shared" si="67"/>
        <v>1.6904344084599253E-2</v>
      </c>
      <c r="F1425">
        <f t="shared" si="68"/>
        <v>1.8531719951321547E-4</v>
      </c>
    </row>
    <row r="1426" spans="1:6" x14ac:dyDescent="0.25">
      <c r="A1426">
        <v>803936</v>
      </c>
      <c r="B1426">
        <v>36</v>
      </c>
      <c r="C1426">
        <v>-0.50193428495582826</v>
      </c>
      <c r="D1426">
        <f t="shared" si="66"/>
        <v>1.6670445746998997E-4</v>
      </c>
      <c r="E1426">
        <f t="shared" si="67"/>
        <v>6.0013604689196391E-3</v>
      </c>
      <c r="F1426">
        <f t="shared" si="68"/>
        <v>-8.3674682659148704E-5</v>
      </c>
    </row>
    <row r="1427" spans="1:6" x14ac:dyDescent="0.25">
      <c r="A1427">
        <v>756402</v>
      </c>
      <c r="B1427">
        <v>84</v>
      </c>
      <c r="C1427">
        <v>0.52564408481904745</v>
      </c>
      <c r="D1427">
        <f t="shared" si="66"/>
        <v>1.5684779017137603E-4</v>
      </c>
      <c r="E1427">
        <f t="shared" si="67"/>
        <v>1.3175214374395587E-2</v>
      </c>
      <c r="F1427">
        <f t="shared" si="68"/>
        <v>8.2446113120522935E-5</v>
      </c>
    </row>
    <row r="1428" spans="1:6" x14ac:dyDescent="0.25">
      <c r="A1428">
        <v>654432</v>
      </c>
      <c r="B1428">
        <v>84</v>
      </c>
      <c r="C1428">
        <v>-1.028822327500746</v>
      </c>
      <c r="D1428">
        <f t="shared" si="66"/>
        <v>1.357032543772147E-4</v>
      </c>
      <c r="E1428">
        <f t="shared" si="67"/>
        <v>1.1399073367686035E-2</v>
      </c>
      <c r="F1428">
        <f t="shared" si="68"/>
        <v>-1.3961453801779181E-4</v>
      </c>
    </row>
    <row r="1429" spans="1:6" x14ac:dyDescent="0.25">
      <c r="A1429">
        <v>1124458</v>
      </c>
      <c r="B1429">
        <v>84</v>
      </c>
      <c r="C1429">
        <v>0.16994387989697479</v>
      </c>
      <c r="D1429">
        <f t="shared" si="66"/>
        <v>2.3316801441630925E-4</v>
      </c>
      <c r="E1429">
        <f t="shared" si="67"/>
        <v>1.9586113210969976E-2</v>
      </c>
      <c r="F1429">
        <f t="shared" si="68"/>
        <v>3.9625477037781348E-5</v>
      </c>
    </row>
    <row r="1430" spans="1:6" x14ac:dyDescent="0.25">
      <c r="A1430">
        <v>1348187</v>
      </c>
      <c r="B1430">
        <v>84</v>
      </c>
      <c r="C1430">
        <v>0.2094661248883162</v>
      </c>
      <c r="D1430">
        <f t="shared" si="66"/>
        <v>2.7956054014634669E-4</v>
      </c>
      <c r="E1430">
        <f t="shared" si="67"/>
        <v>2.3483085372293121E-2</v>
      </c>
      <c r="F1430">
        <f t="shared" si="68"/>
        <v>5.855846301613979E-5</v>
      </c>
    </row>
    <row r="1431" spans="1:6" x14ac:dyDescent="0.25">
      <c r="A1431">
        <v>542896</v>
      </c>
      <c r="B1431">
        <v>60</v>
      </c>
      <c r="C1431">
        <v>0.16994387989697479</v>
      </c>
      <c r="D1431">
        <f t="shared" si="66"/>
        <v>1.1257510939008538E-4</v>
      </c>
      <c r="E1431">
        <f t="shared" si="67"/>
        <v>6.7545065634051233E-3</v>
      </c>
      <c r="F1431">
        <f t="shared" si="68"/>
        <v>1.9131450869577469E-5</v>
      </c>
    </row>
    <row r="1432" spans="1:6" x14ac:dyDescent="0.25">
      <c r="A1432">
        <v>765689</v>
      </c>
      <c r="B1432">
        <v>84</v>
      </c>
      <c r="C1432">
        <v>1.158000004680509</v>
      </c>
      <c r="D1432">
        <f t="shared" si="66"/>
        <v>1.587735458242188E-4</v>
      </c>
      <c r="E1432">
        <f t="shared" si="67"/>
        <v>1.3336977849234379E-2</v>
      </c>
      <c r="F1432">
        <f t="shared" si="68"/>
        <v>1.8385976680758637E-4</v>
      </c>
    </row>
    <row r="1433" spans="1:6" x14ac:dyDescent="0.25">
      <c r="A1433">
        <v>478948</v>
      </c>
      <c r="B1433">
        <v>48</v>
      </c>
      <c r="C1433">
        <v>9.0899389914291959E-2</v>
      </c>
      <c r="D1433">
        <f t="shared" si="66"/>
        <v>9.931482916094908E-5</v>
      </c>
      <c r="E1433">
        <f t="shared" si="67"/>
        <v>4.7671117997255558E-3</v>
      </c>
      <c r="F1433">
        <f t="shared" si="68"/>
        <v>9.0276573801724042E-6</v>
      </c>
    </row>
    <row r="1434" spans="1:6" x14ac:dyDescent="0.25">
      <c r="A1434">
        <v>1179313</v>
      </c>
      <c r="B1434">
        <v>84</v>
      </c>
      <c r="C1434">
        <v>-0.1462340800337556</v>
      </c>
      <c r="D1434">
        <f t="shared" si="66"/>
        <v>2.4454276690222395E-4</v>
      </c>
      <c r="E1434">
        <f t="shared" si="67"/>
        <v>2.0541592419786814E-2</v>
      </c>
      <c r="F1434">
        <f t="shared" si="68"/>
        <v>-3.5760486546855854E-5</v>
      </c>
    </row>
    <row r="1435" spans="1:6" x14ac:dyDescent="0.25">
      <c r="A1435">
        <v>815479</v>
      </c>
      <c r="B1435">
        <v>84</v>
      </c>
      <c r="C1435">
        <v>0.16994387989697479</v>
      </c>
      <c r="D1435">
        <f t="shared" si="66"/>
        <v>1.6909801809244761E-4</v>
      </c>
      <c r="E1435">
        <f t="shared" si="67"/>
        <v>1.4204233519765599E-2</v>
      </c>
      <c r="F1435">
        <f t="shared" si="68"/>
        <v>2.8737173277519387E-5</v>
      </c>
    </row>
    <row r="1436" spans="1:6" x14ac:dyDescent="0.25">
      <c r="A1436">
        <v>782822</v>
      </c>
      <c r="B1436">
        <v>84</v>
      </c>
      <c r="C1436">
        <v>8.2857798725904389E-2</v>
      </c>
      <c r="D1436">
        <f t="shared" si="66"/>
        <v>1.6232625085277E-4</v>
      </c>
      <c r="E1436">
        <f t="shared" si="67"/>
        <v>1.363540507163268E-2</v>
      </c>
      <c r="F1436">
        <f t="shared" si="68"/>
        <v>1.3449995821089481E-5</v>
      </c>
    </row>
    <row r="1437" spans="1:6" x14ac:dyDescent="0.25">
      <c r="A1437">
        <v>1208719</v>
      </c>
      <c r="B1437">
        <v>84</v>
      </c>
      <c r="C1437">
        <v>0.1609694056378112</v>
      </c>
      <c r="D1437">
        <f t="shared" si="66"/>
        <v>2.5064040561520917E-4</v>
      </c>
      <c r="E1437">
        <f t="shared" si="67"/>
        <v>2.1053794071677571E-2</v>
      </c>
      <c r="F1437">
        <f t="shared" si="68"/>
        <v>4.0345437120700138E-5</v>
      </c>
    </row>
    <row r="1438" spans="1:6" x14ac:dyDescent="0.25">
      <c r="A1438">
        <v>1029720</v>
      </c>
      <c r="B1438">
        <v>84</v>
      </c>
      <c r="C1438">
        <v>0.2094661248883162</v>
      </c>
      <c r="D1438">
        <f t="shared" si="66"/>
        <v>2.1352310873750906E-4</v>
      </c>
      <c r="E1438">
        <f t="shared" si="67"/>
        <v>1.7935941133950761E-2</v>
      </c>
      <c r="F1438">
        <f t="shared" si="68"/>
        <v>4.4725858161352597E-5</v>
      </c>
    </row>
    <row r="1439" spans="1:6" x14ac:dyDescent="0.25">
      <c r="A1439">
        <v>1173801</v>
      </c>
      <c r="B1439">
        <v>84</v>
      </c>
      <c r="C1439">
        <v>0.24898836987965761</v>
      </c>
      <c r="D1439">
        <f t="shared" si="66"/>
        <v>2.4339979660412237E-4</v>
      </c>
      <c r="E1439">
        <f t="shared" si="67"/>
        <v>2.0445582914746279E-2</v>
      </c>
      <c r="F1439">
        <f t="shared" si="68"/>
        <v>6.0603718585500649E-5</v>
      </c>
    </row>
    <row r="1440" spans="1:6" x14ac:dyDescent="0.25">
      <c r="A1440">
        <v>885326</v>
      </c>
      <c r="B1440">
        <v>84</v>
      </c>
      <c r="C1440">
        <v>0.13042163490563341</v>
      </c>
      <c r="D1440">
        <f t="shared" si="66"/>
        <v>1.8358151707856889E-4</v>
      </c>
      <c r="E1440">
        <f t="shared" si="67"/>
        <v>1.5420847434599786E-2</v>
      </c>
      <c r="F1440">
        <f t="shared" si="68"/>
        <v>2.3943001595843416E-5</v>
      </c>
    </row>
    <row r="1441" spans="1:6" x14ac:dyDescent="0.25">
      <c r="A1441">
        <v>533690</v>
      </c>
      <c r="B1441">
        <v>60</v>
      </c>
      <c r="C1441">
        <v>0.60468857480173022</v>
      </c>
      <c r="D1441">
        <f t="shared" si="66"/>
        <v>1.1066614992631123E-4</v>
      </c>
      <c r="E1441">
        <f t="shared" si="67"/>
        <v>6.6399689955786738E-3</v>
      </c>
      <c r="F1441">
        <f t="shared" si="68"/>
        <v>6.6918556477735743E-5</v>
      </c>
    </row>
    <row r="1442" spans="1:6" x14ac:dyDescent="0.25">
      <c r="A1442">
        <v>946970</v>
      </c>
      <c r="B1442">
        <v>72</v>
      </c>
      <c r="C1442">
        <v>0.48612183982770601</v>
      </c>
      <c r="D1442">
        <f t="shared" si="66"/>
        <v>1.9636403904086446E-4</v>
      </c>
      <c r="E1442">
        <f t="shared" si="67"/>
        <v>1.413821081094224E-2</v>
      </c>
      <c r="F1442">
        <f t="shared" si="68"/>
        <v>9.5456847934544521E-5</v>
      </c>
    </row>
    <row r="1443" spans="1:6" x14ac:dyDescent="0.25">
      <c r="A1443">
        <v>161753</v>
      </c>
      <c r="B1443">
        <v>60</v>
      </c>
      <c r="C1443">
        <v>5.1377144922950549E-2</v>
      </c>
      <c r="D1443">
        <f t="shared" si="66"/>
        <v>3.3541160128596421E-5</v>
      </c>
      <c r="E1443">
        <f t="shared" si="67"/>
        <v>2.012469607715785E-3</v>
      </c>
      <c r="F1443">
        <f t="shared" si="68"/>
        <v>1.7232490448107889E-6</v>
      </c>
    </row>
    <row r="1444" spans="1:6" x14ac:dyDescent="0.25">
      <c r="A1444">
        <v>696264</v>
      </c>
      <c r="B1444">
        <v>29</v>
      </c>
      <c r="C1444">
        <v>-4.4146365390986242</v>
      </c>
      <c r="D1444">
        <f t="shared" si="66"/>
        <v>1.4437755290954142E-4</v>
      </c>
      <c r="E1444">
        <f t="shared" si="67"/>
        <v>4.1869490343767017E-3</v>
      </c>
      <c r="F1444">
        <f t="shared" si="68"/>
        <v>-6.3737442050010643E-4</v>
      </c>
    </row>
    <row r="1445" spans="1:6" x14ac:dyDescent="0.25">
      <c r="A1445">
        <v>101295</v>
      </c>
      <c r="B1445">
        <v>84</v>
      </c>
      <c r="C1445">
        <v>-2.7667345059731379E-2</v>
      </c>
      <c r="D1445">
        <f t="shared" si="66"/>
        <v>2.1004567551922835E-5</v>
      </c>
      <c r="E1445">
        <f t="shared" si="67"/>
        <v>1.764383674361518E-3</v>
      </c>
      <c r="F1445">
        <f t="shared" si="68"/>
        <v>-5.8114061828948631E-7</v>
      </c>
    </row>
    <row r="1446" spans="1:6" x14ac:dyDescent="0.25">
      <c r="A1446">
        <v>875093</v>
      </c>
      <c r="B1446">
        <v>84</v>
      </c>
      <c r="C1446">
        <v>0.13042163490563341</v>
      </c>
      <c r="D1446">
        <f t="shared" si="66"/>
        <v>1.8145959852623335E-4</v>
      </c>
      <c r="E1446">
        <f t="shared" si="67"/>
        <v>1.52426062762036E-2</v>
      </c>
      <c r="F1446">
        <f t="shared" si="68"/>
        <v>2.3666257509111219E-5</v>
      </c>
    </row>
    <row r="1447" spans="1:6" x14ac:dyDescent="0.25">
      <c r="A1447">
        <v>753482</v>
      </c>
      <c r="B1447">
        <v>60</v>
      </c>
      <c r="C1447">
        <v>1.078955514697826</v>
      </c>
      <c r="D1447">
        <f t="shared" si="66"/>
        <v>1.5624229792347028E-4</v>
      </c>
      <c r="E1447">
        <f t="shared" si="67"/>
        <v>9.3745378754082169E-3</v>
      </c>
      <c r="F1447">
        <f t="shared" si="68"/>
        <v>1.6857848897358895E-4</v>
      </c>
    </row>
    <row r="1448" spans="1:6" x14ac:dyDescent="0.25">
      <c r="A1448">
        <v>685202</v>
      </c>
      <c r="B1448">
        <v>60</v>
      </c>
      <c r="C1448">
        <v>-0.1462340800337556</v>
      </c>
      <c r="D1448">
        <f t="shared" si="66"/>
        <v>1.4208373261970117E-4</v>
      </c>
      <c r="E1448">
        <f t="shared" si="67"/>
        <v>8.5250239571820693E-3</v>
      </c>
      <c r="F1448">
        <f t="shared" si="68"/>
        <v>-2.0777483927404111E-5</v>
      </c>
    </row>
    <row r="1449" spans="1:6" x14ac:dyDescent="0.25">
      <c r="A1449">
        <v>869542</v>
      </c>
      <c r="B1449">
        <v>72</v>
      </c>
      <c r="C1449">
        <v>0.80229979975843724</v>
      </c>
      <c r="D1449">
        <f t="shared" si="66"/>
        <v>1.8030854117413579E-4</v>
      </c>
      <c r="E1449">
        <f t="shared" si="67"/>
        <v>1.2982214964537777E-2</v>
      </c>
      <c r="F1449">
        <f t="shared" si="68"/>
        <v>1.4466150647874507E-4</v>
      </c>
    </row>
    <row r="1450" spans="1:6" x14ac:dyDescent="0.25">
      <c r="A1450">
        <v>916228</v>
      </c>
      <c r="B1450">
        <v>72</v>
      </c>
      <c r="C1450">
        <v>5.8861867679411442E-2</v>
      </c>
      <c r="D1450">
        <f t="shared" si="66"/>
        <v>1.8998936688842643E-4</v>
      </c>
      <c r="E1450">
        <f t="shared" si="67"/>
        <v>1.3679234415966704E-2</v>
      </c>
      <c r="F1450">
        <f t="shared" si="68"/>
        <v>1.118312897428171E-5</v>
      </c>
    </row>
    <row r="1451" spans="1:6" x14ac:dyDescent="0.25">
      <c r="A1451">
        <v>335016</v>
      </c>
      <c r="B1451">
        <v>60</v>
      </c>
      <c r="C1451">
        <v>-0.22527857001643839</v>
      </c>
      <c r="D1451">
        <f t="shared" si="66"/>
        <v>6.9469037987807692E-5</v>
      </c>
      <c r="E1451">
        <f t="shared" si="67"/>
        <v>4.1681422792684613E-3</v>
      </c>
      <c r="F1451">
        <f t="shared" si="68"/>
        <v>-1.5649885538310952E-5</v>
      </c>
    </row>
    <row r="1452" spans="1:6" x14ac:dyDescent="0.25">
      <c r="A1452">
        <v>955939</v>
      </c>
      <c r="B1452">
        <v>84</v>
      </c>
      <c r="C1452">
        <v>9.0899389914291959E-2</v>
      </c>
      <c r="D1452">
        <f t="shared" si="66"/>
        <v>1.9822385409958598E-4</v>
      </c>
      <c r="E1452">
        <f t="shared" si="67"/>
        <v>1.6650803744365221E-2</v>
      </c>
      <c r="F1452">
        <f t="shared" si="68"/>
        <v>1.8018427404111986E-5</v>
      </c>
    </row>
    <row r="1453" spans="1:6" x14ac:dyDescent="0.25">
      <c r="A1453">
        <v>817899</v>
      </c>
      <c r="B1453">
        <v>84</v>
      </c>
      <c r="C1453">
        <v>0.56516632981038883</v>
      </c>
      <c r="D1453">
        <f t="shared" si="66"/>
        <v>1.6959983016091745E-4</v>
      </c>
      <c r="E1453">
        <f t="shared" si="67"/>
        <v>1.4246385733517067E-2</v>
      </c>
      <c r="F1453">
        <f t="shared" si="68"/>
        <v>9.585211354851101E-5</v>
      </c>
    </row>
    <row r="1454" spans="1:6" x14ac:dyDescent="0.25">
      <c r="A1454">
        <v>1128690</v>
      </c>
      <c r="B1454">
        <v>84</v>
      </c>
      <c r="C1454">
        <v>0.52564408481904745</v>
      </c>
      <c r="D1454">
        <f t="shared" si="66"/>
        <v>2.3404556345505488E-4</v>
      </c>
      <c r="E1454">
        <f t="shared" si="67"/>
        <v>1.9659827330224609E-2</v>
      </c>
      <c r="F1454">
        <f t="shared" si="68"/>
        <v>1.2302466600829062E-4</v>
      </c>
    </row>
    <row r="1455" spans="1:6" x14ac:dyDescent="0.25">
      <c r="A1455">
        <v>1103771</v>
      </c>
      <c r="B1455">
        <v>84</v>
      </c>
      <c r="C1455">
        <v>1.7508336795506301</v>
      </c>
      <c r="D1455">
        <f t="shared" si="66"/>
        <v>2.2887835067232753E-4</v>
      </c>
      <c r="E1455">
        <f t="shared" si="67"/>
        <v>1.9225781456475514E-2</v>
      </c>
      <c r="F1455">
        <f t="shared" si="68"/>
        <v>4.0072792487711063E-4</v>
      </c>
    </row>
    <row r="1456" spans="1:6" x14ac:dyDescent="0.25">
      <c r="A1456">
        <v>848223</v>
      </c>
      <c r="B1456">
        <v>84</v>
      </c>
      <c r="C1456">
        <v>0.72325530977575447</v>
      </c>
      <c r="D1456">
        <f t="shared" si="66"/>
        <v>1.7588782568334708E-4</v>
      </c>
      <c r="E1456">
        <f t="shared" si="67"/>
        <v>1.4774577357401154E-2</v>
      </c>
      <c r="F1456">
        <f t="shared" si="68"/>
        <v>1.2721180385039311E-4</v>
      </c>
    </row>
    <row r="1457" spans="1:6" x14ac:dyDescent="0.25">
      <c r="A1457">
        <v>1059633</v>
      </c>
      <c r="B1457">
        <v>60</v>
      </c>
      <c r="C1457">
        <v>0.24898836987965761</v>
      </c>
      <c r="D1457">
        <f t="shared" si="66"/>
        <v>2.1972587915244235E-4</v>
      </c>
      <c r="E1457">
        <f t="shared" si="67"/>
        <v>1.3183552749146541E-2</v>
      </c>
      <c r="F1457">
        <f t="shared" si="68"/>
        <v>5.4709188470541265E-5</v>
      </c>
    </row>
    <row r="1458" spans="1:6" x14ac:dyDescent="0.25">
      <c r="A1458">
        <v>3040709</v>
      </c>
      <c r="B1458">
        <v>72</v>
      </c>
      <c r="C1458">
        <v>-0.1462340800337556</v>
      </c>
      <c r="D1458">
        <f t="shared" si="66"/>
        <v>6.3052250946482775E-4</v>
      </c>
      <c r="E1458">
        <f t="shared" si="67"/>
        <v>4.5397620681467597E-2</v>
      </c>
      <c r="F1458">
        <f t="shared" si="68"/>
        <v>-9.2203879112164044E-5</v>
      </c>
    </row>
    <row r="1459" spans="1:6" x14ac:dyDescent="0.25">
      <c r="A1459">
        <v>570638</v>
      </c>
      <c r="B1459">
        <v>72</v>
      </c>
      <c r="C1459">
        <v>-0.54145652994716964</v>
      </c>
      <c r="D1459">
        <f t="shared" si="66"/>
        <v>1.1832770046590791E-4</v>
      </c>
      <c r="E1459">
        <f t="shared" si="67"/>
        <v>8.5195944335453699E-3</v>
      </c>
      <c r="F1459">
        <f t="shared" si="68"/>
        <v>-6.4069306090898585E-5</v>
      </c>
    </row>
    <row r="1460" spans="1:6" x14ac:dyDescent="0.25">
      <c r="A1460">
        <v>736748</v>
      </c>
      <c r="B1460">
        <v>84</v>
      </c>
      <c r="C1460">
        <v>0.4070773498450232</v>
      </c>
      <c r="D1460">
        <f t="shared" si="66"/>
        <v>1.5277232967810892E-4</v>
      </c>
      <c r="E1460">
        <f t="shared" si="67"/>
        <v>1.2832875692961149E-2</v>
      </c>
      <c r="F1460">
        <f t="shared" si="68"/>
        <v>6.2190155095014765E-5</v>
      </c>
    </row>
    <row r="1461" spans="1:6" x14ac:dyDescent="0.25">
      <c r="A1461">
        <v>1085221</v>
      </c>
      <c r="B1461">
        <v>72</v>
      </c>
      <c r="C1461">
        <v>-0.1462340800337556</v>
      </c>
      <c r="D1461">
        <f t="shared" si="66"/>
        <v>2.2503181601525495E-4</v>
      </c>
      <c r="E1461">
        <f t="shared" si="67"/>
        <v>1.6202290753098356E-2</v>
      </c>
      <c r="F1461">
        <f t="shared" si="68"/>
        <v>-3.2907320593316158E-5</v>
      </c>
    </row>
    <row r="1462" spans="1:6" x14ac:dyDescent="0.25">
      <c r="A1462">
        <v>1333517</v>
      </c>
      <c r="B1462">
        <v>84</v>
      </c>
      <c r="C1462">
        <v>5.1377144922950549E-2</v>
      </c>
      <c r="D1462">
        <f t="shared" si="66"/>
        <v>2.7651856368169682E-4</v>
      </c>
      <c r="E1462">
        <f t="shared" si="67"/>
        <v>2.3227559349262534E-2</v>
      </c>
      <c r="F1462">
        <f t="shared" si="68"/>
        <v>1.4206734320160668E-5</v>
      </c>
    </row>
    <row r="1463" spans="1:6" x14ac:dyDescent="0.25">
      <c r="A1463">
        <v>602512</v>
      </c>
      <c r="B1463">
        <v>84</v>
      </c>
      <c r="C1463">
        <v>5.1377144922950549E-2</v>
      </c>
      <c r="D1463">
        <f t="shared" si="66"/>
        <v>1.2493710454458887E-4</v>
      </c>
      <c r="E1463">
        <f t="shared" si="67"/>
        <v>1.0494716781745465E-2</v>
      </c>
      <c r="F1463">
        <f t="shared" si="68"/>
        <v>6.4189117264411661E-6</v>
      </c>
    </row>
    <row r="1464" spans="1:6" x14ac:dyDescent="0.25">
      <c r="A1464">
        <v>903389</v>
      </c>
      <c r="B1464">
        <v>84</v>
      </c>
      <c r="C1464">
        <v>0.16994387989697479</v>
      </c>
      <c r="D1464">
        <f t="shared" si="66"/>
        <v>1.873270672408709E-4</v>
      </c>
      <c r="E1464">
        <f t="shared" si="67"/>
        <v>1.5735473648233154E-2</v>
      </c>
      <c r="F1464">
        <f t="shared" si="68"/>
        <v>3.1835088616635083E-5</v>
      </c>
    </row>
    <row r="1465" spans="1:6" x14ac:dyDescent="0.25">
      <c r="A1465">
        <v>863912</v>
      </c>
      <c r="B1465">
        <v>84</v>
      </c>
      <c r="C1465">
        <v>0.23929514407308111</v>
      </c>
      <c r="D1465">
        <f t="shared" si="66"/>
        <v>1.7914110235368733E-4</v>
      </c>
      <c r="E1465">
        <f t="shared" si="67"/>
        <v>1.5047852597709736E-2</v>
      </c>
      <c r="F1465">
        <f t="shared" si="68"/>
        <v>4.2867595897136182E-5</v>
      </c>
    </row>
    <row r="1466" spans="1:6" x14ac:dyDescent="0.25">
      <c r="A1466">
        <v>639837</v>
      </c>
      <c r="B1466">
        <v>84</v>
      </c>
      <c r="C1466">
        <v>0.56516632981038883</v>
      </c>
      <c r="D1466">
        <f t="shared" si="66"/>
        <v>1.3267682993948023E-4</v>
      </c>
      <c r="E1466">
        <f t="shared" si="67"/>
        <v>1.1144853714916339E-2</v>
      </c>
      <c r="F1466">
        <f t="shared" si="68"/>
        <v>7.4984477027773157E-5</v>
      </c>
    </row>
    <row r="1467" spans="1:6" x14ac:dyDescent="0.25">
      <c r="A1467">
        <v>875455</v>
      </c>
      <c r="B1467">
        <v>72</v>
      </c>
      <c r="C1467">
        <v>0.80229979975843724</v>
      </c>
      <c r="D1467">
        <f t="shared" si="66"/>
        <v>1.8153466297614497E-4</v>
      </c>
      <c r="E1467">
        <f t="shared" si="67"/>
        <v>1.3070495734282438E-2</v>
      </c>
      <c r="F1467">
        <f t="shared" si="68"/>
        <v>1.4564522375497651E-4</v>
      </c>
    </row>
    <row r="1468" spans="1:6" x14ac:dyDescent="0.25">
      <c r="A1468">
        <v>1123876</v>
      </c>
      <c r="B1468">
        <v>84</v>
      </c>
      <c r="C1468">
        <v>0.6442108197930716</v>
      </c>
      <c r="D1468">
        <f t="shared" si="66"/>
        <v>2.3304733068744583E-4</v>
      </c>
      <c r="E1468">
        <f t="shared" si="67"/>
        <v>1.957597577774545E-2</v>
      </c>
      <c r="F1468">
        <f t="shared" si="68"/>
        <v>1.5013161195274652E-4</v>
      </c>
    </row>
    <row r="1469" spans="1:6" x14ac:dyDescent="0.25">
      <c r="A1469">
        <v>771267</v>
      </c>
      <c r="B1469">
        <v>72</v>
      </c>
      <c r="C1469">
        <v>0.92086653473246149</v>
      </c>
      <c r="D1469">
        <f t="shared" si="66"/>
        <v>1.5993020190600591E-4</v>
      </c>
      <c r="E1469">
        <f t="shared" si="67"/>
        <v>1.1514974537232426E-2</v>
      </c>
      <c r="F1469">
        <f t="shared" si="68"/>
        <v>1.4727437082824655E-4</v>
      </c>
    </row>
    <row r="1470" spans="1:6" x14ac:dyDescent="0.25">
      <c r="A1470">
        <v>1568254</v>
      </c>
      <c r="B1470">
        <v>84</v>
      </c>
      <c r="C1470">
        <v>-0.55440595399633752</v>
      </c>
      <c r="D1470">
        <f t="shared" si="66"/>
        <v>3.2519371224219549E-4</v>
      </c>
      <c r="E1470">
        <f t="shared" si="67"/>
        <v>2.731627182834442E-2</v>
      </c>
      <c r="F1470">
        <f t="shared" si="68"/>
        <v>-1.8028933026924485E-4</v>
      </c>
    </row>
    <row r="1471" spans="1:6" x14ac:dyDescent="0.25">
      <c r="A1471">
        <v>1246870</v>
      </c>
      <c r="B1471">
        <v>72</v>
      </c>
      <c r="C1471">
        <v>0.56516632981038883</v>
      </c>
      <c r="D1471">
        <f t="shared" si="66"/>
        <v>2.5855141066652871E-4</v>
      </c>
      <c r="E1471">
        <f t="shared" si="67"/>
        <v>1.8615701567990067E-2</v>
      </c>
      <c r="F1471">
        <f t="shared" si="68"/>
        <v>1.4612455183370064E-4</v>
      </c>
    </row>
    <row r="1472" spans="1:6" x14ac:dyDescent="0.25">
      <c r="A1472">
        <v>764955</v>
      </c>
      <c r="B1472">
        <v>72</v>
      </c>
      <c r="C1472">
        <v>-1.0543697437966191</v>
      </c>
      <c r="D1472">
        <f t="shared" si="66"/>
        <v>1.5862134332080685E-4</v>
      </c>
      <c r="E1472">
        <f t="shared" si="67"/>
        <v>1.1420736719098094E-2</v>
      </c>
      <c r="F1472">
        <f t="shared" si="68"/>
        <v>-1.6724554511783469E-4</v>
      </c>
    </row>
    <row r="1473" spans="1:6" x14ac:dyDescent="0.25">
      <c r="A1473">
        <v>1293009</v>
      </c>
      <c r="B1473">
        <v>36</v>
      </c>
      <c r="C1473">
        <v>0.32803285986234038</v>
      </c>
      <c r="D1473">
        <f t="shared" si="66"/>
        <v>2.6811881026451642E-4</v>
      </c>
      <c r="E1473">
        <f t="shared" si="67"/>
        <v>9.6522771695225912E-3</v>
      </c>
      <c r="F1473">
        <f t="shared" si="68"/>
        <v>8.7951780113957548E-5</v>
      </c>
    </row>
    <row r="1474" spans="1:6" x14ac:dyDescent="0.25">
      <c r="A1474">
        <v>816330</v>
      </c>
      <c r="B1474">
        <v>72</v>
      </c>
      <c r="C1474">
        <v>-0.73906775490387622</v>
      </c>
      <c r="D1474">
        <f t="shared" si="66"/>
        <v>1.6927448175784756E-4</v>
      </c>
      <c r="E1474">
        <f t="shared" si="67"/>
        <v>1.2187762686565025E-2</v>
      </c>
      <c r="F1474">
        <f t="shared" si="68"/>
        <v>-1.2510531119528954E-4</v>
      </c>
    </row>
    <row r="1475" spans="1:6" x14ac:dyDescent="0.25">
      <c r="A1475">
        <v>1245918</v>
      </c>
      <c r="B1475">
        <v>84</v>
      </c>
      <c r="C1475">
        <v>-0.85763448987790047</v>
      </c>
      <c r="D1475">
        <f t="shared" ref="D1475:D1538" si="69">A1475/SUM($A$2:$A$5739)</f>
        <v>2.583540036048827E-4</v>
      </c>
      <c r="E1475">
        <f t="shared" ref="E1475:E1538" si="70">B1475*D1475</f>
        <v>2.1701736302810148E-2</v>
      </c>
      <c r="F1475">
        <f t="shared" ref="F1475:F1538" si="71">C1475*D1475</f>
        <v>-2.2157330408958682E-4</v>
      </c>
    </row>
    <row r="1476" spans="1:6" x14ac:dyDescent="0.25">
      <c r="A1476">
        <v>478682</v>
      </c>
      <c r="B1476">
        <v>84</v>
      </c>
      <c r="C1476">
        <v>-0.1067118350424142</v>
      </c>
      <c r="D1476">
        <f t="shared" si="69"/>
        <v>9.9259671305489177E-5</v>
      </c>
      <c r="E1476">
        <f t="shared" si="70"/>
        <v>8.3378123896610916E-3</v>
      </c>
      <c r="F1476">
        <f t="shared" si="71"/>
        <v>-1.0592181670715616E-5</v>
      </c>
    </row>
    <row r="1477" spans="1:6" x14ac:dyDescent="0.25">
      <c r="A1477">
        <v>803012</v>
      </c>
      <c r="B1477">
        <v>72</v>
      </c>
      <c r="C1477">
        <v>0.290056013694651</v>
      </c>
      <c r="D1477">
        <f t="shared" si="69"/>
        <v>1.665128564983924E-4</v>
      </c>
      <c r="E1477">
        <f t="shared" si="70"/>
        <v>1.1988925667884252E-2</v>
      </c>
      <c r="F1477">
        <f t="shared" si="71"/>
        <v>4.8298055384833165E-5</v>
      </c>
    </row>
    <row r="1478" spans="1:6" x14ac:dyDescent="0.25">
      <c r="A1478">
        <v>944603</v>
      </c>
      <c r="B1478">
        <v>84</v>
      </c>
      <c r="C1478">
        <v>0.16994387989697479</v>
      </c>
      <c r="D1478">
        <f t="shared" si="69"/>
        <v>1.9587321707141483E-4</v>
      </c>
      <c r="E1478">
        <f t="shared" si="70"/>
        <v>1.6453350233998847E-2</v>
      </c>
      <c r="F1478">
        <f t="shared" si="71"/>
        <v>3.3287454477018595E-5</v>
      </c>
    </row>
    <row r="1479" spans="1:6" x14ac:dyDescent="0.25">
      <c r="A1479">
        <v>379015</v>
      </c>
      <c r="B1479">
        <v>72</v>
      </c>
      <c r="C1479">
        <v>0.52564408481904745</v>
      </c>
      <c r="D1479">
        <f t="shared" si="69"/>
        <v>7.8592686417809686E-5</v>
      </c>
      <c r="E1479">
        <f t="shared" si="70"/>
        <v>5.6586734220822974E-3</v>
      </c>
      <c r="F1479">
        <f t="shared" si="71"/>
        <v>4.1311780725559951E-5</v>
      </c>
    </row>
    <row r="1480" spans="1:6" x14ac:dyDescent="0.25">
      <c r="A1480">
        <v>952990</v>
      </c>
      <c r="B1480">
        <v>72</v>
      </c>
      <c r="C1480">
        <v>0.13042163490563341</v>
      </c>
      <c r="D1480">
        <f t="shared" si="69"/>
        <v>1.9761234840127292E-4</v>
      </c>
      <c r="E1480">
        <f t="shared" si="70"/>
        <v>1.422808908489165E-2</v>
      </c>
      <c r="F1480">
        <f t="shared" si="71"/>
        <v>2.5772925556035646E-5</v>
      </c>
    </row>
    <row r="1481" spans="1:6" x14ac:dyDescent="0.25">
      <c r="A1481">
        <v>724654</v>
      </c>
      <c r="B1481">
        <v>60</v>
      </c>
      <c r="C1481">
        <v>1.316088984645875</v>
      </c>
      <c r="D1481">
        <f t="shared" si="69"/>
        <v>1.5026451349791292E-4</v>
      </c>
      <c r="E1481">
        <f t="shared" si="70"/>
        <v>9.0158708098747754E-3</v>
      </c>
      <c r="F1481">
        <f t="shared" si="71"/>
        <v>1.9776147099777457E-4</v>
      </c>
    </row>
    <row r="1482" spans="1:6" x14ac:dyDescent="0.25">
      <c r="A1482">
        <v>1409748</v>
      </c>
      <c r="B1482">
        <v>84</v>
      </c>
      <c r="C1482">
        <v>0.30532246887868097</v>
      </c>
      <c r="D1482">
        <f t="shared" si="69"/>
        <v>2.9232585119885594E-4</v>
      </c>
      <c r="E1482">
        <f t="shared" si="70"/>
        <v>2.4555371500703898E-2</v>
      </c>
      <c r="F1482">
        <f t="shared" si="71"/>
        <v>8.9253650605096619E-5</v>
      </c>
    </row>
    <row r="1483" spans="1:6" x14ac:dyDescent="0.25">
      <c r="A1483">
        <v>954610</v>
      </c>
      <c r="B1483">
        <v>84</v>
      </c>
      <c r="C1483">
        <v>0.56516632981038883</v>
      </c>
      <c r="D1483">
        <f t="shared" si="69"/>
        <v>1.979482721826453E-4</v>
      </c>
      <c r="E1483">
        <f t="shared" si="70"/>
        <v>1.6627654863342205E-2</v>
      </c>
      <c r="F1483">
        <f t="shared" si="71"/>
        <v>1.1187369848177354E-4</v>
      </c>
    </row>
    <row r="1484" spans="1:6" x14ac:dyDescent="0.25">
      <c r="A1484">
        <v>854276</v>
      </c>
      <c r="B1484">
        <v>48</v>
      </c>
      <c r="C1484">
        <v>-1.0552457148346079</v>
      </c>
      <c r="D1484">
        <f t="shared" si="69"/>
        <v>1.7714297793559831E-4</v>
      </c>
      <c r="E1484">
        <f t="shared" si="70"/>
        <v>8.5028629409087189E-3</v>
      </c>
      <c r="F1484">
        <f t="shared" si="71"/>
        <v>-1.8692936837958163E-4</v>
      </c>
    </row>
    <row r="1485" spans="1:6" x14ac:dyDescent="0.25">
      <c r="A1485">
        <v>415123</v>
      </c>
      <c r="B1485">
        <v>36</v>
      </c>
      <c r="C1485">
        <v>-0.30432305999912118</v>
      </c>
      <c r="D1485">
        <f t="shared" si="69"/>
        <v>8.6080054255954021E-5</v>
      </c>
      <c r="E1485">
        <f t="shared" si="70"/>
        <v>3.0988819532143446E-3</v>
      </c>
      <c r="F1485">
        <f t="shared" si="71"/>
        <v>-2.6196145516062302E-5</v>
      </c>
    </row>
    <row r="1486" spans="1:6" x14ac:dyDescent="0.25">
      <c r="A1486">
        <v>685954</v>
      </c>
      <c r="B1486">
        <v>72</v>
      </c>
      <c r="C1486">
        <v>-0.48313663574855659</v>
      </c>
      <c r="D1486">
        <f t="shared" si="69"/>
        <v>1.422396676095728E-4</v>
      </c>
      <c r="E1486">
        <f t="shared" si="70"/>
        <v>1.0241256067889242E-2</v>
      </c>
      <c r="F1486">
        <f t="shared" si="71"/>
        <v>-6.8721194478881941E-5</v>
      </c>
    </row>
    <row r="1487" spans="1:6" x14ac:dyDescent="0.25">
      <c r="A1487">
        <v>648261</v>
      </c>
      <c r="B1487">
        <v>72</v>
      </c>
      <c r="C1487">
        <v>-0.54145652994716964</v>
      </c>
      <c r="D1487">
        <f t="shared" si="69"/>
        <v>1.344236336026166E-4</v>
      </c>
      <c r="E1487">
        <f t="shared" si="70"/>
        <v>9.6785016193883956E-3</v>
      </c>
      <c r="F1487">
        <f t="shared" si="71"/>
        <v>-7.2784554193362533E-5</v>
      </c>
    </row>
    <row r="1488" spans="1:6" x14ac:dyDescent="0.25">
      <c r="A1488">
        <v>1023961</v>
      </c>
      <c r="B1488">
        <v>84</v>
      </c>
      <c r="C1488">
        <v>1.790355924541972</v>
      </c>
      <c r="D1488">
        <f t="shared" si="69"/>
        <v>2.1232892043076615E-4</v>
      </c>
      <c r="E1488">
        <f t="shared" si="70"/>
        <v>1.7835629316184359E-2</v>
      </c>
      <c r="F1488">
        <f t="shared" si="71"/>
        <v>3.8014434064482312E-4</v>
      </c>
    </row>
    <row r="1489" spans="1:6" x14ac:dyDescent="0.25">
      <c r="A1489">
        <v>372761</v>
      </c>
      <c r="B1489">
        <v>72</v>
      </c>
      <c r="C1489">
        <v>-0.62050101992985252</v>
      </c>
      <c r="D1489">
        <f t="shared" si="69"/>
        <v>7.7295854733425216E-5</v>
      </c>
      <c r="E1489">
        <f t="shared" si="70"/>
        <v>5.5653015408066156E-3</v>
      </c>
      <c r="F1489">
        <f t="shared" si="71"/>
        <v>-4.7962156698440064E-5</v>
      </c>
    </row>
    <row r="1490" spans="1:6" x14ac:dyDescent="0.25">
      <c r="A1490">
        <v>1121914</v>
      </c>
      <c r="B1490">
        <v>84</v>
      </c>
      <c r="C1490">
        <v>-0.33677872758601118</v>
      </c>
      <c r="D1490">
        <f t="shared" si="69"/>
        <v>2.326404896633393E-4</v>
      </c>
      <c r="E1490">
        <f t="shared" si="70"/>
        <v>1.95418011317205E-2</v>
      </c>
      <c r="F1490">
        <f t="shared" si="71"/>
        <v>-7.8348368093805995E-5</v>
      </c>
    </row>
    <row r="1491" spans="1:6" x14ac:dyDescent="0.25">
      <c r="A1491">
        <v>1241350</v>
      </c>
      <c r="B1491">
        <v>84</v>
      </c>
      <c r="C1491">
        <v>-6.7189590051072792E-2</v>
      </c>
      <c r="D1491">
        <f t="shared" si="69"/>
        <v>2.5740678148555613E-4</v>
      </c>
      <c r="E1491">
        <f t="shared" si="70"/>
        <v>2.1622169644786714E-2</v>
      </c>
      <c r="F1491">
        <f t="shared" si="71"/>
        <v>-1.7295056124380591E-5</v>
      </c>
    </row>
    <row r="1492" spans="1:6" x14ac:dyDescent="0.25">
      <c r="A1492">
        <v>1138829</v>
      </c>
      <c r="B1492">
        <v>72</v>
      </c>
      <c r="C1492">
        <v>-0.8813486273176051</v>
      </c>
      <c r="D1492">
        <f t="shared" si="69"/>
        <v>2.3614799013365643E-4</v>
      </c>
      <c r="E1492">
        <f t="shared" si="70"/>
        <v>1.7002655289623265E-2</v>
      </c>
      <c r="F1492">
        <f t="shared" si="71"/>
        <v>-2.0812870694810945E-4</v>
      </c>
    </row>
    <row r="1493" spans="1:6" x14ac:dyDescent="0.25">
      <c r="A1493">
        <v>630216</v>
      </c>
      <c r="B1493">
        <v>72</v>
      </c>
      <c r="C1493">
        <v>-0.26882694610504843</v>
      </c>
      <c r="D1493">
        <f t="shared" si="69"/>
        <v>1.3068181592677428E-4</v>
      </c>
      <c r="E1493">
        <f t="shared" si="70"/>
        <v>9.4090907467277475E-3</v>
      </c>
      <c r="F1493">
        <f t="shared" si="71"/>
        <v>-3.5130793487056806E-5</v>
      </c>
    </row>
    <row r="1494" spans="1:6" x14ac:dyDescent="0.25">
      <c r="A1494">
        <v>603864</v>
      </c>
      <c r="B1494">
        <v>84</v>
      </c>
      <c r="C1494">
        <v>0.92086653473246149</v>
      </c>
      <c r="D1494">
        <f t="shared" si="69"/>
        <v>1.2521745574978359E-4</v>
      </c>
      <c r="E1494">
        <f t="shared" si="70"/>
        <v>1.0518266282981822E-2</v>
      </c>
      <c r="F1494">
        <f t="shared" si="71"/>
        <v>1.1530856456431855E-4</v>
      </c>
    </row>
    <row r="1495" spans="1:6" x14ac:dyDescent="0.25">
      <c r="A1495">
        <v>693876</v>
      </c>
      <c r="B1495">
        <v>84</v>
      </c>
      <c r="C1495">
        <v>1.592744699585265</v>
      </c>
      <c r="D1495">
        <f t="shared" si="69"/>
        <v>1.4388237637255548E-4</v>
      </c>
      <c r="E1495">
        <f t="shared" si="70"/>
        <v>1.208611961529466E-2</v>
      </c>
      <c r="F1495">
        <f t="shared" si="71"/>
        <v>2.2916789233111989E-4</v>
      </c>
    </row>
    <row r="1496" spans="1:6" x14ac:dyDescent="0.25">
      <c r="A1496">
        <v>620089</v>
      </c>
      <c r="B1496">
        <v>84</v>
      </c>
      <c r="C1496">
        <v>-0.34384530499046262</v>
      </c>
      <c r="D1496">
        <f t="shared" si="69"/>
        <v>1.2858187757247918E-4</v>
      </c>
      <c r="E1496">
        <f t="shared" si="70"/>
        <v>1.0800877716088252E-2</v>
      </c>
      <c r="F1496">
        <f t="shared" si="71"/>
        <v>-4.4212274910155427E-5</v>
      </c>
    </row>
    <row r="1497" spans="1:6" x14ac:dyDescent="0.25">
      <c r="A1497">
        <v>2621871</v>
      </c>
      <c r="B1497">
        <v>72</v>
      </c>
      <c r="C1497">
        <v>-0.48319825092849789</v>
      </c>
      <c r="D1497">
        <f t="shared" si="69"/>
        <v>5.4367211147566489E-4</v>
      </c>
      <c r="E1497">
        <f t="shared" si="70"/>
        <v>3.9144392026247872E-2</v>
      </c>
      <c r="F1497">
        <f t="shared" si="71"/>
        <v>-2.6270141334364458E-4</v>
      </c>
    </row>
    <row r="1498" spans="1:6" x14ac:dyDescent="0.25">
      <c r="A1498">
        <v>1015362</v>
      </c>
      <c r="B1498">
        <v>84</v>
      </c>
      <c r="C1498">
        <v>0.16994387989697479</v>
      </c>
      <c r="D1498">
        <f t="shared" si="69"/>
        <v>2.1054582870482722E-4</v>
      </c>
      <c r="E1498">
        <f t="shared" si="70"/>
        <v>1.7685849611205486E-2</v>
      </c>
      <c r="F1498">
        <f t="shared" si="71"/>
        <v>3.5780975026222189E-5</v>
      </c>
    </row>
    <row r="1499" spans="1:6" x14ac:dyDescent="0.25">
      <c r="A1499">
        <v>576328</v>
      </c>
      <c r="B1499">
        <v>84</v>
      </c>
      <c r="C1499">
        <v>0.96038877972380288</v>
      </c>
      <c r="D1499">
        <f t="shared" si="69"/>
        <v>1.1950758090788867E-4</v>
      </c>
      <c r="E1499">
        <f t="shared" si="70"/>
        <v>1.0038636796262648E-2</v>
      </c>
      <c r="F1499">
        <f t="shared" si="71"/>
        <v>1.1477373979587084E-4</v>
      </c>
    </row>
    <row r="1500" spans="1:6" x14ac:dyDescent="0.25">
      <c r="A1500">
        <v>1080165</v>
      </c>
      <c r="B1500">
        <v>60</v>
      </c>
      <c r="C1500">
        <v>-0.42288979497314538</v>
      </c>
      <c r="D1500">
        <f t="shared" si="69"/>
        <v>2.2398340204079893E-4</v>
      </c>
      <c r="E1500">
        <f t="shared" si="70"/>
        <v>1.3439004122447936E-2</v>
      </c>
      <c r="F1500">
        <f t="shared" si="71"/>
        <v>-9.4720294966421054E-5</v>
      </c>
    </row>
    <row r="1501" spans="1:6" x14ac:dyDescent="0.25">
      <c r="A1501">
        <v>591284</v>
      </c>
      <c r="B1501">
        <v>36</v>
      </c>
      <c r="C1501">
        <v>-1.213334694799973</v>
      </c>
      <c r="D1501">
        <f t="shared" si="69"/>
        <v>1.2260886243517589E-4</v>
      </c>
      <c r="E1501">
        <f t="shared" si="70"/>
        <v>4.4139190476663323E-3</v>
      </c>
      <c r="F1501">
        <f t="shared" si="71"/>
        <v>-1.4876558668255603E-4</v>
      </c>
    </row>
    <row r="1502" spans="1:6" x14ac:dyDescent="0.25">
      <c r="A1502">
        <v>745343</v>
      </c>
      <c r="B1502">
        <v>72</v>
      </c>
      <c r="C1502">
        <v>0.2982414658548076</v>
      </c>
      <c r="D1502">
        <f t="shared" si="69"/>
        <v>1.5455459196261239E-4</v>
      </c>
      <c r="E1502">
        <f t="shared" si="70"/>
        <v>1.1127930621308093E-2</v>
      </c>
      <c r="F1502">
        <f t="shared" si="71"/>
        <v>4.6094588061521187E-5</v>
      </c>
    </row>
    <row r="1503" spans="1:6" x14ac:dyDescent="0.25">
      <c r="A1503">
        <v>1004574</v>
      </c>
      <c r="B1503">
        <v>84</v>
      </c>
      <c r="C1503">
        <v>0.36755510485368181</v>
      </c>
      <c r="D1503">
        <f t="shared" si="69"/>
        <v>2.0830882515331781E-4</v>
      </c>
      <c r="E1503">
        <f t="shared" si="70"/>
        <v>1.7497941312878695E-2</v>
      </c>
      <c r="F1503">
        <f t="shared" si="71"/>
        <v>7.6564972071174999E-5</v>
      </c>
    </row>
    <row r="1504" spans="1:6" x14ac:dyDescent="0.25">
      <c r="A1504">
        <v>919569</v>
      </c>
      <c r="B1504">
        <v>84</v>
      </c>
      <c r="C1504">
        <v>-0.18575632502509701</v>
      </c>
      <c r="D1504">
        <f t="shared" si="69"/>
        <v>1.9068215784741723E-4</v>
      </c>
      <c r="E1504">
        <f t="shared" si="70"/>
        <v>1.6017301259183048E-2</v>
      </c>
      <c r="F1504">
        <f t="shared" si="71"/>
        <v>-3.5420416889591685E-5</v>
      </c>
    </row>
    <row r="1505" spans="1:6" x14ac:dyDescent="0.25">
      <c r="A1505">
        <v>704370</v>
      </c>
      <c r="B1505">
        <v>84</v>
      </c>
      <c r="C1505">
        <v>0.31712128180941618</v>
      </c>
      <c r="D1505">
        <f t="shared" si="69"/>
        <v>1.4605841597855655E-4</v>
      </c>
      <c r="E1505">
        <f t="shared" si="70"/>
        <v>1.2268906942198751E-2</v>
      </c>
      <c r="F1505">
        <f t="shared" si="71"/>
        <v>4.6318232094172765E-5</v>
      </c>
    </row>
    <row r="1506" spans="1:6" x14ac:dyDescent="0.25">
      <c r="A1506">
        <v>404625</v>
      </c>
      <c r="B1506">
        <v>84</v>
      </c>
      <c r="C1506">
        <v>0.92086653473246149</v>
      </c>
      <c r="D1506">
        <f t="shared" si="69"/>
        <v>8.3903185208517467E-5</v>
      </c>
      <c r="E1506">
        <f t="shared" si="70"/>
        <v>7.0478675575154671E-3</v>
      </c>
      <c r="F1506">
        <f t="shared" si="71"/>
        <v>7.7263635415983402E-5</v>
      </c>
    </row>
    <row r="1507" spans="1:6" x14ac:dyDescent="0.25">
      <c r="A1507">
        <v>1589936</v>
      </c>
      <c r="B1507">
        <v>60</v>
      </c>
      <c r="C1507">
        <v>9.0899389914291959E-2</v>
      </c>
      <c r="D1507">
        <f t="shared" si="69"/>
        <v>3.2968969954325468E-4</v>
      </c>
      <c r="E1507">
        <f t="shared" si="70"/>
        <v>1.9781381972595283E-2</v>
      </c>
      <c r="F1507">
        <f t="shared" si="71"/>
        <v>2.9968592549508072E-5</v>
      </c>
    </row>
    <row r="1508" spans="1:6" x14ac:dyDescent="0.25">
      <c r="A1508">
        <v>686282</v>
      </c>
      <c r="B1508">
        <v>72</v>
      </c>
      <c r="C1508">
        <v>0.80229979975843724</v>
      </c>
      <c r="D1508">
        <f t="shared" si="69"/>
        <v>1.4230768180728274E-4</v>
      </c>
      <c r="E1508">
        <f t="shared" si="70"/>
        <v>1.0246153090124357E-2</v>
      </c>
      <c r="F1508">
        <f t="shared" si="71"/>
        <v>1.1417342461807035E-4</v>
      </c>
    </row>
    <row r="1509" spans="1:6" x14ac:dyDescent="0.25">
      <c r="A1509">
        <v>791666</v>
      </c>
      <c r="B1509">
        <v>84</v>
      </c>
      <c r="C1509">
        <v>0.36755510485368181</v>
      </c>
      <c r="D1509">
        <f t="shared" si="69"/>
        <v>1.6416014586663252E-4</v>
      </c>
      <c r="E1509">
        <f t="shared" si="70"/>
        <v>1.3789452252797131E-2</v>
      </c>
      <c r="F1509">
        <f t="shared" si="71"/>
        <v>6.0337899626805819E-5</v>
      </c>
    </row>
    <row r="1510" spans="1:6" x14ac:dyDescent="0.25">
      <c r="A1510">
        <v>866946</v>
      </c>
      <c r="B1510">
        <v>72</v>
      </c>
      <c r="C1510">
        <v>-7.8574130809808809E-2</v>
      </c>
      <c r="D1510">
        <f t="shared" si="69"/>
        <v>1.7977023368250449E-4</v>
      </c>
      <c r="E1510">
        <f t="shared" si="70"/>
        <v>1.2943456825140323E-2</v>
      </c>
      <c r="F1510">
        <f t="shared" si="71"/>
        <v>-1.4125289857079005E-5</v>
      </c>
    </row>
    <row r="1511" spans="1:6" x14ac:dyDescent="0.25">
      <c r="A1511">
        <v>735328</v>
      </c>
      <c r="B1511">
        <v>84</v>
      </c>
      <c r="C1511">
        <v>-0.23640684853865029</v>
      </c>
      <c r="D1511">
        <f t="shared" si="69"/>
        <v>1.5247787796851092E-4</v>
      </c>
      <c r="E1511">
        <f t="shared" si="70"/>
        <v>1.2808141749354917E-2</v>
      </c>
      <c r="F1511">
        <f t="shared" si="71"/>
        <v>-3.6046814602396564E-5</v>
      </c>
    </row>
    <row r="1512" spans="1:6" x14ac:dyDescent="0.25">
      <c r="A1512">
        <v>939459</v>
      </c>
      <c r="B1512">
        <v>84</v>
      </c>
      <c r="C1512">
        <v>0.52564408481904745</v>
      </c>
      <c r="D1512">
        <f t="shared" si="69"/>
        <v>1.948065553853781E-4</v>
      </c>
      <c r="E1512">
        <f t="shared" si="70"/>
        <v>1.6363750652371761E-2</v>
      </c>
      <c r="F1512">
        <f t="shared" si="71"/>
        <v>1.0239891352229815E-4</v>
      </c>
    </row>
    <row r="1513" spans="1:6" x14ac:dyDescent="0.25">
      <c r="A1513">
        <v>1309683</v>
      </c>
      <c r="B1513">
        <v>48</v>
      </c>
      <c r="C1513">
        <v>0.4070773498450232</v>
      </c>
      <c r="D1513">
        <f t="shared" si="69"/>
        <v>2.7157633688834544E-4</v>
      </c>
      <c r="E1513">
        <f t="shared" si="70"/>
        <v>1.303566417064058E-2</v>
      </c>
      <c r="F1513">
        <f t="shared" si="71"/>
        <v>1.1055257550112688E-4</v>
      </c>
    </row>
    <row r="1514" spans="1:6" x14ac:dyDescent="0.25">
      <c r="A1514">
        <v>855090</v>
      </c>
      <c r="B1514">
        <v>84</v>
      </c>
      <c r="C1514">
        <v>1.078955514697826</v>
      </c>
      <c r="D1514">
        <f t="shared" si="69"/>
        <v>1.7731176926771998E-4</v>
      </c>
      <c r="E1514">
        <f t="shared" si="70"/>
        <v>1.4894188618488478E-2</v>
      </c>
      <c r="F1514">
        <f t="shared" si="71"/>
        <v>1.91311511272235E-4</v>
      </c>
    </row>
    <row r="1515" spans="1:6" x14ac:dyDescent="0.25">
      <c r="A1515">
        <v>1069481</v>
      </c>
      <c r="B1515">
        <v>72</v>
      </c>
      <c r="C1515">
        <v>-2.735946677124898E-2</v>
      </c>
      <c r="D1515">
        <f t="shared" si="69"/>
        <v>2.217679639666122E-4</v>
      </c>
      <c r="E1515">
        <f t="shared" si="70"/>
        <v>1.5967293405596078E-2</v>
      </c>
      <c r="F1515">
        <f t="shared" si="71"/>
        <v>-6.0674532410720673E-6</v>
      </c>
    </row>
    <row r="1516" spans="1:6" x14ac:dyDescent="0.25">
      <c r="A1516">
        <v>1156864</v>
      </c>
      <c r="B1516">
        <v>84</v>
      </c>
      <c r="C1516">
        <v>-0.50193428495582826</v>
      </c>
      <c r="D1516">
        <f t="shared" si="69"/>
        <v>2.3988773420591003E-4</v>
      </c>
      <c r="E1516">
        <f t="shared" si="70"/>
        <v>2.0150569673296443E-2</v>
      </c>
      <c r="F1516">
        <f t="shared" si="71"/>
        <v>-1.2040787833831724E-4</v>
      </c>
    </row>
    <row r="1517" spans="1:6" x14ac:dyDescent="0.25">
      <c r="A1517">
        <v>759817</v>
      </c>
      <c r="B1517">
        <v>84</v>
      </c>
      <c r="C1517">
        <v>0.55500970568128905</v>
      </c>
      <c r="D1517">
        <f t="shared" si="69"/>
        <v>1.5755592579692337E-4</v>
      </c>
      <c r="E1517">
        <f t="shared" si="70"/>
        <v>1.3234697766941562E-2</v>
      </c>
      <c r="F1517">
        <f t="shared" si="71"/>
        <v>8.7445068004893451E-5</v>
      </c>
    </row>
    <row r="1518" spans="1:6" x14ac:dyDescent="0.25">
      <c r="A1518">
        <v>1170813</v>
      </c>
      <c r="B1518">
        <v>84</v>
      </c>
      <c r="C1518">
        <v>0.92086653473246149</v>
      </c>
      <c r="D1518">
        <f t="shared" si="69"/>
        <v>2.4278020385181331E-4</v>
      </c>
      <c r="E1518">
        <f t="shared" si="70"/>
        <v>2.0393537123552317E-2</v>
      </c>
      <c r="F1518">
        <f t="shared" si="71"/>
        <v>2.2356816502265992E-4</v>
      </c>
    </row>
    <row r="1519" spans="1:6" x14ac:dyDescent="0.25">
      <c r="A1519">
        <v>702858</v>
      </c>
      <c r="B1519">
        <v>60</v>
      </c>
      <c r="C1519">
        <v>1.434655719619899</v>
      </c>
      <c r="D1519">
        <f t="shared" si="69"/>
        <v>1.4574488711594234E-4</v>
      </c>
      <c r="E1519">
        <f t="shared" si="70"/>
        <v>8.7446932269565399E-3</v>
      </c>
      <c r="F1519">
        <f t="shared" si="71"/>
        <v>2.0909373590624321E-4</v>
      </c>
    </row>
    <row r="1520" spans="1:6" x14ac:dyDescent="0.25">
      <c r="A1520">
        <v>895814</v>
      </c>
      <c r="B1520">
        <v>84</v>
      </c>
      <c r="C1520">
        <v>0.56516632981038883</v>
      </c>
      <c r="D1520">
        <f t="shared" si="69"/>
        <v>1.8575631252241672E-4</v>
      </c>
      <c r="E1520">
        <f t="shared" si="70"/>
        <v>1.5603530251883005E-2</v>
      </c>
      <c r="F1520">
        <f t="shared" si="71"/>
        <v>1.0498321338740583E-4</v>
      </c>
    </row>
    <row r="1521" spans="1:6" x14ac:dyDescent="0.25">
      <c r="A1521">
        <v>549238</v>
      </c>
      <c r="B1521">
        <v>60</v>
      </c>
      <c r="C1521">
        <v>0.6442108197930716</v>
      </c>
      <c r="D1521">
        <f t="shared" si="69"/>
        <v>1.1389018878605058E-4</v>
      </c>
      <c r="E1521">
        <f t="shared" si="70"/>
        <v>6.8334113271630347E-3</v>
      </c>
      <c r="F1521">
        <f t="shared" si="71"/>
        <v>7.3369291884249337E-5</v>
      </c>
    </row>
    <row r="1522" spans="1:6" x14ac:dyDescent="0.25">
      <c r="A1522">
        <v>599796</v>
      </c>
      <c r="B1522">
        <v>84</v>
      </c>
      <c r="C1522">
        <v>-6.9070256078986425E-2</v>
      </c>
      <c r="D1522">
        <f t="shared" si="69"/>
        <v>1.2437391380989296E-4</v>
      </c>
      <c r="E1522">
        <f t="shared" si="70"/>
        <v>1.0447408760031009E-2</v>
      </c>
      <c r="F1522">
        <f t="shared" si="71"/>
        <v>-8.5905380763950932E-6</v>
      </c>
    </row>
    <row r="1523" spans="1:6" x14ac:dyDescent="0.25">
      <c r="A1523">
        <v>969228</v>
      </c>
      <c r="B1523">
        <v>84</v>
      </c>
      <c r="C1523">
        <v>0.68373306478441309</v>
      </c>
      <c r="D1523">
        <f t="shared" si="69"/>
        <v>2.0097946590863383E-4</v>
      </c>
      <c r="E1523">
        <f t="shared" si="70"/>
        <v>1.6882275136325241E-2</v>
      </c>
      <c r="F1523">
        <f t="shared" si="71"/>
        <v>1.3741630618444467E-4</v>
      </c>
    </row>
    <row r="1524" spans="1:6" x14ac:dyDescent="0.25">
      <c r="A1524">
        <v>235335</v>
      </c>
      <c r="B1524">
        <v>72</v>
      </c>
      <c r="C1524">
        <v>-3.9560389836742438</v>
      </c>
      <c r="D1524">
        <f t="shared" si="69"/>
        <v>4.8799150055104001E-5</v>
      </c>
      <c r="E1524">
        <f t="shared" si="70"/>
        <v>3.5135388039674881E-3</v>
      </c>
      <c r="F1524">
        <f t="shared" si="71"/>
        <v>-1.9305133998816056E-4</v>
      </c>
    </row>
    <row r="1525" spans="1:6" x14ac:dyDescent="0.25">
      <c r="A1525">
        <v>1171868</v>
      </c>
      <c r="B1525">
        <v>84</v>
      </c>
      <c r="C1525">
        <v>0.72325530977575447</v>
      </c>
      <c r="D1525">
        <f t="shared" si="69"/>
        <v>2.4299896903042309E-4</v>
      </c>
      <c r="E1525">
        <f t="shared" si="70"/>
        <v>2.041191339855554E-2</v>
      </c>
      <c r="F1525">
        <f t="shared" si="71"/>
        <v>1.7575029462128762E-4</v>
      </c>
    </row>
    <row r="1526" spans="1:6" x14ac:dyDescent="0.25">
      <c r="A1526">
        <v>1134030</v>
      </c>
      <c r="B1526">
        <v>84</v>
      </c>
      <c r="C1526">
        <v>-0.1462340800337556</v>
      </c>
      <c r="D1526">
        <f t="shared" si="69"/>
        <v>2.3515286777143048E-4</v>
      </c>
      <c r="E1526">
        <f t="shared" si="70"/>
        <v>1.9752840892800161E-2</v>
      </c>
      <c r="F1526">
        <f t="shared" si="71"/>
        <v>-3.4387363285854512E-5</v>
      </c>
    </row>
    <row r="1527" spans="1:6" x14ac:dyDescent="0.25">
      <c r="A1527">
        <v>1879182</v>
      </c>
      <c r="B1527">
        <v>84</v>
      </c>
      <c r="C1527">
        <v>0.24898836987965761</v>
      </c>
      <c r="D1527">
        <f t="shared" si="69"/>
        <v>3.8966785390549835E-4</v>
      </c>
      <c r="E1527">
        <f t="shared" si="70"/>
        <v>3.2732099728061861E-2</v>
      </c>
      <c r="F1527">
        <f t="shared" si="71"/>
        <v>9.7022763738434603E-5</v>
      </c>
    </row>
    <row r="1528" spans="1:6" x14ac:dyDescent="0.25">
      <c r="A1528">
        <v>316149</v>
      </c>
      <c r="B1528">
        <v>36</v>
      </c>
      <c r="C1528">
        <v>-4.4146365390986242</v>
      </c>
      <c r="D1528">
        <f t="shared" si="69"/>
        <v>6.5556770096972716E-5</v>
      </c>
      <c r="E1528">
        <f t="shared" si="70"/>
        <v>2.360043723491018E-3</v>
      </c>
      <c r="F1528">
        <f t="shared" si="71"/>
        <v>-2.8940931265538381E-4</v>
      </c>
    </row>
    <row r="1529" spans="1:6" x14ac:dyDescent="0.25">
      <c r="A1529">
        <v>581122</v>
      </c>
      <c r="B1529">
        <v>36</v>
      </c>
      <c r="C1529">
        <v>-0.8274655793862099</v>
      </c>
      <c r="D1529">
        <f t="shared" si="69"/>
        <v>1.2050166646832026E-4</v>
      </c>
      <c r="E1529">
        <f t="shared" si="70"/>
        <v>4.338059992859529E-3</v>
      </c>
      <c r="F1529">
        <f t="shared" si="71"/>
        <v>-9.9710981261212441E-5</v>
      </c>
    </row>
    <row r="1530" spans="1:6" x14ac:dyDescent="0.25">
      <c r="A1530">
        <v>1477440</v>
      </c>
      <c r="B1530">
        <v>72</v>
      </c>
      <c r="C1530">
        <v>-0.30432305999912118</v>
      </c>
      <c r="D1530">
        <f t="shared" si="69"/>
        <v>3.0636248861160839E-4</v>
      </c>
      <c r="E1530">
        <f t="shared" si="70"/>
        <v>2.2058099180035803E-2</v>
      </c>
      <c r="F1530">
        <f t="shared" si="71"/>
        <v>-9.3233170003230575E-5</v>
      </c>
    </row>
    <row r="1531" spans="1:6" x14ac:dyDescent="0.25">
      <c r="A1531">
        <v>1179214</v>
      </c>
      <c r="B1531">
        <v>84</v>
      </c>
      <c r="C1531">
        <v>-0.62469921444055876</v>
      </c>
      <c r="D1531">
        <f t="shared" si="69"/>
        <v>2.4452223822669564E-4</v>
      </c>
      <c r="E1531">
        <f t="shared" si="70"/>
        <v>2.0539868011042434E-2</v>
      </c>
      <c r="F1531">
        <f t="shared" si="71"/>
        <v>-1.5275285013346393E-4</v>
      </c>
    </row>
    <row r="1532" spans="1:6" x14ac:dyDescent="0.25">
      <c r="A1532">
        <v>824868</v>
      </c>
      <c r="B1532">
        <v>84</v>
      </c>
      <c r="C1532">
        <v>9.0899389914291959E-2</v>
      </c>
      <c r="D1532">
        <f t="shared" si="69"/>
        <v>1.7104492450189528E-4</v>
      </c>
      <c r="E1532">
        <f t="shared" si="70"/>
        <v>1.4367773658159205E-2</v>
      </c>
      <c r="F1532">
        <f t="shared" si="71"/>
        <v>1.5547879285158409E-5</v>
      </c>
    </row>
    <row r="1533" spans="1:6" x14ac:dyDescent="0.25">
      <c r="A1533">
        <v>742564</v>
      </c>
      <c r="B1533">
        <v>84</v>
      </c>
      <c r="C1533">
        <v>0.14885413809143069</v>
      </c>
      <c r="D1533">
        <f t="shared" si="69"/>
        <v>1.5397833752530754E-4</v>
      </c>
      <c r="E1533">
        <f t="shared" si="70"/>
        <v>1.2934180352125834E-2</v>
      </c>
      <c r="F1533">
        <f t="shared" si="71"/>
        <v>2.2920312717081055E-5</v>
      </c>
    </row>
    <row r="1534" spans="1:6" x14ac:dyDescent="0.25">
      <c r="A1534">
        <v>689656</v>
      </c>
      <c r="B1534">
        <v>36</v>
      </c>
      <c r="C1534">
        <v>-0.46241203996448682</v>
      </c>
      <c r="D1534">
        <f t="shared" si="69"/>
        <v>1.4300731565811633E-4</v>
      </c>
      <c r="E1534">
        <f t="shared" si="70"/>
        <v>5.1482633636921876E-3</v>
      </c>
      <c r="F1534">
        <f t="shared" si="71"/>
        <v>-6.6128304563314863E-5</v>
      </c>
    </row>
    <row r="1535" spans="1:6" x14ac:dyDescent="0.25">
      <c r="A1535">
        <v>794070</v>
      </c>
      <c r="B1535">
        <v>60</v>
      </c>
      <c r="C1535">
        <v>0.32803285986234038</v>
      </c>
      <c r="D1535">
        <f t="shared" si="69"/>
        <v>1.6465864016936043E-4</v>
      </c>
      <c r="E1535">
        <f t="shared" si="70"/>
        <v>9.8795184101616255E-3</v>
      </c>
      <c r="F1535">
        <f t="shared" si="71"/>
        <v>5.4013444635799336E-5</v>
      </c>
    </row>
    <row r="1536" spans="1:6" x14ac:dyDescent="0.25">
      <c r="A1536">
        <v>1295158</v>
      </c>
      <c r="B1536">
        <v>29</v>
      </c>
      <c r="C1536">
        <v>-4.4146365390986242</v>
      </c>
      <c r="D1536">
        <f t="shared" si="69"/>
        <v>2.6856442767573201E-4</v>
      </c>
      <c r="E1536">
        <f t="shared" si="70"/>
        <v>7.7883684025962284E-3</v>
      </c>
      <c r="F1536">
        <f t="shared" si="71"/>
        <v>-1.1856143355193963E-3</v>
      </c>
    </row>
    <row r="1537" spans="1:6" x14ac:dyDescent="0.25">
      <c r="A1537">
        <v>875098</v>
      </c>
      <c r="B1537">
        <v>72</v>
      </c>
      <c r="C1537">
        <v>0.16994387989697479</v>
      </c>
      <c r="D1537">
        <f t="shared" si="69"/>
        <v>1.8146063532802772E-4</v>
      </c>
      <c r="E1537">
        <f t="shared" si="70"/>
        <v>1.3065165743617995E-2</v>
      </c>
      <c r="F1537">
        <f t="shared" si="71"/>
        <v>3.0838124416215081E-5</v>
      </c>
    </row>
    <row r="1538" spans="1:6" x14ac:dyDescent="0.25">
      <c r="A1538">
        <v>784572</v>
      </c>
      <c r="B1538">
        <v>72</v>
      </c>
      <c r="C1538">
        <v>-0.1067118350424142</v>
      </c>
      <c r="D1538">
        <f t="shared" si="69"/>
        <v>1.6268913148079572E-4</v>
      </c>
      <c r="E1538">
        <f t="shared" si="70"/>
        <v>1.1713617466617293E-2</v>
      </c>
      <c r="F1538">
        <f t="shared" si="71"/>
        <v>-1.7360855761772307E-5</v>
      </c>
    </row>
    <row r="1539" spans="1:6" x14ac:dyDescent="0.25">
      <c r="A1539">
        <v>589856</v>
      </c>
      <c r="B1539">
        <v>48</v>
      </c>
      <c r="C1539">
        <v>-0.97620122485192473</v>
      </c>
      <c r="D1539">
        <f t="shared" ref="D1539:D1602" si="72">A1539/SUM($A$2:$A$5739)</f>
        <v>1.223127518427069E-4</v>
      </c>
      <c r="E1539">
        <f t="shared" ref="E1539:E1602" si="73">B1539*D1539</f>
        <v>5.8710120884499315E-3</v>
      </c>
      <c r="F1539">
        <f t="shared" ref="F1539:F1602" si="74">C1539*D1539</f>
        <v>-1.1940185816385999E-4</v>
      </c>
    </row>
    <row r="1540" spans="1:6" x14ac:dyDescent="0.25">
      <c r="A1540">
        <v>485563</v>
      </c>
      <c r="B1540">
        <v>84</v>
      </c>
      <c r="C1540">
        <v>0.80229979975843724</v>
      </c>
      <c r="D1540">
        <f t="shared" si="72"/>
        <v>1.006865179348863E-4</v>
      </c>
      <c r="E1540">
        <f t="shared" si="73"/>
        <v>8.4576675065304481E-3</v>
      </c>
      <c r="F1540">
        <f t="shared" si="74"/>
        <v>8.0780773177533576E-5</v>
      </c>
    </row>
    <row r="1541" spans="1:6" x14ac:dyDescent="0.25">
      <c r="A1541">
        <v>1060015</v>
      </c>
      <c r="B1541">
        <v>84</v>
      </c>
      <c r="C1541">
        <v>0.56804485347984346</v>
      </c>
      <c r="D1541">
        <f t="shared" si="72"/>
        <v>2.1980509080953139E-4</v>
      </c>
      <c r="E1541">
        <f t="shared" si="73"/>
        <v>1.8463627628000637E-2</v>
      </c>
      <c r="F1541">
        <f t="shared" si="74"/>
        <v>1.2485915060302395E-4</v>
      </c>
    </row>
    <row r="1542" spans="1:6" x14ac:dyDescent="0.25">
      <c r="A1542">
        <v>1117297</v>
      </c>
      <c r="B1542">
        <v>72</v>
      </c>
      <c r="C1542">
        <v>1.513700209602582</v>
      </c>
      <c r="D1542">
        <f t="shared" si="72"/>
        <v>2.3168310688642801E-4</v>
      </c>
      <c r="E1542">
        <f t="shared" si="73"/>
        <v>1.6681183695822818E-2</v>
      </c>
      <c r="F1542">
        <f t="shared" si="74"/>
        <v>3.5069876745536351E-4</v>
      </c>
    </row>
    <row r="1543" spans="1:6" x14ac:dyDescent="0.25">
      <c r="A1543">
        <v>2947005</v>
      </c>
      <c r="B1543">
        <v>29</v>
      </c>
      <c r="C1543">
        <v>-4.4146365390986242</v>
      </c>
      <c r="D1543">
        <f t="shared" si="72"/>
        <v>6.1109201439710106E-4</v>
      </c>
      <c r="E1543">
        <f t="shared" si="73"/>
        <v>1.7721668417515931E-2</v>
      </c>
      <c r="F1543">
        <f t="shared" si="74"/>
        <v>-2.6977491355088248E-3</v>
      </c>
    </row>
    <row r="1544" spans="1:6" x14ac:dyDescent="0.25">
      <c r="A1544">
        <v>924166</v>
      </c>
      <c r="B1544">
        <v>60</v>
      </c>
      <c r="C1544">
        <v>-0.93022539247594693</v>
      </c>
      <c r="D1544">
        <f t="shared" si="72"/>
        <v>1.9163539341715107E-4</v>
      </c>
      <c r="E1544">
        <f t="shared" si="73"/>
        <v>1.1498123605029064E-2</v>
      </c>
      <c r="F1544">
        <f t="shared" si="74"/>
        <v>-1.7826410905375187E-4</v>
      </c>
    </row>
    <row r="1545" spans="1:6" x14ac:dyDescent="0.25">
      <c r="A1545">
        <v>626345</v>
      </c>
      <c r="B1545">
        <v>72</v>
      </c>
      <c r="C1545">
        <v>0.48612183982770601</v>
      </c>
      <c r="D1545">
        <f t="shared" si="72"/>
        <v>1.2987912397758138E-4</v>
      </c>
      <c r="E1545">
        <f t="shared" si="73"/>
        <v>9.3512969263858589E-3</v>
      </c>
      <c r="F1545">
        <f t="shared" si="74"/>
        <v>6.3137078703192593E-5</v>
      </c>
    </row>
    <row r="1546" spans="1:6" x14ac:dyDescent="0.25">
      <c r="A1546">
        <v>858902</v>
      </c>
      <c r="B1546">
        <v>84</v>
      </c>
      <c r="C1546">
        <v>0.68373306478441309</v>
      </c>
      <c r="D1546">
        <f t="shared" si="72"/>
        <v>1.7810222695573944E-4</v>
      </c>
      <c r="E1546">
        <f t="shared" si="73"/>
        <v>1.4960587064282112E-2</v>
      </c>
      <c r="F1546">
        <f t="shared" si="74"/>
        <v>1.2177438148137683E-4</v>
      </c>
    </row>
    <row r="1547" spans="1:6" x14ac:dyDescent="0.25">
      <c r="A1547">
        <v>848279</v>
      </c>
      <c r="B1547">
        <v>84</v>
      </c>
      <c r="C1547">
        <v>0.2094661248883162</v>
      </c>
      <c r="D1547">
        <f t="shared" si="72"/>
        <v>1.7589943786344389E-4</v>
      </c>
      <c r="E1547">
        <f t="shared" si="73"/>
        <v>1.4775552780529286E-2</v>
      </c>
      <c r="F1547">
        <f t="shared" si="74"/>
        <v>3.6844973619288756E-5</v>
      </c>
    </row>
    <row r="1548" spans="1:6" x14ac:dyDescent="0.25">
      <c r="A1548">
        <v>763597</v>
      </c>
      <c r="B1548">
        <v>84</v>
      </c>
      <c r="C1548">
        <v>0.68373306478441309</v>
      </c>
      <c r="D1548">
        <f t="shared" si="72"/>
        <v>1.583397479534589E-4</v>
      </c>
      <c r="E1548">
        <f t="shared" si="73"/>
        <v>1.3300538828090548E-2</v>
      </c>
      <c r="F1548">
        <f t="shared" si="74"/>
        <v>1.0826212114540995E-4</v>
      </c>
    </row>
    <row r="1549" spans="1:6" x14ac:dyDescent="0.25">
      <c r="A1549">
        <v>728877</v>
      </c>
      <c r="B1549">
        <v>72</v>
      </c>
      <c r="C1549">
        <v>-1.1464127049345041</v>
      </c>
      <c r="D1549">
        <f t="shared" si="72"/>
        <v>1.5114019629342869E-4</v>
      </c>
      <c r="E1549">
        <f t="shared" si="73"/>
        <v>1.0882094133126866E-2</v>
      </c>
      <c r="F1549">
        <f t="shared" si="74"/>
        <v>-1.732690412570815E-4</v>
      </c>
    </row>
    <row r="1550" spans="1:6" x14ac:dyDescent="0.25">
      <c r="A1550">
        <v>1299242</v>
      </c>
      <c r="B1550">
        <v>72</v>
      </c>
      <c r="C1550">
        <v>-0.1462340800337556</v>
      </c>
      <c r="D1550">
        <f t="shared" si="72"/>
        <v>2.6941128738136458E-4</v>
      </c>
      <c r="E1550">
        <f t="shared" si="73"/>
        <v>1.939761269145825E-2</v>
      </c>
      <c r="F1550">
        <f t="shared" si="74"/>
        <v>-3.9397111760923598E-5</v>
      </c>
    </row>
    <row r="1551" spans="1:6" x14ac:dyDescent="0.25">
      <c r="A1551">
        <v>937151</v>
      </c>
      <c r="B1551">
        <v>84</v>
      </c>
      <c r="C1551">
        <v>0.6442108197930716</v>
      </c>
      <c r="D1551">
        <f t="shared" si="72"/>
        <v>1.9432796767710189E-4</v>
      </c>
      <c r="E1551">
        <f t="shared" si="73"/>
        <v>1.632354928487656E-2</v>
      </c>
      <c r="F1551">
        <f t="shared" si="74"/>
        <v>1.2518817936598732E-4</v>
      </c>
    </row>
    <row r="1552" spans="1:6" x14ac:dyDescent="0.25">
      <c r="A1552">
        <v>726392</v>
      </c>
      <c r="B1552">
        <v>60</v>
      </c>
      <c r="C1552">
        <v>-1.094767959825949</v>
      </c>
      <c r="D1552">
        <f t="shared" si="72"/>
        <v>1.5062490580163219E-4</v>
      </c>
      <c r="E1552">
        <f t="shared" si="73"/>
        <v>9.0374943480979308E-3</v>
      </c>
      <c r="F1552">
        <f t="shared" si="74"/>
        <v>-1.6489932082342862E-4</v>
      </c>
    </row>
    <row r="1553" spans="1:6" x14ac:dyDescent="0.25">
      <c r="A1553">
        <v>825527</v>
      </c>
      <c r="B1553">
        <v>84</v>
      </c>
      <c r="C1553">
        <v>9.0899389914291959E-2</v>
      </c>
      <c r="D1553">
        <f t="shared" si="72"/>
        <v>1.7118157497839184E-4</v>
      </c>
      <c r="E1553">
        <f t="shared" si="73"/>
        <v>1.4379252298184915E-2</v>
      </c>
      <c r="F1553">
        <f t="shared" si="74"/>
        <v>1.5560300730103445E-5</v>
      </c>
    </row>
    <row r="1554" spans="1:6" x14ac:dyDescent="0.25">
      <c r="A1554">
        <v>773667</v>
      </c>
      <c r="B1554">
        <v>48</v>
      </c>
      <c r="C1554">
        <v>0.36755510485368181</v>
      </c>
      <c r="D1554">
        <f t="shared" si="72"/>
        <v>1.6042786676729833E-4</v>
      </c>
      <c r="E1554">
        <f t="shared" si="73"/>
        <v>7.7005376048303199E-3</v>
      </c>
      <c r="F1554">
        <f t="shared" si="74"/>
        <v>5.8966081391106831E-5</v>
      </c>
    </row>
    <row r="1555" spans="1:6" x14ac:dyDescent="0.25">
      <c r="A1555">
        <v>239851</v>
      </c>
      <c r="B1555">
        <v>72</v>
      </c>
      <c r="C1555">
        <v>0.13042163490563341</v>
      </c>
      <c r="D1555">
        <f t="shared" si="72"/>
        <v>4.9735589435769227E-5</v>
      </c>
      <c r="E1555">
        <f t="shared" si="73"/>
        <v>3.5809624393753842E-3</v>
      </c>
      <c r="F1555">
        <f t="shared" si="74"/>
        <v>6.4865968872083719E-6</v>
      </c>
    </row>
    <row r="1556" spans="1:6" x14ac:dyDescent="0.25">
      <c r="A1556">
        <v>1007757</v>
      </c>
      <c r="B1556">
        <v>84</v>
      </c>
      <c r="C1556">
        <v>0.22359967491967009</v>
      </c>
      <c r="D1556">
        <f t="shared" si="72"/>
        <v>2.0896885317560687E-4</v>
      </c>
      <c r="E1556">
        <f t="shared" si="73"/>
        <v>1.7553383666750976E-2</v>
      </c>
      <c r="F1556">
        <f t="shared" si="74"/>
        <v>4.6725367638401964E-5</v>
      </c>
    </row>
    <row r="1557" spans="1:6" x14ac:dyDescent="0.25">
      <c r="A1557">
        <v>622232</v>
      </c>
      <c r="B1557">
        <v>84</v>
      </c>
      <c r="C1557">
        <v>0.2094661248883162</v>
      </c>
      <c r="D1557">
        <f t="shared" si="72"/>
        <v>1.2902625082154154E-4</v>
      </c>
      <c r="E1557">
        <f t="shared" si="73"/>
        <v>1.0838205069009489E-2</v>
      </c>
      <c r="F1557">
        <f t="shared" si="74"/>
        <v>2.7026628768456231E-5</v>
      </c>
    </row>
    <row r="1558" spans="1:6" x14ac:dyDescent="0.25">
      <c r="A1558">
        <v>716428</v>
      </c>
      <c r="B1558">
        <v>36</v>
      </c>
      <c r="C1558">
        <v>-0.6600232649211939</v>
      </c>
      <c r="D1558">
        <f t="shared" si="72"/>
        <v>1.4855876718583317E-4</v>
      </c>
      <c r="E1558">
        <f t="shared" si="73"/>
        <v>5.3481156186899938E-3</v>
      </c>
      <c r="F1558">
        <f t="shared" si="74"/>
        <v>-9.8052242550661131E-5</v>
      </c>
    </row>
    <row r="1559" spans="1:6" x14ac:dyDescent="0.25">
      <c r="A1559">
        <v>976788</v>
      </c>
      <c r="B1559">
        <v>72</v>
      </c>
      <c r="C1559">
        <v>1.316088984645875</v>
      </c>
      <c r="D1559">
        <f t="shared" si="72"/>
        <v>2.0254711022170494E-4</v>
      </c>
      <c r="E1559">
        <f t="shared" si="73"/>
        <v>1.4583391935962756E-2</v>
      </c>
      <c r="F1559">
        <f t="shared" si="74"/>
        <v>2.6657002063463977E-4</v>
      </c>
    </row>
    <row r="1560" spans="1:6" x14ac:dyDescent="0.25">
      <c r="A1560">
        <v>1770811</v>
      </c>
      <c r="B1560">
        <v>24</v>
      </c>
      <c r="C1560">
        <v>-0.81811224488655909</v>
      </c>
      <c r="D1560">
        <f t="shared" si="72"/>
        <v>3.6719600445419838E-4</v>
      </c>
      <c r="E1560">
        <f t="shared" si="73"/>
        <v>8.8127041069007601E-3</v>
      </c>
      <c r="F1560">
        <f t="shared" si="74"/>
        <v>-3.0040754751739919E-4</v>
      </c>
    </row>
    <row r="1561" spans="1:6" x14ac:dyDescent="0.25">
      <c r="A1561">
        <v>1102303</v>
      </c>
      <c r="B1561">
        <v>84</v>
      </c>
      <c r="C1561">
        <v>1.158000004680509</v>
      </c>
      <c r="D1561">
        <f t="shared" si="72"/>
        <v>2.2857394566550368E-4</v>
      </c>
      <c r="E1561">
        <f t="shared" si="73"/>
        <v>1.9200211435902309E-2</v>
      </c>
      <c r="F1561">
        <f t="shared" si="74"/>
        <v>2.6468863015049565E-4</v>
      </c>
    </row>
    <row r="1562" spans="1:6" x14ac:dyDescent="0.25">
      <c r="A1562">
        <v>464303</v>
      </c>
      <c r="B1562">
        <v>60</v>
      </c>
      <c r="C1562">
        <v>0.60468857480173022</v>
      </c>
      <c r="D1562">
        <f t="shared" si="72"/>
        <v>9.6278036705271013E-5</v>
      </c>
      <c r="E1562">
        <f t="shared" si="73"/>
        <v>5.776682202316261E-3</v>
      </c>
      <c r="F1562">
        <f t="shared" si="74"/>
        <v>5.8218228800019001E-5</v>
      </c>
    </row>
    <row r="1563" spans="1:6" x14ac:dyDescent="0.25">
      <c r="A1563">
        <v>793830</v>
      </c>
      <c r="B1563">
        <v>72</v>
      </c>
      <c r="C1563">
        <v>0.48612183982770601</v>
      </c>
      <c r="D1563">
        <f t="shared" si="72"/>
        <v>1.6460887368323118E-4</v>
      </c>
      <c r="E1563">
        <f t="shared" si="73"/>
        <v>1.1851838905192645E-2</v>
      </c>
      <c r="F1563">
        <f t="shared" si="74"/>
        <v>8.0019968526858805E-5</v>
      </c>
    </row>
    <row r="1564" spans="1:6" x14ac:dyDescent="0.25">
      <c r="A1564">
        <v>1743276</v>
      </c>
      <c r="B1564">
        <v>84</v>
      </c>
      <c r="C1564">
        <v>1.395133474628558</v>
      </c>
      <c r="D1564">
        <f t="shared" si="72"/>
        <v>3.6148633697266234E-4</v>
      </c>
      <c r="E1564">
        <f t="shared" si="73"/>
        <v>3.0364852305703637E-2</v>
      </c>
      <c r="F1564">
        <f t="shared" si="74"/>
        <v>5.0432168933142014E-4</v>
      </c>
    </row>
    <row r="1565" spans="1:6" x14ac:dyDescent="0.25">
      <c r="A1565">
        <v>1062260</v>
      </c>
      <c r="B1565">
        <v>84</v>
      </c>
      <c r="C1565">
        <v>-0.1067118350424142</v>
      </c>
      <c r="D1565">
        <f t="shared" si="72"/>
        <v>2.2027061481519867E-4</v>
      </c>
      <c r="E1565">
        <f t="shared" si="73"/>
        <v>1.8502731644476689E-2</v>
      </c>
      <c r="F1565">
        <f t="shared" si="74"/>
        <v>-2.3505481512850638E-5</v>
      </c>
    </row>
    <row r="1566" spans="1:6" x14ac:dyDescent="0.25">
      <c r="A1566">
        <v>675183</v>
      </c>
      <c r="B1566">
        <v>84</v>
      </c>
      <c r="C1566">
        <v>-4.4749254567439022E-2</v>
      </c>
      <c r="D1566">
        <f t="shared" si="72"/>
        <v>1.4000618918416421E-4</v>
      </c>
      <c r="E1566">
        <f t="shared" si="73"/>
        <v>1.1760519891469794E-2</v>
      </c>
      <c r="F1566">
        <f t="shared" si="74"/>
        <v>-6.2651726008191921E-6</v>
      </c>
    </row>
    <row r="1567" spans="1:6" x14ac:dyDescent="0.25">
      <c r="A1567">
        <v>1199949</v>
      </c>
      <c r="B1567">
        <v>84</v>
      </c>
      <c r="C1567">
        <v>0.44659959483636458</v>
      </c>
      <c r="D1567">
        <f t="shared" si="72"/>
        <v>2.4882185526790319E-4</v>
      </c>
      <c r="E1567">
        <f t="shared" si="73"/>
        <v>2.0901035842503867E-2</v>
      </c>
      <c r="F1567">
        <f t="shared" si="74"/>
        <v>1.1112373974907811E-4</v>
      </c>
    </row>
    <row r="1568" spans="1:6" x14ac:dyDescent="0.25">
      <c r="A1568">
        <v>587976</v>
      </c>
      <c r="B1568">
        <v>48</v>
      </c>
      <c r="C1568">
        <v>-0.93667897986058324</v>
      </c>
      <c r="D1568">
        <f t="shared" si="72"/>
        <v>1.2192291436802784E-4</v>
      </c>
      <c r="E1568">
        <f t="shared" si="73"/>
        <v>5.8522998896653362E-3</v>
      </c>
      <c r="F1568">
        <f t="shared" si="74"/>
        <v>-1.1420263105187357E-4</v>
      </c>
    </row>
    <row r="1569" spans="1:6" x14ac:dyDescent="0.25">
      <c r="A1569">
        <v>643089</v>
      </c>
      <c r="B1569">
        <v>84</v>
      </c>
      <c r="C1569">
        <v>0.2048521003968026</v>
      </c>
      <c r="D1569">
        <f t="shared" si="72"/>
        <v>1.3335116582653144E-4</v>
      </c>
      <c r="E1569">
        <f t="shared" si="73"/>
        <v>1.1201497929428641E-2</v>
      </c>
      <c r="F1569">
        <f t="shared" si="74"/>
        <v>2.7317266409927291E-5</v>
      </c>
    </row>
    <row r="1570" spans="1:6" x14ac:dyDescent="0.25">
      <c r="A1570">
        <v>648288</v>
      </c>
      <c r="B1570">
        <v>84</v>
      </c>
      <c r="C1570">
        <v>0.24898836987965761</v>
      </c>
      <c r="D1570">
        <f t="shared" si="72"/>
        <v>1.3442923233230613E-4</v>
      </c>
      <c r="E1570">
        <f t="shared" si="73"/>
        <v>1.1292055515913715E-2</v>
      </c>
      <c r="F1570">
        <f t="shared" si="74"/>
        <v>3.3471315422594665E-5</v>
      </c>
    </row>
    <row r="1571" spans="1:6" x14ac:dyDescent="0.25">
      <c r="A1571">
        <v>530005</v>
      </c>
      <c r="B1571">
        <v>72</v>
      </c>
      <c r="C1571">
        <v>1.316088984645875</v>
      </c>
      <c r="D1571">
        <f t="shared" si="72"/>
        <v>1.0990202700386852E-4</v>
      </c>
      <c r="E1571">
        <f t="shared" si="73"/>
        <v>7.9129459442785332E-3</v>
      </c>
      <c r="F1571">
        <f t="shared" si="74"/>
        <v>1.4464084713004485E-4</v>
      </c>
    </row>
    <row r="1572" spans="1:6" x14ac:dyDescent="0.25">
      <c r="A1572">
        <v>645813</v>
      </c>
      <c r="B1572">
        <v>84</v>
      </c>
      <c r="C1572">
        <v>-0.2648008150077798</v>
      </c>
      <c r="D1572">
        <f t="shared" si="72"/>
        <v>1.3391601544409835E-4</v>
      </c>
      <c r="E1572">
        <f t="shared" si="73"/>
        <v>1.1248945297304261E-2</v>
      </c>
      <c r="F1572">
        <f t="shared" si="74"/>
        <v>-3.5461070032191666E-5</v>
      </c>
    </row>
    <row r="1573" spans="1:6" x14ac:dyDescent="0.25">
      <c r="A1573">
        <v>1105356</v>
      </c>
      <c r="B1573">
        <v>60</v>
      </c>
      <c r="C1573">
        <v>0.92086653473246149</v>
      </c>
      <c r="D1573">
        <f t="shared" si="72"/>
        <v>2.2920701684113939E-4</v>
      </c>
      <c r="E1573">
        <f t="shared" si="73"/>
        <v>1.3752421010468363E-2</v>
      </c>
      <c r="F1573">
        <f t="shared" si="74"/>
        <v>2.1106907133486497E-4</v>
      </c>
    </row>
    <row r="1574" spans="1:6" x14ac:dyDescent="0.25">
      <c r="A1574">
        <v>874141</v>
      </c>
      <c r="B1574">
        <v>84</v>
      </c>
      <c r="C1574">
        <v>0.80229979975843724</v>
      </c>
      <c r="D1574">
        <f t="shared" si="72"/>
        <v>1.8126219146458736E-4</v>
      </c>
      <c r="E1574">
        <f t="shared" si="73"/>
        <v>1.5226024083025338E-2</v>
      </c>
      <c r="F1574">
        <f t="shared" si="74"/>
        <v>1.4542661991581395E-4</v>
      </c>
    </row>
    <row r="1575" spans="1:6" x14ac:dyDescent="0.25">
      <c r="A1575">
        <v>937255</v>
      </c>
      <c r="B1575">
        <v>84</v>
      </c>
      <c r="C1575">
        <v>0.16994387989697479</v>
      </c>
      <c r="D1575">
        <f t="shared" si="72"/>
        <v>1.9434953315442455E-4</v>
      </c>
      <c r="E1575">
        <f t="shared" si="73"/>
        <v>1.6325360784971661E-2</v>
      </c>
      <c r="F1575">
        <f t="shared" si="74"/>
        <v>3.3028513720428647E-5</v>
      </c>
    </row>
    <row r="1576" spans="1:6" x14ac:dyDescent="0.25">
      <c r="A1576">
        <v>1010218</v>
      </c>
      <c r="B1576">
        <v>84</v>
      </c>
      <c r="C1576">
        <v>-0.1067118350424142</v>
      </c>
      <c r="D1576">
        <f t="shared" si="72"/>
        <v>2.0947916701879047E-4</v>
      </c>
      <c r="E1576">
        <f t="shared" si="73"/>
        <v>1.75962500295784E-2</v>
      </c>
      <c r="F1576">
        <f t="shared" si="74"/>
        <v>-2.2353906315731503E-5</v>
      </c>
    </row>
    <row r="1577" spans="1:6" x14ac:dyDescent="0.25">
      <c r="A1577">
        <v>679304</v>
      </c>
      <c r="B1577">
        <v>84</v>
      </c>
      <c r="C1577">
        <v>-0.18575632502509701</v>
      </c>
      <c r="D1577">
        <f t="shared" si="72"/>
        <v>1.4086072122307505E-4</v>
      </c>
      <c r="E1577">
        <f t="shared" si="73"/>
        <v>1.1832300582738304E-2</v>
      </c>
      <c r="F1577">
        <f t="shared" si="74"/>
        <v>-2.6165769914783109E-5</v>
      </c>
    </row>
    <row r="1578" spans="1:6" x14ac:dyDescent="0.25">
      <c r="A1578">
        <v>1756299</v>
      </c>
      <c r="B1578">
        <v>84</v>
      </c>
      <c r="C1578">
        <v>-0.34384530499046262</v>
      </c>
      <c r="D1578">
        <f t="shared" si="72"/>
        <v>3.6418679092625029E-4</v>
      </c>
      <c r="E1578">
        <f t="shared" si="73"/>
        <v>3.0591690437805023E-2</v>
      </c>
      <c r="F1578">
        <f t="shared" si="74"/>
        <v>-1.2522391819953438E-4</v>
      </c>
    </row>
    <row r="1579" spans="1:6" x14ac:dyDescent="0.25">
      <c r="A1579">
        <v>766464</v>
      </c>
      <c r="B1579">
        <v>60</v>
      </c>
      <c r="C1579">
        <v>-0.64874547374617964</v>
      </c>
      <c r="D1579">
        <f t="shared" si="72"/>
        <v>1.5893425010234447E-4</v>
      </c>
      <c r="E1579">
        <f t="shared" si="73"/>
        <v>9.5360550061406677E-3</v>
      </c>
      <c r="F1579">
        <f t="shared" si="74"/>
        <v>-1.0310787537713927E-4</v>
      </c>
    </row>
    <row r="1580" spans="1:6" x14ac:dyDescent="0.25">
      <c r="A1580">
        <v>596662</v>
      </c>
      <c r="B1580">
        <v>12</v>
      </c>
      <c r="C1580">
        <v>0.16994387989697479</v>
      </c>
      <c r="D1580">
        <f t="shared" si="72"/>
        <v>1.2372404644518862E-4</v>
      </c>
      <c r="E1580">
        <f t="shared" si="73"/>
        <v>1.4846885573422636E-3</v>
      </c>
      <c r="F1580">
        <f t="shared" si="74"/>
        <v>2.1026144489448867E-5</v>
      </c>
    </row>
    <row r="1581" spans="1:6" x14ac:dyDescent="0.25">
      <c r="A1581">
        <v>1079059</v>
      </c>
      <c r="B1581">
        <v>84</v>
      </c>
      <c r="C1581">
        <v>-0.46241203996448682</v>
      </c>
      <c r="D1581">
        <f t="shared" si="72"/>
        <v>2.2375406148388667E-4</v>
      </c>
      <c r="E1581">
        <f t="shared" si="73"/>
        <v>1.8795341164646481E-2</v>
      </c>
      <c r="F1581">
        <f t="shared" si="74"/>
        <v>-1.0346657202110324E-4</v>
      </c>
    </row>
    <row r="1582" spans="1:6" x14ac:dyDescent="0.25">
      <c r="A1582">
        <v>409437</v>
      </c>
      <c r="B1582">
        <v>84</v>
      </c>
      <c r="C1582">
        <v>0.24898836987965761</v>
      </c>
      <c r="D1582">
        <f t="shared" si="72"/>
        <v>8.4901003255408752E-5</v>
      </c>
      <c r="E1582">
        <f t="shared" si="73"/>
        <v>7.1316842734543348E-3</v>
      </c>
      <c r="F1582">
        <f t="shared" si="74"/>
        <v>2.113936240171173E-5</v>
      </c>
    </row>
    <row r="1583" spans="1:6" x14ac:dyDescent="0.25">
      <c r="A1583">
        <v>686762</v>
      </c>
      <c r="B1583">
        <v>48</v>
      </c>
      <c r="C1583">
        <v>1.185489993161002E-2</v>
      </c>
      <c r="D1583">
        <f t="shared" si="72"/>
        <v>1.4240721477954123E-4</v>
      </c>
      <c r="E1583">
        <f t="shared" si="73"/>
        <v>6.8355463094179787E-3</v>
      </c>
      <c r="F1583">
        <f t="shared" si="74"/>
        <v>1.6882232807507568E-6</v>
      </c>
    </row>
    <row r="1584" spans="1:6" x14ac:dyDescent="0.25">
      <c r="A1584">
        <v>551037</v>
      </c>
      <c r="B1584">
        <v>72</v>
      </c>
      <c r="C1584">
        <v>0.36755510485368181</v>
      </c>
      <c r="D1584">
        <f t="shared" si="72"/>
        <v>1.1426323007166101E-4</v>
      </c>
      <c r="E1584">
        <f t="shared" si="73"/>
        <v>8.2269525651595919E-3</v>
      </c>
      <c r="F1584">
        <f t="shared" si="74"/>
        <v>4.1998033509909732E-5</v>
      </c>
    </row>
    <row r="1585" spans="1:6" x14ac:dyDescent="0.25">
      <c r="A1585">
        <v>823580</v>
      </c>
      <c r="B1585">
        <v>84</v>
      </c>
      <c r="C1585">
        <v>0.92086653473246149</v>
      </c>
      <c r="D1585">
        <f t="shared" si="72"/>
        <v>1.7077784435966836E-4</v>
      </c>
      <c r="E1585">
        <f t="shared" si="73"/>
        <v>1.4345338926212143E-2</v>
      </c>
      <c r="F1585">
        <f t="shared" si="74"/>
        <v>1.5726360174456744E-4</v>
      </c>
    </row>
    <row r="1586" spans="1:6" x14ac:dyDescent="0.25">
      <c r="A1586">
        <v>1244903</v>
      </c>
      <c r="B1586">
        <v>72</v>
      </c>
      <c r="C1586">
        <v>1.185489993161002E-2</v>
      </c>
      <c r="D1586">
        <f t="shared" si="72"/>
        <v>2.5814353284062781E-4</v>
      </c>
      <c r="E1586">
        <f t="shared" si="73"/>
        <v>1.8586334364525201E-2</v>
      </c>
      <c r="F1586">
        <f t="shared" si="74"/>
        <v>3.0602657498179275E-6</v>
      </c>
    </row>
    <row r="1587" spans="1:6" x14ac:dyDescent="0.25">
      <c r="A1587">
        <v>527571</v>
      </c>
      <c r="B1587">
        <v>72</v>
      </c>
      <c r="C1587">
        <v>-0.39728847033510412</v>
      </c>
      <c r="D1587">
        <f t="shared" si="72"/>
        <v>1.0939731189037446E-4</v>
      </c>
      <c r="E1587">
        <f t="shared" si="73"/>
        <v>7.8766064561069608E-3</v>
      </c>
      <c r="F1587">
        <f t="shared" si="74"/>
        <v>-4.3462290699699167E-5</v>
      </c>
    </row>
    <row r="1588" spans="1:6" x14ac:dyDescent="0.25">
      <c r="A1588">
        <v>1008167</v>
      </c>
      <c r="B1588">
        <v>60</v>
      </c>
      <c r="C1588">
        <v>-1.5615800557827979</v>
      </c>
      <c r="D1588">
        <f t="shared" si="72"/>
        <v>2.0905387092274433E-4</v>
      </c>
      <c r="E1588">
        <f t="shared" si="73"/>
        <v>1.254323225536466E-2</v>
      </c>
      <c r="F1588">
        <f t="shared" si="74"/>
        <v>-3.2645435541714895E-4</v>
      </c>
    </row>
    <row r="1589" spans="1:6" x14ac:dyDescent="0.25">
      <c r="A1589">
        <v>626320</v>
      </c>
      <c r="B1589">
        <v>84</v>
      </c>
      <c r="C1589">
        <v>0.84182204474977862</v>
      </c>
      <c r="D1589">
        <f t="shared" si="72"/>
        <v>1.2987393996860959E-4</v>
      </c>
      <c r="E1589">
        <f t="shared" si="73"/>
        <v>1.0909410957363206E-2</v>
      </c>
      <c r="F1589">
        <f t="shared" si="74"/>
        <v>1.0933074570408492E-4</v>
      </c>
    </row>
    <row r="1590" spans="1:6" x14ac:dyDescent="0.25">
      <c r="A1590">
        <v>581511</v>
      </c>
      <c r="B1590">
        <v>84</v>
      </c>
      <c r="C1590">
        <v>0.1075284535388889</v>
      </c>
      <c r="D1590">
        <f t="shared" si="72"/>
        <v>1.2058232964792141E-4</v>
      </c>
      <c r="E1590">
        <f t="shared" si="73"/>
        <v>1.0128915690425398E-2</v>
      </c>
      <c r="F1590">
        <f t="shared" si="74"/>
        <v>1.2966031431157503E-5</v>
      </c>
    </row>
    <row r="1591" spans="1:6" x14ac:dyDescent="0.25">
      <c r="A1591">
        <v>995297</v>
      </c>
      <c r="B1591">
        <v>84</v>
      </c>
      <c r="C1591">
        <v>1.118477759689168</v>
      </c>
      <c r="D1591">
        <f t="shared" si="72"/>
        <v>2.0638514310406379E-4</v>
      </c>
      <c r="E1591">
        <f t="shared" si="73"/>
        <v>1.7336352020741359E-2</v>
      </c>
      <c r="F1591">
        <f t="shared" si="74"/>
        <v>2.308371924921616E-4</v>
      </c>
    </row>
    <row r="1592" spans="1:6" x14ac:dyDescent="0.25">
      <c r="A1592">
        <v>926041</v>
      </c>
      <c r="B1592">
        <v>72</v>
      </c>
      <c r="C1592">
        <v>-0.54145652994716964</v>
      </c>
      <c r="D1592">
        <f t="shared" si="72"/>
        <v>1.9202419409003577E-4</v>
      </c>
      <c r="E1592">
        <f t="shared" si="73"/>
        <v>1.3825741974482575E-2</v>
      </c>
      <c r="F1592">
        <f t="shared" si="74"/>
        <v>-1.0397275379789257E-4</v>
      </c>
    </row>
    <row r="1593" spans="1:6" x14ac:dyDescent="0.25">
      <c r="A1593">
        <v>1153160</v>
      </c>
      <c r="B1593">
        <v>84</v>
      </c>
      <c r="C1593">
        <v>0.16994387989697479</v>
      </c>
      <c r="D1593">
        <f t="shared" si="72"/>
        <v>2.3911967143664875E-4</v>
      </c>
      <c r="E1593">
        <f t="shared" si="73"/>
        <v>2.0086052400678494E-2</v>
      </c>
      <c r="F1593">
        <f t="shared" si="74"/>
        <v>4.0636924723633911E-5</v>
      </c>
    </row>
    <row r="1594" spans="1:6" x14ac:dyDescent="0.25">
      <c r="A1594">
        <v>604424</v>
      </c>
      <c r="B1594">
        <v>60</v>
      </c>
      <c r="C1594">
        <v>0.6442108197930716</v>
      </c>
      <c r="D1594">
        <f t="shared" si="72"/>
        <v>1.2533357755075184E-4</v>
      </c>
      <c r="E1594">
        <f t="shared" si="73"/>
        <v>7.5200146530451104E-3</v>
      </c>
      <c r="F1594">
        <f t="shared" si="74"/>
        <v>8.0741246741568358E-5</v>
      </c>
    </row>
    <row r="1595" spans="1:6" x14ac:dyDescent="0.25">
      <c r="A1595">
        <v>1283452</v>
      </c>
      <c r="B1595">
        <v>84</v>
      </c>
      <c r="C1595">
        <v>-0.22527857001643839</v>
      </c>
      <c r="D1595">
        <f t="shared" si="72"/>
        <v>2.6613706731477827E-4</v>
      </c>
      <c r="E1595">
        <f t="shared" si="73"/>
        <v>2.2355513654441373E-2</v>
      </c>
      <c r="F1595">
        <f t="shared" si="74"/>
        <v>-5.9954977953041853E-5</v>
      </c>
    </row>
    <row r="1596" spans="1:6" x14ac:dyDescent="0.25">
      <c r="A1596">
        <v>715734</v>
      </c>
      <c r="B1596">
        <v>84</v>
      </c>
      <c r="C1596">
        <v>-1.690887618390342E-2</v>
      </c>
      <c r="D1596">
        <f t="shared" si="72"/>
        <v>1.4841485909677612E-4</v>
      </c>
      <c r="E1596">
        <f t="shared" si="73"/>
        <v>1.2466848164129194E-2</v>
      </c>
      <c r="F1596">
        <f t="shared" si="74"/>
        <v>-2.5095284763188594E-6</v>
      </c>
    </row>
    <row r="1597" spans="1:6" x14ac:dyDescent="0.25">
      <c r="A1597">
        <v>603605</v>
      </c>
      <c r="B1597">
        <v>84</v>
      </c>
      <c r="C1597">
        <v>0.26302651321160209</v>
      </c>
      <c r="D1597">
        <f t="shared" si="72"/>
        <v>1.2516374941683579E-4</v>
      </c>
      <c r="E1597">
        <f t="shared" si="73"/>
        <v>1.0513754951014207E-2</v>
      </c>
      <c r="F1597">
        <f t="shared" si="74"/>
        <v>3.2921384589601009E-5</v>
      </c>
    </row>
    <row r="1598" spans="1:6" x14ac:dyDescent="0.25">
      <c r="A1598">
        <v>574605</v>
      </c>
      <c r="B1598">
        <v>84</v>
      </c>
      <c r="C1598">
        <v>-0.24367143239050901</v>
      </c>
      <c r="D1598">
        <f t="shared" si="72"/>
        <v>1.1915029900955249E-4</v>
      </c>
      <c r="E1598">
        <f t="shared" si="73"/>
        <v>1.000862511680241E-2</v>
      </c>
      <c r="F1598">
        <f t="shared" si="74"/>
        <v>-2.9033524029415101E-5</v>
      </c>
    </row>
    <row r="1599" spans="1:6" x14ac:dyDescent="0.25">
      <c r="A1599">
        <v>1240252</v>
      </c>
      <c r="B1599">
        <v>84</v>
      </c>
      <c r="C1599">
        <v>-0.30432305999912118</v>
      </c>
      <c r="D1599">
        <f t="shared" si="72"/>
        <v>2.5717909981151486E-4</v>
      </c>
      <c r="E1599">
        <f t="shared" si="73"/>
        <v>2.1603044384167248E-2</v>
      </c>
      <c r="F1599">
        <f t="shared" si="74"/>
        <v>-7.826553062245961E-5</v>
      </c>
    </row>
    <row r="1600" spans="1:6" x14ac:dyDescent="0.25">
      <c r="A1600">
        <v>995331</v>
      </c>
      <c r="B1600">
        <v>84</v>
      </c>
      <c r="C1600">
        <v>0.92086653473246149</v>
      </c>
      <c r="D1600">
        <f t="shared" si="72"/>
        <v>2.0639219335626542E-4</v>
      </c>
      <c r="E1600">
        <f t="shared" si="73"/>
        <v>1.7336944241926295E-2</v>
      </c>
      <c r="F1600">
        <f t="shared" si="74"/>
        <v>1.900596638918163E-4</v>
      </c>
    </row>
    <row r="1601" spans="1:6" x14ac:dyDescent="0.25">
      <c r="A1601">
        <v>1103594</v>
      </c>
      <c r="B1601">
        <v>36</v>
      </c>
      <c r="C1601">
        <v>-2.1352084292496838</v>
      </c>
      <c r="D1601">
        <f t="shared" si="72"/>
        <v>2.2884164788880722E-4</v>
      </c>
      <c r="E1601">
        <f t="shared" si="73"/>
        <v>8.2382993239970594E-3</v>
      </c>
      <c r="F1601">
        <f t="shared" si="74"/>
        <v>-4.8862461553556924E-4</v>
      </c>
    </row>
    <row r="1602" spans="1:6" x14ac:dyDescent="0.25">
      <c r="A1602">
        <v>880024</v>
      </c>
      <c r="B1602">
        <v>72</v>
      </c>
      <c r="C1602">
        <v>0.60468857480173022</v>
      </c>
      <c r="D1602">
        <f t="shared" si="72"/>
        <v>1.824820924558304E-4</v>
      </c>
      <c r="E1602">
        <f t="shared" si="73"/>
        <v>1.3138710656819789E-2</v>
      </c>
      <c r="F1602">
        <f t="shared" si="74"/>
        <v>1.1034483641395365E-4</v>
      </c>
    </row>
    <row r="1603" spans="1:6" x14ac:dyDescent="0.25">
      <c r="A1603">
        <v>507715</v>
      </c>
      <c r="B1603">
        <v>48</v>
      </c>
      <c r="C1603">
        <v>-3.2235115625475279</v>
      </c>
      <c r="D1603">
        <f t="shared" ref="D1603:D1666" si="75">A1603/SUM($A$2:$A$5739)</f>
        <v>1.0527996460461525E-4</v>
      </c>
      <c r="E1603">
        <f t="shared" ref="E1603:E1666" si="76">B1603*D1603</f>
        <v>5.0534383010215319E-3</v>
      </c>
      <c r="F1603">
        <f t="shared" ref="F1603:F1666" si="77">C1603*D1603</f>
        <v>-3.3937118320757177E-4</v>
      </c>
    </row>
    <row r="1604" spans="1:6" x14ac:dyDescent="0.25">
      <c r="A1604">
        <v>1958529</v>
      </c>
      <c r="B1604">
        <v>84</v>
      </c>
      <c r="C1604">
        <v>-0.34384530499046262</v>
      </c>
      <c r="D1604">
        <f t="shared" si="75"/>
        <v>4.0612127630090209E-4</v>
      </c>
      <c r="E1604">
        <f t="shared" si="76"/>
        <v>3.4114187209275774E-2</v>
      </c>
      <c r="F1604">
        <f t="shared" si="77"/>
        <v>-1.3964289411279963E-4</v>
      </c>
    </row>
    <row r="1605" spans="1:6" x14ac:dyDescent="0.25">
      <c r="A1605">
        <v>657320</v>
      </c>
      <c r="B1605">
        <v>60</v>
      </c>
      <c r="C1605">
        <v>0.52564408481904745</v>
      </c>
      <c r="D1605">
        <f t="shared" si="75"/>
        <v>1.3630211109363658E-4</v>
      </c>
      <c r="E1605">
        <f t="shared" si="76"/>
        <v>8.1781266656181951E-3</v>
      </c>
      <c r="F1605">
        <f t="shared" si="77"/>
        <v>7.1646398444718732E-5</v>
      </c>
    </row>
    <row r="1606" spans="1:6" x14ac:dyDescent="0.25">
      <c r="A1606">
        <v>477627</v>
      </c>
      <c r="B1606">
        <v>84</v>
      </c>
      <c r="C1606">
        <v>0.92086653473246149</v>
      </c>
      <c r="D1606">
        <f t="shared" si="75"/>
        <v>9.9040906126879381E-5</v>
      </c>
      <c r="E1606">
        <f t="shared" si="76"/>
        <v>8.3194361146578678E-3</v>
      </c>
      <c r="F1606">
        <f t="shared" si="77"/>
        <v>9.1203456021822437E-5</v>
      </c>
    </row>
    <row r="1607" spans="1:6" x14ac:dyDescent="0.25">
      <c r="A1607">
        <v>1066823</v>
      </c>
      <c r="B1607">
        <v>84</v>
      </c>
      <c r="C1607">
        <v>0.28851061487099899</v>
      </c>
      <c r="D1607">
        <f t="shared" si="75"/>
        <v>2.2121680013273087E-4</v>
      </c>
      <c r="E1607">
        <f t="shared" si="76"/>
        <v>1.8582211211149394E-2</v>
      </c>
      <c r="F1607">
        <f t="shared" si="77"/>
        <v>6.3823395026089071E-5</v>
      </c>
    </row>
    <row r="1608" spans="1:6" x14ac:dyDescent="0.25">
      <c r="A1608">
        <v>537481</v>
      </c>
      <c r="B1608">
        <v>60</v>
      </c>
      <c r="C1608">
        <v>0.72325530977575447</v>
      </c>
      <c r="D1608">
        <f t="shared" si="75"/>
        <v>1.1145225304679438E-4</v>
      </c>
      <c r="E1608">
        <f t="shared" si="76"/>
        <v>6.6871351828076625E-3</v>
      </c>
      <c r="F1608">
        <f t="shared" si="77"/>
        <v>8.0608433802565048E-5</v>
      </c>
    </row>
    <row r="1609" spans="1:6" x14ac:dyDescent="0.25">
      <c r="A1609">
        <v>838335</v>
      </c>
      <c r="B1609">
        <v>84</v>
      </c>
      <c r="C1609">
        <v>0.6442108197930716</v>
      </c>
      <c r="D1609">
        <f t="shared" si="75"/>
        <v>1.7383744645482234E-4</v>
      </c>
      <c r="E1609">
        <f t="shared" si="76"/>
        <v>1.4602345502205077E-2</v>
      </c>
      <c r="F1609">
        <f t="shared" si="77"/>
        <v>1.1198796389139529E-4</v>
      </c>
    </row>
    <row r="1610" spans="1:6" x14ac:dyDescent="0.25">
      <c r="A1610">
        <v>1440289</v>
      </c>
      <c r="B1610">
        <v>84</v>
      </c>
      <c r="C1610">
        <v>0.52564408481904745</v>
      </c>
      <c r="D1610">
        <f t="shared" si="75"/>
        <v>2.9865884391916072E-4</v>
      </c>
      <c r="E1610">
        <f t="shared" si="76"/>
        <v>2.50873428892095E-2</v>
      </c>
      <c r="F1610">
        <f t="shared" si="77"/>
        <v>1.5698825468500198E-4</v>
      </c>
    </row>
    <row r="1611" spans="1:6" x14ac:dyDescent="0.25">
      <c r="A1611">
        <v>1024661</v>
      </c>
      <c r="B1611">
        <v>72</v>
      </c>
      <c r="C1611">
        <v>0.80229979975843724</v>
      </c>
      <c r="D1611">
        <f t="shared" si="75"/>
        <v>2.1247407268197644E-4</v>
      </c>
      <c r="E1611">
        <f t="shared" si="76"/>
        <v>1.5298133233102303E-2</v>
      </c>
      <c r="F1611">
        <f t="shared" si="77"/>
        <v>1.7046790596660934E-4</v>
      </c>
    </row>
    <row r="1612" spans="1:6" x14ac:dyDescent="0.25">
      <c r="A1612">
        <v>1948599</v>
      </c>
      <c r="B1612">
        <v>72</v>
      </c>
      <c r="C1612">
        <v>0.4070773498450232</v>
      </c>
      <c r="D1612">
        <f t="shared" si="75"/>
        <v>4.0406218793730472E-4</v>
      </c>
      <c r="E1612">
        <f t="shared" si="76"/>
        <v>2.9092477531485941E-2</v>
      </c>
      <c r="F1612">
        <f t="shared" si="77"/>
        <v>1.6448456463809971E-4</v>
      </c>
    </row>
    <row r="1613" spans="1:6" x14ac:dyDescent="0.25">
      <c r="A1613">
        <v>580562</v>
      </c>
      <c r="B1613">
        <v>72</v>
      </c>
      <c r="C1613">
        <v>0.52564408481904745</v>
      </c>
      <c r="D1613">
        <f t="shared" si="75"/>
        <v>1.2038554466735204E-4</v>
      </c>
      <c r="E1613">
        <f t="shared" si="76"/>
        <v>8.6677592160493474E-3</v>
      </c>
      <c r="F1613">
        <f t="shared" si="77"/>
        <v>6.3279949452112825E-5</v>
      </c>
    </row>
    <row r="1614" spans="1:6" x14ac:dyDescent="0.25">
      <c r="A1614">
        <v>751182</v>
      </c>
      <c r="B1614">
        <v>84</v>
      </c>
      <c r="C1614">
        <v>0.44659959483636458</v>
      </c>
      <c r="D1614">
        <f t="shared" si="75"/>
        <v>1.5576536909806503E-4</v>
      </c>
      <c r="E1614">
        <f t="shared" si="76"/>
        <v>1.3084291004237462E-2</v>
      </c>
      <c r="F1614">
        <f t="shared" si="77"/>
        <v>6.9564750728732624E-5</v>
      </c>
    </row>
    <row r="1615" spans="1:6" x14ac:dyDescent="0.25">
      <c r="A1615">
        <v>767891</v>
      </c>
      <c r="B1615">
        <v>84</v>
      </c>
      <c r="C1615">
        <v>0.54985821818013747</v>
      </c>
      <c r="D1615">
        <f t="shared" si="75"/>
        <v>1.5923015333445457E-4</v>
      </c>
      <c r="E1615">
        <f t="shared" si="76"/>
        <v>1.3375332880094183E-2</v>
      </c>
      <c r="F1615">
        <f t="shared" si="77"/>
        <v>8.7554008393033266E-5</v>
      </c>
    </row>
    <row r="1616" spans="1:6" x14ac:dyDescent="0.25">
      <c r="A1616">
        <v>899921</v>
      </c>
      <c r="B1616">
        <v>84</v>
      </c>
      <c r="C1616">
        <v>-0.30432305999912118</v>
      </c>
      <c r="D1616">
        <f t="shared" si="75"/>
        <v>1.8660794151630335E-4</v>
      </c>
      <c r="E1616">
        <f t="shared" si="76"/>
        <v>1.5675067087369481E-2</v>
      </c>
      <c r="F1616">
        <f t="shared" si="77"/>
        <v>-5.6789099782378481E-5</v>
      </c>
    </row>
    <row r="1617" spans="1:6" x14ac:dyDescent="0.25">
      <c r="A1617">
        <v>584355</v>
      </c>
      <c r="B1617">
        <v>60</v>
      </c>
      <c r="C1617">
        <v>1.6717891895679471</v>
      </c>
      <c r="D1617">
        <f t="shared" si="75"/>
        <v>1.2117206250855291E-4</v>
      </c>
      <c r="E1617">
        <f t="shared" si="76"/>
        <v>7.2703237505131746E-3</v>
      </c>
      <c r="F1617">
        <f t="shared" si="77"/>
        <v>2.025741441794503E-4</v>
      </c>
    </row>
    <row r="1618" spans="1:6" x14ac:dyDescent="0.25">
      <c r="A1618">
        <v>1861521</v>
      </c>
      <c r="B1618">
        <v>84</v>
      </c>
      <c r="C1618">
        <v>5.1377144922950549E-2</v>
      </c>
      <c r="D1618">
        <f t="shared" si="75"/>
        <v>3.860056626074628E-4</v>
      </c>
      <c r="E1618">
        <f t="shared" si="76"/>
        <v>3.2424475659026876E-2</v>
      </c>
      <c r="F1618">
        <f t="shared" si="77"/>
        <v>1.983186886886317E-5</v>
      </c>
    </row>
    <row r="1619" spans="1:6" x14ac:dyDescent="0.25">
      <c r="A1619">
        <v>828147</v>
      </c>
      <c r="B1619">
        <v>84</v>
      </c>
      <c r="C1619">
        <v>5.9379609088797553E-2</v>
      </c>
      <c r="D1619">
        <f t="shared" si="75"/>
        <v>1.7172485911863607E-4</v>
      </c>
      <c r="E1619">
        <f t="shared" si="76"/>
        <v>1.4424888165965429E-2</v>
      </c>
      <c r="F1619">
        <f t="shared" si="77"/>
        <v>1.0196955005293442E-5</v>
      </c>
    </row>
    <row r="1620" spans="1:6" x14ac:dyDescent="0.25">
      <c r="A1620">
        <v>1282290</v>
      </c>
      <c r="B1620">
        <v>84</v>
      </c>
      <c r="C1620">
        <v>0.24898836987965761</v>
      </c>
      <c r="D1620">
        <f t="shared" si="75"/>
        <v>2.6589611457776921E-4</v>
      </c>
      <c r="E1620">
        <f t="shared" si="76"/>
        <v>2.2335273624532612E-2</v>
      </c>
      <c r="F1620">
        <f t="shared" si="77"/>
        <v>6.620504012605342E-5</v>
      </c>
    </row>
    <row r="1621" spans="1:6" x14ac:dyDescent="0.25">
      <c r="A1621">
        <v>1104108</v>
      </c>
      <c r="B1621">
        <v>72</v>
      </c>
      <c r="C1621">
        <v>-0.38336754998180411</v>
      </c>
      <c r="D1621">
        <f t="shared" si="75"/>
        <v>2.2894823111326736E-4</v>
      </c>
      <c r="E1621">
        <f t="shared" si="76"/>
        <v>1.6484272640155249E-2</v>
      </c>
      <c r="F1621">
        <f t="shared" si="77"/>
        <v>-8.7771322434561171E-5</v>
      </c>
    </row>
    <row r="1622" spans="1:6" x14ac:dyDescent="0.25">
      <c r="A1622">
        <v>1057028</v>
      </c>
      <c r="B1622">
        <v>84</v>
      </c>
      <c r="C1622">
        <v>0.60468857480173022</v>
      </c>
      <c r="D1622">
        <f t="shared" si="75"/>
        <v>2.1918570541758122E-4</v>
      </c>
      <c r="E1622">
        <f t="shared" si="76"/>
        <v>1.8411599255076821E-2</v>
      </c>
      <c r="F1622">
        <f t="shared" si="77"/>
        <v>1.3253909182586908E-4</v>
      </c>
    </row>
    <row r="1623" spans="1:6" x14ac:dyDescent="0.25">
      <c r="A1623">
        <v>836055</v>
      </c>
      <c r="B1623">
        <v>84</v>
      </c>
      <c r="C1623">
        <v>0.24898836987965761</v>
      </c>
      <c r="D1623">
        <f t="shared" si="75"/>
        <v>1.7336466483659454E-4</v>
      </c>
      <c r="E1623">
        <f t="shared" si="76"/>
        <v>1.4562631846273941E-2</v>
      </c>
      <c r="F1623">
        <f t="shared" si="77"/>
        <v>4.3165785292396869E-5</v>
      </c>
    </row>
    <row r="1624" spans="1:6" x14ac:dyDescent="0.25">
      <c r="A1624">
        <v>454053</v>
      </c>
      <c r="B1624">
        <v>84</v>
      </c>
      <c r="C1624">
        <v>0.72325530977575447</v>
      </c>
      <c r="D1624">
        <f t="shared" si="75"/>
        <v>9.4152593026834673E-5</v>
      </c>
      <c r="E1624">
        <f t="shared" si="76"/>
        <v>7.9088178142541123E-3</v>
      </c>
      <c r="F1624">
        <f t="shared" si="77"/>
        <v>6.809636283581385E-5</v>
      </c>
    </row>
    <row r="1625" spans="1:6" x14ac:dyDescent="0.25">
      <c r="A1625">
        <v>783041</v>
      </c>
      <c r="B1625">
        <v>84</v>
      </c>
      <c r="C1625">
        <v>0.63090786926245557</v>
      </c>
      <c r="D1625">
        <f t="shared" si="75"/>
        <v>1.6237166277136293E-4</v>
      </c>
      <c r="E1625">
        <f t="shared" si="76"/>
        <v>1.3639219672794486E-2</v>
      </c>
      <c r="F1625">
        <f t="shared" si="77"/>
        <v>1.0244155978768257E-4</v>
      </c>
    </row>
    <row r="1626" spans="1:6" x14ac:dyDescent="0.25">
      <c r="A1626">
        <v>871854</v>
      </c>
      <c r="B1626">
        <v>84</v>
      </c>
      <c r="C1626">
        <v>1.513700209602582</v>
      </c>
      <c r="D1626">
        <f t="shared" si="75"/>
        <v>1.8078795832384749E-4</v>
      </c>
      <c r="E1626">
        <f t="shared" si="76"/>
        <v>1.5186188499203189E-2</v>
      </c>
      <c r="F1626">
        <f t="shared" si="77"/>
        <v>2.7365877040843082E-4</v>
      </c>
    </row>
    <row r="1627" spans="1:6" x14ac:dyDescent="0.25">
      <c r="A1627">
        <v>2132901</v>
      </c>
      <c r="B1627">
        <v>72</v>
      </c>
      <c r="C1627">
        <v>-0.38886133964682512</v>
      </c>
      <c r="D1627">
        <f t="shared" si="75"/>
        <v>4.4227911679810223E-4</v>
      </c>
      <c r="E1627">
        <f t="shared" si="76"/>
        <v>3.1844096409463361E-2</v>
      </c>
      <c r="F1627">
        <f t="shared" si="77"/>
        <v>-1.7198524985592467E-4</v>
      </c>
    </row>
    <row r="1628" spans="1:6" x14ac:dyDescent="0.25">
      <c r="A1628">
        <v>1278010</v>
      </c>
      <c r="B1628">
        <v>72</v>
      </c>
      <c r="C1628">
        <v>0.48612183982770601</v>
      </c>
      <c r="D1628">
        <f t="shared" si="75"/>
        <v>2.6500861224179774E-4</v>
      </c>
      <c r="E1628">
        <f t="shared" si="76"/>
        <v>1.9080620081409438E-2</v>
      </c>
      <c r="F1628">
        <f t="shared" si="77"/>
        <v>1.2882647415316984E-4</v>
      </c>
    </row>
    <row r="1629" spans="1:6" x14ac:dyDescent="0.25">
      <c r="A1629">
        <v>954388</v>
      </c>
      <c r="B1629">
        <v>84</v>
      </c>
      <c r="C1629">
        <v>0.68373306478441309</v>
      </c>
      <c r="D1629">
        <f t="shared" si="75"/>
        <v>1.9790223818297575E-4</v>
      </c>
      <c r="E1629">
        <f t="shared" si="76"/>
        <v>1.6623788007369963E-2</v>
      </c>
      <c r="F1629">
        <f t="shared" si="77"/>
        <v>1.353123038405409E-4</v>
      </c>
    </row>
    <row r="1630" spans="1:6" x14ac:dyDescent="0.25">
      <c r="A1630">
        <v>957742</v>
      </c>
      <c r="B1630">
        <v>24</v>
      </c>
      <c r="C1630">
        <v>-4.4146365390986242</v>
      </c>
      <c r="D1630">
        <f t="shared" si="75"/>
        <v>1.9859772482663191E-4</v>
      </c>
      <c r="E1630">
        <f t="shared" si="76"/>
        <v>4.7663453958391661E-3</v>
      </c>
      <c r="F1630">
        <f t="shared" si="77"/>
        <v>-8.767367726015032E-4</v>
      </c>
    </row>
    <row r="1631" spans="1:6" x14ac:dyDescent="0.25">
      <c r="A1631">
        <v>471672</v>
      </c>
      <c r="B1631">
        <v>84</v>
      </c>
      <c r="C1631">
        <v>0.6442108197930716</v>
      </c>
      <c r="D1631">
        <f t="shared" si="75"/>
        <v>9.780607518979759E-5</v>
      </c>
      <c r="E1631">
        <f t="shared" si="76"/>
        <v>8.2157103159429968E-3</v>
      </c>
      <c r="F1631">
        <f t="shared" si="77"/>
        <v>6.3007731878762308E-5</v>
      </c>
    </row>
    <row r="1632" spans="1:6" x14ac:dyDescent="0.25">
      <c r="A1632">
        <v>781074</v>
      </c>
      <c r="B1632">
        <v>84</v>
      </c>
      <c r="C1632">
        <v>8.2406454688103009E-2</v>
      </c>
      <c r="D1632">
        <f t="shared" si="75"/>
        <v>1.6196378494546203E-4</v>
      </c>
      <c r="E1632">
        <f t="shared" si="76"/>
        <v>1.3604957935418811E-2</v>
      </c>
      <c r="F1632">
        <f t="shared" si="77"/>
        <v>1.3346861305221878E-5</v>
      </c>
    </row>
    <row r="1633" spans="1:6" x14ac:dyDescent="0.25">
      <c r="A1633">
        <v>806284</v>
      </c>
      <c r="B1633">
        <v>60</v>
      </c>
      <c r="C1633">
        <v>0.28851061487099899</v>
      </c>
      <c r="D1633">
        <f t="shared" si="75"/>
        <v>1.6719133959262105E-4</v>
      </c>
      <c r="E1633">
        <f t="shared" si="76"/>
        <v>1.0031480375557263E-2</v>
      </c>
      <c r="F1633">
        <f t="shared" si="77"/>
        <v>4.8236476186973096E-5</v>
      </c>
    </row>
    <row r="1634" spans="1:6" x14ac:dyDescent="0.25">
      <c r="A1634">
        <v>339080</v>
      </c>
      <c r="B1634">
        <v>84</v>
      </c>
      <c r="C1634">
        <v>0.22956911480316189</v>
      </c>
      <c r="D1634">
        <f t="shared" si="75"/>
        <v>7.0311750486262841E-5</v>
      </c>
      <c r="E1634">
        <f t="shared" si="76"/>
        <v>5.9061870408460785E-3</v>
      </c>
      <c r="F1634">
        <f t="shared" si="77"/>
        <v>1.6141406319392147E-5</v>
      </c>
    </row>
    <row r="1635" spans="1:6" x14ac:dyDescent="0.25">
      <c r="A1635">
        <v>581165</v>
      </c>
      <c r="B1635">
        <v>84</v>
      </c>
      <c r="C1635">
        <v>0.16994387989697479</v>
      </c>
      <c r="D1635">
        <f t="shared" si="75"/>
        <v>1.2051058296375176E-4</v>
      </c>
      <c r="E1635">
        <f t="shared" si="76"/>
        <v>1.0122888968955147E-2</v>
      </c>
      <c r="F1635">
        <f t="shared" si="77"/>
        <v>2.0480036037506245E-5</v>
      </c>
    </row>
    <row r="1636" spans="1:6" x14ac:dyDescent="0.25">
      <c r="A1636">
        <v>881594</v>
      </c>
      <c r="B1636">
        <v>48</v>
      </c>
      <c r="C1636">
        <v>0.52564408481904745</v>
      </c>
      <c r="D1636">
        <f t="shared" si="75"/>
        <v>1.8280764821925919E-4</v>
      </c>
      <c r="E1636">
        <f t="shared" si="76"/>
        <v>8.7747671145244413E-3</v>
      </c>
      <c r="F1636">
        <f t="shared" si="77"/>
        <v>9.6091758946134873E-5</v>
      </c>
    </row>
    <row r="1637" spans="1:6" x14ac:dyDescent="0.25">
      <c r="A1637">
        <v>947858</v>
      </c>
      <c r="B1637">
        <v>84</v>
      </c>
      <c r="C1637">
        <v>1.185489993161002E-2</v>
      </c>
      <c r="D1637">
        <f t="shared" si="75"/>
        <v>1.9654817503954265E-4</v>
      </c>
      <c r="E1637">
        <f t="shared" si="76"/>
        <v>1.6510046703321582E-2</v>
      </c>
      <c r="F1637">
        <f t="shared" si="77"/>
        <v>2.3300589468343485E-6</v>
      </c>
    </row>
    <row r="1638" spans="1:6" x14ac:dyDescent="0.25">
      <c r="A1638">
        <v>570694</v>
      </c>
      <c r="B1638">
        <v>48</v>
      </c>
      <c r="C1638">
        <v>-0.22527857001643839</v>
      </c>
      <c r="D1638">
        <f t="shared" si="75"/>
        <v>1.1833931264600474E-4</v>
      </c>
      <c r="E1638">
        <f t="shared" si="76"/>
        <v>5.6802870070082273E-3</v>
      </c>
      <c r="F1638">
        <f t="shared" si="77"/>
        <v>-2.6659311129620172E-5</v>
      </c>
    </row>
    <row r="1639" spans="1:6" x14ac:dyDescent="0.25">
      <c r="A1639">
        <v>757166</v>
      </c>
      <c r="B1639">
        <v>84</v>
      </c>
      <c r="C1639">
        <v>0.92086653473246149</v>
      </c>
      <c r="D1639">
        <f t="shared" si="75"/>
        <v>1.5700621348555411E-4</v>
      </c>
      <c r="E1639">
        <f t="shared" si="76"/>
        <v>1.3188521932786546E-2</v>
      </c>
      <c r="F1639">
        <f t="shared" si="77"/>
        <v>1.4458176774390728E-4</v>
      </c>
    </row>
    <row r="1640" spans="1:6" x14ac:dyDescent="0.25">
      <c r="A1640">
        <v>989662</v>
      </c>
      <c r="B1640">
        <v>84</v>
      </c>
      <c r="C1640">
        <v>-0.2648008150077798</v>
      </c>
      <c r="D1640">
        <f t="shared" si="75"/>
        <v>2.0521666748182096E-4</v>
      </c>
      <c r="E1640">
        <f t="shared" si="76"/>
        <v>1.7238200068472962E-2</v>
      </c>
      <c r="F1640">
        <f t="shared" si="77"/>
        <v>-5.4341540802366736E-5</v>
      </c>
    </row>
    <row r="1641" spans="1:6" x14ac:dyDescent="0.25">
      <c r="A1641">
        <v>614167</v>
      </c>
      <c r="B1641">
        <v>84</v>
      </c>
      <c r="C1641">
        <v>0.4267401014729103</v>
      </c>
      <c r="D1641">
        <f t="shared" si="75"/>
        <v>1.2735388952724014E-4</v>
      </c>
      <c r="E1641">
        <f t="shared" si="76"/>
        <v>1.0697726720288172E-2</v>
      </c>
      <c r="F1641">
        <f t="shared" si="77"/>
        <v>5.4347011739824268E-5</v>
      </c>
    </row>
    <row r="1642" spans="1:6" x14ac:dyDescent="0.25">
      <c r="A1642">
        <v>722585</v>
      </c>
      <c r="B1642">
        <v>84</v>
      </c>
      <c r="C1642">
        <v>0.2094661248883162</v>
      </c>
      <c r="D1642">
        <f t="shared" si="75"/>
        <v>1.4983548491540708E-4</v>
      </c>
      <c r="E1642">
        <f t="shared" si="76"/>
        <v>1.2586180732894196E-2</v>
      </c>
      <c r="F1642">
        <f t="shared" si="77"/>
        <v>3.1385458395992075E-5</v>
      </c>
    </row>
    <row r="1643" spans="1:6" x14ac:dyDescent="0.25">
      <c r="A1643">
        <v>960282</v>
      </c>
      <c r="B1643">
        <v>72</v>
      </c>
      <c r="C1643">
        <v>0.24898836987965761</v>
      </c>
      <c r="D1643">
        <f t="shared" si="75"/>
        <v>1.9912442013816638E-4</v>
      </c>
      <c r="E1643">
        <f t="shared" si="76"/>
        <v>1.4336958249947979E-2</v>
      </c>
      <c r="F1643">
        <f t="shared" si="77"/>
        <v>4.9579664773434109E-5</v>
      </c>
    </row>
    <row r="1644" spans="1:6" x14ac:dyDescent="0.25">
      <c r="A1644">
        <v>1156769</v>
      </c>
      <c r="B1644">
        <v>84</v>
      </c>
      <c r="C1644">
        <v>-0.38336754998180411</v>
      </c>
      <c r="D1644">
        <f t="shared" si="75"/>
        <v>2.398680349718172E-4</v>
      </c>
      <c r="E1644">
        <f t="shared" si="76"/>
        <v>2.0148914937632646E-2</v>
      </c>
      <c r="F1644">
        <f t="shared" si="77"/>
        <v>-9.1957620886095264E-5</v>
      </c>
    </row>
    <row r="1645" spans="1:6" x14ac:dyDescent="0.25">
      <c r="A1645">
        <v>739362</v>
      </c>
      <c r="B1645">
        <v>72</v>
      </c>
      <c r="C1645">
        <v>1.185489993161002E-2</v>
      </c>
      <c r="D1645">
        <f t="shared" si="75"/>
        <v>1.5331436965619993E-4</v>
      </c>
      <c r="E1645">
        <f t="shared" si="76"/>
        <v>1.1038634615246394E-2</v>
      </c>
      <c r="F1645">
        <f t="shared" si="77"/>
        <v>1.8175265103521179E-6</v>
      </c>
    </row>
    <row r="1646" spans="1:6" x14ac:dyDescent="0.25">
      <c r="A1646">
        <v>1072352</v>
      </c>
      <c r="B1646">
        <v>72</v>
      </c>
      <c r="C1646">
        <v>0.68373306478441309</v>
      </c>
      <c r="D1646">
        <f t="shared" si="75"/>
        <v>2.2236329555693326E-4</v>
      </c>
      <c r="E1646">
        <f t="shared" si="76"/>
        <v>1.6010157280099194E-2</v>
      </c>
      <c r="F1646">
        <f t="shared" si="77"/>
        <v>1.5203713756670425E-4</v>
      </c>
    </row>
    <row r="1647" spans="1:6" x14ac:dyDescent="0.25">
      <c r="A1647">
        <v>768944</v>
      </c>
      <c r="B1647">
        <v>84</v>
      </c>
      <c r="C1647">
        <v>-0.69954550991253528</v>
      </c>
      <c r="D1647">
        <f t="shared" si="75"/>
        <v>1.5944850379234662E-4</v>
      </c>
      <c r="E1647">
        <f t="shared" si="76"/>
        <v>1.3393674318557116E-2</v>
      </c>
      <c r="F1647">
        <f t="shared" si="77"/>
        <v>-1.1154148489020794E-4</v>
      </c>
    </row>
    <row r="1648" spans="1:6" x14ac:dyDescent="0.25">
      <c r="A1648">
        <v>549160</v>
      </c>
      <c r="B1648">
        <v>84</v>
      </c>
      <c r="C1648">
        <v>-0.89715673486924186</v>
      </c>
      <c r="D1648">
        <f t="shared" si="75"/>
        <v>1.1387401467805857E-4</v>
      </c>
      <c r="E1648">
        <f t="shared" si="76"/>
        <v>9.5654172329569208E-3</v>
      </c>
      <c r="F1648">
        <f t="shared" si="77"/>
        <v>-1.0216283919501916E-4</v>
      </c>
    </row>
    <row r="1649" spans="1:6" x14ac:dyDescent="0.25">
      <c r="A1649">
        <v>696169</v>
      </c>
      <c r="B1649">
        <v>84</v>
      </c>
      <c r="C1649">
        <v>1.237044494663192</v>
      </c>
      <c r="D1649">
        <f t="shared" si="75"/>
        <v>1.4435785367544862E-4</v>
      </c>
      <c r="E1649">
        <f t="shared" si="76"/>
        <v>1.2126059708737685E-2</v>
      </c>
      <c r="F1649">
        <f t="shared" si="77"/>
        <v>1.7857708815060836E-4</v>
      </c>
    </row>
    <row r="1650" spans="1:6" x14ac:dyDescent="0.25">
      <c r="A1650">
        <v>608819</v>
      </c>
      <c r="B1650">
        <v>72</v>
      </c>
      <c r="C1650">
        <v>-0.71688984712698511</v>
      </c>
      <c r="D1650">
        <f t="shared" si="75"/>
        <v>1.2624492632799355E-4</v>
      </c>
      <c r="E1650">
        <f t="shared" si="76"/>
        <v>9.0896346956155366E-3</v>
      </c>
      <c r="F1650">
        <f t="shared" si="77"/>
        <v>-9.0503705935832791E-5</v>
      </c>
    </row>
    <row r="1651" spans="1:6" x14ac:dyDescent="0.25">
      <c r="A1651">
        <v>819522</v>
      </c>
      <c r="B1651">
        <v>84</v>
      </c>
      <c r="C1651">
        <v>0.32803285986234038</v>
      </c>
      <c r="D1651">
        <f t="shared" si="75"/>
        <v>1.6993637602336645E-4</v>
      </c>
      <c r="E1651">
        <f t="shared" si="76"/>
        <v>1.4274655585962782E-2</v>
      </c>
      <c r="F1651">
        <f t="shared" si="77"/>
        <v>5.5744715421586949E-5</v>
      </c>
    </row>
    <row r="1652" spans="1:6" x14ac:dyDescent="0.25">
      <c r="A1652">
        <v>859678</v>
      </c>
      <c r="B1652">
        <v>72</v>
      </c>
      <c r="C1652">
        <v>0.52564408481904745</v>
      </c>
      <c r="D1652">
        <f t="shared" si="75"/>
        <v>1.7826313859422397E-4</v>
      </c>
      <c r="E1652">
        <f t="shared" si="76"/>
        <v>1.2834945978784125E-2</v>
      </c>
      <c r="F1652">
        <f t="shared" si="77"/>
        <v>9.3702964343331878E-5</v>
      </c>
    </row>
    <row r="1653" spans="1:6" x14ac:dyDescent="0.25">
      <c r="A1653">
        <v>887173</v>
      </c>
      <c r="B1653">
        <v>72</v>
      </c>
      <c r="C1653">
        <v>0.80229979975843724</v>
      </c>
      <c r="D1653">
        <f t="shared" si="75"/>
        <v>1.8396451166140517E-4</v>
      </c>
      <c r="E1653">
        <f t="shared" si="76"/>
        <v>1.3245444839621172E-2</v>
      </c>
      <c r="F1653">
        <f t="shared" si="77"/>
        <v>1.4759469086860405E-4</v>
      </c>
    </row>
    <row r="1654" spans="1:6" x14ac:dyDescent="0.25">
      <c r="A1654">
        <v>387850</v>
      </c>
      <c r="B1654">
        <v>72</v>
      </c>
      <c r="C1654">
        <v>0.72325530977575447</v>
      </c>
      <c r="D1654">
        <f t="shared" si="75"/>
        <v>8.0424715188442378E-5</v>
      </c>
      <c r="E1654">
        <f t="shared" si="76"/>
        <v>5.7905794935678512E-3</v>
      </c>
      <c r="F1654">
        <f t="shared" si="77"/>
        <v>5.8167602297243716E-5</v>
      </c>
    </row>
    <row r="1655" spans="1:6" x14ac:dyDescent="0.25">
      <c r="A1655">
        <v>516803</v>
      </c>
      <c r="B1655">
        <v>72</v>
      </c>
      <c r="C1655">
        <v>3.8235845269191781E-3</v>
      </c>
      <c r="D1655">
        <f t="shared" si="75"/>
        <v>1.0716445554604252E-4</v>
      </c>
      <c r="E1655">
        <f t="shared" si="76"/>
        <v>7.715840799315061E-3</v>
      </c>
      <c r="F1655">
        <f t="shared" si="77"/>
        <v>4.0975235406156626E-7</v>
      </c>
    </row>
    <row r="1656" spans="1:6" x14ac:dyDescent="0.25">
      <c r="A1656">
        <v>634449</v>
      </c>
      <c r="B1656">
        <v>84</v>
      </c>
      <c r="C1656">
        <v>-1.103666102308999E-2</v>
      </c>
      <c r="D1656">
        <f t="shared" si="75"/>
        <v>1.3155957232587878E-4</v>
      </c>
      <c r="E1656">
        <f t="shared" si="76"/>
        <v>1.1051004075373818E-2</v>
      </c>
      <c r="F1656">
        <f t="shared" si="77"/>
        <v>-1.4519784041034147E-6</v>
      </c>
    </row>
    <row r="1657" spans="1:6" x14ac:dyDescent="0.25">
      <c r="A1657">
        <v>481952</v>
      </c>
      <c r="B1657">
        <v>84</v>
      </c>
      <c r="C1657">
        <v>-0.38336754998180411</v>
      </c>
      <c r="D1657">
        <f t="shared" si="75"/>
        <v>9.9937739679000086E-5</v>
      </c>
      <c r="E1657">
        <f t="shared" si="76"/>
        <v>8.3947701330360069E-3</v>
      </c>
      <c r="F1657">
        <f t="shared" si="77"/>
        <v>-3.8312886411457596E-5</v>
      </c>
    </row>
    <row r="1658" spans="1:6" x14ac:dyDescent="0.25">
      <c r="A1658">
        <v>676539</v>
      </c>
      <c r="B1658">
        <v>72</v>
      </c>
      <c r="C1658">
        <v>-0.30432305999912118</v>
      </c>
      <c r="D1658">
        <f t="shared" si="75"/>
        <v>1.4028736983079444E-4</v>
      </c>
      <c r="E1658">
        <f t="shared" si="76"/>
        <v>1.01006906278172E-2</v>
      </c>
      <c r="F1658">
        <f t="shared" si="77"/>
        <v>-4.269268166613576E-5</v>
      </c>
    </row>
    <row r="1659" spans="1:6" x14ac:dyDescent="0.25">
      <c r="A1659">
        <v>441579</v>
      </c>
      <c r="B1659">
        <v>36</v>
      </c>
      <c r="C1659">
        <v>-0.69954550991253528</v>
      </c>
      <c r="D1659">
        <f t="shared" si="75"/>
        <v>9.1565979910267372E-5</v>
      </c>
      <c r="E1659">
        <f t="shared" si="76"/>
        <v>3.2963752767696253E-3</v>
      </c>
      <c r="F1659">
        <f t="shared" si="77"/>
        <v>-6.4054570106968951E-5</v>
      </c>
    </row>
    <row r="1660" spans="1:6" x14ac:dyDescent="0.25">
      <c r="A1660">
        <v>720497</v>
      </c>
      <c r="B1660">
        <v>84</v>
      </c>
      <c r="C1660">
        <v>0.6574029499487315</v>
      </c>
      <c r="D1660">
        <f t="shared" si="75"/>
        <v>1.4940251648608269E-4</v>
      </c>
      <c r="E1660">
        <f t="shared" si="76"/>
        <v>1.2549811384830946E-2</v>
      </c>
      <c r="F1660">
        <f t="shared" si="77"/>
        <v>9.8217655067714751E-5</v>
      </c>
    </row>
    <row r="1661" spans="1:6" x14ac:dyDescent="0.25">
      <c r="A1661">
        <v>877491</v>
      </c>
      <c r="B1661">
        <v>84</v>
      </c>
      <c r="C1661">
        <v>0.56516632981038883</v>
      </c>
      <c r="D1661">
        <f t="shared" si="75"/>
        <v>1.8195684866680802E-4</v>
      </c>
      <c r="E1661">
        <f t="shared" si="76"/>
        <v>1.5284375288011874E-2</v>
      </c>
      <c r="F1661">
        <f t="shared" si="77"/>
        <v>1.0283588434488423E-4</v>
      </c>
    </row>
    <row r="1662" spans="1:6" x14ac:dyDescent="0.25">
      <c r="A1662">
        <v>1436434</v>
      </c>
      <c r="B1662">
        <v>84</v>
      </c>
      <c r="C1662">
        <v>-0.19214845531877189</v>
      </c>
      <c r="D1662">
        <f t="shared" si="75"/>
        <v>2.9785946973570978E-4</v>
      </c>
      <c r="E1662">
        <f t="shared" si="76"/>
        <v>2.5020195457799623E-2</v>
      </c>
      <c r="F1662">
        <f t="shared" si="77"/>
        <v>-5.7233237011785122E-5</v>
      </c>
    </row>
    <row r="1663" spans="1:6" x14ac:dyDescent="0.25">
      <c r="A1663">
        <v>807718</v>
      </c>
      <c r="B1663">
        <v>72</v>
      </c>
      <c r="C1663">
        <v>0.32803285986234038</v>
      </c>
      <c r="D1663">
        <f t="shared" si="75"/>
        <v>1.6748869434724328E-4</v>
      </c>
      <c r="E1663">
        <f t="shared" si="76"/>
        <v>1.2059185993001516E-2</v>
      </c>
      <c r="F1663">
        <f t="shared" si="77"/>
        <v>5.4941795401335618E-5</v>
      </c>
    </row>
    <row r="1664" spans="1:6" x14ac:dyDescent="0.25">
      <c r="A1664">
        <v>482665</v>
      </c>
      <c r="B1664">
        <v>72</v>
      </c>
      <c r="C1664">
        <v>-0.83338514219652304</v>
      </c>
      <c r="D1664">
        <f t="shared" si="75"/>
        <v>1.000855876148757E-4</v>
      </c>
      <c r="E1664">
        <f t="shared" si="76"/>
        <v>7.2061623082710505E-3</v>
      </c>
      <c r="F1664">
        <f t="shared" si="77"/>
        <v>-8.340984166624576E-5</v>
      </c>
    </row>
    <row r="1665" spans="1:6" x14ac:dyDescent="0.25">
      <c r="A1665">
        <v>1371691</v>
      </c>
      <c r="B1665">
        <v>24</v>
      </c>
      <c r="C1665">
        <v>-3.1690744852251518</v>
      </c>
      <c r="D1665">
        <f t="shared" si="75"/>
        <v>2.8443433802127039E-4</v>
      </c>
      <c r="E1665">
        <f t="shared" si="76"/>
        <v>6.8264241125104898E-3</v>
      </c>
      <c r="F1665">
        <f t="shared" si="77"/>
        <v>-9.0139360334511433E-4</v>
      </c>
    </row>
    <row r="1666" spans="1:6" x14ac:dyDescent="0.25">
      <c r="A1666">
        <v>787486</v>
      </c>
      <c r="B1666">
        <v>84</v>
      </c>
      <c r="C1666">
        <v>-0.18575632502509701</v>
      </c>
      <c r="D1666">
        <f t="shared" si="75"/>
        <v>1.6329337956654826E-4</v>
      </c>
      <c r="E1666">
        <f t="shared" si="76"/>
        <v>1.3716643883590054E-2</v>
      </c>
      <c r="F1666">
        <f t="shared" si="77"/>
        <v>-3.0332778089210274E-5</v>
      </c>
    </row>
    <row r="1667" spans="1:6" x14ac:dyDescent="0.25">
      <c r="A1667">
        <v>880481</v>
      </c>
      <c r="B1667">
        <v>72</v>
      </c>
      <c r="C1667">
        <v>0.24898836987965761</v>
      </c>
      <c r="D1667">
        <f t="shared" ref="D1667:D1730" si="78">A1667/SUM($A$2:$A$5739)</f>
        <v>1.8257685613983483E-4</v>
      </c>
      <c r="E1667">
        <f t="shared" ref="E1667:E1730" si="79">B1667*D1667</f>
        <v>1.3145533642068108E-2</v>
      </c>
      <c r="F1667">
        <f t="shared" ref="F1667:F1730" si="80">C1667*D1667</f>
        <v>4.5459513788010231E-5</v>
      </c>
    </row>
    <row r="1668" spans="1:6" x14ac:dyDescent="0.25">
      <c r="A1668">
        <v>386431</v>
      </c>
      <c r="B1668">
        <v>84</v>
      </c>
      <c r="C1668">
        <v>0.92086653473246149</v>
      </c>
      <c r="D1668">
        <f t="shared" si="78"/>
        <v>8.0130470839203245E-5</v>
      </c>
      <c r="E1668">
        <f t="shared" si="79"/>
        <v>6.7309595504930729E-3</v>
      </c>
      <c r="F1668">
        <f t="shared" si="80"/>
        <v>7.3789469008177653E-5</v>
      </c>
    </row>
    <row r="1669" spans="1:6" x14ac:dyDescent="0.25">
      <c r="A1669">
        <v>1086047</v>
      </c>
      <c r="B1669">
        <v>84</v>
      </c>
      <c r="C1669">
        <v>0.2094661248883162</v>
      </c>
      <c r="D1669">
        <f t="shared" si="78"/>
        <v>2.2520309567168308E-4</v>
      </c>
      <c r="E1669">
        <f t="shared" si="79"/>
        <v>1.8917060036421379E-2</v>
      </c>
      <c r="F1669">
        <f t="shared" si="80"/>
        <v>4.7172419763200187E-5</v>
      </c>
    </row>
    <row r="1670" spans="1:6" x14ac:dyDescent="0.25">
      <c r="A1670">
        <v>2772798</v>
      </c>
      <c r="B1670">
        <v>72</v>
      </c>
      <c r="C1670">
        <v>0.56516632981038883</v>
      </c>
      <c r="D1670">
        <f t="shared" si="78"/>
        <v>5.7496838835911475E-4</v>
      </c>
      <c r="E1670">
        <f t="shared" si="79"/>
        <v>4.1397723961856259E-2</v>
      </c>
      <c r="F1670">
        <f t="shared" si="80"/>
        <v>3.2495277380591517E-4</v>
      </c>
    </row>
    <row r="1671" spans="1:6" x14ac:dyDescent="0.25">
      <c r="A1671">
        <v>562148</v>
      </c>
      <c r="B1671">
        <v>60</v>
      </c>
      <c r="C1671">
        <v>-0.31088770489218348</v>
      </c>
      <c r="D1671">
        <f t="shared" si="78"/>
        <v>1.16567211019086E-4</v>
      </c>
      <c r="E1671">
        <f t="shared" si="79"/>
        <v>6.9940326611451602E-3</v>
      </c>
      <c r="F1671">
        <f t="shared" si="80"/>
        <v>-3.6239312699406485E-5</v>
      </c>
    </row>
    <row r="1672" spans="1:6" x14ac:dyDescent="0.25">
      <c r="A1672">
        <v>801430</v>
      </c>
      <c r="B1672">
        <v>72</v>
      </c>
      <c r="C1672">
        <v>-2.1800228268522449E-2</v>
      </c>
      <c r="D1672">
        <f t="shared" si="78"/>
        <v>1.6618481241065716E-4</v>
      </c>
      <c r="E1672">
        <f t="shared" si="79"/>
        <v>1.1965306493567316E-2</v>
      </c>
      <c r="F1672">
        <f t="shared" si="80"/>
        <v>-3.6228668453139083E-6</v>
      </c>
    </row>
    <row r="1673" spans="1:6" x14ac:dyDescent="0.25">
      <c r="A1673">
        <v>1186095</v>
      </c>
      <c r="B1673">
        <v>84</v>
      </c>
      <c r="C1673">
        <v>0.52564408481904745</v>
      </c>
      <c r="D1673">
        <f t="shared" si="78"/>
        <v>2.4594908485609272E-4</v>
      </c>
      <c r="E1673">
        <f t="shared" si="79"/>
        <v>2.065972312791179E-2</v>
      </c>
      <c r="F1673">
        <f t="shared" si="80"/>
        <v>1.2928168162126309E-4</v>
      </c>
    </row>
    <row r="1674" spans="1:6" x14ac:dyDescent="0.25">
      <c r="A1674">
        <v>958353</v>
      </c>
      <c r="B1674">
        <v>84</v>
      </c>
      <c r="C1674">
        <v>-0.34384530499046262</v>
      </c>
      <c r="D1674">
        <f t="shared" si="78"/>
        <v>1.9872442200590258E-4</v>
      </c>
      <c r="E1674">
        <f t="shared" si="79"/>
        <v>1.6692851448495818E-2</v>
      </c>
      <c r="F1674">
        <f t="shared" si="80"/>
        <v>-6.8330459493672974E-5</v>
      </c>
    </row>
    <row r="1675" spans="1:6" x14ac:dyDescent="0.25">
      <c r="A1675">
        <v>1134447</v>
      </c>
      <c r="B1675">
        <v>84</v>
      </c>
      <c r="C1675">
        <v>0.88134428974112011</v>
      </c>
      <c r="D1675">
        <f t="shared" si="78"/>
        <v>2.3523933704108004E-4</v>
      </c>
      <c r="E1675">
        <f t="shared" si="79"/>
        <v>1.9760104311450723E-2</v>
      </c>
      <c r="F1675">
        <f t="shared" si="80"/>
        <v>2.0732684642364266E-4</v>
      </c>
    </row>
    <row r="1676" spans="1:6" x14ac:dyDescent="0.25">
      <c r="A1676">
        <v>988676</v>
      </c>
      <c r="B1676">
        <v>60</v>
      </c>
      <c r="C1676">
        <v>0.2094661248883162</v>
      </c>
      <c r="D1676">
        <f t="shared" si="78"/>
        <v>2.0501221016797335E-4</v>
      </c>
      <c r="E1676">
        <f t="shared" si="79"/>
        <v>1.2300732610078401E-2</v>
      </c>
      <c r="F1676">
        <f t="shared" si="80"/>
        <v>4.2943113218674431E-5</v>
      </c>
    </row>
    <row r="1677" spans="1:6" x14ac:dyDescent="0.25">
      <c r="A1677">
        <v>802797</v>
      </c>
      <c r="B1677">
        <v>84</v>
      </c>
      <c r="C1677">
        <v>0.72325530977575447</v>
      </c>
      <c r="D1677">
        <f t="shared" si="78"/>
        <v>1.6646827402123495E-4</v>
      </c>
      <c r="E1677">
        <f t="shared" si="79"/>
        <v>1.3983335017783736E-2</v>
      </c>
      <c r="F1677">
        <f t="shared" si="80"/>
        <v>1.2039906309506346E-4</v>
      </c>
    </row>
    <row r="1678" spans="1:6" x14ac:dyDescent="0.25">
      <c r="A1678">
        <v>1731988</v>
      </c>
      <c r="B1678">
        <v>60</v>
      </c>
      <c r="C1678">
        <v>0.56516632981038883</v>
      </c>
      <c r="D1678">
        <f t="shared" si="78"/>
        <v>3.5914565324171702E-4</v>
      </c>
      <c r="E1678">
        <f t="shared" si="79"/>
        <v>2.1548739194503022E-2</v>
      </c>
      <c r="F1678">
        <f t="shared" si="80"/>
        <v>2.0297703070997579E-4</v>
      </c>
    </row>
    <row r="1679" spans="1:6" x14ac:dyDescent="0.25">
      <c r="A1679">
        <v>736863</v>
      </c>
      <c r="B1679">
        <v>72</v>
      </c>
      <c r="C1679">
        <v>0.24898836987965761</v>
      </c>
      <c r="D1679">
        <f t="shared" si="78"/>
        <v>1.5279617611937919E-4</v>
      </c>
      <c r="E1679">
        <f t="shared" si="79"/>
        <v>1.1001324680595302E-2</v>
      </c>
      <c r="F1679">
        <f t="shared" si="80"/>
        <v>3.8044470815809296E-5</v>
      </c>
    </row>
    <row r="1680" spans="1:6" x14ac:dyDescent="0.25">
      <c r="A1680">
        <v>727230</v>
      </c>
      <c r="B1680">
        <v>60</v>
      </c>
      <c r="C1680">
        <v>-0.42288979497314538</v>
      </c>
      <c r="D1680">
        <f t="shared" si="78"/>
        <v>1.5079867378236676E-4</v>
      </c>
      <c r="E1680">
        <f t="shared" si="79"/>
        <v>9.0479204269420053E-3</v>
      </c>
      <c r="F1680">
        <f t="shared" si="80"/>
        <v>-6.3771220238047319E-5</v>
      </c>
    </row>
    <row r="1681" spans="1:6" x14ac:dyDescent="0.25">
      <c r="A1681">
        <v>354426</v>
      </c>
      <c r="B1681">
        <v>72</v>
      </c>
      <c r="C1681">
        <v>-0.1067118350424142</v>
      </c>
      <c r="D1681">
        <f t="shared" si="78"/>
        <v>7.3493902553510061E-5</v>
      </c>
      <c r="E1681">
        <f t="shared" si="79"/>
        <v>5.291560983852724E-3</v>
      </c>
      <c r="F1681">
        <f t="shared" si="80"/>
        <v>-7.8426692059134288E-6</v>
      </c>
    </row>
    <row r="1682" spans="1:6" x14ac:dyDescent="0.25">
      <c r="A1682">
        <v>184970</v>
      </c>
      <c r="B1682">
        <v>60</v>
      </c>
      <c r="C1682">
        <v>-1.13429020481729</v>
      </c>
      <c r="D1682">
        <f t="shared" si="78"/>
        <v>3.8355445580523882E-5</v>
      </c>
      <c r="E1682">
        <f t="shared" si="79"/>
        <v>2.3013267348314329E-3</v>
      </c>
      <c r="F1682">
        <f t="shared" si="80"/>
        <v>-4.3506206223390855E-5</v>
      </c>
    </row>
    <row r="1683" spans="1:6" x14ac:dyDescent="0.25">
      <c r="A1683">
        <v>606420</v>
      </c>
      <c r="B1683">
        <v>84</v>
      </c>
      <c r="C1683">
        <v>0.36755510485368181</v>
      </c>
      <c r="D1683">
        <f t="shared" si="78"/>
        <v>1.2574746882706002E-4</v>
      </c>
      <c r="E1683">
        <f t="shared" si="79"/>
        <v>1.0562787381473041E-2</v>
      </c>
      <c r="F1683">
        <f t="shared" si="80"/>
        <v>4.621912408981513E-5</v>
      </c>
    </row>
    <row r="1684" spans="1:6" x14ac:dyDescent="0.25">
      <c r="A1684">
        <v>704924</v>
      </c>
      <c r="B1684">
        <v>72</v>
      </c>
      <c r="C1684">
        <v>0.6442108197930716</v>
      </c>
      <c r="D1684">
        <f t="shared" si="78"/>
        <v>1.4617329361737156E-4</v>
      </c>
      <c r="E1684">
        <f t="shared" si="79"/>
        <v>1.0524477140450753E-2</v>
      </c>
      <c r="F1684">
        <f t="shared" si="80"/>
        <v>9.4166417313100288E-5</v>
      </c>
    </row>
    <row r="1685" spans="1:6" x14ac:dyDescent="0.25">
      <c r="A1685">
        <v>1226449</v>
      </c>
      <c r="B1685">
        <v>72</v>
      </c>
      <c r="C1685">
        <v>-2.7667345059731379E-2</v>
      </c>
      <c r="D1685">
        <f t="shared" si="78"/>
        <v>2.5431690477800689E-4</v>
      </c>
      <c r="E1685">
        <f t="shared" si="79"/>
        <v>1.8310817144016497E-2</v>
      </c>
      <c r="F1685">
        <f t="shared" si="80"/>
        <v>-7.0362735590159642E-6</v>
      </c>
    </row>
    <row r="1686" spans="1:6" x14ac:dyDescent="0.25">
      <c r="A1686">
        <v>693639</v>
      </c>
      <c r="B1686">
        <v>84</v>
      </c>
      <c r="C1686">
        <v>0.30658808973003882</v>
      </c>
      <c r="D1686">
        <f t="shared" si="78"/>
        <v>1.4383323196750285E-4</v>
      </c>
      <c r="E1686">
        <f t="shared" si="79"/>
        <v>1.2081991485270239E-2</v>
      </c>
      <c r="F1686">
        <f t="shared" si="80"/>
        <v>4.4097555828614249E-5</v>
      </c>
    </row>
    <row r="1687" spans="1:6" x14ac:dyDescent="0.25">
      <c r="A1687">
        <v>432821</v>
      </c>
      <c r="B1687">
        <v>72</v>
      </c>
      <c r="C1687">
        <v>-0.62402956596267911</v>
      </c>
      <c r="D1687">
        <f t="shared" si="78"/>
        <v>8.9749917887267804E-5</v>
      </c>
      <c r="E1687">
        <f t="shared" si="79"/>
        <v>6.4619940878832818E-3</v>
      </c>
      <c r="F1687">
        <f t="shared" si="80"/>
        <v>-5.6006602304377819E-5</v>
      </c>
    </row>
    <row r="1688" spans="1:6" x14ac:dyDescent="0.25">
      <c r="A1688">
        <v>676064</v>
      </c>
      <c r="B1688">
        <v>84</v>
      </c>
      <c r="C1688">
        <v>0.48928022051394421</v>
      </c>
      <c r="D1688">
        <f t="shared" si="78"/>
        <v>1.401888736603303E-4</v>
      </c>
      <c r="E1688">
        <f t="shared" si="79"/>
        <v>1.1775865387467745E-2</v>
      </c>
      <c r="F1688">
        <f t="shared" si="80"/>
        <v>6.8591643018127874E-5</v>
      </c>
    </row>
    <row r="1689" spans="1:6" x14ac:dyDescent="0.25">
      <c r="A1689">
        <v>868773</v>
      </c>
      <c r="B1689">
        <v>84</v>
      </c>
      <c r="C1689">
        <v>0.96038877972380288</v>
      </c>
      <c r="D1689">
        <f t="shared" si="78"/>
        <v>1.8014908105816335E-4</v>
      </c>
      <c r="E1689">
        <f t="shared" si="79"/>
        <v>1.5132522808885721E-2</v>
      </c>
      <c r="F1689">
        <f t="shared" si="80"/>
        <v>1.7301315612581396E-4</v>
      </c>
    </row>
    <row r="1690" spans="1:6" x14ac:dyDescent="0.25">
      <c r="A1690">
        <v>873876</v>
      </c>
      <c r="B1690">
        <v>84</v>
      </c>
      <c r="C1690">
        <v>6.3926682897296333E-2</v>
      </c>
      <c r="D1690">
        <f t="shared" si="78"/>
        <v>1.8120724096948632E-4</v>
      </c>
      <c r="E1690">
        <f t="shared" si="79"/>
        <v>1.5221408241436852E-2</v>
      </c>
      <c r="F1690">
        <f t="shared" si="80"/>
        <v>1.1583977832150317E-5</v>
      </c>
    </row>
    <row r="1691" spans="1:6" x14ac:dyDescent="0.25">
      <c r="A1691">
        <v>1141555</v>
      </c>
      <c r="B1691">
        <v>12</v>
      </c>
      <c r="C1691">
        <v>-0.97620122485192473</v>
      </c>
      <c r="D1691">
        <f t="shared" si="78"/>
        <v>2.3671325447194107E-4</v>
      </c>
      <c r="E1691">
        <f t="shared" si="79"/>
        <v>2.8405590536632929E-3</v>
      </c>
      <c r="F1691">
        <f t="shared" si="80"/>
        <v>-2.3107976895419421E-4</v>
      </c>
    </row>
    <row r="1692" spans="1:6" x14ac:dyDescent="0.25">
      <c r="A1692">
        <v>1299775</v>
      </c>
      <c r="B1692">
        <v>84</v>
      </c>
      <c r="C1692">
        <v>0.12696399178032119</v>
      </c>
      <c r="D1692">
        <f t="shared" si="78"/>
        <v>2.6952181045264331E-4</v>
      </c>
      <c r="E1692">
        <f t="shared" si="79"/>
        <v>2.2639832078022039E-2</v>
      </c>
      <c r="F1692">
        <f t="shared" si="80"/>
        <v>3.4219564926926689E-5</v>
      </c>
    </row>
    <row r="1693" spans="1:6" x14ac:dyDescent="0.25">
      <c r="A1693">
        <v>1293232</v>
      </c>
      <c r="B1693">
        <v>36</v>
      </c>
      <c r="C1693">
        <v>-1.568570039076457</v>
      </c>
      <c r="D1693">
        <f t="shared" si="78"/>
        <v>2.6816505162454487E-4</v>
      </c>
      <c r="E1693">
        <f t="shared" si="79"/>
        <v>9.653941858483615E-3</v>
      </c>
      <c r="F1693">
        <f t="shared" si="80"/>
        <v>-4.2063566550565247E-4</v>
      </c>
    </row>
    <row r="1694" spans="1:6" x14ac:dyDescent="0.25">
      <c r="A1694">
        <v>1464955</v>
      </c>
      <c r="B1694">
        <v>84</v>
      </c>
      <c r="C1694">
        <v>0.56516632981038883</v>
      </c>
      <c r="D1694">
        <f t="shared" si="78"/>
        <v>3.0377359453109348E-4</v>
      </c>
      <c r="E1694">
        <f t="shared" si="79"/>
        <v>2.5516981940611853E-2</v>
      </c>
      <c r="F1694">
        <f t="shared" si="80"/>
        <v>1.7168260751444732E-4</v>
      </c>
    </row>
    <row r="1695" spans="1:6" x14ac:dyDescent="0.25">
      <c r="A1695">
        <v>682734</v>
      </c>
      <c r="B1695">
        <v>60</v>
      </c>
      <c r="C1695">
        <v>0.2094661248883162</v>
      </c>
      <c r="D1695">
        <f t="shared" si="78"/>
        <v>1.4157196725400546E-4</v>
      </c>
      <c r="E1695">
        <f t="shared" si="79"/>
        <v>8.4943180352403287E-3</v>
      </c>
      <c r="F1695">
        <f t="shared" si="80"/>
        <v>2.9654531373512121E-5</v>
      </c>
    </row>
    <row r="1696" spans="1:6" x14ac:dyDescent="0.25">
      <c r="A1696">
        <v>1014639</v>
      </c>
      <c r="B1696">
        <v>84</v>
      </c>
      <c r="C1696">
        <v>-0.18575632502509701</v>
      </c>
      <c r="D1696">
        <f t="shared" si="78"/>
        <v>2.1039590716536287E-4</v>
      </c>
      <c r="E1696">
        <f t="shared" si="79"/>
        <v>1.7673256201890482E-2</v>
      </c>
      <c r="F1696">
        <f t="shared" si="80"/>
        <v>-3.9082370515359282E-5</v>
      </c>
    </row>
    <row r="1697" spans="1:6" x14ac:dyDescent="0.25">
      <c r="A1697">
        <v>719534</v>
      </c>
      <c r="B1697">
        <v>84</v>
      </c>
      <c r="C1697">
        <v>0.84182204474977862</v>
      </c>
      <c r="D1697">
        <f t="shared" si="78"/>
        <v>1.4920282846048912E-4</v>
      </c>
      <c r="E1697">
        <f t="shared" si="79"/>
        <v>1.2533037590681086E-2</v>
      </c>
      <c r="F1697">
        <f t="shared" si="80"/>
        <v>1.2560223013705941E-4</v>
      </c>
    </row>
    <row r="1698" spans="1:6" x14ac:dyDescent="0.25">
      <c r="A1698">
        <v>1343221</v>
      </c>
      <c r="B1698">
        <v>84</v>
      </c>
      <c r="C1698">
        <v>0.68046773690322793</v>
      </c>
      <c r="D1698">
        <f t="shared" si="78"/>
        <v>2.7853078860418914E-4</v>
      </c>
      <c r="E1698">
        <f t="shared" si="79"/>
        <v>2.3396586242751889E-2</v>
      </c>
      <c r="F1698">
        <f t="shared" si="80"/>
        <v>1.8953121537936397E-4</v>
      </c>
    </row>
    <row r="1699" spans="1:6" x14ac:dyDescent="0.25">
      <c r="A1699">
        <v>1299728</v>
      </c>
      <c r="B1699">
        <v>72</v>
      </c>
      <c r="C1699">
        <v>0.52564408481904745</v>
      </c>
      <c r="D1699">
        <f t="shared" si="78"/>
        <v>2.6951206451577631E-4</v>
      </c>
      <c r="E1699">
        <f t="shared" si="79"/>
        <v>1.9404868645135895E-2</v>
      </c>
      <c r="F1699">
        <f t="shared" si="80"/>
        <v>1.4166742250008732E-4</v>
      </c>
    </row>
    <row r="1700" spans="1:6" x14ac:dyDescent="0.25">
      <c r="A1700">
        <v>810541</v>
      </c>
      <c r="B1700">
        <v>84</v>
      </c>
      <c r="C1700">
        <v>0.13042163490563341</v>
      </c>
      <c r="D1700">
        <f t="shared" si="78"/>
        <v>1.6807407264033848E-4</v>
      </c>
      <c r="E1700">
        <f t="shared" si="79"/>
        <v>1.4118222101788432E-2</v>
      </c>
      <c r="F1700">
        <f t="shared" si="80"/>
        <v>2.1920495339001133E-5</v>
      </c>
    </row>
    <row r="1701" spans="1:6" x14ac:dyDescent="0.25">
      <c r="A1701">
        <v>358737</v>
      </c>
      <c r="B1701">
        <v>84</v>
      </c>
      <c r="C1701">
        <v>-1.1181908183200671</v>
      </c>
      <c r="D1701">
        <f t="shared" si="78"/>
        <v>7.4387833060606559E-5</v>
      </c>
      <c r="E1701">
        <f t="shared" si="79"/>
        <v>6.2485779770909506E-3</v>
      </c>
      <c r="F1701">
        <f t="shared" si="80"/>
        <v>-8.3179791923096189E-5</v>
      </c>
    </row>
    <row r="1702" spans="1:6" x14ac:dyDescent="0.25">
      <c r="A1702">
        <v>996230</v>
      </c>
      <c r="B1702">
        <v>84</v>
      </c>
      <c r="C1702">
        <v>-0.16928872297171971</v>
      </c>
      <c r="D1702">
        <f t="shared" si="78"/>
        <v>2.065786103188912E-4</v>
      </c>
      <c r="E1702">
        <f t="shared" si="79"/>
        <v>1.7352603266786861E-2</v>
      </c>
      <c r="F1702">
        <f t="shared" si="80"/>
        <v>-3.4971429134157613E-5</v>
      </c>
    </row>
    <row r="1703" spans="1:6" x14ac:dyDescent="0.25">
      <c r="A1703">
        <v>868504</v>
      </c>
      <c r="B1703">
        <v>60</v>
      </c>
      <c r="C1703">
        <v>0.76277755476709586</v>
      </c>
      <c r="D1703">
        <f t="shared" si="78"/>
        <v>1.8009330112162683E-4</v>
      </c>
      <c r="E1703">
        <f t="shared" si="79"/>
        <v>1.080559806729761E-2</v>
      </c>
      <c r="F1703">
        <f t="shared" si="80"/>
        <v>1.3737112785948879E-4</v>
      </c>
    </row>
    <row r="1704" spans="1:6" x14ac:dyDescent="0.25">
      <c r="A1704">
        <v>673446</v>
      </c>
      <c r="B1704">
        <v>84</v>
      </c>
      <c r="C1704">
        <v>0.48612183982770601</v>
      </c>
      <c r="D1704">
        <f t="shared" si="78"/>
        <v>1.3964600424080383E-4</v>
      </c>
      <c r="E1704">
        <f t="shared" si="79"/>
        <v>1.1730264356227522E-2</v>
      </c>
      <c r="F1704">
        <f t="shared" si="80"/>
        <v>6.7884972506127199E-5</v>
      </c>
    </row>
    <row r="1705" spans="1:6" x14ac:dyDescent="0.25">
      <c r="A1705">
        <v>2879081</v>
      </c>
      <c r="B1705">
        <v>48</v>
      </c>
      <c r="C1705">
        <v>-0.1317993704955682</v>
      </c>
      <c r="D1705">
        <f t="shared" si="78"/>
        <v>5.9700726938109034E-4</v>
      </c>
      <c r="E1705">
        <f t="shared" si="79"/>
        <v>2.8656348930292334E-2</v>
      </c>
      <c r="F1705">
        <f t="shared" si="80"/>
        <v>-7.8685182285705813E-5</v>
      </c>
    </row>
    <row r="1706" spans="1:6" x14ac:dyDescent="0.25">
      <c r="A1706">
        <v>1560973</v>
      </c>
      <c r="B1706">
        <v>36</v>
      </c>
      <c r="C1706">
        <v>-0.6600232649211939</v>
      </c>
      <c r="D1706">
        <f t="shared" si="78"/>
        <v>3.2368392146924966E-4</v>
      </c>
      <c r="E1706">
        <f t="shared" si="79"/>
        <v>1.1652621172892988E-2</v>
      </c>
      <c r="F1706">
        <f t="shared" si="80"/>
        <v>-2.1363891865062949E-4</v>
      </c>
    </row>
    <row r="1707" spans="1:6" x14ac:dyDescent="0.25">
      <c r="A1707">
        <v>734733</v>
      </c>
      <c r="B1707">
        <v>72</v>
      </c>
      <c r="C1707">
        <v>0.80229979975843724</v>
      </c>
      <c r="D1707">
        <f t="shared" si="78"/>
        <v>1.5235449855498218E-4</v>
      </c>
      <c r="E1707">
        <f t="shared" si="79"/>
        <v>1.0969523895958717E-2</v>
      </c>
      <c r="F1707">
        <f t="shared" si="80"/>
        <v>1.2223398368295933E-4</v>
      </c>
    </row>
    <row r="1708" spans="1:6" x14ac:dyDescent="0.25">
      <c r="A1708">
        <v>612985</v>
      </c>
      <c r="B1708">
        <v>72</v>
      </c>
      <c r="C1708">
        <v>0.76277755476709586</v>
      </c>
      <c r="D1708">
        <f t="shared" si="78"/>
        <v>1.2710878958305363E-4</v>
      </c>
      <c r="E1708">
        <f t="shared" si="79"/>
        <v>9.1518328499798612E-3</v>
      </c>
      <c r="F1708">
        <f t="shared" si="80"/>
        <v>9.6955731707566955E-5</v>
      </c>
    </row>
    <row r="1709" spans="1:6" x14ac:dyDescent="0.25">
      <c r="A1709">
        <v>506208</v>
      </c>
      <c r="B1709">
        <v>84</v>
      </c>
      <c r="C1709">
        <v>0.52564408481904745</v>
      </c>
      <c r="D1709">
        <f t="shared" si="78"/>
        <v>1.0496747254379539E-4</v>
      </c>
      <c r="E1709">
        <f t="shared" si="79"/>
        <v>8.8172676936788125E-3</v>
      </c>
      <c r="F1709">
        <f t="shared" si="80"/>
        <v>5.5175531041051823E-5</v>
      </c>
    </row>
    <row r="1710" spans="1:6" x14ac:dyDescent="0.25">
      <c r="A1710">
        <v>577514</v>
      </c>
      <c r="B1710">
        <v>36</v>
      </c>
      <c r="C1710">
        <v>-0.81811224488655909</v>
      </c>
      <c r="D1710">
        <f t="shared" si="78"/>
        <v>1.1975351029351067E-4</v>
      </c>
      <c r="E1710">
        <f t="shared" si="79"/>
        <v>4.3111263705663842E-3</v>
      </c>
      <c r="F1710">
        <f t="shared" si="80"/>
        <v>-9.7971813139269677E-5</v>
      </c>
    </row>
    <row r="1711" spans="1:6" x14ac:dyDescent="0.25">
      <c r="A1711">
        <v>397126</v>
      </c>
      <c r="B1711">
        <v>48</v>
      </c>
      <c r="C1711">
        <v>-0.7785899998952176</v>
      </c>
      <c r="D1711">
        <f t="shared" si="78"/>
        <v>8.2348189877337545E-5</v>
      </c>
      <c r="E1711">
        <f t="shared" si="79"/>
        <v>3.9527131141122024E-3</v>
      </c>
      <c r="F1711">
        <f t="shared" si="80"/>
        <v>-6.4115477147967599E-5</v>
      </c>
    </row>
    <row r="1712" spans="1:6" x14ac:dyDescent="0.25">
      <c r="A1712">
        <v>1359313</v>
      </c>
      <c r="B1712">
        <v>84</v>
      </c>
      <c r="C1712">
        <v>0.48612183982770601</v>
      </c>
      <c r="D1712">
        <f t="shared" si="78"/>
        <v>2.8186763149915477E-4</v>
      </c>
      <c r="E1712">
        <f t="shared" si="79"/>
        <v>2.3676881045929001E-2</v>
      </c>
      <c r="F1712">
        <f t="shared" si="80"/>
        <v>1.3702201161224699E-4</v>
      </c>
    </row>
    <row r="1713" spans="1:6" x14ac:dyDescent="0.25">
      <c r="A1713">
        <v>1004279</v>
      </c>
      <c r="B1713">
        <v>72</v>
      </c>
      <c r="C1713">
        <v>0.80229979975843724</v>
      </c>
      <c r="D1713">
        <f t="shared" si="78"/>
        <v>2.0824765384745063E-4</v>
      </c>
      <c r="E1713">
        <f t="shared" si="79"/>
        <v>1.4993831077016444E-2</v>
      </c>
      <c r="F1713">
        <f t="shared" si="80"/>
        <v>1.67077050981974E-4</v>
      </c>
    </row>
    <row r="1714" spans="1:6" x14ac:dyDescent="0.25">
      <c r="A1714">
        <v>649441</v>
      </c>
      <c r="B1714">
        <v>72</v>
      </c>
      <c r="C1714">
        <v>-6.7189590051072792E-2</v>
      </c>
      <c r="D1714">
        <f t="shared" si="78"/>
        <v>1.3466831882608536E-4</v>
      </c>
      <c r="E1714">
        <f t="shared" si="79"/>
        <v>9.6961189554781464E-3</v>
      </c>
      <c r="F1714">
        <f t="shared" si="80"/>
        <v>-9.0483091347918434E-6</v>
      </c>
    </row>
    <row r="1715" spans="1:6" x14ac:dyDescent="0.25">
      <c r="A1715">
        <v>288278</v>
      </c>
      <c r="B1715">
        <v>84</v>
      </c>
      <c r="C1715">
        <v>-1.0016914919815401</v>
      </c>
      <c r="D1715">
        <f t="shared" si="78"/>
        <v>5.9777429534855723E-5</v>
      </c>
      <c r="E1715">
        <f t="shared" si="79"/>
        <v>5.0213040809278806E-3</v>
      </c>
      <c r="F1715">
        <f t="shared" si="80"/>
        <v>-5.9878542577591009E-5</v>
      </c>
    </row>
    <row r="1716" spans="1:6" x14ac:dyDescent="0.25">
      <c r="A1716">
        <v>834173</v>
      </c>
      <c r="B1716">
        <v>84</v>
      </c>
      <c r="C1716">
        <v>1.078955514697826</v>
      </c>
      <c r="D1716">
        <f t="shared" si="78"/>
        <v>1.7297441264119774E-4</v>
      </c>
      <c r="E1716">
        <f t="shared" si="79"/>
        <v>1.452985066186061E-2</v>
      </c>
      <c r="F1716">
        <f t="shared" si="80"/>
        <v>1.8663169642083765E-4</v>
      </c>
    </row>
    <row r="1717" spans="1:6" x14ac:dyDescent="0.25">
      <c r="A1717">
        <v>1076541</v>
      </c>
      <c r="B1717">
        <v>84</v>
      </c>
      <c r="C1717">
        <v>0.84182204474977862</v>
      </c>
      <c r="D1717">
        <f t="shared" si="78"/>
        <v>2.232319281002474E-4</v>
      </c>
      <c r="E1717">
        <f t="shared" si="79"/>
        <v>1.8751481960420781E-2</v>
      </c>
      <c r="F1717">
        <f t="shared" si="80"/>
        <v>1.8792155816678584E-4</v>
      </c>
    </row>
    <row r="1718" spans="1:6" x14ac:dyDescent="0.25">
      <c r="A1718">
        <v>1053245</v>
      </c>
      <c r="B1718">
        <v>72</v>
      </c>
      <c r="C1718">
        <v>0.44659959483636458</v>
      </c>
      <c r="D1718">
        <f t="shared" si="78"/>
        <v>2.1840126117996905E-4</v>
      </c>
      <c r="E1718">
        <f t="shared" si="79"/>
        <v>1.5724890804957772E-2</v>
      </c>
      <c r="F1718">
        <f t="shared" si="80"/>
        <v>9.7537914754725213E-5</v>
      </c>
    </row>
    <row r="1719" spans="1:6" x14ac:dyDescent="0.25">
      <c r="A1719">
        <v>572342</v>
      </c>
      <c r="B1719">
        <v>60</v>
      </c>
      <c r="C1719">
        <v>-1.13429020481729</v>
      </c>
      <c r="D1719">
        <f t="shared" si="78"/>
        <v>1.1868104251742552E-4</v>
      </c>
      <c r="E1719">
        <f t="shared" si="79"/>
        <v>7.1208625510455308E-3</v>
      </c>
      <c r="F1719">
        <f t="shared" si="80"/>
        <v>-1.3461874402502009E-4</v>
      </c>
    </row>
    <row r="1720" spans="1:6" x14ac:dyDescent="0.25">
      <c r="A1720">
        <v>938472</v>
      </c>
      <c r="B1720">
        <v>84</v>
      </c>
      <c r="C1720">
        <v>-0.1067118350424142</v>
      </c>
      <c r="D1720">
        <f t="shared" si="78"/>
        <v>1.946018907111716E-4</v>
      </c>
      <c r="E1720">
        <f t="shared" si="79"/>
        <v>1.6346558819738413E-2</v>
      </c>
      <c r="F1720">
        <f t="shared" si="80"/>
        <v>-2.0766324860512461E-5</v>
      </c>
    </row>
    <row r="1721" spans="1:6" x14ac:dyDescent="0.25">
      <c r="A1721">
        <v>727894</v>
      </c>
      <c r="B1721">
        <v>72</v>
      </c>
      <c r="C1721">
        <v>0.28851061487099899</v>
      </c>
      <c r="D1721">
        <f t="shared" si="78"/>
        <v>1.5093636106065767E-4</v>
      </c>
      <c r="E1721">
        <f t="shared" si="79"/>
        <v>1.0867417996367352E-2</v>
      </c>
      <c r="F1721">
        <f t="shared" si="80"/>
        <v>4.3546742336001452E-5</v>
      </c>
    </row>
    <row r="1722" spans="1:6" x14ac:dyDescent="0.25">
      <c r="A1722">
        <v>678338</v>
      </c>
      <c r="B1722">
        <v>60</v>
      </c>
      <c r="C1722">
        <v>0.52564408481904745</v>
      </c>
      <c r="D1722">
        <f t="shared" si="78"/>
        <v>1.4066041111640486E-4</v>
      </c>
      <c r="E1722">
        <f t="shared" si="79"/>
        <v>8.4396246669842922E-3</v>
      </c>
      <c r="F1722">
        <f t="shared" si="80"/>
        <v>7.3937313071553606E-5</v>
      </c>
    </row>
    <row r="1723" spans="1:6" x14ac:dyDescent="0.25">
      <c r="A1723">
        <v>583049</v>
      </c>
      <c r="B1723">
        <v>84</v>
      </c>
      <c r="C1723">
        <v>0.1530827021275441</v>
      </c>
      <c r="D1723">
        <f t="shared" si="78"/>
        <v>1.209012498798663E-4</v>
      </c>
      <c r="E1723">
        <f t="shared" si="79"/>
        <v>1.0155704989908769E-2</v>
      </c>
      <c r="F1723">
        <f t="shared" si="80"/>
        <v>1.8507890022207349E-5</v>
      </c>
    </row>
    <row r="1724" spans="1:6" x14ac:dyDescent="0.25">
      <c r="A1724">
        <v>1080817</v>
      </c>
      <c r="B1724">
        <v>24</v>
      </c>
      <c r="C1724">
        <v>-3.1248723387205879</v>
      </c>
      <c r="D1724">
        <f t="shared" si="78"/>
        <v>2.2411860099478336E-4</v>
      </c>
      <c r="E1724">
        <f t="shared" si="79"/>
        <v>5.3788464238748003E-3</v>
      </c>
      <c r="F1724">
        <f t="shared" si="80"/>
        <v>-7.0034201684135498E-4</v>
      </c>
    </row>
    <row r="1725" spans="1:6" x14ac:dyDescent="0.25">
      <c r="A1725">
        <v>922638</v>
      </c>
      <c r="B1725">
        <v>60</v>
      </c>
      <c r="C1725">
        <v>0.84182204474977862</v>
      </c>
      <c r="D1725">
        <f t="shared" si="78"/>
        <v>1.9131854678879491E-4</v>
      </c>
      <c r="E1725">
        <f t="shared" si="79"/>
        <v>1.1479112807327694E-2</v>
      </c>
      <c r="F1725">
        <f t="shared" si="80"/>
        <v>1.6105617025629951E-4</v>
      </c>
    </row>
    <row r="1726" spans="1:6" x14ac:dyDescent="0.25">
      <c r="A1726">
        <v>794242</v>
      </c>
      <c r="B1726">
        <v>84</v>
      </c>
      <c r="C1726">
        <v>0.61853060875402788</v>
      </c>
      <c r="D1726">
        <f t="shared" si="78"/>
        <v>1.6469430615108639E-4</v>
      </c>
      <c r="E1726">
        <f t="shared" si="79"/>
        <v>1.3834321716691257E-2</v>
      </c>
      <c r="F1726">
        <f t="shared" si="80"/>
        <v>1.018684694419537E-4</v>
      </c>
    </row>
    <row r="1727" spans="1:6" x14ac:dyDescent="0.25">
      <c r="A1727">
        <v>784515</v>
      </c>
      <c r="B1727">
        <v>84</v>
      </c>
      <c r="C1727">
        <v>0.88134428974112011</v>
      </c>
      <c r="D1727">
        <f t="shared" si="78"/>
        <v>1.6267731194034003E-4</v>
      </c>
      <c r="E1727">
        <f t="shared" si="79"/>
        <v>1.3664894202988562E-2</v>
      </c>
      <c r="F1727">
        <f t="shared" si="80"/>
        <v>1.4337471994905362E-4</v>
      </c>
    </row>
    <row r="1728" spans="1:6" x14ac:dyDescent="0.25">
      <c r="A1728">
        <v>686642</v>
      </c>
      <c r="B1728">
        <v>72</v>
      </c>
      <c r="C1728">
        <v>3.8978621446716842E-2</v>
      </c>
      <c r="D1728">
        <f t="shared" si="78"/>
        <v>1.4238233153647661E-4</v>
      </c>
      <c r="E1728">
        <f t="shared" si="79"/>
        <v>1.0251527870626316E-2</v>
      </c>
      <c r="F1728">
        <f t="shared" si="80"/>
        <v>5.549867001661255E-6</v>
      </c>
    </row>
    <row r="1729" spans="1:6" x14ac:dyDescent="0.25">
      <c r="A1729">
        <v>662241</v>
      </c>
      <c r="B1729">
        <v>84</v>
      </c>
      <c r="C1729">
        <v>0.2293855339751775</v>
      </c>
      <c r="D1729">
        <f t="shared" si="78"/>
        <v>1.3732253141964489E-4</v>
      </c>
      <c r="E1729">
        <f t="shared" si="79"/>
        <v>1.153509263925017E-2</v>
      </c>
      <c r="F1729">
        <f t="shared" si="80"/>
        <v>3.149980219651833E-5</v>
      </c>
    </row>
    <row r="1730" spans="1:6" x14ac:dyDescent="0.25">
      <c r="A1730">
        <v>712731</v>
      </c>
      <c r="B1730">
        <v>84</v>
      </c>
      <c r="C1730">
        <v>0.84182204474977862</v>
      </c>
      <c r="D1730">
        <f t="shared" si="78"/>
        <v>1.4779215593908399E-4</v>
      </c>
      <c r="E1730">
        <f t="shared" si="79"/>
        <v>1.2414541098883056E-2</v>
      </c>
      <c r="F1730">
        <f t="shared" si="80"/>
        <v>1.2441469491061781E-4</v>
      </c>
    </row>
    <row r="1731" spans="1:6" x14ac:dyDescent="0.25">
      <c r="A1731">
        <v>1561717</v>
      </c>
      <c r="B1731">
        <v>84</v>
      </c>
      <c r="C1731">
        <v>1.395133474628558</v>
      </c>
      <c r="D1731">
        <f t="shared" ref="D1731:D1794" si="81">A1731/SUM($A$2:$A$5739)</f>
        <v>3.2383819757625029E-4</v>
      </c>
      <c r="E1731">
        <f t="shared" ref="E1731:E1794" si="82">B1731*D1731</f>
        <v>2.7202408596405023E-2</v>
      </c>
      <c r="F1731">
        <f t="shared" ref="F1731:F1794" si="83">C1731*D1731</f>
        <v>4.5179750980200355E-4</v>
      </c>
    </row>
    <row r="1732" spans="1:6" x14ac:dyDescent="0.25">
      <c r="A1732">
        <v>1116987</v>
      </c>
      <c r="B1732">
        <v>72</v>
      </c>
      <c r="C1732">
        <v>0.80229979975843724</v>
      </c>
      <c r="D1732">
        <f t="shared" si="81"/>
        <v>2.3161882517517776E-4</v>
      </c>
      <c r="E1732">
        <f t="shared" si="82"/>
        <v>1.6676555412612797E-2</v>
      </c>
      <c r="F1732">
        <f t="shared" si="83"/>
        <v>1.8582773705832961E-4</v>
      </c>
    </row>
    <row r="1733" spans="1:6" x14ac:dyDescent="0.25">
      <c r="A1733">
        <v>910738</v>
      </c>
      <c r="B1733">
        <v>84</v>
      </c>
      <c r="C1733">
        <v>0.56516632981038883</v>
      </c>
      <c r="D1733">
        <f t="shared" si="81"/>
        <v>1.8885095851822002E-4</v>
      </c>
      <c r="E1733">
        <f t="shared" si="82"/>
        <v>1.5863480515530482E-2</v>
      </c>
      <c r="F1733">
        <f t="shared" si="83"/>
        <v>1.067322031069164E-4</v>
      </c>
    </row>
    <row r="1734" spans="1:6" x14ac:dyDescent="0.25">
      <c r="A1734">
        <v>1352638</v>
      </c>
      <c r="B1734">
        <v>84</v>
      </c>
      <c r="C1734">
        <v>0.13042163490563341</v>
      </c>
      <c r="D1734">
        <f t="shared" si="81"/>
        <v>2.8048350110368523E-4</v>
      </c>
      <c r="E1734">
        <f t="shared" si="82"/>
        <v>2.3560614092709559E-2</v>
      </c>
      <c r="F1734">
        <f t="shared" si="83"/>
        <v>3.6581116777998663E-5</v>
      </c>
    </row>
    <row r="1735" spans="1:6" x14ac:dyDescent="0.25">
      <c r="A1735">
        <v>853117</v>
      </c>
      <c r="B1735">
        <v>84</v>
      </c>
      <c r="C1735">
        <v>-0.22527857001643839</v>
      </c>
      <c r="D1735">
        <f t="shared" si="81"/>
        <v>1.7690264727966584E-4</v>
      </c>
      <c r="E1735">
        <f t="shared" si="82"/>
        <v>1.4859822371491931E-2</v>
      </c>
      <c r="F1735">
        <f t="shared" si="83"/>
        <v>-3.9852375411285504E-5</v>
      </c>
    </row>
    <row r="1736" spans="1:6" x14ac:dyDescent="0.25">
      <c r="A1736">
        <v>2314393</v>
      </c>
      <c r="B1736">
        <v>24</v>
      </c>
      <c r="C1736">
        <v>-2.848217032204079</v>
      </c>
      <c r="D1736">
        <f t="shared" si="81"/>
        <v>4.7991336305046984E-4</v>
      </c>
      <c r="E1736">
        <f t="shared" si="82"/>
        <v>1.1517920713211276E-2</v>
      </c>
      <c r="F1736">
        <f t="shared" si="83"/>
        <v>-1.3668974146226879E-3</v>
      </c>
    </row>
    <row r="1737" spans="1:6" x14ac:dyDescent="0.25">
      <c r="A1737">
        <v>972783</v>
      </c>
      <c r="B1737">
        <v>84</v>
      </c>
      <c r="C1737">
        <v>9.0899389914291959E-2</v>
      </c>
      <c r="D1737">
        <f t="shared" si="81"/>
        <v>2.0171663198442321E-4</v>
      </c>
      <c r="E1737">
        <f t="shared" si="82"/>
        <v>1.6944197086691551E-2</v>
      </c>
      <c r="F1737">
        <f t="shared" si="83"/>
        <v>1.8335918782949824E-5</v>
      </c>
    </row>
    <row r="1738" spans="1:6" x14ac:dyDescent="0.25">
      <c r="A1738">
        <v>754937</v>
      </c>
      <c r="B1738">
        <v>72</v>
      </c>
      <c r="C1738">
        <v>-0.6600232649211939</v>
      </c>
      <c r="D1738">
        <f t="shared" si="81"/>
        <v>1.5654400724562879E-4</v>
      </c>
      <c r="E1738">
        <f t="shared" si="82"/>
        <v>1.1271168521685273E-2</v>
      </c>
      <c r="F1738">
        <f t="shared" si="83"/>
        <v>-1.0332268676610695E-4</v>
      </c>
    </row>
    <row r="1739" spans="1:6" x14ac:dyDescent="0.25">
      <c r="A1739">
        <v>617613</v>
      </c>
      <c r="B1739">
        <v>60</v>
      </c>
      <c r="C1739">
        <v>0.6442108197930716</v>
      </c>
      <c r="D1739">
        <f t="shared" si="81"/>
        <v>1.2806845332391251E-4</v>
      </c>
      <c r="E1739">
        <f t="shared" si="82"/>
        <v>7.6841071994347507E-3</v>
      </c>
      <c r="F1739">
        <f t="shared" si="83"/>
        <v>8.2503083305428412E-5</v>
      </c>
    </row>
    <row r="1740" spans="1:6" x14ac:dyDescent="0.25">
      <c r="A1740">
        <v>1154074</v>
      </c>
      <c r="B1740">
        <v>84</v>
      </c>
      <c r="C1740">
        <v>1.404909592903883E-2</v>
      </c>
      <c r="D1740">
        <f t="shared" si="81"/>
        <v>2.393091988046576E-4</v>
      </c>
      <c r="E1740">
        <f t="shared" si="82"/>
        <v>2.0101972699591238E-2</v>
      </c>
      <c r="F1740">
        <f t="shared" si="83"/>
        <v>3.362077890708059E-6</v>
      </c>
    </row>
    <row r="1741" spans="1:6" x14ac:dyDescent="0.25">
      <c r="A1741">
        <v>717374</v>
      </c>
      <c r="B1741">
        <v>84</v>
      </c>
      <c r="C1741">
        <v>0.52564408481904745</v>
      </c>
      <c r="D1741">
        <f t="shared" si="81"/>
        <v>1.4875493008532594E-4</v>
      </c>
      <c r="E1741">
        <f t="shared" si="82"/>
        <v>1.2495414127167379E-2</v>
      </c>
      <c r="F1741">
        <f t="shared" si="83"/>
        <v>7.8192149087022539E-5</v>
      </c>
    </row>
    <row r="1742" spans="1:6" x14ac:dyDescent="0.25">
      <c r="A1742">
        <v>674329</v>
      </c>
      <c r="B1742">
        <v>72</v>
      </c>
      <c r="C1742">
        <v>0.76277755476709586</v>
      </c>
      <c r="D1742">
        <f t="shared" si="81"/>
        <v>1.3982910343768767E-4</v>
      </c>
      <c r="E1742">
        <f t="shared" si="82"/>
        <v>1.0067695447513512E-2</v>
      </c>
      <c r="F1742">
        <f t="shared" si="83"/>
        <v>1.0665850160547472E-4</v>
      </c>
    </row>
    <row r="1743" spans="1:6" x14ac:dyDescent="0.25">
      <c r="A1743">
        <v>1021016</v>
      </c>
      <c r="B1743">
        <v>72</v>
      </c>
      <c r="C1743">
        <v>0.1050117560223303</v>
      </c>
      <c r="D1743">
        <f t="shared" si="81"/>
        <v>2.1171824417388858E-4</v>
      </c>
      <c r="E1743">
        <f t="shared" si="82"/>
        <v>1.5243713580519978E-2</v>
      </c>
      <c r="F1743">
        <f t="shared" si="83"/>
        <v>2.2232904602664541E-5</v>
      </c>
    </row>
    <row r="1744" spans="1:6" x14ac:dyDescent="0.25">
      <c r="A1744">
        <v>726526</v>
      </c>
      <c r="B1744">
        <v>72</v>
      </c>
      <c r="C1744">
        <v>0.16994387989697479</v>
      </c>
      <c r="D1744">
        <f t="shared" si="81"/>
        <v>1.5065269208972099E-4</v>
      </c>
      <c r="E1744">
        <f t="shared" si="82"/>
        <v>1.0846993830459912E-2</v>
      </c>
      <c r="F1744">
        <f t="shared" si="83"/>
        <v>2.5602503010651469E-5</v>
      </c>
    </row>
    <row r="1745" spans="1:6" x14ac:dyDescent="0.25">
      <c r="A1745">
        <v>768187</v>
      </c>
      <c r="B1745">
        <v>84</v>
      </c>
      <c r="C1745">
        <v>0.2094661248883162</v>
      </c>
      <c r="D1745">
        <f t="shared" si="81"/>
        <v>1.5929153200068064E-4</v>
      </c>
      <c r="E1745">
        <f t="shared" si="82"/>
        <v>1.3380488688057173E-2</v>
      </c>
      <c r="F1745">
        <f t="shared" si="83"/>
        <v>3.3366179935705786E-5</v>
      </c>
    </row>
    <row r="1746" spans="1:6" x14ac:dyDescent="0.25">
      <c r="A1746">
        <v>1559363</v>
      </c>
      <c r="B1746">
        <v>84</v>
      </c>
      <c r="C1746">
        <v>0.16994387989697479</v>
      </c>
      <c r="D1746">
        <f t="shared" si="81"/>
        <v>3.2335007129146598E-4</v>
      </c>
      <c r="E1746">
        <f t="shared" si="82"/>
        <v>2.7161405988483142E-2</v>
      </c>
      <c r="F1746">
        <f t="shared" si="83"/>
        <v>5.4951365680235133E-5</v>
      </c>
    </row>
    <row r="1747" spans="1:6" x14ac:dyDescent="0.25">
      <c r="A1747">
        <v>686089</v>
      </c>
      <c r="B1747">
        <v>84</v>
      </c>
      <c r="C1747">
        <v>-0.83075896806133853</v>
      </c>
      <c r="D1747">
        <f t="shared" si="81"/>
        <v>1.4226766125802049E-4</v>
      </c>
      <c r="E1747">
        <f t="shared" si="82"/>
        <v>1.1950483545673721E-2</v>
      </c>
      <c r="F1747">
        <f t="shared" si="83"/>
        <v>-1.1819013545521317E-4</v>
      </c>
    </row>
    <row r="1748" spans="1:6" x14ac:dyDescent="0.25">
      <c r="A1748">
        <v>591832</v>
      </c>
      <c r="B1748">
        <v>72</v>
      </c>
      <c r="C1748">
        <v>-0.22527857001643839</v>
      </c>
      <c r="D1748">
        <f t="shared" si="81"/>
        <v>1.2272249591183766E-4</v>
      </c>
      <c r="E1748">
        <f t="shared" si="82"/>
        <v>8.8360197056523114E-3</v>
      </c>
      <c r="F1748">
        <f t="shared" si="83"/>
        <v>-2.7646748387866994E-5</v>
      </c>
    </row>
    <row r="1749" spans="1:6" x14ac:dyDescent="0.25">
      <c r="A1749">
        <v>659580</v>
      </c>
      <c r="B1749">
        <v>84</v>
      </c>
      <c r="C1749">
        <v>0.92086653473246149</v>
      </c>
      <c r="D1749">
        <f t="shared" si="81"/>
        <v>1.3677074550468693E-4</v>
      </c>
      <c r="E1749">
        <f t="shared" si="82"/>
        <v>1.1488742622393702E-2</v>
      </c>
      <c r="F1749">
        <f t="shared" si="83"/>
        <v>1.2594760246567645E-4</v>
      </c>
    </row>
    <row r="1750" spans="1:6" x14ac:dyDescent="0.25">
      <c r="A1750">
        <v>550750</v>
      </c>
      <c r="B1750">
        <v>48</v>
      </c>
      <c r="C1750">
        <v>-2.3957351357692298</v>
      </c>
      <c r="D1750">
        <f t="shared" si="81"/>
        <v>1.142037176486648E-4</v>
      </c>
      <c r="E1750">
        <f t="shared" si="82"/>
        <v>5.4817784471359104E-3</v>
      </c>
      <c r="F1750">
        <f t="shared" si="83"/>
        <v>-2.7360185900637476E-4</v>
      </c>
    </row>
    <row r="1751" spans="1:6" x14ac:dyDescent="0.25">
      <c r="A1751">
        <v>622064</v>
      </c>
      <c r="B1751">
        <v>72</v>
      </c>
      <c r="C1751">
        <v>1.039433269706485</v>
      </c>
      <c r="D1751">
        <f t="shared" si="81"/>
        <v>1.2899141428125105E-4</v>
      </c>
      <c r="E1751">
        <f t="shared" si="82"/>
        <v>9.2873818282500752E-3</v>
      </c>
      <c r="F1751">
        <f t="shared" si="83"/>
        <v>1.3407796751042456E-4</v>
      </c>
    </row>
    <row r="1752" spans="1:6" x14ac:dyDescent="0.25">
      <c r="A1752">
        <v>704877</v>
      </c>
      <c r="B1752">
        <v>84</v>
      </c>
      <c r="C1752">
        <v>0.92086653473246149</v>
      </c>
      <c r="D1752">
        <f t="shared" si="81"/>
        <v>1.4616354768050459E-4</v>
      </c>
      <c r="E1752">
        <f t="shared" si="82"/>
        <v>1.2277738005162386E-2</v>
      </c>
      <c r="F1752">
        <f t="shared" si="83"/>
        <v>1.3459711965674916E-4</v>
      </c>
    </row>
    <row r="1753" spans="1:6" x14ac:dyDescent="0.25">
      <c r="A1753">
        <v>1446243</v>
      </c>
      <c r="B1753">
        <v>84</v>
      </c>
      <c r="C1753">
        <v>0.60468857480173022</v>
      </c>
      <c r="D1753">
        <f t="shared" si="81"/>
        <v>2.9989346749588366E-4</v>
      </c>
      <c r="E1753">
        <f t="shared" si="82"/>
        <v>2.5191051269654229E-2</v>
      </c>
      <c r="F1753">
        <f t="shared" si="83"/>
        <v>1.8134215345243489E-4</v>
      </c>
    </row>
    <row r="1754" spans="1:6" x14ac:dyDescent="0.25">
      <c r="A1754">
        <v>1259804</v>
      </c>
      <c r="B1754">
        <v>84</v>
      </c>
      <c r="C1754">
        <v>0.56516632981038883</v>
      </c>
      <c r="D1754">
        <f t="shared" si="81"/>
        <v>2.6123340954817704E-4</v>
      </c>
      <c r="E1754">
        <f t="shared" si="82"/>
        <v>2.1943606402046872E-2</v>
      </c>
      <c r="F1754">
        <f t="shared" si="83"/>
        <v>1.476403272981974E-4</v>
      </c>
    </row>
    <row r="1755" spans="1:6" x14ac:dyDescent="0.25">
      <c r="A1755">
        <v>993827</v>
      </c>
      <c r="B1755">
        <v>72</v>
      </c>
      <c r="C1755">
        <v>0.84182204474977862</v>
      </c>
      <c r="D1755">
        <f t="shared" si="81"/>
        <v>2.0608032337652218E-4</v>
      </c>
      <c r="E1755">
        <f t="shared" si="82"/>
        <v>1.4837783283109597E-2</v>
      </c>
      <c r="F1755">
        <f t="shared" si="83"/>
        <v>1.7348295920751951E-4</v>
      </c>
    </row>
    <row r="1756" spans="1:6" x14ac:dyDescent="0.25">
      <c r="A1756">
        <v>238790</v>
      </c>
      <c r="B1756">
        <v>72</v>
      </c>
      <c r="C1756">
        <v>5.1377144922950549E-2</v>
      </c>
      <c r="D1756">
        <f t="shared" si="81"/>
        <v>4.9515580095006206E-5</v>
      </c>
      <c r="E1756">
        <f t="shared" si="82"/>
        <v>3.5651217668404467E-3</v>
      </c>
      <c r="F1756">
        <f t="shared" si="83"/>
        <v>2.5439691344850993E-6</v>
      </c>
    </row>
    <row r="1757" spans="1:6" x14ac:dyDescent="0.25">
      <c r="A1757">
        <v>805559</v>
      </c>
      <c r="B1757">
        <v>84</v>
      </c>
      <c r="C1757">
        <v>0.52564408481904745</v>
      </c>
      <c r="D1757">
        <f t="shared" si="81"/>
        <v>1.6704100333243897E-4</v>
      </c>
      <c r="E1757">
        <f t="shared" si="82"/>
        <v>1.4031444279924874E-2</v>
      </c>
      <c r="F1757">
        <f t="shared" si="83"/>
        <v>8.7804115323935339E-5</v>
      </c>
    </row>
    <row r="1758" spans="1:6" x14ac:dyDescent="0.25">
      <c r="A1758">
        <v>738664</v>
      </c>
      <c r="B1758">
        <v>84</v>
      </c>
      <c r="C1758">
        <v>0.35667581647491498</v>
      </c>
      <c r="D1758">
        <f t="shared" si="81"/>
        <v>1.5316963212570737E-4</v>
      </c>
      <c r="E1758">
        <f t="shared" si="82"/>
        <v>1.2866249098559419E-2</v>
      </c>
      <c r="F1758">
        <f t="shared" si="83"/>
        <v>5.463190359759904E-5</v>
      </c>
    </row>
    <row r="1759" spans="1:6" x14ac:dyDescent="0.25">
      <c r="A1759">
        <v>496371</v>
      </c>
      <c r="B1759">
        <v>60</v>
      </c>
      <c r="C1759">
        <v>-0.58097877493851102</v>
      </c>
      <c r="D1759">
        <f t="shared" si="81"/>
        <v>1.0292766869357311E-4</v>
      </c>
      <c r="E1759">
        <f t="shared" si="82"/>
        <v>6.1756601216143864E-3</v>
      </c>
      <c r="F1759">
        <f t="shared" si="83"/>
        <v>-5.9798790864869042E-5</v>
      </c>
    </row>
    <row r="1760" spans="1:6" x14ac:dyDescent="0.25">
      <c r="A1760">
        <v>1821982</v>
      </c>
      <c r="B1760">
        <v>84</v>
      </c>
      <c r="C1760">
        <v>-6.7189590051072792E-2</v>
      </c>
      <c r="D1760">
        <f t="shared" si="81"/>
        <v>3.7780684137802921E-4</v>
      </c>
      <c r="E1760">
        <f t="shared" si="82"/>
        <v>3.1735774675754454E-2</v>
      </c>
      <c r="F1760">
        <f t="shared" si="83"/>
        <v>-2.5384686790680468E-5</v>
      </c>
    </row>
    <row r="1761" spans="1:6" x14ac:dyDescent="0.25">
      <c r="A1761">
        <v>438545</v>
      </c>
      <c r="B1761">
        <v>72</v>
      </c>
      <c r="C1761">
        <v>0.2094661248883162</v>
      </c>
      <c r="D1761">
        <f t="shared" si="81"/>
        <v>9.093684858145021E-5</v>
      </c>
      <c r="E1761">
        <f t="shared" si="82"/>
        <v>6.5474530978644153E-3</v>
      </c>
      <c r="F1761">
        <f t="shared" si="83"/>
        <v>1.904818928191195E-5</v>
      </c>
    </row>
    <row r="1762" spans="1:6" x14ac:dyDescent="0.25">
      <c r="A1762">
        <v>528571</v>
      </c>
      <c r="B1762">
        <v>84</v>
      </c>
      <c r="C1762">
        <v>-0.54145652994716964</v>
      </c>
      <c r="D1762">
        <f t="shared" si="81"/>
        <v>1.096046722492463E-4</v>
      </c>
      <c r="E1762">
        <f t="shared" si="82"/>
        <v>9.2067924689366899E-3</v>
      </c>
      <c r="F1762">
        <f t="shared" si="83"/>
        <v>-5.9346165502073747E-5</v>
      </c>
    </row>
    <row r="1763" spans="1:6" x14ac:dyDescent="0.25">
      <c r="A1763">
        <v>761872</v>
      </c>
      <c r="B1763">
        <v>72</v>
      </c>
      <c r="C1763">
        <v>0.88134428974112011</v>
      </c>
      <c r="D1763">
        <f t="shared" si="81"/>
        <v>1.5798205133440499E-4</v>
      </c>
      <c r="E1763">
        <f t="shared" si="82"/>
        <v>1.1374707696077159E-2</v>
      </c>
      <c r="F1763">
        <f t="shared" si="83"/>
        <v>1.3923657882516634E-4</v>
      </c>
    </row>
    <row r="1764" spans="1:6" x14ac:dyDescent="0.25">
      <c r="A1764">
        <v>1409061</v>
      </c>
      <c r="B1764">
        <v>84</v>
      </c>
      <c r="C1764">
        <v>0.24898836987965761</v>
      </c>
      <c r="D1764">
        <f t="shared" si="81"/>
        <v>2.9218339463231099E-4</v>
      </c>
      <c r="E1764">
        <f t="shared" si="82"/>
        <v>2.4543405149114125E-2</v>
      </c>
      <c r="F1764">
        <f t="shared" si="83"/>
        <v>7.2750267135403811E-5</v>
      </c>
    </row>
    <row r="1765" spans="1:6" x14ac:dyDescent="0.25">
      <c r="A1765">
        <v>787744</v>
      </c>
      <c r="B1765">
        <v>72</v>
      </c>
      <c r="C1765">
        <v>0.16994387989697479</v>
      </c>
      <c r="D1765">
        <f t="shared" si="81"/>
        <v>1.6334687853913717E-4</v>
      </c>
      <c r="E1765">
        <f t="shared" si="82"/>
        <v>1.1760975254817877E-2</v>
      </c>
      <c r="F1765">
        <f t="shared" si="83"/>
        <v>2.7759802308000855E-5</v>
      </c>
    </row>
    <row r="1766" spans="1:6" x14ac:dyDescent="0.25">
      <c r="A1766">
        <v>532194</v>
      </c>
      <c r="B1766">
        <v>72</v>
      </c>
      <c r="C1766">
        <v>5.1377144922950549E-2</v>
      </c>
      <c r="D1766">
        <f t="shared" si="81"/>
        <v>1.1035593882943898E-4</v>
      </c>
      <c r="E1766">
        <f t="shared" si="82"/>
        <v>7.9456275957196058E-3</v>
      </c>
      <c r="F1766">
        <f t="shared" si="83"/>
        <v>5.6697730623483519E-6</v>
      </c>
    </row>
    <row r="1767" spans="1:6" x14ac:dyDescent="0.25">
      <c r="A1767">
        <v>455333</v>
      </c>
      <c r="B1767">
        <v>60</v>
      </c>
      <c r="C1767">
        <v>-1.13429020481729</v>
      </c>
      <c r="D1767">
        <f t="shared" si="81"/>
        <v>9.4418014286190628E-5</v>
      </c>
      <c r="E1767">
        <f t="shared" si="82"/>
        <v>5.6650808571714374E-3</v>
      </c>
      <c r="F1767">
        <f t="shared" si="83"/>
        <v>-1.0709742876312499E-4</v>
      </c>
    </row>
    <row r="1768" spans="1:6" x14ac:dyDescent="0.25">
      <c r="A1768">
        <v>840084</v>
      </c>
      <c r="B1768">
        <v>84</v>
      </c>
      <c r="C1768">
        <v>0.36009773149075541</v>
      </c>
      <c r="D1768">
        <f t="shared" si="81"/>
        <v>1.7420011972248917E-4</v>
      </c>
      <c r="E1768">
        <f t="shared" si="82"/>
        <v>1.463281005668909E-2</v>
      </c>
      <c r="F1768">
        <f t="shared" si="83"/>
        <v>6.2729067937486354E-5</v>
      </c>
    </row>
    <row r="1769" spans="1:6" x14ac:dyDescent="0.25">
      <c r="A1769">
        <v>1019197</v>
      </c>
      <c r="B1769">
        <v>24</v>
      </c>
      <c r="C1769">
        <v>-2.7401011512726852</v>
      </c>
      <c r="D1769">
        <f t="shared" si="81"/>
        <v>2.1134105568110072E-4</v>
      </c>
      <c r="E1769">
        <f t="shared" si="82"/>
        <v>5.0721853363464176E-3</v>
      </c>
      <c r="F1769">
        <f t="shared" si="83"/>
        <v>-5.7909586998296876E-4</v>
      </c>
    </row>
    <row r="1770" spans="1:6" x14ac:dyDescent="0.25">
      <c r="A1770">
        <v>456043</v>
      </c>
      <c r="B1770">
        <v>60</v>
      </c>
      <c r="C1770">
        <v>0.56516632981038883</v>
      </c>
      <c r="D1770">
        <f t="shared" si="81"/>
        <v>9.4565240140989627E-5</v>
      </c>
      <c r="E1770">
        <f t="shared" si="82"/>
        <v>5.6739144084593778E-3</v>
      </c>
      <c r="F1770">
        <f t="shared" si="83"/>
        <v>5.3445089698121164E-5</v>
      </c>
    </row>
    <row r="1771" spans="1:6" x14ac:dyDescent="0.25">
      <c r="A1771">
        <v>876538</v>
      </c>
      <c r="B1771">
        <v>72</v>
      </c>
      <c r="C1771">
        <v>0.99991102471514426</v>
      </c>
      <c r="D1771">
        <f t="shared" si="81"/>
        <v>1.8175923424480317E-4</v>
      </c>
      <c r="E1771">
        <f t="shared" si="82"/>
        <v>1.3086664865625828E-2</v>
      </c>
      <c r="F1771">
        <f t="shared" si="83"/>
        <v>1.8174306216516106E-4</v>
      </c>
    </row>
    <row r="1772" spans="1:6" x14ac:dyDescent="0.25">
      <c r="A1772">
        <v>840603</v>
      </c>
      <c r="B1772">
        <v>84</v>
      </c>
      <c r="C1772">
        <v>0.60468857480173022</v>
      </c>
      <c r="D1772">
        <f t="shared" si="81"/>
        <v>1.7430773974874366E-4</v>
      </c>
      <c r="E1772">
        <f t="shared" si="82"/>
        <v>1.4641850138894467E-2</v>
      </c>
      <c r="F1772">
        <f t="shared" si="83"/>
        <v>1.054018987255787E-4</v>
      </c>
    </row>
    <row r="1773" spans="1:6" x14ac:dyDescent="0.25">
      <c r="A1773">
        <v>452742</v>
      </c>
      <c r="B1773">
        <v>84</v>
      </c>
      <c r="C1773">
        <v>9.0899389914291959E-2</v>
      </c>
      <c r="D1773">
        <f t="shared" si="81"/>
        <v>9.3880743596353697E-5</v>
      </c>
      <c r="E1773">
        <f t="shared" si="82"/>
        <v>7.8859824620937102E-3</v>
      </c>
      <c r="F1773">
        <f t="shared" si="83"/>
        <v>8.5337023176086219E-6</v>
      </c>
    </row>
    <row r="1774" spans="1:6" x14ac:dyDescent="0.25">
      <c r="A1774">
        <v>347950</v>
      </c>
      <c r="B1774">
        <v>72</v>
      </c>
      <c r="C1774">
        <v>-0.54145652994716964</v>
      </c>
      <c r="D1774">
        <f t="shared" si="81"/>
        <v>7.215103686945605E-5</v>
      </c>
      <c r="E1774">
        <f t="shared" si="82"/>
        <v>5.1948746546008357E-3</v>
      </c>
      <c r="F1774">
        <f t="shared" si="83"/>
        <v>-3.9066650055425973E-5</v>
      </c>
    </row>
    <row r="1775" spans="1:6" x14ac:dyDescent="0.25">
      <c r="A1775">
        <v>702711</v>
      </c>
      <c r="B1775">
        <v>84</v>
      </c>
      <c r="C1775">
        <v>0.52564408481904745</v>
      </c>
      <c r="D1775">
        <f t="shared" si="81"/>
        <v>1.4571440514318817E-4</v>
      </c>
      <c r="E1775">
        <f t="shared" si="82"/>
        <v>1.2240010032027807E-2</v>
      </c>
      <c r="F1775">
        <f t="shared" si="83"/>
        <v>7.6593915136443042E-5</v>
      </c>
    </row>
    <row r="1776" spans="1:6" x14ac:dyDescent="0.25">
      <c r="A1776">
        <v>350523</v>
      </c>
      <c r="B1776">
        <v>72</v>
      </c>
      <c r="C1776">
        <v>-0.22527857001643839</v>
      </c>
      <c r="D1776">
        <f t="shared" si="81"/>
        <v>7.2684575072833277E-5</v>
      </c>
      <c r="E1776">
        <f t="shared" si="82"/>
        <v>5.2332894052439958E-3</v>
      </c>
      <c r="F1776">
        <f t="shared" si="83"/>
        <v>-1.6374277134660343E-5</v>
      </c>
    </row>
    <row r="1777" spans="1:6" x14ac:dyDescent="0.25">
      <c r="A1777">
        <v>571550</v>
      </c>
      <c r="B1777">
        <v>72</v>
      </c>
      <c r="C1777">
        <v>0.13042163490563341</v>
      </c>
      <c r="D1777">
        <f t="shared" si="81"/>
        <v>1.1851681311319903E-4</v>
      </c>
      <c r="E1777">
        <f t="shared" si="82"/>
        <v>8.5332105441503301E-3</v>
      </c>
      <c r="F1777">
        <f t="shared" si="83"/>
        <v>1.5457156530028832E-5</v>
      </c>
    </row>
    <row r="1778" spans="1:6" x14ac:dyDescent="0.25">
      <c r="A1778">
        <v>791333</v>
      </c>
      <c r="B1778">
        <v>60</v>
      </c>
      <c r="C1778">
        <v>0.92086653473246149</v>
      </c>
      <c r="D1778">
        <f t="shared" si="81"/>
        <v>1.640910948671282E-4</v>
      </c>
      <c r="E1778">
        <f t="shared" si="82"/>
        <v>9.8454656920276915E-3</v>
      </c>
      <c r="F1778">
        <f t="shared" si="83"/>
        <v>1.5110599791074794E-4</v>
      </c>
    </row>
    <row r="1779" spans="1:6" x14ac:dyDescent="0.25">
      <c r="A1779">
        <v>304898</v>
      </c>
      <c r="B1779">
        <v>84</v>
      </c>
      <c r="C1779">
        <v>-0.22527857001643839</v>
      </c>
      <c r="D1779">
        <f t="shared" si="81"/>
        <v>6.3223758699305679E-5</v>
      </c>
      <c r="E1779">
        <f t="shared" si="82"/>
        <v>5.3107957307416773E-3</v>
      </c>
      <c r="F1779">
        <f t="shared" si="83"/>
        <v>-1.424295795084394E-5</v>
      </c>
    </row>
    <row r="1780" spans="1:6" x14ac:dyDescent="0.25">
      <c r="A1780">
        <v>1156006</v>
      </c>
      <c r="B1780">
        <v>84</v>
      </c>
      <c r="C1780">
        <v>0.2094661248883162</v>
      </c>
      <c r="D1780">
        <f t="shared" si="81"/>
        <v>2.3970981901799801E-4</v>
      </c>
      <c r="E1780">
        <f t="shared" si="82"/>
        <v>2.0135624797511832E-2</v>
      </c>
      <c r="F1780">
        <f t="shared" si="83"/>
        <v>5.0211086887379647E-5</v>
      </c>
    </row>
    <row r="1781" spans="1:6" x14ac:dyDescent="0.25">
      <c r="A1781">
        <v>575489</v>
      </c>
      <c r="B1781">
        <v>60</v>
      </c>
      <c r="C1781">
        <v>-0.18575632502509701</v>
      </c>
      <c r="D1781">
        <f t="shared" si="81"/>
        <v>1.193336055667952E-4</v>
      </c>
      <c r="E1781">
        <f t="shared" si="82"/>
        <v>7.1600163340077121E-3</v>
      </c>
      <c r="F1781">
        <f t="shared" si="83"/>
        <v>-2.2166972022082335E-5</v>
      </c>
    </row>
    <row r="1782" spans="1:6" x14ac:dyDescent="0.25">
      <c r="A1782">
        <v>1264382</v>
      </c>
      <c r="B1782">
        <v>84</v>
      </c>
      <c r="C1782">
        <v>-0.66829722386866208</v>
      </c>
      <c r="D1782">
        <f t="shared" si="81"/>
        <v>2.6218270527109231E-4</v>
      </c>
      <c r="E1782">
        <f t="shared" si="82"/>
        <v>2.2023347242771753E-2</v>
      </c>
      <c r="F1782">
        <f t="shared" si="83"/>
        <v>-1.7521597407904661E-4</v>
      </c>
    </row>
    <row r="1783" spans="1:6" x14ac:dyDescent="0.25">
      <c r="A1783">
        <v>500953</v>
      </c>
      <c r="B1783">
        <v>72</v>
      </c>
      <c r="C1783">
        <v>-0.94749538834756875</v>
      </c>
      <c r="D1783">
        <f t="shared" si="81"/>
        <v>1.0387779385792388E-4</v>
      </c>
      <c r="E1783">
        <f t="shared" si="82"/>
        <v>7.4792011577705193E-3</v>
      </c>
      <c r="F1783">
        <f t="shared" si="83"/>
        <v>-9.842373063210228E-5</v>
      </c>
    </row>
    <row r="1784" spans="1:6" x14ac:dyDescent="0.25">
      <c r="A1784">
        <v>1123296</v>
      </c>
      <c r="B1784">
        <v>24</v>
      </c>
      <c r="C1784">
        <v>-4.4146365390986242</v>
      </c>
      <c r="D1784">
        <f t="shared" si="81"/>
        <v>2.3292706167930016E-4</v>
      </c>
      <c r="E1784">
        <f t="shared" si="82"/>
        <v>5.5902494803032037E-3</v>
      </c>
      <c r="F1784">
        <f t="shared" si="83"/>
        <v>-1.0282883174343174E-3</v>
      </c>
    </row>
    <row r="1785" spans="1:6" x14ac:dyDescent="0.25">
      <c r="A1785">
        <v>881740</v>
      </c>
      <c r="B1785">
        <v>72</v>
      </c>
      <c r="C1785">
        <v>-2.7667345059731379E-2</v>
      </c>
      <c r="D1785">
        <f t="shared" si="81"/>
        <v>1.8283792283165447E-4</v>
      </c>
      <c r="E1785">
        <f t="shared" si="82"/>
        <v>1.3164330443879123E-2</v>
      </c>
      <c r="F1785">
        <f t="shared" si="83"/>
        <v>-5.0586399009879229E-6</v>
      </c>
    </row>
    <row r="1786" spans="1:6" x14ac:dyDescent="0.25">
      <c r="A1786">
        <v>736310</v>
      </c>
      <c r="B1786">
        <v>84</v>
      </c>
      <c r="C1786">
        <v>-0.23287664257153359</v>
      </c>
      <c r="D1786">
        <f t="shared" si="81"/>
        <v>1.5268150584092307E-4</v>
      </c>
      <c r="E1786">
        <f t="shared" si="82"/>
        <v>1.2825246490637538E-2</v>
      </c>
      <c r="F1786">
        <f t="shared" si="83"/>
        <v>-3.5555956463000158E-5</v>
      </c>
    </row>
    <row r="1787" spans="1:6" x14ac:dyDescent="0.25">
      <c r="A1787">
        <v>1164929</v>
      </c>
      <c r="B1787">
        <v>72</v>
      </c>
      <c r="C1787">
        <v>0.68373306478441309</v>
      </c>
      <c r="D1787">
        <f t="shared" si="81"/>
        <v>2.415600955002114E-4</v>
      </c>
      <c r="E1787">
        <f t="shared" si="82"/>
        <v>1.7392326876015222E-2</v>
      </c>
      <c r="F1787">
        <f t="shared" si="83"/>
        <v>1.6516262442597507E-4</v>
      </c>
    </row>
    <row r="1788" spans="1:6" x14ac:dyDescent="0.25">
      <c r="A1788">
        <v>842534</v>
      </c>
      <c r="B1788">
        <v>48</v>
      </c>
      <c r="C1788">
        <v>-1.0124842266437759</v>
      </c>
      <c r="D1788">
        <f t="shared" si="81"/>
        <v>1.7470815260172518E-4</v>
      </c>
      <c r="E1788">
        <f t="shared" si="82"/>
        <v>8.3859913248828088E-3</v>
      </c>
      <c r="F1788">
        <f t="shared" si="83"/>
        <v>-1.768892487753205E-4</v>
      </c>
    </row>
    <row r="1789" spans="1:6" x14ac:dyDescent="0.25">
      <c r="A1789">
        <v>873656</v>
      </c>
      <c r="B1789">
        <v>84</v>
      </c>
      <c r="C1789">
        <v>0.2094661248883162</v>
      </c>
      <c r="D1789">
        <f t="shared" si="81"/>
        <v>1.8116162169053452E-4</v>
      </c>
      <c r="E1789">
        <f t="shared" si="82"/>
        <v>1.5217576222004901E-2</v>
      </c>
      <c r="F1789">
        <f t="shared" si="83"/>
        <v>3.7947222873999395E-5</v>
      </c>
    </row>
    <row r="1790" spans="1:6" x14ac:dyDescent="0.25">
      <c r="A1790">
        <v>661140</v>
      </c>
      <c r="B1790">
        <v>84</v>
      </c>
      <c r="C1790">
        <v>0.2094661248883162</v>
      </c>
      <c r="D1790">
        <f t="shared" si="81"/>
        <v>1.37094227664527E-4</v>
      </c>
      <c r="E1790">
        <f t="shared" si="82"/>
        <v>1.1515915123820268E-2</v>
      </c>
      <c r="F1790">
        <f t="shared" si="83"/>
        <v>2.8716596613445067E-5</v>
      </c>
    </row>
    <row r="1791" spans="1:6" x14ac:dyDescent="0.25">
      <c r="A1791">
        <v>805515</v>
      </c>
      <c r="B1791">
        <v>84</v>
      </c>
      <c r="C1791">
        <v>0.1695241536551674</v>
      </c>
      <c r="D1791">
        <f t="shared" si="81"/>
        <v>1.6703187947664862E-4</v>
      </c>
      <c r="E1791">
        <f t="shared" si="82"/>
        <v>1.4030677876038483E-2</v>
      </c>
      <c r="F1791">
        <f t="shared" si="83"/>
        <v>2.8315938001710785E-5</v>
      </c>
    </row>
    <row r="1792" spans="1:6" x14ac:dyDescent="0.25">
      <c r="A1792">
        <v>1275353</v>
      </c>
      <c r="B1792">
        <v>84</v>
      </c>
      <c r="C1792">
        <v>1.513700209602582</v>
      </c>
      <c r="D1792">
        <f t="shared" si="81"/>
        <v>2.6445765576827525E-4</v>
      </c>
      <c r="E1792">
        <f t="shared" si="82"/>
        <v>2.2214443084535122E-2</v>
      </c>
      <c r="F1792">
        <f t="shared" si="83"/>
        <v>4.003096089674457E-4</v>
      </c>
    </row>
    <row r="1793" spans="1:6" x14ac:dyDescent="0.25">
      <c r="A1793">
        <v>763618</v>
      </c>
      <c r="B1793">
        <v>84</v>
      </c>
      <c r="C1793">
        <v>0.2094661248883162</v>
      </c>
      <c r="D1793">
        <f t="shared" si="81"/>
        <v>1.5834410252099521E-4</v>
      </c>
      <c r="E1793">
        <f t="shared" si="82"/>
        <v>1.3300904611763597E-2</v>
      </c>
      <c r="F1793">
        <f t="shared" si="83"/>
        <v>3.3167725553991124E-5</v>
      </c>
    </row>
    <row r="1794" spans="1:6" x14ac:dyDescent="0.25">
      <c r="A1794">
        <v>1162832</v>
      </c>
      <c r="B1794">
        <v>60</v>
      </c>
      <c r="C1794">
        <v>1.185489993161002E-2</v>
      </c>
      <c r="D1794">
        <f t="shared" si="81"/>
        <v>2.4112526082765715E-4</v>
      </c>
      <c r="E1794">
        <f t="shared" si="82"/>
        <v>1.4467515649659429E-2</v>
      </c>
      <c r="F1794">
        <f t="shared" si="83"/>
        <v>2.8585158380952411E-6</v>
      </c>
    </row>
    <row r="1795" spans="1:6" x14ac:dyDescent="0.25">
      <c r="A1795">
        <v>1297916</v>
      </c>
      <c r="B1795">
        <v>84</v>
      </c>
      <c r="C1795">
        <v>-0.34343043998478862</v>
      </c>
      <c r="D1795">
        <f t="shared" ref="D1795:D1858" si="84">A1795/SUM($A$2:$A$5739)</f>
        <v>2.6913632754550055E-4</v>
      </c>
      <c r="E1795">
        <f t="shared" ref="E1795:E1858" si="85">B1795*D1795</f>
        <v>2.2607451513822045E-2</v>
      </c>
      <c r="F1795">
        <f t="shared" ref="F1795:F1858" si="86">C1795*D1795</f>
        <v>-9.2429607384841443E-5</v>
      </c>
    </row>
    <row r="1796" spans="1:6" x14ac:dyDescent="0.25">
      <c r="A1796">
        <v>597437</v>
      </c>
      <c r="B1796">
        <v>72</v>
      </c>
      <c r="C1796">
        <v>0.28261682056442072</v>
      </c>
      <c r="D1796">
        <f t="shared" si="84"/>
        <v>1.2388475072331429E-4</v>
      </c>
      <c r="E1796">
        <f t="shared" si="85"/>
        <v>8.9197020520786294E-3</v>
      </c>
      <c r="F1796">
        <f t="shared" si="86"/>
        <v>3.5011914365838904E-5</v>
      </c>
    </row>
    <row r="1797" spans="1:6" x14ac:dyDescent="0.25">
      <c r="A1797">
        <v>1551143</v>
      </c>
      <c r="B1797">
        <v>84</v>
      </c>
      <c r="C1797">
        <v>-0.1706768232603055</v>
      </c>
      <c r="D1797">
        <f t="shared" si="84"/>
        <v>3.2164556914153947E-4</v>
      </c>
      <c r="E1797">
        <f t="shared" si="85"/>
        <v>2.7018227807889317E-2</v>
      </c>
      <c r="F1797">
        <f t="shared" si="86"/>
        <v>-5.4897443956830906E-5</v>
      </c>
    </row>
    <row r="1798" spans="1:6" x14ac:dyDescent="0.25">
      <c r="A1798">
        <v>1187343</v>
      </c>
      <c r="B1798">
        <v>84</v>
      </c>
      <c r="C1798">
        <v>0.13042163490563341</v>
      </c>
      <c r="D1798">
        <f t="shared" si="84"/>
        <v>2.462078705839648E-4</v>
      </c>
      <c r="E1798">
        <f t="shared" si="85"/>
        <v>2.0681461129053044E-2</v>
      </c>
      <c r="F1798">
        <f t="shared" si="86"/>
        <v>3.2110833008195296E-5</v>
      </c>
    </row>
    <row r="1799" spans="1:6" x14ac:dyDescent="0.25">
      <c r="A1799">
        <v>503192</v>
      </c>
      <c r="B1799">
        <v>24</v>
      </c>
      <c r="C1799">
        <v>-1.015723469843266</v>
      </c>
      <c r="D1799">
        <f t="shared" si="84"/>
        <v>1.0434207370143792E-4</v>
      </c>
      <c r="E1799">
        <f t="shared" si="85"/>
        <v>2.5042097688345102E-3</v>
      </c>
      <c r="F1799">
        <f t="shared" si="86"/>
        <v>-1.0598269315066632E-4</v>
      </c>
    </row>
    <row r="1800" spans="1:6" x14ac:dyDescent="0.25">
      <c r="A1800">
        <v>721642</v>
      </c>
      <c r="B1800">
        <v>84</v>
      </c>
      <c r="C1800">
        <v>1.078955514697826</v>
      </c>
      <c r="D1800">
        <f t="shared" si="84"/>
        <v>1.4963994409699095E-4</v>
      </c>
      <c r="E1800">
        <f t="shared" si="85"/>
        <v>1.2569755304147241E-2</v>
      </c>
      <c r="F1800">
        <f t="shared" si="86"/>
        <v>1.6145484290252279E-4</v>
      </c>
    </row>
    <row r="1801" spans="1:6" x14ac:dyDescent="0.25">
      <c r="A1801">
        <v>507766</v>
      </c>
      <c r="B1801">
        <v>84</v>
      </c>
      <c r="C1801">
        <v>0.6442108197930716</v>
      </c>
      <c r="D1801">
        <f t="shared" si="84"/>
        <v>1.0529053998291772E-4</v>
      </c>
      <c r="E1801">
        <f t="shared" si="85"/>
        <v>8.8444053585650887E-3</v>
      </c>
      <c r="F1801">
        <f t="shared" si="86"/>
        <v>6.78293050788506E-5</v>
      </c>
    </row>
    <row r="1802" spans="1:6" x14ac:dyDescent="0.25">
      <c r="A1802">
        <v>831018</v>
      </c>
      <c r="B1802">
        <v>72</v>
      </c>
      <c r="C1802">
        <v>0.80229979975843724</v>
      </c>
      <c r="D1802">
        <f t="shared" si="84"/>
        <v>1.7232019070895709E-4</v>
      </c>
      <c r="E1802">
        <f t="shared" si="85"/>
        <v>1.240705373104491E-2</v>
      </c>
      <c r="F1802">
        <f t="shared" si="86"/>
        <v>1.3825245450013201E-4</v>
      </c>
    </row>
    <row r="1803" spans="1:6" x14ac:dyDescent="0.25">
      <c r="A1803">
        <v>839224</v>
      </c>
      <c r="B1803">
        <v>84</v>
      </c>
      <c r="C1803">
        <v>0.24898836987965761</v>
      </c>
      <c r="D1803">
        <f t="shared" si="84"/>
        <v>1.7402178981385939E-4</v>
      </c>
      <c r="E1803">
        <f t="shared" si="85"/>
        <v>1.4617830344364188E-2</v>
      </c>
      <c r="F1803">
        <f t="shared" si="86"/>
        <v>4.3329401769293254E-5</v>
      </c>
    </row>
    <row r="1804" spans="1:6" x14ac:dyDescent="0.25">
      <c r="A1804">
        <v>991450</v>
      </c>
      <c r="B1804">
        <v>84</v>
      </c>
      <c r="C1804">
        <v>-0.1462340800337556</v>
      </c>
      <c r="D1804">
        <f t="shared" si="84"/>
        <v>2.0558742780348382E-4</v>
      </c>
      <c r="E1804">
        <f t="shared" si="85"/>
        <v>1.7269343935492641E-2</v>
      </c>
      <c r="F1804">
        <f t="shared" si="86"/>
        <v>-3.0063888371348605E-5</v>
      </c>
    </row>
    <row r="1805" spans="1:6" x14ac:dyDescent="0.25">
      <c r="A1805">
        <v>997359</v>
      </c>
      <c r="B1805">
        <v>84</v>
      </c>
      <c r="C1805">
        <v>0.2094661248883162</v>
      </c>
      <c r="D1805">
        <f t="shared" si="84"/>
        <v>2.0681272016405752E-4</v>
      </c>
      <c r="E1805">
        <f t="shared" si="85"/>
        <v>1.7372268493780832E-2</v>
      </c>
      <c r="F1805">
        <f t="shared" si="86"/>
        <v>4.3320259070376865E-5</v>
      </c>
    </row>
    <row r="1806" spans="1:6" x14ac:dyDescent="0.25">
      <c r="A1806">
        <v>405885</v>
      </c>
      <c r="B1806">
        <v>84</v>
      </c>
      <c r="C1806">
        <v>0.32803285986234038</v>
      </c>
      <c r="D1806">
        <f t="shared" si="84"/>
        <v>8.4164459260695977E-5</v>
      </c>
      <c r="E1806">
        <f t="shared" si="85"/>
        <v>7.0698145778984624E-3</v>
      </c>
      <c r="F1806">
        <f t="shared" si="86"/>
        <v>2.7608708270053539E-5</v>
      </c>
    </row>
    <row r="1807" spans="1:6" x14ac:dyDescent="0.25">
      <c r="A1807">
        <v>992414</v>
      </c>
      <c r="B1807">
        <v>84</v>
      </c>
      <c r="C1807">
        <v>0.52564408481904745</v>
      </c>
      <c r="D1807">
        <f t="shared" si="84"/>
        <v>2.0578732318943626E-4</v>
      </c>
      <c r="E1807">
        <f t="shared" si="85"/>
        <v>1.7286135147912645E-2</v>
      </c>
      <c r="F1807">
        <f t="shared" si="86"/>
        <v>1.0817088916527276E-4</v>
      </c>
    </row>
    <row r="1808" spans="1:6" x14ac:dyDescent="0.25">
      <c r="A1808">
        <v>981536</v>
      </c>
      <c r="B1808">
        <v>84</v>
      </c>
      <c r="C1808">
        <v>-0.30432305999912118</v>
      </c>
      <c r="D1808">
        <f t="shared" si="84"/>
        <v>2.0353165720562842E-4</v>
      </c>
      <c r="E1808">
        <f t="shared" si="85"/>
        <v>1.7096659205272789E-2</v>
      </c>
      <c r="F1808">
        <f t="shared" si="86"/>
        <v>-6.1939376727509029E-5</v>
      </c>
    </row>
    <row r="1809" spans="1:6" x14ac:dyDescent="0.25">
      <c r="A1809">
        <v>1635812</v>
      </c>
      <c r="B1809">
        <v>72</v>
      </c>
      <c r="C1809">
        <v>5.1377144922950549E-2</v>
      </c>
      <c r="D1809">
        <f t="shared" si="84"/>
        <v>3.3920256336685911E-4</v>
      </c>
      <c r="E1809">
        <f t="shared" si="85"/>
        <v>2.4422584562413856E-2</v>
      </c>
      <c r="F1809">
        <f t="shared" si="86"/>
        <v>1.7427259256335439E-5</v>
      </c>
    </row>
    <row r="1810" spans="1:6" x14ac:dyDescent="0.25">
      <c r="A1810">
        <v>884131</v>
      </c>
      <c r="B1810">
        <v>24</v>
      </c>
      <c r="C1810">
        <v>-0.89715673486924186</v>
      </c>
      <c r="D1810">
        <f t="shared" si="84"/>
        <v>1.8333372144971704E-4</v>
      </c>
      <c r="E1810">
        <f t="shared" si="85"/>
        <v>4.4000093147932087E-3</v>
      </c>
      <c r="F1810">
        <f t="shared" si="86"/>
        <v>-1.6447908292725524E-4</v>
      </c>
    </row>
    <row r="1811" spans="1:6" x14ac:dyDescent="0.25">
      <c r="A1811">
        <v>334488</v>
      </c>
      <c r="B1811">
        <v>36</v>
      </c>
      <c r="C1811">
        <v>-1.213334694799973</v>
      </c>
      <c r="D1811">
        <f t="shared" si="84"/>
        <v>6.9359551718323355E-5</v>
      </c>
      <c r="E1811">
        <f t="shared" si="85"/>
        <v>2.4969438618596407E-3</v>
      </c>
      <c r="F1811">
        <f t="shared" si="86"/>
        <v>-8.4156350515614809E-5</v>
      </c>
    </row>
    <row r="1812" spans="1:6" x14ac:dyDescent="0.25">
      <c r="A1812">
        <v>425352</v>
      </c>
      <c r="B1812">
        <v>72</v>
      </c>
      <c r="C1812">
        <v>-0.22527857001643839</v>
      </c>
      <c r="D1812">
        <f t="shared" si="84"/>
        <v>8.8201143366854051E-5</v>
      </c>
      <c r="E1812">
        <f t="shared" si="85"/>
        <v>6.3504823224134919E-3</v>
      </c>
      <c r="F1812">
        <f t="shared" si="86"/>
        <v>-1.986982745149975E-5</v>
      </c>
    </row>
    <row r="1813" spans="1:6" x14ac:dyDescent="0.25">
      <c r="A1813">
        <v>891917</v>
      </c>
      <c r="B1813">
        <v>48</v>
      </c>
      <c r="C1813">
        <v>0.76277755476709586</v>
      </c>
      <c r="D1813">
        <f t="shared" si="84"/>
        <v>1.8494822920389316E-4</v>
      </c>
      <c r="E1813">
        <f t="shared" si="85"/>
        <v>8.8775150017868718E-3</v>
      </c>
      <c r="F1813">
        <f t="shared" si="86"/>
        <v>1.4107435803065001E-4</v>
      </c>
    </row>
    <row r="1814" spans="1:6" x14ac:dyDescent="0.25">
      <c r="A1814">
        <v>280543</v>
      </c>
      <c r="B1814">
        <v>36</v>
      </c>
      <c r="C1814">
        <v>-2.5448968310359512</v>
      </c>
      <c r="D1814">
        <f t="shared" si="84"/>
        <v>5.817349715898206E-5</v>
      </c>
      <c r="E1814">
        <f t="shared" si="85"/>
        <v>2.0942458977233542E-3</v>
      </c>
      <c r="F1814">
        <f t="shared" si="86"/>
        <v>-1.4804554857017236E-4</v>
      </c>
    </row>
    <row r="1815" spans="1:6" x14ac:dyDescent="0.25">
      <c r="A1815">
        <v>1026243</v>
      </c>
      <c r="B1815">
        <v>72</v>
      </c>
      <c r="C1815">
        <v>-2.7667345059731379E-2</v>
      </c>
      <c r="D1815">
        <f t="shared" si="84"/>
        <v>2.1280211676971168E-4</v>
      </c>
      <c r="E1815">
        <f t="shared" si="85"/>
        <v>1.5321752407419242E-2</v>
      </c>
      <c r="F1815">
        <f t="shared" si="86"/>
        <v>-5.8876695941088624E-6</v>
      </c>
    </row>
    <row r="1816" spans="1:6" x14ac:dyDescent="0.25">
      <c r="A1816">
        <v>1225228</v>
      </c>
      <c r="B1816">
        <v>84</v>
      </c>
      <c r="C1816">
        <v>0.51180035141021496</v>
      </c>
      <c r="D1816">
        <f t="shared" si="84"/>
        <v>2.5406371777982436E-4</v>
      </c>
      <c r="E1816">
        <f t="shared" si="85"/>
        <v>2.1341352293505245E-2</v>
      </c>
      <c r="F1816">
        <f t="shared" si="86"/>
        <v>1.3002990004029979E-4</v>
      </c>
    </row>
    <row r="1817" spans="1:6" x14ac:dyDescent="0.25">
      <c r="A1817">
        <v>641856</v>
      </c>
      <c r="B1817">
        <v>72</v>
      </c>
      <c r="C1817">
        <v>-0.492075302853758</v>
      </c>
      <c r="D1817">
        <f t="shared" si="84"/>
        <v>1.3309549050404248E-4</v>
      </c>
      <c r="E1817">
        <f t="shared" si="85"/>
        <v>9.5828753162910587E-3</v>
      </c>
      <c r="F1817">
        <f t="shared" si="86"/>
        <v>-6.5493003798246173E-5</v>
      </c>
    </row>
    <row r="1818" spans="1:6" x14ac:dyDescent="0.25">
      <c r="A1818">
        <v>458923</v>
      </c>
      <c r="B1818">
        <v>24</v>
      </c>
      <c r="C1818">
        <v>-0.46241203996448682</v>
      </c>
      <c r="D1818">
        <f t="shared" si="84"/>
        <v>9.5162437974540527E-5</v>
      </c>
      <c r="E1818">
        <f t="shared" si="85"/>
        <v>2.2838985113889728E-3</v>
      </c>
      <c r="F1818">
        <f t="shared" si="86"/>
        <v>-4.4004257071801232E-5</v>
      </c>
    </row>
    <row r="1819" spans="1:6" x14ac:dyDescent="0.25">
      <c r="A1819">
        <v>1021922</v>
      </c>
      <c r="B1819">
        <v>84</v>
      </c>
      <c r="C1819">
        <v>-0.18575632502509701</v>
      </c>
      <c r="D1819">
        <f t="shared" si="84"/>
        <v>2.1190611265902646E-4</v>
      </c>
      <c r="E1819">
        <f t="shared" si="85"/>
        <v>1.7800113463358223E-2</v>
      </c>
      <c r="F1819">
        <f t="shared" si="86"/>
        <v>-3.9362900737894943E-5</v>
      </c>
    </row>
    <row r="1820" spans="1:6" x14ac:dyDescent="0.25">
      <c r="A1820">
        <v>844372</v>
      </c>
      <c r="B1820">
        <v>84</v>
      </c>
      <c r="C1820">
        <v>0.64220874142854534</v>
      </c>
      <c r="D1820">
        <f t="shared" si="84"/>
        <v>1.7508928094133163E-4</v>
      </c>
      <c r="E1820">
        <f t="shared" si="85"/>
        <v>1.4707499599071857E-2</v>
      </c>
      <c r="F1820">
        <f t="shared" si="86"/>
        <v>1.1244386675096158E-4</v>
      </c>
    </row>
    <row r="1821" spans="1:6" x14ac:dyDescent="0.25">
      <c r="A1821">
        <v>576713</v>
      </c>
      <c r="B1821">
        <v>48</v>
      </c>
      <c r="C1821">
        <v>-1.7925719269481719</v>
      </c>
      <c r="D1821">
        <f t="shared" si="84"/>
        <v>1.1958741464605433E-4</v>
      </c>
      <c r="E1821">
        <f t="shared" si="85"/>
        <v>5.7401959030106073E-3</v>
      </c>
      <c r="F1821">
        <f t="shared" si="86"/>
        <v>-2.1436904231082765E-4</v>
      </c>
    </row>
    <row r="1822" spans="1:6" x14ac:dyDescent="0.25">
      <c r="A1822">
        <v>809773</v>
      </c>
      <c r="B1822">
        <v>60</v>
      </c>
      <c r="C1822">
        <v>0.13042163490563341</v>
      </c>
      <c r="D1822">
        <f t="shared" si="84"/>
        <v>1.6791481988472491E-4</v>
      </c>
      <c r="E1822">
        <f t="shared" si="85"/>
        <v>1.0074889193083494E-2</v>
      </c>
      <c r="F1822">
        <f t="shared" si="86"/>
        <v>2.1899725334250786E-5</v>
      </c>
    </row>
    <row r="1823" spans="1:6" x14ac:dyDescent="0.25">
      <c r="A1823">
        <v>1138898</v>
      </c>
      <c r="B1823">
        <v>84</v>
      </c>
      <c r="C1823">
        <v>1.4741779646112401</v>
      </c>
      <c r="D1823">
        <f t="shared" si="84"/>
        <v>2.361622979984186E-4</v>
      </c>
      <c r="E1823">
        <f t="shared" si="85"/>
        <v>1.9837633031867162E-2</v>
      </c>
      <c r="F1823">
        <f t="shared" si="86"/>
        <v>3.4814525578122189E-4</v>
      </c>
    </row>
    <row r="1824" spans="1:6" x14ac:dyDescent="0.25">
      <c r="A1824">
        <v>752508</v>
      </c>
      <c r="B1824">
        <v>84</v>
      </c>
      <c r="C1824">
        <v>0.14736086910892229</v>
      </c>
      <c r="D1824">
        <f t="shared" si="84"/>
        <v>1.5604032893392909E-4</v>
      </c>
      <c r="E1824">
        <f t="shared" si="85"/>
        <v>1.3107387630450043E-2</v>
      </c>
      <c r="F1824">
        <f t="shared" si="86"/>
        <v>2.2994238487745906E-5</v>
      </c>
    </row>
    <row r="1825" spans="1:6" x14ac:dyDescent="0.25">
      <c r="A1825">
        <v>958848</v>
      </c>
      <c r="B1825">
        <v>84</v>
      </c>
      <c r="C1825">
        <v>0.99991102471514426</v>
      </c>
      <c r="D1825">
        <f t="shared" si="84"/>
        <v>1.9882706538354415E-4</v>
      </c>
      <c r="E1825">
        <f t="shared" si="85"/>
        <v>1.6701473492217709E-2</v>
      </c>
      <c r="F1825">
        <f t="shared" si="86"/>
        <v>1.9880937468876462E-4</v>
      </c>
    </row>
    <row r="1826" spans="1:6" x14ac:dyDescent="0.25">
      <c r="A1826">
        <v>976557</v>
      </c>
      <c r="B1826">
        <v>60</v>
      </c>
      <c r="C1826">
        <v>0.1599907162850904</v>
      </c>
      <c r="D1826">
        <f t="shared" si="84"/>
        <v>2.0249920997880553E-4</v>
      </c>
      <c r="E1826">
        <f t="shared" si="85"/>
        <v>1.2149952598728331E-2</v>
      </c>
      <c r="F1826">
        <f t="shared" si="86"/>
        <v>3.2397993651674025E-5</v>
      </c>
    </row>
    <row r="1827" spans="1:6" x14ac:dyDescent="0.25">
      <c r="A1827">
        <v>868887</v>
      </c>
      <c r="B1827">
        <v>84</v>
      </c>
      <c r="C1827">
        <v>0.68373306478441309</v>
      </c>
      <c r="D1827">
        <f t="shared" si="84"/>
        <v>1.8017272013907474E-4</v>
      </c>
      <c r="E1827">
        <f t="shared" si="85"/>
        <v>1.5134508491682278E-2</v>
      </c>
      <c r="F1827">
        <f t="shared" si="86"/>
        <v>1.2319004613123392E-4</v>
      </c>
    </row>
    <row r="1828" spans="1:6" x14ac:dyDescent="0.25">
      <c r="A1828">
        <v>614363</v>
      </c>
      <c r="B1828">
        <v>84</v>
      </c>
      <c r="C1828">
        <v>-0.7785899998952176</v>
      </c>
      <c r="D1828">
        <f t="shared" si="84"/>
        <v>1.2739453215757904E-4</v>
      </c>
      <c r="E1828">
        <f t="shared" si="85"/>
        <v>1.070114070123664E-2</v>
      </c>
      <c r="F1828">
        <f t="shared" si="86"/>
        <v>-9.9188108779220752E-5</v>
      </c>
    </row>
    <row r="1829" spans="1:6" x14ac:dyDescent="0.25">
      <c r="A1829">
        <v>879728</v>
      </c>
      <c r="B1829">
        <v>72</v>
      </c>
      <c r="C1829">
        <v>1.4741779646112401</v>
      </c>
      <c r="D1829">
        <f t="shared" si="84"/>
        <v>1.8242071378960433E-4</v>
      </c>
      <c r="E1829">
        <f t="shared" si="85"/>
        <v>1.3134291392851511E-2</v>
      </c>
      <c r="F1829">
        <f t="shared" si="86"/>
        <v>2.6892059655728851E-4</v>
      </c>
    </row>
    <row r="1830" spans="1:6" x14ac:dyDescent="0.25">
      <c r="A1830">
        <v>1390603</v>
      </c>
      <c r="B1830">
        <v>72</v>
      </c>
      <c r="C1830">
        <v>0.4070773498450232</v>
      </c>
      <c r="D1830">
        <f t="shared" si="84"/>
        <v>2.8835593712825457E-4</v>
      </c>
      <c r="E1830">
        <f t="shared" si="85"/>
        <v>2.0761627473234328E-2</v>
      </c>
      <c r="F1830">
        <f t="shared" si="86"/>
        <v>1.17383170698248E-4</v>
      </c>
    </row>
    <row r="1831" spans="1:6" x14ac:dyDescent="0.25">
      <c r="A1831">
        <v>800950</v>
      </c>
      <c r="B1831">
        <v>84</v>
      </c>
      <c r="C1831">
        <v>0.96038877972380288</v>
      </c>
      <c r="D1831">
        <f t="shared" si="84"/>
        <v>1.6608527943839867E-4</v>
      </c>
      <c r="E1831">
        <f t="shared" si="85"/>
        <v>1.3951163472825488E-2</v>
      </c>
      <c r="F1831">
        <f t="shared" si="86"/>
        <v>1.595064388499305E-4</v>
      </c>
    </row>
    <row r="1832" spans="1:6" x14ac:dyDescent="0.25">
      <c r="A1832">
        <v>680634</v>
      </c>
      <c r="B1832">
        <v>84</v>
      </c>
      <c r="C1832">
        <v>-2.3352108740352189E-2</v>
      </c>
      <c r="D1832">
        <f t="shared" si="84"/>
        <v>1.411365105003746E-4</v>
      </c>
      <c r="E1832">
        <f t="shared" si="85"/>
        <v>1.1855466882031465E-2</v>
      </c>
      <c r="F1832">
        <f t="shared" si="86"/>
        <v>-3.2958351404386062E-6</v>
      </c>
    </row>
    <row r="1833" spans="1:6" x14ac:dyDescent="0.25">
      <c r="A1833">
        <v>1314977</v>
      </c>
      <c r="B1833">
        <v>72</v>
      </c>
      <c r="C1833">
        <v>0.52564408481904745</v>
      </c>
      <c r="D1833">
        <f t="shared" si="84"/>
        <v>2.7267410262821299E-4</v>
      </c>
      <c r="E1833">
        <f t="shared" si="85"/>
        <v>1.9632535389231334E-2</v>
      </c>
      <c r="F1833">
        <f t="shared" si="86"/>
        <v>1.4332952912986203E-4</v>
      </c>
    </row>
    <row r="1834" spans="1:6" x14ac:dyDescent="0.25">
      <c r="A1834">
        <v>1504261</v>
      </c>
      <c r="B1834">
        <v>72</v>
      </c>
      <c r="C1834">
        <v>-0.46429682950630879</v>
      </c>
      <c r="D1834">
        <f t="shared" si="84"/>
        <v>3.1192410079690998E-4</v>
      </c>
      <c r="E1834">
        <f t="shared" si="85"/>
        <v>2.2458535257377517E-2</v>
      </c>
      <c r="F1834">
        <f t="shared" si="86"/>
        <v>-1.448253710466116E-4</v>
      </c>
    </row>
    <row r="1835" spans="1:6" x14ac:dyDescent="0.25">
      <c r="A1835">
        <v>939343</v>
      </c>
      <c r="B1835">
        <v>84</v>
      </c>
      <c r="C1835">
        <v>0.28851061487099899</v>
      </c>
      <c r="D1835">
        <f t="shared" si="84"/>
        <v>1.9478250158374896E-4</v>
      </c>
      <c r="E1835">
        <f t="shared" si="85"/>
        <v>1.6361730133034914E-2</v>
      </c>
      <c r="F1835">
        <f t="shared" si="86"/>
        <v>5.619681929803875E-5</v>
      </c>
    </row>
    <row r="1836" spans="1:6" x14ac:dyDescent="0.25">
      <c r="A1836">
        <v>818038</v>
      </c>
      <c r="B1836">
        <v>72</v>
      </c>
      <c r="C1836">
        <v>1.316088984645875</v>
      </c>
      <c r="D1836">
        <f t="shared" si="84"/>
        <v>1.6962865325080063E-4</v>
      </c>
      <c r="E1836">
        <f t="shared" si="85"/>
        <v>1.2213263034057646E-2</v>
      </c>
      <c r="F1836">
        <f t="shared" si="86"/>
        <v>2.2324640202369341E-4</v>
      </c>
    </row>
    <row r="1837" spans="1:6" x14ac:dyDescent="0.25">
      <c r="A1837">
        <v>984358</v>
      </c>
      <c r="B1837">
        <v>84</v>
      </c>
      <c r="C1837">
        <v>0.4070773498450232</v>
      </c>
      <c r="D1837">
        <f t="shared" si="84"/>
        <v>2.0411682813836475E-4</v>
      </c>
      <c r="E1837">
        <f t="shared" si="85"/>
        <v>1.7145813563622637E-2</v>
      </c>
      <c r="F1837">
        <f t="shared" si="86"/>
        <v>8.3091337457337581E-5</v>
      </c>
    </row>
    <row r="1838" spans="1:6" x14ac:dyDescent="0.25">
      <c r="A1838">
        <v>120122</v>
      </c>
      <c r="B1838">
        <v>72</v>
      </c>
      <c r="C1838">
        <v>0.4070773498450232</v>
      </c>
      <c r="D1838">
        <f t="shared" si="84"/>
        <v>2.4908541028402928E-5</v>
      </c>
      <c r="E1838">
        <f t="shared" si="85"/>
        <v>1.7934149540450109E-3</v>
      </c>
      <c r="F1838">
        <f t="shared" si="86"/>
        <v>1.0139702870348292E-5</v>
      </c>
    </row>
    <row r="1839" spans="1:6" x14ac:dyDescent="0.25">
      <c r="A1839">
        <v>371611</v>
      </c>
      <c r="B1839">
        <v>24</v>
      </c>
      <c r="C1839">
        <v>-1.489990409739363</v>
      </c>
      <c r="D1839">
        <f t="shared" si="84"/>
        <v>7.7057390320722606E-5</v>
      </c>
      <c r="E1839">
        <f t="shared" si="85"/>
        <v>1.8493773676973425E-3</v>
      </c>
      <c r="F1839">
        <f t="shared" si="86"/>
        <v>-1.1481477257741951E-4</v>
      </c>
    </row>
    <row r="1840" spans="1:6" x14ac:dyDescent="0.25">
      <c r="A1840">
        <v>608039</v>
      </c>
      <c r="B1840">
        <v>72</v>
      </c>
      <c r="C1840">
        <v>-0.28099015413460332</v>
      </c>
      <c r="D1840">
        <f t="shared" si="84"/>
        <v>1.2608318524807353E-4</v>
      </c>
      <c r="E1840">
        <f t="shared" si="85"/>
        <v>9.0779893378612943E-3</v>
      </c>
      <c r="F1840">
        <f t="shared" si="86"/>
        <v>-3.5428133656637922E-5</v>
      </c>
    </row>
    <row r="1841" spans="1:6" x14ac:dyDescent="0.25">
      <c r="A1841">
        <v>719024</v>
      </c>
      <c r="B1841">
        <v>60</v>
      </c>
      <c r="C1841">
        <v>-9.1672751333819663E-2</v>
      </c>
      <c r="D1841">
        <f t="shared" si="84"/>
        <v>1.4909707467746446E-4</v>
      </c>
      <c r="E1841">
        <f t="shared" si="85"/>
        <v>8.9458244806478668E-3</v>
      </c>
      <c r="F1841">
        <f t="shared" si="86"/>
        <v>-1.3668139051507141E-5</v>
      </c>
    </row>
    <row r="1842" spans="1:6" x14ac:dyDescent="0.25">
      <c r="A1842">
        <v>720422</v>
      </c>
      <c r="B1842">
        <v>84</v>
      </c>
      <c r="C1842">
        <v>0.92086653473246149</v>
      </c>
      <c r="D1842">
        <f t="shared" si="84"/>
        <v>1.4938696445916731E-4</v>
      </c>
      <c r="E1842">
        <f t="shared" si="85"/>
        <v>1.2548505014570055E-2</v>
      </c>
      <c r="F1842">
        <f t="shared" si="86"/>
        <v>1.3756545629571478E-4</v>
      </c>
    </row>
    <row r="1843" spans="1:6" x14ac:dyDescent="0.25">
      <c r="A1843">
        <v>570707</v>
      </c>
      <c r="B1843">
        <v>84</v>
      </c>
      <c r="C1843">
        <v>-1.0071147344392519</v>
      </c>
      <c r="D1843">
        <f t="shared" si="84"/>
        <v>1.1834200833067007E-4</v>
      </c>
      <c r="E1843">
        <f t="shared" si="85"/>
        <v>9.9407286997762866E-3</v>
      </c>
      <c r="F1843">
        <f t="shared" si="86"/>
        <v>-1.1918398029295052E-4</v>
      </c>
    </row>
    <row r="1844" spans="1:6" x14ac:dyDescent="0.25">
      <c r="A1844">
        <v>1039738</v>
      </c>
      <c r="B1844">
        <v>84</v>
      </c>
      <c r="C1844">
        <v>-0.20037663102576431</v>
      </c>
      <c r="D1844">
        <f t="shared" si="84"/>
        <v>2.1560044481268713E-4</v>
      </c>
      <c r="E1844">
        <f t="shared" si="85"/>
        <v>1.8110437364265718E-2</v>
      </c>
      <c r="F1844">
        <f t="shared" si="86"/>
        <v>-4.3201290779222466E-5</v>
      </c>
    </row>
    <row r="1845" spans="1:6" x14ac:dyDescent="0.25">
      <c r="A1845">
        <v>638349</v>
      </c>
      <c r="B1845">
        <v>84</v>
      </c>
      <c r="C1845">
        <v>-0.18893272785505141</v>
      </c>
      <c r="D1845">
        <f t="shared" si="84"/>
        <v>1.3236827772547893E-4</v>
      </c>
      <c r="E1845">
        <f t="shared" si="85"/>
        <v>1.1118935328940231E-2</v>
      </c>
      <c r="F1845">
        <f t="shared" si="86"/>
        <v>-2.5008699792149773E-5</v>
      </c>
    </row>
    <row r="1846" spans="1:6" x14ac:dyDescent="0.25">
      <c r="A1846">
        <v>655005</v>
      </c>
      <c r="B1846">
        <v>84</v>
      </c>
      <c r="C1846">
        <v>0.19318216950698361</v>
      </c>
      <c r="D1846">
        <f t="shared" si="84"/>
        <v>1.3582207186284826E-4</v>
      </c>
      <c r="E1846">
        <f t="shared" si="85"/>
        <v>1.1409054036479254E-2</v>
      </c>
      <c r="F1846">
        <f t="shared" si="86"/>
        <v>2.623840250939846E-5</v>
      </c>
    </row>
    <row r="1847" spans="1:6" x14ac:dyDescent="0.25">
      <c r="A1847">
        <v>739390</v>
      </c>
      <c r="B1847">
        <v>84</v>
      </c>
      <c r="C1847">
        <v>0.2094661248883162</v>
      </c>
      <c r="D1847">
        <f t="shared" si="84"/>
        <v>1.5332017574624831E-4</v>
      </c>
      <c r="E1847">
        <f t="shared" si="85"/>
        <v>1.2878894762684858E-2</v>
      </c>
      <c r="F1847">
        <f t="shared" si="86"/>
        <v>3.2115383080762241E-5</v>
      </c>
    </row>
    <row r="1848" spans="1:6" x14ac:dyDescent="0.25">
      <c r="A1848">
        <v>815180</v>
      </c>
      <c r="B1848">
        <v>84</v>
      </c>
      <c r="C1848">
        <v>0.48612183982770601</v>
      </c>
      <c r="D1848">
        <f t="shared" si="84"/>
        <v>1.6903601734514492E-4</v>
      </c>
      <c r="E1848">
        <f t="shared" si="85"/>
        <v>1.4199025456992174E-2</v>
      </c>
      <c r="F1848">
        <f t="shared" si="86"/>
        <v>8.2172099748969879E-5</v>
      </c>
    </row>
    <row r="1849" spans="1:6" x14ac:dyDescent="0.25">
      <c r="A1849">
        <v>561096</v>
      </c>
      <c r="B1849">
        <v>84</v>
      </c>
      <c r="C1849">
        <v>0.32803285986234038</v>
      </c>
      <c r="D1849">
        <f t="shared" si="84"/>
        <v>1.1634906792155283E-4</v>
      </c>
      <c r="E1849">
        <f t="shared" si="85"/>
        <v>9.7733217054104381E-3</v>
      </c>
      <c r="F1849">
        <f t="shared" si="86"/>
        <v>3.8166317492624659E-5</v>
      </c>
    </row>
    <row r="1850" spans="1:6" x14ac:dyDescent="0.25">
      <c r="A1850">
        <v>2494767</v>
      </c>
      <c r="B1850">
        <v>72</v>
      </c>
      <c r="C1850">
        <v>0.60468857480173022</v>
      </c>
      <c r="D1850">
        <f t="shared" si="84"/>
        <v>5.1731578042161878E-4</v>
      </c>
      <c r="E1850">
        <f t="shared" si="85"/>
        <v>3.7246736190356552E-2</v>
      </c>
      <c r="F1850">
        <f t="shared" si="86"/>
        <v>3.1281494198559349E-4</v>
      </c>
    </row>
    <row r="1851" spans="1:6" x14ac:dyDescent="0.25">
      <c r="A1851">
        <v>1443873</v>
      </c>
      <c r="B1851">
        <v>84</v>
      </c>
      <c r="C1851">
        <v>1.158000004680509</v>
      </c>
      <c r="D1851">
        <f t="shared" si="84"/>
        <v>2.9940202344535741E-4</v>
      </c>
      <c r="E1851">
        <f t="shared" si="85"/>
        <v>2.5149769969410023E-2</v>
      </c>
      <c r="F1851">
        <f t="shared" si="86"/>
        <v>3.4670754455107776E-4</v>
      </c>
    </row>
    <row r="1852" spans="1:6" x14ac:dyDescent="0.25">
      <c r="A1852">
        <v>1042658</v>
      </c>
      <c r="B1852">
        <v>84</v>
      </c>
      <c r="C1852">
        <v>-0.30432305999912118</v>
      </c>
      <c r="D1852">
        <f t="shared" si="84"/>
        <v>2.1620593706059291E-4</v>
      </c>
      <c r="E1852">
        <f t="shared" si="85"/>
        <v>1.8161298713089805E-2</v>
      </c>
      <c r="F1852">
        <f t="shared" si="86"/>
        <v>-6.5796452356257031E-5</v>
      </c>
    </row>
    <row r="1853" spans="1:6" x14ac:dyDescent="0.25">
      <c r="A1853">
        <v>321999</v>
      </c>
      <c r="B1853">
        <v>48</v>
      </c>
      <c r="C1853">
        <v>-0.18575632502509701</v>
      </c>
      <c r="D1853">
        <f t="shared" si="84"/>
        <v>6.676982819637297E-5</v>
      </c>
      <c r="E1853">
        <f t="shared" si="85"/>
        <v>3.2049517534259025E-3</v>
      </c>
      <c r="F1853">
        <f t="shared" si="86"/>
        <v>-1.2402917908315345E-5</v>
      </c>
    </row>
    <row r="1854" spans="1:6" x14ac:dyDescent="0.25">
      <c r="A1854">
        <v>1246443</v>
      </c>
      <c r="B1854">
        <v>84</v>
      </c>
      <c r="C1854">
        <v>1.355611229637216</v>
      </c>
      <c r="D1854">
        <f t="shared" si="84"/>
        <v>2.584628677932904E-4</v>
      </c>
      <c r="E1854">
        <f t="shared" si="85"/>
        <v>2.1710880894636395E-2</v>
      </c>
      <c r="F1854">
        <f t="shared" si="86"/>
        <v>3.503751660248236E-4</v>
      </c>
    </row>
    <row r="1855" spans="1:6" x14ac:dyDescent="0.25">
      <c r="A1855">
        <v>591409</v>
      </c>
      <c r="B1855">
        <v>84</v>
      </c>
      <c r="C1855">
        <v>0.24898836987965761</v>
      </c>
      <c r="D1855">
        <f t="shared" si="84"/>
        <v>1.2263478248003486E-4</v>
      </c>
      <c r="E1855">
        <f t="shared" si="85"/>
        <v>1.0301321728322928E-2</v>
      </c>
      <c r="F1855">
        <f t="shared" si="86"/>
        <v>3.0534634580250275E-5</v>
      </c>
    </row>
    <row r="1856" spans="1:6" x14ac:dyDescent="0.25">
      <c r="A1856">
        <v>558742</v>
      </c>
      <c r="B1856">
        <v>72</v>
      </c>
      <c r="C1856">
        <v>-0.1462340800337556</v>
      </c>
      <c r="D1856">
        <f t="shared" si="84"/>
        <v>1.1586094163676852E-4</v>
      </c>
      <c r="E1856">
        <f t="shared" si="85"/>
        <v>8.3419877978473337E-3</v>
      </c>
      <c r="F1856">
        <f t="shared" si="86"/>
        <v>-1.6942818212097496E-5</v>
      </c>
    </row>
    <row r="1857" spans="1:6" x14ac:dyDescent="0.25">
      <c r="A1857">
        <v>406901</v>
      </c>
      <c r="B1857">
        <v>60</v>
      </c>
      <c r="C1857">
        <v>0.16994387989697479</v>
      </c>
      <c r="D1857">
        <f t="shared" si="84"/>
        <v>8.4375137385309771E-5</v>
      </c>
      <c r="E1857">
        <f t="shared" si="85"/>
        <v>5.0625082431185863E-3</v>
      </c>
      <c r="F1857">
        <f t="shared" si="86"/>
        <v>1.4339038214099831E-5</v>
      </c>
    </row>
    <row r="1858" spans="1:6" x14ac:dyDescent="0.25">
      <c r="A1858">
        <v>589806</v>
      </c>
      <c r="B1858">
        <v>84</v>
      </c>
      <c r="C1858">
        <v>-0.2648008150077798</v>
      </c>
      <c r="D1858">
        <f t="shared" si="84"/>
        <v>1.2230238382476331E-4</v>
      </c>
      <c r="E1858">
        <f t="shared" si="85"/>
        <v>1.0273400241280118E-2</v>
      </c>
      <c r="F1858">
        <f t="shared" si="86"/>
        <v>-3.238577091419163E-5</v>
      </c>
    </row>
    <row r="1859" spans="1:6" x14ac:dyDescent="0.25">
      <c r="A1859">
        <v>568279</v>
      </c>
      <c r="B1859">
        <v>72</v>
      </c>
      <c r="C1859">
        <v>0.26356733561206419</v>
      </c>
      <c r="D1859">
        <f t="shared" ref="D1859:D1922" si="87">A1859/SUM($A$2:$A$5739)</f>
        <v>1.1783853737932925E-4</v>
      </c>
      <c r="E1859">
        <f t="shared" ref="E1859:E1922" si="88">B1859*D1859</f>
        <v>8.4843746913117052E-3</v>
      </c>
      <c r="F1859">
        <f t="shared" ref="F1859:F1922" si="89">C1859*D1859</f>
        <v>3.1058389329492446E-5</v>
      </c>
    </row>
    <row r="1860" spans="1:6" x14ac:dyDescent="0.25">
      <c r="A1860">
        <v>662485</v>
      </c>
      <c r="B1860">
        <v>72</v>
      </c>
      <c r="C1860">
        <v>0.2094661248883162</v>
      </c>
      <c r="D1860">
        <f t="shared" si="87"/>
        <v>1.3737312734720961E-4</v>
      </c>
      <c r="E1860">
        <f t="shared" si="88"/>
        <v>9.8908651689990929E-3</v>
      </c>
      <c r="F1860">
        <f t="shared" si="89"/>
        <v>2.8775016649209173E-5</v>
      </c>
    </row>
    <row r="1861" spans="1:6" x14ac:dyDescent="0.25">
      <c r="A1861">
        <v>1824498</v>
      </c>
      <c r="B1861">
        <v>84</v>
      </c>
      <c r="C1861">
        <v>0.60468857480173022</v>
      </c>
      <c r="D1861">
        <f t="shared" si="87"/>
        <v>3.7832856004095078E-4</v>
      </c>
      <c r="E1861">
        <f t="shared" si="88"/>
        <v>3.1779599043439868E-2</v>
      </c>
      <c r="F1861">
        <f t="shared" si="89"/>
        <v>2.2877095777795335E-4</v>
      </c>
    </row>
    <row r="1862" spans="1:6" x14ac:dyDescent="0.25">
      <c r="A1862">
        <v>888291</v>
      </c>
      <c r="B1862">
        <v>60</v>
      </c>
      <c r="C1862">
        <v>8.406405716528445E-2</v>
      </c>
      <c r="D1862">
        <f t="shared" si="87"/>
        <v>1.8419634054262388E-4</v>
      </c>
      <c r="E1862">
        <f t="shared" si="88"/>
        <v>1.1051780432557433E-2</v>
      </c>
      <c r="F1862">
        <f t="shared" si="89"/>
        <v>1.5484291701011337E-5</v>
      </c>
    </row>
    <row r="1863" spans="1:6" x14ac:dyDescent="0.25">
      <c r="A1863">
        <v>803771</v>
      </c>
      <c r="B1863">
        <v>72</v>
      </c>
      <c r="C1863">
        <v>0.44659959483636458</v>
      </c>
      <c r="D1863">
        <f t="shared" si="87"/>
        <v>1.6667024301077614E-4</v>
      </c>
      <c r="E1863">
        <f t="shared" si="88"/>
        <v>1.2000257496775881E-2</v>
      </c>
      <c r="F1863">
        <f t="shared" si="89"/>
        <v>7.4434862999891044E-5</v>
      </c>
    </row>
    <row r="1864" spans="1:6" x14ac:dyDescent="0.25">
      <c r="A1864">
        <v>1302302</v>
      </c>
      <c r="B1864">
        <v>72</v>
      </c>
      <c r="C1864">
        <v>0.36755510485368181</v>
      </c>
      <c r="D1864">
        <f t="shared" si="87"/>
        <v>2.7004581007951243E-4</v>
      </c>
      <c r="E1864">
        <f t="shared" si="88"/>
        <v>1.9443298325724896E-2</v>
      </c>
      <c r="F1864">
        <f t="shared" si="89"/>
        <v>9.9256716039072639E-5</v>
      </c>
    </row>
    <row r="1865" spans="1:6" x14ac:dyDescent="0.25">
      <c r="A1865">
        <v>880164</v>
      </c>
      <c r="B1865">
        <v>84</v>
      </c>
      <c r="C1865">
        <v>0.52564408481904745</v>
      </c>
      <c r="D1865">
        <f t="shared" si="87"/>
        <v>1.8251112290607245E-4</v>
      </c>
      <c r="E1865">
        <f t="shared" si="88"/>
        <v>1.5330934324110085E-2</v>
      </c>
      <c r="F1865">
        <f t="shared" si="89"/>
        <v>9.5935892169259133E-5</v>
      </c>
    </row>
    <row r="1866" spans="1:6" x14ac:dyDescent="0.25">
      <c r="A1866">
        <v>883210</v>
      </c>
      <c r="B1866">
        <v>84</v>
      </c>
      <c r="C1866">
        <v>0.68373306478441309</v>
      </c>
      <c r="D1866">
        <f t="shared" si="87"/>
        <v>1.8314274255919606E-4</v>
      </c>
      <c r="E1866">
        <f t="shared" si="88"/>
        <v>1.538399037497247E-2</v>
      </c>
      <c r="F1866">
        <f t="shared" si="89"/>
        <v>1.252207486630219E-4</v>
      </c>
    </row>
    <row r="1867" spans="1:6" x14ac:dyDescent="0.25">
      <c r="A1867">
        <v>1035285</v>
      </c>
      <c r="B1867">
        <v>84</v>
      </c>
      <c r="C1867">
        <v>0.2094661248883162</v>
      </c>
      <c r="D1867">
        <f t="shared" si="87"/>
        <v>2.1467706913463083E-4</v>
      </c>
      <c r="E1867">
        <f t="shared" si="88"/>
        <v>1.8032873807308988E-2</v>
      </c>
      <c r="F1867">
        <f t="shared" si="89"/>
        <v>4.4967573774012276E-5</v>
      </c>
    </row>
    <row r="1868" spans="1:6" x14ac:dyDescent="0.25">
      <c r="A1868">
        <v>2101332</v>
      </c>
      <c r="B1868">
        <v>72</v>
      </c>
      <c r="C1868">
        <v>-0.3352168875084427</v>
      </c>
      <c r="D1868">
        <f t="shared" si="87"/>
        <v>4.3573295762887716E-4</v>
      </c>
      <c r="E1868">
        <f t="shared" si="88"/>
        <v>3.1372772949279155E-2</v>
      </c>
      <c r="F1868">
        <f t="shared" si="89"/>
        <v>-1.4606504584120035E-4</v>
      </c>
    </row>
    <row r="1869" spans="1:6" x14ac:dyDescent="0.25">
      <c r="A1869">
        <v>1608411</v>
      </c>
      <c r="B1869">
        <v>72</v>
      </c>
      <c r="C1869">
        <v>5.1377144922950549E-2</v>
      </c>
      <c r="D1869">
        <f t="shared" si="87"/>
        <v>3.3352068217341191E-4</v>
      </c>
      <c r="E1869">
        <f t="shared" si="88"/>
        <v>2.4013489116485657E-2</v>
      </c>
      <c r="F1869">
        <f t="shared" si="89"/>
        <v>1.7135340422824713E-5</v>
      </c>
    </row>
    <row r="1870" spans="1:6" x14ac:dyDescent="0.25">
      <c r="A1870">
        <v>613620</v>
      </c>
      <c r="B1870">
        <v>84</v>
      </c>
      <c r="C1870">
        <v>0.2094661248883162</v>
      </c>
      <c r="D1870">
        <f t="shared" si="87"/>
        <v>1.2724046341093726E-4</v>
      </c>
      <c r="E1870">
        <f t="shared" si="88"/>
        <v>1.0688198926518729E-2</v>
      </c>
      <c r="F1870">
        <f t="shared" si="89"/>
        <v>2.6652566799682613E-5</v>
      </c>
    </row>
    <row r="1871" spans="1:6" x14ac:dyDescent="0.25">
      <c r="A1871">
        <v>709140</v>
      </c>
      <c r="B1871">
        <v>36</v>
      </c>
      <c r="C1871">
        <v>-0.50193428495582826</v>
      </c>
      <c r="D1871">
        <f t="shared" si="87"/>
        <v>1.4704752489037523E-4</v>
      </c>
      <c r="E1871">
        <f t="shared" si="88"/>
        <v>5.2937108960535084E-3</v>
      </c>
      <c r="F1871">
        <f t="shared" si="89"/>
        <v>-7.3808194260374844E-5</v>
      </c>
    </row>
    <row r="1872" spans="1:6" x14ac:dyDescent="0.25">
      <c r="A1872">
        <v>3005804</v>
      </c>
      <c r="B1872">
        <v>84</v>
      </c>
      <c r="C1872">
        <v>9.0899389914291959E-2</v>
      </c>
      <c r="D1872">
        <f t="shared" si="87"/>
        <v>6.2328459613840621E-4</v>
      </c>
      <c r="E1872">
        <f t="shared" si="88"/>
        <v>5.2355906075626124E-2</v>
      </c>
      <c r="F1872">
        <f t="shared" si="89"/>
        <v>5.6656189531956977E-5</v>
      </c>
    </row>
    <row r="1873" spans="1:6" x14ac:dyDescent="0.25">
      <c r="A1873">
        <v>611885</v>
      </c>
      <c r="B1873">
        <v>84</v>
      </c>
      <c r="C1873">
        <v>0.62034096470810096</v>
      </c>
      <c r="D1873">
        <f t="shared" si="87"/>
        <v>1.2688069318829461E-4</v>
      </c>
      <c r="E1873">
        <f t="shared" si="88"/>
        <v>1.0657978227816747E-2</v>
      </c>
      <c r="F1873">
        <f t="shared" si="89"/>
        <v>7.8709291615259252E-5</v>
      </c>
    </row>
    <row r="1874" spans="1:6" x14ac:dyDescent="0.25">
      <c r="A1874">
        <v>1024892</v>
      </c>
      <c r="B1874">
        <v>84</v>
      </c>
      <c r="C1874">
        <v>-0.1067118350424142</v>
      </c>
      <c r="D1874">
        <f t="shared" si="87"/>
        <v>2.1252197292487583E-4</v>
      </c>
      <c r="E1874">
        <f t="shared" si="88"/>
        <v>1.7851845725689569E-2</v>
      </c>
      <c r="F1874">
        <f t="shared" si="89"/>
        <v>-2.2678609717647768E-5</v>
      </c>
    </row>
    <row r="1875" spans="1:6" x14ac:dyDescent="0.25">
      <c r="A1875">
        <v>1046879</v>
      </c>
      <c r="B1875">
        <v>72</v>
      </c>
      <c r="C1875">
        <v>-0.42288979497314538</v>
      </c>
      <c r="D1875">
        <f t="shared" si="87"/>
        <v>2.1708120513539092E-4</v>
      </c>
      <c r="E1875">
        <f t="shared" si="88"/>
        <v>1.5629846769748146E-2</v>
      </c>
      <c r="F1875">
        <f t="shared" si="89"/>
        <v>-9.1801426332228781E-5</v>
      </c>
    </row>
    <row r="1876" spans="1:6" x14ac:dyDescent="0.25">
      <c r="A1876">
        <v>1002930</v>
      </c>
      <c r="B1876">
        <v>84</v>
      </c>
      <c r="C1876">
        <v>-0.30432305999912118</v>
      </c>
      <c r="D1876">
        <f t="shared" si="87"/>
        <v>2.0796792472333253E-4</v>
      </c>
      <c r="E1876">
        <f t="shared" si="88"/>
        <v>1.7469305676759934E-2</v>
      </c>
      <c r="F1876">
        <f t="shared" si="89"/>
        <v>-6.3289435233471438E-5</v>
      </c>
    </row>
    <row r="1877" spans="1:6" x14ac:dyDescent="0.25">
      <c r="A1877">
        <v>1805605</v>
      </c>
      <c r="B1877">
        <v>72</v>
      </c>
      <c r="C1877">
        <v>-0.2762387898417441</v>
      </c>
      <c r="D1877">
        <f t="shared" si="87"/>
        <v>3.7441090078078513E-4</v>
      </c>
      <c r="E1877">
        <f t="shared" si="88"/>
        <v>2.6957584856216528E-2</v>
      </c>
      <c r="F1877">
        <f t="shared" si="89"/>
        <v>-1.0342681413524141E-4</v>
      </c>
    </row>
    <row r="1878" spans="1:6" x14ac:dyDescent="0.25">
      <c r="A1878">
        <v>1153460</v>
      </c>
      <c r="B1878">
        <v>84</v>
      </c>
      <c r="C1878">
        <v>0.4016411836131995</v>
      </c>
      <c r="D1878">
        <f t="shared" si="87"/>
        <v>2.3918187954431031E-4</v>
      </c>
      <c r="E1878">
        <f t="shared" si="88"/>
        <v>2.0091277881722065E-2</v>
      </c>
      <c r="F1878">
        <f t="shared" si="89"/>
        <v>9.6065293199006506E-5</v>
      </c>
    </row>
    <row r="1879" spans="1:6" x14ac:dyDescent="0.25">
      <c r="A1879">
        <v>917810</v>
      </c>
      <c r="B1879">
        <v>72</v>
      </c>
      <c r="C1879">
        <v>-0.75973176308637436</v>
      </c>
      <c r="D1879">
        <f t="shared" si="87"/>
        <v>1.9031741097616167E-4</v>
      </c>
      <c r="E1879">
        <f t="shared" si="88"/>
        <v>1.3702853590283641E-2</v>
      </c>
      <c r="F1879">
        <f t="shared" si="89"/>
        <v>-1.445901821869534E-4</v>
      </c>
    </row>
    <row r="1880" spans="1:6" x14ac:dyDescent="0.25">
      <c r="A1880">
        <v>1481413</v>
      </c>
      <c r="B1880">
        <v>72</v>
      </c>
      <c r="C1880">
        <v>-0.2648008150077798</v>
      </c>
      <c r="D1880">
        <f t="shared" si="87"/>
        <v>3.0718633131740622E-4</v>
      </c>
      <c r="E1880">
        <f t="shared" si="88"/>
        <v>2.2117415854853249E-2</v>
      </c>
      <c r="F1880">
        <f t="shared" si="89"/>
        <v>-8.134319089209904E-5</v>
      </c>
    </row>
    <row r="1881" spans="1:6" x14ac:dyDescent="0.25">
      <c r="A1881">
        <v>943764</v>
      </c>
      <c r="B1881">
        <v>60</v>
      </c>
      <c r="C1881">
        <v>0.4556248947025871</v>
      </c>
      <c r="D1881">
        <f t="shared" si="87"/>
        <v>1.9569924173032136E-4</v>
      </c>
      <c r="E1881">
        <f t="shared" si="88"/>
        <v>1.1741954503819282E-2</v>
      </c>
      <c r="F1881">
        <f t="shared" si="89"/>
        <v>8.9165446406753811E-5</v>
      </c>
    </row>
    <row r="1882" spans="1:6" x14ac:dyDescent="0.25">
      <c r="A1882">
        <v>1396438</v>
      </c>
      <c r="B1882">
        <v>48</v>
      </c>
      <c r="C1882">
        <v>-0.6193527406238738</v>
      </c>
      <c r="D1882">
        <f t="shared" si="87"/>
        <v>2.8956588482227175E-4</v>
      </c>
      <c r="E1882">
        <f t="shared" si="88"/>
        <v>1.3899162471469044E-2</v>
      </c>
      <c r="F1882">
        <f t="shared" si="89"/>
        <v>-1.7934342435585099E-4</v>
      </c>
    </row>
    <row r="1883" spans="1:6" x14ac:dyDescent="0.25">
      <c r="A1883">
        <v>628628</v>
      </c>
      <c r="B1883">
        <v>60</v>
      </c>
      <c r="C1883">
        <v>0.28851061487099899</v>
      </c>
      <c r="D1883">
        <f t="shared" si="87"/>
        <v>1.303525276768858E-4</v>
      </c>
      <c r="E1883">
        <f t="shared" si="88"/>
        <v>7.8211516606131477E-3</v>
      </c>
      <c r="F1883">
        <f t="shared" si="89"/>
        <v>3.7608087910047239E-5</v>
      </c>
    </row>
    <row r="1884" spans="1:6" x14ac:dyDescent="0.25">
      <c r="A1884">
        <v>1584363</v>
      </c>
      <c r="B1884">
        <v>72</v>
      </c>
      <c r="C1884">
        <v>0.72325530977575447</v>
      </c>
      <c r="D1884">
        <f t="shared" si="87"/>
        <v>3.2853408026326192E-4</v>
      </c>
      <c r="E1884">
        <f t="shared" si="88"/>
        <v>2.3654453778954858E-2</v>
      </c>
      <c r="F1884">
        <f t="shared" si="89"/>
        <v>2.3761401799269808E-4</v>
      </c>
    </row>
    <row r="1885" spans="1:6" x14ac:dyDescent="0.25">
      <c r="A1885">
        <v>653112</v>
      </c>
      <c r="B1885">
        <v>84</v>
      </c>
      <c r="C1885">
        <v>-2.2912818987273639E-2</v>
      </c>
      <c r="D1885">
        <f t="shared" si="87"/>
        <v>1.3542953870350388E-4</v>
      </c>
      <c r="E1885">
        <f t="shared" si="88"/>
        <v>1.1376081251094326E-2</v>
      </c>
      <c r="F1885">
        <f t="shared" si="89"/>
        <v>-3.103072505843354E-6</v>
      </c>
    </row>
    <row r="1886" spans="1:6" x14ac:dyDescent="0.25">
      <c r="A1886">
        <v>1291530</v>
      </c>
      <c r="B1886">
        <v>60</v>
      </c>
      <c r="C1886">
        <v>-0.62050101992985252</v>
      </c>
      <c r="D1886">
        <f t="shared" si="87"/>
        <v>2.6781212429374498E-4</v>
      </c>
      <c r="E1886">
        <f t="shared" si="88"/>
        <v>1.60687274576247E-2</v>
      </c>
      <c r="F1886">
        <f t="shared" si="89"/>
        <v>-1.661776962738492E-4</v>
      </c>
    </row>
    <row r="1887" spans="1:6" x14ac:dyDescent="0.25">
      <c r="A1887">
        <v>913589</v>
      </c>
      <c r="B1887">
        <v>84</v>
      </c>
      <c r="C1887">
        <v>9.0899389914291959E-2</v>
      </c>
      <c r="D1887">
        <f t="shared" si="87"/>
        <v>1.8944214290136363E-4</v>
      </c>
      <c r="E1887">
        <f t="shared" si="88"/>
        <v>1.5913140003714545E-2</v>
      </c>
      <c r="F1887">
        <f t="shared" si="89"/>
        <v>1.7220175213790069E-5</v>
      </c>
    </row>
    <row r="1888" spans="1:6" x14ac:dyDescent="0.25">
      <c r="A1888">
        <v>420526</v>
      </c>
      <c r="B1888">
        <v>72</v>
      </c>
      <c r="C1888">
        <v>-0.25682799252567701</v>
      </c>
      <c r="D1888">
        <f t="shared" si="87"/>
        <v>8.720042227493856E-5</v>
      </c>
      <c r="E1888">
        <f t="shared" si="88"/>
        <v>6.2784304037955766E-3</v>
      </c>
      <c r="F1888">
        <f t="shared" si="89"/>
        <v>-2.23955094002638E-5</v>
      </c>
    </row>
    <row r="1889" spans="1:6" x14ac:dyDescent="0.25">
      <c r="A1889">
        <v>1410249</v>
      </c>
      <c r="B1889">
        <v>72</v>
      </c>
      <c r="C1889">
        <v>-0.42288979497314538</v>
      </c>
      <c r="D1889">
        <f t="shared" si="87"/>
        <v>2.9242973873865074E-4</v>
      </c>
      <c r="E1889">
        <f t="shared" si="88"/>
        <v>2.1054941189182854E-2</v>
      </c>
      <c r="F1889">
        <f t="shared" si="89"/>
        <v>-1.2366555225923849E-4</v>
      </c>
    </row>
    <row r="1890" spans="1:6" x14ac:dyDescent="0.25">
      <c r="A1890">
        <v>816336</v>
      </c>
      <c r="B1890">
        <v>84</v>
      </c>
      <c r="C1890">
        <v>1.434655719619899</v>
      </c>
      <c r="D1890">
        <f t="shared" si="87"/>
        <v>1.6927572592000077E-4</v>
      </c>
      <c r="E1890">
        <f t="shared" si="88"/>
        <v>1.4219160977280064E-2</v>
      </c>
      <c r="F1890">
        <f t="shared" si="89"/>
        <v>2.4285238838393948E-4</v>
      </c>
    </row>
    <row r="1891" spans="1:6" x14ac:dyDescent="0.25">
      <c r="A1891">
        <v>752217</v>
      </c>
      <c r="B1891">
        <v>84</v>
      </c>
      <c r="C1891">
        <v>-0.73964105470915953</v>
      </c>
      <c r="D1891">
        <f t="shared" si="87"/>
        <v>1.5597998706949739E-4</v>
      </c>
      <c r="E1891">
        <f t="shared" si="88"/>
        <v>1.3102318913837781E-2</v>
      </c>
      <c r="F1891">
        <f t="shared" si="89"/>
        <v>-1.1536920214960412E-4</v>
      </c>
    </row>
    <row r="1892" spans="1:6" x14ac:dyDescent="0.25">
      <c r="A1892">
        <v>493695</v>
      </c>
      <c r="B1892">
        <v>84</v>
      </c>
      <c r="C1892">
        <v>0.2094661248883162</v>
      </c>
      <c r="D1892">
        <f t="shared" si="87"/>
        <v>1.0237277237323208E-4</v>
      </c>
      <c r="E1892">
        <f t="shared" si="88"/>
        <v>8.599312879351494E-3</v>
      </c>
      <c r="F1892">
        <f t="shared" si="89"/>
        <v>2.1443627923094598E-5</v>
      </c>
    </row>
    <row r="1893" spans="1:6" x14ac:dyDescent="0.25">
      <c r="A1893">
        <v>1406518</v>
      </c>
      <c r="B1893">
        <v>84</v>
      </c>
      <c r="C1893">
        <v>0.44659959483636458</v>
      </c>
      <c r="D1893">
        <f t="shared" si="87"/>
        <v>2.9165607723969988E-4</v>
      </c>
      <c r="E1893">
        <f t="shared" si="88"/>
        <v>2.4499110488134791E-2</v>
      </c>
      <c r="F1893">
        <f t="shared" si="89"/>
        <v>1.3025348592681342E-4</v>
      </c>
    </row>
    <row r="1894" spans="1:6" x14ac:dyDescent="0.25">
      <c r="A1894">
        <v>701749</v>
      </c>
      <c r="B1894">
        <v>84</v>
      </c>
      <c r="C1894">
        <v>0.2900331698370453</v>
      </c>
      <c r="D1894">
        <f t="shared" si="87"/>
        <v>1.4551492447795346E-4</v>
      </c>
      <c r="E1894">
        <f t="shared" si="88"/>
        <v>1.2223253656148091E-2</v>
      </c>
      <c r="F1894">
        <f t="shared" si="89"/>
        <v>4.2204154804939095E-5</v>
      </c>
    </row>
    <row r="1895" spans="1:6" x14ac:dyDescent="0.25">
      <c r="A1895">
        <v>663091</v>
      </c>
      <c r="B1895">
        <v>84</v>
      </c>
      <c r="C1895">
        <v>-0.1067118350424142</v>
      </c>
      <c r="D1895">
        <f t="shared" si="87"/>
        <v>1.3749878772468597E-4</v>
      </c>
      <c r="E1895">
        <f t="shared" si="88"/>
        <v>1.1549898168873621E-2</v>
      </c>
      <c r="F1895">
        <f t="shared" si="89"/>
        <v>-1.4672747954208615E-5</v>
      </c>
    </row>
    <row r="1896" spans="1:6" x14ac:dyDescent="0.25">
      <c r="A1896">
        <v>969470</v>
      </c>
      <c r="B1896">
        <v>84</v>
      </c>
      <c r="C1896">
        <v>0.56516632981038883</v>
      </c>
      <c r="D1896">
        <f t="shared" si="87"/>
        <v>2.0102964711548083E-4</v>
      </c>
      <c r="E1896">
        <f t="shared" si="88"/>
        <v>1.6886490357700391E-2</v>
      </c>
      <c r="F1896">
        <f t="shared" si="89"/>
        <v>1.1361518784333392E-4</v>
      </c>
    </row>
    <row r="1897" spans="1:6" x14ac:dyDescent="0.25">
      <c r="A1897">
        <v>682395</v>
      </c>
      <c r="B1897">
        <v>84</v>
      </c>
      <c r="C1897">
        <v>0.24898836987965761</v>
      </c>
      <c r="D1897">
        <f t="shared" si="87"/>
        <v>1.4150167209234791E-4</v>
      </c>
      <c r="E1897">
        <f t="shared" si="88"/>
        <v>1.1886140455757224E-2</v>
      </c>
      <c r="F1897">
        <f t="shared" si="89"/>
        <v>3.5232270669519544E-5</v>
      </c>
    </row>
    <row r="1898" spans="1:6" x14ac:dyDescent="0.25">
      <c r="A1898">
        <v>632141</v>
      </c>
      <c r="B1898">
        <v>84</v>
      </c>
      <c r="C1898">
        <v>1.237044494663192</v>
      </c>
      <c r="D1898">
        <f t="shared" si="87"/>
        <v>1.3108098461760256E-4</v>
      </c>
      <c r="E1898">
        <f t="shared" si="88"/>
        <v>1.1010802707878615E-2</v>
      </c>
      <c r="F1898">
        <f t="shared" si="89"/>
        <v>1.6215301037623582E-4</v>
      </c>
    </row>
    <row r="1899" spans="1:6" x14ac:dyDescent="0.25">
      <c r="A1899">
        <v>1507724</v>
      </c>
      <c r="B1899">
        <v>72</v>
      </c>
      <c r="C1899">
        <v>0.92086653473246149</v>
      </c>
      <c r="D1899">
        <f t="shared" si="87"/>
        <v>3.1264218971968313E-4</v>
      </c>
      <c r="E1899">
        <f t="shared" si="88"/>
        <v>2.2510237659817186E-2</v>
      </c>
      <c r="F1899">
        <f t="shared" si="89"/>
        <v>2.879017298583334E-4</v>
      </c>
    </row>
    <row r="1900" spans="1:6" x14ac:dyDescent="0.25">
      <c r="A1900">
        <v>806898</v>
      </c>
      <c r="B1900">
        <v>84</v>
      </c>
      <c r="C1900">
        <v>0.24898836987965761</v>
      </c>
      <c r="D1900">
        <f t="shared" si="87"/>
        <v>1.6731865885296837E-4</v>
      </c>
      <c r="E1900">
        <f t="shared" si="88"/>
        <v>1.4054767343649343E-2</v>
      </c>
      <c r="F1900">
        <f t="shared" si="89"/>
        <v>4.1660400118251138E-5</v>
      </c>
    </row>
    <row r="1901" spans="1:6" x14ac:dyDescent="0.25">
      <c r="A1901">
        <v>1016617</v>
      </c>
      <c r="B1901">
        <v>72</v>
      </c>
      <c r="C1901">
        <v>0.80229979975843724</v>
      </c>
      <c r="D1901">
        <f t="shared" si="87"/>
        <v>2.1080606595521136E-4</v>
      </c>
      <c r="E1901">
        <f t="shared" si="88"/>
        <v>1.5178036748775218E-2</v>
      </c>
      <c r="F1901">
        <f t="shared" si="89"/>
        <v>1.6912966450373E-4</v>
      </c>
    </row>
    <row r="1902" spans="1:6" x14ac:dyDescent="0.25">
      <c r="A1902">
        <v>1140118</v>
      </c>
      <c r="B1902">
        <v>84</v>
      </c>
      <c r="C1902">
        <v>0.4070773498450232</v>
      </c>
      <c r="D1902">
        <f t="shared" si="87"/>
        <v>2.3641527763624225E-4</v>
      </c>
      <c r="E1902">
        <f t="shared" si="88"/>
        <v>1.9858883321444348E-2</v>
      </c>
      <c r="F1902">
        <f t="shared" si="89"/>
        <v>9.6239304683036868E-5</v>
      </c>
    </row>
    <row r="1903" spans="1:6" x14ac:dyDescent="0.25">
      <c r="A1903">
        <v>841729</v>
      </c>
      <c r="B1903">
        <v>72</v>
      </c>
      <c r="C1903">
        <v>-0.50193428495582826</v>
      </c>
      <c r="D1903">
        <f t="shared" si="87"/>
        <v>1.7454122751283337E-4</v>
      </c>
      <c r="E1903">
        <f t="shared" si="88"/>
        <v>1.2566968380924002E-2</v>
      </c>
      <c r="F1903">
        <f t="shared" si="89"/>
        <v>-8.7608226226966554E-5</v>
      </c>
    </row>
    <row r="1904" spans="1:6" x14ac:dyDescent="0.25">
      <c r="A1904">
        <v>734385</v>
      </c>
      <c r="B1904">
        <v>72</v>
      </c>
      <c r="C1904">
        <v>-0.72253876160359776</v>
      </c>
      <c r="D1904">
        <f t="shared" si="87"/>
        <v>1.5228233715009477E-4</v>
      </c>
      <c r="E1904">
        <f t="shared" si="88"/>
        <v>1.0964328274806824E-2</v>
      </c>
      <c r="F1904">
        <f t="shared" si="89"/>
        <v>-1.1002989129853102E-4</v>
      </c>
    </row>
    <row r="1905" spans="1:6" x14ac:dyDescent="0.25">
      <c r="A1905">
        <v>854588</v>
      </c>
      <c r="B1905">
        <v>72</v>
      </c>
      <c r="C1905">
        <v>0.13042163490563341</v>
      </c>
      <c r="D1905">
        <f t="shared" si="87"/>
        <v>1.7720767436756632E-4</v>
      </c>
      <c r="E1905">
        <f t="shared" si="88"/>
        <v>1.2758952554464775E-2</v>
      </c>
      <c r="F1905">
        <f t="shared" si="89"/>
        <v>2.3111714608843108E-5</v>
      </c>
    </row>
    <row r="1906" spans="1:6" x14ac:dyDescent="0.25">
      <c r="A1906">
        <v>467566</v>
      </c>
      <c r="B1906">
        <v>72</v>
      </c>
      <c r="C1906">
        <v>0.15143375502201489</v>
      </c>
      <c r="D1906">
        <f t="shared" si="87"/>
        <v>9.695465355626982E-5</v>
      </c>
      <c r="E1906">
        <f t="shared" si="88"/>
        <v>6.9807350560514275E-3</v>
      </c>
      <c r="F1906">
        <f t="shared" si="89"/>
        <v>1.468220725488449E-5</v>
      </c>
    </row>
    <row r="1907" spans="1:6" x14ac:dyDescent="0.25">
      <c r="A1907">
        <v>576821</v>
      </c>
      <c r="B1907">
        <v>72</v>
      </c>
      <c r="C1907">
        <v>0.2094661248883162</v>
      </c>
      <c r="D1907">
        <f t="shared" si="87"/>
        <v>1.1960980956481248E-4</v>
      </c>
      <c r="E1907">
        <f t="shared" si="88"/>
        <v>8.6119062886664995E-3</v>
      </c>
      <c r="F1907">
        <f t="shared" si="89"/>
        <v>2.5054203308170728E-5</v>
      </c>
    </row>
    <row r="1908" spans="1:6" x14ac:dyDescent="0.25">
      <c r="A1908">
        <v>1356156</v>
      </c>
      <c r="B1908">
        <v>24</v>
      </c>
      <c r="C1908">
        <v>-4.4146365390986242</v>
      </c>
      <c r="D1908">
        <f t="shared" si="87"/>
        <v>2.8121299484619639E-4</v>
      </c>
      <c r="E1908">
        <f t="shared" si="88"/>
        <v>6.7491118763087134E-3</v>
      </c>
      <c r="F1908">
        <f t="shared" si="89"/>
        <v>-1.2414531623173718E-3</v>
      </c>
    </row>
    <row r="1909" spans="1:6" x14ac:dyDescent="0.25">
      <c r="A1909">
        <v>673855</v>
      </c>
      <c r="B1909">
        <v>84</v>
      </c>
      <c r="C1909">
        <v>-6.7189590051072792E-2</v>
      </c>
      <c r="D1909">
        <f t="shared" si="87"/>
        <v>1.3973081462758242E-4</v>
      </c>
      <c r="E1909">
        <f t="shared" si="88"/>
        <v>1.1737388428716924E-2</v>
      </c>
      <c r="F1909">
        <f t="shared" si="89"/>
        <v>-9.3884561523297086E-6</v>
      </c>
    </row>
    <row r="1910" spans="1:6" x14ac:dyDescent="0.25">
      <c r="A1910">
        <v>625276</v>
      </c>
      <c r="B1910">
        <v>84</v>
      </c>
      <c r="C1910">
        <v>0.33307747921303549</v>
      </c>
      <c r="D1910">
        <f t="shared" si="87"/>
        <v>1.2965745575394739E-4</v>
      </c>
      <c r="E1910">
        <f t="shared" si="88"/>
        <v>1.0891226283331581E-2</v>
      </c>
      <c r="F1910">
        <f t="shared" si="89"/>
        <v>4.3185978523700484E-5</v>
      </c>
    </row>
    <row r="1911" spans="1:6" x14ac:dyDescent="0.25">
      <c r="A1911">
        <v>3606180</v>
      </c>
      <c r="B1911">
        <v>72</v>
      </c>
      <c r="C1911">
        <v>-0.58097877493851102</v>
      </c>
      <c r="D1911">
        <f t="shared" si="87"/>
        <v>7.4777877895644486E-4</v>
      </c>
      <c r="E1911">
        <f t="shared" si="88"/>
        <v>5.3840072084864028E-2</v>
      </c>
      <c r="F1911">
        <f t="shared" si="89"/>
        <v>-4.3444359892313094E-4</v>
      </c>
    </row>
    <row r="1912" spans="1:6" x14ac:dyDescent="0.25">
      <c r="A1912">
        <v>1072199</v>
      </c>
      <c r="B1912">
        <v>84</v>
      </c>
      <c r="C1912">
        <v>0.96038877972380288</v>
      </c>
      <c r="D1912">
        <f t="shared" si="87"/>
        <v>2.2233156942202587E-4</v>
      </c>
      <c r="E1912">
        <f t="shared" si="88"/>
        <v>1.8675851831450173E-2</v>
      </c>
      <c r="F1912">
        <f t="shared" si="89"/>
        <v>2.1352474465129739E-4</v>
      </c>
    </row>
    <row r="1913" spans="1:6" x14ac:dyDescent="0.25">
      <c r="A1913">
        <v>497963</v>
      </c>
      <c r="B1913">
        <v>72</v>
      </c>
      <c r="C1913">
        <v>0.88134428974112011</v>
      </c>
      <c r="D1913">
        <f t="shared" si="87"/>
        <v>1.0325778638489708E-4</v>
      </c>
      <c r="E1913">
        <f t="shared" si="88"/>
        <v>7.4345606197125901E-3</v>
      </c>
      <c r="F1913">
        <f t="shared" si="89"/>
        <v>9.1005660401637415E-5</v>
      </c>
    </row>
    <row r="1914" spans="1:6" x14ac:dyDescent="0.25">
      <c r="A1914">
        <v>604937</v>
      </c>
      <c r="B1914">
        <v>72</v>
      </c>
      <c r="C1914">
        <v>0.13042163490563341</v>
      </c>
      <c r="D1914">
        <f t="shared" si="87"/>
        <v>1.2543995341485309E-4</v>
      </c>
      <c r="E1914">
        <f t="shared" si="88"/>
        <v>9.0316766458694228E-3</v>
      </c>
      <c r="F1914">
        <f t="shared" si="89"/>
        <v>1.6360083806851632E-5</v>
      </c>
    </row>
    <row r="1915" spans="1:6" x14ac:dyDescent="0.25">
      <c r="A1915">
        <v>521570</v>
      </c>
      <c r="B1915">
        <v>84</v>
      </c>
      <c r="C1915">
        <v>0.92086653473246149</v>
      </c>
      <c r="D1915">
        <f t="shared" si="87"/>
        <v>1.0815294237678456E-4</v>
      </c>
      <c r="E1915">
        <f t="shared" si="88"/>
        <v>9.0848471596499027E-3</v>
      </c>
      <c r="F1915">
        <f t="shared" si="89"/>
        <v>9.9594425267629185E-5</v>
      </c>
    </row>
    <row r="1916" spans="1:6" x14ac:dyDescent="0.25">
      <c r="A1916">
        <v>936796</v>
      </c>
      <c r="B1916">
        <v>60</v>
      </c>
      <c r="C1916">
        <v>-0.50193428495582826</v>
      </c>
      <c r="D1916">
        <f t="shared" si="87"/>
        <v>1.9425435474970239E-4</v>
      </c>
      <c r="E1916">
        <f t="shared" si="88"/>
        <v>1.1655261284982144E-2</v>
      </c>
      <c r="F1916">
        <f t="shared" si="89"/>
        <v>-9.7502920650847675E-5</v>
      </c>
    </row>
    <row r="1917" spans="1:6" x14ac:dyDescent="0.25">
      <c r="A1917">
        <v>790015</v>
      </c>
      <c r="B1917">
        <v>60</v>
      </c>
      <c r="C1917">
        <v>0.84182204474977862</v>
      </c>
      <c r="D1917">
        <f t="shared" si="87"/>
        <v>1.6381779391413514E-4</v>
      </c>
      <c r="E1917">
        <f t="shared" si="88"/>
        <v>9.8290676348481085E-3</v>
      </c>
      <c r="F1917">
        <f t="shared" si="89"/>
        <v>1.3790543023919509E-4</v>
      </c>
    </row>
    <row r="1918" spans="1:6" x14ac:dyDescent="0.25">
      <c r="A1918">
        <v>837896</v>
      </c>
      <c r="B1918">
        <v>72</v>
      </c>
      <c r="C1918">
        <v>0.25023015881728572</v>
      </c>
      <c r="D1918">
        <f t="shared" si="87"/>
        <v>1.7374641525727761E-4</v>
      </c>
      <c r="E1918">
        <f t="shared" si="88"/>
        <v>1.2509741898523987E-2</v>
      </c>
      <c r="F1918">
        <f t="shared" si="89"/>
        <v>4.3476593083762652E-5</v>
      </c>
    </row>
    <row r="1919" spans="1:6" x14ac:dyDescent="0.25">
      <c r="A1919">
        <v>577174</v>
      </c>
      <c r="B1919">
        <v>72</v>
      </c>
      <c r="C1919">
        <v>-0.69954550991253528</v>
      </c>
      <c r="D1919">
        <f t="shared" si="87"/>
        <v>1.1968300777149425E-4</v>
      </c>
      <c r="E1919">
        <f t="shared" si="88"/>
        <v>8.617176559547586E-3</v>
      </c>
      <c r="F1919">
        <f t="shared" si="89"/>
        <v>-8.3723710699375867E-5</v>
      </c>
    </row>
    <row r="1920" spans="1:6" x14ac:dyDescent="0.25">
      <c r="A1920">
        <v>1563135</v>
      </c>
      <c r="B1920">
        <v>84</v>
      </c>
      <c r="C1920">
        <v>1.118477759689168</v>
      </c>
      <c r="D1920">
        <f t="shared" si="87"/>
        <v>3.2413223456513054E-4</v>
      </c>
      <c r="E1920">
        <f t="shared" si="88"/>
        <v>2.7227107703470966E-2</v>
      </c>
      <c r="F1920">
        <f t="shared" si="89"/>
        <v>3.625346955594511E-4</v>
      </c>
    </row>
    <row r="1921" spans="1:6" x14ac:dyDescent="0.25">
      <c r="A1921">
        <v>3559704</v>
      </c>
      <c r="B1921">
        <v>60</v>
      </c>
      <c r="C1921">
        <v>-0.86794165423817227</v>
      </c>
      <c r="D1921">
        <f t="shared" si="87"/>
        <v>7.3814149891751732E-4</v>
      </c>
      <c r="E1921">
        <f t="shared" si="88"/>
        <v>4.4288489935051037E-2</v>
      </c>
      <c r="F1921">
        <f t="shared" si="89"/>
        <v>-6.4066375363231397E-4</v>
      </c>
    </row>
    <row r="1922" spans="1:6" x14ac:dyDescent="0.25">
      <c r="A1922">
        <v>1274834</v>
      </c>
      <c r="B1922">
        <v>72</v>
      </c>
      <c r="C1922">
        <v>-0.14961062351234611</v>
      </c>
      <c r="D1922">
        <f t="shared" si="87"/>
        <v>2.6435003574202078E-4</v>
      </c>
      <c r="E1922">
        <f t="shared" si="88"/>
        <v>1.9033202573425497E-2</v>
      </c>
      <c r="F1922">
        <f t="shared" si="89"/>
        <v>-3.9549573672874711E-5</v>
      </c>
    </row>
    <row r="1923" spans="1:6" x14ac:dyDescent="0.25">
      <c r="A1923">
        <v>963543</v>
      </c>
      <c r="B1923">
        <v>84</v>
      </c>
      <c r="C1923">
        <v>0.16994387989697479</v>
      </c>
      <c r="D1923">
        <f t="shared" ref="D1923:D1986" si="90">A1923/SUM($A$2:$A$5739)</f>
        <v>1.9980062226844744E-4</v>
      </c>
      <c r="E1923">
        <f t="shared" ref="E1923:E1986" si="91">B1923*D1923</f>
        <v>1.6783252270549585E-2</v>
      </c>
      <c r="F1923">
        <f t="shared" ref="F1923:F1986" si="92">C1923*D1923</f>
        <v>3.3954892954129856E-5</v>
      </c>
    </row>
    <row r="1924" spans="1:6" x14ac:dyDescent="0.25">
      <c r="A1924">
        <v>1059656</v>
      </c>
      <c r="B1924">
        <v>84</v>
      </c>
      <c r="C1924">
        <v>-0.110586009707906</v>
      </c>
      <c r="D1924">
        <f t="shared" si="90"/>
        <v>2.1973064844069641E-4</v>
      </c>
      <c r="E1924">
        <f t="shared" si="91"/>
        <v>1.84573744690185E-2</v>
      </c>
      <c r="F1924">
        <f t="shared" si="92"/>
        <v>-2.4299135621587334E-5</v>
      </c>
    </row>
    <row r="1925" spans="1:6" x14ac:dyDescent="0.25">
      <c r="A1925">
        <v>720728</v>
      </c>
      <c r="B1925">
        <v>72</v>
      </c>
      <c r="C1925">
        <v>-0.5308925500389442</v>
      </c>
      <c r="D1925">
        <f t="shared" si="90"/>
        <v>1.4945041672898208E-4</v>
      </c>
      <c r="E1925">
        <f t="shared" si="91"/>
        <v>1.0760430004486709E-2</v>
      </c>
      <c r="F1925">
        <f t="shared" si="92"/>
        <v>-7.9342112841632184E-5</v>
      </c>
    </row>
    <row r="1926" spans="1:6" x14ac:dyDescent="0.25">
      <c r="A1926">
        <v>1188505</v>
      </c>
      <c r="B1926">
        <v>84</v>
      </c>
      <c r="C1926">
        <v>0.60468857480173022</v>
      </c>
      <c r="D1926">
        <f t="shared" si="90"/>
        <v>2.4644882332097387E-4</v>
      </c>
      <c r="E1926">
        <f t="shared" si="91"/>
        <v>2.0701701158961805E-2</v>
      </c>
      <c r="F1926">
        <f t="shared" si="92"/>
        <v>1.4902478773552309E-4</v>
      </c>
    </row>
    <row r="1927" spans="1:6" x14ac:dyDescent="0.25">
      <c r="A1927">
        <v>830042</v>
      </c>
      <c r="B1927">
        <v>84</v>
      </c>
      <c r="C1927">
        <v>0.84182204474977862</v>
      </c>
      <c r="D1927">
        <f t="shared" si="90"/>
        <v>1.7211780699869818E-4</v>
      </c>
      <c r="E1927">
        <f t="shared" si="91"/>
        <v>1.4457895787890647E-2</v>
      </c>
      <c r="F1927">
        <f t="shared" si="92"/>
        <v>1.4489256422549186E-4</v>
      </c>
    </row>
    <row r="1928" spans="1:6" x14ac:dyDescent="0.25">
      <c r="A1928">
        <v>1114665</v>
      </c>
      <c r="B1928">
        <v>84</v>
      </c>
      <c r="C1928">
        <v>0.2094661248883162</v>
      </c>
      <c r="D1928">
        <f t="shared" si="90"/>
        <v>2.3113733442187734E-4</v>
      </c>
      <c r="E1928">
        <f t="shared" si="91"/>
        <v>1.9415536091437695E-2</v>
      </c>
      <c r="F1928">
        <f t="shared" si="92"/>
        <v>4.8415441758365467E-5</v>
      </c>
    </row>
    <row r="1929" spans="1:6" x14ac:dyDescent="0.25">
      <c r="A1929">
        <v>965810</v>
      </c>
      <c r="B1929">
        <v>72</v>
      </c>
      <c r="C1929">
        <v>1.518006449171075E-2</v>
      </c>
      <c r="D1929">
        <f t="shared" si="90"/>
        <v>2.002707082020099E-4</v>
      </c>
      <c r="E1929">
        <f t="shared" si="91"/>
        <v>1.4419490990544712E-2</v>
      </c>
      <c r="F1929">
        <f t="shared" si="92"/>
        <v>3.0401222663070952E-6</v>
      </c>
    </row>
    <row r="1930" spans="1:6" x14ac:dyDescent="0.25">
      <c r="A1930">
        <v>787997</v>
      </c>
      <c r="B1930">
        <v>84</v>
      </c>
      <c r="C1930">
        <v>9.0899389914291959E-2</v>
      </c>
      <c r="D1930">
        <f t="shared" si="90"/>
        <v>1.6339934070993176E-4</v>
      </c>
      <c r="E1930">
        <f t="shared" si="91"/>
        <v>1.3725544619634267E-2</v>
      </c>
      <c r="F1930">
        <f t="shared" si="92"/>
        <v>1.4852900382930326E-5</v>
      </c>
    </row>
    <row r="1931" spans="1:6" x14ac:dyDescent="0.25">
      <c r="A1931">
        <v>366751</v>
      </c>
      <c r="B1931">
        <v>84</v>
      </c>
      <c r="C1931">
        <v>0.52564408481904745</v>
      </c>
      <c r="D1931">
        <f t="shared" si="90"/>
        <v>7.6049618976605475E-5</v>
      </c>
      <c r="E1931">
        <f t="shared" si="91"/>
        <v>6.3881679940348598E-3</v>
      </c>
      <c r="F1931">
        <f t="shared" si="92"/>
        <v>3.9975032367795052E-5</v>
      </c>
    </row>
    <row r="1932" spans="1:6" x14ac:dyDescent="0.25">
      <c r="A1932">
        <v>1724523</v>
      </c>
      <c r="B1932">
        <v>84</v>
      </c>
      <c r="C1932">
        <v>0.2094661248883162</v>
      </c>
      <c r="D1932">
        <f t="shared" si="90"/>
        <v>3.5759770816273876E-4</v>
      </c>
      <c r="E1932">
        <f t="shared" si="91"/>
        <v>3.0038207485670057E-2</v>
      </c>
      <c r="F1932">
        <f t="shared" si="92"/>
        <v>7.4904606197791887E-5</v>
      </c>
    </row>
    <row r="1933" spans="1:6" x14ac:dyDescent="0.25">
      <c r="A1933">
        <v>674722</v>
      </c>
      <c r="B1933">
        <v>60</v>
      </c>
      <c r="C1933">
        <v>0.6442108197930716</v>
      </c>
      <c r="D1933">
        <f t="shared" si="90"/>
        <v>1.399105960587243E-4</v>
      </c>
      <c r="E1933">
        <f t="shared" si="91"/>
        <v>8.394635763523459E-3</v>
      </c>
      <c r="F1933">
        <f t="shared" si="92"/>
        <v>9.0131919784728072E-5</v>
      </c>
    </row>
    <row r="1934" spans="1:6" x14ac:dyDescent="0.25">
      <c r="A1934">
        <v>498972</v>
      </c>
      <c r="B1934">
        <v>84</v>
      </c>
      <c r="C1934">
        <v>0.2094661248883162</v>
      </c>
      <c r="D1934">
        <f t="shared" si="90"/>
        <v>1.0346701298699877E-4</v>
      </c>
      <c r="E1934">
        <f t="shared" si="91"/>
        <v>8.6912290909078958E-3</v>
      </c>
      <c r="F1934">
        <f t="shared" si="92"/>
        <v>2.1672834264155719E-5</v>
      </c>
    </row>
    <row r="1935" spans="1:6" x14ac:dyDescent="0.25">
      <c r="A1935">
        <v>1304076</v>
      </c>
      <c r="B1935">
        <v>60</v>
      </c>
      <c r="C1935">
        <v>0.92086653473246149</v>
      </c>
      <c r="D1935">
        <f t="shared" si="90"/>
        <v>2.7041366735615108E-4</v>
      </c>
      <c r="E1935">
        <f t="shared" si="91"/>
        <v>1.6224820041369065E-2</v>
      </c>
      <c r="F1935">
        <f t="shared" si="92"/>
        <v>2.4901489680255538E-4</v>
      </c>
    </row>
    <row r="1936" spans="1:6" x14ac:dyDescent="0.25">
      <c r="A1936">
        <v>608459</v>
      </c>
      <c r="B1936">
        <v>84</v>
      </c>
      <c r="C1936">
        <v>-0.2648008150077798</v>
      </c>
      <c r="D1936">
        <f t="shared" si="90"/>
        <v>1.2617027659879971E-4</v>
      </c>
      <c r="E1936">
        <f t="shared" si="91"/>
        <v>1.0598303234299175E-2</v>
      </c>
      <c r="F1936">
        <f t="shared" si="92"/>
        <v>-3.3409992073119169E-5</v>
      </c>
    </row>
    <row r="1937" spans="1:6" x14ac:dyDescent="0.25">
      <c r="A1937">
        <v>745026</v>
      </c>
      <c r="B1937">
        <v>72</v>
      </c>
      <c r="C1937">
        <v>0.24898836987965761</v>
      </c>
      <c r="D1937">
        <f t="shared" si="90"/>
        <v>1.5448885872885001E-4</v>
      </c>
      <c r="E1937">
        <f t="shared" si="91"/>
        <v>1.1123197828477201E-2</v>
      </c>
      <c r="F1937">
        <f t="shared" si="92"/>
        <v>3.846592909946508E-5</v>
      </c>
    </row>
    <row r="1938" spans="1:6" x14ac:dyDescent="0.25">
      <c r="A1938">
        <v>917176</v>
      </c>
      <c r="B1938">
        <v>84</v>
      </c>
      <c r="C1938">
        <v>0.88134428974112011</v>
      </c>
      <c r="D1938">
        <f t="shared" si="90"/>
        <v>1.9018594450863693E-4</v>
      </c>
      <c r="E1938">
        <f t="shared" si="91"/>
        <v>1.5975619338725502E-2</v>
      </c>
      <c r="F1938">
        <f t="shared" si="92"/>
        <v>1.676192961817087E-4</v>
      </c>
    </row>
    <row r="1939" spans="1:6" x14ac:dyDescent="0.25">
      <c r="A1939">
        <v>1086598</v>
      </c>
      <c r="B1939">
        <v>72</v>
      </c>
      <c r="C1939">
        <v>0.60468857480173022</v>
      </c>
      <c r="D1939">
        <f t="shared" si="90"/>
        <v>2.2531735122942147E-4</v>
      </c>
      <c r="E1939">
        <f t="shared" si="91"/>
        <v>1.6222849288518346E-2</v>
      </c>
      <c r="F1939">
        <f t="shared" si="92"/>
        <v>1.3624682799301974E-4</v>
      </c>
    </row>
    <row r="1940" spans="1:6" x14ac:dyDescent="0.25">
      <c r="A1940">
        <v>1060531</v>
      </c>
      <c r="B1940">
        <v>84</v>
      </c>
      <c r="C1940">
        <v>-0.54145652994716964</v>
      </c>
      <c r="D1940">
        <f t="shared" si="90"/>
        <v>2.1991208875470926E-4</v>
      </c>
      <c r="E1940">
        <f t="shared" si="91"/>
        <v>1.8472615455395577E-2</v>
      </c>
      <c r="F1940">
        <f t="shared" si="92"/>
        <v>-1.1907283647055886E-4</v>
      </c>
    </row>
    <row r="1941" spans="1:6" x14ac:dyDescent="0.25">
      <c r="A1941">
        <v>627239</v>
      </c>
      <c r="B1941">
        <v>84</v>
      </c>
      <c r="C1941">
        <v>9.0899389914291959E-2</v>
      </c>
      <c r="D1941">
        <f t="shared" si="90"/>
        <v>1.3006450413841281E-4</v>
      </c>
      <c r="E1941">
        <f t="shared" si="91"/>
        <v>1.0925418347626677E-2</v>
      </c>
      <c r="F1941">
        <f t="shared" si="92"/>
        <v>1.1822784075686627E-5</v>
      </c>
    </row>
    <row r="1942" spans="1:6" x14ac:dyDescent="0.25">
      <c r="A1942">
        <v>926757</v>
      </c>
      <c r="B1942">
        <v>84</v>
      </c>
      <c r="C1942">
        <v>1.118477759689168</v>
      </c>
      <c r="D1942">
        <f t="shared" si="90"/>
        <v>1.9217266410698799E-4</v>
      </c>
      <c r="E1942">
        <f t="shared" si="91"/>
        <v>1.6142503784986991E-2</v>
      </c>
      <c r="F1942">
        <f t="shared" si="92"/>
        <v>2.1494085082388292E-4</v>
      </c>
    </row>
    <row r="1943" spans="1:6" x14ac:dyDescent="0.25">
      <c r="A1943">
        <v>1043176</v>
      </c>
      <c r="B1943">
        <v>84</v>
      </c>
      <c r="C1943">
        <v>-0.30432305999912118</v>
      </c>
      <c r="D1943">
        <f t="shared" si="90"/>
        <v>2.1631334972648851E-4</v>
      </c>
      <c r="E1943">
        <f t="shared" si="91"/>
        <v>1.8170321377025036E-2</v>
      </c>
      <c r="F1943">
        <f t="shared" si="92"/>
        <v>-6.582914050742504E-5</v>
      </c>
    </row>
    <row r="1944" spans="1:6" x14ac:dyDescent="0.25">
      <c r="A1944">
        <v>1315920</v>
      </c>
      <c r="B1944">
        <v>84</v>
      </c>
      <c r="C1944">
        <v>-8.3132349891394994E-2</v>
      </c>
      <c r="D1944">
        <f t="shared" si="90"/>
        <v>2.7286964344662911E-4</v>
      </c>
      <c r="E1944">
        <f t="shared" si="91"/>
        <v>2.2921050049516847E-2</v>
      </c>
      <c r="F1944">
        <f t="shared" si="92"/>
        <v>-2.2684294673745367E-5</v>
      </c>
    </row>
    <row r="1945" spans="1:6" x14ac:dyDescent="0.25">
      <c r="A1945">
        <v>839409</v>
      </c>
      <c r="B1945">
        <v>72</v>
      </c>
      <c r="C1945">
        <v>0.26335087227624582</v>
      </c>
      <c r="D1945">
        <f t="shared" si="90"/>
        <v>1.740601514802507E-4</v>
      </c>
      <c r="E1945">
        <f t="shared" si="91"/>
        <v>1.253233090657805E-2</v>
      </c>
      <c r="F1945">
        <f t="shared" si="92"/>
        <v>4.5838892720859499E-5</v>
      </c>
    </row>
    <row r="1946" spans="1:6" x14ac:dyDescent="0.25">
      <c r="A1946">
        <v>817588</v>
      </c>
      <c r="B1946">
        <v>72</v>
      </c>
      <c r="C1946">
        <v>-0.18575632502509701</v>
      </c>
      <c r="D1946">
        <f t="shared" si="90"/>
        <v>1.6953534108930831E-4</v>
      </c>
      <c r="E1946">
        <f t="shared" si="91"/>
        <v>1.2206544558430198E-2</v>
      </c>
      <c r="F1946">
        <f t="shared" si="92"/>
        <v>-3.1492261922626237E-5</v>
      </c>
    </row>
    <row r="1947" spans="1:6" x14ac:dyDescent="0.25">
      <c r="A1947">
        <v>852439</v>
      </c>
      <c r="B1947">
        <v>84</v>
      </c>
      <c r="C1947">
        <v>1.078955514697826</v>
      </c>
      <c r="D1947">
        <f t="shared" si="90"/>
        <v>1.7676205695635075E-4</v>
      </c>
      <c r="E1947">
        <f t="shared" si="91"/>
        <v>1.4848012784333463E-2</v>
      </c>
      <c r="F1947">
        <f t="shared" si="92"/>
        <v>1.9071839614238586E-4</v>
      </c>
    </row>
    <row r="1948" spans="1:6" x14ac:dyDescent="0.25">
      <c r="A1948">
        <v>1324808</v>
      </c>
      <c r="B1948">
        <v>84</v>
      </c>
      <c r="C1948">
        <v>0.2094661248883162</v>
      </c>
      <c r="D1948">
        <f t="shared" si="90"/>
        <v>2.7471266231628199E-4</v>
      </c>
      <c r="E1948">
        <f t="shared" si="91"/>
        <v>2.3075863634567685E-2</v>
      </c>
      <c r="F1948">
        <f t="shared" si="92"/>
        <v>5.7542996833144158E-5</v>
      </c>
    </row>
    <row r="1949" spans="1:6" x14ac:dyDescent="0.25">
      <c r="A1949">
        <v>992718</v>
      </c>
      <c r="B1949">
        <v>84</v>
      </c>
      <c r="C1949">
        <v>0.92086653473246149</v>
      </c>
      <c r="D1949">
        <f t="shared" si="90"/>
        <v>2.058503607385333E-4</v>
      </c>
      <c r="E1949">
        <f t="shared" si="91"/>
        <v>1.7291430302036798E-2</v>
      </c>
      <c r="F1949">
        <f t="shared" si="92"/>
        <v>1.8956070836672031E-4</v>
      </c>
    </row>
    <row r="1950" spans="1:6" x14ac:dyDescent="0.25">
      <c r="A1950">
        <v>1520841</v>
      </c>
      <c r="B1950">
        <v>48</v>
      </c>
      <c r="C1950">
        <v>-1.745989428111578</v>
      </c>
      <c r="D1950">
        <f t="shared" si="90"/>
        <v>3.1536213554700501E-4</v>
      </c>
      <c r="E1950">
        <f t="shared" si="91"/>
        <v>1.513738250625624E-2</v>
      </c>
      <c r="F1950">
        <f t="shared" si="92"/>
        <v>-5.506189546917612E-4</v>
      </c>
    </row>
    <row r="1951" spans="1:6" x14ac:dyDescent="0.25">
      <c r="A1951">
        <v>982995</v>
      </c>
      <c r="B1951">
        <v>84</v>
      </c>
      <c r="C1951">
        <v>0.6442108197930716</v>
      </c>
      <c r="D1951">
        <f t="shared" si="90"/>
        <v>2.0383419596922242E-4</v>
      </c>
      <c r="E1951">
        <f t="shared" si="91"/>
        <v>1.7122072461414683E-2</v>
      </c>
      <c r="F1951">
        <f t="shared" si="92"/>
        <v>1.3131219448719438E-4</v>
      </c>
    </row>
    <row r="1952" spans="1:6" x14ac:dyDescent="0.25">
      <c r="A1952">
        <v>647330</v>
      </c>
      <c r="B1952">
        <v>84</v>
      </c>
      <c r="C1952">
        <v>0.56516632981038883</v>
      </c>
      <c r="D1952">
        <f t="shared" si="90"/>
        <v>1.342305811085069E-4</v>
      </c>
      <c r="E1952">
        <f t="shared" si="91"/>
        <v>1.127536881311458E-2</v>
      </c>
      <c r="F1952">
        <f t="shared" si="92"/>
        <v>7.5862604873410555E-5</v>
      </c>
    </row>
    <row r="1953" spans="1:6" x14ac:dyDescent="0.25">
      <c r="A1953">
        <v>910388</v>
      </c>
      <c r="B1953">
        <v>84</v>
      </c>
      <c r="C1953">
        <v>-0.17862058369191069</v>
      </c>
      <c r="D1953">
        <f t="shared" si="90"/>
        <v>1.8877838239261487E-4</v>
      </c>
      <c r="E1953">
        <f t="shared" si="91"/>
        <v>1.5857384120979649E-2</v>
      </c>
      <c r="F1953">
        <f t="shared" si="92"/>
        <v>-3.3719704851383586E-5</v>
      </c>
    </row>
    <row r="1954" spans="1:6" x14ac:dyDescent="0.25">
      <c r="A1954">
        <v>1449232</v>
      </c>
      <c r="B1954">
        <v>72</v>
      </c>
      <c r="C1954">
        <v>0.92086653473246149</v>
      </c>
      <c r="D1954">
        <f t="shared" si="90"/>
        <v>3.0051326760855156E-4</v>
      </c>
      <c r="E1954">
        <f t="shared" si="91"/>
        <v>2.1636955267815713E-2</v>
      </c>
      <c r="F1954">
        <f t="shared" si="92"/>
        <v>2.7673261138381572E-4</v>
      </c>
    </row>
    <row r="1955" spans="1:6" x14ac:dyDescent="0.25">
      <c r="A1955">
        <v>731921</v>
      </c>
      <c r="B1955">
        <v>84</v>
      </c>
      <c r="C1955">
        <v>0.32803285986234038</v>
      </c>
      <c r="D1955">
        <f t="shared" si="90"/>
        <v>1.5177140122583457E-4</v>
      </c>
      <c r="E1955">
        <f t="shared" si="91"/>
        <v>1.2748797702970105E-2</v>
      </c>
      <c r="F1955">
        <f t="shared" si="92"/>
        <v>4.9786006789425224E-5</v>
      </c>
    </row>
    <row r="1956" spans="1:6" x14ac:dyDescent="0.25">
      <c r="A1956">
        <v>786832</v>
      </c>
      <c r="B1956">
        <v>84</v>
      </c>
      <c r="C1956">
        <v>0.32803285986234038</v>
      </c>
      <c r="D1956">
        <f t="shared" si="90"/>
        <v>1.6315776589184608E-4</v>
      </c>
      <c r="E1956">
        <f t="shared" si="91"/>
        <v>1.3705252334915071E-2</v>
      </c>
      <c r="F1956">
        <f t="shared" si="92"/>
        <v>5.3521108554252479E-5</v>
      </c>
    </row>
    <row r="1957" spans="1:6" x14ac:dyDescent="0.25">
      <c r="A1957">
        <v>827357</v>
      </c>
      <c r="B1957">
        <v>84</v>
      </c>
      <c r="C1957">
        <v>0.2926446416970937</v>
      </c>
      <c r="D1957">
        <f t="shared" si="90"/>
        <v>1.715610444351273E-4</v>
      </c>
      <c r="E1957">
        <f t="shared" si="91"/>
        <v>1.4411127732550693E-2</v>
      </c>
      <c r="F1957">
        <f t="shared" si="92"/>
        <v>5.0206420377896996E-5</v>
      </c>
    </row>
    <row r="1958" spans="1:6" x14ac:dyDescent="0.25">
      <c r="A1958">
        <v>1073041</v>
      </c>
      <c r="B1958">
        <v>84</v>
      </c>
      <c r="C1958">
        <v>-0.89270178741381789</v>
      </c>
      <c r="D1958">
        <f t="shared" si="90"/>
        <v>2.2250616684419596E-4</v>
      </c>
      <c r="E1958">
        <f t="shared" si="91"/>
        <v>1.869051801491246E-2</v>
      </c>
      <c r="F1958">
        <f t="shared" si="92"/>
        <v>-1.9863165285241091E-4</v>
      </c>
    </row>
    <row r="1959" spans="1:6" x14ac:dyDescent="0.25">
      <c r="A1959">
        <v>1797808</v>
      </c>
      <c r="B1959">
        <v>60</v>
      </c>
      <c r="C1959">
        <v>0.13042163490563341</v>
      </c>
      <c r="D1959">
        <f t="shared" si="90"/>
        <v>3.7279411206266142E-4</v>
      </c>
      <c r="E1959">
        <f t="shared" si="91"/>
        <v>2.2367646723759686E-2</v>
      </c>
      <c r="F1959">
        <f t="shared" si="92"/>
        <v>4.8620417578406219E-5</v>
      </c>
    </row>
    <row r="1960" spans="1:6" x14ac:dyDescent="0.25">
      <c r="A1960">
        <v>898609</v>
      </c>
      <c r="B1960">
        <v>84</v>
      </c>
      <c r="C1960">
        <v>0.56516632981038883</v>
      </c>
      <c r="D1960">
        <f t="shared" si="90"/>
        <v>1.863358847254635E-4</v>
      </c>
      <c r="E1960">
        <f t="shared" si="91"/>
        <v>1.5652214316938935E-2</v>
      </c>
      <c r="F1960">
        <f t="shared" si="92"/>
        <v>1.053107680822619E-4</v>
      </c>
    </row>
    <row r="1961" spans="1:6" x14ac:dyDescent="0.25">
      <c r="A1961">
        <v>690443</v>
      </c>
      <c r="B1961">
        <v>84</v>
      </c>
      <c r="C1961">
        <v>0.44659959483636458</v>
      </c>
      <c r="D1961">
        <f t="shared" si="90"/>
        <v>1.4317050826054848E-4</v>
      </c>
      <c r="E1961">
        <f t="shared" si="91"/>
        <v>1.2026322693886073E-2</v>
      </c>
      <c r="F1961">
        <f t="shared" si="92"/>
        <v>6.3939890981677339E-5</v>
      </c>
    </row>
    <row r="1962" spans="1:6" x14ac:dyDescent="0.25">
      <c r="A1962">
        <v>753482</v>
      </c>
      <c r="B1962">
        <v>60</v>
      </c>
      <c r="C1962">
        <v>0.28851061487099899</v>
      </c>
      <c r="D1962">
        <f t="shared" si="90"/>
        <v>1.5624229792347028E-4</v>
      </c>
      <c r="E1962">
        <f t="shared" si="91"/>
        <v>9.3745378754082169E-3</v>
      </c>
      <c r="F1962">
        <f t="shared" si="92"/>
        <v>4.507756144275822E-5</v>
      </c>
    </row>
    <row r="1963" spans="1:6" x14ac:dyDescent="0.25">
      <c r="A1963">
        <v>1129107</v>
      </c>
      <c r="B1963">
        <v>60</v>
      </c>
      <c r="C1963">
        <v>-8.4744067042142171E-2</v>
      </c>
      <c r="D1963">
        <f t="shared" si="90"/>
        <v>2.3413203272470442E-4</v>
      </c>
      <c r="E1963">
        <f t="shared" si="91"/>
        <v>1.4047921963482264E-2</v>
      </c>
      <c r="F1963">
        <f t="shared" si="92"/>
        <v>-1.9841300677935375E-5</v>
      </c>
    </row>
    <row r="1964" spans="1:6" x14ac:dyDescent="0.25">
      <c r="A1964">
        <v>742799</v>
      </c>
      <c r="B1964">
        <v>36</v>
      </c>
      <c r="C1964">
        <v>1.276566739654533</v>
      </c>
      <c r="D1964">
        <f t="shared" si="90"/>
        <v>1.5402706720964241E-4</v>
      </c>
      <c r="E1964">
        <f t="shared" si="91"/>
        <v>5.5449744195471273E-3</v>
      </c>
      <c r="F1964">
        <f t="shared" si="92"/>
        <v>1.9662583100636284E-4</v>
      </c>
    </row>
    <row r="1965" spans="1:6" x14ac:dyDescent="0.25">
      <c r="A1965">
        <v>816565</v>
      </c>
      <c r="B1965">
        <v>84</v>
      </c>
      <c r="C1965">
        <v>0.33798341500605539</v>
      </c>
      <c r="D1965">
        <f t="shared" si="90"/>
        <v>1.6932321144218243E-4</v>
      </c>
      <c r="E1965">
        <f t="shared" si="91"/>
        <v>1.4223149761143323E-2</v>
      </c>
      <c r="F1965">
        <f t="shared" si="92"/>
        <v>5.722843724302121E-5</v>
      </c>
    </row>
    <row r="1966" spans="1:6" x14ac:dyDescent="0.25">
      <c r="A1966">
        <v>1485368</v>
      </c>
      <c r="B1966">
        <v>72</v>
      </c>
      <c r="C1966">
        <v>-0.1462340800337556</v>
      </c>
      <c r="D1966">
        <f t="shared" si="90"/>
        <v>3.0800644153674433E-4</v>
      </c>
      <c r="E1966">
        <f t="shared" si="91"/>
        <v>2.2176463790645591E-2</v>
      </c>
      <c r="F1966">
        <f t="shared" si="92"/>
        <v>-4.5041038622596533E-5</v>
      </c>
    </row>
    <row r="1967" spans="1:6" x14ac:dyDescent="0.25">
      <c r="A1967">
        <v>571261</v>
      </c>
      <c r="B1967">
        <v>48</v>
      </c>
      <c r="C1967">
        <v>-2.4380551604835081</v>
      </c>
      <c r="D1967">
        <f t="shared" si="90"/>
        <v>1.1845688596948506E-4</v>
      </c>
      <c r="E1967">
        <f t="shared" si="91"/>
        <v>5.6859305265352829E-3</v>
      </c>
      <c r="F1967">
        <f t="shared" si="92"/>
        <v>-2.8880442213270952E-4</v>
      </c>
    </row>
    <row r="1968" spans="1:6" x14ac:dyDescent="0.25">
      <c r="A1968">
        <v>368780</v>
      </c>
      <c r="B1968">
        <v>24</v>
      </c>
      <c r="C1968">
        <v>-4.4146365390986242</v>
      </c>
      <c r="D1968">
        <f t="shared" si="90"/>
        <v>7.647035314475643E-5</v>
      </c>
      <c r="E1968">
        <f t="shared" si="91"/>
        <v>1.8352884754741544E-3</v>
      </c>
      <c r="F1968">
        <f t="shared" si="92"/>
        <v>-3.3758881515061714E-4</v>
      </c>
    </row>
    <row r="1969" spans="1:6" x14ac:dyDescent="0.25">
      <c r="A1969">
        <v>340604</v>
      </c>
      <c r="B1969">
        <v>72</v>
      </c>
      <c r="C1969">
        <v>-0.75999952629619083</v>
      </c>
      <c r="D1969">
        <f t="shared" si="90"/>
        <v>7.0627767673183526E-5</v>
      </c>
      <c r="E1969">
        <f t="shared" si="91"/>
        <v>5.0851992724692142E-3</v>
      </c>
      <c r="F1969">
        <f t="shared" si="92"/>
        <v>-5.3677069974976898E-5</v>
      </c>
    </row>
    <row r="1970" spans="1:6" x14ac:dyDescent="0.25">
      <c r="A1970">
        <v>1946448</v>
      </c>
      <c r="B1970">
        <v>72</v>
      </c>
      <c r="C1970">
        <v>1.276566739654533</v>
      </c>
      <c r="D1970">
        <f t="shared" si="90"/>
        <v>4.036161558053714E-4</v>
      </c>
      <c r="E1970">
        <f t="shared" si="91"/>
        <v>2.9060363217986742E-2</v>
      </c>
      <c r="F1970">
        <f t="shared" si="92"/>
        <v>5.1524296008835903E-4</v>
      </c>
    </row>
    <row r="1971" spans="1:6" x14ac:dyDescent="0.25">
      <c r="A1971">
        <v>760157</v>
      </c>
      <c r="B1971">
        <v>60</v>
      </c>
      <c r="C1971">
        <v>-1.13429020481729</v>
      </c>
      <c r="D1971">
        <f t="shared" si="90"/>
        <v>1.5762642831893979E-4</v>
      </c>
      <c r="E1971">
        <f t="shared" si="91"/>
        <v>9.4575856991363869E-3</v>
      </c>
      <c r="F1971">
        <f t="shared" si="92"/>
        <v>-1.7879411366250811E-4</v>
      </c>
    </row>
    <row r="1972" spans="1:6" x14ac:dyDescent="0.25">
      <c r="A1972">
        <v>387880</v>
      </c>
      <c r="B1972">
        <v>84</v>
      </c>
      <c r="C1972">
        <v>-1.08494786761295</v>
      </c>
      <c r="D1972">
        <f t="shared" si="90"/>
        <v>8.0430935999208534E-5</v>
      </c>
      <c r="E1972">
        <f t="shared" si="91"/>
        <v>6.7561986239335165E-3</v>
      </c>
      <c r="F1972">
        <f t="shared" si="92"/>
        <v>-8.7263372502454956E-5</v>
      </c>
    </row>
    <row r="1973" spans="1:6" x14ac:dyDescent="0.25">
      <c r="A1973">
        <v>1675285</v>
      </c>
      <c r="B1973">
        <v>84</v>
      </c>
      <c r="C1973">
        <v>1.395133474628558</v>
      </c>
      <c r="D1973">
        <f t="shared" si="90"/>
        <v>3.4738769881260717E-4</v>
      </c>
      <c r="E1973">
        <f t="shared" si="91"/>
        <v>2.9180566700259002E-2</v>
      </c>
      <c r="F1973">
        <f t="shared" si="92"/>
        <v>4.8465220728765164E-4</v>
      </c>
    </row>
    <row r="1974" spans="1:6" x14ac:dyDescent="0.25">
      <c r="A1974">
        <v>1049109</v>
      </c>
      <c r="B1974">
        <v>84</v>
      </c>
      <c r="C1974">
        <v>-0.89715673486924186</v>
      </c>
      <c r="D1974">
        <f t="shared" si="90"/>
        <v>2.1754361873567514E-4</v>
      </c>
      <c r="E1974">
        <f t="shared" si="91"/>
        <v>1.8273663973796712E-2</v>
      </c>
      <c r="F1974">
        <f t="shared" si="92"/>
        <v>-1.9517072267653753E-4</v>
      </c>
    </row>
    <row r="1975" spans="1:6" x14ac:dyDescent="0.25">
      <c r="A1975">
        <v>655147</v>
      </c>
      <c r="B1975">
        <v>72</v>
      </c>
      <c r="C1975">
        <v>0.24898836987965761</v>
      </c>
      <c r="D1975">
        <f t="shared" si="90"/>
        <v>1.3585151703380809E-4</v>
      </c>
      <c r="E1975">
        <f t="shared" si="91"/>
        <v>9.7813092264341824E-3</v>
      </c>
      <c r="F1975">
        <f t="shared" si="92"/>
        <v>3.3825447771926412E-5</v>
      </c>
    </row>
    <row r="1976" spans="1:6" x14ac:dyDescent="0.25">
      <c r="A1976">
        <v>1020584</v>
      </c>
      <c r="B1976">
        <v>84</v>
      </c>
      <c r="C1976">
        <v>0.92086653473246149</v>
      </c>
      <c r="D1976">
        <f t="shared" si="90"/>
        <v>2.1162866449885595E-4</v>
      </c>
      <c r="E1976">
        <f t="shared" si="91"/>
        <v>1.7776807817903899E-2</v>
      </c>
      <c r="F1976">
        <f t="shared" si="92"/>
        <v>1.9488175492712019E-4</v>
      </c>
    </row>
    <row r="1977" spans="1:6" x14ac:dyDescent="0.25">
      <c r="A1977">
        <v>708329</v>
      </c>
      <c r="B1977">
        <v>84</v>
      </c>
      <c r="C1977">
        <v>0.24898836987965761</v>
      </c>
      <c r="D1977">
        <f t="shared" si="90"/>
        <v>1.4687935563933017E-4</v>
      </c>
      <c r="E1977">
        <f t="shared" si="91"/>
        <v>1.2337865873703734E-2</v>
      </c>
      <c r="F1977">
        <f t="shared" si="92"/>
        <v>3.6571251329611317E-5</v>
      </c>
    </row>
    <row r="1978" spans="1:6" x14ac:dyDescent="0.25">
      <c r="A1978">
        <v>700063</v>
      </c>
      <c r="B1978">
        <v>72</v>
      </c>
      <c r="C1978">
        <v>-0.54145652994716964</v>
      </c>
      <c r="D1978">
        <f t="shared" si="90"/>
        <v>1.4516531491289556E-4</v>
      </c>
      <c r="E1978">
        <f t="shared" si="91"/>
        <v>1.045190267372848E-2</v>
      </c>
      <c r="F1978">
        <f t="shared" si="92"/>
        <v>-7.8600707681424542E-5</v>
      </c>
    </row>
    <row r="1979" spans="1:6" x14ac:dyDescent="0.25">
      <c r="A1979">
        <v>737092</v>
      </c>
      <c r="B1979">
        <v>84</v>
      </c>
      <c r="C1979">
        <v>0.92086653473246149</v>
      </c>
      <c r="D1979">
        <f t="shared" si="90"/>
        <v>1.5284366164156085E-4</v>
      </c>
      <c r="E1979">
        <f t="shared" si="91"/>
        <v>1.2838867577891112E-2</v>
      </c>
      <c r="F1979">
        <f t="shared" si="92"/>
        <v>1.4074861305168499E-4</v>
      </c>
    </row>
    <row r="1980" spans="1:6" x14ac:dyDescent="0.25">
      <c r="A1980">
        <v>627390</v>
      </c>
      <c r="B1980">
        <v>72</v>
      </c>
      <c r="C1980">
        <v>-1.669599647324963</v>
      </c>
      <c r="D1980">
        <f t="shared" si="90"/>
        <v>1.3009581555260247E-4</v>
      </c>
      <c r="E1980">
        <f t="shared" si="91"/>
        <v>9.3668987197873775E-3</v>
      </c>
      <c r="F1980">
        <f t="shared" si="92"/>
        <v>-2.1720792776507852E-4</v>
      </c>
    </row>
    <row r="1981" spans="1:6" x14ac:dyDescent="0.25">
      <c r="A1981">
        <v>1676118</v>
      </c>
      <c r="B1981">
        <v>72</v>
      </c>
      <c r="C1981">
        <v>0.32803285986234038</v>
      </c>
      <c r="D1981">
        <f t="shared" si="90"/>
        <v>3.4756042999154743E-4</v>
      </c>
      <c r="E1981">
        <f t="shared" si="91"/>
        <v>2.5024350959391414E-2</v>
      </c>
      <c r="F1981">
        <f t="shared" si="92"/>
        <v>1.1401124182511204E-4</v>
      </c>
    </row>
    <row r="1982" spans="1:6" x14ac:dyDescent="0.25">
      <c r="A1982">
        <v>1319948</v>
      </c>
      <c r="B1982">
        <v>84</v>
      </c>
      <c r="C1982">
        <v>0.6442108197930716</v>
      </c>
      <c r="D1982">
        <f t="shared" si="90"/>
        <v>2.7370489097216486E-4</v>
      </c>
      <c r="E1982">
        <f t="shared" si="91"/>
        <v>2.2991210841661849E-2</v>
      </c>
      <c r="F1982">
        <f t="shared" si="92"/>
        <v>1.7632365219455161E-4</v>
      </c>
    </row>
    <row r="1983" spans="1:6" x14ac:dyDescent="0.25">
      <c r="A1983">
        <v>1527907</v>
      </c>
      <c r="B1983">
        <v>72</v>
      </c>
      <c r="C1983">
        <v>0.36755510485368181</v>
      </c>
      <c r="D1983">
        <f t="shared" si="90"/>
        <v>3.1682734384279342E-4</v>
      </c>
      <c r="E1983">
        <f t="shared" si="91"/>
        <v>2.2811568756681125E-2</v>
      </c>
      <c r="F1983">
        <f t="shared" si="92"/>
        <v>1.1645150758665144E-4</v>
      </c>
    </row>
    <row r="1984" spans="1:6" x14ac:dyDescent="0.25">
      <c r="A1984">
        <v>551881</v>
      </c>
      <c r="B1984">
        <v>84</v>
      </c>
      <c r="C1984">
        <v>0.48612183982770601</v>
      </c>
      <c r="D1984">
        <f t="shared" si="90"/>
        <v>1.1443824221454885E-4</v>
      </c>
      <c r="E1984">
        <f t="shared" si="91"/>
        <v>9.6128123460221034E-3</v>
      </c>
      <c r="F1984">
        <f t="shared" si="92"/>
        <v>5.5630928851985142E-5</v>
      </c>
    </row>
    <row r="1985" spans="1:6" x14ac:dyDescent="0.25">
      <c r="A1985">
        <v>786285</v>
      </c>
      <c r="B1985">
        <v>84</v>
      </c>
      <c r="C1985">
        <v>0.56516632981038883</v>
      </c>
      <c r="D1985">
        <f t="shared" si="90"/>
        <v>1.6304433977554317E-4</v>
      </c>
      <c r="E1985">
        <f t="shared" si="91"/>
        <v>1.3695724541145626E-2</v>
      </c>
      <c r="F1985">
        <f t="shared" si="92"/>
        <v>9.2147171107301732E-5</v>
      </c>
    </row>
    <row r="1986" spans="1:6" x14ac:dyDescent="0.25">
      <c r="A1986">
        <v>899943</v>
      </c>
      <c r="B1986">
        <v>36</v>
      </c>
      <c r="C1986">
        <v>-1.2528569397913141</v>
      </c>
      <c r="D1986">
        <f t="shared" si="90"/>
        <v>1.8661250344419853E-4</v>
      </c>
      <c r="E1986">
        <f t="shared" si="91"/>
        <v>6.7180501239911469E-3</v>
      </c>
      <c r="F1986">
        <f t="shared" si="92"/>
        <v>-2.3379876999189461E-4</v>
      </c>
    </row>
    <row r="1987" spans="1:6" x14ac:dyDescent="0.25">
      <c r="A1987">
        <v>862120</v>
      </c>
      <c r="B1987">
        <v>84</v>
      </c>
      <c r="C1987">
        <v>0.48705772658910068</v>
      </c>
      <c r="D1987">
        <f t="shared" ref="D1987:D2050" si="93">A1987/SUM($A$2:$A$5739)</f>
        <v>1.7876951259058902E-4</v>
      </c>
      <c r="E1987">
        <f t="shared" ref="E1987:E2050" si="94">B1987*D1987</f>
        <v>1.5016639057609478E-2</v>
      </c>
      <c r="F1987">
        <f t="shared" ref="F1987:F2050" si="95">C1987*D1987</f>
        <v>8.7071072385813903E-5</v>
      </c>
    </row>
    <row r="1988" spans="1:6" x14ac:dyDescent="0.25">
      <c r="A1988">
        <v>344671</v>
      </c>
      <c r="B1988">
        <v>84</v>
      </c>
      <c r="C1988">
        <v>-0.30432305999912118</v>
      </c>
      <c r="D1988">
        <f t="shared" si="93"/>
        <v>7.1471102252715281E-5</v>
      </c>
      <c r="E1988">
        <f t="shared" si="94"/>
        <v>6.0035725892280834E-3</v>
      </c>
      <c r="F1988">
        <f t="shared" si="95"/>
        <v>-2.1750304539056398E-5</v>
      </c>
    </row>
    <row r="1989" spans="1:6" x14ac:dyDescent="0.25">
      <c r="A1989">
        <v>691339</v>
      </c>
      <c r="B1989">
        <v>72</v>
      </c>
      <c r="C1989">
        <v>-2.7485463688281749E-2</v>
      </c>
      <c r="D1989">
        <f t="shared" si="93"/>
        <v>1.4335630314209763E-4</v>
      </c>
      <c r="E1989">
        <f t="shared" si="94"/>
        <v>1.032165382623103E-2</v>
      </c>
      <c r="F1989">
        <f t="shared" si="95"/>
        <v>-3.9402144644984356E-6</v>
      </c>
    </row>
    <row r="1990" spans="1:6" x14ac:dyDescent="0.25">
      <c r="A1990">
        <v>753859</v>
      </c>
      <c r="B1990">
        <v>72</v>
      </c>
      <c r="C1990">
        <v>0.56516632981038883</v>
      </c>
      <c r="D1990">
        <f t="shared" si="93"/>
        <v>1.5632047277876494E-4</v>
      </c>
      <c r="E1990">
        <f t="shared" si="94"/>
        <v>1.1255074040071075E-2</v>
      </c>
      <c r="F1990">
        <f t="shared" si="95"/>
        <v>8.8347067874599373E-5</v>
      </c>
    </row>
    <row r="1991" spans="1:6" x14ac:dyDescent="0.25">
      <c r="A1991">
        <v>985205</v>
      </c>
      <c r="B1991">
        <v>84</v>
      </c>
      <c r="C1991">
        <v>0.2094661248883162</v>
      </c>
      <c r="D1991">
        <f t="shared" si="93"/>
        <v>2.0429246236232918E-4</v>
      </c>
      <c r="E1991">
        <f t="shared" si="94"/>
        <v>1.7160566838435653E-2</v>
      </c>
      <c r="F1991">
        <f t="shared" si="95"/>
        <v>4.2792350434929284E-5</v>
      </c>
    </row>
    <row r="1992" spans="1:6" x14ac:dyDescent="0.25">
      <c r="A1992">
        <v>1197524</v>
      </c>
      <c r="B1992">
        <v>84</v>
      </c>
      <c r="C1992">
        <v>0.68373306478441309</v>
      </c>
      <c r="D1992">
        <f t="shared" si="93"/>
        <v>2.4831900639763898E-4</v>
      </c>
      <c r="E1992">
        <f t="shared" si="94"/>
        <v>2.0858796537401674E-2</v>
      </c>
      <c r="F1992">
        <f t="shared" si="95"/>
        <v>1.6978391528847797E-4</v>
      </c>
    </row>
    <row r="1993" spans="1:6" x14ac:dyDescent="0.25">
      <c r="A1993">
        <v>1099170</v>
      </c>
      <c r="B1993">
        <v>60</v>
      </c>
      <c r="C1993">
        <v>0.6442108197930716</v>
      </c>
      <c r="D1993">
        <f t="shared" si="93"/>
        <v>2.279242856611582E-4</v>
      </c>
      <c r="E1993">
        <f t="shared" si="94"/>
        <v>1.3675457139669491E-2</v>
      </c>
      <c r="F1993">
        <f t="shared" si="95"/>
        <v>1.4683129091652496E-4</v>
      </c>
    </row>
    <row r="1994" spans="1:6" x14ac:dyDescent="0.25">
      <c r="A1994">
        <v>1065935</v>
      </c>
      <c r="B1994">
        <v>60</v>
      </c>
      <c r="C1994">
        <v>0.28851061487099899</v>
      </c>
      <c r="D1994">
        <f t="shared" si="93"/>
        <v>2.2103266413405268E-4</v>
      </c>
      <c r="E1994">
        <f t="shared" si="94"/>
        <v>1.326195984804316E-2</v>
      </c>
      <c r="F1994">
        <f t="shared" si="95"/>
        <v>6.3770269835890551E-5</v>
      </c>
    </row>
    <row r="1995" spans="1:6" x14ac:dyDescent="0.25">
      <c r="A1995">
        <v>2341440</v>
      </c>
      <c r="B1995">
        <v>60</v>
      </c>
      <c r="C1995">
        <v>0.44659959483636458</v>
      </c>
      <c r="D1995">
        <f t="shared" si="93"/>
        <v>4.8552183867687647E-4</v>
      </c>
      <c r="E1995">
        <f t="shared" si="94"/>
        <v>2.9131310320612589E-2</v>
      </c>
      <c r="F1995">
        <f t="shared" si="95"/>
        <v>2.1683385643729978E-4</v>
      </c>
    </row>
    <row r="1996" spans="1:6" x14ac:dyDescent="0.25">
      <c r="A1996">
        <v>1099950</v>
      </c>
      <c r="B1996">
        <v>84</v>
      </c>
      <c r="C1996">
        <v>1.118477759689168</v>
      </c>
      <c r="D1996">
        <f t="shared" si="93"/>
        <v>2.2808602674107825E-4</v>
      </c>
      <c r="E1996">
        <f t="shared" si="94"/>
        <v>1.9159226246250573E-2</v>
      </c>
      <c r="F1996">
        <f t="shared" si="95"/>
        <v>2.5510914820576488E-4</v>
      </c>
    </row>
    <row r="1997" spans="1:6" x14ac:dyDescent="0.25">
      <c r="A1997">
        <v>1657174</v>
      </c>
      <c r="B1997">
        <v>84</v>
      </c>
      <c r="C1997">
        <v>0.13042163490563341</v>
      </c>
      <c r="D1997">
        <f t="shared" si="93"/>
        <v>3.4363219535307933E-4</v>
      </c>
      <c r="E1997">
        <f t="shared" si="94"/>
        <v>2.8865104409658664E-2</v>
      </c>
      <c r="F1997">
        <f t="shared" si="95"/>
        <v>4.4817072724160611E-5</v>
      </c>
    </row>
    <row r="1998" spans="1:6" x14ac:dyDescent="0.25">
      <c r="A1998">
        <v>879391</v>
      </c>
      <c r="B1998">
        <v>48</v>
      </c>
      <c r="C1998">
        <v>-0.1067118350424142</v>
      </c>
      <c r="D1998">
        <f t="shared" si="93"/>
        <v>1.8235083334866453E-4</v>
      </c>
      <c r="E1998">
        <f t="shared" si="94"/>
        <v>8.752840000735897E-3</v>
      </c>
      <c r="F1998">
        <f t="shared" si="95"/>
        <v>-1.9458992048149452E-5</v>
      </c>
    </row>
    <row r="1999" spans="1:6" x14ac:dyDescent="0.25">
      <c r="A1999">
        <v>1055157</v>
      </c>
      <c r="B1999">
        <v>72</v>
      </c>
      <c r="C1999">
        <v>1.316088984645875</v>
      </c>
      <c r="D1999">
        <f t="shared" si="93"/>
        <v>2.1879773418613201E-4</v>
      </c>
      <c r="E1999">
        <f t="shared" si="94"/>
        <v>1.5753436861401505E-2</v>
      </c>
      <c r="F1999">
        <f t="shared" si="95"/>
        <v>2.8795728782784455E-4</v>
      </c>
    </row>
    <row r="2000" spans="1:6" x14ac:dyDescent="0.25">
      <c r="A2000">
        <v>1677181</v>
      </c>
      <c r="B2000">
        <v>72</v>
      </c>
      <c r="C2000">
        <v>9.0899389914291959E-2</v>
      </c>
      <c r="D2000">
        <f t="shared" si="93"/>
        <v>3.4778085405302818E-4</v>
      </c>
      <c r="E2000">
        <f t="shared" si="94"/>
        <v>2.5040221491818029E-2</v>
      </c>
      <c r="F2000">
        <f t="shared" si="95"/>
        <v>3.1613067457291676E-5</v>
      </c>
    </row>
    <row r="2001" spans="1:6" x14ac:dyDescent="0.25">
      <c r="A2001">
        <v>567113</v>
      </c>
      <c r="B2001">
        <v>84</v>
      </c>
      <c r="C2001">
        <v>8.8699739847054149E-2</v>
      </c>
      <c r="D2001">
        <f t="shared" si="93"/>
        <v>1.1759675520088469E-4</v>
      </c>
      <c r="E2001">
        <f t="shared" si="94"/>
        <v>9.8781274368743132E-3</v>
      </c>
      <c r="F2001">
        <f t="shared" si="95"/>
        <v>1.0430801593176183E-5</v>
      </c>
    </row>
    <row r="2002" spans="1:6" x14ac:dyDescent="0.25">
      <c r="A2002">
        <v>1036797</v>
      </c>
      <c r="B2002">
        <v>84</v>
      </c>
      <c r="C2002">
        <v>-0.30432305999912118</v>
      </c>
      <c r="D2002">
        <f t="shared" si="93"/>
        <v>2.1499059799724507E-4</v>
      </c>
      <c r="E2002">
        <f t="shared" si="94"/>
        <v>1.8059210231768586E-2</v>
      </c>
      <c r="F2002">
        <f t="shared" si="95"/>
        <v>-6.5426596653562555E-5</v>
      </c>
    </row>
    <row r="2003" spans="1:6" x14ac:dyDescent="0.25">
      <c r="A2003">
        <v>832326</v>
      </c>
      <c r="B2003">
        <v>36</v>
      </c>
      <c r="C2003">
        <v>-1.7454977713838851</v>
      </c>
      <c r="D2003">
        <f t="shared" si="93"/>
        <v>1.7259141805836146E-4</v>
      </c>
      <c r="E2003">
        <f t="shared" si="94"/>
        <v>6.2132910501010129E-3</v>
      </c>
      <c r="F2003">
        <f t="shared" si="95"/>
        <v>-3.0125793558085436E-4</v>
      </c>
    </row>
    <row r="2004" spans="1:6" x14ac:dyDescent="0.25">
      <c r="A2004">
        <v>1001243</v>
      </c>
      <c r="B2004">
        <v>60</v>
      </c>
      <c r="C2004">
        <v>-0.50193428495582826</v>
      </c>
      <c r="D2004">
        <f t="shared" si="93"/>
        <v>2.0761810779791574E-4</v>
      </c>
      <c r="E2004">
        <f t="shared" si="94"/>
        <v>1.2457086467874945E-2</v>
      </c>
      <c r="F2004">
        <f t="shared" si="95"/>
        <v>-1.042106464814289E-4</v>
      </c>
    </row>
    <row r="2005" spans="1:6" x14ac:dyDescent="0.25">
      <c r="A2005">
        <v>760254</v>
      </c>
      <c r="B2005">
        <v>84</v>
      </c>
      <c r="C2005">
        <v>1.237044494663192</v>
      </c>
      <c r="D2005">
        <f t="shared" si="93"/>
        <v>1.5764654227375035E-4</v>
      </c>
      <c r="E2005">
        <f t="shared" si="94"/>
        <v>1.324230955099503E-2</v>
      </c>
      <c r="F2005">
        <f t="shared" si="95"/>
        <v>1.9501578722243103E-4</v>
      </c>
    </row>
    <row r="2006" spans="1:6" x14ac:dyDescent="0.25">
      <c r="A2006">
        <v>979008</v>
      </c>
      <c r="B2006">
        <v>84</v>
      </c>
      <c r="C2006">
        <v>-0.2095351603798529</v>
      </c>
      <c r="D2006">
        <f t="shared" si="93"/>
        <v>2.0300745021840041E-4</v>
      </c>
      <c r="E2006">
        <f t="shared" si="94"/>
        <v>1.7052625818345633E-2</v>
      </c>
      <c r="F2006">
        <f t="shared" si="95"/>
        <v>-4.2537198639817529E-5</v>
      </c>
    </row>
    <row r="2007" spans="1:6" x14ac:dyDescent="0.25">
      <c r="A2007">
        <v>632309</v>
      </c>
      <c r="B2007">
        <v>72</v>
      </c>
      <c r="C2007">
        <v>-0.54145652994716964</v>
      </c>
      <c r="D2007">
        <f t="shared" si="93"/>
        <v>1.3111582115789305E-4</v>
      </c>
      <c r="E2007">
        <f t="shared" si="94"/>
        <v>9.4403391233682989E-3</v>
      </c>
      <c r="F2007">
        <f t="shared" si="95"/>
        <v>-7.0993517545326449E-5</v>
      </c>
    </row>
    <row r="2008" spans="1:6" x14ac:dyDescent="0.25">
      <c r="A2008">
        <v>601413</v>
      </c>
      <c r="B2008">
        <v>36</v>
      </c>
      <c r="C2008">
        <v>1.185489993161002E-2</v>
      </c>
      <c r="D2008">
        <f t="shared" si="93"/>
        <v>1.2470921551018872E-4</v>
      </c>
      <c r="E2008">
        <f t="shared" si="94"/>
        <v>4.4895317583667936E-3</v>
      </c>
      <c r="F2008">
        <f t="shared" si="95"/>
        <v>1.4784152704228755E-6</v>
      </c>
    </row>
    <row r="2009" spans="1:6" x14ac:dyDescent="0.25">
      <c r="A2009">
        <v>600787</v>
      </c>
      <c r="B2009">
        <v>84</v>
      </c>
      <c r="C2009">
        <v>0.48612183982770601</v>
      </c>
      <c r="D2009">
        <f t="shared" si="93"/>
        <v>1.2457940792553495E-4</v>
      </c>
      <c r="E2009">
        <f t="shared" si="94"/>
        <v>1.0464670265744935E-2</v>
      </c>
      <c r="F2009">
        <f t="shared" si="95"/>
        <v>6.0560770985407349E-5</v>
      </c>
    </row>
    <row r="2010" spans="1:6" x14ac:dyDescent="0.25">
      <c r="A2010">
        <v>623096</v>
      </c>
      <c r="B2010">
        <v>84</v>
      </c>
      <c r="C2010">
        <v>-5.0919032710792497E-2</v>
      </c>
      <c r="D2010">
        <f t="shared" si="93"/>
        <v>1.292054101716068E-4</v>
      </c>
      <c r="E2010">
        <f t="shared" si="94"/>
        <v>1.0853254454414971E-2</v>
      </c>
      <c r="F2010">
        <f t="shared" si="95"/>
        <v>-6.5790145069394077E-6</v>
      </c>
    </row>
    <row r="2011" spans="1:6" x14ac:dyDescent="0.25">
      <c r="A2011">
        <v>1736896</v>
      </c>
      <c r="B2011">
        <v>60</v>
      </c>
      <c r="C2011">
        <v>0.2094661248883162</v>
      </c>
      <c r="D2011">
        <f t="shared" si="93"/>
        <v>3.6016337788306001E-4</v>
      </c>
      <c r="E2011">
        <f t="shared" si="94"/>
        <v>2.16098026729836E-2</v>
      </c>
      <c r="F2011">
        <f t="shared" si="95"/>
        <v>7.5442027091850871E-5</v>
      </c>
    </row>
    <row r="2012" spans="1:6" x14ac:dyDescent="0.25">
      <c r="A2012">
        <v>2185653</v>
      </c>
      <c r="B2012">
        <v>36</v>
      </c>
      <c r="C2012">
        <v>0.4070773498450232</v>
      </c>
      <c r="D2012">
        <f t="shared" si="93"/>
        <v>4.5321779044930942E-4</v>
      </c>
      <c r="E2012">
        <f t="shared" si="94"/>
        <v>1.6315840456175137E-2</v>
      </c>
      <c r="F2012">
        <f t="shared" si="95"/>
        <v>1.8449469703872193E-4</v>
      </c>
    </row>
    <row r="2013" spans="1:6" x14ac:dyDescent="0.25">
      <c r="A2013">
        <v>817839</v>
      </c>
      <c r="B2013">
        <v>84</v>
      </c>
      <c r="C2013">
        <v>0.31652161078616259</v>
      </c>
      <c r="D2013">
        <f t="shared" si="93"/>
        <v>1.6958738853938514E-4</v>
      </c>
      <c r="E2013">
        <f t="shared" si="94"/>
        <v>1.4245340637308352E-2</v>
      </c>
      <c r="F2013">
        <f t="shared" si="95"/>
        <v>5.3678073389504994E-5</v>
      </c>
    </row>
    <row r="2014" spans="1:6" x14ac:dyDescent="0.25">
      <c r="A2014">
        <v>686703</v>
      </c>
      <c r="B2014">
        <v>84</v>
      </c>
      <c r="C2014">
        <v>0.4070773498450232</v>
      </c>
      <c r="D2014">
        <f t="shared" si="93"/>
        <v>1.4239498051836779E-4</v>
      </c>
      <c r="E2014">
        <f t="shared" si="94"/>
        <v>1.1961178363542893E-2</v>
      </c>
      <c r="F2014">
        <f t="shared" si="95"/>
        <v>5.7965771300650862E-5</v>
      </c>
    </row>
    <row r="2015" spans="1:6" x14ac:dyDescent="0.25">
      <c r="A2015">
        <v>1647692</v>
      </c>
      <c r="B2015">
        <v>84</v>
      </c>
      <c r="C2015">
        <v>1.395133474628558</v>
      </c>
      <c r="D2015">
        <f t="shared" si="93"/>
        <v>3.4166600443025658E-4</v>
      </c>
      <c r="E2015">
        <f t="shared" si="94"/>
        <v>2.8699944372141552E-2</v>
      </c>
      <c r="F2015">
        <f t="shared" si="95"/>
        <v>4.7666967992324015E-4</v>
      </c>
    </row>
    <row r="2016" spans="1:6" x14ac:dyDescent="0.25">
      <c r="A2016">
        <v>1802458</v>
      </c>
      <c r="B2016">
        <v>84</v>
      </c>
      <c r="C2016">
        <v>0.56516632981038883</v>
      </c>
      <c r="D2016">
        <f t="shared" si="93"/>
        <v>3.7375833773141545E-4</v>
      </c>
      <c r="E2016">
        <f t="shared" si="94"/>
        <v>3.1395700369438895E-2</v>
      </c>
      <c r="F2016">
        <f t="shared" si="95"/>
        <v>2.1123562797169585E-4</v>
      </c>
    </row>
    <row r="2017" spans="1:6" x14ac:dyDescent="0.25">
      <c r="A2017">
        <v>402575</v>
      </c>
      <c r="B2017">
        <v>48</v>
      </c>
      <c r="C2017">
        <v>-0.34384530499046262</v>
      </c>
      <c r="D2017">
        <f t="shared" si="93"/>
        <v>8.3478096472830202E-5</v>
      </c>
      <c r="E2017">
        <f t="shared" si="94"/>
        <v>4.0069486306958495E-3</v>
      </c>
      <c r="F2017">
        <f t="shared" si="95"/>
        <v>-2.8703551541723564E-5</v>
      </c>
    </row>
    <row r="2018" spans="1:6" x14ac:dyDescent="0.25">
      <c r="A2018">
        <v>601638</v>
      </c>
      <c r="B2018">
        <v>60</v>
      </c>
      <c r="C2018">
        <v>-1.212994013048148</v>
      </c>
      <c r="D2018">
        <f t="shared" si="93"/>
        <v>1.2475587159093489E-4</v>
      </c>
      <c r="E2018">
        <f t="shared" si="94"/>
        <v>7.4853522954560934E-3</v>
      </c>
      <c r="F2018">
        <f t="shared" si="95"/>
        <v>-1.5132812533240756E-4</v>
      </c>
    </row>
    <row r="2019" spans="1:6" x14ac:dyDescent="0.25">
      <c r="A2019">
        <v>810930</v>
      </c>
      <c r="B2019">
        <v>60</v>
      </c>
      <c r="C2019">
        <v>-0.42288979497314538</v>
      </c>
      <c r="D2019">
        <f t="shared" si="93"/>
        <v>1.6815473581993962E-4</v>
      </c>
      <c r="E2019">
        <f t="shared" si="94"/>
        <v>1.0089284149196378E-2</v>
      </c>
      <c r="F2019">
        <f t="shared" si="95"/>
        <v>-7.1110921754657697E-5</v>
      </c>
    </row>
    <row r="2020" spans="1:6" x14ac:dyDescent="0.25">
      <c r="A2020">
        <v>1060272</v>
      </c>
      <c r="B2020">
        <v>24</v>
      </c>
      <c r="C2020">
        <v>-0.81811224488655909</v>
      </c>
      <c r="D2020">
        <f t="shared" si="93"/>
        <v>2.1985838242176146E-4</v>
      </c>
      <c r="E2020">
        <f t="shared" si="94"/>
        <v>5.2766011781222753E-3</v>
      </c>
      <c r="F2020">
        <f t="shared" si="95"/>
        <v>-1.7986883480019487E-4</v>
      </c>
    </row>
    <row r="2021" spans="1:6" x14ac:dyDescent="0.25">
      <c r="A2021">
        <v>823095</v>
      </c>
      <c r="B2021">
        <v>84</v>
      </c>
      <c r="C2021">
        <v>0.56516632981038883</v>
      </c>
      <c r="D2021">
        <f t="shared" si="93"/>
        <v>1.7067727458561552E-4</v>
      </c>
      <c r="E2021">
        <f t="shared" si="94"/>
        <v>1.4336891065191704E-2</v>
      </c>
      <c r="F2021">
        <f t="shared" si="95"/>
        <v>9.6461048859592272E-5</v>
      </c>
    </row>
    <row r="2022" spans="1:6" x14ac:dyDescent="0.25">
      <c r="A2022">
        <v>680208</v>
      </c>
      <c r="B2022">
        <v>72</v>
      </c>
      <c r="C2022">
        <v>0.32803285986234038</v>
      </c>
      <c r="D2022">
        <f t="shared" si="93"/>
        <v>1.4104817498749521E-4</v>
      </c>
      <c r="E2022">
        <f t="shared" si="94"/>
        <v>1.0155468599099654E-2</v>
      </c>
      <c r="F2022">
        <f t="shared" si="95"/>
        <v>4.6268436219511879E-5</v>
      </c>
    </row>
    <row r="2023" spans="1:6" x14ac:dyDescent="0.25">
      <c r="A2023">
        <v>1046358</v>
      </c>
      <c r="B2023">
        <v>84</v>
      </c>
      <c r="C2023">
        <v>1.513700209602582</v>
      </c>
      <c r="D2023">
        <f t="shared" si="93"/>
        <v>2.169731703884187E-4</v>
      </c>
      <c r="E2023">
        <f t="shared" si="94"/>
        <v>1.8225746312627172E-2</v>
      </c>
      <c r="F2023">
        <f t="shared" si="95"/>
        <v>3.2843233349508612E-4</v>
      </c>
    </row>
    <row r="2024" spans="1:6" x14ac:dyDescent="0.25">
      <c r="A2024">
        <v>916893</v>
      </c>
      <c r="B2024">
        <v>84</v>
      </c>
      <c r="C2024">
        <v>0.32790769291245259</v>
      </c>
      <c r="D2024">
        <f t="shared" si="93"/>
        <v>1.901272615270762E-4</v>
      </c>
      <c r="E2024">
        <f t="shared" si="94"/>
        <v>1.5970689968274401E-2</v>
      </c>
      <c r="F2024">
        <f t="shared" si="95"/>
        <v>6.234419168710606E-5</v>
      </c>
    </row>
    <row r="2025" spans="1:6" x14ac:dyDescent="0.25">
      <c r="A2025">
        <v>660071</v>
      </c>
      <c r="B2025">
        <v>84</v>
      </c>
      <c r="C2025">
        <v>-1.186232024320413E-2</v>
      </c>
      <c r="D2025">
        <f t="shared" si="93"/>
        <v>1.3687255944089301E-4</v>
      </c>
      <c r="E2025">
        <f t="shared" si="94"/>
        <v>1.1497294993035014E-2</v>
      </c>
      <c r="F2025">
        <f t="shared" si="95"/>
        <v>-1.6236261325948657E-6</v>
      </c>
    </row>
    <row r="2026" spans="1:6" x14ac:dyDescent="0.25">
      <c r="A2026">
        <v>937199</v>
      </c>
      <c r="B2026">
        <v>84</v>
      </c>
      <c r="C2026">
        <v>-0.1067118350424142</v>
      </c>
      <c r="D2026">
        <f t="shared" si="93"/>
        <v>1.9433792097432774E-4</v>
      </c>
      <c r="E2026">
        <f t="shared" si="94"/>
        <v>1.6324385361843531E-2</v>
      </c>
      <c r="F2026">
        <f t="shared" si="95"/>
        <v>-2.073815616549819E-5</v>
      </c>
    </row>
    <row r="2027" spans="1:6" x14ac:dyDescent="0.25">
      <c r="A2027">
        <v>656305</v>
      </c>
      <c r="B2027">
        <v>84</v>
      </c>
      <c r="C2027">
        <v>1.158000004680509</v>
      </c>
      <c r="D2027">
        <f t="shared" si="93"/>
        <v>1.3609164032938166E-4</v>
      </c>
      <c r="E2027">
        <f t="shared" si="94"/>
        <v>1.143169778766806E-2</v>
      </c>
      <c r="F2027">
        <f t="shared" si="95"/>
        <v>1.5759412013840212E-4</v>
      </c>
    </row>
    <row r="2028" spans="1:6" x14ac:dyDescent="0.25">
      <c r="A2028">
        <v>466890</v>
      </c>
      <c r="B2028">
        <v>60</v>
      </c>
      <c r="C2028">
        <v>-1.5744624896267061</v>
      </c>
      <c r="D2028">
        <f t="shared" si="93"/>
        <v>9.6814477953672461E-5</v>
      </c>
      <c r="E2028">
        <f t="shared" si="94"/>
        <v>5.8088686772203475E-3</v>
      </c>
      <c r="F2028">
        <f t="shared" si="95"/>
        <v>-1.5243076399084899E-4</v>
      </c>
    </row>
    <row r="2029" spans="1:6" x14ac:dyDescent="0.25">
      <c r="A2029">
        <v>1136709</v>
      </c>
      <c r="B2029">
        <v>60</v>
      </c>
      <c r="C2029">
        <v>0.36755510485368181</v>
      </c>
      <c r="D2029">
        <f t="shared" si="93"/>
        <v>2.3570838617284815E-4</v>
      </c>
      <c r="E2029">
        <f t="shared" si="94"/>
        <v>1.4142503170370888E-2</v>
      </c>
      <c r="F2029">
        <f t="shared" si="95"/>
        <v>8.6635820594653331E-5</v>
      </c>
    </row>
    <row r="2030" spans="1:6" x14ac:dyDescent="0.25">
      <c r="A2030">
        <v>1389695</v>
      </c>
      <c r="B2030">
        <v>72</v>
      </c>
      <c r="C2030">
        <v>-0.22527857001643839</v>
      </c>
      <c r="D2030">
        <f t="shared" si="93"/>
        <v>2.8816765392239896E-4</v>
      </c>
      <c r="E2030">
        <f t="shared" si="94"/>
        <v>2.0748071082412726E-2</v>
      </c>
      <c r="F2030">
        <f t="shared" si="95"/>
        <v>-6.4917997000629938E-5</v>
      </c>
    </row>
    <row r="2031" spans="1:6" x14ac:dyDescent="0.25">
      <c r="A2031">
        <v>643253</v>
      </c>
      <c r="B2031">
        <v>72</v>
      </c>
      <c r="C2031">
        <v>0.4070773498450232</v>
      </c>
      <c r="D2031">
        <f t="shared" si="93"/>
        <v>1.3338517292538644E-4</v>
      </c>
      <c r="E2031">
        <f t="shared" si="94"/>
        <v>9.6037324506278235E-3</v>
      </c>
      <c r="F2031">
        <f t="shared" si="95"/>
        <v>5.4298082703086452E-5</v>
      </c>
    </row>
    <row r="2032" spans="1:6" x14ac:dyDescent="0.25">
      <c r="A2032">
        <v>649430</v>
      </c>
      <c r="B2032">
        <v>84</v>
      </c>
      <c r="C2032">
        <v>-0.2648008150077798</v>
      </c>
      <c r="D2032">
        <f t="shared" si="93"/>
        <v>1.3466603786213777E-4</v>
      </c>
      <c r="E2032">
        <f t="shared" si="94"/>
        <v>1.1311947180419573E-2</v>
      </c>
      <c r="F2032">
        <f t="shared" si="95"/>
        <v>-3.5659676579762612E-5</v>
      </c>
    </row>
    <row r="2033" spans="1:6" x14ac:dyDescent="0.25">
      <c r="A2033">
        <v>621521</v>
      </c>
      <c r="B2033">
        <v>84</v>
      </c>
      <c r="C2033">
        <v>1.078955514697826</v>
      </c>
      <c r="D2033">
        <f t="shared" si="93"/>
        <v>1.2887881760638366E-4</v>
      </c>
      <c r="E2033">
        <f t="shared" si="94"/>
        <v>1.0825820678936227E-2</v>
      </c>
      <c r="F2033">
        <f t="shared" si="95"/>
        <v>1.3905451098414291E-4</v>
      </c>
    </row>
    <row r="2034" spans="1:6" x14ac:dyDescent="0.25">
      <c r="A2034">
        <v>893163</v>
      </c>
      <c r="B2034">
        <v>84</v>
      </c>
      <c r="C2034">
        <v>5.1377144922950549E-2</v>
      </c>
      <c r="D2034">
        <f t="shared" si="93"/>
        <v>1.8520660021104746E-4</v>
      </c>
      <c r="E2034">
        <f t="shared" si="94"/>
        <v>1.5557354417727987E-2</v>
      </c>
      <c r="F2034">
        <f t="shared" si="95"/>
        <v>9.5153863397299485E-6</v>
      </c>
    </row>
    <row r="2035" spans="1:6" x14ac:dyDescent="0.25">
      <c r="A2035">
        <v>939160</v>
      </c>
      <c r="B2035">
        <v>84</v>
      </c>
      <c r="C2035">
        <v>0.2094661248883162</v>
      </c>
      <c r="D2035">
        <f t="shared" si="93"/>
        <v>1.9474455463807541E-4</v>
      </c>
      <c r="E2035">
        <f t="shared" si="94"/>
        <v>1.6358542589598336E-2</v>
      </c>
      <c r="F2035">
        <f t="shared" si="95"/>
        <v>4.0792387203138623E-5</v>
      </c>
    </row>
    <row r="2036" spans="1:6" x14ac:dyDescent="0.25">
      <c r="A2036">
        <v>815179</v>
      </c>
      <c r="B2036">
        <v>72</v>
      </c>
      <c r="C2036">
        <v>2.8370060446141761E-2</v>
      </c>
      <c r="D2036">
        <f t="shared" si="93"/>
        <v>1.6903580998478605E-4</v>
      </c>
      <c r="E2036">
        <f t="shared" si="94"/>
        <v>1.2170578318904595E-2</v>
      </c>
      <c r="F2036">
        <f t="shared" si="95"/>
        <v>4.7955561468309133E-6</v>
      </c>
    </row>
    <row r="2037" spans="1:6" x14ac:dyDescent="0.25">
      <c r="A2037">
        <v>1504157</v>
      </c>
      <c r="B2037">
        <v>84</v>
      </c>
      <c r="C2037">
        <v>0.60468857480173022</v>
      </c>
      <c r="D2037">
        <f t="shared" si="93"/>
        <v>3.1190253531958729E-4</v>
      </c>
      <c r="E2037">
        <f t="shared" si="94"/>
        <v>2.6199812966845332E-2</v>
      </c>
      <c r="F2037">
        <f t="shared" si="95"/>
        <v>1.8860389955944757E-4</v>
      </c>
    </row>
    <row r="2038" spans="1:6" x14ac:dyDescent="0.25">
      <c r="A2038">
        <v>932273</v>
      </c>
      <c r="B2038">
        <v>84</v>
      </c>
      <c r="C2038">
        <v>5.1377144922950549E-2</v>
      </c>
      <c r="D2038">
        <f t="shared" si="93"/>
        <v>1.9331646384652506E-4</v>
      </c>
      <c r="E2038">
        <f t="shared" si="94"/>
        <v>1.6238582963108105E-2</v>
      </c>
      <c r="F2038">
        <f t="shared" si="95"/>
        <v>9.9320479790352489E-6</v>
      </c>
    </row>
    <row r="2039" spans="1:6" x14ac:dyDescent="0.25">
      <c r="A2039">
        <v>1213988</v>
      </c>
      <c r="B2039">
        <v>72</v>
      </c>
      <c r="C2039">
        <v>9.0899389914291959E-2</v>
      </c>
      <c r="D2039">
        <f t="shared" si="93"/>
        <v>2.5173298734610489E-4</v>
      </c>
      <c r="E2039">
        <f t="shared" si="94"/>
        <v>1.8124775088919551E-2</v>
      </c>
      <c r="F2039">
        <f t="shared" si="95"/>
        <v>2.2882374971063113E-5</v>
      </c>
    </row>
    <row r="2040" spans="1:6" x14ac:dyDescent="0.25">
      <c r="A2040">
        <v>1081327</v>
      </c>
      <c r="B2040">
        <v>24</v>
      </c>
      <c r="C2040">
        <v>-4.4146365390986242</v>
      </c>
      <c r="D2040">
        <f t="shared" si="93"/>
        <v>2.2422435477780802E-4</v>
      </c>
      <c r="E2040">
        <f t="shared" si="94"/>
        <v>5.3813845146673924E-3</v>
      </c>
      <c r="F2040">
        <f t="shared" si="95"/>
        <v>-9.8986902955792446E-4</v>
      </c>
    </row>
    <row r="2041" spans="1:6" x14ac:dyDescent="0.25">
      <c r="A2041">
        <v>538708</v>
      </c>
      <c r="B2041">
        <v>84</v>
      </c>
      <c r="C2041">
        <v>-0.50193428495582826</v>
      </c>
      <c r="D2041">
        <f t="shared" si="93"/>
        <v>1.1170668420713013E-4</v>
      </c>
      <c r="E2041">
        <f t="shared" si="94"/>
        <v>9.383361473398931E-3</v>
      </c>
      <c r="F2041">
        <f t="shared" si="95"/>
        <v>-5.6069414662292372E-5</v>
      </c>
    </row>
    <row r="2042" spans="1:6" x14ac:dyDescent="0.25">
      <c r="A2042">
        <v>571315</v>
      </c>
      <c r="B2042">
        <v>60</v>
      </c>
      <c r="C2042">
        <v>-1.1214980002586981</v>
      </c>
      <c r="D2042">
        <f t="shared" si="93"/>
        <v>1.1846808342886415E-4</v>
      </c>
      <c r="E2042">
        <f t="shared" si="94"/>
        <v>7.1080850057318491E-3</v>
      </c>
      <c r="F2042">
        <f t="shared" si="95"/>
        <v>-1.3286171865995174E-4</v>
      </c>
    </row>
    <row r="2043" spans="1:6" x14ac:dyDescent="0.25">
      <c r="A2043">
        <v>664004</v>
      </c>
      <c r="B2043">
        <v>72</v>
      </c>
      <c r="C2043">
        <v>1.434655719619899</v>
      </c>
      <c r="D2043">
        <f t="shared" si="93"/>
        <v>1.3768810773233595E-4</v>
      </c>
      <c r="E2043">
        <f t="shared" si="94"/>
        <v>9.9135437567281891E-3</v>
      </c>
      <c r="F2043">
        <f t="shared" si="95"/>
        <v>1.9753503128183662E-4</v>
      </c>
    </row>
    <row r="2044" spans="1:6" x14ac:dyDescent="0.25">
      <c r="A2044">
        <v>1661671</v>
      </c>
      <c r="B2044">
        <v>24</v>
      </c>
      <c r="C2044">
        <v>-0.58097877493851102</v>
      </c>
      <c r="D2044">
        <f t="shared" si="93"/>
        <v>3.44564694886926E-4</v>
      </c>
      <c r="E2044">
        <f t="shared" si="94"/>
        <v>8.2695526772862231E-3</v>
      </c>
      <c r="F2044">
        <f t="shared" si="95"/>
        <v>-2.001847743224681E-4</v>
      </c>
    </row>
    <row r="2045" spans="1:6" x14ac:dyDescent="0.25">
      <c r="A2045">
        <v>648820</v>
      </c>
      <c r="B2045">
        <v>84</v>
      </c>
      <c r="C2045">
        <v>0.29413071763101262</v>
      </c>
      <c r="D2045">
        <f t="shared" si="93"/>
        <v>1.3453954804322596E-4</v>
      </c>
      <c r="E2045">
        <f t="shared" si="94"/>
        <v>1.130132203563098E-2</v>
      </c>
      <c r="F2045">
        <f t="shared" si="95"/>
        <v>3.9572213815706155E-5</v>
      </c>
    </row>
    <row r="2046" spans="1:6" x14ac:dyDescent="0.25">
      <c r="A2046">
        <v>1306496</v>
      </c>
      <c r="B2046">
        <v>84</v>
      </c>
      <c r="C2046">
        <v>0.13042163490563341</v>
      </c>
      <c r="D2046">
        <f t="shared" si="93"/>
        <v>2.7091547942462092E-4</v>
      </c>
      <c r="E2046">
        <f t="shared" si="94"/>
        <v>2.2756900271668157E-2</v>
      </c>
      <c r="F2046">
        <f t="shared" si="95"/>
        <v>3.5333239747802552E-5</v>
      </c>
    </row>
    <row r="2047" spans="1:6" x14ac:dyDescent="0.25">
      <c r="A2047">
        <v>903324</v>
      </c>
      <c r="B2047">
        <v>84</v>
      </c>
      <c r="C2047">
        <v>-0.38336754998180411</v>
      </c>
      <c r="D2047">
        <f t="shared" si="93"/>
        <v>1.8731358881754422E-4</v>
      </c>
      <c r="E2047">
        <f t="shared" si="94"/>
        <v>1.5734341460673713E-2</v>
      </c>
      <c r="F2047">
        <f t="shared" si="95"/>
        <v>-7.1809951623280979E-5</v>
      </c>
    </row>
    <row r="2048" spans="1:6" x14ac:dyDescent="0.25">
      <c r="A2048">
        <v>812401</v>
      </c>
      <c r="B2048">
        <v>84</v>
      </c>
      <c r="C2048">
        <v>0.92086653473246149</v>
      </c>
      <c r="D2048">
        <f t="shared" si="93"/>
        <v>1.684597629078401E-4</v>
      </c>
      <c r="E2048">
        <f t="shared" si="94"/>
        <v>1.4150620084258568E-2</v>
      </c>
      <c r="F2048">
        <f t="shared" si="95"/>
        <v>1.5512895811079476E-4</v>
      </c>
    </row>
    <row r="2049" spans="1:6" x14ac:dyDescent="0.25">
      <c r="A2049">
        <v>528854</v>
      </c>
      <c r="B2049">
        <v>84</v>
      </c>
      <c r="C2049">
        <v>-0.69954550991253528</v>
      </c>
      <c r="D2049">
        <f t="shared" si="93"/>
        <v>1.0966335523080703E-4</v>
      </c>
      <c r="E2049">
        <f t="shared" si="94"/>
        <v>9.211721839387791E-3</v>
      </c>
      <c r="F2049">
        <f t="shared" si="95"/>
        <v>-7.67145077536544E-5</v>
      </c>
    </row>
    <row r="2050" spans="1:6" x14ac:dyDescent="0.25">
      <c r="A2050">
        <v>1096777</v>
      </c>
      <c r="B2050">
        <v>84</v>
      </c>
      <c r="C2050">
        <v>0.2094661248883162</v>
      </c>
      <c r="D2050">
        <f t="shared" si="93"/>
        <v>2.2742807232237791E-4</v>
      </c>
      <c r="E2050">
        <f t="shared" si="94"/>
        <v>1.9103958075079745E-2</v>
      </c>
      <c r="F2050">
        <f t="shared" si="95"/>
        <v>4.7638477000188223E-5</v>
      </c>
    </row>
    <row r="2051" spans="1:6" x14ac:dyDescent="0.25">
      <c r="A2051">
        <v>1109243</v>
      </c>
      <c r="B2051">
        <v>84</v>
      </c>
      <c r="C2051">
        <v>0.99991102471514426</v>
      </c>
      <c r="D2051">
        <f t="shared" ref="D2051:D2114" si="96">A2051/SUM($A$2:$A$5739)</f>
        <v>2.3001302655607423E-4</v>
      </c>
      <c r="E2051">
        <f t="shared" ref="E2051:E2114" si="97">B2051*D2051</f>
        <v>1.9321094230710236E-2</v>
      </c>
      <c r="F2051">
        <f t="shared" ref="F2051:F2114" si="98">C2051*D2051</f>
        <v>2.2999256108151587E-4</v>
      </c>
    </row>
    <row r="2052" spans="1:6" x14ac:dyDescent="0.25">
      <c r="A2052">
        <v>631392</v>
      </c>
      <c r="B2052">
        <v>84</v>
      </c>
      <c r="C2052">
        <v>-0.30432305999912118</v>
      </c>
      <c r="D2052">
        <f t="shared" si="96"/>
        <v>1.3092567170880755E-4</v>
      </c>
      <c r="E2052">
        <f t="shared" si="97"/>
        <v>1.0997756423539834E-2</v>
      </c>
      <c r="F2052">
        <f t="shared" si="98"/>
        <v>-3.9843701046864682E-5</v>
      </c>
    </row>
    <row r="2053" spans="1:6" x14ac:dyDescent="0.25">
      <c r="A2053">
        <v>821572</v>
      </c>
      <c r="B2053">
        <v>72</v>
      </c>
      <c r="C2053">
        <v>5.1377144922950549E-2</v>
      </c>
      <c r="D2053">
        <f t="shared" si="96"/>
        <v>1.7036146475905373E-4</v>
      </c>
      <c r="E2053">
        <f t="shared" si="97"/>
        <v>1.2266025462651868E-2</v>
      </c>
      <c r="F2053">
        <f t="shared" si="98"/>
        <v>8.7526856642120366E-6</v>
      </c>
    </row>
    <row r="2054" spans="1:6" x14ac:dyDescent="0.25">
      <c r="A2054">
        <v>898647</v>
      </c>
      <c r="B2054">
        <v>84</v>
      </c>
      <c r="C2054">
        <v>0.44659959483636458</v>
      </c>
      <c r="D2054">
        <f t="shared" si="96"/>
        <v>1.8634376441910064E-4</v>
      </c>
      <c r="E2054">
        <f t="shared" si="97"/>
        <v>1.5652876211204453E-2</v>
      </c>
      <c r="F2054">
        <f t="shared" si="98"/>
        <v>8.3221049689853315E-5</v>
      </c>
    </row>
    <row r="2055" spans="1:6" x14ac:dyDescent="0.25">
      <c r="A2055">
        <v>473977</v>
      </c>
      <c r="B2055">
        <v>60</v>
      </c>
      <c r="C2055">
        <v>-0.2648008150077798</v>
      </c>
      <c r="D2055">
        <f t="shared" si="96"/>
        <v>9.8284040816997171E-5</v>
      </c>
      <c r="E2055">
        <f t="shared" si="97"/>
        <v>5.8970424490198299E-3</v>
      </c>
      <c r="F2055">
        <f t="shared" si="98"/>
        <v>-2.6025694110598746E-5</v>
      </c>
    </row>
    <row r="2056" spans="1:6" x14ac:dyDescent="0.25">
      <c r="A2056">
        <v>796045</v>
      </c>
      <c r="B2056">
        <v>72</v>
      </c>
      <c r="C2056">
        <v>6.6234589288407053E-3</v>
      </c>
      <c r="D2056">
        <f t="shared" si="96"/>
        <v>1.650681768781323E-4</v>
      </c>
      <c r="E2056">
        <f t="shared" si="97"/>
        <v>1.1884908735225526E-2</v>
      </c>
      <c r="F2056">
        <f t="shared" si="98"/>
        <v>1.0933222900109222E-6</v>
      </c>
    </row>
    <row r="2057" spans="1:6" x14ac:dyDescent="0.25">
      <c r="A2057">
        <v>668976</v>
      </c>
      <c r="B2057">
        <v>72</v>
      </c>
      <c r="C2057">
        <v>0.56516632981038883</v>
      </c>
      <c r="D2057">
        <f t="shared" si="96"/>
        <v>1.3871910343664671E-4</v>
      </c>
      <c r="E2057">
        <f t="shared" si="97"/>
        <v>9.9877754474385627E-3</v>
      </c>
      <c r="F2057">
        <f t="shared" si="98"/>
        <v>7.8399366563877321E-5</v>
      </c>
    </row>
    <row r="2058" spans="1:6" x14ac:dyDescent="0.25">
      <c r="A2058">
        <v>913536</v>
      </c>
      <c r="B2058">
        <v>84</v>
      </c>
      <c r="C2058">
        <v>-0.1067118350424142</v>
      </c>
      <c r="D2058">
        <f t="shared" si="96"/>
        <v>1.8943115280234342E-4</v>
      </c>
      <c r="E2058">
        <f t="shared" si="97"/>
        <v>1.5912216835396849E-2</v>
      </c>
      <c r="F2058">
        <f t="shared" si="98"/>
        <v>-2.0214545929738031E-5</v>
      </c>
    </row>
    <row r="2059" spans="1:6" x14ac:dyDescent="0.25">
      <c r="A2059">
        <v>1005928</v>
      </c>
      <c r="B2059">
        <v>84</v>
      </c>
      <c r="C2059">
        <v>-2.4766965588796909E-2</v>
      </c>
      <c r="D2059">
        <f t="shared" si="96"/>
        <v>2.0858959107923028E-4</v>
      </c>
      <c r="E2059">
        <f t="shared" si="97"/>
        <v>1.7521525650655345E-2</v>
      </c>
      <c r="F2059">
        <f t="shared" si="98"/>
        <v>-5.1661312244405149E-6</v>
      </c>
    </row>
    <row r="2060" spans="1:6" x14ac:dyDescent="0.25">
      <c r="A2060">
        <v>734812</v>
      </c>
      <c r="B2060">
        <v>84</v>
      </c>
      <c r="C2060">
        <v>0.26202960410394049</v>
      </c>
      <c r="D2060">
        <f t="shared" si="96"/>
        <v>1.5237088002333305E-4</v>
      </c>
      <c r="E2060">
        <f t="shared" si="97"/>
        <v>1.2799153921959976E-2</v>
      </c>
      <c r="F2060">
        <f t="shared" si="98"/>
        <v>3.9925681369482972E-5</v>
      </c>
    </row>
    <row r="2061" spans="1:6" x14ac:dyDescent="0.25">
      <c r="A2061">
        <v>1312677</v>
      </c>
      <c r="B2061">
        <v>72</v>
      </c>
      <c r="C2061">
        <v>0.84182204474977862</v>
      </c>
      <c r="D2061">
        <f t="shared" si="96"/>
        <v>2.7219717380280771E-4</v>
      </c>
      <c r="E2061">
        <f t="shared" si="97"/>
        <v>1.9598196513802155E-2</v>
      </c>
      <c r="F2061">
        <f t="shared" si="98"/>
        <v>2.2914158142579047E-4</v>
      </c>
    </row>
    <row r="2062" spans="1:6" x14ac:dyDescent="0.25">
      <c r="A2062">
        <v>583148</v>
      </c>
      <c r="B2062">
        <v>84</v>
      </c>
      <c r="C2062">
        <v>1.237044494663192</v>
      </c>
      <c r="D2062">
        <f t="shared" si="96"/>
        <v>1.2092177855539461E-4</v>
      </c>
      <c r="E2062">
        <f t="shared" si="97"/>
        <v>1.0157429398653148E-2</v>
      </c>
      <c r="F2062">
        <f t="shared" si="98"/>
        <v>1.4958562044683254E-4</v>
      </c>
    </row>
    <row r="2063" spans="1:6" x14ac:dyDescent="0.25">
      <c r="A2063">
        <v>864734</v>
      </c>
      <c r="B2063">
        <v>84</v>
      </c>
      <c r="C2063">
        <v>0.52564408481904745</v>
      </c>
      <c r="D2063">
        <f t="shared" si="96"/>
        <v>1.7931155256868E-4</v>
      </c>
      <c r="E2063">
        <f t="shared" si="97"/>
        <v>1.506217041576912E-2</v>
      </c>
      <c r="F2063">
        <f t="shared" si="98"/>
        <v>9.425405694744632E-5</v>
      </c>
    </row>
    <row r="2064" spans="1:6" x14ac:dyDescent="0.25">
      <c r="A2064">
        <v>1049792</v>
      </c>
      <c r="B2064">
        <v>84</v>
      </c>
      <c r="C2064">
        <v>-0.20881096796306109</v>
      </c>
      <c r="D2064">
        <f t="shared" si="96"/>
        <v>2.176852458607846E-4</v>
      </c>
      <c r="E2064">
        <f t="shared" si="97"/>
        <v>1.8285560652305907E-2</v>
      </c>
      <c r="F2064">
        <f t="shared" si="98"/>
        <v>-4.5455066899467368E-5</v>
      </c>
    </row>
    <row r="2065" spans="1:6" x14ac:dyDescent="0.25">
      <c r="A2065">
        <v>1121008</v>
      </c>
      <c r="B2065">
        <v>84</v>
      </c>
      <c r="C2065">
        <v>5.1377144922950549E-2</v>
      </c>
      <c r="D2065">
        <f t="shared" si="96"/>
        <v>2.3245262117820142E-4</v>
      </c>
      <c r="E2065">
        <f t="shared" si="97"/>
        <v>1.9526020178968921E-2</v>
      </c>
      <c r="F2065">
        <f t="shared" si="98"/>
        <v>1.1942752005992178E-5</v>
      </c>
    </row>
    <row r="2066" spans="1:6" x14ac:dyDescent="0.25">
      <c r="A2066">
        <v>860234</v>
      </c>
      <c r="B2066">
        <v>84</v>
      </c>
      <c r="C2066">
        <v>-0.69954550991253528</v>
      </c>
      <c r="D2066">
        <f t="shared" si="96"/>
        <v>1.7837843095375671E-4</v>
      </c>
      <c r="E2066">
        <f t="shared" si="97"/>
        <v>1.4983788200115564E-2</v>
      </c>
      <c r="F2066">
        <f t="shared" si="98"/>
        <v>-1.2478383043894371E-4</v>
      </c>
    </row>
    <row r="2067" spans="1:6" x14ac:dyDescent="0.25">
      <c r="A2067">
        <v>737354</v>
      </c>
      <c r="B2067">
        <v>84</v>
      </c>
      <c r="C2067">
        <v>-0.1084621567063461</v>
      </c>
      <c r="D2067">
        <f t="shared" si="96"/>
        <v>1.5289799005558527E-4</v>
      </c>
      <c r="E2067">
        <f t="shared" si="97"/>
        <v>1.2843431164669163E-2</v>
      </c>
      <c r="F2067">
        <f t="shared" si="98"/>
        <v>-1.6583645757494238E-5</v>
      </c>
    </row>
    <row r="2068" spans="1:6" x14ac:dyDescent="0.25">
      <c r="A2068">
        <v>905608</v>
      </c>
      <c r="B2068">
        <v>84</v>
      </c>
      <c r="C2068">
        <v>-0.34384530499046262</v>
      </c>
      <c r="D2068">
        <f t="shared" si="96"/>
        <v>1.877871998772075E-4</v>
      </c>
      <c r="E2068">
        <f t="shared" si="97"/>
        <v>1.5774124789685429E-2</v>
      </c>
      <c r="F2068">
        <f t="shared" si="98"/>
        <v>-6.4569747015083375E-5</v>
      </c>
    </row>
    <row r="2069" spans="1:6" x14ac:dyDescent="0.25">
      <c r="A2069">
        <v>464364</v>
      </c>
      <c r="B2069">
        <v>84</v>
      </c>
      <c r="C2069">
        <v>-0.73906775490387622</v>
      </c>
      <c r="D2069">
        <f t="shared" si="96"/>
        <v>9.6290685687162202E-5</v>
      </c>
      <c r="E2069">
        <f t="shared" si="97"/>
        <v>8.0884175977216245E-3</v>
      </c>
      <c r="F2069">
        <f t="shared" si="98"/>
        <v>-7.1165340888965778E-5</v>
      </c>
    </row>
    <row r="2070" spans="1:6" x14ac:dyDescent="0.25">
      <c r="A2070">
        <v>1511052</v>
      </c>
      <c r="B2070">
        <v>84</v>
      </c>
      <c r="C2070">
        <v>0.60468857480173022</v>
      </c>
      <c r="D2070">
        <f t="shared" si="96"/>
        <v>3.1333228499400863E-4</v>
      </c>
      <c r="E2070">
        <f t="shared" si="97"/>
        <v>2.6319911939496725E-2</v>
      </c>
      <c r="F2070">
        <f t="shared" si="98"/>
        <v>1.8946845285239665E-4</v>
      </c>
    </row>
    <row r="2071" spans="1:6" x14ac:dyDescent="0.25">
      <c r="A2071">
        <v>829141</v>
      </c>
      <c r="B2071">
        <v>84</v>
      </c>
      <c r="C2071">
        <v>0.92086653473246149</v>
      </c>
      <c r="D2071">
        <f t="shared" si="96"/>
        <v>1.7193097531535467E-4</v>
      </c>
      <c r="E2071">
        <f t="shared" si="97"/>
        <v>1.4442201926489793E-2</v>
      </c>
      <c r="F2071">
        <f t="shared" si="98"/>
        <v>1.5832548145182303E-4</v>
      </c>
    </row>
    <row r="2072" spans="1:6" x14ac:dyDescent="0.25">
      <c r="A2072">
        <v>1135649</v>
      </c>
      <c r="B2072">
        <v>48</v>
      </c>
      <c r="C2072">
        <v>1.158000004680509</v>
      </c>
      <c r="D2072">
        <f t="shared" si="96"/>
        <v>2.3548858419244399E-4</v>
      </c>
      <c r="E2072">
        <f t="shared" si="97"/>
        <v>1.1303452041237311E-2</v>
      </c>
      <c r="F2072">
        <f t="shared" si="98"/>
        <v>2.726957815970566E-4</v>
      </c>
    </row>
    <row r="2073" spans="1:6" x14ac:dyDescent="0.25">
      <c r="A2073">
        <v>801961</v>
      </c>
      <c r="B2073">
        <v>60</v>
      </c>
      <c r="C2073">
        <v>0.28851061487099899</v>
      </c>
      <c r="D2073">
        <f t="shared" si="96"/>
        <v>1.662949207612181E-4</v>
      </c>
      <c r="E2073">
        <f t="shared" si="97"/>
        <v>9.977695245673086E-3</v>
      </c>
      <c r="F2073">
        <f t="shared" si="98"/>
        <v>4.7977849838743091E-5</v>
      </c>
    </row>
    <row r="2074" spans="1:6" x14ac:dyDescent="0.25">
      <c r="A2074">
        <v>915178</v>
      </c>
      <c r="B2074">
        <v>84</v>
      </c>
      <c r="C2074">
        <v>-0.1067118350424142</v>
      </c>
      <c r="D2074">
        <f t="shared" si="96"/>
        <v>1.89771638511611E-4</v>
      </c>
      <c r="E2074">
        <f t="shared" si="97"/>
        <v>1.5940817634975325E-2</v>
      </c>
      <c r="F2074">
        <f t="shared" si="98"/>
        <v>-2.0250879784579692E-5</v>
      </c>
    </row>
    <row r="2075" spans="1:6" x14ac:dyDescent="0.25">
      <c r="A2075">
        <v>595064</v>
      </c>
      <c r="B2075">
        <v>60</v>
      </c>
      <c r="C2075">
        <v>-0.1616457794681298</v>
      </c>
      <c r="D2075">
        <f t="shared" si="96"/>
        <v>1.2339268459171142E-4</v>
      </c>
      <c r="E2075">
        <f t="shared" si="97"/>
        <v>7.4035610755026852E-3</v>
      </c>
      <c r="F2075">
        <f t="shared" si="98"/>
        <v>-1.9945906681492282E-5</v>
      </c>
    </row>
    <row r="2076" spans="1:6" x14ac:dyDescent="0.25">
      <c r="A2076">
        <v>920344</v>
      </c>
      <c r="B2076">
        <v>72</v>
      </c>
      <c r="C2076">
        <v>0.52564408481904745</v>
      </c>
      <c r="D2076">
        <f t="shared" si="96"/>
        <v>1.908428621255429E-4</v>
      </c>
      <c r="E2076">
        <f t="shared" si="97"/>
        <v>1.3740686073039089E-2</v>
      </c>
      <c r="F2076">
        <f t="shared" si="98"/>
        <v>1.0031542160622865E-4</v>
      </c>
    </row>
    <row r="2077" spans="1:6" x14ac:dyDescent="0.25">
      <c r="A2077">
        <v>789440</v>
      </c>
      <c r="B2077">
        <v>72</v>
      </c>
      <c r="C2077">
        <v>0.14957028117067331</v>
      </c>
      <c r="D2077">
        <f t="shared" si="96"/>
        <v>1.6369856170778382E-4</v>
      </c>
      <c r="E2077">
        <f t="shared" si="97"/>
        <v>1.1786296442960436E-2</v>
      </c>
      <c r="F2077">
        <f t="shared" si="98"/>
        <v>2.448443990186804E-5</v>
      </c>
    </row>
    <row r="2078" spans="1:6" x14ac:dyDescent="0.25">
      <c r="A2078">
        <v>1323469</v>
      </c>
      <c r="B2078">
        <v>84</v>
      </c>
      <c r="C2078">
        <v>-0.38336754998180411</v>
      </c>
      <c r="D2078">
        <f t="shared" si="96"/>
        <v>2.7443500679575261E-4</v>
      </c>
      <c r="E2078">
        <f t="shared" si="97"/>
        <v>2.305254057084322E-2</v>
      </c>
      <c r="F2078">
        <f t="shared" si="98"/>
        <v>-1.0520947618452744E-4</v>
      </c>
    </row>
    <row r="2079" spans="1:6" x14ac:dyDescent="0.25">
      <c r="A2079">
        <v>682937</v>
      </c>
      <c r="B2079">
        <v>84</v>
      </c>
      <c r="C2079">
        <v>0.76277755476709586</v>
      </c>
      <c r="D2079">
        <f t="shared" si="96"/>
        <v>1.4161406140685646E-4</v>
      </c>
      <c r="E2079">
        <f t="shared" si="97"/>
        <v>1.1895581158175943E-2</v>
      </c>
      <c r="F2079">
        <f t="shared" si="98"/>
        <v>1.0802002748055933E-4</v>
      </c>
    </row>
    <row r="2080" spans="1:6" x14ac:dyDescent="0.25">
      <c r="A2080">
        <v>639263</v>
      </c>
      <c r="B2080">
        <v>84</v>
      </c>
      <c r="C2080">
        <v>0.2094661248883162</v>
      </c>
      <c r="D2080">
        <f t="shared" si="96"/>
        <v>1.3255780509348781E-4</v>
      </c>
      <c r="E2080">
        <f t="shared" si="97"/>
        <v>1.1134855627852975E-2</v>
      </c>
      <c r="F2080">
        <f t="shared" si="98"/>
        <v>2.7766369756633594E-5</v>
      </c>
    </row>
    <row r="2081" spans="1:6" x14ac:dyDescent="0.25">
      <c r="A2081">
        <v>945145</v>
      </c>
      <c r="B2081">
        <v>84</v>
      </c>
      <c r="C2081">
        <v>0.48612183982770601</v>
      </c>
      <c r="D2081">
        <f t="shared" si="96"/>
        <v>1.9598560638592335E-4</v>
      </c>
      <c r="E2081">
        <f t="shared" si="97"/>
        <v>1.6462790936417563E-2</v>
      </c>
      <c r="F2081">
        <f t="shared" si="98"/>
        <v>9.5272883556073675E-5</v>
      </c>
    </row>
    <row r="2082" spans="1:6" x14ac:dyDescent="0.25">
      <c r="A2082">
        <v>1137403</v>
      </c>
      <c r="B2082">
        <v>36</v>
      </c>
      <c r="C2082">
        <v>-1.9109400461998609</v>
      </c>
      <c r="D2082">
        <f t="shared" si="96"/>
        <v>2.358522942619052E-4</v>
      </c>
      <c r="E2082">
        <f t="shared" si="97"/>
        <v>8.4906825934285869E-3</v>
      </c>
      <c r="F2082">
        <f t="shared" si="98"/>
        <v>-4.5069959409318832E-4</v>
      </c>
    </row>
    <row r="2083" spans="1:6" x14ac:dyDescent="0.25">
      <c r="A2083">
        <v>871612</v>
      </c>
      <c r="B2083">
        <v>72</v>
      </c>
      <c r="C2083">
        <v>-0.21644313501515439</v>
      </c>
      <c r="D2083">
        <f t="shared" si="96"/>
        <v>1.8073777711700048E-4</v>
      </c>
      <c r="E2083">
        <f t="shared" si="97"/>
        <v>1.3013119952424036E-2</v>
      </c>
      <c r="F2083">
        <f t="shared" si="98"/>
        <v>-3.9119451094873819E-5</v>
      </c>
    </row>
    <row r="2084" spans="1:6" x14ac:dyDescent="0.25">
      <c r="A2084">
        <v>828910</v>
      </c>
      <c r="B2084">
        <v>84</v>
      </c>
      <c r="C2084">
        <v>0.2094661248883162</v>
      </c>
      <c r="D2084">
        <f t="shared" si="96"/>
        <v>1.7188307507245526E-4</v>
      </c>
      <c r="E2084">
        <f t="shared" si="97"/>
        <v>1.4438178306086243E-2</v>
      </c>
      <c r="F2084">
        <f t="shared" si="98"/>
        <v>3.6003681669314746E-5</v>
      </c>
    </row>
    <row r="2085" spans="1:6" x14ac:dyDescent="0.25">
      <c r="A2085">
        <v>1034262</v>
      </c>
      <c r="B2085">
        <v>72</v>
      </c>
      <c r="C2085">
        <v>-0.2648008150077798</v>
      </c>
      <c r="D2085">
        <f t="shared" si="96"/>
        <v>2.1446493948750495E-4</v>
      </c>
      <c r="E2085">
        <f t="shared" si="97"/>
        <v>1.5441475643100356E-2</v>
      </c>
      <c r="F2085">
        <f t="shared" si="98"/>
        <v>-5.6790490766885487E-5</v>
      </c>
    </row>
    <row r="2086" spans="1:6" x14ac:dyDescent="0.25">
      <c r="A2086">
        <v>657386</v>
      </c>
      <c r="B2086">
        <v>84</v>
      </c>
      <c r="C2086">
        <v>0.24898836987965761</v>
      </c>
      <c r="D2086">
        <f t="shared" si="96"/>
        <v>1.3631579687732213E-4</v>
      </c>
      <c r="E2086">
        <f t="shared" si="97"/>
        <v>1.145052693769506E-2</v>
      </c>
      <c r="F2086">
        <f t="shared" si="98"/>
        <v>3.394104805333096E-5</v>
      </c>
    </row>
    <row r="2087" spans="1:6" x14ac:dyDescent="0.25">
      <c r="A2087">
        <v>666402</v>
      </c>
      <c r="B2087">
        <v>72</v>
      </c>
      <c r="C2087">
        <v>0.2094661248883162</v>
      </c>
      <c r="D2087">
        <f t="shared" si="96"/>
        <v>1.3818535787291062E-4</v>
      </c>
      <c r="E2087">
        <f t="shared" si="97"/>
        <v>9.9493457668495648E-3</v>
      </c>
      <c r="F2087">
        <f t="shared" si="98"/>
        <v>2.8945151429943764E-5</v>
      </c>
    </row>
    <row r="2088" spans="1:6" x14ac:dyDescent="0.25">
      <c r="A2088">
        <v>1311908</v>
      </c>
      <c r="B2088">
        <v>84</v>
      </c>
      <c r="C2088">
        <v>1.185489993161002E-2</v>
      </c>
      <c r="D2088">
        <f t="shared" si="96"/>
        <v>2.7203771368683531E-4</v>
      </c>
      <c r="E2088">
        <f t="shared" si="97"/>
        <v>2.2851167949694166E-2</v>
      </c>
      <c r="F2088">
        <f t="shared" si="98"/>
        <v>3.2249798733814102E-6</v>
      </c>
    </row>
    <row r="2089" spans="1:6" x14ac:dyDescent="0.25">
      <c r="A2089">
        <v>822991</v>
      </c>
      <c r="B2089">
        <v>84</v>
      </c>
      <c r="C2089">
        <v>0.16994387989697479</v>
      </c>
      <c r="D2089">
        <f t="shared" si="96"/>
        <v>1.7065570910829286E-4</v>
      </c>
      <c r="E2089">
        <f t="shared" si="97"/>
        <v>1.43350795650966E-2</v>
      </c>
      <c r="F2089">
        <f t="shared" si="98"/>
        <v>2.900189333243279E-5</v>
      </c>
    </row>
    <row r="2090" spans="1:6" x14ac:dyDescent="0.25">
      <c r="A2090">
        <v>430794</v>
      </c>
      <c r="B2090">
        <v>60</v>
      </c>
      <c r="C2090">
        <v>0.68373306478441309</v>
      </c>
      <c r="D2090">
        <f t="shared" si="96"/>
        <v>8.9329598439834591E-5</v>
      </c>
      <c r="E2090">
        <f t="shared" si="97"/>
        <v>5.3597759063900756E-3</v>
      </c>
      <c r="F2090">
        <f t="shared" si="98"/>
        <v>6.1077600117229034E-5</v>
      </c>
    </row>
    <row r="2091" spans="1:6" x14ac:dyDescent="0.25">
      <c r="A2091">
        <v>1257448</v>
      </c>
      <c r="B2091">
        <v>72</v>
      </c>
      <c r="C2091">
        <v>0.48612183982770601</v>
      </c>
      <c r="D2091">
        <f t="shared" si="96"/>
        <v>2.6074486854267499E-4</v>
      </c>
      <c r="E2091">
        <f t="shared" si="97"/>
        <v>1.87736305350726E-2</v>
      </c>
      <c r="F2091">
        <f t="shared" si="98"/>
        <v>1.2675377522159851E-4</v>
      </c>
    </row>
    <row r="2092" spans="1:6" x14ac:dyDescent="0.25">
      <c r="A2092">
        <v>1237801</v>
      </c>
      <c r="B2092">
        <v>60</v>
      </c>
      <c r="C2092">
        <v>-0.38336754998180411</v>
      </c>
      <c r="D2092">
        <f t="shared" si="96"/>
        <v>2.5667085957192001E-4</v>
      </c>
      <c r="E2092">
        <f t="shared" si="97"/>
        <v>1.54002515743152E-2</v>
      </c>
      <c r="F2092">
        <f t="shared" si="98"/>
        <v>-9.8399278585810675E-5</v>
      </c>
    </row>
    <row r="2093" spans="1:6" x14ac:dyDescent="0.25">
      <c r="A2093">
        <v>1091475</v>
      </c>
      <c r="B2093">
        <v>84</v>
      </c>
      <c r="C2093">
        <v>-0.81811224488655909</v>
      </c>
      <c r="D2093">
        <f t="shared" si="96"/>
        <v>2.2632864769963942E-4</v>
      </c>
      <c r="E2093">
        <f t="shared" si="97"/>
        <v>1.9011606406769712E-2</v>
      </c>
      <c r="F2093">
        <f t="shared" si="98"/>
        <v>-1.8516223805169118E-4</v>
      </c>
    </row>
    <row r="2094" spans="1:6" x14ac:dyDescent="0.25">
      <c r="A2094">
        <v>1046724</v>
      </c>
      <c r="B2094">
        <v>29</v>
      </c>
      <c r="C2094">
        <v>-4.4146365390986242</v>
      </c>
      <c r="D2094">
        <f t="shared" si="96"/>
        <v>2.1704906427976578E-4</v>
      </c>
      <c r="E2094">
        <f t="shared" si="97"/>
        <v>6.2944228641132081E-3</v>
      </c>
      <c r="F2094">
        <f t="shared" si="98"/>
        <v>-9.5819272994662004E-4</v>
      </c>
    </row>
    <row r="2095" spans="1:6" x14ac:dyDescent="0.25">
      <c r="A2095">
        <v>913414</v>
      </c>
      <c r="B2095">
        <v>72</v>
      </c>
      <c r="C2095">
        <v>-0.2648008150077798</v>
      </c>
      <c r="D2095">
        <f t="shared" si="96"/>
        <v>1.8940585483856107E-4</v>
      </c>
      <c r="E2095">
        <f t="shared" si="97"/>
        <v>1.3637221548376398E-2</v>
      </c>
      <c r="F2095">
        <f t="shared" si="98"/>
        <v>-5.0154824728496204E-5</v>
      </c>
    </row>
    <row r="2096" spans="1:6" x14ac:dyDescent="0.25">
      <c r="A2096">
        <v>1050248</v>
      </c>
      <c r="B2096">
        <v>84</v>
      </c>
      <c r="C2096">
        <v>0.52564408481904745</v>
      </c>
      <c r="D2096">
        <f t="shared" si="96"/>
        <v>2.1777980218443016E-4</v>
      </c>
      <c r="E2096">
        <f t="shared" si="97"/>
        <v>1.8293503383492133E-2</v>
      </c>
      <c r="F2096">
        <f t="shared" si="98"/>
        <v>1.1447466481130798E-4</v>
      </c>
    </row>
    <row r="2097" spans="1:6" x14ac:dyDescent="0.25">
      <c r="A2097">
        <v>262897</v>
      </c>
      <c r="B2097">
        <v>72</v>
      </c>
      <c r="C2097">
        <v>0.16994387989697479</v>
      </c>
      <c r="D2097">
        <f t="shared" si="96"/>
        <v>5.4514416266329606E-5</v>
      </c>
      <c r="E2097">
        <f t="shared" si="97"/>
        <v>3.925037971175732E-3</v>
      </c>
      <c r="F2097">
        <f t="shared" si="98"/>
        <v>9.2643914106188073E-6</v>
      </c>
    </row>
    <row r="2098" spans="1:6" x14ac:dyDescent="0.25">
      <c r="A2098">
        <v>847082</v>
      </c>
      <c r="B2098">
        <v>84</v>
      </c>
      <c r="C2098">
        <v>0.52564408481904745</v>
      </c>
      <c r="D2098">
        <f t="shared" si="96"/>
        <v>1.7565122751387431E-4</v>
      </c>
      <c r="E2098">
        <f t="shared" si="97"/>
        <v>1.4754703111165442E-2</v>
      </c>
      <c r="F2098">
        <f t="shared" si="98"/>
        <v>9.2330028733872749E-5</v>
      </c>
    </row>
    <row r="2099" spans="1:6" x14ac:dyDescent="0.25">
      <c r="A2099">
        <v>1151189</v>
      </c>
      <c r="B2099">
        <v>84</v>
      </c>
      <c r="C2099">
        <v>0.4856126747454827</v>
      </c>
      <c r="D2099">
        <f t="shared" si="96"/>
        <v>2.3871096416931237E-4</v>
      </c>
      <c r="E2099">
        <f t="shared" si="97"/>
        <v>2.005172099022224E-2</v>
      </c>
      <c r="F2099">
        <f t="shared" si="98"/>
        <v>1.1592106980133286E-4</v>
      </c>
    </row>
    <row r="2100" spans="1:6" x14ac:dyDescent="0.25">
      <c r="A2100">
        <v>643684</v>
      </c>
      <c r="B2100">
        <v>60</v>
      </c>
      <c r="C2100">
        <v>1.185489993161002E-2</v>
      </c>
      <c r="D2100">
        <f t="shared" si="96"/>
        <v>1.334745452400602E-4</v>
      </c>
      <c r="E2100">
        <f t="shared" si="97"/>
        <v>8.0084727144036118E-3</v>
      </c>
      <c r="F2100">
        <f t="shared" si="98"/>
        <v>1.5823273772380683E-6</v>
      </c>
    </row>
    <row r="2101" spans="1:6" x14ac:dyDescent="0.25">
      <c r="A2101">
        <v>595589</v>
      </c>
      <c r="B2101">
        <v>60</v>
      </c>
      <c r="C2101">
        <v>1.118477759689168</v>
      </c>
      <c r="D2101">
        <f t="shared" si="96"/>
        <v>1.2350154878011915E-4</v>
      </c>
      <c r="E2101">
        <f t="shared" si="97"/>
        <v>7.4100929268071485E-3</v>
      </c>
      <c r="F2101">
        <f t="shared" si="98"/>
        <v>1.3813373559773016E-4</v>
      </c>
    </row>
    <row r="2102" spans="1:6" x14ac:dyDescent="0.25">
      <c r="A2102">
        <v>425966</v>
      </c>
      <c r="B2102">
        <v>60</v>
      </c>
      <c r="C2102">
        <v>0.72325530977575447</v>
      </c>
      <c r="D2102">
        <f t="shared" si="96"/>
        <v>8.8328462627201357E-5</v>
      </c>
      <c r="E2102">
        <f t="shared" si="97"/>
        <v>5.2997077576320811E-3</v>
      </c>
      <c r="F2102">
        <f t="shared" si="98"/>
        <v>6.3884029599452663E-5</v>
      </c>
    </row>
    <row r="2103" spans="1:6" x14ac:dyDescent="0.25">
      <c r="A2103">
        <v>1053442</v>
      </c>
      <c r="B2103">
        <v>60</v>
      </c>
      <c r="C2103">
        <v>0.68373306478441309</v>
      </c>
      <c r="D2103">
        <f t="shared" si="96"/>
        <v>2.1844211117066681E-4</v>
      </c>
      <c r="E2103">
        <f t="shared" si="97"/>
        <v>1.3106526670240008E-2</v>
      </c>
      <c r="F2103">
        <f t="shared" si="98"/>
        <v>1.493560941486975E-4</v>
      </c>
    </row>
    <row r="2104" spans="1:6" x14ac:dyDescent="0.25">
      <c r="A2104">
        <v>595649</v>
      </c>
      <c r="B2104">
        <v>84</v>
      </c>
      <c r="C2104">
        <v>-0.91856775300432103</v>
      </c>
      <c r="D2104">
        <f t="shared" si="96"/>
        <v>1.2351399040165146E-4</v>
      </c>
      <c r="E2104">
        <f t="shared" si="97"/>
        <v>1.0375175193738723E-2</v>
      </c>
      <c r="F2104">
        <f t="shared" si="98"/>
        <v>-1.1345596862784226E-4</v>
      </c>
    </row>
    <row r="2105" spans="1:6" x14ac:dyDescent="0.25">
      <c r="A2105">
        <v>1404678</v>
      </c>
      <c r="B2105">
        <v>84</v>
      </c>
      <c r="C2105">
        <v>0.92086653473246149</v>
      </c>
      <c r="D2105">
        <f t="shared" si="96"/>
        <v>2.912745341793757E-4</v>
      </c>
      <c r="E2105">
        <f t="shared" si="97"/>
        <v>2.4467060871067561E-2</v>
      </c>
      <c r="F2105">
        <f t="shared" si="98"/>
        <v>2.6822497094557363E-4</v>
      </c>
    </row>
    <row r="2106" spans="1:6" x14ac:dyDescent="0.25">
      <c r="A2106">
        <v>669035</v>
      </c>
      <c r="B2106">
        <v>72</v>
      </c>
      <c r="C2106">
        <v>1.185489993161002E-2</v>
      </c>
      <c r="D2106">
        <f t="shared" si="96"/>
        <v>1.3873133769782016E-4</v>
      </c>
      <c r="E2106">
        <f t="shared" si="97"/>
        <v>9.988656314243052E-3</v>
      </c>
      <c r="F2106">
        <f t="shared" si="98"/>
        <v>1.6446461257860549E-6</v>
      </c>
    </row>
    <row r="2107" spans="1:6" x14ac:dyDescent="0.25">
      <c r="A2107">
        <v>1210753</v>
      </c>
      <c r="B2107">
        <v>84</v>
      </c>
      <c r="C2107">
        <v>0.52564408481904745</v>
      </c>
      <c r="D2107">
        <f t="shared" si="96"/>
        <v>2.5106217658515451E-4</v>
      </c>
      <c r="E2107">
        <f t="shared" si="97"/>
        <v>2.1089222833152978E-2</v>
      </c>
      <c r="F2107">
        <f t="shared" si="98"/>
        <v>1.3196934804378163E-4</v>
      </c>
    </row>
    <row r="2108" spans="1:6" x14ac:dyDescent="0.25">
      <c r="A2108">
        <v>862970</v>
      </c>
      <c r="B2108">
        <v>72</v>
      </c>
      <c r="C2108">
        <v>5.1377144922950549E-2</v>
      </c>
      <c r="D2108">
        <f t="shared" si="96"/>
        <v>1.7894576889563007E-4</v>
      </c>
      <c r="E2108">
        <f t="shared" si="97"/>
        <v>1.2884095360485365E-2</v>
      </c>
      <c r="F2108">
        <f t="shared" si="98"/>
        <v>9.193722701899603E-6</v>
      </c>
    </row>
    <row r="2109" spans="1:6" x14ac:dyDescent="0.25">
      <c r="A2109">
        <v>378335</v>
      </c>
      <c r="B2109">
        <v>60</v>
      </c>
      <c r="C2109">
        <v>-2.7498819814551529</v>
      </c>
      <c r="D2109">
        <f t="shared" si="96"/>
        <v>7.8451681373776843E-5</v>
      </c>
      <c r="E2109">
        <f t="shared" si="97"/>
        <v>4.7071008824266106E-3</v>
      </c>
      <c r="F2109">
        <f t="shared" si="98"/>
        <v>-2.1573286502460978E-4</v>
      </c>
    </row>
    <row r="2110" spans="1:6" x14ac:dyDescent="0.25">
      <c r="A2110">
        <v>587139</v>
      </c>
      <c r="B2110">
        <v>60</v>
      </c>
      <c r="C2110">
        <v>-0.61159586768840313</v>
      </c>
      <c r="D2110">
        <f t="shared" si="96"/>
        <v>1.2174935374765212E-4</v>
      </c>
      <c r="E2110">
        <f t="shared" si="97"/>
        <v>7.3049612248591274E-3</v>
      </c>
      <c r="F2110">
        <f t="shared" si="98"/>
        <v>-7.4461401645797639E-5</v>
      </c>
    </row>
    <row r="2111" spans="1:6" x14ac:dyDescent="0.25">
      <c r="A2111">
        <v>1068938</v>
      </c>
      <c r="B2111">
        <v>84</v>
      </c>
      <c r="C2111">
        <v>-1.017033237042279</v>
      </c>
      <c r="D2111">
        <f t="shared" si="96"/>
        <v>2.2165536729174481E-4</v>
      </c>
      <c r="E2111">
        <f t="shared" si="97"/>
        <v>1.8619050852506563E-2</v>
      </c>
      <c r="F2111">
        <f t="shared" si="98"/>
        <v>-2.2543087570451852E-4</v>
      </c>
    </row>
    <row r="2112" spans="1:6" x14ac:dyDescent="0.25">
      <c r="A2112">
        <v>702058</v>
      </c>
      <c r="B2112">
        <v>72</v>
      </c>
      <c r="C2112">
        <v>1.395133474628558</v>
      </c>
      <c r="D2112">
        <f t="shared" si="96"/>
        <v>1.4557899882884488E-4</v>
      </c>
      <c r="E2112">
        <f t="shared" si="97"/>
        <v>1.0481687915676831E-2</v>
      </c>
      <c r="F2112">
        <f t="shared" si="98"/>
        <v>2.0310213446903311E-4</v>
      </c>
    </row>
    <row r="2113" spans="1:6" x14ac:dyDescent="0.25">
      <c r="A2113">
        <v>3089677</v>
      </c>
      <c r="B2113">
        <v>72</v>
      </c>
      <c r="C2113">
        <v>-0.18575632502509701</v>
      </c>
      <c r="D2113">
        <f t="shared" si="96"/>
        <v>6.406765315180639E-4</v>
      </c>
      <c r="E2113">
        <f t="shared" si="97"/>
        <v>4.6128710269300599E-2</v>
      </c>
      <c r="F2113">
        <f t="shared" si="98"/>
        <v>-1.1900971802462129E-4</v>
      </c>
    </row>
    <row r="2114" spans="1:6" x14ac:dyDescent="0.25">
      <c r="A2114">
        <v>951055</v>
      </c>
      <c r="B2114">
        <v>84</v>
      </c>
      <c r="C2114">
        <v>5.4761829984009823E-2</v>
      </c>
      <c r="D2114">
        <f t="shared" si="96"/>
        <v>1.9721110610685592E-4</v>
      </c>
      <c r="E2114">
        <f t="shared" si="97"/>
        <v>1.6565732912975896E-2</v>
      </c>
      <c r="F2114">
        <f t="shared" si="98"/>
        <v>1.0799641063582165E-5</v>
      </c>
    </row>
    <row r="2115" spans="1:6" x14ac:dyDescent="0.25">
      <c r="A2115">
        <v>923392</v>
      </c>
      <c r="B2115">
        <v>60</v>
      </c>
      <c r="C2115">
        <v>-0.6600232649211939</v>
      </c>
      <c r="D2115">
        <f t="shared" ref="D2115:D2178" si="99">A2115/SUM($A$2:$A$5739)</f>
        <v>1.9147489649938427E-4</v>
      </c>
      <c r="E2115">
        <f t="shared" ref="E2115:E2178" si="100">B2115*D2115</f>
        <v>1.1488493789963056E-2</v>
      </c>
      <c r="F2115">
        <f t="shared" ref="F2115:F2178" si="101">C2115*D2115</f>
        <v>-1.2637788633797128E-4</v>
      </c>
    </row>
    <row r="2116" spans="1:6" x14ac:dyDescent="0.25">
      <c r="A2116">
        <v>1041817</v>
      </c>
      <c r="B2116">
        <v>84</v>
      </c>
      <c r="C2116">
        <v>1.4741779646112401</v>
      </c>
      <c r="D2116">
        <f t="shared" si="99"/>
        <v>2.1603154699878168E-4</v>
      </c>
      <c r="E2116">
        <f t="shared" si="100"/>
        <v>1.814664994789766E-2</v>
      </c>
      <c r="F2116">
        <f t="shared" si="101"/>
        <v>3.1846894624648143E-4</v>
      </c>
    </row>
    <row r="2117" spans="1:6" x14ac:dyDescent="0.25">
      <c r="A2117">
        <v>1579570</v>
      </c>
      <c r="B2117">
        <v>84</v>
      </c>
      <c r="C2117">
        <v>-6.7189590051072792E-2</v>
      </c>
      <c r="D2117">
        <f t="shared" si="99"/>
        <v>3.2754020206318923E-4</v>
      </c>
      <c r="E2117">
        <f t="shared" si="100"/>
        <v>2.7513376973307895E-2</v>
      </c>
      <c r="F2117">
        <f t="shared" si="101"/>
        <v>-2.200729190187123E-5</v>
      </c>
    </row>
    <row r="2118" spans="1:6" x14ac:dyDescent="0.25">
      <c r="A2118">
        <v>1323703</v>
      </c>
      <c r="B2118">
        <v>72</v>
      </c>
      <c r="C2118">
        <v>-1.2427876598236449</v>
      </c>
      <c r="D2118">
        <f t="shared" si="99"/>
        <v>2.7448352911972862E-4</v>
      </c>
      <c r="E2118">
        <f t="shared" si="100"/>
        <v>1.9762814096620462E-2</v>
      </c>
      <c r="F2118">
        <f t="shared" si="101"/>
        <v>-3.4112474281484283E-4</v>
      </c>
    </row>
    <row r="2119" spans="1:6" x14ac:dyDescent="0.25">
      <c r="A2119">
        <v>992796</v>
      </c>
      <c r="B2119">
        <v>84</v>
      </c>
      <c r="C2119">
        <v>0.48612183982770601</v>
      </c>
      <c r="D2119">
        <f t="shared" si="99"/>
        <v>2.058665348465253E-4</v>
      </c>
      <c r="E2119">
        <f t="shared" si="100"/>
        <v>1.7292788927108126E-2</v>
      </c>
      <c r="F2119">
        <f t="shared" si="101"/>
        <v>1.0007621867854743E-4</v>
      </c>
    </row>
    <row r="2120" spans="1:6" x14ac:dyDescent="0.25">
      <c r="A2120">
        <v>709741</v>
      </c>
      <c r="B2120">
        <v>60</v>
      </c>
      <c r="C2120">
        <v>5.1377144922950549E-2</v>
      </c>
      <c r="D2120">
        <f t="shared" si="99"/>
        <v>1.471721484660572E-4</v>
      </c>
      <c r="E2120">
        <f t="shared" si="100"/>
        <v>8.830328907963432E-3</v>
      </c>
      <c r="F2120">
        <f t="shared" si="101"/>
        <v>7.5612848003626155E-6</v>
      </c>
    </row>
    <row r="2121" spans="1:6" x14ac:dyDescent="0.25">
      <c r="A2121">
        <v>1073144</v>
      </c>
      <c r="B2121">
        <v>84</v>
      </c>
      <c r="C2121">
        <v>0.52564408481904745</v>
      </c>
      <c r="D2121">
        <f t="shared" si="99"/>
        <v>2.2252752496115975E-4</v>
      </c>
      <c r="E2121">
        <f t="shared" si="100"/>
        <v>1.8692312096737419E-2</v>
      </c>
      <c r="F2121">
        <f t="shared" si="101"/>
        <v>1.1697027720525655E-4</v>
      </c>
    </row>
    <row r="2122" spans="1:6" x14ac:dyDescent="0.25">
      <c r="A2122">
        <v>899960</v>
      </c>
      <c r="B2122">
        <v>72</v>
      </c>
      <c r="C2122">
        <v>0.96038877972380288</v>
      </c>
      <c r="D2122">
        <f t="shared" si="99"/>
        <v>1.8661602857029936E-4</v>
      </c>
      <c r="E2122">
        <f t="shared" si="100"/>
        <v>1.3436354057061554E-2</v>
      </c>
      <c r="F2122">
        <f t="shared" si="101"/>
        <v>1.7922393995553214E-4</v>
      </c>
    </row>
    <row r="2123" spans="1:6" x14ac:dyDescent="0.25">
      <c r="A2123">
        <v>651425</v>
      </c>
      <c r="B2123">
        <v>60</v>
      </c>
      <c r="C2123">
        <v>0.2094661248883162</v>
      </c>
      <c r="D2123">
        <f t="shared" si="99"/>
        <v>1.3507972177808709E-4</v>
      </c>
      <c r="E2123">
        <f t="shared" si="100"/>
        <v>8.1047833066852249E-3</v>
      </c>
      <c r="F2123">
        <f t="shared" si="101"/>
        <v>2.8294625871847794E-5</v>
      </c>
    </row>
    <row r="2124" spans="1:6" x14ac:dyDescent="0.25">
      <c r="A2124">
        <v>699120</v>
      </c>
      <c r="B2124">
        <v>84</v>
      </c>
      <c r="C2124">
        <v>-0.30432305999912118</v>
      </c>
      <c r="D2124">
        <f t="shared" si="99"/>
        <v>1.4496977409447941E-4</v>
      </c>
      <c r="E2124">
        <f t="shared" si="100"/>
        <v>1.217746102393627E-2</v>
      </c>
      <c r="F2124">
        <f t="shared" si="101"/>
        <v>-4.4117645259813298E-5</v>
      </c>
    </row>
    <row r="2125" spans="1:6" x14ac:dyDescent="0.25">
      <c r="A2125">
        <v>695130</v>
      </c>
      <c r="B2125">
        <v>72</v>
      </c>
      <c r="C2125">
        <v>0.56516632981038883</v>
      </c>
      <c r="D2125">
        <f t="shared" si="99"/>
        <v>1.4414240626258078E-4</v>
      </c>
      <c r="E2125">
        <f t="shared" si="100"/>
        <v>1.0378253250905816E-2</v>
      </c>
      <c r="F2125">
        <f t="shared" si="101"/>
        <v>8.1464434717460778E-5</v>
      </c>
    </row>
    <row r="2126" spans="1:6" x14ac:dyDescent="0.25">
      <c r="A2126">
        <v>949462</v>
      </c>
      <c r="B2126">
        <v>84</v>
      </c>
      <c r="C2126">
        <v>1.158000004680509</v>
      </c>
      <c r="D2126">
        <f t="shared" si="99"/>
        <v>1.9688078105517309E-4</v>
      </c>
      <c r="E2126">
        <f t="shared" si="100"/>
        <v>1.653798560863454E-2</v>
      </c>
      <c r="F2126">
        <f t="shared" si="101"/>
        <v>2.2798794538339272E-4</v>
      </c>
    </row>
    <row r="2127" spans="1:6" x14ac:dyDescent="0.25">
      <c r="A2127">
        <v>1027619</v>
      </c>
      <c r="B2127">
        <v>84</v>
      </c>
      <c r="C2127">
        <v>-0.69954550991253528</v>
      </c>
      <c r="D2127">
        <f t="shared" si="99"/>
        <v>2.1308744462351933E-4</v>
      </c>
      <c r="E2127">
        <f t="shared" si="100"/>
        <v>1.7899345348375624E-2</v>
      </c>
      <c r="F2127">
        <f t="shared" si="101"/>
        <v>-1.4906436510511896E-4</v>
      </c>
    </row>
    <row r="2128" spans="1:6" x14ac:dyDescent="0.25">
      <c r="A2128">
        <v>589259</v>
      </c>
      <c r="B2128">
        <v>84</v>
      </c>
      <c r="C2128">
        <v>0.2347421814500793</v>
      </c>
      <c r="D2128">
        <f t="shared" si="99"/>
        <v>1.221889577084604E-4</v>
      </c>
      <c r="E2128">
        <f t="shared" si="100"/>
        <v>1.0263872447510675E-2</v>
      </c>
      <c r="F2128">
        <f t="shared" si="101"/>
        <v>2.8682902481595478E-5</v>
      </c>
    </row>
    <row r="2129" spans="1:6" x14ac:dyDescent="0.25">
      <c r="A2129">
        <v>1245384</v>
      </c>
      <c r="B2129">
        <v>12</v>
      </c>
      <c r="C2129">
        <v>-0.97620122485192473</v>
      </c>
      <c r="D2129">
        <f t="shared" si="99"/>
        <v>2.5824327317324516E-4</v>
      </c>
      <c r="E2129">
        <f t="shared" si="100"/>
        <v>3.0989192780789421E-3</v>
      </c>
      <c r="F2129">
        <f t="shared" si="101"/>
        <v>-2.5209739958149214E-4</v>
      </c>
    </row>
    <row r="2130" spans="1:6" x14ac:dyDescent="0.25">
      <c r="A2130">
        <v>625818</v>
      </c>
      <c r="B2130">
        <v>72</v>
      </c>
      <c r="C2130">
        <v>-4.4522792103638922E-2</v>
      </c>
      <c r="D2130">
        <f t="shared" si="99"/>
        <v>1.2976984506845592E-4</v>
      </c>
      <c r="E2130">
        <f t="shared" si="100"/>
        <v>9.3434288449288257E-3</v>
      </c>
      <c r="F2130">
        <f t="shared" si="101"/>
        <v>-5.7777158333042956E-6</v>
      </c>
    </row>
    <row r="2131" spans="1:6" x14ac:dyDescent="0.25">
      <c r="A2131">
        <v>606995</v>
      </c>
      <c r="B2131">
        <v>84</v>
      </c>
      <c r="C2131">
        <v>1.237044494663192</v>
      </c>
      <c r="D2131">
        <f t="shared" si="99"/>
        <v>1.2586670103341134E-4</v>
      </c>
      <c r="E2131">
        <f t="shared" si="100"/>
        <v>1.0572802886806553E-2</v>
      </c>
      <c r="F2131">
        <f t="shared" si="101"/>
        <v>1.5570270957479938E-4</v>
      </c>
    </row>
    <row r="2132" spans="1:6" x14ac:dyDescent="0.25">
      <c r="A2132">
        <v>1255180</v>
      </c>
      <c r="B2132">
        <v>72</v>
      </c>
      <c r="C2132">
        <v>-2.7667345059731379E-2</v>
      </c>
      <c r="D2132">
        <f t="shared" si="99"/>
        <v>2.6027457524875364E-4</v>
      </c>
      <c r="E2132">
        <f t="shared" si="100"/>
        <v>1.8739769417910262E-2</v>
      </c>
      <c r="F2132">
        <f t="shared" si="101"/>
        <v>-7.201106483682287E-6</v>
      </c>
    </row>
    <row r="2133" spans="1:6" x14ac:dyDescent="0.25">
      <c r="A2133">
        <v>646582</v>
      </c>
      <c r="B2133">
        <v>84</v>
      </c>
      <c r="C2133">
        <v>-0.38336754998180411</v>
      </c>
      <c r="D2133">
        <f t="shared" si="99"/>
        <v>1.3407547556007078E-4</v>
      </c>
      <c r="E2133">
        <f t="shared" si="100"/>
        <v>1.1262339947045945E-2</v>
      </c>
      <c r="F2133">
        <f t="shared" si="101"/>
        <v>-5.1400186578109593E-5</v>
      </c>
    </row>
    <row r="2134" spans="1:6" x14ac:dyDescent="0.25">
      <c r="A2134">
        <v>659645</v>
      </c>
      <c r="B2134">
        <v>60</v>
      </c>
      <c r="C2134">
        <v>0.24898836987965761</v>
      </c>
      <c r="D2134">
        <f t="shared" si="99"/>
        <v>1.3678422392801359E-4</v>
      </c>
      <c r="E2134">
        <f t="shared" si="100"/>
        <v>8.207053435680815E-3</v>
      </c>
      <c r="F2134">
        <f t="shared" si="101"/>
        <v>3.4057680941090158E-5</v>
      </c>
    </row>
    <row r="2135" spans="1:6" x14ac:dyDescent="0.25">
      <c r="A2135">
        <v>652416</v>
      </c>
      <c r="B2135">
        <v>84</v>
      </c>
      <c r="C2135">
        <v>0.72325530977575447</v>
      </c>
      <c r="D2135">
        <f t="shared" si="99"/>
        <v>1.3528521589372907E-4</v>
      </c>
      <c r="E2135">
        <f t="shared" si="100"/>
        <v>1.1363958135073241E-2</v>
      </c>
      <c r="F2135">
        <f t="shared" si="101"/>
        <v>9.7845750729298845E-5</v>
      </c>
    </row>
    <row r="2136" spans="1:6" x14ac:dyDescent="0.25">
      <c r="A2136">
        <v>680619</v>
      </c>
      <c r="B2136">
        <v>72</v>
      </c>
      <c r="C2136">
        <v>0.80229979975843724</v>
      </c>
      <c r="D2136">
        <f t="shared" si="99"/>
        <v>1.4113340009499153E-4</v>
      </c>
      <c r="E2136">
        <f t="shared" si="100"/>
        <v>1.016160480683939E-2</v>
      </c>
      <c r="F2136">
        <f t="shared" si="101"/>
        <v>1.1323129863543911E-4</v>
      </c>
    </row>
    <row r="2137" spans="1:6" x14ac:dyDescent="0.25">
      <c r="A2137">
        <v>898395</v>
      </c>
      <c r="B2137">
        <v>72</v>
      </c>
      <c r="C2137">
        <v>-0.39050131520274139</v>
      </c>
      <c r="D2137">
        <f t="shared" si="99"/>
        <v>1.8629150960866494E-4</v>
      </c>
      <c r="E2137">
        <f t="shared" si="100"/>
        <v>1.3412988691823877E-2</v>
      </c>
      <c r="F2137">
        <f t="shared" si="101"/>
        <v>-7.27470795132878E-5</v>
      </c>
    </row>
    <row r="2138" spans="1:6" x14ac:dyDescent="0.25">
      <c r="A2138">
        <v>634937</v>
      </c>
      <c r="B2138">
        <v>84</v>
      </c>
      <c r="C2138">
        <v>-0.1906250703855806</v>
      </c>
      <c r="D2138">
        <f t="shared" si="99"/>
        <v>1.3166076418100824E-4</v>
      </c>
      <c r="E2138">
        <f t="shared" si="100"/>
        <v>1.1059504191204692E-2</v>
      </c>
      <c r="F2138">
        <f t="shared" si="101"/>
        <v>-2.5097842439024024E-5</v>
      </c>
    </row>
    <row r="2139" spans="1:6" x14ac:dyDescent="0.25">
      <c r="A2139">
        <v>1174121</v>
      </c>
      <c r="B2139">
        <v>84</v>
      </c>
      <c r="C2139">
        <v>-0.17789416482896961</v>
      </c>
      <c r="D2139">
        <f t="shared" si="99"/>
        <v>2.4346615191896134E-4</v>
      </c>
      <c r="E2139">
        <f t="shared" si="100"/>
        <v>2.0451156761192753E-2</v>
      </c>
      <c r="F2139">
        <f t="shared" si="101"/>
        <v>-4.3311207759746662E-5</v>
      </c>
    </row>
    <row r="2140" spans="1:6" x14ac:dyDescent="0.25">
      <c r="A2140">
        <v>415890</v>
      </c>
      <c r="B2140">
        <v>24</v>
      </c>
      <c r="C2140">
        <v>-0.81811224488655909</v>
      </c>
      <c r="D2140">
        <f t="shared" si="99"/>
        <v>8.6239099651208725E-5</v>
      </c>
      <c r="E2140">
        <f t="shared" si="100"/>
        <v>2.0697383916290094E-3</v>
      </c>
      <c r="F2140">
        <f t="shared" si="101"/>
        <v>-7.0553263412646039E-5</v>
      </c>
    </row>
    <row r="2141" spans="1:6" x14ac:dyDescent="0.25">
      <c r="A2141">
        <v>1910707</v>
      </c>
      <c r="B2141">
        <v>84</v>
      </c>
      <c r="C2141">
        <v>-0.55494618356312442</v>
      </c>
      <c r="D2141">
        <f t="shared" si="99"/>
        <v>3.9620488921893301E-4</v>
      </c>
      <c r="E2141">
        <f t="shared" si="100"/>
        <v>3.328121069439037E-2</v>
      </c>
      <c r="F2141">
        <f t="shared" si="101"/>
        <v>-2.1987239118109739E-4</v>
      </c>
    </row>
    <row r="2142" spans="1:6" x14ac:dyDescent="0.25">
      <c r="A2142">
        <v>425161</v>
      </c>
      <c r="B2142">
        <v>36</v>
      </c>
      <c r="C2142">
        <v>-0.30432305999912118</v>
      </c>
      <c r="D2142">
        <f t="shared" si="99"/>
        <v>8.816153753830953E-5</v>
      </c>
      <c r="E2142">
        <f t="shared" si="100"/>
        <v>3.1738153513791432E-3</v>
      </c>
      <c r="F2142">
        <f t="shared" si="101"/>
        <v>-2.6829588877885745E-5</v>
      </c>
    </row>
    <row r="2143" spans="1:6" x14ac:dyDescent="0.25">
      <c r="A2143">
        <v>637936</v>
      </c>
      <c r="B2143">
        <v>84</v>
      </c>
      <c r="C2143">
        <v>2.106533884472702</v>
      </c>
      <c r="D2143">
        <f t="shared" si="99"/>
        <v>1.3228263789726488E-4</v>
      </c>
      <c r="E2143">
        <f t="shared" si="100"/>
        <v>1.1111741583370249E-2</v>
      </c>
      <c r="F2143">
        <f t="shared" si="101"/>
        <v>2.7865785905802125E-4</v>
      </c>
    </row>
    <row r="2144" spans="1:6" x14ac:dyDescent="0.25">
      <c r="A2144">
        <v>823899</v>
      </c>
      <c r="B2144">
        <v>24</v>
      </c>
      <c r="C2144">
        <v>-4.2605179638650892</v>
      </c>
      <c r="D2144">
        <f t="shared" si="99"/>
        <v>1.708439923141485E-4</v>
      </c>
      <c r="E2144">
        <f t="shared" si="100"/>
        <v>4.1002558155395635E-3</v>
      </c>
      <c r="F2144">
        <f t="shared" si="101"/>
        <v>-7.278838982728589E-4</v>
      </c>
    </row>
    <row r="2145" spans="1:6" x14ac:dyDescent="0.25">
      <c r="A2145">
        <v>623447</v>
      </c>
      <c r="B2145">
        <v>60</v>
      </c>
      <c r="C2145">
        <v>0.84182204474977862</v>
      </c>
      <c r="D2145">
        <f t="shared" si="99"/>
        <v>1.2927819365757081E-4</v>
      </c>
      <c r="E2145">
        <f t="shared" si="100"/>
        <v>7.7566916194542479E-3</v>
      </c>
      <c r="F2145">
        <f t="shared" si="101"/>
        <v>1.0882923332637412E-4</v>
      </c>
    </row>
    <row r="2146" spans="1:6" x14ac:dyDescent="0.25">
      <c r="A2146">
        <v>1147934</v>
      </c>
      <c r="B2146">
        <v>84</v>
      </c>
      <c r="C2146">
        <v>0.2094661248883162</v>
      </c>
      <c r="D2146">
        <f t="shared" si="99"/>
        <v>2.3803600620118451E-4</v>
      </c>
      <c r="E2146">
        <f t="shared" si="100"/>
        <v>1.9995024520899501E-2</v>
      </c>
      <c r="F2146">
        <f t="shared" si="101"/>
        <v>4.9860479802853326E-5</v>
      </c>
    </row>
    <row r="2147" spans="1:6" x14ac:dyDescent="0.25">
      <c r="A2147">
        <v>450987</v>
      </c>
      <c r="B2147">
        <v>84</v>
      </c>
      <c r="C2147">
        <v>-0.40829806355560688</v>
      </c>
      <c r="D2147">
        <f t="shared" si="99"/>
        <v>9.3516826166533626E-5</v>
      </c>
      <c r="E2147">
        <f t="shared" si="100"/>
        <v>7.8554133979888245E-3</v>
      </c>
      <c r="F2147">
        <f t="shared" si="101"/>
        <v>-3.8182739033661987E-5</v>
      </c>
    </row>
    <row r="2148" spans="1:6" x14ac:dyDescent="0.25">
      <c r="A2148">
        <v>699789</v>
      </c>
      <c r="B2148">
        <v>72</v>
      </c>
      <c r="C2148">
        <v>-0.22527857001643839</v>
      </c>
      <c r="D2148">
        <f t="shared" si="99"/>
        <v>1.4510849817456466E-4</v>
      </c>
      <c r="E2148">
        <f t="shared" si="100"/>
        <v>1.0447811868568656E-2</v>
      </c>
      <c r="F2148">
        <f t="shared" si="101"/>
        <v>-3.2689834965998887E-5</v>
      </c>
    </row>
    <row r="2149" spans="1:6" x14ac:dyDescent="0.25">
      <c r="A2149">
        <v>910984</v>
      </c>
      <c r="B2149">
        <v>72</v>
      </c>
      <c r="C2149">
        <v>0.44659959483636458</v>
      </c>
      <c r="D2149">
        <f t="shared" si="99"/>
        <v>1.889019691665025E-4</v>
      </c>
      <c r="E2149">
        <f t="shared" si="100"/>
        <v>1.360094177998818E-2</v>
      </c>
      <c r="F2149">
        <f t="shared" si="101"/>
        <v>8.4363542893551449E-5</v>
      </c>
    </row>
    <row r="2150" spans="1:6" x14ac:dyDescent="0.25">
      <c r="A2150">
        <v>824759</v>
      </c>
      <c r="B2150">
        <v>84</v>
      </c>
      <c r="C2150">
        <v>-0.89715673486924186</v>
      </c>
      <c r="D2150">
        <f t="shared" si="99"/>
        <v>1.7102232222277828E-4</v>
      </c>
      <c r="E2150">
        <f t="shared" si="100"/>
        <v>1.4365875066713375E-2</v>
      </c>
      <c r="F2150">
        <f t="shared" si="101"/>
        <v>-1.5343382819514313E-4</v>
      </c>
    </row>
    <row r="2151" spans="1:6" x14ac:dyDescent="0.25">
      <c r="A2151">
        <v>924327</v>
      </c>
      <c r="B2151">
        <v>84</v>
      </c>
      <c r="C2151">
        <v>-0.2648008150077798</v>
      </c>
      <c r="D2151">
        <f t="shared" si="99"/>
        <v>1.9166877843492943E-4</v>
      </c>
      <c r="E2151">
        <f t="shared" si="100"/>
        <v>1.6100177388534073E-2</v>
      </c>
      <c r="F2151">
        <f t="shared" si="101"/>
        <v>-5.0754048741114879E-5</v>
      </c>
    </row>
    <row r="2152" spans="1:6" x14ac:dyDescent="0.25">
      <c r="A2152">
        <v>854519</v>
      </c>
      <c r="B2152">
        <v>84</v>
      </c>
      <c r="C2152">
        <v>0.53938766885907141</v>
      </c>
      <c r="D2152">
        <f t="shared" si="99"/>
        <v>1.7719336650280418E-4</v>
      </c>
      <c r="E2152">
        <f t="shared" si="100"/>
        <v>1.4884242786235551E-2</v>
      </c>
      <c r="F2152">
        <f t="shared" si="101"/>
        <v>9.5575916895238613E-5</v>
      </c>
    </row>
    <row r="2153" spans="1:6" x14ac:dyDescent="0.25">
      <c r="A2153">
        <v>665504</v>
      </c>
      <c r="B2153">
        <v>72</v>
      </c>
      <c r="C2153">
        <v>0.36755510485368181</v>
      </c>
      <c r="D2153">
        <f t="shared" si="99"/>
        <v>1.3799914827064371E-4</v>
      </c>
      <c r="E2153">
        <f t="shared" si="100"/>
        <v>9.9359386754863475E-3</v>
      </c>
      <c r="F2153">
        <f t="shared" si="101"/>
        <v>5.0722291412335228E-5</v>
      </c>
    </row>
    <row r="2154" spans="1:6" x14ac:dyDescent="0.25">
      <c r="A2154">
        <v>661955</v>
      </c>
      <c r="B2154">
        <v>72</v>
      </c>
      <c r="C2154">
        <v>0.13042163490563341</v>
      </c>
      <c r="D2154">
        <f t="shared" si="99"/>
        <v>1.3726322635700754E-4</v>
      </c>
      <c r="E2154">
        <f t="shared" si="100"/>
        <v>9.882952297704542E-3</v>
      </c>
      <c r="F2154">
        <f t="shared" si="101"/>
        <v>1.7902094393902954E-5</v>
      </c>
    </row>
    <row r="2155" spans="1:6" x14ac:dyDescent="0.25">
      <c r="A2155">
        <v>759956</v>
      </c>
      <c r="B2155">
        <v>84</v>
      </c>
      <c r="C2155">
        <v>0.3584582697240245</v>
      </c>
      <c r="D2155">
        <f t="shared" si="99"/>
        <v>1.5758474888680655E-4</v>
      </c>
      <c r="E2155">
        <f t="shared" si="100"/>
        <v>1.3237118906491751E-2</v>
      </c>
      <c r="F2155">
        <f t="shared" si="101"/>
        <v>5.6487556420859573E-5</v>
      </c>
    </row>
    <row r="2156" spans="1:6" x14ac:dyDescent="0.25">
      <c r="A2156">
        <v>999909</v>
      </c>
      <c r="B2156">
        <v>84</v>
      </c>
      <c r="C2156">
        <v>-0.1462340800337556</v>
      </c>
      <c r="D2156">
        <f t="shared" si="99"/>
        <v>2.0734148907918071E-4</v>
      </c>
      <c r="E2156">
        <f t="shared" si="100"/>
        <v>1.7416685082651179E-2</v>
      </c>
      <c r="F2156">
        <f t="shared" si="101"/>
        <v>-3.0320391908322975E-5</v>
      </c>
    </row>
    <row r="2157" spans="1:6" x14ac:dyDescent="0.25">
      <c r="A2157">
        <v>1644726</v>
      </c>
      <c r="B2157">
        <v>84</v>
      </c>
      <c r="C2157">
        <v>-0.34384530499046262</v>
      </c>
      <c r="D2157">
        <f t="shared" si="99"/>
        <v>3.4105097360584267E-4</v>
      </c>
      <c r="E2157">
        <f t="shared" si="100"/>
        <v>2.8648281782890785E-2</v>
      </c>
      <c r="F2157">
        <f t="shared" si="101"/>
        <v>-1.1726877603679518E-4</v>
      </c>
    </row>
    <row r="2158" spans="1:6" x14ac:dyDescent="0.25">
      <c r="A2158">
        <v>1133971</v>
      </c>
      <c r="B2158">
        <v>84</v>
      </c>
      <c r="C2158">
        <v>0.48612183982770601</v>
      </c>
      <c r="D2158">
        <f t="shared" si="99"/>
        <v>2.3514063351025706E-4</v>
      </c>
      <c r="E2158">
        <f t="shared" si="100"/>
        <v>1.9751813214861594E-2</v>
      </c>
      <c r="F2158">
        <f t="shared" si="101"/>
        <v>1.143069973802585E-4</v>
      </c>
    </row>
    <row r="2159" spans="1:6" x14ac:dyDescent="0.25">
      <c r="A2159">
        <v>468716</v>
      </c>
      <c r="B2159">
        <v>72</v>
      </c>
      <c r="C2159">
        <v>-0.54145652994716964</v>
      </c>
      <c r="D2159">
        <f t="shared" si="99"/>
        <v>9.719311796897243E-5</v>
      </c>
      <c r="E2159">
        <f t="shared" si="100"/>
        <v>6.9979044937660152E-3</v>
      </c>
      <c r="F2159">
        <f t="shared" si="101"/>
        <v>-5.2625848390225712E-5</v>
      </c>
    </row>
    <row r="2160" spans="1:6" x14ac:dyDescent="0.25">
      <c r="A2160">
        <v>278063</v>
      </c>
      <c r="B2160">
        <v>60</v>
      </c>
      <c r="C2160">
        <v>0.60468857480173022</v>
      </c>
      <c r="D2160">
        <f t="shared" si="99"/>
        <v>5.7659243468979899E-5</v>
      </c>
      <c r="E2160">
        <f t="shared" si="100"/>
        <v>3.4595546081387938E-3</v>
      </c>
      <c r="F2160">
        <f t="shared" si="101"/>
        <v>3.4865885757403424E-5</v>
      </c>
    </row>
    <row r="2161" spans="1:6" x14ac:dyDescent="0.25">
      <c r="A2161">
        <v>988637</v>
      </c>
      <c r="B2161">
        <v>84</v>
      </c>
      <c r="C2161">
        <v>0.88134428974112011</v>
      </c>
      <c r="D2161">
        <f t="shared" si="99"/>
        <v>2.0500412311397735E-4</v>
      </c>
      <c r="E2161">
        <f t="shared" si="100"/>
        <v>1.7220346341574096E-2</v>
      </c>
      <c r="F2161">
        <f t="shared" si="101"/>
        <v>1.8067921327988951E-4</v>
      </c>
    </row>
    <row r="2162" spans="1:6" x14ac:dyDescent="0.25">
      <c r="A2162">
        <v>870973</v>
      </c>
      <c r="B2162">
        <v>84</v>
      </c>
      <c r="C2162">
        <v>0.62496056183615867</v>
      </c>
      <c r="D2162">
        <f t="shared" si="99"/>
        <v>1.806052738476814E-4</v>
      </c>
      <c r="E2162">
        <f t="shared" si="100"/>
        <v>1.5170843003205238E-2</v>
      </c>
      <c r="F2162">
        <f t="shared" si="101"/>
        <v>1.1287117341442026E-4</v>
      </c>
    </row>
    <row r="2163" spans="1:6" x14ac:dyDescent="0.25">
      <c r="A2163">
        <v>1317647</v>
      </c>
      <c r="B2163">
        <v>72</v>
      </c>
      <c r="C2163">
        <v>0.60468857480173022</v>
      </c>
      <c r="D2163">
        <f t="shared" si="99"/>
        <v>2.7322775478640077E-4</v>
      </c>
      <c r="E2163">
        <f t="shared" si="100"/>
        <v>1.9672398344620857E-2</v>
      </c>
      <c r="F2163">
        <f t="shared" si="101"/>
        <v>1.652177016380653E-4</v>
      </c>
    </row>
    <row r="2164" spans="1:6" x14ac:dyDescent="0.25">
      <c r="A2164">
        <v>796142</v>
      </c>
      <c r="B2164">
        <v>84</v>
      </c>
      <c r="C2164">
        <v>0.24898836987965761</v>
      </c>
      <c r="D2164">
        <f t="shared" si="99"/>
        <v>1.6508829083294288E-4</v>
      </c>
      <c r="E2164">
        <f t="shared" si="100"/>
        <v>1.3867416429967201E-2</v>
      </c>
      <c r="F2164">
        <f t="shared" si="101"/>
        <v>4.1105064420713271E-5</v>
      </c>
    </row>
    <row r="2165" spans="1:6" x14ac:dyDescent="0.25">
      <c r="A2165">
        <v>1048660</v>
      </c>
      <c r="B2165">
        <v>48</v>
      </c>
      <c r="C2165">
        <v>-6.7189590051072792E-2</v>
      </c>
      <c r="D2165">
        <f t="shared" si="99"/>
        <v>2.1745051393454168E-4</v>
      </c>
      <c r="E2165">
        <f t="shared" si="100"/>
        <v>1.0437624668858E-2</v>
      </c>
      <c r="F2165">
        <f t="shared" si="101"/>
        <v>-1.4610410887656948E-5</v>
      </c>
    </row>
    <row r="2166" spans="1:6" x14ac:dyDescent="0.25">
      <c r="A2166">
        <v>929250</v>
      </c>
      <c r="B2166">
        <v>84</v>
      </c>
      <c r="C2166">
        <v>-0.69954550991253528</v>
      </c>
      <c r="D2166">
        <f t="shared" si="99"/>
        <v>1.9268961348165549E-4</v>
      </c>
      <c r="E2166">
        <f t="shared" si="100"/>
        <v>1.6185927532459062E-2</v>
      </c>
      <c r="F2166">
        <f t="shared" si="101"/>
        <v>-1.3479515391787402E-4</v>
      </c>
    </row>
    <row r="2167" spans="1:6" x14ac:dyDescent="0.25">
      <c r="A2167">
        <v>1989377</v>
      </c>
      <c r="B2167">
        <v>36</v>
      </c>
      <c r="C2167">
        <v>-1.015723469843266</v>
      </c>
      <c r="D2167">
        <f t="shared" si="99"/>
        <v>4.1251792865138056E-4</v>
      </c>
      <c r="E2167">
        <f t="shared" si="100"/>
        <v>1.48506454314497E-2</v>
      </c>
      <c r="F2167">
        <f t="shared" si="101"/>
        <v>-4.1900414186233709E-4</v>
      </c>
    </row>
    <row r="2168" spans="1:6" x14ac:dyDescent="0.25">
      <c r="A2168">
        <v>877512</v>
      </c>
      <c r="B2168">
        <v>84</v>
      </c>
      <c r="C2168">
        <v>1.078955514697826</v>
      </c>
      <c r="D2168">
        <f t="shared" si="99"/>
        <v>1.8196120323434433E-4</v>
      </c>
      <c r="E2168">
        <f t="shared" si="100"/>
        <v>1.5284741071684923E-2</v>
      </c>
      <c r="F2168">
        <f t="shared" si="101"/>
        <v>1.963280436907477E-4</v>
      </c>
    </row>
    <row r="2169" spans="1:6" x14ac:dyDescent="0.25">
      <c r="A2169">
        <v>1649981</v>
      </c>
      <c r="B2169">
        <v>60</v>
      </c>
      <c r="C2169">
        <v>-1.235511654042984</v>
      </c>
      <c r="D2169">
        <f t="shared" si="99"/>
        <v>3.4214065229171419E-4</v>
      </c>
      <c r="E2169">
        <f t="shared" si="100"/>
        <v>2.0528439137502852E-2</v>
      </c>
      <c r="F2169">
        <f t="shared" si="101"/>
        <v>-4.2271876322828129E-4</v>
      </c>
    </row>
    <row r="2170" spans="1:6" x14ac:dyDescent="0.25">
      <c r="A2170">
        <v>498887</v>
      </c>
      <c r="B2170">
        <v>36</v>
      </c>
      <c r="C2170">
        <v>0.28851061487099899</v>
      </c>
      <c r="D2170">
        <f t="shared" si="99"/>
        <v>1.0344938735649466E-4</v>
      </c>
      <c r="E2170">
        <f t="shared" si="100"/>
        <v>3.7241779448338079E-3</v>
      </c>
      <c r="F2170">
        <f t="shared" si="101"/>
        <v>2.9846246354250424E-5</v>
      </c>
    </row>
    <row r="2171" spans="1:6" x14ac:dyDescent="0.25">
      <c r="A2171">
        <v>733971</v>
      </c>
      <c r="B2171">
        <v>84</v>
      </c>
      <c r="C2171">
        <v>1.185489993161002E-2</v>
      </c>
      <c r="D2171">
        <f t="shared" si="99"/>
        <v>1.5219648996152183E-4</v>
      </c>
      <c r="E2171">
        <f t="shared" si="100"/>
        <v>1.2784505156767833E-2</v>
      </c>
      <c r="F2171">
        <f t="shared" si="101"/>
        <v>1.8042741584361302E-6</v>
      </c>
    </row>
    <row r="2172" spans="1:6" x14ac:dyDescent="0.25">
      <c r="A2172">
        <v>546962</v>
      </c>
      <c r="B2172">
        <v>72</v>
      </c>
      <c r="C2172">
        <v>0.13042163490563341</v>
      </c>
      <c r="D2172">
        <f t="shared" si="99"/>
        <v>1.1341823660925827E-4</v>
      </c>
      <c r="E2172">
        <f t="shared" si="100"/>
        <v>8.1661130358665953E-3</v>
      </c>
      <c r="F2172">
        <f t="shared" si="101"/>
        <v>1.4792191846693428E-5</v>
      </c>
    </row>
    <row r="2173" spans="1:6" x14ac:dyDescent="0.25">
      <c r="A2173">
        <v>1325818</v>
      </c>
      <c r="B2173">
        <v>36</v>
      </c>
      <c r="C2173">
        <v>-0.73906775490387622</v>
      </c>
      <c r="D2173">
        <f t="shared" si="99"/>
        <v>2.7492209627874255E-4</v>
      </c>
      <c r="E2173">
        <f t="shared" si="100"/>
        <v>9.8971954660347326E-3</v>
      </c>
      <c r="F2173">
        <f t="shared" si="101"/>
        <v>-2.0318605647019755E-4</v>
      </c>
    </row>
    <row r="2174" spans="1:6" x14ac:dyDescent="0.25">
      <c r="A2174">
        <v>768413</v>
      </c>
      <c r="B2174">
        <v>84</v>
      </c>
      <c r="C2174">
        <v>1.276566739654533</v>
      </c>
      <c r="D2174">
        <f t="shared" si="99"/>
        <v>1.5933839544178568E-4</v>
      </c>
      <c r="E2174">
        <f t="shared" si="100"/>
        <v>1.3384425217109997E-2</v>
      </c>
      <c r="F2174">
        <f t="shared" si="101"/>
        <v>2.0340609597090505E-4</v>
      </c>
    </row>
    <row r="2175" spans="1:6" x14ac:dyDescent="0.25">
      <c r="A2175">
        <v>798506</v>
      </c>
      <c r="B2175">
        <v>36</v>
      </c>
      <c r="C2175">
        <v>-1.015723469843266</v>
      </c>
      <c r="D2175">
        <f t="shared" si="99"/>
        <v>1.655784907213159E-4</v>
      </c>
      <c r="E2175">
        <f t="shared" si="100"/>
        <v>5.9608256659673727E-3</v>
      </c>
      <c r="F2175">
        <f t="shared" si="101"/>
        <v>-1.68181959126866E-4</v>
      </c>
    </row>
    <row r="2176" spans="1:6" x14ac:dyDescent="0.25">
      <c r="A2176">
        <v>659209</v>
      </c>
      <c r="B2176">
        <v>84</v>
      </c>
      <c r="C2176">
        <v>0.2245414900178134</v>
      </c>
      <c r="D2176">
        <f t="shared" si="99"/>
        <v>1.3669381481154548E-4</v>
      </c>
      <c r="E2176">
        <f t="shared" si="100"/>
        <v>1.148228044416982E-2</v>
      </c>
      <c r="F2176">
        <f t="shared" si="101"/>
        <v>3.0693432854003474E-5</v>
      </c>
    </row>
    <row r="2177" spans="1:6" x14ac:dyDescent="0.25">
      <c r="A2177">
        <v>904238</v>
      </c>
      <c r="B2177">
        <v>84</v>
      </c>
      <c r="C2177">
        <v>0.48612183982770601</v>
      </c>
      <c r="D2177">
        <f t="shared" si="99"/>
        <v>1.8750311618555309E-4</v>
      </c>
      <c r="E2177">
        <f t="shared" si="100"/>
        <v>1.5750261759586461E-2</v>
      </c>
      <c r="F2177">
        <f t="shared" si="101"/>
        <v>9.1149359813549186E-5</v>
      </c>
    </row>
    <row r="2178" spans="1:6" x14ac:dyDescent="0.25">
      <c r="A2178">
        <v>779821</v>
      </c>
      <c r="B2178">
        <v>84</v>
      </c>
      <c r="C2178">
        <v>0.2094661248883162</v>
      </c>
      <c r="D2178">
        <f t="shared" si="99"/>
        <v>1.617039624157956E-4</v>
      </c>
      <c r="E2178">
        <f t="shared" si="100"/>
        <v>1.358313284292683E-2</v>
      </c>
      <c r="F2178">
        <f t="shared" si="101"/>
        <v>3.3871502386322628E-5</v>
      </c>
    </row>
    <row r="2179" spans="1:6" x14ac:dyDescent="0.25">
      <c r="A2179">
        <v>784362</v>
      </c>
      <c r="B2179">
        <v>72</v>
      </c>
      <c r="C2179">
        <v>0.20003789573440731</v>
      </c>
      <c r="D2179">
        <f t="shared" ref="D2179:D2242" si="102">A2179/SUM($A$2:$A$5739)</f>
        <v>1.6264558580543262E-4</v>
      </c>
      <c r="E2179">
        <f t="shared" ref="E2179:E2242" si="103">B2179*D2179</f>
        <v>1.1710482177991149E-2</v>
      </c>
      <c r="F2179">
        <f t="shared" ref="F2179:F2242" si="104">C2179*D2179</f>
        <v>3.2535280735008725E-5</v>
      </c>
    </row>
    <row r="2180" spans="1:6" x14ac:dyDescent="0.25">
      <c r="A2180">
        <v>703409</v>
      </c>
      <c r="B2180">
        <v>84</v>
      </c>
      <c r="C2180">
        <v>-0.89715673486924186</v>
      </c>
      <c r="D2180">
        <f t="shared" si="102"/>
        <v>1.4585914267368073E-4</v>
      </c>
      <c r="E2180">
        <f t="shared" si="103"/>
        <v>1.2252167984589182E-2</v>
      </c>
      <c r="F2180">
        <f t="shared" si="104"/>
        <v>-1.308585121919463E-4</v>
      </c>
    </row>
    <row r="2181" spans="1:6" x14ac:dyDescent="0.25">
      <c r="A2181">
        <v>699693</v>
      </c>
      <c r="B2181">
        <v>48</v>
      </c>
      <c r="C2181">
        <v>-0.48533889428396382</v>
      </c>
      <c r="D2181">
        <f t="shared" si="102"/>
        <v>1.4508859158011297E-4</v>
      </c>
      <c r="E2181">
        <f t="shared" si="103"/>
        <v>6.964252395845423E-3</v>
      </c>
      <c r="F2181">
        <f t="shared" si="104"/>
        <v>-7.0417136610709656E-5</v>
      </c>
    </row>
    <row r="2182" spans="1:6" x14ac:dyDescent="0.25">
      <c r="A2182">
        <v>493034</v>
      </c>
      <c r="B2182">
        <v>72</v>
      </c>
      <c r="C2182">
        <v>-0.6600232649211939</v>
      </c>
      <c r="D2182">
        <f t="shared" si="102"/>
        <v>1.0223570717601779E-4</v>
      </c>
      <c r="E2182">
        <f t="shared" si="103"/>
        <v>7.3609709166732812E-3</v>
      </c>
      <c r="F2182">
        <f t="shared" si="104"/>
        <v>-6.747794524184239E-5</v>
      </c>
    </row>
    <row r="2183" spans="1:6" x14ac:dyDescent="0.25">
      <c r="A2183">
        <v>753232</v>
      </c>
      <c r="B2183">
        <v>72</v>
      </c>
      <c r="C2183">
        <v>-0.46241203996448682</v>
      </c>
      <c r="D2183">
        <f t="shared" si="102"/>
        <v>1.5619045783375231E-4</v>
      </c>
      <c r="E2183">
        <f t="shared" si="103"/>
        <v>1.1245712964030166E-2</v>
      </c>
      <c r="F2183">
        <f t="shared" si="104"/>
        <v>-7.2224348229892572E-5</v>
      </c>
    </row>
    <row r="2184" spans="1:6" x14ac:dyDescent="0.25">
      <c r="A2184">
        <v>1113828</v>
      </c>
      <c r="B2184">
        <v>72</v>
      </c>
      <c r="C2184">
        <v>-0.30432305999912118</v>
      </c>
      <c r="D2184">
        <f t="shared" si="102"/>
        <v>2.3096377380150163E-4</v>
      </c>
      <c r="E2184">
        <f t="shared" si="103"/>
        <v>1.6629391713708117E-2</v>
      </c>
      <c r="F2184">
        <f t="shared" si="104"/>
        <v>-7.0287602392217827E-5</v>
      </c>
    </row>
    <row r="2185" spans="1:6" x14ac:dyDescent="0.25">
      <c r="A2185">
        <v>1594451</v>
      </c>
      <c r="B2185">
        <v>24</v>
      </c>
      <c r="C2185">
        <v>-4.4146365390986242</v>
      </c>
      <c r="D2185">
        <f t="shared" si="102"/>
        <v>3.3062593156356102E-4</v>
      </c>
      <c r="E2185">
        <f t="shared" si="103"/>
        <v>7.935022357525464E-3</v>
      </c>
      <c r="F2185">
        <f t="shared" si="104"/>
        <v>-1.4595933182540177E-3</v>
      </c>
    </row>
    <row r="2186" spans="1:6" x14ac:dyDescent="0.25">
      <c r="A2186">
        <v>870578</v>
      </c>
      <c r="B2186">
        <v>84</v>
      </c>
      <c r="C2186">
        <v>0.24898836987965761</v>
      </c>
      <c r="D2186">
        <f t="shared" si="102"/>
        <v>1.8052336650592701E-4</v>
      </c>
      <c r="E2186">
        <f t="shared" si="103"/>
        <v>1.516396278649787E-2</v>
      </c>
      <c r="F2186">
        <f t="shared" si="104"/>
        <v>4.4948218751498751E-5</v>
      </c>
    </row>
    <row r="2187" spans="1:6" x14ac:dyDescent="0.25">
      <c r="A2187">
        <v>765856</v>
      </c>
      <c r="B2187">
        <v>72</v>
      </c>
      <c r="C2187">
        <v>0.16994387989697479</v>
      </c>
      <c r="D2187">
        <f t="shared" si="102"/>
        <v>1.5880817500415039E-4</v>
      </c>
      <c r="E2187">
        <f t="shared" si="103"/>
        <v>1.1434188600298828E-2</v>
      </c>
      <c r="F2187">
        <f t="shared" si="104"/>
        <v>2.6988477419563088E-5</v>
      </c>
    </row>
    <row r="2188" spans="1:6" x14ac:dyDescent="0.25">
      <c r="A2188">
        <v>1732970</v>
      </c>
      <c r="B2188">
        <v>48</v>
      </c>
      <c r="C2188">
        <v>0.36755510485368181</v>
      </c>
      <c r="D2188">
        <f t="shared" si="102"/>
        <v>3.5934928111412917E-4</v>
      </c>
      <c r="E2188">
        <f t="shared" si="103"/>
        <v>1.7248765493478202E-2</v>
      </c>
      <c r="F2188">
        <f t="shared" si="104"/>
        <v>1.3208066269899892E-4</v>
      </c>
    </row>
    <row r="2189" spans="1:6" x14ac:dyDescent="0.25">
      <c r="A2189">
        <v>526269</v>
      </c>
      <c r="B2189">
        <v>84</v>
      </c>
      <c r="C2189">
        <v>0.76277755476709586</v>
      </c>
      <c r="D2189">
        <f t="shared" si="102"/>
        <v>1.0912732870312333E-4</v>
      </c>
      <c r="E2189">
        <f t="shared" si="103"/>
        <v>9.1666956110623594E-3</v>
      </c>
      <c r="F2189">
        <f t="shared" si="104"/>
        <v>8.3239876946433527E-5</v>
      </c>
    </row>
    <row r="2190" spans="1:6" x14ac:dyDescent="0.25">
      <c r="A2190">
        <v>557844</v>
      </c>
      <c r="B2190">
        <v>84</v>
      </c>
      <c r="C2190">
        <v>0.24142432597750019</v>
      </c>
      <c r="D2190">
        <f t="shared" si="102"/>
        <v>1.1567473203450161E-4</v>
      </c>
      <c r="E2190">
        <f t="shared" si="103"/>
        <v>9.7166774908981346E-3</v>
      </c>
      <c r="F2190">
        <f t="shared" si="104"/>
        <v>2.7926694214057499E-5</v>
      </c>
    </row>
    <row r="2191" spans="1:6" x14ac:dyDescent="0.25">
      <c r="A2191">
        <v>719079</v>
      </c>
      <c r="B2191">
        <v>84</v>
      </c>
      <c r="C2191">
        <v>-0.22141005363219579</v>
      </c>
      <c r="D2191">
        <f t="shared" si="102"/>
        <v>1.4910847949720242E-4</v>
      </c>
      <c r="E2191">
        <f t="shared" si="103"/>
        <v>1.2525112277765003E-2</v>
      </c>
      <c r="F2191">
        <f t="shared" si="104"/>
        <v>-3.3014116442490754E-5</v>
      </c>
    </row>
    <row r="2192" spans="1:6" x14ac:dyDescent="0.25">
      <c r="A2192">
        <v>1476522</v>
      </c>
      <c r="B2192">
        <v>24</v>
      </c>
      <c r="C2192">
        <v>-1.489990409739363</v>
      </c>
      <c r="D2192">
        <f t="shared" si="102"/>
        <v>3.0617213180216403E-4</v>
      </c>
      <c r="E2192">
        <f t="shared" si="103"/>
        <v>7.3481311632519371E-3</v>
      </c>
      <c r="F2192">
        <f t="shared" si="104"/>
        <v>-4.5619354011468066E-4</v>
      </c>
    </row>
    <row r="2193" spans="1:6" x14ac:dyDescent="0.25">
      <c r="A2193">
        <v>1316998</v>
      </c>
      <c r="B2193">
        <v>84</v>
      </c>
      <c r="C2193">
        <v>0.99991102471514426</v>
      </c>
      <c r="D2193">
        <f t="shared" si="102"/>
        <v>2.7309317791349293E-4</v>
      </c>
      <c r="E2193">
        <f t="shared" si="103"/>
        <v>2.2939826944733406E-2</v>
      </c>
      <c r="F2193">
        <f t="shared" si="104"/>
        <v>2.7306887937019592E-4</v>
      </c>
    </row>
    <row r="2194" spans="1:6" x14ac:dyDescent="0.25">
      <c r="A2194">
        <v>499756</v>
      </c>
      <c r="B2194">
        <v>48</v>
      </c>
      <c r="C2194">
        <v>-0.2648008150077798</v>
      </c>
      <c r="D2194">
        <f t="shared" si="102"/>
        <v>1.0362958350835429E-4</v>
      </c>
      <c r="E2194">
        <f t="shared" si="103"/>
        <v>4.9742200084010053E-3</v>
      </c>
      <c r="F2194">
        <f t="shared" si="104"/>
        <v>-2.7441198171928991E-5</v>
      </c>
    </row>
    <row r="2195" spans="1:6" x14ac:dyDescent="0.25">
      <c r="A2195">
        <v>931524</v>
      </c>
      <c r="B2195">
        <v>72</v>
      </c>
      <c r="C2195">
        <v>0.13042163490563341</v>
      </c>
      <c r="D2195">
        <f t="shared" si="102"/>
        <v>1.9316115093773005E-4</v>
      </c>
      <c r="E2195">
        <f t="shared" si="103"/>
        <v>1.3907602867516564E-2</v>
      </c>
      <c r="F2195">
        <f t="shared" si="104"/>
        <v>2.5192393105552577E-5</v>
      </c>
    </row>
    <row r="2196" spans="1:6" x14ac:dyDescent="0.25">
      <c r="A2196">
        <v>878723</v>
      </c>
      <c r="B2196">
        <v>60</v>
      </c>
      <c r="C2196">
        <v>-1.3010930493583459</v>
      </c>
      <c r="D2196">
        <f t="shared" si="102"/>
        <v>1.8221231662893814E-4</v>
      </c>
      <c r="E2196">
        <f t="shared" si="103"/>
        <v>1.0932738997736289E-2</v>
      </c>
      <c r="F2196">
        <f t="shared" si="104"/>
        <v>-2.3707517867339357E-4</v>
      </c>
    </row>
    <row r="2197" spans="1:6" x14ac:dyDescent="0.25">
      <c r="A2197">
        <v>1533152</v>
      </c>
      <c r="B2197">
        <v>84</v>
      </c>
      <c r="C2197">
        <v>-0.1462340800337556</v>
      </c>
      <c r="D2197">
        <f t="shared" si="102"/>
        <v>3.1791494892507624E-4</v>
      </c>
      <c r="E2197">
        <f t="shared" si="103"/>
        <v>2.6704855709706404E-2</v>
      </c>
      <c r="F2197">
        <f t="shared" si="104"/>
        <v>-4.6490000085036921E-5</v>
      </c>
    </row>
    <row r="2198" spans="1:6" x14ac:dyDescent="0.25">
      <c r="A2198">
        <v>395320</v>
      </c>
      <c r="B2198">
        <v>84</v>
      </c>
      <c r="C2198">
        <v>-0.8639185268315237</v>
      </c>
      <c r="D2198">
        <f t="shared" si="102"/>
        <v>8.1973697069215009E-5</v>
      </c>
      <c r="E2198">
        <f t="shared" si="103"/>
        <v>6.8857905538140607E-3</v>
      </c>
      <c r="F2198">
        <f t="shared" si="104"/>
        <v>-7.0818595610969818E-5</v>
      </c>
    </row>
    <row r="2199" spans="1:6" x14ac:dyDescent="0.25">
      <c r="A2199">
        <v>735170</v>
      </c>
      <c r="B2199">
        <v>84</v>
      </c>
      <c r="C2199">
        <v>0.68373306478441309</v>
      </c>
      <c r="D2199">
        <f t="shared" si="102"/>
        <v>1.5244511503180916E-4</v>
      </c>
      <c r="E2199">
        <f t="shared" si="103"/>
        <v>1.280538966267197E-2</v>
      </c>
      <c r="F2199">
        <f t="shared" si="104"/>
        <v>1.0423176571211128E-4</v>
      </c>
    </row>
    <row r="2200" spans="1:6" x14ac:dyDescent="0.25">
      <c r="A2200">
        <v>1836580</v>
      </c>
      <c r="B2200">
        <v>84</v>
      </c>
      <c r="C2200">
        <v>0.13042163490563341</v>
      </c>
      <c r="D2200">
        <f t="shared" si="102"/>
        <v>3.8083388789684032E-4</v>
      </c>
      <c r="E2200">
        <f t="shared" si="103"/>
        <v>3.199004658333459E-2</v>
      </c>
      <c r="F2200">
        <f t="shared" si="104"/>
        <v>4.9668978286974628E-5</v>
      </c>
    </row>
    <row r="2201" spans="1:6" x14ac:dyDescent="0.25">
      <c r="A2201">
        <v>1075454</v>
      </c>
      <c r="B2201">
        <v>84</v>
      </c>
      <c r="C2201">
        <v>0.16994387989697479</v>
      </c>
      <c r="D2201">
        <f t="shared" si="102"/>
        <v>2.230065273901537E-4</v>
      </c>
      <c r="E2201">
        <f t="shared" si="103"/>
        <v>1.8732548300772912E-2</v>
      </c>
      <c r="F2201">
        <f t="shared" si="104"/>
        <v>3.7898594507033699E-5</v>
      </c>
    </row>
    <row r="2202" spans="1:6" x14ac:dyDescent="0.25">
      <c r="A2202">
        <v>754187</v>
      </c>
      <c r="B2202">
        <v>60</v>
      </c>
      <c r="C2202">
        <v>-0.80752609299889344</v>
      </c>
      <c r="D2202">
        <f t="shared" si="102"/>
        <v>1.5638848697647491E-4</v>
      </c>
      <c r="E2202">
        <f t="shared" si="103"/>
        <v>9.3833092185884939E-3</v>
      </c>
      <c r="F2202">
        <f t="shared" si="104"/>
        <v>-1.2628778387812112E-4</v>
      </c>
    </row>
    <row r="2203" spans="1:6" x14ac:dyDescent="0.25">
      <c r="A2203">
        <v>1062132</v>
      </c>
      <c r="B2203">
        <v>60</v>
      </c>
      <c r="C2203">
        <v>0.80229979975843724</v>
      </c>
      <c r="D2203">
        <f t="shared" si="102"/>
        <v>2.2024407268926308E-4</v>
      </c>
      <c r="E2203">
        <f t="shared" si="103"/>
        <v>1.3214644361355785E-2</v>
      </c>
      <c r="F2203">
        <f t="shared" si="104"/>
        <v>1.7670177541657847E-4</v>
      </c>
    </row>
    <row r="2204" spans="1:6" x14ac:dyDescent="0.25">
      <c r="A2204">
        <v>1081458</v>
      </c>
      <c r="B2204">
        <v>72</v>
      </c>
      <c r="C2204">
        <v>0.32803285986234038</v>
      </c>
      <c r="D2204">
        <f t="shared" si="102"/>
        <v>2.2425151898482023E-4</v>
      </c>
      <c r="E2204">
        <f t="shared" si="103"/>
        <v>1.6146109366907056E-2</v>
      </c>
      <c r="F2204">
        <f t="shared" si="104"/>
        <v>7.3561867101064489E-5</v>
      </c>
    </row>
    <row r="2205" spans="1:6" x14ac:dyDescent="0.25">
      <c r="A2205">
        <v>779554</v>
      </c>
      <c r="B2205">
        <v>72</v>
      </c>
      <c r="C2205">
        <v>0.36755510485368181</v>
      </c>
      <c r="D2205">
        <f t="shared" si="102"/>
        <v>1.6164859719997683E-4</v>
      </c>
      <c r="E2205">
        <f t="shared" si="103"/>
        <v>1.1638698998398332E-2</v>
      </c>
      <c r="F2205">
        <f t="shared" si="104"/>
        <v>5.9414767093288057E-5</v>
      </c>
    </row>
    <row r="2206" spans="1:6" x14ac:dyDescent="0.25">
      <c r="A2206">
        <v>2364121</v>
      </c>
      <c r="B2206">
        <v>72</v>
      </c>
      <c r="C2206">
        <v>0.36755510485368181</v>
      </c>
      <c r="D2206">
        <f t="shared" si="102"/>
        <v>4.9022497897644856E-4</v>
      </c>
      <c r="E2206">
        <f t="shared" si="103"/>
        <v>3.5296198486304296E-2</v>
      </c>
      <c r="F2206">
        <f t="shared" si="104"/>
        <v>1.8018469354958252E-4</v>
      </c>
    </row>
    <row r="2207" spans="1:6" x14ac:dyDescent="0.25">
      <c r="A2207">
        <v>609570</v>
      </c>
      <c r="B2207">
        <v>72</v>
      </c>
      <c r="C2207">
        <v>0.2094661248883162</v>
      </c>
      <c r="D2207">
        <f t="shared" si="102"/>
        <v>1.2640065395750632E-4</v>
      </c>
      <c r="E2207">
        <f t="shared" si="103"/>
        <v>9.1008470849404544E-3</v>
      </c>
      <c r="F2207">
        <f t="shared" si="104"/>
        <v>2.6476655167827859E-5</v>
      </c>
    </row>
    <row r="2208" spans="1:6" x14ac:dyDescent="0.25">
      <c r="A2208">
        <v>1074728</v>
      </c>
      <c r="B2208">
        <v>72</v>
      </c>
      <c r="C2208">
        <v>0.56516632981038883</v>
      </c>
      <c r="D2208">
        <f t="shared" si="102"/>
        <v>2.2285598376961275E-4</v>
      </c>
      <c r="E2208">
        <f t="shared" si="103"/>
        <v>1.6045630831412118E-2</v>
      </c>
      <c r="F2208">
        <f t="shared" si="104"/>
        <v>1.2595069842335563E-4</v>
      </c>
    </row>
    <row r="2209" spans="1:6" x14ac:dyDescent="0.25">
      <c r="A2209">
        <v>810766</v>
      </c>
      <c r="B2209">
        <v>84</v>
      </c>
      <c r="C2209">
        <v>0.60468857480173022</v>
      </c>
      <c r="D2209">
        <f t="shared" si="102"/>
        <v>1.6812072872108462E-4</v>
      </c>
      <c r="E2209">
        <f t="shared" si="103"/>
        <v>1.4122141212571108E-2</v>
      </c>
      <c r="F2209">
        <f t="shared" si="104"/>
        <v>1.0166068384498098E-4</v>
      </c>
    </row>
    <row r="2210" spans="1:6" x14ac:dyDescent="0.25">
      <c r="A2210">
        <v>1112845</v>
      </c>
      <c r="B2210">
        <v>27</v>
      </c>
      <c r="C2210">
        <v>-4.4146365390986242</v>
      </c>
      <c r="D2210">
        <f t="shared" si="102"/>
        <v>2.3075993856873061E-4</v>
      </c>
      <c r="E2210">
        <f t="shared" si="103"/>
        <v>6.2305183413557267E-3</v>
      </c>
      <c r="F2210">
        <f t="shared" si="104"/>
        <v>-1.0187212565656719E-3</v>
      </c>
    </row>
    <row r="2211" spans="1:6" x14ac:dyDescent="0.25">
      <c r="A2211">
        <v>695211</v>
      </c>
      <c r="B2211">
        <v>72</v>
      </c>
      <c r="C2211">
        <v>-0.7120946131421857</v>
      </c>
      <c r="D2211">
        <f t="shared" si="102"/>
        <v>1.441592024516494E-4</v>
      </c>
      <c r="E2211">
        <f t="shared" si="103"/>
        <v>1.0379462576518757E-2</v>
      </c>
      <c r="F2211">
        <f t="shared" si="104"/>
        <v>-1.0265499150069331E-4</v>
      </c>
    </row>
    <row r="2212" spans="1:6" x14ac:dyDescent="0.25">
      <c r="A2212">
        <v>869994</v>
      </c>
      <c r="B2212">
        <v>60</v>
      </c>
      <c r="C2212">
        <v>-2.7667345059731379E-2</v>
      </c>
      <c r="D2212">
        <f t="shared" si="102"/>
        <v>1.8040226805634586E-4</v>
      </c>
      <c r="E2212">
        <f t="shared" si="103"/>
        <v>1.0824136083380752E-2</v>
      </c>
      <c r="F2212">
        <f t="shared" si="104"/>
        <v>-4.9912517998730768E-6</v>
      </c>
    </row>
    <row r="2213" spans="1:6" x14ac:dyDescent="0.25">
      <c r="A2213">
        <v>680804</v>
      </c>
      <c r="B2213">
        <v>84</v>
      </c>
      <c r="C2213">
        <v>-6.6784882262362108E-2</v>
      </c>
      <c r="D2213">
        <f t="shared" si="102"/>
        <v>1.4117176176138283E-4</v>
      </c>
      <c r="E2213">
        <f t="shared" si="103"/>
        <v>1.1858427987956157E-2</v>
      </c>
      <c r="F2213">
        <f t="shared" si="104"/>
        <v>-9.4281394880041857E-6</v>
      </c>
    </row>
    <row r="2214" spans="1:6" x14ac:dyDescent="0.25">
      <c r="A2214">
        <v>1178865</v>
      </c>
      <c r="B2214">
        <v>84</v>
      </c>
      <c r="C2214">
        <v>0.24898836987965761</v>
      </c>
      <c r="D2214">
        <f t="shared" si="102"/>
        <v>2.4444986946144933E-4</v>
      </c>
      <c r="E2214">
        <f t="shared" si="103"/>
        <v>2.0533789034761746E-2</v>
      </c>
      <c r="F2214">
        <f t="shared" si="104"/>
        <v>6.0865174514501368E-5</v>
      </c>
    </row>
    <row r="2215" spans="1:6" x14ac:dyDescent="0.25">
      <c r="A2215">
        <v>993461</v>
      </c>
      <c r="B2215">
        <v>84</v>
      </c>
      <c r="C2215">
        <v>0.56516632981038883</v>
      </c>
      <c r="D2215">
        <f t="shared" si="102"/>
        <v>2.0600442948517507E-4</v>
      </c>
      <c r="E2215">
        <f t="shared" si="103"/>
        <v>1.7304372076754705E-2</v>
      </c>
      <c r="F2215">
        <f t="shared" si="104"/>
        <v>1.1642676733681945E-4</v>
      </c>
    </row>
    <row r="2216" spans="1:6" x14ac:dyDescent="0.25">
      <c r="A2216">
        <v>485008</v>
      </c>
      <c r="B2216">
        <v>84</v>
      </c>
      <c r="C2216">
        <v>-1.015723469843266</v>
      </c>
      <c r="D2216">
        <f t="shared" si="102"/>
        <v>1.0057143293571242E-4</v>
      </c>
      <c r="E2216">
        <f t="shared" si="103"/>
        <v>8.4480003665998431E-3</v>
      </c>
      <c r="F2216">
        <f t="shared" si="104"/>
        <v>-1.0215276482857114E-4</v>
      </c>
    </row>
    <row r="2217" spans="1:6" x14ac:dyDescent="0.25">
      <c r="A2217">
        <v>624946</v>
      </c>
      <c r="B2217">
        <v>84</v>
      </c>
      <c r="C2217">
        <v>0.16994387989697479</v>
      </c>
      <c r="D2217">
        <f t="shared" si="102"/>
        <v>1.295890268355197E-4</v>
      </c>
      <c r="E2217">
        <f t="shared" si="103"/>
        <v>1.0885478254183654E-2</v>
      </c>
      <c r="F2217">
        <f t="shared" si="104"/>
        <v>2.2022862012501402E-5</v>
      </c>
    </row>
    <row r="2218" spans="1:6" x14ac:dyDescent="0.25">
      <c r="A2218">
        <v>958795</v>
      </c>
      <c r="B2218">
        <v>60</v>
      </c>
      <c r="C2218">
        <v>0.32803285986234038</v>
      </c>
      <c r="D2218">
        <f t="shared" si="102"/>
        <v>1.9881607528452394E-4</v>
      </c>
      <c r="E2218">
        <f t="shared" si="103"/>
        <v>1.1928964517071436E-2</v>
      </c>
      <c r="F2218">
        <f t="shared" si="104"/>
        <v>6.5218205762188752E-5</v>
      </c>
    </row>
    <row r="2219" spans="1:6" x14ac:dyDescent="0.25">
      <c r="A2219">
        <v>1331696</v>
      </c>
      <c r="B2219">
        <v>84</v>
      </c>
      <c r="C2219">
        <v>0.56516632981038883</v>
      </c>
      <c r="D2219">
        <f t="shared" si="102"/>
        <v>2.7614096046819122E-4</v>
      </c>
      <c r="E2219">
        <f t="shared" si="103"/>
        <v>2.3195840679328061E-2</v>
      </c>
      <c r="F2219">
        <f t="shared" si="104"/>
        <v>1.560655731381233E-4</v>
      </c>
    </row>
    <row r="2220" spans="1:6" x14ac:dyDescent="0.25">
      <c r="A2220">
        <v>313179</v>
      </c>
      <c r="B2220">
        <v>36</v>
      </c>
      <c r="C2220">
        <v>-0.38336754998180411</v>
      </c>
      <c r="D2220">
        <f t="shared" si="102"/>
        <v>6.4940909831123363E-5</v>
      </c>
      <c r="E2220">
        <f t="shared" si="103"/>
        <v>2.3378727539204412E-3</v>
      </c>
      <c r="F2220">
        <f t="shared" si="104"/>
        <v>-2.4896237495547019E-5</v>
      </c>
    </row>
    <row r="2221" spans="1:6" x14ac:dyDescent="0.25">
      <c r="A2221">
        <v>557566</v>
      </c>
      <c r="B2221">
        <v>60</v>
      </c>
      <c r="C2221">
        <v>0.28851061487099899</v>
      </c>
      <c r="D2221">
        <f t="shared" si="102"/>
        <v>1.1561708585473524E-4</v>
      </c>
      <c r="E2221">
        <f t="shared" si="103"/>
        <v>6.9370251512841149E-3</v>
      </c>
      <c r="F2221">
        <f t="shared" si="104"/>
        <v>3.3356756529542744E-5</v>
      </c>
    </row>
    <row r="2222" spans="1:6" x14ac:dyDescent="0.25">
      <c r="A2222">
        <v>1027910</v>
      </c>
      <c r="B2222">
        <v>27</v>
      </c>
      <c r="C2222">
        <v>-4.4146365390986242</v>
      </c>
      <c r="D2222">
        <f t="shared" si="102"/>
        <v>2.1314778648795103E-4</v>
      </c>
      <c r="E2222">
        <f t="shared" si="103"/>
        <v>5.7549902351746781E-3</v>
      </c>
      <c r="F2222">
        <f t="shared" si="104"/>
        <v>-9.4097000645770065E-4</v>
      </c>
    </row>
    <row r="2223" spans="1:6" x14ac:dyDescent="0.25">
      <c r="A2223">
        <v>722075</v>
      </c>
      <c r="B2223">
        <v>60</v>
      </c>
      <c r="C2223">
        <v>2.2251006194467262</v>
      </c>
      <c r="D2223">
        <f t="shared" si="102"/>
        <v>1.4972973113238245E-4</v>
      </c>
      <c r="E2223">
        <f t="shared" si="103"/>
        <v>8.9837838679429471E-3</v>
      </c>
      <c r="F2223">
        <f t="shared" si="104"/>
        <v>3.3316371749225597E-4</v>
      </c>
    </row>
    <row r="2224" spans="1:6" x14ac:dyDescent="0.25">
      <c r="A2224">
        <v>764019</v>
      </c>
      <c r="B2224">
        <v>84</v>
      </c>
      <c r="C2224">
        <v>-0.69954550991253528</v>
      </c>
      <c r="D2224">
        <f t="shared" si="102"/>
        <v>1.5842725402490283E-4</v>
      </c>
      <c r="E2224">
        <f t="shared" si="103"/>
        <v>1.3307889338091837E-2</v>
      </c>
      <c r="F2224">
        <f t="shared" si="104"/>
        <v>-1.1082707420089341E-4</v>
      </c>
    </row>
    <row r="2225" spans="1:6" x14ac:dyDescent="0.25">
      <c r="A2225">
        <v>950778</v>
      </c>
      <c r="B2225">
        <v>72</v>
      </c>
      <c r="C2225">
        <v>0.56516632981038883</v>
      </c>
      <c r="D2225">
        <f t="shared" si="102"/>
        <v>1.9715366728744843E-4</v>
      </c>
      <c r="E2225">
        <f t="shared" si="103"/>
        <v>1.4195064044696287E-2</v>
      </c>
      <c r="F2225">
        <f t="shared" si="104"/>
        <v>1.1142461454950575E-4</v>
      </c>
    </row>
    <row r="2226" spans="1:6" x14ac:dyDescent="0.25">
      <c r="A2226">
        <v>1277480</v>
      </c>
      <c r="B2226">
        <v>84</v>
      </c>
      <c r="C2226">
        <v>0.16994387989697479</v>
      </c>
      <c r="D2226">
        <f t="shared" si="102"/>
        <v>2.6489871125159566E-4</v>
      </c>
      <c r="E2226">
        <f t="shared" si="103"/>
        <v>2.2251491745134036E-2</v>
      </c>
      <c r="F2226">
        <f t="shared" si="104"/>
        <v>4.5017914769804576E-5</v>
      </c>
    </row>
    <row r="2227" spans="1:6" x14ac:dyDescent="0.25">
      <c r="A2227">
        <v>1100374</v>
      </c>
      <c r="B2227">
        <v>36</v>
      </c>
      <c r="C2227">
        <v>-0.69954550991253528</v>
      </c>
      <c r="D2227">
        <f t="shared" si="102"/>
        <v>2.2817394753323991E-4</v>
      </c>
      <c r="E2227">
        <f t="shared" si="103"/>
        <v>8.2142621111966369E-3</v>
      </c>
      <c r="F2227">
        <f t="shared" si="104"/>
        <v>-1.5961806047589639E-4</v>
      </c>
    </row>
    <row r="2228" spans="1:6" x14ac:dyDescent="0.25">
      <c r="A2228">
        <v>490582</v>
      </c>
      <c r="B2228">
        <v>84</v>
      </c>
      <c r="C2228">
        <v>0.13042163490563341</v>
      </c>
      <c r="D2228">
        <f t="shared" si="102"/>
        <v>1.0172725957606405E-4</v>
      </c>
      <c r="E2228">
        <f t="shared" si="103"/>
        <v>8.5450898043893803E-3</v>
      </c>
      <c r="F2228">
        <f t="shared" si="104"/>
        <v>1.3267435508380025E-5</v>
      </c>
    </row>
    <row r="2229" spans="1:6" x14ac:dyDescent="0.25">
      <c r="A2229">
        <v>863144</v>
      </c>
      <c r="B2229">
        <v>84</v>
      </c>
      <c r="C2229">
        <v>1.395133474628558</v>
      </c>
      <c r="D2229">
        <f t="shared" si="102"/>
        <v>1.7898184959807376E-4</v>
      </c>
      <c r="E2229">
        <f t="shared" si="103"/>
        <v>1.5034475366238196E-2</v>
      </c>
      <c r="F2229">
        <f t="shared" si="104"/>
        <v>2.4970356972520662E-4</v>
      </c>
    </row>
    <row r="2230" spans="1:6" x14ac:dyDescent="0.25">
      <c r="A2230">
        <v>877997</v>
      </c>
      <c r="B2230">
        <v>60</v>
      </c>
      <c r="C2230">
        <v>1.078955514697826</v>
      </c>
      <c r="D2230">
        <f t="shared" si="102"/>
        <v>1.8206177300839719E-4</v>
      </c>
      <c r="E2230">
        <f t="shared" si="103"/>
        <v>1.0923706380503832E-2</v>
      </c>
      <c r="F2230">
        <f t="shared" si="104"/>
        <v>1.9643655400307397E-4</v>
      </c>
    </row>
    <row r="2231" spans="1:6" x14ac:dyDescent="0.25">
      <c r="A2231">
        <v>802502</v>
      </c>
      <c r="B2231">
        <v>84</v>
      </c>
      <c r="C2231">
        <v>0.37986328047786511</v>
      </c>
      <c r="D2231">
        <f t="shared" si="102"/>
        <v>1.6640710271536777E-4</v>
      </c>
      <c r="E2231">
        <f t="shared" si="103"/>
        <v>1.3978196628090892E-2</v>
      </c>
      <c r="F2231">
        <f t="shared" si="104"/>
        <v>6.3211947932276648E-5</v>
      </c>
    </row>
    <row r="2232" spans="1:6" x14ac:dyDescent="0.25">
      <c r="A2232">
        <v>1531715</v>
      </c>
      <c r="B2232">
        <v>72</v>
      </c>
      <c r="C2232">
        <v>-0.69954550991253528</v>
      </c>
      <c r="D2232">
        <f t="shared" si="102"/>
        <v>3.1761697208937742E-4</v>
      </c>
      <c r="E2232">
        <f t="shared" si="103"/>
        <v>2.2868421990435175E-2</v>
      </c>
      <c r="F2232">
        <f t="shared" si="104"/>
        <v>-2.2218752669713902E-4</v>
      </c>
    </row>
    <row r="2233" spans="1:6" x14ac:dyDescent="0.25">
      <c r="A2233">
        <v>692930</v>
      </c>
      <c r="B2233">
        <v>84</v>
      </c>
      <c r="C2233">
        <v>0.92086653473246149</v>
      </c>
      <c r="D2233">
        <f t="shared" si="102"/>
        <v>1.4368621347306273E-4</v>
      </c>
      <c r="E2233">
        <f t="shared" si="103"/>
        <v>1.206964193173727E-2</v>
      </c>
      <c r="F2233">
        <f t="shared" si="104"/>
        <v>1.32315825489768E-4</v>
      </c>
    </row>
    <row r="2234" spans="1:6" x14ac:dyDescent="0.25">
      <c r="A2234">
        <v>590577</v>
      </c>
      <c r="B2234">
        <v>72</v>
      </c>
      <c r="C2234">
        <v>0.84182204474977862</v>
      </c>
      <c r="D2234">
        <f t="shared" si="102"/>
        <v>1.224622586614535E-4</v>
      </c>
      <c r="E2234">
        <f t="shared" si="103"/>
        <v>8.8172826236246511E-3</v>
      </c>
      <c r="F2234">
        <f t="shared" si="104"/>
        <v>1.0309142899106106E-4</v>
      </c>
    </row>
    <row r="2235" spans="1:6" x14ac:dyDescent="0.25">
      <c r="A2235">
        <v>1215936</v>
      </c>
      <c r="B2235">
        <v>84</v>
      </c>
      <c r="C2235">
        <v>0.60468857480173022</v>
      </c>
      <c r="D2235">
        <f t="shared" si="102"/>
        <v>2.5213692532518727E-4</v>
      </c>
      <c r="E2235">
        <f t="shared" si="103"/>
        <v>2.1179501727315732E-2</v>
      </c>
      <c r="F2235">
        <f t="shared" si="104"/>
        <v>1.5246431802977777E-4</v>
      </c>
    </row>
    <row r="2236" spans="1:6" x14ac:dyDescent="0.25">
      <c r="A2236">
        <v>1212674</v>
      </c>
      <c r="B2236">
        <v>84</v>
      </c>
      <c r="C2236">
        <v>0.36755510485368181</v>
      </c>
      <c r="D2236">
        <f t="shared" si="102"/>
        <v>2.5146051583454734E-4</v>
      </c>
      <c r="E2236">
        <f t="shared" si="103"/>
        <v>2.1122683330101977E-2</v>
      </c>
      <c r="F2236">
        <f t="shared" si="104"/>
        <v>9.2425596264127967E-5</v>
      </c>
    </row>
    <row r="2237" spans="1:6" x14ac:dyDescent="0.25">
      <c r="A2237">
        <v>1086013</v>
      </c>
      <c r="B2237">
        <v>84</v>
      </c>
      <c r="C2237">
        <v>0.13042163490563341</v>
      </c>
      <c r="D2237">
        <f t="shared" si="102"/>
        <v>2.2519604541948145E-4</v>
      </c>
      <c r="E2237">
        <f t="shared" si="103"/>
        <v>1.8916467815236444E-2</v>
      </c>
      <c r="F2237">
        <f t="shared" si="104"/>
        <v>2.9370436417892051E-5</v>
      </c>
    </row>
    <row r="2238" spans="1:6" x14ac:dyDescent="0.25">
      <c r="A2238">
        <v>1048096</v>
      </c>
      <c r="B2238">
        <v>84</v>
      </c>
      <c r="C2238">
        <v>0.48612183982770601</v>
      </c>
      <c r="D2238">
        <f t="shared" si="102"/>
        <v>2.1733356269213795E-4</v>
      </c>
      <c r="E2238">
        <f t="shared" si="103"/>
        <v>1.8256019266139588E-2</v>
      </c>
      <c r="F2238">
        <f t="shared" si="104"/>
        <v>1.0565059135221219E-4</v>
      </c>
    </row>
    <row r="2239" spans="1:6" x14ac:dyDescent="0.25">
      <c r="A2239">
        <v>684751</v>
      </c>
      <c r="B2239">
        <v>84</v>
      </c>
      <c r="C2239">
        <v>0.48612183982770601</v>
      </c>
      <c r="D2239">
        <f t="shared" si="102"/>
        <v>1.4199021309784995E-4</v>
      </c>
      <c r="E2239">
        <f t="shared" si="103"/>
        <v>1.1927177900219396E-2</v>
      </c>
      <c r="F2239">
        <f t="shared" si="104"/>
        <v>6.9024543628654864E-5</v>
      </c>
    </row>
    <row r="2240" spans="1:6" x14ac:dyDescent="0.25">
      <c r="A2240">
        <v>1376095</v>
      </c>
      <c r="B2240">
        <v>36</v>
      </c>
      <c r="C2240">
        <v>-0.4361759880718844</v>
      </c>
      <c r="D2240">
        <f t="shared" si="102"/>
        <v>2.8534755304174194E-4</v>
      </c>
      <c r="E2240">
        <f t="shared" si="103"/>
        <v>1.0272511909502709E-2</v>
      </c>
      <c r="F2240">
        <f t="shared" si="104"/>
        <v>-1.2446175089187624E-4</v>
      </c>
    </row>
    <row r="2241" spans="1:6" x14ac:dyDescent="0.25">
      <c r="A2241">
        <v>544410</v>
      </c>
      <c r="B2241">
        <v>72</v>
      </c>
      <c r="C2241">
        <v>-6.7189590051072792E-2</v>
      </c>
      <c r="D2241">
        <f t="shared" si="102"/>
        <v>1.1288905297341734E-4</v>
      </c>
      <c r="E2241">
        <f t="shared" si="103"/>
        <v>8.1280118140860495E-3</v>
      </c>
      <c r="F2241">
        <f t="shared" si="104"/>
        <v>-7.5849691905377512E-6</v>
      </c>
    </row>
    <row r="2242" spans="1:6" x14ac:dyDescent="0.25">
      <c r="A2242">
        <v>1366238</v>
      </c>
      <c r="B2242">
        <v>28</v>
      </c>
      <c r="C2242">
        <v>-4.4146365390986242</v>
      </c>
      <c r="D2242">
        <f t="shared" si="102"/>
        <v>2.8330360198434225E-4</v>
      </c>
      <c r="E2242">
        <f t="shared" si="103"/>
        <v>7.9325008555615837E-3</v>
      </c>
      <c r="F2242">
        <f t="shared" si="104"/>
        <v>-1.2506824329783308E-3</v>
      </c>
    </row>
    <row r="2243" spans="1:6" x14ac:dyDescent="0.25">
      <c r="A2243">
        <v>1065387</v>
      </c>
      <c r="B2243">
        <v>72</v>
      </c>
      <c r="C2243">
        <v>-0.81811224488655909</v>
      </c>
      <c r="D2243">
        <f t="shared" ref="D2243:D2306" si="105">A2243/SUM($A$2:$A$5739)</f>
        <v>2.2091903065739091E-4</v>
      </c>
      <c r="E2243">
        <f t="shared" ref="E2243:E2306" si="106">B2243*D2243</f>
        <v>1.5906170207332145E-2</v>
      </c>
      <c r="F2243">
        <f t="shared" ref="F2243:F2306" si="107">C2243*D2243</f>
        <v>-1.8073656410928064E-4</v>
      </c>
    </row>
    <row r="2244" spans="1:6" x14ac:dyDescent="0.25">
      <c r="A2244">
        <v>1576217</v>
      </c>
      <c r="B2244">
        <v>84</v>
      </c>
      <c r="C2244">
        <v>-0.1462340800337556</v>
      </c>
      <c r="D2244">
        <f t="shared" si="105"/>
        <v>3.2684492277989196E-4</v>
      </c>
      <c r="E2244">
        <f t="shared" si="106"/>
        <v>2.7454973513510925E-2</v>
      </c>
      <c r="F2244">
        <f t="shared" si="107"/>
        <v>-4.7795866596421392E-5</v>
      </c>
    </row>
    <row r="2245" spans="1:6" x14ac:dyDescent="0.25">
      <c r="A2245">
        <v>790890</v>
      </c>
      <c r="B2245">
        <v>72</v>
      </c>
      <c r="C2245">
        <v>0.13042163490563341</v>
      </c>
      <c r="D2245">
        <f t="shared" si="105"/>
        <v>1.6399923422814799E-4</v>
      </c>
      <c r="E2245">
        <f t="shared" si="106"/>
        <v>1.1807944864426654E-2</v>
      </c>
      <c r="F2245">
        <f t="shared" si="107"/>
        <v>2.1389048251306974E-5</v>
      </c>
    </row>
    <row r="2246" spans="1:6" x14ac:dyDescent="0.25">
      <c r="A2246">
        <v>559075</v>
      </c>
      <c r="B2246">
        <v>84</v>
      </c>
      <c r="C2246">
        <v>1.158000004680509</v>
      </c>
      <c r="D2246">
        <f t="shared" si="105"/>
        <v>1.1592999263627286E-4</v>
      </c>
      <c r="E2246">
        <f t="shared" si="106"/>
        <v>9.7381193814469191E-3</v>
      </c>
      <c r="F2246">
        <f t="shared" si="107"/>
        <v>1.3424693201541534E-4</v>
      </c>
    </row>
    <row r="2247" spans="1:6" x14ac:dyDescent="0.25">
      <c r="A2247">
        <v>490886</v>
      </c>
      <c r="B2247">
        <v>84</v>
      </c>
      <c r="C2247">
        <v>-0.62050101992985252</v>
      </c>
      <c r="D2247">
        <f t="shared" si="105"/>
        <v>1.0179029712516109E-4</v>
      </c>
      <c r="E2247">
        <f t="shared" si="106"/>
        <v>8.5503849585135318E-3</v>
      </c>
      <c r="F2247">
        <f t="shared" si="107"/>
        <v>-6.3160983185125191E-5</v>
      </c>
    </row>
    <row r="2248" spans="1:6" x14ac:dyDescent="0.25">
      <c r="A2248">
        <v>3302565</v>
      </c>
      <c r="B2248">
        <v>84</v>
      </c>
      <c r="C2248">
        <v>0.13042163490563341</v>
      </c>
      <c r="D2248">
        <f t="shared" si="105"/>
        <v>6.8482106359757182E-4</v>
      </c>
      <c r="E2248">
        <f t="shared" si="106"/>
        <v>5.7524969342196031E-2</v>
      </c>
      <c r="F2248">
        <f t="shared" si="107"/>
        <v>8.9315482732210075E-5</v>
      </c>
    </row>
    <row r="2249" spans="1:6" x14ac:dyDescent="0.25">
      <c r="A2249">
        <v>667874</v>
      </c>
      <c r="B2249">
        <v>84</v>
      </c>
      <c r="C2249">
        <v>-0.30432305999912118</v>
      </c>
      <c r="D2249">
        <f t="shared" si="105"/>
        <v>1.3849059232116996E-4</v>
      </c>
      <c r="E2249">
        <f t="shared" si="106"/>
        <v>1.1633209754978276E-2</v>
      </c>
      <c r="F2249">
        <f t="shared" si="107"/>
        <v>-4.2145880836269237E-5</v>
      </c>
    </row>
    <row r="2250" spans="1:6" x14ac:dyDescent="0.25">
      <c r="A2250">
        <v>969214</v>
      </c>
      <c r="B2250">
        <v>48</v>
      </c>
      <c r="C2250">
        <v>0.2094661248883162</v>
      </c>
      <c r="D2250">
        <f t="shared" si="105"/>
        <v>2.0097656286360962E-4</v>
      </c>
      <c r="E2250">
        <f t="shared" si="106"/>
        <v>9.646875017453262E-3</v>
      </c>
      <c r="F2250">
        <f t="shared" si="107"/>
        <v>4.2097781816413387E-5</v>
      </c>
    </row>
    <row r="2251" spans="1:6" x14ac:dyDescent="0.25">
      <c r="A2251">
        <v>980079</v>
      </c>
      <c r="B2251">
        <v>84</v>
      </c>
      <c r="C2251">
        <v>1.185489993161002E-2</v>
      </c>
      <c r="D2251">
        <f t="shared" si="105"/>
        <v>2.0322953316275215E-4</v>
      </c>
      <c r="E2251">
        <f t="shared" si="106"/>
        <v>1.7071280785671182E-2</v>
      </c>
      <c r="F2251">
        <f t="shared" si="107"/>
        <v>2.409265778792247E-6</v>
      </c>
    </row>
    <row r="2252" spans="1:6" x14ac:dyDescent="0.25">
      <c r="A2252">
        <v>2284961</v>
      </c>
      <c r="B2252">
        <v>72</v>
      </c>
      <c r="C2252">
        <v>0.56516632981038883</v>
      </c>
      <c r="D2252">
        <f t="shared" si="105"/>
        <v>4.7381033296815388E-4</v>
      </c>
      <c r="E2252">
        <f t="shared" si="106"/>
        <v>3.4114343973707079E-2</v>
      </c>
      <c r="F2252">
        <f t="shared" si="107"/>
        <v>2.6778164690984983E-4</v>
      </c>
    </row>
    <row r="2253" spans="1:6" x14ac:dyDescent="0.25">
      <c r="A2253">
        <v>790586</v>
      </c>
      <c r="B2253">
        <v>84</v>
      </c>
      <c r="C2253">
        <v>0.2094661248883162</v>
      </c>
      <c r="D2253">
        <f t="shared" si="105"/>
        <v>1.6393619667905095E-4</v>
      </c>
      <c r="E2253">
        <f t="shared" si="106"/>
        <v>1.3770640521040279E-2</v>
      </c>
      <c r="F2253">
        <f t="shared" si="107"/>
        <v>3.4339079847289653E-5</v>
      </c>
    </row>
    <row r="2254" spans="1:6" x14ac:dyDescent="0.25">
      <c r="A2254">
        <v>779983</v>
      </c>
      <c r="B2254">
        <v>60</v>
      </c>
      <c r="C2254">
        <v>-0.42288979497314538</v>
      </c>
      <c r="D2254">
        <f t="shared" si="105"/>
        <v>1.6173755479393284E-4</v>
      </c>
      <c r="E2254">
        <f t="shared" si="106"/>
        <v>9.7042532876359701E-3</v>
      </c>
      <c r="F2254">
        <f t="shared" si="107"/>
        <v>-6.8397161386264123E-5</v>
      </c>
    </row>
    <row r="2255" spans="1:6" x14ac:dyDescent="0.25">
      <c r="A2255">
        <v>2511161</v>
      </c>
      <c r="B2255">
        <v>72</v>
      </c>
      <c r="C2255">
        <v>1.158000004680509</v>
      </c>
      <c r="D2255">
        <f t="shared" si="105"/>
        <v>5.2071524614496372E-4</v>
      </c>
      <c r="E2255">
        <f t="shared" si="106"/>
        <v>3.7491497722437386E-2</v>
      </c>
      <c r="F2255">
        <f t="shared" si="107"/>
        <v>6.0298825747308034E-4</v>
      </c>
    </row>
    <row r="2256" spans="1:6" x14ac:dyDescent="0.25">
      <c r="A2256">
        <v>798160</v>
      </c>
      <c r="B2256">
        <v>84</v>
      </c>
      <c r="C2256">
        <v>-0.1462340800337556</v>
      </c>
      <c r="D2256">
        <f t="shared" si="105"/>
        <v>1.6550674403714624E-4</v>
      </c>
      <c r="E2256">
        <f t="shared" si="106"/>
        <v>1.3902566499120283E-2</v>
      </c>
      <c r="F2256">
        <f t="shared" si="107"/>
        <v>-2.4202726453654345E-5</v>
      </c>
    </row>
    <row r="2257" spans="1:6" x14ac:dyDescent="0.25">
      <c r="A2257">
        <v>557020</v>
      </c>
      <c r="B2257">
        <v>84</v>
      </c>
      <c r="C2257">
        <v>-0.31031700367450799</v>
      </c>
      <c r="D2257">
        <f t="shared" si="105"/>
        <v>1.1550386709879123E-4</v>
      </c>
      <c r="E2257">
        <f t="shared" si="106"/>
        <v>9.7023248362984628E-3</v>
      </c>
      <c r="F2257">
        <f t="shared" si="107"/>
        <v>-3.5842813950915478E-5</v>
      </c>
    </row>
    <row r="2258" spans="1:6" x14ac:dyDescent="0.25">
      <c r="A2258">
        <v>913618</v>
      </c>
      <c r="B2258">
        <v>84</v>
      </c>
      <c r="C2258">
        <v>0.2094661248883162</v>
      </c>
      <c r="D2258">
        <f t="shared" si="105"/>
        <v>1.8944815635177093E-4</v>
      </c>
      <c r="E2258">
        <f t="shared" si="106"/>
        <v>1.5913645133548759E-2</v>
      </c>
      <c r="F2258">
        <f t="shared" si="107"/>
        <v>3.9682971178241306E-5</v>
      </c>
    </row>
    <row r="2259" spans="1:6" x14ac:dyDescent="0.25">
      <c r="A2259">
        <v>1146680</v>
      </c>
      <c r="B2259">
        <v>36</v>
      </c>
      <c r="C2259">
        <v>-0.50193428495582826</v>
      </c>
      <c r="D2259">
        <f t="shared" si="105"/>
        <v>2.3777597631115924E-4</v>
      </c>
      <c r="E2259">
        <f t="shared" si="106"/>
        <v>8.5599351472017329E-3</v>
      </c>
      <c r="F2259">
        <f t="shared" si="107"/>
        <v>-1.1934791464941568E-4</v>
      </c>
    </row>
    <row r="2260" spans="1:6" x14ac:dyDescent="0.25">
      <c r="A2260">
        <v>712098</v>
      </c>
      <c r="B2260">
        <v>60</v>
      </c>
      <c r="C2260">
        <v>0.19363469921213461</v>
      </c>
      <c r="D2260">
        <f t="shared" si="105"/>
        <v>1.4766089683191812E-4</v>
      </c>
      <c r="E2260">
        <f t="shared" si="106"/>
        <v>8.8596538099150867E-3</v>
      </c>
      <c r="F2260">
        <f t="shared" si="107"/>
        <v>2.8592273343442505E-5</v>
      </c>
    </row>
    <row r="2261" spans="1:6" x14ac:dyDescent="0.25">
      <c r="A2261">
        <v>1414324</v>
      </c>
      <c r="B2261">
        <v>84</v>
      </c>
      <c r="C2261">
        <v>9.0899389914291959E-2</v>
      </c>
      <c r="D2261">
        <f t="shared" si="105"/>
        <v>2.9327473220105348E-4</v>
      </c>
      <c r="E2261">
        <f t="shared" si="106"/>
        <v>2.463507750488849E-2</v>
      </c>
      <c r="F2261">
        <f t="shared" si="107"/>
        <v>2.6658494234353114E-5</v>
      </c>
    </row>
    <row r="2262" spans="1:6" x14ac:dyDescent="0.25">
      <c r="A2262">
        <v>208784</v>
      </c>
      <c r="B2262">
        <v>72</v>
      </c>
      <c r="C2262">
        <v>0.44659959483636458</v>
      </c>
      <c r="D2262">
        <f t="shared" si="105"/>
        <v>4.3293525166697836E-5</v>
      </c>
      <c r="E2262">
        <f t="shared" si="106"/>
        <v>3.1171338120022443E-3</v>
      </c>
      <c r="F2262">
        <f t="shared" si="107"/>
        <v>1.9334870798485208E-5</v>
      </c>
    </row>
    <row r="2263" spans="1:6" x14ac:dyDescent="0.25">
      <c r="A2263">
        <v>1168887</v>
      </c>
      <c r="B2263">
        <v>72</v>
      </c>
      <c r="C2263">
        <v>-0.22722425013736261</v>
      </c>
      <c r="D2263">
        <f t="shared" si="105"/>
        <v>2.4238082780062614E-4</v>
      </c>
      <c r="E2263">
        <f t="shared" si="106"/>
        <v>1.745141960164508E-2</v>
      </c>
      <c r="F2263">
        <f t="shared" si="107"/>
        <v>-5.5074801844670484E-5</v>
      </c>
    </row>
    <row r="2264" spans="1:6" x14ac:dyDescent="0.25">
      <c r="A2264">
        <v>1632726</v>
      </c>
      <c r="B2264">
        <v>36</v>
      </c>
      <c r="C2264">
        <v>-2.4110027766206099</v>
      </c>
      <c r="D2264">
        <f t="shared" si="105"/>
        <v>3.3856264929938063E-4</v>
      </c>
      <c r="E2264">
        <f t="shared" si="106"/>
        <v>1.2188255374777702E-2</v>
      </c>
      <c r="F2264">
        <f t="shared" si="107"/>
        <v>-8.1627548752083651E-4</v>
      </c>
    </row>
    <row r="2265" spans="1:6" x14ac:dyDescent="0.25">
      <c r="A2265">
        <v>1460385</v>
      </c>
      <c r="B2265">
        <v>84</v>
      </c>
      <c r="C2265">
        <v>0.76277755476709586</v>
      </c>
      <c r="D2265">
        <f t="shared" si="105"/>
        <v>3.0282595769104919E-4</v>
      </c>
      <c r="E2265">
        <f t="shared" si="106"/>
        <v>2.5437380446048131E-2</v>
      </c>
      <c r="F2265">
        <f t="shared" si="107"/>
        <v>2.3098884352758253E-4</v>
      </c>
    </row>
    <row r="2266" spans="1:6" x14ac:dyDescent="0.25">
      <c r="A2266">
        <v>487905</v>
      </c>
      <c r="B2266">
        <v>36</v>
      </c>
      <c r="C2266">
        <v>-1.73812963925015</v>
      </c>
      <c r="D2266">
        <f t="shared" si="105"/>
        <v>1.0117215589536414E-4</v>
      </c>
      <c r="E2266">
        <f t="shared" si="106"/>
        <v>3.6421976122331091E-3</v>
      </c>
      <c r="F2266">
        <f t="shared" si="107"/>
        <v>-1.7585032282856921E-4</v>
      </c>
    </row>
    <row r="2267" spans="1:6" x14ac:dyDescent="0.25">
      <c r="A2267">
        <v>1346045</v>
      </c>
      <c r="B2267">
        <v>84</v>
      </c>
      <c r="C2267">
        <v>0.16994387989697479</v>
      </c>
      <c r="D2267">
        <f t="shared" si="105"/>
        <v>2.791163742576432E-4</v>
      </c>
      <c r="E2267">
        <f t="shared" si="106"/>
        <v>2.3445775437642029E-2</v>
      </c>
      <c r="F2267">
        <f t="shared" si="107"/>
        <v>4.7434119584119984E-5</v>
      </c>
    </row>
    <row r="2268" spans="1:6" x14ac:dyDescent="0.25">
      <c r="A2268">
        <v>724535</v>
      </c>
      <c r="B2268">
        <v>72</v>
      </c>
      <c r="C2268">
        <v>0.24898836987965761</v>
      </c>
      <c r="D2268">
        <f t="shared" si="105"/>
        <v>1.5023983761520718E-4</v>
      </c>
      <c r="E2268">
        <f t="shared" si="106"/>
        <v>1.0817268308294917E-2</v>
      </c>
      <c r="F2268">
        <f t="shared" si="107"/>
        <v>3.7407972258794906E-5</v>
      </c>
    </row>
    <row r="2269" spans="1:6" x14ac:dyDescent="0.25">
      <c r="A2269">
        <v>1285507</v>
      </c>
      <c r="B2269">
        <v>72</v>
      </c>
      <c r="C2269">
        <v>0.32803285986234038</v>
      </c>
      <c r="D2269">
        <f t="shared" si="105"/>
        <v>2.6656319285225992E-4</v>
      </c>
      <c r="E2269">
        <f t="shared" si="106"/>
        <v>1.9192549885362713E-2</v>
      </c>
      <c r="F2269">
        <f t="shared" si="107"/>
        <v>8.7441486485363392E-5</v>
      </c>
    </row>
    <row r="2270" spans="1:6" x14ac:dyDescent="0.25">
      <c r="A2270">
        <v>881199</v>
      </c>
      <c r="B2270">
        <v>84</v>
      </c>
      <c r="C2270">
        <v>-0.7785899998952176</v>
      </c>
      <c r="D2270">
        <f t="shared" si="105"/>
        <v>1.8272574087750481E-4</v>
      </c>
      <c r="E2270">
        <f t="shared" si="106"/>
        <v>1.5348962233710404E-2</v>
      </c>
      <c r="F2270">
        <f t="shared" si="107"/>
        <v>-1.4226843457067003E-4</v>
      </c>
    </row>
    <row r="2271" spans="1:6" x14ac:dyDescent="0.25">
      <c r="A2271">
        <v>444528</v>
      </c>
      <c r="B2271">
        <v>48</v>
      </c>
      <c r="C2271">
        <v>-0.1067118350424142</v>
      </c>
      <c r="D2271">
        <f t="shared" si="105"/>
        <v>9.2177485608580415E-5</v>
      </c>
      <c r="E2271">
        <f t="shared" si="106"/>
        <v>4.4245193092118601E-3</v>
      </c>
      <c r="F2271">
        <f t="shared" si="107"/>
        <v>-9.8364286388873427E-6</v>
      </c>
    </row>
    <row r="2272" spans="1:6" x14ac:dyDescent="0.25">
      <c r="A2272">
        <v>692069</v>
      </c>
      <c r="B2272">
        <v>84</v>
      </c>
      <c r="C2272">
        <v>0.48612183982770601</v>
      </c>
      <c r="D2272">
        <f t="shared" si="105"/>
        <v>1.4350767620407406E-4</v>
      </c>
      <c r="E2272">
        <f t="shared" si="106"/>
        <v>1.2054644801142222E-2</v>
      </c>
      <c r="F2272">
        <f t="shared" si="107"/>
        <v>6.9762215585723197E-5</v>
      </c>
    </row>
    <row r="2273" spans="1:6" x14ac:dyDescent="0.25">
      <c r="A2273">
        <v>584902</v>
      </c>
      <c r="B2273">
        <v>84</v>
      </c>
      <c r="C2273">
        <v>0.28851061487099899</v>
      </c>
      <c r="D2273">
        <f t="shared" si="105"/>
        <v>1.2128548862485582E-4</v>
      </c>
      <c r="E2273">
        <f t="shared" si="106"/>
        <v>1.0187981044487888E-2</v>
      </c>
      <c r="F2273">
        <f t="shared" si="107"/>
        <v>3.4992150898086703E-5</v>
      </c>
    </row>
    <row r="2274" spans="1:6" x14ac:dyDescent="0.25">
      <c r="A2274">
        <v>1111371</v>
      </c>
      <c r="B2274">
        <v>84</v>
      </c>
      <c r="C2274">
        <v>-0.73906775490387622</v>
      </c>
      <c r="D2274">
        <f t="shared" si="105"/>
        <v>2.3045428939975351E-4</v>
      </c>
      <c r="E2274">
        <f t="shared" si="106"/>
        <v>1.9358160309579295E-2</v>
      </c>
      <c r="F2274">
        <f t="shared" si="107"/>
        <v>-1.7032133427464399E-4</v>
      </c>
    </row>
    <row r="2275" spans="1:6" x14ac:dyDescent="0.25">
      <c r="A2275">
        <v>712248</v>
      </c>
      <c r="B2275">
        <v>84</v>
      </c>
      <c r="C2275">
        <v>-0.1067118350424142</v>
      </c>
      <c r="D2275">
        <f t="shared" si="105"/>
        <v>1.4769200088574891E-4</v>
      </c>
      <c r="E2275">
        <f t="shared" si="106"/>
        <v>1.2406128074402908E-2</v>
      </c>
      <c r="F2275">
        <f t="shared" si="107"/>
        <v>-1.5760484435604131E-5</v>
      </c>
    </row>
    <row r="2276" spans="1:6" x14ac:dyDescent="0.25">
      <c r="A2276">
        <v>607799</v>
      </c>
      <c r="B2276">
        <v>72</v>
      </c>
      <c r="C2276">
        <v>0.68373306478441309</v>
      </c>
      <c r="D2276">
        <f t="shared" si="105"/>
        <v>1.2603341876194429E-4</v>
      </c>
      <c r="E2276">
        <f t="shared" si="106"/>
        <v>9.0744061508599878E-3</v>
      </c>
      <c r="F2276">
        <f t="shared" si="107"/>
        <v>8.6173215675361512E-5</v>
      </c>
    </row>
    <row r="2277" spans="1:6" x14ac:dyDescent="0.25">
      <c r="A2277">
        <v>1070161</v>
      </c>
      <c r="B2277">
        <v>72</v>
      </c>
      <c r="C2277">
        <v>0.52564408481904745</v>
      </c>
      <c r="D2277">
        <f t="shared" si="105"/>
        <v>2.2190896901064507E-4</v>
      </c>
      <c r="E2277">
        <f t="shared" si="106"/>
        <v>1.5977445768766446E-2</v>
      </c>
      <c r="F2277">
        <f t="shared" si="107"/>
        <v>1.1664513692873889E-4</v>
      </c>
    </row>
    <row r="2278" spans="1:6" x14ac:dyDescent="0.25">
      <c r="A2278">
        <v>339849</v>
      </c>
      <c r="B2278">
        <v>84</v>
      </c>
      <c r="C2278">
        <v>-1.13429020481729</v>
      </c>
      <c r="D2278">
        <f t="shared" si="105"/>
        <v>7.0471210602235287E-5</v>
      </c>
      <c r="E2278">
        <f t="shared" si="106"/>
        <v>5.9195816905877642E-3</v>
      </c>
      <c r="F2278">
        <f t="shared" si="107"/>
        <v>-7.9934803907731844E-5</v>
      </c>
    </row>
    <row r="2279" spans="1:6" x14ac:dyDescent="0.25">
      <c r="A2279">
        <v>838479</v>
      </c>
      <c r="B2279">
        <v>84</v>
      </c>
      <c r="C2279">
        <v>0.80229979975843724</v>
      </c>
      <c r="D2279">
        <f t="shared" si="105"/>
        <v>1.7386730634649989E-4</v>
      </c>
      <c r="E2279">
        <f t="shared" si="106"/>
        <v>1.460485373310599E-2</v>
      </c>
      <c r="F2279">
        <f t="shared" si="107"/>
        <v>1.3949370506633572E-4</v>
      </c>
    </row>
    <row r="2280" spans="1:6" x14ac:dyDescent="0.25">
      <c r="A2280">
        <v>641474</v>
      </c>
      <c r="B2280">
        <v>24</v>
      </c>
      <c r="C2280">
        <v>-4.4146365390986242</v>
      </c>
      <c r="D2280">
        <f t="shared" si="105"/>
        <v>1.3301627884695344E-4</v>
      </c>
      <c r="E2280">
        <f t="shared" si="106"/>
        <v>3.1923906923268823E-3</v>
      </c>
      <c r="F2280">
        <f t="shared" si="107"/>
        <v>-5.8721852489269206E-4</v>
      </c>
    </row>
    <row r="2281" spans="1:6" x14ac:dyDescent="0.25">
      <c r="A2281">
        <v>609784</v>
      </c>
      <c r="B2281">
        <v>60</v>
      </c>
      <c r="C2281">
        <v>-1.015723469843266</v>
      </c>
      <c r="D2281">
        <f t="shared" si="105"/>
        <v>1.2644502907430488E-4</v>
      </c>
      <c r="E2281">
        <f t="shared" si="106"/>
        <v>7.5867017444582931E-3</v>
      </c>
      <c r="F2281">
        <f t="shared" si="107"/>
        <v>-1.2843318367578561E-4</v>
      </c>
    </row>
    <row r="2282" spans="1:6" x14ac:dyDescent="0.25">
      <c r="A2282">
        <v>316039</v>
      </c>
      <c r="B2282">
        <v>84</v>
      </c>
      <c r="C2282">
        <v>-6.7189590051072792E-2</v>
      </c>
      <c r="D2282">
        <f t="shared" si="105"/>
        <v>6.5533960457496817E-5</v>
      </c>
      <c r="E2282">
        <f t="shared" si="106"/>
        <v>5.5048526784297327E-3</v>
      </c>
      <c r="F2282">
        <f t="shared" si="107"/>
        <v>-4.4031999375624262E-6</v>
      </c>
    </row>
    <row r="2283" spans="1:6" x14ac:dyDescent="0.25">
      <c r="A2283">
        <v>661247</v>
      </c>
      <c r="B2283">
        <v>84</v>
      </c>
      <c r="C2283">
        <v>-0.34384530499046262</v>
      </c>
      <c r="D2283">
        <f t="shared" si="105"/>
        <v>1.3711641522292628E-4</v>
      </c>
      <c r="E2283">
        <f t="shared" si="106"/>
        <v>1.1517778878725807E-2</v>
      </c>
      <c r="F2283">
        <f t="shared" si="107"/>
        <v>-4.7146835611525997E-5</v>
      </c>
    </row>
    <row r="2284" spans="1:6" x14ac:dyDescent="0.25">
      <c r="A2284">
        <v>552390</v>
      </c>
      <c r="B2284">
        <v>84</v>
      </c>
      <c r="C2284">
        <v>0.4070773498450232</v>
      </c>
      <c r="D2284">
        <f t="shared" si="105"/>
        <v>1.1454378863721461E-4</v>
      </c>
      <c r="E2284">
        <f t="shared" si="106"/>
        <v>9.6216782455260264E-3</v>
      </c>
      <c r="F2284">
        <f t="shared" si="107"/>
        <v>4.6628181919645805E-5</v>
      </c>
    </row>
    <row r="2285" spans="1:6" x14ac:dyDescent="0.25">
      <c r="A2285">
        <v>650895</v>
      </c>
      <c r="B2285">
        <v>48</v>
      </c>
      <c r="C2285">
        <v>-1.4427178129829741</v>
      </c>
      <c r="D2285">
        <f t="shared" si="105"/>
        <v>1.3496982078788501E-4</v>
      </c>
      <c r="E2285">
        <f t="shared" si="106"/>
        <v>6.4785513978184803E-3</v>
      </c>
      <c r="F2285">
        <f t="shared" si="107"/>
        <v>-1.9472336466580141E-4</v>
      </c>
    </row>
    <row r="2286" spans="1:6" x14ac:dyDescent="0.25">
      <c r="A2286">
        <v>865215</v>
      </c>
      <c r="B2286">
        <v>48</v>
      </c>
      <c r="C2286">
        <v>0.4070773498450232</v>
      </c>
      <c r="D2286">
        <f t="shared" si="105"/>
        <v>1.7941129290129735E-4</v>
      </c>
      <c r="E2286">
        <f t="shared" si="106"/>
        <v>8.6117420592622725E-3</v>
      </c>
      <c r="F2286">
        <f t="shared" si="107"/>
        <v>7.3034273646529352E-5</v>
      </c>
    </row>
    <row r="2287" spans="1:6" x14ac:dyDescent="0.25">
      <c r="A2287">
        <v>836050</v>
      </c>
      <c r="B2287">
        <v>84</v>
      </c>
      <c r="C2287">
        <v>0.52564408481904745</v>
      </c>
      <c r="D2287">
        <f t="shared" si="105"/>
        <v>1.7336362803480019E-4</v>
      </c>
      <c r="E2287">
        <f t="shared" si="106"/>
        <v>1.4562544754923216E-2</v>
      </c>
      <c r="F2287">
        <f t="shared" si="107"/>
        <v>9.1127565599262301E-5</v>
      </c>
    </row>
    <row r="2288" spans="1:6" x14ac:dyDescent="0.25">
      <c r="A2288">
        <v>1019831</v>
      </c>
      <c r="B2288">
        <v>84</v>
      </c>
      <c r="C2288">
        <v>1.7508336795506301</v>
      </c>
      <c r="D2288">
        <f t="shared" si="105"/>
        <v>2.1147252214862545E-4</v>
      </c>
      <c r="E2288">
        <f t="shared" si="106"/>
        <v>1.7763691860484539E-2</v>
      </c>
      <c r="F2288">
        <f t="shared" si="107"/>
        <v>3.7025321407732999E-4</v>
      </c>
    </row>
    <row r="2289" spans="1:6" x14ac:dyDescent="0.25">
      <c r="A2289">
        <v>787749</v>
      </c>
      <c r="B2289">
        <v>84</v>
      </c>
      <c r="C2289">
        <v>0.72325530977575447</v>
      </c>
      <c r="D2289">
        <f t="shared" si="105"/>
        <v>1.6334791534093154E-4</v>
      </c>
      <c r="E2289">
        <f t="shared" si="106"/>
        <v>1.372122488863825E-2</v>
      </c>
      <c r="F2289">
        <f t="shared" si="107"/>
        <v>1.1814224711112916E-4</v>
      </c>
    </row>
    <row r="2290" spans="1:6" x14ac:dyDescent="0.25">
      <c r="A2290">
        <v>1115876</v>
      </c>
      <c r="B2290">
        <v>84</v>
      </c>
      <c r="C2290">
        <v>0.92086653473246149</v>
      </c>
      <c r="D2290">
        <f t="shared" si="105"/>
        <v>2.3138844781647115E-4</v>
      </c>
      <c r="E2290">
        <f t="shared" si="106"/>
        <v>1.9436629616583576E-2</v>
      </c>
      <c r="F2290">
        <f t="shared" si="107"/>
        <v>2.1307787811787677E-4</v>
      </c>
    </row>
    <row r="2291" spans="1:6" x14ac:dyDescent="0.25">
      <c r="A2291">
        <v>2515357</v>
      </c>
      <c r="B2291">
        <v>36</v>
      </c>
      <c r="C2291">
        <v>-0.1067118350424142</v>
      </c>
      <c r="D2291">
        <f t="shared" si="105"/>
        <v>5.2158533021078989E-4</v>
      </c>
      <c r="E2291">
        <f t="shared" si="106"/>
        <v>1.8777071887588436E-2</v>
      </c>
      <c r="F2291">
        <f t="shared" si="107"/>
        <v>-5.5659327717996949E-5</v>
      </c>
    </row>
    <row r="2292" spans="1:6" x14ac:dyDescent="0.25">
      <c r="A2292">
        <v>4621908</v>
      </c>
      <c r="B2292">
        <v>24</v>
      </c>
      <c r="C2292">
        <v>-0.93936945668836891</v>
      </c>
      <c r="D2292">
        <f t="shared" si="105"/>
        <v>9.5840050155261919E-4</v>
      </c>
      <c r="E2292">
        <f t="shared" si="106"/>
        <v>2.3001612037262861E-2</v>
      </c>
      <c r="F2292">
        <f t="shared" si="107"/>
        <v>-9.0029215843334415E-4</v>
      </c>
    </row>
    <row r="2293" spans="1:6" x14ac:dyDescent="0.25">
      <c r="A2293">
        <v>858123</v>
      </c>
      <c r="B2293">
        <v>84</v>
      </c>
      <c r="C2293">
        <v>9.0899389914291959E-2</v>
      </c>
      <c r="D2293">
        <f t="shared" si="105"/>
        <v>1.7794069323617828E-4</v>
      </c>
      <c r="E2293">
        <f t="shared" si="106"/>
        <v>1.4947018231838976E-2</v>
      </c>
      <c r="F2293">
        <f t="shared" si="107"/>
        <v>1.6174700456094783E-5</v>
      </c>
    </row>
    <row r="2294" spans="1:6" x14ac:dyDescent="0.25">
      <c r="A2294">
        <v>709631</v>
      </c>
      <c r="B2294">
        <v>72</v>
      </c>
      <c r="C2294">
        <v>0.24898836987965761</v>
      </c>
      <c r="D2294">
        <f t="shared" si="105"/>
        <v>1.471493388265813E-4</v>
      </c>
      <c r="E2294">
        <f t="shared" si="106"/>
        <v>1.0594752395513853E-2</v>
      </c>
      <c r="F2294">
        <f t="shared" si="107"/>
        <v>3.6638474003299892E-5</v>
      </c>
    </row>
    <row r="2295" spans="1:6" x14ac:dyDescent="0.25">
      <c r="A2295">
        <v>920821</v>
      </c>
      <c r="B2295">
        <v>24</v>
      </c>
      <c r="C2295">
        <v>-2.6936399857282138</v>
      </c>
      <c r="D2295">
        <f t="shared" si="105"/>
        <v>1.9094177301672477E-4</v>
      </c>
      <c r="E2295">
        <f t="shared" si="106"/>
        <v>4.5826025524013944E-3</v>
      </c>
      <c r="F2295">
        <f t="shared" si="107"/>
        <v>-5.143283947436903E-4</v>
      </c>
    </row>
    <row r="2296" spans="1:6" x14ac:dyDescent="0.25">
      <c r="A2296">
        <v>707879</v>
      </c>
      <c r="B2296">
        <v>84</v>
      </c>
      <c r="C2296">
        <v>1.118477759689168</v>
      </c>
      <c r="D2296">
        <f t="shared" si="105"/>
        <v>1.4678604347783783E-4</v>
      </c>
      <c r="E2296">
        <f t="shared" si="106"/>
        <v>1.2330027652138377E-2</v>
      </c>
      <c r="F2296">
        <f t="shared" si="107"/>
        <v>1.6417692506272885E-4</v>
      </c>
    </row>
    <row r="2297" spans="1:6" x14ac:dyDescent="0.25">
      <c r="A2297">
        <v>613199</v>
      </c>
      <c r="B2297">
        <v>84</v>
      </c>
      <c r="C2297">
        <v>0.52564408481904745</v>
      </c>
      <c r="D2297">
        <f t="shared" si="105"/>
        <v>1.2715316469985222E-4</v>
      </c>
      <c r="E2297">
        <f t="shared" si="106"/>
        <v>1.0680865834787586E-2</v>
      </c>
      <c r="F2297">
        <f t="shared" si="107"/>
        <v>6.6837308890499425E-5</v>
      </c>
    </row>
    <row r="2298" spans="1:6" x14ac:dyDescent="0.25">
      <c r="A2298">
        <v>523940</v>
      </c>
      <c r="B2298">
        <v>48</v>
      </c>
      <c r="C2298">
        <v>-2.377526842279269</v>
      </c>
      <c r="D2298">
        <f t="shared" si="105"/>
        <v>1.0864438642731082E-4</v>
      </c>
      <c r="E2298">
        <f t="shared" si="106"/>
        <v>5.2149305485109194E-3</v>
      </c>
      <c r="F2298">
        <f t="shared" si="107"/>
        <v>-2.5830494499389298E-4</v>
      </c>
    </row>
    <row r="2299" spans="1:6" x14ac:dyDescent="0.25">
      <c r="A2299">
        <v>768098</v>
      </c>
      <c r="B2299">
        <v>24</v>
      </c>
      <c r="C2299">
        <v>-4.4146365390986242</v>
      </c>
      <c r="D2299">
        <f t="shared" si="105"/>
        <v>1.5927307692874105E-4</v>
      </c>
      <c r="E2299">
        <f t="shared" si="106"/>
        <v>3.822553846289785E-3</v>
      </c>
      <c r="F2299">
        <f t="shared" si="107"/>
        <v>-7.031327451042863E-4</v>
      </c>
    </row>
    <row r="2300" spans="1:6" x14ac:dyDescent="0.25">
      <c r="A2300">
        <v>715007</v>
      </c>
      <c r="B2300">
        <v>84</v>
      </c>
      <c r="C2300">
        <v>0.28851061487099899</v>
      </c>
      <c r="D2300">
        <f t="shared" si="105"/>
        <v>1.4826410811587631E-4</v>
      </c>
      <c r="E2300">
        <f t="shared" si="106"/>
        <v>1.2454185081733609E-2</v>
      </c>
      <c r="F2300">
        <f t="shared" si="107"/>
        <v>4.2775768995811747E-5</v>
      </c>
    </row>
    <row r="2301" spans="1:6" x14ac:dyDescent="0.25">
      <c r="A2301">
        <v>812697</v>
      </c>
      <c r="B2301">
        <v>60</v>
      </c>
      <c r="C2301">
        <v>0.72325530977575447</v>
      </c>
      <c r="D2301">
        <f t="shared" si="105"/>
        <v>1.6852114157406615E-4</v>
      </c>
      <c r="E2301">
        <f t="shared" si="106"/>
        <v>1.0111268494443968E-2</v>
      </c>
      <c r="F2301">
        <f t="shared" si="107"/>
        <v>1.2188381045291498E-4</v>
      </c>
    </row>
    <row r="2302" spans="1:6" x14ac:dyDescent="0.25">
      <c r="A2302">
        <v>1797247</v>
      </c>
      <c r="B2302">
        <v>60</v>
      </c>
      <c r="C2302">
        <v>-0.30432305999912118</v>
      </c>
      <c r="D2302">
        <f t="shared" si="105"/>
        <v>3.7267778290133428E-4</v>
      </c>
      <c r="E2302">
        <f t="shared" si="106"/>
        <v>2.2360666974080057E-2</v>
      </c>
      <c r="F2302">
        <f t="shared" si="107"/>
        <v>-1.134144432862222E-4</v>
      </c>
    </row>
    <row r="2303" spans="1:6" x14ac:dyDescent="0.25">
      <c r="A2303">
        <v>533679</v>
      </c>
      <c r="B2303">
        <v>60</v>
      </c>
      <c r="C2303">
        <v>1.316088984645875</v>
      </c>
      <c r="D2303">
        <f t="shared" si="105"/>
        <v>1.1066386896236365E-4</v>
      </c>
      <c r="E2303">
        <f t="shared" si="106"/>
        <v>6.6398321377418188E-3</v>
      </c>
      <c r="F2303">
        <f t="shared" si="107"/>
        <v>1.4564349893966133E-4</v>
      </c>
    </row>
    <row r="2304" spans="1:6" x14ac:dyDescent="0.25">
      <c r="A2304">
        <v>1050823</v>
      </c>
      <c r="B2304">
        <v>72</v>
      </c>
      <c r="C2304">
        <v>0.6442108197930716</v>
      </c>
      <c r="D2304">
        <f t="shared" si="105"/>
        <v>2.1789903439078145E-4</v>
      </c>
      <c r="E2304">
        <f t="shared" si="106"/>
        <v>1.5688730476136264E-2</v>
      </c>
      <c r="F2304">
        <f t="shared" si="107"/>
        <v>1.4037291557700401E-4</v>
      </c>
    </row>
    <row r="2305" spans="1:6" x14ac:dyDescent="0.25">
      <c r="A2305">
        <v>722792</v>
      </c>
      <c r="B2305">
        <v>60</v>
      </c>
      <c r="C2305">
        <v>-1.0552457148346079</v>
      </c>
      <c r="D2305">
        <f t="shared" si="105"/>
        <v>1.4987840850969356E-4</v>
      </c>
      <c r="E2305">
        <f t="shared" si="106"/>
        <v>8.9927045105816141E-3</v>
      </c>
      <c r="F2305">
        <f t="shared" si="107"/>
        <v>-1.5815854832608496E-4</v>
      </c>
    </row>
    <row r="2306" spans="1:6" x14ac:dyDescent="0.25">
      <c r="A2306">
        <v>728127</v>
      </c>
      <c r="B2306">
        <v>84</v>
      </c>
      <c r="C2306">
        <v>0.14456546072068491</v>
      </c>
      <c r="D2306">
        <f t="shared" si="105"/>
        <v>1.5098467602427481E-4</v>
      </c>
      <c r="E2306">
        <f t="shared" si="106"/>
        <v>1.2682712786039083E-2</v>
      </c>
      <c r="F2306">
        <f t="shared" si="107"/>
        <v>2.1827169251212637E-5</v>
      </c>
    </row>
    <row r="2307" spans="1:6" x14ac:dyDescent="0.25">
      <c r="A2307">
        <v>844191</v>
      </c>
      <c r="B2307">
        <v>72</v>
      </c>
      <c r="C2307">
        <v>0.13042163490563341</v>
      </c>
      <c r="D2307">
        <f t="shared" ref="D2307:D2370" si="108">A2307/SUM($A$2:$A$5739)</f>
        <v>1.7505174871637583E-4</v>
      </c>
      <c r="E2307">
        <f t="shared" ref="E2307:E2370" si="109">B2307*D2307</f>
        <v>1.260372590757906E-2</v>
      </c>
      <c r="F2307">
        <f t="shared" ref="F2307:F2370" si="110">C2307*D2307</f>
        <v>2.2830535260679851E-5</v>
      </c>
    </row>
    <row r="2308" spans="1:6" x14ac:dyDescent="0.25">
      <c r="A2308">
        <v>1156034</v>
      </c>
      <c r="B2308">
        <v>84</v>
      </c>
      <c r="C2308">
        <v>0.24898836987965761</v>
      </c>
      <c r="D2308">
        <f t="shared" si="108"/>
        <v>2.397156251080464E-4</v>
      </c>
      <c r="E2308">
        <f t="shared" si="109"/>
        <v>2.0136112509075897E-2</v>
      </c>
      <c r="F2308">
        <f t="shared" si="110"/>
        <v>5.9686402730335596E-5</v>
      </c>
    </row>
    <row r="2309" spans="1:6" x14ac:dyDescent="0.25">
      <c r="A2309">
        <v>795702</v>
      </c>
      <c r="B2309">
        <v>72</v>
      </c>
      <c r="C2309">
        <v>-0.34920096440923948</v>
      </c>
      <c r="D2309">
        <f t="shared" si="108"/>
        <v>1.6499705227503926E-4</v>
      </c>
      <c r="E2309">
        <f t="shared" si="109"/>
        <v>1.1879787763802826E-2</v>
      </c>
      <c r="F2309">
        <f t="shared" si="110"/>
        <v>-5.7617129779125408E-5</v>
      </c>
    </row>
    <row r="2310" spans="1:6" x14ac:dyDescent="0.25">
      <c r="A2310">
        <v>1070849</v>
      </c>
      <c r="B2310">
        <v>84</v>
      </c>
      <c r="C2310">
        <v>0.2094661248883162</v>
      </c>
      <c r="D2310">
        <f t="shared" si="108"/>
        <v>2.2205163293754888E-4</v>
      </c>
      <c r="E2310">
        <f t="shared" si="109"/>
        <v>1.8652337166754105E-2</v>
      </c>
      <c r="F2310">
        <f t="shared" si="110"/>
        <v>4.6512295076551163E-5</v>
      </c>
    </row>
    <row r="2311" spans="1:6" x14ac:dyDescent="0.25">
      <c r="A2311">
        <v>632072</v>
      </c>
      <c r="B2311">
        <v>72</v>
      </c>
      <c r="C2311">
        <v>0.16994387989697479</v>
      </c>
      <c r="D2311">
        <f t="shared" si="108"/>
        <v>1.3106667675284042E-4</v>
      </c>
      <c r="E2311">
        <f t="shared" si="109"/>
        <v>9.4368007262045101E-3</v>
      </c>
      <c r="F2311">
        <f t="shared" si="110"/>
        <v>2.227397957258033E-5</v>
      </c>
    </row>
    <row r="2312" spans="1:6" x14ac:dyDescent="0.25">
      <c r="A2312">
        <v>1036345</v>
      </c>
      <c r="B2312">
        <v>84</v>
      </c>
      <c r="C2312">
        <v>0.36009899620259539</v>
      </c>
      <c r="D2312">
        <f t="shared" si="108"/>
        <v>2.1489687111503499E-4</v>
      </c>
      <c r="E2312">
        <f t="shared" si="109"/>
        <v>1.8051337173662939E-2</v>
      </c>
      <c r="F2312">
        <f t="shared" si="110"/>
        <v>7.738414757560262E-5</v>
      </c>
    </row>
    <row r="2313" spans="1:6" x14ac:dyDescent="0.25">
      <c r="A2313">
        <v>933957</v>
      </c>
      <c r="B2313">
        <v>84</v>
      </c>
      <c r="C2313">
        <v>0.50498908770840745</v>
      </c>
      <c r="D2313">
        <f t="shared" si="108"/>
        <v>1.9366565869086524E-4</v>
      </c>
      <c r="E2313">
        <f t="shared" si="109"/>
        <v>1.6267915330032679E-2</v>
      </c>
      <c r="F2313">
        <f t="shared" si="110"/>
        <v>9.7799044302747848E-5</v>
      </c>
    </row>
    <row r="2314" spans="1:6" x14ac:dyDescent="0.25">
      <c r="A2314">
        <v>1400612</v>
      </c>
      <c r="B2314">
        <v>48</v>
      </c>
      <c r="C2314">
        <v>-2.7667345059731379E-2</v>
      </c>
      <c r="D2314">
        <f t="shared" si="108"/>
        <v>2.904314069602028E-4</v>
      </c>
      <c r="E2314">
        <f t="shared" si="109"/>
        <v>1.3940707534089734E-2</v>
      </c>
      <c r="F2314">
        <f t="shared" si="110"/>
        <v>-8.0354659525512013E-6</v>
      </c>
    </row>
    <row r="2315" spans="1:6" x14ac:dyDescent="0.25">
      <c r="A2315">
        <v>1341290</v>
      </c>
      <c r="B2315">
        <v>84</v>
      </c>
      <c r="C2315">
        <v>-2.7667345059731379E-2</v>
      </c>
      <c r="D2315">
        <f t="shared" si="108"/>
        <v>2.7813037575120762E-4</v>
      </c>
      <c r="E2315">
        <f t="shared" si="109"/>
        <v>2.336295156310144E-2</v>
      </c>
      <c r="F2315">
        <f t="shared" si="110"/>
        <v>-7.6951290775014068E-6</v>
      </c>
    </row>
    <row r="2316" spans="1:6" x14ac:dyDescent="0.25">
      <c r="A2316">
        <v>990926</v>
      </c>
      <c r="B2316">
        <v>84</v>
      </c>
      <c r="C2316">
        <v>-0.34384530499046262</v>
      </c>
      <c r="D2316">
        <f t="shared" si="108"/>
        <v>2.0547877097543498E-4</v>
      </c>
      <c r="E2316">
        <f t="shared" si="109"/>
        <v>1.726021676193654E-2</v>
      </c>
      <c r="F2316">
        <f t="shared" si="110"/>
        <v>-7.0652910675113865E-5</v>
      </c>
    </row>
    <row r="2317" spans="1:6" x14ac:dyDescent="0.25">
      <c r="A2317">
        <v>783006</v>
      </c>
      <c r="B2317">
        <v>72</v>
      </c>
      <c r="C2317">
        <v>0.80229979975843724</v>
      </c>
      <c r="D2317">
        <f t="shared" si="108"/>
        <v>1.6236440515880242E-4</v>
      </c>
      <c r="E2317">
        <f t="shared" si="109"/>
        <v>1.1690237171433774E-2</v>
      </c>
      <c r="F2317">
        <f t="shared" si="110"/>
        <v>1.3026492974680496E-4</v>
      </c>
    </row>
    <row r="2318" spans="1:6" x14ac:dyDescent="0.25">
      <c r="A2318">
        <v>513964</v>
      </c>
      <c r="B2318">
        <v>60</v>
      </c>
      <c r="C2318">
        <v>-0.1244707606068239</v>
      </c>
      <c r="D2318">
        <f t="shared" si="108"/>
        <v>1.0657575948720536E-4</v>
      </c>
      <c r="E2318">
        <f t="shared" si="109"/>
        <v>6.3945455692323216E-3</v>
      </c>
      <c r="F2318">
        <f t="shared" si="110"/>
        <v>-1.326556584562238E-5</v>
      </c>
    </row>
    <row r="2319" spans="1:6" x14ac:dyDescent="0.25">
      <c r="A2319">
        <v>1477371</v>
      </c>
      <c r="B2319">
        <v>60</v>
      </c>
      <c r="C2319">
        <v>0.76277755476709586</v>
      </c>
      <c r="D2319">
        <f t="shared" si="108"/>
        <v>3.0634818074684622E-4</v>
      </c>
      <c r="E2319">
        <f t="shared" si="109"/>
        <v>1.8380890844810774E-2</v>
      </c>
      <c r="F2319">
        <f t="shared" si="110"/>
        <v>2.3367551621742767E-4</v>
      </c>
    </row>
    <row r="2320" spans="1:6" x14ac:dyDescent="0.25">
      <c r="A2320">
        <v>1167460</v>
      </c>
      <c r="B2320">
        <v>84</v>
      </c>
      <c r="C2320">
        <v>0.13042163490563341</v>
      </c>
      <c r="D2320">
        <f t="shared" si="108"/>
        <v>2.4208492456851603E-4</v>
      </c>
      <c r="E2320">
        <f t="shared" si="109"/>
        <v>2.0335133663755348E-2</v>
      </c>
      <c r="F2320">
        <f t="shared" si="110"/>
        <v>3.1573111648232805E-5</v>
      </c>
    </row>
    <row r="2321" spans="1:6" x14ac:dyDescent="0.25">
      <c r="A2321">
        <v>1161584</v>
      </c>
      <c r="B2321">
        <v>72</v>
      </c>
      <c r="C2321">
        <v>0.80229979975843724</v>
      </c>
      <c r="D2321">
        <f t="shared" si="108"/>
        <v>2.4086647509978512E-4</v>
      </c>
      <c r="E2321">
        <f t="shared" si="109"/>
        <v>1.7342386207184528E-2</v>
      </c>
      <c r="F2321">
        <f t="shared" si="110"/>
        <v>1.9324712474107821E-4</v>
      </c>
    </row>
    <row r="2322" spans="1:6" x14ac:dyDescent="0.25">
      <c r="A2322">
        <v>1576811</v>
      </c>
      <c r="B2322">
        <v>72</v>
      </c>
      <c r="C2322">
        <v>0.92086653473246149</v>
      </c>
      <c r="D2322">
        <f t="shared" si="108"/>
        <v>3.2696809483306178E-4</v>
      </c>
      <c r="E2322">
        <f t="shared" si="109"/>
        <v>2.3541702827980449E-2</v>
      </c>
      <c r="F2322">
        <f t="shared" si="110"/>
        <v>3.0109397645699642E-4</v>
      </c>
    </row>
    <row r="2323" spans="1:6" x14ac:dyDescent="0.25">
      <c r="A2323">
        <v>1118249</v>
      </c>
      <c r="B2323">
        <v>72</v>
      </c>
      <c r="C2323">
        <v>-0.1462340800337556</v>
      </c>
      <c r="D2323">
        <f t="shared" si="108"/>
        <v>2.3188051394807402E-4</v>
      </c>
      <c r="E2323">
        <f t="shared" si="109"/>
        <v>1.6695397004261328E-2</v>
      </c>
      <c r="F2323">
        <f t="shared" si="110"/>
        <v>-3.3908833634951035E-5</v>
      </c>
    </row>
    <row r="2324" spans="1:6" x14ac:dyDescent="0.25">
      <c r="A2324">
        <v>1347978</v>
      </c>
      <c r="B2324">
        <v>72</v>
      </c>
      <c r="C2324">
        <v>-1.1194633160420531</v>
      </c>
      <c r="D2324">
        <f t="shared" si="108"/>
        <v>2.7951720183134251E-4</v>
      </c>
      <c r="E2324">
        <f t="shared" si="109"/>
        <v>2.012523853185666E-2</v>
      </c>
      <c r="F2324">
        <f t="shared" si="110"/>
        <v>-3.1290925365291052E-4</v>
      </c>
    </row>
    <row r="2325" spans="1:6" x14ac:dyDescent="0.25">
      <c r="A2325">
        <v>892852</v>
      </c>
      <c r="B2325">
        <v>84</v>
      </c>
      <c r="C2325">
        <v>1.3125579630325859E-2</v>
      </c>
      <c r="D2325">
        <f t="shared" si="108"/>
        <v>1.8514211113943832E-4</v>
      </c>
      <c r="E2325">
        <f t="shared" si="109"/>
        <v>1.5551937335712819E-2</v>
      </c>
      <c r="F2325">
        <f t="shared" si="110"/>
        <v>2.430097522687338E-6</v>
      </c>
    </row>
    <row r="2326" spans="1:6" x14ac:dyDescent="0.25">
      <c r="A2326">
        <v>558961</v>
      </c>
      <c r="B2326">
        <v>84</v>
      </c>
      <c r="C2326">
        <v>0.24393201242220031</v>
      </c>
      <c r="D2326">
        <f t="shared" si="108"/>
        <v>1.1590635355536146E-4</v>
      </c>
      <c r="E2326">
        <f t="shared" si="109"/>
        <v>9.7361336986503625E-3</v>
      </c>
      <c r="F2326">
        <f t="shared" si="110"/>
        <v>2.8273270075278373E-5</v>
      </c>
    </row>
    <row r="2327" spans="1:6" x14ac:dyDescent="0.25">
      <c r="A2327">
        <v>684744</v>
      </c>
      <c r="B2327">
        <v>72</v>
      </c>
      <c r="C2327">
        <v>-0.50193428495582826</v>
      </c>
      <c r="D2327">
        <f t="shared" si="108"/>
        <v>1.4198876157533785E-4</v>
      </c>
      <c r="E2327">
        <f t="shared" si="109"/>
        <v>1.0223190833424326E-2</v>
      </c>
      <c r="F2327">
        <f t="shared" si="110"/>
        <v>-7.1269027513080787E-5</v>
      </c>
    </row>
    <row r="2328" spans="1:6" x14ac:dyDescent="0.25">
      <c r="A2328">
        <v>916080</v>
      </c>
      <c r="B2328">
        <v>84</v>
      </c>
      <c r="C2328">
        <v>0.24898836987965761</v>
      </c>
      <c r="D2328">
        <f t="shared" si="108"/>
        <v>1.899586775553134E-4</v>
      </c>
      <c r="E2328">
        <f t="shared" si="109"/>
        <v>1.5956528914646325E-2</v>
      </c>
      <c r="F2328">
        <f t="shared" si="110"/>
        <v>4.7297501468992983E-5</v>
      </c>
    </row>
    <row r="2329" spans="1:6" x14ac:dyDescent="0.25">
      <c r="A2329">
        <v>925301</v>
      </c>
      <c r="B2329">
        <v>84</v>
      </c>
      <c r="C2329">
        <v>0.35667581647491498</v>
      </c>
      <c r="D2329">
        <f t="shared" si="108"/>
        <v>1.9187074742447061E-4</v>
      </c>
      <c r="E2329">
        <f t="shared" si="109"/>
        <v>1.611714278365553E-2</v>
      </c>
      <c r="F2329">
        <f t="shared" si="110"/>
        <v>6.8435655495275251E-5</v>
      </c>
    </row>
    <row r="2330" spans="1:6" x14ac:dyDescent="0.25">
      <c r="A2330">
        <v>928629</v>
      </c>
      <c r="B2330">
        <v>84</v>
      </c>
      <c r="C2330">
        <v>0.2094661248883162</v>
      </c>
      <c r="D2330">
        <f t="shared" si="108"/>
        <v>1.9256084269879609E-4</v>
      </c>
      <c r="E2330">
        <f t="shared" si="109"/>
        <v>1.6175110786698872E-2</v>
      </c>
      <c r="F2330">
        <f t="shared" si="110"/>
        <v>4.0334973525345432E-5</v>
      </c>
    </row>
    <row r="2331" spans="1:6" x14ac:dyDescent="0.25">
      <c r="A2331">
        <v>1296400</v>
      </c>
      <c r="B2331">
        <v>60</v>
      </c>
      <c r="C2331">
        <v>-0.30432305999912118</v>
      </c>
      <c r="D2331">
        <f t="shared" si="108"/>
        <v>2.688219692414508E-4</v>
      </c>
      <c r="E2331">
        <f t="shared" si="109"/>
        <v>1.6129318154487048E-2</v>
      </c>
      <c r="F2331">
        <f t="shared" si="110"/>
        <v>-8.1808724274547943E-5</v>
      </c>
    </row>
    <row r="2332" spans="1:6" x14ac:dyDescent="0.25">
      <c r="A2332">
        <v>1101604</v>
      </c>
      <c r="B2332">
        <v>60</v>
      </c>
      <c r="C2332">
        <v>1.078955514697826</v>
      </c>
      <c r="D2332">
        <f t="shared" si="108"/>
        <v>2.2842900077465228E-4</v>
      </c>
      <c r="E2332">
        <f t="shared" si="109"/>
        <v>1.3705740046479137E-2</v>
      </c>
      <c r="F2332">
        <f t="shared" si="110"/>
        <v>2.4646473010272503E-4</v>
      </c>
    </row>
    <row r="2333" spans="1:6" x14ac:dyDescent="0.25">
      <c r="A2333">
        <v>1235244</v>
      </c>
      <c r="B2333">
        <v>24</v>
      </c>
      <c r="C2333">
        <v>-4.4146365390986242</v>
      </c>
      <c r="D2333">
        <f t="shared" si="108"/>
        <v>2.5614063913428469E-4</v>
      </c>
      <c r="E2333">
        <f t="shared" si="109"/>
        <v>6.1473753392228322E-3</v>
      </c>
      <c r="F2333">
        <f t="shared" si="110"/>
        <v>-1.1307678246702882E-3</v>
      </c>
    </row>
    <row r="2334" spans="1:6" x14ac:dyDescent="0.25">
      <c r="A2334">
        <v>626096</v>
      </c>
      <c r="B2334">
        <v>84</v>
      </c>
      <c r="C2334">
        <v>0.24898836987965761</v>
      </c>
      <c r="D2334">
        <f t="shared" si="108"/>
        <v>1.2982749124822231E-4</v>
      </c>
      <c r="E2334">
        <f t="shared" si="109"/>
        <v>1.0905509264850673E-2</v>
      </c>
      <c r="F2334">
        <f t="shared" si="110"/>
        <v>3.2325535411460386E-5</v>
      </c>
    </row>
    <row r="2335" spans="1:6" x14ac:dyDescent="0.25">
      <c r="A2335">
        <v>803282</v>
      </c>
      <c r="B2335">
        <v>60</v>
      </c>
      <c r="C2335">
        <v>1.8694004145246541</v>
      </c>
      <c r="D2335">
        <f t="shared" si="108"/>
        <v>1.6656884379528781E-4</v>
      </c>
      <c r="E2335">
        <f t="shared" si="109"/>
        <v>9.9941306277172692E-3</v>
      </c>
      <c r="F2335">
        <f t="shared" si="110"/>
        <v>3.1138386563780339E-4</v>
      </c>
    </row>
    <row r="2336" spans="1:6" x14ac:dyDescent="0.25">
      <c r="A2336">
        <v>2264394</v>
      </c>
      <c r="B2336">
        <v>84</v>
      </c>
      <c r="C2336">
        <v>-2.082824084609483</v>
      </c>
      <c r="D2336">
        <f t="shared" si="108"/>
        <v>4.6954555246723681E-4</v>
      </c>
      <c r="E2336">
        <f t="shared" si="109"/>
        <v>3.9441826407247894E-2</v>
      </c>
      <c r="F2336">
        <f t="shared" si="110"/>
        <v>-9.7798078550002639E-4</v>
      </c>
    </row>
    <row r="2337" spans="1:6" x14ac:dyDescent="0.25">
      <c r="A2337">
        <v>1042368</v>
      </c>
      <c r="B2337">
        <v>84</v>
      </c>
      <c r="C2337">
        <v>0.22993943823873109</v>
      </c>
      <c r="D2337">
        <f t="shared" si="108"/>
        <v>2.1614580255652007E-4</v>
      </c>
      <c r="E2337">
        <f t="shared" si="109"/>
        <v>1.8156247414747684E-2</v>
      </c>
      <c r="F2337">
        <f t="shared" si="110"/>
        <v>4.9700444417505911E-5</v>
      </c>
    </row>
    <row r="2338" spans="1:6" x14ac:dyDescent="0.25">
      <c r="A2338">
        <v>935209</v>
      </c>
      <c r="B2338">
        <v>72</v>
      </c>
      <c r="C2338">
        <v>0.13042163490563341</v>
      </c>
      <c r="D2338">
        <f t="shared" si="108"/>
        <v>1.9392527386017278E-4</v>
      </c>
      <c r="E2338">
        <f t="shared" si="109"/>
        <v>1.396261971793244E-2</v>
      </c>
      <c r="F2338">
        <f t="shared" si="110"/>
        <v>2.5292051266366428E-5</v>
      </c>
    </row>
    <row r="2339" spans="1:6" x14ac:dyDescent="0.25">
      <c r="A2339">
        <v>1292774</v>
      </c>
      <c r="B2339">
        <v>48</v>
      </c>
      <c r="C2339">
        <v>0.2094661248883162</v>
      </c>
      <c r="D2339">
        <f t="shared" si="108"/>
        <v>2.6807008058018155E-4</v>
      </c>
      <c r="E2339">
        <f t="shared" si="109"/>
        <v>1.2867363867848714E-2</v>
      </c>
      <c r="F2339">
        <f t="shared" si="110"/>
        <v>5.61516009776293E-5</v>
      </c>
    </row>
    <row r="2340" spans="1:6" x14ac:dyDescent="0.25">
      <c r="A2340">
        <v>639528</v>
      </c>
      <c r="B2340">
        <v>84</v>
      </c>
      <c r="C2340">
        <v>-0.1067118350424142</v>
      </c>
      <c r="D2340">
        <f t="shared" si="108"/>
        <v>1.3261275558858885E-4</v>
      </c>
      <c r="E2340">
        <f t="shared" si="109"/>
        <v>1.1139471469441463E-2</v>
      </c>
      <c r="F2340">
        <f t="shared" si="110"/>
        <v>-1.4151350498889485E-5</v>
      </c>
    </row>
    <row r="2341" spans="1:6" x14ac:dyDescent="0.25">
      <c r="A2341">
        <v>1107483</v>
      </c>
      <c r="B2341">
        <v>48</v>
      </c>
      <c r="C2341">
        <v>0.28851061487099899</v>
      </c>
      <c r="D2341">
        <f t="shared" si="108"/>
        <v>2.2964807232445981E-4</v>
      </c>
      <c r="E2341">
        <f t="shared" si="109"/>
        <v>1.102310747157407E-2</v>
      </c>
      <c r="F2341">
        <f t="shared" si="110"/>
        <v>6.6255906550269554E-5</v>
      </c>
    </row>
    <row r="2342" spans="1:6" x14ac:dyDescent="0.25">
      <c r="A2342">
        <v>869129</v>
      </c>
      <c r="B2342">
        <v>84</v>
      </c>
      <c r="C2342">
        <v>0.92086653473246149</v>
      </c>
      <c r="D2342">
        <f t="shared" si="108"/>
        <v>1.8022290134592171E-4</v>
      </c>
      <c r="E2342">
        <f t="shared" si="109"/>
        <v>1.5138723713057424E-2</v>
      </c>
      <c r="F2342">
        <f t="shared" si="110"/>
        <v>1.6596123864184921E-4</v>
      </c>
    </row>
    <row r="2343" spans="1:6" x14ac:dyDescent="0.25">
      <c r="A2343">
        <v>614722</v>
      </c>
      <c r="B2343">
        <v>72</v>
      </c>
      <c r="C2343">
        <v>-1.45369432608442</v>
      </c>
      <c r="D2343">
        <f t="shared" si="108"/>
        <v>1.2746897452641401E-4</v>
      </c>
      <c r="E2343">
        <f t="shared" si="109"/>
        <v>9.1777661659018083E-3</v>
      </c>
      <c r="F2343">
        <f t="shared" si="110"/>
        <v>-1.8530092502084752E-4</v>
      </c>
    </row>
    <row r="2344" spans="1:6" x14ac:dyDescent="0.25">
      <c r="A2344">
        <v>935698</v>
      </c>
      <c r="B2344">
        <v>84</v>
      </c>
      <c r="C2344">
        <v>0.88134428974112011</v>
      </c>
      <c r="D2344">
        <f t="shared" si="108"/>
        <v>1.940266730756611E-4</v>
      </c>
      <c r="E2344">
        <f t="shared" si="109"/>
        <v>1.6298240538355532E-2</v>
      </c>
      <c r="F2344">
        <f t="shared" si="110"/>
        <v>1.7100430037270104E-4</v>
      </c>
    </row>
    <row r="2345" spans="1:6" x14ac:dyDescent="0.25">
      <c r="A2345">
        <v>659014</v>
      </c>
      <c r="B2345">
        <v>84</v>
      </c>
      <c r="C2345">
        <v>-0.7785899998952176</v>
      </c>
      <c r="D2345">
        <f t="shared" si="108"/>
        <v>1.3665337954156547E-4</v>
      </c>
      <c r="E2345">
        <f t="shared" si="109"/>
        <v>1.14788838814915E-2</v>
      </c>
      <c r="F2345">
        <f t="shared" si="110"/>
        <v>-1.063969547629486E-4</v>
      </c>
    </row>
    <row r="2346" spans="1:6" x14ac:dyDescent="0.25">
      <c r="A2346">
        <v>840604</v>
      </c>
      <c r="B2346">
        <v>84</v>
      </c>
      <c r="C2346">
        <v>0.72325530977575447</v>
      </c>
      <c r="D2346">
        <f t="shared" si="108"/>
        <v>1.7430794710910253E-4</v>
      </c>
      <c r="E2346">
        <f t="shared" si="109"/>
        <v>1.4641867557164612E-2</v>
      </c>
      <c r="F2346">
        <f t="shared" si="110"/>
        <v>1.2606914828276977E-4</v>
      </c>
    </row>
    <row r="2347" spans="1:6" x14ac:dyDescent="0.25">
      <c r="A2347">
        <v>619565</v>
      </c>
      <c r="B2347">
        <v>84</v>
      </c>
      <c r="C2347">
        <v>0.36755510485368181</v>
      </c>
      <c r="D2347">
        <f t="shared" si="108"/>
        <v>1.2847322074443035E-4</v>
      </c>
      <c r="E2347">
        <f t="shared" si="109"/>
        <v>1.0791750542532149E-2</v>
      </c>
      <c r="F2347">
        <f t="shared" si="110"/>
        <v>4.7220988121609308E-5</v>
      </c>
    </row>
    <row r="2348" spans="1:6" x14ac:dyDescent="0.25">
      <c r="A2348">
        <v>1676335</v>
      </c>
      <c r="B2348">
        <v>84</v>
      </c>
      <c r="C2348">
        <v>0.2094661248883162</v>
      </c>
      <c r="D2348">
        <f t="shared" si="108"/>
        <v>3.4760542718942263E-4</v>
      </c>
      <c r="E2348">
        <f t="shared" si="109"/>
        <v>2.9198855883911502E-2</v>
      </c>
      <c r="F2348">
        <f t="shared" si="110"/>
        <v>7.28115618235161E-5</v>
      </c>
    </row>
    <row r="2349" spans="1:6" x14ac:dyDescent="0.25">
      <c r="A2349">
        <v>594348</v>
      </c>
      <c r="B2349">
        <v>72</v>
      </c>
      <c r="C2349">
        <v>5.1377144922950549E-2</v>
      </c>
      <c r="D2349">
        <f t="shared" si="108"/>
        <v>1.2324421457475919E-4</v>
      </c>
      <c r="E2349">
        <f t="shared" si="109"/>
        <v>8.8735834493826621E-3</v>
      </c>
      <c r="F2349">
        <f t="shared" si="110"/>
        <v>6.3319358731226177E-6</v>
      </c>
    </row>
    <row r="2350" spans="1:6" x14ac:dyDescent="0.25">
      <c r="A2350">
        <v>1982420</v>
      </c>
      <c r="B2350">
        <v>84</v>
      </c>
      <c r="C2350">
        <v>-0.1462340800337556</v>
      </c>
      <c r="D2350">
        <f t="shared" si="108"/>
        <v>4.1107532263470915E-4</v>
      </c>
      <c r="E2350">
        <f t="shared" si="109"/>
        <v>3.4530327101315567E-2</v>
      </c>
      <c r="F2350">
        <f t="shared" si="110"/>
        <v>-6.0113221630065962E-5</v>
      </c>
    </row>
    <row r="2351" spans="1:6" x14ac:dyDescent="0.25">
      <c r="A2351">
        <v>737542</v>
      </c>
      <c r="B2351">
        <v>84</v>
      </c>
      <c r="C2351">
        <v>0.13042163490563341</v>
      </c>
      <c r="D2351">
        <f t="shared" si="108"/>
        <v>1.5293697380305317E-4</v>
      </c>
      <c r="E2351">
        <f t="shared" si="109"/>
        <v>1.2846705799456466E-2</v>
      </c>
      <c r="F2351">
        <f t="shared" si="110"/>
        <v>1.9946290160914222E-5</v>
      </c>
    </row>
    <row r="2352" spans="1:6" x14ac:dyDescent="0.25">
      <c r="A2352">
        <v>907499</v>
      </c>
      <c r="B2352">
        <v>24</v>
      </c>
      <c r="C2352">
        <v>-4.4146365390986242</v>
      </c>
      <c r="D2352">
        <f t="shared" si="108"/>
        <v>1.8817931831583416E-4</v>
      </c>
      <c r="E2352">
        <f t="shared" si="109"/>
        <v>4.5163036395800202E-3</v>
      </c>
      <c r="F2352">
        <f t="shared" si="110"/>
        <v>-8.3074329453975239E-4</v>
      </c>
    </row>
    <row r="2353" spans="1:6" x14ac:dyDescent="0.25">
      <c r="A2353">
        <v>674359</v>
      </c>
      <c r="B2353">
        <v>60</v>
      </c>
      <c r="C2353">
        <v>0.13042163490563341</v>
      </c>
      <c r="D2353">
        <f t="shared" si="108"/>
        <v>1.3983532424845382E-4</v>
      </c>
      <c r="E2353">
        <f t="shared" si="109"/>
        <v>8.3901194549072296E-3</v>
      </c>
      <c r="F2353">
        <f t="shared" si="110"/>
        <v>1.8237551606042711E-5</v>
      </c>
    </row>
    <row r="2354" spans="1:6" x14ac:dyDescent="0.25">
      <c r="A2354">
        <v>575969</v>
      </c>
      <c r="B2354">
        <v>84</v>
      </c>
      <c r="C2354">
        <v>-0.34384530499046262</v>
      </c>
      <c r="D2354">
        <f t="shared" si="108"/>
        <v>1.1943313853905368E-4</v>
      </c>
      <c r="E2354">
        <f t="shared" si="109"/>
        <v>1.0032383637280508E-2</v>
      </c>
      <c r="F2354">
        <f t="shared" si="110"/>
        <v>-4.1066523946929086E-5</v>
      </c>
    </row>
    <row r="2355" spans="1:6" x14ac:dyDescent="0.25">
      <c r="A2355">
        <v>803288</v>
      </c>
      <c r="B2355">
        <v>84</v>
      </c>
      <c r="C2355">
        <v>-0.30432305999912118</v>
      </c>
      <c r="D2355">
        <f t="shared" si="108"/>
        <v>1.6657008795744103E-4</v>
      </c>
      <c r="E2355">
        <f t="shared" si="109"/>
        <v>1.3991887388425047E-2</v>
      </c>
      <c r="F2355">
        <f t="shared" si="110"/>
        <v>-5.0691118871531216E-5</v>
      </c>
    </row>
    <row r="2356" spans="1:6" x14ac:dyDescent="0.25">
      <c r="A2356">
        <v>884391</v>
      </c>
      <c r="B2356">
        <v>84</v>
      </c>
      <c r="C2356">
        <v>0.68373306478441309</v>
      </c>
      <c r="D2356">
        <f t="shared" si="108"/>
        <v>1.833876351430237E-4</v>
      </c>
      <c r="E2356">
        <f t="shared" si="109"/>
        <v>1.5404561352013992E-2</v>
      </c>
      <c r="F2356">
        <f t="shared" si="110"/>
        <v>1.2538818981990533E-4</v>
      </c>
    </row>
    <row r="2357" spans="1:6" x14ac:dyDescent="0.25">
      <c r="A2357">
        <v>792223</v>
      </c>
      <c r="B2357">
        <v>84</v>
      </c>
      <c r="C2357">
        <v>-0.1067118350424142</v>
      </c>
      <c r="D2357">
        <f t="shared" si="108"/>
        <v>1.6427564558652415E-4</v>
      </c>
      <c r="E2357">
        <f t="shared" si="109"/>
        <v>1.3799154229268029E-2</v>
      </c>
      <c r="F2357">
        <f t="shared" si="110"/>
        <v>-1.7530155593315264E-5</v>
      </c>
    </row>
    <row r="2358" spans="1:6" x14ac:dyDescent="0.25">
      <c r="A2358">
        <v>721919</v>
      </c>
      <c r="B2358">
        <v>84</v>
      </c>
      <c r="C2358">
        <v>0.2094661248883162</v>
      </c>
      <c r="D2358">
        <f t="shared" si="108"/>
        <v>1.4969738291639845E-4</v>
      </c>
      <c r="E2358">
        <f t="shared" si="109"/>
        <v>1.2574580164977469E-2</v>
      </c>
      <c r="F2358">
        <f t="shared" si="110"/>
        <v>3.1356530705420408E-5</v>
      </c>
    </row>
    <row r="2359" spans="1:6" x14ac:dyDescent="0.25">
      <c r="A2359">
        <v>899782</v>
      </c>
      <c r="B2359">
        <v>72</v>
      </c>
      <c r="C2359">
        <v>1.276566739654533</v>
      </c>
      <c r="D2359">
        <f t="shared" si="108"/>
        <v>1.8657911842642018E-4</v>
      </c>
      <c r="E2359">
        <f t="shared" si="109"/>
        <v>1.3433696526702253E-2</v>
      </c>
      <c r="F2359">
        <f t="shared" si="110"/>
        <v>2.3818069689723222E-4</v>
      </c>
    </row>
    <row r="2360" spans="1:6" x14ac:dyDescent="0.25">
      <c r="A2360">
        <v>778086</v>
      </c>
      <c r="B2360">
        <v>60</v>
      </c>
      <c r="C2360">
        <v>0.88134428974112011</v>
      </c>
      <c r="D2360">
        <f t="shared" si="108"/>
        <v>1.6134419219315297E-4</v>
      </c>
      <c r="E2360">
        <f t="shared" si="109"/>
        <v>9.6806515315891791E-3</v>
      </c>
      <c r="F2360">
        <f t="shared" si="110"/>
        <v>1.4219978247232917E-4</v>
      </c>
    </row>
    <row r="2361" spans="1:6" x14ac:dyDescent="0.25">
      <c r="A2361">
        <v>1993413</v>
      </c>
      <c r="B2361">
        <v>84</v>
      </c>
      <c r="C2361">
        <v>0.16994387989697479</v>
      </c>
      <c r="D2361">
        <f t="shared" si="108"/>
        <v>4.1335483505978727E-4</v>
      </c>
      <c r="E2361">
        <f t="shared" si="109"/>
        <v>3.4721806145022127E-2</v>
      </c>
      <c r="F2361">
        <f t="shared" si="110"/>
        <v>7.0247124444234316E-5</v>
      </c>
    </row>
    <row r="2362" spans="1:6" x14ac:dyDescent="0.25">
      <c r="A2362">
        <v>894494</v>
      </c>
      <c r="B2362">
        <v>84</v>
      </c>
      <c r="C2362">
        <v>-0.34384530499046262</v>
      </c>
      <c r="D2362">
        <f t="shared" si="108"/>
        <v>1.854825968487059E-4</v>
      </c>
      <c r="E2362">
        <f t="shared" si="109"/>
        <v>1.5580538135291295E-2</v>
      </c>
      <c r="F2362">
        <f t="shared" si="110"/>
        <v>-6.3777320083866296E-5</v>
      </c>
    </row>
    <row r="2363" spans="1:6" x14ac:dyDescent="0.25">
      <c r="A2363">
        <v>549263</v>
      </c>
      <c r="B2363">
        <v>72</v>
      </c>
      <c r="C2363">
        <v>0.32803285986234038</v>
      </c>
      <c r="D2363">
        <f t="shared" si="108"/>
        <v>1.1389537279502237E-4</v>
      </c>
      <c r="E2363">
        <f t="shared" si="109"/>
        <v>8.2004668412416111E-3</v>
      </c>
      <c r="F2363">
        <f t="shared" si="110"/>
        <v>3.7361424863038587E-5</v>
      </c>
    </row>
    <row r="2364" spans="1:6" x14ac:dyDescent="0.25">
      <c r="A2364">
        <v>803826</v>
      </c>
      <c r="B2364">
        <v>72</v>
      </c>
      <c r="C2364">
        <v>-8.9863502002605747E-2</v>
      </c>
      <c r="D2364">
        <f t="shared" si="108"/>
        <v>1.6668164783051407E-4</v>
      </c>
      <c r="E2364">
        <f t="shared" si="109"/>
        <v>1.2001078643797014E-2</v>
      </c>
      <c r="F2364">
        <f t="shared" si="110"/>
        <v>-1.4978596593615028E-5</v>
      </c>
    </row>
    <row r="2365" spans="1:6" x14ac:dyDescent="0.25">
      <c r="A2365">
        <v>601598</v>
      </c>
      <c r="B2365">
        <v>60</v>
      </c>
      <c r="C2365">
        <v>-0.3729139161815942</v>
      </c>
      <c r="D2365">
        <f t="shared" si="108"/>
        <v>1.2474757717658003E-4</v>
      </c>
      <c r="E2365">
        <f t="shared" si="109"/>
        <v>7.4848546305948012E-3</v>
      </c>
      <c r="F2365">
        <f t="shared" si="110"/>
        <v>-4.6520107539084119E-5</v>
      </c>
    </row>
    <row r="2366" spans="1:6" x14ac:dyDescent="0.25">
      <c r="A2366">
        <v>1386952</v>
      </c>
      <c r="B2366">
        <v>28</v>
      </c>
      <c r="C2366">
        <v>-4.4146365390986242</v>
      </c>
      <c r="D2366">
        <f t="shared" si="108"/>
        <v>2.8759886445801349E-4</v>
      </c>
      <c r="E2366">
        <f t="shared" si="109"/>
        <v>8.052768204824378E-3</v>
      </c>
      <c r="F2366">
        <f t="shared" si="110"/>
        <v>-1.269644455639619E-3</v>
      </c>
    </row>
    <row r="2367" spans="1:6" x14ac:dyDescent="0.25">
      <c r="A2367">
        <v>1661188</v>
      </c>
      <c r="B2367">
        <v>36</v>
      </c>
      <c r="C2367">
        <v>-1.388663278030561</v>
      </c>
      <c r="D2367">
        <f t="shared" si="108"/>
        <v>3.4446453983359086E-4</v>
      </c>
      <c r="E2367">
        <f t="shared" si="109"/>
        <v>1.2400723434009272E-2</v>
      </c>
      <c r="F2367">
        <f t="shared" si="110"/>
        <v>-4.7834525705060305E-4</v>
      </c>
    </row>
    <row r="2368" spans="1:6" x14ac:dyDescent="0.25">
      <c r="A2368">
        <v>608546</v>
      </c>
      <c r="B2368">
        <v>84</v>
      </c>
      <c r="C2368">
        <v>0.2162059323711801</v>
      </c>
      <c r="D2368">
        <f t="shared" si="108"/>
        <v>1.2618831695002155E-4</v>
      </c>
      <c r="E2368">
        <f t="shared" si="109"/>
        <v>1.0599818623801809E-2</v>
      </c>
      <c r="F2368">
        <f t="shared" si="110"/>
        <v>2.7282662720529398E-5</v>
      </c>
    </row>
    <row r="2369" spans="1:6" x14ac:dyDescent="0.25">
      <c r="A2369">
        <v>1603395</v>
      </c>
      <c r="B2369">
        <v>84</v>
      </c>
      <c r="C2369">
        <v>-0.38336754998180411</v>
      </c>
      <c r="D2369">
        <f t="shared" si="108"/>
        <v>3.3248056261331077E-4</v>
      </c>
      <c r="E2369">
        <f t="shared" si="109"/>
        <v>2.7928367259518104E-2</v>
      </c>
      <c r="F2369">
        <f t="shared" si="110"/>
        <v>-1.2746225870563678E-4</v>
      </c>
    </row>
    <row r="2370" spans="1:6" x14ac:dyDescent="0.25">
      <c r="A2370">
        <v>1133997</v>
      </c>
      <c r="B2370">
        <v>84</v>
      </c>
      <c r="C2370">
        <v>-5.4518758306849463E-2</v>
      </c>
      <c r="D2370">
        <f t="shared" si="108"/>
        <v>2.3514602487958772E-4</v>
      </c>
      <c r="E2370">
        <f t="shared" si="109"/>
        <v>1.9752266089885367E-2</v>
      </c>
      <c r="F2370">
        <f t="shared" si="110"/>
        <v>-1.2819869297226654E-5</v>
      </c>
    </row>
    <row r="2371" spans="1:6" x14ac:dyDescent="0.25">
      <c r="A2371">
        <v>781074</v>
      </c>
      <c r="B2371">
        <v>84</v>
      </c>
      <c r="C2371">
        <v>8.2406454688103009E-2</v>
      </c>
      <c r="D2371">
        <f t="shared" ref="D2371:D2434" si="111">A2371/SUM($A$2:$A$5739)</f>
        <v>1.6196378494546203E-4</v>
      </c>
      <c r="E2371">
        <f t="shared" ref="E2371:E2434" si="112">B2371*D2371</f>
        <v>1.3604957935418811E-2</v>
      </c>
      <c r="F2371">
        <f t="shared" ref="F2371:F2434" si="113">C2371*D2371</f>
        <v>1.3346861305221878E-5</v>
      </c>
    </row>
    <row r="2372" spans="1:6" x14ac:dyDescent="0.25">
      <c r="A2372">
        <v>917409</v>
      </c>
      <c r="B2372">
        <v>84</v>
      </c>
      <c r="C2372">
        <v>-0.22527857001643839</v>
      </c>
      <c r="D2372">
        <f t="shared" si="111"/>
        <v>1.9023425947225405E-4</v>
      </c>
      <c r="E2372">
        <f t="shared" si="112"/>
        <v>1.5979677795669341E-2</v>
      </c>
      <c r="F2372">
        <f t="shared" si="113"/>
        <v>-4.2855701942045493E-5</v>
      </c>
    </row>
    <row r="2373" spans="1:6" x14ac:dyDescent="0.25">
      <c r="A2373">
        <v>1027193</v>
      </c>
      <c r="B2373">
        <v>84</v>
      </c>
      <c r="C2373">
        <v>0.16994387989697479</v>
      </c>
      <c r="D2373">
        <f t="shared" si="111"/>
        <v>2.1299910911063991E-4</v>
      </c>
      <c r="E2373">
        <f t="shared" si="112"/>
        <v>1.7891925165293754E-2</v>
      </c>
      <c r="F2373">
        <f t="shared" si="113"/>
        <v>3.6197895016861222E-5</v>
      </c>
    </row>
    <row r="2374" spans="1:6" x14ac:dyDescent="0.25">
      <c r="A2374">
        <v>826845</v>
      </c>
      <c r="B2374">
        <v>72</v>
      </c>
      <c r="C2374">
        <v>0.16994387989697479</v>
      </c>
      <c r="D2374">
        <f t="shared" si="111"/>
        <v>1.7145487593138491E-4</v>
      </c>
      <c r="E2374">
        <f t="shared" si="112"/>
        <v>1.2344751067059713E-2</v>
      </c>
      <c r="F2374">
        <f t="shared" si="113"/>
        <v>2.913770684303399E-5</v>
      </c>
    </row>
    <row r="2375" spans="1:6" x14ac:dyDescent="0.25">
      <c r="A2375">
        <v>696212</v>
      </c>
      <c r="B2375">
        <v>36</v>
      </c>
      <c r="C2375">
        <v>-2.8663715622404209</v>
      </c>
      <c r="D2375">
        <f t="shared" si="111"/>
        <v>1.4436677017088011E-4</v>
      </c>
      <c r="E2375">
        <f t="shared" si="112"/>
        <v>5.197203726151684E-3</v>
      </c>
      <c r="F2375">
        <f t="shared" si="113"/>
        <v>-4.138088045503094E-4</v>
      </c>
    </row>
    <row r="2376" spans="1:6" x14ac:dyDescent="0.25">
      <c r="A2376">
        <v>904376</v>
      </c>
      <c r="B2376">
        <v>84</v>
      </c>
      <c r="C2376">
        <v>9.0899389914291959E-2</v>
      </c>
      <c r="D2376">
        <f t="shared" si="111"/>
        <v>1.875317319150774E-4</v>
      </c>
      <c r="E2376">
        <f t="shared" si="112"/>
        <v>1.5752665480866502E-2</v>
      </c>
      <c r="F2376">
        <f t="shared" si="113"/>
        <v>1.7046520020651092E-5</v>
      </c>
    </row>
    <row r="2377" spans="1:6" x14ac:dyDescent="0.25">
      <c r="A2377">
        <v>1839762</v>
      </c>
      <c r="B2377">
        <v>72</v>
      </c>
      <c r="C2377">
        <v>0.13042163490563341</v>
      </c>
      <c r="D2377">
        <f t="shared" si="111"/>
        <v>3.8149370855877047E-4</v>
      </c>
      <c r="E2377">
        <f t="shared" si="112"/>
        <v>2.7467547016231473E-2</v>
      </c>
      <c r="F2377">
        <f t="shared" si="113"/>
        <v>4.975503317644808E-5</v>
      </c>
    </row>
    <row r="2378" spans="1:6" x14ac:dyDescent="0.25">
      <c r="A2378">
        <v>949999</v>
      </c>
      <c r="B2378">
        <v>84</v>
      </c>
      <c r="C2378">
        <v>0.13042163490563341</v>
      </c>
      <c r="D2378">
        <f t="shared" si="111"/>
        <v>1.9699213356788727E-4</v>
      </c>
      <c r="E2378">
        <f t="shared" si="112"/>
        <v>1.6547339219702532E-2</v>
      </c>
      <c r="F2378">
        <f t="shared" si="113"/>
        <v>2.5692036123472764E-5</v>
      </c>
    </row>
    <row r="2379" spans="1:6" x14ac:dyDescent="0.25">
      <c r="A2379">
        <v>1277282</v>
      </c>
      <c r="B2379">
        <v>72</v>
      </c>
      <c r="C2379">
        <v>0.92086653473246149</v>
      </c>
      <c r="D2379">
        <f t="shared" si="111"/>
        <v>2.6485765390053904E-4</v>
      </c>
      <c r="E2379">
        <f t="shared" si="112"/>
        <v>1.9069751080838811E-2</v>
      </c>
      <c r="F2379">
        <f t="shared" si="113"/>
        <v>2.4389854994475899E-4</v>
      </c>
    </row>
    <row r="2380" spans="1:6" x14ac:dyDescent="0.25">
      <c r="A2380">
        <v>612282</v>
      </c>
      <c r="B2380">
        <v>60</v>
      </c>
      <c r="C2380">
        <v>0.56516632981038883</v>
      </c>
      <c r="D2380">
        <f t="shared" si="111"/>
        <v>1.2696301525076672E-4</v>
      </c>
      <c r="E2380">
        <f t="shared" si="112"/>
        <v>7.6177809150460036E-3</v>
      </c>
      <c r="F2380">
        <f t="shared" si="113"/>
        <v>7.1755221350936258E-5</v>
      </c>
    </row>
    <row r="2381" spans="1:6" x14ac:dyDescent="0.25">
      <c r="A2381">
        <v>1282708</v>
      </c>
      <c r="B2381">
        <v>84</v>
      </c>
      <c r="C2381">
        <v>0.36755510485368181</v>
      </c>
      <c r="D2381">
        <f t="shared" si="111"/>
        <v>2.6598279120777763E-4</v>
      </c>
      <c r="E2381">
        <f t="shared" si="112"/>
        <v>2.2342554461453321E-2</v>
      </c>
      <c r="F2381">
        <f t="shared" si="113"/>
        <v>9.7763332711649659E-5</v>
      </c>
    </row>
    <row r="2382" spans="1:6" x14ac:dyDescent="0.25">
      <c r="A2382">
        <v>1403923</v>
      </c>
      <c r="B2382">
        <v>72</v>
      </c>
      <c r="C2382">
        <v>-2.7667345059731379E-2</v>
      </c>
      <c r="D2382">
        <f t="shared" si="111"/>
        <v>2.9111797710842745E-4</v>
      </c>
      <c r="E2382">
        <f t="shared" si="112"/>
        <v>2.0960494351806778E-2</v>
      </c>
      <c r="F2382">
        <f t="shared" si="113"/>
        <v>-8.0544615257498425E-6</v>
      </c>
    </row>
    <row r="2383" spans="1:6" x14ac:dyDescent="0.25">
      <c r="A2383">
        <v>1166018</v>
      </c>
      <c r="B2383">
        <v>84</v>
      </c>
      <c r="C2383">
        <v>0.24898836987965761</v>
      </c>
      <c r="D2383">
        <f t="shared" si="111"/>
        <v>2.4178591093102284E-4</v>
      </c>
      <c r="E2383">
        <f t="shared" si="112"/>
        <v>2.0310016518205919E-2</v>
      </c>
      <c r="F2383">
        <f t="shared" si="113"/>
        <v>6.0201879822583463E-5</v>
      </c>
    </row>
    <row r="2384" spans="1:6" x14ac:dyDescent="0.25">
      <c r="A2384">
        <v>564251</v>
      </c>
      <c r="B2384">
        <v>84</v>
      </c>
      <c r="C2384">
        <v>-0.30577072031090952</v>
      </c>
      <c r="D2384">
        <f t="shared" si="111"/>
        <v>1.1700328985379348E-4</v>
      </c>
      <c r="E2384">
        <f t="shared" si="112"/>
        <v>9.8282763477186529E-3</v>
      </c>
      <c r="F2384">
        <f t="shared" si="113"/>
        <v>-3.577618021734056E-5</v>
      </c>
    </row>
    <row r="2385" spans="1:6" x14ac:dyDescent="0.25">
      <c r="A2385">
        <v>928317</v>
      </c>
      <c r="B2385">
        <v>72</v>
      </c>
      <c r="C2385">
        <v>-0.66898691008522981</v>
      </c>
      <c r="D2385">
        <f t="shared" si="111"/>
        <v>1.9249614626682806E-4</v>
      </c>
      <c r="E2385">
        <f t="shared" si="112"/>
        <v>1.3859722531211619E-2</v>
      </c>
      <c r="F2385">
        <f t="shared" si="113"/>
        <v>-1.2877740209435974E-4</v>
      </c>
    </row>
    <row r="2386" spans="1:6" x14ac:dyDescent="0.25">
      <c r="A2386">
        <v>849399</v>
      </c>
      <c r="B2386">
        <v>84</v>
      </c>
      <c r="C2386">
        <v>0.55443841162993868</v>
      </c>
      <c r="D2386">
        <f t="shared" si="111"/>
        <v>1.7613168146538035E-4</v>
      </c>
      <c r="E2386">
        <f t="shared" si="112"/>
        <v>1.4795061243091949E-2</v>
      </c>
      <c r="F2386">
        <f t="shared" si="113"/>
        <v>9.7654169709375795E-5</v>
      </c>
    </row>
    <row r="2387" spans="1:6" x14ac:dyDescent="0.25">
      <c r="A2387">
        <v>602780</v>
      </c>
      <c r="B2387">
        <v>84</v>
      </c>
      <c r="C2387">
        <v>0.44659959483636458</v>
      </c>
      <c r="D2387">
        <f t="shared" si="111"/>
        <v>1.2499267712076653E-4</v>
      </c>
      <c r="E2387">
        <f t="shared" si="112"/>
        <v>1.0499384878144389E-2</v>
      </c>
      <c r="F2387">
        <f t="shared" si="113"/>
        <v>5.5821678959646873E-5</v>
      </c>
    </row>
    <row r="2388" spans="1:6" x14ac:dyDescent="0.25">
      <c r="A2388">
        <v>816814</v>
      </c>
      <c r="B2388">
        <v>84</v>
      </c>
      <c r="C2388">
        <v>-0.69954550991253528</v>
      </c>
      <c r="D2388">
        <f t="shared" si="111"/>
        <v>1.693748441715415E-4</v>
      </c>
      <c r="E2388">
        <f t="shared" si="112"/>
        <v>1.4227486910409487E-2</v>
      </c>
      <c r="F2388">
        <f t="shared" si="113"/>
        <v>-1.184854117323372E-4</v>
      </c>
    </row>
    <row r="2389" spans="1:6" x14ac:dyDescent="0.25">
      <c r="A2389">
        <v>747694</v>
      </c>
      <c r="B2389">
        <v>84</v>
      </c>
      <c r="C2389">
        <v>-0.73271811102356776</v>
      </c>
      <c r="D2389">
        <f t="shared" si="111"/>
        <v>1.5504209616632006E-4</v>
      </c>
      <c r="E2389">
        <f t="shared" si="112"/>
        <v>1.3023536077970885E-2</v>
      </c>
      <c r="F2389">
        <f t="shared" si="113"/>
        <v>-1.1360215183212038E-4</v>
      </c>
    </row>
    <row r="2390" spans="1:6" x14ac:dyDescent="0.25">
      <c r="A2390">
        <v>491670</v>
      </c>
      <c r="B2390">
        <v>60</v>
      </c>
      <c r="C2390">
        <v>1.276566739654533</v>
      </c>
      <c r="D2390">
        <f t="shared" si="111"/>
        <v>1.0195286764651661E-4</v>
      </c>
      <c r="E2390">
        <f t="shared" si="112"/>
        <v>6.1171720587909961E-3</v>
      </c>
      <c r="F2390">
        <f t="shared" si="113"/>
        <v>1.3014963984994384E-4</v>
      </c>
    </row>
    <row r="2391" spans="1:6" x14ac:dyDescent="0.25">
      <c r="A2391">
        <v>717977</v>
      </c>
      <c r="B2391">
        <v>84</v>
      </c>
      <c r="C2391">
        <v>0.24898836987965761</v>
      </c>
      <c r="D2391">
        <f t="shared" si="111"/>
        <v>1.4887996838172565E-4</v>
      </c>
      <c r="E2391">
        <f t="shared" si="112"/>
        <v>1.2505917344064954E-2</v>
      </c>
      <c r="F2391">
        <f t="shared" si="113"/>
        <v>3.7069380635100838E-5</v>
      </c>
    </row>
    <row r="2392" spans="1:6" x14ac:dyDescent="0.25">
      <c r="A2392">
        <v>667726</v>
      </c>
      <c r="B2392">
        <v>36</v>
      </c>
      <c r="C2392">
        <v>0.4070773498450232</v>
      </c>
      <c r="D2392">
        <f t="shared" si="111"/>
        <v>1.3845990298805692E-4</v>
      </c>
      <c r="E2392">
        <f t="shared" si="112"/>
        <v>4.9845565075700496E-3</v>
      </c>
      <c r="F2392">
        <f t="shared" si="113"/>
        <v>5.6363890368177219E-5</v>
      </c>
    </row>
    <row r="2393" spans="1:6" x14ac:dyDescent="0.25">
      <c r="A2393">
        <v>519973</v>
      </c>
      <c r="B2393">
        <v>60</v>
      </c>
      <c r="C2393">
        <v>-0.54145652994716964</v>
      </c>
      <c r="D2393">
        <f t="shared" si="111"/>
        <v>1.0782178788366624E-4</v>
      </c>
      <c r="E2393">
        <f t="shared" si="112"/>
        <v>6.4693072730199743E-3</v>
      </c>
      <c r="F2393">
        <f t="shared" si="113"/>
        <v>-5.8380811120189698E-5</v>
      </c>
    </row>
    <row r="2394" spans="1:6" x14ac:dyDescent="0.25">
      <c r="A2394">
        <v>547556</v>
      </c>
      <c r="B2394">
        <v>84</v>
      </c>
      <c r="C2394">
        <v>0.48612183982770601</v>
      </c>
      <c r="D2394">
        <f t="shared" si="111"/>
        <v>1.1354140866242815E-4</v>
      </c>
      <c r="E2394">
        <f t="shared" si="112"/>
        <v>9.5374783276439643E-3</v>
      </c>
      <c r="F2394">
        <f t="shared" si="113"/>
        <v>5.5194958475609008E-5</v>
      </c>
    </row>
    <row r="2395" spans="1:6" x14ac:dyDescent="0.25">
      <c r="A2395">
        <v>1396744</v>
      </c>
      <c r="B2395">
        <v>72</v>
      </c>
      <c r="C2395">
        <v>0.13042163490563341</v>
      </c>
      <c r="D2395">
        <f t="shared" si="111"/>
        <v>2.8962933709208652E-4</v>
      </c>
      <c r="E2395">
        <f t="shared" si="112"/>
        <v>2.0853312270630229E-2</v>
      </c>
      <c r="F2395">
        <f t="shared" si="113"/>
        <v>3.7773931660184736E-5</v>
      </c>
    </row>
    <row r="2396" spans="1:6" x14ac:dyDescent="0.25">
      <c r="A2396">
        <v>616538</v>
      </c>
      <c r="B2396">
        <v>60</v>
      </c>
      <c r="C2396">
        <v>0.72325530977575447</v>
      </c>
      <c r="D2396">
        <f t="shared" si="111"/>
        <v>1.2784554093812529E-4</v>
      </c>
      <c r="E2396">
        <f t="shared" si="112"/>
        <v>7.6707324562875169E-3</v>
      </c>
      <c r="F2396">
        <f t="shared" si="113"/>
        <v>9.2464966314652699E-5</v>
      </c>
    </row>
    <row r="2397" spans="1:6" x14ac:dyDescent="0.25">
      <c r="A2397">
        <v>1123752</v>
      </c>
      <c r="B2397">
        <v>60</v>
      </c>
      <c r="C2397">
        <v>-0.47768639959751541</v>
      </c>
      <c r="D2397">
        <f t="shared" si="111"/>
        <v>2.3302161800294572E-4</v>
      </c>
      <c r="E2397">
        <f t="shared" si="112"/>
        <v>1.3981297080176744E-2</v>
      </c>
      <c r="F2397">
        <f t="shared" si="113"/>
        <v>-1.1131125773221473E-4</v>
      </c>
    </row>
    <row r="2398" spans="1:6" x14ac:dyDescent="0.25">
      <c r="A2398">
        <v>934011</v>
      </c>
      <c r="B2398">
        <v>60</v>
      </c>
      <c r="C2398">
        <v>-0.58097877493851102</v>
      </c>
      <c r="D2398">
        <f t="shared" si="111"/>
        <v>1.9367685615024431E-4</v>
      </c>
      <c r="E2398">
        <f t="shared" si="112"/>
        <v>1.1620611369014659E-2</v>
      </c>
      <c r="F2398">
        <f t="shared" si="113"/>
        <v>-1.1252214262011116E-4</v>
      </c>
    </row>
    <row r="2399" spans="1:6" x14ac:dyDescent="0.25">
      <c r="A2399">
        <v>530110</v>
      </c>
      <c r="B2399">
        <v>84</v>
      </c>
      <c r="C2399">
        <v>4.7280031873678942E-2</v>
      </c>
      <c r="D2399">
        <f t="shared" si="111"/>
        <v>1.0992379984155006E-4</v>
      </c>
      <c r="E2399">
        <f t="shared" si="112"/>
        <v>9.2335991866902053E-3</v>
      </c>
      <c r="F2399">
        <f t="shared" si="113"/>
        <v>5.1972007601843908E-6</v>
      </c>
    </row>
    <row r="2400" spans="1:6" x14ac:dyDescent="0.25">
      <c r="A2400">
        <v>710493</v>
      </c>
      <c r="B2400">
        <v>60</v>
      </c>
      <c r="C2400">
        <v>4.1061443757761183E-2</v>
      </c>
      <c r="D2400">
        <f t="shared" si="111"/>
        <v>1.4732808345592881E-4</v>
      </c>
      <c r="E2400">
        <f t="shared" si="112"/>
        <v>8.8396850073557288E-3</v>
      </c>
      <c r="F2400">
        <f t="shared" si="113"/>
        <v>6.0495038127643669E-6</v>
      </c>
    </row>
    <row r="2401" spans="1:6" x14ac:dyDescent="0.25">
      <c r="A2401">
        <v>1434251</v>
      </c>
      <c r="B2401">
        <v>60</v>
      </c>
      <c r="C2401">
        <v>-0.7785899998952176</v>
      </c>
      <c r="D2401">
        <f t="shared" si="111"/>
        <v>2.9740680207229259E-4</v>
      </c>
      <c r="E2401">
        <f t="shared" si="112"/>
        <v>1.7844408124337557E-2</v>
      </c>
      <c r="F2401">
        <f t="shared" si="113"/>
        <v>-2.315579619943033E-4</v>
      </c>
    </row>
    <row r="2402" spans="1:6" x14ac:dyDescent="0.25">
      <c r="A2402">
        <v>1389430</v>
      </c>
      <c r="B2402">
        <v>72</v>
      </c>
      <c r="C2402">
        <v>-0.38336754998180411</v>
      </c>
      <c r="D2402">
        <f t="shared" si="111"/>
        <v>2.8811270342729795E-4</v>
      </c>
      <c r="E2402">
        <f t="shared" si="112"/>
        <v>2.0744114646765451E-2</v>
      </c>
      <c r="F2402">
        <f t="shared" si="113"/>
        <v>-1.1045306123155735E-4</v>
      </c>
    </row>
    <row r="2403" spans="1:6" x14ac:dyDescent="0.25">
      <c r="A2403">
        <v>741271</v>
      </c>
      <c r="B2403">
        <v>84</v>
      </c>
      <c r="C2403">
        <v>7.0041722731336881E-2</v>
      </c>
      <c r="D2403">
        <f t="shared" si="111"/>
        <v>1.5371022058128625E-4</v>
      </c>
      <c r="E2403">
        <f t="shared" si="112"/>
        <v>1.2911658528828045E-2</v>
      </c>
      <c r="F2403">
        <f t="shared" si="113"/>
        <v>1.0766128650927083E-5</v>
      </c>
    </row>
    <row r="2404" spans="1:6" x14ac:dyDescent="0.25">
      <c r="A2404">
        <v>3081411</v>
      </c>
      <c r="B2404">
        <v>36</v>
      </c>
      <c r="C2404">
        <v>0.99991102471514426</v>
      </c>
      <c r="D2404">
        <f t="shared" si="111"/>
        <v>6.3896249079162931E-4</v>
      </c>
      <c r="E2404">
        <f t="shared" si="112"/>
        <v>2.3002649668498656E-2</v>
      </c>
      <c r="F2404">
        <f t="shared" si="113"/>
        <v>6.3890563892199902E-4</v>
      </c>
    </row>
    <row r="2405" spans="1:6" x14ac:dyDescent="0.25">
      <c r="A2405">
        <v>707537</v>
      </c>
      <c r="B2405">
        <v>84</v>
      </c>
      <c r="C2405">
        <v>-0.1067118350424142</v>
      </c>
      <c r="D2405">
        <f t="shared" si="111"/>
        <v>1.4671512623510368E-4</v>
      </c>
      <c r="E2405">
        <f t="shared" si="112"/>
        <v>1.2324070603748708E-2</v>
      </c>
      <c r="F2405">
        <f t="shared" si="113"/>
        <v>-1.565624034902736E-5</v>
      </c>
    </row>
    <row r="2406" spans="1:6" x14ac:dyDescent="0.25">
      <c r="A2406">
        <v>717358</v>
      </c>
      <c r="B2406">
        <v>84</v>
      </c>
      <c r="C2406">
        <v>0.48612183982770601</v>
      </c>
      <c r="D2406">
        <f t="shared" si="111"/>
        <v>1.4875161231958398E-4</v>
      </c>
      <c r="E2406">
        <f t="shared" si="112"/>
        <v>1.2495135434845055E-2</v>
      </c>
      <c r="F2406">
        <f t="shared" si="113"/>
        <v>7.2311407458133822E-5</v>
      </c>
    </row>
    <row r="2407" spans="1:6" x14ac:dyDescent="0.25">
      <c r="A2407">
        <v>604424</v>
      </c>
      <c r="B2407">
        <v>60</v>
      </c>
      <c r="C2407">
        <v>0.6442108197930716</v>
      </c>
      <c r="D2407">
        <f t="shared" si="111"/>
        <v>1.2533357755075184E-4</v>
      </c>
      <c r="E2407">
        <f t="shared" si="112"/>
        <v>7.5200146530451104E-3</v>
      </c>
      <c r="F2407">
        <f t="shared" si="113"/>
        <v>8.0741246741568358E-5</v>
      </c>
    </row>
    <row r="2408" spans="1:6" x14ac:dyDescent="0.25">
      <c r="A2408">
        <v>1045588</v>
      </c>
      <c r="B2408">
        <v>72</v>
      </c>
      <c r="C2408">
        <v>0.44659959483636458</v>
      </c>
      <c r="D2408">
        <f t="shared" si="111"/>
        <v>2.1681350291208738E-4</v>
      </c>
      <c r="E2408">
        <f t="shared" si="112"/>
        <v>1.5610572209670291E-2</v>
      </c>
      <c r="F2408">
        <f t="shared" si="113"/>
        <v>9.6828822555591174E-5</v>
      </c>
    </row>
    <row r="2409" spans="1:6" x14ac:dyDescent="0.25">
      <c r="A2409">
        <v>463555</v>
      </c>
      <c r="B2409">
        <v>12</v>
      </c>
      <c r="C2409">
        <v>-0.50193428495582826</v>
      </c>
      <c r="D2409">
        <f t="shared" si="111"/>
        <v>9.6122931156834878E-5</v>
      </c>
      <c r="E2409">
        <f t="shared" si="112"/>
        <v>1.1534751738820185E-3</v>
      </c>
      <c r="F2409">
        <f t="shared" si="113"/>
        <v>-4.8247394718064217E-5</v>
      </c>
    </row>
    <row r="2410" spans="1:6" x14ac:dyDescent="0.25">
      <c r="A2410">
        <v>807372</v>
      </c>
      <c r="B2410">
        <v>84</v>
      </c>
      <c r="C2410">
        <v>0.13042163490563341</v>
      </c>
      <c r="D2410">
        <f t="shared" si="111"/>
        <v>1.6741694766307362E-4</v>
      </c>
      <c r="E2410">
        <f t="shared" si="112"/>
        <v>1.4063023603698184E-2</v>
      </c>
      <c r="F2410">
        <f t="shared" si="113"/>
        <v>2.1834792025128924E-5</v>
      </c>
    </row>
    <row r="2411" spans="1:6" x14ac:dyDescent="0.25">
      <c r="A2411">
        <v>938965</v>
      </c>
      <c r="B2411">
        <v>72</v>
      </c>
      <c r="C2411">
        <v>-0.49770370528522029</v>
      </c>
      <c r="D2411">
        <f t="shared" si="111"/>
        <v>1.947041193680954E-4</v>
      </c>
      <c r="E2411">
        <f t="shared" si="112"/>
        <v>1.4018696594502869E-2</v>
      </c>
      <c r="F2411">
        <f t="shared" si="113"/>
        <v>-9.6904961643796907E-5</v>
      </c>
    </row>
    <row r="2412" spans="1:6" x14ac:dyDescent="0.25">
      <c r="A2412">
        <v>363734</v>
      </c>
      <c r="B2412">
        <v>72</v>
      </c>
      <c r="C2412">
        <v>0.48612183982770601</v>
      </c>
      <c r="D2412">
        <f t="shared" si="111"/>
        <v>7.5424012773889139E-5</v>
      </c>
      <c r="E2412">
        <f t="shared" si="112"/>
        <v>5.4305289197200176E-3</v>
      </c>
      <c r="F2412">
        <f t="shared" si="113"/>
        <v>3.6665259856831388E-5</v>
      </c>
    </row>
    <row r="2413" spans="1:6" x14ac:dyDescent="0.25">
      <c r="A2413">
        <v>1019855</v>
      </c>
      <c r="B2413">
        <v>60</v>
      </c>
      <c r="C2413">
        <v>0.52564408481904745</v>
      </c>
      <c r="D2413">
        <f t="shared" si="111"/>
        <v>2.1147749879723838E-4</v>
      </c>
      <c r="E2413">
        <f t="shared" si="112"/>
        <v>1.2688649927834302E-2</v>
      </c>
      <c r="F2413">
        <f t="shared" si="113"/>
        <v>1.1116189631509558E-4</v>
      </c>
    </row>
    <row r="2414" spans="1:6" x14ac:dyDescent="0.25">
      <c r="A2414">
        <v>1231489</v>
      </c>
      <c r="B2414">
        <v>27</v>
      </c>
      <c r="C2414">
        <v>-4.4146365390986242</v>
      </c>
      <c r="D2414">
        <f t="shared" si="111"/>
        <v>2.5536200098672093E-4</v>
      </c>
      <c r="E2414">
        <f t="shared" si="112"/>
        <v>6.8947740266414653E-3</v>
      </c>
      <c r="F2414">
        <f t="shared" si="113"/>
        <v>-1.1273304202533171E-3</v>
      </c>
    </row>
    <row r="2415" spans="1:6" x14ac:dyDescent="0.25">
      <c r="A2415">
        <v>949541</v>
      </c>
      <c r="B2415">
        <v>84</v>
      </c>
      <c r="C2415">
        <v>1.185489993161002E-2</v>
      </c>
      <c r="D2415">
        <f t="shared" si="111"/>
        <v>1.9689716252352396E-4</v>
      </c>
      <c r="E2415">
        <f t="shared" si="112"/>
        <v>1.6539361651976014E-2</v>
      </c>
      <c r="F2415">
        <f t="shared" si="113"/>
        <v>2.3341961585343311E-6</v>
      </c>
    </row>
    <row r="2416" spans="1:6" x14ac:dyDescent="0.25">
      <c r="A2416">
        <v>805797</v>
      </c>
      <c r="B2416">
        <v>72</v>
      </c>
      <c r="C2416">
        <v>0.24898836987965761</v>
      </c>
      <c r="D2416">
        <f t="shared" si="111"/>
        <v>1.6709035509785048E-4</v>
      </c>
      <c r="E2416">
        <f t="shared" si="112"/>
        <v>1.2030505567045234E-2</v>
      </c>
      <c r="F2416">
        <f t="shared" si="113"/>
        <v>4.1603555138426928E-5</v>
      </c>
    </row>
    <row r="2417" spans="1:6" x14ac:dyDescent="0.25">
      <c r="A2417">
        <v>830417</v>
      </c>
      <c r="B2417">
        <v>72</v>
      </c>
      <c r="C2417">
        <v>1.316088984645875</v>
      </c>
      <c r="D2417">
        <f t="shared" si="111"/>
        <v>1.7219556713327512E-4</v>
      </c>
      <c r="E2417">
        <f t="shared" si="112"/>
        <v>1.2398080833595809E-2</v>
      </c>
      <c r="F2417">
        <f t="shared" si="113"/>
        <v>2.2662468910895266E-4</v>
      </c>
    </row>
    <row r="2418" spans="1:6" x14ac:dyDescent="0.25">
      <c r="A2418">
        <v>672397</v>
      </c>
      <c r="B2418">
        <v>84</v>
      </c>
      <c r="C2418">
        <v>-0.62732291511556293</v>
      </c>
      <c r="D2418">
        <f t="shared" si="111"/>
        <v>1.3942848322434729E-4</v>
      </c>
      <c r="E2418">
        <f t="shared" si="112"/>
        <v>1.1711992590845172E-2</v>
      </c>
      <c r="F2418">
        <f t="shared" si="113"/>
        <v>-8.7466682546438903E-5</v>
      </c>
    </row>
    <row r="2419" spans="1:6" x14ac:dyDescent="0.25">
      <c r="A2419">
        <v>569439</v>
      </c>
      <c r="B2419">
        <v>72</v>
      </c>
      <c r="C2419">
        <v>5.1377144922950549E-2</v>
      </c>
      <c r="D2419">
        <f t="shared" si="111"/>
        <v>1.1807907539562058E-4</v>
      </c>
      <c r="E2419">
        <f t="shared" si="112"/>
        <v>8.5016934284846812E-3</v>
      </c>
      <c r="F2419">
        <f t="shared" si="113"/>
        <v>6.0665657689688032E-6</v>
      </c>
    </row>
    <row r="2420" spans="1:6" x14ac:dyDescent="0.25">
      <c r="A2420">
        <v>1401725</v>
      </c>
      <c r="B2420">
        <v>72</v>
      </c>
      <c r="C2420">
        <v>-0.38336754998180411</v>
      </c>
      <c r="D2420">
        <f t="shared" si="111"/>
        <v>2.9066219903962719E-4</v>
      </c>
      <c r="E2420">
        <f t="shared" si="112"/>
        <v>2.0927678330853159E-2</v>
      </c>
      <c r="F2420">
        <f t="shared" si="113"/>
        <v>-1.1143045511814537E-4</v>
      </c>
    </row>
    <row r="2421" spans="1:6" x14ac:dyDescent="0.25">
      <c r="A2421">
        <v>1005748</v>
      </c>
      <c r="B2421">
        <v>72</v>
      </c>
      <c r="C2421">
        <v>0.48612183982770601</v>
      </c>
      <c r="D2421">
        <f t="shared" si="111"/>
        <v>2.0855226621463335E-4</v>
      </c>
      <c r="E2421">
        <f t="shared" si="112"/>
        <v>1.5015763167453601E-2</v>
      </c>
      <c r="F2421">
        <f t="shared" si="113"/>
        <v>1.013818113524951E-4</v>
      </c>
    </row>
    <row r="2422" spans="1:6" x14ac:dyDescent="0.25">
      <c r="A2422">
        <v>559999</v>
      </c>
      <c r="B2422">
        <v>84</v>
      </c>
      <c r="C2422">
        <v>-0.69954550991253528</v>
      </c>
      <c r="D2422">
        <f t="shared" si="111"/>
        <v>1.1612159360787043E-4</v>
      </c>
      <c r="E2422">
        <f t="shared" si="112"/>
        <v>9.7542138630611151E-3</v>
      </c>
      <c r="F2422">
        <f t="shared" si="113"/>
        <v>-8.1232339412273919E-5</v>
      </c>
    </row>
    <row r="2423" spans="1:6" x14ac:dyDescent="0.25">
      <c r="A2423">
        <v>599675</v>
      </c>
      <c r="B2423">
        <v>72</v>
      </c>
      <c r="C2423">
        <v>-1.434236971563752</v>
      </c>
      <c r="D2423">
        <f t="shared" si="111"/>
        <v>1.2434882320646947E-4</v>
      </c>
      <c r="E2423">
        <f t="shared" si="112"/>
        <v>8.9531152708658013E-3</v>
      </c>
      <c r="F2423">
        <f t="shared" si="113"/>
        <v>-1.7834567961316316E-4</v>
      </c>
    </row>
    <row r="2424" spans="1:6" x14ac:dyDescent="0.25">
      <c r="A2424">
        <v>761797</v>
      </c>
      <c r="B2424">
        <v>84</v>
      </c>
      <c r="C2424">
        <v>-0.1067118350424142</v>
      </c>
      <c r="D2424">
        <f t="shared" si="111"/>
        <v>1.5796649930748961E-4</v>
      </c>
      <c r="E2424">
        <f t="shared" si="112"/>
        <v>1.3269185941829128E-2</v>
      </c>
      <c r="F2424">
        <f t="shared" si="113"/>
        <v>-1.6856895016328468E-5</v>
      </c>
    </row>
    <row r="2425" spans="1:6" x14ac:dyDescent="0.25">
      <c r="A2425">
        <v>983543</v>
      </c>
      <c r="B2425">
        <v>84</v>
      </c>
      <c r="C2425">
        <v>0.6442108197930716</v>
      </c>
      <c r="D2425">
        <f t="shared" si="111"/>
        <v>2.0394782944588419E-4</v>
      </c>
      <c r="E2425">
        <f t="shared" si="112"/>
        <v>1.7131617673454273E-2</v>
      </c>
      <c r="F2425">
        <f t="shared" si="113"/>
        <v>1.3138539840235061E-4</v>
      </c>
    </row>
    <row r="2426" spans="1:6" x14ac:dyDescent="0.25">
      <c r="A2426">
        <v>800721</v>
      </c>
      <c r="B2426">
        <v>84</v>
      </c>
      <c r="C2426">
        <v>-1.673059133674808E-2</v>
      </c>
      <c r="D2426">
        <f t="shared" si="111"/>
        <v>1.6603779391621701E-4</v>
      </c>
      <c r="E2426">
        <f t="shared" si="112"/>
        <v>1.3947174688962229E-2</v>
      </c>
      <c r="F2426">
        <f t="shared" si="113"/>
        <v>-2.7779104764674233E-6</v>
      </c>
    </row>
    <row r="2427" spans="1:6" x14ac:dyDescent="0.25">
      <c r="A2427">
        <v>1781709</v>
      </c>
      <c r="B2427">
        <v>48</v>
      </c>
      <c r="C2427">
        <v>9.0899389914291959E-2</v>
      </c>
      <c r="D2427">
        <f t="shared" si="111"/>
        <v>3.6945581764518369E-4</v>
      </c>
      <c r="E2427">
        <f t="shared" si="112"/>
        <v>1.7733879246968818E-2</v>
      </c>
      <c r="F2427">
        <f t="shared" si="113"/>
        <v>3.35833084242331E-5</v>
      </c>
    </row>
    <row r="2428" spans="1:6" x14ac:dyDescent="0.25">
      <c r="A2428">
        <v>1919804</v>
      </c>
      <c r="B2428">
        <v>72</v>
      </c>
      <c r="C2428">
        <v>-0.80230413733492234</v>
      </c>
      <c r="D2428">
        <f t="shared" si="111"/>
        <v>3.9809124640359013E-4</v>
      </c>
      <c r="E2428">
        <f t="shared" si="112"/>
        <v>2.8662569741058488E-2</v>
      </c>
      <c r="F2428">
        <f t="shared" si="113"/>
        <v>-3.193902540264164E-4</v>
      </c>
    </row>
    <row r="2429" spans="1:6" x14ac:dyDescent="0.25">
      <c r="A2429">
        <v>840336</v>
      </c>
      <c r="B2429">
        <v>84</v>
      </c>
      <c r="C2429">
        <v>-0.24806037769679751</v>
      </c>
      <c r="D2429">
        <f t="shared" si="111"/>
        <v>1.7425237453292489E-4</v>
      </c>
      <c r="E2429">
        <f t="shared" si="112"/>
        <v>1.4637199460765691E-2</v>
      </c>
      <c r="F2429">
        <f t="shared" si="113"/>
        <v>-4.3225109841201171E-5</v>
      </c>
    </row>
    <row r="2430" spans="1:6" x14ac:dyDescent="0.25">
      <c r="A2430">
        <v>2474096</v>
      </c>
      <c r="B2430">
        <v>60</v>
      </c>
      <c r="C2430">
        <v>-0.52843086748741341</v>
      </c>
      <c r="D2430">
        <f t="shared" si="111"/>
        <v>5.1302943444337897E-4</v>
      </c>
      <c r="E2430">
        <f t="shared" si="112"/>
        <v>3.0781766066602739E-2</v>
      </c>
      <c r="F2430">
        <f t="shared" si="113"/>
        <v>-2.7110058908949184E-4</v>
      </c>
    </row>
    <row r="2431" spans="1:6" x14ac:dyDescent="0.25">
      <c r="A2431">
        <v>753568</v>
      </c>
      <c r="B2431">
        <v>84</v>
      </c>
      <c r="C2431">
        <v>0.2094661248883162</v>
      </c>
      <c r="D2431">
        <f t="shared" si="111"/>
        <v>1.5626013091433325E-4</v>
      </c>
      <c r="E2431">
        <f t="shared" si="112"/>
        <v>1.3125850996803993E-2</v>
      </c>
      <c r="F2431">
        <f t="shared" si="113"/>
        <v>3.2731204097166368E-5</v>
      </c>
    </row>
    <row r="2432" spans="1:6" x14ac:dyDescent="0.25">
      <c r="A2432">
        <v>955335</v>
      </c>
      <c r="B2432">
        <v>36</v>
      </c>
      <c r="C2432">
        <v>-1.41094591975668</v>
      </c>
      <c r="D2432">
        <f t="shared" si="111"/>
        <v>1.9809860844282738E-4</v>
      </c>
      <c r="E2432">
        <f t="shared" si="112"/>
        <v>7.1315499039417861E-3</v>
      </c>
      <c r="F2432">
        <f t="shared" si="113"/>
        <v>-2.7950642329188348E-4</v>
      </c>
    </row>
    <row r="2433" spans="1:6" x14ac:dyDescent="0.25">
      <c r="A2433">
        <v>577622</v>
      </c>
      <c r="B2433">
        <v>84</v>
      </c>
      <c r="C2433">
        <v>1.078955514697826</v>
      </c>
      <c r="D2433">
        <f t="shared" si="111"/>
        <v>1.1977590521226883E-4</v>
      </c>
      <c r="E2433">
        <f t="shared" si="112"/>
        <v>1.0061176037830582E-2</v>
      </c>
      <c r="F2433">
        <f t="shared" si="113"/>
        <v>1.2923287345670154E-4</v>
      </c>
    </row>
    <row r="2434" spans="1:6" x14ac:dyDescent="0.25">
      <c r="A2434">
        <v>989848</v>
      </c>
      <c r="B2434">
        <v>72</v>
      </c>
      <c r="C2434">
        <v>0.52564408481904745</v>
      </c>
      <c r="D2434">
        <f t="shared" si="111"/>
        <v>2.0525523650857114E-4</v>
      </c>
      <c r="E2434">
        <f t="shared" si="112"/>
        <v>1.4778377028617121E-2</v>
      </c>
      <c r="F2434">
        <f t="shared" si="113"/>
        <v>1.0789120094886501E-4</v>
      </c>
    </row>
    <row r="2435" spans="1:6" x14ac:dyDescent="0.25">
      <c r="A2435">
        <v>1610222</v>
      </c>
      <c r="B2435">
        <v>72</v>
      </c>
      <c r="C2435">
        <v>1.185489993161002E-2</v>
      </c>
      <c r="D2435">
        <f t="shared" ref="D2435:D2498" si="114">A2435/SUM($A$2:$A$5739)</f>
        <v>3.3389621178332881E-4</v>
      </c>
      <c r="E2435">
        <f t="shared" ref="E2435:E2498" si="115">B2435*D2435</f>
        <v>2.4040527248399675E-2</v>
      </c>
      <c r="F2435">
        <f t="shared" ref="F2435:F2498" si="116">C2435*D2435</f>
        <v>3.9583061782350297E-6</v>
      </c>
    </row>
    <row r="2436" spans="1:6" x14ac:dyDescent="0.25">
      <c r="A2436">
        <v>632347</v>
      </c>
      <c r="B2436">
        <v>84</v>
      </c>
      <c r="C2436">
        <v>0.17494130968714999</v>
      </c>
      <c r="D2436">
        <f t="shared" si="114"/>
        <v>1.3112370085153016E-4</v>
      </c>
      <c r="E2436">
        <f t="shared" si="115"/>
        <v>1.1014390871528532E-2</v>
      </c>
      <c r="F2436">
        <f t="shared" si="116"/>
        <v>2.293895195799275E-5</v>
      </c>
    </row>
    <row r="2437" spans="1:6" x14ac:dyDescent="0.25">
      <c r="A2437">
        <v>872797</v>
      </c>
      <c r="B2437">
        <v>84</v>
      </c>
      <c r="C2437">
        <v>0.4070773498450232</v>
      </c>
      <c r="D2437">
        <f t="shared" si="114"/>
        <v>1.8098349914226361E-4</v>
      </c>
      <c r="E2437">
        <f t="shared" si="115"/>
        <v>1.5202613927950144E-2</v>
      </c>
      <c r="F2437">
        <f t="shared" si="116"/>
        <v>7.3674283196511705E-5</v>
      </c>
    </row>
    <row r="2438" spans="1:6" x14ac:dyDescent="0.25">
      <c r="A2438">
        <v>1680003</v>
      </c>
      <c r="B2438">
        <v>72</v>
      </c>
      <c r="C2438">
        <v>-0.1067118350424142</v>
      </c>
      <c r="D2438">
        <f t="shared" si="114"/>
        <v>3.4836602498576451E-4</v>
      </c>
      <c r="E2438">
        <f t="shared" si="115"/>
        <v>2.5082353798975044E-2</v>
      </c>
      <c r="F2438">
        <f t="shared" si="116"/>
        <v>-3.7174777792662443E-5</v>
      </c>
    </row>
    <row r="2439" spans="1:6" x14ac:dyDescent="0.25">
      <c r="A2439">
        <v>556596</v>
      </c>
      <c r="B2439">
        <v>60</v>
      </c>
      <c r="C2439">
        <v>-1.015723469843266</v>
      </c>
      <c r="D2439">
        <f t="shared" si="114"/>
        <v>1.1541594630662957E-4</v>
      </c>
      <c r="E2439">
        <f t="shared" si="115"/>
        <v>6.9249567783977737E-3</v>
      </c>
      <c r="F2439">
        <f t="shared" si="116"/>
        <v>-1.1723068545781387E-4</v>
      </c>
    </row>
    <row r="2440" spans="1:6" x14ac:dyDescent="0.25">
      <c r="A2440">
        <v>1333049</v>
      </c>
      <c r="B2440">
        <v>84</v>
      </c>
      <c r="C2440">
        <v>-0.42288979497314538</v>
      </c>
      <c r="D2440">
        <f t="shared" si="114"/>
        <v>2.764215190337448E-4</v>
      </c>
      <c r="E2440">
        <f t="shared" si="115"/>
        <v>2.3219407598834563E-2</v>
      </c>
      <c r="F2440">
        <f t="shared" si="116"/>
        <v>-1.1689583951034575E-4</v>
      </c>
    </row>
    <row r="2441" spans="1:6" x14ac:dyDescent="0.25">
      <c r="A2441">
        <v>688042</v>
      </c>
      <c r="B2441">
        <v>84</v>
      </c>
      <c r="C2441">
        <v>-2.3974781710190581E-2</v>
      </c>
      <c r="D2441">
        <f t="shared" si="114"/>
        <v>1.4267263603889719E-4</v>
      </c>
      <c r="E2441">
        <f t="shared" si="115"/>
        <v>1.1984501427267364E-2</v>
      </c>
      <c r="F2441">
        <f t="shared" si="116"/>
        <v>-3.4205453050500296E-6</v>
      </c>
    </row>
    <row r="2442" spans="1:6" x14ac:dyDescent="0.25">
      <c r="A2442">
        <v>1583660</v>
      </c>
      <c r="B2442">
        <v>72</v>
      </c>
      <c r="C2442">
        <v>9.0899389914291959E-2</v>
      </c>
      <c r="D2442">
        <f t="shared" si="114"/>
        <v>3.2838830593097504E-4</v>
      </c>
      <c r="E2442">
        <f t="shared" si="115"/>
        <v>2.3643958027030204E-2</v>
      </c>
      <c r="F2442">
        <f t="shared" si="116"/>
        <v>2.9850296664113496E-5</v>
      </c>
    </row>
    <row r="2443" spans="1:6" x14ac:dyDescent="0.25">
      <c r="A2443">
        <v>1027312</v>
      </c>
      <c r="B2443">
        <v>84</v>
      </c>
      <c r="C2443">
        <v>0.2094661248883162</v>
      </c>
      <c r="D2443">
        <f t="shared" si="114"/>
        <v>2.1302378499334567E-4</v>
      </c>
      <c r="E2443">
        <f t="shared" si="115"/>
        <v>1.7893997939441037E-2</v>
      </c>
      <c r="F2443">
        <f t="shared" si="116"/>
        <v>4.4621266751597961E-5</v>
      </c>
    </row>
    <row r="2444" spans="1:6" x14ac:dyDescent="0.25">
      <c r="A2444">
        <v>886763</v>
      </c>
      <c r="B2444">
        <v>72</v>
      </c>
      <c r="C2444">
        <v>0.80229979975843724</v>
      </c>
      <c r="D2444">
        <f t="shared" si="114"/>
        <v>1.8387949391426771E-4</v>
      </c>
      <c r="E2444">
        <f t="shared" si="115"/>
        <v>1.3239323561827275E-2</v>
      </c>
      <c r="F2444">
        <f t="shared" si="116"/>
        <v>1.4752648114709977E-4</v>
      </c>
    </row>
    <row r="2445" spans="1:6" x14ac:dyDescent="0.25">
      <c r="A2445">
        <v>247710</v>
      </c>
      <c r="B2445">
        <v>60</v>
      </c>
      <c r="C2445">
        <v>-0.62050101992985252</v>
      </c>
      <c r="D2445">
        <f t="shared" si="114"/>
        <v>5.1365234496142997E-5</v>
      </c>
      <c r="E2445">
        <f t="shared" si="115"/>
        <v>3.0819140697685796E-3</v>
      </c>
      <c r="F2445">
        <f t="shared" si="116"/>
        <v>-3.1872180393792774E-5</v>
      </c>
    </row>
    <row r="2446" spans="1:6" x14ac:dyDescent="0.25">
      <c r="A2446">
        <v>1493849</v>
      </c>
      <c r="B2446">
        <v>72</v>
      </c>
      <c r="C2446">
        <v>9.0899389914291959E-2</v>
      </c>
      <c r="D2446">
        <f t="shared" si="114"/>
        <v>3.097650647403364E-4</v>
      </c>
      <c r="E2446">
        <f t="shared" si="115"/>
        <v>2.2303084661304221E-2</v>
      </c>
      <c r="F2446">
        <f t="shared" si="116"/>
        <v>2.8157455401657731E-5</v>
      </c>
    </row>
    <row r="2447" spans="1:6" x14ac:dyDescent="0.25">
      <c r="A2447">
        <v>574751</v>
      </c>
      <c r="B2447">
        <v>84</v>
      </c>
      <c r="C2447">
        <v>-0.54145652994716964</v>
      </c>
      <c r="D2447">
        <f t="shared" si="114"/>
        <v>1.1918057362194779E-4</v>
      </c>
      <c r="E2447">
        <f t="shared" si="115"/>
        <v>1.0011168184243614E-2</v>
      </c>
      <c r="F2447">
        <f t="shared" si="116"/>
        <v>-6.4531099830453023E-5</v>
      </c>
    </row>
    <row r="2448" spans="1:6" x14ac:dyDescent="0.25">
      <c r="A2448">
        <v>765379</v>
      </c>
      <c r="B2448">
        <v>84</v>
      </c>
      <c r="C2448">
        <v>1.513700209602582</v>
      </c>
      <c r="D2448">
        <f t="shared" si="114"/>
        <v>1.5870926411296852E-4</v>
      </c>
      <c r="E2448">
        <f t="shared" si="115"/>
        <v>1.3331578185489355E-2</v>
      </c>
      <c r="F2448">
        <f t="shared" si="116"/>
        <v>2.4023824635367199E-4</v>
      </c>
    </row>
    <row r="2449" spans="1:6" x14ac:dyDescent="0.25">
      <c r="A2449">
        <v>1082694</v>
      </c>
      <c r="B2449">
        <v>72</v>
      </c>
      <c r="C2449">
        <v>0.48612183982770601</v>
      </c>
      <c r="D2449">
        <f t="shared" si="114"/>
        <v>2.2450781638838581E-4</v>
      </c>
      <c r="E2449">
        <f t="shared" si="115"/>
        <v>1.6164562779963778E-2</v>
      </c>
      <c r="F2449">
        <f t="shared" si="116"/>
        <v>1.0913815275842292E-4</v>
      </c>
    </row>
    <row r="2450" spans="1:6" x14ac:dyDescent="0.25">
      <c r="A2450">
        <v>681054</v>
      </c>
      <c r="B2450">
        <v>72</v>
      </c>
      <c r="C2450">
        <v>0.13042163490563341</v>
      </c>
      <c r="D2450">
        <f t="shared" si="114"/>
        <v>1.4122360185110078E-4</v>
      </c>
      <c r="E2450">
        <f t="shared" si="115"/>
        <v>1.0168099333279257E-2</v>
      </c>
      <c r="F2450">
        <f t="shared" si="116"/>
        <v>1.8418613040682798E-5</v>
      </c>
    </row>
    <row r="2451" spans="1:6" x14ac:dyDescent="0.25">
      <c r="A2451">
        <v>805533</v>
      </c>
      <c r="B2451">
        <v>48</v>
      </c>
      <c r="C2451">
        <v>1.158000004680509</v>
      </c>
      <c r="D2451">
        <f t="shared" si="114"/>
        <v>1.6703561196310831E-4</v>
      </c>
      <c r="E2451">
        <f t="shared" si="115"/>
        <v>8.0177093742291993E-3</v>
      </c>
      <c r="F2451">
        <f t="shared" si="116"/>
        <v>1.9342723943509111E-4</v>
      </c>
    </row>
    <row r="2452" spans="1:6" x14ac:dyDescent="0.25">
      <c r="A2452">
        <v>665459</v>
      </c>
      <c r="B2452">
        <v>84</v>
      </c>
      <c r="C2452">
        <v>0.36755510485368181</v>
      </c>
      <c r="D2452">
        <f t="shared" si="114"/>
        <v>1.3798981705449447E-4</v>
      </c>
      <c r="E2452">
        <f t="shared" si="115"/>
        <v>1.1591144632577535E-2</v>
      </c>
      <c r="F2452">
        <f t="shared" si="116"/>
        <v>5.0718861676205084E-5</v>
      </c>
    </row>
    <row r="2453" spans="1:6" x14ac:dyDescent="0.25">
      <c r="A2453">
        <v>359977</v>
      </c>
      <c r="B2453">
        <v>36</v>
      </c>
      <c r="C2453">
        <v>-1.2528569397913141</v>
      </c>
      <c r="D2453">
        <f t="shared" si="114"/>
        <v>7.4644959905607636E-5</v>
      </c>
      <c r="E2453">
        <f t="shared" si="115"/>
        <v>2.6872185566018747E-3</v>
      </c>
      <c r="F2453">
        <f t="shared" si="116"/>
        <v>-9.3519456038184914E-5</v>
      </c>
    </row>
    <row r="2454" spans="1:6" x14ac:dyDescent="0.25">
      <c r="A2454">
        <v>1607550</v>
      </c>
      <c r="B2454">
        <v>72</v>
      </c>
      <c r="C2454">
        <v>0.16994387989697479</v>
      </c>
      <c r="D2454">
        <f t="shared" si="114"/>
        <v>3.3334214490442324E-4</v>
      </c>
      <c r="E2454">
        <f t="shared" si="115"/>
        <v>2.4000634433118472E-2</v>
      </c>
      <c r="F2454">
        <f t="shared" si="116"/>
        <v>5.6649457438237272E-5</v>
      </c>
    </row>
    <row r="2455" spans="1:6" x14ac:dyDescent="0.25">
      <c r="A2455">
        <v>948826</v>
      </c>
      <c r="B2455">
        <v>84</v>
      </c>
      <c r="C2455">
        <v>-0.18575632502509701</v>
      </c>
      <c r="D2455">
        <f t="shared" si="114"/>
        <v>1.967488998669306E-4</v>
      </c>
      <c r="E2455">
        <f t="shared" si="115"/>
        <v>1.6526907588822172E-2</v>
      </c>
      <c r="F2455">
        <f t="shared" si="116"/>
        <v>-3.6547352592011829E-5</v>
      </c>
    </row>
    <row r="2456" spans="1:6" x14ac:dyDescent="0.25">
      <c r="A2456">
        <v>593008</v>
      </c>
      <c r="B2456">
        <v>84</v>
      </c>
      <c r="C2456">
        <v>0.76277755476709586</v>
      </c>
      <c r="D2456">
        <f t="shared" si="114"/>
        <v>1.2296635169387093E-4</v>
      </c>
      <c r="E2456">
        <f t="shared" si="115"/>
        <v>1.0329173542285158E-2</v>
      </c>
      <c r="F2456">
        <f t="shared" si="116"/>
        <v>9.3795973063681598E-5</v>
      </c>
    </row>
    <row r="2457" spans="1:6" x14ac:dyDescent="0.25">
      <c r="A2457">
        <v>422436</v>
      </c>
      <c r="B2457">
        <v>84</v>
      </c>
      <c r="C2457">
        <v>-0.62200286523952319</v>
      </c>
      <c r="D2457">
        <f t="shared" si="114"/>
        <v>8.759648056038377E-5</v>
      </c>
      <c r="E2457">
        <f t="shared" si="115"/>
        <v>7.358104367072237E-3</v>
      </c>
      <c r="F2457">
        <f t="shared" si="116"/>
        <v>-5.4485261893456897E-5</v>
      </c>
    </row>
    <row r="2458" spans="1:6" x14ac:dyDescent="0.25">
      <c r="A2458">
        <v>405184</v>
      </c>
      <c r="B2458">
        <v>84</v>
      </c>
      <c r="C2458">
        <v>-0.34384530499046262</v>
      </c>
      <c r="D2458">
        <f t="shared" si="114"/>
        <v>8.4019099649126824E-5</v>
      </c>
      <c r="E2458">
        <f t="shared" si="115"/>
        <v>7.0576043705266531E-3</v>
      </c>
      <c r="F2458">
        <f t="shared" si="116"/>
        <v>-2.8889572943878082E-5</v>
      </c>
    </row>
    <row r="2459" spans="1:6" x14ac:dyDescent="0.25">
      <c r="A2459">
        <v>1064400</v>
      </c>
      <c r="B2459">
        <v>28</v>
      </c>
      <c r="C2459">
        <v>-4.4146365390986242</v>
      </c>
      <c r="D2459">
        <f t="shared" si="114"/>
        <v>2.2071436598318441E-4</v>
      </c>
      <c r="E2459">
        <f t="shared" si="115"/>
        <v>6.1800022475291634E-3</v>
      </c>
      <c r="F2459">
        <f t="shared" si="116"/>
        <v>-9.7437370477335237E-4</v>
      </c>
    </row>
    <row r="2460" spans="1:6" x14ac:dyDescent="0.25">
      <c r="A2460">
        <v>749690</v>
      </c>
      <c r="B2460">
        <v>72</v>
      </c>
      <c r="C2460">
        <v>0.1366218846998751</v>
      </c>
      <c r="D2460">
        <f t="shared" si="114"/>
        <v>1.5545598744262827E-4</v>
      </c>
      <c r="E2460">
        <f t="shared" si="115"/>
        <v>1.1192831095869235E-2</v>
      </c>
      <c r="F2460">
        <f t="shared" si="116"/>
        <v>2.123868999229199E-5</v>
      </c>
    </row>
    <row r="2461" spans="1:6" x14ac:dyDescent="0.25">
      <c r="A2461">
        <v>589136</v>
      </c>
      <c r="B2461">
        <v>72</v>
      </c>
      <c r="C2461">
        <v>-0.22527857001643839</v>
      </c>
      <c r="D2461">
        <f t="shared" si="114"/>
        <v>1.2216345238431916E-4</v>
      </c>
      <c r="E2461">
        <f t="shared" si="115"/>
        <v>8.7957685716709803E-3</v>
      </c>
      <c r="F2461">
        <f t="shared" si="116"/>
        <v>-2.7520807861410683E-5</v>
      </c>
    </row>
    <row r="2462" spans="1:6" x14ac:dyDescent="0.25">
      <c r="A2462">
        <v>535128</v>
      </c>
      <c r="B2462">
        <v>84</v>
      </c>
      <c r="C2462">
        <v>-0.54145652994716964</v>
      </c>
      <c r="D2462">
        <f t="shared" si="114"/>
        <v>1.1096433412236895E-4</v>
      </c>
      <c r="E2462">
        <f t="shared" si="115"/>
        <v>9.3210040662789918E-3</v>
      </c>
      <c r="F2462">
        <f t="shared" si="116"/>
        <v>-6.0082363301796204E-5</v>
      </c>
    </row>
    <row r="2463" spans="1:6" x14ac:dyDescent="0.25">
      <c r="A2463">
        <v>638969</v>
      </c>
      <c r="B2463">
        <v>84</v>
      </c>
      <c r="C2463">
        <v>7.5535630963093098E-2</v>
      </c>
      <c r="D2463">
        <f t="shared" si="114"/>
        <v>1.3249684114797949E-4</v>
      </c>
      <c r="E2463">
        <f t="shared" si="115"/>
        <v>1.1129734656430277E-2</v>
      </c>
      <c r="F2463">
        <f t="shared" si="116"/>
        <v>1.0008232496729347E-5</v>
      </c>
    </row>
    <row r="2464" spans="1:6" x14ac:dyDescent="0.25">
      <c r="A2464">
        <v>794582</v>
      </c>
      <c r="B2464">
        <v>72</v>
      </c>
      <c r="C2464">
        <v>-6.6421870442116615E-2</v>
      </c>
      <c r="D2464">
        <f t="shared" si="114"/>
        <v>1.6476480867310282E-4</v>
      </c>
      <c r="E2464">
        <f t="shared" si="115"/>
        <v>1.1863066224463403E-2</v>
      </c>
      <c r="F2464">
        <f t="shared" si="116"/>
        <v>-1.0943986775104967E-5</v>
      </c>
    </row>
    <row r="2465" spans="1:6" x14ac:dyDescent="0.25">
      <c r="A2465">
        <v>1383771</v>
      </c>
      <c r="B2465">
        <v>84</v>
      </c>
      <c r="C2465">
        <v>1.118477759689168</v>
      </c>
      <c r="D2465">
        <f t="shared" si="114"/>
        <v>2.8693925115644221E-4</v>
      </c>
      <c r="E2465">
        <f t="shared" si="115"/>
        <v>2.4102897097141147E-2</v>
      </c>
      <c r="F2465">
        <f t="shared" si="116"/>
        <v>3.2093517080034501E-4</v>
      </c>
    </row>
    <row r="2466" spans="1:6" x14ac:dyDescent="0.25">
      <c r="A2466">
        <v>1213579</v>
      </c>
      <c r="B2466">
        <v>84</v>
      </c>
      <c r="C2466">
        <v>0.44659959483636458</v>
      </c>
      <c r="D2466">
        <f t="shared" si="114"/>
        <v>2.5164817695932636E-4</v>
      </c>
      <c r="E2466">
        <f t="shared" si="115"/>
        <v>2.1138446864583414E-2</v>
      </c>
      <c r="F2466">
        <f t="shared" si="116"/>
        <v>1.1238597387134492E-4</v>
      </c>
    </row>
    <row r="2467" spans="1:6" x14ac:dyDescent="0.25">
      <c r="A2467">
        <v>735157</v>
      </c>
      <c r="B2467">
        <v>48</v>
      </c>
      <c r="C2467">
        <v>5.1377144922950549E-2</v>
      </c>
      <c r="D2467">
        <f t="shared" si="114"/>
        <v>1.5244241934714384E-4</v>
      </c>
      <c r="E2467">
        <f t="shared" si="115"/>
        <v>7.3172361286629045E-3</v>
      </c>
      <c r="F2467">
        <f t="shared" si="116"/>
        <v>7.8320562712034093E-6</v>
      </c>
    </row>
    <row r="2468" spans="1:6" x14ac:dyDescent="0.25">
      <c r="A2468">
        <v>1143429</v>
      </c>
      <c r="B2468">
        <v>36</v>
      </c>
      <c r="C2468">
        <v>0.6442108197930716</v>
      </c>
      <c r="D2468">
        <f t="shared" si="114"/>
        <v>2.371018477844669E-4</v>
      </c>
      <c r="E2468">
        <f t="shared" si="115"/>
        <v>8.5356665202408078E-3</v>
      </c>
      <c r="F2468">
        <f t="shared" si="116"/>
        <v>1.5274357573568349E-4</v>
      </c>
    </row>
    <row r="2469" spans="1:6" x14ac:dyDescent="0.25">
      <c r="A2469">
        <v>1539374</v>
      </c>
      <c r="B2469">
        <v>60</v>
      </c>
      <c r="C2469">
        <v>-0.30432305999912118</v>
      </c>
      <c r="D2469">
        <f t="shared" si="114"/>
        <v>3.1920514507797679E-4</v>
      </c>
      <c r="E2469">
        <f t="shared" si="115"/>
        <v>1.9152308704678607E-2</v>
      </c>
      <c r="F2469">
        <f t="shared" si="116"/>
        <v>-9.7141486517593313E-5</v>
      </c>
    </row>
    <row r="2470" spans="1:6" x14ac:dyDescent="0.25">
      <c r="A2470">
        <v>1479351</v>
      </c>
      <c r="B2470">
        <v>72</v>
      </c>
      <c r="C2470">
        <v>0.44659959483636458</v>
      </c>
      <c r="D2470">
        <f t="shared" si="114"/>
        <v>3.0675875425741246E-4</v>
      </c>
      <c r="E2470">
        <f t="shared" si="115"/>
        <v>2.2086630306533697E-2</v>
      </c>
      <c r="F2470">
        <f t="shared" si="116"/>
        <v>1.3699833536386834E-4</v>
      </c>
    </row>
    <row r="2471" spans="1:6" x14ac:dyDescent="0.25">
      <c r="A2471">
        <v>1173438</v>
      </c>
      <c r="B2471">
        <v>72</v>
      </c>
      <c r="C2471">
        <v>0.48612183982770601</v>
      </c>
      <c r="D2471">
        <f t="shared" si="114"/>
        <v>2.4332452479385188E-4</v>
      </c>
      <c r="E2471">
        <f t="shared" si="115"/>
        <v>1.7519365785157337E-2</v>
      </c>
      <c r="F2471">
        <f t="shared" si="116"/>
        <v>1.1828536566798955E-4</v>
      </c>
    </row>
    <row r="2472" spans="1:6" x14ac:dyDescent="0.25">
      <c r="A2472">
        <v>204970</v>
      </c>
      <c r="B2472">
        <v>72</v>
      </c>
      <c r="C2472">
        <v>-0.54145652994716964</v>
      </c>
      <c r="D2472">
        <f t="shared" si="114"/>
        <v>4.2502652757960641E-5</v>
      </c>
      <c r="E2472">
        <f t="shared" si="115"/>
        <v>3.060190998573166E-3</v>
      </c>
      <c r="F2472">
        <f t="shared" si="116"/>
        <v>-2.3013338875874869E-5</v>
      </c>
    </row>
    <row r="2473" spans="1:6" x14ac:dyDescent="0.25">
      <c r="A2473">
        <v>711751</v>
      </c>
      <c r="B2473">
        <v>72</v>
      </c>
      <c r="C2473">
        <v>0.84182204474977862</v>
      </c>
      <c r="D2473">
        <f t="shared" si="114"/>
        <v>1.4758894278738959E-4</v>
      </c>
      <c r="E2473">
        <f t="shared" si="115"/>
        <v>1.062640388069205E-2</v>
      </c>
      <c r="F2473">
        <f t="shared" si="116"/>
        <v>1.2424362559973839E-4</v>
      </c>
    </row>
    <row r="2474" spans="1:6" x14ac:dyDescent="0.25">
      <c r="A2474">
        <v>1076980</v>
      </c>
      <c r="B2474">
        <v>72</v>
      </c>
      <c r="C2474">
        <v>0.80229979975843724</v>
      </c>
      <c r="D2474">
        <f t="shared" si="114"/>
        <v>2.2332295929779214E-4</v>
      </c>
      <c r="E2474">
        <f t="shared" si="115"/>
        <v>1.6079253069441034E-2</v>
      </c>
      <c r="F2474">
        <f t="shared" si="116"/>
        <v>1.7917196552608025E-4</v>
      </c>
    </row>
    <row r="2475" spans="1:6" x14ac:dyDescent="0.25">
      <c r="A2475">
        <v>721007</v>
      </c>
      <c r="B2475">
        <v>72</v>
      </c>
      <c r="C2475">
        <v>-0.38336754998180411</v>
      </c>
      <c r="D2475">
        <f t="shared" si="114"/>
        <v>1.4950827026910733E-4</v>
      </c>
      <c r="E2475">
        <f t="shared" si="115"/>
        <v>1.0764595459375727E-2</v>
      </c>
      <c r="F2475">
        <f t="shared" si="116"/>
        <v>-5.7316619275085081E-5</v>
      </c>
    </row>
    <row r="2476" spans="1:6" x14ac:dyDescent="0.25">
      <c r="A2476">
        <v>922740</v>
      </c>
      <c r="B2476">
        <v>72</v>
      </c>
      <c r="C2476">
        <v>-0.38336754998180411</v>
      </c>
      <c r="D2476">
        <f t="shared" si="114"/>
        <v>1.9133969754539984E-4</v>
      </c>
      <c r="E2476">
        <f t="shared" si="115"/>
        <v>1.3776458223268789E-2</v>
      </c>
      <c r="F2476">
        <f t="shared" si="116"/>
        <v>-7.3353431062239357E-5</v>
      </c>
    </row>
    <row r="2477" spans="1:6" x14ac:dyDescent="0.25">
      <c r="A2477">
        <v>1318788</v>
      </c>
      <c r="B2477">
        <v>72</v>
      </c>
      <c r="C2477">
        <v>0.2094661248883162</v>
      </c>
      <c r="D2477">
        <f t="shared" si="114"/>
        <v>2.7346435295587352E-4</v>
      </c>
      <c r="E2477">
        <f t="shared" si="115"/>
        <v>1.9689433412822893E-2</v>
      </c>
      <c r="F2477">
        <f t="shared" si="116"/>
        <v>5.7281518308757583E-5</v>
      </c>
    </row>
    <row r="2478" spans="1:6" x14ac:dyDescent="0.25">
      <c r="A2478">
        <v>1081473</v>
      </c>
      <c r="B2478">
        <v>84</v>
      </c>
      <c r="C2478">
        <v>-0.30432305999912118</v>
      </c>
      <c r="D2478">
        <f t="shared" si="114"/>
        <v>2.242546293902033E-4</v>
      </c>
      <c r="E2478">
        <f t="shared" si="115"/>
        <v>1.8837388868777078E-2</v>
      </c>
      <c r="F2478">
        <f t="shared" si="116"/>
        <v>-6.8245855034995519E-5</v>
      </c>
    </row>
    <row r="2479" spans="1:6" x14ac:dyDescent="0.25">
      <c r="A2479">
        <v>1374658</v>
      </c>
      <c r="B2479">
        <v>84</v>
      </c>
      <c r="C2479">
        <v>1.395133474628558</v>
      </c>
      <c r="D2479">
        <f t="shared" si="114"/>
        <v>2.8504957620604311E-4</v>
      </c>
      <c r="E2479">
        <f t="shared" si="115"/>
        <v>2.3944164401307623E-2</v>
      </c>
      <c r="F2479">
        <f t="shared" si="116"/>
        <v>3.9768220569373484E-4</v>
      </c>
    </row>
    <row r="2480" spans="1:6" x14ac:dyDescent="0.25">
      <c r="A2480">
        <v>464823</v>
      </c>
      <c r="B2480">
        <v>84</v>
      </c>
      <c r="C2480">
        <v>1.039433269706485</v>
      </c>
      <c r="D2480">
        <f t="shared" si="114"/>
        <v>9.6385864091884369E-5</v>
      </c>
      <c r="E2480">
        <f t="shared" si="115"/>
        <v>8.0964125837182863E-3</v>
      </c>
      <c r="F2480">
        <f t="shared" si="116"/>
        <v>1.0018667386651225E-4</v>
      </c>
    </row>
    <row r="2481" spans="1:6" x14ac:dyDescent="0.25">
      <c r="A2481">
        <v>609634</v>
      </c>
      <c r="B2481">
        <v>72</v>
      </c>
      <c r="C2481">
        <v>-0.64980044103173351</v>
      </c>
      <c r="D2481">
        <f t="shared" si="114"/>
        <v>1.2641392502047412E-4</v>
      </c>
      <c r="E2481">
        <f t="shared" si="115"/>
        <v>9.101802601474137E-3</v>
      </c>
      <c r="F2481">
        <f t="shared" si="116"/>
        <v>-8.214382423085657E-5</v>
      </c>
    </row>
    <row r="2482" spans="1:6" x14ac:dyDescent="0.25">
      <c r="A2482">
        <v>1037195</v>
      </c>
      <c r="B2482">
        <v>84</v>
      </c>
      <c r="C2482">
        <v>0.16994387989697479</v>
      </c>
      <c r="D2482">
        <f t="shared" si="114"/>
        <v>2.1507312742007604E-4</v>
      </c>
      <c r="E2482">
        <f t="shared" si="115"/>
        <v>1.8066142703286388E-2</v>
      </c>
      <c r="F2482">
        <f t="shared" si="116"/>
        <v>3.655036173534416E-5</v>
      </c>
    </row>
    <row r="2483" spans="1:6" x14ac:dyDescent="0.25">
      <c r="A2483">
        <v>706003</v>
      </c>
      <c r="B2483">
        <v>60</v>
      </c>
      <c r="C2483">
        <v>0.32803285986234038</v>
      </c>
      <c r="D2483">
        <f t="shared" si="114"/>
        <v>1.4639703544459427E-4</v>
      </c>
      <c r="E2483">
        <f t="shared" si="115"/>
        <v>8.7838221266756562E-3</v>
      </c>
      <c r="F2483">
        <f t="shared" si="116"/>
        <v>4.8023038212258665E-5</v>
      </c>
    </row>
    <row r="2484" spans="1:6" x14ac:dyDescent="0.25">
      <c r="A2484">
        <v>828496</v>
      </c>
      <c r="B2484">
        <v>84</v>
      </c>
      <c r="C2484">
        <v>1.118477759689168</v>
      </c>
      <c r="D2484">
        <f t="shared" si="114"/>
        <v>1.7179722788388232E-4</v>
      </c>
      <c r="E2484">
        <f t="shared" si="115"/>
        <v>1.4430967142246115E-2</v>
      </c>
      <c r="F2484">
        <f t="shared" si="116"/>
        <v>1.9215137856437415E-4</v>
      </c>
    </row>
    <row r="2485" spans="1:6" x14ac:dyDescent="0.25">
      <c r="A2485">
        <v>591379</v>
      </c>
      <c r="B2485">
        <v>84</v>
      </c>
      <c r="C2485">
        <v>-0.90323090870196132</v>
      </c>
      <c r="D2485">
        <f t="shared" si="114"/>
        <v>1.2262856166926872E-4</v>
      </c>
      <c r="E2485">
        <f t="shared" si="115"/>
        <v>1.0300799180218572E-2</v>
      </c>
      <c r="F2485">
        <f t="shared" si="116"/>
        <v>-1.1076190718934809E-4</v>
      </c>
    </row>
    <row r="2486" spans="1:6" x14ac:dyDescent="0.25">
      <c r="A2486">
        <v>442459</v>
      </c>
      <c r="B2486">
        <v>60</v>
      </c>
      <c r="C2486">
        <v>0.48612183982770601</v>
      </c>
      <c r="D2486">
        <f t="shared" si="114"/>
        <v>9.1748457026074581E-5</v>
      </c>
      <c r="E2486">
        <f t="shared" si="115"/>
        <v>5.504907421564475E-3</v>
      </c>
      <c r="F2486">
        <f t="shared" si="116"/>
        <v>4.4600928730868598E-5</v>
      </c>
    </row>
    <row r="2487" spans="1:6" x14ac:dyDescent="0.25">
      <c r="A2487">
        <v>1248121</v>
      </c>
      <c r="B2487">
        <v>84</v>
      </c>
      <c r="C2487">
        <v>-0.1450560207161766</v>
      </c>
      <c r="D2487">
        <f t="shared" si="114"/>
        <v>2.5881081847547739E-4</v>
      </c>
      <c r="E2487">
        <f t="shared" si="115"/>
        <v>2.1740108751940102E-2</v>
      </c>
      <c r="F2487">
        <f t="shared" si="116"/>
        <v>-3.754206744634947E-5</v>
      </c>
    </row>
    <row r="2488" spans="1:6" x14ac:dyDescent="0.25">
      <c r="A2488">
        <v>549079</v>
      </c>
      <c r="B2488">
        <v>60</v>
      </c>
      <c r="C2488">
        <v>-0.58097877493851102</v>
      </c>
      <c r="D2488">
        <f t="shared" si="114"/>
        <v>1.1385721848898995E-4</v>
      </c>
      <c r="E2488">
        <f t="shared" si="115"/>
        <v>6.8314331093393974E-3</v>
      </c>
      <c r="F2488">
        <f t="shared" si="116"/>
        <v>-6.6148627315639773E-5</v>
      </c>
    </row>
    <row r="2489" spans="1:6" x14ac:dyDescent="0.25">
      <c r="A2489">
        <v>1555710</v>
      </c>
      <c r="B2489">
        <v>60</v>
      </c>
      <c r="C2489">
        <v>-0.18575632502509701</v>
      </c>
      <c r="D2489">
        <f t="shared" si="114"/>
        <v>3.2259258390050717E-4</v>
      </c>
      <c r="E2489">
        <f t="shared" si="115"/>
        <v>1.9355555034030431E-2</v>
      </c>
      <c r="F2489">
        <f t="shared" si="116"/>
        <v>-5.9923612865708488E-5</v>
      </c>
    </row>
    <row r="2490" spans="1:6" x14ac:dyDescent="0.25">
      <c r="A2490">
        <v>650618</v>
      </c>
      <c r="B2490">
        <v>84</v>
      </c>
      <c r="C2490">
        <v>9.5667985905967992E-2</v>
      </c>
      <c r="D2490">
        <f t="shared" si="114"/>
        <v>1.3491238196847752E-4</v>
      </c>
      <c r="E2490">
        <f t="shared" si="115"/>
        <v>1.1332640085352112E-2</v>
      </c>
      <c r="F2490">
        <f t="shared" si="116"/>
        <v>1.2906795856700877E-5</v>
      </c>
    </row>
    <row r="2491" spans="1:6" x14ac:dyDescent="0.25">
      <c r="A2491">
        <v>694738</v>
      </c>
      <c r="B2491">
        <v>24</v>
      </c>
      <c r="C2491">
        <v>-0.2648008150077798</v>
      </c>
      <c r="D2491">
        <f t="shared" si="114"/>
        <v>1.4406112100190301E-4</v>
      </c>
      <c r="E2491">
        <f t="shared" si="115"/>
        <v>3.4574669040456723E-3</v>
      </c>
      <c r="F2491">
        <f t="shared" si="116"/>
        <v>-3.81475022522383E-5</v>
      </c>
    </row>
    <row r="2492" spans="1:6" x14ac:dyDescent="0.25">
      <c r="A2492">
        <v>820585</v>
      </c>
      <c r="B2492">
        <v>84</v>
      </c>
      <c r="C2492">
        <v>0.72325530977575447</v>
      </c>
      <c r="D2492">
        <f t="shared" si="114"/>
        <v>1.7015680008484723E-4</v>
      </c>
      <c r="E2492">
        <f t="shared" si="115"/>
        <v>1.4293171207127166E-2</v>
      </c>
      <c r="F2492">
        <f t="shared" si="116"/>
        <v>1.2306680915581732E-4</v>
      </c>
    </row>
    <row r="2493" spans="1:6" x14ac:dyDescent="0.25">
      <c r="A2493">
        <v>947539</v>
      </c>
      <c r="B2493">
        <v>84</v>
      </c>
      <c r="C2493">
        <v>0.6442108197930716</v>
      </c>
      <c r="D2493">
        <f t="shared" si="114"/>
        <v>1.9648202708506254E-4</v>
      </c>
      <c r="E2493">
        <f t="shared" si="115"/>
        <v>1.6504490275145254E-2</v>
      </c>
      <c r="F2493">
        <f t="shared" si="116"/>
        <v>1.2657584774307263E-4</v>
      </c>
    </row>
    <row r="2494" spans="1:6" x14ac:dyDescent="0.25">
      <c r="A2494">
        <v>574869</v>
      </c>
      <c r="B2494">
        <v>48</v>
      </c>
      <c r="C2494">
        <v>-2.3507015137138461</v>
      </c>
      <c r="D2494">
        <f t="shared" si="114"/>
        <v>1.1920504214429465E-4</v>
      </c>
      <c r="E2494">
        <f t="shared" si="115"/>
        <v>5.7218420229261432E-3</v>
      </c>
      <c r="F2494">
        <f t="shared" si="116"/>
        <v>-2.8021547301091624E-4</v>
      </c>
    </row>
    <row r="2495" spans="1:6" x14ac:dyDescent="0.25">
      <c r="A2495">
        <v>1036348</v>
      </c>
      <c r="B2495">
        <v>60</v>
      </c>
      <c r="C2495">
        <v>1.078955514697826</v>
      </c>
      <c r="D2495">
        <f t="shared" si="114"/>
        <v>2.1489749319611161E-4</v>
      </c>
      <c r="E2495">
        <f t="shared" si="115"/>
        <v>1.2893849591766697E-2</v>
      </c>
      <c r="F2495">
        <f t="shared" si="116"/>
        <v>2.3186483537868317E-4</v>
      </c>
    </row>
    <row r="2496" spans="1:6" x14ac:dyDescent="0.25">
      <c r="A2496">
        <v>1257924</v>
      </c>
      <c r="B2496">
        <v>60</v>
      </c>
      <c r="C2496">
        <v>-0.42288979497314538</v>
      </c>
      <c r="D2496">
        <f t="shared" si="114"/>
        <v>2.6084357207349797E-4</v>
      </c>
      <c r="E2496">
        <f t="shared" si="115"/>
        <v>1.5650614324409878E-2</v>
      </c>
      <c r="F2496">
        <f t="shared" si="116"/>
        <v>-1.1030808471422443E-4</v>
      </c>
    </row>
    <row r="2497" spans="1:6" x14ac:dyDescent="0.25">
      <c r="A2497">
        <v>1012446</v>
      </c>
      <c r="B2497">
        <v>29</v>
      </c>
      <c r="C2497">
        <v>-4.4146365390986242</v>
      </c>
      <c r="D2497">
        <f t="shared" si="114"/>
        <v>2.0994116589835693E-4</v>
      </c>
      <c r="E2497">
        <f t="shared" si="115"/>
        <v>6.088293811052351E-3</v>
      </c>
      <c r="F2497">
        <f t="shared" si="116"/>
        <v>-9.268139420358525E-4</v>
      </c>
    </row>
    <row r="2498" spans="1:6" x14ac:dyDescent="0.25">
      <c r="A2498">
        <v>927786</v>
      </c>
      <c r="B2498">
        <v>84</v>
      </c>
      <c r="C2498">
        <v>0.2094661248883162</v>
      </c>
      <c r="D2498">
        <f t="shared" si="114"/>
        <v>1.9238603791626712E-4</v>
      </c>
      <c r="E2498">
        <f t="shared" si="115"/>
        <v>1.6160427184966436E-2</v>
      </c>
      <c r="F2498">
        <f t="shared" si="116"/>
        <v>4.0298357844937146E-5</v>
      </c>
    </row>
    <row r="2499" spans="1:6" x14ac:dyDescent="0.25">
      <c r="A2499">
        <v>1473619</v>
      </c>
      <c r="B2499">
        <v>72</v>
      </c>
      <c r="C2499">
        <v>0.84182204474977862</v>
      </c>
      <c r="D2499">
        <f t="shared" ref="D2499:D2562" si="117">A2499/SUM($A$2:$A$5739)</f>
        <v>3.055701646803591E-4</v>
      </c>
      <c r="E2499">
        <f t="shared" ref="E2499:E2562" si="118">B2499*D2499</f>
        <v>2.2001051856985854E-2</v>
      </c>
      <c r="F2499">
        <f t="shared" ref="F2499:F2562" si="119">C2499*D2499</f>
        <v>2.5723570084574648E-4</v>
      </c>
    </row>
    <row r="2500" spans="1:6" x14ac:dyDescent="0.25">
      <c r="A2500">
        <v>601185</v>
      </c>
      <c r="B2500">
        <v>84</v>
      </c>
      <c r="C2500">
        <v>5.1377144922950549E-2</v>
      </c>
      <c r="D2500">
        <f t="shared" si="117"/>
        <v>1.2466193734836595E-4</v>
      </c>
      <c r="E2500">
        <f t="shared" si="118"/>
        <v>1.047160273726274E-2</v>
      </c>
      <c r="F2500">
        <f t="shared" si="119"/>
        <v>6.4047744215227789E-6</v>
      </c>
    </row>
    <row r="2501" spans="1:6" x14ac:dyDescent="0.25">
      <c r="A2501">
        <v>542338</v>
      </c>
      <c r="B2501">
        <v>36</v>
      </c>
      <c r="C2501">
        <v>-0.46241203996448682</v>
      </c>
      <c r="D2501">
        <f t="shared" si="117"/>
        <v>1.124594023098349E-4</v>
      </c>
      <c r="E2501">
        <f t="shared" si="118"/>
        <v>4.0485384831540567E-3</v>
      </c>
      <c r="F2501">
        <f t="shared" si="119"/>
        <v>-5.2002581635277676E-5</v>
      </c>
    </row>
    <row r="2502" spans="1:6" x14ac:dyDescent="0.25">
      <c r="A2502">
        <v>1411786</v>
      </c>
      <c r="B2502">
        <v>84</v>
      </c>
      <c r="C2502">
        <v>0.16456541614283871</v>
      </c>
      <c r="D2502">
        <f t="shared" si="117"/>
        <v>2.9274845161023674E-4</v>
      </c>
      <c r="E2502">
        <f t="shared" si="118"/>
        <v>2.4590869935259885E-2</v>
      </c>
      <c r="F2502">
        <f t="shared" si="119"/>
        <v>4.817627076441029E-5</v>
      </c>
    </row>
    <row r="2503" spans="1:6" x14ac:dyDescent="0.25">
      <c r="A2503">
        <v>842096</v>
      </c>
      <c r="B2503">
        <v>84</v>
      </c>
      <c r="C2503">
        <v>0.88134428974112011</v>
      </c>
      <c r="D2503">
        <f t="shared" si="117"/>
        <v>1.7461732876453931E-4</v>
      </c>
      <c r="E2503">
        <f t="shared" si="118"/>
        <v>1.4667855616221302E-2</v>
      </c>
      <c r="F2503">
        <f t="shared" si="119"/>
        <v>1.5389798559647456E-4</v>
      </c>
    </row>
    <row r="2504" spans="1:6" x14ac:dyDescent="0.25">
      <c r="A2504">
        <v>829838</v>
      </c>
      <c r="B2504">
        <v>84</v>
      </c>
      <c r="C2504">
        <v>0.1202804244520804</v>
      </c>
      <c r="D2504">
        <f t="shared" si="117"/>
        <v>1.7207550548548834E-4</v>
      </c>
      <c r="E2504">
        <f t="shared" si="118"/>
        <v>1.4454342460781021E-2</v>
      </c>
      <c r="F2504">
        <f t="shared" si="119"/>
        <v>2.0697314837600826E-5</v>
      </c>
    </row>
    <row r="2505" spans="1:6" x14ac:dyDescent="0.25">
      <c r="A2505">
        <v>701971</v>
      </c>
      <c r="B2505">
        <v>72</v>
      </c>
      <c r="C2505">
        <v>-0.29809949208033498</v>
      </c>
      <c r="D2505">
        <f t="shared" si="117"/>
        <v>1.4556095847762302E-4</v>
      </c>
      <c r="E2505">
        <f t="shared" si="118"/>
        <v>1.0480389010388858E-2</v>
      </c>
      <c r="F2505">
        <f t="shared" si="119"/>
        <v>-4.3391647788906153E-5</v>
      </c>
    </row>
    <row r="2506" spans="1:6" x14ac:dyDescent="0.25">
      <c r="A2506">
        <v>991412</v>
      </c>
      <c r="B2506">
        <v>84</v>
      </c>
      <c r="C2506">
        <v>-0.18575632502509701</v>
      </c>
      <c r="D2506">
        <f t="shared" si="117"/>
        <v>2.0557954810984669E-4</v>
      </c>
      <c r="E2506">
        <f t="shared" si="118"/>
        <v>1.7268682041227123E-2</v>
      </c>
      <c r="F2506">
        <f t="shared" si="119"/>
        <v>-3.8187701357205249E-5</v>
      </c>
    </row>
    <row r="2507" spans="1:6" x14ac:dyDescent="0.25">
      <c r="A2507">
        <v>914967</v>
      </c>
      <c r="B2507">
        <v>60</v>
      </c>
      <c r="C2507">
        <v>0.4070773498450232</v>
      </c>
      <c r="D2507">
        <f t="shared" si="117"/>
        <v>1.8972788547588903E-4</v>
      </c>
      <c r="E2507">
        <f t="shared" si="118"/>
        <v>1.1383673128553342E-2</v>
      </c>
      <c r="F2507">
        <f t="shared" si="119"/>
        <v>7.723392481122498E-5</v>
      </c>
    </row>
    <row r="2508" spans="1:6" x14ac:dyDescent="0.25">
      <c r="A2508">
        <v>721334</v>
      </c>
      <c r="B2508">
        <v>84</v>
      </c>
      <c r="C2508">
        <v>-6.8555281226748699E-2</v>
      </c>
      <c r="D2508">
        <f t="shared" si="117"/>
        <v>1.495760771064584E-4</v>
      </c>
      <c r="E2508">
        <f t="shared" si="118"/>
        <v>1.2564390476942506E-2</v>
      </c>
      <c r="F2508">
        <f t="shared" si="119"/>
        <v>-1.0254230030827103E-5</v>
      </c>
    </row>
    <row r="2509" spans="1:6" x14ac:dyDescent="0.25">
      <c r="A2509">
        <v>1099936</v>
      </c>
      <c r="B2509">
        <v>60</v>
      </c>
      <c r="C2509">
        <v>9.0899389914291959E-2</v>
      </c>
      <c r="D2509">
        <f t="shared" si="117"/>
        <v>2.2808312369605404E-4</v>
      </c>
      <c r="E2509">
        <f t="shared" si="118"/>
        <v>1.3684987421763243E-2</v>
      </c>
      <c r="F2509">
        <f t="shared" si="119"/>
        <v>2.0732616793717301E-5</v>
      </c>
    </row>
    <row r="2510" spans="1:6" x14ac:dyDescent="0.25">
      <c r="A2510">
        <v>623037</v>
      </c>
      <c r="B2510">
        <v>84</v>
      </c>
      <c r="C2510">
        <v>1.237044494663192</v>
      </c>
      <c r="D2510">
        <f t="shared" si="117"/>
        <v>1.2919317591043335E-4</v>
      </c>
      <c r="E2510">
        <f t="shared" si="118"/>
        <v>1.0852226776476402E-2</v>
      </c>
      <c r="F2510">
        <f t="shared" si="119"/>
        <v>1.5981770700805489E-4</v>
      </c>
    </row>
    <row r="2511" spans="1:6" x14ac:dyDescent="0.25">
      <c r="A2511">
        <v>914067</v>
      </c>
      <c r="B2511">
        <v>24</v>
      </c>
      <c r="C2511">
        <v>-4.4146365390986242</v>
      </c>
      <c r="D2511">
        <f t="shared" si="117"/>
        <v>1.8954126115290439E-4</v>
      </c>
      <c r="E2511">
        <f t="shared" si="118"/>
        <v>4.5489902676697051E-3</v>
      </c>
      <c r="F2511">
        <f t="shared" si="119"/>
        <v>-8.3675577715244635E-4</v>
      </c>
    </row>
    <row r="2512" spans="1:6" x14ac:dyDescent="0.25">
      <c r="A2512">
        <v>601195</v>
      </c>
      <c r="B2512">
        <v>84</v>
      </c>
      <c r="C2512">
        <v>0.48612183982770601</v>
      </c>
      <c r="D2512">
        <f t="shared" si="117"/>
        <v>1.2466401095195467E-4</v>
      </c>
      <c r="E2512">
        <f t="shared" si="118"/>
        <v>1.0471776919964192E-2</v>
      </c>
      <c r="F2512">
        <f t="shared" si="119"/>
        <v>6.0601898364265497E-5</v>
      </c>
    </row>
    <row r="2513" spans="1:6" x14ac:dyDescent="0.25">
      <c r="A2513">
        <v>397772</v>
      </c>
      <c r="B2513">
        <v>84</v>
      </c>
      <c r="C2513">
        <v>-0.50193428495582826</v>
      </c>
      <c r="D2513">
        <f t="shared" si="117"/>
        <v>8.2482144669168762E-5</v>
      </c>
      <c r="E2513">
        <f t="shared" si="118"/>
        <v>6.9285001522101756E-3</v>
      </c>
      <c r="F2513">
        <f t="shared" si="119"/>
        <v>-4.1400616306142402E-5</v>
      </c>
    </row>
    <row r="2514" spans="1:6" x14ac:dyDescent="0.25">
      <c r="A2514">
        <v>1182399</v>
      </c>
      <c r="B2514">
        <v>72</v>
      </c>
      <c r="C2514">
        <v>-0.30432305999912118</v>
      </c>
      <c r="D2514">
        <f t="shared" si="117"/>
        <v>2.4518268096970243E-4</v>
      </c>
      <c r="E2514">
        <f t="shared" si="118"/>
        <v>1.7653153029818576E-2</v>
      </c>
      <c r="F2514">
        <f t="shared" si="119"/>
        <v>-7.4614743731488139E-5</v>
      </c>
    </row>
    <row r="2515" spans="1:6" x14ac:dyDescent="0.25">
      <c r="A2515">
        <v>461744</v>
      </c>
      <c r="B2515">
        <v>84</v>
      </c>
      <c r="C2515">
        <v>-0.27073587053812931</v>
      </c>
      <c r="D2515">
        <f t="shared" si="117"/>
        <v>9.574740154691798E-5</v>
      </c>
      <c r="E2515">
        <f t="shared" si="118"/>
        <v>8.0427817299411099E-3</v>
      </c>
      <c r="F2515">
        <f t="shared" si="119"/>
        <v>-2.5922256109568669E-5</v>
      </c>
    </row>
    <row r="2516" spans="1:6" x14ac:dyDescent="0.25">
      <c r="A2516">
        <v>1527479</v>
      </c>
      <c r="B2516">
        <v>84</v>
      </c>
      <c r="C2516">
        <v>0.88134428974112011</v>
      </c>
      <c r="D2516">
        <f t="shared" si="117"/>
        <v>3.1673859360919631E-4</v>
      </c>
      <c r="E2516">
        <f t="shared" si="118"/>
        <v>2.6606041863172489E-2</v>
      </c>
      <c r="F2516">
        <f t="shared" si="119"/>
        <v>2.791557508180984E-4</v>
      </c>
    </row>
    <row r="2517" spans="1:6" x14ac:dyDescent="0.25">
      <c r="A2517">
        <v>546092</v>
      </c>
      <c r="B2517">
        <v>72</v>
      </c>
      <c r="C2517">
        <v>0.80229979975843724</v>
      </c>
      <c r="D2517">
        <f t="shared" si="117"/>
        <v>1.1323783309703977E-4</v>
      </c>
      <c r="E2517">
        <f t="shared" si="118"/>
        <v>8.1531239829868637E-3</v>
      </c>
      <c r="F2517">
        <f t="shared" si="119"/>
        <v>9.0850690818834346E-5</v>
      </c>
    </row>
    <row r="2518" spans="1:6" x14ac:dyDescent="0.25">
      <c r="A2518">
        <v>1067414</v>
      </c>
      <c r="B2518">
        <v>84</v>
      </c>
      <c r="C2518">
        <v>0.4070773498450232</v>
      </c>
      <c r="D2518">
        <f t="shared" si="117"/>
        <v>2.2133935010482412E-4</v>
      </c>
      <c r="E2518">
        <f t="shared" si="118"/>
        <v>1.8592505408805228E-2</v>
      </c>
      <c r="F2518">
        <f t="shared" si="119"/>
        <v>9.0102236057091557E-5</v>
      </c>
    </row>
    <row r="2519" spans="1:6" x14ac:dyDescent="0.25">
      <c r="A2519">
        <v>1098644</v>
      </c>
      <c r="B2519">
        <v>84</v>
      </c>
      <c r="C2519">
        <v>0.56516632981038883</v>
      </c>
      <c r="D2519">
        <f t="shared" si="117"/>
        <v>2.2781521411239163E-4</v>
      </c>
      <c r="E2519">
        <f t="shared" si="118"/>
        <v>1.9136477985440898E-2</v>
      </c>
      <c r="F2519">
        <f t="shared" si="119"/>
        <v>1.2875348843486827E-4</v>
      </c>
    </row>
    <row r="2520" spans="1:6" x14ac:dyDescent="0.25">
      <c r="A2520">
        <v>1382986</v>
      </c>
      <c r="B2520">
        <v>24</v>
      </c>
      <c r="C2520">
        <v>-2.7992623950226738</v>
      </c>
      <c r="D2520">
        <f t="shared" si="117"/>
        <v>2.8677647327472782E-4</v>
      </c>
      <c r="E2520">
        <f t="shared" si="118"/>
        <v>6.8826353585934672E-3</v>
      </c>
      <c r="F2520">
        <f t="shared" si="119"/>
        <v>-8.0276259741517044E-4</v>
      </c>
    </row>
    <row r="2521" spans="1:6" x14ac:dyDescent="0.25">
      <c r="A2521">
        <v>998268</v>
      </c>
      <c r="B2521">
        <v>84</v>
      </c>
      <c r="C2521">
        <v>-0.22924755194744931</v>
      </c>
      <c r="D2521">
        <f t="shared" si="117"/>
        <v>2.0700121073027202E-4</v>
      </c>
      <c r="E2521">
        <f t="shared" si="118"/>
        <v>1.7388101701342851E-2</v>
      </c>
      <c r="F2521">
        <f t="shared" si="119"/>
        <v>-4.7454520810072935E-5</v>
      </c>
    </row>
    <row r="2522" spans="1:6" x14ac:dyDescent="0.25">
      <c r="A2522">
        <v>494502</v>
      </c>
      <c r="B2522">
        <v>24</v>
      </c>
      <c r="C2522">
        <v>-0.73906775490387622</v>
      </c>
      <c r="D2522">
        <f t="shared" si="117"/>
        <v>1.0254011218284165E-4</v>
      </c>
      <c r="E2522">
        <f t="shared" si="118"/>
        <v>2.4609626923881994E-3</v>
      </c>
      <c r="F2522">
        <f t="shared" si="119"/>
        <v>-7.5784090498564376E-5</v>
      </c>
    </row>
    <row r="2523" spans="1:6" x14ac:dyDescent="0.25">
      <c r="A2523">
        <v>872063</v>
      </c>
      <c r="B2523">
        <v>24</v>
      </c>
      <c r="C2523">
        <v>-0.30432305999912118</v>
      </c>
      <c r="D2523">
        <f t="shared" si="117"/>
        <v>1.808312966388517E-4</v>
      </c>
      <c r="E2523">
        <f t="shared" si="118"/>
        <v>4.3399511193324405E-3</v>
      </c>
      <c r="F2523">
        <f t="shared" si="119"/>
        <v>-5.5031133536744144E-5</v>
      </c>
    </row>
    <row r="2524" spans="1:6" x14ac:dyDescent="0.25">
      <c r="A2524">
        <v>747018</v>
      </c>
      <c r="B2524">
        <v>84</v>
      </c>
      <c r="C2524">
        <v>0.6442108197930716</v>
      </c>
      <c r="D2524">
        <f t="shared" si="117"/>
        <v>1.549019205637227E-4</v>
      </c>
      <c r="E2524">
        <f t="shared" si="118"/>
        <v>1.3011761327352708E-2</v>
      </c>
      <c r="F2524">
        <f t="shared" si="119"/>
        <v>9.9789493233877057E-5</v>
      </c>
    </row>
    <row r="2525" spans="1:6" x14ac:dyDescent="0.25">
      <c r="A2525">
        <v>1162596</v>
      </c>
      <c r="B2525">
        <v>72</v>
      </c>
      <c r="C2525">
        <v>-0.2424173520346887</v>
      </c>
      <c r="D2525">
        <f t="shared" si="117"/>
        <v>2.4107632378296342E-4</v>
      </c>
      <c r="E2525">
        <f t="shared" si="118"/>
        <v>1.7357495312373367E-2</v>
      </c>
      <c r="F2525">
        <f t="shared" si="119"/>
        <v>-5.8441084049723241E-5</v>
      </c>
    </row>
    <row r="2526" spans="1:6" x14ac:dyDescent="0.25">
      <c r="A2526">
        <v>682338</v>
      </c>
      <c r="B2526">
        <v>84</v>
      </c>
      <c r="C2526">
        <v>0.25162972055691962</v>
      </c>
      <c r="D2526">
        <f t="shared" si="117"/>
        <v>1.4148985255189222E-4</v>
      </c>
      <c r="E2526">
        <f t="shared" si="118"/>
        <v>1.1885147614358946E-2</v>
      </c>
      <c r="F2526">
        <f t="shared" si="119"/>
        <v>3.5603052059272398E-5</v>
      </c>
    </row>
    <row r="2527" spans="1:6" x14ac:dyDescent="0.25">
      <c r="A2527">
        <v>1241071</v>
      </c>
      <c r="B2527">
        <v>48</v>
      </c>
      <c r="C2527">
        <v>-0.2648008150077798</v>
      </c>
      <c r="D2527">
        <f t="shared" si="117"/>
        <v>2.5734892794543091E-4</v>
      </c>
      <c r="E2527">
        <f t="shared" si="118"/>
        <v>1.2352748541380684E-2</v>
      </c>
      <c r="F2527">
        <f t="shared" si="119"/>
        <v>-6.8146205861328507E-5</v>
      </c>
    </row>
    <row r="2528" spans="1:6" x14ac:dyDescent="0.25">
      <c r="A2528">
        <v>274865</v>
      </c>
      <c r="B2528">
        <v>36</v>
      </c>
      <c r="C2528">
        <v>-1.13429020481729</v>
      </c>
      <c r="D2528">
        <f t="shared" si="117"/>
        <v>5.6996105041307759E-5</v>
      </c>
      <c r="E2528">
        <f t="shared" si="118"/>
        <v>2.0518597814870795E-3</v>
      </c>
      <c r="F2528">
        <f t="shared" si="119"/>
        <v>-6.4650123661092758E-5</v>
      </c>
    </row>
    <row r="2529" spans="1:6" x14ac:dyDescent="0.25">
      <c r="A2529">
        <v>2543274</v>
      </c>
      <c r="B2529">
        <v>72</v>
      </c>
      <c r="C2529">
        <v>-0.22916566185582729</v>
      </c>
      <c r="D2529">
        <f t="shared" si="117"/>
        <v>5.2737420934941502E-4</v>
      </c>
      <c r="E2529">
        <f t="shared" si="118"/>
        <v>3.7970943073157883E-2</v>
      </c>
      <c r="F2529">
        <f t="shared" si="119"/>
        <v>-1.2085605973125232E-4</v>
      </c>
    </row>
    <row r="2530" spans="1:6" x14ac:dyDescent="0.25">
      <c r="A2530">
        <v>931574</v>
      </c>
      <c r="B2530">
        <v>84</v>
      </c>
      <c r="C2530">
        <v>0.6442108197930716</v>
      </c>
      <c r="D2530">
        <f t="shared" si="117"/>
        <v>1.9317151895567364E-4</v>
      </c>
      <c r="E2530">
        <f t="shared" si="118"/>
        <v>1.6226407592276587E-2</v>
      </c>
      <c r="F2530">
        <f t="shared" si="119"/>
        <v>1.2444318258710739E-4</v>
      </c>
    </row>
    <row r="2531" spans="1:6" x14ac:dyDescent="0.25">
      <c r="A2531">
        <v>1729662</v>
      </c>
      <c r="B2531">
        <v>72</v>
      </c>
      <c r="C2531">
        <v>1.185489993161002E-2</v>
      </c>
      <c r="D2531">
        <f t="shared" si="117"/>
        <v>3.5866333304698111E-4</v>
      </c>
      <c r="E2531">
        <f t="shared" si="118"/>
        <v>2.5823759979382639E-2</v>
      </c>
      <c r="F2531">
        <f t="shared" si="119"/>
        <v>4.251917922409678E-6</v>
      </c>
    </row>
    <row r="2532" spans="1:6" x14ac:dyDescent="0.25">
      <c r="A2532">
        <v>900314</v>
      </c>
      <c r="B2532">
        <v>60</v>
      </c>
      <c r="C2532">
        <v>1.8694004145246541</v>
      </c>
      <c r="D2532">
        <f t="shared" si="117"/>
        <v>1.8668943413733998E-4</v>
      </c>
      <c r="E2532">
        <f t="shared" si="118"/>
        <v>1.1201366048240399E-2</v>
      </c>
      <c r="F2532">
        <f t="shared" si="119"/>
        <v>3.4899730556371645E-4</v>
      </c>
    </row>
    <row r="2533" spans="1:6" x14ac:dyDescent="0.25">
      <c r="A2533">
        <v>857094</v>
      </c>
      <c r="B2533">
        <v>84</v>
      </c>
      <c r="C2533">
        <v>0.36755510485368181</v>
      </c>
      <c r="D2533">
        <f t="shared" si="117"/>
        <v>1.7772731942689916E-4</v>
      </c>
      <c r="E2533">
        <f t="shared" si="118"/>
        <v>1.492909483185953E-2</v>
      </c>
      <c r="F2533">
        <f t="shared" si="119"/>
        <v>6.532458352731772E-5</v>
      </c>
    </row>
    <row r="2534" spans="1:6" x14ac:dyDescent="0.25">
      <c r="A2534">
        <v>965298</v>
      </c>
      <c r="B2534">
        <v>84</v>
      </c>
      <c r="C2534">
        <v>0.84182204474977862</v>
      </c>
      <c r="D2534">
        <f t="shared" si="117"/>
        <v>2.0016453969826751E-4</v>
      </c>
      <c r="E2534">
        <f t="shared" si="118"/>
        <v>1.681382133465447E-2</v>
      </c>
      <c r="F2534">
        <f t="shared" si="119"/>
        <v>1.685029220951938E-4</v>
      </c>
    </row>
    <row r="2535" spans="1:6" x14ac:dyDescent="0.25">
      <c r="A2535">
        <v>715032</v>
      </c>
      <c r="B2535">
        <v>84</v>
      </c>
      <c r="C2535">
        <v>0.96038877972380288</v>
      </c>
      <c r="D2535">
        <f t="shared" si="117"/>
        <v>1.482692921248481E-4</v>
      </c>
      <c r="E2535">
        <f t="shared" si="118"/>
        <v>1.245462053848724E-2</v>
      </c>
      <c r="F2535">
        <f t="shared" si="119"/>
        <v>1.4239616453429492E-4</v>
      </c>
    </row>
    <row r="2536" spans="1:6" x14ac:dyDescent="0.25">
      <c r="A2536">
        <v>1661203</v>
      </c>
      <c r="B2536">
        <v>84</v>
      </c>
      <c r="C2536">
        <v>9.0899389914291959E-2</v>
      </c>
      <c r="D2536">
        <f t="shared" si="117"/>
        <v>3.4446765023897393E-4</v>
      </c>
      <c r="E2536">
        <f t="shared" si="118"/>
        <v>2.8935282620073811E-2</v>
      </c>
      <c r="F2536">
        <f t="shared" si="119"/>
        <v>3.1311899251932438E-5</v>
      </c>
    </row>
    <row r="2537" spans="1:6" x14ac:dyDescent="0.25">
      <c r="A2537">
        <v>1377587</v>
      </c>
      <c r="B2537">
        <v>72</v>
      </c>
      <c r="C2537">
        <v>0.80229979975843724</v>
      </c>
      <c r="D2537">
        <f t="shared" si="117"/>
        <v>2.8565693469717872E-4</v>
      </c>
      <c r="E2537">
        <f t="shared" si="118"/>
        <v>2.0567299298196867E-2</v>
      </c>
      <c r="F2537">
        <f t="shared" si="119"/>
        <v>2.2918250150715547E-4</v>
      </c>
    </row>
    <row r="2538" spans="1:6" x14ac:dyDescent="0.25">
      <c r="A2538">
        <v>214505</v>
      </c>
      <c r="B2538">
        <v>72</v>
      </c>
      <c r="C2538">
        <v>-0.50193428495582826</v>
      </c>
      <c r="D2538">
        <f t="shared" si="117"/>
        <v>4.4479833779803614E-5</v>
      </c>
      <c r="E2538">
        <f t="shared" si="118"/>
        <v>3.2025480321458601E-3</v>
      </c>
      <c r="F2538">
        <f t="shared" si="119"/>
        <v>-2.2325953563219824E-5</v>
      </c>
    </row>
    <row r="2539" spans="1:6" x14ac:dyDescent="0.25">
      <c r="A2539">
        <v>596170</v>
      </c>
      <c r="B2539">
        <v>84</v>
      </c>
      <c r="C2539">
        <v>1.158000004680509</v>
      </c>
      <c r="D2539">
        <f t="shared" si="117"/>
        <v>1.2362202514862368E-4</v>
      </c>
      <c r="E2539">
        <f t="shared" si="118"/>
        <v>1.0384250112484389E-2</v>
      </c>
      <c r="F2539">
        <f t="shared" si="119"/>
        <v>1.4315430570072021E-4</v>
      </c>
    </row>
    <row r="2540" spans="1:6" x14ac:dyDescent="0.25">
      <c r="A2540">
        <v>1039214</v>
      </c>
      <c r="B2540">
        <v>84</v>
      </c>
      <c r="C2540">
        <v>0.2094661248883162</v>
      </c>
      <c r="D2540">
        <f t="shared" si="117"/>
        <v>2.1549178798463829E-4</v>
      </c>
      <c r="E2540">
        <f t="shared" si="118"/>
        <v>1.8101310190709617E-2</v>
      </c>
      <c r="F2540">
        <f t="shared" si="119"/>
        <v>4.5138229774396803E-5</v>
      </c>
    </row>
    <row r="2541" spans="1:6" x14ac:dyDescent="0.25">
      <c r="A2541">
        <v>739901</v>
      </c>
      <c r="B2541">
        <v>84</v>
      </c>
      <c r="C2541">
        <v>0.35084000130173859</v>
      </c>
      <c r="D2541">
        <f t="shared" si="117"/>
        <v>1.5342613688963184E-4</v>
      </c>
      <c r="E2541">
        <f t="shared" si="118"/>
        <v>1.2887795498729074E-2</v>
      </c>
      <c r="F2541">
        <f t="shared" si="119"/>
        <v>5.3828026066079159E-5</v>
      </c>
    </row>
    <row r="2542" spans="1:6" x14ac:dyDescent="0.25">
      <c r="A2542">
        <v>819805</v>
      </c>
      <c r="B2542">
        <v>84</v>
      </c>
      <c r="C2542">
        <v>-0.30397768830057192</v>
      </c>
      <c r="D2542">
        <f t="shared" si="117"/>
        <v>1.6999505900492718E-4</v>
      </c>
      <c r="E2542">
        <f t="shared" si="118"/>
        <v>1.4279584956413884E-2</v>
      </c>
      <c r="F2542">
        <f t="shared" si="119"/>
        <v>-5.1674705058837086E-5</v>
      </c>
    </row>
    <row r="2543" spans="1:6" x14ac:dyDescent="0.25">
      <c r="A2543">
        <v>1538197</v>
      </c>
      <c r="B2543">
        <v>24</v>
      </c>
      <c r="C2543">
        <v>-4.4146365390986242</v>
      </c>
      <c r="D2543">
        <f t="shared" si="117"/>
        <v>3.1896108193558466E-4</v>
      </c>
      <c r="E2543">
        <f t="shared" si="118"/>
        <v>7.6550659664540322E-3</v>
      </c>
      <c r="F2543">
        <f t="shared" si="119"/>
        <v>-1.4080972468632621E-3</v>
      </c>
    </row>
    <row r="2544" spans="1:6" x14ac:dyDescent="0.25">
      <c r="A2544">
        <v>552415</v>
      </c>
      <c r="B2544">
        <v>84</v>
      </c>
      <c r="C2544">
        <v>-1.015723469843266</v>
      </c>
      <c r="D2544">
        <f t="shared" si="117"/>
        <v>1.1454897264618641E-4</v>
      </c>
      <c r="E2544">
        <f t="shared" si="118"/>
        <v>9.6221137022796579E-3</v>
      </c>
      <c r="F2544">
        <f t="shared" si="119"/>
        <v>-1.1635007996316583E-4</v>
      </c>
    </row>
    <row r="2545" spans="1:6" x14ac:dyDescent="0.25">
      <c r="A2545">
        <v>440816</v>
      </c>
      <c r="B2545">
        <v>60</v>
      </c>
      <c r="C2545">
        <v>-1.1039967992538771</v>
      </c>
      <c r="D2545">
        <f t="shared" si="117"/>
        <v>9.1407763956448152E-5</v>
      </c>
      <c r="E2545">
        <f t="shared" si="118"/>
        <v>5.484465837386889E-3</v>
      </c>
      <c r="F2545">
        <f t="shared" si="119"/>
        <v>-1.0091387883487267E-4</v>
      </c>
    </row>
    <row r="2546" spans="1:6" x14ac:dyDescent="0.25">
      <c r="A2546">
        <v>777259</v>
      </c>
      <c r="B2546">
        <v>84</v>
      </c>
      <c r="C2546">
        <v>0.24898836987965761</v>
      </c>
      <c r="D2546">
        <f t="shared" si="117"/>
        <v>1.6117270517636596E-4</v>
      </c>
      <c r="E2546">
        <f t="shared" si="118"/>
        <v>1.3538507234814741E-2</v>
      </c>
      <c r="F2546">
        <f t="shared" si="119"/>
        <v>4.0130129130958012E-5</v>
      </c>
    </row>
    <row r="2547" spans="1:6" x14ac:dyDescent="0.25">
      <c r="A2547">
        <v>698925</v>
      </c>
      <c r="B2547">
        <v>72</v>
      </c>
      <c r="C2547">
        <v>0.2014672177245187</v>
      </c>
      <c r="D2547">
        <f t="shared" si="117"/>
        <v>1.449293388244994E-4</v>
      </c>
      <c r="E2547">
        <f t="shared" si="118"/>
        <v>1.0434912395363958E-2</v>
      </c>
      <c r="F2547">
        <f t="shared" si="119"/>
        <v>2.9198510659625961E-5</v>
      </c>
    </row>
    <row r="2548" spans="1:6" x14ac:dyDescent="0.25">
      <c r="A2548">
        <v>1031804</v>
      </c>
      <c r="B2548">
        <v>84</v>
      </c>
      <c r="C2548">
        <v>0.44659959483636458</v>
      </c>
      <c r="D2548">
        <f t="shared" si="117"/>
        <v>2.1395524772539797E-4</v>
      </c>
      <c r="E2548">
        <f t="shared" si="118"/>
        <v>1.7972240808933428E-2</v>
      </c>
      <c r="F2548">
        <f t="shared" si="119"/>
        <v>9.5552326947276743E-5</v>
      </c>
    </row>
    <row r="2549" spans="1:6" x14ac:dyDescent="0.25">
      <c r="A2549">
        <v>1278825</v>
      </c>
      <c r="B2549">
        <v>48</v>
      </c>
      <c r="C2549">
        <v>-3.7244256899298812E-2</v>
      </c>
      <c r="D2549">
        <f t="shared" si="117"/>
        <v>2.6517761093427828E-4</v>
      </c>
      <c r="E2549">
        <f t="shared" si="118"/>
        <v>1.2728525324845356E-2</v>
      </c>
      <c r="F2549">
        <f t="shared" si="119"/>
        <v>-9.8763430655785697E-6</v>
      </c>
    </row>
    <row r="2550" spans="1:6" x14ac:dyDescent="0.25">
      <c r="A2550">
        <v>1041986</v>
      </c>
      <c r="B2550">
        <v>60</v>
      </c>
      <c r="C2550">
        <v>0.92086653473246149</v>
      </c>
      <c r="D2550">
        <f t="shared" si="117"/>
        <v>2.1606659089943103E-4</v>
      </c>
      <c r="E2550">
        <f t="shared" si="118"/>
        <v>1.2963995453965862E-2</v>
      </c>
      <c r="F2550">
        <f t="shared" si="119"/>
        <v>1.9896849283301544E-4</v>
      </c>
    </row>
    <row r="2551" spans="1:6" x14ac:dyDescent="0.25">
      <c r="A2551">
        <v>823721</v>
      </c>
      <c r="B2551">
        <v>84</v>
      </c>
      <c r="C2551">
        <v>0.33852542307386702</v>
      </c>
      <c r="D2551">
        <f t="shared" si="117"/>
        <v>1.7080708217026929E-4</v>
      </c>
      <c r="E2551">
        <f t="shared" si="118"/>
        <v>1.434779490230262E-2</v>
      </c>
      <c r="F2551">
        <f t="shared" si="119"/>
        <v>5.7822539755703182E-5</v>
      </c>
    </row>
    <row r="2552" spans="1:6" x14ac:dyDescent="0.25">
      <c r="A2552">
        <v>353042</v>
      </c>
      <c r="B2552">
        <v>72</v>
      </c>
      <c r="C2552">
        <v>-0.93667897986058324</v>
      </c>
      <c r="D2552">
        <f t="shared" si="117"/>
        <v>7.3206915816831445E-5</v>
      </c>
      <c r="E2552">
        <f t="shared" si="118"/>
        <v>5.2708979388118643E-3</v>
      </c>
      <c r="F2552">
        <f t="shared" si="119"/>
        <v>-6.8571379226049276E-5</v>
      </c>
    </row>
    <row r="2553" spans="1:6" x14ac:dyDescent="0.25">
      <c r="A2553">
        <v>409523</v>
      </c>
      <c r="B2553">
        <v>84</v>
      </c>
      <c r="C2553">
        <v>0.52564408481904745</v>
      </c>
      <c r="D2553">
        <f t="shared" si="117"/>
        <v>8.4918836246271722E-5</v>
      </c>
      <c r="E2553">
        <f t="shared" si="118"/>
        <v>7.1331822446868247E-3</v>
      </c>
      <c r="F2553">
        <f t="shared" si="119"/>
        <v>4.4637083962570057E-5</v>
      </c>
    </row>
    <row r="2554" spans="1:6" x14ac:dyDescent="0.25">
      <c r="A2554">
        <v>1115569</v>
      </c>
      <c r="B2554">
        <v>84</v>
      </c>
      <c r="C2554">
        <v>0.60468857480173022</v>
      </c>
      <c r="D2554">
        <f t="shared" si="117"/>
        <v>2.3132478818629749E-4</v>
      </c>
      <c r="E2554">
        <f t="shared" si="118"/>
        <v>1.9431282207648989E-2</v>
      </c>
      <c r="F2554">
        <f t="shared" si="119"/>
        <v>1.3987945648468434E-4</v>
      </c>
    </row>
    <row r="2555" spans="1:6" x14ac:dyDescent="0.25">
      <c r="A2555">
        <v>862653</v>
      </c>
      <c r="B2555">
        <v>72</v>
      </c>
      <c r="C2555">
        <v>0.56516632981038883</v>
      </c>
      <c r="D2555">
        <f t="shared" si="117"/>
        <v>1.7888003566186769E-4</v>
      </c>
      <c r="E2555">
        <f t="shared" si="118"/>
        <v>1.2879362567654474E-2</v>
      </c>
      <c r="F2555">
        <f t="shared" si="119"/>
        <v>1.0109697323136923E-4</v>
      </c>
    </row>
    <row r="2556" spans="1:6" x14ac:dyDescent="0.25">
      <c r="A2556">
        <v>909108</v>
      </c>
      <c r="B2556">
        <v>84</v>
      </c>
      <c r="C2556">
        <v>0.44659959483636458</v>
      </c>
      <c r="D2556">
        <f t="shared" si="117"/>
        <v>1.8851296113325892E-4</v>
      </c>
      <c r="E2556">
        <f t="shared" si="118"/>
        <v>1.583508873519375E-2</v>
      </c>
      <c r="F2556">
        <f t="shared" si="119"/>
        <v>8.4189812063516776E-5</v>
      </c>
    </row>
    <row r="2557" spans="1:6" x14ac:dyDescent="0.25">
      <c r="A2557">
        <v>600068</v>
      </c>
      <c r="B2557">
        <v>60</v>
      </c>
      <c r="C2557">
        <v>0.52564408481904745</v>
      </c>
      <c r="D2557">
        <f t="shared" si="117"/>
        <v>1.244303158275061E-4</v>
      </c>
      <c r="E2557">
        <f t="shared" si="118"/>
        <v>7.4658189496503661E-3</v>
      </c>
      <c r="F2557">
        <f t="shared" si="119"/>
        <v>6.5406059486894486E-5</v>
      </c>
    </row>
    <row r="2558" spans="1:6" x14ac:dyDescent="0.25">
      <c r="A2558">
        <v>339045</v>
      </c>
      <c r="B2558">
        <v>84</v>
      </c>
      <c r="C2558">
        <v>-1.5545697580552149</v>
      </c>
      <c r="D2558">
        <f t="shared" si="117"/>
        <v>7.0304492873702324E-5</v>
      </c>
      <c r="E2558">
        <f t="shared" si="118"/>
        <v>5.9055774013909955E-3</v>
      </c>
      <c r="F2558">
        <f t="shared" si="119"/>
        <v>-1.0929323847686601E-4</v>
      </c>
    </row>
    <row r="2559" spans="1:6" x14ac:dyDescent="0.25">
      <c r="A2559">
        <v>775984</v>
      </c>
      <c r="B2559">
        <v>72</v>
      </c>
      <c r="C2559">
        <v>-0.6600232649211939</v>
      </c>
      <c r="D2559">
        <f t="shared" si="117"/>
        <v>1.6090832071880438E-4</v>
      </c>
      <c r="E2559">
        <f t="shared" si="118"/>
        <v>1.1585399091753915E-2</v>
      </c>
      <c r="F2559">
        <f t="shared" si="119"/>
        <v>-1.0620323519381185E-4</v>
      </c>
    </row>
    <row r="2560" spans="1:6" x14ac:dyDescent="0.25">
      <c r="A2560">
        <v>676889</v>
      </c>
      <c r="B2560">
        <v>84</v>
      </c>
      <c r="C2560">
        <v>-0.30432305999912118</v>
      </c>
      <c r="D2560">
        <f t="shared" si="117"/>
        <v>1.4035994595639959E-4</v>
      </c>
      <c r="E2560">
        <f t="shared" si="118"/>
        <v>1.1790235460337565E-2</v>
      </c>
      <c r="F2560">
        <f t="shared" si="119"/>
        <v>-4.2714768254762796E-5</v>
      </c>
    </row>
    <row r="2561" spans="1:6" x14ac:dyDescent="0.25">
      <c r="A2561">
        <v>233618</v>
      </c>
      <c r="B2561">
        <v>48</v>
      </c>
      <c r="C2561">
        <v>-0.62050101992985252</v>
      </c>
      <c r="D2561">
        <f t="shared" si="117"/>
        <v>4.8443112318921061E-5</v>
      </c>
      <c r="E2561">
        <f t="shared" si="118"/>
        <v>2.3252693913082111E-3</v>
      </c>
      <c r="F2561">
        <f t="shared" si="119"/>
        <v>-3.005900060246692E-5</v>
      </c>
    </row>
    <row r="2562" spans="1:6" x14ac:dyDescent="0.25">
      <c r="A2562">
        <v>728626</v>
      </c>
      <c r="B2562">
        <v>84</v>
      </c>
      <c r="C2562">
        <v>-0.1067118350424142</v>
      </c>
      <c r="D2562">
        <f t="shared" si="117"/>
        <v>1.5108814884335186E-4</v>
      </c>
      <c r="E2562">
        <f t="shared" si="118"/>
        <v>1.2691404502841556E-2</v>
      </c>
      <c r="F2562">
        <f t="shared" si="119"/>
        <v>-1.6122893616235489E-5</v>
      </c>
    </row>
    <row r="2563" spans="1:6" x14ac:dyDescent="0.25">
      <c r="A2563">
        <v>881730</v>
      </c>
      <c r="B2563">
        <v>84</v>
      </c>
      <c r="C2563">
        <v>0.16994387989697479</v>
      </c>
      <c r="D2563">
        <f t="shared" ref="D2563:D2626" si="120">A2563/SUM($A$2:$A$5739)</f>
        <v>1.8283584922806575E-4</v>
      </c>
      <c r="E2563">
        <f t="shared" ref="E2563:E2626" si="121">B2563*D2563</f>
        <v>1.5358211335157523E-2</v>
      </c>
      <c r="F2563">
        <f t="shared" ref="F2563:F2626" si="122">C2563*D2563</f>
        <v>3.1071833602075796E-5</v>
      </c>
    </row>
    <row r="2564" spans="1:6" x14ac:dyDescent="0.25">
      <c r="A2564">
        <v>939354</v>
      </c>
      <c r="B2564">
        <v>60</v>
      </c>
      <c r="C2564">
        <v>-1.5630054902718821E-2</v>
      </c>
      <c r="D2564">
        <f t="shared" si="120"/>
        <v>1.9478478254769655E-4</v>
      </c>
      <c r="E2564">
        <f t="shared" si="121"/>
        <v>1.1687086952861792E-2</v>
      </c>
      <c r="F2564">
        <f t="shared" si="122"/>
        <v>-3.0444968454346436E-6</v>
      </c>
    </row>
    <row r="2565" spans="1:6" x14ac:dyDescent="0.25">
      <c r="A2565">
        <v>1222553</v>
      </c>
      <c r="B2565">
        <v>48</v>
      </c>
      <c r="C2565">
        <v>-0.48686508529654948</v>
      </c>
      <c r="D2565">
        <f t="shared" si="120"/>
        <v>2.535090288198422E-4</v>
      </c>
      <c r="E2565">
        <f t="shared" si="121"/>
        <v>1.2168433383352426E-2</v>
      </c>
      <c r="F2565">
        <f t="shared" si="122"/>
        <v>-1.2342469493981789E-4</v>
      </c>
    </row>
    <row r="2566" spans="1:6" x14ac:dyDescent="0.25">
      <c r="A2566">
        <v>1319132</v>
      </c>
      <c r="B2566">
        <v>84</v>
      </c>
      <c r="C2566">
        <v>-0.5027963474834477</v>
      </c>
      <c r="D2566">
        <f t="shared" si="120"/>
        <v>2.7353568491932545E-4</v>
      </c>
      <c r="E2566">
        <f t="shared" si="121"/>
        <v>2.2976997533223339E-2</v>
      </c>
      <c r="F2566">
        <f t="shared" si="122"/>
        <v>-1.3753274328382002E-4</v>
      </c>
    </row>
    <row r="2567" spans="1:6" x14ac:dyDescent="0.25">
      <c r="A2567">
        <v>1086088</v>
      </c>
      <c r="B2567">
        <v>72</v>
      </c>
      <c r="C2567">
        <v>-0.17311355407481721</v>
      </c>
      <c r="D2567">
        <f t="shared" si="120"/>
        <v>2.2521159744639683E-4</v>
      </c>
      <c r="E2567">
        <f t="shared" si="121"/>
        <v>1.6215235016140573E-2</v>
      </c>
      <c r="F2567">
        <f t="shared" si="122"/>
        <v>-3.8987180052812786E-5</v>
      </c>
    </row>
    <row r="2568" spans="1:6" x14ac:dyDescent="0.25">
      <c r="A2568">
        <v>756019</v>
      </c>
      <c r="B2568">
        <v>72</v>
      </c>
      <c r="C2568">
        <v>0.48612183982770601</v>
      </c>
      <c r="D2568">
        <f t="shared" si="120"/>
        <v>1.5676837115392812E-4</v>
      </c>
      <c r="E2568">
        <f t="shared" si="121"/>
        <v>1.1287322723082825E-2</v>
      </c>
      <c r="F2568">
        <f t="shared" si="122"/>
        <v>7.6208529012140218E-5</v>
      </c>
    </row>
    <row r="2569" spans="1:6" x14ac:dyDescent="0.25">
      <c r="A2569">
        <v>1453432</v>
      </c>
      <c r="B2569">
        <v>84</v>
      </c>
      <c r="C2569">
        <v>-0.1462340800337556</v>
      </c>
      <c r="D2569">
        <f t="shared" si="120"/>
        <v>3.0138418111581329E-4</v>
      </c>
      <c r="E2569">
        <f t="shared" si="121"/>
        <v>2.5316271213728318E-2</v>
      </c>
      <c r="F2569">
        <f t="shared" si="122"/>
        <v>-4.407263846219773E-5</v>
      </c>
    </row>
    <row r="2570" spans="1:6" x14ac:dyDescent="0.25">
      <c r="A2570">
        <v>1292410</v>
      </c>
      <c r="B2570">
        <v>84</v>
      </c>
      <c r="C2570">
        <v>0.13042163490563341</v>
      </c>
      <c r="D2570">
        <f t="shared" si="120"/>
        <v>2.6799460140955217E-4</v>
      </c>
      <c r="E2570">
        <f t="shared" si="121"/>
        <v>2.2511546518402384E-2</v>
      </c>
      <c r="F2570">
        <f t="shared" si="122"/>
        <v>3.4952294061717359E-5</v>
      </c>
    </row>
    <row r="2571" spans="1:6" x14ac:dyDescent="0.25">
      <c r="A2571">
        <v>866715</v>
      </c>
      <c r="B2571">
        <v>60</v>
      </c>
      <c r="C2571">
        <v>0.14608509104060199</v>
      </c>
      <c r="D2571">
        <f t="shared" si="120"/>
        <v>1.7972233343960511E-4</v>
      </c>
      <c r="E2571">
        <f t="shared" si="121"/>
        <v>1.0783340006376306E-2</v>
      </c>
      <c r="F2571">
        <f t="shared" si="122"/>
        <v>2.6254753442554142E-5</v>
      </c>
    </row>
    <row r="2572" spans="1:6" x14ac:dyDescent="0.25">
      <c r="A2572">
        <v>666257</v>
      </c>
      <c r="B2572">
        <v>84</v>
      </c>
      <c r="C2572">
        <v>-0.42288979497314538</v>
      </c>
      <c r="D2572">
        <f t="shared" si="120"/>
        <v>1.381552906208742E-4</v>
      </c>
      <c r="E2572">
        <f t="shared" si="121"/>
        <v>1.1605044412153433E-2</v>
      </c>
      <c r="F2572">
        <f t="shared" si="122"/>
        <v>-5.8424462525116807E-5</v>
      </c>
    </row>
    <row r="2573" spans="1:6" x14ac:dyDescent="0.25">
      <c r="A2573">
        <v>503512</v>
      </c>
      <c r="B2573">
        <v>72</v>
      </c>
      <c r="C2573">
        <v>0.2094661248883162</v>
      </c>
      <c r="D2573">
        <f t="shared" si="120"/>
        <v>1.0440842901627691E-4</v>
      </c>
      <c r="E2573">
        <f t="shared" si="121"/>
        <v>7.5174068891719374E-3</v>
      </c>
      <c r="F2573">
        <f t="shared" si="122"/>
        <v>2.1870029031716358E-5</v>
      </c>
    </row>
    <row r="2574" spans="1:6" x14ac:dyDescent="0.25">
      <c r="A2574">
        <v>911565</v>
      </c>
      <c r="B2574">
        <v>84</v>
      </c>
      <c r="C2574">
        <v>0.16994387989697479</v>
      </c>
      <c r="D2574">
        <f t="shared" si="120"/>
        <v>1.8902244553500703E-4</v>
      </c>
      <c r="E2574">
        <f t="shared" si="121"/>
        <v>1.5877885424940591E-2</v>
      </c>
      <c r="F2574">
        <f t="shared" si="122"/>
        <v>3.2123207781833694E-5</v>
      </c>
    </row>
    <row r="2575" spans="1:6" x14ac:dyDescent="0.25">
      <c r="A2575">
        <v>1236396</v>
      </c>
      <c r="B2575">
        <v>60</v>
      </c>
      <c r="C2575">
        <v>-0.85763448987790047</v>
      </c>
      <c r="D2575">
        <f t="shared" si="120"/>
        <v>2.5637951826770506E-4</v>
      </c>
      <c r="E2575">
        <f t="shared" si="121"/>
        <v>1.5382771096062304E-2</v>
      </c>
      <c r="F2575">
        <f t="shared" si="122"/>
        <v>-2.1987991736466508E-4</v>
      </c>
    </row>
    <row r="2576" spans="1:6" x14ac:dyDescent="0.25">
      <c r="A2576">
        <v>1127852</v>
      </c>
      <c r="B2576">
        <v>84</v>
      </c>
      <c r="C2576">
        <v>0.2094661248883162</v>
      </c>
      <c r="D2576">
        <f t="shared" si="120"/>
        <v>2.3387179547432028E-4</v>
      </c>
      <c r="E2576">
        <f t="shared" si="121"/>
        <v>1.9645230819842905E-2</v>
      </c>
      <c r="F2576">
        <f t="shared" si="122"/>
        <v>4.8988218718678713E-5</v>
      </c>
    </row>
    <row r="2577" spans="1:6" x14ac:dyDescent="0.25">
      <c r="A2577">
        <v>707370</v>
      </c>
      <c r="B2577">
        <v>84</v>
      </c>
      <c r="C2577">
        <v>-3.122814124447152E-2</v>
      </c>
      <c r="D2577">
        <f t="shared" si="120"/>
        <v>1.4668049705517206E-4</v>
      </c>
      <c r="E2577">
        <f t="shared" si="121"/>
        <v>1.2321161752634454E-2</v>
      </c>
      <c r="F2577">
        <f t="shared" si="122"/>
        <v>-4.5805592798482019E-6</v>
      </c>
    </row>
    <row r="2578" spans="1:6" x14ac:dyDescent="0.25">
      <c r="A2578">
        <v>1056228</v>
      </c>
      <c r="B2578">
        <v>84</v>
      </c>
      <c r="C2578">
        <v>-0.18575632502509701</v>
      </c>
      <c r="D2578">
        <f t="shared" si="120"/>
        <v>2.1901981713048373E-4</v>
      </c>
      <c r="E2578">
        <f t="shared" si="121"/>
        <v>1.8397664638960632E-2</v>
      </c>
      <c r="F2578">
        <f t="shared" si="122"/>
        <v>-4.0684316337827446E-5</v>
      </c>
    </row>
    <row r="2579" spans="1:6" x14ac:dyDescent="0.25">
      <c r="A2579">
        <v>1097872</v>
      </c>
      <c r="B2579">
        <v>60</v>
      </c>
      <c r="C2579">
        <v>-0.2648008150077798</v>
      </c>
      <c r="D2579">
        <f t="shared" si="120"/>
        <v>2.2765513191534256E-4</v>
      </c>
      <c r="E2579">
        <f t="shared" si="121"/>
        <v>1.3659307914920553E-2</v>
      </c>
      <c r="F2579">
        <f t="shared" si="122"/>
        <v>-6.0283264471886332E-5</v>
      </c>
    </row>
    <row r="2580" spans="1:6" x14ac:dyDescent="0.25">
      <c r="A2580">
        <v>1416164</v>
      </c>
      <c r="B2580">
        <v>60</v>
      </c>
      <c r="C2580">
        <v>-0.19631864499903329</v>
      </c>
      <c r="D2580">
        <f t="shared" si="120"/>
        <v>2.9365627526137765E-4</v>
      </c>
      <c r="E2580">
        <f t="shared" si="121"/>
        <v>1.7619376515682659E-2</v>
      </c>
      <c r="F2580">
        <f t="shared" si="122"/>
        <v>-5.7650202054776799E-5</v>
      </c>
    </row>
    <row r="2581" spans="1:6" x14ac:dyDescent="0.25">
      <c r="A2581">
        <v>1730626</v>
      </c>
      <c r="B2581">
        <v>24</v>
      </c>
      <c r="C2581">
        <v>0.60468857480173022</v>
      </c>
      <c r="D2581">
        <f t="shared" si="120"/>
        <v>3.5886322843293355E-4</v>
      </c>
      <c r="E2581">
        <f t="shared" si="121"/>
        <v>8.6127174823904043E-3</v>
      </c>
      <c r="F2581">
        <f t="shared" si="122"/>
        <v>2.1700049414985834E-4</v>
      </c>
    </row>
    <row r="2582" spans="1:6" x14ac:dyDescent="0.25">
      <c r="A2582">
        <v>1194336</v>
      </c>
      <c r="B2582">
        <v>84</v>
      </c>
      <c r="C2582">
        <v>0.60468857480173022</v>
      </c>
      <c r="D2582">
        <f t="shared" si="120"/>
        <v>2.4765794157355554E-4</v>
      </c>
      <c r="E2582">
        <f t="shared" si="121"/>
        <v>2.0803267092178664E-2</v>
      </c>
      <c r="F2582">
        <f t="shared" si="122"/>
        <v>1.4975592772844347E-4</v>
      </c>
    </row>
    <row r="2583" spans="1:6" x14ac:dyDescent="0.25">
      <c r="A2583">
        <v>971810</v>
      </c>
      <c r="B2583">
        <v>72</v>
      </c>
      <c r="C2583">
        <v>1.039433269706485</v>
      </c>
      <c r="D2583">
        <f t="shared" si="120"/>
        <v>2.0151487035524092E-4</v>
      </c>
      <c r="E2583">
        <f t="shared" si="121"/>
        <v>1.4509070665577346E-2</v>
      </c>
      <c r="F2583">
        <f t="shared" si="122"/>
        <v>2.094612605878265E-4</v>
      </c>
    </row>
    <row r="2584" spans="1:6" x14ac:dyDescent="0.25">
      <c r="A2584">
        <v>1390917</v>
      </c>
      <c r="B2584">
        <v>84</v>
      </c>
      <c r="C2584">
        <v>0.16994387989697479</v>
      </c>
      <c r="D2584">
        <f t="shared" si="120"/>
        <v>2.8842104828094036E-4</v>
      </c>
      <c r="E2584">
        <f t="shared" si="121"/>
        <v>2.422736805559899E-2</v>
      </c>
      <c r="F2584">
        <f t="shared" si="122"/>
        <v>4.9015391988815699E-5</v>
      </c>
    </row>
    <row r="2585" spans="1:6" x14ac:dyDescent="0.25">
      <c r="A2585">
        <v>1326251</v>
      </c>
      <c r="B2585">
        <v>84</v>
      </c>
      <c r="C2585">
        <v>0.50044335765623804</v>
      </c>
      <c r="D2585">
        <f t="shared" si="120"/>
        <v>2.7501188331413405E-4</v>
      </c>
      <c r="E2585">
        <f t="shared" si="121"/>
        <v>2.3100998198387259E-2</v>
      </c>
      <c r="F2585">
        <f t="shared" si="122"/>
        <v>1.3762787028109079E-4</v>
      </c>
    </row>
    <row r="2586" spans="1:6" x14ac:dyDescent="0.25">
      <c r="A2586">
        <v>1246033</v>
      </c>
      <c r="B2586">
        <v>72</v>
      </c>
      <c r="C2586">
        <v>5.1377144922950549E-2</v>
      </c>
      <c r="D2586">
        <f t="shared" si="120"/>
        <v>2.5837785004615294E-4</v>
      </c>
      <c r="E2586">
        <f t="shared" si="121"/>
        <v>1.8603205203323012E-2</v>
      </c>
      <c r="F2586">
        <f t="shared" si="122"/>
        <v>1.3274716246701586E-5</v>
      </c>
    </row>
    <row r="2587" spans="1:6" x14ac:dyDescent="0.25">
      <c r="A2587">
        <v>523997</v>
      </c>
      <c r="B2587">
        <v>60</v>
      </c>
      <c r="C2587">
        <v>-0.18781820054629511</v>
      </c>
      <c r="D2587">
        <f t="shared" si="120"/>
        <v>1.0865620596776651E-4</v>
      </c>
      <c r="E2587">
        <f t="shared" si="121"/>
        <v>6.5193723580659908E-3</v>
      </c>
      <c r="F2587">
        <f t="shared" si="122"/>
        <v>-2.0407613083053518E-5</v>
      </c>
    </row>
    <row r="2588" spans="1:6" x14ac:dyDescent="0.25">
      <c r="A2588">
        <v>925070</v>
      </c>
      <c r="B2588">
        <v>84</v>
      </c>
      <c r="C2588">
        <v>0.16994387989697479</v>
      </c>
      <c r="D2588">
        <f t="shared" si="120"/>
        <v>1.918228471815712E-4</v>
      </c>
      <c r="E2588">
        <f t="shared" si="121"/>
        <v>1.611311916325198E-2</v>
      </c>
      <c r="F2588">
        <f t="shared" si="122"/>
        <v>3.2599118902920683E-5</v>
      </c>
    </row>
    <row r="2589" spans="1:6" x14ac:dyDescent="0.25">
      <c r="A2589">
        <v>104131</v>
      </c>
      <c r="B2589">
        <v>36</v>
      </c>
      <c r="C2589">
        <v>-4.4146365390986242</v>
      </c>
      <c r="D2589">
        <f t="shared" si="120"/>
        <v>2.1592641529683366E-5</v>
      </c>
      <c r="E2589">
        <f t="shared" si="121"/>
        <v>7.773350950686012E-4</v>
      </c>
      <c r="F2589">
        <f t="shared" si="122"/>
        <v>-9.5323664272598592E-5</v>
      </c>
    </row>
    <row r="2590" spans="1:6" x14ac:dyDescent="0.25">
      <c r="A2590">
        <v>1065778</v>
      </c>
      <c r="B2590">
        <v>84</v>
      </c>
      <c r="C2590">
        <v>5.1377144922950549E-2</v>
      </c>
      <c r="D2590">
        <f t="shared" si="120"/>
        <v>2.2100010855770981E-4</v>
      </c>
      <c r="E2590">
        <f t="shared" si="121"/>
        <v>1.8564009118847626E-2</v>
      </c>
      <c r="F2590">
        <f t="shared" si="122"/>
        <v>1.1354354605357261E-5</v>
      </c>
    </row>
    <row r="2591" spans="1:6" x14ac:dyDescent="0.25">
      <c r="A2591">
        <v>717858</v>
      </c>
      <c r="B2591">
        <v>84</v>
      </c>
      <c r="C2591">
        <v>0.48612183982770601</v>
      </c>
      <c r="D2591">
        <f t="shared" si="120"/>
        <v>1.4885529249901992E-4</v>
      </c>
      <c r="E2591">
        <f t="shared" si="121"/>
        <v>1.2503844569917672E-2</v>
      </c>
      <c r="F2591">
        <f t="shared" si="122"/>
        <v>7.2361808657714894E-5</v>
      </c>
    </row>
    <row r="2592" spans="1:6" x14ac:dyDescent="0.25">
      <c r="A2592">
        <v>697369</v>
      </c>
      <c r="B2592">
        <v>84</v>
      </c>
      <c r="C2592">
        <v>0.56516632981038883</v>
      </c>
      <c r="D2592">
        <f t="shared" si="120"/>
        <v>1.4460668610609482E-4</v>
      </c>
      <c r="E2592">
        <f t="shared" si="121"/>
        <v>1.2146961632911965E-2</v>
      </c>
      <c r="F2592">
        <f t="shared" si="122"/>
        <v>8.1726830052624558E-5</v>
      </c>
    </row>
    <row r="2593" spans="1:6" x14ac:dyDescent="0.25">
      <c r="A2593">
        <v>1257926</v>
      </c>
      <c r="B2593">
        <v>84</v>
      </c>
      <c r="C2593">
        <v>2.5252861939184381E-2</v>
      </c>
      <c r="D2593">
        <f t="shared" si="120"/>
        <v>2.6084398679421575E-4</v>
      </c>
      <c r="E2593">
        <f t="shared" si="121"/>
        <v>2.1910894890714124E-2</v>
      </c>
      <c r="F2593">
        <f t="shared" si="122"/>
        <v>6.5870571861807639E-6</v>
      </c>
    </row>
    <row r="2594" spans="1:6" x14ac:dyDescent="0.25">
      <c r="A2594">
        <v>847961</v>
      </c>
      <c r="B2594">
        <v>72</v>
      </c>
      <c r="C2594">
        <v>0.6442108197930716</v>
      </c>
      <c r="D2594">
        <f t="shared" si="120"/>
        <v>1.7583349726932267E-4</v>
      </c>
      <c r="E2594">
        <f t="shared" si="121"/>
        <v>1.2660011803391233E-2</v>
      </c>
      <c r="F2594">
        <f t="shared" si="122"/>
        <v>1.1327384142295317E-4</v>
      </c>
    </row>
    <row r="2595" spans="1:6" x14ac:dyDescent="0.25">
      <c r="A2595">
        <v>946700</v>
      </c>
      <c r="B2595">
        <v>84</v>
      </c>
      <c r="C2595">
        <v>0.6442108197930716</v>
      </c>
      <c r="D2595">
        <f t="shared" si="120"/>
        <v>1.9630805174396907E-4</v>
      </c>
      <c r="E2595">
        <f t="shared" si="121"/>
        <v>1.64898763464934E-2</v>
      </c>
      <c r="F2595">
        <f t="shared" si="122"/>
        <v>1.2646377094596305E-4</v>
      </c>
    </row>
    <row r="2596" spans="1:6" x14ac:dyDescent="0.25">
      <c r="A2596">
        <v>302598</v>
      </c>
      <c r="B2596">
        <v>24</v>
      </c>
      <c r="C2596">
        <v>-0.85763448987790047</v>
      </c>
      <c r="D2596">
        <f t="shared" si="120"/>
        <v>6.2746829873900446E-5</v>
      </c>
      <c r="E2596">
        <f t="shared" si="121"/>
        <v>1.5059239169736107E-3</v>
      </c>
      <c r="F2596">
        <f t="shared" si="122"/>
        <v>-5.3813845430358012E-5</v>
      </c>
    </row>
    <row r="2597" spans="1:6" x14ac:dyDescent="0.25">
      <c r="A2597">
        <v>632126</v>
      </c>
      <c r="B2597">
        <v>48</v>
      </c>
      <c r="C2597">
        <v>-0.6600232649211939</v>
      </c>
      <c r="D2597">
        <f t="shared" si="120"/>
        <v>1.3107787421221949E-4</v>
      </c>
      <c r="E2597">
        <f t="shared" si="121"/>
        <v>6.2917379621865357E-3</v>
      </c>
      <c r="F2597">
        <f t="shared" si="122"/>
        <v>-8.6514446496478671E-5</v>
      </c>
    </row>
    <row r="2598" spans="1:6" x14ac:dyDescent="0.25">
      <c r="A2598">
        <v>1102179</v>
      </c>
      <c r="B2598">
        <v>84</v>
      </c>
      <c r="C2598">
        <v>-0.46241203996448682</v>
      </c>
      <c r="D2598">
        <f t="shared" si="120"/>
        <v>2.2854823298100357E-4</v>
      </c>
      <c r="E2598">
        <f t="shared" si="121"/>
        <v>1.9198051570404301E-2</v>
      </c>
      <c r="F2598">
        <f t="shared" si="122"/>
        <v>-1.0568345464302467E-4</v>
      </c>
    </row>
    <row r="2599" spans="1:6" x14ac:dyDescent="0.25">
      <c r="A2599">
        <v>614457</v>
      </c>
      <c r="B2599">
        <v>72</v>
      </c>
      <c r="C2599">
        <v>0.13042163490563341</v>
      </c>
      <c r="D2599">
        <f t="shared" si="120"/>
        <v>1.2741402403131297E-4</v>
      </c>
      <c r="E2599">
        <f t="shared" si="121"/>
        <v>9.1738097302545337E-3</v>
      </c>
      <c r="F2599">
        <f t="shared" si="122"/>
        <v>1.6617545324069501E-5</v>
      </c>
    </row>
    <row r="2600" spans="1:6" x14ac:dyDescent="0.25">
      <c r="A2600">
        <v>931510</v>
      </c>
      <c r="B2600">
        <v>84</v>
      </c>
      <c r="C2600">
        <v>0.28851061487099899</v>
      </c>
      <c r="D2600">
        <f t="shared" si="120"/>
        <v>1.9315824789270584E-4</v>
      </c>
      <c r="E2600">
        <f t="shared" si="121"/>
        <v>1.6225292822987292E-2</v>
      </c>
      <c r="F2600">
        <f t="shared" si="122"/>
        <v>5.5728204866929409E-5</v>
      </c>
    </row>
    <row r="2601" spans="1:6" x14ac:dyDescent="0.25">
      <c r="A2601">
        <v>881866</v>
      </c>
      <c r="B2601">
        <v>84</v>
      </c>
      <c r="C2601">
        <v>0.84182204474977862</v>
      </c>
      <c r="D2601">
        <f t="shared" si="120"/>
        <v>1.8286405023687231E-4</v>
      </c>
      <c r="E2601">
        <f t="shared" si="121"/>
        <v>1.5360580219897274E-2</v>
      </c>
      <c r="F2601">
        <f t="shared" si="122"/>
        <v>1.5393898868163008E-4</v>
      </c>
    </row>
    <row r="2602" spans="1:6" x14ac:dyDescent="0.25">
      <c r="A2602">
        <v>926534</v>
      </c>
      <c r="B2602">
        <v>84</v>
      </c>
      <c r="C2602">
        <v>0.84182204474977862</v>
      </c>
      <c r="D2602">
        <f t="shared" si="120"/>
        <v>1.9212642274695957E-4</v>
      </c>
      <c r="E2602">
        <f t="shared" si="121"/>
        <v>1.6138619510744603E-2</v>
      </c>
      <c r="F2602">
        <f t="shared" si="122"/>
        <v>1.6173625804730588E-4</v>
      </c>
    </row>
    <row r="2603" spans="1:6" x14ac:dyDescent="0.25">
      <c r="A2603">
        <v>683068</v>
      </c>
      <c r="B2603">
        <v>60</v>
      </c>
      <c r="C2603">
        <v>0.1275021661903683</v>
      </c>
      <c r="D2603">
        <f t="shared" si="120"/>
        <v>1.4164122561386867E-4</v>
      </c>
      <c r="E2603">
        <f t="shared" si="121"/>
        <v>8.4984735368321199E-3</v>
      </c>
      <c r="F2603">
        <f t="shared" si="122"/>
        <v>1.8059563087626935E-5</v>
      </c>
    </row>
    <row r="2604" spans="1:6" x14ac:dyDescent="0.25">
      <c r="A2604">
        <v>1027760</v>
      </c>
      <c r="B2604">
        <v>72</v>
      </c>
      <c r="C2604">
        <v>-0.93667897986058324</v>
      </c>
      <c r="D2604">
        <f t="shared" si="120"/>
        <v>2.1311668243412027E-4</v>
      </c>
      <c r="E2604">
        <f t="shared" si="121"/>
        <v>1.5344401135256659E-2</v>
      </c>
      <c r="F2604">
        <f t="shared" si="122"/>
        <v>-1.9962191669366364E-4</v>
      </c>
    </row>
    <row r="2605" spans="1:6" x14ac:dyDescent="0.25">
      <c r="A2605">
        <v>912762</v>
      </c>
      <c r="B2605">
        <v>84</v>
      </c>
      <c r="C2605">
        <v>-0.1067118350424142</v>
      </c>
      <c r="D2605">
        <f t="shared" si="120"/>
        <v>1.8927065588457664E-4</v>
      </c>
      <c r="E2605">
        <f t="shared" si="121"/>
        <v>1.5898735094304436E-2</v>
      </c>
      <c r="F2605">
        <f t="shared" si="122"/>
        <v>-2.0197419009124486E-5</v>
      </c>
    </row>
    <row r="2606" spans="1:6" x14ac:dyDescent="0.25">
      <c r="A2606">
        <v>1296421</v>
      </c>
      <c r="B2606">
        <v>72</v>
      </c>
      <c r="C2606">
        <v>0.60468857480173022</v>
      </c>
      <c r="D2606">
        <f t="shared" si="120"/>
        <v>2.6882632380898711E-4</v>
      </c>
      <c r="E2606">
        <f t="shared" si="121"/>
        <v>1.9355495314247073E-2</v>
      </c>
      <c r="F2606">
        <f t="shared" si="122"/>
        <v>1.6255620661324486E-4</v>
      </c>
    </row>
    <row r="2607" spans="1:6" x14ac:dyDescent="0.25">
      <c r="A2607">
        <v>843906</v>
      </c>
      <c r="B2607">
        <v>84</v>
      </c>
      <c r="C2607">
        <v>0.56516632981038883</v>
      </c>
      <c r="D2607">
        <f t="shared" si="120"/>
        <v>1.7499265101409735E-4</v>
      </c>
      <c r="E2607">
        <f t="shared" si="121"/>
        <v>1.4699382685184177E-2</v>
      </c>
      <c r="F2607">
        <f t="shared" si="122"/>
        <v>9.8899954317427616E-5</v>
      </c>
    </row>
    <row r="2608" spans="1:6" x14ac:dyDescent="0.25">
      <c r="A2608">
        <v>831329</v>
      </c>
      <c r="B2608">
        <v>84</v>
      </c>
      <c r="C2608">
        <v>0.6442108197930716</v>
      </c>
      <c r="D2608">
        <f t="shared" si="120"/>
        <v>1.7238467978056624E-4</v>
      </c>
      <c r="E2608">
        <f t="shared" si="121"/>
        <v>1.4480313101567563E-2</v>
      </c>
      <c r="F2608">
        <f t="shared" si="122"/>
        <v>1.1105207588120471E-4</v>
      </c>
    </row>
    <row r="2609" spans="1:6" x14ac:dyDescent="0.25">
      <c r="A2609">
        <v>2166765</v>
      </c>
      <c r="B2609">
        <v>60</v>
      </c>
      <c r="C2609">
        <v>0.48612183982770601</v>
      </c>
      <c r="D2609">
        <f t="shared" si="120"/>
        <v>4.4930116799093815E-4</v>
      </c>
      <c r="E2609">
        <f t="shared" si="121"/>
        <v>2.6958070079456289E-2</v>
      </c>
      <c r="F2609">
        <f t="shared" si="122"/>
        <v>2.1841511042049207E-4</v>
      </c>
    </row>
    <row r="2610" spans="1:6" x14ac:dyDescent="0.25">
      <c r="A2610">
        <v>1279995</v>
      </c>
      <c r="B2610">
        <v>84</v>
      </c>
      <c r="C2610">
        <v>0.60468857480173022</v>
      </c>
      <c r="D2610">
        <f t="shared" si="120"/>
        <v>2.6542022255415831E-4</v>
      </c>
      <c r="E2610">
        <f t="shared" si="121"/>
        <v>2.2295298694549298E-2</v>
      </c>
      <c r="F2610">
        <f t="shared" si="122"/>
        <v>1.6049657609983203E-4</v>
      </c>
    </row>
    <row r="2611" spans="1:6" x14ac:dyDescent="0.25">
      <c r="A2611">
        <v>687694</v>
      </c>
      <c r="B2611">
        <v>36</v>
      </c>
      <c r="C2611">
        <v>-0.97620122485192473</v>
      </c>
      <c r="D2611">
        <f t="shared" si="120"/>
        <v>1.426004746340098E-4</v>
      </c>
      <c r="E2611">
        <f t="shared" si="121"/>
        <v>5.1336170868243524E-3</v>
      </c>
      <c r="F2611">
        <f t="shared" si="122"/>
        <v>-1.392067580021862E-4</v>
      </c>
    </row>
    <row r="2612" spans="1:6" x14ac:dyDescent="0.25">
      <c r="A2612">
        <v>619189</v>
      </c>
      <c r="B2612">
        <v>60</v>
      </c>
      <c r="C2612">
        <v>0.48612183982770601</v>
      </c>
      <c r="D2612">
        <f t="shared" si="120"/>
        <v>1.2839525324949452E-4</v>
      </c>
      <c r="E2612">
        <f t="shared" si="121"/>
        <v>7.7037151949696705E-3</v>
      </c>
      <c r="F2612">
        <f t="shared" si="122"/>
        <v>6.2415736734788523E-5</v>
      </c>
    </row>
    <row r="2613" spans="1:6" x14ac:dyDescent="0.25">
      <c r="A2613">
        <v>1119850</v>
      </c>
      <c r="B2613">
        <v>72</v>
      </c>
      <c r="C2613">
        <v>-0.3972062640655224</v>
      </c>
      <c r="D2613">
        <f t="shared" si="120"/>
        <v>2.3221249788262782E-4</v>
      </c>
      <c r="E2613">
        <f t="shared" si="121"/>
        <v>1.6719299847549204E-2</v>
      </c>
      <c r="F2613">
        <f t="shared" si="122"/>
        <v>-9.2236258753281621E-5</v>
      </c>
    </row>
    <row r="2614" spans="1:6" x14ac:dyDescent="0.25">
      <c r="A2614">
        <v>834160</v>
      </c>
      <c r="B2614">
        <v>72</v>
      </c>
      <c r="C2614">
        <v>-0.18575632502509701</v>
      </c>
      <c r="D2614">
        <f t="shared" si="120"/>
        <v>1.7297171695653243E-4</v>
      </c>
      <c r="E2614">
        <f t="shared" si="121"/>
        <v>1.2453963620870334E-2</v>
      </c>
      <c r="F2614">
        <f t="shared" si="122"/>
        <v>-3.2130590475126719E-5</v>
      </c>
    </row>
    <row r="2615" spans="1:6" x14ac:dyDescent="0.25">
      <c r="A2615">
        <v>1017954</v>
      </c>
      <c r="B2615">
        <v>84</v>
      </c>
      <c r="C2615">
        <v>-0.1067118350424142</v>
      </c>
      <c r="D2615">
        <f t="shared" si="120"/>
        <v>2.1108330675502301E-4</v>
      </c>
      <c r="E2615">
        <f t="shared" si="121"/>
        <v>1.7730997767421933E-2</v>
      </c>
      <c r="F2615">
        <f t="shared" si="122"/>
        <v>-2.2525087010649332E-5</v>
      </c>
    </row>
    <row r="2616" spans="1:6" x14ac:dyDescent="0.25">
      <c r="A2616">
        <v>728606</v>
      </c>
      <c r="B2616">
        <v>72</v>
      </c>
      <c r="C2616">
        <v>0.48612183982770601</v>
      </c>
      <c r="D2616">
        <f t="shared" si="120"/>
        <v>1.5108400163617441E-4</v>
      </c>
      <c r="E2616">
        <f t="shared" si="121"/>
        <v>1.0878048117804557E-2</v>
      </c>
      <c r="F2616">
        <f t="shared" si="122"/>
        <v>7.3445232843909246E-5</v>
      </c>
    </row>
    <row r="2617" spans="1:6" x14ac:dyDescent="0.25">
      <c r="A2617">
        <v>482293</v>
      </c>
      <c r="B2617">
        <v>84</v>
      </c>
      <c r="C2617">
        <v>0.25429383604729511</v>
      </c>
      <c r="D2617">
        <f t="shared" si="120"/>
        <v>1.0000844956137539E-4</v>
      </c>
      <c r="E2617">
        <f t="shared" si="121"/>
        <v>8.4007097631555328E-3</v>
      </c>
      <c r="F2617">
        <f t="shared" si="122"/>
        <v>2.5431532276104575E-5</v>
      </c>
    </row>
    <row r="2618" spans="1:6" x14ac:dyDescent="0.25">
      <c r="A2618">
        <v>702151</v>
      </c>
      <c r="B2618">
        <v>72</v>
      </c>
      <c r="C2618">
        <v>-0.54145652994716964</v>
      </c>
      <c r="D2618">
        <f t="shared" si="120"/>
        <v>1.4559828334221995E-4</v>
      </c>
      <c r="E2618">
        <f t="shared" si="121"/>
        <v>1.0483076400639836E-2</v>
      </c>
      <c r="F2618">
        <f t="shared" si="122"/>
        <v>-7.8835141264743203E-5</v>
      </c>
    </row>
    <row r="2619" spans="1:6" x14ac:dyDescent="0.25">
      <c r="A2619">
        <v>951870</v>
      </c>
      <c r="B2619">
        <v>84</v>
      </c>
      <c r="C2619">
        <v>-0.1067118350424142</v>
      </c>
      <c r="D2619">
        <f t="shared" si="120"/>
        <v>1.9738010479933648E-4</v>
      </c>
      <c r="E2619">
        <f t="shared" si="121"/>
        <v>1.6579928803144264E-2</v>
      </c>
      <c r="F2619">
        <f t="shared" si="122"/>
        <v>-2.1062793184001223E-5</v>
      </c>
    </row>
    <row r="2620" spans="1:6" x14ac:dyDescent="0.25">
      <c r="A2620">
        <v>1233604</v>
      </c>
      <c r="B2620">
        <v>72</v>
      </c>
      <c r="C2620">
        <v>0.72325530977575447</v>
      </c>
      <c r="D2620">
        <f t="shared" si="120"/>
        <v>2.5580056814573487E-4</v>
      </c>
      <c r="E2620">
        <f t="shared" si="121"/>
        <v>1.8417640906492911E-2</v>
      </c>
      <c r="F2620">
        <f t="shared" si="122"/>
        <v>1.8500911915505746E-4</v>
      </c>
    </row>
    <row r="2621" spans="1:6" x14ac:dyDescent="0.25">
      <c r="A2621">
        <v>685019</v>
      </c>
      <c r="B2621">
        <v>84</v>
      </c>
      <c r="C2621">
        <v>0.76277755476709586</v>
      </c>
      <c r="D2621">
        <f t="shared" si="120"/>
        <v>1.4204578567402761E-4</v>
      </c>
      <c r="E2621">
        <f t="shared" si="121"/>
        <v>1.1931845996618319E-2</v>
      </c>
      <c r="F2621">
        <f t="shared" si="122"/>
        <v>1.0834933706140575E-4</v>
      </c>
    </row>
    <row r="2622" spans="1:6" x14ac:dyDescent="0.25">
      <c r="A2622">
        <v>1177199</v>
      </c>
      <c r="B2622">
        <v>84</v>
      </c>
      <c r="C2622">
        <v>-0.42288979497314538</v>
      </c>
      <c r="D2622">
        <f t="shared" si="120"/>
        <v>2.4410440710356885E-4</v>
      </c>
      <c r="E2622">
        <f t="shared" si="121"/>
        <v>2.0504770196699783E-2</v>
      </c>
      <c r="F2622">
        <f t="shared" si="122"/>
        <v>-1.0322926267206945E-4</v>
      </c>
    </row>
    <row r="2623" spans="1:6" x14ac:dyDescent="0.25">
      <c r="A2623">
        <v>373790</v>
      </c>
      <c r="B2623">
        <v>27</v>
      </c>
      <c r="C2623">
        <v>-4.4146365390986242</v>
      </c>
      <c r="D2623">
        <f t="shared" si="120"/>
        <v>7.7509228542704339E-5</v>
      </c>
      <c r="E2623">
        <f t="shared" si="121"/>
        <v>2.092749170653017E-3</v>
      </c>
      <c r="F2623">
        <f t="shared" si="122"/>
        <v>-3.4217507244196856E-4</v>
      </c>
    </row>
    <row r="2624" spans="1:6" x14ac:dyDescent="0.25">
      <c r="A2624">
        <v>1971101</v>
      </c>
      <c r="B2624">
        <v>84</v>
      </c>
      <c r="C2624">
        <v>0.2094661248883162</v>
      </c>
      <c r="D2624">
        <f t="shared" si="120"/>
        <v>4.0872821073263883E-4</v>
      </c>
      <c r="E2624">
        <f t="shared" si="121"/>
        <v>3.4333169701541662E-2</v>
      </c>
      <c r="F2624">
        <f t="shared" si="122"/>
        <v>8.5614714434700944E-5</v>
      </c>
    </row>
    <row r="2625" spans="1:6" x14ac:dyDescent="0.25">
      <c r="A2625">
        <v>1336568</v>
      </c>
      <c r="B2625">
        <v>84</v>
      </c>
      <c r="C2625">
        <v>0.59352425199208592</v>
      </c>
      <c r="D2625">
        <f t="shared" si="120"/>
        <v>2.7715122013661483E-4</v>
      </c>
      <c r="E2625">
        <f t="shared" si="121"/>
        <v>2.3280702491475645E-2</v>
      </c>
      <c r="F2625">
        <f t="shared" si="122"/>
        <v>1.6449597062027826E-4</v>
      </c>
    </row>
    <row r="2626" spans="1:6" x14ac:dyDescent="0.25">
      <c r="A2626">
        <v>945627</v>
      </c>
      <c r="B2626">
        <v>36</v>
      </c>
      <c r="C2626">
        <v>-0.6600232649211939</v>
      </c>
      <c r="D2626">
        <f t="shared" si="120"/>
        <v>1.9608555407889957E-4</v>
      </c>
      <c r="E2626">
        <f t="shared" si="121"/>
        <v>7.059079946840385E-3</v>
      </c>
      <c r="F2626">
        <f t="shared" si="122"/>
        <v>-1.2942102760703662E-4</v>
      </c>
    </row>
    <row r="2627" spans="1:6" x14ac:dyDescent="0.25">
      <c r="A2627">
        <v>998213</v>
      </c>
      <c r="B2627">
        <v>84</v>
      </c>
      <c r="C2627">
        <v>0.80229979975843724</v>
      </c>
      <c r="D2627">
        <f t="shared" ref="D2627:D2690" si="123">A2627/SUM($A$2:$A$5739)</f>
        <v>2.0698980591053406E-4</v>
      </c>
      <c r="E2627">
        <f t="shared" ref="E2627:E2690" si="124">B2627*D2627</f>
        <v>1.738714369648486E-2</v>
      </c>
      <c r="F2627">
        <f t="shared" ref="F2627:F2690" si="125">C2627*D2627</f>
        <v>1.6606787983405925E-4</v>
      </c>
    </row>
    <row r="2628" spans="1:6" x14ac:dyDescent="0.25">
      <c r="A2628">
        <v>618274</v>
      </c>
      <c r="B2628">
        <v>72</v>
      </c>
      <c r="C2628">
        <v>1.185489993161002E-2</v>
      </c>
      <c r="D2628">
        <f t="shared" si="123"/>
        <v>1.282055185211268E-4</v>
      </c>
      <c r="E2628">
        <f t="shared" si="124"/>
        <v>9.2307973335211298E-3</v>
      </c>
      <c r="F2628">
        <f t="shared" si="125"/>
        <v>1.5198635927481333E-6</v>
      </c>
    </row>
    <row r="2629" spans="1:6" x14ac:dyDescent="0.25">
      <c r="A2629">
        <v>754772</v>
      </c>
      <c r="B2629">
        <v>60</v>
      </c>
      <c r="C2629">
        <v>0.84182204474977862</v>
      </c>
      <c r="D2629">
        <f t="shared" si="123"/>
        <v>1.5650979278641493E-4</v>
      </c>
      <c r="E2629">
        <f t="shared" si="124"/>
        <v>9.3905875671848951E-3</v>
      </c>
      <c r="F2629">
        <f t="shared" si="125"/>
        <v>1.3175339378682397E-4</v>
      </c>
    </row>
    <row r="2630" spans="1:6" x14ac:dyDescent="0.25">
      <c r="A2630">
        <v>1175513</v>
      </c>
      <c r="B2630">
        <v>72</v>
      </c>
      <c r="C2630">
        <v>0.56516632981038883</v>
      </c>
      <c r="D2630">
        <f t="shared" si="123"/>
        <v>2.4375479753851095E-4</v>
      </c>
      <c r="E2630">
        <f t="shared" si="124"/>
        <v>1.7550345422772787E-2</v>
      </c>
      <c r="F2630">
        <f t="shared" si="125"/>
        <v>1.3776200429851463E-4</v>
      </c>
    </row>
    <row r="2631" spans="1:6" x14ac:dyDescent="0.25">
      <c r="A2631">
        <v>641931</v>
      </c>
      <c r="B2631">
        <v>84</v>
      </c>
      <c r="C2631">
        <v>0.40062731946243602</v>
      </c>
      <c r="D2631">
        <f t="shared" si="123"/>
        <v>1.3311104253095786E-4</v>
      </c>
      <c r="E2631">
        <f t="shared" si="124"/>
        <v>1.118132757260046E-2</v>
      </c>
      <c r="F2631">
        <f t="shared" si="125"/>
        <v>5.3327920160027966E-5</v>
      </c>
    </row>
    <row r="2632" spans="1:6" x14ac:dyDescent="0.25">
      <c r="A2632">
        <v>899875</v>
      </c>
      <c r="B2632">
        <v>84</v>
      </c>
      <c r="C2632">
        <v>-0.1067118350424142</v>
      </c>
      <c r="D2632">
        <f t="shared" si="123"/>
        <v>1.8659840293979525E-4</v>
      </c>
      <c r="E2632">
        <f t="shared" si="124"/>
        <v>1.56742658469428E-2</v>
      </c>
      <c r="F2632">
        <f t="shared" si="125"/>
        <v>-1.9912257993689368E-5</v>
      </c>
    </row>
    <row r="2633" spans="1:6" x14ac:dyDescent="0.25">
      <c r="A2633">
        <v>1200796</v>
      </c>
      <c r="B2633">
        <v>84</v>
      </c>
      <c r="C2633">
        <v>0.16994387989697479</v>
      </c>
      <c r="D2633">
        <f t="shared" si="123"/>
        <v>2.489974894918676E-4</v>
      </c>
      <c r="E2633">
        <f t="shared" si="124"/>
        <v>2.0915789117316879E-2</v>
      </c>
      <c r="F2633">
        <f t="shared" si="125"/>
        <v>4.2315599448854193E-5</v>
      </c>
    </row>
    <row r="2634" spans="1:6" x14ac:dyDescent="0.25">
      <c r="A2634">
        <v>1077073</v>
      </c>
      <c r="B2634">
        <v>84</v>
      </c>
      <c r="C2634">
        <v>-0.60932610515855079</v>
      </c>
      <c r="D2634">
        <f t="shared" si="123"/>
        <v>2.2334224381116721E-4</v>
      </c>
      <c r="E2634">
        <f t="shared" si="124"/>
        <v>1.8760748480138045E-2</v>
      </c>
      <c r="F2634">
        <f t="shared" si="125"/>
        <v>-1.3608825953882996E-4</v>
      </c>
    </row>
    <row r="2635" spans="1:6" x14ac:dyDescent="0.25">
      <c r="A2635">
        <v>618418</v>
      </c>
      <c r="B2635">
        <v>84</v>
      </c>
      <c r="C2635">
        <v>9.0899389914291959E-2</v>
      </c>
      <c r="D2635">
        <f t="shared" si="123"/>
        <v>1.2823537841280433E-4</v>
      </c>
      <c r="E2635">
        <f t="shared" si="124"/>
        <v>1.0771771786675564E-2</v>
      </c>
      <c r="F2635">
        <f t="shared" si="125"/>
        <v>1.1656517663152278E-5</v>
      </c>
    </row>
    <row r="2636" spans="1:6" x14ac:dyDescent="0.25">
      <c r="A2636">
        <v>761799</v>
      </c>
      <c r="B2636">
        <v>60</v>
      </c>
      <c r="C2636">
        <v>-4.5703321561530667E-2</v>
      </c>
      <c r="D2636">
        <f t="shared" si="123"/>
        <v>1.5796691402820734E-4</v>
      </c>
      <c r="E2636">
        <f t="shared" si="124"/>
        <v>9.4780148416924413E-3</v>
      </c>
      <c r="F2636">
        <f t="shared" si="125"/>
        <v>-7.2196126679138297E-6</v>
      </c>
    </row>
    <row r="2637" spans="1:6" x14ac:dyDescent="0.25">
      <c r="A2637">
        <v>693305</v>
      </c>
      <c r="B2637">
        <v>72</v>
      </c>
      <c r="C2637">
        <v>-0.64795858584840205</v>
      </c>
      <c r="D2637">
        <f t="shared" si="123"/>
        <v>1.4376397360763967E-4</v>
      </c>
      <c r="E2637">
        <f t="shared" si="124"/>
        <v>1.0351006099750057E-2</v>
      </c>
      <c r="F2637">
        <f t="shared" si="125"/>
        <v>-9.315310103475319E-5</v>
      </c>
    </row>
    <row r="2638" spans="1:6" x14ac:dyDescent="0.25">
      <c r="A2638">
        <v>612361</v>
      </c>
      <c r="B2638">
        <v>84</v>
      </c>
      <c r="C2638">
        <v>1.434655719619899</v>
      </c>
      <c r="D2638">
        <f t="shared" si="123"/>
        <v>1.2697939671911762E-4</v>
      </c>
      <c r="E2638">
        <f t="shared" si="124"/>
        <v>1.066626932440588E-2</v>
      </c>
      <c r="F2638">
        <f t="shared" si="125"/>
        <v>1.8217171777696632E-4</v>
      </c>
    </row>
    <row r="2639" spans="1:6" x14ac:dyDescent="0.25">
      <c r="A2639">
        <v>313120</v>
      </c>
      <c r="B2639">
        <v>84</v>
      </c>
      <c r="C2639">
        <v>-0.69954550991253528</v>
      </c>
      <c r="D2639">
        <f t="shared" si="123"/>
        <v>6.4928675569949929E-5</v>
      </c>
      <c r="E2639">
        <f t="shared" si="124"/>
        <v>5.4540087478757941E-3</v>
      </c>
      <c r="F2639">
        <f t="shared" si="125"/>
        <v>-4.5420563459526198E-5</v>
      </c>
    </row>
    <row r="2640" spans="1:6" x14ac:dyDescent="0.25">
      <c r="A2640">
        <v>915161</v>
      </c>
      <c r="B2640">
        <v>84</v>
      </c>
      <c r="C2640">
        <v>-0.1067118350424142</v>
      </c>
      <c r="D2640">
        <f t="shared" si="123"/>
        <v>1.8976811338551017E-4</v>
      </c>
      <c r="E2640">
        <f t="shared" si="124"/>
        <v>1.5940521524382856E-2</v>
      </c>
      <c r="F2640">
        <f t="shared" si="125"/>
        <v>-2.0250503611904716E-5</v>
      </c>
    </row>
    <row r="2641" spans="1:6" x14ac:dyDescent="0.25">
      <c r="A2641">
        <v>497784</v>
      </c>
      <c r="B2641">
        <v>36</v>
      </c>
      <c r="C2641">
        <v>-1.7783012347266991</v>
      </c>
      <c r="D2641">
        <f t="shared" si="123"/>
        <v>1.0322066888065902E-4</v>
      </c>
      <c r="E2641">
        <f t="shared" si="124"/>
        <v>3.7159440797037246E-3</v>
      </c>
      <c r="F2641">
        <f t="shared" si="125"/>
        <v>-1.8355744291979171E-4</v>
      </c>
    </row>
    <row r="2642" spans="1:6" x14ac:dyDescent="0.25">
      <c r="A2642">
        <v>919773</v>
      </c>
      <c r="B2642">
        <v>72</v>
      </c>
      <c r="C2642">
        <v>0.44659959483636458</v>
      </c>
      <c r="D2642">
        <f t="shared" si="123"/>
        <v>1.9072445936062709E-4</v>
      </c>
      <c r="E2642">
        <f t="shared" si="124"/>
        <v>1.373216107396515E-2</v>
      </c>
      <c r="F2642">
        <f t="shared" si="125"/>
        <v>8.5177466275840734E-5</v>
      </c>
    </row>
    <row r="2643" spans="1:6" x14ac:dyDescent="0.25">
      <c r="A2643">
        <v>891732</v>
      </c>
      <c r="B2643">
        <v>84</v>
      </c>
      <c r="C2643">
        <v>-0.30432305999912118</v>
      </c>
      <c r="D2643">
        <f t="shared" si="123"/>
        <v>1.8490986753750188E-4</v>
      </c>
      <c r="E2643">
        <f t="shared" si="124"/>
        <v>1.5532428873150157E-2</v>
      </c>
      <c r="F2643">
        <f t="shared" si="125"/>
        <v>-5.6272336713044734E-5</v>
      </c>
    </row>
    <row r="2644" spans="1:6" x14ac:dyDescent="0.25">
      <c r="A2644">
        <v>527974</v>
      </c>
      <c r="B2644">
        <v>84</v>
      </c>
      <c r="C2644">
        <v>0.18066626496312641</v>
      </c>
      <c r="D2644">
        <f t="shared" si="123"/>
        <v>1.0948087811499981E-4</v>
      </c>
      <c r="E2644">
        <f t="shared" si="124"/>
        <v>9.196393761659984E-3</v>
      </c>
      <c r="F2644">
        <f t="shared" si="125"/>
        <v>1.9779501333920302E-5</v>
      </c>
    </row>
    <row r="2645" spans="1:6" x14ac:dyDescent="0.25">
      <c r="A2645">
        <v>774541</v>
      </c>
      <c r="B2645">
        <v>72</v>
      </c>
      <c r="C2645">
        <v>0.24898836987965761</v>
      </c>
      <c r="D2645">
        <f t="shared" si="123"/>
        <v>1.6060909972095231E-4</v>
      </c>
      <c r="E2645">
        <f t="shared" si="124"/>
        <v>1.1563855179908567E-2</v>
      </c>
      <c r="F2645">
        <f t="shared" si="125"/>
        <v>3.998979792735929E-5</v>
      </c>
    </row>
    <row r="2646" spans="1:6" x14ac:dyDescent="0.25">
      <c r="A2646">
        <v>590062</v>
      </c>
      <c r="B2646">
        <v>84</v>
      </c>
      <c r="C2646">
        <v>0.48612183982770601</v>
      </c>
      <c r="D2646">
        <f t="shared" si="123"/>
        <v>1.2235546807663449E-4</v>
      </c>
      <c r="E2646">
        <f t="shared" si="124"/>
        <v>1.0277859318437298E-2</v>
      </c>
      <c r="F2646">
        <f t="shared" si="125"/>
        <v>5.9479665254393705E-5</v>
      </c>
    </row>
    <row r="2647" spans="1:6" x14ac:dyDescent="0.25">
      <c r="A2647">
        <v>517458</v>
      </c>
      <c r="B2647">
        <v>36</v>
      </c>
      <c r="C2647">
        <v>-0.8236599824159937</v>
      </c>
      <c r="D2647">
        <f t="shared" si="123"/>
        <v>1.0730027658110357E-4</v>
      </c>
      <c r="E2647">
        <f t="shared" si="124"/>
        <v>3.8628099569197284E-3</v>
      </c>
      <c r="F2647">
        <f t="shared" si="125"/>
        <v>-8.8378943922023023E-5</v>
      </c>
    </row>
    <row r="2648" spans="1:6" x14ac:dyDescent="0.25">
      <c r="A2648">
        <v>1011284</v>
      </c>
      <c r="B2648">
        <v>29</v>
      </c>
      <c r="C2648">
        <v>-4.4146365390986242</v>
      </c>
      <c r="D2648">
        <f t="shared" si="123"/>
        <v>2.0970021316134787E-4</v>
      </c>
      <c r="E2648">
        <f t="shared" si="124"/>
        <v>6.0813061816790883E-3</v>
      </c>
      <c r="F2648">
        <f t="shared" si="125"/>
        <v>-9.2575022327885648E-4</v>
      </c>
    </row>
    <row r="2649" spans="1:6" x14ac:dyDescent="0.25">
      <c r="A2649">
        <v>909942</v>
      </c>
      <c r="B2649">
        <v>72</v>
      </c>
      <c r="C2649">
        <v>0.6442108197930716</v>
      </c>
      <c r="D2649">
        <f t="shared" si="123"/>
        <v>1.8868589967255804E-4</v>
      </c>
      <c r="E2649">
        <f t="shared" si="124"/>
        <v>1.3585384776424179E-2</v>
      </c>
      <c r="F2649">
        <f t="shared" si="125"/>
        <v>1.2155349811145187E-4</v>
      </c>
    </row>
    <row r="2650" spans="1:6" x14ac:dyDescent="0.25">
      <c r="A2650">
        <v>908869</v>
      </c>
      <c r="B2650">
        <v>60</v>
      </c>
      <c r="C2650">
        <v>-0.97620122485192473</v>
      </c>
      <c r="D2650">
        <f t="shared" si="123"/>
        <v>1.8846340200748857E-4</v>
      </c>
      <c r="E2650">
        <f t="shared" si="124"/>
        <v>1.1307804120449313E-2</v>
      </c>
      <c r="F2650">
        <f t="shared" si="125"/>
        <v>-1.8397820387947104E-4</v>
      </c>
    </row>
    <row r="2651" spans="1:6" x14ac:dyDescent="0.25">
      <c r="A2651">
        <v>1006625</v>
      </c>
      <c r="B2651">
        <v>84</v>
      </c>
      <c r="C2651">
        <v>0.84182204474977862</v>
      </c>
      <c r="D2651">
        <f t="shared" si="123"/>
        <v>2.0873412124936395E-4</v>
      </c>
      <c r="E2651">
        <f t="shared" si="124"/>
        <v>1.7533666184946572E-2</v>
      </c>
      <c r="F2651">
        <f t="shared" si="125"/>
        <v>1.7571698475918779E-4</v>
      </c>
    </row>
    <row r="2652" spans="1:6" x14ac:dyDescent="0.25">
      <c r="A2652">
        <v>1697947</v>
      </c>
      <c r="B2652">
        <v>84</v>
      </c>
      <c r="C2652">
        <v>0.6442108197930716</v>
      </c>
      <c r="D2652">
        <f t="shared" si="123"/>
        <v>3.5208689926536079E-4</v>
      </c>
      <c r="E2652">
        <f t="shared" si="124"/>
        <v>2.9575299538290307E-2</v>
      </c>
      <c r="F2652">
        <f t="shared" si="125"/>
        <v>2.268181900141387E-4</v>
      </c>
    </row>
    <row r="2653" spans="1:6" x14ac:dyDescent="0.25">
      <c r="A2653">
        <v>556660</v>
      </c>
      <c r="B2653">
        <v>72</v>
      </c>
      <c r="C2653">
        <v>-0.17026277502134651</v>
      </c>
      <c r="D2653">
        <f t="shared" si="123"/>
        <v>1.1542921736959736E-4</v>
      </c>
      <c r="E2653">
        <f t="shared" si="124"/>
        <v>8.3109036506110092E-3</v>
      </c>
      <c r="F2653">
        <f t="shared" si="125"/>
        <v>-1.9653298867889858E-5</v>
      </c>
    </row>
    <row r="2654" spans="1:6" x14ac:dyDescent="0.25">
      <c r="A2654">
        <v>1779063</v>
      </c>
      <c r="B2654">
        <v>84</v>
      </c>
      <c r="C2654">
        <v>0.16994387989697479</v>
      </c>
      <c r="D2654">
        <f t="shared" si="123"/>
        <v>3.6890714213560881E-4</v>
      </c>
      <c r="E2654">
        <f t="shared" si="124"/>
        <v>3.0988199939391139E-2</v>
      </c>
      <c r="F2654">
        <f t="shared" si="125"/>
        <v>6.2693511056230108E-5</v>
      </c>
    </row>
    <row r="2655" spans="1:6" x14ac:dyDescent="0.25">
      <c r="A2655">
        <v>725718</v>
      </c>
      <c r="B2655">
        <v>72</v>
      </c>
      <c r="C2655">
        <v>0.13042163490563341</v>
      </c>
      <c r="D2655">
        <f t="shared" si="123"/>
        <v>1.5048514491975256E-4</v>
      </c>
      <c r="E2655">
        <f t="shared" si="124"/>
        <v>1.0834930434222184E-2</v>
      </c>
      <c r="F2655">
        <f t="shared" si="125"/>
        <v>1.9626518629445303E-5</v>
      </c>
    </row>
    <row r="2656" spans="1:6" x14ac:dyDescent="0.25">
      <c r="A2656">
        <v>1613215</v>
      </c>
      <c r="B2656">
        <v>84</v>
      </c>
      <c r="C2656">
        <v>-0.30432305999912118</v>
      </c>
      <c r="D2656">
        <f t="shared" si="123"/>
        <v>3.3451684133743221E-4</v>
      </c>
      <c r="E2656">
        <f t="shared" si="124"/>
        <v>2.8099414672344305E-2</v>
      </c>
      <c r="F2656">
        <f t="shared" si="125"/>
        <v>-1.0180118877704788E-4</v>
      </c>
    </row>
    <row r="2657" spans="1:6" x14ac:dyDescent="0.25">
      <c r="A2657">
        <v>819165</v>
      </c>
      <c r="B2657">
        <v>72</v>
      </c>
      <c r="C2657">
        <v>0.6442108197930716</v>
      </c>
      <c r="D2657">
        <f t="shared" si="123"/>
        <v>1.698623483752492E-4</v>
      </c>
      <c r="E2657">
        <f t="shared" si="124"/>
        <v>1.2230089083017943E-2</v>
      </c>
      <c r="F2657">
        <f t="shared" si="125"/>
        <v>1.0942716269879561E-4</v>
      </c>
    </row>
    <row r="2658" spans="1:6" x14ac:dyDescent="0.25">
      <c r="A2658">
        <v>1605789</v>
      </c>
      <c r="B2658">
        <v>72</v>
      </c>
      <c r="C2658">
        <v>0.24898836987965761</v>
      </c>
      <c r="D2658">
        <f t="shared" si="123"/>
        <v>3.3297698331244993E-4</v>
      </c>
      <c r="E2658">
        <f t="shared" si="124"/>
        <v>2.3974342798496397E-2</v>
      </c>
      <c r="F2658">
        <f t="shared" si="125"/>
        <v>8.2907396282412861E-5</v>
      </c>
    </row>
    <row r="2659" spans="1:6" x14ac:dyDescent="0.25">
      <c r="A2659">
        <v>780369</v>
      </c>
      <c r="B2659">
        <v>60</v>
      </c>
      <c r="C2659">
        <v>0.88134428974112011</v>
      </c>
      <c r="D2659">
        <f t="shared" si="123"/>
        <v>1.6181759589245737E-4</v>
      </c>
      <c r="E2659">
        <f t="shared" si="124"/>
        <v>9.7090557535474426E-3</v>
      </c>
      <c r="F2659">
        <f t="shared" si="125"/>
        <v>1.4261701411945343E-4</v>
      </c>
    </row>
    <row r="2660" spans="1:6" x14ac:dyDescent="0.25">
      <c r="A2660">
        <v>689055</v>
      </c>
      <c r="B2660">
        <v>72</v>
      </c>
      <c r="C2660">
        <v>-0.1391137128538705</v>
      </c>
      <c r="D2660">
        <f t="shared" si="123"/>
        <v>1.4288269208243435E-4</v>
      </c>
      <c r="E2660">
        <f t="shared" si="124"/>
        <v>1.0287553829935273E-2</v>
      </c>
      <c r="F2660">
        <f t="shared" si="125"/>
        <v>-1.9876941798143769E-5</v>
      </c>
    </row>
    <row r="2661" spans="1:6" x14ac:dyDescent="0.25">
      <c r="A2661">
        <v>684783</v>
      </c>
      <c r="B2661">
        <v>84</v>
      </c>
      <c r="C2661">
        <v>0.48612183982770601</v>
      </c>
      <c r="D2661">
        <f t="shared" si="123"/>
        <v>1.4199684862933385E-4</v>
      </c>
      <c r="E2661">
        <f t="shared" si="124"/>
        <v>1.1927735284864044E-2</v>
      </c>
      <c r="F2661">
        <f t="shared" si="125"/>
        <v>6.9027769305428051E-5</v>
      </c>
    </row>
    <row r="2662" spans="1:6" x14ac:dyDescent="0.25">
      <c r="A2662">
        <v>756896</v>
      </c>
      <c r="B2662">
        <v>72</v>
      </c>
      <c r="C2662">
        <v>-0.1715479198617299</v>
      </c>
      <c r="D2662">
        <f t="shared" si="123"/>
        <v>1.5695022618865872E-4</v>
      </c>
      <c r="E2662">
        <f t="shared" si="124"/>
        <v>1.1300416285583429E-2</v>
      </c>
      <c r="F2662">
        <f t="shared" si="125"/>
        <v>-2.692448482449241E-5</v>
      </c>
    </row>
    <row r="2663" spans="1:6" x14ac:dyDescent="0.25">
      <c r="A2663">
        <v>733537</v>
      </c>
      <c r="B2663">
        <v>84</v>
      </c>
      <c r="C2663">
        <v>0.32252946629178603</v>
      </c>
      <c r="D2663">
        <f t="shared" si="123"/>
        <v>1.5210649556577147E-4</v>
      </c>
      <c r="E2663">
        <f t="shared" si="124"/>
        <v>1.2776945627524803E-2</v>
      </c>
      <c r="F2663">
        <f t="shared" si="125"/>
        <v>4.9058826834342188E-5</v>
      </c>
    </row>
    <row r="2664" spans="1:6" x14ac:dyDescent="0.25">
      <c r="A2664">
        <v>564765</v>
      </c>
      <c r="B2664">
        <v>84</v>
      </c>
      <c r="C2664">
        <v>-0.62050101992985252</v>
      </c>
      <c r="D2664">
        <f t="shared" si="123"/>
        <v>1.1710987307825361E-4</v>
      </c>
      <c r="E2664">
        <f t="shared" si="124"/>
        <v>9.8372293385733025E-3</v>
      </c>
      <c r="F2664">
        <f t="shared" si="125"/>
        <v>-7.2666795688911947E-5</v>
      </c>
    </row>
    <row r="2665" spans="1:6" x14ac:dyDescent="0.25">
      <c r="A2665">
        <v>458667</v>
      </c>
      <c r="B2665">
        <v>72</v>
      </c>
      <c r="C2665">
        <v>-0.46870161003240901</v>
      </c>
      <c r="D2665">
        <f t="shared" si="123"/>
        <v>9.5109353722669333E-5</v>
      </c>
      <c r="E2665">
        <f t="shared" si="124"/>
        <v>6.847873468032192E-3</v>
      </c>
      <c r="F2665">
        <f t="shared" si="125"/>
        <v>-4.4577907218957012E-5</v>
      </c>
    </row>
    <row r="2666" spans="1:6" x14ac:dyDescent="0.25">
      <c r="A2666">
        <v>1078535</v>
      </c>
      <c r="B2666">
        <v>72</v>
      </c>
      <c r="C2666">
        <v>0.44659959483636458</v>
      </c>
      <c r="D2666">
        <f t="shared" si="123"/>
        <v>2.2364540465583783E-4</v>
      </c>
      <c r="E2666">
        <f t="shared" si="124"/>
        <v>1.6102469135220322E-2</v>
      </c>
      <c r="F2666">
        <f t="shared" si="125"/>
        <v>9.987994710631198E-5</v>
      </c>
    </row>
    <row r="2667" spans="1:6" x14ac:dyDescent="0.25">
      <c r="A2667">
        <v>1000475</v>
      </c>
      <c r="B2667">
        <v>72</v>
      </c>
      <c r="C2667">
        <v>0.76277755476709586</v>
      </c>
      <c r="D2667">
        <f t="shared" si="123"/>
        <v>2.0745885504230217E-4</v>
      </c>
      <c r="E2667">
        <f t="shared" si="124"/>
        <v>1.4937037563045756E-2</v>
      </c>
      <c r="F2667">
        <f t="shared" si="125"/>
        <v>1.5824495816394864E-4</v>
      </c>
    </row>
    <row r="2668" spans="1:6" x14ac:dyDescent="0.25">
      <c r="A2668">
        <v>1165718</v>
      </c>
      <c r="B2668">
        <v>84</v>
      </c>
      <c r="C2668">
        <v>0.13042163490563341</v>
      </c>
      <c r="D2668">
        <f t="shared" si="123"/>
        <v>2.4172370282336128E-4</v>
      </c>
      <c r="E2668">
        <f t="shared" si="124"/>
        <v>2.0304791037162349E-2</v>
      </c>
      <c r="F2668">
        <f t="shared" si="125"/>
        <v>3.1526000517666255E-5</v>
      </c>
    </row>
    <row r="2669" spans="1:6" x14ac:dyDescent="0.25">
      <c r="A2669">
        <v>807379</v>
      </c>
      <c r="B2669">
        <v>24</v>
      </c>
      <c r="C2669">
        <v>-4.4146365390986242</v>
      </c>
      <c r="D2669">
        <f t="shared" si="123"/>
        <v>1.6741839918558573E-4</v>
      </c>
      <c r="E2669">
        <f t="shared" si="124"/>
        <v>4.0180415804540572E-3</v>
      </c>
      <c r="F2669">
        <f t="shared" si="125"/>
        <v>-7.390913823620861E-4</v>
      </c>
    </row>
    <row r="2670" spans="1:6" x14ac:dyDescent="0.25">
      <c r="A2670">
        <v>877254</v>
      </c>
      <c r="B2670">
        <v>84</v>
      </c>
      <c r="C2670">
        <v>0.48612183982770601</v>
      </c>
      <c r="D2670">
        <f t="shared" si="123"/>
        <v>1.8190770426175539E-4</v>
      </c>
      <c r="E2670">
        <f t="shared" si="124"/>
        <v>1.5280247157987453E-2</v>
      </c>
      <c r="F2670">
        <f t="shared" si="125"/>
        <v>8.8429307874558763E-5</v>
      </c>
    </row>
    <row r="2671" spans="1:6" x14ac:dyDescent="0.25">
      <c r="A2671">
        <v>532458</v>
      </c>
      <c r="B2671">
        <v>36</v>
      </c>
      <c r="C2671">
        <v>-0.62050101992985252</v>
      </c>
      <c r="D2671">
        <f t="shared" si="123"/>
        <v>1.1041068196418114E-4</v>
      </c>
      <c r="E2671">
        <f t="shared" si="124"/>
        <v>3.9747845507105209E-3</v>
      </c>
      <c r="F2671">
        <f t="shared" si="125"/>
        <v>-6.8509940769924965E-5</v>
      </c>
    </row>
    <row r="2672" spans="1:6" x14ac:dyDescent="0.25">
      <c r="A2672">
        <v>609401</v>
      </c>
      <c r="B2672">
        <v>72</v>
      </c>
      <c r="C2672">
        <v>1.118477759689168</v>
      </c>
      <c r="D2672">
        <f t="shared" si="123"/>
        <v>1.2636561005685697E-4</v>
      </c>
      <c r="E2672">
        <f t="shared" si="124"/>
        <v>9.0983239240937028E-3</v>
      </c>
      <c r="F2672">
        <f t="shared" si="125"/>
        <v>1.4133712443814838E-4</v>
      </c>
    </row>
    <row r="2673" spans="1:6" x14ac:dyDescent="0.25">
      <c r="A2673">
        <v>1118569</v>
      </c>
      <c r="B2673">
        <v>84</v>
      </c>
      <c r="C2673">
        <v>-0.1462340800337556</v>
      </c>
      <c r="D2673">
        <f t="shared" si="123"/>
        <v>2.31946869262913E-4</v>
      </c>
      <c r="E2673">
        <f t="shared" si="124"/>
        <v>1.9483537018084692E-2</v>
      </c>
      <c r="F2673">
        <f t="shared" si="125"/>
        <v>-3.3918537043371866E-5</v>
      </c>
    </row>
    <row r="2674" spans="1:6" x14ac:dyDescent="0.25">
      <c r="A2674">
        <v>1224789</v>
      </c>
      <c r="B2674">
        <v>84</v>
      </c>
      <c r="C2674">
        <v>-0.18575632502509701</v>
      </c>
      <c r="D2674">
        <f t="shared" si="123"/>
        <v>2.5397268658227962E-4</v>
      </c>
      <c r="E2674">
        <f t="shared" si="124"/>
        <v>2.1333705672911488E-2</v>
      </c>
      <c r="F2674">
        <f t="shared" si="125"/>
        <v>-4.7177032916275024E-5</v>
      </c>
    </row>
    <row r="2675" spans="1:6" x14ac:dyDescent="0.25">
      <c r="A2675">
        <v>1014947</v>
      </c>
      <c r="B2675">
        <v>48</v>
      </c>
      <c r="C2675">
        <v>-0.1463281429768355</v>
      </c>
      <c r="D2675">
        <f t="shared" si="123"/>
        <v>2.1045977415589539E-4</v>
      </c>
      <c r="E2675">
        <f t="shared" si="124"/>
        <v>1.0102069159482979E-2</v>
      </c>
      <c r="F2675">
        <f t="shared" si="125"/>
        <v>-3.079618792355637E-5</v>
      </c>
    </row>
    <row r="2676" spans="1:6" x14ac:dyDescent="0.25">
      <c r="A2676">
        <v>1367711</v>
      </c>
      <c r="B2676">
        <v>60</v>
      </c>
      <c r="C2676">
        <v>0.28851061487099899</v>
      </c>
      <c r="D2676">
        <f t="shared" si="123"/>
        <v>2.8360904379296046E-4</v>
      </c>
      <c r="E2676">
        <f t="shared" si="124"/>
        <v>1.7016542627577628E-2</v>
      </c>
      <c r="F2676">
        <f t="shared" si="125"/>
        <v>8.1824219607683107E-5</v>
      </c>
    </row>
    <row r="2677" spans="1:6" x14ac:dyDescent="0.25">
      <c r="A2677">
        <v>863888</v>
      </c>
      <c r="B2677">
        <v>60</v>
      </c>
      <c r="C2677">
        <v>-1.1906109848197519</v>
      </c>
      <c r="D2677">
        <f t="shared" si="123"/>
        <v>1.7913612570507443E-4</v>
      </c>
      <c r="E2677">
        <f t="shared" si="124"/>
        <v>1.0748167542304466E-2</v>
      </c>
      <c r="F2677">
        <f t="shared" si="125"/>
        <v>-2.1328143904251353E-4</v>
      </c>
    </row>
    <row r="2678" spans="1:6" x14ac:dyDescent="0.25">
      <c r="A2678">
        <v>1343558</v>
      </c>
      <c r="B2678">
        <v>84</v>
      </c>
      <c r="C2678">
        <v>0.2094661248883162</v>
      </c>
      <c r="D2678">
        <f t="shared" si="123"/>
        <v>2.7860066904512897E-4</v>
      </c>
      <c r="E2678">
        <f t="shared" si="124"/>
        <v>2.3402456199790835E-2</v>
      </c>
      <c r="F2678">
        <f t="shared" si="125"/>
        <v>5.8357402536175437E-5</v>
      </c>
    </row>
    <row r="2679" spans="1:6" x14ac:dyDescent="0.25">
      <c r="A2679">
        <v>980072</v>
      </c>
      <c r="B2679">
        <v>72</v>
      </c>
      <c r="C2679">
        <v>1.908922659515996</v>
      </c>
      <c r="D2679">
        <f t="shared" si="123"/>
        <v>2.0322808164024005E-4</v>
      </c>
      <c r="E2679">
        <f t="shared" si="124"/>
        <v>1.4632421878097284E-2</v>
      </c>
      <c r="F2679">
        <f t="shared" si="125"/>
        <v>3.8794669009302099E-4</v>
      </c>
    </row>
    <row r="2680" spans="1:6" x14ac:dyDescent="0.25">
      <c r="A2680">
        <v>1460620</v>
      </c>
      <c r="B2680">
        <v>60</v>
      </c>
      <c r="C2680">
        <v>-2.8992130711841511E-2</v>
      </c>
      <c r="D2680">
        <f t="shared" si="123"/>
        <v>3.0287468737538406E-4</v>
      </c>
      <c r="E2680">
        <f t="shared" si="124"/>
        <v>1.8172481242523044E-2</v>
      </c>
      <c r="F2680">
        <f t="shared" si="125"/>
        <v>-8.7809825256952678E-6</v>
      </c>
    </row>
    <row r="2681" spans="1:6" x14ac:dyDescent="0.25">
      <c r="A2681">
        <v>892259</v>
      </c>
      <c r="B2681">
        <v>84</v>
      </c>
      <c r="C2681">
        <v>-0.34384530499046262</v>
      </c>
      <c r="D2681">
        <f t="shared" si="123"/>
        <v>1.8501914644662734E-4</v>
      </c>
      <c r="E2681">
        <f t="shared" si="124"/>
        <v>1.5541608301516697E-2</v>
      </c>
      <c r="F2681">
        <f t="shared" si="125"/>
        <v>-6.3617964839015646E-5</v>
      </c>
    </row>
    <row r="2682" spans="1:6" x14ac:dyDescent="0.25">
      <c r="A2682">
        <v>849138</v>
      </c>
      <c r="B2682">
        <v>84</v>
      </c>
      <c r="C2682">
        <v>0.13042163490563341</v>
      </c>
      <c r="D2682">
        <f t="shared" si="123"/>
        <v>1.760775604117148E-4</v>
      </c>
      <c r="E2682">
        <f t="shared" si="124"/>
        <v>1.4790515074584043E-2</v>
      </c>
      <c r="F2682">
        <f t="shared" si="125"/>
        <v>2.2964323299091277E-5</v>
      </c>
    </row>
    <row r="2683" spans="1:6" x14ac:dyDescent="0.25">
      <c r="A2683">
        <v>849056</v>
      </c>
      <c r="B2683">
        <v>84</v>
      </c>
      <c r="C2683">
        <v>0.60468857480173022</v>
      </c>
      <c r="D2683">
        <f t="shared" si="123"/>
        <v>1.7606055686228731E-4</v>
      </c>
      <c r="E2683">
        <f t="shared" si="124"/>
        <v>1.4789086776432134E-2</v>
      </c>
      <c r="F2683">
        <f t="shared" si="125"/>
        <v>1.064618072078555E-4</v>
      </c>
    </row>
    <row r="2684" spans="1:6" x14ac:dyDescent="0.25">
      <c r="A2684">
        <v>1075806</v>
      </c>
      <c r="B2684">
        <v>84</v>
      </c>
      <c r="C2684">
        <v>5.4102243237349197E-2</v>
      </c>
      <c r="D2684">
        <f t="shared" si="123"/>
        <v>2.230795182364766E-4</v>
      </c>
      <c r="E2684">
        <f t="shared" si="124"/>
        <v>1.8738679531864033E-2</v>
      </c>
      <c r="F2684">
        <f t="shared" si="125"/>
        <v>1.2069102356900532E-5</v>
      </c>
    </row>
    <row r="2685" spans="1:6" x14ac:dyDescent="0.25">
      <c r="A2685">
        <v>1261241</v>
      </c>
      <c r="B2685">
        <v>84</v>
      </c>
      <c r="C2685">
        <v>0.16994387989697479</v>
      </c>
      <c r="D2685">
        <f t="shared" si="123"/>
        <v>2.6153138638387586E-4</v>
      </c>
      <c r="E2685">
        <f t="shared" si="124"/>
        <v>2.1968636456245572E-2</v>
      </c>
      <c r="F2685">
        <f t="shared" si="125"/>
        <v>4.4445658516910711E-5</v>
      </c>
    </row>
    <row r="2686" spans="1:6" x14ac:dyDescent="0.25">
      <c r="A2686">
        <v>638495</v>
      </c>
      <c r="B2686">
        <v>84</v>
      </c>
      <c r="C2686">
        <v>0.41136658052719821</v>
      </c>
      <c r="D2686">
        <f t="shared" si="123"/>
        <v>1.3239855233787424E-4</v>
      </c>
      <c r="E2686">
        <f t="shared" si="124"/>
        <v>1.1121478396381435E-2</v>
      </c>
      <c r="F2686">
        <f t="shared" si="125"/>
        <v>5.4464339741982613E-5</v>
      </c>
    </row>
    <row r="2687" spans="1:6" x14ac:dyDescent="0.25">
      <c r="A2687">
        <v>283662</v>
      </c>
      <c r="B2687">
        <v>60</v>
      </c>
      <c r="C2687">
        <v>0.4070773498450232</v>
      </c>
      <c r="D2687">
        <f t="shared" si="123"/>
        <v>5.8820254118303321E-5</v>
      </c>
      <c r="E2687">
        <f t="shared" si="124"/>
        <v>3.5292152470981991E-3</v>
      </c>
      <c r="F2687">
        <f t="shared" si="125"/>
        <v>2.3944393163689728E-5</v>
      </c>
    </row>
    <row r="2688" spans="1:6" x14ac:dyDescent="0.25">
      <c r="A2688">
        <v>873456</v>
      </c>
      <c r="B2688">
        <v>84</v>
      </c>
      <c r="C2688">
        <v>0.2094661248883162</v>
      </c>
      <c r="D2688">
        <f t="shared" si="123"/>
        <v>1.8112014961876017E-4</v>
      </c>
      <c r="E2688">
        <f t="shared" si="124"/>
        <v>1.5214092567975854E-2</v>
      </c>
      <c r="F2688">
        <f t="shared" si="125"/>
        <v>3.7938535879833734E-5</v>
      </c>
    </row>
    <row r="2689" spans="1:6" x14ac:dyDescent="0.25">
      <c r="A2689">
        <v>991378</v>
      </c>
      <c r="B2689">
        <v>72</v>
      </c>
      <c r="C2689">
        <v>0.6442108197930716</v>
      </c>
      <c r="D2689">
        <f t="shared" si="123"/>
        <v>2.0557249785764506E-4</v>
      </c>
      <c r="E2689">
        <f t="shared" si="124"/>
        <v>1.4801219845750445E-2</v>
      </c>
      <c r="F2689">
        <f t="shared" si="125"/>
        <v>1.3243202737178299E-4</v>
      </c>
    </row>
    <row r="2690" spans="1:6" x14ac:dyDescent="0.25">
      <c r="A2690">
        <v>526148</v>
      </c>
      <c r="B2690">
        <v>84</v>
      </c>
      <c r="C2690">
        <v>0.23757719112779779</v>
      </c>
      <c r="D2690">
        <f t="shared" si="123"/>
        <v>1.0910223809969984E-4</v>
      </c>
      <c r="E2690">
        <f t="shared" si="124"/>
        <v>9.1645880003747866E-3</v>
      </c>
      <c r="F2690">
        <f t="shared" si="125"/>
        <v>2.5920203273482891E-5</v>
      </c>
    </row>
    <row r="2691" spans="1:6" x14ac:dyDescent="0.25">
      <c r="A2691">
        <v>822204</v>
      </c>
      <c r="B2691">
        <v>84</v>
      </c>
      <c r="C2691">
        <v>-0.38336754998180411</v>
      </c>
      <c r="D2691">
        <f t="shared" ref="D2691:D2754" si="126">A2691/SUM($A$2:$A$5739)</f>
        <v>1.7049251650586071E-4</v>
      </c>
      <c r="E2691">
        <f t="shared" ref="E2691:E2754" si="127">B2691*D2691</f>
        <v>1.4321371386492299E-2</v>
      </c>
      <c r="F2691">
        <f t="shared" ref="F2691:F2754" si="128">C2691*D2691</f>
        <v>-6.5361298343084124E-5</v>
      </c>
    </row>
    <row r="2692" spans="1:6" x14ac:dyDescent="0.25">
      <c r="A2692">
        <v>442486</v>
      </c>
      <c r="B2692">
        <v>48</v>
      </c>
      <c r="C2692">
        <v>-0.42288979497314538</v>
      </c>
      <c r="D2692">
        <f t="shared" si="126"/>
        <v>9.1754055755764131E-5</v>
      </c>
      <c r="E2692">
        <f t="shared" si="127"/>
        <v>4.4041946762766781E-3</v>
      </c>
      <c r="F2692">
        <f t="shared" si="128"/>
        <v>-3.8801853826509641E-5</v>
      </c>
    </row>
    <row r="2693" spans="1:6" x14ac:dyDescent="0.25">
      <c r="A2693">
        <v>514580</v>
      </c>
      <c r="B2693">
        <v>84</v>
      </c>
      <c r="C2693">
        <v>0.2094661248883162</v>
      </c>
      <c r="D2693">
        <f t="shared" si="126"/>
        <v>1.0670349346827042E-4</v>
      </c>
      <c r="E2693">
        <f t="shared" si="127"/>
        <v>8.9630934513347162E-3</v>
      </c>
      <c r="F2693">
        <f t="shared" si="128"/>
        <v>2.2350767288844363E-5</v>
      </c>
    </row>
    <row r="2694" spans="1:6" x14ac:dyDescent="0.25">
      <c r="A2694">
        <v>1517918</v>
      </c>
      <c r="B2694">
        <v>72</v>
      </c>
      <c r="C2694">
        <v>-0.38336754998180411</v>
      </c>
      <c r="D2694">
        <f t="shared" si="126"/>
        <v>3.1475602121802264E-4</v>
      </c>
      <c r="E2694">
        <f t="shared" si="127"/>
        <v>2.2662433527697631E-2</v>
      </c>
      <c r="F2694">
        <f t="shared" si="128"/>
        <v>-1.2066724469637409E-4</v>
      </c>
    </row>
    <row r="2695" spans="1:6" x14ac:dyDescent="0.25">
      <c r="A2695">
        <v>752732</v>
      </c>
      <c r="B2695">
        <v>72</v>
      </c>
      <c r="C2695">
        <v>0.48612183982770601</v>
      </c>
      <c r="D2695">
        <f t="shared" si="126"/>
        <v>1.560867776543164E-4</v>
      </c>
      <c r="E2695">
        <f t="shared" si="127"/>
        <v>1.123824799111078E-2</v>
      </c>
      <c r="F2695">
        <f t="shared" si="128"/>
        <v>7.587719152609436E-5</v>
      </c>
    </row>
    <row r="2696" spans="1:6" x14ac:dyDescent="0.25">
      <c r="A2696">
        <v>790008</v>
      </c>
      <c r="B2696">
        <v>84</v>
      </c>
      <c r="C2696">
        <v>0.31605959574221337</v>
      </c>
      <c r="D2696">
        <f t="shared" si="126"/>
        <v>1.6381634239162303E-4</v>
      </c>
      <c r="E2696">
        <f t="shared" si="127"/>
        <v>1.3760572760896334E-2</v>
      </c>
      <c r="F2696">
        <f t="shared" si="128"/>
        <v>5.1775726952264388E-5</v>
      </c>
    </row>
    <row r="2697" spans="1:6" x14ac:dyDescent="0.25">
      <c r="A2697">
        <v>930559</v>
      </c>
      <c r="B2697">
        <v>72</v>
      </c>
      <c r="C2697">
        <v>-0.36824554860321701</v>
      </c>
      <c r="D2697">
        <f t="shared" si="126"/>
        <v>1.9296104819141872E-4</v>
      </c>
      <c r="E2697">
        <f t="shared" si="127"/>
        <v>1.3893195469782148E-2</v>
      </c>
      <c r="F2697">
        <f t="shared" si="128"/>
        <v>-7.1057047050300783E-5</v>
      </c>
    </row>
    <row r="2698" spans="1:6" x14ac:dyDescent="0.25">
      <c r="A2698">
        <v>935028</v>
      </c>
      <c r="B2698">
        <v>36</v>
      </c>
      <c r="C2698">
        <v>1.185489993161002E-2</v>
      </c>
      <c r="D2698">
        <f t="shared" si="126"/>
        <v>1.9388774163521698E-4</v>
      </c>
      <c r="E2698">
        <f t="shared" si="127"/>
        <v>6.9799586988678114E-3</v>
      </c>
      <c r="F2698">
        <f t="shared" si="128"/>
        <v>2.2985197750513551E-6</v>
      </c>
    </row>
    <row r="2699" spans="1:6" x14ac:dyDescent="0.25">
      <c r="A2699">
        <v>1196394</v>
      </c>
      <c r="B2699">
        <v>72</v>
      </c>
      <c r="C2699">
        <v>-0.73906775490387622</v>
      </c>
      <c r="D2699">
        <f t="shared" si="126"/>
        <v>2.4808468919211378E-4</v>
      </c>
      <c r="E2699">
        <f t="shared" si="127"/>
        <v>1.7862097621832194E-2</v>
      </c>
      <c r="F2699">
        <f t="shared" si="128"/>
        <v>-1.8335139426724147E-4</v>
      </c>
    </row>
    <row r="2700" spans="1:6" x14ac:dyDescent="0.25">
      <c r="A2700">
        <v>356395</v>
      </c>
      <c r="B2700">
        <v>36</v>
      </c>
      <c r="C2700">
        <v>-0.69954550991253528</v>
      </c>
      <c r="D2700">
        <f t="shared" si="126"/>
        <v>7.3902195100128718E-5</v>
      </c>
      <c r="E2700">
        <f t="shared" si="127"/>
        <v>2.6604790236046338E-3</v>
      </c>
      <c r="F2700">
        <f t="shared" si="128"/>
        <v>-5.1697948754975207E-5</v>
      </c>
    </row>
    <row r="2701" spans="1:6" x14ac:dyDescent="0.25">
      <c r="A2701">
        <v>905365</v>
      </c>
      <c r="B2701">
        <v>84</v>
      </c>
      <c r="C2701">
        <v>1.7508336795506301</v>
      </c>
      <c r="D2701">
        <f t="shared" si="126"/>
        <v>1.8773681131000164E-4</v>
      </c>
      <c r="E2701">
        <f t="shared" si="127"/>
        <v>1.5769892150040137E-2</v>
      </c>
      <c r="F2701">
        <f t="shared" si="128"/>
        <v>3.2869593213299253E-4</v>
      </c>
    </row>
    <row r="2702" spans="1:6" x14ac:dyDescent="0.25">
      <c r="A2702">
        <v>820396</v>
      </c>
      <c r="B2702">
        <v>84</v>
      </c>
      <c r="C2702">
        <v>0.92086653473246149</v>
      </c>
      <c r="D2702">
        <f t="shared" si="126"/>
        <v>1.7011760897702043E-4</v>
      </c>
      <c r="E2702">
        <f t="shared" si="127"/>
        <v>1.4289879154069717E-2</v>
      </c>
      <c r="F2702">
        <f t="shared" si="128"/>
        <v>1.5665561307564069E-4</v>
      </c>
    </row>
    <row r="2703" spans="1:6" x14ac:dyDescent="0.25">
      <c r="A2703">
        <v>753756</v>
      </c>
      <c r="B2703">
        <v>84</v>
      </c>
      <c r="C2703">
        <v>-0.2345317551472817</v>
      </c>
      <c r="D2703">
        <f t="shared" si="126"/>
        <v>1.5629911466180115E-4</v>
      </c>
      <c r="E2703">
        <f t="shared" si="127"/>
        <v>1.3129125631591297E-2</v>
      </c>
      <c r="F2703">
        <f t="shared" si="128"/>
        <v>-3.6657105689598456E-5</v>
      </c>
    </row>
    <row r="2704" spans="1:6" x14ac:dyDescent="0.25">
      <c r="A2704">
        <v>1422824</v>
      </c>
      <c r="B2704">
        <v>72</v>
      </c>
      <c r="C2704">
        <v>5.1377144922950549E-2</v>
      </c>
      <c r="D2704">
        <f t="shared" si="126"/>
        <v>2.9503729525146407E-4</v>
      </c>
      <c r="E2704">
        <f t="shared" si="127"/>
        <v>2.1242685258105413E-2</v>
      </c>
      <c r="F2704">
        <f t="shared" si="128"/>
        <v>1.5158173875809819E-5</v>
      </c>
    </row>
    <row r="2705" spans="1:6" x14ac:dyDescent="0.25">
      <c r="A2705">
        <v>995059</v>
      </c>
      <c r="B2705">
        <v>72</v>
      </c>
      <c r="C2705">
        <v>0.24898836987965761</v>
      </c>
      <c r="D2705">
        <f t="shared" si="126"/>
        <v>2.0633579133865228E-4</v>
      </c>
      <c r="E2705">
        <f t="shared" si="127"/>
        <v>1.4856176976382965E-2</v>
      </c>
      <c r="F2705">
        <f t="shared" si="128"/>
        <v>5.1375212333240205E-5</v>
      </c>
    </row>
    <row r="2706" spans="1:6" x14ac:dyDescent="0.25">
      <c r="A2706">
        <v>868514</v>
      </c>
      <c r="B2706">
        <v>84</v>
      </c>
      <c r="C2706">
        <v>-0.69954550991253528</v>
      </c>
      <c r="D2706">
        <f t="shared" si="126"/>
        <v>1.8009537472521553E-4</v>
      </c>
      <c r="E2706">
        <f t="shared" si="127"/>
        <v>1.5128011476918104E-2</v>
      </c>
      <c r="F2706">
        <f t="shared" si="128"/>
        <v>-1.2598491074504E-4</v>
      </c>
    </row>
    <row r="2707" spans="1:6" x14ac:dyDescent="0.25">
      <c r="A2707">
        <v>738132</v>
      </c>
      <c r="B2707">
        <v>36</v>
      </c>
      <c r="C2707">
        <v>0.48612183982770601</v>
      </c>
      <c r="D2707">
        <f t="shared" si="126"/>
        <v>1.5305931641478756E-4</v>
      </c>
      <c r="E2707">
        <f t="shared" si="127"/>
        <v>5.5101353909323518E-3</v>
      </c>
      <c r="F2707">
        <f t="shared" si="128"/>
        <v>7.4405476498327534E-5</v>
      </c>
    </row>
    <row r="2708" spans="1:6" x14ac:dyDescent="0.25">
      <c r="A2708">
        <v>860720</v>
      </c>
      <c r="B2708">
        <v>84</v>
      </c>
      <c r="C2708">
        <v>0.56516632981038883</v>
      </c>
      <c r="D2708">
        <f t="shared" si="126"/>
        <v>1.7847920808816844E-4</v>
      </c>
      <c r="E2708">
        <f t="shared" si="127"/>
        <v>1.4992253479406149E-2</v>
      </c>
      <c r="F2708">
        <f t="shared" si="128"/>
        <v>1.0087043898265482E-4</v>
      </c>
    </row>
    <row r="2709" spans="1:6" x14ac:dyDescent="0.25">
      <c r="A2709">
        <v>716836</v>
      </c>
      <c r="B2709">
        <v>84</v>
      </c>
      <c r="C2709">
        <v>0.92086653473246149</v>
      </c>
      <c r="D2709">
        <f t="shared" si="126"/>
        <v>1.486433702122529E-4</v>
      </c>
      <c r="E2709">
        <f t="shared" si="127"/>
        <v>1.2486043097829243E-2</v>
      </c>
      <c r="F2709">
        <f t="shared" si="128"/>
        <v>1.3688070523831171E-4</v>
      </c>
    </row>
    <row r="2710" spans="1:6" x14ac:dyDescent="0.25">
      <c r="A2710">
        <v>720135</v>
      </c>
      <c r="B2710">
        <v>84</v>
      </c>
      <c r="C2710">
        <v>-0.79025246108073266</v>
      </c>
      <c r="D2710">
        <f t="shared" si="126"/>
        <v>1.4932745203617107E-4</v>
      </c>
      <c r="E2710">
        <f t="shared" si="127"/>
        <v>1.2543505971038369E-2</v>
      </c>
      <c r="F2710">
        <f t="shared" si="128"/>
        <v>-1.1800638647849925E-4</v>
      </c>
    </row>
    <row r="2711" spans="1:6" x14ac:dyDescent="0.25">
      <c r="A2711">
        <v>850304</v>
      </c>
      <c r="B2711">
        <v>48</v>
      </c>
      <c r="C2711">
        <v>-1.637915849182755</v>
      </c>
      <c r="D2711">
        <f t="shared" si="126"/>
        <v>1.7631934259015937E-4</v>
      </c>
      <c r="E2711">
        <f t="shared" si="127"/>
        <v>8.4633284443276502E-3</v>
      </c>
      <c r="F2711">
        <f t="shared" si="128"/>
        <v>-2.8879624574590601E-4</v>
      </c>
    </row>
    <row r="2712" spans="1:6" x14ac:dyDescent="0.25">
      <c r="A2712">
        <v>590765</v>
      </c>
      <c r="B2712">
        <v>72</v>
      </c>
      <c r="C2712">
        <v>-0.50193428495582826</v>
      </c>
      <c r="D2712">
        <f t="shared" si="126"/>
        <v>1.225012424089214E-4</v>
      </c>
      <c r="E2712">
        <f t="shared" si="127"/>
        <v>8.8200894534423407E-3</v>
      </c>
      <c r="F2712">
        <f t="shared" si="128"/>
        <v>-6.1487573514722545E-5</v>
      </c>
    </row>
    <row r="2713" spans="1:6" x14ac:dyDescent="0.25">
      <c r="A2713">
        <v>890765</v>
      </c>
      <c r="B2713">
        <v>84</v>
      </c>
      <c r="C2713">
        <v>1.237044494663192</v>
      </c>
      <c r="D2713">
        <f t="shared" si="126"/>
        <v>1.847093500704728E-4</v>
      </c>
      <c r="E2713">
        <f t="shared" si="127"/>
        <v>1.5515585405919715E-2</v>
      </c>
      <c r="F2713">
        <f t="shared" si="128"/>
        <v>2.2849368461749464E-4</v>
      </c>
    </row>
    <row r="2714" spans="1:6" x14ac:dyDescent="0.25">
      <c r="A2714">
        <v>1275553</v>
      </c>
      <c r="B2714">
        <v>84</v>
      </c>
      <c r="C2714">
        <v>0.48612183982770601</v>
      </c>
      <c r="D2714">
        <f t="shared" si="126"/>
        <v>2.644991278400496E-4</v>
      </c>
      <c r="E2714">
        <f t="shared" si="127"/>
        <v>2.2217926738564167E-2</v>
      </c>
      <c r="F2714">
        <f t="shared" si="128"/>
        <v>1.2857880265842853E-4</v>
      </c>
    </row>
    <row r="2715" spans="1:6" x14ac:dyDescent="0.25">
      <c r="A2715">
        <v>848446</v>
      </c>
      <c r="B2715">
        <v>48</v>
      </c>
      <c r="C2715">
        <v>-0.42288979497314538</v>
      </c>
      <c r="D2715">
        <f t="shared" si="126"/>
        <v>1.759340670433755E-4</v>
      </c>
      <c r="E2715">
        <f t="shared" si="127"/>
        <v>8.4448352180820242E-3</v>
      </c>
      <c r="F2715">
        <f t="shared" si="128"/>
        <v>-7.4400721540764683E-5</v>
      </c>
    </row>
    <row r="2716" spans="1:6" x14ac:dyDescent="0.25">
      <c r="A2716">
        <v>907096</v>
      </c>
      <c r="B2716">
        <v>84</v>
      </c>
      <c r="C2716">
        <v>0.80229979975843724</v>
      </c>
      <c r="D2716">
        <f t="shared" si="126"/>
        <v>1.880957520912088E-4</v>
      </c>
      <c r="E2716">
        <f t="shared" si="127"/>
        <v>1.5800043175661541E-2</v>
      </c>
      <c r="F2716">
        <f t="shared" si="128"/>
        <v>1.5090918423818947E-4</v>
      </c>
    </row>
    <row r="2717" spans="1:6" x14ac:dyDescent="0.25">
      <c r="A2717">
        <v>860622</v>
      </c>
      <c r="B2717">
        <v>84</v>
      </c>
      <c r="C2717">
        <v>0.59719938603158618</v>
      </c>
      <c r="D2717">
        <f t="shared" si="126"/>
        <v>1.7845888677299899E-4</v>
      </c>
      <c r="E2717">
        <f t="shared" si="127"/>
        <v>1.4990546488931914E-2</v>
      </c>
      <c r="F2717">
        <f t="shared" si="128"/>
        <v>1.0657553761271535E-4</v>
      </c>
    </row>
    <row r="2718" spans="1:6" x14ac:dyDescent="0.25">
      <c r="A2718">
        <v>607724</v>
      </c>
      <c r="B2718">
        <v>60</v>
      </c>
      <c r="C2718">
        <v>-0.93667897986058324</v>
      </c>
      <c r="D2718">
        <f t="shared" si="126"/>
        <v>1.2601786673502891E-4</v>
      </c>
      <c r="E2718">
        <f t="shared" si="127"/>
        <v>7.561072004101734E-3</v>
      </c>
      <c r="F2718">
        <f t="shared" si="128"/>
        <v>-1.180382868575738E-4</v>
      </c>
    </row>
    <row r="2719" spans="1:6" x14ac:dyDescent="0.25">
      <c r="A2719">
        <v>536230</v>
      </c>
      <c r="B2719">
        <v>84</v>
      </c>
      <c r="C2719">
        <v>5.1377144922950549E-2</v>
      </c>
      <c r="D2719">
        <f t="shared" si="126"/>
        <v>1.1119284523784571E-4</v>
      </c>
      <c r="E2719">
        <f t="shared" si="127"/>
        <v>9.3401989999790398E-3</v>
      </c>
      <c r="F2719">
        <f t="shared" si="128"/>
        <v>5.7127709241800112E-6</v>
      </c>
    </row>
    <row r="2720" spans="1:6" x14ac:dyDescent="0.25">
      <c r="A2720">
        <v>287634</v>
      </c>
      <c r="B2720">
        <v>72</v>
      </c>
      <c r="C2720">
        <v>-0.25711294791206418</v>
      </c>
      <c r="D2720">
        <f t="shared" si="126"/>
        <v>5.9643889463742261E-5</v>
      </c>
      <c r="E2720">
        <f t="shared" si="127"/>
        <v>4.2943600413894428E-3</v>
      </c>
      <c r="F2720">
        <f t="shared" si="128"/>
        <v>-1.5335216244964079E-5</v>
      </c>
    </row>
    <row r="2721" spans="1:6" x14ac:dyDescent="0.25">
      <c r="A2721">
        <v>875382</v>
      </c>
      <c r="B2721">
        <v>60</v>
      </c>
      <c r="C2721">
        <v>-0.86208192810677609</v>
      </c>
      <c r="D2721">
        <f t="shared" si="126"/>
        <v>1.8151952566994732E-4</v>
      </c>
      <c r="E2721">
        <f t="shared" si="127"/>
        <v>1.0891171540196838E-2</v>
      </c>
      <c r="F2721">
        <f t="shared" si="128"/>
        <v>-1.5648470267857562E-4</v>
      </c>
    </row>
    <row r="2722" spans="1:6" x14ac:dyDescent="0.25">
      <c r="A2722">
        <v>769377</v>
      </c>
      <c r="B2722">
        <v>48</v>
      </c>
      <c r="C2722">
        <v>-1.0552457148346079</v>
      </c>
      <c r="D2722">
        <f t="shared" si="126"/>
        <v>1.5953829082773814E-4</v>
      </c>
      <c r="E2722">
        <f t="shared" si="127"/>
        <v>7.6578379597314304E-3</v>
      </c>
      <c r="F2722">
        <f t="shared" si="128"/>
        <v>-1.6835209774800812E-4</v>
      </c>
    </row>
    <row r="2723" spans="1:6" x14ac:dyDescent="0.25">
      <c r="A2723">
        <v>808227</v>
      </c>
      <c r="B2723">
        <v>84</v>
      </c>
      <c r="C2723">
        <v>1.355611229637216</v>
      </c>
      <c r="D2723">
        <f t="shared" si="126"/>
        <v>1.6759424076990905E-4</v>
      </c>
      <c r="E2723">
        <f t="shared" si="127"/>
        <v>1.407791622467236E-2</v>
      </c>
      <c r="F2723">
        <f t="shared" si="128"/>
        <v>2.2719263481021205E-4</v>
      </c>
    </row>
    <row r="2724" spans="1:6" x14ac:dyDescent="0.25">
      <c r="A2724">
        <v>1495675</v>
      </c>
      <c r="B2724">
        <v>60</v>
      </c>
      <c r="C2724">
        <v>0.84182204474977862</v>
      </c>
      <c r="D2724">
        <f t="shared" si="126"/>
        <v>3.1014370475563637E-4</v>
      </c>
      <c r="E2724">
        <f t="shared" si="127"/>
        <v>1.8608622285338182E-2</v>
      </c>
      <c r="F2724">
        <f t="shared" si="128"/>
        <v>2.6108580770366143E-4</v>
      </c>
    </row>
    <row r="2725" spans="1:6" x14ac:dyDescent="0.25">
      <c r="A2725">
        <v>563312</v>
      </c>
      <c r="B2725">
        <v>84</v>
      </c>
      <c r="C2725">
        <v>0.6442108197930716</v>
      </c>
      <c r="D2725">
        <f t="shared" si="126"/>
        <v>1.1680857847681282E-4</v>
      </c>
      <c r="E2725">
        <f t="shared" si="127"/>
        <v>9.811920592052277E-3</v>
      </c>
      <c r="F2725">
        <f t="shared" si="128"/>
        <v>7.5249350099410926E-5</v>
      </c>
    </row>
    <row r="2726" spans="1:6" x14ac:dyDescent="0.25">
      <c r="A2726">
        <v>1668226</v>
      </c>
      <c r="B2726">
        <v>84</v>
      </c>
      <c r="C2726">
        <v>0.16994387989697479</v>
      </c>
      <c r="D2726">
        <f t="shared" si="126"/>
        <v>3.4592394203933086E-4</v>
      </c>
      <c r="E2726">
        <f t="shared" si="127"/>
        <v>2.9057611131303791E-2</v>
      </c>
      <c r="F2726">
        <f t="shared" si="128"/>
        <v>5.8787656859420112E-5</v>
      </c>
    </row>
    <row r="2727" spans="1:6" x14ac:dyDescent="0.25">
      <c r="A2727">
        <v>878722</v>
      </c>
      <c r="B2727">
        <v>84</v>
      </c>
      <c r="C2727">
        <v>-0.18575632502509701</v>
      </c>
      <c r="D2727">
        <f t="shared" si="126"/>
        <v>1.8221210926857927E-4</v>
      </c>
      <c r="E2727">
        <f t="shared" si="127"/>
        <v>1.5305817178560659E-2</v>
      </c>
      <c r="F2727">
        <f t="shared" si="128"/>
        <v>-3.3847051792802702E-5</v>
      </c>
    </row>
    <row r="2728" spans="1:6" x14ac:dyDescent="0.25">
      <c r="A2728">
        <v>675319</v>
      </c>
      <c r="B2728">
        <v>84</v>
      </c>
      <c r="C2728">
        <v>0.36755510485368181</v>
      </c>
      <c r="D2728">
        <f t="shared" si="126"/>
        <v>1.400343901929708E-4</v>
      </c>
      <c r="E2728">
        <f t="shared" si="127"/>
        <v>1.1762888776209547E-2</v>
      </c>
      <c r="F2728">
        <f t="shared" si="128"/>
        <v>5.1470354970498775E-5</v>
      </c>
    </row>
    <row r="2729" spans="1:6" x14ac:dyDescent="0.25">
      <c r="A2729">
        <v>1064196</v>
      </c>
      <c r="B2729">
        <v>84</v>
      </c>
      <c r="C2729">
        <v>0.16994387989697479</v>
      </c>
      <c r="D2729">
        <f t="shared" si="126"/>
        <v>2.2067206446997454E-4</v>
      </c>
      <c r="E2729">
        <f t="shared" si="127"/>
        <v>1.8536453415477862E-2</v>
      </c>
      <c r="F2729">
        <f t="shared" si="128"/>
        <v>3.7501866820902829E-5</v>
      </c>
    </row>
    <row r="2730" spans="1:6" x14ac:dyDescent="0.25">
      <c r="A2730">
        <v>704889</v>
      </c>
      <c r="B2730">
        <v>84</v>
      </c>
      <c r="C2730">
        <v>0.92086653473246149</v>
      </c>
      <c r="D2730">
        <f t="shared" si="126"/>
        <v>1.4616603600481104E-4</v>
      </c>
      <c r="E2730">
        <f t="shared" si="127"/>
        <v>1.2277947024404127E-2</v>
      </c>
      <c r="F2730">
        <f t="shared" si="128"/>
        <v>1.3459941107133054E-4</v>
      </c>
    </row>
    <row r="2731" spans="1:6" x14ac:dyDescent="0.25">
      <c r="A2731">
        <v>662796</v>
      </c>
      <c r="B2731">
        <v>72</v>
      </c>
      <c r="C2731">
        <v>-0.1154229330609564</v>
      </c>
      <c r="D2731">
        <f t="shared" si="126"/>
        <v>1.3743761641881876E-4</v>
      </c>
      <c r="E2731">
        <f t="shared" si="127"/>
        <v>9.8955083821549508E-3</v>
      </c>
      <c r="F2731">
        <f t="shared" si="128"/>
        <v>-1.5863452799966718E-5</v>
      </c>
    </row>
    <row r="2732" spans="1:6" x14ac:dyDescent="0.25">
      <c r="A2732">
        <v>656458</v>
      </c>
      <c r="B2732">
        <v>84</v>
      </c>
      <c r="C2732">
        <v>-0.6600232649211939</v>
      </c>
      <c r="D2732">
        <f t="shared" si="126"/>
        <v>1.3612336646428905E-4</v>
      </c>
      <c r="E2732">
        <f t="shared" si="127"/>
        <v>1.1434362783000279E-2</v>
      </c>
      <c r="F2732">
        <f t="shared" si="128"/>
        <v>-8.984458876582421E-5</v>
      </c>
    </row>
    <row r="2733" spans="1:6" x14ac:dyDescent="0.25">
      <c r="A2733">
        <v>717691</v>
      </c>
      <c r="B2733">
        <v>84</v>
      </c>
      <c r="C2733">
        <v>0.33900897774133631</v>
      </c>
      <c r="D2733">
        <f t="shared" si="126"/>
        <v>1.4882066331908832E-4</v>
      </c>
      <c r="E2733">
        <f t="shared" si="127"/>
        <v>1.2500935718803419E-2</v>
      </c>
      <c r="F2733">
        <f t="shared" si="128"/>
        <v>5.0451540938591719E-5</v>
      </c>
    </row>
    <row r="2734" spans="1:6" x14ac:dyDescent="0.25">
      <c r="A2734">
        <v>799370</v>
      </c>
      <c r="B2734">
        <v>72</v>
      </c>
      <c r="C2734">
        <v>0.16994387989697479</v>
      </c>
      <c r="D2734">
        <f t="shared" si="126"/>
        <v>1.6575765007138116E-4</v>
      </c>
      <c r="E2734">
        <f t="shared" si="127"/>
        <v>1.1934550805139443E-2</v>
      </c>
      <c r="F2734">
        <f t="shared" si="128"/>
        <v>2.8169498175735575E-5</v>
      </c>
    </row>
    <row r="2735" spans="1:6" x14ac:dyDescent="0.25">
      <c r="A2735">
        <v>2501391</v>
      </c>
      <c r="B2735">
        <v>12</v>
      </c>
      <c r="C2735">
        <v>-0.89715673486924186</v>
      </c>
      <c r="D2735">
        <f t="shared" si="126"/>
        <v>5.1868933543878582E-4</v>
      </c>
      <c r="E2735">
        <f t="shared" si="127"/>
        <v>6.2242720252654298E-3</v>
      </c>
      <c r="F2735">
        <f t="shared" si="128"/>
        <v>-4.6534563059375802E-4</v>
      </c>
    </row>
    <row r="2736" spans="1:6" x14ac:dyDescent="0.25">
      <c r="A2736">
        <v>748253</v>
      </c>
      <c r="B2736">
        <v>60</v>
      </c>
      <c r="C2736">
        <v>0.72325530977575447</v>
      </c>
      <c r="D2736">
        <f t="shared" si="126"/>
        <v>1.5515801060692942E-4</v>
      </c>
      <c r="E2736">
        <f t="shared" si="127"/>
        <v>9.3094806364157658E-3</v>
      </c>
      <c r="F2736">
        <f t="shared" si="128"/>
        <v>1.1221885502570454E-4</v>
      </c>
    </row>
    <row r="2737" spans="1:6" x14ac:dyDescent="0.25">
      <c r="A2737">
        <v>881887</v>
      </c>
      <c r="B2737">
        <v>84</v>
      </c>
      <c r="C2737">
        <v>0.13042163490563341</v>
      </c>
      <c r="D2737">
        <f t="shared" si="126"/>
        <v>1.8286840480440862E-4</v>
      </c>
      <c r="E2737">
        <f t="shared" si="127"/>
        <v>1.5360946003570325E-2</v>
      </c>
      <c r="F2737">
        <f t="shared" si="128"/>
        <v>2.3849996327176159E-5</v>
      </c>
    </row>
    <row r="2738" spans="1:6" x14ac:dyDescent="0.25">
      <c r="A2738">
        <v>792108</v>
      </c>
      <c r="B2738">
        <v>72</v>
      </c>
      <c r="C2738">
        <v>0.16994387989697479</v>
      </c>
      <c r="D2738">
        <f t="shared" si="126"/>
        <v>1.6425179914525387E-4</v>
      </c>
      <c r="E2738">
        <f t="shared" si="127"/>
        <v>1.1826129538458279E-2</v>
      </c>
      <c r="F2738">
        <f t="shared" si="128"/>
        <v>2.791358802680305E-5</v>
      </c>
    </row>
    <row r="2739" spans="1:6" x14ac:dyDescent="0.25">
      <c r="A2739">
        <v>775129</v>
      </c>
      <c r="B2739">
        <v>72</v>
      </c>
      <c r="C2739">
        <v>-0.15647457036672721</v>
      </c>
      <c r="D2739">
        <f t="shared" si="126"/>
        <v>1.6073102761196895E-4</v>
      </c>
      <c r="E2739">
        <f t="shared" si="127"/>
        <v>1.1572633988061765E-2</v>
      </c>
      <c r="F2739">
        <f t="shared" si="128"/>
        <v>-2.5150318490185408E-5</v>
      </c>
    </row>
    <row r="2740" spans="1:6" x14ac:dyDescent="0.25">
      <c r="A2740">
        <v>675083</v>
      </c>
      <c r="B2740">
        <v>72</v>
      </c>
      <c r="C2740">
        <v>0.39153443655727832</v>
      </c>
      <c r="D2740">
        <f t="shared" si="126"/>
        <v>1.3998545314827704E-4</v>
      </c>
      <c r="E2740">
        <f t="shared" si="127"/>
        <v>1.0078952626675946E-2</v>
      </c>
      <c r="F2740">
        <f t="shared" si="128"/>
        <v>5.4809125524625934E-5</v>
      </c>
    </row>
    <row r="2741" spans="1:6" x14ac:dyDescent="0.25">
      <c r="A2741">
        <v>723624</v>
      </c>
      <c r="B2741">
        <v>84</v>
      </c>
      <c r="C2741">
        <v>0.52585126042729224</v>
      </c>
      <c r="D2741">
        <f t="shared" si="126"/>
        <v>1.5005093232827493E-4</v>
      </c>
      <c r="E2741">
        <f t="shared" si="127"/>
        <v>1.2604278315575094E-2</v>
      </c>
      <c r="F2741">
        <f t="shared" si="128"/>
        <v>7.8904471893113698E-5</v>
      </c>
    </row>
    <row r="2742" spans="1:6" x14ac:dyDescent="0.25">
      <c r="A2742">
        <v>735859</v>
      </c>
      <c r="B2742">
        <v>84</v>
      </c>
      <c r="C2742">
        <v>-0.77663463682427103</v>
      </c>
      <c r="D2742">
        <f t="shared" si="126"/>
        <v>1.5258798631907186E-4</v>
      </c>
      <c r="E2742">
        <f t="shared" si="127"/>
        <v>1.2817390850802036E-2</v>
      </c>
      <c r="F2742">
        <f t="shared" si="128"/>
        <v>-1.1850511533865921E-4</v>
      </c>
    </row>
    <row r="2743" spans="1:6" x14ac:dyDescent="0.25">
      <c r="A2743">
        <v>599939</v>
      </c>
      <c r="B2743">
        <v>60</v>
      </c>
      <c r="C2743">
        <v>0.96038877972380288</v>
      </c>
      <c r="D2743">
        <f t="shared" si="126"/>
        <v>1.2440356634121165E-4</v>
      </c>
      <c r="E2743">
        <f t="shared" si="127"/>
        <v>7.4642139804726986E-3</v>
      </c>
      <c r="F2743">
        <f t="shared" si="128"/>
        <v>1.1947578927172541E-4</v>
      </c>
    </row>
    <row r="2744" spans="1:6" x14ac:dyDescent="0.25">
      <c r="A2744">
        <v>820566</v>
      </c>
      <c r="B2744">
        <v>84</v>
      </c>
      <c r="C2744">
        <v>0.56516632981038883</v>
      </c>
      <c r="D2744">
        <f t="shared" si="126"/>
        <v>1.7015286023802864E-4</v>
      </c>
      <c r="E2744">
        <f t="shared" si="127"/>
        <v>1.4292840259994406E-2</v>
      </c>
      <c r="F2744">
        <f t="shared" si="128"/>
        <v>9.6164667527466689E-5</v>
      </c>
    </row>
    <row r="2745" spans="1:6" x14ac:dyDescent="0.25">
      <c r="A2745">
        <v>1203603</v>
      </c>
      <c r="B2745">
        <v>84</v>
      </c>
      <c r="C2745">
        <v>-0.31294924447429873</v>
      </c>
      <c r="D2745">
        <f t="shared" si="126"/>
        <v>2.4957955001922086E-4</v>
      </c>
      <c r="E2745">
        <f t="shared" si="127"/>
        <v>2.0964682201614553E-2</v>
      </c>
      <c r="F2745">
        <f t="shared" si="128"/>
        <v>-7.8105731614750619E-5</v>
      </c>
    </row>
    <row r="2746" spans="1:6" x14ac:dyDescent="0.25">
      <c r="A2746">
        <v>574552</v>
      </c>
      <c r="B2746">
        <v>60</v>
      </c>
      <c r="C2746">
        <v>1.158000004680509</v>
      </c>
      <c r="D2746">
        <f t="shared" si="126"/>
        <v>1.1913930891053228E-4</v>
      </c>
      <c r="E2746">
        <f t="shared" si="127"/>
        <v>7.1483585346319373E-3</v>
      </c>
      <c r="F2746">
        <f t="shared" si="128"/>
        <v>1.3796332027602899E-4</v>
      </c>
    </row>
    <row r="2747" spans="1:6" x14ac:dyDescent="0.25">
      <c r="A2747">
        <v>739960</v>
      </c>
      <c r="B2747">
        <v>72</v>
      </c>
      <c r="C2747">
        <v>0.76277755476709586</v>
      </c>
      <c r="D2747">
        <f t="shared" si="126"/>
        <v>1.5343837115080528E-4</v>
      </c>
      <c r="E2747">
        <f t="shared" si="127"/>
        <v>1.104756272285798E-2</v>
      </c>
      <c r="F2747">
        <f t="shared" si="128"/>
        <v>1.1703934555385735E-4</v>
      </c>
    </row>
    <row r="2748" spans="1:6" x14ac:dyDescent="0.25">
      <c r="A2748">
        <v>546220</v>
      </c>
      <c r="B2748">
        <v>72</v>
      </c>
      <c r="C2748">
        <v>-0.81811224488655909</v>
      </c>
      <c r="D2748">
        <f t="shared" si="126"/>
        <v>1.1326437522297538E-4</v>
      </c>
      <c r="E2748">
        <f t="shared" si="127"/>
        <v>8.1550350160542271E-3</v>
      </c>
      <c r="F2748">
        <f t="shared" si="128"/>
        <v>-9.2662972279341946E-5</v>
      </c>
    </row>
    <row r="2749" spans="1:6" x14ac:dyDescent="0.25">
      <c r="A2749">
        <v>570905</v>
      </c>
      <c r="B2749">
        <v>60</v>
      </c>
      <c r="C2749">
        <v>-0.2648008150077798</v>
      </c>
      <c r="D2749">
        <f t="shared" si="126"/>
        <v>1.1838306568172669E-4</v>
      </c>
      <c r="E2749">
        <f t="shared" si="127"/>
        <v>7.1029839409036018E-3</v>
      </c>
      <c r="F2749">
        <f t="shared" si="128"/>
        <v>-3.1347932275640756E-5</v>
      </c>
    </row>
    <row r="2750" spans="1:6" x14ac:dyDescent="0.25">
      <c r="A2750">
        <v>975751</v>
      </c>
      <c r="B2750">
        <v>84</v>
      </c>
      <c r="C2750">
        <v>0.60468857480173022</v>
      </c>
      <c r="D2750">
        <f t="shared" si="126"/>
        <v>2.0233207752955482E-4</v>
      </c>
      <c r="E2750">
        <f t="shared" si="127"/>
        <v>1.6995894512482606E-2</v>
      </c>
      <c r="F2750">
        <f t="shared" si="128"/>
        <v>1.2234789559801968E-4</v>
      </c>
    </row>
    <row r="2751" spans="1:6" x14ac:dyDescent="0.25">
      <c r="A2751">
        <v>814976</v>
      </c>
      <c r="B2751">
        <v>84</v>
      </c>
      <c r="C2751">
        <v>0.48612183982770601</v>
      </c>
      <c r="D2751">
        <f t="shared" si="126"/>
        <v>1.6899371583193508E-4</v>
      </c>
      <c r="E2751">
        <f t="shared" si="127"/>
        <v>1.4195472129882546E-2</v>
      </c>
      <c r="F2751">
        <f t="shared" si="128"/>
        <v>8.2151536059540812E-5</v>
      </c>
    </row>
    <row r="2752" spans="1:6" x14ac:dyDescent="0.25">
      <c r="A2752">
        <v>1320740</v>
      </c>
      <c r="B2752">
        <v>84</v>
      </c>
      <c r="C2752">
        <v>5.1377144922950549E-2</v>
      </c>
      <c r="D2752">
        <f t="shared" si="126"/>
        <v>2.7386912037639135E-4</v>
      </c>
      <c r="E2752">
        <f t="shared" si="127"/>
        <v>2.3005006111616873E-2</v>
      </c>
      <c r="F2752">
        <f t="shared" si="128"/>
        <v>1.4070613487498848E-5</v>
      </c>
    </row>
    <row r="2753" spans="1:6" x14ac:dyDescent="0.25">
      <c r="A2753">
        <v>723578</v>
      </c>
      <c r="B2753">
        <v>72</v>
      </c>
      <c r="C2753">
        <v>0.4070773498450232</v>
      </c>
      <c r="D2753">
        <f t="shared" si="126"/>
        <v>1.5004139375176682E-4</v>
      </c>
      <c r="E2753">
        <f t="shared" si="127"/>
        <v>1.0802980350127212E-2</v>
      </c>
      <c r="F2753">
        <f t="shared" si="128"/>
        <v>6.1078452935522855E-5</v>
      </c>
    </row>
    <row r="2754" spans="1:6" x14ac:dyDescent="0.25">
      <c r="A2754">
        <v>709724</v>
      </c>
      <c r="B2754">
        <v>29</v>
      </c>
      <c r="C2754">
        <v>-4.4146365390986242</v>
      </c>
      <c r="D2754">
        <f t="shared" si="126"/>
        <v>1.4716862333995638E-4</v>
      </c>
      <c r="E2754">
        <f t="shared" si="127"/>
        <v>4.2678900768587345E-3</v>
      </c>
      <c r="F2754">
        <f t="shared" si="128"/>
        <v>-6.4969598200541399E-4</v>
      </c>
    </row>
    <row r="2755" spans="1:6" x14ac:dyDescent="0.25">
      <c r="A2755">
        <v>1062763</v>
      </c>
      <c r="B2755">
        <v>84</v>
      </c>
      <c r="C2755">
        <v>5.1377144922950549E-2</v>
      </c>
      <c r="D2755">
        <f t="shared" ref="D2755:D2818" si="129">A2755/SUM($A$2:$A$5739)</f>
        <v>2.203749170757112E-4</v>
      </c>
      <c r="E2755">
        <f t="shared" ref="E2755:E2818" si="130">B2755*D2755</f>
        <v>1.8511493034359741E-2</v>
      </c>
      <c r="F2755">
        <f t="shared" ref="F2755:F2818" si="131">C2755*D2755</f>
        <v>1.1322234051982023E-5</v>
      </c>
    </row>
    <row r="2756" spans="1:6" x14ac:dyDescent="0.25">
      <c r="A2756">
        <v>606795</v>
      </c>
      <c r="B2756">
        <v>84</v>
      </c>
      <c r="C2756">
        <v>-6.7189590051072792E-2</v>
      </c>
      <c r="D2756">
        <f t="shared" si="129"/>
        <v>1.2582522896163696E-4</v>
      </c>
      <c r="E2756">
        <f t="shared" si="130"/>
        <v>1.0569319232777504E-2</v>
      </c>
      <c r="F2756">
        <f t="shared" si="131"/>
        <v>-8.4541455520147589E-6</v>
      </c>
    </row>
    <row r="2757" spans="1:6" x14ac:dyDescent="0.25">
      <c r="A2757">
        <v>693477</v>
      </c>
      <c r="B2757">
        <v>72</v>
      </c>
      <c r="C2757">
        <v>0.52564408481904745</v>
      </c>
      <c r="D2757">
        <f t="shared" si="129"/>
        <v>1.4379963958936564E-4</v>
      </c>
      <c r="E2757">
        <f t="shared" si="130"/>
        <v>1.0353574050434326E-2</v>
      </c>
      <c r="F2757">
        <f t="shared" si="131"/>
        <v>7.5587429949260961E-5</v>
      </c>
    </row>
    <row r="2758" spans="1:6" x14ac:dyDescent="0.25">
      <c r="A2758">
        <v>972725</v>
      </c>
      <c r="B2758">
        <v>84</v>
      </c>
      <c r="C2758">
        <v>-0.30432305999912118</v>
      </c>
      <c r="D2758">
        <f t="shared" si="129"/>
        <v>2.0170460508360866E-4</v>
      </c>
      <c r="E2758">
        <f t="shared" si="130"/>
        <v>1.6943186827023126E-2</v>
      </c>
      <c r="F2758">
        <f t="shared" si="131"/>
        <v>-6.1383362634958078E-5</v>
      </c>
    </row>
    <row r="2759" spans="1:6" x14ac:dyDescent="0.25">
      <c r="A2759">
        <v>336871</v>
      </c>
      <c r="B2759">
        <v>24</v>
      </c>
      <c r="C2759">
        <v>-4.4146365390986242</v>
      </c>
      <c r="D2759">
        <f t="shared" si="129"/>
        <v>6.9853691453514952E-5</v>
      </c>
      <c r="E2759">
        <f t="shared" si="130"/>
        <v>1.6764885948843589E-3</v>
      </c>
      <c r="F2759">
        <f t="shared" si="131"/>
        <v>-3.0837865868160838E-4</v>
      </c>
    </row>
    <row r="2760" spans="1:6" x14ac:dyDescent="0.25">
      <c r="A2760">
        <v>2635867</v>
      </c>
      <c r="B2760">
        <v>12</v>
      </c>
      <c r="C2760">
        <v>-0.54145652994716964</v>
      </c>
      <c r="D2760">
        <f t="shared" si="129"/>
        <v>5.4657432705843511E-4</v>
      </c>
      <c r="E2760">
        <f t="shared" si="130"/>
        <v>6.5588919247012208E-3</v>
      </c>
      <c r="F2760">
        <f t="shared" si="131"/>
        <v>-2.9594623848726965E-4</v>
      </c>
    </row>
    <row r="2761" spans="1:6" x14ac:dyDescent="0.25">
      <c r="A2761">
        <v>1111773</v>
      </c>
      <c r="B2761">
        <v>84</v>
      </c>
      <c r="C2761">
        <v>0.4070773498450232</v>
      </c>
      <c r="D2761">
        <f t="shared" si="129"/>
        <v>2.3053764826402E-4</v>
      </c>
      <c r="E2761">
        <f t="shared" si="130"/>
        <v>1.936516245417768E-2</v>
      </c>
      <c r="F2761">
        <f t="shared" si="131"/>
        <v>9.3846654894821379E-5</v>
      </c>
    </row>
    <row r="2762" spans="1:6" x14ac:dyDescent="0.25">
      <c r="A2762">
        <v>881111</v>
      </c>
      <c r="B2762">
        <v>84</v>
      </c>
      <c r="C2762">
        <v>1.185489993161002E-2</v>
      </c>
      <c r="D2762">
        <f t="shared" si="129"/>
        <v>1.8270749316592408E-4</v>
      </c>
      <c r="E2762">
        <f t="shared" si="130"/>
        <v>1.5347429425937623E-2</v>
      </c>
      <c r="F2762">
        <f t="shared" si="131"/>
        <v>2.1659790482373517E-6</v>
      </c>
    </row>
    <row r="2763" spans="1:6" x14ac:dyDescent="0.25">
      <c r="A2763">
        <v>946391</v>
      </c>
      <c r="B2763">
        <v>84</v>
      </c>
      <c r="C2763">
        <v>0.44659959483636458</v>
      </c>
      <c r="D2763">
        <f t="shared" si="129"/>
        <v>1.9624397739307766E-4</v>
      </c>
      <c r="E2763">
        <f t="shared" si="130"/>
        <v>1.6484494101018522E-2</v>
      </c>
      <c r="F2763">
        <f t="shared" si="131"/>
        <v>8.7642480792825175E-5</v>
      </c>
    </row>
    <row r="2764" spans="1:6" x14ac:dyDescent="0.25">
      <c r="A2764">
        <v>989306</v>
      </c>
      <c r="B2764">
        <v>84</v>
      </c>
      <c r="C2764">
        <v>-0.93667897986058324</v>
      </c>
      <c r="D2764">
        <f t="shared" si="129"/>
        <v>2.0514284719406261E-4</v>
      </c>
      <c r="E2764">
        <f t="shared" si="130"/>
        <v>1.7231999164301258E-2</v>
      </c>
      <c r="F2764">
        <f t="shared" si="131"/>
        <v>-1.9215299283543007E-4</v>
      </c>
    </row>
    <row r="2765" spans="1:6" x14ac:dyDescent="0.25">
      <c r="A2765">
        <v>2264146</v>
      </c>
      <c r="B2765">
        <v>24</v>
      </c>
      <c r="C2765">
        <v>-0.30432305999912118</v>
      </c>
      <c r="D2765">
        <f t="shared" si="129"/>
        <v>4.694941270982366E-4</v>
      </c>
      <c r="E2765">
        <f t="shared" si="130"/>
        <v>1.1267859050357678E-2</v>
      </c>
      <c r="F2765">
        <f t="shared" si="131"/>
        <v>-1.428778894101517E-4</v>
      </c>
    </row>
    <row r="2766" spans="1:6" x14ac:dyDescent="0.25">
      <c r="A2766">
        <v>792108</v>
      </c>
      <c r="B2766">
        <v>72</v>
      </c>
      <c r="C2766">
        <v>0.16994387989697479</v>
      </c>
      <c r="D2766">
        <f t="shared" si="129"/>
        <v>1.6425179914525387E-4</v>
      </c>
      <c r="E2766">
        <f t="shared" si="130"/>
        <v>1.1826129538458279E-2</v>
      </c>
      <c r="F2766">
        <f t="shared" si="131"/>
        <v>2.791358802680305E-5</v>
      </c>
    </row>
    <row r="2767" spans="1:6" x14ac:dyDescent="0.25">
      <c r="A2767">
        <v>672673</v>
      </c>
      <c r="B2767">
        <v>60</v>
      </c>
      <c r="C2767">
        <v>4.7994282780003446E-3</v>
      </c>
      <c r="D2767">
        <f t="shared" si="129"/>
        <v>1.3948571468339592E-4</v>
      </c>
      <c r="E2767">
        <f t="shared" si="130"/>
        <v>8.3691428810037556E-3</v>
      </c>
      <c r="F2767">
        <f t="shared" si="131"/>
        <v>6.694516834285782E-7</v>
      </c>
    </row>
    <row r="2768" spans="1:6" x14ac:dyDescent="0.25">
      <c r="A2768">
        <v>716085</v>
      </c>
      <c r="B2768">
        <v>84</v>
      </c>
      <c r="C2768">
        <v>6.3926682897296333E-2</v>
      </c>
      <c r="D2768">
        <f t="shared" si="129"/>
        <v>1.4848764258274013E-4</v>
      </c>
      <c r="E2768">
        <f t="shared" si="130"/>
        <v>1.2472961976950171E-2</v>
      </c>
      <c r="F2768">
        <f t="shared" si="131"/>
        <v>9.4923224415539038E-6</v>
      </c>
    </row>
    <row r="2769" spans="1:6" x14ac:dyDescent="0.25">
      <c r="A2769">
        <v>1037410</v>
      </c>
      <c r="B2769">
        <v>60</v>
      </c>
      <c r="C2769">
        <v>0.52564408481904745</v>
      </c>
      <c r="D2769">
        <f t="shared" si="129"/>
        <v>2.1511770989723349E-4</v>
      </c>
      <c r="E2769">
        <f t="shared" si="130"/>
        <v>1.290706259383401E-2</v>
      </c>
      <c r="F2769">
        <f t="shared" si="131"/>
        <v>1.1307535174730065E-4</v>
      </c>
    </row>
    <row r="2770" spans="1:6" x14ac:dyDescent="0.25">
      <c r="A2770">
        <v>1039107</v>
      </c>
      <c r="B2770">
        <v>84</v>
      </c>
      <c r="C2770">
        <v>0.16994387989697479</v>
      </c>
      <c r="D2770">
        <f t="shared" si="129"/>
        <v>2.1546960042623901E-4</v>
      </c>
      <c r="E2770">
        <f t="shared" si="130"/>
        <v>1.8099446435804075E-2</v>
      </c>
      <c r="F2770">
        <f t="shared" si="131"/>
        <v>3.6617739896285907E-5</v>
      </c>
    </row>
    <row r="2771" spans="1:6" x14ac:dyDescent="0.25">
      <c r="A2771">
        <v>920663</v>
      </c>
      <c r="B2771">
        <v>72</v>
      </c>
      <c r="C2771">
        <v>0.48612183982770601</v>
      </c>
      <c r="D2771">
        <f t="shared" si="129"/>
        <v>1.9090901008002301E-4</v>
      </c>
      <c r="E2771">
        <f t="shared" si="130"/>
        <v>1.3745448725761656E-2</v>
      </c>
      <c r="F2771">
        <f t="shared" si="131"/>
        <v>9.2805039219786859E-5</v>
      </c>
    </row>
    <row r="2772" spans="1:6" x14ac:dyDescent="0.25">
      <c r="A2772">
        <v>1928496</v>
      </c>
      <c r="B2772">
        <v>72</v>
      </c>
      <c r="C2772">
        <v>-0.38336754998180411</v>
      </c>
      <c r="D2772">
        <f t="shared" si="129"/>
        <v>3.9989362264290416E-4</v>
      </c>
      <c r="E2772">
        <f t="shared" si="130"/>
        <v>2.8792340830289101E-2</v>
      </c>
      <c r="F2772">
        <f t="shared" si="131"/>
        <v>-1.5330623836595826E-4</v>
      </c>
    </row>
    <row r="2773" spans="1:6" x14ac:dyDescent="0.25">
      <c r="A2773">
        <v>700601</v>
      </c>
      <c r="B2773">
        <v>60</v>
      </c>
      <c r="C2773">
        <v>0.72325530977575447</v>
      </c>
      <c r="D2773">
        <f t="shared" si="129"/>
        <v>1.4527687478596861E-4</v>
      </c>
      <c r="E2773">
        <f t="shared" si="130"/>
        <v>8.7166124871581162E-3</v>
      </c>
      <c r="F2773">
        <f t="shared" si="131"/>
        <v>1.0507227107657922E-4</v>
      </c>
    </row>
    <row r="2774" spans="1:6" x14ac:dyDescent="0.25">
      <c r="A2774">
        <v>511044</v>
      </c>
      <c r="B2774">
        <v>84</v>
      </c>
      <c r="C2774">
        <v>-0.85763448987790047</v>
      </c>
      <c r="D2774">
        <f t="shared" si="129"/>
        <v>1.0597026723929959E-4</v>
      </c>
      <c r="E2774">
        <f t="shared" si="130"/>
        <v>8.9015024481011659E-3</v>
      </c>
      <c r="F2774">
        <f t="shared" si="131"/>
        <v>-9.0883756086001497E-5</v>
      </c>
    </row>
    <row r="2775" spans="1:6" x14ac:dyDescent="0.25">
      <c r="A2775">
        <v>1334960</v>
      </c>
      <c r="B2775">
        <v>84</v>
      </c>
      <c r="C2775">
        <v>-0.93667897986058324</v>
      </c>
      <c r="D2775">
        <f t="shared" si="129"/>
        <v>2.7681778467954888E-4</v>
      </c>
      <c r="E2775">
        <f t="shared" si="130"/>
        <v>2.3252693913082104E-2</v>
      </c>
      <c r="F2775">
        <f t="shared" si="131"/>
        <v>-2.5928940016090642E-4</v>
      </c>
    </row>
    <row r="2776" spans="1:6" x14ac:dyDescent="0.25">
      <c r="A2776">
        <v>1011487</v>
      </c>
      <c r="B2776">
        <v>84</v>
      </c>
      <c r="C2776">
        <v>0.6442108197930716</v>
      </c>
      <c r="D2776">
        <f t="shared" si="129"/>
        <v>2.0974230731419884E-4</v>
      </c>
      <c r="E2776">
        <f t="shared" si="130"/>
        <v>1.7618353814392702E-2</v>
      </c>
      <c r="F2776">
        <f t="shared" si="131"/>
        <v>1.351182637401704E-4</v>
      </c>
    </row>
    <row r="2777" spans="1:6" x14ac:dyDescent="0.25">
      <c r="A2777">
        <v>819471</v>
      </c>
      <c r="B2777">
        <v>84</v>
      </c>
      <c r="C2777">
        <v>0.28029279399219448</v>
      </c>
      <c r="D2777">
        <f t="shared" si="129"/>
        <v>1.69925800645064E-4</v>
      </c>
      <c r="E2777">
        <f t="shared" si="130"/>
        <v>1.4273767254185376E-2</v>
      </c>
      <c r="F2777">
        <f t="shared" si="131"/>
        <v>4.7628977434165627E-5</v>
      </c>
    </row>
    <row r="2778" spans="1:6" x14ac:dyDescent="0.25">
      <c r="A2778">
        <v>833472</v>
      </c>
      <c r="B2778">
        <v>84</v>
      </c>
      <c r="C2778">
        <v>6.8108966384525307E-2</v>
      </c>
      <c r="D2778">
        <f t="shared" si="129"/>
        <v>1.7282905302962859E-4</v>
      </c>
      <c r="E2778">
        <f t="shared" si="130"/>
        <v>1.4517640454488801E-2</v>
      </c>
      <c r="F2778">
        <f t="shared" si="131"/>
        <v>1.1771208163064315E-5</v>
      </c>
    </row>
    <row r="2779" spans="1:6" x14ac:dyDescent="0.25">
      <c r="A2779">
        <v>1511971</v>
      </c>
      <c r="B2779">
        <v>84</v>
      </c>
      <c r="C2779">
        <v>0.56516632981038883</v>
      </c>
      <c r="D2779">
        <f t="shared" si="129"/>
        <v>3.135228491638118E-4</v>
      </c>
      <c r="E2779">
        <f t="shared" si="130"/>
        <v>2.6335919329760191E-2</v>
      </c>
      <c r="F2779">
        <f t="shared" si="131"/>
        <v>1.7719255797360765E-4</v>
      </c>
    </row>
    <row r="2780" spans="1:6" x14ac:dyDescent="0.25">
      <c r="A2780">
        <v>948786</v>
      </c>
      <c r="B2780">
        <v>84</v>
      </c>
      <c r="C2780">
        <v>0.2094661248883162</v>
      </c>
      <c r="D2780">
        <f t="shared" si="129"/>
        <v>1.9674060545257573E-4</v>
      </c>
      <c r="E2780">
        <f t="shared" si="130"/>
        <v>1.6526210858016362E-2</v>
      </c>
      <c r="F2780">
        <f t="shared" si="131"/>
        <v>4.1210492232332172E-5</v>
      </c>
    </row>
    <row r="2781" spans="1:6" x14ac:dyDescent="0.25">
      <c r="A2781">
        <v>812848</v>
      </c>
      <c r="B2781">
        <v>72</v>
      </c>
      <c r="C2781">
        <v>0.44659959483636458</v>
      </c>
      <c r="D2781">
        <f t="shared" si="129"/>
        <v>1.685524529882558E-4</v>
      </c>
      <c r="E2781">
        <f t="shared" si="130"/>
        <v>1.2135776615154418E-2</v>
      </c>
      <c r="F2781">
        <f t="shared" si="131"/>
        <v>7.5275457213230424E-5</v>
      </c>
    </row>
    <row r="2782" spans="1:6" x14ac:dyDescent="0.25">
      <c r="A2782">
        <v>904429</v>
      </c>
      <c r="B2782">
        <v>84</v>
      </c>
      <c r="C2782">
        <v>0.84182204474977862</v>
      </c>
      <c r="D2782">
        <f t="shared" si="129"/>
        <v>1.8754272201409761E-4</v>
      </c>
      <c r="E2782">
        <f t="shared" si="130"/>
        <v>1.5753588649184198E-2</v>
      </c>
      <c r="F2782">
        <f t="shared" si="131"/>
        <v>1.5787759772384696E-4</v>
      </c>
    </row>
    <row r="2783" spans="1:6" x14ac:dyDescent="0.25">
      <c r="A2783">
        <v>1610727</v>
      </c>
      <c r="B2783">
        <v>72</v>
      </c>
      <c r="C2783">
        <v>0.13042163490563341</v>
      </c>
      <c r="D2783">
        <f t="shared" si="129"/>
        <v>3.3400092876455906E-4</v>
      </c>
      <c r="E2783">
        <f t="shared" si="130"/>
        <v>2.4048066871048254E-2</v>
      </c>
      <c r="F2783">
        <f t="shared" si="131"/>
        <v>4.3560947189473796E-5</v>
      </c>
    </row>
    <row r="2784" spans="1:6" x14ac:dyDescent="0.25">
      <c r="A2784">
        <v>865983</v>
      </c>
      <c r="B2784">
        <v>84</v>
      </c>
      <c r="C2784">
        <v>0.60468857480173022</v>
      </c>
      <c r="D2784">
        <f t="shared" si="129"/>
        <v>1.7957054565691092E-4</v>
      </c>
      <c r="E2784">
        <f t="shared" si="130"/>
        <v>1.5083925835180517E-2</v>
      </c>
      <c r="F2784">
        <f t="shared" si="131"/>
        <v>1.0858425732964649E-4</v>
      </c>
    </row>
    <row r="2785" spans="1:6" x14ac:dyDescent="0.25">
      <c r="A2785">
        <v>1218511</v>
      </c>
      <c r="B2785">
        <v>60</v>
      </c>
      <c r="C2785">
        <v>1.513700209602582</v>
      </c>
      <c r="D2785">
        <f t="shared" si="129"/>
        <v>2.5267087824928225E-4</v>
      </c>
      <c r="E2785">
        <f t="shared" si="130"/>
        <v>1.5160252694956935E-2</v>
      </c>
      <c r="F2785">
        <f t="shared" si="131"/>
        <v>3.82467961366407E-4</v>
      </c>
    </row>
    <row r="2786" spans="1:6" x14ac:dyDescent="0.25">
      <c r="A2786">
        <v>918933</v>
      </c>
      <c r="B2786">
        <v>48</v>
      </c>
      <c r="C2786">
        <v>-0.18575632502509701</v>
      </c>
      <c r="D2786">
        <f t="shared" si="129"/>
        <v>1.9055027665917473E-4</v>
      </c>
      <c r="E2786">
        <f t="shared" si="130"/>
        <v>9.1464132796403863E-3</v>
      </c>
      <c r="F2786">
        <f t="shared" si="131"/>
        <v>-3.5395919124723816E-5</v>
      </c>
    </row>
    <row r="2787" spans="1:6" x14ac:dyDescent="0.25">
      <c r="A2787">
        <v>797424</v>
      </c>
      <c r="B2787">
        <v>84</v>
      </c>
      <c r="C2787">
        <v>0.52564408481904745</v>
      </c>
      <c r="D2787">
        <f t="shared" si="129"/>
        <v>1.6535412681301657E-4</v>
      </c>
      <c r="E2787">
        <f t="shared" si="130"/>
        <v>1.3889746652293391E-2</v>
      </c>
      <c r="F2787">
        <f t="shared" si="131"/>
        <v>8.6917418659680811E-5</v>
      </c>
    </row>
    <row r="2788" spans="1:6" x14ac:dyDescent="0.25">
      <c r="A2788">
        <v>965298</v>
      </c>
      <c r="B2788">
        <v>84</v>
      </c>
      <c r="C2788">
        <v>0.84182204474977862</v>
      </c>
      <c r="D2788">
        <f t="shared" si="129"/>
        <v>2.0016453969826751E-4</v>
      </c>
      <c r="E2788">
        <f t="shared" si="130"/>
        <v>1.681382133465447E-2</v>
      </c>
      <c r="F2788">
        <f t="shared" si="131"/>
        <v>1.685029220951938E-4</v>
      </c>
    </row>
    <row r="2789" spans="1:6" x14ac:dyDescent="0.25">
      <c r="A2789">
        <v>1881992</v>
      </c>
      <c r="B2789">
        <v>60</v>
      </c>
      <c r="C2789">
        <v>9.0899389914291959E-2</v>
      </c>
      <c r="D2789">
        <f t="shared" si="129"/>
        <v>3.902505365139282E-4</v>
      </c>
      <c r="E2789">
        <f t="shared" si="130"/>
        <v>2.3415032190835693E-2</v>
      </c>
      <c r="F2789">
        <f t="shared" si="131"/>
        <v>3.5473535682841188E-5</v>
      </c>
    </row>
    <row r="2790" spans="1:6" x14ac:dyDescent="0.25">
      <c r="A2790">
        <v>850994</v>
      </c>
      <c r="B2790">
        <v>72</v>
      </c>
      <c r="C2790">
        <v>-1.450648386185182</v>
      </c>
      <c r="D2790">
        <f t="shared" si="129"/>
        <v>1.7646242123778094E-4</v>
      </c>
      <c r="E2790">
        <f t="shared" si="130"/>
        <v>1.2705294329120227E-2</v>
      </c>
      <c r="F2790">
        <f t="shared" si="131"/>
        <v>-2.5598492659091669E-4</v>
      </c>
    </row>
    <row r="2791" spans="1:6" x14ac:dyDescent="0.25">
      <c r="A2791">
        <v>1035886</v>
      </c>
      <c r="B2791">
        <v>60</v>
      </c>
      <c r="C2791">
        <v>0.28851061487099899</v>
      </c>
      <c r="D2791">
        <f t="shared" si="129"/>
        <v>2.1480169271031281E-4</v>
      </c>
      <c r="E2791">
        <f t="shared" si="130"/>
        <v>1.2888101562618768E-2</v>
      </c>
      <c r="F2791">
        <f t="shared" si="131"/>
        <v>6.1972568439183726E-5</v>
      </c>
    </row>
    <row r="2792" spans="1:6" x14ac:dyDescent="0.25">
      <c r="A2792">
        <v>570422</v>
      </c>
      <c r="B2792">
        <v>84</v>
      </c>
      <c r="C2792">
        <v>0.48612183982770601</v>
      </c>
      <c r="D2792">
        <f t="shared" si="129"/>
        <v>1.182829106283916E-4</v>
      </c>
      <c r="E2792">
        <f t="shared" si="130"/>
        <v>9.9357644927848942E-3</v>
      </c>
      <c r="F2792">
        <f t="shared" si="131"/>
        <v>5.7499906134849845E-5</v>
      </c>
    </row>
    <row r="2793" spans="1:6" x14ac:dyDescent="0.25">
      <c r="A2793">
        <v>785258</v>
      </c>
      <c r="B2793">
        <v>84</v>
      </c>
      <c r="C2793">
        <v>0.55255952410305109</v>
      </c>
      <c r="D2793">
        <f t="shared" si="129"/>
        <v>1.628313806869818E-4</v>
      </c>
      <c r="E2793">
        <f t="shared" si="130"/>
        <v>1.3677835977706471E-2</v>
      </c>
      <c r="F2793">
        <f t="shared" si="131"/>
        <v>8.9974030221441414E-5</v>
      </c>
    </row>
    <row r="2794" spans="1:6" x14ac:dyDescent="0.25">
      <c r="A2794">
        <v>1084402</v>
      </c>
      <c r="B2794">
        <v>72</v>
      </c>
      <c r="C2794">
        <v>-6.7189590051072792E-2</v>
      </c>
      <c r="D2794">
        <f t="shared" si="129"/>
        <v>2.2486198788133891E-4</v>
      </c>
      <c r="E2794">
        <f t="shared" si="130"/>
        <v>1.6190063127456401E-2</v>
      </c>
      <c r="F2794">
        <f t="shared" si="131"/>
        <v>-1.510838478381646E-5</v>
      </c>
    </row>
    <row r="2795" spans="1:6" x14ac:dyDescent="0.25">
      <c r="A2795">
        <v>694368</v>
      </c>
      <c r="B2795">
        <v>72</v>
      </c>
      <c r="C2795">
        <v>-0.54145652994716964</v>
      </c>
      <c r="D2795">
        <f t="shared" si="129"/>
        <v>1.4398439766912042E-4</v>
      </c>
      <c r="E2795">
        <f t="shared" si="130"/>
        <v>1.0366876632176671E-2</v>
      </c>
      <c r="F2795">
        <f t="shared" si="131"/>
        <v>-7.7961292328455287E-5</v>
      </c>
    </row>
    <row r="2796" spans="1:6" x14ac:dyDescent="0.25">
      <c r="A2796">
        <v>1051544</v>
      </c>
      <c r="B2796">
        <v>84</v>
      </c>
      <c r="C2796">
        <v>0.16994387989697479</v>
      </c>
      <c r="D2796">
        <f t="shared" si="129"/>
        <v>2.1804854120952805E-4</v>
      </c>
      <c r="E2796">
        <f t="shared" si="130"/>
        <v>1.8316077461600355E-2</v>
      </c>
      <c r="F2796">
        <f t="shared" si="131"/>
        <v>3.7056015099022597E-5</v>
      </c>
    </row>
    <row r="2797" spans="1:6" x14ac:dyDescent="0.25">
      <c r="A2797">
        <v>767852</v>
      </c>
      <c r="B2797">
        <v>84</v>
      </c>
      <c r="C2797">
        <v>0.80229979975843724</v>
      </c>
      <c r="D2797">
        <f t="shared" si="129"/>
        <v>1.5922206628045857E-4</v>
      </c>
      <c r="E2797">
        <f t="shared" si="130"/>
        <v>1.337465356755852E-2</v>
      </c>
      <c r="F2797">
        <f t="shared" si="131"/>
        <v>1.2774383189393654E-4</v>
      </c>
    </row>
    <row r="2798" spans="1:6" x14ac:dyDescent="0.25">
      <c r="A2798">
        <v>649115</v>
      </c>
      <c r="B2798">
        <v>84</v>
      </c>
      <c r="C2798">
        <v>0.6442108197930716</v>
      </c>
      <c r="D2798">
        <f t="shared" si="129"/>
        <v>1.3460071934909314E-4</v>
      </c>
      <c r="E2798">
        <f t="shared" si="130"/>
        <v>1.1306460425323824E-2</v>
      </c>
      <c r="F2798">
        <f t="shared" si="131"/>
        <v>8.6711239756616447E-5</v>
      </c>
    </row>
    <row r="2799" spans="1:6" x14ac:dyDescent="0.25">
      <c r="A2799">
        <v>272074</v>
      </c>
      <c r="B2799">
        <v>60</v>
      </c>
      <c r="C2799">
        <v>0.2094661248883162</v>
      </c>
      <c r="D2799">
        <f t="shared" si="129"/>
        <v>5.6417362279696462E-5</v>
      </c>
      <c r="E2799">
        <f t="shared" si="130"/>
        <v>3.3850417367817876E-3</v>
      </c>
      <c r="F2799">
        <f t="shared" si="131"/>
        <v>1.1817526253148279E-5</v>
      </c>
    </row>
    <row r="2800" spans="1:6" x14ac:dyDescent="0.25">
      <c r="A2800">
        <v>789620</v>
      </c>
      <c r="B2800">
        <v>84</v>
      </c>
      <c r="C2800">
        <v>0.72325530977575447</v>
      </c>
      <c r="D2800">
        <f t="shared" si="129"/>
        <v>1.6373588657238075E-4</v>
      </c>
      <c r="E2800">
        <f t="shared" si="130"/>
        <v>1.3753814472079982E-2</v>
      </c>
      <c r="F2800">
        <f t="shared" si="131"/>
        <v>1.1842284936431505E-4</v>
      </c>
    </row>
    <row r="2801" spans="1:6" x14ac:dyDescent="0.25">
      <c r="A2801">
        <v>758217</v>
      </c>
      <c r="B2801">
        <v>84</v>
      </c>
      <c r="C2801">
        <v>0.60468857480173022</v>
      </c>
      <c r="D2801">
        <f t="shared" si="129"/>
        <v>1.5722414922272841E-4</v>
      </c>
      <c r="E2801">
        <f t="shared" si="130"/>
        <v>1.3206828534709187E-2</v>
      </c>
      <c r="F2801">
        <f t="shared" si="131"/>
        <v>9.5071646717906195E-5</v>
      </c>
    </row>
    <row r="2802" spans="1:6" x14ac:dyDescent="0.25">
      <c r="A2802">
        <v>1302176</v>
      </c>
      <c r="B2802">
        <v>84</v>
      </c>
      <c r="C2802">
        <v>0.72325530977575447</v>
      </c>
      <c r="D2802">
        <f t="shared" si="129"/>
        <v>2.7001968267429457E-4</v>
      </c>
      <c r="E2802">
        <f t="shared" si="130"/>
        <v>2.2681653344640743E-2</v>
      </c>
      <c r="F2802">
        <f t="shared" si="131"/>
        <v>1.9529316923814783E-4</v>
      </c>
    </row>
    <row r="2803" spans="1:6" x14ac:dyDescent="0.25">
      <c r="A2803">
        <v>1025137</v>
      </c>
      <c r="B2803">
        <v>84</v>
      </c>
      <c r="C2803">
        <v>0.13042163490563341</v>
      </c>
      <c r="D2803">
        <f t="shared" si="129"/>
        <v>2.1257277621279942E-4</v>
      </c>
      <c r="E2803">
        <f t="shared" si="130"/>
        <v>1.7856113201875152E-2</v>
      </c>
      <c r="F2803">
        <f t="shared" si="131"/>
        <v>2.7724089010102641E-5</v>
      </c>
    </row>
    <row r="2804" spans="1:6" x14ac:dyDescent="0.25">
      <c r="A2804">
        <v>416144</v>
      </c>
      <c r="B2804">
        <v>84</v>
      </c>
      <c r="C2804">
        <v>0.4070773498450232</v>
      </c>
      <c r="D2804">
        <f t="shared" si="129"/>
        <v>8.6291769182362163E-5</v>
      </c>
      <c r="E2804">
        <f t="shared" si="130"/>
        <v>7.248508611318422E-3</v>
      </c>
      <c r="F2804">
        <f t="shared" si="131"/>
        <v>3.5127424712194434E-5</v>
      </c>
    </row>
    <row r="2805" spans="1:6" x14ac:dyDescent="0.25">
      <c r="A2805">
        <v>1912550</v>
      </c>
      <c r="B2805">
        <v>48</v>
      </c>
      <c r="C2805">
        <v>0.76277755476709586</v>
      </c>
      <c r="D2805">
        <f t="shared" si="129"/>
        <v>3.9658705436033384E-4</v>
      </c>
      <c r="E2805">
        <f t="shared" si="130"/>
        <v>1.9036178609296024E-2</v>
      </c>
      <c r="F2805">
        <f t="shared" si="131"/>
        <v>3.0250770357726078E-4</v>
      </c>
    </row>
    <row r="2806" spans="1:6" x14ac:dyDescent="0.25">
      <c r="A2806">
        <v>739683</v>
      </c>
      <c r="B2806">
        <v>60</v>
      </c>
      <c r="C2806">
        <v>0.60468857480173022</v>
      </c>
      <c r="D2806">
        <f t="shared" si="129"/>
        <v>1.5338093233139777E-4</v>
      </c>
      <c r="E2806">
        <f t="shared" si="130"/>
        <v>9.2028559398838663E-3</v>
      </c>
      <c r="F2806">
        <f t="shared" si="131"/>
        <v>9.274769737323354E-5</v>
      </c>
    </row>
    <row r="2807" spans="1:6" x14ac:dyDescent="0.25">
      <c r="A2807">
        <v>832909</v>
      </c>
      <c r="B2807">
        <v>72</v>
      </c>
      <c r="C2807">
        <v>-5.0512269765341587E-2</v>
      </c>
      <c r="D2807">
        <f t="shared" si="129"/>
        <v>1.7271230914758375E-4</v>
      </c>
      <c r="E2807">
        <f t="shared" si="130"/>
        <v>1.2435286258626031E-2</v>
      </c>
      <c r="F2807">
        <f t="shared" si="131"/>
        <v>-8.7240907514578231E-6</v>
      </c>
    </row>
    <row r="2808" spans="1:6" x14ac:dyDescent="0.25">
      <c r="A2808">
        <v>1325351</v>
      </c>
      <c r="B2808">
        <v>72</v>
      </c>
      <c r="C2808">
        <v>-0.2648008150077798</v>
      </c>
      <c r="D2808">
        <f t="shared" si="129"/>
        <v>2.7482525899114941E-4</v>
      </c>
      <c r="E2808">
        <f t="shared" si="130"/>
        <v>1.9787418647362758E-2</v>
      </c>
      <c r="F2808">
        <f t="shared" si="131"/>
        <v>-7.2773952565580521E-5</v>
      </c>
    </row>
    <row r="2809" spans="1:6" x14ac:dyDescent="0.25">
      <c r="A2809">
        <v>781089</v>
      </c>
      <c r="B2809">
        <v>84</v>
      </c>
      <c r="C2809">
        <v>8.2406454688103009E-2</v>
      </c>
      <c r="D2809">
        <f t="shared" si="129"/>
        <v>1.619668953508451E-4</v>
      </c>
      <c r="E2809">
        <f t="shared" si="130"/>
        <v>1.3605219209470989E-2</v>
      </c>
      <c r="F2809">
        <f t="shared" si="131"/>
        <v>1.3347117622702139E-5</v>
      </c>
    </row>
    <row r="2810" spans="1:6" x14ac:dyDescent="0.25">
      <c r="A2810">
        <v>1166692</v>
      </c>
      <c r="B2810">
        <v>84</v>
      </c>
      <c r="C2810">
        <v>-0.1462340800337556</v>
      </c>
      <c r="D2810">
        <f t="shared" si="129"/>
        <v>2.4192567181290247E-4</v>
      </c>
      <c r="E2810">
        <f t="shared" si="130"/>
        <v>2.0321756432283806E-2</v>
      </c>
      <c r="F2810">
        <f t="shared" si="131"/>
        <v>-3.537777805410807E-5</v>
      </c>
    </row>
    <row r="2811" spans="1:6" x14ac:dyDescent="0.25">
      <c r="A2811">
        <v>953006</v>
      </c>
      <c r="B2811">
        <v>84</v>
      </c>
      <c r="C2811">
        <v>0.56516632981038883</v>
      </c>
      <c r="D2811">
        <f t="shared" si="129"/>
        <v>1.9761566616701489E-4</v>
      </c>
      <c r="E2811">
        <f t="shared" si="130"/>
        <v>1.6599715958029251E-2</v>
      </c>
      <c r="F2811">
        <f t="shared" si="131"/>
        <v>1.1168572076064683E-4</v>
      </c>
    </row>
    <row r="2812" spans="1:6" x14ac:dyDescent="0.25">
      <c r="A2812">
        <v>830127</v>
      </c>
      <c r="B2812">
        <v>84</v>
      </c>
      <c r="C2812">
        <v>1.513700209602582</v>
      </c>
      <c r="D2812">
        <f t="shared" si="129"/>
        <v>1.7213543262920228E-4</v>
      </c>
      <c r="E2812">
        <f t="shared" si="130"/>
        <v>1.4459376340852991E-2</v>
      </c>
      <c r="F2812">
        <f t="shared" si="131"/>
        <v>2.6056144045085464E-4</v>
      </c>
    </row>
    <row r="2813" spans="1:6" x14ac:dyDescent="0.25">
      <c r="A2813">
        <v>784920</v>
      </c>
      <c r="B2813">
        <v>60</v>
      </c>
      <c r="C2813">
        <v>0.60468857480173022</v>
      </c>
      <c r="D2813">
        <f t="shared" si="129"/>
        <v>1.6276129288568311E-4</v>
      </c>
      <c r="E2813">
        <f t="shared" si="130"/>
        <v>9.7656775731409864E-3</v>
      </c>
      <c r="F2813">
        <f t="shared" si="131"/>
        <v>9.8419894227930711E-5</v>
      </c>
    </row>
    <row r="2814" spans="1:6" x14ac:dyDescent="0.25">
      <c r="A2814">
        <v>349335</v>
      </c>
      <c r="B2814">
        <v>60</v>
      </c>
      <c r="C2814">
        <v>0.2094661248883162</v>
      </c>
      <c r="D2814">
        <f t="shared" si="129"/>
        <v>7.2438230966493544E-5</v>
      </c>
      <c r="E2814">
        <f t="shared" si="130"/>
        <v>4.3462938579896127E-3</v>
      </c>
      <c r="F2814">
        <f t="shared" si="131"/>
        <v>1.5173355534316231E-5</v>
      </c>
    </row>
    <row r="2815" spans="1:6" x14ac:dyDescent="0.25">
      <c r="A2815">
        <v>879209</v>
      </c>
      <c r="B2815">
        <v>72</v>
      </c>
      <c r="C2815">
        <v>0.6442108197930716</v>
      </c>
      <c r="D2815">
        <f t="shared" si="129"/>
        <v>1.8231309376334984E-4</v>
      </c>
      <c r="E2815">
        <f t="shared" si="130"/>
        <v>1.3126542750961189E-2</v>
      </c>
      <c r="F2815">
        <f t="shared" si="131"/>
        <v>1.1744806759229873E-4</v>
      </c>
    </row>
    <row r="2816" spans="1:6" x14ac:dyDescent="0.25">
      <c r="A2816">
        <v>1287870</v>
      </c>
      <c r="B2816">
        <v>84</v>
      </c>
      <c r="C2816">
        <v>0.56516632981038883</v>
      </c>
      <c r="D2816">
        <f t="shared" si="129"/>
        <v>2.6705318538027407E-4</v>
      </c>
      <c r="E2816">
        <f t="shared" si="130"/>
        <v>2.2432467571943022E-2</v>
      </c>
      <c r="F2816">
        <f t="shared" si="131"/>
        <v>1.509294686455429E-4</v>
      </c>
    </row>
    <row r="2817" spans="1:6" x14ac:dyDescent="0.25">
      <c r="A2817">
        <v>769949</v>
      </c>
      <c r="B2817">
        <v>72</v>
      </c>
      <c r="C2817">
        <v>0.80229979975843724</v>
      </c>
      <c r="D2817">
        <f t="shared" si="129"/>
        <v>1.5965690095301281E-4</v>
      </c>
      <c r="E2817">
        <f t="shared" si="130"/>
        <v>1.1495296868616924E-2</v>
      </c>
      <c r="F2817">
        <f t="shared" si="131"/>
        <v>1.2809269966465483E-4</v>
      </c>
    </row>
    <row r="2818" spans="1:6" x14ac:dyDescent="0.25">
      <c r="A2818">
        <v>796486</v>
      </c>
      <c r="B2818">
        <v>84</v>
      </c>
      <c r="C2818">
        <v>0.14173851358094469</v>
      </c>
      <c r="D2818">
        <f t="shared" si="129"/>
        <v>1.6515962279639479E-4</v>
      </c>
      <c r="E2818">
        <f t="shared" si="130"/>
        <v>1.3873408314897162E-2</v>
      </c>
      <c r="F2818">
        <f t="shared" si="131"/>
        <v>2.3409479438750506E-5</v>
      </c>
    </row>
    <row r="2819" spans="1:6" x14ac:dyDescent="0.25">
      <c r="A2819">
        <v>969222</v>
      </c>
      <c r="B2819">
        <v>60</v>
      </c>
      <c r="C2819">
        <v>0.56516632981038883</v>
      </c>
      <c r="D2819">
        <f t="shared" ref="D2819:D2882" si="132">A2819/SUM($A$2:$A$5739)</f>
        <v>2.0097822174648059E-4</v>
      </c>
      <c r="E2819">
        <f t="shared" ref="E2819:E2882" si="133">B2819*D2819</f>
        <v>1.2058693304788835E-2</v>
      </c>
      <c r="F2819">
        <f t="shared" ref="F2819:F2882" si="134">C2819*D2819</f>
        <v>1.1358612395627692E-4</v>
      </c>
    </row>
    <row r="2820" spans="1:6" x14ac:dyDescent="0.25">
      <c r="A2820">
        <v>397646</v>
      </c>
      <c r="B2820">
        <v>84</v>
      </c>
      <c r="C2820">
        <v>-0.58097877493851102</v>
      </c>
      <c r="D2820">
        <f t="shared" si="132"/>
        <v>8.2456017263950914E-5</v>
      </c>
      <c r="E2820">
        <f t="shared" si="133"/>
        <v>6.926305450171877E-3</v>
      </c>
      <c r="F2820">
        <f t="shared" si="134"/>
        <v>-4.7905195896318918E-5</v>
      </c>
    </row>
    <row r="2821" spans="1:6" x14ac:dyDescent="0.25">
      <c r="A2821">
        <v>1206225</v>
      </c>
      <c r="B2821">
        <v>84</v>
      </c>
      <c r="C2821">
        <v>0.16994387989697479</v>
      </c>
      <c r="D2821">
        <f t="shared" si="132"/>
        <v>2.5012324888018284E-4</v>
      </c>
      <c r="E2821">
        <f t="shared" si="133"/>
        <v>2.1010352905935357E-2</v>
      </c>
      <c r="F2821">
        <f t="shared" si="134"/>
        <v>4.2506915367134924E-5</v>
      </c>
    </row>
    <row r="2822" spans="1:6" x14ac:dyDescent="0.25">
      <c r="A2822">
        <v>972648</v>
      </c>
      <c r="B2822">
        <v>84</v>
      </c>
      <c r="C2822">
        <v>-0.2648008150077798</v>
      </c>
      <c r="D2822">
        <f t="shared" si="132"/>
        <v>2.0168863833597552E-4</v>
      </c>
      <c r="E2822">
        <f t="shared" si="133"/>
        <v>1.6941845620221944E-2</v>
      </c>
      <c r="F2822">
        <f t="shared" si="134"/>
        <v>-5.3407315809175657E-5</v>
      </c>
    </row>
    <row r="2823" spans="1:6" x14ac:dyDescent="0.25">
      <c r="A2823">
        <v>930288</v>
      </c>
      <c r="B2823">
        <v>72</v>
      </c>
      <c r="C2823">
        <v>0.52564408481904745</v>
      </c>
      <c r="D2823">
        <f t="shared" si="132"/>
        <v>1.9290485353416447E-4</v>
      </c>
      <c r="E2823">
        <f t="shared" si="133"/>
        <v>1.3889149454459841E-2</v>
      </c>
      <c r="F2823">
        <f t="shared" si="134"/>
        <v>1.0139929519311828E-4</v>
      </c>
    </row>
    <row r="2824" spans="1:6" x14ac:dyDescent="0.25">
      <c r="A2824">
        <v>1068002</v>
      </c>
      <c r="B2824">
        <v>84</v>
      </c>
      <c r="C2824">
        <v>0.99991102471514426</v>
      </c>
      <c r="D2824">
        <f t="shared" si="132"/>
        <v>2.2146127799584076E-4</v>
      </c>
      <c r="E2824">
        <f t="shared" si="133"/>
        <v>1.8602747351650625E-2</v>
      </c>
      <c r="F2824">
        <f t="shared" si="134"/>
        <v>2.2144157341554655E-4</v>
      </c>
    </row>
    <row r="2825" spans="1:6" x14ac:dyDescent="0.25">
      <c r="A2825">
        <v>1009190</v>
      </c>
      <c r="B2825">
        <v>84</v>
      </c>
      <c r="C2825">
        <v>0.56516632981038883</v>
      </c>
      <c r="D2825">
        <f t="shared" si="132"/>
        <v>2.0926600056987024E-4</v>
      </c>
      <c r="E2825">
        <f t="shared" si="133"/>
        <v>1.75783440478691E-2</v>
      </c>
      <c r="F2825">
        <f t="shared" si="134"/>
        <v>1.182700974961723E-4</v>
      </c>
    </row>
    <row r="2826" spans="1:6" x14ac:dyDescent="0.25">
      <c r="A2826">
        <v>693381</v>
      </c>
      <c r="B2826">
        <v>60</v>
      </c>
      <c r="C2826">
        <v>-0.7785899998952176</v>
      </c>
      <c r="D2826">
        <f t="shared" si="132"/>
        <v>1.4377973299491392E-4</v>
      </c>
      <c r="E2826">
        <f t="shared" si="133"/>
        <v>8.6267839796948347E-3</v>
      </c>
      <c r="F2826">
        <f t="shared" si="134"/>
        <v>-1.1194546229744444E-4</v>
      </c>
    </row>
    <row r="2827" spans="1:6" x14ac:dyDescent="0.25">
      <c r="A2827">
        <v>397850</v>
      </c>
      <c r="B2827">
        <v>84</v>
      </c>
      <c r="C2827">
        <v>-2.0740509366663051</v>
      </c>
      <c r="D2827">
        <f t="shared" si="132"/>
        <v>8.2498318777160764E-5</v>
      </c>
      <c r="E2827">
        <f t="shared" si="133"/>
        <v>6.9298587772815045E-3</v>
      </c>
      <c r="F2827">
        <f t="shared" si="134"/>
        <v>-1.711057153331657E-4</v>
      </c>
    </row>
    <row r="2828" spans="1:6" x14ac:dyDescent="0.25">
      <c r="A2828">
        <v>528428</v>
      </c>
      <c r="B2828">
        <v>60</v>
      </c>
      <c r="C2828">
        <v>0.56516632981038883</v>
      </c>
      <c r="D2828">
        <f t="shared" si="132"/>
        <v>1.0957501971792763E-4</v>
      </c>
      <c r="E2828">
        <f t="shared" si="133"/>
        <v>6.5745011830756579E-3</v>
      </c>
      <c r="F2828">
        <f t="shared" si="134"/>
        <v>6.192811173288215E-5</v>
      </c>
    </row>
    <row r="2829" spans="1:6" x14ac:dyDescent="0.25">
      <c r="A2829">
        <v>1241234</v>
      </c>
      <c r="B2829">
        <v>84</v>
      </c>
      <c r="C2829">
        <v>1.395133474628558</v>
      </c>
      <c r="D2829">
        <f t="shared" si="132"/>
        <v>2.5738272768392701E-4</v>
      </c>
      <c r="E2829">
        <f t="shared" si="133"/>
        <v>2.1620149125449871E-2</v>
      </c>
      <c r="F2829">
        <f t="shared" si="134"/>
        <v>3.5908325918305301E-4</v>
      </c>
    </row>
    <row r="2830" spans="1:6" x14ac:dyDescent="0.25">
      <c r="A2830">
        <v>497614</v>
      </c>
      <c r="B2830">
        <v>84</v>
      </c>
      <c r="C2830">
        <v>0.13042163490563341</v>
      </c>
      <c r="D2830">
        <f t="shared" si="132"/>
        <v>1.0318541761965081E-4</v>
      </c>
      <c r="E2830">
        <f t="shared" si="133"/>
        <v>8.6675750800506678E-3</v>
      </c>
      <c r="F2830">
        <f t="shared" si="134"/>
        <v>1.345761086437541E-5</v>
      </c>
    </row>
    <row r="2831" spans="1:6" x14ac:dyDescent="0.25">
      <c r="A2831">
        <v>653683</v>
      </c>
      <c r="B2831">
        <v>84</v>
      </c>
      <c r="C2831">
        <v>-1.473527127611457E-2</v>
      </c>
      <c r="D2831">
        <f t="shared" si="132"/>
        <v>1.3554794146841971E-4</v>
      </c>
      <c r="E2831">
        <f t="shared" si="133"/>
        <v>1.1386027083347256E-2</v>
      </c>
      <c r="F2831">
        <f t="shared" si="134"/>
        <v>-1.9973356884560639E-6</v>
      </c>
    </row>
    <row r="2832" spans="1:6" x14ac:dyDescent="0.25">
      <c r="A2832">
        <v>816825</v>
      </c>
      <c r="B2832">
        <v>84</v>
      </c>
      <c r="C2832">
        <v>0.56516632981038883</v>
      </c>
      <c r="D2832">
        <f t="shared" si="132"/>
        <v>1.6937712513548909E-4</v>
      </c>
      <c r="E2832">
        <f t="shared" si="133"/>
        <v>1.4227678511381084E-2</v>
      </c>
      <c r="F2832">
        <f t="shared" si="134"/>
        <v>9.5726248166659326E-5</v>
      </c>
    </row>
    <row r="2833" spans="1:6" x14ac:dyDescent="0.25">
      <c r="A2833">
        <v>1019727</v>
      </c>
      <c r="B2833">
        <v>72</v>
      </c>
      <c r="C2833">
        <v>0.16994387989697479</v>
      </c>
      <c r="D2833">
        <f t="shared" si="132"/>
        <v>2.1145095667130279E-4</v>
      </c>
      <c r="E2833">
        <f t="shared" si="133"/>
        <v>1.52244688803338E-2</v>
      </c>
      <c r="F2833">
        <f t="shared" si="134"/>
        <v>3.5934795984648303E-5</v>
      </c>
    </row>
    <row r="2834" spans="1:6" x14ac:dyDescent="0.25">
      <c r="A2834">
        <v>1404678</v>
      </c>
      <c r="B2834">
        <v>84</v>
      </c>
      <c r="C2834">
        <v>0.92086653473246149</v>
      </c>
      <c r="D2834">
        <f t="shared" si="132"/>
        <v>2.912745341793757E-4</v>
      </c>
      <c r="E2834">
        <f t="shared" si="133"/>
        <v>2.4467060871067561E-2</v>
      </c>
      <c r="F2834">
        <f t="shared" si="134"/>
        <v>2.6822497094557363E-4</v>
      </c>
    </row>
    <row r="2835" spans="1:6" x14ac:dyDescent="0.25">
      <c r="A2835">
        <v>2340624</v>
      </c>
      <c r="B2835">
        <v>24</v>
      </c>
      <c r="C2835">
        <v>-1.907899813945156</v>
      </c>
      <c r="D2835">
        <f t="shared" si="132"/>
        <v>4.8535263262403702E-4</v>
      </c>
      <c r="E2835">
        <f t="shared" si="133"/>
        <v>1.1648463182976888E-2</v>
      </c>
      <c r="F2835">
        <f t="shared" si="134"/>
        <v>-9.260041974811919E-4</v>
      </c>
    </row>
    <row r="2836" spans="1:6" x14ac:dyDescent="0.25">
      <c r="A2836">
        <v>2757548</v>
      </c>
      <c r="B2836">
        <v>72</v>
      </c>
      <c r="C2836">
        <v>0.80229979975843724</v>
      </c>
      <c r="D2836">
        <f t="shared" si="132"/>
        <v>5.7180614288631921E-4</v>
      </c>
      <c r="E2836">
        <f t="shared" si="133"/>
        <v>4.1170042287814984E-2</v>
      </c>
      <c r="F2836">
        <f t="shared" si="134"/>
        <v>4.5875995393833825E-4</v>
      </c>
    </row>
    <row r="2837" spans="1:6" x14ac:dyDescent="0.25">
      <c r="A2837">
        <v>591073</v>
      </c>
      <c r="B2837">
        <v>84</v>
      </c>
      <c r="C2837">
        <v>-3.8218203582620507E-2</v>
      </c>
      <c r="D2837">
        <f t="shared" si="132"/>
        <v>1.2256510939945392E-4</v>
      </c>
      <c r="E2837">
        <f t="shared" si="133"/>
        <v>1.0295469189554129E-2</v>
      </c>
      <c r="F2837">
        <f t="shared" si="134"/>
        <v>-4.6842183031544844E-6</v>
      </c>
    </row>
    <row r="2838" spans="1:6" x14ac:dyDescent="0.25">
      <c r="A2838">
        <v>744076</v>
      </c>
      <c r="B2838">
        <v>72</v>
      </c>
      <c r="C2838">
        <v>0.28851061487099899</v>
      </c>
      <c r="D2838">
        <f t="shared" si="132"/>
        <v>1.5429186638792175E-4</v>
      </c>
      <c r="E2838">
        <f t="shared" si="133"/>
        <v>1.1109014379930365E-2</v>
      </c>
      <c r="F2838">
        <f t="shared" si="134"/>
        <v>4.4514841241173328E-5</v>
      </c>
    </row>
    <row r="2839" spans="1:6" x14ac:dyDescent="0.25">
      <c r="A2839">
        <v>758808</v>
      </c>
      <c r="B2839">
        <v>84</v>
      </c>
      <c r="C2839">
        <v>-0.72158785638910594</v>
      </c>
      <c r="D2839">
        <f t="shared" si="132"/>
        <v>1.5734669919482166E-4</v>
      </c>
      <c r="E2839">
        <f t="shared" si="133"/>
        <v>1.3217122732365021E-2</v>
      </c>
      <c r="F2839">
        <f t="shared" si="134"/>
        <v>-1.1353946738189283E-4</v>
      </c>
    </row>
    <row r="2840" spans="1:6" x14ac:dyDescent="0.25">
      <c r="A2840">
        <v>807219</v>
      </c>
      <c r="B2840">
        <v>84</v>
      </c>
      <c r="C2840">
        <v>0.68373306478441309</v>
      </c>
      <c r="D2840">
        <f t="shared" si="132"/>
        <v>1.6738522152816624E-4</v>
      </c>
      <c r="E2840">
        <f t="shared" si="133"/>
        <v>1.4060358608365964E-2</v>
      </c>
      <c r="F2840">
        <f t="shared" si="134"/>
        <v>1.1444681051507103E-4</v>
      </c>
    </row>
    <row r="2841" spans="1:6" x14ac:dyDescent="0.25">
      <c r="A2841">
        <v>539039</v>
      </c>
      <c r="B2841">
        <v>72</v>
      </c>
      <c r="C2841">
        <v>-0.50193428495582826</v>
      </c>
      <c r="D2841">
        <f t="shared" si="132"/>
        <v>1.117753204859167E-4</v>
      </c>
      <c r="E2841">
        <f t="shared" si="133"/>
        <v>8.0478230749860026E-3</v>
      </c>
      <c r="F2841">
        <f t="shared" si="134"/>
        <v>-5.610386556380714E-5</v>
      </c>
    </row>
    <row r="2842" spans="1:6" x14ac:dyDescent="0.25">
      <c r="A2842">
        <v>968707</v>
      </c>
      <c r="B2842">
        <v>84</v>
      </c>
      <c r="C2842">
        <v>0.13042163490563341</v>
      </c>
      <c r="D2842">
        <f t="shared" si="132"/>
        <v>2.0087143116166161E-4</v>
      </c>
      <c r="E2842">
        <f t="shared" si="133"/>
        <v>1.6873200217579574E-2</v>
      </c>
      <c r="F2842">
        <f t="shared" si="134"/>
        <v>2.6197980457938304E-5</v>
      </c>
    </row>
    <row r="2843" spans="1:6" x14ac:dyDescent="0.25">
      <c r="A2843">
        <v>729542</v>
      </c>
      <c r="B2843">
        <v>72</v>
      </c>
      <c r="C2843">
        <v>0.2094661248883162</v>
      </c>
      <c r="D2843">
        <f t="shared" si="132"/>
        <v>1.5127809093207846E-4</v>
      </c>
      <c r="E2843">
        <f t="shared" si="133"/>
        <v>1.0892022547109649E-2</v>
      </c>
      <c r="F2843">
        <f t="shared" si="134"/>
        <v>3.1687635488044799E-5</v>
      </c>
    </row>
    <row r="2844" spans="1:6" x14ac:dyDescent="0.25">
      <c r="A2844">
        <v>1277734</v>
      </c>
      <c r="B2844">
        <v>84</v>
      </c>
      <c r="C2844">
        <v>-0.1462340800337556</v>
      </c>
      <c r="D2844">
        <f t="shared" si="132"/>
        <v>2.6495138078274911E-4</v>
      </c>
      <c r="E2844">
        <f t="shared" si="133"/>
        <v>2.2255915985750926E-2</v>
      </c>
      <c r="F2844">
        <f t="shared" si="134"/>
        <v>-3.8744921422438587E-5</v>
      </c>
    </row>
    <row r="2845" spans="1:6" x14ac:dyDescent="0.25">
      <c r="A2845">
        <v>289179</v>
      </c>
      <c r="B2845">
        <v>84</v>
      </c>
      <c r="C2845">
        <v>-0.46241203996448682</v>
      </c>
      <c r="D2845">
        <f t="shared" si="132"/>
        <v>5.9964261218199249E-5</v>
      </c>
      <c r="E2845">
        <f t="shared" si="133"/>
        <v>5.0369979423287373E-3</v>
      </c>
      <c r="F2845">
        <f t="shared" si="134"/>
        <v>-2.7728196354870879E-5</v>
      </c>
    </row>
    <row r="2846" spans="1:6" x14ac:dyDescent="0.25">
      <c r="A2846">
        <v>246753</v>
      </c>
      <c r="B2846">
        <v>84</v>
      </c>
      <c r="C2846">
        <v>-1.3136583567084441</v>
      </c>
      <c r="D2846">
        <f t="shared" si="132"/>
        <v>5.116679063270265E-5</v>
      </c>
      <c r="E2846">
        <f t="shared" si="133"/>
        <v>4.2980104131470223E-3</v>
      </c>
      <c r="F2846">
        <f t="shared" si="134"/>
        <v>-6.721568210060118E-5</v>
      </c>
    </row>
    <row r="2847" spans="1:6" x14ac:dyDescent="0.25">
      <c r="A2847">
        <v>867105</v>
      </c>
      <c r="B2847">
        <v>60</v>
      </c>
      <c r="C2847">
        <v>0.88134428974112011</v>
      </c>
      <c r="D2847">
        <f t="shared" si="132"/>
        <v>1.7980320397956512E-4</v>
      </c>
      <c r="E2847">
        <f t="shared" si="133"/>
        <v>1.0788192238773907E-2</v>
      </c>
      <c r="F2847">
        <f t="shared" si="134"/>
        <v>1.5846852710454755E-4</v>
      </c>
    </row>
    <row r="2848" spans="1:6" x14ac:dyDescent="0.25">
      <c r="A2848">
        <v>1154081</v>
      </c>
      <c r="B2848">
        <v>84</v>
      </c>
      <c r="C2848">
        <v>0.24898836987965761</v>
      </c>
      <c r="D2848">
        <f t="shared" si="132"/>
        <v>2.393106503271697E-4</v>
      </c>
      <c r="E2848">
        <f t="shared" si="133"/>
        <v>2.0102094627482255E-2</v>
      </c>
      <c r="F2848">
        <f t="shared" si="134"/>
        <v>5.9585568719802737E-5</v>
      </c>
    </row>
    <row r="2849" spans="1:6" x14ac:dyDescent="0.25">
      <c r="A2849">
        <v>991196</v>
      </c>
      <c r="B2849">
        <v>84</v>
      </c>
      <c r="C2849">
        <v>9.0431446533595056E-2</v>
      </c>
      <c r="D2849">
        <f t="shared" si="132"/>
        <v>2.0553475827233037E-4</v>
      </c>
      <c r="E2849">
        <f t="shared" si="133"/>
        <v>1.7264919694875751E-2</v>
      </c>
      <c r="F2849">
        <f t="shared" si="134"/>
        <v>1.8586805503499626E-5</v>
      </c>
    </row>
    <row r="2850" spans="1:6" x14ac:dyDescent="0.25">
      <c r="A2850">
        <v>917045</v>
      </c>
      <c r="B2850">
        <v>84</v>
      </c>
      <c r="C2850">
        <v>0.2094661248883162</v>
      </c>
      <c r="D2850">
        <f t="shared" si="132"/>
        <v>1.9015878030162472E-4</v>
      </c>
      <c r="E2850">
        <f t="shared" si="133"/>
        <v>1.5973337545336478E-2</v>
      </c>
      <c r="F2850">
        <f t="shared" si="134"/>
        <v>3.9831822823270008E-5</v>
      </c>
    </row>
    <row r="2851" spans="1:6" x14ac:dyDescent="0.25">
      <c r="A2851">
        <v>910315</v>
      </c>
      <c r="B2851">
        <v>60</v>
      </c>
      <c r="C2851">
        <v>0.16495103468721881</v>
      </c>
      <c r="D2851">
        <f t="shared" si="132"/>
        <v>1.8876324508641725E-4</v>
      </c>
      <c r="E2851">
        <f t="shared" si="133"/>
        <v>1.1325794705185036E-2</v>
      </c>
      <c r="F2851">
        <f t="shared" si="134"/>
        <v>3.1136692587921599E-5</v>
      </c>
    </row>
    <row r="2852" spans="1:6" x14ac:dyDescent="0.25">
      <c r="A2852">
        <v>2465892</v>
      </c>
      <c r="B2852">
        <v>60</v>
      </c>
      <c r="C2852">
        <v>0.44659959483636458</v>
      </c>
      <c r="D2852">
        <f t="shared" si="132"/>
        <v>5.113282500591944E-4</v>
      </c>
      <c r="E2852">
        <f t="shared" si="133"/>
        <v>3.0679695003551666E-2</v>
      </c>
      <c r="F2852">
        <f t="shared" si="134"/>
        <v>2.2835898930482354E-4</v>
      </c>
    </row>
    <row r="2853" spans="1:6" x14ac:dyDescent="0.25">
      <c r="A2853">
        <v>365106</v>
      </c>
      <c r="B2853">
        <v>84</v>
      </c>
      <c r="C2853">
        <v>-0.64073984780073323</v>
      </c>
      <c r="D2853">
        <f t="shared" si="132"/>
        <v>7.5708511186261304E-5</v>
      </c>
      <c r="E2853">
        <f t="shared" si="133"/>
        <v>6.3595149396459497E-3</v>
      </c>
      <c r="F2853">
        <f t="shared" si="134"/>
        <v>-4.8509459934705175E-5</v>
      </c>
    </row>
    <row r="2854" spans="1:6" x14ac:dyDescent="0.25">
      <c r="A2854">
        <v>1148655</v>
      </c>
      <c r="B2854">
        <v>72</v>
      </c>
      <c r="C2854">
        <v>0.92086653473246149</v>
      </c>
      <c r="D2854">
        <f t="shared" si="132"/>
        <v>2.3818551301993111E-4</v>
      </c>
      <c r="E2854">
        <f t="shared" si="133"/>
        <v>1.714935693743504E-2</v>
      </c>
      <c r="F2854">
        <f t="shared" si="134"/>
        <v>2.1933706799813756E-4</v>
      </c>
    </row>
    <row r="2855" spans="1:6" x14ac:dyDescent="0.25">
      <c r="A2855">
        <v>969514</v>
      </c>
      <c r="B2855">
        <v>60</v>
      </c>
      <c r="C2855">
        <v>1.078955514697826</v>
      </c>
      <c r="D2855">
        <f t="shared" si="132"/>
        <v>2.0103877097127118E-4</v>
      </c>
      <c r="E2855">
        <f t="shared" si="133"/>
        <v>1.206232625827627E-2</v>
      </c>
      <c r="F2855">
        <f t="shared" si="134"/>
        <v>2.1691189060752626E-4</v>
      </c>
    </row>
    <row r="2856" spans="1:6" x14ac:dyDescent="0.25">
      <c r="A2856">
        <v>595764</v>
      </c>
      <c r="B2856">
        <v>84</v>
      </c>
      <c r="C2856">
        <v>-0.24054194246535951</v>
      </c>
      <c r="D2856">
        <f t="shared" si="132"/>
        <v>1.2353783684292171E-4</v>
      </c>
      <c r="E2856">
        <f t="shared" si="133"/>
        <v>1.0377178294805424E-2</v>
      </c>
      <c r="F2856">
        <f t="shared" si="134"/>
        <v>-2.9716031242165042E-5</v>
      </c>
    </row>
    <row r="2857" spans="1:6" x14ac:dyDescent="0.25">
      <c r="A2857">
        <v>1137256</v>
      </c>
      <c r="B2857">
        <v>12</v>
      </c>
      <c r="C2857">
        <v>-0.58097877493851102</v>
      </c>
      <c r="D2857">
        <f t="shared" si="132"/>
        <v>2.3582181228915103E-4</v>
      </c>
      <c r="E2857">
        <f t="shared" si="133"/>
        <v>2.8298617474698121E-3</v>
      </c>
      <c r="F2857">
        <f t="shared" si="134"/>
        <v>-1.3700746760753047E-4</v>
      </c>
    </row>
    <row r="2858" spans="1:6" x14ac:dyDescent="0.25">
      <c r="A2858">
        <v>1055738</v>
      </c>
      <c r="B2858">
        <v>72</v>
      </c>
      <c r="C2858">
        <v>-0.90377192871364764</v>
      </c>
      <c r="D2858">
        <f t="shared" si="132"/>
        <v>2.1891821055463655E-4</v>
      </c>
      <c r="E2858">
        <f t="shared" si="133"/>
        <v>1.5762111159933832E-2</v>
      </c>
      <c r="F2858">
        <f t="shared" si="134"/>
        <v>-1.9785213338350429E-4</v>
      </c>
    </row>
    <row r="2859" spans="1:6" x14ac:dyDescent="0.25">
      <c r="A2859">
        <v>327406</v>
      </c>
      <c r="B2859">
        <v>60</v>
      </c>
      <c r="C2859">
        <v>-1.094767959825949</v>
      </c>
      <c r="D2859">
        <f t="shared" si="132"/>
        <v>6.7891025656793006E-5</v>
      </c>
      <c r="E2859">
        <f t="shared" si="133"/>
        <v>4.0734615394075807E-3</v>
      </c>
      <c r="F2859">
        <f t="shared" si="134"/>
        <v>-7.4324919648778437E-5</v>
      </c>
    </row>
    <row r="2860" spans="1:6" x14ac:dyDescent="0.25">
      <c r="A2860">
        <v>911277</v>
      </c>
      <c r="B2860">
        <v>84</v>
      </c>
      <c r="C2860">
        <v>0.13042163490563341</v>
      </c>
      <c r="D2860">
        <f t="shared" si="132"/>
        <v>1.8896272575165196E-4</v>
      </c>
      <c r="E2860">
        <f t="shared" si="133"/>
        <v>1.5872868963138765E-2</v>
      </c>
      <c r="F2860">
        <f t="shared" si="134"/>
        <v>2.4644827628755283E-5</v>
      </c>
    </row>
    <row r="2861" spans="1:6" x14ac:dyDescent="0.25">
      <c r="A2861">
        <v>1251762</v>
      </c>
      <c r="B2861">
        <v>84</v>
      </c>
      <c r="C2861">
        <v>-0.34384530499046262</v>
      </c>
      <c r="D2861">
        <f t="shared" si="132"/>
        <v>2.5956581754212971E-4</v>
      </c>
      <c r="E2861">
        <f t="shared" si="133"/>
        <v>2.1803528673538894E-2</v>
      </c>
      <c r="F2861">
        <f t="shared" si="134"/>
        <v>-8.9250487697872363E-5</v>
      </c>
    </row>
    <row r="2862" spans="1:6" x14ac:dyDescent="0.25">
      <c r="A2862">
        <v>781513</v>
      </c>
      <c r="B2862">
        <v>84</v>
      </c>
      <c r="C2862">
        <v>0.24898836987965761</v>
      </c>
      <c r="D2862">
        <f t="shared" si="132"/>
        <v>1.6205481614300676E-4</v>
      </c>
      <c r="E2862">
        <f t="shared" si="133"/>
        <v>1.3612604556012568E-2</v>
      </c>
      <c r="F2862">
        <f t="shared" si="134"/>
        <v>4.0349764502594879E-5</v>
      </c>
    </row>
    <row r="2863" spans="1:6" x14ac:dyDescent="0.25">
      <c r="A2863">
        <v>374740</v>
      </c>
      <c r="B2863">
        <v>84</v>
      </c>
      <c r="C2863">
        <v>-0.59787572033965919</v>
      </c>
      <c r="D2863">
        <f t="shared" si="132"/>
        <v>7.7706220883632583E-5</v>
      </c>
      <c r="E2863">
        <f t="shared" si="133"/>
        <v>6.5273225542251366E-3</v>
      </c>
      <c r="F2863">
        <f t="shared" si="134"/>
        <v>-4.6458662785674496E-5</v>
      </c>
    </row>
    <row r="2864" spans="1:6" x14ac:dyDescent="0.25">
      <c r="A2864">
        <v>1538601</v>
      </c>
      <c r="B2864">
        <v>72</v>
      </c>
      <c r="C2864">
        <v>0.36755510485368181</v>
      </c>
      <c r="D2864">
        <f t="shared" si="132"/>
        <v>3.1904485552056887E-4</v>
      </c>
      <c r="E2864">
        <f t="shared" si="133"/>
        <v>2.297122959748096E-2</v>
      </c>
      <c r="F2864">
        <f t="shared" si="134"/>
        <v>1.1726656532389045E-4</v>
      </c>
    </row>
    <row r="2865" spans="1:6" x14ac:dyDescent="0.25">
      <c r="A2865">
        <v>1001660</v>
      </c>
      <c r="B2865">
        <v>72</v>
      </c>
      <c r="C2865">
        <v>-0.7764872583726985</v>
      </c>
      <c r="D2865">
        <f t="shared" si="132"/>
        <v>2.077045770675653E-4</v>
      </c>
      <c r="E2865">
        <f t="shared" si="133"/>
        <v>1.4954729548864702E-2</v>
      </c>
      <c r="F2865">
        <f t="shared" si="134"/>
        <v>-1.6127995759865465E-4</v>
      </c>
    </row>
    <row r="2866" spans="1:6" x14ac:dyDescent="0.25">
      <c r="A2866">
        <v>2467402</v>
      </c>
      <c r="B2866">
        <v>84</v>
      </c>
      <c r="C2866">
        <v>0.60468857480173022</v>
      </c>
      <c r="D2866">
        <f t="shared" si="132"/>
        <v>5.1164136420109091E-4</v>
      </c>
      <c r="E2866">
        <f t="shared" si="133"/>
        <v>4.2977874592891638E-2</v>
      </c>
      <c r="F2866">
        <f t="shared" si="134"/>
        <v>3.0938368732837064E-4</v>
      </c>
    </row>
    <row r="2867" spans="1:6" x14ac:dyDescent="0.25">
      <c r="A2867">
        <v>1789268</v>
      </c>
      <c r="B2867">
        <v>72</v>
      </c>
      <c r="C2867">
        <v>0.52564408481904745</v>
      </c>
      <c r="D2867">
        <f t="shared" si="132"/>
        <v>3.7102325459789588E-4</v>
      </c>
      <c r="E2867">
        <f t="shared" si="133"/>
        <v>2.6713674331048504E-2</v>
      </c>
      <c r="F2867">
        <f t="shared" si="134"/>
        <v>1.9502617910969542E-4</v>
      </c>
    </row>
    <row r="2868" spans="1:6" x14ac:dyDescent="0.25">
      <c r="A2868">
        <v>647593</v>
      </c>
      <c r="B2868">
        <v>60</v>
      </c>
      <c r="C2868">
        <v>-0.55211567942133422</v>
      </c>
      <c r="D2868">
        <f t="shared" si="132"/>
        <v>1.3428511688289021E-4</v>
      </c>
      <c r="E2868">
        <f t="shared" si="133"/>
        <v>8.0571070129734131E-3</v>
      </c>
      <c r="F2868">
        <f t="shared" si="134"/>
        <v>-7.4140918543970206E-5</v>
      </c>
    </row>
    <row r="2869" spans="1:6" x14ac:dyDescent="0.25">
      <c r="A2869">
        <v>986805</v>
      </c>
      <c r="B2869">
        <v>84</v>
      </c>
      <c r="C2869">
        <v>0.16994387989697479</v>
      </c>
      <c r="D2869">
        <f t="shared" si="132"/>
        <v>2.0462423893652414E-4</v>
      </c>
      <c r="E2869">
        <f t="shared" si="133"/>
        <v>1.7188436070668028E-2</v>
      </c>
      <c r="F2869">
        <f t="shared" si="134"/>
        <v>3.4774637085838534E-5</v>
      </c>
    </row>
    <row r="2870" spans="1:6" x14ac:dyDescent="0.25">
      <c r="A2870">
        <v>500703</v>
      </c>
      <c r="B2870">
        <v>60</v>
      </c>
      <c r="C2870">
        <v>-0.7785899998952176</v>
      </c>
      <c r="D2870">
        <f t="shared" si="132"/>
        <v>1.0382595376820592E-4</v>
      </c>
      <c r="E2870">
        <f t="shared" si="133"/>
        <v>6.2295572260923551E-3</v>
      </c>
      <c r="F2870">
        <f t="shared" si="134"/>
        <v>-8.0837849333508321E-5</v>
      </c>
    </row>
    <row r="2871" spans="1:6" x14ac:dyDescent="0.25">
      <c r="A2871">
        <v>862333</v>
      </c>
      <c r="B2871">
        <v>84</v>
      </c>
      <c r="C2871">
        <v>7.0349008186144507E-2</v>
      </c>
      <c r="D2871">
        <f t="shared" si="132"/>
        <v>1.7881368034702871E-4</v>
      </c>
      <c r="E2871">
        <f t="shared" si="133"/>
        <v>1.5020349149150411E-2</v>
      </c>
      <c r="F2871">
        <f t="shared" si="134"/>
        <v>1.257936506252775E-5</v>
      </c>
    </row>
    <row r="2872" spans="1:6" x14ac:dyDescent="0.25">
      <c r="A2872">
        <v>404144</v>
      </c>
      <c r="B2872">
        <v>72</v>
      </c>
      <c r="C2872">
        <v>0.6442108197930716</v>
      </c>
      <c r="D2872">
        <f t="shared" si="132"/>
        <v>8.3803444875900113E-5</v>
      </c>
      <c r="E2872">
        <f t="shared" si="133"/>
        <v>6.0338480310648084E-3</v>
      </c>
      <c r="F2872">
        <f t="shared" si="134"/>
        <v>5.39870859249871E-5</v>
      </c>
    </row>
    <row r="2873" spans="1:6" x14ac:dyDescent="0.25">
      <c r="A2873">
        <v>297594</v>
      </c>
      <c r="B2873">
        <v>84</v>
      </c>
      <c r="C2873">
        <v>0.92086653473246149</v>
      </c>
      <c r="D2873">
        <f t="shared" si="132"/>
        <v>6.1709198638105762E-5</v>
      </c>
      <c r="E2873">
        <f t="shared" si="133"/>
        <v>5.1835726856008842E-3</v>
      </c>
      <c r="F2873">
        <f t="shared" si="134"/>
        <v>5.6825935910989583E-5</v>
      </c>
    </row>
    <row r="2874" spans="1:6" x14ac:dyDescent="0.25">
      <c r="A2874">
        <v>775833</v>
      </c>
      <c r="B2874">
        <v>60</v>
      </c>
      <c r="C2874">
        <v>0.52564408481904745</v>
      </c>
      <c r="D2874">
        <f t="shared" si="132"/>
        <v>1.6087700930461472E-4</v>
      </c>
      <c r="E2874">
        <f t="shared" si="133"/>
        <v>9.6526205582768837E-3</v>
      </c>
      <c r="F2874">
        <f t="shared" si="134"/>
        <v>8.4564048324349593E-5</v>
      </c>
    </row>
    <row r="2875" spans="1:6" x14ac:dyDescent="0.25">
      <c r="A2875">
        <v>928642</v>
      </c>
      <c r="B2875">
        <v>72</v>
      </c>
      <c r="C2875">
        <v>0.60468857480173022</v>
      </c>
      <c r="D2875">
        <f t="shared" si="132"/>
        <v>1.9256353838346141E-4</v>
      </c>
      <c r="E2875">
        <f t="shared" si="133"/>
        <v>1.3864574763609222E-2</v>
      </c>
      <c r="F2875">
        <f t="shared" si="134"/>
        <v>1.1644097158387355E-4</v>
      </c>
    </row>
    <row r="2876" spans="1:6" x14ac:dyDescent="0.25">
      <c r="A2876">
        <v>1267142</v>
      </c>
      <c r="B2876">
        <v>72</v>
      </c>
      <c r="C2876">
        <v>2.6441098234849119E-2</v>
      </c>
      <c r="D2876">
        <f t="shared" si="132"/>
        <v>2.6275501986157857E-4</v>
      </c>
      <c r="E2876">
        <f t="shared" si="133"/>
        <v>1.8918361430033656E-2</v>
      </c>
      <c r="F2876">
        <f t="shared" si="134"/>
        <v>6.9475312918597301E-6</v>
      </c>
    </row>
    <row r="2877" spans="1:6" x14ac:dyDescent="0.25">
      <c r="A2877">
        <v>1054266</v>
      </c>
      <c r="B2877">
        <v>84</v>
      </c>
      <c r="C2877">
        <v>0.34750309863487477</v>
      </c>
      <c r="D2877">
        <f t="shared" si="132"/>
        <v>2.186129761063772E-4</v>
      </c>
      <c r="E2877">
        <f t="shared" si="133"/>
        <v>1.8363489992935685E-2</v>
      </c>
      <c r="F2877">
        <f t="shared" si="134"/>
        <v>7.5968686598757926E-5</v>
      </c>
    </row>
    <row r="2878" spans="1:6" x14ac:dyDescent="0.25">
      <c r="A2878">
        <v>1190609</v>
      </c>
      <c r="B2878">
        <v>84</v>
      </c>
      <c r="C2878">
        <v>1.185489993161002E-2</v>
      </c>
      <c r="D2878">
        <f t="shared" si="132"/>
        <v>2.4688510951604019E-4</v>
      </c>
      <c r="E2878">
        <f t="shared" si="133"/>
        <v>2.0738349199347375E-2</v>
      </c>
      <c r="F2878">
        <f t="shared" si="134"/>
        <v>2.9267982679172374E-6</v>
      </c>
    </row>
    <row r="2879" spans="1:6" x14ac:dyDescent="0.25">
      <c r="A2879">
        <v>1116769</v>
      </c>
      <c r="B2879">
        <v>84</v>
      </c>
      <c r="C2879">
        <v>0.52564408481904745</v>
      </c>
      <c r="D2879">
        <f t="shared" si="132"/>
        <v>2.3157362061694369E-4</v>
      </c>
      <c r="E2879">
        <f t="shared" si="133"/>
        <v>1.9452184131823268E-2</v>
      </c>
      <c r="F2879">
        <f t="shared" si="134"/>
        <v>1.2172530387742666E-4</v>
      </c>
    </row>
    <row r="2880" spans="1:6" x14ac:dyDescent="0.25">
      <c r="A2880">
        <v>905317</v>
      </c>
      <c r="B2880">
        <v>72</v>
      </c>
      <c r="C2880">
        <v>0.36755510485368181</v>
      </c>
      <c r="D2880">
        <f t="shared" si="132"/>
        <v>1.877268580127758E-4</v>
      </c>
      <c r="E2880">
        <f t="shared" si="133"/>
        <v>1.3516333776919858E-2</v>
      </c>
      <c r="F2880">
        <f t="shared" si="134"/>
        <v>6.8999964980738052E-5</v>
      </c>
    </row>
    <row r="2881" spans="1:6" x14ac:dyDescent="0.25">
      <c r="A2881">
        <v>980947</v>
      </c>
      <c r="B2881">
        <v>84</v>
      </c>
      <c r="C2881">
        <v>1.237044494663192</v>
      </c>
      <c r="D2881">
        <f t="shared" si="132"/>
        <v>2.0340952195425289E-4</v>
      </c>
      <c r="E2881">
        <f t="shared" si="133"/>
        <v>1.7086399844157243E-2</v>
      </c>
      <c r="F2881">
        <f t="shared" si="134"/>
        <v>2.5162662929558024E-4</v>
      </c>
    </row>
    <row r="2882" spans="1:6" x14ac:dyDescent="0.25">
      <c r="A2882">
        <v>666646</v>
      </c>
      <c r="B2882">
        <v>84</v>
      </c>
      <c r="C2882">
        <v>0.92086653473246149</v>
      </c>
      <c r="D2882">
        <f t="shared" si="132"/>
        <v>1.3823595380047535E-4</v>
      </c>
      <c r="E2882">
        <f t="shared" si="133"/>
        <v>1.1611820119239929E-2</v>
      </c>
      <c r="F2882">
        <f t="shared" si="134"/>
        <v>1.2729686375168036E-4</v>
      </c>
    </row>
    <row r="2883" spans="1:6" x14ac:dyDescent="0.25">
      <c r="A2883">
        <v>1122739</v>
      </c>
      <c r="B2883">
        <v>84</v>
      </c>
      <c r="C2883">
        <v>-0.18575632502509701</v>
      </c>
      <c r="D2883">
        <f t="shared" ref="D2883:D2946" si="135">A2883/SUM($A$2:$A$5739)</f>
        <v>2.3281156195940856E-4</v>
      </c>
      <c r="E2883">
        <f t="shared" ref="E2883:E2946" si="136">B2883*D2883</f>
        <v>1.9556171204590321E-2</v>
      </c>
      <c r="F2883">
        <f t="shared" ref="F2883:F2946" si="137">C2883*D2883</f>
        <v>-4.3246220172932409E-5</v>
      </c>
    </row>
    <row r="2884" spans="1:6" x14ac:dyDescent="0.25">
      <c r="A2884">
        <v>716761</v>
      </c>
      <c r="B2884">
        <v>84</v>
      </c>
      <c r="C2884">
        <v>-0.23093104149510069</v>
      </c>
      <c r="D2884">
        <f t="shared" si="135"/>
        <v>1.4862781818533751E-4</v>
      </c>
      <c r="E2884">
        <f t="shared" si="136"/>
        <v>1.2484736727568351E-2</v>
      </c>
      <c r="F2884">
        <f t="shared" si="137"/>
        <v>-3.4322776848684455E-5</v>
      </c>
    </row>
    <row r="2885" spans="1:6" x14ac:dyDescent="0.25">
      <c r="A2885">
        <v>1080781</v>
      </c>
      <c r="B2885">
        <v>84</v>
      </c>
      <c r="C2885">
        <v>0.48612183982770601</v>
      </c>
      <c r="D2885">
        <f t="shared" si="135"/>
        <v>2.2411113602186398E-4</v>
      </c>
      <c r="E2885">
        <f t="shared" si="136"/>
        <v>1.8825335425836573E-2</v>
      </c>
      <c r="F2885">
        <f t="shared" si="137"/>
        <v>1.089453177688258E-4</v>
      </c>
    </row>
    <row r="2886" spans="1:6" x14ac:dyDescent="0.25">
      <c r="A2886">
        <v>1154984</v>
      </c>
      <c r="B2886">
        <v>84</v>
      </c>
      <c r="C2886">
        <v>0.3162904451752081</v>
      </c>
      <c r="D2886">
        <f t="shared" si="135"/>
        <v>2.3949789673123099E-4</v>
      </c>
      <c r="E2886">
        <f t="shared" si="136"/>
        <v>2.0117823325423403E-2</v>
      </c>
      <c r="F2886">
        <f t="shared" si="137"/>
        <v>7.5750896375647073E-5</v>
      </c>
    </row>
    <row r="2887" spans="1:6" x14ac:dyDescent="0.25">
      <c r="A2887">
        <v>567202</v>
      </c>
      <c r="B2887">
        <v>84</v>
      </c>
      <c r="C2887">
        <v>-0.6600232649211939</v>
      </c>
      <c r="D2887">
        <f t="shared" si="135"/>
        <v>1.1761521027282428E-4</v>
      </c>
      <c r="E2887">
        <f t="shared" si="136"/>
        <v>9.8796776629172384E-3</v>
      </c>
      <c r="F2887">
        <f t="shared" si="137"/>
        <v>-7.7628775088662221E-5</v>
      </c>
    </row>
    <row r="2888" spans="1:6" x14ac:dyDescent="0.25">
      <c r="A2888">
        <v>780271</v>
      </c>
      <c r="B2888">
        <v>84</v>
      </c>
      <c r="C2888">
        <v>-0.3621593995302651</v>
      </c>
      <c r="D2888">
        <f t="shared" si="135"/>
        <v>1.6179727457728795E-4</v>
      </c>
      <c r="E2888">
        <f t="shared" si="136"/>
        <v>1.3590971064492188E-2</v>
      </c>
      <c r="F2888">
        <f t="shared" si="137"/>
        <v>-5.8596403806544029E-5</v>
      </c>
    </row>
    <row r="2889" spans="1:6" x14ac:dyDescent="0.25">
      <c r="A2889">
        <v>1000846</v>
      </c>
      <c r="B2889">
        <v>84</v>
      </c>
      <c r="C2889">
        <v>0.24898836987965761</v>
      </c>
      <c r="D2889">
        <f t="shared" si="135"/>
        <v>2.075357857354436E-4</v>
      </c>
      <c r="E2889">
        <f t="shared" si="136"/>
        <v>1.7433006001777263E-2</v>
      </c>
      <c r="F2889">
        <f t="shared" si="137"/>
        <v>5.1673996981961998E-5</v>
      </c>
    </row>
    <row r="2890" spans="1:6" x14ac:dyDescent="0.25">
      <c r="A2890">
        <v>1527737</v>
      </c>
      <c r="B2890">
        <v>84</v>
      </c>
      <c r="C2890">
        <v>1.185489993161002E-2</v>
      </c>
      <c r="D2890">
        <f t="shared" si="135"/>
        <v>3.1679209258178521E-4</v>
      </c>
      <c r="E2890">
        <f t="shared" si="136"/>
        <v>2.6610535776869958E-2</v>
      </c>
      <c r="F2890">
        <f t="shared" si="137"/>
        <v>3.7555385566824006E-6</v>
      </c>
    </row>
    <row r="2891" spans="1:6" x14ac:dyDescent="0.25">
      <c r="A2891">
        <v>590075</v>
      </c>
      <c r="B2891">
        <v>84</v>
      </c>
      <c r="C2891">
        <v>0.2417921595116343</v>
      </c>
      <c r="D2891">
        <f t="shared" si="135"/>
        <v>1.2235816376129983E-4</v>
      </c>
      <c r="E2891">
        <f t="shared" si="136"/>
        <v>1.0278085755949186E-2</v>
      </c>
      <c r="F2891">
        <f t="shared" si="137"/>
        <v>2.958524464972288E-5</v>
      </c>
    </row>
    <row r="2892" spans="1:6" x14ac:dyDescent="0.25">
      <c r="A2892">
        <v>434019</v>
      </c>
      <c r="B2892">
        <v>84</v>
      </c>
      <c r="C2892">
        <v>-6.7189590051072792E-2</v>
      </c>
      <c r="D2892">
        <f t="shared" si="135"/>
        <v>8.9998335597196274E-5</v>
      </c>
      <c r="E2892">
        <f t="shared" si="136"/>
        <v>7.5598601901644873E-3</v>
      </c>
      <c r="F2892">
        <f t="shared" si="137"/>
        <v>-6.0469512740544887E-6</v>
      </c>
    </row>
    <row r="2893" spans="1:6" x14ac:dyDescent="0.25">
      <c r="A2893">
        <v>607550</v>
      </c>
      <c r="B2893">
        <v>84</v>
      </c>
      <c r="C2893">
        <v>0.470789184883315</v>
      </c>
      <c r="D2893">
        <f t="shared" si="135"/>
        <v>1.2598178603258521E-4</v>
      </c>
      <c r="E2893">
        <f t="shared" si="136"/>
        <v>1.0582470026737158E-2</v>
      </c>
      <c r="F2893">
        <f t="shared" si="137"/>
        <v>5.931086235642499E-5</v>
      </c>
    </row>
    <row r="2894" spans="1:6" x14ac:dyDescent="0.25">
      <c r="A2894">
        <v>950039</v>
      </c>
      <c r="B2894">
        <v>84</v>
      </c>
      <c r="C2894">
        <v>-0.18575632502509701</v>
      </c>
      <c r="D2894">
        <f t="shared" si="135"/>
        <v>1.9700042798224214E-4</v>
      </c>
      <c r="E2894">
        <f t="shared" si="136"/>
        <v>1.6548035950508341E-2</v>
      </c>
      <c r="F2894">
        <f t="shared" si="137"/>
        <v>-3.6594075530352584E-5</v>
      </c>
    </row>
    <row r="2895" spans="1:6" x14ac:dyDescent="0.25">
      <c r="A2895">
        <v>520977</v>
      </c>
      <c r="B2895">
        <v>60</v>
      </c>
      <c r="C2895">
        <v>-0.30432305999912118</v>
      </c>
      <c r="D2895">
        <f t="shared" si="135"/>
        <v>1.0802997768397357E-4</v>
      </c>
      <c r="E2895">
        <f t="shared" si="136"/>
        <v>6.4817986610384137E-3</v>
      </c>
      <c r="F2895">
        <f t="shared" si="137"/>
        <v>-3.2876013380423609E-5</v>
      </c>
    </row>
    <row r="2896" spans="1:6" x14ac:dyDescent="0.25">
      <c r="A2896">
        <v>736143</v>
      </c>
      <c r="B2896">
        <v>48</v>
      </c>
      <c r="C2896">
        <v>-0.36252430841827088</v>
      </c>
      <c r="D2896">
        <f t="shared" si="135"/>
        <v>1.5264687666099146E-4</v>
      </c>
      <c r="E2896">
        <f t="shared" si="136"/>
        <v>7.3270500797275899E-3</v>
      </c>
      <c r="F2896">
        <f t="shared" si="137"/>
        <v>-5.5338203393735019E-5</v>
      </c>
    </row>
    <row r="2897" spans="1:6" x14ac:dyDescent="0.25">
      <c r="A2897">
        <v>862681</v>
      </c>
      <c r="B2897">
        <v>84</v>
      </c>
      <c r="C2897">
        <v>0.36371749486502231</v>
      </c>
      <c r="D2897">
        <f t="shared" si="135"/>
        <v>1.788858417519161E-4</v>
      </c>
      <c r="E2897">
        <f t="shared" si="136"/>
        <v>1.5026410707160952E-2</v>
      </c>
      <c r="F2897">
        <f t="shared" si="137"/>
        <v>6.5063910228827732E-5</v>
      </c>
    </row>
    <row r="2898" spans="1:6" x14ac:dyDescent="0.25">
      <c r="A2898">
        <v>2183834</v>
      </c>
      <c r="B2898">
        <v>60</v>
      </c>
      <c r="C2898">
        <v>0.28851061487099899</v>
      </c>
      <c r="D2898">
        <f t="shared" si="135"/>
        <v>4.5284060195652156E-4</v>
      </c>
      <c r="E2898">
        <f t="shared" si="136"/>
        <v>2.7170436117391294E-2</v>
      </c>
      <c r="F2898">
        <f t="shared" si="137"/>
        <v>1.3064932050902935E-4</v>
      </c>
    </row>
    <row r="2899" spans="1:6" x14ac:dyDescent="0.25">
      <c r="A2899">
        <v>778910</v>
      </c>
      <c r="B2899">
        <v>36</v>
      </c>
      <c r="C2899">
        <v>-0.38252691183083792</v>
      </c>
      <c r="D2899">
        <f t="shared" si="135"/>
        <v>1.6151505712886337E-4</v>
      </c>
      <c r="E2899">
        <f t="shared" si="136"/>
        <v>5.8145420566390812E-3</v>
      </c>
      <c r="F2899">
        <f t="shared" si="137"/>
        <v>-6.1783856017685461E-5</v>
      </c>
    </row>
    <row r="2900" spans="1:6" x14ac:dyDescent="0.25">
      <c r="A2900">
        <v>537037</v>
      </c>
      <c r="B2900">
        <v>84</v>
      </c>
      <c r="C2900">
        <v>0.13042163490563341</v>
      </c>
      <c r="D2900">
        <f t="shared" si="135"/>
        <v>1.1136018504745528E-4</v>
      </c>
      <c r="E2900">
        <f t="shared" si="136"/>
        <v>9.3542555439862438E-3</v>
      </c>
      <c r="F2900">
        <f t="shared" si="137"/>
        <v>1.4523777397282989E-5</v>
      </c>
    </row>
    <row r="2901" spans="1:6" x14ac:dyDescent="0.25">
      <c r="A2901">
        <v>1115876</v>
      </c>
      <c r="B2901">
        <v>84</v>
      </c>
      <c r="C2901">
        <v>0.92086653473246149</v>
      </c>
      <c r="D2901">
        <f t="shared" si="135"/>
        <v>2.3138844781647115E-4</v>
      </c>
      <c r="E2901">
        <f t="shared" si="136"/>
        <v>1.9436629616583576E-2</v>
      </c>
      <c r="F2901">
        <f t="shared" si="137"/>
        <v>2.1307787811787677E-4</v>
      </c>
    </row>
    <row r="2902" spans="1:6" x14ac:dyDescent="0.25">
      <c r="A2902">
        <v>1160477</v>
      </c>
      <c r="B2902">
        <v>60</v>
      </c>
      <c r="C2902">
        <v>0.88134428974112011</v>
      </c>
      <c r="D2902">
        <f t="shared" si="135"/>
        <v>2.40636927182514E-4</v>
      </c>
      <c r="E2902">
        <f t="shared" si="136"/>
        <v>1.4438215630950839E-2</v>
      </c>
      <c r="F2902">
        <f t="shared" si="137"/>
        <v>2.1208398167315843E-4</v>
      </c>
    </row>
    <row r="2903" spans="1:6" x14ac:dyDescent="0.25">
      <c r="A2903">
        <v>1745905</v>
      </c>
      <c r="B2903">
        <v>72</v>
      </c>
      <c r="C2903">
        <v>-0.1462340800337556</v>
      </c>
      <c r="D2903">
        <f t="shared" si="135"/>
        <v>3.6203148735613637E-4</v>
      </c>
      <c r="E2903">
        <f t="shared" si="136"/>
        <v>2.6066267089641819E-2</v>
      </c>
      <c r="F2903">
        <f t="shared" si="137"/>
        <v>-5.294134149677682E-5</v>
      </c>
    </row>
    <row r="2904" spans="1:6" x14ac:dyDescent="0.25">
      <c r="A2904">
        <v>2818936</v>
      </c>
      <c r="B2904">
        <v>60</v>
      </c>
      <c r="C2904">
        <v>-0.58097877493851102</v>
      </c>
      <c r="D2904">
        <f t="shared" si="135"/>
        <v>5.845355805967436E-4</v>
      </c>
      <c r="E2904">
        <f t="shared" si="136"/>
        <v>3.5072134835804618E-2</v>
      </c>
      <c r="F2904">
        <f t="shared" si="137"/>
        <v>-3.3960276552306735E-4</v>
      </c>
    </row>
    <row r="2905" spans="1:6" x14ac:dyDescent="0.25">
      <c r="A2905">
        <v>897595</v>
      </c>
      <c r="B2905">
        <v>84</v>
      </c>
      <c r="C2905">
        <v>0.76277755476709586</v>
      </c>
      <c r="D2905">
        <f t="shared" si="135"/>
        <v>1.8612562132156745E-4</v>
      </c>
      <c r="E2905">
        <f t="shared" si="136"/>
        <v>1.5634552191011664E-2</v>
      </c>
      <c r="F2905">
        <f t="shared" si="137"/>
        <v>1.4197244631117167E-4</v>
      </c>
    </row>
    <row r="2906" spans="1:6" x14ac:dyDescent="0.25">
      <c r="A2906">
        <v>1409910</v>
      </c>
      <c r="B2906">
        <v>84</v>
      </c>
      <c r="C2906">
        <v>0.92086653473246149</v>
      </c>
      <c r="D2906">
        <f t="shared" si="135"/>
        <v>2.9235944357699318E-4</v>
      </c>
      <c r="E2906">
        <f t="shared" si="136"/>
        <v>2.4558193260467428E-2</v>
      </c>
      <c r="F2906">
        <f t="shared" si="137"/>
        <v>2.692240277030563E-4</v>
      </c>
    </row>
    <row r="2907" spans="1:6" x14ac:dyDescent="0.25">
      <c r="A2907">
        <v>1059014</v>
      </c>
      <c r="B2907">
        <v>36</v>
      </c>
      <c r="C2907">
        <v>-0.46241203996448682</v>
      </c>
      <c r="D2907">
        <f t="shared" si="135"/>
        <v>2.1959752309030068E-4</v>
      </c>
      <c r="E2907">
        <f t="shared" si="136"/>
        <v>7.9055108312508244E-3</v>
      </c>
      <c r="F2907">
        <f t="shared" si="137"/>
        <v>-1.0154453862333444E-4</v>
      </c>
    </row>
    <row r="2908" spans="1:6" x14ac:dyDescent="0.25">
      <c r="A2908">
        <v>441142</v>
      </c>
      <c r="B2908">
        <v>84</v>
      </c>
      <c r="C2908">
        <v>-0.46241203996448682</v>
      </c>
      <c r="D2908">
        <f t="shared" si="135"/>
        <v>9.147536343344038E-5</v>
      </c>
      <c r="E2908">
        <f t="shared" si="136"/>
        <v>7.6839305284089922E-3</v>
      </c>
      <c r="F2908">
        <f t="shared" si="137"/>
        <v>-4.2299309411749988E-5</v>
      </c>
    </row>
    <row r="2909" spans="1:6" x14ac:dyDescent="0.25">
      <c r="A2909">
        <v>904098</v>
      </c>
      <c r="B2909">
        <v>84</v>
      </c>
      <c r="C2909">
        <v>0.2094661248883162</v>
      </c>
      <c r="D2909">
        <f t="shared" si="135"/>
        <v>1.8747408573531102E-4</v>
      </c>
      <c r="E2909">
        <f t="shared" si="136"/>
        <v>1.5747823201766126E-2</v>
      </c>
      <c r="F2909">
        <f t="shared" si="137"/>
        <v>3.9269470255955561E-5</v>
      </c>
    </row>
    <row r="2910" spans="1:6" x14ac:dyDescent="0.25">
      <c r="A2910">
        <v>975415</v>
      </c>
      <c r="B2910">
        <v>84</v>
      </c>
      <c r="C2910">
        <v>5.1377144922950549E-2</v>
      </c>
      <c r="D2910">
        <f t="shared" si="135"/>
        <v>2.0226240444897389E-4</v>
      </c>
      <c r="E2910">
        <f t="shared" si="136"/>
        <v>1.6990041973713805E-2</v>
      </c>
      <c r="F2910">
        <f t="shared" si="137"/>
        <v>1.039166486583937E-5</v>
      </c>
    </row>
    <row r="2911" spans="1:6" x14ac:dyDescent="0.25">
      <c r="A2911">
        <v>1273141</v>
      </c>
      <c r="B2911">
        <v>60</v>
      </c>
      <c r="C2911">
        <v>1.158000004680509</v>
      </c>
      <c r="D2911">
        <f t="shared" si="135"/>
        <v>2.6399897465445072E-4</v>
      </c>
      <c r="E2911">
        <f t="shared" si="136"/>
        <v>1.5839938479267044E-2</v>
      </c>
      <c r="F2911">
        <f t="shared" si="137"/>
        <v>3.0571081388550353E-4</v>
      </c>
    </row>
    <row r="2912" spans="1:6" x14ac:dyDescent="0.25">
      <c r="A2912">
        <v>1064336</v>
      </c>
      <c r="B2912">
        <v>84</v>
      </c>
      <c r="C2912">
        <v>0.56516632981038883</v>
      </c>
      <c r="D2912">
        <f t="shared" si="135"/>
        <v>2.2070109492021661E-4</v>
      </c>
      <c r="E2912">
        <f t="shared" si="136"/>
        <v>1.8538891973298194E-2</v>
      </c>
      <c r="F2912">
        <f t="shared" si="137"/>
        <v>1.2473282780119308E-4</v>
      </c>
    </row>
    <row r="2913" spans="1:6" x14ac:dyDescent="0.25">
      <c r="A2913">
        <v>1553043</v>
      </c>
      <c r="B2913">
        <v>60</v>
      </c>
      <c r="C2913">
        <v>0.16994387989697479</v>
      </c>
      <c r="D2913">
        <f t="shared" si="135"/>
        <v>3.2203955382339598E-4</v>
      </c>
      <c r="E2913">
        <f t="shared" si="136"/>
        <v>1.932237322940376E-2</v>
      </c>
      <c r="F2913">
        <f t="shared" si="137"/>
        <v>5.4728651257038554E-5</v>
      </c>
    </row>
    <row r="2914" spans="1:6" x14ac:dyDescent="0.25">
      <c r="A2914">
        <v>1703691</v>
      </c>
      <c r="B2914">
        <v>72</v>
      </c>
      <c r="C2914">
        <v>0.13042163490563341</v>
      </c>
      <c r="D2914">
        <f t="shared" si="135"/>
        <v>3.5327797716672063E-4</v>
      </c>
      <c r="E2914">
        <f t="shared" si="136"/>
        <v>2.5436014356003886E-2</v>
      </c>
      <c r="F2914">
        <f t="shared" si="137"/>
        <v>4.6075091358238732E-5</v>
      </c>
    </row>
    <row r="2915" spans="1:6" x14ac:dyDescent="0.25">
      <c r="A2915">
        <v>900673</v>
      </c>
      <c r="B2915">
        <v>84</v>
      </c>
      <c r="C2915">
        <v>0.2094661248883162</v>
      </c>
      <c r="D2915">
        <f t="shared" si="135"/>
        <v>1.8676387650617499E-4</v>
      </c>
      <c r="E2915">
        <f t="shared" si="136"/>
        <v>1.5688165626518698E-2</v>
      </c>
      <c r="F2915">
        <f t="shared" si="137"/>
        <v>3.9120705480868512E-5</v>
      </c>
    </row>
    <row r="2916" spans="1:6" x14ac:dyDescent="0.25">
      <c r="A2916">
        <v>1159504</v>
      </c>
      <c r="B2916">
        <v>84</v>
      </c>
      <c r="C2916">
        <v>0.56516632981038883</v>
      </c>
      <c r="D2916">
        <f t="shared" si="135"/>
        <v>2.404351655533317E-4</v>
      </c>
      <c r="E2916">
        <f t="shared" si="136"/>
        <v>2.0196553906479862E-2</v>
      </c>
      <c r="F2916">
        <f t="shared" si="137"/>
        <v>1.3588586007312972E-4</v>
      </c>
    </row>
    <row r="2917" spans="1:6" x14ac:dyDescent="0.25">
      <c r="A2917">
        <v>652301</v>
      </c>
      <c r="B2917">
        <v>60</v>
      </c>
      <c r="C2917">
        <v>-1.094767959825949</v>
      </c>
      <c r="D2917">
        <f t="shared" si="135"/>
        <v>1.3526136945245882E-4</v>
      </c>
      <c r="E2917">
        <f t="shared" si="136"/>
        <v>8.1156821671475293E-3</v>
      </c>
      <c r="F2917">
        <f t="shared" si="137"/>
        <v>-1.4807981347873228E-4</v>
      </c>
    </row>
    <row r="2918" spans="1:6" x14ac:dyDescent="0.25">
      <c r="A2918">
        <v>566278</v>
      </c>
      <c r="B2918">
        <v>72</v>
      </c>
      <c r="C2918">
        <v>0.32803285986234038</v>
      </c>
      <c r="D2918">
        <f t="shared" si="135"/>
        <v>1.174236093012267E-4</v>
      </c>
      <c r="E2918">
        <f t="shared" si="136"/>
        <v>8.4544998696883221E-3</v>
      </c>
      <c r="F2918">
        <f t="shared" si="137"/>
        <v>3.8518802374439507E-5</v>
      </c>
    </row>
    <row r="2919" spans="1:6" x14ac:dyDescent="0.25">
      <c r="A2919">
        <v>838713</v>
      </c>
      <c r="B2919">
        <v>84</v>
      </c>
      <c r="C2919">
        <v>0.99991102471514426</v>
      </c>
      <c r="D2919">
        <f t="shared" si="135"/>
        <v>1.739158286704759E-4</v>
      </c>
      <c r="E2919">
        <f t="shared" si="136"/>
        <v>1.4608929608319976E-2</v>
      </c>
      <c r="F2919">
        <f t="shared" si="137"/>
        <v>1.7390035446007902E-4</v>
      </c>
    </row>
    <row r="2920" spans="1:6" x14ac:dyDescent="0.25">
      <c r="A2920">
        <v>1106017</v>
      </c>
      <c r="B2920">
        <v>60</v>
      </c>
      <c r="C2920">
        <v>0.48612183982770601</v>
      </c>
      <c r="D2920">
        <f t="shared" si="135"/>
        <v>2.2934408203835368E-4</v>
      </c>
      <c r="E2920">
        <f t="shared" si="136"/>
        <v>1.376064492230122E-2</v>
      </c>
      <c r="F2920">
        <f t="shared" si="137"/>
        <v>1.1148916711408084E-4</v>
      </c>
    </row>
    <row r="2921" spans="1:6" x14ac:dyDescent="0.25">
      <c r="A2921">
        <v>695484</v>
      </c>
      <c r="B2921">
        <v>48</v>
      </c>
      <c r="C2921">
        <v>-0.81811224488655909</v>
      </c>
      <c r="D2921">
        <f t="shared" si="135"/>
        <v>1.442158118296214E-4</v>
      </c>
      <c r="E2921">
        <f t="shared" si="136"/>
        <v>6.9223589678218279E-3</v>
      </c>
      <c r="F2921">
        <f t="shared" si="137"/>
        <v>-1.1798472156406916E-4</v>
      </c>
    </row>
    <row r="2922" spans="1:6" x14ac:dyDescent="0.25">
      <c r="A2922">
        <v>863139</v>
      </c>
      <c r="B2922">
        <v>72</v>
      </c>
      <c r="C2922">
        <v>0.28851061487099899</v>
      </c>
      <c r="D2922">
        <f t="shared" si="135"/>
        <v>1.7898081279627942E-4</v>
      </c>
      <c r="E2922">
        <f t="shared" si="136"/>
        <v>1.2886618521332119E-2</v>
      </c>
      <c r="F2922">
        <f t="shared" si="137"/>
        <v>5.163786434996574E-5</v>
      </c>
    </row>
    <row r="2923" spans="1:6" x14ac:dyDescent="0.25">
      <c r="A2923">
        <v>710508</v>
      </c>
      <c r="B2923">
        <v>84</v>
      </c>
      <c r="C2923">
        <v>0.2094661248883162</v>
      </c>
      <c r="D2923">
        <f t="shared" si="135"/>
        <v>1.4733119386131191E-4</v>
      </c>
      <c r="E2923">
        <f t="shared" si="136"/>
        <v>1.2375820284350201E-2</v>
      </c>
      <c r="F2923">
        <f t="shared" si="137"/>
        <v>3.0860894253298282E-5</v>
      </c>
    </row>
    <row r="2924" spans="1:6" x14ac:dyDescent="0.25">
      <c r="A2924">
        <v>680673</v>
      </c>
      <c r="B2924">
        <v>84</v>
      </c>
      <c r="C2924">
        <v>0.52564408481904745</v>
      </c>
      <c r="D2924">
        <f t="shared" si="135"/>
        <v>1.411445975543706E-4</v>
      </c>
      <c r="E2924">
        <f t="shared" si="136"/>
        <v>1.1856146194567129E-2</v>
      </c>
      <c r="F2924">
        <f t="shared" si="137"/>
        <v>7.4191822808619898E-5</v>
      </c>
    </row>
    <row r="2925" spans="1:6" x14ac:dyDescent="0.25">
      <c r="A2925">
        <v>793652</v>
      </c>
      <c r="B2925">
        <v>84</v>
      </c>
      <c r="C2925">
        <v>0.56516632981038883</v>
      </c>
      <c r="D2925">
        <f t="shared" si="135"/>
        <v>1.64571963539352E-4</v>
      </c>
      <c r="E2925">
        <f t="shared" si="136"/>
        <v>1.3824044937305569E-2</v>
      </c>
      <c r="F2925">
        <f t="shared" si="137"/>
        <v>9.3010532623224705E-5</v>
      </c>
    </row>
    <row r="2926" spans="1:6" x14ac:dyDescent="0.25">
      <c r="A2926">
        <v>609121</v>
      </c>
      <c r="B2926">
        <v>72</v>
      </c>
      <c r="C2926">
        <v>0.36904481683414059</v>
      </c>
      <c r="D2926">
        <f t="shared" si="135"/>
        <v>1.2630754915637286E-4</v>
      </c>
      <c r="E2926">
        <f t="shared" si="136"/>
        <v>9.0941435392588466E-3</v>
      </c>
      <c r="F2926">
        <f t="shared" si="137"/>
        <v>4.6613146343182834E-5</v>
      </c>
    </row>
    <row r="2927" spans="1:6" x14ac:dyDescent="0.25">
      <c r="A2927">
        <v>775035</v>
      </c>
      <c r="B2927">
        <v>60</v>
      </c>
      <c r="C2927">
        <v>-0.7785899998952176</v>
      </c>
      <c r="D2927">
        <f t="shared" si="135"/>
        <v>1.6071153573823498E-4</v>
      </c>
      <c r="E2927">
        <f t="shared" si="136"/>
        <v>9.6426921442940988E-3</v>
      </c>
      <c r="F2927">
        <f t="shared" si="137"/>
        <v>-1.2512839459359262E-4</v>
      </c>
    </row>
    <row r="2928" spans="1:6" x14ac:dyDescent="0.25">
      <c r="A2928">
        <v>1484097</v>
      </c>
      <c r="B2928">
        <v>84</v>
      </c>
      <c r="C2928">
        <v>0.6442108197930716</v>
      </c>
      <c r="D2928">
        <f t="shared" si="135"/>
        <v>3.0774288652061821E-4</v>
      </c>
      <c r="E2928">
        <f t="shared" si="136"/>
        <v>2.5850402467731931E-2</v>
      </c>
      <c r="F2928">
        <f t="shared" si="137"/>
        <v>1.9825129721093366E-4</v>
      </c>
    </row>
    <row r="2929" spans="1:6" x14ac:dyDescent="0.25">
      <c r="A2929">
        <v>760669</v>
      </c>
      <c r="B2929">
        <v>72</v>
      </c>
      <c r="C2929">
        <v>-0.1067118350424142</v>
      </c>
      <c r="D2929">
        <f t="shared" si="135"/>
        <v>1.5773259682268218E-4</v>
      </c>
      <c r="E2929">
        <f t="shared" si="136"/>
        <v>1.1356746971233117E-2</v>
      </c>
      <c r="F2929">
        <f t="shared" si="137"/>
        <v>-1.6831934852953687E-5</v>
      </c>
    </row>
    <row r="2930" spans="1:6" x14ac:dyDescent="0.25">
      <c r="A2930">
        <v>613262</v>
      </c>
      <c r="B2930">
        <v>72</v>
      </c>
      <c r="C2930">
        <v>-0.22527857001643839</v>
      </c>
      <c r="D2930">
        <f t="shared" si="135"/>
        <v>1.2716622840246112E-4</v>
      </c>
      <c r="E2930">
        <f t="shared" si="136"/>
        <v>9.1559684449772014E-3</v>
      </c>
      <c r="F2930">
        <f t="shared" si="137"/>
        <v>-2.8647826088890234E-5</v>
      </c>
    </row>
    <row r="2931" spans="1:6" x14ac:dyDescent="0.25">
      <c r="A2931">
        <v>1166000</v>
      </c>
      <c r="B2931">
        <v>72</v>
      </c>
      <c r="C2931">
        <v>-0.34384530499046262</v>
      </c>
      <c r="D2931">
        <f t="shared" si="135"/>
        <v>2.4178217844456315E-4</v>
      </c>
      <c r="E2931">
        <f t="shared" si="136"/>
        <v>1.7408316848008545E-2</v>
      </c>
      <c r="F2931">
        <f t="shared" si="137"/>
        <v>-8.3135666888529272E-5</v>
      </c>
    </row>
    <row r="2932" spans="1:6" x14ac:dyDescent="0.25">
      <c r="A2932">
        <v>975054</v>
      </c>
      <c r="B2932">
        <v>84</v>
      </c>
      <c r="C2932">
        <v>-0.30432305999912118</v>
      </c>
      <c r="D2932">
        <f t="shared" si="135"/>
        <v>2.0218754735942116E-4</v>
      </c>
      <c r="E2932">
        <f t="shared" si="136"/>
        <v>1.6983753978191376E-2</v>
      </c>
      <c r="F2932">
        <f t="shared" si="137"/>
        <v>-6.1530333106136277E-5</v>
      </c>
    </row>
    <row r="2933" spans="1:6" x14ac:dyDescent="0.25">
      <c r="A2933">
        <v>782597</v>
      </c>
      <c r="B2933">
        <v>84</v>
      </c>
      <c r="C2933">
        <v>0.48612183982770601</v>
      </c>
      <c r="D2933">
        <f t="shared" si="135"/>
        <v>1.6227959477202382E-4</v>
      </c>
      <c r="E2933">
        <f t="shared" si="136"/>
        <v>1.3631485960850001E-2</v>
      </c>
      <c r="F2933">
        <f t="shared" si="137"/>
        <v>7.8887655177070805E-5</v>
      </c>
    </row>
    <row r="2934" spans="1:6" x14ac:dyDescent="0.25">
      <c r="A2934">
        <v>1133630</v>
      </c>
      <c r="B2934">
        <v>84</v>
      </c>
      <c r="C2934">
        <v>0.99991102471514426</v>
      </c>
      <c r="D2934">
        <f t="shared" si="135"/>
        <v>2.3506992362788175E-4</v>
      </c>
      <c r="E2934">
        <f t="shared" si="136"/>
        <v>1.9745873584742068E-2</v>
      </c>
      <c r="F2934">
        <f t="shared" si="137"/>
        <v>2.3504900821446595E-4</v>
      </c>
    </row>
    <row r="2935" spans="1:6" x14ac:dyDescent="0.25">
      <c r="A2935">
        <v>768857</v>
      </c>
      <c r="B2935">
        <v>72</v>
      </c>
      <c r="C2935">
        <v>0.92086653473246149</v>
      </c>
      <c r="D2935">
        <f t="shared" si="135"/>
        <v>1.5943046344112479E-4</v>
      </c>
      <c r="E2935">
        <f t="shared" si="136"/>
        <v>1.1478993367760985E-2</v>
      </c>
      <c r="F2935">
        <f t="shared" si="137"/>
        <v>1.4681417839981897E-4</v>
      </c>
    </row>
    <row r="2936" spans="1:6" x14ac:dyDescent="0.25">
      <c r="A2936">
        <v>913420</v>
      </c>
      <c r="B2936">
        <v>84</v>
      </c>
      <c r="C2936">
        <v>-0.38336754998180411</v>
      </c>
      <c r="D2936">
        <f t="shared" si="135"/>
        <v>1.8940709900071431E-4</v>
      </c>
      <c r="E2936">
        <f t="shared" si="136"/>
        <v>1.5910196316060003E-2</v>
      </c>
      <c r="F2936">
        <f t="shared" si="137"/>
        <v>-7.2612535493064864E-5</v>
      </c>
    </row>
    <row r="2937" spans="1:6" x14ac:dyDescent="0.25">
      <c r="A2937">
        <v>620678</v>
      </c>
      <c r="B2937">
        <v>72</v>
      </c>
      <c r="C2937">
        <v>0.56516632981038883</v>
      </c>
      <c r="D2937">
        <f t="shared" si="135"/>
        <v>1.2870401282385468E-4</v>
      </c>
      <c r="E2937">
        <f t="shared" si="136"/>
        <v>9.2666889233175374E-3</v>
      </c>
      <c r="F2937">
        <f t="shared" si="137"/>
        <v>7.2739174559527175E-5</v>
      </c>
    </row>
    <row r="2938" spans="1:6" x14ac:dyDescent="0.25">
      <c r="A2938">
        <v>661103</v>
      </c>
      <c r="B2938">
        <v>72</v>
      </c>
      <c r="C2938">
        <v>0.56516632981038883</v>
      </c>
      <c r="D2938">
        <f t="shared" si="135"/>
        <v>1.3708655533124873E-4</v>
      </c>
      <c r="E2938">
        <f t="shared" si="136"/>
        <v>9.8702319838499079E-3</v>
      </c>
      <c r="F2938">
        <f t="shared" si="137"/>
        <v>7.747670534291064E-5</v>
      </c>
    </row>
    <row r="2939" spans="1:6" x14ac:dyDescent="0.25">
      <c r="A2939">
        <v>665960</v>
      </c>
      <c r="B2939">
        <v>84</v>
      </c>
      <c r="C2939">
        <v>-0.1462340800337556</v>
      </c>
      <c r="D2939">
        <f t="shared" si="135"/>
        <v>1.3809370459428927E-4</v>
      </c>
      <c r="E2939">
        <f t="shared" si="136"/>
        <v>1.1599871185920298E-2</v>
      </c>
      <c r="F2939">
        <f t="shared" si="137"/>
        <v>-2.01940058497991E-5</v>
      </c>
    </row>
    <row r="2940" spans="1:6" x14ac:dyDescent="0.25">
      <c r="A2940">
        <v>1232518</v>
      </c>
      <c r="B2940">
        <v>84</v>
      </c>
      <c r="C2940">
        <v>0.99991102471514426</v>
      </c>
      <c r="D2940">
        <f t="shared" si="135"/>
        <v>2.5557537479600008E-4</v>
      </c>
      <c r="E2940">
        <f t="shared" si="136"/>
        <v>2.1468331482864006E-2</v>
      </c>
      <c r="F2940">
        <f t="shared" si="137"/>
        <v>2.5555263490422548E-4</v>
      </c>
    </row>
    <row r="2941" spans="1:6" x14ac:dyDescent="0.25">
      <c r="A2941">
        <v>885138</v>
      </c>
      <c r="B2941">
        <v>84</v>
      </c>
      <c r="C2941">
        <v>1.078955514697826</v>
      </c>
      <c r="D2941">
        <f t="shared" si="135"/>
        <v>1.8354253333110099E-4</v>
      </c>
      <c r="E2941">
        <f t="shared" si="136"/>
        <v>1.5417572799812483E-2</v>
      </c>
      <c r="F2941">
        <f t="shared" si="137"/>
        <v>1.9803422851920097E-4</v>
      </c>
    </row>
    <row r="2942" spans="1:6" x14ac:dyDescent="0.25">
      <c r="A2942">
        <v>1251251</v>
      </c>
      <c r="B2942">
        <v>60</v>
      </c>
      <c r="C2942">
        <v>-0.55309187887262035</v>
      </c>
      <c r="D2942">
        <f t="shared" si="135"/>
        <v>2.5945985639874621E-4</v>
      </c>
      <c r="E2942">
        <f t="shared" si="136"/>
        <v>1.5567591383924773E-2</v>
      </c>
      <c r="F2942">
        <f t="shared" si="137"/>
        <v>-1.4350513946760282E-4</v>
      </c>
    </row>
    <row r="2943" spans="1:6" x14ac:dyDescent="0.25">
      <c r="A2943">
        <v>1093282</v>
      </c>
      <c r="B2943">
        <v>72</v>
      </c>
      <c r="C2943">
        <v>0.96038877972380288</v>
      </c>
      <c r="D2943">
        <f t="shared" si="135"/>
        <v>2.2670334786812084E-4</v>
      </c>
      <c r="E2943">
        <f t="shared" si="136"/>
        <v>1.6322641046504702E-2</v>
      </c>
      <c r="F2943">
        <f t="shared" si="137"/>
        <v>2.1772335161836535E-4</v>
      </c>
    </row>
    <row r="2944" spans="1:6" x14ac:dyDescent="0.25">
      <c r="A2944">
        <v>615533</v>
      </c>
      <c r="B2944">
        <v>24</v>
      </c>
      <c r="C2944">
        <v>-4.4146365390986242</v>
      </c>
      <c r="D2944">
        <f t="shared" si="135"/>
        <v>1.2763714377745909E-4</v>
      </c>
      <c r="E2944">
        <f t="shared" si="136"/>
        <v>3.063291450659018E-3</v>
      </c>
      <c r="F2944">
        <f t="shared" si="137"/>
        <v>-5.6347159866615545E-4</v>
      </c>
    </row>
    <row r="2945" spans="1:6" x14ac:dyDescent="0.25">
      <c r="A2945">
        <v>932398</v>
      </c>
      <c r="B2945">
        <v>84</v>
      </c>
      <c r="C2945">
        <v>9.0899389914291959E-2</v>
      </c>
      <c r="D2945">
        <f t="shared" si="135"/>
        <v>1.9334238389138403E-4</v>
      </c>
      <c r="E2945">
        <f t="shared" si="136"/>
        <v>1.6240760246876259E-2</v>
      </c>
      <c r="F2945">
        <f t="shared" si="137"/>
        <v>1.7574704740301636E-5</v>
      </c>
    </row>
    <row r="2946" spans="1:6" x14ac:dyDescent="0.25">
      <c r="A2946">
        <v>495413</v>
      </c>
      <c r="B2946">
        <v>60</v>
      </c>
      <c r="C2946">
        <v>-0.62050101992985252</v>
      </c>
      <c r="D2946">
        <f t="shared" si="135"/>
        <v>1.0272901746977389E-4</v>
      </c>
      <c r="E2946">
        <f t="shared" si="136"/>
        <v>6.1637410481864335E-3</v>
      </c>
      <c r="F2946">
        <f t="shared" si="137"/>
        <v>-6.3743460116386333E-5</v>
      </c>
    </row>
    <row r="2947" spans="1:6" x14ac:dyDescent="0.25">
      <c r="A2947">
        <v>864371</v>
      </c>
      <c r="B2947">
        <v>84</v>
      </c>
      <c r="C2947">
        <v>0.4070773498450232</v>
      </c>
      <c r="D2947">
        <f t="shared" ref="D2947:D3010" si="138">A2947/SUM($A$2:$A$5739)</f>
        <v>1.7923628075840951E-4</v>
      </c>
      <c r="E2947">
        <f t="shared" ref="E2947:E3010" si="139">B2947*D2947</f>
        <v>1.50558475837064E-2</v>
      </c>
      <c r="F2947">
        <f t="shared" ref="F2947:F3010" si="140">C2947*D2947</f>
        <v>7.2963030167211867E-5</v>
      </c>
    </row>
    <row r="2948" spans="1:6" x14ac:dyDescent="0.25">
      <c r="A2948">
        <v>718128</v>
      </c>
      <c r="B2948">
        <v>84</v>
      </c>
      <c r="C2948">
        <v>0.4070773498450232</v>
      </c>
      <c r="D2948">
        <f t="shared" si="138"/>
        <v>1.489112797959153E-4</v>
      </c>
      <c r="E2948">
        <f t="shared" si="139"/>
        <v>1.2508547502856885E-2</v>
      </c>
      <c r="F2948">
        <f t="shared" si="140"/>
        <v>6.061840914135195E-5</v>
      </c>
    </row>
    <row r="2949" spans="1:6" x14ac:dyDescent="0.25">
      <c r="A2949">
        <v>766177</v>
      </c>
      <c r="B2949">
        <v>72</v>
      </c>
      <c r="C2949">
        <v>0.34804336772390682</v>
      </c>
      <c r="D2949">
        <f t="shared" si="138"/>
        <v>1.5887473767934825E-4</v>
      </c>
      <c r="E2949">
        <f t="shared" si="139"/>
        <v>1.1438981112913074E-2</v>
      </c>
      <c r="F2949">
        <f t="shared" si="140"/>
        <v>5.5295298748172635E-5</v>
      </c>
    </row>
    <row r="2950" spans="1:6" x14ac:dyDescent="0.25">
      <c r="A2950">
        <v>799611</v>
      </c>
      <c r="B2950">
        <v>84</v>
      </c>
      <c r="C2950">
        <v>-0.38336754998180411</v>
      </c>
      <c r="D2950">
        <f t="shared" si="138"/>
        <v>1.6580762391786929E-4</v>
      </c>
      <c r="E2950">
        <f t="shared" si="139"/>
        <v>1.3927840409101021E-2</v>
      </c>
      <c r="F2950">
        <f t="shared" si="140"/>
        <v>-6.356526254969793E-5</v>
      </c>
    </row>
    <row r="2951" spans="1:6" x14ac:dyDescent="0.25">
      <c r="A2951">
        <v>747641</v>
      </c>
      <c r="B2951">
        <v>84</v>
      </c>
      <c r="C2951">
        <v>0.28851061487099899</v>
      </c>
      <c r="D2951">
        <f t="shared" si="138"/>
        <v>1.5503110606729985E-4</v>
      </c>
      <c r="E2951">
        <f t="shared" si="139"/>
        <v>1.3022612909653187E-2</v>
      </c>
      <c r="F2951">
        <f t="shared" si="140"/>
        <v>4.4728119735607743E-5</v>
      </c>
    </row>
    <row r="2952" spans="1:6" x14ac:dyDescent="0.25">
      <c r="A2952">
        <v>979237</v>
      </c>
      <c r="B2952">
        <v>72</v>
      </c>
      <c r="C2952">
        <v>0.16994387989697479</v>
      </c>
      <c r="D2952">
        <f t="shared" si="138"/>
        <v>2.0305493574058206E-4</v>
      </c>
      <c r="E2952">
        <f t="shared" si="139"/>
        <v>1.4619955373321909E-2</v>
      </c>
      <c r="F2952">
        <f t="shared" si="140"/>
        <v>3.450794361198541E-5</v>
      </c>
    </row>
    <row r="2953" spans="1:6" x14ac:dyDescent="0.25">
      <c r="A2953">
        <v>554324</v>
      </c>
      <c r="B2953">
        <v>72</v>
      </c>
      <c r="C2953">
        <v>0.56516632981038883</v>
      </c>
      <c r="D2953">
        <f t="shared" si="138"/>
        <v>1.1494482357127275E-4</v>
      </c>
      <c r="E2953">
        <f t="shared" si="139"/>
        <v>8.276027297131637E-3</v>
      </c>
      <c r="F2953">
        <f t="shared" si="140"/>
        <v>6.4962944068478888E-5</v>
      </c>
    </row>
    <row r="2954" spans="1:6" x14ac:dyDescent="0.25">
      <c r="A2954">
        <v>702313</v>
      </c>
      <c r="B2954">
        <v>84</v>
      </c>
      <c r="C2954">
        <v>-0.30432305999912118</v>
      </c>
      <c r="D2954">
        <f t="shared" si="138"/>
        <v>1.4563187572035719E-4</v>
      </c>
      <c r="E2954">
        <f t="shared" si="139"/>
        <v>1.2233077560510005E-2</v>
      </c>
      <c r="F2954">
        <f t="shared" si="140"/>
        <v>-4.4319138052630824E-5</v>
      </c>
    </row>
    <row r="2955" spans="1:6" x14ac:dyDescent="0.25">
      <c r="A2955">
        <v>513800</v>
      </c>
      <c r="B2955">
        <v>24</v>
      </c>
      <c r="C2955">
        <v>-4.4146365390986242</v>
      </c>
      <c r="D2955">
        <f t="shared" si="138"/>
        <v>1.0654175238835039E-4</v>
      </c>
      <c r="E2955">
        <f t="shared" si="139"/>
        <v>2.5570020573204093E-3</v>
      </c>
      <c r="F2955">
        <f t="shared" si="140"/>
        <v>-4.7034311303320976E-4</v>
      </c>
    </row>
    <row r="2956" spans="1:6" x14ac:dyDescent="0.25">
      <c r="A2956">
        <v>891388</v>
      </c>
      <c r="B2956">
        <v>72</v>
      </c>
      <c r="C2956">
        <v>0.24898836987965761</v>
      </c>
      <c r="D2956">
        <f t="shared" si="138"/>
        <v>1.8483853557404997E-4</v>
      </c>
      <c r="E2956">
        <f t="shared" si="139"/>
        <v>1.3308374561331599E-2</v>
      </c>
      <c r="F2956">
        <f t="shared" si="140"/>
        <v>4.6022645663525806E-5</v>
      </c>
    </row>
    <row r="2957" spans="1:6" x14ac:dyDescent="0.25">
      <c r="A2957">
        <v>748400</v>
      </c>
      <c r="B2957">
        <v>36</v>
      </c>
      <c r="C2957">
        <v>-0.2648008150077798</v>
      </c>
      <c r="D2957">
        <f t="shared" si="138"/>
        <v>1.5518849257968359E-4</v>
      </c>
      <c r="E2957">
        <f t="shared" si="139"/>
        <v>5.586785732868609E-3</v>
      </c>
      <c r="F2957">
        <f t="shared" si="140"/>
        <v>-4.1094039314929001E-5</v>
      </c>
    </row>
    <row r="2958" spans="1:6" x14ac:dyDescent="0.25">
      <c r="A2958">
        <v>671273</v>
      </c>
      <c r="B2958">
        <v>84</v>
      </c>
      <c r="C2958">
        <v>0.35923646272790472</v>
      </c>
      <c r="D2958">
        <f t="shared" si="138"/>
        <v>1.3919541018097534E-4</v>
      </c>
      <c r="E2958">
        <f t="shared" si="139"/>
        <v>1.1692414455201928E-2</v>
      </c>
      <c r="F2958">
        <f t="shared" si="140"/>
        <v>5.0004066781373357E-5</v>
      </c>
    </row>
    <row r="2959" spans="1:6" x14ac:dyDescent="0.25">
      <c r="A2959">
        <v>1573535</v>
      </c>
      <c r="B2959">
        <v>60</v>
      </c>
      <c r="C2959">
        <v>0.76277755476709586</v>
      </c>
      <c r="D2959">
        <f t="shared" si="138"/>
        <v>3.2628878229739764E-4</v>
      </c>
      <c r="E2959">
        <f t="shared" si="139"/>
        <v>1.9577326937843857E-2</v>
      </c>
      <c r="F2959">
        <f t="shared" si="140"/>
        <v>2.4888575950874226E-4</v>
      </c>
    </row>
    <row r="2960" spans="1:6" x14ac:dyDescent="0.25">
      <c r="A2960">
        <v>651260</v>
      </c>
      <c r="B2960">
        <v>84</v>
      </c>
      <c r="C2960">
        <v>1.4741779646112401</v>
      </c>
      <c r="D2960">
        <f t="shared" si="138"/>
        <v>1.3504550731887325E-4</v>
      </c>
      <c r="E2960">
        <f t="shared" si="139"/>
        <v>1.1343822614785353E-2</v>
      </c>
      <c r="F2960">
        <f t="shared" si="140"/>
        <v>1.990811111092289E-4</v>
      </c>
    </row>
    <row r="2961" spans="1:6" x14ac:dyDescent="0.25">
      <c r="A2961">
        <v>798641</v>
      </c>
      <c r="B2961">
        <v>60</v>
      </c>
      <c r="C2961">
        <v>0.56516632981038883</v>
      </c>
      <c r="D2961">
        <f t="shared" si="138"/>
        <v>1.6560648436976359E-4</v>
      </c>
      <c r="E2961">
        <f t="shared" si="139"/>
        <v>9.9363890621858159E-3</v>
      </c>
      <c r="F2961">
        <f t="shared" si="140"/>
        <v>9.3595208964060818E-5</v>
      </c>
    </row>
    <row r="2962" spans="1:6" x14ac:dyDescent="0.25">
      <c r="A2962">
        <v>1490030</v>
      </c>
      <c r="B2962">
        <v>84</v>
      </c>
      <c r="C2962">
        <v>0.84182204474977862</v>
      </c>
      <c r="D2962">
        <f t="shared" si="138"/>
        <v>3.0897315552980484E-4</v>
      </c>
      <c r="E2962">
        <f t="shared" si="139"/>
        <v>2.5953745064503608E-2</v>
      </c>
      <c r="F2962">
        <f t="shared" si="140"/>
        <v>2.6010041356089168E-4</v>
      </c>
    </row>
    <row r="2963" spans="1:6" x14ac:dyDescent="0.25">
      <c r="A2963">
        <v>538855</v>
      </c>
      <c r="B2963">
        <v>72</v>
      </c>
      <c r="C2963">
        <v>0.52564408481904745</v>
      </c>
      <c r="D2963">
        <f t="shared" si="138"/>
        <v>1.1173716617988428E-4</v>
      </c>
      <c r="E2963">
        <f t="shared" si="139"/>
        <v>8.0450759649516677E-3</v>
      </c>
      <c r="F2963">
        <f t="shared" si="140"/>
        <v>5.8733980456899095E-5</v>
      </c>
    </row>
    <row r="2964" spans="1:6" x14ac:dyDescent="0.25">
      <c r="A2964">
        <v>979336</v>
      </c>
      <c r="B2964">
        <v>84</v>
      </c>
      <c r="C2964">
        <v>-0.66124292140162666</v>
      </c>
      <c r="D2964">
        <f t="shared" si="138"/>
        <v>2.0307546441611038E-4</v>
      </c>
      <c r="E2964">
        <f t="shared" si="139"/>
        <v>1.7058339010953272E-2</v>
      </c>
      <c r="F2964">
        <f t="shared" si="140"/>
        <v>-1.3428221335550091E-4</v>
      </c>
    </row>
    <row r="2965" spans="1:6" x14ac:dyDescent="0.25">
      <c r="A2965">
        <v>859315</v>
      </c>
      <c r="B2965">
        <v>48</v>
      </c>
      <c r="C2965">
        <v>-1.4310440879576369</v>
      </c>
      <c r="D2965">
        <f t="shared" si="138"/>
        <v>1.7818786678395351E-4</v>
      </c>
      <c r="E2965">
        <f t="shared" si="139"/>
        <v>8.5530176056297681E-3</v>
      </c>
      <c r="F2965">
        <f t="shared" si="140"/>
        <v>-2.5499469330695967E-4</v>
      </c>
    </row>
    <row r="2966" spans="1:6" x14ac:dyDescent="0.25">
      <c r="A2966">
        <v>545324</v>
      </c>
      <c r="B2966">
        <v>84</v>
      </c>
      <c r="C2966">
        <v>-0.31792179501125212</v>
      </c>
      <c r="D2966">
        <f t="shared" si="138"/>
        <v>1.130785803414262E-4</v>
      </c>
      <c r="E2966">
        <f t="shared" si="139"/>
        <v>9.4986007486798016E-3</v>
      </c>
      <c r="F2966">
        <f t="shared" si="140"/>
        <v>-3.5950145239470305E-5</v>
      </c>
    </row>
    <row r="2967" spans="1:6" x14ac:dyDescent="0.25">
      <c r="A2967">
        <v>680549</v>
      </c>
      <c r="B2967">
        <v>84</v>
      </c>
      <c r="C2967">
        <v>-1.0552457148346079</v>
      </c>
      <c r="D2967">
        <f t="shared" si="138"/>
        <v>1.4111888486987049E-4</v>
      </c>
      <c r="E2967">
        <f t="shared" si="139"/>
        <v>1.1853986329069121E-2</v>
      </c>
      <c r="F2967">
        <f t="shared" si="140"/>
        <v>-1.4891509854116924E-4</v>
      </c>
    </row>
    <row r="2968" spans="1:6" x14ac:dyDescent="0.25">
      <c r="A2968">
        <v>1666667</v>
      </c>
      <c r="B2968">
        <v>12</v>
      </c>
      <c r="C2968">
        <v>-4.4146365390986242</v>
      </c>
      <c r="D2968">
        <f t="shared" si="138"/>
        <v>3.4560066723984969E-4</v>
      </c>
      <c r="E2968">
        <f t="shared" si="139"/>
        <v>4.1472080068781962E-3</v>
      </c>
      <c r="F2968">
        <f t="shared" si="140"/>
        <v>-1.5257013335339053E-3</v>
      </c>
    </row>
    <row r="2969" spans="1:6" x14ac:dyDescent="0.25">
      <c r="A2969">
        <v>768864</v>
      </c>
      <c r="B2969">
        <v>60</v>
      </c>
      <c r="C2969">
        <v>0.28851061487099899</v>
      </c>
      <c r="D2969">
        <f t="shared" si="138"/>
        <v>1.5943191496363689E-4</v>
      </c>
      <c r="E2969">
        <f t="shared" si="139"/>
        <v>9.5659148978182139E-3</v>
      </c>
      <c r="F2969">
        <f t="shared" si="140"/>
        <v>4.5997799816219704E-5</v>
      </c>
    </row>
    <row r="2970" spans="1:6" x14ac:dyDescent="0.25">
      <c r="A2970">
        <v>760934</v>
      </c>
      <c r="B2970">
        <v>84</v>
      </c>
      <c r="C2970">
        <v>-0.34384530499046262</v>
      </c>
      <c r="D2970">
        <f t="shared" si="138"/>
        <v>1.5778754731778322E-4</v>
      </c>
      <c r="E2970">
        <f t="shared" si="139"/>
        <v>1.325415397469379E-2</v>
      </c>
      <c r="F2970">
        <f t="shared" si="140"/>
        <v>-5.4254507331180219E-5</v>
      </c>
    </row>
    <row r="2971" spans="1:6" x14ac:dyDescent="0.25">
      <c r="A2971">
        <v>943171</v>
      </c>
      <c r="B2971">
        <v>84</v>
      </c>
      <c r="C2971">
        <v>1.185489993161002E-2</v>
      </c>
      <c r="D2971">
        <f t="shared" si="138"/>
        <v>1.9557627703751035E-4</v>
      </c>
      <c r="E2971">
        <f t="shared" si="139"/>
        <v>1.6428407271150868E-2</v>
      </c>
      <c r="F2971">
        <f t="shared" si="140"/>
        <v>2.3185371932765237E-6</v>
      </c>
    </row>
    <row r="2972" spans="1:6" x14ac:dyDescent="0.25">
      <c r="A2972">
        <v>765962</v>
      </c>
      <c r="B2972">
        <v>84</v>
      </c>
      <c r="C2972">
        <v>0.60149454505050981</v>
      </c>
      <c r="D2972">
        <f t="shared" si="138"/>
        <v>1.588301552021908E-4</v>
      </c>
      <c r="E2972">
        <f t="shared" si="139"/>
        <v>1.3341733036984027E-2</v>
      </c>
      <c r="F2972">
        <f t="shared" si="140"/>
        <v>9.5535471943643615E-5</v>
      </c>
    </row>
    <row r="2973" spans="1:6" x14ac:dyDescent="0.25">
      <c r="A2973">
        <v>1711908</v>
      </c>
      <c r="B2973">
        <v>84</v>
      </c>
      <c r="C2973">
        <v>0.16994387989697479</v>
      </c>
      <c r="D2973">
        <f t="shared" si="138"/>
        <v>3.5498185723557049E-4</v>
      </c>
      <c r="E2973">
        <f t="shared" si="139"/>
        <v>2.981847600778792E-2</v>
      </c>
      <c r="F2973">
        <f t="shared" si="140"/>
        <v>6.0326994111646841E-5</v>
      </c>
    </row>
    <row r="2974" spans="1:6" x14ac:dyDescent="0.25">
      <c r="A2974">
        <v>1105852</v>
      </c>
      <c r="B2974">
        <v>72</v>
      </c>
      <c r="C2974">
        <v>0.48612183982770601</v>
      </c>
      <c r="D2974">
        <f t="shared" si="138"/>
        <v>2.2930986757913985E-4</v>
      </c>
      <c r="E2974">
        <f t="shared" si="139"/>
        <v>1.6510310465698071E-2</v>
      </c>
      <c r="F2974">
        <f t="shared" si="140"/>
        <v>1.1147253471821909E-4</v>
      </c>
    </row>
    <row r="2975" spans="1:6" x14ac:dyDescent="0.25">
      <c r="A2975">
        <v>649540</v>
      </c>
      <c r="B2975">
        <v>72</v>
      </c>
      <c r="C2975">
        <v>0.45345670434236252</v>
      </c>
      <c r="D2975">
        <f t="shared" si="138"/>
        <v>1.3468884750161367E-4</v>
      </c>
      <c r="E2975">
        <f t="shared" si="139"/>
        <v>9.6975970201161835E-3</v>
      </c>
      <c r="F2975">
        <f t="shared" si="140"/>
        <v>6.1075560899752785E-5</v>
      </c>
    </row>
    <row r="2976" spans="1:6" x14ac:dyDescent="0.25">
      <c r="A2976">
        <v>729483</v>
      </c>
      <c r="B2976">
        <v>72</v>
      </c>
      <c r="C2976">
        <v>0.42025129976798697</v>
      </c>
      <c r="D2976">
        <f t="shared" si="138"/>
        <v>1.5126585667090501E-4</v>
      </c>
      <c r="E2976">
        <f t="shared" si="139"/>
        <v>1.0891141680305161E-2</v>
      </c>
      <c r="F2976">
        <f t="shared" si="140"/>
        <v>6.356967287646585E-5</v>
      </c>
    </row>
    <row r="2977" spans="1:6" x14ac:dyDescent="0.25">
      <c r="A2977">
        <v>987444</v>
      </c>
      <c r="B2977">
        <v>84</v>
      </c>
      <c r="C2977">
        <v>0.24898836987965761</v>
      </c>
      <c r="D2977">
        <f t="shared" si="138"/>
        <v>2.0475674220584323E-4</v>
      </c>
      <c r="E2977">
        <f t="shared" si="139"/>
        <v>1.719956634529083E-2</v>
      </c>
      <c r="F2977">
        <f t="shared" si="140"/>
        <v>5.0982047463702193E-5</v>
      </c>
    </row>
    <row r="2978" spans="1:6" x14ac:dyDescent="0.25">
      <c r="A2978">
        <v>440038</v>
      </c>
      <c r="B2978">
        <v>60</v>
      </c>
      <c r="C2978">
        <v>-0.82527011867694111</v>
      </c>
      <c r="D2978">
        <f t="shared" si="138"/>
        <v>9.1246437597245861E-5</v>
      </c>
      <c r="E2978">
        <f t="shared" si="139"/>
        <v>5.4747862558347515E-3</v>
      </c>
      <c r="F2978">
        <f t="shared" si="140"/>
        <v>-7.5302958384727188E-5</v>
      </c>
    </row>
    <row r="2979" spans="1:6" x14ac:dyDescent="0.25">
      <c r="A2979">
        <v>512505</v>
      </c>
      <c r="B2979">
        <v>72</v>
      </c>
      <c r="C2979">
        <v>-0.93667897986058324</v>
      </c>
      <c r="D2979">
        <f t="shared" si="138"/>
        <v>1.0627322072361135E-4</v>
      </c>
      <c r="E2979">
        <f t="shared" si="139"/>
        <v>7.6516718921000168E-3</v>
      </c>
      <c r="F2979">
        <f t="shared" si="140"/>
        <v>-9.9543891973890872E-5</v>
      </c>
    </row>
    <row r="2980" spans="1:6" x14ac:dyDescent="0.25">
      <c r="A2980">
        <v>571679</v>
      </c>
      <c r="B2980">
        <v>72</v>
      </c>
      <c r="C2980">
        <v>0.2094661248883162</v>
      </c>
      <c r="D2980">
        <f t="shared" si="138"/>
        <v>1.185435625994935E-4</v>
      </c>
      <c r="E2980">
        <f t="shared" si="139"/>
        <v>8.5351365071635321E-3</v>
      </c>
      <c r="F2980">
        <f t="shared" si="140"/>
        <v>2.4830860688171434E-5</v>
      </c>
    </row>
    <row r="2981" spans="1:6" x14ac:dyDescent="0.25">
      <c r="A2981">
        <v>666348</v>
      </c>
      <c r="B2981">
        <v>72</v>
      </c>
      <c r="C2981">
        <v>0.25264662792054637</v>
      </c>
      <c r="D2981">
        <f t="shared" si="138"/>
        <v>1.3817416041353152E-4</v>
      </c>
      <c r="E2981">
        <f t="shared" si="139"/>
        <v>9.9485395497742688E-3</v>
      </c>
      <c r="F2981">
        <f t="shared" si="140"/>
        <v>3.4909235694231385E-5</v>
      </c>
    </row>
    <row r="2982" spans="1:6" x14ac:dyDescent="0.25">
      <c r="A2982">
        <v>701972</v>
      </c>
      <c r="B2982">
        <v>60</v>
      </c>
      <c r="C2982">
        <v>-0.58097877493851102</v>
      </c>
      <c r="D2982">
        <f t="shared" si="138"/>
        <v>1.4556116583798188E-4</v>
      </c>
      <c r="E2982">
        <f t="shared" si="139"/>
        <v>8.7336699502789123E-3</v>
      </c>
      <c r="F2982">
        <f t="shared" si="140"/>
        <v>-8.4567947807172148E-5</v>
      </c>
    </row>
    <row r="2983" spans="1:6" x14ac:dyDescent="0.25">
      <c r="A2983">
        <v>643829</v>
      </c>
      <c r="B2983">
        <v>84</v>
      </c>
      <c r="C2983">
        <v>0.48612183982770601</v>
      </c>
      <c r="D2983">
        <f t="shared" si="138"/>
        <v>1.3350461249209662E-4</v>
      </c>
      <c r="E2983">
        <f t="shared" si="139"/>
        <v>1.1214387449336116E-2</v>
      </c>
      <c r="F2983">
        <f t="shared" si="140"/>
        <v>6.4899507850142951E-5</v>
      </c>
    </row>
    <row r="2984" spans="1:6" x14ac:dyDescent="0.25">
      <c r="A2984">
        <v>1275496</v>
      </c>
      <c r="B2984">
        <v>72</v>
      </c>
      <c r="C2984">
        <v>0.56516632981038883</v>
      </c>
      <c r="D2984">
        <f t="shared" si="138"/>
        <v>2.6448730829959391E-4</v>
      </c>
      <c r="E2984">
        <f t="shared" si="139"/>
        <v>1.9043086197570763E-2</v>
      </c>
      <c r="F2984">
        <f t="shared" si="140"/>
        <v>1.4947932131311028E-4</v>
      </c>
    </row>
    <row r="2985" spans="1:6" x14ac:dyDescent="0.25">
      <c r="A2985">
        <v>349808</v>
      </c>
      <c r="B2985">
        <v>84</v>
      </c>
      <c r="C2985">
        <v>-1.0552457148346079</v>
      </c>
      <c r="D2985">
        <f t="shared" si="138"/>
        <v>7.2536312416239917E-5</v>
      </c>
      <c r="E2985">
        <f t="shared" si="139"/>
        <v>6.0930502429641532E-3</v>
      </c>
      <c r="F2985">
        <f t="shared" si="140"/>
        <v>-7.6543632847141541E-5</v>
      </c>
    </row>
    <row r="2986" spans="1:6" x14ac:dyDescent="0.25">
      <c r="A2986">
        <v>1815783</v>
      </c>
      <c r="B2986">
        <v>72</v>
      </c>
      <c r="C2986">
        <v>0.2094661248883162</v>
      </c>
      <c r="D2986">
        <f t="shared" si="138"/>
        <v>3.7652141451338271E-4</v>
      </c>
      <c r="E2986">
        <f t="shared" si="139"/>
        <v>2.7109541844963555E-2</v>
      </c>
      <c r="F2986">
        <f t="shared" si="140"/>
        <v>7.8868481635585694E-5</v>
      </c>
    </row>
    <row r="2987" spans="1:6" x14ac:dyDescent="0.25">
      <c r="A2987">
        <v>722814</v>
      </c>
      <c r="B2987">
        <v>72</v>
      </c>
      <c r="C2987">
        <v>0.2094661248883162</v>
      </c>
      <c r="D2987">
        <f t="shared" si="138"/>
        <v>1.4988297043758874E-4</v>
      </c>
      <c r="E2987">
        <f t="shared" si="139"/>
        <v>1.079157387150639E-2</v>
      </c>
      <c r="F2987">
        <f t="shared" si="140"/>
        <v>3.1395405004311765E-5</v>
      </c>
    </row>
    <row r="2988" spans="1:6" x14ac:dyDescent="0.25">
      <c r="A2988">
        <v>1724171</v>
      </c>
      <c r="B2988">
        <v>72</v>
      </c>
      <c r="C2988">
        <v>9.0899389914291959E-2</v>
      </c>
      <c r="D2988">
        <f t="shared" si="138"/>
        <v>3.5752471731641586E-4</v>
      </c>
      <c r="E2988">
        <f t="shared" si="139"/>
        <v>2.5741779646781943E-2</v>
      </c>
      <c r="F2988">
        <f t="shared" si="140"/>
        <v>3.2498778683341893E-5</v>
      </c>
    </row>
    <row r="2989" spans="1:6" x14ac:dyDescent="0.25">
      <c r="A2989">
        <v>499703</v>
      </c>
      <c r="B2989">
        <v>84</v>
      </c>
      <c r="C2989">
        <v>-0.85763448987790047</v>
      </c>
      <c r="D2989">
        <f t="shared" si="138"/>
        <v>1.0361859340933408E-4</v>
      </c>
      <c r="E2989">
        <f t="shared" si="139"/>
        <v>8.7039618463840632E-3</v>
      </c>
      <c r="F2989">
        <f t="shared" si="140"/>
        <v>-8.8866879500479809E-5</v>
      </c>
    </row>
    <row r="2990" spans="1:6" x14ac:dyDescent="0.25">
      <c r="A2990">
        <v>466142</v>
      </c>
      <c r="B2990">
        <v>84</v>
      </c>
      <c r="C2990">
        <v>-0.30432305999912118</v>
      </c>
      <c r="D2990">
        <f t="shared" si="138"/>
        <v>9.6659372405236325E-5</v>
      </c>
      <c r="E2990">
        <f t="shared" si="139"/>
        <v>8.119387282039852E-3</v>
      </c>
      <c r="F2990">
        <f t="shared" si="140"/>
        <v>-2.9415675987956131E-5</v>
      </c>
    </row>
    <row r="2991" spans="1:6" x14ac:dyDescent="0.25">
      <c r="A2991">
        <v>688517</v>
      </c>
      <c r="B2991">
        <v>84</v>
      </c>
      <c r="C2991">
        <v>1.7508336795506301</v>
      </c>
      <c r="D2991">
        <f t="shared" si="138"/>
        <v>1.427711322093613E-4</v>
      </c>
      <c r="E2991">
        <f t="shared" si="139"/>
        <v>1.1992775105586349E-2</v>
      </c>
      <c r="F2991">
        <f t="shared" si="140"/>
        <v>2.4996850673972553E-4</v>
      </c>
    </row>
    <row r="2992" spans="1:6" x14ac:dyDescent="0.25">
      <c r="A2992">
        <v>1341878</v>
      </c>
      <c r="B2992">
        <v>84</v>
      </c>
      <c r="C2992">
        <v>5.1377144922950549E-2</v>
      </c>
      <c r="D2992">
        <f t="shared" si="138"/>
        <v>2.7825230364222426E-4</v>
      </c>
      <c r="E2992">
        <f t="shared" si="139"/>
        <v>2.3373193505946837E-2</v>
      </c>
      <c r="F2992">
        <f t="shared" si="140"/>
        <v>1.4295808929371397E-5</v>
      </c>
    </row>
    <row r="2993" spans="1:6" x14ac:dyDescent="0.25">
      <c r="A2993">
        <v>1036505</v>
      </c>
      <c r="B2993">
        <v>84</v>
      </c>
      <c r="C2993">
        <v>-0.33448825539978239</v>
      </c>
      <c r="D2993">
        <f t="shared" si="138"/>
        <v>2.1493004877245448E-4</v>
      </c>
      <c r="E2993">
        <f t="shared" si="139"/>
        <v>1.8054124096886177E-2</v>
      </c>
      <c r="F2993">
        <f t="shared" si="140"/>
        <v>-7.1891577046888442E-5</v>
      </c>
    </row>
    <row r="2994" spans="1:6" x14ac:dyDescent="0.25">
      <c r="A2994">
        <v>1236254</v>
      </c>
      <c r="B2994">
        <v>24</v>
      </c>
      <c r="C2994">
        <v>-0.73906775490387622</v>
      </c>
      <c r="D2994">
        <f t="shared" si="138"/>
        <v>2.5635007309674526E-4</v>
      </c>
      <c r="E2994">
        <f t="shared" si="139"/>
        <v>6.1524017543218863E-3</v>
      </c>
      <c r="F2994">
        <f t="shared" si="140"/>
        <v>-1.8946007299305609E-4</v>
      </c>
    </row>
    <row r="2995" spans="1:6" x14ac:dyDescent="0.25">
      <c r="A2995">
        <v>274396</v>
      </c>
      <c r="B2995">
        <v>36</v>
      </c>
      <c r="C2995">
        <v>-0.38336754998180411</v>
      </c>
      <c r="D2995">
        <f t="shared" si="138"/>
        <v>5.689885303299687E-5</v>
      </c>
      <c r="E2995">
        <f t="shared" si="139"/>
        <v>2.0483587091878874E-3</v>
      </c>
      <c r="F2995">
        <f t="shared" si="140"/>
        <v>-2.1813173884034754E-5</v>
      </c>
    </row>
    <row r="2996" spans="1:6" x14ac:dyDescent="0.25">
      <c r="A2996">
        <v>743780</v>
      </c>
      <c r="B2996">
        <v>60</v>
      </c>
      <c r="C2996">
        <v>-0.27100580747142072</v>
      </c>
      <c r="D2996">
        <f t="shared" si="138"/>
        <v>1.542304877216957E-4</v>
      </c>
      <c r="E2996">
        <f t="shared" si="139"/>
        <v>9.2538292633017431E-3</v>
      </c>
      <c r="F2996">
        <f t="shared" si="140"/>
        <v>-4.1797357861729182E-5</v>
      </c>
    </row>
    <row r="2997" spans="1:6" x14ac:dyDescent="0.25">
      <c r="A2997">
        <v>963441</v>
      </c>
      <c r="B2997">
        <v>24</v>
      </c>
      <c r="C2997">
        <v>-4.4146365390986242</v>
      </c>
      <c r="D2997">
        <f t="shared" si="138"/>
        <v>1.9977947151184251E-4</v>
      </c>
      <c r="E2997">
        <f t="shared" si="139"/>
        <v>4.7947073162842198E-3</v>
      </c>
      <c r="F2997">
        <f t="shared" si="140"/>
        <v>-8.8195375469799257E-4</v>
      </c>
    </row>
    <row r="2998" spans="1:6" x14ac:dyDescent="0.25">
      <c r="A2998">
        <v>1586889</v>
      </c>
      <c r="B2998">
        <v>72</v>
      </c>
      <c r="C2998">
        <v>9.0899389914291959E-2</v>
      </c>
      <c r="D2998">
        <f t="shared" si="138"/>
        <v>3.2905787252977218E-4</v>
      </c>
      <c r="E2998">
        <f t="shared" si="139"/>
        <v>2.3692166822143597E-2</v>
      </c>
      <c r="F2998">
        <f t="shared" si="140"/>
        <v>2.9911159859451142E-5</v>
      </c>
    </row>
    <row r="2999" spans="1:6" x14ac:dyDescent="0.25">
      <c r="A2999">
        <v>832940</v>
      </c>
      <c r="B2999">
        <v>60</v>
      </c>
      <c r="C2999">
        <v>-0.31414117609987041</v>
      </c>
      <c r="D2999">
        <f t="shared" si="138"/>
        <v>1.7271873731870878E-4</v>
      </c>
      <c r="E2999">
        <f t="shared" si="139"/>
        <v>1.0363124239122527E-2</v>
      </c>
      <c r="F2999">
        <f t="shared" si="140"/>
        <v>-5.4258067275783754E-5</v>
      </c>
    </row>
    <row r="3000" spans="1:6" x14ac:dyDescent="0.25">
      <c r="A3000">
        <v>833921</v>
      </c>
      <c r="B3000">
        <v>84</v>
      </c>
      <c r="C3000">
        <v>9.0899389914291959E-2</v>
      </c>
      <c r="D3000">
        <f t="shared" si="138"/>
        <v>1.7292215783076205E-4</v>
      </c>
      <c r="E3000">
        <f t="shared" si="139"/>
        <v>1.4525461257784011E-2</v>
      </c>
      <c r="F3000">
        <f t="shared" si="140"/>
        <v>1.5718518649479173E-5</v>
      </c>
    </row>
    <row r="3001" spans="1:6" x14ac:dyDescent="0.25">
      <c r="A3001">
        <v>1150879</v>
      </c>
      <c r="B3001">
        <v>48</v>
      </c>
      <c r="C3001">
        <v>-0.89715673486924186</v>
      </c>
      <c r="D3001">
        <f t="shared" si="138"/>
        <v>2.3864668245806209E-4</v>
      </c>
      <c r="E3001">
        <f t="shared" si="139"/>
        <v>1.145504075798698E-2</v>
      </c>
      <c r="F3001">
        <f t="shared" si="140"/>
        <v>-2.1410347842145175E-4</v>
      </c>
    </row>
    <row r="3002" spans="1:6" x14ac:dyDescent="0.25">
      <c r="A3002">
        <v>804165</v>
      </c>
      <c r="B3002">
        <v>72</v>
      </c>
      <c r="C3002">
        <v>0.13042163490563341</v>
      </c>
      <c r="D3002">
        <f t="shared" si="138"/>
        <v>1.6675194299217163E-4</v>
      </c>
      <c r="E3002">
        <f t="shared" si="139"/>
        <v>1.2006139895436358E-2</v>
      </c>
      <c r="F3002">
        <f t="shared" si="140"/>
        <v>2.1748061028730005E-5</v>
      </c>
    </row>
    <row r="3003" spans="1:6" x14ac:dyDescent="0.25">
      <c r="A3003">
        <v>1046724</v>
      </c>
      <c r="B3003">
        <v>29</v>
      </c>
      <c r="C3003">
        <v>-4.4146365390986242</v>
      </c>
      <c r="D3003">
        <f t="shared" si="138"/>
        <v>2.1704906427976578E-4</v>
      </c>
      <c r="E3003">
        <f t="shared" si="139"/>
        <v>6.2944228641132081E-3</v>
      </c>
      <c r="F3003">
        <f t="shared" si="140"/>
        <v>-9.5819272994662004E-4</v>
      </c>
    </row>
    <row r="3004" spans="1:6" x14ac:dyDescent="0.25">
      <c r="A3004">
        <v>520788</v>
      </c>
      <c r="B3004">
        <v>60</v>
      </c>
      <c r="C3004">
        <v>-2.478046534522897</v>
      </c>
      <c r="D3004">
        <f t="shared" si="138"/>
        <v>1.0799078657614679E-4</v>
      </c>
      <c r="E3004">
        <f t="shared" si="139"/>
        <v>6.4794471945688074E-3</v>
      </c>
      <c r="F3004">
        <f t="shared" si="140"/>
        <v>-2.6760619443542234E-4</v>
      </c>
    </row>
    <row r="3005" spans="1:6" x14ac:dyDescent="0.25">
      <c r="A3005">
        <v>1064277</v>
      </c>
      <c r="B3005">
        <v>72</v>
      </c>
      <c r="C3005">
        <v>0.24898836987965761</v>
      </c>
      <c r="D3005">
        <f t="shared" si="138"/>
        <v>2.2068886065904316E-4</v>
      </c>
      <c r="E3005">
        <f t="shared" si="139"/>
        <v>1.5889597967451107E-2</v>
      </c>
      <c r="F3005">
        <f t="shared" si="140"/>
        <v>5.4948959666094058E-5</v>
      </c>
    </row>
    <row r="3006" spans="1:6" x14ac:dyDescent="0.25">
      <c r="A3006">
        <v>410561</v>
      </c>
      <c r="B3006">
        <v>72</v>
      </c>
      <c r="C3006">
        <v>-6.7189590051072792E-2</v>
      </c>
      <c r="D3006">
        <f t="shared" si="138"/>
        <v>8.513407629878069E-5</v>
      </c>
      <c r="E3006">
        <f t="shared" si="139"/>
        <v>6.1296534935122099E-3</v>
      </c>
      <c r="F3006">
        <f t="shared" si="140"/>
        <v>-5.7201236858918274E-6</v>
      </c>
    </row>
    <row r="3007" spans="1:6" x14ac:dyDescent="0.25">
      <c r="A3007">
        <v>578370</v>
      </c>
      <c r="B3007">
        <v>60</v>
      </c>
      <c r="C3007">
        <v>-0.2648008150077798</v>
      </c>
      <c r="D3007">
        <f t="shared" si="138"/>
        <v>1.1993101076070496E-4</v>
      </c>
      <c r="E3007">
        <f t="shared" si="139"/>
        <v>7.1958606456422975E-3</v>
      </c>
      <c r="F3007">
        <f t="shared" si="140"/>
        <v>-3.1757829394141482E-5</v>
      </c>
    </row>
    <row r="3008" spans="1:6" x14ac:dyDescent="0.25">
      <c r="A3008">
        <v>1335068</v>
      </c>
      <c r="B3008">
        <v>60</v>
      </c>
      <c r="C3008">
        <v>0.16994387989697479</v>
      </c>
      <c r="D3008">
        <f t="shared" si="138"/>
        <v>2.7684017959830708E-4</v>
      </c>
      <c r="E3008">
        <f t="shared" si="139"/>
        <v>1.6610410775898424E-2</v>
      </c>
      <c r="F3008">
        <f t="shared" si="140"/>
        <v>4.704729423231163E-5</v>
      </c>
    </row>
    <row r="3009" spans="1:6" x14ac:dyDescent="0.25">
      <c r="A3009">
        <v>958920</v>
      </c>
      <c r="B3009">
        <v>72</v>
      </c>
      <c r="C3009">
        <v>0.88134428974112011</v>
      </c>
      <c r="D3009">
        <f t="shared" si="138"/>
        <v>1.9884199532938294E-4</v>
      </c>
      <c r="E3009">
        <f t="shared" si="139"/>
        <v>1.4316623663715571E-2</v>
      </c>
      <c r="F3009">
        <f t="shared" si="140"/>
        <v>1.7524825714428213E-4</v>
      </c>
    </row>
    <row r="3010" spans="1:6" x14ac:dyDescent="0.25">
      <c r="A3010">
        <v>1158820</v>
      </c>
      <c r="B3010">
        <v>36</v>
      </c>
      <c r="C3010">
        <v>5.1377144922950549E-2</v>
      </c>
      <c r="D3010">
        <f t="shared" si="138"/>
        <v>2.4029333106786335E-4</v>
      </c>
      <c r="E3010">
        <f t="shared" si="139"/>
        <v>8.6505599184430806E-3</v>
      </c>
      <c r="F3010">
        <f t="shared" si="140"/>
        <v>1.2345585294292151E-5</v>
      </c>
    </row>
    <row r="3011" spans="1:6" x14ac:dyDescent="0.25">
      <c r="A3011">
        <v>810371</v>
      </c>
      <c r="B3011">
        <v>72</v>
      </c>
      <c r="C3011">
        <v>7.3723219852280655E-2</v>
      </c>
      <c r="D3011">
        <f t="shared" ref="D3011:D3074" si="141">A3011/SUM($A$2:$A$5739)</f>
        <v>1.6803882137933027E-4</v>
      </c>
      <c r="E3011">
        <f t="shared" ref="E3011:E3074" si="142">B3011*D3011</f>
        <v>1.209879513931178E-2</v>
      </c>
      <c r="F3011">
        <f t="shared" ref="F3011:F3074" si="143">C3011*D3011</f>
        <v>1.2388362972266485E-5</v>
      </c>
    </row>
    <row r="3012" spans="1:6" x14ac:dyDescent="0.25">
      <c r="A3012">
        <v>1040861</v>
      </c>
      <c r="B3012">
        <v>84</v>
      </c>
      <c r="C3012">
        <v>0.99991102471514426</v>
      </c>
      <c r="D3012">
        <f t="shared" si="141"/>
        <v>2.1583331049570021E-4</v>
      </c>
      <c r="E3012">
        <f t="shared" si="142"/>
        <v>1.8129998081638819E-2</v>
      </c>
      <c r="F3012">
        <f t="shared" si="143"/>
        <v>2.1581410666541751E-4</v>
      </c>
    </row>
    <row r="3013" spans="1:6" x14ac:dyDescent="0.25">
      <c r="A3013">
        <v>932644</v>
      </c>
      <c r="B3013">
        <v>84</v>
      </c>
      <c r="C3013">
        <v>0.88134428974112011</v>
      </c>
      <c r="D3013">
        <f t="shared" si="141"/>
        <v>1.9339339453966652E-4</v>
      </c>
      <c r="E3013">
        <f t="shared" si="142"/>
        <v>1.6245045141331987E-2</v>
      </c>
      <c r="F3013">
        <f t="shared" si="143"/>
        <v>1.704461639511866E-4</v>
      </c>
    </row>
    <row r="3014" spans="1:6" x14ac:dyDescent="0.25">
      <c r="A3014">
        <v>498785</v>
      </c>
      <c r="B3014">
        <v>24</v>
      </c>
      <c r="C3014">
        <v>-1.2528569397913141</v>
      </c>
      <c r="D3014">
        <f t="shared" si="141"/>
        <v>1.0342823659988973E-4</v>
      </c>
      <c r="E3014">
        <f t="shared" si="142"/>
        <v>2.4822776783973537E-3</v>
      </c>
      <c r="F3014">
        <f t="shared" si="143"/>
        <v>-1.2958078399454982E-4</v>
      </c>
    </row>
    <row r="3015" spans="1:6" x14ac:dyDescent="0.25">
      <c r="A3015">
        <v>820118</v>
      </c>
      <c r="B3015">
        <v>72</v>
      </c>
      <c r="C3015">
        <v>0.2334964402879515</v>
      </c>
      <c r="D3015">
        <f t="shared" si="141"/>
        <v>1.7005996279725408E-4</v>
      </c>
      <c r="E3015">
        <f t="shared" si="142"/>
        <v>1.2244317321402293E-2</v>
      </c>
      <c r="F3015">
        <f t="shared" si="143"/>
        <v>3.9708395948660293E-5</v>
      </c>
    </row>
    <row r="3016" spans="1:6" x14ac:dyDescent="0.25">
      <c r="A3016">
        <v>876063</v>
      </c>
      <c r="B3016">
        <v>84</v>
      </c>
      <c r="C3016">
        <v>0.32803285986234038</v>
      </c>
      <c r="D3016">
        <f t="shared" si="141"/>
        <v>1.8166073807433905E-4</v>
      </c>
      <c r="E3016">
        <f t="shared" si="142"/>
        <v>1.525950199824448E-2</v>
      </c>
      <c r="F3016">
        <f t="shared" si="143"/>
        <v>5.9590691435228982E-5</v>
      </c>
    </row>
    <row r="3017" spans="1:6" x14ac:dyDescent="0.25">
      <c r="A3017">
        <v>692103</v>
      </c>
      <c r="B3017">
        <v>84</v>
      </c>
      <c r="C3017">
        <v>-2.2170591226336401E-2</v>
      </c>
      <c r="D3017">
        <f t="shared" si="141"/>
        <v>1.4351472645627572E-4</v>
      </c>
      <c r="E3017">
        <f t="shared" si="142"/>
        <v>1.2055237022327161E-2</v>
      </c>
      <c r="F3017">
        <f t="shared" si="143"/>
        <v>-3.1818063352215749E-6</v>
      </c>
    </row>
    <row r="3018" spans="1:6" x14ac:dyDescent="0.25">
      <c r="A3018">
        <v>978292</v>
      </c>
      <c r="B3018">
        <v>60</v>
      </c>
      <c r="C3018">
        <v>0.28851061487099899</v>
      </c>
      <c r="D3018">
        <f t="shared" si="141"/>
        <v>2.0285898020144818E-4</v>
      </c>
      <c r="E3018">
        <f t="shared" si="142"/>
        <v>1.2171538812086892E-2</v>
      </c>
      <c r="F3018">
        <f t="shared" si="143"/>
        <v>5.8526969110023629E-5</v>
      </c>
    </row>
    <row r="3019" spans="1:6" x14ac:dyDescent="0.25">
      <c r="A3019">
        <v>530199</v>
      </c>
      <c r="B3019">
        <v>60</v>
      </c>
      <c r="C3019">
        <v>-0.88247497177761358</v>
      </c>
      <c r="D3019">
        <f t="shared" si="141"/>
        <v>1.0994225491348965E-4</v>
      </c>
      <c r="E3019">
        <f t="shared" si="142"/>
        <v>6.5965352948093789E-3</v>
      </c>
      <c r="F3019">
        <f t="shared" si="143"/>
        <v>-9.702128830194897E-5</v>
      </c>
    </row>
    <row r="3020" spans="1:6" x14ac:dyDescent="0.25">
      <c r="A3020">
        <v>593078</v>
      </c>
      <c r="B3020">
        <v>72</v>
      </c>
      <c r="C3020">
        <v>0.13042163490563341</v>
      </c>
      <c r="D3020">
        <f t="shared" si="141"/>
        <v>1.2298086691899196E-4</v>
      </c>
      <c r="E3020">
        <f t="shared" si="142"/>
        <v>8.8546224181674203E-3</v>
      </c>
      <c r="F3020">
        <f t="shared" si="143"/>
        <v>1.603936572568706E-5</v>
      </c>
    </row>
    <row r="3021" spans="1:6" x14ac:dyDescent="0.25">
      <c r="A3021">
        <v>1248095</v>
      </c>
      <c r="B3021">
        <v>84</v>
      </c>
      <c r="C3021">
        <v>0.60468857480173022</v>
      </c>
      <c r="D3021">
        <f t="shared" si="141"/>
        <v>2.588054271061467E-4</v>
      </c>
      <c r="E3021">
        <f t="shared" si="142"/>
        <v>2.1739655876916324E-2</v>
      </c>
      <c r="F3021">
        <f t="shared" si="143"/>
        <v>1.5649668486776892E-4</v>
      </c>
    </row>
    <row r="3022" spans="1:6" x14ac:dyDescent="0.25">
      <c r="A3022">
        <v>789941</v>
      </c>
      <c r="B3022">
        <v>84</v>
      </c>
      <c r="C3022">
        <v>0.1395668847854048</v>
      </c>
      <c r="D3022">
        <f t="shared" si="141"/>
        <v>1.6380244924757862E-4</v>
      </c>
      <c r="E3022">
        <f t="shared" si="142"/>
        <v>1.3759405736796603E-2</v>
      </c>
      <c r="F3022">
        <f t="shared" si="143"/>
        <v>2.2861397561703922E-5</v>
      </c>
    </row>
    <row r="3023" spans="1:6" x14ac:dyDescent="0.25">
      <c r="A3023">
        <v>220901</v>
      </c>
      <c r="B3023">
        <v>72</v>
      </c>
      <c r="C3023">
        <v>-0.73906775490387622</v>
      </c>
      <c r="D3023">
        <f t="shared" si="141"/>
        <v>4.5806110635147895E-5</v>
      </c>
      <c r="E3023">
        <f t="shared" si="142"/>
        <v>3.2980399657306482E-3</v>
      </c>
      <c r="F3023">
        <f t="shared" si="143"/>
        <v>-3.3853819347997323E-5</v>
      </c>
    </row>
    <row r="3024" spans="1:6" x14ac:dyDescent="0.25">
      <c r="A3024">
        <v>588861</v>
      </c>
      <c r="B3024">
        <v>48</v>
      </c>
      <c r="C3024">
        <v>-0.1067118350424142</v>
      </c>
      <c r="D3024">
        <f t="shared" si="141"/>
        <v>1.2210642828562943E-4</v>
      </c>
      <c r="E3024">
        <f t="shared" si="142"/>
        <v>5.8611085577102125E-3</v>
      </c>
      <c r="F3024">
        <f t="shared" si="143"/>
        <v>-1.3030201032834467E-5</v>
      </c>
    </row>
    <row r="3025" spans="1:6" x14ac:dyDescent="0.25">
      <c r="A3025">
        <v>1163795</v>
      </c>
      <c r="B3025">
        <v>72</v>
      </c>
      <c r="C3025">
        <v>0.52564408481904745</v>
      </c>
      <c r="D3025">
        <f t="shared" si="141"/>
        <v>2.4132494885325075E-4</v>
      </c>
      <c r="E3025">
        <f t="shared" si="142"/>
        <v>1.7375396317434053E-2</v>
      </c>
      <c r="F3025">
        <f t="shared" si="143"/>
        <v>1.2685103188397043E-4</v>
      </c>
    </row>
    <row r="3026" spans="1:6" x14ac:dyDescent="0.25">
      <c r="A3026">
        <v>537516</v>
      </c>
      <c r="B3026">
        <v>84</v>
      </c>
      <c r="C3026">
        <v>-0.34384530499046262</v>
      </c>
      <c r="D3026">
        <f t="shared" si="141"/>
        <v>1.1145951065935489E-4</v>
      </c>
      <c r="E3026">
        <f t="shared" si="142"/>
        <v>9.3625988953858104E-3</v>
      </c>
      <c r="F3026">
        <f t="shared" si="143"/>
        <v>-3.8324829436753602E-5</v>
      </c>
    </row>
    <row r="3027" spans="1:6" x14ac:dyDescent="0.25">
      <c r="A3027">
        <v>453592</v>
      </c>
      <c r="B3027">
        <v>36</v>
      </c>
      <c r="C3027">
        <v>-0.30432305999912118</v>
      </c>
      <c r="D3027">
        <f t="shared" si="141"/>
        <v>9.4056999901394764E-5</v>
      </c>
      <c r="E3027">
        <f t="shared" si="142"/>
        <v>3.3860519964502116E-3</v>
      </c>
      <c r="F3027">
        <f t="shared" si="143"/>
        <v>-2.8623714024329493E-5</v>
      </c>
    </row>
    <row r="3028" spans="1:6" x14ac:dyDescent="0.25">
      <c r="A3028">
        <v>1243921</v>
      </c>
      <c r="B3028">
        <v>36</v>
      </c>
      <c r="C3028">
        <v>0.52564408481904745</v>
      </c>
      <c r="D3028">
        <f t="shared" si="141"/>
        <v>2.5793990496821565E-4</v>
      </c>
      <c r="E3028">
        <f t="shared" si="142"/>
        <v>9.2858365788557641E-3</v>
      </c>
      <c r="F3028">
        <f t="shared" si="143"/>
        <v>1.3558458528532979E-4</v>
      </c>
    </row>
    <row r="3029" spans="1:6" x14ac:dyDescent="0.25">
      <c r="A3029">
        <v>964292</v>
      </c>
      <c r="B3029">
        <v>60</v>
      </c>
      <c r="C3029">
        <v>-1.292379184782656</v>
      </c>
      <c r="D3029">
        <f t="shared" si="141"/>
        <v>1.9995593517724245E-4</v>
      </c>
      <c r="E3029">
        <f t="shared" si="142"/>
        <v>1.1997356110634547E-2</v>
      </c>
      <c r="F3029">
        <f t="shared" si="143"/>
        <v>-2.5841888849681822E-4</v>
      </c>
    </row>
    <row r="3030" spans="1:6" x14ac:dyDescent="0.25">
      <c r="A3030">
        <v>602265</v>
      </c>
      <c r="B3030">
        <v>36</v>
      </c>
      <c r="C3030">
        <v>-0.1067118350424142</v>
      </c>
      <c r="D3030">
        <f t="shared" si="141"/>
        <v>1.2488588653594753E-4</v>
      </c>
      <c r="E3030">
        <f t="shared" si="142"/>
        <v>4.4958919152941106E-3</v>
      </c>
      <c r="F3030">
        <f t="shared" si="143"/>
        <v>-1.332680212314969E-5</v>
      </c>
    </row>
    <row r="3031" spans="1:6" x14ac:dyDescent="0.25">
      <c r="A3031">
        <v>787453</v>
      </c>
      <c r="B3031">
        <v>84</v>
      </c>
      <c r="C3031">
        <v>0.13819978725016349</v>
      </c>
      <c r="D3031">
        <f t="shared" si="141"/>
        <v>1.6328653667470547E-4</v>
      </c>
      <c r="E3031">
        <f t="shared" si="142"/>
        <v>1.3716069080675259E-2</v>
      </c>
      <c r="F3031">
        <f t="shared" si="143"/>
        <v>2.2566164629260315E-5</v>
      </c>
    </row>
    <row r="3032" spans="1:6" x14ac:dyDescent="0.25">
      <c r="A3032">
        <v>886026</v>
      </c>
      <c r="B3032">
        <v>72</v>
      </c>
      <c r="C3032">
        <v>-0.2066133993743782</v>
      </c>
      <c r="D3032">
        <f t="shared" si="141"/>
        <v>1.8372666932977918E-4</v>
      </c>
      <c r="E3032">
        <f t="shared" si="142"/>
        <v>1.3228320191744102E-2</v>
      </c>
      <c r="F3032">
        <f t="shared" si="143"/>
        <v>-3.7960391705957989E-5</v>
      </c>
    </row>
    <row r="3033" spans="1:6" x14ac:dyDescent="0.25">
      <c r="A3033">
        <v>418709</v>
      </c>
      <c r="B3033">
        <v>84</v>
      </c>
      <c r="C3033">
        <v>-0.85763448987790047</v>
      </c>
      <c r="D3033">
        <f t="shared" si="141"/>
        <v>8.6823648502868436E-5</v>
      </c>
      <c r="E3033">
        <f t="shared" si="142"/>
        <v>7.2931864742409487E-3</v>
      </c>
      <c r="F3033">
        <f t="shared" si="143"/>
        <v>-7.4462955493095702E-5</v>
      </c>
    </row>
    <row r="3034" spans="1:6" x14ac:dyDescent="0.25">
      <c r="A3034">
        <v>720433</v>
      </c>
      <c r="B3034">
        <v>84</v>
      </c>
      <c r="C3034">
        <v>0.2094661248883162</v>
      </c>
      <c r="D3034">
        <f t="shared" si="141"/>
        <v>1.493892454231149E-4</v>
      </c>
      <c r="E3034">
        <f t="shared" si="142"/>
        <v>1.2548696615541652E-2</v>
      </c>
      <c r="F3034">
        <f t="shared" si="143"/>
        <v>3.1291986338769505E-5</v>
      </c>
    </row>
    <row r="3035" spans="1:6" x14ac:dyDescent="0.25">
      <c r="A3035">
        <v>555016</v>
      </c>
      <c r="B3035">
        <v>72</v>
      </c>
      <c r="C3035">
        <v>-0.86477137735619203</v>
      </c>
      <c r="D3035">
        <f t="shared" si="141"/>
        <v>1.1508831693961205E-4</v>
      </c>
      <c r="E3035">
        <f t="shared" si="142"/>
        <v>8.2863588196520673E-3</v>
      </c>
      <c r="F3035">
        <f t="shared" si="143"/>
        <v>-9.9525082357474281E-5</v>
      </c>
    </row>
    <row r="3036" spans="1:6" x14ac:dyDescent="0.25">
      <c r="A3036">
        <v>1527863</v>
      </c>
      <c r="B3036">
        <v>60</v>
      </c>
      <c r="C3036">
        <v>0.6442108197930716</v>
      </c>
      <c r="D3036">
        <f t="shared" si="141"/>
        <v>3.1681821998700308E-4</v>
      </c>
      <c r="E3036">
        <f t="shared" si="142"/>
        <v>1.9009093199220183E-2</v>
      </c>
      <c r="F3036">
        <f t="shared" si="143"/>
        <v>2.0409772522320894E-4</v>
      </c>
    </row>
    <row r="3037" spans="1:6" x14ac:dyDescent="0.25">
      <c r="A3037">
        <v>431770</v>
      </c>
      <c r="B3037">
        <v>72</v>
      </c>
      <c r="C3037">
        <v>0.80229979975843724</v>
      </c>
      <c r="D3037">
        <f t="shared" si="141"/>
        <v>8.9531982150093506E-5</v>
      </c>
      <c r="E3037">
        <f t="shared" si="142"/>
        <v>6.4463027148067321E-3</v>
      </c>
      <c r="F3037">
        <f t="shared" si="143"/>
        <v>7.1831491350995993E-5</v>
      </c>
    </row>
    <row r="3038" spans="1:6" x14ac:dyDescent="0.25">
      <c r="A3038">
        <v>1400618</v>
      </c>
      <c r="B3038">
        <v>36</v>
      </c>
      <c r="C3038">
        <v>-0.6600232649211939</v>
      </c>
      <c r="D3038">
        <f t="shared" si="141"/>
        <v>2.9043265112235604E-4</v>
      </c>
      <c r="E3038">
        <f t="shared" si="142"/>
        <v>1.0455575440404817E-2</v>
      </c>
      <c r="F3038">
        <f t="shared" si="143"/>
        <v>-1.9169230663349548E-4</v>
      </c>
    </row>
    <row r="3039" spans="1:6" x14ac:dyDescent="0.25">
      <c r="A3039">
        <v>377061</v>
      </c>
      <c r="B3039">
        <v>48</v>
      </c>
      <c r="C3039">
        <v>-0.58097877493851102</v>
      </c>
      <c r="D3039">
        <f t="shared" si="141"/>
        <v>7.8187504276574127E-5</v>
      </c>
      <c r="E3039">
        <f t="shared" si="142"/>
        <v>3.7530002052755581E-3</v>
      </c>
      <c r="F3039">
        <f t="shared" si="143"/>
        <v>-4.5425280450103631E-5</v>
      </c>
    </row>
    <row r="3040" spans="1:6" x14ac:dyDescent="0.25">
      <c r="A3040">
        <v>772654</v>
      </c>
      <c r="B3040">
        <v>84</v>
      </c>
      <c r="C3040">
        <v>-0.84949120795314947</v>
      </c>
      <c r="D3040">
        <f t="shared" si="141"/>
        <v>1.6021781072376114E-4</v>
      </c>
      <c r="E3040">
        <f t="shared" si="142"/>
        <v>1.3458296100795936E-2</v>
      </c>
      <c r="F3040">
        <f t="shared" si="143"/>
        <v>-1.3610362156733693E-4</v>
      </c>
    </row>
    <row r="3041" spans="1:6" x14ac:dyDescent="0.25">
      <c r="A3041">
        <v>694438</v>
      </c>
      <c r="B3041">
        <v>84</v>
      </c>
      <c r="C3041">
        <v>5.1377144922950549E-2</v>
      </c>
      <c r="D3041">
        <f t="shared" si="141"/>
        <v>1.4399891289424146E-4</v>
      </c>
      <c r="E3041">
        <f t="shared" si="142"/>
        <v>1.2095908683116283E-2</v>
      </c>
      <c r="F3041">
        <f t="shared" si="143"/>
        <v>7.3982530165147756E-6</v>
      </c>
    </row>
    <row r="3042" spans="1:6" x14ac:dyDescent="0.25">
      <c r="A3042">
        <v>396545</v>
      </c>
      <c r="B3042">
        <v>60</v>
      </c>
      <c r="C3042">
        <v>0.52564408481904745</v>
      </c>
      <c r="D3042">
        <f t="shared" si="141"/>
        <v>8.2227713508833014E-5</v>
      </c>
      <c r="E3042">
        <f t="shared" si="142"/>
        <v>4.9336628105299809E-3</v>
      </c>
      <c r="F3042">
        <f t="shared" si="143"/>
        <v>4.3222511214113353E-5</v>
      </c>
    </row>
    <row r="3043" spans="1:6" x14ac:dyDescent="0.25">
      <c r="A3043">
        <v>560872</v>
      </c>
      <c r="B3043">
        <v>84</v>
      </c>
      <c r="C3043">
        <v>0.24898836987965761</v>
      </c>
      <c r="D3043">
        <f t="shared" si="141"/>
        <v>1.1630261920116555E-4</v>
      </c>
      <c r="E3043">
        <f t="shared" si="142"/>
        <v>9.7694200128979058E-3</v>
      </c>
      <c r="F3043">
        <f t="shared" si="143"/>
        <v>2.8957999567632777E-5</v>
      </c>
    </row>
    <row r="3044" spans="1:6" x14ac:dyDescent="0.25">
      <c r="A3044">
        <v>995146</v>
      </c>
      <c r="B3044">
        <v>72</v>
      </c>
      <c r="C3044">
        <v>-0.2648008150077798</v>
      </c>
      <c r="D3044">
        <f t="shared" si="141"/>
        <v>2.0635383168987414E-4</v>
      </c>
      <c r="E3044">
        <f t="shared" si="142"/>
        <v>1.4857475881670938E-2</v>
      </c>
      <c r="F3044">
        <f t="shared" si="143"/>
        <v>-5.4642662811456893E-5</v>
      </c>
    </row>
    <row r="3045" spans="1:6" x14ac:dyDescent="0.25">
      <c r="A3045">
        <v>869881</v>
      </c>
      <c r="B3045">
        <v>84</v>
      </c>
      <c r="C3045">
        <v>0.2094661248883162</v>
      </c>
      <c r="D3045">
        <f t="shared" si="141"/>
        <v>1.8037883633579334E-4</v>
      </c>
      <c r="E3045">
        <f t="shared" si="142"/>
        <v>1.5151822252206642E-2</v>
      </c>
      <c r="F3045">
        <f t="shared" si="143"/>
        <v>3.7783255859122437E-5</v>
      </c>
    </row>
    <row r="3046" spans="1:6" x14ac:dyDescent="0.25">
      <c r="A3046">
        <v>508229</v>
      </c>
      <c r="B3046">
        <v>84</v>
      </c>
      <c r="C3046">
        <v>5.1377144922950549E-2</v>
      </c>
      <c r="D3046">
        <f t="shared" si="141"/>
        <v>1.0538654782907537E-4</v>
      </c>
      <c r="E3046">
        <f t="shared" si="142"/>
        <v>8.8524700176423315E-3</v>
      </c>
      <c r="F3046">
        <f t="shared" si="143"/>
        <v>5.4144599407438647E-6</v>
      </c>
    </row>
    <row r="3047" spans="1:6" x14ac:dyDescent="0.25">
      <c r="A3047">
        <v>616187</v>
      </c>
      <c r="B3047">
        <v>60</v>
      </c>
      <c r="C3047">
        <v>0.16994387989697479</v>
      </c>
      <c r="D3047">
        <f t="shared" si="141"/>
        <v>1.2777275745216125E-4</v>
      </c>
      <c r="E3047">
        <f t="shared" si="142"/>
        <v>7.6663654471296749E-3</v>
      </c>
      <c r="F3047">
        <f t="shared" si="143"/>
        <v>2.1714198146555383E-5</v>
      </c>
    </row>
    <row r="3048" spans="1:6" x14ac:dyDescent="0.25">
      <c r="A3048">
        <v>584629</v>
      </c>
      <c r="B3048">
        <v>84</v>
      </c>
      <c r="C3048">
        <v>0.24898836987965761</v>
      </c>
      <c r="D3048">
        <f t="shared" si="141"/>
        <v>1.212288792468838E-4</v>
      </c>
      <c r="E3048">
        <f t="shared" si="142"/>
        <v>1.0183225856738238E-2</v>
      </c>
      <c r="F3048">
        <f t="shared" si="143"/>
        <v>3.018458102601945E-5</v>
      </c>
    </row>
    <row r="3049" spans="1:6" x14ac:dyDescent="0.25">
      <c r="A3049">
        <v>1130689</v>
      </c>
      <c r="B3049">
        <v>84</v>
      </c>
      <c r="C3049">
        <v>1.185489993161002E-2</v>
      </c>
      <c r="D3049">
        <f t="shared" si="141"/>
        <v>2.3446007681243968E-4</v>
      </c>
      <c r="E3049">
        <f t="shared" si="142"/>
        <v>1.9694646452244932E-2</v>
      </c>
      <c r="F3049">
        <f t="shared" si="143"/>
        <v>2.7795007485690715E-6</v>
      </c>
    </row>
    <row r="3050" spans="1:6" x14ac:dyDescent="0.25">
      <c r="A3050">
        <v>853027</v>
      </c>
      <c r="B3050">
        <v>72</v>
      </c>
      <c r="C3050">
        <v>0.99991102471514426</v>
      </c>
      <c r="D3050">
        <f t="shared" si="141"/>
        <v>1.7688398484736739E-4</v>
      </c>
      <c r="E3050">
        <f t="shared" si="142"/>
        <v>1.2735646909010452E-2</v>
      </c>
      <c r="F3050">
        <f t="shared" si="143"/>
        <v>1.7686824654442919E-4</v>
      </c>
    </row>
    <row r="3051" spans="1:6" x14ac:dyDescent="0.25">
      <c r="A3051">
        <v>896528</v>
      </c>
      <c r="B3051">
        <v>72</v>
      </c>
      <c r="C3051">
        <v>0.16994387989697479</v>
      </c>
      <c r="D3051">
        <f t="shared" si="141"/>
        <v>1.8590436781865122E-4</v>
      </c>
      <c r="E3051">
        <f t="shared" si="142"/>
        <v>1.3385114482942887E-2</v>
      </c>
      <c r="F3051">
        <f t="shared" si="143"/>
        <v>3.1593309556895885E-5</v>
      </c>
    </row>
    <row r="3052" spans="1:6" x14ac:dyDescent="0.25">
      <c r="A3052">
        <v>698164</v>
      </c>
      <c r="B3052">
        <v>60</v>
      </c>
      <c r="C3052">
        <v>0.99991102471514426</v>
      </c>
      <c r="D3052">
        <f t="shared" si="141"/>
        <v>1.4477153759139794E-4</v>
      </c>
      <c r="E3052">
        <f t="shared" si="142"/>
        <v>8.6862922554838771E-3</v>
      </c>
      <c r="F3052">
        <f t="shared" si="143"/>
        <v>1.4475865650260175E-4</v>
      </c>
    </row>
    <row r="3053" spans="1:6" x14ac:dyDescent="0.25">
      <c r="A3053">
        <v>353474</v>
      </c>
      <c r="B3053">
        <v>60</v>
      </c>
      <c r="C3053">
        <v>0.56516632981038883</v>
      </c>
      <c r="D3053">
        <f t="shared" si="141"/>
        <v>7.3296495491864075E-5</v>
      </c>
      <c r="E3053">
        <f t="shared" si="142"/>
        <v>4.3977897295118442E-3</v>
      </c>
      <c r="F3053">
        <f t="shared" si="143"/>
        <v>4.1424711345100528E-5</v>
      </c>
    </row>
    <row r="3054" spans="1:6" x14ac:dyDescent="0.25">
      <c r="A3054">
        <v>960142</v>
      </c>
      <c r="B3054">
        <v>84</v>
      </c>
      <c r="C3054">
        <v>0.92086653473246149</v>
      </c>
      <c r="D3054">
        <f t="shared" si="141"/>
        <v>1.9909538968792431E-4</v>
      </c>
      <c r="E3054">
        <f t="shared" si="142"/>
        <v>1.6724012733785643E-2</v>
      </c>
      <c r="F3054">
        <f t="shared" si="143"/>
        <v>1.833402815831279E-4</v>
      </c>
    </row>
    <row r="3055" spans="1:6" x14ac:dyDescent="0.25">
      <c r="A3055">
        <v>721087</v>
      </c>
      <c r="B3055">
        <v>24</v>
      </c>
      <c r="C3055">
        <v>0.13042163490563341</v>
      </c>
      <c r="D3055">
        <f t="shared" si="141"/>
        <v>1.4952485909781708E-4</v>
      </c>
      <c r="E3055">
        <f t="shared" si="142"/>
        <v>3.58859661834761E-3</v>
      </c>
      <c r="F3055">
        <f t="shared" si="143"/>
        <v>1.9501276582571779E-5</v>
      </c>
    </row>
    <row r="3056" spans="1:6" x14ac:dyDescent="0.25">
      <c r="A3056">
        <v>770236</v>
      </c>
      <c r="B3056">
        <v>84</v>
      </c>
      <c r="C3056">
        <v>0.58906831648053704</v>
      </c>
      <c r="D3056">
        <f t="shared" si="141"/>
        <v>1.5971641337600903E-4</v>
      </c>
      <c r="E3056">
        <f t="shared" si="142"/>
        <v>1.3416178723584759E-2</v>
      </c>
      <c r="F3056">
        <f t="shared" si="143"/>
        <v>9.4083878741715163E-5</v>
      </c>
    </row>
    <row r="3057" spans="1:6" x14ac:dyDescent="0.25">
      <c r="A3057">
        <v>793969</v>
      </c>
      <c r="B3057">
        <v>72</v>
      </c>
      <c r="C3057">
        <v>-0.30432305999912118</v>
      </c>
      <c r="D3057">
        <f t="shared" si="141"/>
        <v>1.6463769677311436E-4</v>
      </c>
      <c r="E3057">
        <f t="shared" si="142"/>
        <v>1.1853914167664233E-2</v>
      </c>
      <c r="F3057">
        <f t="shared" si="143"/>
        <v>-5.01030476732016E-5</v>
      </c>
    </row>
    <row r="3058" spans="1:6" x14ac:dyDescent="0.25">
      <c r="A3058">
        <v>1169167</v>
      </c>
      <c r="B3058">
        <v>84</v>
      </c>
      <c r="C3058">
        <v>0.24898836987965761</v>
      </c>
      <c r="D3058">
        <f t="shared" si="141"/>
        <v>2.4243888870111027E-4</v>
      </c>
      <c r="E3058">
        <f t="shared" si="142"/>
        <v>2.0364866650893262E-2</v>
      </c>
      <c r="F3058">
        <f t="shared" si="143"/>
        <v>6.036446369312519E-5</v>
      </c>
    </row>
    <row r="3059" spans="1:6" x14ac:dyDescent="0.25">
      <c r="A3059">
        <v>952277</v>
      </c>
      <c r="B3059">
        <v>84</v>
      </c>
      <c r="C3059">
        <v>0.36755510485368181</v>
      </c>
      <c r="D3059">
        <f t="shared" si="141"/>
        <v>1.9746450046539732E-4</v>
      </c>
      <c r="E3059">
        <f t="shared" si="142"/>
        <v>1.6587018039093376E-2</v>
      </c>
      <c r="F3059">
        <f t="shared" si="143"/>
        <v>7.2579085173439019E-5</v>
      </c>
    </row>
    <row r="3060" spans="1:6" x14ac:dyDescent="0.25">
      <c r="A3060">
        <v>907983</v>
      </c>
      <c r="B3060">
        <v>84</v>
      </c>
      <c r="C3060">
        <v>4.8948582012723153E-2</v>
      </c>
      <c r="D3060">
        <f t="shared" si="141"/>
        <v>1.882796807295281E-4</v>
      </c>
      <c r="E3060">
        <f t="shared" si="142"/>
        <v>1.5815493181280362E-2</v>
      </c>
      <c r="F3060">
        <f t="shared" si="143"/>
        <v>9.2160233935186366E-6</v>
      </c>
    </row>
    <row r="3061" spans="1:6" x14ac:dyDescent="0.25">
      <c r="A3061">
        <v>1708205</v>
      </c>
      <c r="B3061">
        <v>36</v>
      </c>
      <c r="C3061">
        <v>-1.0808563667224671</v>
      </c>
      <c r="D3061">
        <f t="shared" si="141"/>
        <v>3.542140018266681E-4</v>
      </c>
      <c r="E3061">
        <f t="shared" si="142"/>
        <v>1.2751704065760051E-2</v>
      </c>
      <c r="F3061">
        <f t="shared" si="143"/>
        <v>-3.8285445905659782E-4</v>
      </c>
    </row>
    <row r="3062" spans="1:6" x14ac:dyDescent="0.25">
      <c r="A3062">
        <v>617671</v>
      </c>
      <c r="B3062">
        <v>84</v>
      </c>
      <c r="C3062">
        <v>-0.34384530499046262</v>
      </c>
      <c r="D3062">
        <f t="shared" si="141"/>
        <v>1.2808048022472707E-4</v>
      </c>
      <c r="E3062">
        <f t="shared" si="142"/>
        <v>1.0758760338877073E-2</v>
      </c>
      <c r="F3062">
        <f t="shared" si="143"/>
        <v>-4.4039871786196194E-5</v>
      </c>
    </row>
    <row r="3063" spans="1:6" x14ac:dyDescent="0.25">
      <c r="A3063">
        <v>978036</v>
      </c>
      <c r="B3063">
        <v>36</v>
      </c>
      <c r="C3063">
        <v>-0.85763448987790047</v>
      </c>
      <c r="D3063">
        <f t="shared" si="141"/>
        <v>2.0280589594957697E-4</v>
      </c>
      <c r="E3063">
        <f t="shared" si="142"/>
        <v>7.3010122541847713E-3</v>
      </c>
      <c r="F3063">
        <f t="shared" si="143"/>
        <v>-1.7393333111694601E-4</v>
      </c>
    </row>
    <row r="3064" spans="1:6" x14ac:dyDescent="0.25">
      <c r="A3064">
        <v>716867</v>
      </c>
      <c r="B3064">
        <v>84</v>
      </c>
      <c r="C3064">
        <v>0.2094661248883162</v>
      </c>
      <c r="D3064">
        <f t="shared" si="141"/>
        <v>1.4864979838337793E-4</v>
      </c>
      <c r="E3064">
        <f t="shared" si="142"/>
        <v>1.2486583064203746E-2</v>
      </c>
      <c r="F3064">
        <f t="shared" si="143"/>
        <v>3.1137097232795664E-5</v>
      </c>
    </row>
    <row r="3065" spans="1:6" x14ac:dyDescent="0.25">
      <c r="A3065">
        <v>1985607</v>
      </c>
      <c r="B3065">
        <v>48</v>
      </c>
      <c r="C3065">
        <v>-0.2648008150077798</v>
      </c>
      <c r="D3065">
        <f t="shared" si="141"/>
        <v>4.1173618009843373E-4</v>
      </c>
      <c r="E3065">
        <f t="shared" si="142"/>
        <v>1.9763336644724818E-2</v>
      </c>
      <c r="F3065">
        <f t="shared" si="143"/>
        <v>-1.0902807605825526E-4</v>
      </c>
    </row>
    <row r="3066" spans="1:6" x14ac:dyDescent="0.25">
      <c r="A3066">
        <v>462147</v>
      </c>
      <c r="B3066">
        <v>84</v>
      </c>
      <c r="C3066">
        <v>1.395133474628558</v>
      </c>
      <c r="D3066">
        <f t="shared" si="141"/>
        <v>9.5830967771543332E-5</v>
      </c>
      <c r="E3066">
        <f t="shared" si="142"/>
        <v>8.0498012928096399E-3</v>
      </c>
      <c r="F3066">
        <f t="shared" si="143"/>
        <v>1.3369699104413062E-4</v>
      </c>
    </row>
    <row r="3067" spans="1:6" x14ac:dyDescent="0.25">
      <c r="A3067">
        <v>938883</v>
      </c>
      <c r="B3067">
        <v>84</v>
      </c>
      <c r="C3067">
        <v>0.72325530977575447</v>
      </c>
      <c r="D3067">
        <f t="shared" si="141"/>
        <v>1.9468711581866792E-4</v>
      </c>
      <c r="E3067">
        <f t="shared" si="142"/>
        <v>1.6353717728768105E-2</v>
      </c>
      <c r="F3067">
        <f t="shared" si="143"/>
        <v>1.4080849026077886E-4</v>
      </c>
    </row>
    <row r="3068" spans="1:6" x14ac:dyDescent="0.25">
      <c r="A3068">
        <v>1123616</v>
      </c>
      <c r="B3068">
        <v>72</v>
      </c>
      <c r="C3068">
        <v>-0.1704967071894502</v>
      </c>
      <c r="D3068">
        <f t="shared" si="141"/>
        <v>2.3299341699413917E-4</v>
      </c>
      <c r="E3068">
        <f t="shared" si="142"/>
        <v>1.677552602357802E-2</v>
      </c>
      <c r="F3068">
        <f t="shared" si="143"/>
        <v>-3.9724610394319217E-5</v>
      </c>
    </row>
    <row r="3069" spans="1:6" x14ac:dyDescent="0.25">
      <c r="A3069">
        <v>445236</v>
      </c>
      <c r="B3069">
        <v>84</v>
      </c>
      <c r="C3069">
        <v>-0.30432305999912118</v>
      </c>
      <c r="D3069">
        <f t="shared" si="141"/>
        <v>9.2324296742661685E-5</v>
      </c>
      <c r="E3069">
        <f t="shared" si="142"/>
        <v>7.7552409263835819E-3</v>
      </c>
      <c r="F3069">
        <f t="shared" si="143"/>
        <v>-2.8096412496993699E-5</v>
      </c>
    </row>
    <row r="3070" spans="1:6" x14ac:dyDescent="0.25">
      <c r="A3070">
        <v>938585</v>
      </c>
      <c r="B3070">
        <v>84</v>
      </c>
      <c r="C3070">
        <v>8.2406454688103009E-2</v>
      </c>
      <c r="D3070">
        <f t="shared" si="141"/>
        <v>1.9462532243172409E-4</v>
      </c>
      <c r="E3070">
        <f t="shared" si="142"/>
        <v>1.6348527084264822E-2</v>
      </c>
      <c r="F3070">
        <f t="shared" si="143"/>
        <v>1.6038382814127309E-5</v>
      </c>
    </row>
    <row r="3071" spans="1:6" x14ac:dyDescent="0.25">
      <c r="A3071">
        <v>855568</v>
      </c>
      <c r="B3071">
        <v>84</v>
      </c>
      <c r="C3071">
        <v>-0.1067118350424142</v>
      </c>
      <c r="D3071">
        <f t="shared" si="141"/>
        <v>1.7741088751926072E-4</v>
      </c>
      <c r="E3071">
        <f t="shared" si="142"/>
        <v>1.4902514551617901E-2</v>
      </c>
      <c r="F3071">
        <f t="shared" si="143"/>
        <v>-1.8931841363683651E-5</v>
      </c>
    </row>
    <row r="3072" spans="1:6" x14ac:dyDescent="0.25">
      <c r="A3072">
        <v>970886</v>
      </c>
      <c r="B3072">
        <v>84</v>
      </c>
      <c r="C3072">
        <v>-0.82205237557872612</v>
      </c>
      <c r="D3072">
        <f t="shared" si="141"/>
        <v>2.0132326938364335E-4</v>
      </c>
      <c r="E3072">
        <f t="shared" si="142"/>
        <v>1.6911154628226042E-2</v>
      </c>
      <c r="F3072">
        <f t="shared" si="143"/>
        <v>-1.6549827185609984E-4</v>
      </c>
    </row>
    <row r="3073" spans="1:6" x14ac:dyDescent="0.25">
      <c r="A3073">
        <v>1131777</v>
      </c>
      <c r="B3073">
        <v>60</v>
      </c>
      <c r="C3073">
        <v>0.44659959483636458</v>
      </c>
      <c r="D3073">
        <f t="shared" si="141"/>
        <v>2.3468568488289223E-4</v>
      </c>
      <c r="E3073">
        <f t="shared" si="142"/>
        <v>1.4081141092973534E-2</v>
      </c>
      <c r="F3073">
        <f t="shared" si="143"/>
        <v>1.0481053178259439E-4</v>
      </c>
    </row>
    <row r="3074" spans="1:6" x14ac:dyDescent="0.25">
      <c r="A3074">
        <v>1718881</v>
      </c>
      <c r="B3074">
        <v>72</v>
      </c>
      <c r="C3074">
        <v>0.16994387989697479</v>
      </c>
      <c r="D3074">
        <f t="shared" si="141"/>
        <v>3.5642778101798383E-4</v>
      </c>
      <c r="E3074">
        <f t="shared" si="142"/>
        <v>2.5662800233294834E-2</v>
      </c>
      <c r="F3074">
        <f t="shared" si="143"/>
        <v>6.0572720009265475E-5</v>
      </c>
    </row>
    <row r="3075" spans="1:6" x14ac:dyDescent="0.25">
      <c r="A3075">
        <v>612424</v>
      </c>
      <c r="B3075">
        <v>84</v>
      </c>
      <c r="C3075">
        <v>1.185489993161002E-2</v>
      </c>
      <c r="D3075">
        <f t="shared" ref="D3075:D3138" si="144">A3075/SUM($A$2:$A$5739)</f>
        <v>1.2699246042172655E-4</v>
      </c>
      <c r="E3075">
        <f t="shared" ref="E3075:E3138" si="145">B3075*D3075</f>
        <v>1.0667366675425029E-2</v>
      </c>
      <c r="F3075">
        <f t="shared" ref="F3075:F3138" si="146">C3075*D3075</f>
        <v>1.5054829103685143E-6</v>
      </c>
    </row>
    <row r="3076" spans="1:6" x14ac:dyDescent="0.25">
      <c r="A3076">
        <v>885109</v>
      </c>
      <c r="B3076">
        <v>84</v>
      </c>
      <c r="C3076">
        <v>0.56516632981038883</v>
      </c>
      <c r="D3076">
        <f t="shared" si="144"/>
        <v>1.8353651988069368E-4</v>
      </c>
      <c r="E3076">
        <f t="shared" si="145"/>
        <v>1.5417067669978269E-2</v>
      </c>
      <c r="F3076">
        <f t="shared" si="146"/>
        <v>1.0372866132714312E-4</v>
      </c>
    </row>
    <row r="3077" spans="1:6" x14ac:dyDescent="0.25">
      <c r="A3077">
        <v>476590</v>
      </c>
      <c r="B3077">
        <v>84</v>
      </c>
      <c r="C3077">
        <v>-0.58097877493851102</v>
      </c>
      <c r="D3077">
        <f t="shared" si="144"/>
        <v>9.882587343472929E-5</v>
      </c>
      <c r="E3077">
        <f t="shared" si="145"/>
        <v>8.3013733685172609E-3</v>
      </c>
      <c r="F3077">
        <f t="shared" si="146"/>
        <v>-5.7415734880337361E-5</v>
      </c>
    </row>
    <row r="3078" spans="1:6" x14ac:dyDescent="0.25">
      <c r="A3078">
        <v>607880</v>
      </c>
      <c r="B3078">
        <v>84</v>
      </c>
      <c r="C3078">
        <v>7.6004641444405302E-2</v>
      </c>
      <c r="D3078">
        <f t="shared" si="144"/>
        <v>1.2605021495101291E-4</v>
      </c>
      <c r="E3078">
        <f t="shared" si="145"/>
        <v>1.0588218055885085E-2</v>
      </c>
      <c r="F3078">
        <f t="shared" si="146"/>
        <v>9.5804013913419526E-6</v>
      </c>
    </row>
    <row r="3079" spans="1:6" x14ac:dyDescent="0.25">
      <c r="A3079">
        <v>1291731</v>
      </c>
      <c r="B3079">
        <v>36</v>
      </c>
      <c r="C3079">
        <v>0.48612183982770601</v>
      </c>
      <c r="D3079">
        <f t="shared" si="144"/>
        <v>2.6785380372587819E-4</v>
      </c>
      <c r="E3079">
        <f t="shared" si="145"/>
        <v>9.6427369341316148E-3</v>
      </c>
      <c r="F3079">
        <f t="shared" si="146"/>
        <v>1.3020958387207317E-4</v>
      </c>
    </row>
    <row r="3080" spans="1:6" x14ac:dyDescent="0.25">
      <c r="A3080">
        <v>1043059</v>
      </c>
      <c r="B3080">
        <v>84</v>
      </c>
      <c r="C3080">
        <v>0.2094661248883162</v>
      </c>
      <c r="D3080">
        <f t="shared" si="144"/>
        <v>2.162890885645005E-4</v>
      </c>
      <c r="E3080">
        <f t="shared" si="145"/>
        <v>1.8168283439418044E-2</v>
      </c>
      <c r="F3080">
        <f t="shared" si="146"/>
        <v>4.5305237237231745E-5</v>
      </c>
    </row>
    <row r="3081" spans="1:6" x14ac:dyDescent="0.25">
      <c r="A3081">
        <v>1307474</v>
      </c>
      <c r="B3081">
        <v>84</v>
      </c>
      <c r="C3081">
        <v>1.276566739654533</v>
      </c>
      <c r="D3081">
        <f t="shared" si="144"/>
        <v>2.7111827785559757E-4</v>
      </c>
      <c r="E3081">
        <f t="shared" si="145"/>
        <v>2.2773935339870197E-2</v>
      </c>
      <c r="F3081">
        <f t="shared" si="146"/>
        <v>3.4610057602287199E-4</v>
      </c>
    </row>
    <row r="3082" spans="1:6" x14ac:dyDescent="0.25">
      <c r="A3082">
        <v>1311021</v>
      </c>
      <c r="B3082">
        <v>24</v>
      </c>
      <c r="C3082">
        <v>-4.4146365390986242</v>
      </c>
      <c r="D3082">
        <f t="shared" si="144"/>
        <v>2.7185378504851595E-4</v>
      </c>
      <c r="E3082">
        <f t="shared" si="145"/>
        <v>6.5244908411643829E-3</v>
      </c>
      <c r="F3082">
        <f t="shared" si="146"/>
        <v>-1.2001356527674418E-3</v>
      </c>
    </row>
    <row r="3083" spans="1:6" x14ac:dyDescent="0.25">
      <c r="A3083">
        <v>1680336</v>
      </c>
      <c r="B3083">
        <v>72</v>
      </c>
      <c r="C3083">
        <v>-0.69954550991253528</v>
      </c>
      <c r="D3083">
        <f t="shared" si="144"/>
        <v>3.4843507598526882E-4</v>
      </c>
      <c r="E3083">
        <f t="shared" si="145"/>
        <v>2.5087325470939354E-2</v>
      </c>
      <c r="F3083">
        <f t="shared" si="146"/>
        <v>-2.4374619290152785E-4</v>
      </c>
    </row>
    <row r="3084" spans="1:6" x14ac:dyDescent="0.25">
      <c r="A3084">
        <v>545676</v>
      </c>
      <c r="B3084">
        <v>60</v>
      </c>
      <c r="C3084">
        <v>1.8694004145246541</v>
      </c>
      <c r="D3084">
        <f t="shared" si="144"/>
        <v>1.1315157118774909E-4</v>
      </c>
      <c r="E3084">
        <f t="shared" si="145"/>
        <v>6.7890942712649453E-3</v>
      </c>
      <c r="F3084">
        <f t="shared" si="146"/>
        <v>2.1152559408249406E-4</v>
      </c>
    </row>
    <row r="3085" spans="1:6" x14ac:dyDescent="0.25">
      <c r="A3085">
        <v>877699</v>
      </c>
      <c r="B3085">
        <v>72</v>
      </c>
      <c r="C3085">
        <v>-0.2648008150077798</v>
      </c>
      <c r="D3085">
        <f t="shared" si="144"/>
        <v>1.8199997962145336E-4</v>
      </c>
      <c r="E3085">
        <f t="shared" si="145"/>
        <v>1.3103998532744642E-2</v>
      </c>
      <c r="F3085">
        <f t="shared" si="146"/>
        <v>-4.8193742935160167E-5</v>
      </c>
    </row>
    <row r="3086" spans="1:6" x14ac:dyDescent="0.25">
      <c r="A3086">
        <v>1186364</v>
      </c>
      <c r="B3086">
        <v>48</v>
      </c>
      <c r="C3086">
        <v>-0.85763448987790047</v>
      </c>
      <c r="D3086">
        <f t="shared" si="144"/>
        <v>2.4600486479262924E-4</v>
      </c>
      <c r="E3086">
        <f t="shared" si="145"/>
        <v>1.1808233510046205E-2</v>
      </c>
      <c r="F3086">
        <f t="shared" si="146"/>
        <v>-2.1098225672390846E-4</v>
      </c>
    </row>
    <row r="3087" spans="1:6" x14ac:dyDescent="0.25">
      <c r="A3087">
        <v>972597</v>
      </c>
      <c r="B3087">
        <v>84</v>
      </c>
      <c r="C3087">
        <v>0.26127785148196031</v>
      </c>
      <c r="D3087">
        <f t="shared" si="144"/>
        <v>2.0167806295767307E-4</v>
      </c>
      <c r="E3087">
        <f t="shared" si="145"/>
        <v>1.6940957288444539E-2</v>
      </c>
      <c r="F3087">
        <f t="shared" si="146"/>
        <v>5.2694010980624342E-5</v>
      </c>
    </row>
    <row r="3088" spans="1:6" x14ac:dyDescent="0.25">
      <c r="A3088">
        <v>918841</v>
      </c>
      <c r="B3088">
        <v>84</v>
      </c>
      <c r="C3088">
        <v>5.1377144922950549E-2</v>
      </c>
      <c r="D3088">
        <f t="shared" si="144"/>
        <v>1.9053119950615852E-4</v>
      </c>
      <c r="E3088">
        <f t="shared" si="145"/>
        <v>1.6004620758517316E-2</v>
      </c>
      <c r="F3088">
        <f t="shared" si="146"/>
        <v>9.7889490493715103E-6</v>
      </c>
    </row>
    <row r="3089" spans="1:6" x14ac:dyDescent="0.25">
      <c r="A3089">
        <v>870816</v>
      </c>
      <c r="B3089">
        <v>72</v>
      </c>
      <c r="C3089">
        <v>-0.18575632502509701</v>
      </c>
      <c r="D3089">
        <f t="shared" si="144"/>
        <v>1.805727182713385E-4</v>
      </c>
      <c r="E3089">
        <f t="shared" si="145"/>
        <v>1.3001235715536373E-2</v>
      </c>
      <c r="F3089">
        <f t="shared" si="146"/>
        <v>-3.3542524545876026E-5</v>
      </c>
    </row>
    <row r="3090" spans="1:6" x14ac:dyDescent="0.25">
      <c r="A3090">
        <v>917771</v>
      </c>
      <c r="B3090">
        <v>72</v>
      </c>
      <c r="C3090">
        <v>0.32803285986234038</v>
      </c>
      <c r="D3090">
        <f t="shared" si="144"/>
        <v>1.9030932392216567E-4</v>
      </c>
      <c r="E3090">
        <f t="shared" si="145"/>
        <v>1.3702271322395928E-2</v>
      </c>
      <c r="F3090">
        <f t="shared" si="146"/>
        <v>6.2427711784656515E-5</v>
      </c>
    </row>
    <row r="3091" spans="1:6" x14ac:dyDescent="0.25">
      <c r="A3091">
        <v>1268467</v>
      </c>
      <c r="B3091">
        <v>84</v>
      </c>
      <c r="C3091">
        <v>0.76277755476709586</v>
      </c>
      <c r="D3091">
        <f t="shared" si="144"/>
        <v>2.6302977233708379E-4</v>
      </c>
      <c r="E3091">
        <f t="shared" si="145"/>
        <v>2.2094500876315037E-2</v>
      </c>
      <c r="F3091">
        <f t="shared" si="146"/>
        <v>2.0063320657422669E-4</v>
      </c>
    </row>
    <row r="3092" spans="1:6" x14ac:dyDescent="0.25">
      <c r="A3092">
        <v>986076</v>
      </c>
      <c r="B3092">
        <v>72</v>
      </c>
      <c r="C3092">
        <v>-2.7667345059731379E-2</v>
      </c>
      <c r="D3092">
        <f t="shared" si="144"/>
        <v>2.0447307323490658E-4</v>
      </c>
      <c r="E3092">
        <f t="shared" si="145"/>
        <v>1.4722061272913273E-2</v>
      </c>
      <c r="F3092">
        <f t="shared" si="146"/>
        <v>-5.6572270726138852E-6</v>
      </c>
    </row>
    <row r="3093" spans="1:6" x14ac:dyDescent="0.25">
      <c r="A3093">
        <v>779703</v>
      </c>
      <c r="B3093">
        <v>84</v>
      </c>
      <c r="C3093">
        <v>0.72325530977575447</v>
      </c>
      <c r="D3093">
        <f t="shared" si="144"/>
        <v>1.6167949389344873E-4</v>
      </c>
      <c r="E3093">
        <f t="shared" si="145"/>
        <v>1.3581077487049693E-2</v>
      </c>
      <c r="F3093">
        <f t="shared" si="146"/>
        <v>1.1693555244029347E-4</v>
      </c>
    </row>
    <row r="3094" spans="1:6" x14ac:dyDescent="0.25">
      <c r="A3094">
        <v>521095</v>
      </c>
      <c r="B3094">
        <v>84</v>
      </c>
      <c r="C3094">
        <v>-9.1368904314325566E-2</v>
      </c>
      <c r="D3094">
        <f t="shared" si="144"/>
        <v>1.0805444620632045E-4</v>
      </c>
      <c r="E3094">
        <f t="shared" si="145"/>
        <v>9.0765734813309171E-3</v>
      </c>
      <c r="F3094">
        <f t="shared" si="146"/>
        <v>-9.8728163561627313E-6</v>
      </c>
    </row>
    <row r="3095" spans="1:6" x14ac:dyDescent="0.25">
      <c r="A3095">
        <v>1239854</v>
      </c>
      <c r="B3095">
        <v>72</v>
      </c>
      <c r="C3095">
        <v>0.19622775370601669</v>
      </c>
      <c r="D3095">
        <f t="shared" si="144"/>
        <v>2.5709657038868388E-4</v>
      </c>
      <c r="E3095">
        <f t="shared" si="145"/>
        <v>1.8510953067985239E-2</v>
      </c>
      <c r="F3095">
        <f t="shared" si="146"/>
        <v>5.0449482492892242E-5</v>
      </c>
    </row>
    <row r="3096" spans="1:6" x14ac:dyDescent="0.25">
      <c r="A3096">
        <v>644726</v>
      </c>
      <c r="B3096">
        <v>36</v>
      </c>
      <c r="C3096">
        <v>-0.69954550991253528</v>
      </c>
      <c r="D3096">
        <f t="shared" si="144"/>
        <v>1.3369061473400464E-4</v>
      </c>
      <c r="E3096">
        <f t="shared" si="145"/>
        <v>4.8128621304241673E-3</v>
      </c>
      <c r="F3096">
        <f t="shared" si="146"/>
        <v>-9.3522669254619581E-5</v>
      </c>
    </row>
    <row r="3097" spans="1:6" x14ac:dyDescent="0.25">
      <c r="A3097">
        <v>733024</v>
      </c>
      <c r="B3097">
        <v>72</v>
      </c>
      <c r="C3097">
        <v>-0.34384530499046262</v>
      </c>
      <c r="D3097">
        <f t="shared" si="144"/>
        <v>1.5200011970167022E-4</v>
      </c>
      <c r="E3097">
        <f t="shared" si="145"/>
        <v>1.0944008618520256E-2</v>
      </c>
      <c r="F3097">
        <f t="shared" si="146"/>
        <v>-5.2264527517407624E-5</v>
      </c>
    </row>
    <row r="3098" spans="1:6" x14ac:dyDescent="0.25">
      <c r="A3098">
        <v>2960732</v>
      </c>
      <c r="B3098">
        <v>48</v>
      </c>
      <c r="C3098">
        <v>-0.78760885763550703</v>
      </c>
      <c r="D3098">
        <f t="shared" si="144"/>
        <v>6.1393845004333481E-4</v>
      </c>
      <c r="E3098">
        <f t="shared" si="145"/>
        <v>2.9469045602080073E-2</v>
      </c>
      <c r="F3098">
        <f t="shared" si="146"/>
        <v>-4.8354336129714472E-4</v>
      </c>
    </row>
    <row r="3099" spans="1:6" x14ac:dyDescent="0.25">
      <c r="A3099">
        <v>634915</v>
      </c>
      <c r="B3099">
        <v>72</v>
      </c>
      <c r="C3099">
        <v>1.185489993161002E-2</v>
      </c>
      <c r="D3099">
        <f t="shared" si="144"/>
        <v>1.3165620225311304E-4</v>
      </c>
      <c r="E3099">
        <f t="shared" si="145"/>
        <v>9.479246562224139E-3</v>
      </c>
      <c r="F3099">
        <f t="shared" si="146"/>
        <v>1.5607711030864647E-6</v>
      </c>
    </row>
    <row r="3100" spans="1:6" x14ac:dyDescent="0.25">
      <c r="A3100">
        <v>876673</v>
      </c>
      <c r="B3100">
        <v>72</v>
      </c>
      <c r="C3100">
        <v>-0.36118995838287299</v>
      </c>
      <c r="D3100">
        <f t="shared" si="144"/>
        <v>1.8178722789325086E-4</v>
      </c>
      <c r="E3100">
        <f t="shared" si="145"/>
        <v>1.3088680408314061E-2</v>
      </c>
      <c r="F3100">
        <f t="shared" si="146"/>
        <v>-6.5659721277301126E-5</v>
      </c>
    </row>
    <row r="3101" spans="1:6" x14ac:dyDescent="0.25">
      <c r="A3101">
        <v>282271</v>
      </c>
      <c r="B3101">
        <v>48</v>
      </c>
      <c r="C3101">
        <v>-1.0552457148346079</v>
      </c>
      <c r="D3101">
        <f t="shared" si="144"/>
        <v>5.8531815859112594E-5</v>
      </c>
      <c r="E3101">
        <f t="shared" si="145"/>
        <v>2.8095271612374045E-3</v>
      </c>
      <c r="F3101">
        <f t="shared" si="146"/>
        <v>-6.1765447866816918E-5</v>
      </c>
    </row>
    <row r="3102" spans="1:6" x14ac:dyDescent="0.25">
      <c r="A3102">
        <v>1022596</v>
      </c>
      <c r="B3102">
        <v>84</v>
      </c>
      <c r="C3102">
        <v>0.80229979975843724</v>
      </c>
      <c r="D3102">
        <f t="shared" si="144"/>
        <v>2.1204587354090609E-4</v>
      </c>
      <c r="E3102">
        <f t="shared" si="145"/>
        <v>1.7811853377436113E-2</v>
      </c>
      <c r="F3102">
        <f t="shared" si="146"/>
        <v>1.7012436188147185E-4</v>
      </c>
    </row>
    <row r="3103" spans="1:6" x14ac:dyDescent="0.25">
      <c r="A3103">
        <v>638290</v>
      </c>
      <c r="B3103">
        <v>72</v>
      </c>
      <c r="C3103">
        <v>-4.9295498408793652E-2</v>
      </c>
      <c r="D3103">
        <f t="shared" si="144"/>
        <v>1.3235604346430551E-4</v>
      </c>
      <c r="E3103">
        <f t="shared" si="145"/>
        <v>9.5296351294299961E-3</v>
      </c>
      <c r="F3103">
        <f t="shared" si="146"/>
        <v>-6.5245571299888957E-6</v>
      </c>
    </row>
    <row r="3104" spans="1:6" x14ac:dyDescent="0.25">
      <c r="A3104">
        <v>850520</v>
      </c>
      <c r="B3104">
        <v>72</v>
      </c>
      <c r="C3104">
        <v>0.80229979975843724</v>
      </c>
      <c r="D3104">
        <f t="shared" si="144"/>
        <v>1.7636413242767569E-4</v>
      </c>
      <c r="E3104">
        <f t="shared" si="145"/>
        <v>1.2698217534792649E-2</v>
      </c>
      <c r="F3104">
        <f t="shared" si="146"/>
        <v>1.4149690813129471E-4</v>
      </c>
    </row>
    <row r="3105" spans="1:6" x14ac:dyDescent="0.25">
      <c r="A3105">
        <v>865116</v>
      </c>
      <c r="B3105">
        <v>84</v>
      </c>
      <c r="C3105">
        <v>-1.0552457148346079</v>
      </c>
      <c r="D3105">
        <f t="shared" si="144"/>
        <v>1.7939076422576904E-4</v>
      </c>
      <c r="E3105">
        <f t="shared" si="145"/>
        <v>1.50688241949646E-2</v>
      </c>
      <c r="F3105">
        <f t="shared" si="146"/>
        <v>-1.8930133523014826E-4</v>
      </c>
    </row>
    <row r="3106" spans="1:6" x14ac:dyDescent="0.25">
      <c r="A3106">
        <v>822746</v>
      </c>
      <c r="B3106">
        <v>84</v>
      </c>
      <c r="C3106">
        <v>0.44659959483636458</v>
      </c>
      <c r="D3106">
        <f t="shared" si="144"/>
        <v>1.7060490582036927E-4</v>
      </c>
      <c r="E3106">
        <f t="shared" si="145"/>
        <v>1.4330812088911019E-2</v>
      </c>
      <c r="F3106">
        <f t="shared" si="146"/>
        <v>7.6192081816473049E-5</v>
      </c>
    </row>
    <row r="3107" spans="1:6" x14ac:dyDescent="0.25">
      <c r="A3107">
        <v>870537</v>
      </c>
      <c r="B3107">
        <v>84</v>
      </c>
      <c r="C3107">
        <v>0.24898836987965761</v>
      </c>
      <c r="D3107">
        <f t="shared" si="144"/>
        <v>1.8051486473121326E-4</v>
      </c>
      <c r="E3107">
        <f t="shared" si="145"/>
        <v>1.5163248637421913E-2</v>
      </c>
      <c r="F3107">
        <f t="shared" si="146"/>
        <v>4.4946101908471685E-5</v>
      </c>
    </row>
    <row r="3108" spans="1:6" x14ac:dyDescent="0.25">
      <c r="A3108">
        <v>748994</v>
      </c>
      <c r="B3108">
        <v>60</v>
      </c>
      <c r="C3108">
        <v>-0.22527857001643839</v>
      </c>
      <c r="D3108">
        <f t="shared" si="144"/>
        <v>1.5531166463285346E-4</v>
      </c>
      <c r="E3108">
        <f t="shared" si="145"/>
        <v>9.3186998779712076E-3</v>
      </c>
      <c r="F3108">
        <f t="shared" si="146"/>
        <v>-3.4988389715361874E-5</v>
      </c>
    </row>
    <row r="3109" spans="1:6" x14ac:dyDescent="0.25">
      <c r="A3109">
        <v>1243060</v>
      </c>
      <c r="B3109">
        <v>84</v>
      </c>
      <c r="C3109">
        <v>-0.3210033444532272</v>
      </c>
      <c r="D3109">
        <f t="shared" si="144"/>
        <v>2.5776136769922698E-4</v>
      </c>
      <c r="E3109">
        <f t="shared" si="145"/>
        <v>2.1651954886735068E-2</v>
      </c>
      <c r="F3109">
        <f t="shared" si="146"/>
        <v>-8.274226110228991E-5</v>
      </c>
    </row>
    <row r="3110" spans="1:6" x14ac:dyDescent="0.25">
      <c r="A3110">
        <v>1070486</v>
      </c>
      <c r="B3110">
        <v>84</v>
      </c>
      <c r="C3110">
        <v>1.513700209602582</v>
      </c>
      <c r="D3110">
        <f t="shared" si="144"/>
        <v>2.2197636112727842E-4</v>
      </c>
      <c r="E3110">
        <f t="shared" si="145"/>
        <v>1.8646014334691388E-2</v>
      </c>
      <c r="F3110">
        <f t="shared" si="146"/>
        <v>3.3600566436517979E-4</v>
      </c>
    </row>
    <row r="3111" spans="1:6" x14ac:dyDescent="0.25">
      <c r="A3111">
        <v>660006</v>
      </c>
      <c r="B3111">
        <v>84</v>
      </c>
      <c r="C3111">
        <v>-0.89715673486924186</v>
      </c>
      <c r="D3111">
        <f t="shared" si="144"/>
        <v>1.3685908101756633E-4</v>
      </c>
      <c r="E3111">
        <f t="shared" si="145"/>
        <v>1.1496162805475571E-2</v>
      </c>
      <c r="F3111">
        <f t="shared" si="146"/>
        <v>-1.2278404626292486E-4</v>
      </c>
    </row>
    <row r="3112" spans="1:6" x14ac:dyDescent="0.25">
      <c r="A3112">
        <v>1532837</v>
      </c>
      <c r="B3112">
        <v>72</v>
      </c>
      <c r="C3112">
        <v>0.52564408481904745</v>
      </c>
      <c r="D3112">
        <f t="shared" si="144"/>
        <v>3.1784963041203159E-4</v>
      </c>
      <c r="E3112">
        <f t="shared" si="145"/>
        <v>2.2885173389666273E-2</v>
      </c>
      <c r="F3112">
        <f t="shared" si="146"/>
        <v>1.6707577808800482E-4</v>
      </c>
    </row>
    <row r="3113" spans="1:6" x14ac:dyDescent="0.25">
      <c r="A3113">
        <v>594405</v>
      </c>
      <c r="B3113">
        <v>84</v>
      </c>
      <c r="C3113">
        <v>0.25198656690694621</v>
      </c>
      <c r="D3113">
        <f t="shared" si="144"/>
        <v>1.2325603411521489E-4</v>
      </c>
      <c r="E3113">
        <f t="shared" si="145"/>
        <v>1.035350686567805E-2</v>
      </c>
      <c r="F3113">
        <f t="shared" si="146"/>
        <v>3.1058864887258437E-5</v>
      </c>
    </row>
    <row r="3114" spans="1:6" x14ac:dyDescent="0.25">
      <c r="A3114">
        <v>1973162</v>
      </c>
      <c r="B3114">
        <v>36</v>
      </c>
      <c r="C3114">
        <v>-0.75319537659848146</v>
      </c>
      <c r="D3114">
        <f t="shared" si="144"/>
        <v>4.0915558043227366E-4</v>
      </c>
      <c r="E3114">
        <f t="shared" si="145"/>
        <v>1.4729600895561853E-2</v>
      </c>
      <c r="F3114">
        <f t="shared" si="146"/>
        <v>-3.0817409149105663E-4</v>
      </c>
    </row>
    <row r="3115" spans="1:6" x14ac:dyDescent="0.25">
      <c r="A3115">
        <v>523703</v>
      </c>
      <c r="B3115">
        <v>84</v>
      </c>
      <c r="C3115">
        <v>-0.9092284093793972</v>
      </c>
      <c r="D3115">
        <f t="shared" si="144"/>
        <v>1.0859524202225819E-4</v>
      </c>
      <c r="E3115">
        <f t="shared" si="145"/>
        <v>9.1220003298696888E-3</v>
      </c>
      <c r="F3115">
        <f t="shared" si="146"/>
        <v>-9.8737879170068493E-5</v>
      </c>
    </row>
    <row r="3116" spans="1:6" x14ac:dyDescent="0.25">
      <c r="A3116">
        <v>511608</v>
      </c>
      <c r="B3116">
        <v>84</v>
      </c>
      <c r="C3116">
        <v>0.30385947393583629</v>
      </c>
      <c r="D3116">
        <f t="shared" si="144"/>
        <v>1.0608721848170331E-4</v>
      </c>
      <c r="E3116">
        <f t="shared" si="145"/>
        <v>8.9113263524630785E-3</v>
      </c>
      <c r="F3116">
        <f t="shared" si="146"/>
        <v>3.2235606399166496E-5</v>
      </c>
    </row>
    <row r="3117" spans="1:6" x14ac:dyDescent="0.25">
      <c r="A3117">
        <v>1054406</v>
      </c>
      <c r="B3117">
        <v>72</v>
      </c>
      <c r="C3117">
        <v>0.4070773498450232</v>
      </c>
      <c r="D3117">
        <f t="shared" si="144"/>
        <v>2.1864200655661925E-4</v>
      </c>
      <c r="E3117">
        <f t="shared" si="145"/>
        <v>1.5742224472076585E-2</v>
      </c>
      <c r="F3117">
        <f t="shared" si="146"/>
        <v>8.9004208593866752E-5</v>
      </c>
    </row>
    <row r="3118" spans="1:6" x14ac:dyDescent="0.25">
      <c r="A3118">
        <v>961411</v>
      </c>
      <c r="B3118">
        <v>60</v>
      </c>
      <c r="C3118">
        <v>0.48612183982770601</v>
      </c>
      <c r="D3118">
        <f t="shared" si="144"/>
        <v>1.9935852998333268E-4</v>
      </c>
      <c r="E3118">
        <f t="shared" si="145"/>
        <v>1.1961511798999961E-2</v>
      </c>
      <c r="F3118">
        <f t="shared" si="146"/>
        <v>9.691253538084458E-5</v>
      </c>
    </row>
    <row r="3119" spans="1:6" x14ac:dyDescent="0.25">
      <c r="A3119">
        <v>474347</v>
      </c>
      <c r="B3119">
        <v>72</v>
      </c>
      <c r="C3119">
        <v>5.1377144922950549E-2</v>
      </c>
      <c r="D3119">
        <f t="shared" si="144"/>
        <v>9.8360764149779762E-5</v>
      </c>
      <c r="E3119">
        <f t="shared" si="145"/>
        <v>7.0819750187841425E-3</v>
      </c>
      <c r="F3119">
        <f t="shared" si="146"/>
        <v>5.053495234455394E-6</v>
      </c>
    </row>
    <row r="3120" spans="1:6" x14ac:dyDescent="0.25">
      <c r="A3120">
        <v>861726</v>
      </c>
      <c r="B3120">
        <v>84</v>
      </c>
      <c r="C3120">
        <v>0.6442108197930716</v>
      </c>
      <c r="D3120">
        <f t="shared" si="144"/>
        <v>1.786878126091935E-4</v>
      </c>
      <c r="E3120">
        <f t="shared" si="145"/>
        <v>1.5009776259172254E-2</v>
      </c>
      <c r="F3120">
        <f t="shared" si="146"/>
        <v>1.1511262224799929E-4</v>
      </c>
    </row>
    <row r="3121" spans="1:6" x14ac:dyDescent="0.25">
      <c r="A3121">
        <v>1215146</v>
      </c>
      <c r="B3121">
        <v>84</v>
      </c>
      <c r="C3121">
        <v>0.2705359373711817</v>
      </c>
      <c r="D3121">
        <f t="shared" si="144"/>
        <v>2.519731106416785E-4</v>
      </c>
      <c r="E3121">
        <f t="shared" si="145"/>
        <v>2.1165741293900996E-2</v>
      </c>
      <c r="F3121">
        <f t="shared" si="146"/>
        <v>6.816778167977897E-5</v>
      </c>
    </row>
    <row r="3122" spans="1:6" x14ac:dyDescent="0.25">
      <c r="A3122">
        <v>854186</v>
      </c>
      <c r="B3122">
        <v>84</v>
      </c>
      <c r="C3122">
        <v>0.84182204474977862</v>
      </c>
      <c r="D3122">
        <f t="shared" si="144"/>
        <v>1.7712431550329983E-4</v>
      </c>
      <c r="E3122">
        <f t="shared" si="145"/>
        <v>1.4878442502277186E-2</v>
      </c>
      <c r="F3122">
        <f t="shared" si="146"/>
        <v>1.4910715345189279E-4</v>
      </c>
    </row>
    <row r="3123" spans="1:6" x14ac:dyDescent="0.25">
      <c r="A3123">
        <v>3447159</v>
      </c>
      <c r="B3123">
        <v>72</v>
      </c>
      <c r="C3123">
        <v>0.28851061487099899</v>
      </c>
      <c r="D3123">
        <f t="shared" si="144"/>
        <v>7.1480412732828635E-4</v>
      </c>
      <c r="E3123">
        <f t="shared" si="145"/>
        <v>5.1465897167636616E-2</v>
      </c>
      <c r="F3123">
        <f t="shared" si="146"/>
        <v>2.0622857828781174E-4</v>
      </c>
    </row>
    <row r="3124" spans="1:6" x14ac:dyDescent="0.25">
      <c r="A3124">
        <v>633954</v>
      </c>
      <c r="B3124">
        <v>36</v>
      </c>
      <c r="C3124">
        <v>-1.2262367316773961</v>
      </c>
      <c r="D3124">
        <f t="shared" si="144"/>
        <v>1.3145692894823722E-4</v>
      </c>
      <c r="E3124">
        <f t="shared" si="145"/>
        <v>4.7324494421365397E-3</v>
      </c>
      <c r="F3124">
        <f t="shared" si="146"/>
        <v>-1.611973149098341E-4</v>
      </c>
    </row>
    <row r="3125" spans="1:6" x14ac:dyDescent="0.25">
      <c r="A3125">
        <v>1245095</v>
      </c>
      <c r="B3125">
        <v>72</v>
      </c>
      <c r="C3125">
        <v>-4.2880445213023567E-2</v>
      </c>
      <c r="D3125">
        <f t="shared" si="144"/>
        <v>2.5818334602953119E-4</v>
      </c>
      <c r="E3125">
        <f t="shared" si="145"/>
        <v>1.8589200914126247E-2</v>
      </c>
      <c r="F3125">
        <f t="shared" si="146"/>
        <v>-1.1071016824334418E-5</v>
      </c>
    </row>
    <row r="3126" spans="1:6" x14ac:dyDescent="0.25">
      <c r="A3126">
        <v>1033351</v>
      </c>
      <c r="B3126">
        <v>84</v>
      </c>
      <c r="C3126">
        <v>0.56516632981038883</v>
      </c>
      <c r="D3126">
        <f t="shared" si="144"/>
        <v>2.1427603420057272E-4</v>
      </c>
      <c r="E3126">
        <f t="shared" si="145"/>
        <v>1.7999186872848107E-2</v>
      </c>
      <c r="F3126">
        <f t="shared" si="146"/>
        <v>1.2110159981546304E-4</v>
      </c>
    </row>
    <row r="3127" spans="1:6" x14ac:dyDescent="0.25">
      <c r="A3127">
        <v>525995</v>
      </c>
      <c r="B3127">
        <v>84</v>
      </c>
      <c r="C3127">
        <v>-0.22527857001643839</v>
      </c>
      <c r="D3127">
        <f t="shared" si="144"/>
        <v>1.0907051196479244E-4</v>
      </c>
      <c r="E3127">
        <f t="shared" si="145"/>
        <v>9.161923005042566E-3</v>
      </c>
      <c r="F3127">
        <f t="shared" si="146"/>
        <v>-2.4571248966389275E-5</v>
      </c>
    </row>
    <row r="3128" spans="1:6" x14ac:dyDescent="0.25">
      <c r="A3128">
        <v>1107039</v>
      </c>
      <c r="B3128">
        <v>84</v>
      </c>
      <c r="C3128">
        <v>0.56516632981038883</v>
      </c>
      <c r="D3128">
        <f t="shared" si="144"/>
        <v>2.295560043251207E-4</v>
      </c>
      <c r="E3128">
        <f t="shared" si="145"/>
        <v>1.928270436331014E-2</v>
      </c>
      <c r="F3128">
        <f t="shared" si="146"/>
        <v>1.297373244503662E-4</v>
      </c>
    </row>
    <row r="3129" spans="1:6" x14ac:dyDescent="0.25">
      <c r="A3129">
        <v>792908</v>
      </c>
      <c r="B3129">
        <v>84</v>
      </c>
      <c r="C3129">
        <v>0.56516632981038883</v>
      </c>
      <c r="D3129">
        <f t="shared" si="144"/>
        <v>1.6441768743235134E-4</v>
      </c>
      <c r="E3129">
        <f t="shared" si="145"/>
        <v>1.3811085744317513E-2</v>
      </c>
      <c r="F3129">
        <f t="shared" si="146"/>
        <v>9.2923340962053707E-5</v>
      </c>
    </row>
    <row r="3130" spans="1:6" x14ac:dyDescent="0.25">
      <c r="A3130">
        <v>705904</v>
      </c>
      <c r="B3130">
        <v>27</v>
      </c>
      <c r="C3130">
        <v>-4.4146365390986242</v>
      </c>
      <c r="D3130">
        <f t="shared" si="144"/>
        <v>1.4637650676906596E-4</v>
      </c>
      <c r="E3130">
        <f t="shared" si="145"/>
        <v>3.952165682764781E-3</v>
      </c>
      <c r="F3130">
        <f t="shared" si="146"/>
        <v>-6.4619907524833564E-4</v>
      </c>
    </row>
    <row r="3131" spans="1:6" x14ac:dyDescent="0.25">
      <c r="A3131">
        <v>598351</v>
      </c>
      <c r="B3131">
        <v>84</v>
      </c>
      <c r="C3131">
        <v>-3.2053523808870651E-2</v>
      </c>
      <c r="D3131">
        <f t="shared" si="144"/>
        <v>1.2407427809132317E-4</v>
      </c>
      <c r="E3131">
        <f t="shared" si="145"/>
        <v>1.0422239359671147E-2</v>
      </c>
      <c r="F3131">
        <f t="shared" si="146"/>
        <v>-3.9770178268686656E-6</v>
      </c>
    </row>
    <row r="3132" spans="1:6" x14ac:dyDescent="0.25">
      <c r="A3132">
        <v>599794</v>
      </c>
      <c r="B3132">
        <v>84</v>
      </c>
      <c r="C3132">
        <v>0.60468857480173022</v>
      </c>
      <c r="D3132">
        <f t="shared" si="144"/>
        <v>1.2437349908917523E-4</v>
      </c>
      <c r="E3132">
        <f t="shared" si="145"/>
        <v>1.0447373923490719E-2</v>
      </c>
      <c r="F3132">
        <f t="shared" si="146"/>
        <v>7.5207233907337659E-5</v>
      </c>
    </row>
    <row r="3133" spans="1:6" x14ac:dyDescent="0.25">
      <c r="A3133">
        <v>780331</v>
      </c>
      <c r="B3133">
        <v>84</v>
      </c>
      <c r="C3133">
        <v>0.48612183982770601</v>
      </c>
      <c r="D3133">
        <f t="shared" si="144"/>
        <v>1.6180971619882026E-4</v>
      </c>
      <c r="E3133">
        <f t="shared" si="145"/>
        <v>1.3592016160700902E-2</v>
      </c>
      <c r="F3133">
        <f t="shared" si="146"/>
        <v>7.8659236940569467E-5</v>
      </c>
    </row>
    <row r="3134" spans="1:6" x14ac:dyDescent="0.25">
      <c r="A3134">
        <v>468099</v>
      </c>
      <c r="B3134">
        <v>36</v>
      </c>
      <c r="C3134">
        <v>-3.101927699390866</v>
      </c>
      <c r="D3134">
        <f t="shared" si="144"/>
        <v>9.7065176627548518E-5</v>
      </c>
      <c r="E3134">
        <f t="shared" si="145"/>
        <v>3.4943463585917467E-3</v>
      </c>
      <c r="F3134">
        <f t="shared" si="146"/>
        <v>-3.0108916002725961E-4</v>
      </c>
    </row>
    <row r="3135" spans="1:6" x14ac:dyDescent="0.25">
      <c r="A3135">
        <v>1172771</v>
      </c>
      <c r="B3135">
        <v>72</v>
      </c>
      <c r="C3135">
        <v>0.17856261442897181</v>
      </c>
      <c r="D3135">
        <f t="shared" si="144"/>
        <v>2.4318621543448435E-4</v>
      </c>
      <c r="E3135">
        <f t="shared" si="145"/>
        <v>1.7509407511282875E-2</v>
      </c>
      <c r="F3135">
        <f t="shared" si="146"/>
        <v>4.3423966421068701E-5</v>
      </c>
    </row>
    <row r="3136" spans="1:6" x14ac:dyDescent="0.25">
      <c r="A3136">
        <v>650137</v>
      </c>
      <c r="B3136">
        <v>72</v>
      </c>
      <c r="C3136">
        <v>0.84182204474977862</v>
      </c>
      <c r="D3136">
        <f t="shared" si="144"/>
        <v>1.3481264163586016E-4</v>
      </c>
      <c r="E3136">
        <f t="shared" si="145"/>
        <v>9.7065101977819312E-3</v>
      </c>
      <c r="F3136">
        <f t="shared" si="146"/>
        <v>1.1348825364001894E-4</v>
      </c>
    </row>
    <row r="3137" spans="1:6" x14ac:dyDescent="0.25">
      <c r="A3137">
        <v>764794</v>
      </c>
      <c r="B3137">
        <v>84</v>
      </c>
      <c r="C3137">
        <v>-0.38336754998180411</v>
      </c>
      <c r="D3137">
        <f t="shared" si="144"/>
        <v>1.585879583030285E-4</v>
      </c>
      <c r="E3137">
        <f t="shared" si="145"/>
        <v>1.3321388497454394E-2</v>
      </c>
      <c r="F3137">
        <f t="shared" si="146"/>
        <v>-6.0797477031248549E-5</v>
      </c>
    </row>
    <row r="3138" spans="1:6" x14ac:dyDescent="0.25">
      <c r="A3138">
        <v>510238</v>
      </c>
      <c r="B3138">
        <v>48</v>
      </c>
      <c r="C3138">
        <v>0.56516632981038883</v>
      </c>
      <c r="D3138">
        <f t="shared" si="144"/>
        <v>1.0580313479004889E-4</v>
      </c>
      <c r="E3138">
        <f t="shared" si="145"/>
        <v>5.0785504699223469E-3</v>
      </c>
      <c r="F3138">
        <f t="shared" si="146"/>
        <v>5.9796369371725793E-5</v>
      </c>
    </row>
    <row r="3139" spans="1:6" x14ac:dyDescent="0.25">
      <c r="A3139">
        <v>1448156</v>
      </c>
      <c r="B3139">
        <v>48</v>
      </c>
      <c r="C3139">
        <v>0.1124927636877617</v>
      </c>
      <c r="D3139">
        <f t="shared" ref="D3139:D3202" si="147">A3139/SUM($A$2:$A$5739)</f>
        <v>3.0029014786240547E-4</v>
      </c>
      <c r="E3139">
        <f t="shared" ref="E3139:E3202" si="148">B3139*D3139</f>
        <v>1.4413927097395463E-2</v>
      </c>
      <c r="F3139">
        <f t="shared" ref="F3139:F3202" si="149">C3139*D3139</f>
        <v>3.3780468641248595E-5</v>
      </c>
    </row>
    <row r="3140" spans="1:6" x14ac:dyDescent="0.25">
      <c r="A3140">
        <v>1278384</v>
      </c>
      <c r="B3140">
        <v>84</v>
      </c>
      <c r="C3140">
        <v>1.4741779646112401</v>
      </c>
      <c r="D3140">
        <f t="shared" si="147"/>
        <v>2.6508616501601581E-4</v>
      </c>
      <c r="E3140">
        <f t="shared" si="148"/>
        <v>2.2267237861345327E-2</v>
      </c>
      <c r="F3140">
        <f t="shared" si="149"/>
        <v>3.9078418318990951E-4</v>
      </c>
    </row>
    <row r="3141" spans="1:6" x14ac:dyDescent="0.25">
      <c r="A3141">
        <v>1417486</v>
      </c>
      <c r="B3141">
        <v>84</v>
      </c>
      <c r="C3141">
        <v>0.56516632981038883</v>
      </c>
      <c r="D3141">
        <f t="shared" si="147"/>
        <v>2.9393040565580623E-4</v>
      </c>
      <c r="E3141">
        <f t="shared" si="148"/>
        <v>2.4690154075087723E-2</v>
      </c>
      <c r="F3141">
        <f t="shared" si="149"/>
        <v>1.6611956858417077E-4</v>
      </c>
    </row>
    <row r="3142" spans="1:6" x14ac:dyDescent="0.25">
      <c r="A3142">
        <v>860090</v>
      </c>
      <c r="B3142">
        <v>24</v>
      </c>
      <c r="C3142">
        <v>-2.246198769619991</v>
      </c>
      <c r="D3142">
        <f t="shared" si="147"/>
        <v>1.7834857106207918E-4</v>
      </c>
      <c r="E3142">
        <f t="shared" si="148"/>
        <v>4.2803657054899004E-3</v>
      </c>
      <c r="F3142">
        <f t="shared" si="149"/>
        <v>-4.0060634088312578E-4</v>
      </c>
    </row>
    <row r="3143" spans="1:6" x14ac:dyDescent="0.25">
      <c r="A3143">
        <v>1443272</v>
      </c>
      <c r="B3143">
        <v>72</v>
      </c>
      <c r="C3143">
        <v>0.2502714595633016</v>
      </c>
      <c r="D3143">
        <f t="shared" si="147"/>
        <v>2.9927739986967543E-4</v>
      </c>
      <c r="E3143">
        <f t="shared" si="148"/>
        <v>2.154797279061663E-2</v>
      </c>
      <c r="F3143">
        <f t="shared" si="149"/>
        <v>7.4900591679693512E-5</v>
      </c>
    </row>
    <row r="3144" spans="1:6" x14ac:dyDescent="0.25">
      <c r="A3144">
        <v>831093</v>
      </c>
      <c r="B3144">
        <v>84</v>
      </c>
      <c r="C3144">
        <v>0.48612183982770601</v>
      </c>
      <c r="D3144">
        <f t="shared" si="147"/>
        <v>1.7233574273587248E-4</v>
      </c>
      <c r="E3144">
        <f t="shared" si="148"/>
        <v>1.4476202389813288E-2</v>
      </c>
      <c r="F3144">
        <f t="shared" si="149"/>
        <v>8.3776168326836552E-5</v>
      </c>
    </row>
    <row r="3145" spans="1:6" x14ac:dyDescent="0.25">
      <c r="A3145">
        <v>834385</v>
      </c>
      <c r="B3145">
        <v>84</v>
      </c>
      <c r="C3145">
        <v>-0.1067118350424142</v>
      </c>
      <c r="D3145">
        <f t="shared" si="147"/>
        <v>1.7301837303727857E-4</v>
      </c>
      <c r="E3145">
        <f t="shared" si="148"/>
        <v>1.45335433351314E-2</v>
      </c>
      <c r="F3145">
        <f t="shared" si="149"/>
        <v>-1.8463108082860955E-5</v>
      </c>
    </row>
    <row r="3146" spans="1:6" x14ac:dyDescent="0.25">
      <c r="A3146">
        <v>611329</v>
      </c>
      <c r="B3146">
        <v>72</v>
      </c>
      <c r="C3146">
        <v>0.88134428974112011</v>
      </c>
      <c r="D3146">
        <f t="shared" si="147"/>
        <v>1.2676540082876187E-4</v>
      </c>
      <c r="E3146">
        <f t="shared" si="148"/>
        <v>9.1271088596708554E-3</v>
      </c>
      <c r="F3146">
        <f t="shared" si="149"/>
        <v>1.1172396215717353E-4</v>
      </c>
    </row>
    <row r="3147" spans="1:6" x14ac:dyDescent="0.25">
      <c r="A3147">
        <v>1257965</v>
      </c>
      <c r="B3147">
        <v>84</v>
      </c>
      <c r="C3147">
        <v>0.2094661248883162</v>
      </c>
      <c r="D3147">
        <f t="shared" si="147"/>
        <v>2.6085207384821173E-4</v>
      </c>
      <c r="E3147">
        <f t="shared" si="148"/>
        <v>2.1911574203249785E-2</v>
      </c>
      <c r="F3147">
        <f t="shared" si="149"/>
        <v>5.46396730780658E-5</v>
      </c>
    </row>
    <row r="3148" spans="1:6" x14ac:dyDescent="0.25">
      <c r="A3148">
        <v>619119</v>
      </c>
      <c r="B3148">
        <v>72</v>
      </c>
      <c r="C3148">
        <v>-0.54145652994716964</v>
      </c>
      <c r="D3148">
        <f t="shared" si="147"/>
        <v>1.2838073802437348E-4</v>
      </c>
      <c r="E3148">
        <f t="shared" si="148"/>
        <v>9.2434131377548898E-3</v>
      </c>
      <c r="F3148">
        <f t="shared" si="149"/>
        <v>-6.9512588922733925E-5</v>
      </c>
    </row>
    <row r="3149" spans="1:6" x14ac:dyDescent="0.25">
      <c r="A3149">
        <v>1839656</v>
      </c>
      <c r="B3149">
        <v>12</v>
      </c>
      <c r="C3149">
        <v>-1.015723469843266</v>
      </c>
      <c r="D3149">
        <f t="shared" si="147"/>
        <v>3.8147172836073005E-4</v>
      </c>
      <c r="E3149">
        <f t="shared" si="148"/>
        <v>4.5776607403287609E-3</v>
      </c>
      <c r="F3149">
        <f t="shared" si="149"/>
        <v>-3.8746978757766854E-4</v>
      </c>
    </row>
    <row r="3150" spans="1:6" x14ac:dyDescent="0.25">
      <c r="A3150">
        <v>875521</v>
      </c>
      <c r="B3150">
        <v>84</v>
      </c>
      <c r="C3150">
        <v>0.34965050029423478</v>
      </c>
      <c r="D3150">
        <f t="shared" si="147"/>
        <v>1.8154834875983052E-4</v>
      </c>
      <c r="E3150">
        <f t="shared" si="148"/>
        <v>1.5250061295825764E-2</v>
      </c>
      <c r="F3150">
        <f t="shared" si="149"/>
        <v>6.3478470971466963E-5</v>
      </c>
    </row>
    <row r="3151" spans="1:6" x14ac:dyDescent="0.25">
      <c r="A3151">
        <v>705116</v>
      </c>
      <c r="B3151">
        <v>48</v>
      </c>
      <c r="C3151">
        <v>-1.3319014297739971</v>
      </c>
      <c r="D3151">
        <f t="shared" si="147"/>
        <v>1.4621310680627494E-4</v>
      </c>
      <c r="E3151">
        <f t="shared" si="148"/>
        <v>7.0182291267011972E-3</v>
      </c>
      <c r="F3151">
        <f t="shared" si="149"/>
        <v>-1.9474144600697575E-4</v>
      </c>
    </row>
    <row r="3152" spans="1:6" x14ac:dyDescent="0.25">
      <c r="A3152">
        <v>1049681</v>
      </c>
      <c r="B3152">
        <v>84</v>
      </c>
      <c r="C3152">
        <v>0.35885139749495382</v>
      </c>
      <c r="D3152">
        <f t="shared" si="147"/>
        <v>2.1766222886094981E-4</v>
      </c>
      <c r="E3152">
        <f t="shared" si="148"/>
        <v>1.8283627224319785E-2</v>
      </c>
      <c r="F3152">
        <f t="shared" si="149"/>
        <v>7.8108395008618308E-5</v>
      </c>
    </row>
    <row r="3153" spans="1:6" x14ac:dyDescent="0.25">
      <c r="A3153">
        <v>1189667</v>
      </c>
      <c r="B3153">
        <v>60</v>
      </c>
      <c r="C3153">
        <v>9.0899389914291959E-2</v>
      </c>
      <c r="D3153">
        <f t="shared" si="147"/>
        <v>2.4668977605798293E-4</v>
      </c>
      <c r="E3153">
        <f t="shared" si="148"/>
        <v>1.4801386563478975E-2</v>
      </c>
      <c r="F3153">
        <f t="shared" si="149"/>
        <v>2.2423950141763955E-5</v>
      </c>
    </row>
    <row r="3154" spans="1:6" x14ac:dyDescent="0.25">
      <c r="A3154">
        <v>822509</v>
      </c>
      <c r="B3154">
        <v>72</v>
      </c>
      <c r="C3154">
        <v>0.24898836987965761</v>
      </c>
      <c r="D3154">
        <f t="shared" si="147"/>
        <v>1.7055576141531664E-4</v>
      </c>
      <c r="E3154">
        <f t="shared" si="148"/>
        <v>1.2280014821902798E-2</v>
      </c>
      <c r="F3154">
        <f t="shared" si="149"/>
        <v>4.2466401008383498E-5</v>
      </c>
    </row>
    <row r="3155" spans="1:6" x14ac:dyDescent="0.25">
      <c r="A3155">
        <v>624501</v>
      </c>
      <c r="B3155">
        <v>72</v>
      </c>
      <c r="C3155">
        <v>7.2227105268133529E-2</v>
      </c>
      <c r="D3155">
        <f t="shared" si="147"/>
        <v>1.2949675147582172E-4</v>
      </c>
      <c r="E3155">
        <f t="shared" si="148"/>
        <v>9.3237661062591636E-3</v>
      </c>
      <c r="F3155">
        <f t="shared" si="149"/>
        <v>9.3531755007255008E-6</v>
      </c>
    </row>
    <row r="3156" spans="1:6" x14ac:dyDescent="0.25">
      <c r="A3156">
        <v>579381</v>
      </c>
      <c r="B3156">
        <v>24</v>
      </c>
      <c r="C3156">
        <v>-4.4146365390986242</v>
      </c>
      <c r="D3156">
        <f t="shared" si="147"/>
        <v>1.201406520835244E-4</v>
      </c>
      <c r="E3156">
        <f t="shared" si="148"/>
        <v>2.8833756500045854E-3</v>
      </c>
      <c r="F3156">
        <f t="shared" si="149"/>
        <v>-5.3037731251906201E-4</v>
      </c>
    </row>
    <row r="3157" spans="1:6" x14ac:dyDescent="0.25">
      <c r="A3157">
        <v>746915</v>
      </c>
      <c r="B3157">
        <v>72</v>
      </c>
      <c r="C3157">
        <v>0.36755510485368181</v>
      </c>
      <c r="D3157">
        <f t="shared" si="147"/>
        <v>1.5488056244675891E-4</v>
      </c>
      <c r="E3157">
        <f t="shared" si="148"/>
        <v>1.1151400496166641E-2</v>
      </c>
      <c r="F3157">
        <f t="shared" si="149"/>
        <v>5.6927141369915685E-5</v>
      </c>
    </row>
    <row r="3158" spans="1:6" x14ac:dyDescent="0.25">
      <c r="A3158">
        <v>637061</v>
      </c>
      <c r="B3158">
        <v>36</v>
      </c>
      <c r="C3158">
        <v>-0.85803761677681234</v>
      </c>
      <c r="D3158">
        <f t="shared" si="147"/>
        <v>1.3210119758325201E-4</v>
      </c>
      <c r="E3158">
        <f t="shared" si="148"/>
        <v>4.7556431129970721E-3</v>
      </c>
      <c r="F3158">
        <f t="shared" si="149"/>
        <v>-1.1334779674769635E-4</v>
      </c>
    </row>
    <row r="3159" spans="1:6" x14ac:dyDescent="0.25">
      <c r="A3159">
        <v>707969</v>
      </c>
      <c r="B3159">
        <v>84</v>
      </c>
      <c r="C3159">
        <v>1.513700209602582</v>
      </c>
      <c r="D3159">
        <f t="shared" si="147"/>
        <v>1.4680470591013631E-4</v>
      </c>
      <c r="E3159">
        <f t="shared" si="148"/>
        <v>1.2331595296451449E-2</v>
      </c>
      <c r="F3159">
        <f t="shared" si="149"/>
        <v>2.2221831410681873E-4</v>
      </c>
    </row>
    <row r="3160" spans="1:6" x14ac:dyDescent="0.25">
      <c r="A3160">
        <v>1411398</v>
      </c>
      <c r="B3160">
        <v>84</v>
      </c>
      <c r="C3160">
        <v>0.52564408481904745</v>
      </c>
      <c r="D3160">
        <f t="shared" si="147"/>
        <v>2.9266799579099446E-4</v>
      </c>
      <c r="E3160">
        <f t="shared" si="148"/>
        <v>2.4584111646443533E-2</v>
      </c>
      <c r="F3160">
        <f t="shared" si="149"/>
        <v>1.538392008033821E-4</v>
      </c>
    </row>
    <row r="3161" spans="1:6" x14ac:dyDescent="0.25">
      <c r="A3161">
        <v>927992</v>
      </c>
      <c r="B3161">
        <v>84</v>
      </c>
      <c r="C3161">
        <v>0.27454511342534837</v>
      </c>
      <c r="D3161">
        <f t="shared" si="147"/>
        <v>1.9242875415019473E-4</v>
      </c>
      <c r="E3161">
        <f t="shared" si="148"/>
        <v>1.6164015348616358E-2</v>
      </c>
      <c r="F3161">
        <f t="shared" si="149"/>
        <v>5.2830374134463692E-5</v>
      </c>
    </row>
    <row r="3162" spans="1:6" x14ac:dyDescent="0.25">
      <c r="A3162">
        <v>960536</v>
      </c>
      <c r="B3162">
        <v>84</v>
      </c>
      <c r="C3162">
        <v>5.1377144922950549E-2</v>
      </c>
      <c r="D3162">
        <f t="shared" si="147"/>
        <v>1.9917708966931983E-4</v>
      </c>
      <c r="E3162">
        <f t="shared" si="148"/>
        <v>1.6730875532222866E-2</v>
      </c>
      <c r="F3162">
        <f t="shared" si="149"/>
        <v>1.0233150201272161E-5</v>
      </c>
    </row>
    <row r="3163" spans="1:6" x14ac:dyDescent="0.25">
      <c r="A3163">
        <v>787882</v>
      </c>
      <c r="B3163">
        <v>84</v>
      </c>
      <c r="C3163">
        <v>0.24898836987965761</v>
      </c>
      <c r="D3163">
        <f t="shared" si="147"/>
        <v>1.6337549426866148E-4</v>
      </c>
      <c r="E3163">
        <f t="shared" si="148"/>
        <v>1.3723541518567564E-2</v>
      </c>
      <c r="F3163">
        <f t="shared" si="149"/>
        <v>4.0678597996237366E-5</v>
      </c>
    </row>
    <row r="3164" spans="1:6" x14ac:dyDescent="0.25">
      <c r="A3164">
        <v>900062</v>
      </c>
      <c r="B3164">
        <v>84</v>
      </c>
      <c r="C3164">
        <v>-0.22527857001643839</v>
      </c>
      <c r="D3164">
        <f t="shared" si="147"/>
        <v>1.8663717932690429E-4</v>
      </c>
      <c r="E3164">
        <f t="shared" si="148"/>
        <v>1.5677523063459962E-2</v>
      </c>
      <c r="F3164">
        <f t="shared" si="149"/>
        <v>-4.2045356870666578E-5</v>
      </c>
    </row>
    <row r="3165" spans="1:6" x14ac:dyDescent="0.25">
      <c r="A3165">
        <v>3010487</v>
      </c>
      <c r="B3165">
        <v>12</v>
      </c>
      <c r="C3165">
        <v>-0.73906775490387622</v>
      </c>
      <c r="D3165">
        <f t="shared" si="147"/>
        <v>6.2425566469900308E-4</v>
      </c>
      <c r="E3165">
        <f t="shared" si="148"/>
        <v>7.491067976388037E-3</v>
      </c>
      <c r="F3165">
        <f t="shared" si="149"/>
        <v>-4.6136723259511913E-4</v>
      </c>
    </row>
    <row r="3166" spans="1:6" x14ac:dyDescent="0.25">
      <c r="A3166">
        <v>563897</v>
      </c>
      <c r="B3166">
        <v>84</v>
      </c>
      <c r="C3166">
        <v>0.16994387989697479</v>
      </c>
      <c r="D3166">
        <f t="shared" si="147"/>
        <v>1.1692988428675285E-4</v>
      </c>
      <c r="E3166">
        <f t="shared" si="148"/>
        <v>9.8221102800872401E-3</v>
      </c>
      <c r="F3166">
        <f t="shared" si="149"/>
        <v>1.9871518211595085E-5</v>
      </c>
    </row>
    <row r="3167" spans="1:6" x14ac:dyDescent="0.25">
      <c r="A3167">
        <v>926029</v>
      </c>
      <c r="B3167">
        <v>84</v>
      </c>
      <c r="C3167">
        <v>-6.7189590051072792E-2</v>
      </c>
      <c r="D3167">
        <f t="shared" si="147"/>
        <v>1.9202170576572932E-4</v>
      </c>
      <c r="E3167">
        <f t="shared" si="148"/>
        <v>1.6129823284321262E-2</v>
      </c>
      <c r="F3167">
        <f t="shared" si="149"/>
        <v>-1.2901859691307074E-5</v>
      </c>
    </row>
    <row r="3168" spans="1:6" x14ac:dyDescent="0.25">
      <c r="A3168">
        <v>1049085</v>
      </c>
      <c r="B3168">
        <v>84</v>
      </c>
      <c r="C3168">
        <v>-0.34384530499046262</v>
      </c>
      <c r="D3168">
        <f t="shared" si="147"/>
        <v>2.1753864208706221E-4</v>
      </c>
      <c r="E3168">
        <f t="shared" si="148"/>
        <v>1.8273245935313227E-2</v>
      </c>
      <c r="F3168">
        <f t="shared" si="149"/>
        <v>-7.4799640735636992E-5</v>
      </c>
    </row>
    <row r="3169" spans="1:6" x14ac:dyDescent="0.25">
      <c r="A3169">
        <v>926698</v>
      </c>
      <c r="B3169">
        <v>84</v>
      </c>
      <c r="C3169">
        <v>-0.20881096796306109</v>
      </c>
      <c r="D3169">
        <f t="shared" si="147"/>
        <v>1.9216042984581457E-4</v>
      </c>
      <c r="E3169">
        <f t="shared" si="148"/>
        <v>1.6141476107048424E-2</v>
      </c>
      <c r="F3169">
        <f t="shared" si="149"/>
        <v>-4.0125205360302432E-5</v>
      </c>
    </row>
    <row r="3170" spans="1:6" x14ac:dyDescent="0.25">
      <c r="A3170">
        <v>953668</v>
      </c>
      <c r="B3170">
        <v>84</v>
      </c>
      <c r="C3170">
        <v>-0.1067118350424142</v>
      </c>
      <c r="D3170">
        <f t="shared" si="147"/>
        <v>1.9775293872458804E-4</v>
      </c>
      <c r="E3170">
        <f t="shared" si="148"/>
        <v>1.6611246852865396E-2</v>
      </c>
      <c r="F3170">
        <f t="shared" si="149"/>
        <v>-2.1102578976330883E-5</v>
      </c>
    </row>
    <row r="3171" spans="1:6" x14ac:dyDescent="0.25">
      <c r="A3171">
        <v>346865</v>
      </c>
      <c r="B3171">
        <v>84</v>
      </c>
      <c r="C3171">
        <v>-0.62050101992985252</v>
      </c>
      <c r="D3171">
        <f t="shared" si="147"/>
        <v>7.1926050880080099E-5</v>
      </c>
      <c r="E3171">
        <f t="shared" si="148"/>
        <v>6.0417882739267287E-3</v>
      </c>
      <c r="F3171">
        <f t="shared" si="149"/>
        <v>-4.4630187930616169E-5</v>
      </c>
    </row>
    <row r="3172" spans="1:6" x14ac:dyDescent="0.25">
      <c r="A3172">
        <v>919079</v>
      </c>
      <c r="B3172">
        <v>84</v>
      </c>
      <c r="C3172">
        <v>8.2406454688103009E-2</v>
      </c>
      <c r="D3172">
        <f t="shared" si="147"/>
        <v>1.9058055127157004E-4</v>
      </c>
      <c r="E3172">
        <f t="shared" si="148"/>
        <v>1.6008766306811882E-2</v>
      </c>
      <c r="F3172">
        <f t="shared" si="149"/>
        <v>1.5705067562794328E-5</v>
      </c>
    </row>
    <row r="3173" spans="1:6" x14ac:dyDescent="0.25">
      <c r="A3173">
        <v>796454</v>
      </c>
      <c r="B3173">
        <v>84</v>
      </c>
      <c r="C3173">
        <v>0.33933555005169919</v>
      </c>
      <c r="D3173">
        <f t="shared" si="147"/>
        <v>1.6515298726491089E-4</v>
      </c>
      <c r="E3173">
        <f t="shared" si="148"/>
        <v>1.3872850930252515E-2</v>
      </c>
      <c r="F3173">
        <f t="shared" si="149"/>
        <v>5.6042279776219807E-5</v>
      </c>
    </row>
    <row r="3174" spans="1:6" x14ac:dyDescent="0.25">
      <c r="A3174">
        <v>768235</v>
      </c>
      <c r="B3174">
        <v>72</v>
      </c>
      <c r="C3174">
        <v>0.56516632981038883</v>
      </c>
      <c r="D3174">
        <f t="shared" si="147"/>
        <v>1.593014852979065E-4</v>
      </c>
      <c r="E3174">
        <f t="shared" si="148"/>
        <v>1.1469706941449269E-2</v>
      </c>
      <c r="F3174">
        <f t="shared" si="149"/>
        <v>9.0031835779161434E-5</v>
      </c>
    </row>
    <row r="3175" spans="1:6" x14ac:dyDescent="0.25">
      <c r="A3175">
        <v>942020</v>
      </c>
      <c r="B3175">
        <v>84</v>
      </c>
      <c r="C3175">
        <v>-0.22527857001643839</v>
      </c>
      <c r="D3175">
        <f t="shared" si="147"/>
        <v>1.9533760526444888E-4</v>
      </c>
      <c r="E3175">
        <f t="shared" si="148"/>
        <v>1.6408358842213706E-2</v>
      </c>
      <c r="F3175">
        <f t="shared" si="149"/>
        <v>-4.4005376384410553E-5</v>
      </c>
    </row>
    <row r="3176" spans="1:6" x14ac:dyDescent="0.25">
      <c r="A3176">
        <v>819105</v>
      </c>
      <c r="B3176">
        <v>84</v>
      </c>
      <c r="C3176">
        <v>-0.33898675636918713</v>
      </c>
      <c r="D3176">
        <f t="shared" si="147"/>
        <v>1.6984990675371689E-4</v>
      </c>
      <c r="E3176">
        <f t="shared" si="148"/>
        <v>1.4267392167312218E-2</v>
      </c>
      <c r="F3176">
        <f t="shared" si="149"/>
        <v>-5.7576868960051381E-5</v>
      </c>
    </row>
    <row r="3177" spans="1:6" x14ac:dyDescent="0.25">
      <c r="A3177">
        <v>1301734</v>
      </c>
      <c r="B3177">
        <v>72</v>
      </c>
      <c r="C3177">
        <v>-0.30462216434921618</v>
      </c>
      <c r="D3177">
        <f t="shared" si="147"/>
        <v>2.6992802939567319E-4</v>
      </c>
      <c r="E3177">
        <f t="shared" si="148"/>
        <v>1.9434818116488471E-2</v>
      </c>
      <c r="F3177">
        <f t="shared" si="149"/>
        <v>-8.2226060533028821E-5</v>
      </c>
    </row>
    <row r="3178" spans="1:6" x14ac:dyDescent="0.25">
      <c r="A3178">
        <v>750650</v>
      </c>
      <c r="B3178">
        <v>72</v>
      </c>
      <c r="C3178">
        <v>0.80229979975843724</v>
      </c>
      <c r="D3178">
        <f t="shared" si="147"/>
        <v>1.5565505338714522E-4</v>
      </c>
      <c r="E3178">
        <f t="shared" si="148"/>
        <v>1.1207163843874456E-2</v>
      </c>
      <c r="F3178">
        <f t="shared" si="149"/>
        <v>1.2488201816389548E-4</v>
      </c>
    </row>
    <row r="3179" spans="1:6" x14ac:dyDescent="0.25">
      <c r="A3179">
        <v>1383738</v>
      </c>
      <c r="B3179">
        <v>72</v>
      </c>
      <c r="C3179">
        <v>-1.249738555617008</v>
      </c>
      <c r="D3179">
        <f t="shared" si="147"/>
        <v>2.8693240826459942E-4</v>
      </c>
      <c r="E3179">
        <f t="shared" si="148"/>
        <v>2.0659133395051158E-2</v>
      </c>
      <c r="F3179">
        <f t="shared" si="149"/>
        <v>-3.5859049346431015E-4</v>
      </c>
    </row>
    <row r="3180" spans="1:6" x14ac:dyDescent="0.25">
      <c r="A3180">
        <v>1600325</v>
      </c>
      <c r="B3180">
        <v>72</v>
      </c>
      <c r="C3180">
        <v>-0.38336754998180411</v>
      </c>
      <c r="D3180">
        <f t="shared" si="147"/>
        <v>3.3184396631157423E-4</v>
      </c>
      <c r="E3180">
        <f t="shared" si="148"/>
        <v>2.3892765574433344E-2</v>
      </c>
      <c r="F3180">
        <f t="shared" si="149"/>
        <v>-1.2721820834111255E-4</v>
      </c>
    </row>
    <row r="3181" spans="1:6" x14ac:dyDescent="0.25">
      <c r="A3181">
        <v>636094</v>
      </c>
      <c r="B3181">
        <v>84</v>
      </c>
      <c r="C3181">
        <v>0.32354155194152417</v>
      </c>
      <c r="D3181">
        <f t="shared" si="147"/>
        <v>1.3190068011622295E-4</v>
      </c>
      <c r="E3181">
        <f t="shared" si="148"/>
        <v>1.1079657129762728E-2</v>
      </c>
      <c r="F3181">
        <f t="shared" si="149"/>
        <v>4.267535074694531E-5</v>
      </c>
    </row>
    <row r="3182" spans="1:6" x14ac:dyDescent="0.25">
      <c r="A3182">
        <v>688486</v>
      </c>
      <c r="B3182">
        <v>84</v>
      </c>
      <c r="C3182">
        <v>-0.18575632502509701</v>
      </c>
      <c r="D3182">
        <f t="shared" si="147"/>
        <v>1.4276470403823627E-4</v>
      </c>
      <c r="E3182">
        <f t="shared" si="148"/>
        <v>1.1992235139211847E-2</v>
      </c>
      <c r="F3182">
        <f t="shared" si="149"/>
        <v>-2.6519446765438397E-5</v>
      </c>
    </row>
    <row r="3183" spans="1:6" x14ac:dyDescent="0.25">
      <c r="A3183">
        <v>699001</v>
      </c>
      <c r="B3183">
        <v>84</v>
      </c>
      <c r="C3183">
        <v>0.30002146872472751</v>
      </c>
      <c r="D3183">
        <f t="shared" si="147"/>
        <v>1.4494509821177365E-4</v>
      </c>
      <c r="E3183">
        <f t="shared" si="148"/>
        <v>1.2175388249788987E-2</v>
      </c>
      <c r="F3183">
        <f t="shared" si="149"/>
        <v>4.3486641249946206E-5</v>
      </c>
    </row>
    <row r="3184" spans="1:6" x14ac:dyDescent="0.25">
      <c r="A3184">
        <v>2041375</v>
      </c>
      <c r="B3184">
        <v>84</v>
      </c>
      <c r="C3184">
        <v>0.60468857480173022</v>
      </c>
      <c r="D3184">
        <f t="shared" si="147"/>
        <v>4.2330025259199836E-4</v>
      </c>
      <c r="E3184">
        <f t="shared" si="148"/>
        <v>3.5557221217727863E-2</v>
      </c>
      <c r="F3184">
        <f t="shared" si="149"/>
        <v>2.5596482645306789E-4</v>
      </c>
    </row>
    <row r="3185" spans="1:6" x14ac:dyDescent="0.25">
      <c r="A3185">
        <v>871863</v>
      </c>
      <c r="B3185">
        <v>72</v>
      </c>
      <c r="C3185">
        <v>0.32852293570023311</v>
      </c>
      <c r="D3185">
        <f t="shared" si="147"/>
        <v>1.8078982456707732E-4</v>
      </c>
      <c r="E3185">
        <f t="shared" si="148"/>
        <v>1.3016867368829567E-2</v>
      </c>
      <c r="F3185">
        <f t="shared" si="149"/>
        <v>5.9393603911506366E-5</v>
      </c>
    </row>
    <row r="3186" spans="1:6" x14ac:dyDescent="0.25">
      <c r="A3186">
        <v>1313343</v>
      </c>
      <c r="B3186">
        <v>84</v>
      </c>
      <c r="C3186">
        <v>5.1377144922950549E-2</v>
      </c>
      <c r="D3186">
        <f t="shared" si="147"/>
        <v>2.723352758018164E-4</v>
      </c>
      <c r="E3186">
        <f t="shared" si="148"/>
        <v>2.2876163167352578E-2</v>
      </c>
      <c r="F3186">
        <f t="shared" si="149"/>
        <v>1.3991808932501628E-5</v>
      </c>
    </row>
    <row r="3187" spans="1:6" x14ac:dyDescent="0.25">
      <c r="A3187">
        <v>601824</v>
      </c>
      <c r="B3187">
        <v>60</v>
      </c>
      <c r="C3187">
        <v>0.6442108197930716</v>
      </c>
      <c r="D3187">
        <f t="shared" si="147"/>
        <v>1.2479444061768506E-4</v>
      </c>
      <c r="E3187">
        <f t="shared" si="148"/>
        <v>7.4876664370611039E-3</v>
      </c>
      <c r="F3187">
        <f t="shared" si="149"/>
        <v>8.0393928895936692E-5</v>
      </c>
    </row>
    <row r="3188" spans="1:6" x14ac:dyDescent="0.25">
      <c r="A3188">
        <v>1134660</v>
      </c>
      <c r="B3188">
        <v>84</v>
      </c>
      <c r="C3188">
        <v>-0.89715673486924186</v>
      </c>
      <c r="D3188">
        <f t="shared" si="147"/>
        <v>2.3528350479751973E-4</v>
      </c>
      <c r="E3188">
        <f t="shared" si="148"/>
        <v>1.9763814402991658E-2</v>
      </c>
      <c r="F3188">
        <f t="shared" si="149"/>
        <v>-2.110861809327344E-4</v>
      </c>
    </row>
    <row r="3189" spans="1:6" x14ac:dyDescent="0.25">
      <c r="A3189">
        <v>1161934</v>
      </c>
      <c r="B3189">
        <v>72</v>
      </c>
      <c r="C3189">
        <v>0.52564408481904745</v>
      </c>
      <c r="D3189">
        <f t="shared" si="147"/>
        <v>2.4093905122539027E-4</v>
      </c>
      <c r="E3189">
        <f t="shared" si="148"/>
        <v>1.7347611688228098E-2</v>
      </c>
      <c r="F3189">
        <f t="shared" si="149"/>
        <v>1.2664818707853987E-4</v>
      </c>
    </row>
    <row r="3190" spans="1:6" x14ac:dyDescent="0.25">
      <c r="A3190">
        <v>201742</v>
      </c>
      <c r="B3190">
        <v>84</v>
      </c>
      <c r="C3190">
        <v>5.1377144922950549E-2</v>
      </c>
      <c r="D3190">
        <f t="shared" si="147"/>
        <v>4.1833293519522351E-5</v>
      </c>
      <c r="E3190">
        <f t="shared" si="148"/>
        <v>3.5139966556398776E-3</v>
      </c>
      <c r="F3190">
        <f t="shared" si="149"/>
        <v>2.1492751837568279E-6</v>
      </c>
    </row>
    <row r="3191" spans="1:6" x14ac:dyDescent="0.25">
      <c r="A3191">
        <v>760481</v>
      </c>
      <c r="B3191">
        <v>84</v>
      </c>
      <c r="C3191">
        <v>9.0899389914291959E-2</v>
      </c>
      <c r="D3191">
        <f t="shared" si="147"/>
        <v>1.5769361307521425E-4</v>
      </c>
      <c r="E3191">
        <f t="shared" si="148"/>
        <v>1.3246263498317997E-2</v>
      </c>
      <c r="F3191">
        <f t="shared" si="149"/>
        <v>1.4334253221917388E-5</v>
      </c>
    </row>
    <row r="3192" spans="1:6" x14ac:dyDescent="0.25">
      <c r="A3192">
        <v>778452</v>
      </c>
      <c r="B3192">
        <v>60</v>
      </c>
      <c r="C3192">
        <v>-0.58097877493851102</v>
      </c>
      <c r="D3192">
        <f t="shared" si="147"/>
        <v>1.6142008608450005E-4</v>
      </c>
      <c r="E3192">
        <f t="shared" si="148"/>
        <v>9.6852051650700034E-3</v>
      </c>
      <c r="F3192">
        <f t="shared" si="149"/>
        <v>-9.3781643863841829E-5</v>
      </c>
    </row>
    <row r="3193" spans="1:6" x14ac:dyDescent="0.25">
      <c r="A3193">
        <v>754206</v>
      </c>
      <c r="B3193">
        <v>84</v>
      </c>
      <c r="C3193">
        <v>0.14456546072068491</v>
      </c>
      <c r="D3193">
        <f t="shared" si="147"/>
        <v>1.5639242682329347E-4</v>
      </c>
      <c r="E3193">
        <f t="shared" si="148"/>
        <v>1.3136963853156651E-2</v>
      </c>
      <c r="F3193">
        <f t="shared" si="149"/>
        <v>2.2608943236935421E-5</v>
      </c>
    </row>
    <row r="3194" spans="1:6" x14ac:dyDescent="0.25">
      <c r="A3194">
        <v>650275</v>
      </c>
      <c r="B3194">
        <v>72</v>
      </c>
      <c r="C3194">
        <v>0.88134428974112011</v>
      </c>
      <c r="D3194">
        <f t="shared" si="147"/>
        <v>1.3484125736538448E-4</v>
      </c>
      <c r="E3194">
        <f t="shared" si="148"/>
        <v>9.7085705303076829E-3</v>
      </c>
      <c r="F3194">
        <f t="shared" si="149"/>
        <v>1.1884157220049437E-4</v>
      </c>
    </row>
    <row r="3195" spans="1:6" x14ac:dyDescent="0.25">
      <c r="A3195">
        <v>678212</v>
      </c>
      <c r="B3195">
        <v>72</v>
      </c>
      <c r="C3195">
        <v>1.185489993161002E-2</v>
      </c>
      <c r="D3195">
        <f t="shared" si="147"/>
        <v>1.4063428371118703E-4</v>
      </c>
      <c r="E3195">
        <f t="shared" si="148"/>
        <v>1.0125668427205466E-2</v>
      </c>
      <c r="F3195">
        <f t="shared" si="149"/>
        <v>1.6672053603497753E-6</v>
      </c>
    </row>
    <row r="3196" spans="1:6" x14ac:dyDescent="0.25">
      <c r="A3196">
        <v>944698</v>
      </c>
      <c r="B3196">
        <v>72</v>
      </c>
      <c r="C3196">
        <v>0.76277755476709586</v>
      </c>
      <c r="D3196">
        <f t="shared" si="147"/>
        <v>1.9589291630550765E-4</v>
      </c>
      <c r="E3196">
        <f t="shared" si="148"/>
        <v>1.4104289973996551E-2</v>
      </c>
      <c r="F3196">
        <f t="shared" si="149"/>
        <v>1.4942271969571049E-4</v>
      </c>
    </row>
    <row r="3197" spans="1:6" x14ac:dyDescent="0.25">
      <c r="A3197">
        <v>1460117</v>
      </c>
      <c r="B3197">
        <v>72</v>
      </c>
      <c r="C3197">
        <v>-0.2648008150077798</v>
      </c>
      <c r="D3197">
        <f t="shared" si="147"/>
        <v>3.0277038511487153E-4</v>
      </c>
      <c r="E3197">
        <f t="shared" si="148"/>
        <v>2.1799467728270749E-2</v>
      </c>
      <c r="F3197">
        <f t="shared" si="149"/>
        <v>-8.0173844738637336E-5</v>
      </c>
    </row>
    <row r="3198" spans="1:6" x14ac:dyDescent="0.25">
      <c r="A3198">
        <v>978431</v>
      </c>
      <c r="B3198">
        <v>84</v>
      </c>
      <c r="C3198">
        <v>0.28851061487099899</v>
      </c>
      <c r="D3198">
        <f t="shared" si="147"/>
        <v>2.0288780329133136E-4</v>
      </c>
      <c r="E3198">
        <f t="shared" si="148"/>
        <v>1.7042575476471835E-2</v>
      </c>
      <c r="F3198">
        <f t="shared" si="149"/>
        <v>5.8535284877408306E-5</v>
      </c>
    </row>
    <row r="3199" spans="1:6" x14ac:dyDescent="0.25">
      <c r="A3199">
        <v>381273</v>
      </c>
      <c r="B3199">
        <v>24</v>
      </c>
      <c r="C3199">
        <v>-0.97620122485192473</v>
      </c>
      <c r="D3199">
        <f t="shared" si="147"/>
        <v>7.9060906108142299E-5</v>
      </c>
      <c r="E3199">
        <f t="shared" si="148"/>
        <v>1.8974617465954153E-3</v>
      </c>
      <c r="F3199">
        <f t="shared" si="149"/>
        <v>-7.7179353380671528E-5</v>
      </c>
    </row>
    <row r="3200" spans="1:6" x14ac:dyDescent="0.25">
      <c r="A3200">
        <v>722125</v>
      </c>
      <c r="B3200">
        <v>84</v>
      </c>
      <c r="C3200">
        <v>-0.34384530499046262</v>
      </c>
      <c r="D3200">
        <f t="shared" si="147"/>
        <v>1.4974009915032604E-4</v>
      </c>
      <c r="E3200">
        <f t="shared" si="148"/>
        <v>1.2578168328627386E-2</v>
      </c>
      <c r="F3200">
        <f t="shared" si="149"/>
        <v>-5.1487430061645967E-5</v>
      </c>
    </row>
    <row r="3201" spans="1:6" x14ac:dyDescent="0.25">
      <c r="A3201">
        <v>1816566</v>
      </c>
      <c r="B3201">
        <v>84</v>
      </c>
      <c r="C3201">
        <v>0.2094661248883162</v>
      </c>
      <c r="D3201">
        <f t="shared" si="147"/>
        <v>3.7668377767437932E-4</v>
      </c>
      <c r="E3201">
        <f t="shared" si="148"/>
        <v>3.1641437324647866E-2</v>
      </c>
      <c r="F3201">
        <f t="shared" si="149"/>
        <v>7.8902491217744267E-5</v>
      </c>
    </row>
    <row r="3202" spans="1:6" x14ac:dyDescent="0.25">
      <c r="A3202">
        <v>546741</v>
      </c>
      <c r="B3202">
        <v>84</v>
      </c>
      <c r="C3202">
        <v>-0.50193428495582826</v>
      </c>
      <c r="D3202">
        <f t="shared" si="147"/>
        <v>1.133724099699476E-4</v>
      </c>
      <c r="E3202">
        <f t="shared" si="148"/>
        <v>9.5232824374755984E-3</v>
      </c>
      <c r="F3202">
        <f t="shared" si="149"/>
        <v>-5.6905499531984663E-5</v>
      </c>
    </row>
    <row r="3203" spans="1:6" x14ac:dyDescent="0.25">
      <c r="A3203">
        <v>716127</v>
      </c>
      <c r="B3203">
        <v>84</v>
      </c>
      <c r="C3203">
        <v>-0.73906775490387622</v>
      </c>
      <c r="D3203">
        <f t="shared" ref="D3203:D3266" si="150">A3203/SUM($A$2:$A$5739)</f>
        <v>1.4849635171781275E-4</v>
      </c>
      <c r="E3203">
        <f t="shared" ref="E3203:E3266" si="151">B3203*D3203</f>
        <v>1.247369354429627E-2</v>
      </c>
      <c r="F3203">
        <f t="shared" ref="F3203:F3266" si="152">C3203*D3203</f>
        <v>-1.0974886527550022E-4</v>
      </c>
    </row>
    <row r="3204" spans="1:6" x14ac:dyDescent="0.25">
      <c r="A3204">
        <v>1039075</v>
      </c>
      <c r="B3204">
        <v>84</v>
      </c>
      <c r="C3204">
        <v>0.84182204474977862</v>
      </c>
      <c r="D3204">
        <f t="shared" si="150"/>
        <v>2.1546296489475511E-4</v>
      </c>
      <c r="E3204">
        <f t="shared" si="151"/>
        <v>1.8098889051159431E-2</v>
      </c>
      <c r="F3204">
        <f t="shared" si="152"/>
        <v>1.8138147367555252E-4</v>
      </c>
    </row>
    <row r="3205" spans="1:6" x14ac:dyDescent="0.25">
      <c r="A3205">
        <v>1221645</v>
      </c>
      <c r="B3205">
        <v>60</v>
      </c>
      <c r="C3205">
        <v>0.56516632981038883</v>
      </c>
      <c r="D3205">
        <f t="shared" si="150"/>
        <v>2.5332074561398659E-4</v>
      </c>
      <c r="E3205">
        <f t="shared" si="151"/>
        <v>1.5199244736839194E-2</v>
      </c>
      <c r="F3205">
        <f t="shared" si="152"/>
        <v>1.4316835606348796E-4</v>
      </c>
    </row>
    <row r="3206" spans="1:6" x14ac:dyDescent="0.25">
      <c r="A3206">
        <v>695722</v>
      </c>
      <c r="B3206">
        <v>36</v>
      </c>
      <c r="C3206">
        <v>-3.3527872450244058</v>
      </c>
      <c r="D3206">
        <f t="shared" si="150"/>
        <v>1.4426516359503289E-4</v>
      </c>
      <c r="E3206">
        <f t="shared" si="151"/>
        <v>5.1935458894211842E-3</v>
      </c>
      <c r="F3206">
        <f t="shared" si="152"/>
        <v>-4.8369040040278552E-4</v>
      </c>
    </row>
    <row r="3207" spans="1:6" x14ac:dyDescent="0.25">
      <c r="A3207">
        <v>392325</v>
      </c>
      <c r="B3207">
        <v>60</v>
      </c>
      <c r="C3207">
        <v>-0.76015959138840572</v>
      </c>
      <c r="D3207">
        <f t="shared" si="150"/>
        <v>8.1352652794393861E-5</v>
      </c>
      <c r="E3207">
        <f t="shared" si="151"/>
        <v>4.8811591676636316E-3</v>
      </c>
      <c r="F3207">
        <f t="shared" si="152"/>
        <v>-6.1840999306549284E-5</v>
      </c>
    </row>
    <row r="3208" spans="1:6" x14ac:dyDescent="0.25">
      <c r="A3208">
        <v>863388</v>
      </c>
      <c r="B3208">
        <v>84</v>
      </c>
      <c r="C3208">
        <v>0.14465122399231611</v>
      </c>
      <c r="D3208">
        <f t="shared" si="150"/>
        <v>1.7903244552563849E-4</v>
      </c>
      <c r="E3208">
        <f t="shared" si="151"/>
        <v>1.5038725424153633E-2</v>
      </c>
      <c r="F3208">
        <f t="shared" si="152"/>
        <v>2.5897262379621268E-5</v>
      </c>
    </row>
    <row r="3209" spans="1:6" x14ac:dyDescent="0.25">
      <c r="A3209">
        <v>1082200</v>
      </c>
      <c r="B3209">
        <v>84</v>
      </c>
      <c r="C3209">
        <v>9.0899389914291959E-2</v>
      </c>
      <c r="D3209">
        <f t="shared" si="150"/>
        <v>2.2440538037110311E-4</v>
      </c>
      <c r="E3209">
        <f t="shared" si="151"/>
        <v>1.8850051951172661E-2</v>
      </c>
      <c r="F3209">
        <f t="shared" si="152"/>
        <v>2.0398312169217901E-5</v>
      </c>
    </row>
    <row r="3210" spans="1:6" x14ac:dyDescent="0.25">
      <c r="A3210">
        <v>1652137</v>
      </c>
      <c r="B3210">
        <v>72</v>
      </c>
      <c r="C3210">
        <v>5.1377144922950549E-2</v>
      </c>
      <c r="D3210">
        <f t="shared" si="150"/>
        <v>3.4258772122544188E-4</v>
      </c>
      <c r="E3210">
        <f t="shared" si="151"/>
        <v>2.4666315928231815E-2</v>
      </c>
      <c r="F3210">
        <f t="shared" si="152"/>
        <v>1.7601179002222909E-5</v>
      </c>
    </row>
    <row r="3211" spans="1:6" x14ac:dyDescent="0.25">
      <c r="A3211">
        <v>1306933</v>
      </c>
      <c r="B3211">
        <v>84</v>
      </c>
      <c r="C3211">
        <v>-0.70497805657859625</v>
      </c>
      <c r="D3211">
        <f t="shared" si="150"/>
        <v>2.7100609590144788E-4</v>
      </c>
      <c r="E3211">
        <f t="shared" si="151"/>
        <v>2.2764512055721622E-2</v>
      </c>
      <c r="F3211">
        <f t="shared" si="152"/>
        <v>-1.910533508095554E-4</v>
      </c>
    </row>
    <row r="3212" spans="1:6" x14ac:dyDescent="0.25">
      <c r="A3212">
        <v>718632</v>
      </c>
      <c r="B3212">
        <v>84</v>
      </c>
      <c r="C3212">
        <v>0.56516632981038883</v>
      </c>
      <c r="D3212">
        <f t="shared" si="150"/>
        <v>1.4901578941678672E-4</v>
      </c>
      <c r="E3212">
        <f t="shared" si="151"/>
        <v>1.2517326311010084E-2</v>
      </c>
      <c r="F3212">
        <f t="shared" si="152"/>
        <v>8.421870678848314E-5</v>
      </c>
    </row>
    <row r="3213" spans="1:6" x14ac:dyDescent="0.25">
      <c r="A3213">
        <v>955520</v>
      </c>
      <c r="B3213">
        <v>84</v>
      </c>
      <c r="C3213">
        <v>-1.1279282333164129</v>
      </c>
      <c r="D3213">
        <f t="shared" si="150"/>
        <v>1.9813697010921867E-4</v>
      </c>
      <c r="E3213">
        <f t="shared" si="151"/>
        <v>1.6643505489174367E-2</v>
      </c>
      <c r="F3213">
        <f t="shared" si="152"/>
        <v>-2.2348428264995791E-4</v>
      </c>
    </row>
    <row r="3214" spans="1:6" x14ac:dyDescent="0.25">
      <c r="A3214">
        <v>636331</v>
      </c>
      <c r="B3214">
        <v>84</v>
      </c>
      <c r="C3214">
        <v>-0.34384530499046262</v>
      </c>
      <c r="D3214">
        <f t="shared" si="150"/>
        <v>1.3194982452127558E-4</v>
      </c>
      <c r="E3214">
        <f t="shared" si="151"/>
        <v>1.1083785259787149E-2</v>
      </c>
      <c r="F3214">
        <f t="shared" si="152"/>
        <v>-4.5370327655956025E-5</v>
      </c>
    </row>
    <row r="3215" spans="1:6" x14ac:dyDescent="0.25">
      <c r="A3215">
        <v>911171</v>
      </c>
      <c r="B3215">
        <v>36</v>
      </c>
      <c r="C3215">
        <v>-1.6864898739444629</v>
      </c>
      <c r="D3215">
        <f t="shared" si="150"/>
        <v>1.8894074555361154E-4</v>
      </c>
      <c r="E3215">
        <f t="shared" si="151"/>
        <v>6.8018668399300155E-3</v>
      </c>
      <c r="F3215">
        <f t="shared" si="152"/>
        <v>-3.1864665415168319E-4</v>
      </c>
    </row>
    <row r="3216" spans="1:6" x14ac:dyDescent="0.25">
      <c r="A3216">
        <v>1659460</v>
      </c>
      <c r="B3216">
        <v>72</v>
      </c>
      <c r="C3216">
        <v>0.68373306478441309</v>
      </c>
      <c r="D3216">
        <f t="shared" si="150"/>
        <v>3.4410622113346034E-4</v>
      </c>
      <c r="E3216">
        <f t="shared" si="151"/>
        <v>2.4775647921609145E-2</v>
      </c>
      <c r="F3216">
        <f t="shared" si="152"/>
        <v>2.3527680118696381E-4</v>
      </c>
    </row>
    <row r="3217" spans="1:6" x14ac:dyDescent="0.25">
      <c r="A3217">
        <v>882872</v>
      </c>
      <c r="B3217">
        <v>84</v>
      </c>
      <c r="C3217">
        <v>0.2094661248883162</v>
      </c>
      <c r="D3217">
        <f t="shared" si="150"/>
        <v>1.8307265475789739E-4</v>
      </c>
      <c r="E3217">
        <f t="shared" si="151"/>
        <v>1.5378102999663381E-2</v>
      </c>
      <c r="F3217">
        <f t="shared" si="152"/>
        <v>3.8347519565153329E-5</v>
      </c>
    </row>
    <row r="3218" spans="1:6" x14ac:dyDescent="0.25">
      <c r="A3218">
        <v>1380553</v>
      </c>
      <c r="B3218">
        <v>24</v>
      </c>
      <c r="C3218">
        <v>-4.4146365390986242</v>
      </c>
      <c r="D3218">
        <f t="shared" si="150"/>
        <v>2.8627196552159263E-4</v>
      </c>
      <c r="E3218">
        <f t="shared" si="151"/>
        <v>6.8705271725182232E-3</v>
      </c>
      <c r="F3218">
        <f t="shared" si="152"/>
        <v>-1.2637866791112044E-3</v>
      </c>
    </row>
    <row r="3219" spans="1:6" x14ac:dyDescent="0.25">
      <c r="A3219">
        <v>481288</v>
      </c>
      <c r="B3219">
        <v>84</v>
      </c>
      <c r="C3219">
        <v>-0.58071863952197811</v>
      </c>
      <c r="D3219">
        <f t="shared" si="150"/>
        <v>9.9800052400709179E-5</v>
      </c>
      <c r="E3219">
        <f t="shared" si="151"/>
        <v>8.3832044016595702E-3</v>
      </c>
      <c r="F3219">
        <f t="shared" si="152"/>
        <v>-5.7955750654361963E-5</v>
      </c>
    </row>
    <row r="3220" spans="1:6" x14ac:dyDescent="0.25">
      <c r="A3220">
        <v>616959</v>
      </c>
      <c r="B3220">
        <v>72</v>
      </c>
      <c r="C3220">
        <v>-0.54145652994716964</v>
      </c>
      <c r="D3220">
        <f t="shared" si="150"/>
        <v>1.2793283964921033E-4</v>
      </c>
      <c r="E3220">
        <f t="shared" si="151"/>
        <v>9.2111644547431433E-3</v>
      </c>
      <c r="F3220">
        <f t="shared" si="152"/>
        <v>-6.9270071422749109E-5</v>
      </c>
    </row>
    <row r="3221" spans="1:6" x14ac:dyDescent="0.25">
      <c r="A3221">
        <v>999800</v>
      </c>
      <c r="B3221">
        <v>84</v>
      </c>
      <c r="C3221">
        <v>0.56516632981038883</v>
      </c>
      <c r="D3221">
        <f t="shared" si="150"/>
        <v>2.0731888680006368E-4</v>
      </c>
      <c r="E3221">
        <f t="shared" si="151"/>
        <v>1.7414786491205349E-2</v>
      </c>
      <c r="F3221">
        <f t="shared" si="152"/>
        <v>1.1716965435316745E-4</v>
      </c>
    </row>
    <row r="3222" spans="1:6" x14ac:dyDescent="0.25">
      <c r="A3222">
        <v>473699</v>
      </c>
      <c r="B3222">
        <v>72</v>
      </c>
      <c r="C3222">
        <v>-0.61370635557094089</v>
      </c>
      <c r="D3222">
        <f t="shared" si="150"/>
        <v>9.8226394637230803E-5</v>
      </c>
      <c r="E3222">
        <f t="shared" si="151"/>
        <v>7.0723004138806174E-3</v>
      </c>
      <c r="F3222">
        <f t="shared" si="152"/>
        <v>-6.0282162673687925E-5</v>
      </c>
    </row>
    <row r="3223" spans="1:6" x14ac:dyDescent="0.25">
      <c r="A3223">
        <v>840690</v>
      </c>
      <c r="B3223">
        <v>72</v>
      </c>
      <c r="C3223">
        <v>-0.93667897986058324</v>
      </c>
      <c r="D3223">
        <f t="shared" si="150"/>
        <v>1.7432578009996552E-4</v>
      </c>
      <c r="E3223">
        <f t="shared" si="151"/>
        <v>1.2551456167197517E-2</v>
      </c>
      <c r="F3223">
        <f t="shared" si="152"/>
        <v>-1.6328729386743608E-4</v>
      </c>
    </row>
    <row r="3224" spans="1:6" x14ac:dyDescent="0.25">
      <c r="A3224">
        <v>2052694</v>
      </c>
      <c r="B3224">
        <v>84</v>
      </c>
      <c r="C3224">
        <v>-0.26154437963171823</v>
      </c>
      <c r="D3224">
        <f t="shared" si="150"/>
        <v>4.2564736449406869E-4</v>
      </c>
      <c r="E3224">
        <f t="shared" si="151"/>
        <v>3.5754378617501768E-2</v>
      </c>
      <c r="F3224">
        <f t="shared" si="152"/>
        <v>-1.1132567588847704E-4</v>
      </c>
    </row>
    <row r="3225" spans="1:6" x14ac:dyDescent="0.25">
      <c r="A3225">
        <v>541060</v>
      </c>
      <c r="B3225">
        <v>72</v>
      </c>
      <c r="C3225">
        <v>0.28851061487099899</v>
      </c>
      <c r="D3225">
        <f t="shared" si="150"/>
        <v>1.1219439577119669E-4</v>
      </c>
      <c r="E3225">
        <f t="shared" si="151"/>
        <v>8.0779964955261623E-3</v>
      </c>
      <c r="F3225">
        <f t="shared" si="152"/>
        <v>3.2369274109028167E-5</v>
      </c>
    </row>
    <row r="3226" spans="1:6" x14ac:dyDescent="0.25">
      <c r="A3226">
        <v>1081236</v>
      </c>
      <c r="B3226">
        <v>72</v>
      </c>
      <c r="C3226">
        <v>-0.30432305999912118</v>
      </c>
      <c r="D3226">
        <f t="shared" si="150"/>
        <v>2.2420548498515067E-4</v>
      </c>
      <c r="E3226">
        <f t="shared" si="151"/>
        <v>1.614279491893085E-2</v>
      </c>
      <c r="F3226">
        <f t="shared" si="152"/>
        <v>-6.8230899259268072E-5</v>
      </c>
    </row>
    <row r="3227" spans="1:6" x14ac:dyDescent="0.25">
      <c r="A3227">
        <v>1379641</v>
      </c>
      <c r="B3227">
        <v>84</v>
      </c>
      <c r="C3227">
        <v>0.6442108197930716</v>
      </c>
      <c r="D3227">
        <f t="shared" si="150"/>
        <v>2.8608285287430151E-4</v>
      </c>
      <c r="E3227">
        <f t="shared" si="151"/>
        <v>2.4030959641441328E-2</v>
      </c>
      <c r="F3227">
        <f t="shared" si="152"/>
        <v>1.8429766917889447E-4</v>
      </c>
    </row>
    <row r="3228" spans="1:6" x14ac:dyDescent="0.25">
      <c r="A3228">
        <v>979011</v>
      </c>
      <c r="B3228">
        <v>72</v>
      </c>
      <c r="C3228">
        <v>-1.385349733010488</v>
      </c>
      <c r="D3228">
        <f t="shared" si="150"/>
        <v>2.0300807229947703E-4</v>
      </c>
      <c r="E3228">
        <f t="shared" si="151"/>
        <v>1.4616581205562345E-2</v>
      </c>
      <c r="F3228">
        <f t="shared" si="152"/>
        <v>-2.8123717875905437E-4</v>
      </c>
    </row>
    <row r="3229" spans="1:6" x14ac:dyDescent="0.25">
      <c r="A3229">
        <v>820432</v>
      </c>
      <c r="B3229">
        <v>84</v>
      </c>
      <c r="C3229">
        <v>-0.22527857001643839</v>
      </c>
      <c r="D3229">
        <f t="shared" si="150"/>
        <v>1.7012507394993981E-4</v>
      </c>
      <c r="E3229">
        <f t="shared" si="151"/>
        <v>1.4290506211794944E-2</v>
      </c>
      <c r="F3229">
        <f t="shared" si="152"/>
        <v>-3.8325533383383275E-5</v>
      </c>
    </row>
    <row r="3230" spans="1:6" x14ac:dyDescent="0.25">
      <c r="A3230">
        <v>1744369</v>
      </c>
      <c r="B3230">
        <v>84</v>
      </c>
      <c r="C3230">
        <v>0.36755510485368181</v>
      </c>
      <c r="D3230">
        <f t="shared" si="150"/>
        <v>3.6171298184490923E-4</v>
      </c>
      <c r="E3230">
        <f t="shared" si="151"/>
        <v>3.0383890474972374E-2</v>
      </c>
      <c r="F3230">
        <f t="shared" si="152"/>
        <v>1.3294945296894351E-4</v>
      </c>
    </row>
    <row r="3231" spans="1:6" x14ac:dyDescent="0.25">
      <c r="A3231">
        <v>666676</v>
      </c>
      <c r="B3231">
        <v>60</v>
      </c>
      <c r="C3231">
        <v>-0.18575632502509701</v>
      </c>
      <c r="D3231">
        <f t="shared" si="150"/>
        <v>1.3824217461124149E-4</v>
      </c>
      <c r="E3231">
        <f t="shared" si="151"/>
        <v>8.2945304766744894E-3</v>
      </c>
      <c r="F3231">
        <f t="shared" si="152"/>
        <v>-2.5679358319261987E-5</v>
      </c>
    </row>
    <row r="3232" spans="1:6" x14ac:dyDescent="0.25">
      <c r="A3232">
        <v>973949</v>
      </c>
      <c r="B3232">
        <v>72</v>
      </c>
      <c r="C3232">
        <v>0.48612183982770601</v>
      </c>
      <c r="D3232">
        <f t="shared" si="150"/>
        <v>2.0195841416286779E-4</v>
      </c>
      <c r="E3232">
        <f t="shared" si="151"/>
        <v>1.454100581972648E-2</v>
      </c>
      <c r="F3232">
        <f t="shared" si="152"/>
        <v>9.8176395861539122E-5</v>
      </c>
    </row>
    <row r="3233" spans="1:6" x14ac:dyDescent="0.25">
      <c r="A3233">
        <v>722201</v>
      </c>
      <c r="B3233">
        <v>24</v>
      </c>
      <c r="C3233">
        <v>-4.4146365390986242</v>
      </c>
      <c r="D3233">
        <f t="shared" si="150"/>
        <v>1.4975585853760031E-4</v>
      </c>
      <c r="E3233">
        <f t="shared" si="151"/>
        <v>3.5941406049024077E-3</v>
      </c>
      <c r="F3233">
        <f t="shared" si="152"/>
        <v>-6.6111768504417494E-4</v>
      </c>
    </row>
    <row r="3234" spans="1:6" x14ac:dyDescent="0.25">
      <c r="A3234">
        <v>1008578</v>
      </c>
      <c r="B3234">
        <v>84</v>
      </c>
      <c r="C3234">
        <v>0.16994387989697479</v>
      </c>
      <c r="D3234">
        <f t="shared" si="150"/>
        <v>2.0913909603024065E-4</v>
      </c>
      <c r="E3234">
        <f t="shared" si="151"/>
        <v>1.7567684066540214E-2</v>
      </c>
      <c r="F3234">
        <f t="shared" si="152"/>
        <v>3.5541909417525095E-5</v>
      </c>
    </row>
    <row r="3235" spans="1:6" x14ac:dyDescent="0.25">
      <c r="A3235">
        <v>1570308</v>
      </c>
      <c r="B3235">
        <v>84</v>
      </c>
      <c r="C3235">
        <v>0.16994387989697479</v>
      </c>
      <c r="D3235">
        <f t="shared" si="150"/>
        <v>3.2561963041931823E-4</v>
      </c>
      <c r="E3235">
        <f t="shared" si="151"/>
        <v>2.7352048955222731E-2</v>
      </c>
      <c r="F3235">
        <f t="shared" si="152"/>
        <v>5.5337063364077937E-5</v>
      </c>
    </row>
    <row r="3236" spans="1:6" x14ac:dyDescent="0.25">
      <c r="A3236">
        <v>783493</v>
      </c>
      <c r="B3236">
        <v>84</v>
      </c>
      <c r="C3236">
        <v>0.84182204474977862</v>
      </c>
      <c r="D3236">
        <f t="shared" si="150"/>
        <v>1.6246538965357301E-4</v>
      </c>
      <c r="E3236">
        <f t="shared" si="151"/>
        <v>1.3647092730900133E-2</v>
      </c>
      <c r="F3236">
        <f t="shared" si="152"/>
        <v>1.3676694651924037E-4</v>
      </c>
    </row>
    <row r="3237" spans="1:6" x14ac:dyDescent="0.25">
      <c r="A3237">
        <v>719478</v>
      </c>
      <c r="B3237">
        <v>60</v>
      </c>
      <c r="C3237">
        <v>0.84182204474977862</v>
      </c>
      <c r="D3237">
        <f t="shared" si="150"/>
        <v>1.4919121628039229E-4</v>
      </c>
      <c r="E3237">
        <f t="shared" si="151"/>
        <v>8.9514729768235372E-3</v>
      </c>
      <c r="F3237">
        <f t="shared" si="152"/>
        <v>1.2559245474786629E-4</v>
      </c>
    </row>
    <row r="3238" spans="1:6" x14ac:dyDescent="0.25">
      <c r="A3238">
        <v>938180</v>
      </c>
      <c r="B3238">
        <v>72</v>
      </c>
      <c r="C3238">
        <v>0.2094661248883162</v>
      </c>
      <c r="D3238">
        <f t="shared" si="150"/>
        <v>1.9454134148638101E-4</v>
      </c>
      <c r="E3238">
        <f t="shared" si="151"/>
        <v>1.4006976587019432E-2</v>
      </c>
      <c r="F3238">
        <f t="shared" si="152"/>
        <v>4.0749820931726852E-5</v>
      </c>
    </row>
    <row r="3239" spans="1:6" x14ac:dyDescent="0.25">
      <c r="A3239">
        <v>687625</v>
      </c>
      <c r="B3239">
        <v>72</v>
      </c>
      <c r="C3239">
        <v>-0.81811224488655909</v>
      </c>
      <c r="D3239">
        <f t="shared" si="150"/>
        <v>1.4258616676924763E-4</v>
      </c>
      <c r="E3239">
        <f t="shared" si="151"/>
        <v>1.0266204007385829E-2</v>
      </c>
      <c r="F3239">
        <f t="shared" si="152"/>
        <v>-1.1665148898535848E-4</v>
      </c>
    </row>
    <row r="3240" spans="1:6" x14ac:dyDescent="0.25">
      <c r="A3240">
        <v>1159793</v>
      </c>
      <c r="B3240">
        <v>84</v>
      </c>
      <c r="C3240">
        <v>-0.70679620169527924</v>
      </c>
      <c r="D3240">
        <f t="shared" si="150"/>
        <v>2.4049509269704564E-4</v>
      </c>
      <c r="E3240">
        <f t="shared" si="151"/>
        <v>2.0201587786551834E-2</v>
      </c>
      <c r="F3240">
        <f t="shared" si="152"/>
        <v>-1.6998101804462594E-4</v>
      </c>
    </row>
    <row r="3241" spans="1:6" x14ac:dyDescent="0.25">
      <c r="A3241">
        <v>953658</v>
      </c>
      <c r="B3241">
        <v>60</v>
      </c>
      <c r="C3241">
        <v>1.316088984645875</v>
      </c>
      <c r="D3241">
        <f t="shared" si="150"/>
        <v>1.9775086512099932E-4</v>
      </c>
      <c r="E3241">
        <f t="shared" si="151"/>
        <v>1.186505190725996E-2</v>
      </c>
      <c r="F3241">
        <f t="shared" si="152"/>
        <v>2.6025773528993935E-4</v>
      </c>
    </row>
    <row r="3242" spans="1:6" x14ac:dyDescent="0.25">
      <c r="A3242">
        <v>528876</v>
      </c>
      <c r="B3242">
        <v>72</v>
      </c>
      <c r="C3242">
        <v>0.16994387989697479</v>
      </c>
      <c r="D3242">
        <f t="shared" si="150"/>
        <v>1.0966791715870221E-4</v>
      </c>
      <c r="E3242">
        <f t="shared" si="151"/>
        <v>7.896090035426559E-3</v>
      </c>
      <c r="F3242">
        <f t="shared" si="152"/>
        <v>1.863739134216987E-5</v>
      </c>
    </row>
    <row r="3243" spans="1:6" x14ac:dyDescent="0.25">
      <c r="A3243">
        <v>566278</v>
      </c>
      <c r="B3243">
        <v>72</v>
      </c>
      <c r="C3243">
        <v>0.32803285986234038</v>
      </c>
      <c r="D3243">
        <f t="shared" si="150"/>
        <v>1.174236093012267E-4</v>
      </c>
      <c r="E3243">
        <f t="shared" si="151"/>
        <v>8.4544998696883221E-3</v>
      </c>
      <c r="F3243">
        <f t="shared" si="152"/>
        <v>3.8518802374439507E-5</v>
      </c>
    </row>
    <row r="3244" spans="1:6" x14ac:dyDescent="0.25">
      <c r="A3244">
        <v>991331</v>
      </c>
      <c r="B3244">
        <v>84</v>
      </c>
      <c r="C3244">
        <v>1.237044494663192</v>
      </c>
      <c r="D3244">
        <f t="shared" si="150"/>
        <v>2.0556275192077806E-4</v>
      </c>
      <c r="E3244">
        <f t="shared" si="151"/>
        <v>1.7267271161345358E-2</v>
      </c>
      <c r="F3244">
        <f t="shared" si="152"/>
        <v>2.5429027057141402E-4</v>
      </c>
    </row>
    <row r="3245" spans="1:6" x14ac:dyDescent="0.25">
      <c r="A3245">
        <v>345807</v>
      </c>
      <c r="B3245">
        <v>60</v>
      </c>
      <c r="C3245">
        <v>0.56516632981038883</v>
      </c>
      <c r="D3245">
        <f t="shared" si="150"/>
        <v>7.1706663620393698E-5</v>
      </c>
      <c r="E3245">
        <f t="shared" si="151"/>
        <v>4.3023998172236223E-3</v>
      </c>
      <c r="F3245">
        <f t="shared" si="152"/>
        <v>4.0526191901286038E-5</v>
      </c>
    </row>
    <row r="3246" spans="1:6" x14ac:dyDescent="0.25">
      <c r="A3246">
        <v>449946</v>
      </c>
      <c r="B3246">
        <v>84</v>
      </c>
      <c r="C3246">
        <v>0.4070773498450232</v>
      </c>
      <c r="D3246">
        <f t="shared" si="150"/>
        <v>9.3300964032948038E-5</v>
      </c>
      <c r="E3246">
        <f t="shared" si="151"/>
        <v>7.8372809787676349E-3</v>
      </c>
      <c r="F3246">
        <f t="shared" si="152"/>
        <v>3.7980709176518317E-5</v>
      </c>
    </row>
    <row r="3247" spans="1:6" x14ac:dyDescent="0.25">
      <c r="A3247">
        <v>921197</v>
      </c>
      <c r="B3247">
        <v>72</v>
      </c>
      <c r="C3247">
        <v>0.48612183982770601</v>
      </c>
      <c r="D3247">
        <f t="shared" si="150"/>
        <v>1.9101974051166057E-4</v>
      </c>
      <c r="E3247">
        <f t="shared" si="151"/>
        <v>1.3753421316839562E-2</v>
      </c>
      <c r="F3247">
        <f t="shared" si="152"/>
        <v>9.2858867700939431E-5</v>
      </c>
    </row>
    <row r="3248" spans="1:6" x14ac:dyDescent="0.25">
      <c r="A3248">
        <v>792828</v>
      </c>
      <c r="B3248">
        <v>24</v>
      </c>
      <c r="C3248">
        <v>-0.89715673486924186</v>
      </c>
      <c r="D3248">
        <f t="shared" si="150"/>
        <v>1.6440109860364161E-4</v>
      </c>
      <c r="E3248">
        <f t="shared" si="151"/>
        <v>3.9456263664873984E-3</v>
      </c>
      <c r="F3248">
        <f t="shared" si="152"/>
        <v>-1.474935528321594E-4</v>
      </c>
    </row>
    <row r="3249" spans="1:6" x14ac:dyDescent="0.25">
      <c r="A3249">
        <v>845979</v>
      </c>
      <c r="B3249">
        <v>84</v>
      </c>
      <c r="C3249">
        <v>1.4741779646112401</v>
      </c>
      <c r="D3249">
        <f t="shared" si="150"/>
        <v>1.7542250903803867E-4</v>
      </c>
      <c r="E3249">
        <f t="shared" si="151"/>
        <v>1.4735490759195249E-2</v>
      </c>
      <c r="F3249">
        <f t="shared" si="152"/>
        <v>2.5860399732069271E-4</v>
      </c>
    </row>
    <row r="3250" spans="1:6" x14ac:dyDescent="0.25">
      <c r="A3250">
        <v>689639</v>
      </c>
      <c r="B3250">
        <v>84</v>
      </c>
      <c r="C3250">
        <v>0.36755510485368181</v>
      </c>
      <c r="D3250">
        <f t="shared" si="150"/>
        <v>1.430037905320155E-4</v>
      </c>
      <c r="E3250">
        <f t="shared" si="151"/>
        <v>1.2012318404689302E-2</v>
      </c>
      <c r="F3250">
        <f t="shared" si="152"/>
        <v>5.2561773223468909E-5</v>
      </c>
    </row>
    <row r="3251" spans="1:6" x14ac:dyDescent="0.25">
      <c r="A3251">
        <v>736260</v>
      </c>
      <c r="B3251">
        <v>84</v>
      </c>
      <c r="C3251">
        <v>0.92086653473246149</v>
      </c>
      <c r="D3251">
        <f t="shared" si="150"/>
        <v>1.5267113782297946E-4</v>
      </c>
      <c r="E3251">
        <f t="shared" si="151"/>
        <v>1.2824375577130275E-2</v>
      </c>
      <c r="F3251">
        <f t="shared" si="152"/>
        <v>1.4058974164070912E-4</v>
      </c>
    </row>
    <row r="3252" spans="1:6" x14ac:dyDescent="0.25">
      <c r="A3252">
        <v>594331</v>
      </c>
      <c r="B3252">
        <v>84</v>
      </c>
      <c r="C3252">
        <v>7.9590889954919627E-2</v>
      </c>
      <c r="D3252">
        <f t="shared" si="150"/>
        <v>1.2324068944865837E-4</v>
      </c>
      <c r="E3252">
        <f t="shared" si="151"/>
        <v>1.0352217913687303E-2</v>
      </c>
      <c r="F3252">
        <f t="shared" si="152"/>
        <v>9.8088361518765922E-6</v>
      </c>
    </row>
    <row r="3253" spans="1:6" x14ac:dyDescent="0.25">
      <c r="A3253">
        <v>629893</v>
      </c>
      <c r="B3253">
        <v>72</v>
      </c>
      <c r="C3253">
        <v>0.99991102471514426</v>
      </c>
      <c r="D3253">
        <f t="shared" si="150"/>
        <v>1.3061483853085869E-4</v>
      </c>
      <c r="E3253">
        <f t="shared" si="151"/>
        <v>9.4042683742218258E-3</v>
      </c>
      <c r="F3253">
        <f t="shared" si="152"/>
        <v>1.3060321703839401E-4</v>
      </c>
    </row>
    <row r="3254" spans="1:6" x14ac:dyDescent="0.25">
      <c r="A3254">
        <v>463255</v>
      </c>
      <c r="B3254">
        <v>36</v>
      </c>
      <c r="C3254">
        <v>-0.1067118350424142</v>
      </c>
      <c r="D3254">
        <f t="shared" si="150"/>
        <v>9.6060723049173335E-5</v>
      </c>
      <c r="E3254">
        <f t="shared" si="151"/>
        <v>3.4581860297702399E-3</v>
      </c>
      <c r="F3254">
        <f t="shared" si="152"/>
        <v>-1.0250816032078421E-5</v>
      </c>
    </row>
    <row r="3255" spans="1:6" x14ac:dyDescent="0.25">
      <c r="A3255">
        <v>597772</v>
      </c>
      <c r="B3255">
        <v>84</v>
      </c>
      <c r="C3255">
        <v>0.18405098954642959</v>
      </c>
      <c r="D3255">
        <f t="shared" si="150"/>
        <v>1.2395421644353637E-4</v>
      </c>
      <c r="E3255">
        <f t="shared" si="151"/>
        <v>1.0412154181257054E-2</v>
      </c>
      <c r="F3255">
        <f t="shared" si="152"/>
        <v>2.2813896194885182E-5</v>
      </c>
    </row>
    <row r="3256" spans="1:6" x14ac:dyDescent="0.25">
      <c r="A3256">
        <v>893102</v>
      </c>
      <c r="B3256">
        <v>84</v>
      </c>
      <c r="C3256">
        <v>0.24898836987965761</v>
      </c>
      <c r="D3256">
        <f t="shared" si="150"/>
        <v>1.8519395122915629E-4</v>
      </c>
      <c r="E3256">
        <f t="shared" si="151"/>
        <v>1.5556291903249128E-2</v>
      </c>
      <c r="F3256">
        <f t="shared" si="152"/>
        <v>4.6111140028120439E-5</v>
      </c>
    </row>
    <row r="3257" spans="1:6" x14ac:dyDescent="0.25">
      <c r="A3257">
        <v>762845</v>
      </c>
      <c r="B3257">
        <v>48</v>
      </c>
      <c r="C3257">
        <v>-0.18575632502509701</v>
      </c>
      <c r="D3257">
        <f t="shared" si="150"/>
        <v>1.5818381296358729E-4</v>
      </c>
      <c r="E3257">
        <f t="shared" si="151"/>
        <v>7.59282302225219E-3</v>
      </c>
      <c r="F3257">
        <f t="shared" si="152"/>
        <v>-2.9383643774573275E-5</v>
      </c>
    </row>
    <row r="3258" spans="1:6" x14ac:dyDescent="0.25">
      <c r="A3258">
        <v>534454</v>
      </c>
      <c r="B3258">
        <v>84</v>
      </c>
      <c r="C3258">
        <v>0.20976056561350159</v>
      </c>
      <c r="D3258">
        <f t="shared" si="150"/>
        <v>1.1082457324048932E-4</v>
      </c>
      <c r="E3258">
        <f t="shared" si="151"/>
        <v>9.3092641522011035E-3</v>
      </c>
      <c r="F3258">
        <f t="shared" si="152"/>
        <v>2.3246625166799971E-5</v>
      </c>
    </row>
    <row r="3259" spans="1:6" x14ac:dyDescent="0.25">
      <c r="A3259">
        <v>782189</v>
      </c>
      <c r="B3259">
        <v>84</v>
      </c>
      <c r="C3259">
        <v>9.0899389914291959E-2</v>
      </c>
      <c r="D3259">
        <f t="shared" si="150"/>
        <v>1.6219499174560412E-4</v>
      </c>
      <c r="E3259">
        <f t="shared" si="151"/>
        <v>1.3624379306630746E-2</v>
      </c>
      <c r="F3259">
        <f t="shared" si="152"/>
        <v>1.4743425796829035E-5</v>
      </c>
    </row>
    <row r="3260" spans="1:6" x14ac:dyDescent="0.25">
      <c r="A3260">
        <v>619302</v>
      </c>
      <c r="B3260">
        <v>84</v>
      </c>
      <c r="C3260">
        <v>0.60468857480173022</v>
      </c>
      <c r="D3260">
        <f t="shared" si="150"/>
        <v>1.2841868497004703E-4</v>
      </c>
      <c r="E3260">
        <f t="shared" si="151"/>
        <v>1.0787169537483951E-2</v>
      </c>
      <c r="F3260">
        <f t="shared" si="152"/>
        <v>7.7653311592450108E-5</v>
      </c>
    </row>
    <row r="3261" spans="1:6" x14ac:dyDescent="0.25">
      <c r="A3261">
        <v>559248</v>
      </c>
      <c r="B3261">
        <v>48</v>
      </c>
      <c r="C3261">
        <v>-0.64396656244856132</v>
      </c>
      <c r="D3261">
        <f t="shared" si="150"/>
        <v>1.1596586597835767E-4</v>
      </c>
      <c r="E3261">
        <f t="shared" si="151"/>
        <v>5.5663615669611678E-3</v>
      </c>
      <c r="F3261">
        <f t="shared" si="152"/>
        <v>-7.4678140075453561E-5</v>
      </c>
    </row>
    <row r="3262" spans="1:6" x14ac:dyDescent="0.25">
      <c r="A3262">
        <v>417881</v>
      </c>
      <c r="B3262">
        <v>84</v>
      </c>
      <c r="C3262">
        <v>0.32803285986234038</v>
      </c>
      <c r="D3262">
        <f t="shared" si="150"/>
        <v>8.6651954125722556E-5</v>
      </c>
      <c r="E3262">
        <f t="shared" si="151"/>
        <v>7.2787641465606951E-3</v>
      </c>
      <c r="F3262">
        <f t="shared" si="152"/>
        <v>2.8424688324521093E-5</v>
      </c>
    </row>
    <row r="3263" spans="1:6" x14ac:dyDescent="0.25">
      <c r="A3263">
        <v>923607</v>
      </c>
      <c r="B3263">
        <v>84</v>
      </c>
      <c r="C3263">
        <v>0.16994387989697479</v>
      </c>
      <c r="D3263">
        <f t="shared" si="150"/>
        <v>1.9151947897654172E-4</v>
      </c>
      <c r="E3263">
        <f t="shared" si="151"/>
        <v>1.6087636234029503E-2</v>
      </c>
      <c r="F3263">
        <f t="shared" si="152"/>
        <v>3.2547563333120594E-5</v>
      </c>
    </row>
    <row r="3264" spans="1:6" x14ac:dyDescent="0.25">
      <c r="A3264">
        <v>210275</v>
      </c>
      <c r="B3264">
        <v>48</v>
      </c>
      <c r="C3264">
        <v>0.2094661248883162</v>
      </c>
      <c r="D3264">
        <f t="shared" si="150"/>
        <v>4.3602699461775745E-5</v>
      </c>
      <c r="E3264">
        <f t="shared" si="151"/>
        <v>2.0929295741652356E-3</v>
      </c>
      <c r="F3264">
        <f t="shared" si="152"/>
        <v>9.1332884909280362E-6</v>
      </c>
    </row>
    <row r="3265" spans="1:6" x14ac:dyDescent="0.25">
      <c r="A3265">
        <v>552664</v>
      </c>
      <c r="B3265">
        <v>84</v>
      </c>
      <c r="C3265">
        <v>0.4070773498450232</v>
      </c>
      <c r="D3265">
        <f t="shared" si="150"/>
        <v>1.1460060537554549E-4</v>
      </c>
      <c r="E3265">
        <f t="shared" si="151"/>
        <v>9.6264508515458216E-3</v>
      </c>
      <c r="F3265">
        <f t="shared" si="152"/>
        <v>4.6651310726912378E-5</v>
      </c>
    </row>
    <row r="3266" spans="1:6" x14ac:dyDescent="0.25">
      <c r="A3266">
        <v>1406781</v>
      </c>
      <c r="B3266">
        <v>84</v>
      </c>
      <c r="C3266">
        <v>0.88134428974112011</v>
      </c>
      <c r="D3266">
        <f t="shared" si="150"/>
        <v>2.9171061301408316E-4</v>
      </c>
      <c r="E3266">
        <f t="shared" si="151"/>
        <v>2.4503691493182985E-2</v>
      </c>
      <c r="F3266">
        <f t="shared" si="152"/>
        <v>2.5709748303684389E-4</v>
      </c>
    </row>
    <row r="3267" spans="1:6" x14ac:dyDescent="0.25">
      <c r="A3267">
        <v>741265</v>
      </c>
      <c r="B3267">
        <v>24</v>
      </c>
      <c r="C3267">
        <v>-0.73906775490387622</v>
      </c>
      <c r="D3267">
        <f t="shared" ref="D3267:D3330" si="153">A3267/SUM($A$2:$A$5739)</f>
        <v>1.5370897641913303E-4</v>
      </c>
      <c r="E3267">
        <f t="shared" ref="E3267:E3330" si="154">B3267*D3267</f>
        <v>3.6890154340591926E-3</v>
      </c>
      <c r="F3267">
        <f t="shared" ref="F3267:F3330" si="155">C3267*D3267</f>
        <v>-1.136013481106615E-4</v>
      </c>
    </row>
    <row r="3268" spans="1:6" x14ac:dyDescent="0.25">
      <c r="A3268">
        <v>681480</v>
      </c>
      <c r="B3268">
        <v>60</v>
      </c>
      <c r="C3268">
        <v>-4.5207712609338598E-2</v>
      </c>
      <c r="D3268">
        <f t="shared" si="153"/>
        <v>1.4131193736398019E-4</v>
      </c>
      <c r="E3268">
        <f t="shared" si="154"/>
        <v>8.4787162418388119E-3</v>
      </c>
      <c r="F3268">
        <f t="shared" si="155"/>
        <v>-6.3883894526196732E-6</v>
      </c>
    </row>
    <row r="3269" spans="1:6" x14ac:dyDescent="0.25">
      <c r="A3269">
        <v>260574</v>
      </c>
      <c r="B3269">
        <v>60</v>
      </c>
      <c r="C3269">
        <v>0.2094661248883162</v>
      </c>
      <c r="D3269">
        <f t="shared" si="153"/>
        <v>5.4032718152670327E-5</v>
      </c>
      <c r="E3269">
        <f t="shared" si="154"/>
        <v>3.2419630891602196E-3</v>
      </c>
      <c r="F3269">
        <f t="shared" si="155"/>
        <v>1.1318024088622433E-5</v>
      </c>
    </row>
    <row r="3270" spans="1:6" x14ac:dyDescent="0.25">
      <c r="A3270">
        <v>501389</v>
      </c>
      <c r="B3270">
        <v>84</v>
      </c>
      <c r="C3270">
        <v>0.92086653473246149</v>
      </c>
      <c r="D3270">
        <f t="shared" si="153"/>
        <v>1.0396820297439201E-4</v>
      </c>
      <c r="E3270">
        <f t="shared" si="154"/>
        <v>8.7333290498489285E-3</v>
      </c>
      <c r="F3270">
        <f t="shared" si="155"/>
        <v>9.5740838795389566E-5</v>
      </c>
    </row>
    <row r="3271" spans="1:6" x14ac:dyDescent="0.25">
      <c r="A3271">
        <v>1070408</v>
      </c>
      <c r="B3271">
        <v>48</v>
      </c>
      <c r="C3271">
        <v>-1.1673667273507491</v>
      </c>
      <c r="D3271">
        <f t="shared" si="153"/>
        <v>2.2196018701928642E-4</v>
      </c>
      <c r="E3271">
        <f t="shared" si="154"/>
        <v>1.0654088976925748E-2</v>
      </c>
      <c r="F3271">
        <f t="shared" si="155"/>
        <v>-2.5910893712286463E-4</v>
      </c>
    </row>
    <row r="3272" spans="1:6" x14ac:dyDescent="0.25">
      <c r="A3272">
        <v>943800</v>
      </c>
      <c r="B3272">
        <v>72</v>
      </c>
      <c r="C3272">
        <v>-0.18575632502509701</v>
      </c>
      <c r="D3272">
        <f t="shared" si="153"/>
        <v>1.9570670670324074E-4</v>
      </c>
      <c r="E3272">
        <f t="shared" si="154"/>
        <v>1.4090882882633333E-2</v>
      </c>
      <c r="F3272">
        <f t="shared" si="155"/>
        <v>-3.6353758619958521E-5</v>
      </c>
    </row>
    <row r="3273" spans="1:6" x14ac:dyDescent="0.25">
      <c r="A3273">
        <v>335442</v>
      </c>
      <c r="B3273">
        <v>24</v>
      </c>
      <c r="C3273">
        <v>-0.1462340800337556</v>
      </c>
      <c r="D3273">
        <f t="shared" si="153"/>
        <v>6.9557373500687096E-5</v>
      </c>
      <c r="E3273">
        <f t="shared" si="154"/>
        <v>1.6693769640164903E-3</v>
      </c>
      <c r="F3273">
        <f t="shared" si="155"/>
        <v>-1.0171658523437308E-5</v>
      </c>
    </row>
    <row r="3274" spans="1:6" x14ac:dyDescent="0.25">
      <c r="A3274">
        <v>305023</v>
      </c>
      <c r="B3274">
        <v>48</v>
      </c>
      <c r="C3274">
        <v>-1.008656892438814</v>
      </c>
      <c r="D3274">
        <f t="shared" si="153"/>
        <v>6.324967874416465E-5</v>
      </c>
      <c r="E3274">
        <f t="shared" si="154"/>
        <v>3.0359845797199034E-3</v>
      </c>
      <c r="F3274">
        <f t="shared" si="155"/>
        <v>-6.379722440984242E-5</v>
      </c>
    </row>
    <row r="3275" spans="1:6" x14ac:dyDescent="0.25">
      <c r="A3275">
        <v>935063</v>
      </c>
      <c r="B3275">
        <v>72</v>
      </c>
      <c r="C3275">
        <v>0.24898836987965761</v>
      </c>
      <c r="D3275">
        <f t="shared" si="153"/>
        <v>1.938949992477775E-4</v>
      </c>
      <c r="E3275">
        <f t="shared" si="154"/>
        <v>1.3960439945839979E-2</v>
      </c>
      <c r="F3275">
        <f t="shared" si="155"/>
        <v>4.8277599790521556E-5</v>
      </c>
    </row>
    <row r="3276" spans="1:6" x14ac:dyDescent="0.25">
      <c r="A3276">
        <v>734954</v>
      </c>
      <c r="B3276">
        <v>48</v>
      </c>
      <c r="C3276">
        <v>-0.1067118350424142</v>
      </c>
      <c r="D3276">
        <f t="shared" si="153"/>
        <v>1.5240032519429284E-4</v>
      </c>
      <c r="E3276">
        <f t="shared" si="154"/>
        <v>7.3152156093260565E-3</v>
      </c>
      <c r="F3276">
        <f t="shared" si="155"/>
        <v>-1.626291836254366E-5</v>
      </c>
    </row>
    <row r="3277" spans="1:6" x14ac:dyDescent="0.25">
      <c r="A3277">
        <v>535333</v>
      </c>
      <c r="B3277">
        <v>48</v>
      </c>
      <c r="C3277">
        <v>0.52564408481904745</v>
      </c>
      <c r="D3277">
        <f t="shared" si="153"/>
        <v>1.1100684299593768E-4</v>
      </c>
      <c r="E3277">
        <f t="shared" si="154"/>
        <v>5.3283284638050085E-3</v>
      </c>
      <c r="F3277">
        <f t="shared" si="155"/>
        <v>5.8350090395251345E-5</v>
      </c>
    </row>
    <row r="3278" spans="1:6" x14ac:dyDescent="0.25">
      <c r="A3278">
        <v>1572251</v>
      </c>
      <c r="B3278">
        <v>84</v>
      </c>
      <c r="C3278">
        <v>0.44659959483636458</v>
      </c>
      <c r="D3278">
        <f t="shared" si="153"/>
        <v>3.2602253159660623E-4</v>
      </c>
      <c r="E3278">
        <f t="shared" si="154"/>
        <v>2.7385892654114924E-2</v>
      </c>
      <c r="F3278">
        <f t="shared" si="155"/>
        <v>1.4560153051857021E-4</v>
      </c>
    </row>
    <row r="3279" spans="1:6" x14ac:dyDescent="0.25">
      <c r="A3279">
        <v>141021</v>
      </c>
      <c r="B3279">
        <v>84</v>
      </c>
      <c r="C3279">
        <v>0.92086653473246149</v>
      </c>
      <c r="D3279">
        <f t="shared" si="153"/>
        <v>2.9242165168465472E-5</v>
      </c>
      <c r="E3279">
        <f t="shared" si="154"/>
        <v>2.4563418741510995E-3</v>
      </c>
      <c r="F3279">
        <f t="shared" si="155"/>
        <v>2.6928131306759086E-5</v>
      </c>
    </row>
    <row r="3280" spans="1:6" x14ac:dyDescent="0.25">
      <c r="A3280">
        <v>493960</v>
      </c>
      <c r="B3280">
        <v>84</v>
      </c>
      <c r="C3280">
        <v>0.60468857480173022</v>
      </c>
      <c r="D3280">
        <f t="shared" si="153"/>
        <v>1.0242772286833312E-4</v>
      </c>
      <c r="E3280">
        <f t="shared" si="154"/>
        <v>8.6039287209399816E-3</v>
      </c>
      <c r="F3280">
        <f t="shared" si="155"/>
        <v>6.1936873761438946E-5</v>
      </c>
    </row>
    <row r="3281" spans="1:6" x14ac:dyDescent="0.25">
      <c r="A3281">
        <v>511947</v>
      </c>
      <c r="B3281">
        <v>48</v>
      </c>
      <c r="C3281">
        <v>0.2094661248883162</v>
      </c>
      <c r="D3281">
        <f t="shared" si="153"/>
        <v>1.0615751364336087E-4</v>
      </c>
      <c r="E3281">
        <f t="shared" si="154"/>
        <v>5.0955606548813218E-3</v>
      </c>
      <c r="F3281">
        <f t="shared" si="155"/>
        <v>2.2236403010653358E-5</v>
      </c>
    </row>
    <row r="3282" spans="1:6" x14ac:dyDescent="0.25">
      <c r="A3282">
        <v>775161</v>
      </c>
      <c r="B3282">
        <v>72</v>
      </c>
      <c r="C3282">
        <v>0.36755510485368181</v>
      </c>
      <c r="D3282">
        <f t="shared" si="153"/>
        <v>1.6073766314345285E-4</v>
      </c>
      <c r="E3282">
        <f t="shared" si="154"/>
        <v>1.1573111746328605E-2</v>
      </c>
      <c r="F3282">
        <f t="shared" si="155"/>
        <v>5.9079948630627598E-5</v>
      </c>
    </row>
    <row r="3283" spans="1:6" x14ac:dyDescent="0.25">
      <c r="A3283">
        <v>562046</v>
      </c>
      <c r="B3283">
        <v>60</v>
      </c>
      <c r="C3283">
        <v>-0.1162951890079147</v>
      </c>
      <c r="D3283">
        <f t="shared" si="153"/>
        <v>1.1654606026248109E-4</v>
      </c>
      <c r="E3283">
        <f t="shared" si="154"/>
        <v>6.992763615748865E-3</v>
      </c>
      <c r="F3283">
        <f t="shared" si="155"/>
        <v>-1.3553746106353055E-5</v>
      </c>
    </row>
    <row r="3284" spans="1:6" x14ac:dyDescent="0.25">
      <c r="A3284">
        <v>875979</v>
      </c>
      <c r="B3284">
        <v>36</v>
      </c>
      <c r="C3284">
        <v>-0.95176699210847771</v>
      </c>
      <c r="D3284">
        <f t="shared" si="153"/>
        <v>1.8164331980419381E-4</v>
      </c>
      <c r="E3284">
        <f t="shared" si="154"/>
        <v>6.539159512950977E-3</v>
      </c>
      <c r="F3284">
        <f t="shared" si="155"/>
        <v>-1.7288211612663583E-4</v>
      </c>
    </row>
    <row r="3285" spans="1:6" x14ac:dyDescent="0.25">
      <c r="A3285">
        <v>690825</v>
      </c>
      <c r="B3285">
        <v>84</v>
      </c>
      <c r="C3285">
        <v>1.137059923632831E-3</v>
      </c>
      <c r="D3285">
        <f t="shared" si="153"/>
        <v>1.4324971991763752E-4</v>
      </c>
      <c r="E3285">
        <f t="shared" si="154"/>
        <v>1.2032976473081552E-2</v>
      </c>
      <c r="F3285">
        <f t="shared" si="155"/>
        <v>1.6288351558997333E-7</v>
      </c>
    </row>
    <row r="3286" spans="1:6" x14ac:dyDescent="0.25">
      <c r="A3286">
        <v>877871</v>
      </c>
      <c r="B3286">
        <v>84</v>
      </c>
      <c r="C3286">
        <v>-0.61836543542174505</v>
      </c>
      <c r="D3286">
        <f t="shared" si="153"/>
        <v>1.8203564560317933E-4</v>
      </c>
      <c r="E3286">
        <f t="shared" si="154"/>
        <v>1.5290994230667064E-2</v>
      </c>
      <c r="F3286">
        <f t="shared" si="155"/>
        <v>-1.1256455125568845E-4</v>
      </c>
    </row>
    <row r="3287" spans="1:6" x14ac:dyDescent="0.25">
      <c r="A3287">
        <v>668310</v>
      </c>
      <c r="B3287">
        <v>48</v>
      </c>
      <c r="C3287">
        <v>-0.97074079196167584</v>
      </c>
      <c r="D3287">
        <f t="shared" si="153"/>
        <v>1.3858100143763807E-4</v>
      </c>
      <c r="E3287">
        <f t="shared" si="154"/>
        <v>6.6518880690066276E-3</v>
      </c>
      <c r="F3287">
        <f t="shared" si="155"/>
        <v>-1.3452623108641492E-4</v>
      </c>
    </row>
    <row r="3288" spans="1:6" x14ac:dyDescent="0.25">
      <c r="A3288">
        <v>773996</v>
      </c>
      <c r="B3288">
        <v>72</v>
      </c>
      <c r="C3288">
        <v>5.1377144922950549E-2</v>
      </c>
      <c r="D3288">
        <f t="shared" si="153"/>
        <v>1.6049608832536716E-4</v>
      </c>
      <c r="E3288">
        <f t="shared" si="154"/>
        <v>1.1555718359426436E-2</v>
      </c>
      <c r="F3288">
        <f t="shared" si="155"/>
        <v>8.245830789459061E-6</v>
      </c>
    </row>
    <row r="3289" spans="1:6" x14ac:dyDescent="0.25">
      <c r="A3289">
        <v>667117</v>
      </c>
      <c r="B3289">
        <v>72</v>
      </c>
      <c r="C3289">
        <v>-0.51094021892200503</v>
      </c>
      <c r="D3289">
        <f t="shared" si="153"/>
        <v>1.3833362052950398E-4</v>
      </c>
      <c r="E3289">
        <f t="shared" si="154"/>
        <v>9.9600206781242859E-3</v>
      </c>
      <c r="F3289">
        <f t="shared" si="155"/>
        <v>-7.0680210357618336E-5</v>
      </c>
    </row>
    <row r="3290" spans="1:6" x14ac:dyDescent="0.25">
      <c r="A3290">
        <v>742552</v>
      </c>
      <c r="B3290">
        <v>84</v>
      </c>
      <c r="C3290">
        <v>0.48612183982770601</v>
      </c>
      <c r="D3290">
        <f t="shared" si="153"/>
        <v>1.5397584920100107E-4</v>
      </c>
      <c r="E3290">
        <f t="shared" si="154"/>
        <v>1.2933971332884089E-2</v>
      </c>
      <c r="F3290">
        <f t="shared" si="155"/>
        <v>7.4851023102624054E-5</v>
      </c>
    </row>
    <row r="3291" spans="1:6" x14ac:dyDescent="0.25">
      <c r="A3291">
        <v>600994</v>
      </c>
      <c r="B3291">
        <v>72</v>
      </c>
      <c r="C3291">
        <v>1.185489993161002E-2</v>
      </c>
      <c r="D3291">
        <f t="shared" si="153"/>
        <v>1.2462233151982143E-4</v>
      </c>
      <c r="E3291">
        <f t="shared" si="154"/>
        <v>8.9728078694271424E-3</v>
      </c>
      <c r="F3291">
        <f t="shared" si="155"/>
        <v>1.4773852694114124E-6</v>
      </c>
    </row>
    <row r="3292" spans="1:6" x14ac:dyDescent="0.25">
      <c r="A3292">
        <v>664551</v>
      </c>
      <c r="B3292">
        <v>84</v>
      </c>
      <c r="C3292">
        <v>0.2094661248883162</v>
      </c>
      <c r="D3292">
        <f t="shared" si="153"/>
        <v>1.3780153384863883E-4</v>
      </c>
      <c r="E3292">
        <f t="shared" si="154"/>
        <v>1.1575328843285661E-2</v>
      </c>
      <c r="F3292">
        <f t="shared" si="155"/>
        <v>2.8864753298940512E-5</v>
      </c>
    </row>
    <row r="3293" spans="1:6" x14ac:dyDescent="0.25">
      <c r="A3293">
        <v>644674</v>
      </c>
      <c r="B3293">
        <v>84</v>
      </c>
      <c r="C3293">
        <v>-0.85407302181499556</v>
      </c>
      <c r="D3293">
        <f t="shared" si="153"/>
        <v>1.3367983199534333E-4</v>
      </c>
      <c r="E3293">
        <f t="shared" si="154"/>
        <v>1.122910588760884E-2</v>
      </c>
      <c r="F3293">
        <f t="shared" si="155"/>
        <v>-1.1417233806798381E-4</v>
      </c>
    </row>
    <row r="3294" spans="1:6" x14ac:dyDescent="0.25">
      <c r="A3294">
        <v>640938</v>
      </c>
      <c r="B3294">
        <v>84</v>
      </c>
      <c r="C3294">
        <v>0.92086653473246149</v>
      </c>
      <c r="D3294">
        <f t="shared" si="153"/>
        <v>1.3290513369459812E-4</v>
      </c>
      <c r="E3294">
        <f t="shared" si="154"/>
        <v>1.1164031230346242E-2</v>
      </c>
      <c r="F3294">
        <f t="shared" si="155"/>
        <v>1.2238788991349907E-4</v>
      </c>
    </row>
    <row r="3295" spans="1:6" x14ac:dyDescent="0.25">
      <c r="A3295">
        <v>1293719</v>
      </c>
      <c r="B3295">
        <v>60</v>
      </c>
      <c r="C3295">
        <v>-0.63774872525529858</v>
      </c>
      <c r="D3295">
        <f t="shared" si="153"/>
        <v>2.6826603611931541E-4</v>
      </c>
      <c r="E3295">
        <f t="shared" si="154"/>
        <v>1.6095962167158924E-2</v>
      </c>
      <c r="F3295">
        <f t="shared" si="155"/>
        <v>-1.7108632256438529E-4</v>
      </c>
    </row>
    <row r="3296" spans="1:6" x14ac:dyDescent="0.25">
      <c r="A3296">
        <v>277211</v>
      </c>
      <c r="B3296">
        <v>84</v>
      </c>
      <c r="C3296">
        <v>-0.54145652994716964</v>
      </c>
      <c r="D3296">
        <f t="shared" si="153"/>
        <v>5.7482572443221097E-5</v>
      </c>
      <c r="E3296">
        <f t="shared" si="154"/>
        <v>4.8285360852305722E-3</v>
      </c>
      <c r="F3296">
        <f t="shared" si="155"/>
        <v>-3.1124314207543294E-5</v>
      </c>
    </row>
    <row r="3297" spans="1:6" x14ac:dyDescent="0.25">
      <c r="A3297">
        <v>655005</v>
      </c>
      <c r="B3297">
        <v>84</v>
      </c>
      <c r="C3297">
        <v>0.19318216950698361</v>
      </c>
      <c r="D3297">
        <f t="shared" si="153"/>
        <v>1.3582207186284826E-4</v>
      </c>
      <c r="E3297">
        <f t="shared" si="154"/>
        <v>1.1409054036479254E-2</v>
      </c>
      <c r="F3297">
        <f t="shared" si="155"/>
        <v>2.623840250939846E-5</v>
      </c>
    </row>
    <row r="3298" spans="1:6" x14ac:dyDescent="0.25">
      <c r="A3298">
        <v>579623</v>
      </c>
      <c r="B3298">
        <v>60</v>
      </c>
      <c r="C3298">
        <v>5.1377144922950549E-2</v>
      </c>
      <c r="D3298">
        <f t="shared" si="153"/>
        <v>1.2019083329037138E-4</v>
      </c>
      <c r="E3298">
        <f t="shared" si="154"/>
        <v>7.2114499974222828E-3</v>
      </c>
      <c r="F3298">
        <f t="shared" si="155"/>
        <v>6.1750618603696E-6</v>
      </c>
    </row>
    <row r="3299" spans="1:6" x14ac:dyDescent="0.25">
      <c r="A3299">
        <v>750073</v>
      </c>
      <c r="B3299">
        <v>84</v>
      </c>
      <c r="C3299">
        <v>0.56516632981038883</v>
      </c>
      <c r="D3299">
        <f t="shared" si="153"/>
        <v>1.5553540646007618E-4</v>
      </c>
      <c r="E3299">
        <f t="shared" si="154"/>
        <v>1.3064974142646398E-2</v>
      </c>
      <c r="F3299">
        <f t="shared" si="155"/>
        <v>8.7903374824608297E-5</v>
      </c>
    </row>
    <row r="3300" spans="1:6" x14ac:dyDescent="0.25">
      <c r="A3300">
        <v>477249</v>
      </c>
      <c r="B3300">
        <v>84</v>
      </c>
      <c r="C3300">
        <v>0.4070773498450232</v>
      </c>
      <c r="D3300">
        <f t="shared" si="153"/>
        <v>9.8962523911225837E-5</v>
      </c>
      <c r="E3300">
        <f t="shared" si="154"/>
        <v>8.3128520085429709E-3</v>
      </c>
      <c r="F3300">
        <f t="shared" si="155"/>
        <v>4.028540196775655E-5</v>
      </c>
    </row>
    <row r="3301" spans="1:6" x14ac:dyDescent="0.25">
      <c r="A3301">
        <v>1269015</v>
      </c>
      <c r="B3301">
        <v>84</v>
      </c>
      <c r="C3301">
        <v>0.32803285986234038</v>
      </c>
      <c r="D3301">
        <f t="shared" si="153"/>
        <v>2.6314340581374553E-4</v>
      </c>
      <c r="E3301">
        <f t="shared" si="154"/>
        <v>2.2104046088354624E-2</v>
      </c>
      <c r="F3301">
        <f t="shared" si="155"/>
        <v>8.6319683962999354E-5</v>
      </c>
    </row>
    <row r="3302" spans="1:6" x14ac:dyDescent="0.25">
      <c r="A3302">
        <v>402910</v>
      </c>
      <c r="B3302">
        <v>84</v>
      </c>
      <c r="C3302">
        <v>-0.28840745194110812</v>
      </c>
      <c r="D3302">
        <f t="shared" si="153"/>
        <v>8.3547562193052262E-5</v>
      </c>
      <c r="E3302">
        <f t="shared" si="154"/>
        <v>7.0179952242163902E-3</v>
      </c>
      <c r="F3302">
        <f t="shared" si="155"/>
        <v>-2.409573952798946E-5</v>
      </c>
    </row>
    <row r="3303" spans="1:6" x14ac:dyDescent="0.25">
      <c r="A3303">
        <v>372708</v>
      </c>
      <c r="B3303">
        <v>84</v>
      </c>
      <c r="C3303">
        <v>-0.63239081306855727</v>
      </c>
      <c r="D3303">
        <f t="shared" si="153"/>
        <v>7.7284864634405008E-5</v>
      </c>
      <c r="E3303">
        <f t="shared" si="154"/>
        <v>6.4919286292900204E-3</v>
      </c>
      <c r="F3303">
        <f t="shared" si="155"/>
        <v>-4.887423838404477E-5</v>
      </c>
    </row>
    <row r="3304" spans="1:6" x14ac:dyDescent="0.25">
      <c r="A3304">
        <v>445188</v>
      </c>
      <c r="B3304">
        <v>60</v>
      </c>
      <c r="C3304">
        <v>-0.5662919134772787</v>
      </c>
      <c r="D3304">
        <f t="shared" si="153"/>
        <v>9.2314343445435825E-5</v>
      </c>
      <c r="E3304">
        <f t="shared" si="154"/>
        <v>5.5388606067261498E-3</v>
      </c>
      <c r="F3304">
        <f t="shared" si="155"/>
        <v>-5.2276866191114534E-5</v>
      </c>
    </row>
    <row r="3305" spans="1:6" x14ac:dyDescent="0.25">
      <c r="A3305">
        <v>544926</v>
      </c>
      <c r="B3305">
        <v>72</v>
      </c>
      <c r="C3305">
        <v>0.48612183982770601</v>
      </c>
      <c r="D3305">
        <f t="shared" si="153"/>
        <v>1.1299605091859521E-4</v>
      </c>
      <c r="E3305">
        <f t="shared" si="154"/>
        <v>8.1357156661388558E-3</v>
      </c>
      <c r="F3305">
        <f t="shared" si="155"/>
        <v>5.4929848165812658E-5</v>
      </c>
    </row>
    <row r="3306" spans="1:6" x14ac:dyDescent="0.25">
      <c r="A3306">
        <v>1461509</v>
      </c>
      <c r="B3306">
        <v>72</v>
      </c>
      <c r="C3306">
        <v>-0.18575632502509701</v>
      </c>
      <c r="D3306">
        <f t="shared" si="153"/>
        <v>3.0305903073442114E-4</v>
      </c>
      <c r="E3306">
        <f t="shared" si="154"/>
        <v>2.1820250212878322E-2</v>
      </c>
      <c r="F3306">
        <f t="shared" si="155"/>
        <v>-5.6295131814893997E-5</v>
      </c>
    </row>
    <row r="3307" spans="1:6" x14ac:dyDescent="0.25">
      <c r="A3307">
        <v>530983</v>
      </c>
      <c r="B3307">
        <v>72</v>
      </c>
      <c r="C3307">
        <v>0.48612183982770601</v>
      </c>
      <c r="D3307">
        <f t="shared" si="153"/>
        <v>1.1010482543484518E-4</v>
      </c>
      <c r="E3307">
        <f t="shared" si="154"/>
        <v>7.9275474313088533E-3</v>
      </c>
      <c r="F3307">
        <f t="shared" si="155"/>
        <v>5.3524360314295339E-5</v>
      </c>
    </row>
    <row r="3308" spans="1:6" x14ac:dyDescent="0.25">
      <c r="A3308">
        <v>686578</v>
      </c>
      <c r="B3308">
        <v>48</v>
      </c>
      <c r="C3308">
        <v>-0.41719068724539432</v>
      </c>
      <c r="D3308">
        <f t="shared" si="153"/>
        <v>1.4236906047350881E-4</v>
      </c>
      <c r="E3308">
        <f t="shared" si="154"/>
        <v>6.8337149027284227E-3</v>
      </c>
      <c r="F3308">
        <f t="shared" si="155"/>
        <v>-5.9395046181424248E-5</v>
      </c>
    </row>
    <row r="3309" spans="1:6" x14ac:dyDescent="0.25">
      <c r="A3309">
        <v>314065</v>
      </c>
      <c r="B3309">
        <v>60</v>
      </c>
      <c r="C3309">
        <v>0.16994387989697479</v>
      </c>
      <c r="D3309">
        <f t="shared" si="153"/>
        <v>6.5124631109083811E-5</v>
      </c>
      <c r="E3309">
        <f t="shared" si="154"/>
        <v>3.9074778665450288E-3</v>
      </c>
      <c r="F3309">
        <f t="shared" si="155"/>
        <v>1.1067532487536928E-5</v>
      </c>
    </row>
    <row r="3310" spans="1:6" x14ac:dyDescent="0.25">
      <c r="A3310">
        <v>567026</v>
      </c>
      <c r="B3310">
        <v>84</v>
      </c>
      <c r="C3310">
        <v>1.185489993161002E-2</v>
      </c>
      <c r="D3310">
        <f t="shared" si="153"/>
        <v>1.1757871484966284E-4</v>
      </c>
      <c r="E3310">
        <f t="shared" si="154"/>
        <v>9.8766120473716794E-3</v>
      </c>
      <c r="F3310">
        <f t="shared" si="155"/>
        <v>1.393883898630062E-6</v>
      </c>
    </row>
    <row r="3311" spans="1:6" x14ac:dyDescent="0.25">
      <c r="A3311">
        <v>301149</v>
      </c>
      <c r="B3311">
        <v>48</v>
      </c>
      <c r="C3311">
        <v>0.2094661248883162</v>
      </c>
      <c r="D3311">
        <f t="shared" si="153"/>
        <v>6.2446364713895157E-5</v>
      </c>
      <c r="E3311">
        <f t="shared" si="154"/>
        <v>2.9974255062669673E-3</v>
      </c>
      <c r="F3311">
        <f t="shared" si="155"/>
        <v>1.3080398029982106E-5</v>
      </c>
    </row>
    <row r="3312" spans="1:6" x14ac:dyDescent="0.25">
      <c r="A3312">
        <v>816408</v>
      </c>
      <c r="B3312">
        <v>84</v>
      </c>
      <c r="C3312">
        <v>0.80229979975843724</v>
      </c>
      <c r="D3312">
        <f t="shared" si="153"/>
        <v>1.6929065586583956E-4</v>
      </c>
      <c r="E3312">
        <f t="shared" si="154"/>
        <v>1.4220415092730523E-2</v>
      </c>
      <c r="F3312">
        <f t="shared" si="155"/>
        <v>1.3582185930213758E-4</v>
      </c>
    </row>
    <row r="3313" spans="1:6" x14ac:dyDescent="0.25">
      <c r="A3313">
        <v>588610</v>
      </c>
      <c r="B3313">
        <v>72</v>
      </c>
      <c r="C3313">
        <v>0.48612183982770601</v>
      </c>
      <c r="D3313">
        <f t="shared" si="153"/>
        <v>1.2205438083555258E-4</v>
      </c>
      <c r="E3313">
        <f t="shared" si="154"/>
        <v>8.7879154201597857E-3</v>
      </c>
      <c r="F3313">
        <f t="shared" si="155"/>
        <v>5.9333300170810323E-5</v>
      </c>
    </row>
    <row r="3314" spans="1:6" x14ac:dyDescent="0.25">
      <c r="A3314">
        <v>515134</v>
      </c>
      <c r="B3314">
        <v>84</v>
      </c>
      <c r="C3314">
        <v>0.32803285986234038</v>
      </c>
      <c r="D3314">
        <f t="shared" si="153"/>
        <v>1.0681837110708542E-4</v>
      </c>
      <c r="E3314">
        <f t="shared" si="154"/>
        <v>8.9727431729951755E-3</v>
      </c>
      <c r="F3314">
        <f t="shared" si="155"/>
        <v>3.503993576009402E-5</v>
      </c>
    </row>
    <row r="3315" spans="1:6" x14ac:dyDescent="0.25">
      <c r="A3315">
        <v>2851098</v>
      </c>
      <c r="B3315">
        <v>60</v>
      </c>
      <c r="C3315">
        <v>-1.031281243495128</v>
      </c>
      <c r="D3315">
        <f t="shared" si="153"/>
        <v>5.9120470445877963E-4</v>
      </c>
      <c r="E3315">
        <f t="shared" si="154"/>
        <v>3.5472282267526779E-2</v>
      </c>
      <c r="F3315">
        <f t="shared" si="155"/>
        <v>-6.0969832277441992E-4</v>
      </c>
    </row>
    <row r="3316" spans="1:6" x14ac:dyDescent="0.25">
      <c r="A3316">
        <v>1122189</v>
      </c>
      <c r="B3316">
        <v>72</v>
      </c>
      <c r="C3316">
        <v>-0.56831244873021614</v>
      </c>
      <c r="D3316">
        <f t="shared" si="153"/>
        <v>2.3269751376202907E-4</v>
      </c>
      <c r="E3316">
        <f t="shared" si="154"/>
        <v>1.6754220990866094E-2</v>
      </c>
      <c r="F3316">
        <f t="shared" si="155"/>
        <v>-1.3224489385953191E-4</v>
      </c>
    </row>
    <row r="3317" spans="1:6" x14ac:dyDescent="0.25">
      <c r="A3317">
        <v>590986</v>
      </c>
      <c r="B3317">
        <v>36</v>
      </c>
      <c r="C3317">
        <v>-4.3946220790125583</v>
      </c>
      <c r="D3317">
        <f t="shared" si="153"/>
        <v>1.2254706904823206E-4</v>
      </c>
      <c r="E3317">
        <f t="shared" si="154"/>
        <v>4.4116944857363546E-3</v>
      </c>
      <c r="F3317">
        <f t="shared" si="155"/>
        <v>-5.3854805535763712E-4</v>
      </c>
    </row>
    <row r="3318" spans="1:6" x14ac:dyDescent="0.25">
      <c r="A3318">
        <v>730234</v>
      </c>
      <c r="B3318">
        <v>72</v>
      </c>
      <c r="C3318">
        <v>-0.50193428495582826</v>
      </c>
      <c r="D3318">
        <f t="shared" si="153"/>
        <v>1.5142158430041778E-4</v>
      </c>
      <c r="E3318">
        <f t="shared" si="154"/>
        <v>1.0902354069630081E-2</v>
      </c>
      <c r="F3318">
        <f t="shared" si="155"/>
        <v>-7.600368464270887E-5</v>
      </c>
    </row>
    <row r="3319" spans="1:6" x14ac:dyDescent="0.25">
      <c r="A3319">
        <v>689087</v>
      </c>
      <c r="B3319">
        <v>48</v>
      </c>
      <c r="C3319">
        <v>-0.32015211434060381</v>
      </c>
      <c r="D3319">
        <f t="shared" si="153"/>
        <v>1.4288932761391825E-4</v>
      </c>
      <c r="E3319">
        <f t="shared" si="154"/>
        <v>6.8586877254680758E-3</v>
      </c>
      <c r="F3319">
        <f t="shared" si="155"/>
        <v>-4.5746320352303155E-5</v>
      </c>
    </row>
    <row r="3320" spans="1:6" x14ac:dyDescent="0.25">
      <c r="A3320">
        <v>649582</v>
      </c>
      <c r="B3320">
        <v>84</v>
      </c>
      <c r="C3320">
        <v>1.158000004680509</v>
      </c>
      <c r="D3320">
        <f t="shared" si="153"/>
        <v>1.3469755663668629E-4</v>
      </c>
      <c r="E3320">
        <f t="shared" si="154"/>
        <v>1.1314594757481648E-2</v>
      </c>
      <c r="F3320">
        <f t="shared" si="155"/>
        <v>1.5597977121573585E-4</v>
      </c>
    </row>
    <row r="3321" spans="1:6" x14ac:dyDescent="0.25">
      <c r="A3321">
        <v>656904</v>
      </c>
      <c r="B3321">
        <v>72</v>
      </c>
      <c r="C3321">
        <v>0.80229979975843724</v>
      </c>
      <c r="D3321">
        <f t="shared" si="153"/>
        <v>1.3621584918434588E-4</v>
      </c>
      <c r="E3321">
        <f t="shared" si="154"/>
        <v>9.8075411412729043E-3</v>
      </c>
      <c r="F3321">
        <f t="shared" si="155"/>
        <v>1.0928594852452618E-4</v>
      </c>
    </row>
    <row r="3322" spans="1:6" x14ac:dyDescent="0.25">
      <c r="A3322">
        <v>402043</v>
      </c>
      <c r="B3322">
        <v>48</v>
      </c>
      <c r="C3322">
        <v>-2.086841520812853</v>
      </c>
      <c r="D3322">
        <f t="shared" si="153"/>
        <v>8.3367780761910382E-5</v>
      </c>
      <c r="E3322">
        <f t="shared" si="154"/>
        <v>4.0016534765716979E-3</v>
      </c>
      <c r="F3322">
        <f t="shared" si="155"/>
        <v>-1.7397534639197756E-4</v>
      </c>
    </row>
    <row r="3323" spans="1:6" x14ac:dyDescent="0.25">
      <c r="A3323">
        <v>627682</v>
      </c>
      <c r="B3323">
        <v>48</v>
      </c>
      <c r="C3323">
        <v>0.28851061487099899</v>
      </c>
      <c r="D3323">
        <f t="shared" si="153"/>
        <v>1.3015636477739303E-4</v>
      </c>
      <c r="E3323">
        <f t="shared" si="154"/>
        <v>6.247505509314865E-3</v>
      </c>
      <c r="F3323">
        <f t="shared" si="155"/>
        <v>3.7551492831299696E-5</v>
      </c>
    </row>
    <row r="3324" spans="1:6" x14ac:dyDescent="0.25">
      <c r="A3324">
        <v>854052</v>
      </c>
      <c r="B3324">
        <v>72</v>
      </c>
      <c r="C3324">
        <v>0.17428792793295311</v>
      </c>
      <c r="D3324">
        <f t="shared" si="153"/>
        <v>1.7709652921521103E-4</v>
      </c>
      <c r="E3324">
        <f t="shared" si="154"/>
        <v>1.2750950103495194E-2</v>
      </c>
      <c r="F3324">
        <f t="shared" si="155"/>
        <v>3.0865787121036823E-5</v>
      </c>
    </row>
    <row r="3325" spans="1:6" x14ac:dyDescent="0.25">
      <c r="A3325">
        <v>788521</v>
      </c>
      <c r="B3325">
        <v>84</v>
      </c>
      <c r="C3325">
        <v>0.92086653473246149</v>
      </c>
      <c r="D3325">
        <f t="shared" si="153"/>
        <v>1.635079975379806E-4</v>
      </c>
      <c r="E3325">
        <f t="shared" si="154"/>
        <v>1.373467179319037E-2</v>
      </c>
      <c r="F3325">
        <f t="shared" si="155"/>
        <v>1.5056904309384403E-4</v>
      </c>
    </row>
    <row r="3326" spans="1:6" x14ac:dyDescent="0.25">
      <c r="A3326">
        <v>542657</v>
      </c>
      <c r="B3326">
        <v>84</v>
      </c>
      <c r="C3326">
        <v>-0.6600232649211939</v>
      </c>
      <c r="D3326">
        <f t="shared" si="153"/>
        <v>1.1252555026431501E-4</v>
      </c>
      <c r="E3326">
        <f t="shared" si="154"/>
        <v>9.4521462222024611E-3</v>
      </c>
      <c r="F3326">
        <f t="shared" si="155"/>
        <v>-7.426948107250711E-5</v>
      </c>
    </row>
    <row r="3327" spans="1:6" x14ac:dyDescent="0.25">
      <c r="A3327">
        <v>428167</v>
      </c>
      <c r="B3327">
        <v>24</v>
      </c>
      <c r="C3327">
        <v>-4.4146365390986242</v>
      </c>
      <c r="D3327">
        <f t="shared" si="153"/>
        <v>8.8784862777078279E-5</v>
      </c>
      <c r="E3327">
        <f t="shared" si="154"/>
        <v>2.1308367066498789E-3</v>
      </c>
      <c r="F3327">
        <f t="shared" si="155"/>
        <v>-3.9195289933454709E-4</v>
      </c>
    </row>
    <row r="3328" spans="1:6" x14ac:dyDescent="0.25">
      <c r="A3328">
        <v>509914</v>
      </c>
      <c r="B3328">
        <v>72</v>
      </c>
      <c r="C3328">
        <v>0.6442108197930716</v>
      </c>
      <c r="D3328">
        <f t="shared" si="153"/>
        <v>1.0573595003377442E-4</v>
      </c>
      <c r="E3328">
        <f t="shared" si="154"/>
        <v>7.6129884024317583E-3</v>
      </c>
      <c r="F3328">
        <f t="shared" si="155"/>
        <v>6.811624305285708E-5</v>
      </c>
    </row>
    <row r="3329" spans="1:6" x14ac:dyDescent="0.25">
      <c r="A3329">
        <v>395462</v>
      </c>
      <c r="B3329">
        <v>72</v>
      </c>
      <c r="C3329">
        <v>0.52564408481904745</v>
      </c>
      <c r="D3329">
        <f t="shared" si="153"/>
        <v>8.2003142240174819E-5</v>
      </c>
      <c r="E3329">
        <f t="shared" si="154"/>
        <v>5.9042262412925869E-3</v>
      </c>
      <c r="F3329">
        <f t="shared" si="155"/>
        <v>4.3104466655122868E-5</v>
      </c>
    </row>
    <row r="3330" spans="1:6" x14ac:dyDescent="0.25">
      <c r="A3330">
        <v>584879</v>
      </c>
      <c r="B3330">
        <v>72</v>
      </c>
      <c r="C3330">
        <v>0.32803285986234038</v>
      </c>
      <c r="D3330">
        <f t="shared" si="153"/>
        <v>1.2128071933660176E-4</v>
      </c>
      <c r="E3330">
        <f t="shared" si="154"/>
        <v>8.7322117922353261E-3</v>
      </c>
      <c r="F3330">
        <f t="shared" si="155"/>
        <v>3.978406121014732E-5</v>
      </c>
    </row>
    <row r="3331" spans="1:6" x14ac:dyDescent="0.25">
      <c r="A3331">
        <v>630939</v>
      </c>
      <c r="B3331">
        <v>84</v>
      </c>
      <c r="C3331">
        <v>0.2770832715209377</v>
      </c>
      <c r="D3331">
        <f t="shared" ref="D3331:D3394" si="156">A3331/SUM($A$2:$A$5739)</f>
        <v>1.3083173746623861E-4</v>
      </c>
      <c r="E3331">
        <f t="shared" ref="E3331:E3394" si="157">B3331*D3331</f>
        <v>1.0989865947164043E-2</v>
      </c>
      <c r="F3331">
        <f t="shared" ref="F3331:F3394" si="158">C3331*D3331</f>
        <v>3.6251285835913833E-5</v>
      </c>
    </row>
    <row r="3332" spans="1:6" x14ac:dyDescent="0.25">
      <c r="A3332">
        <v>658730</v>
      </c>
      <c r="B3332">
        <v>72</v>
      </c>
      <c r="C3332">
        <v>0.44659959483636458</v>
      </c>
      <c r="D3332">
        <f t="shared" si="156"/>
        <v>1.3659448919964588E-4</v>
      </c>
      <c r="E3332">
        <f t="shared" si="157"/>
        <v>9.8348032223745038E-3</v>
      </c>
      <c r="F3332">
        <f t="shared" si="158"/>
        <v>6.1003043533442027E-5</v>
      </c>
    </row>
    <row r="3333" spans="1:6" x14ac:dyDescent="0.25">
      <c r="A3333">
        <v>919151</v>
      </c>
      <c r="B3333">
        <v>36</v>
      </c>
      <c r="C3333">
        <v>-0.98993797154356511</v>
      </c>
      <c r="D3333">
        <f t="shared" si="156"/>
        <v>1.905954812174088E-4</v>
      </c>
      <c r="E3333">
        <f t="shared" si="157"/>
        <v>6.8614373238267169E-3</v>
      </c>
      <c r="F3333">
        <f t="shared" si="158"/>
        <v>-1.8867770406173133E-4</v>
      </c>
    </row>
    <row r="3334" spans="1:6" x14ac:dyDescent="0.25">
      <c r="A3334">
        <v>865465</v>
      </c>
      <c r="B3334">
        <v>84</v>
      </c>
      <c r="C3334">
        <v>0.13042163490563341</v>
      </c>
      <c r="D3334">
        <f t="shared" si="156"/>
        <v>1.7946313299101529E-4</v>
      </c>
      <c r="E3334">
        <f t="shared" si="157"/>
        <v>1.5074903171245284E-2</v>
      </c>
      <c r="F3334">
        <f t="shared" si="158"/>
        <v>2.3405875209975331E-5</v>
      </c>
    </row>
    <row r="3335" spans="1:6" x14ac:dyDescent="0.25">
      <c r="A3335">
        <v>2028320</v>
      </c>
      <c r="B3335">
        <v>60</v>
      </c>
      <c r="C3335">
        <v>-0.24105063328064311</v>
      </c>
      <c r="D3335">
        <f t="shared" si="156"/>
        <v>4.2059316310692654E-4</v>
      </c>
      <c r="E3335">
        <f t="shared" si="157"/>
        <v>2.5235589786415592E-2</v>
      </c>
      <c r="F3335">
        <f t="shared" si="158"/>
        <v>-1.0138424832043346E-4</v>
      </c>
    </row>
    <row r="3336" spans="1:6" x14ac:dyDescent="0.25">
      <c r="A3336">
        <v>471507</v>
      </c>
      <c r="B3336">
        <v>84</v>
      </c>
      <c r="C3336">
        <v>1.395133474628558</v>
      </c>
      <c r="D3336">
        <f t="shared" si="156"/>
        <v>9.7771860730583741E-5</v>
      </c>
      <c r="E3336">
        <f t="shared" si="157"/>
        <v>8.212836301369035E-3</v>
      </c>
      <c r="F3336">
        <f t="shared" si="158"/>
        <v>1.3640479578195877E-4</v>
      </c>
    </row>
    <row r="3337" spans="1:6" x14ac:dyDescent="0.25">
      <c r="A3337">
        <v>437749</v>
      </c>
      <c r="B3337">
        <v>72</v>
      </c>
      <c r="C3337">
        <v>0.16994387989697479</v>
      </c>
      <c r="D3337">
        <f t="shared" si="156"/>
        <v>9.0771789735788228E-5</v>
      </c>
      <c r="E3337">
        <f t="shared" si="157"/>
        <v>6.535568860976752E-3</v>
      </c>
      <c r="F3337">
        <f t="shared" si="158"/>
        <v>1.5426110132892245E-5</v>
      </c>
    </row>
    <row r="3338" spans="1:6" x14ac:dyDescent="0.25">
      <c r="A3338">
        <v>454268</v>
      </c>
      <c r="B3338">
        <v>72</v>
      </c>
      <c r="C3338">
        <v>-0.21353176836011251</v>
      </c>
      <c r="D3338">
        <f t="shared" si="156"/>
        <v>9.4197175503992123E-5</v>
      </c>
      <c r="E3338">
        <f t="shared" si="157"/>
        <v>6.7821966362874332E-3</v>
      </c>
      <c r="F3338">
        <f t="shared" si="158"/>
        <v>-2.011408945989531E-5</v>
      </c>
    </row>
    <row r="3339" spans="1:6" x14ac:dyDescent="0.25">
      <c r="A3339">
        <v>880480</v>
      </c>
      <c r="B3339">
        <v>72</v>
      </c>
      <c r="C3339">
        <v>0.48612183982770601</v>
      </c>
      <c r="D3339">
        <f t="shared" si="156"/>
        <v>1.8257664877947597E-4</v>
      </c>
      <c r="E3339">
        <f t="shared" si="157"/>
        <v>1.3145518712122269E-2</v>
      </c>
      <c r="F3339">
        <f t="shared" si="158"/>
        <v>8.8754496414255755E-5</v>
      </c>
    </row>
    <row r="3340" spans="1:6" x14ac:dyDescent="0.25">
      <c r="A3340">
        <v>544114</v>
      </c>
      <c r="B3340">
        <v>72</v>
      </c>
      <c r="C3340">
        <v>0.32803285986234038</v>
      </c>
      <c r="D3340">
        <f t="shared" si="156"/>
        <v>1.1282767430719128E-4</v>
      </c>
      <c r="E3340">
        <f t="shared" si="157"/>
        <v>8.1235925501177732E-3</v>
      </c>
      <c r="F3340">
        <f t="shared" si="158"/>
        <v>3.7011184674604658E-5</v>
      </c>
    </row>
    <row r="3341" spans="1:6" x14ac:dyDescent="0.25">
      <c r="A3341">
        <v>873120</v>
      </c>
      <c r="B3341">
        <v>60</v>
      </c>
      <c r="C3341">
        <v>-0.31798945709467757</v>
      </c>
      <c r="D3341">
        <f t="shared" si="156"/>
        <v>1.8105047653817923E-4</v>
      </c>
      <c r="E3341">
        <f t="shared" si="157"/>
        <v>1.0863028592290755E-2</v>
      </c>
      <c r="F3341">
        <f t="shared" si="158"/>
        <v>-5.7572142741108278E-5</v>
      </c>
    </row>
    <row r="3342" spans="1:6" x14ac:dyDescent="0.25">
      <c r="A3342">
        <v>725609</v>
      </c>
      <c r="B3342">
        <v>48</v>
      </c>
      <c r="C3342">
        <v>-0.36579477419130429</v>
      </c>
      <c r="D3342">
        <f t="shared" si="156"/>
        <v>1.5046254264063552E-4</v>
      </c>
      <c r="E3342">
        <f t="shared" si="157"/>
        <v>7.222202046750505E-3</v>
      </c>
      <c r="F3342">
        <f t="shared" si="158"/>
        <v>-5.5038411809480766E-5</v>
      </c>
    </row>
    <row r="3343" spans="1:6" x14ac:dyDescent="0.25">
      <c r="A3343">
        <v>1154301</v>
      </c>
      <c r="B3343">
        <v>72</v>
      </c>
      <c r="C3343">
        <v>0.4070773498450232</v>
      </c>
      <c r="D3343">
        <f t="shared" si="156"/>
        <v>2.393562696061215E-4</v>
      </c>
      <c r="E3343">
        <f t="shared" si="157"/>
        <v>1.7233651411640748E-2</v>
      </c>
      <c r="F3343">
        <f t="shared" si="158"/>
        <v>9.7436515900050809E-5</v>
      </c>
    </row>
    <row r="3344" spans="1:6" x14ac:dyDescent="0.25">
      <c r="A3344">
        <v>809146</v>
      </c>
      <c r="B3344">
        <v>72</v>
      </c>
      <c r="C3344">
        <v>1.078955514697826</v>
      </c>
      <c r="D3344">
        <f t="shared" si="156"/>
        <v>1.6778480493971225E-4</v>
      </c>
      <c r="E3344">
        <f t="shared" si="157"/>
        <v>1.2080505955659283E-2</v>
      </c>
      <c r="F3344">
        <f t="shared" si="158"/>
        <v>1.8103234057220157E-4</v>
      </c>
    </row>
    <row r="3345" spans="1:6" x14ac:dyDescent="0.25">
      <c r="A3345">
        <v>753010</v>
      </c>
      <c r="B3345">
        <v>48</v>
      </c>
      <c r="C3345">
        <v>-0.38336754998180411</v>
      </c>
      <c r="D3345">
        <f t="shared" si="156"/>
        <v>1.5614442383408275E-4</v>
      </c>
      <c r="E3345">
        <f t="shared" si="157"/>
        <v>7.4949323440359726E-3</v>
      </c>
      <c r="F3345">
        <f t="shared" si="158"/>
        <v>-5.9860705208592727E-5</v>
      </c>
    </row>
    <row r="3346" spans="1:6" x14ac:dyDescent="0.25">
      <c r="A3346">
        <v>821717</v>
      </c>
      <c r="B3346">
        <v>84</v>
      </c>
      <c r="C3346">
        <v>-0.19939485893793449</v>
      </c>
      <c r="D3346">
        <f t="shared" si="156"/>
        <v>1.7039153201109015E-4</v>
      </c>
      <c r="E3346">
        <f t="shared" si="157"/>
        <v>1.4312888688931573E-2</v>
      </c>
      <c r="F3346">
        <f t="shared" si="158"/>
        <v>-3.3975195489569871E-5</v>
      </c>
    </row>
    <row r="3347" spans="1:6" x14ac:dyDescent="0.25">
      <c r="A3347">
        <v>540776</v>
      </c>
      <c r="B3347">
        <v>72</v>
      </c>
      <c r="C3347">
        <v>-0.1067118350424142</v>
      </c>
      <c r="D3347">
        <f t="shared" si="156"/>
        <v>1.1213550542927708E-4</v>
      </c>
      <c r="E3347">
        <f t="shared" si="157"/>
        <v>8.0737563909079497E-3</v>
      </c>
      <c r="F3347">
        <f t="shared" si="158"/>
        <v>-1.1966185557766759E-5</v>
      </c>
    </row>
    <row r="3348" spans="1:6" x14ac:dyDescent="0.25">
      <c r="A3348">
        <v>447454</v>
      </c>
      <c r="B3348">
        <v>60</v>
      </c>
      <c r="C3348">
        <v>0.72325530977575447</v>
      </c>
      <c r="D3348">
        <f t="shared" si="156"/>
        <v>9.2784222018639419E-5</v>
      </c>
      <c r="E3348">
        <f t="shared" si="157"/>
        <v>5.5670533211183652E-3</v>
      </c>
      <c r="F3348">
        <f t="shared" si="158"/>
        <v>6.7106681238393432E-5</v>
      </c>
    </row>
    <row r="3349" spans="1:6" x14ac:dyDescent="0.25">
      <c r="A3349">
        <v>630115</v>
      </c>
      <c r="B3349">
        <v>84</v>
      </c>
      <c r="C3349">
        <v>0.19253439991157559</v>
      </c>
      <c r="D3349">
        <f t="shared" si="156"/>
        <v>1.3066087253052822E-4</v>
      </c>
      <c r="E3349">
        <f t="shared" si="157"/>
        <v>1.097551329256437E-2</v>
      </c>
      <c r="F3349">
        <f t="shared" si="158"/>
        <v>2.515671268458812E-5</v>
      </c>
    </row>
    <row r="3350" spans="1:6" x14ac:dyDescent="0.25">
      <c r="A3350">
        <v>665632</v>
      </c>
      <c r="B3350">
        <v>84</v>
      </c>
      <c r="C3350">
        <v>0.76277755476709586</v>
      </c>
      <c r="D3350">
        <f t="shared" si="156"/>
        <v>1.380256903965793E-4</v>
      </c>
      <c r="E3350">
        <f t="shared" si="157"/>
        <v>1.159415799331266E-2</v>
      </c>
      <c r="F3350">
        <f t="shared" si="158"/>
        <v>1.0528289861574299E-4</v>
      </c>
    </row>
    <row r="3351" spans="1:6" x14ac:dyDescent="0.25">
      <c r="A3351">
        <v>498732</v>
      </c>
      <c r="B3351">
        <v>60</v>
      </c>
      <c r="C3351">
        <v>0.88134428974112011</v>
      </c>
      <c r="D3351">
        <f t="shared" si="156"/>
        <v>1.0341724650086952E-4</v>
      </c>
      <c r="E3351">
        <f t="shared" si="157"/>
        <v>6.2050347900521712E-3</v>
      </c>
      <c r="F3351">
        <f t="shared" si="158"/>
        <v>9.1146199664291188E-5</v>
      </c>
    </row>
    <row r="3352" spans="1:6" x14ac:dyDescent="0.25">
      <c r="A3352">
        <v>794353</v>
      </c>
      <c r="B3352">
        <v>60</v>
      </c>
      <c r="C3352">
        <v>-0.2434081351943771</v>
      </c>
      <c r="D3352">
        <f t="shared" si="156"/>
        <v>1.6471732315092116E-4</v>
      </c>
      <c r="E3352">
        <f t="shared" si="157"/>
        <v>9.8830393890552704E-3</v>
      </c>
      <c r="F3352">
        <f t="shared" si="158"/>
        <v>-4.009353646237532E-5</v>
      </c>
    </row>
    <row r="3353" spans="1:6" x14ac:dyDescent="0.25">
      <c r="A3353">
        <v>354241</v>
      </c>
      <c r="B3353">
        <v>48</v>
      </c>
      <c r="C3353">
        <v>-1.015723469843266</v>
      </c>
      <c r="D3353">
        <f t="shared" si="156"/>
        <v>7.3455540887118779E-5</v>
      </c>
      <c r="E3353">
        <f t="shared" si="157"/>
        <v>3.5258659625817014E-3</v>
      </c>
      <c r="F3353">
        <f t="shared" si="158"/>
        <v>-7.4610516869078183E-5</v>
      </c>
    </row>
    <row r="3354" spans="1:6" x14ac:dyDescent="0.25">
      <c r="A3354">
        <v>1329060</v>
      </c>
      <c r="B3354">
        <v>72</v>
      </c>
      <c r="C3354">
        <v>0.4070773498450232</v>
      </c>
      <c r="D3354">
        <f t="shared" si="156"/>
        <v>2.7559435856220504E-4</v>
      </c>
      <c r="E3354">
        <f t="shared" si="157"/>
        <v>1.9842793816478764E-2</v>
      </c>
      <c r="F3354">
        <f t="shared" si="158"/>
        <v>1.121882211157415E-4</v>
      </c>
    </row>
    <row r="3355" spans="1:6" x14ac:dyDescent="0.25">
      <c r="A3355">
        <v>427474</v>
      </c>
      <c r="B3355">
        <v>24</v>
      </c>
      <c r="C3355">
        <v>-0.1462340800337556</v>
      </c>
      <c r="D3355">
        <f t="shared" si="156"/>
        <v>8.8641162048380093E-5</v>
      </c>
      <c r="E3355">
        <f t="shared" si="157"/>
        <v>2.127387889161122E-3</v>
      </c>
      <c r="F3355">
        <f t="shared" si="158"/>
        <v>-1.2962358785267914E-5</v>
      </c>
    </row>
    <row r="3356" spans="1:6" x14ac:dyDescent="0.25">
      <c r="A3356">
        <v>318554</v>
      </c>
      <c r="B3356">
        <v>72</v>
      </c>
      <c r="C3356">
        <v>0.80229979975843724</v>
      </c>
      <c r="D3356">
        <f t="shared" si="156"/>
        <v>6.6055471760059488E-5</v>
      </c>
      <c r="E3356">
        <f t="shared" si="157"/>
        <v>4.7559939667242831E-3</v>
      </c>
      <c r="F3356">
        <f t="shared" si="158"/>
        <v>5.2996291766044835E-5</v>
      </c>
    </row>
    <row r="3357" spans="1:6" x14ac:dyDescent="0.25">
      <c r="A3357">
        <v>763955</v>
      </c>
      <c r="B3357">
        <v>84</v>
      </c>
      <c r="C3357">
        <v>-0.25595123104278888</v>
      </c>
      <c r="D3357">
        <f t="shared" si="156"/>
        <v>1.5841398296193504E-4</v>
      </c>
      <c r="E3357">
        <f t="shared" si="157"/>
        <v>1.3306774568802544E-2</v>
      </c>
      <c r="F3357">
        <f t="shared" si="158"/>
        <v>-4.054625395349866E-5</v>
      </c>
    </row>
    <row r="3358" spans="1:6" x14ac:dyDescent="0.25">
      <c r="A3358">
        <v>710960</v>
      </c>
      <c r="B3358">
        <v>84</v>
      </c>
      <c r="C3358">
        <v>1.039433269706485</v>
      </c>
      <c r="D3358">
        <f t="shared" si="156"/>
        <v>1.4742492074352196E-4</v>
      </c>
      <c r="E3358">
        <f t="shared" si="157"/>
        <v>1.2383693342455844E-2</v>
      </c>
      <c r="F3358">
        <f t="shared" si="158"/>
        <v>1.5323836740465844E-4</v>
      </c>
    </row>
    <row r="3359" spans="1:6" x14ac:dyDescent="0.25">
      <c r="A3359">
        <v>586782</v>
      </c>
      <c r="B3359">
        <v>84</v>
      </c>
      <c r="C3359">
        <v>5.1377144922950549E-2</v>
      </c>
      <c r="D3359">
        <f t="shared" si="156"/>
        <v>1.2167532609953487E-4</v>
      </c>
      <c r="E3359">
        <f t="shared" si="157"/>
        <v>1.0220727392360929E-2</v>
      </c>
      <c r="F3359">
        <f t="shared" si="158"/>
        <v>6.2513308625630704E-6</v>
      </c>
    </row>
    <row r="3360" spans="1:6" x14ac:dyDescent="0.25">
      <c r="A3360">
        <v>781880</v>
      </c>
      <c r="B3360">
        <v>72</v>
      </c>
      <c r="C3360">
        <v>5.9031457632668878E-2</v>
      </c>
      <c r="D3360">
        <f t="shared" si="156"/>
        <v>1.6213091739471273E-4</v>
      </c>
      <c r="E3360">
        <f t="shared" si="157"/>
        <v>1.1673426052419316E-2</v>
      </c>
      <c r="F3360">
        <f t="shared" si="158"/>
        <v>9.5708243811317231E-6</v>
      </c>
    </row>
    <row r="3361" spans="1:6" x14ac:dyDescent="0.25">
      <c r="A3361">
        <v>528584</v>
      </c>
      <c r="B3361">
        <v>84</v>
      </c>
      <c r="C3361">
        <v>0.92086653473246149</v>
      </c>
      <c r="D3361">
        <f t="shared" si="156"/>
        <v>1.0960736793391163E-4</v>
      </c>
      <c r="E3361">
        <f t="shared" si="157"/>
        <v>9.2070189064485768E-3</v>
      </c>
      <c r="F3361">
        <f t="shared" si="158"/>
        <v>1.0093375709044713E-4</v>
      </c>
    </row>
    <row r="3362" spans="1:6" x14ac:dyDescent="0.25">
      <c r="A3362">
        <v>737703</v>
      </c>
      <c r="B3362">
        <v>60</v>
      </c>
      <c r="C3362">
        <v>0.84182204474977862</v>
      </c>
      <c r="D3362">
        <f t="shared" si="156"/>
        <v>1.5297035882083152E-4</v>
      </c>
      <c r="E3362">
        <f t="shared" si="157"/>
        <v>9.1782215292498907E-3</v>
      </c>
      <c r="F3362">
        <f t="shared" si="158"/>
        <v>1.2877382024865973E-4</v>
      </c>
    </row>
    <row r="3363" spans="1:6" x14ac:dyDescent="0.25">
      <c r="A3363">
        <v>1094439</v>
      </c>
      <c r="B3363">
        <v>72</v>
      </c>
      <c r="C3363">
        <v>0.84182204474977862</v>
      </c>
      <c r="D3363">
        <f t="shared" si="156"/>
        <v>2.2694326380333555E-4</v>
      </c>
      <c r="E3363">
        <f t="shared" si="157"/>
        <v>1.633991499384016E-2</v>
      </c>
      <c r="F3363">
        <f t="shared" si="158"/>
        <v>1.9104584237711236E-4</v>
      </c>
    </row>
    <row r="3364" spans="1:6" x14ac:dyDescent="0.25">
      <c r="A3364">
        <v>312269</v>
      </c>
      <c r="B3364">
        <v>72</v>
      </c>
      <c r="C3364">
        <v>0.13042163490563341</v>
      </c>
      <c r="D3364">
        <f t="shared" si="156"/>
        <v>6.4752211904549998E-5</v>
      </c>
      <c r="E3364">
        <f t="shared" si="157"/>
        <v>4.6621592571275995E-3</v>
      </c>
      <c r="F3364">
        <f t="shared" si="158"/>
        <v>8.4450893403474297E-6</v>
      </c>
    </row>
    <row r="3365" spans="1:6" x14ac:dyDescent="0.25">
      <c r="A3365">
        <v>1093900</v>
      </c>
      <c r="B3365">
        <v>72</v>
      </c>
      <c r="C3365">
        <v>0.24898836987965761</v>
      </c>
      <c r="D3365">
        <f t="shared" si="156"/>
        <v>2.2683149656990362E-4</v>
      </c>
      <c r="E3365">
        <f t="shared" si="157"/>
        <v>1.6331867753033059E-2</v>
      </c>
      <c r="F3365">
        <f t="shared" si="158"/>
        <v>5.647840456830345E-5</v>
      </c>
    </row>
    <row r="3366" spans="1:6" x14ac:dyDescent="0.25">
      <c r="A3366">
        <v>752303</v>
      </c>
      <c r="B3366">
        <v>28</v>
      </c>
      <c r="C3366">
        <v>-4.4146365390986242</v>
      </c>
      <c r="D3366">
        <f t="shared" si="156"/>
        <v>1.5599782006036036E-4</v>
      </c>
      <c r="E3366">
        <f t="shared" si="157"/>
        <v>4.3679389616900904E-3</v>
      </c>
      <c r="F3366">
        <f t="shared" si="158"/>
        <v>-6.8867367645819924E-4</v>
      </c>
    </row>
    <row r="3367" spans="1:6" x14ac:dyDescent="0.25">
      <c r="A3367">
        <v>428520</v>
      </c>
      <c r="B3367">
        <v>84</v>
      </c>
      <c r="C3367">
        <v>0.4070773498450232</v>
      </c>
      <c r="D3367">
        <f t="shared" si="156"/>
        <v>8.8858060983760029E-5</v>
      </c>
      <c r="E3367">
        <f t="shared" si="157"/>
        <v>7.4640771226358428E-3</v>
      </c>
      <c r="F3367">
        <f t="shared" si="158"/>
        <v>3.617210397763649E-5</v>
      </c>
    </row>
    <row r="3368" spans="1:6" x14ac:dyDescent="0.25">
      <c r="A3368">
        <v>766922</v>
      </c>
      <c r="B3368">
        <v>84</v>
      </c>
      <c r="C3368">
        <v>1.118477759689168</v>
      </c>
      <c r="D3368">
        <f t="shared" si="156"/>
        <v>1.5902922114670778E-4</v>
      </c>
      <c r="E3368">
        <f t="shared" si="157"/>
        <v>1.3358454576323453E-2</v>
      </c>
      <c r="F3368">
        <f t="shared" si="158"/>
        <v>1.7787064699328298E-4</v>
      </c>
    </row>
    <row r="3369" spans="1:6" x14ac:dyDescent="0.25">
      <c r="A3369">
        <v>767017</v>
      </c>
      <c r="B3369">
        <v>84</v>
      </c>
      <c r="C3369">
        <v>1.434655719619899</v>
      </c>
      <c r="D3369">
        <f t="shared" si="156"/>
        <v>1.5904892038080058E-4</v>
      </c>
      <c r="E3369">
        <f t="shared" si="157"/>
        <v>1.3360109311987249E-2</v>
      </c>
      <c r="F3369">
        <f t="shared" si="158"/>
        <v>2.2818044332368549E-4</v>
      </c>
    </row>
    <row r="3370" spans="1:6" x14ac:dyDescent="0.25">
      <c r="A3370">
        <v>846387</v>
      </c>
      <c r="B3370">
        <v>72</v>
      </c>
      <c r="C3370">
        <v>0.60468857480173022</v>
      </c>
      <c r="D3370">
        <f t="shared" si="156"/>
        <v>1.7550711206445839E-4</v>
      </c>
      <c r="E3370">
        <f t="shared" si="157"/>
        <v>1.2636512068641005E-2</v>
      </c>
      <c r="F3370">
        <f t="shared" si="158"/>
        <v>1.061271454618249E-4</v>
      </c>
    </row>
    <row r="3371" spans="1:6" x14ac:dyDescent="0.25">
      <c r="A3371">
        <v>537806</v>
      </c>
      <c r="B3371">
        <v>84</v>
      </c>
      <c r="C3371">
        <v>0.10666995133318739</v>
      </c>
      <c r="D3371">
        <f t="shared" si="156"/>
        <v>1.1151964516342773E-4</v>
      </c>
      <c r="E3371">
        <f t="shared" si="157"/>
        <v>9.3676501937279295E-3</v>
      </c>
      <c r="F3371">
        <f t="shared" si="158"/>
        <v>1.1895795122277163E-5</v>
      </c>
    </row>
    <row r="3372" spans="1:6" x14ac:dyDescent="0.25">
      <c r="A3372">
        <v>1120485</v>
      </c>
      <c r="B3372">
        <v>84</v>
      </c>
      <c r="C3372">
        <v>1.4741779646112401</v>
      </c>
      <c r="D3372">
        <f t="shared" si="156"/>
        <v>2.3234417171051145E-4</v>
      </c>
      <c r="E3372">
        <f t="shared" si="157"/>
        <v>1.9516910423682962E-2</v>
      </c>
      <c r="F3372">
        <f t="shared" si="158"/>
        <v>3.4251665814148625E-4</v>
      </c>
    </row>
    <row r="3373" spans="1:6" x14ac:dyDescent="0.25">
      <c r="A3373">
        <v>386421</v>
      </c>
      <c r="B3373">
        <v>36</v>
      </c>
      <c r="C3373">
        <v>0.56516632981038883</v>
      </c>
      <c r="D3373">
        <f t="shared" si="156"/>
        <v>8.0128397235614522E-5</v>
      </c>
      <c r="E3373">
        <f t="shared" si="157"/>
        <v>2.8846223004821226E-3</v>
      </c>
      <c r="F3373">
        <f t="shared" si="158"/>
        <v>4.5285872179241167E-5</v>
      </c>
    </row>
    <row r="3374" spans="1:6" x14ac:dyDescent="0.25">
      <c r="A3374">
        <v>839767</v>
      </c>
      <c r="B3374">
        <v>84</v>
      </c>
      <c r="C3374">
        <v>0.4070773498450232</v>
      </c>
      <c r="D3374">
        <f t="shared" si="156"/>
        <v>1.7413438648872682E-4</v>
      </c>
      <c r="E3374">
        <f t="shared" si="157"/>
        <v>1.4627288465053052E-2</v>
      </c>
      <c r="F3374">
        <f t="shared" si="158"/>
        <v>7.0886164568719924E-5</v>
      </c>
    </row>
    <row r="3375" spans="1:6" x14ac:dyDescent="0.25">
      <c r="A3375">
        <v>412646</v>
      </c>
      <c r="B3375">
        <v>27</v>
      </c>
      <c r="C3375">
        <v>-4.4146365390986242</v>
      </c>
      <c r="D3375">
        <f t="shared" si="156"/>
        <v>8.5566422647028473E-5</v>
      </c>
      <c r="E3375">
        <f t="shared" si="157"/>
        <v>2.3102934114697686E-3</v>
      </c>
      <c r="F3375">
        <f t="shared" si="158"/>
        <v>-3.7774465593752793E-4</v>
      </c>
    </row>
    <row r="3376" spans="1:6" x14ac:dyDescent="0.25">
      <c r="A3376">
        <v>1214826</v>
      </c>
      <c r="B3376">
        <v>84</v>
      </c>
      <c r="C3376">
        <v>0.32803285986234038</v>
      </c>
      <c r="D3376">
        <f t="shared" si="156"/>
        <v>2.5190675532683952E-4</v>
      </c>
      <c r="E3376">
        <f t="shared" si="157"/>
        <v>2.1160167447454518E-2</v>
      </c>
      <c r="F3376">
        <f t="shared" si="158"/>
        <v>8.2633693368506009E-5</v>
      </c>
    </row>
    <row r="3377" spans="1:6" x14ac:dyDescent="0.25">
      <c r="A3377">
        <v>905406</v>
      </c>
      <c r="B3377">
        <v>72</v>
      </c>
      <c r="C3377">
        <v>0.36755510485368181</v>
      </c>
      <c r="D3377">
        <f t="shared" si="156"/>
        <v>1.8774531308471539E-4</v>
      </c>
      <c r="E3377">
        <f t="shared" si="157"/>
        <v>1.3517662542099507E-2</v>
      </c>
      <c r="F3377">
        <f t="shared" si="158"/>
        <v>6.900674823663988E-5</v>
      </c>
    </row>
    <row r="3378" spans="1:6" x14ac:dyDescent="0.25">
      <c r="A3378">
        <v>527263</v>
      </c>
      <c r="B3378">
        <v>60</v>
      </c>
      <c r="C3378">
        <v>-0.38336754998180411</v>
      </c>
      <c r="D3378">
        <f t="shared" si="156"/>
        <v>1.0933344489984193E-4</v>
      </c>
      <c r="E3378">
        <f t="shared" si="157"/>
        <v>6.5600066939905163E-3</v>
      </c>
      <c r="F3378">
        <f t="shared" si="158"/>
        <v>-4.191489490232298E-5</v>
      </c>
    </row>
    <row r="3379" spans="1:6" x14ac:dyDescent="0.25">
      <c r="A3379">
        <v>1250586</v>
      </c>
      <c r="B3379">
        <v>60</v>
      </c>
      <c r="C3379">
        <v>-4.1549138390490889E-2</v>
      </c>
      <c r="D3379">
        <f t="shared" si="156"/>
        <v>2.5932196176009644E-4</v>
      </c>
      <c r="E3379">
        <f t="shared" si="157"/>
        <v>1.5559317705605787E-2</v>
      </c>
      <c r="F3379">
        <f t="shared" si="158"/>
        <v>-1.0774604076863833E-5</v>
      </c>
    </row>
    <row r="3380" spans="1:6" x14ac:dyDescent="0.25">
      <c r="A3380">
        <v>320159</v>
      </c>
      <c r="B3380">
        <v>72</v>
      </c>
      <c r="C3380">
        <v>-0.1067118350424142</v>
      </c>
      <c r="D3380">
        <f t="shared" si="156"/>
        <v>6.6388285136048794E-5</v>
      </c>
      <c r="E3380">
        <f t="shared" si="157"/>
        <v>4.7799565297955132E-3</v>
      </c>
      <c r="F3380">
        <f t="shared" si="158"/>
        <v>-7.0844157321867972E-6</v>
      </c>
    </row>
    <row r="3381" spans="1:6" x14ac:dyDescent="0.25">
      <c r="A3381">
        <v>487595</v>
      </c>
      <c r="B3381">
        <v>72</v>
      </c>
      <c r="C3381">
        <v>-0.54145652994716964</v>
      </c>
      <c r="D3381">
        <f t="shared" si="156"/>
        <v>1.0110787418411387E-4</v>
      </c>
      <c r="E3381">
        <f t="shared" si="157"/>
        <v>7.2797669412561989E-3</v>
      </c>
      <c r="F3381">
        <f t="shared" si="158"/>
        <v>-5.4745518706065315E-5</v>
      </c>
    </row>
    <row r="3382" spans="1:6" x14ac:dyDescent="0.25">
      <c r="A3382">
        <v>436549</v>
      </c>
      <c r="B3382">
        <v>84</v>
      </c>
      <c r="C3382">
        <v>0.92086653473246149</v>
      </c>
      <c r="D3382">
        <f t="shared" si="156"/>
        <v>9.0522957305142016E-5</v>
      </c>
      <c r="E3382">
        <f t="shared" si="157"/>
        <v>7.6039284136319293E-3</v>
      </c>
      <c r="F3382">
        <f t="shared" si="158"/>
        <v>8.3359562007320686E-5</v>
      </c>
    </row>
    <row r="3383" spans="1:6" x14ac:dyDescent="0.25">
      <c r="A3383">
        <v>579541</v>
      </c>
      <c r="B3383">
        <v>24</v>
      </c>
      <c r="C3383">
        <v>-2.529381188097251</v>
      </c>
      <c r="D3383">
        <f t="shared" si="156"/>
        <v>1.2017382974094388E-4</v>
      </c>
      <c r="E3383">
        <f t="shared" si="157"/>
        <v>2.8841719137826533E-3</v>
      </c>
      <c r="F3383">
        <f t="shared" si="158"/>
        <v>-3.0396542424834539E-4</v>
      </c>
    </row>
    <row r="3384" spans="1:6" x14ac:dyDescent="0.25">
      <c r="A3384">
        <v>827203</v>
      </c>
      <c r="B3384">
        <v>60</v>
      </c>
      <c r="C3384">
        <v>-0.30215091741439692</v>
      </c>
      <c r="D3384">
        <f t="shared" si="156"/>
        <v>1.7152911093986105E-4</v>
      </c>
      <c r="E3384">
        <f t="shared" si="157"/>
        <v>1.0291746656391662E-2</v>
      </c>
      <c r="F3384">
        <f t="shared" si="158"/>
        <v>-5.1827678233754881E-5</v>
      </c>
    </row>
    <row r="3385" spans="1:6" x14ac:dyDescent="0.25">
      <c r="A3385">
        <v>1819658</v>
      </c>
      <c r="B3385">
        <v>24</v>
      </c>
      <c r="C3385">
        <v>-0.92145382542256871</v>
      </c>
      <c r="D3385">
        <f t="shared" si="156"/>
        <v>3.7732493590401104E-4</v>
      </c>
      <c r="E3385">
        <f t="shared" si="157"/>
        <v>9.0557984616962649E-3</v>
      </c>
      <c r="F3385">
        <f t="shared" si="158"/>
        <v>-3.4768750561607652E-4</v>
      </c>
    </row>
    <row r="3386" spans="1:6" x14ac:dyDescent="0.25">
      <c r="A3386">
        <v>683307</v>
      </c>
      <c r="B3386">
        <v>84</v>
      </c>
      <c r="C3386">
        <v>1.118477759689168</v>
      </c>
      <c r="D3386">
        <f t="shared" si="156"/>
        <v>1.4169078473963903E-4</v>
      </c>
      <c r="E3386">
        <f t="shared" si="157"/>
        <v>1.1902025918129678E-2</v>
      </c>
      <c r="F3386">
        <f t="shared" si="158"/>
        <v>1.5847799148419162E-4</v>
      </c>
    </row>
    <row r="3387" spans="1:6" x14ac:dyDescent="0.25">
      <c r="A3387">
        <v>742466</v>
      </c>
      <c r="B3387">
        <v>84</v>
      </c>
      <c r="C3387">
        <v>0.48612183982770601</v>
      </c>
      <c r="D3387">
        <f t="shared" si="156"/>
        <v>1.539580162101381E-4</v>
      </c>
      <c r="E3387">
        <f t="shared" si="157"/>
        <v>1.2932473361651601E-2</v>
      </c>
      <c r="F3387">
        <f t="shared" si="158"/>
        <v>7.4842354096296121E-5</v>
      </c>
    </row>
    <row r="3388" spans="1:6" x14ac:dyDescent="0.25">
      <c r="A3388">
        <v>541675</v>
      </c>
      <c r="B3388">
        <v>84</v>
      </c>
      <c r="C3388">
        <v>-6.7189590051072792E-2</v>
      </c>
      <c r="D3388">
        <f t="shared" si="156"/>
        <v>1.1232192239190287E-4</v>
      </c>
      <c r="E3388">
        <f t="shared" si="157"/>
        <v>9.4350414809198421E-3</v>
      </c>
      <c r="F3388">
        <f t="shared" si="158"/>
        <v>-7.5468639192603675E-6</v>
      </c>
    </row>
    <row r="3389" spans="1:6" x14ac:dyDescent="0.25">
      <c r="A3389">
        <v>721503</v>
      </c>
      <c r="B3389">
        <v>84</v>
      </c>
      <c r="C3389">
        <v>-6.8715899630394095E-2</v>
      </c>
      <c r="D3389">
        <f t="shared" si="156"/>
        <v>1.4961112100710775E-4</v>
      </c>
      <c r="E3389">
        <f t="shared" si="157"/>
        <v>1.2567334164597051E-2</v>
      </c>
      <c r="F3389">
        <f t="shared" si="158"/>
        <v>-1.0280662774715162E-5</v>
      </c>
    </row>
    <row r="3390" spans="1:6" x14ac:dyDescent="0.25">
      <c r="A3390">
        <v>243198</v>
      </c>
      <c r="B3390">
        <v>72</v>
      </c>
      <c r="C3390">
        <v>0.16994387989697479</v>
      </c>
      <c r="D3390">
        <f t="shared" si="156"/>
        <v>5.0429624556913268E-5</v>
      </c>
      <c r="E3390">
        <f t="shared" si="157"/>
        <v>3.6309329680977555E-3</v>
      </c>
      <c r="F3390">
        <f t="shared" si="158"/>
        <v>8.5702060589495996E-6</v>
      </c>
    </row>
    <row r="3391" spans="1:6" x14ac:dyDescent="0.25">
      <c r="A3391">
        <v>708029</v>
      </c>
      <c r="B3391">
        <v>60</v>
      </c>
      <c r="C3391">
        <v>0.4070773498450232</v>
      </c>
      <c r="D3391">
        <f t="shared" si="156"/>
        <v>1.4681714753166862E-4</v>
      </c>
      <c r="E3391">
        <f t="shared" si="157"/>
        <v>8.8090288519001164E-3</v>
      </c>
      <c r="F3391">
        <f t="shared" si="158"/>
        <v>5.9765935328997448E-5</v>
      </c>
    </row>
    <row r="3392" spans="1:6" x14ac:dyDescent="0.25">
      <c r="A3392">
        <v>438864</v>
      </c>
      <c r="B3392">
        <v>84</v>
      </c>
      <c r="C3392">
        <v>0.92086653473246149</v>
      </c>
      <c r="D3392">
        <f t="shared" si="156"/>
        <v>9.1002996535930321E-5</v>
      </c>
      <c r="E3392">
        <f t="shared" si="157"/>
        <v>7.6442517090181466E-3</v>
      </c>
      <c r="F3392">
        <f t="shared" si="158"/>
        <v>8.3801614070312346E-5</v>
      </c>
    </row>
    <row r="3393" spans="1:6" x14ac:dyDescent="0.25">
      <c r="A3393">
        <v>784846</v>
      </c>
      <c r="B3393">
        <v>60</v>
      </c>
      <c r="C3393">
        <v>0.80229979975843724</v>
      </c>
      <c r="D3393">
        <f t="shared" si="156"/>
        <v>1.6274594821912659E-4</v>
      </c>
      <c r="E3393">
        <f t="shared" si="157"/>
        <v>9.7647568931475952E-3</v>
      </c>
      <c r="F3393">
        <f t="shared" si="158"/>
        <v>1.3057104166770225E-4</v>
      </c>
    </row>
    <row r="3394" spans="1:6" x14ac:dyDescent="0.25">
      <c r="A3394">
        <v>424678</v>
      </c>
      <c r="B3394">
        <v>72</v>
      </c>
      <c r="C3394">
        <v>0.32803285986234038</v>
      </c>
      <c r="D3394">
        <f t="shared" si="156"/>
        <v>8.8061382484974434E-5</v>
      </c>
      <c r="E3394">
        <f t="shared" si="157"/>
        <v>6.3404195389181591E-3</v>
      </c>
      <c r="F3394">
        <f t="shared" si="158"/>
        <v>2.8887027139977575E-5</v>
      </c>
    </row>
    <row r="3395" spans="1:6" x14ac:dyDescent="0.25">
      <c r="A3395">
        <v>462462</v>
      </c>
      <c r="B3395">
        <v>84</v>
      </c>
      <c r="C3395">
        <v>0.92086653473246149</v>
      </c>
      <c r="D3395">
        <f t="shared" ref="D3395:D3458" si="159">A3395/SUM($A$2:$A$5739)</f>
        <v>9.589628628458796E-5</v>
      </c>
      <c r="E3395">
        <f t="shared" ref="E3395:E3458" si="160">B3395*D3395</f>
        <v>8.0552880479053887E-3</v>
      </c>
      <c r="F3395">
        <f t="shared" ref="F3395:F3458" si="161">C3395*D3395</f>
        <v>8.8307680844600594E-5</v>
      </c>
    </row>
    <row r="3396" spans="1:6" x14ac:dyDescent="0.25">
      <c r="A3396">
        <v>607354</v>
      </c>
      <c r="B3396">
        <v>60</v>
      </c>
      <c r="C3396">
        <v>0.14833627811530861</v>
      </c>
      <c r="D3396">
        <f t="shared" si="159"/>
        <v>1.2594114340224631E-4</v>
      </c>
      <c r="E3396">
        <f t="shared" si="160"/>
        <v>7.5564686041347789E-3</v>
      </c>
      <c r="F3396">
        <f t="shared" si="161"/>
        <v>1.8681640473875574E-5</v>
      </c>
    </row>
    <row r="3397" spans="1:6" x14ac:dyDescent="0.25">
      <c r="A3397">
        <v>552900</v>
      </c>
      <c r="B3397">
        <v>24</v>
      </c>
      <c r="C3397">
        <v>-4.4146365390986242</v>
      </c>
      <c r="D3397">
        <f t="shared" si="159"/>
        <v>1.1464954242023925E-4</v>
      </c>
      <c r="E3397">
        <f t="shared" si="160"/>
        <v>2.7515890180857421E-3</v>
      </c>
      <c r="F3397">
        <f t="shared" si="161"/>
        <v>-5.061360591593259E-4</v>
      </c>
    </row>
    <row r="3398" spans="1:6" x14ac:dyDescent="0.25">
      <c r="A3398">
        <v>358038</v>
      </c>
      <c r="B3398">
        <v>84</v>
      </c>
      <c r="C3398">
        <v>0.52564408481904745</v>
      </c>
      <c r="D3398">
        <f t="shared" si="159"/>
        <v>7.4242888169755148E-5</v>
      </c>
      <c r="E3398">
        <f t="shared" si="160"/>
        <v>6.2364026062594327E-3</v>
      </c>
      <c r="F3398">
        <f t="shared" si="161"/>
        <v>3.9025335006313827E-5</v>
      </c>
    </row>
    <row r="3399" spans="1:6" x14ac:dyDescent="0.25">
      <c r="A3399">
        <v>1395064</v>
      </c>
      <c r="B3399">
        <v>72</v>
      </c>
      <c r="C3399">
        <v>-0.34384530499046262</v>
      </c>
      <c r="D3399">
        <f t="shared" si="159"/>
        <v>2.8928097168918186E-4</v>
      </c>
      <c r="E3399">
        <f t="shared" si="160"/>
        <v>2.0828229961621092E-2</v>
      </c>
      <c r="F3399">
        <f t="shared" si="161"/>
        <v>-9.9467903938404124E-5</v>
      </c>
    </row>
    <row r="3400" spans="1:6" x14ac:dyDescent="0.25">
      <c r="A3400">
        <v>1583088</v>
      </c>
      <c r="B3400">
        <v>84</v>
      </c>
      <c r="C3400">
        <v>0.16994387989697479</v>
      </c>
      <c r="D3400">
        <f t="shared" si="159"/>
        <v>3.2826969580570034E-4</v>
      </c>
      <c r="E3400">
        <f t="shared" si="160"/>
        <v>2.7574654447678829E-2</v>
      </c>
      <c r="F3400">
        <f t="shared" si="161"/>
        <v>5.578742575782039E-5</v>
      </c>
    </row>
    <row r="3401" spans="1:6" x14ac:dyDescent="0.25">
      <c r="A3401">
        <v>1048142</v>
      </c>
      <c r="B3401">
        <v>84</v>
      </c>
      <c r="C3401">
        <v>1.039433269706485</v>
      </c>
      <c r="D3401">
        <f t="shared" si="159"/>
        <v>2.1734310126864605E-4</v>
      </c>
      <c r="E3401">
        <f t="shared" si="160"/>
        <v>1.8256820506566268E-2</v>
      </c>
      <c r="F3401">
        <f t="shared" si="161"/>
        <v>2.2591365039981645E-4</v>
      </c>
    </row>
    <row r="3402" spans="1:6" x14ac:dyDescent="0.25">
      <c r="A3402">
        <v>531479</v>
      </c>
      <c r="B3402">
        <v>84</v>
      </c>
      <c r="C3402">
        <v>0.1171808923886347</v>
      </c>
      <c r="D3402">
        <f t="shared" si="159"/>
        <v>1.102076761728456E-4</v>
      </c>
      <c r="E3402">
        <f t="shared" si="160"/>
        <v>9.2574447985190305E-3</v>
      </c>
      <c r="F3402">
        <f t="shared" si="161"/>
        <v>1.2914233842011722E-5</v>
      </c>
    </row>
    <row r="3403" spans="1:6" x14ac:dyDescent="0.25">
      <c r="A3403">
        <v>545332</v>
      </c>
      <c r="B3403">
        <v>60</v>
      </c>
      <c r="C3403">
        <v>4.655701192380661E-2</v>
      </c>
      <c r="D3403">
        <f t="shared" si="159"/>
        <v>1.1308023922429719E-4</v>
      </c>
      <c r="E3403">
        <f t="shared" si="160"/>
        <v>6.7848143534578308E-3</v>
      </c>
      <c r="F3403">
        <f t="shared" si="161"/>
        <v>5.2646780459125082E-6</v>
      </c>
    </row>
    <row r="3404" spans="1:6" x14ac:dyDescent="0.25">
      <c r="A3404">
        <v>509024</v>
      </c>
      <c r="B3404">
        <v>72</v>
      </c>
      <c r="C3404">
        <v>-0.58097877493851102</v>
      </c>
      <c r="D3404">
        <f t="shared" si="159"/>
        <v>1.0555139931437849E-4</v>
      </c>
      <c r="E3404">
        <f t="shared" si="160"/>
        <v>7.599700750635251E-3</v>
      </c>
      <c r="F3404">
        <f t="shared" si="161"/>
        <v>-6.1323122666713208E-5</v>
      </c>
    </row>
    <row r="3405" spans="1:6" x14ac:dyDescent="0.25">
      <c r="A3405">
        <v>430883</v>
      </c>
      <c r="B3405">
        <v>84</v>
      </c>
      <c r="C3405">
        <v>0.92086653473246149</v>
      </c>
      <c r="D3405">
        <f t="shared" si="159"/>
        <v>8.9348053511774194E-5</v>
      </c>
      <c r="E3405">
        <f t="shared" si="160"/>
        <v>7.5052364949890326E-3</v>
      </c>
      <c r="F3405">
        <f t="shared" si="161"/>
        <v>8.2277632422478032E-5</v>
      </c>
    </row>
    <row r="3406" spans="1:6" x14ac:dyDescent="0.25">
      <c r="A3406">
        <v>618800</v>
      </c>
      <c r="B3406">
        <v>84</v>
      </c>
      <c r="C3406">
        <v>0.4070773498450232</v>
      </c>
      <c r="D3406">
        <f t="shared" si="159"/>
        <v>1.2831459006989337E-4</v>
      </c>
      <c r="E3406">
        <f t="shared" si="160"/>
        <v>1.0778425565871042E-2</v>
      </c>
      <c r="F3406">
        <f t="shared" si="161"/>
        <v>5.2233963272102721E-5</v>
      </c>
    </row>
    <row r="3407" spans="1:6" x14ac:dyDescent="0.25">
      <c r="A3407">
        <v>622279</v>
      </c>
      <c r="B3407">
        <v>84</v>
      </c>
      <c r="C3407">
        <v>0.5383011232997692</v>
      </c>
      <c r="D3407">
        <f t="shared" si="159"/>
        <v>1.290359967584085E-4</v>
      </c>
      <c r="E3407">
        <f t="shared" si="160"/>
        <v>1.0839023727706315E-2</v>
      </c>
      <c r="F3407">
        <f t="shared" si="161"/>
        <v>6.9460222001156677E-5</v>
      </c>
    </row>
    <row r="3408" spans="1:6" x14ac:dyDescent="0.25">
      <c r="A3408">
        <v>436712</v>
      </c>
      <c r="B3408">
        <v>84</v>
      </c>
      <c r="C3408">
        <v>-0.34391079335041369</v>
      </c>
      <c r="D3408">
        <f t="shared" si="159"/>
        <v>9.0556757043638137E-5</v>
      </c>
      <c r="E3408">
        <f t="shared" si="160"/>
        <v>7.6067675916656032E-3</v>
      </c>
      <c r="F3408">
        <f t="shared" si="161"/>
        <v>-3.1143446158118252E-5</v>
      </c>
    </row>
    <row r="3409" spans="1:6" x14ac:dyDescent="0.25">
      <c r="A3409">
        <v>856064</v>
      </c>
      <c r="B3409">
        <v>84</v>
      </c>
      <c r="C3409">
        <v>-0.3038277277026451</v>
      </c>
      <c r="D3409">
        <f t="shared" si="159"/>
        <v>1.7751373825726114E-4</v>
      </c>
      <c r="E3409">
        <f t="shared" si="160"/>
        <v>1.4911154013609935E-2</v>
      </c>
      <c r="F3409">
        <f t="shared" si="161"/>
        <v>-5.3933595730705753E-5</v>
      </c>
    </row>
    <row r="3410" spans="1:6" x14ac:dyDescent="0.25">
      <c r="A3410">
        <v>945293</v>
      </c>
      <c r="B3410">
        <v>72</v>
      </c>
      <c r="C3410">
        <v>0.35454600221457733</v>
      </c>
      <c r="D3410">
        <f t="shared" si="159"/>
        <v>1.9601629571903639E-4</v>
      </c>
      <c r="E3410">
        <f t="shared" si="160"/>
        <v>1.411317329177062E-2</v>
      </c>
      <c r="F3410">
        <f t="shared" si="161"/>
        <v>6.9496794016094722E-5</v>
      </c>
    </row>
    <row r="3411" spans="1:6" x14ac:dyDescent="0.25">
      <c r="A3411">
        <v>655403</v>
      </c>
      <c r="B3411">
        <v>84</v>
      </c>
      <c r="C3411">
        <v>-0.20364820342165779</v>
      </c>
      <c r="D3411">
        <f t="shared" si="159"/>
        <v>1.3590460128567927E-4</v>
      </c>
      <c r="E3411">
        <f t="shared" si="160"/>
        <v>1.1415986507997059E-2</v>
      </c>
      <c r="F3411">
        <f t="shared" si="161"/>
        <v>-2.7676727888565306E-5</v>
      </c>
    </row>
    <row r="3412" spans="1:6" x14ac:dyDescent="0.25">
      <c r="A3412">
        <v>987045</v>
      </c>
      <c r="B3412">
        <v>84</v>
      </c>
      <c r="C3412">
        <v>0.13042163490563341</v>
      </c>
      <c r="D3412">
        <f t="shared" si="159"/>
        <v>2.0467400542265336E-4</v>
      </c>
      <c r="E3412">
        <f t="shared" si="160"/>
        <v>1.7192616455502883E-2</v>
      </c>
      <c r="F3412">
        <f t="shared" si="161"/>
        <v>2.6693918409906929E-5</v>
      </c>
    </row>
    <row r="3413" spans="1:6" x14ac:dyDescent="0.25">
      <c r="A3413">
        <v>956417</v>
      </c>
      <c r="B3413">
        <v>24</v>
      </c>
      <c r="C3413">
        <v>-1.310626210072708</v>
      </c>
      <c r="D3413">
        <f t="shared" si="159"/>
        <v>1.9832297235112672E-4</v>
      </c>
      <c r="E3413">
        <f t="shared" si="160"/>
        <v>4.7597513364270412E-3</v>
      </c>
      <c r="F3413">
        <f t="shared" si="161"/>
        <v>-2.5992728562291168E-4</v>
      </c>
    </row>
    <row r="3414" spans="1:6" x14ac:dyDescent="0.25">
      <c r="A3414">
        <v>817938</v>
      </c>
      <c r="B3414">
        <v>60</v>
      </c>
      <c r="C3414">
        <v>-1.151924635309977</v>
      </c>
      <c r="D3414">
        <f t="shared" si="159"/>
        <v>1.6960791721491345E-4</v>
      </c>
      <c r="E3414">
        <f t="shared" si="160"/>
        <v>1.0176475032894807E-2</v>
      </c>
      <c r="F3414">
        <f t="shared" si="161"/>
        <v>-1.9537553818347396E-4</v>
      </c>
    </row>
    <row r="3415" spans="1:6" x14ac:dyDescent="0.25">
      <c r="A3415">
        <v>1058565</v>
      </c>
      <c r="B3415">
        <v>84</v>
      </c>
      <c r="C3415">
        <v>8.4208985237667983E-2</v>
      </c>
      <c r="D3415">
        <f t="shared" si="159"/>
        <v>2.1950441828916722E-4</v>
      </c>
      <c r="E3415">
        <f t="shared" si="160"/>
        <v>1.8438371136290047E-2</v>
      </c>
      <c r="F3415">
        <f t="shared" si="161"/>
        <v>1.848424431931538E-5</v>
      </c>
    </row>
    <row r="3416" spans="1:6" x14ac:dyDescent="0.25">
      <c r="A3416">
        <v>803892</v>
      </c>
      <c r="B3416">
        <v>84</v>
      </c>
      <c r="C3416">
        <v>0.373854950705302</v>
      </c>
      <c r="D3416">
        <f t="shared" si="159"/>
        <v>1.6669533361419962E-4</v>
      </c>
      <c r="E3416">
        <f t="shared" si="160"/>
        <v>1.4002408023592768E-2</v>
      </c>
      <c r="F3416">
        <f t="shared" si="161"/>
        <v>6.2319875731140474E-5</v>
      </c>
    </row>
    <row r="3417" spans="1:6" x14ac:dyDescent="0.25">
      <c r="A3417">
        <v>916952</v>
      </c>
      <c r="B3417">
        <v>72</v>
      </c>
      <c r="C3417">
        <v>0.48612183982770601</v>
      </c>
      <c r="D3417">
        <f t="shared" si="159"/>
        <v>1.9013949578824962E-4</v>
      </c>
      <c r="E3417">
        <f t="shared" si="160"/>
        <v>1.3690043696753973E-2</v>
      </c>
      <c r="F3417">
        <f t="shared" si="161"/>
        <v>9.2430961516496273E-5</v>
      </c>
    </row>
    <row r="3418" spans="1:6" x14ac:dyDescent="0.25">
      <c r="A3418">
        <v>668686</v>
      </c>
      <c r="B3418">
        <v>72</v>
      </c>
      <c r="C3418">
        <v>-1.017070308908081</v>
      </c>
      <c r="D3418">
        <f t="shared" si="159"/>
        <v>1.3865896893257388E-4</v>
      </c>
      <c r="E3418">
        <f t="shared" si="160"/>
        <v>9.9834457631453183E-3</v>
      </c>
      <c r="F3418">
        <f t="shared" si="161"/>
        <v>-1.4102592036512892E-4</v>
      </c>
    </row>
    <row r="3419" spans="1:6" x14ac:dyDescent="0.25">
      <c r="A3419">
        <v>839739</v>
      </c>
      <c r="B3419">
        <v>72</v>
      </c>
      <c r="C3419">
        <v>0.23398224772338561</v>
      </c>
      <c r="D3419">
        <f t="shared" si="159"/>
        <v>1.741285803986784E-4</v>
      </c>
      <c r="E3419">
        <f t="shared" si="160"/>
        <v>1.2537257788704844E-2</v>
      </c>
      <c r="F3419">
        <f t="shared" si="161"/>
        <v>4.0742996634565034E-5</v>
      </c>
    </row>
    <row r="3420" spans="1:6" x14ac:dyDescent="0.25">
      <c r="A3420">
        <v>612282</v>
      </c>
      <c r="B3420">
        <v>60</v>
      </c>
      <c r="C3420">
        <v>0.56516632981038883</v>
      </c>
      <c r="D3420">
        <f t="shared" si="159"/>
        <v>1.2696301525076672E-4</v>
      </c>
      <c r="E3420">
        <f t="shared" si="160"/>
        <v>7.6177809150460036E-3</v>
      </c>
      <c r="F3420">
        <f t="shared" si="161"/>
        <v>7.1755221350936258E-5</v>
      </c>
    </row>
    <row r="3421" spans="1:6" x14ac:dyDescent="0.25">
      <c r="A3421">
        <v>583729</v>
      </c>
      <c r="B3421">
        <v>72</v>
      </c>
      <c r="C3421">
        <v>0.80229979975843724</v>
      </c>
      <c r="D3421">
        <f t="shared" si="159"/>
        <v>1.2104225492389914E-4</v>
      </c>
      <c r="E3421">
        <f t="shared" si="160"/>
        <v>8.7150423545207384E-3</v>
      </c>
      <c r="F3421">
        <f t="shared" si="161"/>
        <v>9.7112176887753998E-5</v>
      </c>
    </row>
    <row r="3422" spans="1:6" x14ac:dyDescent="0.25">
      <c r="A3422">
        <v>753311</v>
      </c>
      <c r="B3422">
        <v>60</v>
      </c>
      <c r="C3422">
        <v>0.96038877972380288</v>
      </c>
      <c r="D3422">
        <f t="shared" si="159"/>
        <v>1.5620683930210317E-4</v>
      </c>
      <c r="E3422">
        <f t="shared" si="160"/>
        <v>9.3724103581261896E-3</v>
      </c>
      <c r="F3422">
        <f t="shared" si="161"/>
        <v>1.5001929578185904E-4</v>
      </c>
    </row>
    <row r="3423" spans="1:6" x14ac:dyDescent="0.25">
      <c r="A3423">
        <v>742939</v>
      </c>
      <c r="B3423">
        <v>72</v>
      </c>
      <c r="C3423">
        <v>-0.13135316434961611</v>
      </c>
      <c r="D3423">
        <f t="shared" si="159"/>
        <v>1.5405609765988448E-4</v>
      </c>
      <c r="E3423">
        <f t="shared" si="160"/>
        <v>1.1092039031511684E-2</v>
      </c>
      <c r="F3423">
        <f t="shared" si="161"/>
        <v>-2.0235755914979315E-5</v>
      </c>
    </row>
    <row r="3424" spans="1:6" x14ac:dyDescent="0.25">
      <c r="A3424">
        <v>334366</v>
      </c>
      <c r="B3424">
        <v>72</v>
      </c>
      <c r="C3424">
        <v>0.24898836987965761</v>
      </c>
      <c r="D3424">
        <f t="shared" si="159"/>
        <v>6.9334253754540991E-5</v>
      </c>
      <c r="E3424">
        <f t="shared" si="160"/>
        <v>4.9920662703269517E-3</v>
      </c>
      <c r="F3424">
        <f t="shared" si="161"/>
        <v>1.726342281916569E-5</v>
      </c>
    </row>
    <row r="3425" spans="1:6" x14ac:dyDescent="0.25">
      <c r="A3425">
        <v>864589</v>
      </c>
      <c r="B3425">
        <v>48</v>
      </c>
      <c r="C3425">
        <v>0.2094661248883162</v>
      </c>
      <c r="D3425">
        <f t="shared" si="159"/>
        <v>1.7928148531664358E-4</v>
      </c>
      <c r="E3425">
        <f t="shared" si="160"/>
        <v>8.6055112951988928E-3</v>
      </c>
      <c r="F3425">
        <f t="shared" si="161"/>
        <v>3.7553397993498893E-5</v>
      </c>
    </row>
    <row r="3426" spans="1:6" x14ac:dyDescent="0.25">
      <c r="A3426">
        <v>395863</v>
      </c>
      <c r="B3426">
        <v>72</v>
      </c>
      <c r="C3426">
        <v>0.52564408481904745</v>
      </c>
      <c r="D3426">
        <f t="shared" si="159"/>
        <v>8.2086293744082416E-5</v>
      </c>
      <c r="E3426">
        <f t="shared" si="160"/>
        <v>5.9102131495739341E-3</v>
      </c>
      <c r="F3426">
        <f t="shared" si="161"/>
        <v>4.3148174751295704E-5</v>
      </c>
    </row>
    <row r="3427" spans="1:6" x14ac:dyDescent="0.25">
      <c r="A3427">
        <v>422278</v>
      </c>
      <c r="B3427">
        <v>72</v>
      </c>
      <c r="C3427">
        <v>0.24898836987965761</v>
      </c>
      <c r="D3427">
        <f t="shared" si="159"/>
        <v>8.7563717623682024E-5</v>
      </c>
      <c r="E3427">
        <f t="shared" si="160"/>
        <v>6.3045876689051053E-3</v>
      </c>
      <c r="F3427">
        <f t="shared" si="161"/>
        <v>2.1802347311723234E-5</v>
      </c>
    </row>
    <row r="3428" spans="1:6" x14ac:dyDescent="0.25">
      <c r="A3428">
        <v>555598</v>
      </c>
      <c r="B3428">
        <v>84</v>
      </c>
      <c r="C3428">
        <v>0.22710197818182309</v>
      </c>
      <c r="D3428">
        <f t="shared" si="159"/>
        <v>1.1520900066847546E-4</v>
      </c>
      <c r="E3428">
        <f t="shared" si="160"/>
        <v>9.6775560561519394E-3</v>
      </c>
      <c r="F3428">
        <f t="shared" si="161"/>
        <v>2.6164191956161756E-5</v>
      </c>
    </row>
    <row r="3429" spans="1:6" x14ac:dyDescent="0.25">
      <c r="A3429">
        <v>885822</v>
      </c>
      <c r="B3429">
        <v>84</v>
      </c>
      <c r="C3429">
        <v>9.4836319304614822E-2</v>
      </c>
      <c r="D3429">
        <f t="shared" si="159"/>
        <v>1.8368436781656931E-4</v>
      </c>
      <c r="E3429">
        <f t="shared" si="160"/>
        <v>1.5429486896591823E-2</v>
      </c>
      <c r="F3429">
        <f t="shared" si="161"/>
        <v>1.7419949357518482E-5</v>
      </c>
    </row>
    <row r="3430" spans="1:6" x14ac:dyDescent="0.25">
      <c r="A3430">
        <v>1114711</v>
      </c>
      <c r="B3430">
        <v>72</v>
      </c>
      <c r="C3430">
        <v>0.80229979975843724</v>
      </c>
      <c r="D3430">
        <f t="shared" si="159"/>
        <v>2.3114687299838544E-4</v>
      </c>
      <c r="E3430">
        <f t="shared" si="160"/>
        <v>1.6642574855883753E-2</v>
      </c>
      <c r="F3430">
        <f t="shared" si="161"/>
        <v>1.8544908992139357E-4</v>
      </c>
    </row>
    <row r="3431" spans="1:6" x14ac:dyDescent="0.25">
      <c r="A3431">
        <v>720434</v>
      </c>
      <c r="B3431">
        <v>84</v>
      </c>
      <c r="C3431">
        <v>0.52564408481904745</v>
      </c>
      <c r="D3431">
        <f t="shared" si="159"/>
        <v>1.4938945278347376E-4</v>
      </c>
      <c r="E3431">
        <f t="shared" si="160"/>
        <v>1.2548714033811796E-2</v>
      </c>
      <c r="F3431">
        <f t="shared" si="161"/>
        <v>7.8525682189987373E-5</v>
      </c>
    </row>
    <row r="3432" spans="1:6" x14ac:dyDescent="0.25">
      <c r="A3432">
        <v>549152</v>
      </c>
      <c r="B3432">
        <v>72</v>
      </c>
      <c r="C3432">
        <v>1.185489993161002E-2</v>
      </c>
      <c r="D3432">
        <f t="shared" si="159"/>
        <v>1.1387235579518761E-4</v>
      </c>
      <c r="E3432">
        <f t="shared" si="160"/>
        <v>8.1988096172535083E-3</v>
      </c>
      <c r="F3432">
        <f t="shared" si="161"/>
        <v>1.3499453829286415E-6</v>
      </c>
    </row>
    <row r="3433" spans="1:6" x14ac:dyDescent="0.25">
      <c r="A3433">
        <v>504604</v>
      </c>
      <c r="B3433">
        <v>60</v>
      </c>
      <c r="C3433">
        <v>-2.261120393216471</v>
      </c>
      <c r="D3433">
        <f t="shared" si="159"/>
        <v>1.0463486652816497E-4</v>
      </c>
      <c r="E3433">
        <f t="shared" si="160"/>
        <v>6.2780919916898981E-3</v>
      </c>
      <c r="F3433">
        <f t="shared" si="161"/>
        <v>-2.3659203054831734E-4</v>
      </c>
    </row>
    <row r="3434" spans="1:6" x14ac:dyDescent="0.25">
      <c r="A3434">
        <v>763404</v>
      </c>
      <c r="B3434">
        <v>60</v>
      </c>
      <c r="C3434">
        <v>0.84182204474977862</v>
      </c>
      <c r="D3434">
        <f t="shared" si="159"/>
        <v>1.5829972740419665E-4</v>
      </c>
      <c r="E3434">
        <f t="shared" si="160"/>
        <v>9.4979836442517993E-3</v>
      </c>
      <c r="F3434">
        <f t="shared" si="161"/>
        <v>1.3326020020673339E-4</v>
      </c>
    </row>
    <row r="3435" spans="1:6" x14ac:dyDescent="0.25">
      <c r="A3435">
        <v>837790</v>
      </c>
      <c r="B3435">
        <v>48</v>
      </c>
      <c r="C3435">
        <v>-0.83207861582159937</v>
      </c>
      <c r="D3435">
        <f t="shared" si="159"/>
        <v>1.7372443505923719E-4</v>
      </c>
      <c r="E3435">
        <f t="shared" si="160"/>
        <v>8.3387728828433847E-3</v>
      </c>
      <c r="F3435">
        <f t="shared" si="161"/>
        <v>-1.4455238745847941E-4</v>
      </c>
    </row>
    <row r="3436" spans="1:6" x14ac:dyDescent="0.25">
      <c r="A3436">
        <v>730773</v>
      </c>
      <c r="B3436">
        <v>60</v>
      </c>
      <c r="C3436">
        <v>-0.42288979497314538</v>
      </c>
      <c r="D3436">
        <f t="shared" si="159"/>
        <v>1.5153335153384969E-4</v>
      </c>
      <c r="E3436">
        <f t="shared" si="160"/>
        <v>9.0920010920309824E-3</v>
      </c>
      <c r="F3436">
        <f t="shared" si="161"/>
        <v>-6.4081907961743265E-5</v>
      </c>
    </row>
    <row r="3437" spans="1:6" x14ac:dyDescent="0.25">
      <c r="A3437">
        <v>626924</v>
      </c>
      <c r="B3437">
        <v>48</v>
      </c>
      <c r="C3437">
        <v>0.2094661248883162</v>
      </c>
      <c r="D3437">
        <f t="shared" si="159"/>
        <v>1.2999918562536819E-4</v>
      </c>
      <c r="E3437">
        <f t="shared" si="160"/>
        <v>6.2399609100176733E-3</v>
      </c>
      <c r="F3437">
        <f t="shared" si="161"/>
        <v>2.7230425651582772E-5</v>
      </c>
    </row>
    <row r="3438" spans="1:6" x14ac:dyDescent="0.25">
      <c r="A3438">
        <v>549066</v>
      </c>
      <c r="B3438">
        <v>84</v>
      </c>
      <c r="C3438">
        <v>0.92086653473246149</v>
      </c>
      <c r="D3438">
        <f t="shared" si="159"/>
        <v>1.1385452280432462E-4</v>
      </c>
      <c r="E3438">
        <f t="shared" si="160"/>
        <v>9.563779915563269E-3</v>
      </c>
      <c r="F3438">
        <f t="shared" si="161"/>
        <v>1.0484481987843642E-4</v>
      </c>
    </row>
    <row r="3439" spans="1:6" x14ac:dyDescent="0.25">
      <c r="A3439">
        <v>678202</v>
      </c>
      <c r="B3439">
        <v>84</v>
      </c>
      <c r="C3439">
        <v>-0.98762303508768745</v>
      </c>
      <c r="D3439">
        <f t="shared" si="159"/>
        <v>1.406322101075983E-4</v>
      </c>
      <c r="E3439">
        <f t="shared" si="160"/>
        <v>1.1813105649038258E-2</v>
      </c>
      <c r="F3439">
        <f t="shared" si="161"/>
        <v>-1.388916101775556E-4</v>
      </c>
    </row>
    <row r="3440" spans="1:6" x14ac:dyDescent="0.25">
      <c r="A3440">
        <v>557642</v>
      </c>
      <c r="B3440">
        <v>72</v>
      </c>
      <c r="C3440">
        <v>-6.7189590051072792E-2</v>
      </c>
      <c r="D3440">
        <f t="shared" si="159"/>
        <v>1.156328452420095E-4</v>
      </c>
      <c r="E3440">
        <f t="shared" si="160"/>
        <v>8.3255648574246839E-3</v>
      </c>
      <c r="F3440">
        <f t="shared" si="161"/>
        <v>-7.7693234682497607E-6</v>
      </c>
    </row>
    <row r="3441" spans="1:6" x14ac:dyDescent="0.25">
      <c r="A3441">
        <v>614667</v>
      </c>
      <c r="B3441">
        <v>72</v>
      </c>
      <c r="C3441">
        <v>0.1454947077449219</v>
      </c>
      <c r="D3441">
        <f t="shared" si="159"/>
        <v>1.2745756970667608E-4</v>
      </c>
      <c r="E3441">
        <f t="shared" si="160"/>
        <v>9.1769450188806771E-3</v>
      </c>
      <c r="F3441">
        <f t="shared" si="161"/>
        <v>1.8544401854350849E-5</v>
      </c>
    </row>
    <row r="3442" spans="1:6" x14ac:dyDescent="0.25">
      <c r="A3442">
        <v>1494746</v>
      </c>
      <c r="B3442">
        <v>24</v>
      </c>
      <c r="C3442">
        <v>-0.46241203996448682</v>
      </c>
      <c r="D3442">
        <f t="shared" si="159"/>
        <v>3.0995106698224439E-4</v>
      </c>
      <c r="E3442">
        <f t="shared" si="160"/>
        <v>7.4388256075738658E-3</v>
      </c>
      <c r="F3442">
        <f t="shared" si="161"/>
        <v>-1.4332510517242893E-4</v>
      </c>
    </row>
    <row r="3443" spans="1:6" x14ac:dyDescent="0.25">
      <c r="A3443">
        <v>1106866</v>
      </c>
      <c r="B3443">
        <v>84</v>
      </c>
      <c r="C3443">
        <v>0.92086653473246149</v>
      </c>
      <c r="D3443">
        <f t="shared" si="159"/>
        <v>2.2952013098303587E-4</v>
      </c>
      <c r="E3443">
        <f t="shared" si="160"/>
        <v>1.9279691002575015E-2</v>
      </c>
      <c r="F3443">
        <f t="shared" si="161"/>
        <v>2.113574076696889E-4</v>
      </c>
    </row>
    <row r="3444" spans="1:6" x14ac:dyDescent="0.25">
      <c r="A3444">
        <v>420662</v>
      </c>
      <c r="B3444">
        <v>72</v>
      </c>
      <c r="C3444">
        <v>-0.46006718516915052</v>
      </c>
      <c r="D3444">
        <f t="shared" si="159"/>
        <v>8.7228623283745131E-5</v>
      </c>
      <c r="E3444">
        <f t="shared" si="160"/>
        <v>6.2804608764296492E-3</v>
      </c>
      <c r="F3444">
        <f t="shared" si="161"/>
        <v>-4.0131027180332847E-5</v>
      </c>
    </row>
    <row r="3445" spans="1:6" x14ac:dyDescent="0.25">
      <c r="A3445">
        <v>1284812</v>
      </c>
      <c r="B3445">
        <v>84</v>
      </c>
      <c r="C3445">
        <v>0.5172166379528087</v>
      </c>
      <c r="D3445">
        <f t="shared" si="159"/>
        <v>2.6641907740284395E-4</v>
      </c>
      <c r="E3445">
        <f t="shared" si="160"/>
        <v>2.2379202501838891E-2</v>
      </c>
      <c r="F3445">
        <f t="shared" si="161"/>
        <v>1.3779637950078806E-4</v>
      </c>
    </row>
    <row r="3446" spans="1:6" x14ac:dyDescent="0.25">
      <c r="A3446">
        <v>620445</v>
      </c>
      <c r="B3446">
        <v>84</v>
      </c>
      <c r="C3446">
        <v>0.92086653473246149</v>
      </c>
      <c r="D3446">
        <f t="shared" si="159"/>
        <v>1.2865569786023754E-4</v>
      </c>
      <c r="E3446">
        <f t="shared" si="160"/>
        <v>1.0807078620259954E-2</v>
      </c>
      <c r="F3446">
        <f t="shared" si="161"/>
        <v>1.1847472666214351E-4</v>
      </c>
    </row>
    <row r="3447" spans="1:6" x14ac:dyDescent="0.25">
      <c r="A3447">
        <v>772337</v>
      </c>
      <c r="B3447">
        <v>84</v>
      </c>
      <c r="C3447">
        <v>0.68373306478441309</v>
      </c>
      <c r="D3447">
        <f t="shared" si="159"/>
        <v>1.6015207748999876E-4</v>
      </c>
      <c r="E3447">
        <f t="shared" si="160"/>
        <v>1.3452774509159895E-2</v>
      </c>
      <c r="F3447">
        <f t="shared" si="161"/>
        <v>1.0950127077382767E-4</v>
      </c>
    </row>
    <row r="3448" spans="1:6" x14ac:dyDescent="0.25">
      <c r="A3448">
        <v>505168</v>
      </c>
      <c r="B3448">
        <v>24</v>
      </c>
      <c r="C3448">
        <v>1.185489993161002E-2</v>
      </c>
      <c r="D3448">
        <f t="shared" si="159"/>
        <v>1.0475181777056868E-4</v>
      </c>
      <c r="E3448">
        <f t="shared" si="160"/>
        <v>2.5140436264936483E-3</v>
      </c>
      <c r="F3448">
        <f t="shared" si="161"/>
        <v>1.24182231732434E-6</v>
      </c>
    </row>
    <row r="3449" spans="1:6" x14ac:dyDescent="0.25">
      <c r="A3449">
        <v>1372972</v>
      </c>
      <c r="B3449">
        <v>60</v>
      </c>
      <c r="C3449">
        <v>-0.51863440957691953</v>
      </c>
      <c r="D3449">
        <f t="shared" si="159"/>
        <v>2.8469996664098521E-4</v>
      </c>
      <c r="E3449">
        <f t="shared" si="160"/>
        <v>1.7081997998459112E-2</v>
      </c>
      <c r="F3449">
        <f t="shared" si="161"/>
        <v>-1.4765519910541606E-4</v>
      </c>
    </row>
    <row r="3450" spans="1:6" x14ac:dyDescent="0.25">
      <c r="A3450">
        <v>669910</v>
      </c>
      <c r="B3450">
        <v>84</v>
      </c>
      <c r="C3450">
        <v>-0.34385518555171102</v>
      </c>
      <c r="D3450">
        <f t="shared" si="159"/>
        <v>1.3891277801183301E-4</v>
      </c>
      <c r="E3450">
        <f t="shared" si="160"/>
        <v>1.1668673352993972E-2</v>
      </c>
      <c r="F3450">
        <f t="shared" si="161"/>
        <v>-4.7765879058762483E-5</v>
      </c>
    </row>
    <row r="3451" spans="1:6" x14ac:dyDescent="0.25">
      <c r="A3451">
        <v>683036</v>
      </c>
      <c r="B3451">
        <v>84</v>
      </c>
      <c r="C3451">
        <v>0.30893662009415901</v>
      </c>
      <c r="D3451">
        <f t="shared" si="159"/>
        <v>1.4163459008238478E-4</v>
      </c>
      <c r="E3451">
        <f t="shared" si="160"/>
        <v>1.1897305566920322E-2</v>
      </c>
      <c r="F3451">
        <f t="shared" si="161"/>
        <v>4.375611154847365E-5</v>
      </c>
    </row>
    <row r="3452" spans="1:6" x14ac:dyDescent="0.25">
      <c r="A3452">
        <v>415035</v>
      </c>
      <c r="B3452">
        <v>84</v>
      </c>
      <c r="C3452">
        <v>0.92086653473246149</v>
      </c>
      <c r="D3452">
        <f t="shared" si="159"/>
        <v>8.6061806544373296E-5</v>
      </c>
      <c r="E3452">
        <f t="shared" si="160"/>
        <v>7.2291917497273568E-3</v>
      </c>
      <c r="F3452">
        <f t="shared" si="161"/>
        <v>7.9251437565332509E-5</v>
      </c>
    </row>
    <row r="3453" spans="1:6" x14ac:dyDescent="0.25">
      <c r="A3453">
        <v>632141</v>
      </c>
      <c r="B3453">
        <v>84</v>
      </c>
      <c r="C3453">
        <v>1.237044494663192</v>
      </c>
      <c r="D3453">
        <f t="shared" si="159"/>
        <v>1.3108098461760256E-4</v>
      </c>
      <c r="E3453">
        <f t="shared" si="160"/>
        <v>1.1010802707878615E-2</v>
      </c>
      <c r="F3453">
        <f t="shared" si="161"/>
        <v>1.6215301037623582E-4</v>
      </c>
    </row>
    <row r="3454" spans="1:6" x14ac:dyDescent="0.25">
      <c r="A3454">
        <v>543703</v>
      </c>
      <c r="B3454">
        <v>84</v>
      </c>
      <c r="C3454">
        <v>0.3785162042795801</v>
      </c>
      <c r="D3454">
        <f t="shared" si="159"/>
        <v>1.1274244919969495E-4</v>
      </c>
      <c r="E3454">
        <f t="shared" si="160"/>
        <v>9.4703657327743756E-3</v>
      </c>
      <c r="F3454">
        <f t="shared" si="161"/>
        <v>4.2674843932251913E-5</v>
      </c>
    </row>
    <row r="3455" spans="1:6" x14ac:dyDescent="0.25">
      <c r="A3455">
        <v>526673</v>
      </c>
      <c r="B3455">
        <v>48</v>
      </c>
      <c r="C3455">
        <v>-2.245095308539832</v>
      </c>
      <c r="D3455">
        <f t="shared" si="159"/>
        <v>1.0921110228810756E-4</v>
      </c>
      <c r="E3455">
        <f t="shared" si="160"/>
        <v>5.2421329098291626E-3</v>
      </c>
      <c r="F3455">
        <f t="shared" si="161"/>
        <v>-2.4518933338749398E-4</v>
      </c>
    </row>
    <row r="3456" spans="1:6" x14ac:dyDescent="0.25">
      <c r="A3456">
        <v>955661</v>
      </c>
      <c r="B3456">
        <v>72</v>
      </c>
      <c r="C3456">
        <v>0.80229979975843724</v>
      </c>
      <c r="D3456">
        <f t="shared" si="159"/>
        <v>1.981662079198196E-4</v>
      </c>
      <c r="E3456">
        <f t="shared" si="160"/>
        <v>1.4267966970227012E-2</v>
      </c>
      <c r="F3456">
        <f t="shared" si="161"/>
        <v>1.589887089329601E-4</v>
      </c>
    </row>
    <row r="3457" spans="1:6" x14ac:dyDescent="0.25">
      <c r="A3457">
        <v>739641</v>
      </c>
      <c r="B3457">
        <v>84</v>
      </c>
      <c r="C3457">
        <v>0.12165765612329391</v>
      </c>
      <c r="D3457">
        <f t="shared" si="159"/>
        <v>1.5337222319632515E-4</v>
      </c>
      <c r="E3457">
        <f t="shared" si="160"/>
        <v>1.2883266748491311E-2</v>
      </c>
      <c r="F3457">
        <f t="shared" si="161"/>
        <v>1.8658905188483607E-5</v>
      </c>
    </row>
    <row r="3458" spans="1:6" x14ac:dyDescent="0.25">
      <c r="A3458">
        <v>746517</v>
      </c>
      <c r="B3458">
        <v>84</v>
      </c>
      <c r="C3458">
        <v>0.92086653473246149</v>
      </c>
      <c r="D3458">
        <f t="shared" si="159"/>
        <v>1.547980330239279E-4</v>
      </c>
      <c r="E3458">
        <f t="shared" si="160"/>
        <v>1.3003034774009943E-2</v>
      </c>
      <c r="F3458">
        <f t="shared" si="161"/>
        <v>1.4254832825414562E-4</v>
      </c>
    </row>
    <row r="3459" spans="1:6" x14ac:dyDescent="0.25">
      <c r="A3459">
        <v>831958</v>
      </c>
      <c r="B3459">
        <v>84</v>
      </c>
      <c r="C3459">
        <v>-0.21744470774772481</v>
      </c>
      <c r="D3459">
        <f t="shared" ref="D3459:D3522" si="162">A3459/SUM($A$2:$A$5739)</f>
        <v>1.7251510944629663E-4</v>
      </c>
      <c r="E3459">
        <f t="shared" ref="E3459:E3522" si="163">B3459*D3459</f>
        <v>1.4491269193488917E-2</v>
      </c>
      <c r="F3459">
        <f t="shared" ref="F3459:F3522" si="164">C3459*D3459</f>
        <v>-3.7512497555616732E-5</v>
      </c>
    </row>
    <row r="3460" spans="1:6" x14ac:dyDescent="0.25">
      <c r="A3460">
        <v>485886</v>
      </c>
      <c r="B3460">
        <v>72</v>
      </c>
      <c r="C3460">
        <v>1.185489993161002E-2</v>
      </c>
      <c r="D3460">
        <f t="shared" si="162"/>
        <v>1.0075349533080189E-4</v>
      </c>
      <c r="E3460">
        <f t="shared" si="163"/>
        <v>7.2542516638177358E-3</v>
      </c>
      <c r="F3460">
        <f t="shared" si="164"/>
        <v>1.1944226049065938E-6</v>
      </c>
    </row>
    <row r="3461" spans="1:6" x14ac:dyDescent="0.25">
      <c r="A3461">
        <v>626433</v>
      </c>
      <c r="B3461">
        <v>24</v>
      </c>
      <c r="C3461">
        <v>-4.017232066039238</v>
      </c>
      <c r="D3461">
        <f t="shared" si="162"/>
        <v>1.2989737168916211E-4</v>
      </c>
      <c r="E3461">
        <f t="shared" si="163"/>
        <v>3.1175369205398906E-3</v>
      </c>
      <c r="F3461">
        <f t="shared" si="164"/>
        <v>-5.2182788684391947E-4</v>
      </c>
    </row>
    <row r="3462" spans="1:6" x14ac:dyDescent="0.25">
      <c r="A3462">
        <v>1129204</v>
      </c>
      <c r="B3462">
        <v>12</v>
      </c>
      <c r="C3462">
        <v>9.0899389914291959E-2</v>
      </c>
      <c r="D3462">
        <f t="shared" si="162"/>
        <v>2.34152146679515E-4</v>
      </c>
      <c r="E3462">
        <f t="shared" si="163"/>
        <v>2.8098257601541802E-3</v>
      </c>
      <c r="F3462">
        <f t="shared" si="164"/>
        <v>2.1284287280289718E-5</v>
      </c>
    </row>
    <row r="3463" spans="1:6" x14ac:dyDescent="0.25">
      <c r="A3463">
        <v>316283</v>
      </c>
      <c r="B3463">
        <v>84</v>
      </c>
      <c r="C3463">
        <v>0.84182204474977862</v>
      </c>
      <c r="D3463">
        <f t="shared" si="162"/>
        <v>6.5584556385061546E-5</v>
      </c>
      <c r="E3463">
        <f t="shared" si="163"/>
        <v>5.5091027363451698E-3</v>
      </c>
      <c r="F3463">
        <f t="shared" si="164"/>
        <v>5.521052536007966E-5</v>
      </c>
    </row>
    <row r="3464" spans="1:6" x14ac:dyDescent="0.25">
      <c r="A3464">
        <v>1106284</v>
      </c>
      <c r="B3464">
        <v>72</v>
      </c>
      <c r="C3464">
        <v>0.92086653473246149</v>
      </c>
      <c r="D3464">
        <f t="shared" si="162"/>
        <v>2.2939944725417248E-4</v>
      </c>
      <c r="E3464">
        <f t="shared" si="163"/>
        <v>1.6516760202300418E-2</v>
      </c>
      <c r="F3464">
        <f t="shared" si="164"/>
        <v>2.1124627406249189E-4</v>
      </c>
    </row>
    <row r="3465" spans="1:6" x14ac:dyDescent="0.25">
      <c r="A3465">
        <v>727835</v>
      </c>
      <c r="B3465">
        <v>84</v>
      </c>
      <c r="C3465">
        <v>1.118477759689168</v>
      </c>
      <c r="D3465">
        <f t="shared" si="162"/>
        <v>1.5092412679948425E-4</v>
      </c>
      <c r="E3465">
        <f t="shared" si="163"/>
        <v>1.2677626651156676E-2</v>
      </c>
      <c r="F3465">
        <f t="shared" si="164"/>
        <v>1.6880527922573106E-4</v>
      </c>
    </row>
    <row r="3466" spans="1:6" x14ac:dyDescent="0.25">
      <c r="A3466">
        <v>797217</v>
      </c>
      <c r="B3466">
        <v>72</v>
      </c>
      <c r="C3466">
        <v>0.32274371638188432</v>
      </c>
      <c r="D3466">
        <f t="shared" si="162"/>
        <v>1.6531120321873011E-4</v>
      </c>
      <c r="E3466">
        <f t="shared" si="163"/>
        <v>1.1902406631748567E-2</v>
      </c>
      <c r="F3466">
        <f t="shared" si="164"/>
        <v>5.3353152086373872E-5</v>
      </c>
    </row>
    <row r="3467" spans="1:6" x14ac:dyDescent="0.25">
      <c r="A3467">
        <v>506064</v>
      </c>
      <c r="B3467">
        <v>72</v>
      </c>
      <c r="C3467">
        <v>-0.38336754998180411</v>
      </c>
      <c r="D3467">
        <f t="shared" si="162"/>
        <v>1.0493761265211784E-4</v>
      </c>
      <c r="E3467">
        <f t="shared" si="163"/>
        <v>7.5555081109524849E-3</v>
      </c>
      <c r="F3467">
        <f t="shared" si="164"/>
        <v>-4.0229675463381988E-5</v>
      </c>
    </row>
    <row r="3468" spans="1:6" x14ac:dyDescent="0.25">
      <c r="A3468">
        <v>1023723</v>
      </c>
      <c r="B3468">
        <v>84</v>
      </c>
      <c r="C3468">
        <v>1.790355924541972</v>
      </c>
      <c r="D3468">
        <f t="shared" si="162"/>
        <v>2.1227956866535464E-4</v>
      </c>
      <c r="E3468">
        <f t="shared" si="163"/>
        <v>1.7831483767889789E-2</v>
      </c>
      <c r="F3468">
        <f t="shared" si="164"/>
        <v>3.8005598341923203E-4</v>
      </c>
    </row>
    <row r="3469" spans="1:6" x14ac:dyDescent="0.25">
      <c r="A3469">
        <v>368673</v>
      </c>
      <c r="B3469">
        <v>84</v>
      </c>
      <c r="C3469">
        <v>0.32803285986234038</v>
      </c>
      <c r="D3469">
        <f t="shared" si="162"/>
        <v>7.644816558635715E-5</v>
      </c>
      <c r="E3469">
        <f t="shared" si="163"/>
        <v>6.4216459092540003E-3</v>
      </c>
      <c r="F3469">
        <f t="shared" si="164"/>
        <v>2.5077510388522489E-5</v>
      </c>
    </row>
    <row r="3470" spans="1:6" x14ac:dyDescent="0.25">
      <c r="A3470">
        <v>1000248</v>
      </c>
      <c r="B3470">
        <v>72</v>
      </c>
      <c r="C3470">
        <v>-0.2648008150077798</v>
      </c>
      <c r="D3470">
        <f t="shared" si="162"/>
        <v>2.0741178424083824E-4</v>
      </c>
      <c r="E3470">
        <f t="shared" si="163"/>
        <v>1.4933648465340354E-2</v>
      </c>
      <c r="F3470">
        <f t="shared" si="164"/>
        <v>-5.4922809509191742E-5</v>
      </c>
    </row>
    <row r="3471" spans="1:6" x14ac:dyDescent="0.25">
      <c r="A3471">
        <v>690286</v>
      </c>
      <c r="B3471">
        <v>84</v>
      </c>
      <c r="C3471">
        <v>0.92086653473246149</v>
      </c>
      <c r="D3471">
        <f t="shared" si="162"/>
        <v>1.4313795268420558E-4</v>
      </c>
      <c r="E3471">
        <f t="shared" si="163"/>
        <v>1.2023588025473269E-2</v>
      </c>
      <c r="F3471">
        <f t="shared" si="164"/>
        <v>1.3181095047700342E-4</v>
      </c>
    </row>
    <row r="3472" spans="1:6" x14ac:dyDescent="0.25">
      <c r="A3472">
        <v>856608</v>
      </c>
      <c r="B3472">
        <v>36</v>
      </c>
      <c r="C3472">
        <v>-0.89715673486924186</v>
      </c>
      <c r="D3472">
        <f t="shared" si="162"/>
        <v>1.7762654229248743E-4</v>
      </c>
      <c r="E3472">
        <f t="shared" si="163"/>
        <v>6.3945555225295471E-3</v>
      </c>
      <c r="F3472">
        <f t="shared" si="164"/>
        <v>-1.5935884870924133E-4</v>
      </c>
    </row>
    <row r="3473" spans="1:6" x14ac:dyDescent="0.25">
      <c r="A3473">
        <v>425933</v>
      </c>
      <c r="B3473">
        <v>84</v>
      </c>
      <c r="C3473">
        <v>-0.90386958818102137</v>
      </c>
      <c r="D3473">
        <f t="shared" si="162"/>
        <v>8.8321619735358596E-5</v>
      </c>
      <c r="E3473">
        <f t="shared" si="163"/>
        <v>7.4190160577701217E-3</v>
      </c>
      <c r="F3473">
        <f t="shared" si="164"/>
        <v>-7.9831226057679346E-5</v>
      </c>
    </row>
    <row r="3474" spans="1:6" x14ac:dyDescent="0.25">
      <c r="A3474">
        <v>587927</v>
      </c>
      <c r="B3474">
        <v>72</v>
      </c>
      <c r="C3474">
        <v>-0.54145652994716964</v>
      </c>
      <c r="D3474">
        <f t="shared" si="162"/>
        <v>1.2191275371044312E-4</v>
      </c>
      <c r="E3474">
        <f t="shared" si="163"/>
        <v>8.7777182671519051E-3</v>
      </c>
      <c r="F3474">
        <f t="shared" si="164"/>
        <v>-6.6010456580360461E-5</v>
      </c>
    </row>
    <row r="3475" spans="1:6" x14ac:dyDescent="0.25">
      <c r="A3475">
        <v>788389</v>
      </c>
      <c r="B3475">
        <v>84</v>
      </c>
      <c r="C3475">
        <v>0.61659682482884659</v>
      </c>
      <c r="D3475">
        <f t="shared" si="162"/>
        <v>1.6348062597060952E-4</v>
      </c>
      <c r="E3475">
        <f t="shared" si="163"/>
        <v>1.37323725815312E-2</v>
      </c>
      <c r="F3475">
        <f t="shared" si="164"/>
        <v>1.0080163489451011E-4</v>
      </c>
    </row>
    <row r="3476" spans="1:6" x14ac:dyDescent="0.25">
      <c r="A3476">
        <v>877397</v>
      </c>
      <c r="B3476">
        <v>84</v>
      </c>
      <c r="C3476">
        <v>0.72325530977575447</v>
      </c>
      <c r="D3476">
        <f t="shared" si="162"/>
        <v>1.8193735679307408E-4</v>
      </c>
      <c r="E3476">
        <f t="shared" si="163"/>
        <v>1.5282737970618222E-2</v>
      </c>
      <c r="F3476">
        <f t="shared" si="164"/>
        <v>1.3158715934715677E-4</v>
      </c>
    </row>
    <row r="3477" spans="1:6" x14ac:dyDescent="0.25">
      <c r="A3477">
        <v>702334</v>
      </c>
      <c r="B3477">
        <v>72</v>
      </c>
      <c r="C3477">
        <v>0.92086653473246149</v>
      </c>
      <c r="D3477">
        <f t="shared" si="162"/>
        <v>1.456362302878935E-4</v>
      </c>
      <c r="E3477">
        <f t="shared" si="163"/>
        <v>1.0485808580728333E-2</v>
      </c>
      <c r="F3477">
        <f t="shared" si="164"/>
        <v>1.3411153071671124E-4</v>
      </c>
    </row>
    <row r="3478" spans="1:6" x14ac:dyDescent="0.25">
      <c r="A3478">
        <v>546865</v>
      </c>
      <c r="B3478">
        <v>84</v>
      </c>
      <c r="C3478">
        <v>0.4070773498450232</v>
      </c>
      <c r="D3478">
        <f t="shared" si="162"/>
        <v>1.133981226544477E-4</v>
      </c>
      <c r="E3478">
        <f t="shared" si="163"/>
        <v>9.5254423029736066E-3</v>
      </c>
      <c r="F3478">
        <f t="shared" si="164"/>
        <v>4.6161807247573454E-5</v>
      </c>
    </row>
    <row r="3479" spans="1:6" x14ac:dyDescent="0.25">
      <c r="A3479">
        <v>1723933</v>
      </c>
      <c r="B3479">
        <v>36</v>
      </c>
      <c r="C3479">
        <v>0.28851061487099899</v>
      </c>
      <c r="D3479">
        <f t="shared" si="162"/>
        <v>3.5747536555100434E-4</v>
      </c>
      <c r="E3479">
        <f t="shared" si="163"/>
        <v>1.2869113159836156E-2</v>
      </c>
      <c r="F3479">
        <f t="shared" si="164"/>
        <v>1.031354375163554E-4</v>
      </c>
    </row>
    <row r="3480" spans="1:6" x14ac:dyDescent="0.25">
      <c r="A3480">
        <v>299005</v>
      </c>
      <c r="B3480">
        <v>84</v>
      </c>
      <c r="C3480">
        <v>-0.32864821134639211</v>
      </c>
      <c r="D3480">
        <f t="shared" si="162"/>
        <v>6.2001784104473927E-5</v>
      </c>
      <c r="E3480">
        <f t="shared" si="163"/>
        <v>5.2081498647758096E-3</v>
      </c>
      <c r="F3480">
        <f t="shared" si="164"/>
        <v>-2.037677544622052E-5</v>
      </c>
    </row>
    <row r="3481" spans="1:6" x14ac:dyDescent="0.25">
      <c r="A3481">
        <v>555436</v>
      </c>
      <c r="B3481">
        <v>60</v>
      </c>
      <c r="C3481">
        <v>1.276566739654533</v>
      </c>
      <c r="D3481">
        <f t="shared" si="162"/>
        <v>1.1517540829033823E-4</v>
      </c>
      <c r="E3481">
        <f t="shared" si="163"/>
        <v>6.9105244974202937E-3</v>
      </c>
      <c r="F3481">
        <f t="shared" si="164"/>
        <v>1.4702909544957675E-4</v>
      </c>
    </row>
    <row r="3482" spans="1:6" x14ac:dyDescent="0.25">
      <c r="A3482">
        <v>902961</v>
      </c>
      <c r="B3482">
        <v>60</v>
      </c>
      <c r="C3482">
        <v>1.185489993161002E-2</v>
      </c>
      <c r="D3482">
        <f t="shared" si="162"/>
        <v>1.8723831700727376E-4</v>
      </c>
      <c r="E3482">
        <f t="shared" si="163"/>
        <v>1.1234299020436425E-2</v>
      </c>
      <c r="F3482">
        <f t="shared" si="164"/>
        <v>2.219691511484305E-6</v>
      </c>
    </row>
    <row r="3483" spans="1:6" x14ac:dyDescent="0.25">
      <c r="A3483">
        <v>701399</v>
      </c>
      <c r="B3483">
        <v>72</v>
      </c>
      <c r="C3483">
        <v>0.2094661248883162</v>
      </c>
      <c r="D3483">
        <f t="shared" si="162"/>
        <v>1.4544234835234832E-4</v>
      </c>
      <c r="E3483">
        <f t="shared" si="163"/>
        <v>1.0471849081369078E-2</v>
      </c>
      <c r="F3483">
        <f t="shared" si="164"/>
        <v>3.0465245104022982E-5</v>
      </c>
    </row>
    <row r="3484" spans="1:6" x14ac:dyDescent="0.25">
      <c r="A3484">
        <v>692664</v>
      </c>
      <c r="B3484">
        <v>84</v>
      </c>
      <c r="C3484">
        <v>1.118477759689168</v>
      </c>
      <c r="D3484">
        <f t="shared" si="162"/>
        <v>1.4363105561760283E-4</v>
      </c>
      <c r="E3484">
        <f t="shared" si="163"/>
        <v>1.2065008671878638E-2</v>
      </c>
      <c r="F3484">
        <f t="shared" si="164"/>
        <v>1.606481413089667E-4</v>
      </c>
    </row>
    <row r="3485" spans="1:6" x14ac:dyDescent="0.25">
      <c r="A3485">
        <v>762897</v>
      </c>
      <c r="B3485">
        <v>84</v>
      </c>
      <c r="C3485">
        <v>0.24898836987965761</v>
      </c>
      <c r="D3485">
        <f t="shared" si="162"/>
        <v>1.5819459570224863E-4</v>
      </c>
      <c r="E3485">
        <f t="shared" si="163"/>
        <v>1.3288346038988885E-2</v>
      </c>
      <c r="F3485">
        <f t="shared" si="164"/>
        <v>3.9388614507674377E-5</v>
      </c>
    </row>
    <row r="3486" spans="1:6" x14ac:dyDescent="0.25">
      <c r="A3486">
        <v>193386</v>
      </c>
      <c r="B3486">
        <v>60</v>
      </c>
      <c r="C3486">
        <v>-1.015723469843266</v>
      </c>
      <c r="D3486">
        <f t="shared" si="162"/>
        <v>4.0100590360789272E-5</v>
      </c>
      <c r="E3486">
        <f t="shared" si="163"/>
        <v>2.4060354216473563E-3</v>
      </c>
      <c r="F3486">
        <f t="shared" si="164"/>
        <v>-4.0731110784024309E-5</v>
      </c>
    </row>
    <row r="3487" spans="1:6" x14ac:dyDescent="0.25">
      <c r="A3487">
        <v>549332</v>
      </c>
      <c r="B3487">
        <v>84</v>
      </c>
      <c r="C3487">
        <v>0.92086653473246149</v>
      </c>
      <c r="D3487">
        <f t="shared" si="162"/>
        <v>1.1390968065978453E-4</v>
      </c>
      <c r="E3487">
        <f t="shared" si="163"/>
        <v>9.5684131754219005E-3</v>
      </c>
      <c r="F3487">
        <f t="shared" si="164"/>
        <v>1.0489561290165707E-4</v>
      </c>
    </row>
    <row r="3488" spans="1:6" x14ac:dyDescent="0.25">
      <c r="A3488">
        <v>1016656</v>
      </c>
      <c r="B3488">
        <v>60</v>
      </c>
      <c r="C3488">
        <v>-0.36862986291351318</v>
      </c>
      <c r="D3488">
        <f t="shared" si="162"/>
        <v>2.1081415300920736E-4</v>
      </c>
      <c r="E3488">
        <f t="shared" si="163"/>
        <v>1.2648849180552441E-2</v>
      </c>
      <c r="F3488">
        <f t="shared" si="164"/>
        <v>-7.7712392324012501E-5</v>
      </c>
    </row>
    <row r="3489" spans="1:6" x14ac:dyDescent="0.25">
      <c r="A3489">
        <v>852180</v>
      </c>
      <c r="B3489">
        <v>36</v>
      </c>
      <c r="C3489">
        <v>-2.5911350911186708</v>
      </c>
      <c r="D3489">
        <f t="shared" si="162"/>
        <v>1.7670835062340293E-4</v>
      </c>
      <c r="E3489">
        <f t="shared" si="163"/>
        <v>6.3615006224425055E-3</v>
      </c>
      <c r="F3489">
        <f t="shared" si="164"/>
        <v>-4.5787520819400116E-4</v>
      </c>
    </row>
    <row r="3490" spans="1:6" x14ac:dyDescent="0.25">
      <c r="A3490">
        <v>578219</v>
      </c>
      <c r="B3490">
        <v>84</v>
      </c>
      <c r="C3490">
        <v>0.38981091097545101</v>
      </c>
      <c r="D3490">
        <f t="shared" si="162"/>
        <v>1.1989969934651532E-4</v>
      </c>
      <c r="E3490">
        <f t="shared" si="163"/>
        <v>1.0071574745107286E-2</v>
      </c>
      <c r="F3490">
        <f t="shared" si="164"/>
        <v>4.6738211027947828E-5</v>
      </c>
    </row>
    <row r="3491" spans="1:6" x14ac:dyDescent="0.25">
      <c r="A3491">
        <v>1032721</v>
      </c>
      <c r="B3491">
        <v>72</v>
      </c>
      <c r="C3491">
        <v>0.24898836987965761</v>
      </c>
      <c r="D3491">
        <f t="shared" si="162"/>
        <v>2.1414539717448344E-4</v>
      </c>
      <c r="E3491">
        <f t="shared" si="163"/>
        <v>1.5418468596562807E-2</v>
      </c>
      <c r="F3491">
        <f t="shared" si="164"/>
        <v>5.3319713359706466E-5</v>
      </c>
    </row>
    <row r="3492" spans="1:6" x14ac:dyDescent="0.25">
      <c r="A3492">
        <v>417301</v>
      </c>
      <c r="B3492">
        <v>72</v>
      </c>
      <c r="C3492">
        <v>-0.54145652994716964</v>
      </c>
      <c r="D3492">
        <f t="shared" si="162"/>
        <v>8.653168511757689E-5</v>
      </c>
      <c r="E3492">
        <f t="shared" si="163"/>
        <v>6.2302813284655359E-3</v>
      </c>
      <c r="F3492">
        <f t="shared" si="164"/>
        <v>-4.6853145954244323E-5</v>
      </c>
    </row>
    <row r="3493" spans="1:6" x14ac:dyDescent="0.25">
      <c r="A3493">
        <v>570031</v>
      </c>
      <c r="B3493">
        <v>72</v>
      </c>
      <c r="C3493">
        <v>0.56516632981038883</v>
      </c>
      <c r="D3493">
        <f t="shared" si="162"/>
        <v>1.1820183272807271E-4</v>
      </c>
      <c r="E3493">
        <f t="shared" si="163"/>
        <v>8.5105319564212356E-3</v>
      </c>
      <c r="F3493">
        <f t="shared" si="164"/>
        <v>6.6803695979786353E-5</v>
      </c>
    </row>
    <row r="3494" spans="1:6" x14ac:dyDescent="0.25">
      <c r="A3494">
        <v>515894</v>
      </c>
      <c r="B3494">
        <v>84</v>
      </c>
      <c r="C3494">
        <v>0.32803285986234038</v>
      </c>
      <c r="D3494">
        <f t="shared" si="162"/>
        <v>1.0697596497982802E-4</v>
      </c>
      <c r="E3494">
        <f t="shared" si="163"/>
        <v>8.9859810583055536E-3</v>
      </c>
      <c r="F3494">
        <f t="shared" si="164"/>
        <v>3.5091631728866558E-5</v>
      </c>
    </row>
    <row r="3495" spans="1:6" x14ac:dyDescent="0.25">
      <c r="A3495">
        <v>816876</v>
      </c>
      <c r="B3495">
        <v>84</v>
      </c>
      <c r="C3495">
        <v>-0.20523185977846051</v>
      </c>
      <c r="D3495">
        <f t="shared" si="162"/>
        <v>1.6938770051379157E-4</v>
      </c>
      <c r="E3495">
        <f t="shared" si="163"/>
        <v>1.4228566843158492E-2</v>
      </c>
      <c r="F3495">
        <f t="shared" si="164"/>
        <v>-3.4763752800042334E-5</v>
      </c>
    </row>
    <row r="3496" spans="1:6" x14ac:dyDescent="0.25">
      <c r="A3496">
        <v>496179</v>
      </c>
      <c r="B3496">
        <v>84</v>
      </c>
      <c r="C3496">
        <v>0.17545486173856789</v>
      </c>
      <c r="D3496">
        <f t="shared" si="162"/>
        <v>1.0288785550466973E-4</v>
      </c>
      <c r="E3496">
        <f t="shared" si="163"/>
        <v>8.6425798623922575E-3</v>
      </c>
      <c r="F3496">
        <f t="shared" si="164"/>
        <v>1.8052174462149577E-5</v>
      </c>
    </row>
    <row r="3497" spans="1:6" x14ac:dyDescent="0.25">
      <c r="A3497">
        <v>812691</v>
      </c>
      <c r="B3497">
        <v>84</v>
      </c>
      <c r="C3497">
        <v>0.32803285986234038</v>
      </c>
      <c r="D3497">
        <f t="shared" si="162"/>
        <v>1.6851989741191293E-4</v>
      </c>
      <c r="E3497">
        <f t="shared" si="163"/>
        <v>1.4155671382600687E-2</v>
      </c>
      <c r="F3497">
        <f t="shared" si="164"/>
        <v>5.528006389173801E-5</v>
      </c>
    </row>
    <row r="3498" spans="1:6" x14ac:dyDescent="0.25">
      <c r="A3498">
        <v>1421560</v>
      </c>
      <c r="B3498">
        <v>24</v>
      </c>
      <c r="C3498">
        <v>-0.5906162743796497</v>
      </c>
      <c r="D3498">
        <f t="shared" si="162"/>
        <v>2.947751917578501E-4</v>
      </c>
      <c r="E3498">
        <f t="shared" si="163"/>
        <v>7.0746046021884024E-3</v>
      </c>
      <c r="F3498">
        <f t="shared" si="164"/>
        <v>-1.7409902553556825E-4</v>
      </c>
    </row>
    <row r="3499" spans="1:6" x14ac:dyDescent="0.25">
      <c r="A3499">
        <v>472005</v>
      </c>
      <c r="B3499">
        <v>72</v>
      </c>
      <c r="C3499">
        <v>-0.62262138837363767</v>
      </c>
      <c r="D3499">
        <f t="shared" si="162"/>
        <v>9.7875126189301908E-5</v>
      </c>
      <c r="E3499">
        <f t="shared" si="163"/>
        <v>7.0470090856297376E-3</v>
      </c>
      <c r="F3499">
        <f t="shared" si="164"/>
        <v>-6.0939146955228138E-5</v>
      </c>
    </row>
    <row r="3500" spans="1:6" x14ac:dyDescent="0.25">
      <c r="A3500">
        <v>906192</v>
      </c>
      <c r="B3500">
        <v>24</v>
      </c>
      <c r="C3500">
        <v>-4.0782378129629731</v>
      </c>
      <c r="D3500">
        <f t="shared" si="162"/>
        <v>1.8790829832678865E-4</v>
      </c>
      <c r="E3500">
        <f t="shared" si="163"/>
        <v>4.5097991598429272E-3</v>
      </c>
      <c r="F3500">
        <f t="shared" si="164"/>
        <v>-7.6633472760583639E-4</v>
      </c>
    </row>
    <row r="3501" spans="1:6" x14ac:dyDescent="0.25">
      <c r="A3501">
        <v>285110</v>
      </c>
      <c r="B3501">
        <v>84</v>
      </c>
      <c r="C3501">
        <v>0.48612183982770601</v>
      </c>
      <c r="D3501">
        <f t="shared" si="162"/>
        <v>5.9120511917949745E-5</v>
      </c>
      <c r="E3501">
        <f t="shared" si="163"/>
        <v>4.9661230011077782E-3</v>
      </c>
      <c r="F3501">
        <f t="shared" si="164"/>
        <v>2.8739772025109552E-5</v>
      </c>
    </row>
    <row r="3502" spans="1:6" x14ac:dyDescent="0.25">
      <c r="A3502">
        <v>491594</v>
      </c>
      <c r="B3502">
        <v>72</v>
      </c>
      <c r="C3502">
        <v>0.92086653473246149</v>
      </c>
      <c r="D3502">
        <f t="shared" si="162"/>
        <v>1.0193710825924235E-4</v>
      </c>
      <c r="E3502">
        <f t="shared" si="163"/>
        <v>7.3394717946654491E-3</v>
      </c>
      <c r="F3502">
        <f t="shared" si="164"/>
        <v>9.3870471643336278E-5</v>
      </c>
    </row>
    <row r="3503" spans="1:6" x14ac:dyDescent="0.25">
      <c r="A3503">
        <v>333297</v>
      </c>
      <c r="B3503">
        <v>72</v>
      </c>
      <c r="C3503">
        <v>0.56516632981038883</v>
      </c>
      <c r="D3503">
        <f t="shared" si="162"/>
        <v>6.9112585530907002E-5</v>
      </c>
      <c r="E3503">
        <f t="shared" si="163"/>
        <v>4.9761061582253045E-3</v>
      </c>
      <c r="F3503">
        <f t="shared" si="164"/>
        <v>3.9060106308209294E-5</v>
      </c>
    </row>
    <row r="3504" spans="1:6" x14ac:dyDescent="0.25">
      <c r="A3504">
        <v>827997</v>
      </c>
      <c r="B3504">
        <v>48</v>
      </c>
      <c r="C3504">
        <v>-0.18575632502509701</v>
      </c>
      <c r="D3504">
        <f t="shared" si="162"/>
        <v>1.7169375506480527E-4</v>
      </c>
      <c r="E3504">
        <f t="shared" si="163"/>
        <v>8.2413002431106532E-3</v>
      </c>
      <c r="F3504">
        <f t="shared" si="164"/>
        <v>-3.1893200970597363E-5</v>
      </c>
    </row>
    <row r="3505" spans="1:6" x14ac:dyDescent="0.25">
      <c r="A3505">
        <v>525947</v>
      </c>
      <c r="B3505">
        <v>72</v>
      </c>
      <c r="C3505">
        <v>5.1377144922950549E-2</v>
      </c>
      <c r="D3505">
        <f t="shared" si="162"/>
        <v>1.090605586675666E-4</v>
      </c>
      <c r="E3505">
        <f t="shared" si="163"/>
        <v>7.8523602240647954E-3</v>
      </c>
      <c r="F3505">
        <f t="shared" si="164"/>
        <v>5.60322012804152E-6</v>
      </c>
    </row>
    <row r="3506" spans="1:6" x14ac:dyDescent="0.25">
      <c r="A3506">
        <v>663000</v>
      </c>
      <c r="B3506">
        <v>72</v>
      </c>
      <c r="C3506">
        <v>0.4070773498450232</v>
      </c>
      <c r="D3506">
        <f t="shared" si="162"/>
        <v>1.3747991793202862E-4</v>
      </c>
      <c r="E3506">
        <f t="shared" si="163"/>
        <v>9.8985540911060606E-3</v>
      </c>
      <c r="F3506">
        <f t="shared" si="164"/>
        <v>5.5964960648681495E-5</v>
      </c>
    </row>
    <row r="3507" spans="1:6" x14ac:dyDescent="0.25">
      <c r="A3507">
        <v>598076</v>
      </c>
      <c r="B3507">
        <v>72</v>
      </c>
      <c r="C3507">
        <v>-0.42226731961453168</v>
      </c>
      <c r="D3507">
        <f t="shared" si="162"/>
        <v>1.2401725399263341E-4</v>
      </c>
      <c r="E3507">
        <f t="shared" si="163"/>
        <v>8.9292422874696058E-3</v>
      </c>
      <c r="F3507">
        <f t="shared" si="164"/>
        <v>-5.2368433429423887E-5</v>
      </c>
    </row>
    <row r="3508" spans="1:6" x14ac:dyDescent="0.25">
      <c r="A3508">
        <v>498424</v>
      </c>
      <c r="B3508">
        <v>72</v>
      </c>
      <c r="C3508">
        <v>1.185489993161002E-2</v>
      </c>
      <c r="D3508">
        <f t="shared" si="162"/>
        <v>1.03353379510337E-4</v>
      </c>
      <c r="E3508">
        <f t="shared" si="163"/>
        <v>7.4414433247442643E-3</v>
      </c>
      <c r="F3508">
        <f t="shared" si="164"/>
        <v>1.2252439716887586E-6</v>
      </c>
    </row>
    <row r="3509" spans="1:6" x14ac:dyDescent="0.25">
      <c r="A3509">
        <v>583845</v>
      </c>
      <c r="B3509">
        <v>84</v>
      </c>
      <c r="C3509">
        <v>-0.46241203996448682</v>
      </c>
      <c r="D3509">
        <f t="shared" si="162"/>
        <v>1.2106630872552828E-4</v>
      </c>
      <c r="E3509">
        <f t="shared" si="163"/>
        <v>1.0169569932944376E-2</v>
      </c>
      <c r="F3509">
        <f t="shared" si="164"/>
        <v>-5.5982518788741879E-5</v>
      </c>
    </row>
    <row r="3510" spans="1:6" x14ac:dyDescent="0.25">
      <c r="A3510">
        <v>669816</v>
      </c>
      <c r="B3510">
        <v>72</v>
      </c>
      <c r="C3510">
        <v>0.52564408481904745</v>
      </c>
      <c r="D3510">
        <f t="shared" si="162"/>
        <v>1.3889328613809907E-4</v>
      </c>
      <c r="E3510">
        <f t="shared" si="163"/>
        <v>1.0000316601943133E-2</v>
      </c>
      <c r="F3510">
        <f t="shared" si="164"/>
        <v>7.300843427957117E-5</v>
      </c>
    </row>
    <row r="3511" spans="1:6" x14ac:dyDescent="0.25">
      <c r="A3511">
        <v>578651</v>
      </c>
      <c r="B3511">
        <v>84</v>
      </c>
      <c r="C3511">
        <v>0.2340900644077214</v>
      </c>
      <c r="D3511">
        <f t="shared" si="162"/>
        <v>1.1998927902154795E-4</v>
      </c>
      <c r="E3511">
        <f t="shared" si="163"/>
        <v>1.0079099437810027E-2</v>
      </c>
      <c r="F3511">
        <f t="shared" si="164"/>
        <v>2.8088298054390213E-5</v>
      </c>
    </row>
    <row r="3512" spans="1:6" x14ac:dyDescent="0.25">
      <c r="A3512">
        <v>902356</v>
      </c>
      <c r="B3512">
        <v>60</v>
      </c>
      <c r="C3512">
        <v>0.15781410768668289</v>
      </c>
      <c r="D3512">
        <f t="shared" si="162"/>
        <v>1.8711286399015629E-4</v>
      </c>
      <c r="E3512">
        <f t="shared" si="163"/>
        <v>1.1226771839409377E-2</v>
      </c>
      <c r="F3512">
        <f t="shared" si="164"/>
        <v>2.9529049667306175E-5</v>
      </c>
    </row>
    <row r="3513" spans="1:6" x14ac:dyDescent="0.25">
      <c r="A3513">
        <v>789854</v>
      </c>
      <c r="B3513">
        <v>84</v>
      </c>
      <c r="C3513">
        <v>0.76277755476709586</v>
      </c>
      <c r="D3513">
        <f t="shared" si="162"/>
        <v>1.6378440889635676E-4</v>
      </c>
      <c r="E3513">
        <f t="shared" si="163"/>
        <v>1.3757890347293968E-2</v>
      </c>
      <c r="F3513">
        <f t="shared" si="164"/>
        <v>1.249310709269372E-4</v>
      </c>
    </row>
    <row r="3514" spans="1:6" x14ac:dyDescent="0.25">
      <c r="A3514">
        <v>535967</v>
      </c>
      <c r="B3514">
        <v>72</v>
      </c>
      <c r="C3514">
        <v>0.60468857480173022</v>
      </c>
      <c r="D3514">
        <f t="shared" si="162"/>
        <v>1.1113830946346242E-4</v>
      </c>
      <c r="E3514">
        <f t="shared" si="163"/>
        <v>8.0019582813692942E-3</v>
      </c>
      <c r="F3514">
        <f t="shared" si="164"/>
        <v>6.7204065955334729E-5</v>
      </c>
    </row>
    <row r="3515" spans="1:6" x14ac:dyDescent="0.25">
      <c r="A3515">
        <v>876529</v>
      </c>
      <c r="B3515">
        <v>48</v>
      </c>
      <c r="C3515">
        <v>0.28851061487099899</v>
      </c>
      <c r="D3515">
        <f t="shared" si="162"/>
        <v>1.8175736800157331E-4</v>
      </c>
      <c r="E3515">
        <f t="shared" si="163"/>
        <v>8.7243536640755192E-3</v>
      </c>
      <c r="F3515">
        <f t="shared" si="164"/>
        <v>5.2438929999468354E-5</v>
      </c>
    </row>
    <row r="3516" spans="1:6" x14ac:dyDescent="0.25">
      <c r="A3516">
        <v>852561</v>
      </c>
      <c r="B3516">
        <v>72</v>
      </c>
      <c r="C3516">
        <v>0.72325530977575447</v>
      </c>
      <c r="D3516">
        <f t="shared" si="162"/>
        <v>1.7678735492013311E-4</v>
      </c>
      <c r="E3516">
        <f t="shared" si="163"/>
        <v>1.2728689554249583E-2</v>
      </c>
      <c r="F3516">
        <f t="shared" si="164"/>
        <v>1.2786239314719713E-4</v>
      </c>
    </row>
    <row r="3517" spans="1:6" x14ac:dyDescent="0.25">
      <c r="A3517">
        <v>1615069</v>
      </c>
      <c r="B3517">
        <v>72</v>
      </c>
      <c r="C3517">
        <v>0.13042163490563341</v>
      </c>
      <c r="D3517">
        <f t="shared" si="162"/>
        <v>3.3490128744278059E-4</v>
      </c>
      <c r="E3517">
        <f t="shared" si="163"/>
        <v>2.4112892695880205E-2</v>
      </c>
      <c r="F3517">
        <f t="shared" si="164"/>
        <v>4.3678373440288923E-5</v>
      </c>
    </row>
    <row r="3518" spans="1:6" x14ac:dyDescent="0.25">
      <c r="A3518">
        <v>388037</v>
      </c>
      <c r="B3518">
        <v>72</v>
      </c>
      <c r="C3518">
        <v>-0.58097877493851102</v>
      </c>
      <c r="D3518">
        <f t="shared" si="162"/>
        <v>8.0463491575551415E-5</v>
      </c>
      <c r="E3518">
        <f t="shared" si="163"/>
        <v>5.7933713934397021E-3</v>
      </c>
      <c r="F3518">
        <f t="shared" si="164"/>
        <v>-4.6747580762839063E-5</v>
      </c>
    </row>
    <row r="3519" spans="1:6" x14ac:dyDescent="0.25">
      <c r="A3519">
        <v>640066</v>
      </c>
      <c r="B3519">
        <v>72</v>
      </c>
      <c r="C3519">
        <v>0.80229979975843724</v>
      </c>
      <c r="D3519">
        <f t="shared" si="162"/>
        <v>1.3272431546166189E-4</v>
      </c>
      <c r="E3519">
        <f t="shared" si="163"/>
        <v>9.5561507132396559E-3</v>
      </c>
      <c r="F3519">
        <f t="shared" si="164"/>
        <v>1.06484691717967E-4</v>
      </c>
    </row>
    <row r="3520" spans="1:6" x14ac:dyDescent="0.25">
      <c r="A3520">
        <v>494263</v>
      </c>
      <c r="B3520">
        <v>84</v>
      </c>
      <c r="C3520">
        <v>0.1818918497803074</v>
      </c>
      <c r="D3520">
        <f t="shared" si="162"/>
        <v>1.0249055305707128E-4</v>
      </c>
      <c r="E3520">
        <f t="shared" si="163"/>
        <v>8.6092064567939875E-3</v>
      </c>
      <c r="F3520">
        <f t="shared" si="164"/>
        <v>1.8642196280557436E-5</v>
      </c>
    </row>
    <row r="3521" spans="1:6" x14ac:dyDescent="0.25">
      <c r="A3521">
        <v>798474</v>
      </c>
      <c r="B3521">
        <v>72</v>
      </c>
      <c r="C3521">
        <v>0.48612183982770601</v>
      </c>
      <c r="D3521">
        <f t="shared" si="162"/>
        <v>1.65571855189832E-4</v>
      </c>
      <c r="E3521">
        <f t="shared" si="163"/>
        <v>1.1921173573667903E-2</v>
      </c>
      <c r="F3521">
        <f t="shared" si="164"/>
        <v>8.0488094868567652E-5</v>
      </c>
    </row>
    <row r="3522" spans="1:6" x14ac:dyDescent="0.25">
      <c r="A3522">
        <v>719136</v>
      </c>
      <c r="B3522">
        <v>48</v>
      </c>
      <c r="C3522">
        <v>-1.2980312610388669</v>
      </c>
      <c r="D3522">
        <f t="shared" si="162"/>
        <v>1.4912029903765812E-4</v>
      </c>
      <c r="E3522">
        <f t="shared" si="163"/>
        <v>7.1577743538075896E-3</v>
      </c>
      <c r="F3522">
        <f t="shared" si="164"/>
        <v>-1.9356280980634428E-4</v>
      </c>
    </row>
    <row r="3523" spans="1:6" x14ac:dyDescent="0.25">
      <c r="A3523">
        <v>909749</v>
      </c>
      <c r="B3523">
        <v>84</v>
      </c>
      <c r="C3523">
        <v>-0.70958878424299987</v>
      </c>
      <c r="D3523">
        <f t="shared" ref="D3523:D3586" si="165">A3523/SUM($A$2:$A$5739)</f>
        <v>1.8864587912329579E-4</v>
      </c>
      <c r="E3523">
        <f t="shared" ref="E3523:E3586" si="166">B3523*D3523</f>
        <v>1.5846253846356847E-2</v>
      </c>
      <c r="F3523">
        <f t="shared" ref="F3523:F3586" si="167">C3523*D3523</f>
        <v>-1.3386100001955138E-4</v>
      </c>
    </row>
    <row r="3524" spans="1:6" x14ac:dyDescent="0.25">
      <c r="A3524">
        <v>641870</v>
      </c>
      <c r="B3524">
        <v>84</v>
      </c>
      <c r="C3524">
        <v>0.92086653473246149</v>
      </c>
      <c r="D3524">
        <f t="shared" si="165"/>
        <v>1.3309839354906669E-4</v>
      </c>
      <c r="E3524">
        <f t="shared" si="166"/>
        <v>1.1180265058121601E-2</v>
      </c>
      <c r="F3524">
        <f t="shared" si="167"/>
        <v>1.2256585644598644E-4</v>
      </c>
    </row>
    <row r="3525" spans="1:6" x14ac:dyDescent="0.25">
      <c r="A3525">
        <v>471321</v>
      </c>
      <c r="B3525">
        <v>84</v>
      </c>
      <c r="C3525">
        <v>0.92086653473246149</v>
      </c>
      <c r="D3525">
        <f t="shared" si="165"/>
        <v>9.7733291703833581E-5</v>
      </c>
      <c r="E3525">
        <f t="shared" si="166"/>
        <v>8.209596503122021E-3</v>
      </c>
      <c r="F3525">
        <f t="shared" si="167"/>
        <v>8.9999317659306062E-5</v>
      </c>
    </row>
    <row r="3526" spans="1:6" x14ac:dyDescent="0.25">
      <c r="A3526">
        <v>505376</v>
      </c>
      <c r="B3526">
        <v>84</v>
      </c>
      <c r="C3526">
        <v>0.92086653473246149</v>
      </c>
      <c r="D3526">
        <f t="shared" si="165"/>
        <v>1.0479494872521402E-4</v>
      </c>
      <c r="E3526">
        <f t="shared" si="166"/>
        <v>8.802775692917977E-3</v>
      </c>
      <c r="F3526">
        <f t="shared" si="167"/>
        <v>9.6502161290053814E-5</v>
      </c>
    </row>
    <row r="3527" spans="1:6" x14ac:dyDescent="0.25">
      <c r="A3527">
        <v>669155</v>
      </c>
      <c r="B3527">
        <v>84</v>
      </c>
      <c r="C3527">
        <v>0.6442108197930716</v>
      </c>
      <c r="D3527">
        <f t="shared" si="165"/>
        <v>1.3875622094088478E-4</v>
      </c>
      <c r="E3527">
        <f t="shared" si="166"/>
        <v>1.1655522559034322E-2</v>
      </c>
      <c r="F3527">
        <f t="shared" si="167"/>
        <v>8.9388258843715957E-5</v>
      </c>
    </row>
    <row r="3528" spans="1:6" x14ac:dyDescent="0.25">
      <c r="A3528">
        <v>711590</v>
      </c>
      <c r="B3528">
        <v>60</v>
      </c>
      <c r="C3528">
        <v>0.99991102471514426</v>
      </c>
      <c r="D3528">
        <f t="shared" si="165"/>
        <v>1.4755555776961124E-4</v>
      </c>
      <c r="E3528">
        <f t="shared" si="166"/>
        <v>8.8533334661766751E-3</v>
      </c>
      <c r="F3528">
        <f t="shared" si="167"/>
        <v>1.4754242897182664E-4</v>
      </c>
    </row>
    <row r="3529" spans="1:6" x14ac:dyDescent="0.25">
      <c r="A3529">
        <v>852281</v>
      </c>
      <c r="B3529">
        <v>36</v>
      </c>
      <c r="C3529">
        <v>-1.5454480239112129</v>
      </c>
      <c r="D3529">
        <f t="shared" si="165"/>
        <v>1.7672929401964899E-4</v>
      </c>
      <c r="E3529">
        <f t="shared" si="166"/>
        <v>6.3622545847073636E-3</v>
      </c>
      <c r="F3529">
        <f t="shared" si="167"/>
        <v>-2.731259382098903E-4</v>
      </c>
    </row>
    <row r="3530" spans="1:6" x14ac:dyDescent="0.25">
      <c r="A3530">
        <v>654226</v>
      </c>
      <c r="B3530">
        <v>60</v>
      </c>
      <c r="C3530">
        <v>-1.2663822424722511</v>
      </c>
      <c r="D3530">
        <f t="shared" si="165"/>
        <v>1.3566053814328711E-4</v>
      </c>
      <c r="E3530">
        <f t="shared" si="166"/>
        <v>8.1396322885972268E-3</v>
      </c>
      <c r="F3530">
        <f t="shared" si="167"/>
        <v>-1.7179809650888828E-4</v>
      </c>
    </row>
    <row r="3531" spans="1:6" x14ac:dyDescent="0.25">
      <c r="A3531">
        <v>507663</v>
      </c>
      <c r="B3531">
        <v>60</v>
      </c>
      <c r="C3531">
        <v>0.80229979975843724</v>
      </c>
      <c r="D3531">
        <f t="shared" si="165"/>
        <v>1.0526918186595391E-4</v>
      </c>
      <c r="E3531">
        <f t="shared" si="166"/>
        <v>6.3161509119572341E-3</v>
      </c>
      <c r="F3531">
        <f t="shared" si="167"/>
        <v>8.4457443531789334E-5</v>
      </c>
    </row>
    <row r="3532" spans="1:6" x14ac:dyDescent="0.25">
      <c r="A3532">
        <v>772277</v>
      </c>
      <c r="B3532">
        <v>84</v>
      </c>
      <c r="C3532">
        <v>-0.75739615649636594</v>
      </c>
      <c r="D3532">
        <f t="shared" si="165"/>
        <v>1.6013963586846648E-4</v>
      </c>
      <c r="E3532">
        <f t="shared" si="166"/>
        <v>1.3451729412951184E-2</v>
      </c>
      <c r="F3532">
        <f t="shared" si="167"/>
        <v>-1.2128914470950409E-4</v>
      </c>
    </row>
    <row r="3533" spans="1:6" x14ac:dyDescent="0.25">
      <c r="A3533">
        <v>750893</v>
      </c>
      <c r="B3533">
        <v>72</v>
      </c>
      <c r="C3533">
        <v>1.316088984645875</v>
      </c>
      <c r="D3533">
        <f t="shared" si="165"/>
        <v>1.5570544195435109E-4</v>
      </c>
      <c r="E3533">
        <f t="shared" si="166"/>
        <v>1.1210791820713278E-2</v>
      </c>
      <c r="F3533">
        <f t="shared" si="167"/>
        <v>2.0492221700553915E-4</v>
      </c>
    </row>
    <row r="3534" spans="1:6" x14ac:dyDescent="0.25">
      <c r="A3534">
        <v>763117</v>
      </c>
      <c r="B3534">
        <v>36</v>
      </c>
      <c r="C3534">
        <v>-0.76212621829917482</v>
      </c>
      <c r="D3534">
        <f t="shared" si="165"/>
        <v>1.5824021498120043E-4</v>
      </c>
      <c r="E3534">
        <f t="shared" si="166"/>
        <v>5.6966477393232155E-3</v>
      </c>
      <c r="F3534">
        <f t="shared" si="167"/>
        <v>-1.2059901662647071E-4</v>
      </c>
    </row>
    <row r="3535" spans="1:6" x14ac:dyDescent="0.25">
      <c r="A3535">
        <v>425700</v>
      </c>
      <c r="B3535">
        <v>48</v>
      </c>
      <c r="C3535">
        <v>-0.94037272887747403</v>
      </c>
      <c r="D3535">
        <f t="shared" si="165"/>
        <v>8.8273304771741454E-5</v>
      </c>
      <c r="E3535">
        <f t="shared" si="166"/>
        <v>4.2371186290435896E-3</v>
      </c>
      <c r="F3535">
        <f t="shared" si="167"/>
        <v>-8.3009808495235459E-5</v>
      </c>
    </row>
    <row r="3536" spans="1:6" x14ac:dyDescent="0.25">
      <c r="A3536">
        <v>559656</v>
      </c>
      <c r="B3536">
        <v>84</v>
      </c>
      <c r="C3536">
        <v>0.32803285986234038</v>
      </c>
      <c r="D3536">
        <f t="shared" si="165"/>
        <v>1.1605046900477739E-4</v>
      </c>
      <c r="E3536">
        <f t="shared" si="166"/>
        <v>9.7482393964013012E-3</v>
      </c>
      <c r="F3536">
        <f t="shared" si="167"/>
        <v>3.8068367236003016E-5</v>
      </c>
    </row>
    <row r="3537" spans="1:6" x14ac:dyDescent="0.25">
      <c r="A3537">
        <v>852897</v>
      </c>
      <c r="B3537">
        <v>84</v>
      </c>
      <c r="C3537">
        <v>0.2372592346668424</v>
      </c>
      <c r="D3537">
        <f t="shared" si="165"/>
        <v>1.7685702800071404E-4</v>
      </c>
      <c r="E3537">
        <f t="shared" si="166"/>
        <v>1.485599035205998E-2</v>
      </c>
      <c r="F3537">
        <f t="shared" si="167"/>
        <v>4.1960963108901731E-5</v>
      </c>
    </row>
    <row r="3538" spans="1:6" x14ac:dyDescent="0.25">
      <c r="A3538">
        <v>676973</v>
      </c>
      <c r="B3538">
        <v>84</v>
      </c>
      <c r="C3538">
        <v>0.92086653473246149</v>
      </c>
      <c r="D3538">
        <f t="shared" si="165"/>
        <v>1.403773642265448E-4</v>
      </c>
      <c r="E3538">
        <f t="shared" si="166"/>
        <v>1.1791698595029763E-2</v>
      </c>
      <c r="F3538">
        <f t="shared" si="167"/>
        <v>1.2926881695017492E-4</v>
      </c>
    </row>
    <row r="3539" spans="1:6" x14ac:dyDescent="0.25">
      <c r="A3539">
        <v>846381</v>
      </c>
      <c r="B3539">
        <v>84</v>
      </c>
      <c r="C3539">
        <v>0.42586997972718083</v>
      </c>
      <c r="D3539">
        <f t="shared" si="165"/>
        <v>1.7550586790230515E-4</v>
      </c>
      <c r="E3539">
        <f t="shared" si="166"/>
        <v>1.4742492903793633E-2</v>
      </c>
      <c r="F3539">
        <f t="shared" si="167"/>
        <v>7.4742680405555977E-5</v>
      </c>
    </row>
    <row r="3540" spans="1:6" x14ac:dyDescent="0.25">
      <c r="A3540">
        <v>513578</v>
      </c>
      <c r="B3540">
        <v>72</v>
      </c>
      <c r="C3540">
        <v>0.32803285986234038</v>
      </c>
      <c r="D3540">
        <f t="shared" si="165"/>
        <v>1.0649571838868083E-4</v>
      </c>
      <c r="E3540">
        <f t="shared" si="166"/>
        <v>7.6676917239850203E-3</v>
      </c>
      <c r="F3540">
        <f t="shared" si="167"/>
        <v>3.4934095066133406E-5</v>
      </c>
    </row>
    <row r="3541" spans="1:6" x14ac:dyDescent="0.25">
      <c r="A3541">
        <v>922185</v>
      </c>
      <c r="B3541">
        <v>72</v>
      </c>
      <c r="C3541">
        <v>0.68373306478441309</v>
      </c>
      <c r="D3541">
        <f t="shared" si="165"/>
        <v>1.9122461254622597E-4</v>
      </c>
      <c r="E3541">
        <f t="shared" si="166"/>
        <v>1.376817210332827E-2</v>
      </c>
      <c r="F3541">
        <f t="shared" si="167"/>
        <v>1.3074659039844302E-4</v>
      </c>
    </row>
    <row r="3542" spans="1:6" x14ac:dyDescent="0.25">
      <c r="A3542">
        <v>664624</v>
      </c>
      <c r="B3542">
        <v>84</v>
      </c>
      <c r="C3542">
        <v>0.3029891941011269</v>
      </c>
      <c r="D3542">
        <f t="shared" si="165"/>
        <v>1.3781667115483648E-4</v>
      </c>
      <c r="E3542">
        <f t="shared" si="166"/>
        <v>1.1576600377006264E-2</v>
      </c>
      <c r="F3542">
        <f t="shared" si="167"/>
        <v>4.1756962126903929E-5</v>
      </c>
    </row>
    <row r="3543" spans="1:6" x14ac:dyDescent="0.25">
      <c r="A3543">
        <v>1004446</v>
      </c>
      <c r="B3543">
        <v>84</v>
      </c>
      <c r="C3543">
        <v>0.4070773498450232</v>
      </c>
      <c r="D3543">
        <f t="shared" si="165"/>
        <v>2.0828228302738222E-4</v>
      </c>
      <c r="E3543">
        <f t="shared" si="166"/>
        <v>1.7495711774300107E-2</v>
      </c>
      <c r="F3543">
        <f t="shared" si="167"/>
        <v>8.4786999794457806E-5</v>
      </c>
    </row>
    <row r="3544" spans="1:6" x14ac:dyDescent="0.25">
      <c r="A3544">
        <v>1237278</v>
      </c>
      <c r="B3544">
        <v>84</v>
      </c>
      <c r="C3544">
        <v>0.61581665571271749</v>
      </c>
      <c r="D3544">
        <f t="shared" si="165"/>
        <v>2.5656241010423004E-4</v>
      </c>
      <c r="E3544">
        <f t="shared" si="166"/>
        <v>2.1551242448755323E-2</v>
      </c>
      <c r="F3544">
        <f t="shared" si="167"/>
        <v>1.5799540537198166E-4</v>
      </c>
    </row>
    <row r="3545" spans="1:6" x14ac:dyDescent="0.25">
      <c r="A3545">
        <v>676605</v>
      </c>
      <c r="B3545">
        <v>72</v>
      </c>
      <c r="C3545">
        <v>-0.81811224488655909</v>
      </c>
      <c r="D3545">
        <f t="shared" si="165"/>
        <v>1.4030105561447996E-4</v>
      </c>
      <c r="E3545">
        <f t="shared" si="166"/>
        <v>1.0101676004242558E-2</v>
      </c>
      <c r="F3545">
        <f t="shared" si="167"/>
        <v>-1.1478201156871617E-4</v>
      </c>
    </row>
    <row r="3546" spans="1:6" x14ac:dyDescent="0.25">
      <c r="A3546">
        <v>353322</v>
      </c>
      <c r="B3546">
        <v>60</v>
      </c>
      <c r="C3546">
        <v>0.88134428974112011</v>
      </c>
      <c r="D3546">
        <f t="shared" si="165"/>
        <v>7.3264976717315555E-5</v>
      </c>
      <c r="E3546">
        <f t="shared" si="166"/>
        <v>4.3958986030389335E-3</v>
      </c>
      <c r="F3546">
        <f t="shared" si="167"/>
        <v>6.4571668867822175E-5</v>
      </c>
    </row>
    <row r="3547" spans="1:6" x14ac:dyDescent="0.25">
      <c r="A3547">
        <v>935812</v>
      </c>
      <c r="B3547">
        <v>72</v>
      </c>
      <c r="C3547">
        <v>-3.98707818398509E-3</v>
      </c>
      <c r="D3547">
        <f t="shared" si="165"/>
        <v>1.9405031215657248E-4</v>
      </c>
      <c r="E3547">
        <f t="shared" si="166"/>
        <v>1.397162247527322E-2</v>
      </c>
      <c r="F3547">
        <f t="shared" si="167"/>
        <v>-7.7369376619496681E-7</v>
      </c>
    </row>
    <row r="3548" spans="1:6" x14ac:dyDescent="0.25">
      <c r="A3548">
        <v>386236</v>
      </c>
      <c r="B3548">
        <v>24</v>
      </c>
      <c r="C3548">
        <v>-0.42288979497314538</v>
      </c>
      <c r="D3548">
        <f t="shared" si="165"/>
        <v>8.009003556922324E-5</v>
      </c>
      <c r="E3548">
        <f t="shared" si="166"/>
        <v>1.9221608536613578E-3</v>
      </c>
      <c r="F3548">
        <f t="shared" si="167"/>
        <v>-3.3869258721260734E-5</v>
      </c>
    </row>
    <row r="3549" spans="1:6" x14ac:dyDescent="0.25">
      <c r="A3549">
        <v>441465</v>
      </c>
      <c r="B3549">
        <v>72</v>
      </c>
      <c r="C3549">
        <v>-0.22527857001643839</v>
      </c>
      <c r="D3549">
        <f t="shared" si="165"/>
        <v>9.1542340829355975E-5</v>
      </c>
      <c r="E3549">
        <f t="shared" si="166"/>
        <v>6.5910485397136301E-3</v>
      </c>
      <c r="F3549">
        <f t="shared" si="167"/>
        <v>-2.0622527637994738E-5</v>
      </c>
    </row>
    <row r="3550" spans="1:6" x14ac:dyDescent="0.25">
      <c r="A3550">
        <v>735039</v>
      </c>
      <c r="B3550">
        <v>60</v>
      </c>
      <c r="C3550">
        <v>1.7381690671198411E-2</v>
      </c>
      <c r="D3550">
        <f t="shared" si="165"/>
        <v>1.5241795082479695E-4</v>
      </c>
      <c r="E3550">
        <f t="shared" si="166"/>
        <v>9.1450770494878163E-3</v>
      </c>
      <c r="F3550">
        <f t="shared" si="167"/>
        <v>2.6492816739745513E-6</v>
      </c>
    </row>
    <row r="3551" spans="1:6" x14ac:dyDescent="0.25">
      <c r="A3551">
        <v>803176</v>
      </c>
      <c r="B3551">
        <v>84</v>
      </c>
      <c r="C3551">
        <v>0.56516632981038883</v>
      </c>
      <c r="D3551">
        <f t="shared" si="165"/>
        <v>1.665468635972474E-4</v>
      </c>
      <c r="E3551">
        <f t="shared" si="166"/>
        <v>1.3989936542168782E-2</v>
      </c>
      <c r="F3551">
        <f t="shared" si="167"/>
        <v>9.4126679640687763E-5</v>
      </c>
    </row>
    <row r="3552" spans="1:6" x14ac:dyDescent="0.25">
      <c r="A3552">
        <v>674584</v>
      </c>
      <c r="B3552">
        <v>48</v>
      </c>
      <c r="C3552">
        <v>-0.7785899998952176</v>
      </c>
      <c r="D3552">
        <f t="shared" si="165"/>
        <v>1.3988198032919999E-4</v>
      </c>
      <c r="E3552">
        <f t="shared" si="166"/>
        <v>6.7143350558015995E-3</v>
      </c>
      <c r="F3552">
        <f t="shared" si="167"/>
        <v>-1.0891071104985466E-4</v>
      </c>
    </row>
    <row r="3553" spans="1:6" x14ac:dyDescent="0.25">
      <c r="A3553">
        <v>601932</v>
      </c>
      <c r="B3553">
        <v>72</v>
      </c>
      <c r="C3553">
        <v>0.48612183982770601</v>
      </c>
      <c r="D3553">
        <f t="shared" si="165"/>
        <v>1.2481683553644321E-4</v>
      </c>
      <c r="E3553">
        <f t="shared" si="166"/>
        <v>8.9868121586239112E-3</v>
      </c>
      <c r="F3553">
        <f t="shared" si="167"/>
        <v>6.0676189732447967E-5</v>
      </c>
    </row>
    <row r="3554" spans="1:6" x14ac:dyDescent="0.25">
      <c r="A3554">
        <v>694802</v>
      </c>
      <c r="B3554">
        <v>84</v>
      </c>
      <c r="C3554">
        <v>-0.32008887874861752</v>
      </c>
      <c r="D3554">
        <f t="shared" si="165"/>
        <v>1.4407439206487081E-4</v>
      </c>
      <c r="E3554">
        <f t="shared" si="166"/>
        <v>1.2102248933449147E-2</v>
      </c>
      <c r="F3554">
        <f t="shared" si="167"/>
        <v>-4.6116610612433212E-5</v>
      </c>
    </row>
    <row r="3555" spans="1:6" x14ac:dyDescent="0.25">
      <c r="A3555">
        <v>801290</v>
      </c>
      <c r="B3555">
        <v>72</v>
      </c>
      <c r="C3555">
        <v>0.48612183982770601</v>
      </c>
      <c r="D3555">
        <f t="shared" si="165"/>
        <v>1.6615578196041509E-4</v>
      </c>
      <c r="E3555">
        <f t="shared" si="166"/>
        <v>1.1963216301149887E-2</v>
      </c>
      <c r="F3555">
        <f t="shared" si="167"/>
        <v>8.0771954424608143E-5</v>
      </c>
    </row>
    <row r="3556" spans="1:6" x14ac:dyDescent="0.25">
      <c r="A3556">
        <v>697947</v>
      </c>
      <c r="B3556">
        <v>84</v>
      </c>
      <c r="C3556">
        <v>-0.72206247902920706</v>
      </c>
      <c r="D3556">
        <f t="shared" si="165"/>
        <v>1.4472654039352273E-4</v>
      </c>
      <c r="E3556">
        <f t="shared" si="166"/>
        <v>1.2157029393055909E-2</v>
      </c>
      <c r="F3556">
        <f t="shared" si="167"/>
        <v>-1.0450160453786769E-4</v>
      </c>
    </row>
    <row r="3557" spans="1:6" x14ac:dyDescent="0.25">
      <c r="A3557">
        <v>491495</v>
      </c>
      <c r="B3557">
        <v>84</v>
      </c>
      <c r="C3557">
        <v>0.92086653473246149</v>
      </c>
      <c r="D3557">
        <f t="shared" si="165"/>
        <v>1.0191657958371403E-4</v>
      </c>
      <c r="E3557">
        <f t="shared" si="166"/>
        <v>8.560992685031979E-3</v>
      </c>
      <c r="F3557">
        <f t="shared" si="167"/>
        <v>9.3851567473039879E-5</v>
      </c>
    </row>
    <row r="3558" spans="1:6" x14ac:dyDescent="0.25">
      <c r="A3558">
        <v>1239115</v>
      </c>
      <c r="B3558">
        <v>72</v>
      </c>
      <c r="C3558">
        <v>0.84182204474977862</v>
      </c>
      <c r="D3558">
        <f t="shared" si="165"/>
        <v>2.5694333108347757E-4</v>
      </c>
      <c r="E3558">
        <f t="shared" si="166"/>
        <v>1.8499919838010383E-2</v>
      </c>
      <c r="F3558">
        <f t="shared" si="167"/>
        <v>2.1630056035751243E-4</v>
      </c>
    </row>
    <row r="3559" spans="1:6" x14ac:dyDescent="0.25">
      <c r="A3559">
        <v>992330</v>
      </c>
      <c r="B3559">
        <v>48</v>
      </c>
      <c r="C3559">
        <v>-2.7667345059731379E-2</v>
      </c>
      <c r="D3559">
        <f t="shared" si="165"/>
        <v>2.0576990491929105E-4</v>
      </c>
      <c r="E3559">
        <f t="shared" si="166"/>
        <v>9.8769554361259702E-3</v>
      </c>
      <c r="F3559">
        <f t="shared" si="167"/>
        <v>-5.693106962310143E-6</v>
      </c>
    </row>
    <row r="3560" spans="1:6" x14ac:dyDescent="0.25">
      <c r="A3560">
        <v>1428732</v>
      </c>
      <c r="B3560">
        <v>48</v>
      </c>
      <c r="C3560">
        <v>1.355611229637216</v>
      </c>
      <c r="D3560">
        <f t="shared" si="165"/>
        <v>2.9626238025167888E-4</v>
      </c>
      <c r="E3560">
        <f t="shared" si="166"/>
        <v>1.4220594252080585E-2</v>
      </c>
      <c r="F3560">
        <f t="shared" si="167"/>
        <v>4.0161660958822689E-4</v>
      </c>
    </row>
    <row r="3561" spans="1:6" x14ac:dyDescent="0.25">
      <c r="A3561">
        <v>1533506</v>
      </c>
      <c r="B3561">
        <v>84</v>
      </c>
      <c r="C3561">
        <v>0.16328003416898501</v>
      </c>
      <c r="D3561">
        <f t="shared" si="165"/>
        <v>3.1798835449211687E-4</v>
      </c>
      <c r="E3561">
        <f t="shared" si="166"/>
        <v>2.6711021777337817E-2</v>
      </c>
      <c r="F3561">
        <f t="shared" si="167"/>
        <v>5.1921149386812158E-5</v>
      </c>
    </row>
    <row r="3562" spans="1:6" x14ac:dyDescent="0.25">
      <c r="A3562">
        <v>622693</v>
      </c>
      <c r="B3562">
        <v>36</v>
      </c>
      <c r="C3562">
        <v>-0.30432305999912118</v>
      </c>
      <c r="D3562">
        <f t="shared" si="165"/>
        <v>1.2912184394698144E-4</v>
      </c>
      <c r="E3562">
        <f t="shared" si="166"/>
        <v>4.6483863820913317E-3</v>
      </c>
      <c r="F3562">
        <f t="shared" si="167"/>
        <v>-3.92947546626744E-5</v>
      </c>
    </row>
    <row r="3563" spans="1:6" x14ac:dyDescent="0.25">
      <c r="A3563">
        <v>894802</v>
      </c>
      <c r="B3563">
        <v>84</v>
      </c>
      <c r="C3563">
        <v>8.2406454688103009E-2</v>
      </c>
      <c r="D3563">
        <f t="shared" si="165"/>
        <v>1.8554646383923842E-4</v>
      </c>
      <c r="E3563">
        <f t="shared" si="166"/>
        <v>1.5585902962496028E-2</v>
      </c>
      <c r="F3563">
        <f t="shared" si="167"/>
        <v>1.5290226264905945E-5</v>
      </c>
    </row>
    <row r="3564" spans="1:6" x14ac:dyDescent="0.25">
      <c r="A3564">
        <v>506070</v>
      </c>
      <c r="B3564">
        <v>84</v>
      </c>
      <c r="C3564">
        <v>0.92086653473246149</v>
      </c>
      <c r="D3564">
        <f t="shared" si="165"/>
        <v>1.0493885681427108E-4</v>
      </c>
      <c r="E3564">
        <f t="shared" si="166"/>
        <v>8.8148639723987701E-3</v>
      </c>
      <c r="F3564">
        <f t="shared" si="167"/>
        <v>9.6634681433343763E-5</v>
      </c>
    </row>
    <row r="3565" spans="1:6" x14ac:dyDescent="0.25">
      <c r="A3565">
        <v>408273</v>
      </c>
      <c r="B3565">
        <v>60</v>
      </c>
      <c r="C3565">
        <v>0.60468857480173022</v>
      </c>
      <c r="D3565">
        <f t="shared" si="165"/>
        <v>8.4659635797681935E-5</v>
      </c>
      <c r="E3565">
        <f t="shared" si="166"/>
        <v>5.0795781478609157E-3</v>
      </c>
      <c r="F3565">
        <f t="shared" si="167"/>
        <v>5.1192714513733831E-5</v>
      </c>
    </row>
    <row r="3566" spans="1:6" x14ac:dyDescent="0.25">
      <c r="A3566">
        <v>588128</v>
      </c>
      <c r="B3566">
        <v>60</v>
      </c>
      <c r="C3566">
        <v>0.80229979975843724</v>
      </c>
      <c r="D3566">
        <f t="shared" si="165"/>
        <v>1.2195443314257636E-4</v>
      </c>
      <c r="E3566">
        <f t="shared" si="166"/>
        <v>7.3172659885545818E-3</v>
      </c>
      <c r="F3566">
        <f t="shared" si="167"/>
        <v>9.7844017289942732E-5</v>
      </c>
    </row>
    <row r="3567" spans="1:6" x14ac:dyDescent="0.25">
      <c r="A3567">
        <v>412984</v>
      </c>
      <c r="B3567">
        <v>72</v>
      </c>
      <c r="C3567">
        <v>0.6442108197930716</v>
      </c>
      <c r="D3567">
        <f t="shared" si="165"/>
        <v>8.5636510448327153E-5</v>
      </c>
      <c r="E3567">
        <f t="shared" si="166"/>
        <v>6.1658287522795546E-3</v>
      </c>
      <c r="F3567">
        <f t="shared" si="167"/>
        <v>5.5167966600134774E-5</v>
      </c>
    </row>
    <row r="3568" spans="1:6" x14ac:dyDescent="0.25">
      <c r="A3568">
        <v>589563</v>
      </c>
      <c r="B3568">
        <v>84</v>
      </c>
      <c r="C3568">
        <v>-0.25869016214293378</v>
      </c>
      <c r="D3568">
        <f t="shared" si="165"/>
        <v>1.2225199525755744E-4</v>
      </c>
      <c r="E3568">
        <f t="shared" si="166"/>
        <v>1.0269167601634824E-2</v>
      </c>
      <c r="F3568">
        <f t="shared" si="167"/>
        <v>-3.1625388475474705E-5</v>
      </c>
    </row>
    <row r="3569" spans="1:6" x14ac:dyDescent="0.25">
      <c r="A3569">
        <v>1129043</v>
      </c>
      <c r="B3569">
        <v>84</v>
      </c>
      <c r="C3569">
        <v>0.48612183982770601</v>
      </c>
      <c r="D3569">
        <f t="shared" si="165"/>
        <v>2.3411876166173662E-4</v>
      </c>
      <c r="E3569">
        <f t="shared" si="166"/>
        <v>1.9665975979585876E-2</v>
      </c>
      <c r="F3569">
        <f t="shared" si="167"/>
        <v>1.138102431571876E-4</v>
      </c>
    </row>
    <row r="3570" spans="1:6" x14ac:dyDescent="0.25">
      <c r="A3570">
        <v>305960</v>
      </c>
      <c r="B3570">
        <v>72</v>
      </c>
      <c r="C3570">
        <v>-0.54145652994716964</v>
      </c>
      <c r="D3570">
        <f t="shared" si="165"/>
        <v>6.3443975400427564E-5</v>
      </c>
      <c r="E3570">
        <f t="shared" si="166"/>
        <v>4.5679662288307847E-3</v>
      </c>
      <c r="F3570">
        <f t="shared" si="167"/>
        <v>-3.4352154766369099E-5</v>
      </c>
    </row>
    <row r="3571" spans="1:6" x14ac:dyDescent="0.25">
      <c r="A3571">
        <v>655005</v>
      </c>
      <c r="B3571">
        <v>84</v>
      </c>
      <c r="C3571">
        <v>0.19318216950698361</v>
      </c>
      <c r="D3571">
        <f t="shared" si="165"/>
        <v>1.3582207186284826E-4</v>
      </c>
      <c r="E3571">
        <f t="shared" si="166"/>
        <v>1.1409054036479254E-2</v>
      </c>
      <c r="F3571">
        <f t="shared" si="167"/>
        <v>2.623840250939846E-5</v>
      </c>
    </row>
    <row r="3572" spans="1:6" x14ac:dyDescent="0.25">
      <c r="A3572">
        <v>676511</v>
      </c>
      <c r="B3572">
        <v>84</v>
      </c>
      <c r="C3572">
        <v>0.4234096014097356</v>
      </c>
      <c r="D3572">
        <f t="shared" si="165"/>
        <v>1.4028156374074603E-4</v>
      </c>
      <c r="E3572">
        <f t="shared" si="166"/>
        <v>1.1783651354222666E-2</v>
      </c>
      <c r="F3572">
        <f t="shared" si="167"/>
        <v>5.9396560988603693E-5</v>
      </c>
    </row>
    <row r="3573" spans="1:6" x14ac:dyDescent="0.25">
      <c r="A3573">
        <v>502152</v>
      </c>
      <c r="B3573">
        <v>60</v>
      </c>
      <c r="C3573">
        <v>0.6442108197930716</v>
      </c>
      <c r="D3573">
        <f t="shared" si="165"/>
        <v>1.0412641892821121E-4</v>
      </c>
      <c r="E3573">
        <f t="shared" si="166"/>
        <v>6.2475851356926723E-3</v>
      </c>
      <c r="F3573">
        <f t="shared" si="167"/>
        <v>6.7079365699859757E-5</v>
      </c>
    </row>
    <row r="3574" spans="1:6" x14ac:dyDescent="0.25">
      <c r="A3574">
        <v>1074372</v>
      </c>
      <c r="B3574">
        <v>60</v>
      </c>
      <c r="C3574">
        <v>0.80229979975843724</v>
      </c>
      <c r="D3574">
        <f t="shared" si="165"/>
        <v>2.2278216348185437E-4</v>
      </c>
      <c r="E3574">
        <f t="shared" si="166"/>
        <v>1.3366929808911262E-2</v>
      </c>
      <c r="F3574">
        <f t="shared" si="167"/>
        <v>1.7873808515124319E-4</v>
      </c>
    </row>
    <row r="3575" spans="1:6" x14ac:dyDescent="0.25">
      <c r="A3575">
        <v>726637</v>
      </c>
      <c r="B3575">
        <v>36</v>
      </c>
      <c r="C3575">
        <v>-0.6953861888496462</v>
      </c>
      <c r="D3575">
        <f t="shared" si="165"/>
        <v>1.5067570908955578E-4</v>
      </c>
      <c r="E3575">
        <f t="shared" si="166"/>
        <v>5.4243255272240082E-3</v>
      </c>
      <c r="F3575">
        <f t="shared" si="167"/>
        <v>-1.0477780709600418E-4</v>
      </c>
    </row>
    <row r="3576" spans="1:6" x14ac:dyDescent="0.25">
      <c r="A3576">
        <v>421604</v>
      </c>
      <c r="B3576">
        <v>48</v>
      </c>
      <c r="C3576">
        <v>0.2094661248883162</v>
      </c>
      <c r="D3576">
        <f t="shared" si="165"/>
        <v>8.7423956741802407E-5</v>
      </c>
      <c r="E3576">
        <f t="shared" si="166"/>
        <v>4.1963499236065153E-3</v>
      </c>
      <c r="F3576">
        <f t="shared" si="167"/>
        <v>1.8312357441109135E-5</v>
      </c>
    </row>
    <row r="3577" spans="1:6" x14ac:dyDescent="0.25">
      <c r="A3577">
        <v>502910</v>
      </c>
      <c r="B3577">
        <v>24</v>
      </c>
      <c r="C3577">
        <v>-0.1462340800337556</v>
      </c>
      <c r="D3577">
        <f t="shared" si="165"/>
        <v>1.0428359808023607E-4</v>
      </c>
      <c r="E3577">
        <f t="shared" si="166"/>
        <v>2.5028063539256655E-3</v>
      </c>
      <c r="F3577">
        <f t="shared" si="167"/>
        <v>-1.5249816027873243E-5</v>
      </c>
    </row>
    <row r="3578" spans="1:6" x14ac:dyDescent="0.25">
      <c r="A3578">
        <v>755331</v>
      </c>
      <c r="B3578">
        <v>60</v>
      </c>
      <c r="C3578">
        <v>0.16277497940024041</v>
      </c>
      <c r="D3578">
        <f t="shared" si="165"/>
        <v>1.5662570722702428E-4</v>
      </c>
      <c r="E3578">
        <f t="shared" si="166"/>
        <v>9.3975424336214565E-3</v>
      </c>
      <c r="F3578">
        <f t="shared" si="167"/>
        <v>2.5494746267426964E-5</v>
      </c>
    </row>
    <row r="3579" spans="1:6" x14ac:dyDescent="0.25">
      <c r="A3579">
        <v>603993</v>
      </c>
      <c r="B3579">
        <v>84</v>
      </c>
      <c r="C3579">
        <v>-0.91436938396338097</v>
      </c>
      <c r="D3579">
        <f t="shared" si="165"/>
        <v>1.2524420523607807E-4</v>
      </c>
      <c r="E3579">
        <f t="shared" si="166"/>
        <v>1.0520513239830559E-2</v>
      </c>
      <c r="F3579">
        <f t="shared" si="167"/>
        <v>-1.1451946678669596E-4</v>
      </c>
    </row>
    <row r="3580" spans="1:6" x14ac:dyDescent="0.25">
      <c r="A3580">
        <v>743631</v>
      </c>
      <c r="B3580">
        <v>72</v>
      </c>
      <c r="C3580">
        <v>0.24898836987965761</v>
      </c>
      <c r="D3580">
        <f t="shared" si="165"/>
        <v>1.5419959102822378E-4</v>
      </c>
      <c r="E3580">
        <f t="shared" si="166"/>
        <v>1.1102370554032112E-2</v>
      </c>
      <c r="F3580">
        <f t="shared" si="167"/>
        <v>3.8393904806227314E-5</v>
      </c>
    </row>
    <row r="3581" spans="1:6" x14ac:dyDescent="0.25">
      <c r="A3581">
        <v>702583</v>
      </c>
      <c r="B3581">
        <v>36</v>
      </c>
      <c r="C3581">
        <v>-1.0552457148346079</v>
      </c>
      <c r="D3581">
        <f t="shared" si="165"/>
        <v>1.4568786301725258E-4</v>
      </c>
      <c r="E3581">
        <f t="shared" si="166"/>
        <v>5.2447630686210927E-3</v>
      </c>
      <c r="F3581">
        <f t="shared" si="167"/>
        <v>-1.5373649315236713E-4</v>
      </c>
    </row>
    <row r="3582" spans="1:6" x14ac:dyDescent="0.25">
      <c r="A3582">
        <v>824611</v>
      </c>
      <c r="B3582">
        <v>72</v>
      </c>
      <c r="C3582">
        <v>-0.7785899998952176</v>
      </c>
      <c r="D3582">
        <f t="shared" si="165"/>
        <v>1.7099163288966524E-4</v>
      </c>
      <c r="E3582">
        <f t="shared" si="166"/>
        <v>1.2311397568055897E-2</v>
      </c>
      <c r="F3582">
        <f t="shared" si="167"/>
        <v>-1.3313237543364755E-4</v>
      </c>
    </row>
    <row r="3583" spans="1:6" x14ac:dyDescent="0.25">
      <c r="A3583">
        <v>1238189</v>
      </c>
      <c r="B3583">
        <v>60</v>
      </c>
      <c r="C3583">
        <v>0.80229979975843724</v>
      </c>
      <c r="D3583">
        <f t="shared" si="165"/>
        <v>2.5675131539116224E-4</v>
      </c>
      <c r="E3583">
        <f t="shared" si="166"/>
        <v>1.5405078923469734E-2</v>
      </c>
      <c r="F3583">
        <f t="shared" si="167"/>
        <v>2.0599152892604482E-4</v>
      </c>
    </row>
    <row r="3584" spans="1:6" x14ac:dyDescent="0.25">
      <c r="A3584">
        <v>1016501</v>
      </c>
      <c r="B3584">
        <v>72</v>
      </c>
      <c r="C3584">
        <v>0.72325530977575447</v>
      </c>
      <c r="D3584">
        <f t="shared" si="165"/>
        <v>2.1078201215358225E-4</v>
      </c>
      <c r="E3584">
        <f t="shared" si="166"/>
        <v>1.5176304875057922E-2</v>
      </c>
      <c r="F3584">
        <f t="shared" si="167"/>
        <v>1.5244920949529598E-4</v>
      </c>
    </row>
    <row r="3585" spans="1:6" x14ac:dyDescent="0.25">
      <c r="A3585">
        <v>1129465</v>
      </c>
      <c r="B3585">
        <v>24</v>
      </c>
      <c r="C3585">
        <v>0.16994387989697479</v>
      </c>
      <c r="D3585">
        <f t="shared" si="165"/>
        <v>2.3420626773318056E-4</v>
      </c>
      <c r="E3585">
        <f t="shared" si="166"/>
        <v>5.6209504255963338E-3</v>
      </c>
      <c r="F3585">
        <f t="shared" si="167"/>
        <v>3.9801921834766358E-5</v>
      </c>
    </row>
    <row r="3586" spans="1:6" x14ac:dyDescent="0.25">
      <c r="A3586">
        <v>558640</v>
      </c>
      <c r="B3586">
        <v>84</v>
      </c>
      <c r="C3586">
        <v>1.237044494663192</v>
      </c>
      <c r="D3586">
        <f t="shared" si="165"/>
        <v>1.1583979088016361E-4</v>
      </c>
      <c r="E3586">
        <f t="shared" si="166"/>
        <v>9.7305424339337431E-3</v>
      </c>
      <c r="F3586">
        <f t="shared" si="167"/>
        <v>1.4329897557124183E-4</v>
      </c>
    </row>
    <row r="3587" spans="1:6" x14ac:dyDescent="0.25">
      <c r="A3587">
        <v>693684</v>
      </c>
      <c r="B3587">
        <v>84</v>
      </c>
      <c r="C3587">
        <v>0.52564408481904745</v>
      </c>
      <c r="D3587">
        <f t="shared" ref="D3587:D3650" si="168">A3587/SUM($A$2:$A$5739)</f>
        <v>1.4384256318365209E-4</v>
      </c>
      <c r="E3587">
        <f t="shared" ref="E3587:E3650" si="169">B3587*D3587</f>
        <v>1.2082775307426775E-2</v>
      </c>
      <c r="F3587">
        <f t="shared" ref="F3587:F3650" si="170">C3587*D3587</f>
        <v>7.5609992482696817E-5</v>
      </c>
    </row>
    <row r="3588" spans="1:6" x14ac:dyDescent="0.25">
      <c r="A3588">
        <v>610554</v>
      </c>
      <c r="B3588">
        <v>24</v>
      </c>
      <c r="C3588">
        <v>-0.54145652994716964</v>
      </c>
      <c r="D3588">
        <f t="shared" si="168"/>
        <v>1.266046965506362E-4</v>
      </c>
      <c r="E3588">
        <f t="shared" si="169"/>
        <v>3.0385127172152691E-3</v>
      </c>
      <c r="F3588">
        <f t="shared" si="170"/>
        <v>-6.8550939669321872E-5</v>
      </c>
    </row>
    <row r="3589" spans="1:6" x14ac:dyDescent="0.25">
      <c r="A3589">
        <v>971809</v>
      </c>
      <c r="B3589">
        <v>72</v>
      </c>
      <c r="C3589">
        <v>0.92086653473246149</v>
      </c>
      <c r="D3589">
        <f t="shared" si="168"/>
        <v>2.0151466299488205E-4</v>
      </c>
      <c r="E3589">
        <f t="shared" si="169"/>
        <v>1.4509055735631507E-2</v>
      </c>
      <c r="F3589">
        <f t="shared" si="170"/>
        <v>1.8556810940987682E-4</v>
      </c>
    </row>
    <row r="3590" spans="1:6" x14ac:dyDescent="0.25">
      <c r="A3590">
        <v>882516</v>
      </c>
      <c r="B3590">
        <v>84</v>
      </c>
      <c r="C3590">
        <v>0.48612183982770601</v>
      </c>
      <c r="D3590">
        <f t="shared" si="168"/>
        <v>1.8299883447013901E-4</v>
      </c>
      <c r="E3590">
        <f t="shared" si="169"/>
        <v>1.5371902095491677E-2</v>
      </c>
      <c r="F3590">
        <f t="shared" si="170"/>
        <v>8.8959730098949803E-5</v>
      </c>
    </row>
    <row r="3591" spans="1:6" x14ac:dyDescent="0.25">
      <c r="A3591">
        <v>506532</v>
      </c>
      <c r="B3591">
        <v>84</v>
      </c>
      <c r="C3591">
        <v>0.92086653473246149</v>
      </c>
      <c r="D3591">
        <f t="shared" si="168"/>
        <v>1.0503465730006987E-4</v>
      </c>
      <c r="E3591">
        <f t="shared" si="169"/>
        <v>8.8229112132058689E-3</v>
      </c>
      <c r="F3591">
        <f t="shared" si="170"/>
        <v>9.6722900894726982E-5</v>
      </c>
    </row>
    <row r="3592" spans="1:6" x14ac:dyDescent="0.25">
      <c r="A3592">
        <v>197445</v>
      </c>
      <c r="B3592">
        <v>84</v>
      </c>
      <c r="C3592">
        <v>0.92086653473246149</v>
      </c>
      <c r="D3592">
        <f t="shared" si="168"/>
        <v>4.094226605745006E-5</v>
      </c>
      <c r="E3592">
        <f t="shared" si="169"/>
        <v>3.4391503488258052E-3</v>
      </c>
      <c r="F3592">
        <f t="shared" si="170"/>
        <v>3.7702362668418516E-5</v>
      </c>
    </row>
    <row r="3593" spans="1:6" x14ac:dyDescent="0.25">
      <c r="A3593">
        <v>382854</v>
      </c>
      <c r="B3593">
        <v>60</v>
      </c>
      <c r="C3593">
        <v>-2.6224485658253109</v>
      </c>
      <c r="D3593">
        <f t="shared" si="168"/>
        <v>7.9388742835518675E-5</v>
      </c>
      <c r="E3593">
        <f t="shared" si="169"/>
        <v>4.7633245701311205E-3</v>
      </c>
      <c r="F3593">
        <f t="shared" si="170"/>
        <v>-2.0819289479168037E-4</v>
      </c>
    </row>
    <row r="3594" spans="1:6" x14ac:dyDescent="0.25">
      <c r="A3594">
        <v>963851</v>
      </c>
      <c r="B3594">
        <v>72</v>
      </c>
      <c r="C3594">
        <v>0.88134428974112011</v>
      </c>
      <c r="D3594">
        <f t="shared" si="168"/>
        <v>1.9986448925897996E-4</v>
      </c>
      <c r="E3594">
        <f t="shared" si="169"/>
        <v>1.4390243226646558E-2</v>
      </c>
      <c r="F3594">
        <f t="shared" si="170"/>
        <v>1.7614942633042743E-4</v>
      </c>
    </row>
    <row r="3595" spans="1:6" x14ac:dyDescent="0.25">
      <c r="A3595">
        <v>459263</v>
      </c>
      <c r="B3595">
        <v>84</v>
      </c>
      <c r="C3595">
        <v>-0.46241203996448682</v>
      </c>
      <c r="D3595">
        <f t="shared" si="168"/>
        <v>9.5232940496556948E-5</v>
      </c>
      <c r="E3595">
        <f t="shared" si="169"/>
        <v>7.9995670017107834E-3</v>
      </c>
      <c r="F3595">
        <f t="shared" si="170"/>
        <v>-4.403685828682949E-5</v>
      </c>
    </row>
    <row r="3596" spans="1:6" x14ac:dyDescent="0.25">
      <c r="A3596">
        <v>406939</v>
      </c>
      <c r="B3596">
        <v>84</v>
      </c>
      <c r="C3596">
        <v>0.92086653473246149</v>
      </c>
      <c r="D3596">
        <f t="shared" si="168"/>
        <v>8.4383017078946894E-5</v>
      </c>
      <c r="E3596">
        <f t="shared" si="169"/>
        <v>7.0881734346315388E-3</v>
      </c>
      <c r="F3596">
        <f t="shared" si="170"/>
        <v>7.7705496527759937E-5</v>
      </c>
    </row>
    <row r="3597" spans="1:6" x14ac:dyDescent="0.25">
      <c r="A3597">
        <v>598399</v>
      </c>
      <c r="B3597">
        <v>72</v>
      </c>
      <c r="C3597">
        <v>0.44659959483636458</v>
      </c>
      <c r="D3597">
        <f t="shared" si="168"/>
        <v>1.24084231388549E-4</v>
      </c>
      <c r="E3597">
        <f t="shared" si="169"/>
        <v>8.9340646599755276E-3</v>
      </c>
      <c r="F3597">
        <f t="shared" si="170"/>
        <v>5.5415967463707695E-5</v>
      </c>
    </row>
    <row r="3598" spans="1:6" x14ac:dyDescent="0.25">
      <c r="A3598">
        <v>332468</v>
      </c>
      <c r="B3598">
        <v>60</v>
      </c>
      <c r="C3598">
        <v>0.92086653473246149</v>
      </c>
      <c r="D3598">
        <f t="shared" si="168"/>
        <v>6.8940683793402245E-5</v>
      </c>
      <c r="E3598">
        <f t="shared" si="169"/>
        <v>4.1364410276041345E-3</v>
      </c>
      <c r="F3598">
        <f t="shared" si="170"/>
        <v>6.3485168586916691E-5</v>
      </c>
    </row>
    <row r="3599" spans="1:6" x14ac:dyDescent="0.25">
      <c r="A3599">
        <v>522541</v>
      </c>
      <c r="B3599">
        <v>84</v>
      </c>
      <c r="C3599">
        <v>0.50508698430925103</v>
      </c>
      <c r="D3599">
        <f t="shared" si="168"/>
        <v>1.0835428928524912E-4</v>
      </c>
      <c r="E3599">
        <f t="shared" si="169"/>
        <v>9.1017602999609263E-3</v>
      </c>
      <c r="F3599">
        <f t="shared" si="170"/>
        <v>5.4728341212058671E-5</v>
      </c>
    </row>
    <row r="3600" spans="1:6" x14ac:dyDescent="0.25">
      <c r="A3600">
        <v>629330</v>
      </c>
      <c r="B3600">
        <v>72</v>
      </c>
      <c r="C3600">
        <v>-0.64254443350703805</v>
      </c>
      <c r="D3600">
        <f t="shared" si="168"/>
        <v>1.3049809464881382E-4</v>
      </c>
      <c r="E3600">
        <f t="shared" si="169"/>
        <v>9.3958628147145958E-3</v>
      </c>
      <c r="F3600">
        <f t="shared" si="170"/>
        <v>-8.3850824299869903E-5</v>
      </c>
    </row>
    <row r="3601" spans="1:6" x14ac:dyDescent="0.25">
      <c r="A3601">
        <v>630408</v>
      </c>
      <c r="B3601">
        <v>72</v>
      </c>
      <c r="C3601">
        <v>-0.238398374463764</v>
      </c>
      <c r="D3601">
        <f t="shared" si="168"/>
        <v>1.3072162911567767E-4</v>
      </c>
      <c r="E3601">
        <f t="shared" si="169"/>
        <v>9.4119572963287917E-3</v>
      </c>
      <c r="F3601">
        <f t="shared" si="170"/>
        <v>-3.1163823888432602E-5</v>
      </c>
    </row>
    <row r="3602" spans="1:6" x14ac:dyDescent="0.25">
      <c r="A3602">
        <v>314058</v>
      </c>
      <c r="B3602">
        <v>36</v>
      </c>
      <c r="C3602">
        <v>0.2094661248883162</v>
      </c>
      <c r="D3602">
        <f t="shared" si="168"/>
        <v>6.5123179586571708E-5</v>
      </c>
      <c r="E3602">
        <f t="shared" si="169"/>
        <v>2.3444344651165814E-3</v>
      </c>
      <c r="F3602">
        <f t="shared" si="170"/>
        <v>1.3641100068405074E-5</v>
      </c>
    </row>
    <row r="3603" spans="1:6" x14ac:dyDescent="0.25">
      <c r="A3603">
        <v>682380</v>
      </c>
      <c r="B3603">
        <v>84</v>
      </c>
      <c r="C3603">
        <v>0.2256483104887958</v>
      </c>
      <c r="D3603">
        <f t="shared" si="168"/>
        <v>1.4149856168696484E-4</v>
      </c>
      <c r="E3603">
        <f t="shared" si="169"/>
        <v>1.1885879181705045E-2</v>
      </c>
      <c r="F3603">
        <f t="shared" si="170"/>
        <v>3.1928911381258266E-5</v>
      </c>
    </row>
    <row r="3604" spans="1:6" x14ac:dyDescent="0.25">
      <c r="A3604">
        <v>960962</v>
      </c>
      <c r="B3604">
        <v>48</v>
      </c>
      <c r="C3604">
        <v>-0.3168206262213033</v>
      </c>
      <c r="D3604">
        <f t="shared" si="168"/>
        <v>1.9926542518219922E-4</v>
      </c>
      <c r="E3604">
        <f t="shared" si="169"/>
        <v>9.5647404087455621E-3</v>
      </c>
      <c r="F3604">
        <f t="shared" si="170"/>
        <v>-6.3131396790478623E-5</v>
      </c>
    </row>
    <row r="3605" spans="1:6" x14ac:dyDescent="0.25">
      <c r="A3605">
        <v>762806</v>
      </c>
      <c r="B3605">
        <v>36</v>
      </c>
      <c r="C3605">
        <v>-1.453814513231438</v>
      </c>
      <c r="D3605">
        <f t="shared" si="168"/>
        <v>1.5817572590959129E-4</v>
      </c>
      <c r="E3605">
        <f t="shared" si="169"/>
        <v>5.6943261327452865E-3</v>
      </c>
      <c r="F3605">
        <f t="shared" si="170"/>
        <v>-2.2995816596828181E-4</v>
      </c>
    </row>
    <row r="3606" spans="1:6" x14ac:dyDescent="0.25">
      <c r="A3606">
        <v>840482</v>
      </c>
      <c r="B3606">
        <v>84</v>
      </c>
      <c r="C3606">
        <v>2.1859007717287559E-2</v>
      </c>
      <c r="D3606">
        <f t="shared" si="168"/>
        <v>1.7428264914532018E-4</v>
      </c>
      <c r="E3606">
        <f t="shared" si="169"/>
        <v>1.4639742528206896E-2</v>
      </c>
      <c r="F3606">
        <f t="shared" si="170"/>
        <v>3.8096457726568736E-6</v>
      </c>
    </row>
    <row r="3607" spans="1:6" x14ac:dyDescent="0.25">
      <c r="A3607">
        <v>315884</v>
      </c>
      <c r="B3607">
        <v>48</v>
      </c>
      <c r="C3607">
        <v>-1.099456483749272</v>
      </c>
      <c r="D3607">
        <f t="shared" si="168"/>
        <v>6.5501819601871691E-5</v>
      </c>
      <c r="E3607">
        <f t="shared" si="169"/>
        <v>3.1440873408898409E-3</v>
      </c>
      <c r="F3607">
        <f t="shared" si="170"/>
        <v>-7.2016400258652987E-5</v>
      </c>
    </row>
    <row r="3608" spans="1:6" x14ac:dyDescent="0.25">
      <c r="A3608">
        <v>695963</v>
      </c>
      <c r="B3608">
        <v>72</v>
      </c>
      <c r="C3608">
        <v>0.36755510485368181</v>
      </c>
      <c r="D3608">
        <f t="shared" si="168"/>
        <v>1.44315137441521E-4</v>
      </c>
      <c r="E3608">
        <f t="shared" si="169"/>
        <v>1.0390689895789512E-2</v>
      </c>
      <c r="F3608">
        <f t="shared" si="170"/>
        <v>5.3043765474291755E-5</v>
      </c>
    </row>
    <row r="3609" spans="1:6" x14ac:dyDescent="0.25">
      <c r="A3609">
        <v>526982</v>
      </c>
      <c r="B3609">
        <v>84</v>
      </c>
      <c r="C3609">
        <v>0.92086653473246149</v>
      </c>
      <c r="D3609">
        <f t="shared" si="168"/>
        <v>1.0927517663899895E-4</v>
      </c>
      <c r="E3609">
        <f t="shared" si="169"/>
        <v>9.1791148376759116E-3</v>
      </c>
      <c r="F3609">
        <f t="shared" si="170"/>
        <v>1.0062785324383259E-4</v>
      </c>
    </row>
    <row r="3610" spans="1:6" x14ac:dyDescent="0.25">
      <c r="A3610">
        <v>567602</v>
      </c>
      <c r="B3610">
        <v>72</v>
      </c>
      <c r="C3610">
        <v>0.60468857480173022</v>
      </c>
      <c r="D3610">
        <f t="shared" si="168"/>
        <v>1.1769815441637301E-4</v>
      </c>
      <c r="E3610">
        <f t="shared" si="169"/>
        <v>8.4742671179788565E-3</v>
      </c>
      <c r="F3610">
        <f t="shared" si="170"/>
        <v>7.1170729250830564E-5</v>
      </c>
    </row>
    <row r="3611" spans="1:6" x14ac:dyDescent="0.25">
      <c r="A3611">
        <v>721303</v>
      </c>
      <c r="B3611">
        <v>72</v>
      </c>
      <c r="C3611">
        <v>0.4642569482311461</v>
      </c>
      <c r="D3611">
        <f t="shared" si="168"/>
        <v>1.495696489353334E-4</v>
      </c>
      <c r="E3611">
        <f t="shared" si="169"/>
        <v>1.0769014723344005E-2</v>
      </c>
      <c r="F3611">
        <f t="shared" si="170"/>
        <v>6.9438748762721769E-5</v>
      </c>
    </row>
    <row r="3612" spans="1:6" x14ac:dyDescent="0.25">
      <c r="A3612">
        <v>425977</v>
      </c>
      <c r="B3612">
        <v>72</v>
      </c>
      <c r="C3612">
        <v>-0.73906775490387622</v>
      </c>
      <c r="D3612">
        <f t="shared" si="168"/>
        <v>8.8330743591148945E-5</v>
      </c>
      <c r="E3612">
        <f t="shared" si="169"/>
        <v>6.3598135385627237E-3</v>
      </c>
      <c r="F3612">
        <f t="shared" si="170"/>
        <v>-6.5282404354900409E-5</v>
      </c>
    </row>
    <row r="3613" spans="1:6" x14ac:dyDescent="0.25">
      <c r="A3613">
        <v>408959</v>
      </c>
      <c r="B3613">
        <v>84</v>
      </c>
      <c r="C3613">
        <v>-5.3076156842420071E-2</v>
      </c>
      <c r="D3613">
        <f t="shared" si="168"/>
        <v>8.4801885003868018E-5</v>
      </c>
      <c r="E3613">
        <f t="shared" si="169"/>
        <v>7.1233583403249139E-3</v>
      </c>
      <c r="F3613">
        <f t="shared" si="170"/>
        <v>-4.5009581489981699E-6</v>
      </c>
    </row>
    <row r="3614" spans="1:6" x14ac:dyDescent="0.25">
      <c r="A3614">
        <v>986480</v>
      </c>
      <c r="B3614">
        <v>72</v>
      </c>
      <c r="C3614">
        <v>9.0899389914291959E-2</v>
      </c>
      <c r="D3614">
        <f t="shared" si="168"/>
        <v>2.0455684681989079E-4</v>
      </c>
      <c r="E3614">
        <f t="shared" si="169"/>
        <v>1.4728092971032137E-2</v>
      </c>
      <c r="F3614">
        <f t="shared" si="170"/>
        <v>1.8594092578719347E-5</v>
      </c>
    </row>
    <row r="3615" spans="1:6" x14ac:dyDescent="0.25">
      <c r="A3615">
        <v>524628</v>
      </c>
      <c r="B3615">
        <v>72</v>
      </c>
      <c r="C3615">
        <v>0.84182204474977862</v>
      </c>
      <c r="D3615">
        <f t="shared" si="168"/>
        <v>1.0878705035421464E-4</v>
      </c>
      <c r="E3615">
        <f t="shared" si="169"/>
        <v>7.8326676255034543E-3</v>
      </c>
      <c r="F3615">
        <f t="shared" si="170"/>
        <v>9.1579337171482098E-5</v>
      </c>
    </row>
    <row r="3616" spans="1:6" x14ac:dyDescent="0.25">
      <c r="A3616">
        <v>439337</v>
      </c>
      <c r="B3616">
        <v>72</v>
      </c>
      <c r="C3616">
        <v>0.72325530977575447</v>
      </c>
      <c r="D3616">
        <f t="shared" si="168"/>
        <v>9.1101077985676707E-5</v>
      </c>
      <c r="E3616">
        <f t="shared" si="169"/>
        <v>6.5592776149687232E-3</v>
      </c>
      <c r="F3616">
        <f t="shared" si="170"/>
        <v>6.5889338379435778E-5</v>
      </c>
    </row>
    <row r="3617" spans="1:6" x14ac:dyDescent="0.25">
      <c r="A3617">
        <v>860353</v>
      </c>
      <c r="B3617">
        <v>84</v>
      </c>
      <c r="C3617">
        <v>0.24898836987965761</v>
      </c>
      <c r="D3617">
        <f t="shared" si="168"/>
        <v>1.7840310683646247E-4</v>
      </c>
      <c r="E3617">
        <f t="shared" si="169"/>
        <v>1.4985860974262848E-2</v>
      </c>
      <c r="F3617">
        <f t="shared" si="170"/>
        <v>4.442029875267719E-5</v>
      </c>
    </row>
    <row r="3618" spans="1:6" x14ac:dyDescent="0.25">
      <c r="A3618">
        <v>1102940</v>
      </c>
      <c r="B3618">
        <v>48</v>
      </c>
      <c r="C3618">
        <v>-2.1288509006814991</v>
      </c>
      <c r="D3618">
        <f t="shared" si="168"/>
        <v>2.2870603421410503E-4</v>
      </c>
      <c r="E3618">
        <f t="shared" si="169"/>
        <v>1.0977889642277042E-2</v>
      </c>
      <c r="F3618">
        <f t="shared" si="170"/>
        <v>-4.8688104692799127E-4</v>
      </c>
    </row>
    <row r="3619" spans="1:6" x14ac:dyDescent="0.25">
      <c r="A3619">
        <v>879577</v>
      </c>
      <c r="B3619">
        <v>48</v>
      </c>
      <c r="C3619">
        <v>-0.46751910446226791</v>
      </c>
      <c r="D3619">
        <f t="shared" si="168"/>
        <v>1.8238940237541468E-4</v>
      </c>
      <c r="E3619">
        <f t="shared" si="169"/>
        <v>8.754691314019904E-3</v>
      </c>
      <c r="F3619">
        <f t="shared" si="170"/>
        <v>-8.5270530061962112E-5</v>
      </c>
    </row>
    <row r="3620" spans="1:6" x14ac:dyDescent="0.25">
      <c r="A3620">
        <v>612453</v>
      </c>
      <c r="B3620">
        <v>84</v>
      </c>
      <c r="C3620">
        <v>0.56516632981038883</v>
      </c>
      <c r="D3620">
        <f t="shared" si="168"/>
        <v>1.2699847387213383E-4</v>
      </c>
      <c r="E3620">
        <f t="shared" si="169"/>
        <v>1.0667871805259242E-2</v>
      </c>
      <c r="F3620">
        <f t="shared" si="170"/>
        <v>7.1775261369834436E-5</v>
      </c>
    </row>
    <row r="3621" spans="1:6" x14ac:dyDescent="0.25">
      <c r="A3621">
        <v>725536</v>
      </c>
      <c r="B3621">
        <v>84</v>
      </c>
      <c r="C3621">
        <v>0.2094661248883162</v>
      </c>
      <c r="D3621">
        <f t="shared" si="168"/>
        <v>1.5044740533443789E-4</v>
      </c>
      <c r="E3621">
        <f t="shared" si="169"/>
        <v>1.2637582048092783E-2</v>
      </c>
      <c r="F3621">
        <f t="shared" si="170"/>
        <v>3.1513634994906498E-5</v>
      </c>
    </row>
    <row r="3622" spans="1:6" x14ac:dyDescent="0.25">
      <c r="A3622">
        <v>1121285</v>
      </c>
      <c r="B3622">
        <v>84</v>
      </c>
      <c r="C3622">
        <v>-0.3605557053952515</v>
      </c>
      <c r="D3622">
        <f t="shared" si="168"/>
        <v>2.3251005999760891E-4</v>
      </c>
      <c r="E3622">
        <f t="shared" si="169"/>
        <v>1.9530845039799148E-2</v>
      </c>
      <c r="F3622">
        <f t="shared" si="170"/>
        <v>-8.3832828693930134E-5</v>
      </c>
    </row>
    <row r="3623" spans="1:6" x14ac:dyDescent="0.25">
      <c r="A3623">
        <v>1068733</v>
      </c>
      <c r="B3623">
        <v>24</v>
      </c>
      <c r="C3623">
        <v>-4.4146365390986242</v>
      </c>
      <c r="D3623">
        <f t="shared" si="168"/>
        <v>2.2161285841817608E-4</v>
      </c>
      <c r="E3623">
        <f t="shared" si="169"/>
        <v>5.3187086020362257E-3</v>
      </c>
      <c r="F3623">
        <f t="shared" si="170"/>
        <v>-9.7834022230697021E-4</v>
      </c>
    </row>
    <row r="3624" spans="1:6" x14ac:dyDescent="0.25">
      <c r="A3624">
        <v>760967</v>
      </c>
      <c r="B3624">
        <v>84</v>
      </c>
      <c r="C3624">
        <v>-0.99492635073963742</v>
      </c>
      <c r="D3624">
        <f t="shared" si="168"/>
        <v>1.5779439020962598E-4</v>
      </c>
      <c r="E3624">
        <f t="shared" si="169"/>
        <v>1.3254728777608582E-2</v>
      </c>
      <c r="F3624">
        <f t="shared" si="170"/>
        <v>-1.5699379681844954E-4</v>
      </c>
    </row>
    <row r="3625" spans="1:6" x14ac:dyDescent="0.25">
      <c r="A3625">
        <v>992893</v>
      </c>
      <c r="B3625">
        <v>48</v>
      </c>
      <c r="C3625">
        <v>-0.92566045461271229</v>
      </c>
      <c r="D3625">
        <f t="shared" si="168"/>
        <v>2.0588664880133589E-4</v>
      </c>
      <c r="E3625">
        <f t="shared" si="169"/>
        <v>9.8825591424641229E-3</v>
      </c>
      <c r="F3625">
        <f t="shared" si="170"/>
        <v>-1.9058112892813241E-4</v>
      </c>
    </row>
    <row r="3626" spans="1:6" x14ac:dyDescent="0.25">
      <c r="A3626">
        <v>751015</v>
      </c>
      <c r="B3626">
        <v>84</v>
      </c>
      <c r="C3626">
        <v>0.6442108197930716</v>
      </c>
      <c r="D3626">
        <f t="shared" si="168"/>
        <v>1.5573073991813344E-4</v>
      </c>
      <c r="E3626">
        <f t="shared" si="169"/>
        <v>1.3081382153123209E-2</v>
      </c>
      <c r="F3626">
        <f t="shared" si="170"/>
        <v>1.0032342762964236E-4</v>
      </c>
    </row>
    <row r="3627" spans="1:6" x14ac:dyDescent="0.25">
      <c r="A3627">
        <v>739669</v>
      </c>
      <c r="B3627">
        <v>60</v>
      </c>
      <c r="C3627">
        <v>0.96038877972380288</v>
      </c>
      <c r="D3627">
        <f t="shared" si="168"/>
        <v>1.5337802928637356E-4</v>
      </c>
      <c r="E3627">
        <f t="shared" si="169"/>
        <v>9.202681757182413E-3</v>
      </c>
      <c r="F3627">
        <f t="shared" si="170"/>
        <v>1.4730253838278199E-4</v>
      </c>
    </row>
    <row r="3628" spans="1:6" x14ac:dyDescent="0.25">
      <c r="A3628">
        <v>612130</v>
      </c>
      <c r="B3628">
        <v>84</v>
      </c>
      <c r="C3628">
        <v>1.1929596974643389E-2</v>
      </c>
      <c r="D3628">
        <f t="shared" si="168"/>
        <v>1.269314964762182E-4</v>
      </c>
      <c r="E3628">
        <f t="shared" si="169"/>
        <v>1.0662245704002329E-2</v>
      </c>
      <c r="F3628">
        <f t="shared" si="170"/>
        <v>1.5142415963496507E-6</v>
      </c>
    </row>
    <row r="3629" spans="1:6" x14ac:dyDescent="0.25">
      <c r="A3629">
        <v>678251</v>
      </c>
      <c r="B3629">
        <v>84</v>
      </c>
      <c r="C3629">
        <v>0.52802660431386061</v>
      </c>
      <c r="D3629">
        <f t="shared" si="168"/>
        <v>1.4064237076518303E-4</v>
      </c>
      <c r="E3629">
        <f t="shared" si="169"/>
        <v>1.1813959144275374E-2</v>
      </c>
      <c r="F3629">
        <f t="shared" si="170"/>
        <v>7.426291345779057E-5</v>
      </c>
    </row>
    <row r="3630" spans="1:6" x14ac:dyDescent="0.25">
      <c r="A3630">
        <v>905123</v>
      </c>
      <c r="B3630">
        <v>84</v>
      </c>
      <c r="C3630">
        <v>0.60468857480173022</v>
      </c>
      <c r="D3630">
        <f t="shared" si="168"/>
        <v>1.8768663010315466E-4</v>
      </c>
      <c r="E3630">
        <f t="shared" si="169"/>
        <v>1.5765676928664991E-2</v>
      </c>
      <c r="F3630">
        <f t="shared" si="170"/>
        <v>1.1349196086641611E-4</v>
      </c>
    </row>
    <row r="3631" spans="1:6" x14ac:dyDescent="0.25">
      <c r="A3631">
        <v>319323</v>
      </c>
      <c r="B3631">
        <v>84</v>
      </c>
      <c r="C3631">
        <v>1.237044494663192</v>
      </c>
      <c r="D3631">
        <f t="shared" si="168"/>
        <v>6.6214931876031933E-5</v>
      </c>
      <c r="E3631">
        <f t="shared" si="169"/>
        <v>5.5620542775866822E-3</v>
      </c>
      <c r="F3631">
        <f t="shared" si="170"/>
        <v>8.1910816941743603E-5</v>
      </c>
    </row>
    <row r="3632" spans="1:6" x14ac:dyDescent="0.25">
      <c r="A3632">
        <v>619777</v>
      </c>
      <c r="B3632">
        <v>72</v>
      </c>
      <c r="C3632">
        <v>-6.7189590051072792E-2</v>
      </c>
      <c r="D3632">
        <f t="shared" si="168"/>
        <v>1.2851718114051115E-4</v>
      </c>
      <c r="E3632">
        <f t="shared" si="169"/>
        <v>9.2532370421168023E-3</v>
      </c>
      <c r="F3632">
        <f t="shared" si="170"/>
        <v>-8.6350167153504083E-6</v>
      </c>
    </row>
    <row r="3633" spans="1:6" x14ac:dyDescent="0.25">
      <c r="A3633">
        <v>844379</v>
      </c>
      <c r="B3633">
        <v>27</v>
      </c>
      <c r="C3633">
        <v>-4.4146365390986242</v>
      </c>
      <c r="D3633">
        <f t="shared" si="168"/>
        <v>1.7509073246384373E-4</v>
      </c>
      <c r="E3633">
        <f t="shared" si="169"/>
        <v>4.7274497765237809E-3</v>
      </c>
      <c r="F3633">
        <f t="shared" si="170"/>
        <v>-7.7296194519242624E-4</v>
      </c>
    </row>
    <row r="3634" spans="1:6" x14ac:dyDescent="0.25">
      <c r="A3634">
        <v>779177</v>
      </c>
      <c r="B3634">
        <v>84</v>
      </c>
      <c r="C3634">
        <v>0.48612183982770601</v>
      </c>
      <c r="D3634">
        <f t="shared" si="168"/>
        <v>1.6157042234468214E-4</v>
      </c>
      <c r="E3634">
        <f t="shared" si="169"/>
        <v>1.35719154769533E-2</v>
      </c>
      <c r="F3634">
        <f t="shared" si="170"/>
        <v>7.8542910971936375E-5</v>
      </c>
    </row>
    <row r="3635" spans="1:6" x14ac:dyDescent="0.25">
      <c r="A3635">
        <v>851867</v>
      </c>
      <c r="B3635">
        <v>84</v>
      </c>
      <c r="C3635">
        <v>0.56516632981038883</v>
      </c>
      <c r="D3635">
        <f t="shared" si="168"/>
        <v>1.7664344683107606E-4</v>
      </c>
      <c r="E3635">
        <f t="shared" si="169"/>
        <v>1.4838049533810389E-2</v>
      </c>
      <c r="F3635">
        <f t="shared" si="170"/>
        <v>9.9832928530575808E-5</v>
      </c>
    </row>
    <row r="3636" spans="1:6" x14ac:dyDescent="0.25">
      <c r="A3636">
        <v>461001</v>
      </c>
      <c r="B3636">
        <v>36</v>
      </c>
      <c r="C3636">
        <v>-0.1067118350424142</v>
      </c>
      <c r="D3636">
        <f t="shared" si="168"/>
        <v>9.5593332800276206E-5</v>
      </c>
      <c r="E3636">
        <f t="shared" si="169"/>
        <v>3.4413599808099434E-3</v>
      </c>
      <c r="F3636">
        <f t="shared" si="170"/>
        <v>-1.0200939960937677E-5</v>
      </c>
    </row>
    <row r="3637" spans="1:6" x14ac:dyDescent="0.25">
      <c r="A3637">
        <v>443116</v>
      </c>
      <c r="B3637">
        <v>84</v>
      </c>
      <c r="C3637">
        <v>0.32803285986234038</v>
      </c>
      <c r="D3637">
        <f t="shared" si="168"/>
        <v>9.1884692781853385E-5</v>
      </c>
      <c r="E3637">
        <f t="shared" si="169"/>
        <v>7.7183141936756844E-3</v>
      </c>
      <c r="F3637">
        <f t="shared" si="170"/>
        <v>3.0141198550803909E-5</v>
      </c>
    </row>
    <row r="3638" spans="1:6" x14ac:dyDescent="0.25">
      <c r="A3638">
        <v>192133</v>
      </c>
      <c r="B3638">
        <v>48</v>
      </c>
      <c r="C3638">
        <v>0.2094661248883162</v>
      </c>
      <c r="D3638">
        <f t="shared" si="168"/>
        <v>3.9840767831122859E-5</v>
      </c>
      <c r="E3638">
        <f t="shared" si="169"/>
        <v>1.9123568558938972E-3</v>
      </c>
      <c r="F3638">
        <f t="shared" si="170"/>
        <v>8.3452912501603914E-6</v>
      </c>
    </row>
    <row r="3639" spans="1:6" x14ac:dyDescent="0.25">
      <c r="A3639">
        <v>302936</v>
      </c>
      <c r="B3639">
        <v>36</v>
      </c>
      <c r="C3639">
        <v>-0.69954550991253528</v>
      </c>
      <c r="D3639">
        <f t="shared" si="168"/>
        <v>6.2816917675199125E-5</v>
      </c>
      <c r="E3639">
        <f t="shared" si="169"/>
        <v>2.2614090363071685E-3</v>
      </c>
      <c r="F3639">
        <f t="shared" si="170"/>
        <v>-4.3943292706230919E-5</v>
      </c>
    </row>
    <row r="3640" spans="1:6" x14ac:dyDescent="0.25">
      <c r="A3640">
        <v>766919</v>
      </c>
      <c r="B3640">
        <v>72</v>
      </c>
      <c r="C3640">
        <v>0.22267643527667211</v>
      </c>
      <c r="D3640">
        <f t="shared" si="168"/>
        <v>1.5902859906563116E-4</v>
      </c>
      <c r="E3640">
        <f t="shared" si="169"/>
        <v>1.1450059132725444E-2</v>
      </c>
      <c r="F3640">
        <f t="shared" si="170"/>
        <v>3.5411921546977858E-5</v>
      </c>
    </row>
    <row r="3641" spans="1:6" x14ac:dyDescent="0.25">
      <c r="A3641">
        <v>805888</v>
      </c>
      <c r="B3641">
        <v>72</v>
      </c>
      <c r="C3641">
        <v>-0.36592124537527593</v>
      </c>
      <c r="D3641">
        <f t="shared" si="168"/>
        <v>1.671092248905078E-4</v>
      </c>
      <c r="E3641">
        <f t="shared" si="169"/>
        <v>1.2031864192116562E-2</v>
      </c>
      <c r="F3641">
        <f t="shared" si="170"/>
        <v>-6.1148815685631674E-5</v>
      </c>
    </row>
    <row r="3642" spans="1:6" x14ac:dyDescent="0.25">
      <c r="A3642">
        <v>969714</v>
      </c>
      <c r="B3642">
        <v>24</v>
      </c>
      <c r="C3642">
        <v>-0.2648008150077798</v>
      </c>
      <c r="D3642">
        <f t="shared" si="168"/>
        <v>2.0108024304304556E-4</v>
      </c>
      <c r="E3642">
        <f t="shared" si="169"/>
        <v>4.8259258330330939E-3</v>
      </c>
      <c r="F3642">
        <f t="shared" si="170"/>
        <v>-5.3246212239760907E-5</v>
      </c>
    </row>
    <row r="3643" spans="1:6" x14ac:dyDescent="0.25">
      <c r="A3643">
        <v>144112</v>
      </c>
      <c r="B3643">
        <v>60</v>
      </c>
      <c r="C3643">
        <v>0.48612183982770601</v>
      </c>
      <c r="D3643">
        <f t="shared" si="168"/>
        <v>2.9883116037738322E-5</v>
      </c>
      <c r="E3643">
        <f t="shared" si="169"/>
        <v>1.7929869622642994E-3</v>
      </c>
      <c r="F3643">
        <f t="shared" si="170"/>
        <v>1.4526835348050182E-5</v>
      </c>
    </row>
    <row r="3644" spans="1:6" x14ac:dyDescent="0.25">
      <c r="A3644">
        <v>854992</v>
      </c>
      <c r="B3644">
        <v>36</v>
      </c>
      <c r="C3644">
        <v>-2.7667345059731379E-2</v>
      </c>
      <c r="D3644">
        <f t="shared" si="168"/>
        <v>1.7729144795255053E-4</v>
      </c>
      <c r="E3644">
        <f t="shared" si="169"/>
        <v>6.382492126291819E-3</v>
      </c>
      <c r="F3644">
        <f t="shared" si="170"/>
        <v>-4.9051836666426218E-6</v>
      </c>
    </row>
    <row r="3645" spans="1:6" x14ac:dyDescent="0.25">
      <c r="A3645">
        <v>1369519</v>
      </c>
      <c r="B3645">
        <v>72</v>
      </c>
      <c r="C3645">
        <v>-6.7189590051072792E-2</v>
      </c>
      <c r="D3645">
        <f t="shared" si="168"/>
        <v>2.8398395132180076E-4</v>
      </c>
      <c r="E3645">
        <f t="shared" si="169"/>
        <v>2.0446844495169654E-2</v>
      </c>
      <c r="F3645">
        <f t="shared" si="170"/>
        <v>-1.9080765270395603E-5</v>
      </c>
    </row>
    <row r="3646" spans="1:6" x14ac:dyDescent="0.25">
      <c r="A3646">
        <v>660593</v>
      </c>
      <c r="B3646">
        <v>84</v>
      </c>
      <c r="C3646">
        <v>-1.36027613458877E-2</v>
      </c>
      <c r="D3646">
        <f t="shared" si="168"/>
        <v>1.369808015482241E-4</v>
      </c>
      <c r="E3646">
        <f t="shared" si="169"/>
        <v>1.1506387330050823E-2</v>
      </c>
      <c r="F3646">
        <f t="shared" si="170"/>
        <v>-1.8633171524288968E-6</v>
      </c>
    </row>
    <row r="3647" spans="1:6" x14ac:dyDescent="0.25">
      <c r="A3647">
        <v>1111094</v>
      </c>
      <c r="B3647">
        <v>84</v>
      </c>
      <c r="C3647">
        <v>-0.29654915297605933</v>
      </c>
      <c r="D3647">
        <f t="shared" si="168"/>
        <v>2.3039685058034602E-4</v>
      </c>
      <c r="E3647">
        <f t="shared" si="169"/>
        <v>1.9353335448749065E-2</v>
      </c>
      <c r="F3647">
        <f t="shared" si="170"/>
        <v>-6.8323990887953317E-5</v>
      </c>
    </row>
    <row r="3648" spans="1:6" x14ac:dyDescent="0.25">
      <c r="A3648">
        <v>424448</v>
      </c>
      <c r="B3648">
        <v>60</v>
      </c>
      <c r="C3648">
        <v>-0.22527857001643839</v>
      </c>
      <c r="D3648">
        <f t="shared" si="168"/>
        <v>8.8013689602433912E-5</v>
      </c>
      <c r="E3648">
        <f t="shared" si="169"/>
        <v>5.2808213761460351E-3</v>
      </c>
      <c r="F3648">
        <f t="shared" si="170"/>
        <v>-1.9827598135506983E-5</v>
      </c>
    </row>
    <row r="3649" spans="1:6" x14ac:dyDescent="0.25">
      <c r="A3649">
        <v>691237</v>
      </c>
      <c r="B3649">
        <v>84</v>
      </c>
      <c r="C3649">
        <v>0.4070773498450232</v>
      </c>
      <c r="D3649">
        <f t="shared" si="168"/>
        <v>1.433351523854927E-4</v>
      </c>
      <c r="E3649">
        <f t="shared" si="169"/>
        <v>1.2040152800381386E-2</v>
      </c>
      <c r="F3649">
        <f t="shared" si="170"/>
        <v>5.8348493972718921E-5</v>
      </c>
    </row>
    <row r="3650" spans="1:6" x14ac:dyDescent="0.25">
      <c r="A3650">
        <v>677424</v>
      </c>
      <c r="B3650">
        <v>60</v>
      </c>
      <c r="C3650">
        <v>-0.31155563083253668</v>
      </c>
      <c r="D3650">
        <f t="shared" si="168"/>
        <v>1.4047088374839601E-4</v>
      </c>
      <c r="E3650">
        <f t="shared" si="169"/>
        <v>8.4282530249037615E-3</v>
      </c>
      <c r="F3650">
        <f t="shared" si="170"/>
        <v>-4.3764494799835446E-5</v>
      </c>
    </row>
    <row r="3651" spans="1:6" x14ac:dyDescent="0.25">
      <c r="A3651">
        <v>324921</v>
      </c>
      <c r="B3651">
        <v>60</v>
      </c>
      <c r="C3651">
        <v>-1.9586977554325271</v>
      </c>
      <c r="D3651">
        <f t="shared" ref="D3651:D3714" si="171">A3651/SUM($A$2:$A$5739)</f>
        <v>6.7375735164996491E-5</v>
      </c>
      <c r="E3651">
        <f t="shared" ref="E3651:E3714" si="172">B3651*D3651</f>
        <v>4.0425441098997893E-3</v>
      </c>
      <c r="F3651">
        <f t="shared" ref="F3651:F3714" si="173">C3651*D3651</f>
        <v>-1.3196870123829502E-4</v>
      </c>
    </row>
    <row r="3652" spans="1:6" x14ac:dyDescent="0.25">
      <c r="A3652">
        <v>997597</v>
      </c>
      <c r="B3652">
        <v>72</v>
      </c>
      <c r="C3652">
        <v>0.88134428974112011</v>
      </c>
      <c r="D3652">
        <f t="shared" si="171"/>
        <v>2.0686207192946901E-4</v>
      </c>
      <c r="E3652">
        <f t="shared" si="172"/>
        <v>1.4894069178921769E-2</v>
      </c>
      <c r="F3652">
        <f t="shared" si="173"/>
        <v>1.8231670585905436E-4</v>
      </c>
    </row>
    <row r="3653" spans="1:6" x14ac:dyDescent="0.25">
      <c r="A3653">
        <v>576713</v>
      </c>
      <c r="B3653">
        <v>72</v>
      </c>
      <c r="C3653">
        <v>0.2094661248883162</v>
      </c>
      <c r="D3653">
        <f t="shared" si="171"/>
        <v>1.1958741464605433E-4</v>
      </c>
      <c r="E3653">
        <f t="shared" si="172"/>
        <v>8.6102938545159109E-3</v>
      </c>
      <c r="F3653">
        <f t="shared" si="173"/>
        <v>2.5049512331321268E-5</v>
      </c>
    </row>
    <row r="3654" spans="1:6" x14ac:dyDescent="0.25">
      <c r="A3654">
        <v>601577</v>
      </c>
      <c r="B3654">
        <v>72</v>
      </c>
      <c r="C3654">
        <v>-0.18575632502509701</v>
      </c>
      <c r="D3654">
        <f t="shared" si="171"/>
        <v>1.2474322260904371E-4</v>
      </c>
      <c r="E3654">
        <f t="shared" si="172"/>
        <v>8.9815120278511473E-3</v>
      </c>
      <c r="F3654">
        <f t="shared" si="173"/>
        <v>-2.3171842603643555E-5</v>
      </c>
    </row>
    <row r="3655" spans="1:6" x14ac:dyDescent="0.25">
      <c r="A3655">
        <v>773015</v>
      </c>
      <c r="B3655">
        <v>84</v>
      </c>
      <c r="C3655">
        <v>0.96038877972380288</v>
      </c>
      <c r="D3655">
        <f t="shared" si="171"/>
        <v>1.6029266781331387E-4</v>
      </c>
      <c r="E3655">
        <f t="shared" si="172"/>
        <v>1.3464584096318365E-2</v>
      </c>
      <c r="F3655">
        <f t="shared" si="173"/>
        <v>1.539432796399014E-4</v>
      </c>
    </row>
    <row r="3656" spans="1:6" x14ac:dyDescent="0.25">
      <c r="A3656">
        <v>834168</v>
      </c>
      <c r="B3656">
        <v>84</v>
      </c>
      <c r="C3656">
        <v>0.17609729583090211</v>
      </c>
      <c r="D3656">
        <f t="shared" si="171"/>
        <v>1.7297337583940339E-4</v>
      </c>
      <c r="E3656">
        <f t="shared" si="172"/>
        <v>1.4529763570509885E-2</v>
      </c>
      <c r="F3656">
        <f t="shared" si="173"/>
        <v>3.0460143736061234E-5</v>
      </c>
    </row>
    <row r="3657" spans="1:6" x14ac:dyDescent="0.25">
      <c r="A3657">
        <v>436090</v>
      </c>
      <c r="B3657">
        <v>84</v>
      </c>
      <c r="C3657">
        <v>0.92086653473246149</v>
      </c>
      <c r="D3657">
        <f t="shared" si="171"/>
        <v>9.042777890041985E-5</v>
      </c>
      <c r="E3657">
        <f t="shared" si="172"/>
        <v>7.5959334276352675E-3</v>
      </c>
      <c r="F3657">
        <f t="shared" si="173"/>
        <v>8.3271915399582818E-5</v>
      </c>
    </row>
    <row r="3658" spans="1:6" x14ac:dyDescent="0.25">
      <c r="A3658">
        <v>372688</v>
      </c>
      <c r="B3658">
        <v>84</v>
      </c>
      <c r="C3658">
        <v>-0.1462340800337556</v>
      </c>
      <c r="D3658">
        <f t="shared" si="171"/>
        <v>7.7280717427227576E-5</v>
      </c>
      <c r="E3658">
        <f t="shared" si="172"/>
        <v>6.4915802638871164E-3</v>
      </c>
      <c r="F3658">
        <f t="shared" si="173"/>
        <v>-1.1301074617319248E-5</v>
      </c>
    </row>
    <row r="3659" spans="1:6" x14ac:dyDescent="0.25">
      <c r="A3659">
        <v>365440</v>
      </c>
      <c r="B3659">
        <v>24</v>
      </c>
      <c r="C3659">
        <v>-0.73906775490387622</v>
      </c>
      <c r="D3659">
        <f t="shared" si="171"/>
        <v>7.5777769546124486E-5</v>
      </c>
      <c r="E3659">
        <f t="shared" si="172"/>
        <v>1.8186664691069877E-3</v>
      </c>
      <c r="F3659">
        <f t="shared" si="173"/>
        <v>-5.600490601007755E-5</v>
      </c>
    </row>
    <row r="3660" spans="1:6" x14ac:dyDescent="0.25">
      <c r="A3660">
        <v>671945</v>
      </c>
      <c r="B3660">
        <v>84</v>
      </c>
      <c r="C3660">
        <v>0.92086653473246149</v>
      </c>
      <c r="D3660">
        <f t="shared" si="171"/>
        <v>1.3933475634213721E-4</v>
      </c>
      <c r="E3660">
        <f t="shared" si="172"/>
        <v>1.1704119532739525E-2</v>
      </c>
      <c r="F3660">
        <f t="shared" si="173"/>
        <v>1.2830871424057575E-4</v>
      </c>
    </row>
    <row r="3661" spans="1:6" x14ac:dyDescent="0.25">
      <c r="A3661">
        <v>202490</v>
      </c>
      <c r="B3661">
        <v>72</v>
      </c>
      <c r="C3661">
        <v>0.60468857480173022</v>
      </c>
      <c r="D3661">
        <f t="shared" si="171"/>
        <v>4.1988399067958487E-5</v>
      </c>
      <c r="E3661">
        <f t="shared" si="172"/>
        <v>3.0231647328930111E-3</v>
      </c>
      <c r="F3661">
        <f t="shared" si="173"/>
        <v>2.5389905190610114E-5</v>
      </c>
    </row>
    <row r="3662" spans="1:6" x14ac:dyDescent="0.25">
      <c r="A3662">
        <v>822475</v>
      </c>
      <c r="B3662">
        <v>48</v>
      </c>
      <c r="C3662">
        <v>-0.50193428495582826</v>
      </c>
      <c r="D3662">
        <f t="shared" si="171"/>
        <v>1.7054871116311499E-4</v>
      </c>
      <c r="E3662">
        <f t="shared" si="172"/>
        <v>8.1863381358295191E-3</v>
      </c>
      <c r="F3662">
        <f t="shared" si="173"/>
        <v>-8.5604245387796212E-5</v>
      </c>
    </row>
    <row r="3663" spans="1:6" x14ac:dyDescent="0.25">
      <c r="A3663">
        <v>1137866</v>
      </c>
      <c r="B3663">
        <v>72</v>
      </c>
      <c r="C3663">
        <v>-0.22527857001643839</v>
      </c>
      <c r="D3663">
        <f t="shared" si="171"/>
        <v>2.3594830210806286E-4</v>
      </c>
      <c r="E3663">
        <f t="shared" si="172"/>
        <v>1.6988277751780526E-2</v>
      </c>
      <c r="F3663">
        <f t="shared" si="173"/>
        <v>-5.3154096096710999E-5</v>
      </c>
    </row>
    <row r="3664" spans="1:6" x14ac:dyDescent="0.25">
      <c r="A3664">
        <v>535652</v>
      </c>
      <c r="B3664">
        <v>84</v>
      </c>
      <c r="C3664">
        <v>-0.54813993918643056</v>
      </c>
      <c r="D3664">
        <f t="shared" si="171"/>
        <v>1.1107299095041779E-4</v>
      </c>
      <c r="E3664">
        <f t="shared" si="172"/>
        <v>9.3301312398350947E-3</v>
      </c>
      <c r="F3664">
        <f t="shared" si="173"/>
        <v>-6.0883542504816962E-5</v>
      </c>
    </row>
    <row r="3665" spans="1:6" x14ac:dyDescent="0.25">
      <c r="A3665">
        <v>1142994</v>
      </c>
      <c r="B3665">
        <v>84</v>
      </c>
      <c r="C3665">
        <v>0.2094661248883162</v>
      </c>
      <c r="D3665">
        <f t="shared" si="171"/>
        <v>2.3701164602835765E-4</v>
      </c>
      <c r="E3665">
        <f t="shared" si="172"/>
        <v>1.9908978266382042E-2</v>
      </c>
      <c r="F3665">
        <f t="shared" si="173"/>
        <v>4.9645911046961358E-5</v>
      </c>
    </row>
    <row r="3666" spans="1:6" x14ac:dyDescent="0.25">
      <c r="A3666">
        <v>502950</v>
      </c>
      <c r="B3666">
        <v>84</v>
      </c>
      <c r="C3666">
        <v>0.13848970599816651</v>
      </c>
      <c r="D3666">
        <f t="shared" si="171"/>
        <v>1.0429189249459094E-4</v>
      </c>
      <c r="E3666">
        <f t="shared" si="172"/>
        <v>8.7605189695456383E-3</v>
      </c>
      <c r="F3666">
        <f t="shared" si="173"/>
        <v>1.4443353529568288E-5</v>
      </c>
    </row>
    <row r="3667" spans="1:6" x14ac:dyDescent="0.25">
      <c r="A3667">
        <v>585160</v>
      </c>
      <c r="B3667">
        <v>84</v>
      </c>
      <c r="C3667">
        <v>1.185489993161002E-2</v>
      </c>
      <c r="D3667">
        <f t="shared" si="171"/>
        <v>1.2133898759744475E-4</v>
      </c>
      <c r="E3667">
        <f t="shared" si="172"/>
        <v>1.0192474958185359E-2</v>
      </c>
      <c r="F3667">
        <f t="shared" si="173"/>
        <v>1.4384615557705768E-6</v>
      </c>
    </row>
    <row r="3668" spans="1:6" x14ac:dyDescent="0.25">
      <c r="A3668">
        <v>709194</v>
      </c>
      <c r="B3668">
        <v>12</v>
      </c>
      <c r="C3668">
        <v>-0.89715673486924186</v>
      </c>
      <c r="D3668">
        <f t="shared" si="171"/>
        <v>1.470587223497543E-4</v>
      </c>
      <c r="E3668">
        <f t="shared" si="172"/>
        <v>1.7647046681970517E-3</v>
      </c>
      <c r="F3668">
        <f t="shared" si="173"/>
        <v>-1.3193472317734798E-4</v>
      </c>
    </row>
    <row r="3669" spans="1:6" x14ac:dyDescent="0.25">
      <c r="A3669">
        <v>1241061</v>
      </c>
      <c r="B3669">
        <v>12</v>
      </c>
      <c r="C3669">
        <v>-4.4146365390986242</v>
      </c>
      <c r="D3669">
        <f t="shared" si="171"/>
        <v>2.5734685434184216E-4</v>
      </c>
      <c r="E3669">
        <f t="shared" si="172"/>
        <v>3.0881622521021059E-3</v>
      </c>
      <c r="F3669">
        <f t="shared" si="173"/>
        <v>-1.1360928263995879E-3</v>
      </c>
    </row>
    <row r="3670" spans="1:6" x14ac:dyDescent="0.25">
      <c r="A3670">
        <v>966601</v>
      </c>
      <c r="B3670">
        <v>84</v>
      </c>
      <c r="C3670">
        <v>0.15881089822760941</v>
      </c>
      <c r="D3670">
        <f t="shared" si="171"/>
        <v>2.0043473024587751E-4</v>
      </c>
      <c r="E3670">
        <f t="shared" si="172"/>
        <v>1.6836517340653709E-2</v>
      </c>
      <c r="F3670">
        <f t="shared" si="173"/>
        <v>3.1831219546356397E-5</v>
      </c>
    </row>
    <row r="3671" spans="1:6" x14ac:dyDescent="0.25">
      <c r="A3671">
        <v>664263</v>
      </c>
      <c r="B3671">
        <v>60</v>
      </c>
      <c r="C3671">
        <v>-1.292379184782656</v>
      </c>
      <c r="D3671">
        <f t="shared" si="171"/>
        <v>1.3774181406528375E-4</v>
      </c>
      <c r="E3671">
        <f t="shared" si="172"/>
        <v>8.2645088439170251E-3</v>
      </c>
      <c r="F3671">
        <f t="shared" si="173"/>
        <v>-1.7801465337217558E-4</v>
      </c>
    </row>
    <row r="3672" spans="1:6" x14ac:dyDescent="0.25">
      <c r="A3672">
        <v>657064</v>
      </c>
      <c r="B3672">
        <v>84</v>
      </c>
      <c r="C3672">
        <v>-1.162942646768663</v>
      </c>
      <c r="D3672">
        <f t="shared" si="171"/>
        <v>1.362490268417654E-4</v>
      </c>
      <c r="E3672">
        <f t="shared" si="172"/>
        <v>1.1444918254708293E-2</v>
      </c>
      <c r="F3672">
        <f t="shared" si="173"/>
        <v>-1.5844980389501727E-4</v>
      </c>
    </row>
    <row r="3673" spans="1:6" x14ac:dyDescent="0.25">
      <c r="A3673">
        <v>877085</v>
      </c>
      <c r="B3673">
        <v>84</v>
      </c>
      <c r="C3673">
        <v>0.30795129100428048</v>
      </c>
      <c r="D3673">
        <f t="shared" si="171"/>
        <v>1.8187266036110607E-4</v>
      </c>
      <c r="E3673">
        <f t="shared" si="172"/>
        <v>1.5277303470332911E-2</v>
      </c>
      <c r="F3673">
        <f t="shared" si="173"/>
        <v>5.6007920556585645E-5</v>
      </c>
    </row>
    <row r="3674" spans="1:6" x14ac:dyDescent="0.25">
      <c r="A3674">
        <v>539586</v>
      </c>
      <c r="B3674">
        <v>72</v>
      </c>
      <c r="C3674">
        <v>0.13042163490563341</v>
      </c>
      <c r="D3674">
        <f t="shared" si="171"/>
        <v>1.1188874660221959E-4</v>
      </c>
      <c r="E3674">
        <f t="shared" si="172"/>
        <v>8.0559897553598107E-3</v>
      </c>
      <c r="F3674">
        <f t="shared" si="173"/>
        <v>1.4592713259403614E-5</v>
      </c>
    </row>
    <row r="3675" spans="1:6" x14ac:dyDescent="0.25">
      <c r="A3675">
        <v>1395373</v>
      </c>
      <c r="B3675">
        <v>84</v>
      </c>
      <c r="C3675">
        <v>0.6442108197930716</v>
      </c>
      <c r="D3675">
        <f t="shared" si="171"/>
        <v>2.8934504604007327E-4</v>
      </c>
      <c r="E3675">
        <f t="shared" si="172"/>
        <v>2.4304983867366153E-2</v>
      </c>
      <c r="F3675">
        <f t="shared" si="173"/>
        <v>1.8639920931253965E-4</v>
      </c>
    </row>
    <row r="3676" spans="1:6" x14ac:dyDescent="0.25">
      <c r="A3676">
        <v>815599</v>
      </c>
      <c r="B3676">
        <v>72</v>
      </c>
      <c r="C3676">
        <v>0.48612183982770601</v>
      </c>
      <c r="D3676">
        <f t="shared" si="171"/>
        <v>1.6912290133551223E-4</v>
      </c>
      <c r="E3676">
        <f t="shared" si="172"/>
        <v>1.217684889615688E-2</v>
      </c>
      <c r="F3676">
        <f t="shared" si="173"/>
        <v>8.2214335954218799E-5</v>
      </c>
    </row>
    <row r="3677" spans="1:6" x14ac:dyDescent="0.25">
      <c r="A3677">
        <v>621773</v>
      </c>
      <c r="B3677">
        <v>84</v>
      </c>
      <c r="C3677">
        <v>0.92086653473246149</v>
      </c>
      <c r="D3677">
        <f t="shared" si="171"/>
        <v>1.2893107241681936E-4</v>
      </c>
      <c r="E3677">
        <f t="shared" si="172"/>
        <v>1.0830210083012826E-2</v>
      </c>
      <c r="F3677">
        <f t="shared" si="173"/>
        <v>1.1872830987581649E-4</v>
      </c>
    </row>
    <row r="3678" spans="1:6" x14ac:dyDescent="0.25">
      <c r="A3678">
        <v>897834</v>
      </c>
      <c r="B3678">
        <v>84</v>
      </c>
      <c r="C3678">
        <v>0.27454511342534837</v>
      </c>
      <c r="D3678">
        <f t="shared" si="171"/>
        <v>1.8617518044733783E-4</v>
      </c>
      <c r="E3678">
        <f t="shared" si="172"/>
        <v>1.5638715157576377E-2</v>
      </c>
      <c r="F3678">
        <f t="shared" si="173"/>
        <v>5.1113486032899064E-5</v>
      </c>
    </row>
    <row r="3679" spans="1:6" x14ac:dyDescent="0.25">
      <c r="A3679">
        <v>759485</v>
      </c>
      <c r="B3679">
        <v>48</v>
      </c>
      <c r="C3679">
        <v>1.185489993161002E-2</v>
      </c>
      <c r="D3679">
        <f t="shared" si="171"/>
        <v>1.5748708215777791E-4</v>
      </c>
      <c r="E3679">
        <f t="shared" si="172"/>
        <v>7.5593799435733399E-3</v>
      </c>
      <c r="F3679">
        <f t="shared" si="173"/>
        <v>1.866993599501703E-6</v>
      </c>
    </row>
    <row r="3680" spans="1:6" x14ac:dyDescent="0.25">
      <c r="A3680">
        <v>1212044</v>
      </c>
      <c r="B3680">
        <v>84</v>
      </c>
      <c r="C3680">
        <v>0.13042163490563341</v>
      </c>
      <c r="D3680">
        <f t="shared" si="171"/>
        <v>2.5132987880845808E-4</v>
      </c>
      <c r="E3680">
        <f t="shared" si="172"/>
        <v>2.1111709819910479E-2</v>
      </c>
      <c r="F3680">
        <f t="shared" si="173"/>
        <v>3.2778853694833809E-5</v>
      </c>
    </row>
    <row r="3681" spans="1:6" x14ac:dyDescent="0.25">
      <c r="A3681">
        <v>1401318</v>
      </c>
      <c r="B3681">
        <v>72</v>
      </c>
      <c r="C3681">
        <v>-0.34434601231225831</v>
      </c>
      <c r="D3681">
        <f t="shared" si="171"/>
        <v>2.9057780337356633E-4</v>
      </c>
      <c r="E3681">
        <f t="shared" si="172"/>
        <v>2.0921601842896775E-2</v>
      </c>
      <c r="F3681">
        <f t="shared" si="173"/>
        <v>-1.0005930785814304E-4</v>
      </c>
    </row>
    <row r="3682" spans="1:6" x14ac:dyDescent="0.25">
      <c r="A3682">
        <v>734956</v>
      </c>
      <c r="B3682">
        <v>84</v>
      </c>
      <c r="C3682">
        <v>0.22451975278306871</v>
      </c>
      <c r="D3682">
        <f t="shared" si="171"/>
        <v>1.524007399150106E-4</v>
      </c>
      <c r="E3682">
        <f t="shared" si="172"/>
        <v>1.2801662152860891E-2</v>
      </c>
      <c r="F3682">
        <f t="shared" si="173"/>
        <v>3.4216976449674934E-5</v>
      </c>
    </row>
    <row r="3683" spans="1:6" x14ac:dyDescent="0.25">
      <c r="A3683">
        <v>490654</v>
      </c>
      <c r="B3683">
        <v>60</v>
      </c>
      <c r="C3683">
        <v>0.2094661248883162</v>
      </c>
      <c r="D3683">
        <f t="shared" si="171"/>
        <v>1.0174218952190281E-4</v>
      </c>
      <c r="E3683">
        <f t="shared" si="172"/>
        <v>6.1045313713141685E-3</v>
      </c>
      <c r="F3683">
        <f t="shared" si="173"/>
        <v>2.1311542176805631E-5</v>
      </c>
    </row>
    <row r="3684" spans="1:6" x14ac:dyDescent="0.25">
      <c r="A3684">
        <v>743370</v>
      </c>
      <c r="B3684">
        <v>72</v>
      </c>
      <c r="C3684">
        <v>5.1377144922950549E-2</v>
      </c>
      <c r="D3684">
        <f t="shared" si="171"/>
        <v>1.5414546997455825E-4</v>
      </c>
      <c r="E3684">
        <f t="shared" si="172"/>
        <v>1.1098473838168194E-2</v>
      </c>
      <c r="F3684">
        <f t="shared" si="173"/>
        <v>7.9195541500992022E-6</v>
      </c>
    </row>
    <row r="3685" spans="1:6" x14ac:dyDescent="0.25">
      <c r="A3685">
        <v>840045</v>
      </c>
      <c r="B3685">
        <v>72</v>
      </c>
      <c r="C3685">
        <v>0.4070773498450232</v>
      </c>
      <c r="D3685">
        <f t="shared" si="171"/>
        <v>1.7419203266849317E-4</v>
      </c>
      <c r="E3685">
        <f t="shared" si="172"/>
        <v>1.2541826352131509E-2</v>
      </c>
      <c r="F3685">
        <f t="shared" si="173"/>
        <v>7.0909631022807908E-5</v>
      </c>
    </row>
    <row r="3686" spans="1:6" x14ac:dyDescent="0.25">
      <c r="A3686">
        <v>538921</v>
      </c>
      <c r="B3686">
        <v>84</v>
      </c>
      <c r="C3686">
        <v>0.92086653473246149</v>
      </c>
      <c r="D3686">
        <f t="shared" si="171"/>
        <v>1.1175085196356982E-4</v>
      </c>
      <c r="E3686">
        <f t="shared" si="172"/>
        <v>9.3870715649398643E-3</v>
      </c>
      <c r="F3686">
        <f t="shared" si="173"/>
        <v>1.0290761980109284E-4</v>
      </c>
    </row>
    <row r="3687" spans="1:6" x14ac:dyDescent="0.25">
      <c r="A3687">
        <v>600154</v>
      </c>
      <c r="B3687">
        <v>84</v>
      </c>
      <c r="C3687">
        <v>1.355611229637216</v>
      </c>
      <c r="D3687">
        <f t="shared" si="171"/>
        <v>1.2444814881836907E-4</v>
      </c>
      <c r="E3687">
        <f t="shared" si="172"/>
        <v>1.0453644500743002E-2</v>
      </c>
      <c r="F3687">
        <f t="shared" si="173"/>
        <v>1.6870330804574454E-4</v>
      </c>
    </row>
    <row r="3688" spans="1:6" x14ac:dyDescent="0.25">
      <c r="A3688">
        <v>625012</v>
      </c>
      <c r="B3688">
        <v>72</v>
      </c>
      <c r="C3688">
        <v>0.32803285986234038</v>
      </c>
      <c r="D3688">
        <f t="shared" si="171"/>
        <v>1.2960271261920525E-4</v>
      </c>
      <c r="E3688">
        <f t="shared" si="172"/>
        <v>9.3313953085827784E-3</v>
      </c>
      <c r="F3688">
        <f t="shared" si="173"/>
        <v>4.2513948466394926E-5</v>
      </c>
    </row>
    <row r="3689" spans="1:6" x14ac:dyDescent="0.25">
      <c r="A3689">
        <v>741353</v>
      </c>
      <c r="B3689">
        <v>84</v>
      </c>
      <c r="C3689">
        <v>0.54067305083292516</v>
      </c>
      <c r="D3689">
        <f t="shared" si="171"/>
        <v>1.5372722413071373E-4</v>
      </c>
      <c r="E3689">
        <f t="shared" si="172"/>
        <v>1.2913086826979954E-2</v>
      </c>
      <c r="F3689">
        <f t="shared" si="173"/>
        <v>8.3116167266829871E-5</v>
      </c>
    </row>
    <row r="3690" spans="1:6" x14ac:dyDescent="0.25">
      <c r="A3690">
        <v>928147</v>
      </c>
      <c r="B3690">
        <v>84</v>
      </c>
      <c r="C3690">
        <v>0.43971521498132249</v>
      </c>
      <c r="D3690">
        <f t="shared" si="171"/>
        <v>1.9246089500581985E-4</v>
      </c>
      <c r="E3690">
        <f t="shared" si="172"/>
        <v>1.6166715180488869E-2</v>
      </c>
      <c r="F3690">
        <f t="shared" si="173"/>
        <v>8.462798382298181E-5</v>
      </c>
    </row>
    <row r="3691" spans="1:6" x14ac:dyDescent="0.25">
      <c r="A3691">
        <v>442386</v>
      </c>
      <c r="B3691">
        <v>48</v>
      </c>
      <c r="C3691">
        <v>-0.97620122485192473</v>
      </c>
      <c r="D3691">
        <f t="shared" si="171"/>
        <v>9.1733319719876941E-5</v>
      </c>
      <c r="E3691">
        <f t="shared" si="172"/>
        <v>4.4031993465540927E-3</v>
      </c>
      <c r="F3691">
        <f t="shared" si="173"/>
        <v>-8.9550179070277088E-5</v>
      </c>
    </row>
    <row r="3692" spans="1:6" x14ac:dyDescent="0.25">
      <c r="A3692">
        <v>810169</v>
      </c>
      <c r="B3692">
        <v>84</v>
      </c>
      <c r="C3692">
        <v>0.24898836987965761</v>
      </c>
      <c r="D3692">
        <f t="shared" si="171"/>
        <v>1.6799693458683816E-4</v>
      </c>
      <c r="E3692">
        <f t="shared" si="172"/>
        <v>1.4111742505294405E-2</v>
      </c>
      <c r="F3692">
        <f t="shared" si="173"/>
        <v>4.1829282887556305E-5</v>
      </c>
    </row>
    <row r="3693" spans="1:6" x14ac:dyDescent="0.25">
      <c r="A3693">
        <v>588762</v>
      </c>
      <c r="B3693">
        <v>72</v>
      </c>
      <c r="C3693">
        <v>0.13042163490563341</v>
      </c>
      <c r="D3693">
        <f t="shared" si="171"/>
        <v>1.2208589961010111E-4</v>
      </c>
      <c r="E3693">
        <f t="shared" si="172"/>
        <v>8.7901847719272803E-3</v>
      </c>
      <c r="F3693">
        <f t="shared" si="173"/>
        <v>1.5922642626074419E-5</v>
      </c>
    </row>
    <row r="3694" spans="1:6" x14ac:dyDescent="0.25">
      <c r="A3694">
        <v>1134766</v>
      </c>
      <c r="B3694">
        <v>24</v>
      </c>
      <c r="C3694">
        <v>-0.2648008150077798</v>
      </c>
      <c r="D3694">
        <f t="shared" si="171"/>
        <v>2.3530548499556015E-4</v>
      </c>
      <c r="E3694">
        <f t="shared" si="172"/>
        <v>5.647331639893444E-3</v>
      </c>
      <c r="F3694">
        <f t="shared" si="173"/>
        <v>-6.2309084202625222E-5</v>
      </c>
    </row>
    <row r="3695" spans="1:6" x14ac:dyDescent="0.25">
      <c r="A3695">
        <v>809515</v>
      </c>
      <c r="B3695">
        <v>60</v>
      </c>
      <c r="C3695">
        <v>-0.18898086594945049</v>
      </c>
      <c r="D3695">
        <f t="shared" si="171"/>
        <v>1.6786132091213597E-4</v>
      </c>
      <c r="E3695">
        <f t="shared" si="172"/>
        <v>1.0071679254728159E-2</v>
      </c>
      <c r="F3695">
        <f t="shared" si="173"/>
        <v>-3.1722577785394059E-5</v>
      </c>
    </row>
    <row r="3696" spans="1:6" x14ac:dyDescent="0.25">
      <c r="A3696">
        <v>925736</v>
      </c>
      <c r="B3696">
        <v>24</v>
      </c>
      <c r="C3696">
        <v>9.0899389914291959E-2</v>
      </c>
      <c r="D3696">
        <f t="shared" si="171"/>
        <v>1.9196094918057986E-4</v>
      </c>
      <c r="E3696">
        <f t="shared" si="172"/>
        <v>4.6070627803339167E-3</v>
      </c>
      <c r="F3696">
        <f t="shared" si="173"/>
        <v>1.7449133167883112E-5</v>
      </c>
    </row>
    <row r="3697" spans="1:6" x14ac:dyDescent="0.25">
      <c r="A3697">
        <v>584283</v>
      </c>
      <c r="B3697">
        <v>60</v>
      </c>
      <c r="C3697">
        <v>0.52564408481904745</v>
      </c>
      <c r="D3697">
        <f t="shared" si="171"/>
        <v>1.2115713256271415E-4</v>
      </c>
      <c r="E3697">
        <f t="shared" si="172"/>
        <v>7.2694279537628493E-3</v>
      </c>
      <c r="F3697">
        <f t="shared" si="173"/>
        <v>6.3685530065227887E-5</v>
      </c>
    </row>
    <row r="3698" spans="1:6" x14ac:dyDescent="0.25">
      <c r="A3698">
        <v>1537529</v>
      </c>
      <c r="B3698">
        <v>72</v>
      </c>
      <c r="C3698">
        <v>0.32803285986234038</v>
      </c>
      <c r="D3698">
        <f t="shared" si="171"/>
        <v>3.1882256521585824E-4</v>
      </c>
      <c r="E3698">
        <f t="shared" si="172"/>
        <v>2.2955224695541794E-2</v>
      </c>
      <c r="F3698">
        <f t="shared" si="173"/>
        <v>1.045842778564055E-4</v>
      </c>
    </row>
    <row r="3699" spans="1:6" x14ac:dyDescent="0.25">
      <c r="A3699">
        <v>621391</v>
      </c>
      <c r="B3699">
        <v>84</v>
      </c>
      <c r="C3699">
        <v>-0.39379984176971838</v>
      </c>
      <c r="D3699">
        <f t="shared" si="171"/>
        <v>1.2885186075973031E-4</v>
      </c>
      <c r="E3699">
        <f t="shared" si="172"/>
        <v>1.0823556303817346E-2</v>
      </c>
      <c r="F3699">
        <f t="shared" si="173"/>
        <v>-5.0741842378915585E-5</v>
      </c>
    </row>
    <row r="3700" spans="1:6" x14ac:dyDescent="0.25">
      <c r="A3700">
        <v>848006</v>
      </c>
      <c r="B3700">
        <v>60</v>
      </c>
      <c r="C3700">
        <v>9.5341537057184178E-3</v>
      </c>
      <c r="D3700">
        <f t="shared" si="171"/>
        <v>1.7584282848547188E-4</v>
      </c>
      <c r="E3700">
        <f t="shared" si="172"/>
        <v>1.0550569709128313E-2</v>
      </c>
      <c r="F3700">
        <f t="shared" si="173"/>
        <v>1.6765125548287698E-6</v>
      </c>
    </row>
    <row r="3701" spans="1:6" x14ac:dyDescent="0.25">
      <c r="A3701">
        <v>652178</v>
      </c>
      <c r="B3701">
        <v>60</v>
      </c>
      <c r="C3701">
        <v>1.1975222496718509</v>
      </c>
      <c r="D3701">
        <f t="shared" si="171"/>
        <v>1.3523586412831758E-4</v>
      </c>
      <c r="E3701">
        <f t="shared" si="172"/>
        <v>8.1141518476990551E-3</v>
      </c>
      <c r="F3701">
        <f t="shared" si="173"/>
        <v>1.6194795624725964E-4</v>
      </c>
    </row>
    <row r="3702" spans="1:6" x14ac:dyDescent="0.25">
      <c r="A3702">
        <v>636806</v>
      </c>
      <c r="B3702">
        <v>84</v>
      </c>
      <c r="C3702">
        <v>0.92086653473246149</v>
      </c>
      <c r="D3702">
        <f t="shared" si="171"/>
        <v>1.3204832069173969E-4</v>
      </c>
      <c r="E3702">
        <f t="shared" si="172"/>
        <v>1.1092058938106135E-2</v>
      </c>
      <c r="F3702">
        <f t="shared" si="173"/>
        <v>1.2159887949264313E-4</v>
      </c>
    </row>
    <row r="3703" spans="1:6" x14ac:dyDescent="0.25">
      <c r="A3703">
        <v>1192286</v>
      </c>
      <c r="B3703">
        <v>36</v>
      </c>
      <c r="C3703">
        <v>-0.34273508560641047</v>
      </c>
      <c r="D3703">
        <f t="shared" si="171"/>
        <v>2.4723285283786826E-4</v>
      </c>
      <c r="E3703">
        <f t="shared" si="172"/>
        <v>8.9003827021632564E-3</v>
      </c>
      <c r="F3703">
        <f t="shared" si="173"/>
        <v>-8.4735372982103855E-5</v>
      </c>
    </row>
    <row r="3704" spans="1:6" x14ac:dyDescent="0.25">
      <c r="A3704">
        <v>482778</v>
      </c>
      <c r="B3704">
        <v>84</v>
      </c>
      <c r="C3704">
        <v>0.32803285986234038</v>
      </c>
      <c r="D3704">
        <f t="shared" si="171"/>
        <v>1.0010901933542822E-4</v>
      </c>
      <c r="E3704">
        <f t="shared" si="172"/>
        <v>8.40915762417597E-3</v>
      </c>
      <c r="F3704">
        <f t="shared" si="173"/>
        <v>3.2839047910614849E-5</v>
      </c>
    </row>
    <row r="3705" spans="1:6" x14ac:dyDescent="0.25">
      <c r="A3705">
        <v>1058167</v>
      </c>
      <c r="B3705">
        <v>72</v>
      </c>
      <c r="C3705">
        <v>0.92086653473246149</v>
      </c>
      <c r="D3705">
        <f t="shared" si="171"/>
        <v>2.1942188886633625E-4</v>
      </c>
      <c r="E3705">
        <f t="shared" si="172"/>
        <v>1.5798375998376211E-2</v>
      </c>
      <c r="F3705">
        <f t="shared" si="173"/>
        <v>2.0205827444479433E-4</v>
      </c>
    </row>
    <row r="3706" spans="1:6" x14ac:dyDescent="0.25">
      <c r="A3706">
        <v>683607</v>
      </c>
      <c r="B3706">
        <v>84</v>
      </c>
      <c r="C3706">
        <v>0.44039104537067508</v>
      </c>
      <c r="D3706">
        <f t="shared" si="171"/>
        <v>1.4175299284730058E-4</v>
      </c>
      <c r="E3706">
        <f t="shared" si="172"/>
        <v>1.1907251399173249E-2</v>
      </c>
      <c r="F3706">
        <f t="shared" si="173"/>
        <v>6.2426748704444527E-5</v>
      </c>
    </row>
    <row r="3707" spans="1:6" x14ac:dyDescent="0.25">
      <c r="A3707">
        <v>755430</v>
      </c>
      <c r="B3707">
        <v>72</v>
      </c>
      <c r="C3707">
        <v>0.24898836987965761</v>
      </c>
      <c r="D3707">
        <f t="shared" si="171"/>
        <v>1.566462359025526E-4</v>
      </c>
      <c r="E3707">
        <f t="shared" si="172"/>
        <v>1.1278528984983787E-2</v>
      </c>
      <c r="F3707">
        <f t="shared" si="173"/>
        <v>3.9003090925160866E-5</v>
      </c>
    </row>
    <row r="3708" spans="1:6" x14ac:dyDescent="0.25">
      <c r="A3708">
        <v>1356602</v>
      </c>
      <c r="B3708">
        <v>72</v>
      </c>
      <c r="C3708">
        <v>-6.7189590051072792E-2</v>
      </c>
      <c r="D3708">
        <f t="shared" si="171"/>
        <v>2.8130547756625323E-4</v>
      </c>
      <c r="E3708">
        <f t="shared" si="172"/>
        <v>2.0253994384770234E-2</v>
      </c>
      <c r="F3708">
        <f t="shared" si="173"/>
        <v>-1.8900799716797807E-5</v>
      </c>
    </row>
    <row r="3709" spans="1:6" x14ac:dyDescent="0.25">
      <c r="A3709">
        <v>891174</v>
      </c>
      <c r="B3709">
        <v>84</v>
      </c>
      <c r="C3709">
        <v>0.56516632981038883</v>
      </c>
      <c r="D3709">
        <f t="shared" si="171"/>
        <v>1.8479416045725139E-4</v>
      </c>
      <c r="E3709">
        <f t="shared" si="172"/>
        <v>1.5522709478409117E-2</v>
      </c>
      <c r="F3709">
        <f t="shared" si="173"/>
        <v>1.0443943743601685E-4</v>
      </c>
    </row>
    <row r="3710" spans="1:6" x14ac:dyDescent="0.25">
      <c r="A3710">
        <v>668289</v>
      </c>
      <c r="B3710">
        <v>84</v>
      </c>
      <c r="C3710">
        <v>1.185489993161002E-2</v>
      </c>
      <c r="D3710">
        <f t="shared" si="171"/>
        <v>1.3857664687010176E-4</v>
      </c>
      <c r="E3710">
        <f t="shared" si="172"/>
        <v>1.1640438337088548E-2</v>
      </c>
      <c r="F3710">
        <f t="shared" si="173"/>
        <v>1.6428122815031153E-6</v>
      </c>
    </row>
    <row r="3711" spans="1:6" x14ac:dyDescent="0.25">
      <c r="A3711">
        <v>400546</v>
      </c>
      <c r="B3711">
        <v>24</v>
      </c>
      <c r="C3711">
        <v>-0.73906775490387622</v>
      </c>
      <c r="D3711">
        <f t="shared" si="171"/>
        <v>8.3057362304679233E-5</v>
      </c>
      <c r="E3711">
        <f t="shared" si="172"/>
        <v>1.9933766953123015E-3</v>
      </c>
      <c r="F3711">
        <f t="shared" si="173"/>
        <v>-6.1385018286757114E-5</v>
      </c>
    </row>
    <row r="3712" spans="1:6" x14ac:dyDescent="0.25">
      <c r="A3712">
        <v>889096</v>
      </c>
      <c r="B3712">
        <v>84</v>
      </c>
      <c r="C3712">
        <v>1.078955514697826</v>
      </c>
      <c r="D3712">
        <f t="shared" si="171"/>
        <v>1.8436326563151572E-4</v>
      </c>
      <c r="E3712">
        <f t="shared" si="172"/>
        <v>1.5486514313047321E-2</v>
      </c>
      <c r="F3712">
        <f t="shared" si="173"/>
        <v>1.9891976216082407E-4</v>
      </c>
    </row>
    <row r="3713" spans="1:6" x14ac:dyDescent="0.25">
      <c r="A3713">
        <v>1235405</v>
      </c>
      <c r="B3713">
        <v>36</v>
      </c>
      <c r="C3713">
        <v>-3.015648267240068</v>
      </c>
      <c r="D3713">
        <f t="shared" si="171"/>
        <v>2.5617402415206307E-4</v>
      </c>
      <c r="E3713">
        <f t="shared" si="172"/>
        <v>9.2222648694742712E-3</v>
      </c>
      <c r="F3713">
        <f t="shared" si="173"/>
        <v>-7.7253075204608427E-4</v>
      </c>
    </row>
    <row r="3714" spans="1:6" x14ac:dyDescent="0.25">
      <c r="A3714">
        <v>319457</v>
      </c>
      <c r="B3714">
        <v>60</v>
      </c>
      <c r="C3714">
        <v>0.56516632981038883</v>
      </c>
      <c r="D3714">
        <f t="shared" si="171"/>
        <v>6.6242718164120763E-5</v>
      </c>
      <c r="E3714">
        <f t="shared" si="172"/>
        <v>3.9745630898472455E-3</v>
      </c>
      <c r="F3714">
        <f t="shared" si="173"/>
        <v>3.7438153901480111E-5</v>
      </c>
    </row>
    <row r="3715" spans="1:6" x14ac:dyDescent="0.25">
      <c r="A3715">
        <v>369851</v>
      </c>
      <c r="B3715">
        <v>84</v>
      </c>
      <c r="C3715">
        <v>0.52564408481904745</v>
      </c>
      <c r="D3715">
        <f t="shared" ref="D3715:D3778" si="174">A3715/SUM($A$2:$A$5739)</f>
        <v>7.6692436089108174E-5</v>
      </c>
      <c r="E3715">
        <f t="shared" ref="E3715:E3778" si="175">B3715*D3715</f>
        <v>6.4421646314850867E-3</v>
      </c>
      <c r="F3715">
        <f t="shared" ref="F3715:F3778" si="176">C3715*D3715</f>
        <v>4.0312925380602552E-5</v>
      </c>
    </row>
    <row r="3716" spans="1:6" x14ac:dyDescent="0.25">
      <c r="A3716">
        <v>502087</v>
      </c>
      <c r="B3716">
        <v>84</v>
      </c>
      <c r="C3716">
        <v>-1.1625727185555439</v>
      </c>
      <c r="D3716">
        <f t="shared" si="174"/>
        <v>1.0411294050488454E-4</v>
      </c>
      <c r="E3716">
        <f t="shared" si="175"/>
        <v>8.7454870024103008E-3</v>
      </c>
      <c r="F3716">
        <f t="shared" si="176"/>
        <v>-1.2103886427957522E-4</v>
      </c>
    </row>
    <row r="3717" spans="1:6" x14ac:dyDescent="0.25">
      <c r="A3717">
        <v>391795</v>
      </c>
      <c r="B3717">
        <v>60</v>
      </c>
      <c r="C3717">
        <v>0.24898836987965761</v>
      </c>
      <c r="D3717">
        <f t="shared" si="174"/>
        <v>8.1242751804191783E-5</v>
      </c>
      <c r="E3717">
        <f t="shared" si="175"/>
        <v>4.8745651082515067E-3</v>
      </c>
      <c r="F3717">
        <f t="shared" si="176"/>
        <v>2.0228500336263323E-5</v>
      </c>
    </row>
    <row r="3718" spans="1:6" x14ac:dyDescent="0.25">
      <c r="A3718">
        <v>543415</v>
      </c>
      <c r="B3718">
        <v>24</v>
      </c>
      <c r="C3718">
        <v>-4.4146365390986242</v>
      </c>
      <c r="D3718">
        <f t="shared" si="174"/>
        <v>1.1268272941633987E-4</v>
      </c>
      <c r="E3718">
        <f t="shared" si="175"/>
        <v>2.7043855059921572E-3</v>
      </c>
      <c r="F3718">
        <f t="shared" si="176"/>
        <v>-4.9745329460673736E-4</v>
      </c>
    </row>
    <row r="3719" spans="1:6" x14ac:dyDescent="0.25">
      <c r="A3719">
        <v>907965</v>
      </c>
      <c r="B3719">
        <v>60</v>
      </c>
      <c r="C3719">
        <v>0.48424176663346802</v>
      </c>
      <c r="D3719">
        <f t="shared" si="174"/>
        <v>1.8827594824306841E-4</v>
      </c>
      <c r="E3719">
        <f t="shared" si="175"/>
        <v>1.1296556894584104E-2</v>
      </c>
      <c r="F3719">
        <f t="shared" si="176"/>
        <v>9.1171077791814831E-5</v>
      </c>
    </row>
    <row r="3720" spans="1:6" x14ac:dyDescent="0.25">
      <c r="A3720">
        <v>691218</v>
      </c>
      <c r="B3720">
        <v>84</v>
      </c>
      <c r="C3720">
        <v>0.92086653473246149</v>
      </c>
      <c r="D3720">
        <f t="shared" si="174"/>
        <v>1.4333121253867415E-4</v>
      </c>
      <c r="E3720">
        <f t="shared" si="175"/>
        <v>1.2039821853248629E-2</v>
      </c>
      <c r="F3720">
        <f t="shared" si="176"/>
        <v>1.3198891700949079E-4</v>
      </c>
    </row>
    <row r="3721" spans="1:6" x14ac:dyDescent="0.25">
      <c r="A3721">
        <v>648863</v>
      </c>
      <c r="B3721">
        <v>84</v>
      </c>
      <c r="C3721">
        <v>0.2724290529062674</v>
      </c>
      <c r="D3721">
        <f t="shared" si="174"/>
        <v>1.3454846453865745E-4</v>
      </c>
      <c r="E3721">
        <f t="shared" si="175"/>
        <v>1.1302071021247225E-2</v>
      </c>
      <c r="F3721">
        <f t="shared" si="176"/>
        <v>3.6654910764258951E-5</v>
      </c>
    </row>
    <row r="3722" spans="1:6" x14ac:dyDescent="0.25">
      <c r="A3722">
        <v>743525</v>
      </c>
      <c r="B3722">
        <v>84</v>
      </c>
      <c r="C3722">
        <v>0.43503163133862399</v>
      </c>
      <c r="D3722">
        <f t="shared" si="174"/>
        <v>1.5417761083018339E-4</v>
      </c>
      <c r="E3722">
        <f t="shared" si="175"/>
        <v>1.2950919309735404E-2</v>
      </c>
      <c r="F3722">
        <f t="shared" si="176"/>
        <v>6.707213755534618E-5</v>
      </c>
    </row>
    <row r="3723" spans="1:6" x14ac:dyDescent="0.25">
      <c r="A3723">
        <v>501256</v>
      </c>
      <c r="B3723">
        <v>72</v>
      </c>
      <c r="C3723">
        <v>0.4070773498450232</v>
      </c>
      <c r="D3723">
        <f t="shared" si="174"/>
        <v>1.0394062404666204E-4</v>
      </c>
      <c r="E3723">
        <f t="shared" si="175"/>
        <v>7.4837249313596671E-3</v>
      </c>
      <c r="F3723">
        <f t="shared" si="176"/>
        <v>4.2311873778153072E-5</v>
      </c>
    </row>
    <row r="3724" spans="1:6" x14ac:dyDescent="0.25">
      <c r="A3724">
        <v>876130</v>
      </c>
      <c r="B3724">
        <v>72</v>
      </c>
      <c r="C3724">
        <v>-0.18575632502509701</v>
      </c>
      <c r="D3724">
        <f t="shared" si="174"/>
        <v>1.8167463121838347E-4</v>
      </c>
      <c r="E3724">
        <f t="shared" si="175"/>
        <v>1.308057344772361E-2</v>
      </c>
      <c r="F3724">
        <f t="shared" si="176"/>
        <v>-3.3747211845416677E-5</v>
      </c>
    </row>
    <row r="3725" spans="1:6" x14ac:dyDescent="0.25">
      <c r="A3725">
        <v>699354</v>
      </c>
      <c r="B3725">
        <v>72</v>
      </c>
      <c r="C3725">
        <v>0.2094661248883162</v>
      </c>
      <c r="D3725">
        <f t="shared" si="174"/>
        <v>1.4501829641845541E-4</v>
      </c>
      <c r="E3725">
        <f t="shared" si="175"/>
        <v>1.0441317342128789E-2</v>
      </c>
      <c r="F3725">
        <f t="shared" si="176"/>
        <v>3.0376420588679039E-5</v>
      </c>
    </row>
    <row r="3726" spans="1:6" x14ac:dyDescent="0.25">
      <c r="A3726">
        <v>522389</v>
      </c>
      <c r="B3726">
        <v>72</v>
      </c>
      <c r="C3726">
        <v>0.48612183982770601</v>
      </c>
      <c r="D3726">
        <f t="shared" si="174"/>
        <v>1.083227705107006E-4</v>
      </c>
      <c r="E3726">
        <f t="shared" si="175"/>
        <v>7.7992394767704429E-3</v>
      </c>
      <c r="F3726">
        <f t="shared" si="176"/>
        <v>5.2658064495896149E-5</v>
      </c>
    </row>
    <row r="3727" spans="1:6" x14ac:dyDescent="0.25">
      <c r="A3727">
        <v>121925</v>
      </c>
      <c r="B3727">
        <v>84</v>
      </c>
      <c r="C3727">
        <v>-0.62050101992985252</v>
      </c>
      <c r="D3727">
        <f t="shared" si="174"/>
        <v>2.5282411755448852E-5</v>
      </c>
      <c r="E3727">
        <f t="shared" si="175"/>
        <v>2.1237225874577038E-3</v>
      </c>
      <c r="F3727">
        <f t="shared" si="176"/>
        <v>-1.5687762280542505E-5</v>
      </c>
    </row>
    <row r="3728" spans="1:6" x14ac:dyDescent="0.25">
      <c r="A3728">
        <v>977374</v>
      </c>
      <c r="B3728">
        <v>72</v>
      </c>
      <c r="C3728">
        <v>0.84182204474977862</v>
      </c>
      <c r="D3728">
        <f t="shared" si="174"/>
        <v>2.0266862339200382E-4</v>
      </c>
      <c r="E3728">
        <f t="shared" si="175"/>
        <v>1.4592140884224275E-2</v>
      </c>
      <c r="F3728">
        <f t="shared" si="176"/>
        <v>1.7061091495047947E-4</v>
      </c>
    </row>
    <row r="3729" spans="1:6" x14ac:dyDescent="0.25">
      <c r="A3729">
        <v>667943</v>
      </c>
      <c r="B3729">
        <v>84</v>
      </c>
      <c r="C3729">
        <v>1.395133474628558</v>
      </c>
      <c r="D3729">
        <f t="shared" si="174"/>
        <v>1.385049001859321E-4</v>
      </c>
      <c r="E3729">
        <f t="shared" si="175"/>
        <v>1.1634411615618297E-2</v>
      </c>
      <c r="F3729">
        <f t="shared" si="176"/>
        <v>1.9323282264948106E-4</v>
      </c>
    </row>
    <row r="3730" spans="1:6" x14ac:dyDescent="0.25">
      <c r="A3730">
        <v>601435</v>
      </c>
      <c r="B3730">
        <v>84</v>
      </c>
      <c r="C3730">
        <v>0.29413071763101262</v>
      </c>
      <c r="D3730">
        <f t="shared" si="174"/>
        <v>1.2471377743808392E-4</v>
      </c>
      <c r="E3730">
        <f t="shared" si="175"/>
        <v>1.047595730479905E-2</v>
      </c>
      <c r="F3730">
        <f t="shared" si="176"/>
        <v>3.6682152856338012E-5</v>
      </c>
    </row>
    <row r="3731" spans="1:6" x14ac:dyDescent="0.25">
      <c r="A3731">
        <v>964124</v>
      </c>
      <c r="B3731">
        <v>60</v>
      </c>
      <c r="C3731">
        <v>0.2094661248883162</v>
      </c>
      <c r="D3731">
        <f t="shared" si="174"/>
        <v>1.9992109863695197E-4</v>
      </c>
      <c r="E3731">
        <f t="shared" si="175"/>
        <v>1.1995265918217118E-2</v>
      </c>
      <c r="F3731">
        <f t="shared" si="176"/>
        <v>4.1876697814897165E-5</v>
      </c>
    </row>
    <row r="3732" spans="1:6" x14ac:dyDescent="0.25">
      <c r="A3732">
        <v>657536</v>
      </c>
      <c r="B3732">
        <v>72</v>
      </c>
      <c r="C3732">
        <v>9.0899389914291959E-2</v>
      </c>
      <c r="D3732">
        <f t="shared" si="174"/>
        <v>1.3634690093115289E-4</v>
      </c>
      <c r="E3732">
        <f t="shared" si="175"/>
        <v>9.8169768670430084E-3</v>
      </c>
      <c r="F3732">
        <f t="shared" si="176"/>
        <v>1.2393850111346204E-5</v>
      </c>
    </row>
    <row r="3733" spans="1:6" x14ac:dyDescent="0.25">
      <c r="A3733">
        <v>624740</v>
      </c>
      <c r="B3733">
        <v>60</v>
      </c>
      <c r="C3733">
        <v>-0.1762927234619209</v>
      </c>
      <c r="D3733">
        <f t="shared" si="174"/>
        <v>1.295463106015921E-4</v>
      </c>
      <c r="E3733">
        <f t="shared" si="175"/>
        <v>7.7727786360955262E-3</v>
      </c>
      <c r="F3733">
        <f t="shared" si="176"/>
        <v>-2.2838071910398589E-5</v>
      </c>
    </row>
    <row r="3734" spans="1:6" x14ac:dyDescent="0.25">
      <c r="A3734">
        <v>902016</v>
      </c>
      <c r="B3734">
        <v>84</v>
      </c>
      <c r="C3734">
        <v>0.92086653473246149</v>
      </c>
      <c r="D3734">
        <f t="shared" si="174"/>
        <v>1.8704236146813985E-4</v>
      </c>
      <c r="E3734">
        <f t="shared" si="175"/>
        <v>1.5711558363323747E-2</v>
      </c>
      <c r="F3734">
        <f t="shared" si="176"/>
        <v>1.7224105125334242E-4</v>
      </c>
    </row>
    <row r="3735" spans="1:6" x14ac:dyDescent="0.25">
      <c r="A3735">
        <v>1325166</v>
      </c>
      <c r="B3735">
        <v>12</v>
      </c>
      <c r="C3735">
        <v>-0.2648008150077798</v>
      </c>
      <c r="D3735">
        <f t="shared" si="174"/>
        <v>2.7478689732475813E-4</v>
      </c>
      <c r="E3735">
        <f t="shared" si="175"/>
        <v>3.2974427678970977E-3</v>
      </c>
      <c r="F3735">
        <f t="shared" si="176"/>
        <v>-7.2763794365055052E-5</v>
      </c>
    </row>
    <row r="3736" spans="1:6" x14ac:dyDescent="0.25">
      <c r="A3736">
        <v>356174</v>
      </c>
      <c r="B3736">
        <v>48</v>
      </c>
      <c r="C3736">
        <v>0.52564408481904745</v>
      </c>
      <c r="D3736">
        <f t="shared" si="174"/>
        <v>7.3856368460818042E-5</v>
      </c>
      <c r="E3736">
        <f t="shared" si="175"/>
        <v>3.5451056861192662E-3</v>
      </c>
      <c r="F3736">
        <f t="shared" si="176"/>
        <v>3.882216320764506E-5</v>
      </c>
    </row>
    <row r="3737" spans="1:6" x14ac:dyDescent="0.25">
      <c r="A3737">
        <v>696261</v>
      </c>
      <c r="B3737">
        <v>84</v>
      </c>
      <c r="C3737">
        <v>-0.34384530499046262</v>
      </c>
      <c r="D3737">
        <f t="shared" si="174"/>
        <v>1.4437693082846483E-4</v>
      </c>
      <c r="E3737">
        <f t="shared" si="175"/>
        <v>1.2127662189591045E-2</v>
      </c>
      <c r="F3737">
        <f t="shared" si="176"/>
        <v>-4.9643329814300415E-5</v>
      </c>
    </row>
    <row r="3738" spans="1:6" x14ac:dyDescent="0.25">
      <c r="A3738">
        <v>874206</v>
      </c>
      <c r="B3738">
        <v>84</v>
      </c>
      <c r="C3738">
        <v>0.63090786926245557</v>
      </c>
      <c r="D3738">
        <f t="shared" si="174"/>
        <v>1.8127566988791405E-4</v>
      </c>
      <c r="E3738">
        <f t="shared" si="175"/>
        <v>1.5227156270584781E-2</v>
      </c>
      <c r="F3738">
        <f t="shared" si="176"/>
        <v>1.1436824663810813E-4</v>
      </c>
    </row>
    <row r="3739" spans="1:6" x14ac:dyDescent="0.25">
      <c r="A3739">
        <v>561974</v>
      </c>
      <c r="B3739">
        <v>72</v>
      </c>
      <c r="C3739">
        <v>0.2094661248883162</v>
      </c>
      <c r="D3739">
        <f t="shared" si="174"/>
        <v>1.1653113031664231E-4</v>
      </c>
      <c r="E3739">
        <f t="shared" si="175"/>
        <v>8.3902413827982459E-3</v>
      </c>
      <c r="F3739">
        <f t="shared" si="176"/>
        <v>2.4409324296282448E-5</v>
      </c>
    </row>
    <row r="3740" spans="1:6" x14ac:dyDescent="0.25">
      <c r="A3740">
        <v>1133639</v>
      </c>
      <c r="B3740">
        <v>63</v>
      </c>
      <c r="C3740">
        <v>0.92086653473246149</v>
      </c>
      <c r="D3740">
        <f t="shared" si="174"/>
        <v>2.350717898711116E-4</v>
      </c>
      <c r="E3740">
        <f t="shared" si="175"/>
        <v>1.4809522761880032E-2</v>
      </c>
      <c r="F3740">
        <f t="shared" si="176"/>
        <v>2.1646974455196788E-4</v>
      </c>
    </row>
    <row r="3741" spans="1:6" x14ac:dyDescent="0.25">
      <c r="A3741">
        <v>1019345</v>
      </c>
      <c r="B3741">
        <v>36</v>
      </c>
      <c r="C3741">
        <v>-1.263768241188524</v>
      </c>
      <c r="D3741">
        <f t="shared" si="174"/>
        <v>2.1137174501421375E-4</v>
      </c>
      <c r="E3741">
        <f t="shared" si="175"/>
        <v>7.6093828205116947E-3</v>
      </c>
      <c r="F3741">
        <f t="shared" si="176"/>
        <v>-2.6712489843356207E-4</v>
      </c>
    </row>
    <row r="3742" spans="1:6" x14ac:dyDescent="0.25">
      <c r="A3742">
        <v>570554</v>
      </c>
      <c r="B3742">
        <v>72</v>
      </c>
      <c r="C3742">
        <v>0.92086653473246149</v>
      </c>
      <c r="D3742">
        <f t="shared" si="174"/>
        <v>1.1831028219576267E-4</v>
      </c>
      <c r="E3742">
        <f t="shared" si="175"/>
        <v>8.5183403180949125E-3</v>
      </c>
      <c r="F3742">
        <f t="shared" si="176"/>
        <v>1.0894797958883161E-4</v>
      </c>
    </row>
    <row r="3743" spans="1:6" x14ac:dyDescent="0.25">
      <c r="A3743">
        <v>252976</v>
      </c>
      <c r="B3743">
        <v>72</v>
      </c>
      <c r="C3743">
        <v>-1.973030497578637</v>
      </c>
      <c r="D3743">
        <f t="shared" si="174"/>
        <v>5.24571941459621E-5</v>
      </c>
      <c r="E3743">
        <f t="shared" si="175"/>
        <v>3.7769179785092713E-3</v>
      </c>
      <c r="F3743">
        <f t="shared" si="176"/>
        <v>-1.0349964386738677E-4</v>
      </c>
    </row>
    <row r="3744" spans="1:6" x14ac:dyDescent="0.25">
      <c r="A3744">
        <v>271169</v>
      </c>
      <c r="B3744">
        <v>72</v>
      </c>
      <c r="C3744">
        <v>-0.54145652994716964</v>
      </c>
      <c r="D3744">
        <f t="shared" si="174"/>
        <v>5.6229701154917451E-5</v>
      </c>
      <c r="E3744">
        <f t="shared" si="175"/>
        <v>4.0485384831540567E-3</v>
      </c>
      <c r="F3744">
        <f t="shared" si="176"/>
        <v>-3.0445938867307962E-5</v>
      </c>
    </row>
    <row r="3745" spans="1:6" x14ac:dyDescent="0.25">
      <c r="A3745">
        <v>1009947</v>
      </c>
      <c r="B3745">
        <v>72</v>
      </c>
      <c r="C3745">
        <v>-0.5482159404635486</v>
      </c>
      <c r="D3745">
        <f t="shared" si="174"/>
        <v>2.0942297236153622E-4</v>
      </c>
      <c r="E3745">
        <f t="shared" si="175"/>
        <v>1.5078454010030608E-2</v>
      </c>
      <c r="F3745">
        <f t="shared" si="176"/>
        <v>-1.1480901174785133E-4</v>
      </c>
    </row>
    <row r="3746" spans="1:6" x14ac:dyDescent="0.25">
      <c r="A3746">
        <v>1493181</v>
      </c>
      <c r="B3746">
        <v>72</v>
      </c>
      <c r="C3746">
        <v>0.48612183982770601</v>
      </c>
      <c r="D3746">
        <f t="shared" si="174"/>
        <v>3.0962654802060998E-4</v>
      </c>
      <c r="E3746">
        <f t="shared" si="175"/>
        <v>2.229311145748392E-2</v>
      </c>
      <c r="F3746">
        <f t="shared" si="176"/>
        <v>1.505162271832805E-4</v>
      </c>
    </row>
    <row r="3747" spans="1:6" x14ac:dyDescent="0.25">
      <c r="A3747">
        <v>706824</v>
      </c>
      <c r="B3747">
        <v>84</v>
      </c>
      <c r="C3747">
        <v>-0.19900718523681421</v>
      </c>
      <c r="D3747">
        <f t="shared" si="174"/>
        <v>1.4656727829922804E-4</v>
      </c>
      <c r="E3747">
        <f t="shared" si="175"/>
        <v>1.2311651377135156E-2</v>
      </c>
      <c r="F3747">
        <f t="shared" si="176"/>
        <v>-2.9167941502150175E-5</v>
      </c>
    </row>
    <row r="3748" spans="1:6" x14ac:dyDescent="0.25">
      <c r="A3748">
        <v>992531</v>
      </c>
      <c r="B3748">
        <v>84</v>
      </c>
      <c r="C3748">
        <v>0.16994387989697479</v>
      </c>
      <c r="D3748">
        <f t="shared" si="174"/>
        <v>2.0581158435142429E-4</v>
      </c>
      <c r="E3748">
        <f t="shared" si="175"/>
        <v>1.728817308551964E-2</v>
      </c>
      <c r="F3748">
        <f t="shared" si="176"/>
        <v>3.4976419172424546E-5</v>
      </c>
    </row>
    <row r="3749" spans="1:6" x14ac:dyDescent="0.25">
      <c r="A3749">
        <v>902428</v>
      </c>
      <c r="B3749">
        <v>84</v>
      </c>
      <c r="C3749">
        <v>-0.25760839877527553</v>
      </c>
      <c r="D3749">
        <f t="shared" si="174"/>
        <v>1.8712779393599506E-4</v>
      </c>
      <c r="E3749">
        <f t="shared" si="175"/>
        <v>1.5718734690623584E-2</v>
      </c>
      <c r="F3749">
        <f t="shared" si="176"/>
        <v>-4.8205691362201399E-5</v>
      </c>
    </row>
    <row r="3750" spans="1:6" x14ac:dyDescent="0.25">
      <c r="A3750">
        <v>677892</v>
      </c>
      <c r="B3750">
        <v>84</v>
      </c>
      <c r="C3750">
        <v>0.32295701793810228</v>
      </c>
      <c r="D3750">
        <f t="shared" si="174"/>
        <v>1.4056792839634802E-4</v>
      </c>
      <c r="E3750">
        <f t="shared" si="175"/>
        <v>1.1807705985293234E-2</v>
      </c>
      <c r="F3750">
        <f t="shared" si="176"/>
        <v>4.5397398972621243E-5</v>
      </c>
    </row>
    <row r="3751" spans="1:6" x14ac:dyDescent="0.25">
      <c r="A3751">
        <v>723610</v>
      </c>
      <c r="B3751">
        <v>72</v>
      </c>
      <c r="C3751">
        <v>-7.567106382621458E-2</v>
      </c>
      <c r="D3751">
        <f t="shared" si="174"/>
        <v>1.5004802928325072E-4</v>
      </c>
      <c r="E3751">
        <f t="shared" si="175"/>
        <v>1.0803458108394053E-2</v>
      </c>
      <c r="F3751">
        <f t="shared" si="176"/>
        <v>-1.135429400089058E-5</v>
      </c>
    </row>
    <row r="3752" spans="1:6" x14ac:dyDescent="0.25">
      <c r="A3752">
        <v>518577</v>
      </c>
      <c r="B3752">
        <v>60</v>
      </c>
      <c r="C3752">
        <v>-0.33378175574831781</v>
      </c>
      <c r="D3752">
        <f t="shared" si="174"/>
        <v>1.0753231282268116E-4</v>
      </c>
      <c r="E3752">
        <f t="shared" si="175"/>
        <v>6.4519387693608692E-3</v>
      </c>
      <c r="F3752">
        <f t="shared" si="176"/>
        <v>-3.5892324173631862E-5</v>
      </c>
    </row>
    <row r="3753" spans="1:6" x14ac:dyDescent="0.25">
      <c r="A3753">
        <v>1665887</v>
      </c>
      <c r="B3753">
        <v>72</v>
      </c>
      <c r="C3753">
        <v>0.4070773498450232</v>
      </c>
      <c r="D3753">
        <f t="shared" si="174"/>
        <v>3.4543892615992967E-4</v>
      </c>
      <c r="E3753">
        <f t="shared" si="175"/>
        <v>2.4871602683514935E-2</v>
      </c>
      <c r="F3753">
        <f t="shared" si="176"/>
        <v>1.4062036259449481E-4</v>
      </c>
    </row>
    <row r="3754" spans="1:6" x14ac:dyDescent="0.25">
      <c r="A3754">
        <v>799361</v>
      </c>
      <c r="B3754">
        <v>84</v>
      </c>
      <c r="C3754">
        <v>-8.7163618880511898E-2</v>
      </c>
      <c r="D3754">
        <f t="shared" si="174"/>
        <v>1.6575578382815133E-4</v>
      </c>
      <c r="E3754">
        <f t="shared" si="175"/>
        <v>1.3923485841564711E-2</v>
      </c>
      <c r="F3754">
        <f t="shared" si="176"/>
        <v>-1.44478739688375E-5</v>
      </c>
    </row>
    <row r="3755" spans="1:6" x14ac:dyDescent="0.25">
      <c r="A3755">
        <v>551894</v>
      </c>
      <c r="B3755">
        <v>84</v>
      </c>
      <c r="C3755">
        <v>1.185489993161002E-2</v>
      </c>
      <c r="D3755">
        <f t="shared" si="174"/>
        <v>1.1444093789921418E-4</v>
      </c>
      <c r="E3755">
        <f t="shared" si="175"/>
        <v>9.613038783533992E-3</v>
      </c>
      <c r="F3755">
        <f t="shared" si="176"/>
        <v>1.3566858668747807E-6</v>
      </c>
    </row>
    <row r="3756" spans="1:6" x14ac:dyDescent="0.25">
      <c r="A3756">
        <v>416837</v>
      </c>
      <c r="B3756">
        <v>84</v>
      </c>
      <c r="C3756">
        <v>1.158000004680509</v>
      </c>
      <c r="D3756">
        <f t="shared" si="174"/>
        <v>8.6435469911060349E-5</v>
      </c>
      <c r="E3756">
        <f t="shared" si="175"/>
        <v>7.2605794725290693E-3</v>
      </c>
      <c r="F3756">
        <f t="shared" si="176"/>
        <v>1.0009227456156988E-4</v>
      </c>
    </row>
    <row r="3757" spans="1:6" x14ac:dyDescent="0.25">
      <c r="A3757">
        <v>502910</v>
      </c>
      <c r="B3757">
        <v>24</v>
      </c>
      <c r="C3757">
        <v>-0.1462340800337556</v>
      </c>
      <c r="D3757">
        <f t="shared" si="174"/>
        <v>1.0428359808023607E-4</v>
      </c>
      <c r="E3757">
        <f t="shared" si="175"/>
        <v>2.5028063539256655E-3</v>
      </c>
      <c r="F3757">
        <f t="shared" si="176"/>
        <v>-1.5249816027873243E-5</v>
      </c>
    </row>
    <row r="3758" spans="1:6" x14ac:dyDescent="0.25">
      <c r="A3758">
        <v>1065732</v>
      </c>
      <c r="B3758">
        <v>72</v>
      </c>
      <c r="C3758">
        <v>0.26361602701789338</v>
      </c>
      <c r="D3758">
        <f t="shared" si="174"/>
        <v>2.2099056998120171E-4</v>
      </c>
      <c r="E3758">
        <f t="shared" si="175"/>
        <v>1.5911321038646523E-2</v>
      </c>
      <c r="F3758">
        <f t="shared" si="176"/>
        <v>5.8256656066864131E-5</v>
      </c>
    </row>
    <row r="3759" spans="1:6" x14ac:dyDescent="0.25">
      <c r="A3759">
        <v>1330023</v>
      </c>
      <c r="B3759">
        <v>72</v>
      </c>
      <c r="C3759">
        <v>0.36264090891145878</v>
      </c>
      <c r="D3759">
        <f t="shared" si="174"/>
        <v>2.7579404658779866E-4</v>
      </c>
      <c r="E3759">
        <f t="shared" si="175"/>
        <v>1.9857171354321503E-2</v>
      </c>
      <c r="F3759">
        <f t="shared" si="176"/>
        <v>1.0001420372696852E-4</v>
      </c>
    </row>
    <row r="3760" spans="1:6" x14ac:dyDescent="0.25">
      <c r="A3760">
        <v>816620</v>
      </c>
      <c r="B3760">
        <v>48</v>
      </c>
      <c r="C3760">
        <v>-6.7189590051072792E-2</v>
      </c>
      <c r="D3760">
        <f t="shared" si="174"/>
        <v>1.6933461626192039E-4</v>
      </c>
      <c r="E3760">
        <f t="shared" si="175"/>
        <v>8.1280615805721795E-3</v>
      </c>
      <c r="F3760">
        <f t="shared" si="176"/>
        <v>-1.1377523448094155E-5</v>
      </c>
    </row>
    <row r="3761" spans="1:6" x14ac:dyDescent="0.25">
      <c r="A3761">
        <v>873307</v>
      </c>
      <c r="B3761">
        <v>84</v>
      </c>
      <c r="C3761">
        <v>0.35667581647491498</v>
      </c>
      <c r="D3761">
        <f t="shared" si="174"/>
        <v>1.8108925292528827E-4</v>
      </c>
      <c r="E3761">
        <f t="shared" si="175"/>
        <v>1.5211497245724214E-2</v>
      </c>
      <c r="F3761">
        <f t="shared" si="176"/>
        <v>6.4590157141959577E-5</v>
      </c>
    </row>
    <row r="3762" spans="1:6" x14ac:dyDescent="0.25">
      <c r="A3762">
        <v>1103317</v>
      </c>
      <c r="B3762">
        <v>72</v>
      </c>
      <c r="C3762">
        <v>0.92086653473246149</v>
      </c>
      <c r="D3762">
        <f t="shared" si="174"/>
        <v>2.2878420906939973E-4</v>
      </c>
      <c r="E3762">
        <f t="shared" si="175"/>
        <v>1.647246305299678E-2</v>
      </c>
      <c r="F3762">
        <f t="shared" si="176"/>
        <v>2.1067972180724513E-4</v>
      </c>
    </row>
    <row r="3763" spans="1:6" x14ac:dyDescent="0.25">
      <c r="A3763">
        <v>936837</v>
      </c>
      <c r="B3763">
        <v>84</v>
      </c>
      <c r="C3763">
        <v>0.92086653473246149</v>
      </c>
      <c r="D3763">
        <f t="shared" si="174"/>
        <v>1.9426285652441612E-4</v>
      </c>
      <c r="E3763">
        <f t="shared" si="175"/>
        <v>1.6318079948050953E-2</v>
      </c>
      <c r="F3763">
        <f t="shared" si="176"/>
        <v>1.7889016351486841E-4</v>
      </c>
    </row>
    <row r="3764" spans="1:6" x14ac:dyDescent="0.25">
      <c r="A3764">
        <v>892616</v>
      </c>
      <c r="B3764">
        <v>60</v>
      </c>
      <c r="C3764">
        <v>0.88134428974112011</v>
      </c>
      <c r="D3764">
        <f t="shared" si="174"/>
        <v>1.8509317409474459E-4</v>
      </c>
      <c r="E3764">
        <f t="shared" si="175"/>
        <v>1.1105590445684675E-2</v>
      </c>
      <c r="F3764">
        <f t="shared" si="176"/>
        <v>1.6313081205846216E-4</v>
      </c>
    </row>
    <row r="3765" spans="1:6" x14ac:dyDescent="0.25">
      <c r="A3765">
        <v>474161</v>
      </c>
      <c r="B3765">
        <v>84</v>
      </c>
      <c r="C3765">
        <v>0.52564408481904745</v>
      </c>
      <c r="D3765">
        <f t="shared" si="174"/>
        <v>9.8322195123029589E-5</v>
      </c>
      <c r="E3765">
        <f t="shared" si="175"/>
        <v>8.2590643903344852E-3</v>
      </c>
      <c r="F3765">
        <f t="shared" si="176"/>
        <v>5.1682480272844698E-5</v>
      </c>
    </row>
    <row r="3766" spans="1:6" x14ac:dyDescent="0.25">
      <c r="A3766">
        <v>676692</v>
      </c>
      <c r="B3766">
        <v>84</v>
      </c>
      <c r="C3766">
        <v>0.2094661248883162</v>
      </c>
      <c r="D3766">
        <f t="shared" si="174"/>
        <v>1.4031909596570183E-4</v>
      </c>
      <c r="E3766">
        <f t="shared" si="175"/>
        <v>1.1786804061118953E-2</v>
      </c>
      <c r="F3766">
        <f t="shared" si="176"/>
        <v>2.9392097279767323E-5</v>
      </c>
    </row>
    <row r="3767" spans="1:6" x14ac:dyDescent="0.25">
      <c r="A3767">
        <v>1049563</v>
      </c>
      <c r="B3767">
        <v>12</v>
      </c>
      <c r="C3767">
        <v>-0.1462340800337556</v>
      </c>
      <c r="D3767">
        <f t="shared" si="174"/>
        <v>2.1763776033860294E-4</v>
      </c>
      <c r="E3767">
        <f t="shared" si="175"/>
        <v>2.6116531240632352E-3</v>
      </c>
      <c r="F3767">
        <f t="shared" si="176"/>
        <v>-3.1826057663722582E-5</v>
      </c>
    </row>
    <row r="3768" spans="1:6" x14ac:dyDescent="0.25">
      <c r="A3768">
        <v>760667</v>
      </c>
      <c r="B3768">
        <v>48</v>
      </c>
      <c r="C3768">
        <v>-3.1247270011047788E-2</v>
      </c>
      <c r="D3768">
        <f t="shared" si="174"/>
        <v>1.5773218210196442E-4</v>
      </c>
      <c r="E3768">
        <f t="shared" si="175"/>
        <v>7.5711447408942922E-3</v>
      </c>
      <c r="F3768">
        <f t="shared" si="176"/>
        <v>-4.9287000835718416E-6</v>
      </c>
    </row>
    <row r="3769" spans="1:6" x14ac:dyDescent="0.25">
      <c r="A3769">
        <v>625791</v>
      </c>
      <c r="B3769">
        <v>84</v>
      </c>
      <c r="C3769">
        <v>0.32803285986234038</v>
      </c>
      <c r="D3769">
        <f t="shared" si="174"/>
        <v>1.297642463387664E-4</v>
      </c>
      <c r="E3769">
        <f t="shared" si="175"/>
        <v>1.0900196692456378E-2</v>
      </c>
      <c r="F3769">
        <f t="shared" si="176"/>
        <v>4.2566936834386772E-5</v>
      </c>
    </row>
    <row r="3770" spans="1:6" x14ac:dyDescent="0.25">
      <c r="A3770">
        <v>847148</v>
      </c>
      <c r="B3770">
        <v>84</v>
      </c>
      <c r="C3770">
        <v>1.237044494663192</v>
      </c>
      <c r="D3770">
        <f t="shared" si="174"/>
        <v>1.7566491329755986E-4</v>
      </c>
      <c r="E3770">
        <f t="shared" si="175"/>
        <v>1.4755852716995027E-2</v>
      </c>
      <c r="F3770">
        <f t="shared" si="176"/>
        <v>2.1730531390023338E-4</v>
      </c>
    </row>
    <row r="3771" spans="1:6" x14ac:dyDescent="0.25">
      <c r="A3771">
        <v>695634</v>
      </c>
      <c r="B3771">
        <v>24</v>
      </c>
      <c r="C3771">
        <v>1.185489993161002E-2</v>
      </c>
      <c r="D3771">
        <f t="shared" si="174"/>
        <v>1.4424691588345217E-4</v>
      </c>
      <c r="E3771">
        <f t="shared" si="175"/>
        <v>3.4619259812028519E-3</v>
      </c>
      <c r="F3771">
        <f t="shared" si="176"/>
        <v>1.7100327532416935E-6</v>
      </c>
    </row>
    <row r="3772" spans="1:6" x14ac:dyDescent="0.25">
      <c r="A3772">
        <v>776790</v>
      </c>
      <c r="B3772">
        <v>72</v>
      </c>
      <c r="C3772">
        <v>-0.54145652994716964</v>
      </c>
      <c r="D3772">
        <f t="shared" si="174"/>
        <v>1.6107545316805505E-4</v>
      </c>
      <c r="E3772">
        <f t="shared" si="175"/>
        <v>1.1597432628099964E-2</v>
      </c>
      <c r="F3772">
        <f t="shared" si="176"/>
        <v>-8.7215355932042924E-5</v>
      </c>
    </row>
    <row r="3773" spans="1:6" x14ac:dyDescent="0.25">
      <c r="A3773">
        <v>1226035</v>
      </c>
      <c r="B3773">
        <v>48</v>
      </c>
      <c r="C3773">
        <v>-0.69954550991253528</v>
      </c>
      <c r="D3773">
        <f t="shared" si="174"/>
        <v>2.5423105758943393E-4</v>
      </c>
      <c r="E3773">
        <f t="shared" si="175"/>
        <v>1.2203090764292828E-2</v>
      </c>
      <c r="F3773">
        <f t="shared" si="176"/>
        <v>-1.7784619481700368E-4</v>
      </c>
    </row>
    <row r="3774" spans="1:6" x14ac:dyDescent="0.25">
      <c r="A3774">
        <v>656452</v>
      </c>
      <c r="B3774">
        <v>84</v>
      </c>
      <c r="C3774">
        <v>1.4115419150978021E-3</v>
      </c>
      <c r="D3774">
        <f t="shared" si="174"/>
        <v>1.3612212230213583E-4</v>
      </c>
      <c r="E3774">
        <f t="shared" si="175"/>
        <v>1.143425827337941E-2</v>
      </c>
      <c r="F3774">
        <f t="shared" si="176"/>
        <v>1.9214208120153405E-7</v>
      </c>
    </row>
    <row r="3775" spans="1:6" x14ac:dyDescent="0.25">
      <c r="A3775">
        <v>653780</v>
      </c>
      <c r="B3775">
        <v>84</v>
      </c>
      <c r="C3775">
        <v>0.6442108197930716</v>
      </c>
      <c r="D3775">
        <f t="shared" si="174"/>
        <v>1.3556805542323027E-4</v>
      </c>
      <c r="E3775">
        <f t="shared" si="175"/>
        <v>1.1387716655551343E-2</v>
      </c>
      <c r="F3775">
        <f t="shared" si="176"/>
        <v>8.7334408121951735E-5</v>
      </c>
    </row>
    <row r="3776" spans="1:6" x14ac:dyDescent="0.25">
      <c r="A3776">
        <v>682396</v>
      </c>
      <c r="B3776">
        <v>72</v>
      </c>
      <c r="C3776">
        <v>0.99991102471514426</v>
      </c>
      <c r="D3776">
        <f t="shared" si="174"/>
        <v>1.415018794527068E-4</v>
      </c>
      <c r="E3776">
        <f t="shared" si="175"/>
        <v>1.018813532059489E-2</v>
      </c>
      <c r="F3776">
        <f t="shared" si="176"/>
        <v>1.4148928928267487E-4</v>
      </c>
    </row>
    <row r="3777" spans="1:6" x14ac:dyDescent="0.25">
      <c r="A3777">
        <v>950450</v>
      </c>
      <c r="B3777">
        <v>60</v>
      </c>
      <c r="C3777">
        <v>-0.2244626332685927</v>
      </c>
      <c r="D3777">
        <f t="shared" si="174"/>
        <v>1.9708565308973846E-4</v>
      </c>
      <c r="E3777">
        <f t="shared" si="175"/>
        <v>1.1825139185384307E-2</v>
      </c>
      <c r="F3777">
        <f t="shared" si="176"/>
        <v>-4.4238364671983046E-5</v>
      </c>
    </row>
    <row r="3778" spans="1:6" x14ac:dyDescent="0.25">
      <c r="A3778">
        <v>1373426</v>
      </c>
      <c r="B3778">
        <v>72</v>
      </c>
      <c r="C3778">
        <v>0.48612183982770601</v>
      </c>
      <c r="D3778">
        <f t="shared" si="174"/>
        <v>2.8479410824391302E-4</v>
      </c>
      <c r="E3778">
        <f t="shared" si="175"/>
        <v>2.0505175793561738E-2</v>
      </c>
      <c r="F3778">
        <f t="shared" si="176"/>
        <v>1.3844463587162184E-4</v>
      </c>
    </row>
    <row r="3779" spans="1:6" x14ac:dyDescent="0.25">
      <c r="A3779">
        <v>1102219</v>
      </c>
      <c r="B3779">
        <v>24</v>
      </c>
      <c r="C3779">
        <v>-0.6600232649211939</v>
      </c>
      <c r="D3779">
        <f t="shared" ref="D3779:D3842" si="177">A3779/SUM($A$2:$A$5739)</f>
        <v>2.2855652739535844E-4</v>
      </c>
      <c r="E3779">
        <f t="shared" ref="E3779:E3842" si="178">B3779*D3779</f>
        <v>5.485356657488602E-3</v>
      </c>
      <c r="F3779">
        <f t="shared" ref="F3779:F3842" si="179">C3779*D3779</f>
        <v>-1.5085262543053477E-4</v>
      </c>
    </row>
    <row r="3780" spans="1:6" x14ac:dyDescent="0.25">
      <c r="A3780">
        <v>1232890</v>
      </c>
      <c r="B3780">
        <v>84</v>
      </c>
      <c r="C3780">
        <v>0.84182204474977862</v>
      </c>
      <c r="D3780">
        <f t="shared" si="177"/>
        <v>2.5565251284950037E-4</v>
      </c>
      <c r="E3780">
        <f t="shared" si="178"/>
        <v>2.147481107935803E-2</v>
      </c>
      <c r="F3780">
        <f t="shared" si="179"/>
        <v>2.1521392111238546E-4</v>
      </c>
    </row>
    <row r="3781" spans="1:6" x14ac:dyDescent="0.25">
      <c r="A3781">
        <v>868144</v>
      </c>
      <c r="B3781">
        <v>84</v>
      </c>
      <c r="C3781">
        <v>0.92086653473246149</v>
      </c>
      <c r="D3781">
        <f t="shared" si="177"/>
        <v>1.8001865139243296E-4</v>
      </c>
      <c r="E3781">
        <f t="shared" si="178"/>
        <v>1.5121566716964369E-2</v>
      </c>
      <c r="F3781">
        <f t="shared" si="179"/>
        <v>1.6577315169496074E-4</v>
      </c>
    </row>
    <row r="3782" spans="1:6" x14ac:dyDescent="0.25">
      <c r="A3782">
        <v>317278</v>
      </c>
      <c r="B3782">
        <v>84</v>
      </c>
      <c r="C3782">
        <v>0.4070773498450232</v>
      </c>
      <c r="D3782">
        <f t="shared" si="177"/>
        <v>6.5790879942139029E-5</v>
      </c>
      <c r="E3782">
        <f t="shared" si="178"/>
        <v>5.5264339151396783E-3</v>
      </c>
      <c r="F3782">
        <f t="shared" si="179"/>
        <v>2.6781977050818049E-5</v>
      </c>
    </row>
    <row r="3783" spans="1:6" x14ac:dyDescent="0.25">
      <c r="A3783">
        <v>1609211</v>
      </c>
      <c r="B3783">
        <v>84</v>
      </c>
      <c r="C3783">
        <v>-0.20881096796306109</v>
      </c>
      <c r="D3783">
        <f t="shared" si="177"/>
        <v>3.3368657046050937E-4</v>
      </c>
      <c r="E3783">
        <f t="shared" si="178"/>
        <v>2.8029671918682789E-2</v>
      </c>
      <c r="F3783">
        <f t="shared" si="179"/>
        <v>-6.9677415774133144E-5</v>
      </c>
    </row>
    <row r="3784" spans="1:6" x14ac:dyDescent="0.25">
      <c r="A3784">
        <v>901058</v>
      </c>
      <c r="B3784">
        <v>36</v>
      </c>
      <c r="C3784">
        <v>-0.34384530499046262</v>
      </c>
      <c r="D3784">
        <f t="shared" si="177"/>
        <v>1.8684371024434065E-4</v>
      </c>
      <c r="E3784">
        <f t="shared" si="178"/>
        <v>6.7263735687962635E-3</v>
      </c>
      <c r="F3784">
        <f t="shared" si="179"/>
        <v>-6.4245332534514931E-5</v>
      </c>
    </row>
    <row r="3785" spans="1:6" x14ac:dyDescent="0.25">
      <c r="A3785">
        <v>2953126</v>
      </c>
      <c r="B3785">
        <v>72</v>
      </c>
      <c r="C3785">
        <v>-0.4589881488363966</v>
      </c>
      <c r="D3785">
        <f t="shared" si="177"/>
        <v>6.1236126715375557E-4</v>
      </c>
      <c r="E3785">
        <f t="shared" si="178"/>
        <v>4.4090011235070399E-2</v>
      </c>
      <c r="F3785">
        <f t="shared" si="179"/>
        <v>-2.8106656443001239E-4</v>
      </c>
    </row>
    <row r="3786" spans="1:6" x14ac:dyDescent="0.25">
      <c r="A3786">
        <v>1343711</v>
      </c>
      <c r="B3786">
        <v>84</v>
      </c>
      <c r="C3786">
        <v>-0.20857445364860361</v>
      </c>
      <c r="D3786">
        <f t="shared" si="177"/>
        <v>2.7863239518003638E-4</v>
      </c>
      <c r="E3786">
        <f t="shared" si="178"/>
        <v>2.3405121195123058E-2</v>
      </c>
      <c r="F3786">
        <f t="shared" si="179"/>
        <v>-5.8115599593477904E-5</v>
      </c>
    </row>
    <row r="3787" spans="1:6" x14ac:dyDescent="0.25">
      <c r="A3787">
        <v>676559</v>
      </c>
      <c r="B3787">
        <v>72</v>
      </c>
      <c r="C3787">
        <v>0.1755550506296211</v>
      </c>
      <c r="D3787">
        <f t="shared" si="177"/>
        <v>1.4029151703797186E-4</v>
      </c>
      <c r="E3787">
        <f t="shared" si="178"/>
        <v>1.0100989226733973E-2</v>
      </c>
      <c r="F3787">
        <f t="shared" si="179"/>
        <v>2.4628884376507501E-5</v>
      </c>
    </row>
    <row r="3788" spans="1:6" x14ac:dyDescent="0.25">
      <c r="A3788">
        <v>854080</v>
      </c>
      <c r="B3788">
        <v>84</v>
      </c>
      <c r="C3788">
        <v>0.56516632981038883</v>
      </c>
      <c r="D3788">
        <f t="shared" si="177"/>
        <v>1.7710233530525944E-4</v>
      </c>
      <c r="E3788">
        <f t="shared" si="178"/>
        <v>1.4876596165641793E-2</v>
      </c>
      <c r="F3788">
        <f t="shared" si="179"/>
        <v>1.0009227684532233E-4</v>
      </c>
    </row>
    <row r="3789" spans="1:6" x14ac:dyDescent="0.25">
      <c r="A3789">
        <v>1010900</v>
      </c>
      <c r="B3789">
        <v>72</v>
      </c>
      <c r="C3789">
        <v>-2.8732689844363102</v>
      </c>
      <c r="D3789">
        <f t="shared" si="177"/>
        <v>2.0962058678354107E-4</v>
      </c>
      <c r="E3789">
        <f t="shared" si="178"/>
        <v>1.5092682248414957E-2</v>
      </c>
      <c r="F3789">
        <f t="shared" si="179"/>
        <v>-6.0229633050448846E-4</v>
      </c>
    </row>
    <row r="3790" spans="1:6" x14ac:dyDescent="0.25">
      <c r="A3790">
        <v>1323035</v>
      </c>
      <c r="B3790">
        <v>24</v>
      </c>
      <c r="C3790">
        <v>-4.4146365390986242</v>
      </c>
      <c r="D3790">
        <f t="shared" si="177"/>
        <v>2.7434501240000225E-4</v>
      </c>
      <c r="E3790">
        <f t="shared" si="178"/>
        <v>6.5842802976000536E-3</v>
      </c>
      <c r="F3790">
        <f t="shared" si="179"/>
        <v>-1.2111335160605152E-3</v>
      </c>
    </row>
    <row r="3791" spans="1:6" x14ac:dyDescent="0.25">
      <c r="A3791">
        <v>715001</v>
      </c>
      <c r="B3791">
        <v>84</v>
      </c>
      <c r="C3791">
        <v>0.29434180594151149</v>
      </c>
      <c r="D3791">
        <f t="shared" si="177"/>
        <v>1.4826286395372307E-4</v>
      </c>
      <c r="E3791">
        <f t="shared" si="178"/>
        <v>1.2454080572112738E-2</v>
      </c>
      <c r="F3791">
        <f t="shared" si="179"/>
        <v>4.3639959130199477E-5</v>
      </c>
    </row>
    <row r="3792" spans="1:6" x14ac:dyDescent="0.25">
      <c r="A3792">
        <v>795040</v>
      </c>
      <c r="B3792">
        <v>72</v>
      </c>
      <c r="C3792">
        <v>0.6442108197930716</v>
      </c>
      <c r="D3792">
        <f t="shared" si="177"/>
        <v>1.648597797174661E-4</v>
      </c>
      <c r="E3792">
        <f t="shared" si="178"/>
        <v>1.186990413965756E-2</v>
      </c>
      <c r="F3792">
        <f t="shared" si="179"/>
        <v>1.0620445384269403E-4</v>
      </c>
    </row>
    <row r="3793" spans="1:6" x14ac:dyDescent="0.25">
      <c r="A3793">
        <v>1313234</v>
      </c>
      <c r="B3793">
        <v>72</v>
      </c>
      <c r="C3793">
        <v>-0.39977777893588351</v>
      </c>
      <c r="D3793">
        <f t="shared" si="177"/>
        <v>2.7231267352269934E-4</v>
      </c>
      <c r="E3793">
        <f t="shared" si="178"/>
        <v>1.9606512493634352E-2</v>
      </c>
      <c r="F3793">
        <f t="shared" si="179"/>
        <v>-1.0886455579699711E-4</v>
      </c>
    </row>
    <row r="3794" spans="1:6" x14ac:dyDescent="0.25">
      <c r="A3794">
        <v>272457</v>
      </c>
      <c r="B3794">
        <v>84</v>
      </c>
      <c r="C3794">
        <v>-2.7507006221569128</v>
      </c>
      <c r="D3794">
        <f t="shared" si="177"/>
        <v>5.6496781297144375E-5</v>
      </c>
      <c r="E3794">
        <f t="shared" si="178"/>
        <v>4.7457296289601276E-3</v>
      </c>
      <c r="F3794">
        <f t="shared" si="179"/>
        <v>-1.5540573146391806E-4</v>
      </c>
    </row>
    <row r="3795" spans="1:6" x14ac:dyDescent="0.25">
      <c r="A3795">
        <v>1051549</v>
      </c>
      <c r="B3795">
        <v>48</v>
      </c>
      <c r="C3795">
        <v>7.773812663197055E-2</v>
      </c>
      <c r="D3795">
        <f t="shared" si="177"/>
        <v>2.1804957801132242E-4</v>
      </c>
      <c r="E3795">
        <f t="shared" si="178"/>
        <v>1.0466379744543477E-2</v>
      </c>
      <c r="F3795">
        <f t="shared" si="179"/>
        <v>1.6950765707491924E-5</v>
      </c>
    </row>
    <row r="3796" spans="1:6" x14ac:dyDescent="0.25">
      <c r="A3796">
        <v>699787</v>
      </c>
      <c r="B3796">
        <v>60</v>
      </c>
      <c r="C3796">
        <v>0.84182204474977862</v>
      </c>
      <c r="D3796">
        <f t="shared" si="177"/>
        <v>1.4510808345384694E-4</v>
      </c>
      <c r="E3796">
        <f t="shared" si="178"/>
        <v>8.7064850072308166E-3</v>
      </c>
      <c r="F3796">
        <f t="shared" si="179"/>
        <v>1.2215518352283895E-4</v>
      </c>
    </row>
    <row r="3797" spans="1:6" x14ac:dyDescent="0.25">
      <c r="A3797">
        <v>536403</v>
      </c>
      <c r="B3797">
        <v>84</v>
      </c>
      <c r="C3797">
        <v>0.84182204474977862</v>
      </c>
      <c r="D3797">
        <f t="shared" si="177"/>
        <v>1.1122871857993054E-4</v>
      </c>
      <c r="E3797">
        <f t="shared" si="178"/>
        <v>9.3432123607141652E-3</v>
      </c>
      <c r="F3797">
        <f t="shared" si="179"/>
        <v>9.3634787309854821E-5</v>
      </c>
    </row>
    <row r="3798" spans="1:6" x14ac:dyDescent="0.25">
      <c r="A3798">
        <v>1268197</v>
      </c>
      <c r="B3798">
        <v>84</v>
      </c>
      <c r="C3798">
        <v>-0.22527857001643839</v>
      </c>
      <c r="D3798">
        <f t="shared" si="177"/>
        <v>2.629737850401884E-4</v>
      </c>
      <c r="E3798">
        <f t="shared" si="178"/>
        <v>2.2089797943375827E-2</v>
      </c>
      <c r="F3798">
        <f t="shared" si="179"/>
        <v>-5.9242358245663901E-5</v>
      </c>
    </row>
    <row r="3799" spans="1:6" x14ac:dyDescent="0.25">
      <c r="A3799">
        <v>293663</v>
      </c>
      <c r="B3799">
        <v>48</v>
      </c>
      <c r="C3799">
        <v>-3.9495968577406559</v>
      </c>
      <c r="D3799">
        <f t="shared" si="177"/>
        <v>6.0894065067380571E-5</v>
      </c>
      <c r="E3799">
        <f t="shared" si="178"/>
        <v>2.9229151232342673E-3</v>
      </c>
      <c r="F3799">
        <f t="shared" si="179"/>
        <v>-2.4050700804518135E-4</v>
      </c>
    </row>
    <row r="3800" spans="1:6" x14ac:dyDescent="0.25">
      <c r="A3800">
        <v>787997</v>
      </c>
      <c r="B3800">
        <v>84</v>
      </c>
      <c r="C3800">
        <v>1.158000004680509</v>
      </c>
      <c r="D3800">
        <f t="shared" si="177"/>
        <v>1.6339934070993176E-4</v>
      </c>
      <c r="E3800">
        <f t="shared" si="178"/>
        <v>1.3725544619634267E-2</v>
      </c>
      <c r="F3800">
        <f t="shared" si="179"/>
        <v>1.8921643730689306E-4</v>
      </c>
    </row>
    <row r="3801" spans="1:6" x14ac:dyDescent="0.25">
      <c r="A3801">
        <v>715915</v>
      </c>
      <c r="B3801">
        <v>72</v>
      </c>
      <c r="C3801">
        <v>0.48612183982770601</v>
      </c>
      <c r="D3801">
        <f t="shared" si="177"/>
        <v>1.4845239132173192E-4</v>
      </c>
      <c r="E3801">
        <f t="shared" si="178"/>
        <v>1.0688572175164697E-2</v>
      </c>
      <c r="F3801">
        <f t="shared" si="179"/>
        <v>7.21659495961429E-5</v>
      </c>
    </row>
    <row r="3802" spans="1:6" x14ac:dyDescent="0.25">
      <c r="A3802">
        <v>1099168</v>
      </c>
      <c r="B3802">
        <v>84</v>
      </c>
      <c r="C3802">
        <v>-0.34384530499046262</v>
      </c>
      <c r="D3802">
        <f t="shared" si="177"/>
        <v>2.2792387094044047E-4</v>
      </c>
      <c r="E3802">
        <f t="shared" si="178"/>
        <v>1.9145605158996999E-2</v>
      </c>
      <c r="F3802">
        <f t="shared" si="179"/>
        <v>-7.8370552918122593E-5</v>
      </c>
    </row>
    <row r="3803" spans="1:6" x14ac:dyDescent="0.25">
      <c r="A3803">
        <v>584493</v>
      </c>
      <c r="B3803">
        <v>48</v>
      </c>
      <c r="C3803">
        <v>0.68373306478441309</v>
      </c>
      <c r="D3803">
        <f t="shared" si="177"/>
        <v>1.2120067823807722E-4</v>
      </c>
      <c r="E3803">
        <f t="shared" si="178"/>
        <v>5.817632555427707E-3</v>
      </c>
      <c r="F3803">
        <f t="shared" si="179"/>
        <v>8.2868911185670054E-5</v>
      </c>
    </row>
    <row r="3804" spans="1:6" x14ac:dyDescent="0.25">
      <c r="A3804">
        <v>702670</v>
      </c>
      <c r="B3804">
        <v>84</v>
      </c>
      <c r="C3804">
        <v>0.4070773498450232</v>
      </c>
      <c r="D3804">
        <f t="shared" si="177"/>
        <v>1.4570590336847444E-4</v>
      </c>
      <c r="E3804">
        <f t="shared" si="178"/>
        <v>1.2239295882951853E-2</v>
      </c>
      <c r="F3804">
        <f t="shared" si="179"/>
        <v>5.9313573000013614E-5</v>
      </c>
    </row>
    <row r="3805" spans="1:6" x14ac:dyDescent="0.25">
      <c r="A3805">
        <v>463989</v>
      </c>
      <c r="B3805">
        <v>84</v>
      </c>
      <c r="C3805">
        <v>0.4070773498450232</v>
      </c>
      <c r="D3805">
        <f t="shared" si="177"/>
        <v>9.6212925552585264E-5</v>
      </c>
      <c r="E3805">
        <f t="shared" si="178"/>
        <v>8.0818857464171629E-3</v>
      </c>
      <c r="F3805">
        <f t="shared" si="179"/>
        <v>3.9166102754782924E-5</v>
      </c>
    </row>
    <row r="3806" spans="1:6" x14ac:dyDescent="0.25">
      <c r="A3806">
        <v>784752</v>
      </c>
      <c r="B3806">
        <v>36</v>
      </c>
      <c r="C3806">
        <v>-0.54908313756314897</v>
      </c>
      <c r="D3806">
        <f t="shared" si="177"/>
        <v>1.6272645634539265E-4</v>
      </c>
      <c r="E3806">
        <f t="shared" si="178"/>
        <v>5.8581524284341355E-3</v>
      </c>
      <c r="F3806">
        <f t="shared" si="179"/>
        <v>-8.9350353214660987E-5</v>
      </c>
    </row>
    <row r="3807" spans="1:6" x14ac:dyDescent="0.25">
      <c r="A3807">
        <v>2047490</v>
      </c>
      <c r="B3807">
        <v>48</v>
      </c>
      <c r="C3807">
        <v>0.2094661248883162</v>
      </c>
      <c r="D3807">
        <f t="shared" si="177"/>
        <v>4.2456826118649968E-4</v>
      </c>
      <c r="E3807">
        <f t="shared" si="178"/>
        <v>2.0379276536951985E-2</v>
      </c>
      <c r="F3807">
        <f t="shared" si="179"/>
        <v>8.8932668421306594E-5</v>
      </c>
    </row>
    <row r="3808" spans="1:6" x14ac:dyDescent="0.25">
      <c r="A3808">
        <v>523250</v>
      </c>
      <c r="B3808">
        <v>60</v>
      </c>
      <c r="C3808">
        <v>1.039433269706485</v>
      </c>
      <c r="D3808">
        <f t="shared" si="177"/>
        <v>1.0850130777968925E-4</v>
      </c>
      <c r="E3808">
        <f t="shared" si="178"/>
        <v>6.5100784667813548E-3</v>
      </c>
      <c r="F3808">
        <f t="shared" si="179"/>
        <v>1.1277986911287207E-4</v>
      </c>
    </row>
    <row r="3809" spans="1:6" x14ac:dyDescent="0.25">
      <c r="A3809">
        <v>745829</v>
      </c>
      <c r="B3809">
        <v>84</v>
      </c>
      <c r="C3809">
        <v>0.92086653473246149</v>
      </c>
      <c r="D3809">
        <f t="shared" si="177"/>
        <v>1.5465536909702409E-4</v>
      </c>
      <c r="E3809">
        <f t="shared" si="178"/>
        <v>1.2991051004150024E-2</v>
      </c>
      <c r="F3809">
        <f t="shared" si="179"/>
        <v>1.424169538181464E-4</v>
      </c>
    </row>
    <row r="3810" spans="1:6" x14ac:dyDescent="0.25">
      <c r="A3810">
        <v>551160</v>
      </c>
      <c r="B3810">
        <v>84</v>
      </c>
      <c r="C3810">
        <v>1.158000004680509</v>
      </c>
      <c r="D3810">
        <f t="shared" si="177"/>
        <v>1.1428873539580225E-4</v>
      </c>
      <c r="E3810">
        <f t="shared" si="178"/>
        <v>9.6002537732473893E-3</v>
      </c>
      <c r="F3810">
        <f t="shared" si="179"/>
        <v>1.3234635612326847E-4</v>
      </c>
    </row>
    <row r="3811" spans="1:6" x14ac:dyDescent="0.25">
      <c r="A3811">
        <v>724463</v>
      </c>
      <c r="B3811">
        <v>36</v>
      </c>
      <c r="C3811">
        <v>-1.094767959825949</v>
      </c>
      <c r="D3811">
        <f t="shared" si="177"/>
        <v>1.5022490766936839E-4</v>
      </c>
      <c r="E3811">
        <f t="shared" si="178"/>
        <v>5.4080966760972626E-3</v>
      </c>
      <c r="F3811">
        <f t="shared" si="179"/>
        <v>-1.64461415684236E-4</v>
      </c>
    </row>
    <row r="3812" spans="1:6" x14ac:dyDescent="0.25">
      <c r="A3812">
        <v>717058</v>
      </c>
      <c r="B3812">
        <v>84</v>
      </c>
      <c r="C3812">
        <v>0.92086653473246149</v>
      </c>
      <c r="D3812">
        <f t="shared" si="177"/>
        <v>1.4868940421192245E-4</v>
      </c>
      <c r="E3812">
        <f t="shared" si="178"/>
        <v>1.2489909953801486E-2</v>
      </c>
      <c r="F3812">
        <f t="shared" si="179"/>
        <v>1.369230964080673E-4</v>
      </c>
    </row>
    <row r="3813" spans="1:6" x14ac:dyDescent="0.25">
      <c r="A3813">
        <v>595880</v>
      </c>
      <c r="B3813">
        <v>72</v>
      </c>
      <c r="C3813">
        <v>-0.41850353717951672</v>
      </c>
      <c r="D3813">
        <f t="shared" si="177"/>
        <v>1.2356189064455085E-4</v>
      </c>
      <c r="E3813">
        <f t="shared" si="178"/>
        <v>8.8964561264076609E-3</v>
      </c>
      <c r="F3813">
        <f t="shared" si="179"/>
        <v>-5.1711088295333162E-5</v>
      </c>
    </row>
    <row r="3814" spans="1:6" x14ac:dyDescent="0.25">
      <c r="A3814">
        <v>1056624</v>
      </c>
      <c r="B3814">
        <v>84</v>
      </c>
      <c r="C3814">
        <v>0.6442108197930716</v>
      </c>
      <c r="D3814">
        <f t="shared" si="177"/>
        <v>2.1910193183259698E-4</v>
      </c>
      <c r="E3814">
        <f t="shared" si="178"/>
        <v>1.8404562273938146E-2</v>
      </c>
      <c r="F3814">
        <f t="shared" si="179"/>
        <v>1.4114783512412298E-4</v>
      </c>
    </row>
    <row r="3815" spans="1:6" x14ac:dyDescent="0.25">
      <c r="A3815">
        <v>903362</v>
      </c>
      <c r="B3815">
        <v>84</v>
      </c>
      <c r="C3815">
        <v>0.6442108197930716</v>
      </c>
      <c r="D3815">
        <f t="shared" si="177"/>
        <v>1.8732146851118135E-4</v>
      </c>
      <c r="E3815">
        <f t="shared" si="178"/>
        <v>1.5735003354939235E-2</v>
      </c>
      <c r="F3815">
        <f t="shared" si="179"/>
        <v>1.2067451679443018E-4</v>
      </c>
    </row>
    <row r="3816" spans="1:6" x14ac:dyDescent="0.25">
      <c r="A3816">
        <v>522444</v>
      </c>
      <c r="B3816">
        <v>84</v>
      </c>
      <c r="C3816">
        <v>0.4070773498450232</v>
      </c>
      <c r="D3816">
        <f t="shared" si="177"/>
        <v>1.0833417533043855E-4</v>
      </c>
      <c r="E3816">
        <f t="shared" si="178"/>
        <v>9.1000707277568375E-3</v>
      </c>
      <c r="F3816">
        <f t="shared" si="179"/>
        <v>4.4100388991161013E-5</v>
      </c>
    </row>
    <row r="3817" spans="1:6" x14ac:dyDescent="0.25">
      <c r="A3817">
        <v>678885</v>
      </c>
      <c r="B3817">
        <v>84</v>
      </c>
      <c r="C3817">
        <v>1.434655719619899</v>
      </c>
      <c r="D3817">
        <f t="shared" si="177"/>
        <v>1.4077383723270777E-4</v>
      </c>
      <c r="E3817">
        <f t="shared" si="178"/>
        <v>1.1825002327547452E-2</v>
      </c>
      <c r="F3817">
        <f t="shared" si="179"/>
        <v>2.0196199075874489E-4</v>
      </c>
    </row>
    <row r="3818" spans="1:6" x14ac:dyDescent="0.25">
      <c r="A3818">
        <v>993714</v>
      </c>
      <c r="B3818">
        <v>48</v>
      </c>
      <c r="C3818">
        <v>-1.2350335929675691</v>
      </c>
      <c r="D3818">
        <f t="shared" si="177"/>
        <v>2.0605689165596966E-4</v>
      </c>
      <c r="E3818">
        <f t="shared" si="178"/>
        <v>9.8907307994865433E-3</v>
      </c>
      <c r="F3818">
        <f t="shared" si="179"/>
        <v>-2.5448718325760133E-4</v>
      </c>
    </row>
    <row r="3819" spans="1:6" x14ac:dyDescent="0.25">
      <c r="A3819">
        <v>1406746</v>
      </c>
      <c r="B3819">
        <v>36</v>
      </c>
      <c r="C3819">
        <v>-0.46732742157405982</v>
      </c>
      <c r="D3819">
        <f t="shared" si="177"/>
        <v>2.9170335540152265E-4</v>
      </c>
      <c r="E3819">
        <f t="shared" si="178"/>
        <v>1.0501320794454816E-2</v>
      </c>
      <c r="F3819">
        <f t="shared" si="179"/>
        <v>-1.3632097694429518E-4</v>
      </c>
    </row>
    <row r="3820" spans="1:6" x14ac:dyDescent="0.25">
      <c r="A3820">
        <v>654650</v>
      </c>
      <c r="B3820">
        <v>84</v>
      </c>
      <c r="C3820">
        <v>8.9963740286367541E-2</v>
      </c>
      <c r="D3820">
        <f t="shared" si="177"/>
        <v>1.3574845893544877E-4</v>
      </c>
      <c r="E3820">
        <f t="shared" si="178"/>
        <v>1.1402870550577697E-2</v>
      </c>
      <c r="F3820">
        <f t="shared" si="179"/>
        <v>1.2212439103943342E-5</v>
      </c>
    </row>
    <row r="3821" spans="1:6" x14ac:dyDescent="0.25">
      <c r="A3821">
        <v>441715</v>
      </c>
      <c r="B3821">
        <v>60</v>
      </c>
      <c r="C3821">
        <v>-2.097687215283377</v>
      </c>
      <c r="D3821">
        <f t="shared" si="177"/>
        <v>9.1594180919073943E-5</v>
      </c>
      <c r="E3821">
        <f t="shared" si="178"/>
        <v>5.4956508551444365E-3</v>
      </c>
      <c r="F3821">
        <f t="shared" si="179"/>
        <v>-1.9213594230829405E-4</v>
      </c>
    </row>
    <row r="3822" spans="1:6" x14ac:dyDescent="0.25">
      <c r="A3822">
        <v>489108</v>
      </c>
      <c r="B3822">
        <v>84</v>
      </c>
      <c r="C3822">
        <v>0.48612183982770601</v>
      </c>
      <c r="D3822">
        <f t="shared" si="177"/>
        <v>1.0142161040708695E-4</v>
      </c>
      <c r="E3822">
        <f t="shared" si="178"/>
        <v>8.5194152741953043E-3</v>
      </c>
      <c r="F3822">
        <f t="shared" si="179"/>
        <v>4.9303259849381926E-5</v>
      </c>
    </row>
    <row r="3823" spans="1:6" x14ac:dyDescent="0.25">
      <c r="A3823">
        <v>810820</v>
      </c>
      <c r="B3823">
        <v>24</v>
      </c>
      <c r="C3823">
        <v>-6.7189590051072792E-2</v>
      </c>
      <c r="D3823">
        <f t="shared" si="177"/>
        <v>1.6813192618046372E-4</v>
      </c>
      <c r="E3823">
        <f t="shared" si="178"/>
        <v>4.0351662283311298E-3</v>
      </c>
      <c r="F3823">
        <f t="shared" si="179"/>
        <v>-1.1296715194562591E-5</v>
      </c>
    </row>
    <row r="3824" spans="1:6" x14ac:dyDescent="0.25">
      <c r="A3824">
        <v>579377</v>
      </c>
      <c r="B3824">
        <v>84</v>
      </c>
      <c r="C3824">
        <v>0.24898836987965761</v>
      </c>
      <c r="D3824">
        <f t="shared" si="177"/>
        <v>1.201398226420889E-4</v>
      </c>
      <c r="E3824">
        <f t="shared" si="178"/>
        <v>1.0091745101935468E-2</v>
      </c>
      <c r="F3824">
        <f t="shared" si="179"/>
        <v>2.9913418597284896E-5</v>
      </c>
    </row>
    <row r="3825" spans="1:6" x14ac:dyDescent="0.25">
      <c r="A3825">
        <v>536781</v>
      </c>
      <c r="B3825">
        <v>84</v>
      </c>
      <c r="C3825">
        <v>1.237044494663192</v>
      </c>
      <c r="D3825">
        <f t="shared" si="177"/>
        <v>1.1130710079558409E-4</v>
      </c>
      <c r="E3825">
        <f t="shared" si="178"/>
        <v>9.3497964668290637E-3</v>
      </c>
      <c r="F3825">
        <f t="shared" si="179"/>
        <v>1.3769183625609828E-4</v>
      </c>
    </row>
    <row r="3826" spans="1:6" x14ac:dyDescent="0.25">
      <c r="A3826">
        <v>938629</v>
      </c>
      <c r="B3826">
        <v>72</v>
      </c>
      <c r="C3826">
        <v>0.84182204474977862</v>
      </c>
      <c r="D3826">
        <f t="shared" si="177"/>
        <v>1.9463444628751447E-4</v>
      </c>
      <c r="E3826">
        <f t="shared" si="178"/>
        <v>1.4013680132701042E-2</v>
      </c>
      <c r="F3826">
        <f t="shared" si="179"/>
        <v>1.6384756755249638E-4</v>
      </c>
    </row>
    <row r="3827" spans="1:6" x14ac:dyDescent="0.25">
      <c r="A3827">
        <v>920502</v>
      </c>
      <c r="B3827">
        <v>48</v>
      </c>
      <c r="C3827">
        <v>-2.614439343355571</v>
      </c>
      <c r="D3827">
        <f t="shared" si="177"/>
        <v>1.9087562506224466E-4</v>
      </c>
      <c r="E3827">
        <f t="shared" si="178"/>
        <v>9.1620300029877436E-3</v>
      </c>
      <c r="F3827">
        <f t="shared" si="179"/>
        <v>-4.9903274385031907E-4</v>
      </c>
    </row>
    <row r="3828" spans="1:6" x14ac:dyDescent="0.25">
      <c r="A3828">
        <v>816668</v>
      </c>
      <c r="B3828">
        <v>72</v>
      </c>
      <c r="C3828">
        <v>0.56516632981038883</v>
      </c>
      <c r="D3828">
        <f t="shared" si="177"/>
        <v>1.6934456955914622E-4</v>
      </c>
      <c r="E3828">
        <f t="shared" si="178"/>
        <v>1.2192809008258528E-2</v>
      </c>
      <c r="F3828">
        <f t="shared" si="179"/>
        <v>9.5707848851062761E-5</v>
      </c>
    </row>
    <row r="3829" spans="1:6" x14ac:dyDescent="0.25">
      <c r="A3829">
        <v>501899</v>
      </c>
      <c r="B3829">
        <v>84</v>
      </c>
      <c r="C3829">
        <v>5.1377144922950549E-2</v>
      </c>
      <c r="D3829">
        <f t="shared" si="177"/>
        <v>1.0407395675741664E-4</v>
      </c>
      <c r="E3829">
        <f t="shared" si="178"/>
        <v>8.7422123676229972E-3</v>
      </c>
      <c r="F3829">
        <f t="shared" si="179"/>
        <v>5.3470227590306828E-6</v>
      </c>
    </row>
    <row r="3830" spans="1:6" x14ac:dyDescent="0.25">
      <c r="A3830">
        <v>856548</v>
      </c>
      <c r="B3830">
        <v>72</v>
      </c>
      <c r="C3830">
        <v>0.29644589122036102</v>
      </c>
      <c r="D3830">
        <f t="shared" si="177"/>
        <v>1.7761410067095512E-4</v>
      </c>
      <c r="E3830">
        <f t="shared" si="178"/>
        <v>1.2788215248308768E-2</v>
      </c>
      <c r="F3830">
        <f t="shared" si="179"/>
        <v>5.2652970366704216E-5</v>
      </c>
    </row>
    <row r="3831" spans="1:6" x14ac:dyDescent="0.25">
      <c r="A3831">
        <v>433486</v>
      </c>
      <c r="B3831">
        <v>48</v>
      </c>
      <c r="C3831">
        <v>-2.0855270109444408</v>
      </c>
      <c r="D3831">
        <f t="shared" si="177"/>
        <v>8.9887812525917576E-5</v>
      </c>
      <c r="E3831">
        <f t="shared" si="178"/>
        <v>4.3146150012440439E-3</v>
      </c>
      <c r="F3831">
        <f t="shared" si="179"/>
        <v>-1.8746346097751114E-4</v>
      </c>
    </row>
    <row r="3832" spans="1:6" x14ac:dyDescent="0.25">
      <c r="A3832">
        <v>1524309</v>
      </c>
      <c r="B3832">
        <v>60</v>
      </c>
      <c r="C3832">
        <v>0.48612183982770601</v>
      </c>
      <c r="D3832">
        <f t="shared" si="177"/>
        <v>3.1608126127157259E-4</v>
      </c>
      <c r="E3832">
        <f t="shared" si="178"/>
        <v>1.8964875676294356E-2</v>
      </c>
      <c r="F3832">
        <f t="shared" si="179"/>
        <v>1.5365400426439871E-4</v>
      </c>
    </row>
    <row r="3833" spans="1:6" x14ac:dyDescent="0.25">
      <c r="A3833">
        <v>384922</v>
      </c>
      <c r="B3833">
        <v>24</v>
      </c>
      <c r="C3833">
        <v>-4.4146365390986242</v>
      </c>
      <c r="D3833">
        <f t="shared" si="177"/>
        <v>7.9817564057665645E-5</v>
      </c>
      <c r="E3833">
        <f t="shared" si="178"/>
        <v>1.9156215373839756E-3</v>
      </c>
      <c r="F3833">
        <f t="shared" si="179"/>
        <v>-3.5236553475081578E-4</v>
      </c>
    </row>
    <row r="3834" spans="1:6" x14ac:dyDescent="0.25">
      <c r="A3834">
        <v>843073</v>
      </c>
      <c r="B3834">
        <v>84</v>
      </c>
      <c r="C3834">
        <v>1.237044494663192</v>
      </c>
      <c r="D3834">
        <f t="shared" si="177"/>
        <v>1.7481991983515712E-4</v>
      </c>
      <c r="E3834">
        <f t="shared" si="178"/>
        <v>1.4684873266153198E-2</v>
      </c>
      <c r="F3834">
        <f t="shared" si="179"/>
        <v>2.1626001938954167E-4</v>
      </c>
    </row>
    <row r="3835" spans="1:6" x14ac:dyDescent="0.25">
      <c r="A3835">
        <v>593476</v>
      </c>
      <c r="B3835">
        <v>84</v>
      </c>
      <c r="C3835">
        <v>0.27451914731038979</v>
      </c>
      <c r="D3835">
        <f t="shared" si="177"/>
        <v>1.2306339634182294E-4</v>
      </c>
      <c r="E3835">
        <f t="shared" si="178"/>
        <v>1.0337325292713126E-2</v>
      </c>
      <c r="F3835">
        <f t="shared" si="179"/>
        <v>3.3783258628877773E-5</v>
      </c>
    </row>
    <row r="3836" spans="1:6" x14ac:dyDescent="0.25">
      <c r="A3836">
        <v>818689</v>
      </c>
      <c r="B3836">
        <v>84</v>
      </c>
      <c r="C3836">
        <v>0.24801541125246079</v>
      </c>
      <c r="D3836">
        <f t="shared" si="177"/>
        <v>1.697636448444262E-4</v>
      </c>
      <c r="E3836">
        <f t="shared" si="178"/>
        <v>1.42601461669318E-2</v>
      </c>
      <c r="F3836">
        <f t="shared" si="179"/>
        <v>4.2104000191807055E-5</v>
      </c>
    </row>
    <row r="3837" spans="1:6" x14ac:dyDescent="0.25">
      <c r="A3837">
        <v>509050</v>
      </c>
      <c r="B3837">
        <v>24</v>
      </c>
      <c r="C3837">
        <v>-2.9104851064324069</v>
      </c>
      <c r="D3837">
        <f t="shared" si="177"/>
        <v>1.0555679068370916E-4</v>
      </c>
      <c r="E3837">
        <f t="shared" si="178"/>
        <v>2.5333629764090195E-3</v>
      </c>
      <c r="F3837">
        <f t="shared" si="179"/>
        <v>-3.0722146716773857E-4</v>
      </c>
    </row>
    <row r="3838" spans="1:6" x14ac:dyDescent="0.25">
      <c r="A3838">
        <v>678329</v>
      </c>
      <c r="B3838">
        <v>72</v>
      </c>
      <c r="C3838">
        <v>0.80229979975843724</v>
      </c>
      <c r="D3838">
        <f t="shared" si="177"/>
        <v>1.4065854487317503E-4</v>
      </c>
      <c r="E3838">
        <f t="shared" si="178"/>
        <v>1.0127415230868603E-2</v>
      </c>
      <c r="F3838">
        <f t="shared" si="179"/>
        <v>1.1285032238606148E-4</v>
      </c>
    </row>
    <row r="3839" spans="1:6" x14ac:dyDescent="0.25">
      <c r="A3839">
        <v>898703</v>
      </c>
      <c r="B3839">
        <v>84</v>
      </c>
      <c r="C3839">
        <v>0.43047570454724737</v>
      </c>
      <c r="D3839">
        <f t="shared" si="177"/>
        <v>1.8635537659919747E-4</v>
      </c>
      <c r="E3839">
        <f t="shared" si="178"/>
        <v>1.5653851634332586E-2</v>
      </c>
      <c r="F3839">
        <f t="shared" si="179"/>
        <v>8.0221462037707142E-5</v>
      </c>
    </row>
    <row r="3840" spans="1:6" x14ac:dyDescent="0.25">
      <c r="A3840">
        <v>982829</v>
      </c>
      <c r="B3840">
        <v>72</v>
      </c>
      <c r="C3840">
        <v>0.24898836987965761</v>
      </c>
      <c r="D3840">
        <f t="shared" si="177"/>
        <v>2.0379977414964972E-4</v>
      </c>
      <c r="E3840">
        <f t="shared" si="178"/>
        <v>1.467358373877478E-2</v>
      </c>
      <c r="F3840">
        <f t="shared" si="179"/>
        <v>5.0743773547363668E-5</v>
      </c>
    </row>
    <row r="3841" spans="1:6" x14ac:dyDescent="0.25">
      <c r="A3841">
        <v>1172854</v>
      </c>
      <c r="B3841">
        <v>24</v>
      </c>
      <c r="C3841">
        <v>-4.4146365390986242</v>
      </c>
      <c r="D3841">
        <f t="shared" si="177"/>
        <v>2.4320342634427073E-4</v>
      </c>
      <c r="E3841">
        <f t="shared" si="178"/>
        <v>5.8368822322624973E-3</v>
      </c>
      <c r="F3841">
        <f t="shared" si="179"/>
        <v>-1.0736547323733985E-3</v>
      </c>
    </row>
    <row r="3842" spans="1:6" x14ac:dyDescent="0.25">
      <c r="A3842">
        <v>202930</v>
      </c>
      <c r="B3842">
        <v>84</v>
      </c>
      <c r="C3842">
        <v>-0.54145652994716964</v>
      </c>
      <c r="D3842">
        <f t="shared" si="177"/>
        <v>4.2079637625862091E-5</v>
      </c>
      <c r="E3842">
        <f t="shared" si="178"/>
        <v>3.5346895605724155E-3</v>
      </c>
      <c r="F3842">
        <f t="shared" si="179"/>
        <v>-2.2784294570333645E-5</v>
      </c>
    </row>
    <row r="3843" spans="1:6" x14ac:dyDescent="0.25">
      <c r="A3843">
        <v>786637</v>
      </c>
      <c r="B3843">
        <v>60</v>
      </c>
      <c r="C3843">
        <v>0.48612183982770601</v>
      </c>
      <c r="D3843">
        <f t="shared" ref="D3843:D3906" si="180">A3843/SUM($A$2:$A$5739)</f>
        <v>1.6311733062186604E-4</v>
      </c>
      <c r="E3843">
        <f t="shared" ref="E3843:E3906" si="181">B3843*D3843</f>
        <v>9.7870398373119619E-3</v>
      </c>
      <c r="F3843">
        <f t="shared" ref="F3843:F3906" si="182">C3843*D3843</f>
        <v>7.9294896869685726E-5</v>
      </c>
    </row>
    <row r="3844" spans="1:6" x14ac:dyDescent="0.25">
      <c r="A3844">
        <v>1467847</v>
      </c>
      <c r="B3844">
        <v>84</v>
      </c>
      <c r="C3844">
        <v>1.158000004680509</v>
      </c>
      <c r="D3844">
        <f t="shared" si="180"/>
        <v>3.0437328068895085E-4</v>
      </c>
      <c r="E3844">
        <f t="shared" si="181"/>
        <v>2.5567355577871872E-2</v>
      </c>
      <c r="F3844">
        <f t="shared" si="182"/>
        <v>3.5246426046242694E-4</v>
      </c>
    </row>
    <row r="3845" spans="1:6" x14ac:dyDescent="0.25">
      <c r="A3845">
        <v>684012</v>
      </c>
      <c r="B3845">
        <v>84</v>
      </c>
      <c r="C3845">
        <v>0.37041702918024</v>
      </c>
      <c r="D3845">
        <f t="shared" si="180"/>
        <v>1.4183697379264369E-4</v>
      </c>
      <c r="E3845">
        <f t="shared" si="181"/>
        <v>1.191430579858207E-2</v>
      </c>
      <c r="F3845">
        <f t="shared" si="182"/>
        <v>5.2538830460186632E-5</v>
      </c>
    </row>
    <row r="3846" spans="1:6" x14ac:dyDescent="0.25">
      <c r="A3846">
        <v>626799</v>
      </c>
      <c r="B3846">
        <v>36</v>
      </c>
      <c r="C3846">
        <v>-2.249001292012327</v>
      </c>
      <c r="D3846">
        <f t="shared" si="180"/>
        <v>1.2997326558050921E-4</v>
      </c>
      <c r="E3846">
        <f t="shared" si="181"/>
        <v>4.6790375608983317E-3</v>
      </c>
      <c r="F3846">
        <f t="shared" si="182"/>
        <v>-2.9231004221762653E-4</v>
      </c>
    </row>
    <row r="3847" spans="1:6" x14ac:dyDescent="0.25">
      <c r="A3847">
        <v>917130</v>
      </c>
      <c r="B3847">
        <v>12</v>
      </c>
      <c r="C3847">
        <v>-0.38336754998180411</v>
      </c>
      <c r="D3847">
        <f t="shared" si="180"/>
        <v>1.9017640593212883E-4</v>
      </c>
      <c r="E3847">
        <f t="shared" si="181"/>
        <v>2.2821168711855458E-3</v>
      </c>
      <c r="F3847">
        <f t="shared" si="182"/>
        <v>-7.2907462806545269E-5</v>
      </c>
    </row>
    <row r="3848" spans="1:6" x14ac:dyDescent="0.25">
      <c r="A3848">
        <v>691783</v>
      </c>
      <c r="B3848">
        <v>72</v>
      </c>
      <c r="C3848">
        <v>0.48612183982770601</v>
      </c>
      <c r="D3848">
        <f t="shared" si="180"/>
        <v>1.4344837114143674E-4</v>
      </c>
      <c r="E3848">
        <f t="shared" si="181"/>
        <v>1.0328282722183446E-2</v>
      </c>
      <c r="F3848">
        <f t="shared" si="182"/>
        <v>6.9733386099562835E-5</v>
      </c>
    </row>
    <row r="3849" spans="1:6" x14ac:dyDescent="0.25">
      <c r="A3849">
        <v>681949</v>
      </c>
      <c r="B3849">
        <v>72</v>
      </c>
      <c r="C3849">
        <v>0.48612183982770601</v>
      </c>
      <c r="D3849">
        <f t="shared" si="180"/>
        <v>1.4140918937229107E-4</v>
      </c>
      <c r="E3849">
        <f t="shared" si="181"/>
        <v>1.0181461634804958E-2</v>
      </c>
      <c r="F3849">
        <f t="shared" si="182"/>
        <v>6.8742095306202627E-5</v>
      </c>
    </row>
    <row r="3850" spans="1:6" x14ac:dyDescent="0.25">
      <c r="A3850">
        <v>919953</v>
      </c>
      <c r="B3850">
        <v>84</v>
      </c>
      <c r="C3850">
        <v>-0.2648008150077798</v>
      </c>
      <c r="D3850">
        <f t="shared" si="180"/>
        <v>1.9076178422522402E-4</v>
      </c>
      <c r="E3850">
        <f t="shared" si="181"/>
        <v>1.6023989874918817E-2</v>
      </c>
      <c r="F3850">
        <f t="shared" si="182"/>
        <v>-5.0513875935177557E-5</v>
      </c>
    </row>
    <row r="3851" spans="1:6" x14ac:dyDescent="0.25">
      <c r="A3851">
        <v>182036</v>
      </c>
      <c r="B3851">
        <v>84</v>
      </c>
      <c r="C3851">
        <v>0.52564408481904745</v>
      </c>
      <c r="D3851">
        <f t="shared" si="180"/>
        <v>3.7747050287593909E-5</v>
      </c>
      <c r="E3851">
        <f t="shared" si="181"/>
        <v>3.1707522241578882E-3</v>
      </c>
      <c r="F3851">
        <f t="shared" si="182"/>
        <v>1.9841513703040862E-5</v>
      </c>
    </row>
    <row r="3852" spans="1:6" x14ac:dyDescent="0.25">
      <c r="A3852">
        <v>672201</v>
      </c>
      <c r="B3852">
        <v>72</v>
      </c>
      <c r="C3852">
        <v>0.92086653473246149</v>
      </c>
      <c r="D3852">
        <f t="shared" si="180"/>
        <v>1.3938784059400839E-4</v>
      </c>
      <c r="E3852">
        <f t="shared" si="181"/>
        <v>1.0035924522768604E-2</v>
      </c>
      <c r="F3852">
        <f t="shared" si="182"/>
        <v>1.2835759775164522E-4</v>
      </c>
    </row>
    <row r="3853" spans="1:6" x14ac:dyDescent="0.25">
      <c r="A3853">
        <v>738592</v>
      </c>
      <c r="B3853">
        <v>84</v>
      </c>
      <c r="C3853">
        <v>0.52564408481904745</v>
      </c>
      <c r="D3853">
        <f t="shared" si="180"/>
        <v>1.531547021798686E-4</v>
      </c>
      <c r="E3853">
        <f t="shared" si="181"/>
        <v>1.2864994983108963E-2</v>
      </c>
      <c r="F3853">
        <f t="shared" si="182"/>
        <v>8.0504863263070809E-5</v>
      </c>
    </row>
    <row r="3854" spans="1:6" x14ac:dyDescent="0.25">
      <c r="A3854">
        <v>1081937</v>
      </c>
      <c r="B3854">
        <v>72</v>
      </c>
      <c r="C3854">
        <v>-6.7189590051072792E-2</v>
      </c>
      <c r="D3854">
        <f t="shared" si="180"/>
        <v>2.2435084459671982E-4</v>
      </c>
      <c r="E3854">
        <f t="shared" si="181"/>
        <v>1.6153260810963826E-2</v>
      </c>
      <c r="F3854">
        <f t="shared" si="182"/>
        <v>-1.5074041276065544E-5</v>
      </c>
    </row>
    <row r="3855" spans="1:6" x14ac:dyDescent="0.25">
      <c r="A3855">
        <v>999280</v>
      </c>
      <c r="B3855">
        <v>72</v>
      </c>
      <c r="C3855">
        <v>0.84182204474977862</v>
      </c>
      <c r="D3855">
        <f t="shared" si="180"/>
        <v>2.0721105941345032E-4</v>
      </c>
      <c r="E3855">
        <f t="shared" si="181"/>
        <v>1.4919196277768424E-2</v>
      </c>
      <c r="F3855">
        <f t="shared" si="182"/>
        <v>1.7443483773019861E-4</v>
      </c>
    </row>
    <row r="3856" spans="1:6" x14ac:dyDescent="0.25">
      <c r="A3856">
        <v>1027466</v>
      </c>
      <c r="B3856">
        <v>84</v>
      </c>
      <c r="C3856">
        <v>0.92086653473246149</v>
      </c>
      <c r="D3856">
        <f t="shared" si="180"/>
        <v>2.1305571848861195E-4</v>
      </c>
      <c r="E3856">
        <f t="shared" si="181"/>
        <v>1.7896680353043405E-2</v>
      </c>
      <c r="F3856">
        <f t="shared" si="182"/>
        <v>1.9619588118954291E-4</v>
      </c>
    </row>
    <row r="3857" spans="1:6" x14ac:dyDescent="0.25">
      <c r="A3857">
        <v>897757</v>
      </c>
      <c r="B3857">
        <v>72</v>
      </c>
      <c r="C3857">
        <v>0.92086653473246149</v>
      </c>
      <c r="D3857">
        <f t="shared" si="180"/>
        <v>1.8615921369970469E-4</v>
      </c>
      <c r="E3857">
        <f t="shared" si="181"/>
        <v>1.3403463386378737E-2</v>
      </c>
      <c r="F3857">
        <f t="shared" si="182"/>
        <v>1.7142779002816684E-4</v>
      </c>
    </row>
    <row r="3858" spans="1:6" x14ac:dyDescent="0.25">
      <c r="A3858">
        <v>918625</v>
      </c>
      <c r="B3858">
        <v>84</v>
      </c>
      <c r="C3858">
        <v>0.56516632981038883</v>
      </c>
      <c r="D3858">
        <f t="shared" si="180"/>
        <v>1.9048640966864221E-4</v>
      </c>
      <c r="E3858">
        <f t="shared" si="181"/>
        <v>1.6000858412165947E-2</v>
      </c>
      <c r="F3858">
        <f t="shared" si="182"/>
        <v>1.0765650503118468E-4</v>
      </c>
    </row>
    <row r="3859" spans="1:6" x14ac:dyDescent="0.25">
      <c r="A3859">
        <v>1073156</v>
      </c>
      <c r="B3859">
        <v>72</v>
      </c>
      <c r="C3859">
        <v>0.48612183982770601</v>
      </c>
      <c r="D3859">
        <f t="shared" si="180"/>
        <v>2.2253001328546623E-4</v>
      </c>
      <c r="E3859">
        <f t="shared" si="181"/>
        <v>1.602216095655357E-2</v>
      </c>
      <c r="F3859">
        <f t="shared" si="182"/>
        <v>1.081766994752147E-4</v>
      </c>
    </row>
    <row r="3860" spans="1:6" x14ac:dyDescent="0.25">
      <c r="A3860">
        <v>1122495</v>
      </c>
      <c r="B3860">
        <v>72</v>
      </c>
      <c r="C3860">
        <v>0.16994387989697479</v>
      </c>
      <c r="D3860">
        <f t="shared" si="180"/>
        <v>2.3276096603184383E-4</v>
      </c>
      <c r="E3860">
        <f t="shared" si="181"/>
        <v>1.6758789554292757E-2</v>
      </c>
      <c r="F3860">
        <f t="shared" si="182"/>
        <v>3.9556301656019498E-5</v>
      </c>
    </row>
    <row r="3861" spans="1:6" x14ac:dyDescent="0.25">
      <c r="A3861">
        <v>793553</v>
      </c>
      <c r="B3861">
        <v>84</v>
      </c>
      <c r="C3861">
        <v>0.4070773498450232</v>
      </c>
      <c r="D3861">
        <f t="shared" si="180"/>
        <v>1.6455143486382369E-4</v>
      </c>
      <c r="E3861">
        <f t="shared" si="181"/>
        <v>1.382232052856119E-2</v>
      </c>
      <c r="F3861">
        <f t="shared" si="182"/>
        <v>6.698516201756131E-5</v>
      </c>
    </row>
    <row r="3862" spans="1:6" x14ac:dyDescent="0.25">
      <c r="A3862">
        <v>792121</v>
      </c>
      <c r="B3862">
        <v>72</v>
      </c>
      <c r="C3862">
        <v>0.16994387989697479</v>
      </c>
      <c r="D3862">
        <f t="shared" si="180"/>
        <v>1.6425449482991922E-4</v>
      </c>
      <c r="E3862">
        <f t="shared" si="181"/>
        <v>1.1826323627754183E-2</v>
      </c>
      <c r="F3862">
        <f t="shared" si="182"/>
        <v>2.7914046141914058E-5</v>
      </c>
    </row>
    <row r="3863" spans="1:6" x14ac:dyDescent="0.25">
      <c r="A3863">
        <v>873304</v>
      </c>
      <c r="B3863">
        <v>84</v>
      </c>
      <c r="C3863">
        <v>0.6442108197930716</v>
      </c>
      <c r="D3863">
        <f t="shared" si="180"/>
        <v>1.8108863084421165E-4</v>
      </c>
      <c r="E3863">
        <f t="shared" si="181"/>
        <v>1.5211444990913779E-2</v>
      </c>
      <c r="F3863">
        <f t="shared" si="182"/>
        <v>1.166592553313545E-4</v>
      </c>
    </row>
    <row r="3864" spans="1:6" x14ac:dyDescent="0.25">
      <c r="A3864">
        <v>867331</v>
      </c>
      <c r="B3864">
        <v>24</v>
      </c>
      <c r="C3864">
        <v>-0.6600232649211939</v>
      </c>
      <c r="D3864">
        <f t="shared" si="180"/>
        <v>1.7985006742067016E-4</v>
      </c>
      <c r="E3864">
        <f t="shared" si="181"/>
        <v>4.316401618096084E-3</v>
      </c>
      <c r="F3864">
        <f t="shared" si="182"/>
        <v>-1.1870522869528756E-4</v>
      </c>
    </row>
    <row r="3865" spans="1:6" x14ac:dyDescent="0.25">
      <c r="A3865">
        <v>724145</v>
      </c>
      <c r="B3865">
        <v>84</v>
      </c>
      <c r="C3865">
        <v>0.67166415683140734</v>
      </c>
      <c r="D3865">
        <f t="shared" si="180"/>
        <v>1.5015896707524715E-4</v>
      </c>
      <c r="E3865">
        <f t="shared" si="181"/>
        <v>1.261335323432076E-2</v>
      </c>
      <c r="F3865">
        <f t="shared" si="182"/>
        <v>1.0085639601127093E-4</v>
      </c>
    </row>
    <row r="3866" spans="1:6" x14ac:dyDescent="0.25">
      <c r="A3866">
        <v>694402</v>
      </c>
      <c r="B3866">
        <v>36</v>
      </c>
      <c r="C3866">
        <v>-4.4146365390986242</v>
      </c>
      <c r="D3866">
        <f t="shared" si="180"/>
        <v>1.4399144792132207E-4</v>
      </c>
      <c r="E3866">
        <f t="shared" si="181"/>
        <v>5.1836921251675943E-3</v>
      </c>
      <c r="F3866">
        <f t="shared" si="182"/>
        <v>-6.3566990731118512E-4</v>
      </c>
    </row>
    <row r="3867" spans="1:6" x14ac:dyDescent="0.25">
      <c r="A3867">
        <v>560242</v>
      </c>
      <c r="B3867">
        <v>60</v>
      </c>
      <c r="C3867">
        <v>0.44659959483636458</v>
      </c>
      <c r="D3867">
        <f t="shared" si="180"/>
        <v>1.1617198217507628E-4</v>
      </c>
      <c r="E3867">
        <f t="shared" si="181"/>
        <v>6.9703189305045767E-3</v>
      </c>
      <c r="F3867">
        <f t="shared" si="182"/>
        <v>5.1882360170726437E-5</v>
      </c>
    </row>
    <row r="3868" spans="1:6" x14ac:dyDescent="0.25">
      <c r="A3868">
        <v>472842</v>
      </c>
      <c r="B3868">
        <v>48</v>
      </c>
      <c r="C3868">
        <v>0.48612183982770601</v>
      </c>
      <c r="D3868">
        <f t="shared" si="180"/>
        <v>9.8048686809677646E-5</v>
      </c>
      <c r="E3868">
        <f t="shared" si="181"/>
        <v>4.706336966864527E-3</v>
      </c>
      <c r="F3868">
        <f t="shared" si="182"/>
        <v>4.7663608024611028E-5</v>
      </c>
    </row>
    <row r="3869" spans="1:6" x14ac:dyDescent="0.25">
      <c r="A3869">
        <v>678226</v>
      </c>
      <c r="B3869">
        <v>36</v>
      </c>
      <c r="C3869">
        <v>0.28851061487099899</v>
      </c>
      <c r="D3869">
        <f t="shared" si="180"/>
        <v>1.4063718675621123E-4</v>
      </c>
      <c r="E3869">
        <f t="shared" si="181"/>
        <v>5.0629387232236046E-3</v>
      </c>
      <c r="F3869">
        <f t="shared" si="182"/>
        <v>4.0575321224762017E-5</v>
      </c>
    </row>
    <row r="3870" spans="1:6" x14ac:dyDescent="0.25">
      <c r="A3870">
        <v>847668</v>
      </c>
      <c r="B3870">
        <v>72</v>
      </c>
      <c r="C3870">
        <v>5.2130676045955941E-2</v>
      </c>
      <c r="D3870">
        <f t="shared" si="180"/>
        <v>1.7577274068417321E-4</v>
      </c>
      <c r="E3870">
        <f t="shared" si="181"/>
        <v>1.265563732926047E-2</v>
      </c>
      <c r="F3870">
        <f t="shared" si="182"/>
        <v>9.1631518023164533E-6</v>
      </c>
    </row>
    <row r="3871" spans="1:6" x14ac:dyDescent="0.25">
      <c r="A3871">
        <v>476728</v>
      </c>
      <c r="B3871">
        <v>72</v>
      </c>
      <c r="C3871">
        <v>0.48612183982770601</v>
      </c>
      <c r="D3871">
        <f t="shared" si="180"/>
        <v>9.8854489164253604E-5</v>
      </c>
      <c r="E3871">
        <f t="shared" si="181"/>
        <v>7.1175232198262594E-3</v>
      </c>
      <c r="F3871">
        <f t="shared" si="182"/>
        <v>4.8055326147754989E-5</v>
      </c>
    </row>
    <row r="3872" spans="1:6" x14ac:dyDescent="0.25">
      <c r="A3872">
        <v>445775</v>
      </c>
      <c r="B3872">
        <v>84</v>
      </c>
      <c r="C3872">
        <v>0.13042163490563341</v>
      </c>
      <c r="D3872">
        <f t="shared" si="180"/>
        <v>9.2436063976093595E-5</v>
      </c>
      <c r="E3872">
        <f t="shared" si="181"/>
        <v>7.7646293739918621E-3</v>
      </c>
      <c r="F3872">
        <f t="shared" si="182"/>
        <v>1.2055662588003851E-5</v>
      </c>
    </row>
    <row r="3873" spans="1:6" x14ac:dyDescent="0.25">
      <c r="A3873">
        <v>681368</v>
      </c>
      <c r="B3873">
        <v>84</v>
      </c>
      <c r="C3873">
        <v>0.33798341500605539</v>
      </c>
      <c r="D3873">
        <f t="shared" si="180"/>
        <v>1.4128871300378654E-4</v>
      </c>
      <c r="E3873">
        <f t="shared" si="181"/>
        <v>1.186825189231807E-2</v>
      </c>
      <c r="F3873">
        <f t="shared" si="182"/>
        <v>4.7753241722830237E-5</v>
      </c>
    </row>
    <row r="3874" spans="1:6" x14ac:dyDescent="0.25">
      <c r="A3874">
        <v>681472</v>
      </c>
      <c r="B3874">
        <v>72</v>
      </c>
      <c r="C3874">
        <v>0.4070773498450232</v>
      </c>
      <c r="D3874">
        <f t="shared" si="180"/>
        <v>1.413102784811092E-4</v>
      </c>
      <c r="E3874">
        <f t="shared" si="181"/>
        <v>1.0174340050639863E-2</v>
      </c>
      <c r="F3874">
        <f t="shared" si="182"/>
        <v>5.7524213669952141E-5</v>
      </c>
    </row>
    <row r="3875" spans="1:6" x14ac:dyDescent="0.25">
      <c r="A3875">
        <v>577701</v>
      </c>
      <c r="B3875">
        <v>84</v>
      </c>
      <c r="C3875">
        <v>0.92086653473246149</v>
      </c>
      <c r="D3875">
        <f t="shared" si="180"/>
        <v>1.1979228668061971E-4</v>
      </c>
      <c r="E3875">
        <f t="shared" si="181"/>
        <v>1.0062552081172056E-2</v>
      </c>
      <c r="F3875">
        <f t="shared" si="182"/>
        <v>1.1031270792325987E-4</v>
      </c>
    </row>
    <row r="3876" spans="1:6" x14ac:dyDescent="0.25">
      <c r="A3876">
        <v>818115</v>
      </c>
      <c r="B3876">
        <v>72</v>
      </c>
      <c r="C3876">
        <v>0.41755019145629879</v>
      </c>
      <c r="D3876">
        <f t="shared" si="180"/>
        <v>1.6964461999843377E-4</v>
      </c>
      <c r="E3876">
        <f t="shared" si="181"/>
        <v>1.2214412639887231E-2</v>
      </c>
      <c r="F3876">
        <f t="shared" si="182"/>
        <v>7.0835143559877075E-5</v>
      </c>
    </row>
    <row r="3877" spans="1:6" x14ac:dyDescent="0.25">
      <c r="A3877">
        <v>685714</v>
      </c>
      <c r="B3877">
        <v>72</v>
      </c>
      <c r="C3877">
        <v>1.185489993161002E-2</v>
      </c>
      <c r="D3877">
        <f t="shared" si="180"/>
        <v>1.4218990112344355E-4</v>
      </c>
      <c r="E3877">
        <f t="shared" si="181"/>
        <v>1.0237672880887935E-2</v>
      </c>
      <c r="F3877">
        <f t="shared" si="182"/>
        <v>1.6856470491039465E-6</v>
      </c>
    </row>
    <row r="3878" spans="1:6" x14ac:dyDescent="0.25">
      <c r="A3878">
        <v>437515</v>
      </c>
      <c r="B3878">
        <v>72</v>
      </c>
      <c r="C3878">
        <v>0.76277755476709586</v>
      </c>
      <c r="D3878">
        <f t="shared" si="180"/>
        <v>9.0723267411812222E-5</v>
      </c>
      <c r="E3878">
        <f t="shared" si="181"/>
        <v>6.53207525365048E-3</v>
      </c>
      <c r="F3878">
        <f t="shared" si="182"/>
        <v>6.9201672076863485E-5</v>
      </c>
    </row>
    <row r="3879" spans="1:6" x14ac:dyDescent="0.25">
      <c r="A3879">
        <v>360090</v>
      </c>
      <c r="B3879">
        <v>24</v>
      </c>
      <c r="C3879">
        <v>-0.1462340800337556</v>
      </c>
      <c r="D3879">
        <f t="shared" si="180"/>
        <v>7.4668391626160155E-5</v>
      </c>
      <c r="E3879">
        <f t="shared" si="181"/>
        <v>1.7920413990278436E-3</v>
      </c>
      <c r="F3879">
        <f t="shared" si="182"/>
        <v>-1.091906355705171E-5</v>
      </c>
    </row>
    <row r="3880" spans="1:6" x14ac:dyDescent="0.25">
      <c r="A3880">
        <v>786091</v>
      </c>
      <c r="B3880">
        <v>84</v>
      </c>
      <c r="C3880">
        <v>1.237044494663192</v>
      </c>
      <c r="D3880">
        <f t="shared" si="180"/>
        <v>1.6300411186592203E-4</v>
      </c>
      <c r="E3880">
        <f t="shared" si="181"/>
        <v>1.369234539673745E-2</v>
      </c>
      <c r="F3880">
        <f t="shared" si="182"/>
        <v>2.0164333919120195E-4</v>
      </c>
    </row>
    <row r="3881" spans="1:6" x14ac:dyDescent="0.25">
      <c r="A3881">
        <v>1051076</v>
      </c>
      <c r="B3881">
        <v>84</v>
      </c>
      <c r="C3881">
        <v>5.1377144922950549E-2</v>
      </c>
      <c r="D3881">
        <f t="shared" si="180"/>
        <v>2.1795149656157604E-4</v>
      </c>
      <c r="E3881">
        <f t="shared" si="181"/>
        <v>1.8307925711172388E-2</v>
      </c>
      <c r="F3881">
        <f t="shared" si="182"/>
        <v>1.1197725625018051E-5</v>
      </c>
    </row>
    <row r="3882" spans="1:6" x14ac:dyDescent="0.25">
      <c r="A3882">
        <v>553677</v>
      </c>
      <c r="B3882">
        <v>84</v>
      </c>
      <c r="C3882">
        <v>0.56516632981038883</v>
      </c>
      <c r="D3882">
        <f t="shared" si="180"/>
        <v>1.1481066141908266E-4</v>
      </c>
      <c r="E3882">
        <f t="shared" si="181"/>
        <v>9.6440955592029445E-3</v>
      </c>
      <c r="F3882">
        <f t="shared" si="182"/>
        <v>6.4887120137326157E-5</v>
      </c>
    </row>
    <row r="3883" spans="1:6" x14ac:dyDescent="0.25">
      <c r="A3883">
        <v>1056384</v>
      </c>
      <c r="B3883">
        <v>36</v>
      </c>
      <c r="C3883">
        <v>-0.65348865693432534</v>
      </c>
      <c r="D3883">
        <f t="shared" si="180"/>
        <v>2.1905216534646776E-4</v>
      </c>
      <c r="E3883">
        <f t="shared" si="181"/>
        <v>7.8858779524728397E-3</v>
      </c>
      <c r="F3883">
        <f t="shared" si="182"/>
        <v>-1.4314810533081897E-4</v>
      </c>
    </row>
    <row r="3884" spans="1:6" x14ac:dyDescent="0.25">
      <c r="A3884">
        <v>678735</v>
      </c>
      <c r="B3884">
        <v>84</v>
      </c>
      <c r="C3884">
        <v>0.49108267201901878</v>
      </c>
      <c r="D3884">
        <f t="shared" si="180"/>
        <v>1.40742733178877E-4</v>
      </c>
      <c r="E3884">
        <f t="shared" si="181"/>
        <v>1.1822389587025669E-2</v>
      </c>
      <c r="F3884">
        <f t="shared" si="182"/>
        <v>6.9116317476742724E-5</v>
      </c>
    </row>
    <row r="3885" spans="1:6" x14ac:dyDescent="0.25">
      <c r="A3885">
        <v>663846</v>
      </c>
      <c r="B3885">
        <v>84</v>
      </c>
      <c r="C3885">
        <v>8.5411923808469653E-2</v>
      </c>
      <c r="D3885">
        <f t="shared" si="180"/>
        <v>1.3765534479563419E-4</v>
      </c>
      <c r="E3885">
        <f t="shared" si="181"/>
        <v>1.1563048962833273E-2</v>
      </c>
      <c r="F3885">
        <f t="shared" si="182"/>
        <v>1.1757407821513328E-5</v>
      </c>
    </row>
    <row r="3886" spans="1:6" x14ac:dyDescent="0.25">
      <c r="A3886">
        <v>476966</v>
      </c>
      <c r="B3886">
        <v>72</v>
      </c>
      <c r="C3886">
        <v>0.48612183982770601</v>
      </c>
      <c r="D3886">
        <f t="shared" si="180"/>
        <v>9.8903840929665107E-5</v>
      </c>
      <c r="E3886">
        <f t="shared" si="181"/>
        <v>7.1210765469358877E-3</v>
      </c>
      <c r="F3886">
        <f t="shared" si="182"/>
        <v>4.8079317118755576E-5</v>
      </c>
    </row>
    <row r="3887" spans="1:6" x14ac:dyDescent="0.25">
      <c r="A3887">
        <v>400561</v>
      </c>
      <c r="B3887">
        <v>60</v>
      </c>
      <c r="C3887">
        <v>0.80229979975843724</v>
      </c>
      <c r="D3887">
        <f t="shared" si="180"/>
        <v>8.3060472710062318E-5</v>
      </c>
      <c r="E3887">
        <f t="shared" si="181"/>
        <v>4.9836283626037391E-3</v>
      </c>
      <c r="F3887">
        <f t="shared" si="182"/>
        <v>6.6639400623124136E-5</v>
      </c>
    </row>
    <row r="3888" spans="1:6" x14ac:dyDescent="0.25">
      <c r="A3888">
        <v>492154</v>
      </c>
      <c r="B3888">
        <v>84</v>
      </c>
      <c r="C3888">
        <v>0.52564408481904745</v>
      </c>
      <c r="D3888">
        <f t="shared" si="180"/>
        <v>1.0205323006021058E-4</v>
      </c>
      <c r="E3888">
        <f t="shared" si="181"/>
        <v>8.572471325057689E-3</v>
      </c>
      <c r="F3888">
        <f t="shared" si="182"/>
        <v>5.3643676717827094E-5</v>
      </c>
    </row>
    <row r="3889" spans="1:6" x14ac:dyDescent="0.25">
      <c r="A3889">
        <v>3079620</v>
      </c>
      <c r="B3889">
        <v>12</v>
      </c>
      <c r="C3889">
        <v>1.185489993161002E-2</v>
      </c>
      <c r="D3889">
        <f t="shared" si="180"/>
        <v>6.3859110838888986E-4</v>
      </c>
      <c r="E3889">
        <f t="shared" si="181"/>
        <v>7.6630933006666783E-3</v>
      </c>
      <c r="F3889">
        <f t="shared" si="182"/>
        <v>7.5704336871662178E-6</v>
      </c>
    </row>
    <row r="3890" spans="1:6" x14ac:dyDescent="0.25">
      <c r="A3890">
        <v>1434181</v>
      </c>
      <c r="B3890">
        <v>84</v>
      </c>
      <c r="C3890">
        <v>0.37192689750564389</v>
      </c>
      <c r="D3890">
        <f t="shared" si="180"/>
        <v>2.9739228684717156E-4</v>
      </c>
      <c r="E3890">
        <f t="shared" si="181"/>
        <v>2.498095209516241E-2</v>
      </c>
      <c r="F3890">
        <f t="shared" si="182"/>
        <v>1.1060819058917703E-4</v>
      </c>
    </row>
    <row r="3891" spans="1:6" x14ac:dyDescent="0.25">
      <c r="A3891">
        <v>774275</v>
      </c>
      <c r="B3891">
        <v>60</v>
      </c>
      <c r="C3891">
        <v>5.1377144922950549E-2</v>
      </c>
      <c r="D3891">
        <f t="shared" si="180"/>
        <v>1.6055394186549238E-4</v>
      </c>
      <c r="E3891">
        <f t="shared" si="181"/>
        <v>9.6332365119295438E-3</v>
      </c>
      <c r="F3891">
        <f t="shared" si="182"/>
        <v>8.2488031391743788E-6</v>
      </c>
    </row>
    <row r="3892" spans="1:6" x14ac:dyDescent="0.25">
      <c r="A3892">
        <v>1300421</v>
      </c>
      <c r="B3892">
        <v>84</v>
      </c>
      <c r="C3892">
        <v>0.2094661248883162</v>
      </c>
      <c r="D3892">
        <f t="shared" si="180"/>
        <v>2.696557652444745E-4</v>
      </c>
      <c r="E3892">
        <f t="shared" si="181"/>
        <v>2.2651084280535857E-2</v>
      </c>
      <c r="F3892">
        <f t="shared" si="182"/>
        <v>5.648374819955357E-5</v>
      </c>
    </row>
    <row r="3893" spans="1:6" x14ac:dyDescent="0.25">
      <c r="A3893">
        <v>1593231</v>
      </c>
      <c r="B3893">
        <v>84</v>
      </c>
      <c r="C3893">
        <v>0.2094661248883162</v>
      </c>
      <c r="D3893">
        <f t="shared" si="180"/>
        <v>3.303729519257374E-4</v>
      </c>
      <c r="E3893">
        <f t="shared" si="181"/>
        <v>2.775132796176194E-2</v>
      </c>
      <c r="F3893">
        <f t="shared" si="182"/>
        <v>6.9201942007798199E-5</v>
      </c>
    </row>
    <row r="3894" spans="1:6" x14ac:dyDescent="0.25">
      <c r="A3894">
        <v>207646</v>
      </c>
      <c r="B3894">
        <v>60</v>
      </c>
      <c r="C3894">
        <v>-1.015723469843266</v>
      </c>
      <c r="D3894">
        <f t="shared" si="180"/>
        <v>4.3057549078301684E-5</v>
      </c>
      <c r="E3894">
        <f t="shared" si="181"/>
        <v>2.583452944698101E-3</v>
      </c>
      <c r="F3894">
        <f t="shared" si="182"/>
        <v>-4.3734563152759307E-5</v>
      </c>
    </row>
    <row r="3895" spans="1:6" x14ac:dyDescent="0.25">
      <c r="A3895">
        <v>599954</v>
      </c>
      <c r="B3895">
        <v>72</v>
      </c>
      <c r="C3895">
        <v>0.4070773498450232</v>
      </c>
      <c r="D3895">
        <f t="shared" si="180"/>
        <v>1.2440667674659472E-4</v>
      </c>
      <c r="E3895">
        <f t="shared" si="181"/>
        <v>8.9572807257548188E-3</v>
      </c>
      <c r="F3895">
        <f t="shared" si="182"/>
        <v>5.0643140273030248E-5</v>
      </c>
    </row>
    <row r="3896" spans="1:6" x14ac:dyDescent="0.25">
      <c r="A3896">
        <v>677984</v>
      </c>
      <c r="B3896">
        <v>84</v>
      </c>
      <c r="C3896">
        <v>0.2094661248883162</v>
      </c>
      <c r="D3896">
        <f t="shared" si="180"/>
        <v>1.4058700554936423E-4</v>
      </c>
      <c r="E3896">
        <f t="shared" si="181"/>
        <v>1.1809308466146596E-2</v>
      </c>
      <c r="F3896">
        <f t="shared" si="182"/>
        <v>2.9448215262077532E-5</v>
      </c>
    </row>
    <row r="3897" spans="1:6" x14ac:dyDescent="0.25">
      <c r="A3897">
        <v>828542</v>
      </c>
      <c r="B3897">
        <v>84</v>
      </c>
      <c r="C3897">
        <v>0.68373306478441309</v>
      </c>
      <c r="D3897">
        <f t="shared" si="180"/>
        <v>1.7180676646039042E-4</v>
      </c>
      <c r="E3897">
        <f t="shared" si="181"/>
        <v>1.4431768382672796E-2</v>
      </c>
      <c r="F3897">
        <f t="shared" si="182"/>
        <v>1.1746996698266265E-4</v>
      </c>
    </row>
    <row r="3898" spans="1:6" x14ac:dyDescent="0.25">
      <c r="A3898">
        <v>655106</v>
      </c>
      <c r="B3898">
        <v>72</v>
      </c>
      <c r="C3898">
        <v>0.80229979975843724</v>
      </c>
      <c r="D3898">
        <f t="shared" si="180"/>
        <v>1.3584301525909433E-4</v>
      </c>
      <c r="E3898">
        <f t="shared" si="181"/>
        <v>9.7806970986547923E-3</v>
      </c>
      <c r="F3898">
        <f t="shared" si="182"/>
        <v>1.0898682394095372E-4</v>
      </c>
    </row>
    <row r="3899" spans="1:6" x14ac:dyDescent="0.25">
      <c r="A3899">
        <v>550800</v>
      </c>
      <c r="B3899">
        <v>72</v>
      </c>
      <c r="C3899">
        <v>0.44659959483636458</v>
      </c>
      <c r="D3899">
        <f t="shared" si="180"/>
        <v>1.1421408566660838E-4</v>
      </c>
      <c r="E3899">
        <f t="shared" si="181"/>
        <v>8.2234141679958031E-3</v>
      </c>
      <c r="F3899">
        <f t="shared" si="182"/>
        <v>5.1007964383313137E-5</v>
      </c>
    </row>
    <row r="3900" spans="1:6" x14ac:dyDescent="0.25">
      <c r="A3900">
        <v>424157</v>
      </c>
      <c r="B3900">
        <v>60</v>
      </c>
      <c r="C3900">
        <v>-1.1100800632029439</v>
      </c>
      <c r="D3900">
        <f t="shared" si="180"/>
        <v>8.7953347738002201E-5</v>
      </c>
      <c r="E3900">
        <f t="shared" si="181"/>
        <v>5.277200864280132E-3</v>
      </c>
      <c r="F3900">
        <f t="shared" si="182"/>
        <v>-9.7635257815911994E-5</v>
      </c>
    </row>
    <row r="3901" spans="1:6" x14ac:dyDescent="0.25">
      <c r="A3901">
        <v>684644</v>
      </c>
      <c r="B3901">
        <v>84</v>
      </c>
      <c r="C3901">
        <v>0.32803285986234038</v>
      </c>
      <c r="D3901">
        <f t="shared" si="180"/>
        <v>1.4196802553945067E-4</v>
      </c>
      <c r="E3901">
        <f t="shared" si="181"/>
        <v>1.1925314145313858E-2</v>
      </c>
      <c r="F3901">
        <f t="shared" si="182"/>
        <v>4.6570177426715785E-5</v>
      </c>
    </row>
    <row r="3902" spans="1:6" x14ac:dyDescent="0.25">
      <c r="A3902">
        <v>843245</v>
      </c>
      <c r="B3902">
        <v>48</v>
      </c>
      <c r="C3902">
        <v>-2.7667345059731379E-2</v>
      </c>
      <c r="D3902">
        <f t="shared" si="180"/>
        <v>1.7485558581688306E-4</v>
      </c>
      <c r="E3902">
        <f t="shared" si="181"/>
        <v>8.3930681192103864E-3</v>
      </c>
      <c r="F3902">
        <f t="shared" si="182"/>
        <v>-4.837789828417176E-6</v>
      </c>
    </row>
    <row r="3903" spans="1:6" x14ac:dyDescent="0.25">
      <c r="A3903">
        <v>517926</v>
      </c>
      <c r="B3903">
        <v>48</v>
      </c>
      <c r="C3903">
        <v>-1.716971405394035</v>
      </c>
      <c r="D3903">
        <f t="shared" si="180"/>
        <v>1.0739732122905559E-4</v>
      </c>
      <c r="E3903">
        <f t="shared" si="181"/>
        <v>5.1550714189946686E-3</v>
      </c>
      <c r="F3903">
        <f t="shared" si="182"/>
        <v>-1.8439812956620621E-4</v>
      </c>
    </row>
    <row r="3904" spans="1:6" x14ac:dyDescent="0.25">
      <c r="A3904">
        <v>763604</v>
      </c>
      <c r="B3904">
        <v>24</v>
      </c>
      <c r="C3904">
        <v>0.80229979975843724</v>
      </c>
      <c r="D3904">
        <f t="shared" si="180"/>
        <v>1.58341199475971E-4</v>
      </c>
      <c r="E3904">
        <f t="shared" si="181"/>
        <v>3.800188787423304E-3</v>
      </c>
      <c r="F3904">
        <f t="shared" si="182"/>
        <v>1.2703711263308229E-4</v>
      </c>
    </row>
    <row r="3905" spans="1:6" x14ac:dyDescent="0.25">
      <c r="A3905">
        <v>926921</v>
      </c>
      <c r="B3905">
        <v>84</v>
      </c>
      <c r="C3905">
        <v>0.68373306478441309</v>
      </c>
      <c r="D3905">
        <f t="shared" si="180"/>
        <v>1.9220667120584299E-4</v>
      </c>
      <c r="E3905">
        <f t="shared" si="181"/>
        <v>1.6145360381290812E-2</v>
      </c>
      <c r="F3905">
        <f t="shared" si="182"/>
        <v>1.3141805637558102E-4</v>
      </c>
    </row>
    <row r="3906" spans="1:6" x14ac:dyDescent="0.25">
      <c r="A3906">
        <v>746417</v>
      </c>
      <c r="B3906">
        <v>60</v>
      </c>
      <c r="C3906">
        <v>1.185489993161002E-2</v>
      </c>
      <c r="D3906">
        <f t="shared" si="180"/>
        <v>1.5477729698804073E-4</v>
      </c>
      <c r="E3906">
        <f t="shared" si="181"/>
        <v>9.2866378192824443E-3</v>
      </c>
      <c r="F3906">
        <f t="shared" si="182"/>
        <v>1.8348693674783078E-6</v>
      </c>
    </row>
    <row r="3907" spans="1:6" x14ac:dyDescent="0.25">
      <c r="A3907">
        <v>559656</v>
      </c>
      <c r="B3907">
        <v>84</v>
      </c>
      <c r="C3907">
        <v>0.32803285986234038</v>
      </c>
      <c r="D3907">
        <f t="shared" ref="D3907:D3970" si="183">A3907/SUM($A$2:$A$5739)</f>
        <v>1.1605046900477739E-4</v>
      </c>
      <c r="E3907">
        <f t="shared" ref="E3907:E3970" si="184">B3907*D3907</f>
        <v>9.7482393964013012E-3</v>
      </c>
      <c r="F3907">
        <f t="shared" ref="F3907:F3970" si="185">C3907*D3907</f>
        <v>3.8068367236003016E-5</v>
      </c>
    </row>
    <row r="3908" spans="1:6" x14ac:dyDescent="0.25">
      <c r="A3908">
        <v>635130</v>
      </c>
      <c r="B3908">
        <v>48</v>
      </c>
      <c r="C3908">
        <v>-2.5569902427808522</v>
      </c>
      <c r="D3908">
        <f t="shared" si="183"/>
        <v>1.3170078473027049E-4</v>
      </c>
      <c r="E3908">
        <f t="shared" si="184"/>
        <v>6.3216376670529838E-3</v>
      </c>
      <c r="F3908">
        <f t="shared" si="185"/>
        <v>-3.3675762152188309E-4</v>
      </c>
    </row>
    <row r="3909" spans="1:6" x14ac:dyDescent="0.25">
      <c r="A3909">
        <v>407562</v>
      </c>
      <c r="B3909">
        <v>84</v>
      </c>
      <c r="C3909">
        <v>-7.0975425898794089E-2</v>
      </c>
      <c r="D3909">
        <f t="shared" si="183"/>
        <v>8.4512202582524059E-5</v>
      </c>
      <c r="E3909">
        <f t="shared" si="184"/>
        <v>7.099025016932021E-3</v>
      </c>
      <c r="F3909">
        <f t="shared" si="185"/>
        <v>-5.9982895719398112E-6</v>
      </c>
    </row>
    <row r="3910" spans="1:6" x14ac:dyDescent="0.25">
      <c r="A3910">
        <v>188189</v>
      </c>
      <c r="B3910">
        <v>60</v>
      </c>
      <c r="C3910">
        <v>-4.4146365390986242</v>
      </c>
      <c r="D3910">
        <f t="shared" si="183"/>
        <v>3.9022938575732325E-5</v>
      </c>
      <c r="E3910">
        <f t="shared" si="184"/>
        <v>2.3413763145439396E-3</v>
      </c>
      <c r="F3910">
        <f t="shared" si="185"/>
        <v>-1.7227209049942914E-4</v>
      </c>
    </row>
    <row r="3911" spans="1:6" x14ac:dyDescent="0.25">
      <c r="A3911">
        <v>731619</v>
      </c>
      <c r="B3911">
        <v>72</v>
      </c>
      <c r="C3911">
        <v>0.32803285986234038</v>
      </c>
      <c r="D3911">
        <f t="shared" si="183"/>
        <v>1.5170877839745526E-4</v>
      </c>
      <c r="E3911">
        <f t="shared" si="184"/>
        <v>1.0923032044616778E-2</v>
      </c>
      <c r="F3911">
        <f t="shared" si="185"/>
        <v>4.976546444393929E-5</v>
      </c>
    </row>
    <row r="3912" spans="1:6" x14ac:dyDescent="0.25">
      <c r="A3912">
        <v>786572</v>
      </c>
      <c r="B3912">
        <v>72</v>
      </c>
      <c r="C3912">
        <v>-0.35543876033622313</v>
      </c>
      <c r="D3912">
        <f t="shared" si="183"/>
        <v>1.6310385219853938E-4</v>
      </c>
      <c r="E3912">
        <f t="shared" si="184"/>
        <v>1.1743477358294835E-2</v>
      </c>
      <c r="F3912">
        <f t="shared" si="185"/>
        <v>-5.7973431031511402E-5</v>
      </c>
    </row>
    <row r="3913" spans="1:6" x14ac:dyDescent="0.25">
      <c r="A3913">
        <v>526154</v>
      </c>
      <c r="B3913">
        <v>24</v>
      </c>
      <c r="C3913">
        <v>-0.73906775490387622</v>
      </c>
      <c r="D3913">
        <f t="shared" si="183"/>
        <v>1.0910348226185307E-4</v>
      </c>
      <c r="E3913">
        <f t="shared" si="184"/>
        <v>2.6184835742844737E-3</v>
      </c>
      <c r="F3913">
        <f t="shared" si="185"/>
        <v>-8.0634865687462633E-5</v>
      </c>
    </row>
    <row r="3914" spans="1:6" x14ac:dyDescent="0.25">
      <c r="A3914">
        <v>1211067</v>
      </c>
      <c r="B3914">
        <v>72</v>
      </c>
      <c r="C3914">
        <v>0.48344187591708793</v>
      </c>
      <c r="D3914">
        <f t="shared" si="183"/>
        <v>2.5112728773784025E-4</v>
      </c>
      <c r="E3914">
        <f t="shared" si="184"/>
        <v>1.8081164717124499E-2</v>
      </c>
      <c r="F3914">
        <f t="shared" si="185"/>
        <v>1.214054470779518E-4</v>
      </c>
    </row>
    <row r="3915" spans="1:6" x14ac:dyDescent="0.25">
      <c r="A3915">
        <v>630681</v>
      </c>
      <c r="B3915">
        <v>72</v>
      </c>
      <c r="C3915">
        <v>0.99991102471514426</v>
      </c>
      <c r="D3915">
        <f t="shared" si="183"/>
        <v>1.3077823849364967E-4</v>
      </c>
      <c r="E3915">
        <f t="shared" si="184"/>
        <v>9.4160331715427772E-3</v>
      </c>
      <c r="F3915">
        <f t="shared" si="185"/>
        <v>1.3076660246262676E-4</v>
      </c>
    </row>
    <row r="3916" spans="1:6" x14ac:dyDescent="0.25">
      <c r="A3916">
        <v>509053</v>
      </c>
      <c r="B3916">
        <v>84</v>
      </c>
      <c r="C3916">
        <v>0.48612183982770601</v>
      </c>
      <c r="D3916">
        <f t="shared" si="183"/>
        <v>1.0555741276478576E-4</v>
      </c>
      <c r="E3916">
        <f t="shared" si="184"/>
        <v>8.8668226722420033E-3</v>
      </c>
      <c r="F3916">
        <f t="shared" si="185"/>
        <v>5.1313763700670237E-5</v>
      </c>
    </row>
    <row r="3917" spans="1:6" x14ac:dyDescent="0.25">
      <c r="A3917">
        <v>3483856</v>
      </c>
      <c r="B3917">
        <v>36</v>
      </c>
      <c r="C3917">
        <v>0.16994387989697479</v>
      </c>
      <c r="D3917">
        <f t="shared" si="183"/>
        <v>7.2241363041780616E-4</v>
      </c>
      <c r="E3917">
        <f t="shared" si="184"/>
        <v>2.6006890695041023E-2</v>
      </c>
      <c r="F3917">
        <f t="shared" si="185"/>
        <v>1.2276977524366118E-4</v>
      </c>
    </row>
    <row r="3918" spans="1:6" x14ac:dyDescent="0.25">
      <c r="A3918">
        <v>496028</v>
      </c>
      <c r="B3918">
        <v>60</v>
      </c>
      <c r="C3918">
        <v>-1.5209999583820191</v>
      </c>
      <c r="D3918">
        <f t="shared" si="183"/>
        <v>1.0285654409048007E-4</v>
      </c>
      <c r="E3918">
        <f t="shared" si="184"/>
        <v>6.1713926454288045E-3</v>
      </c>
      <c r="F3918">
        <f t="shared" si="185"/>
        <v>-1.5644479928093849E-4</v>
      </c>
    </row>
    <row r="3919" spans="1:6" x14ac:dyDescent="0.25">
      <c r="A3919">
        <v>764879</v>
      </c>
      <c r="B3919">
        <v>84</v>
      </c>
      <c r="C3919">
        <v>0.92086653473246149</v>
      </c>
      <c r="D3919">
        <f t="shared" si="183"/>
        <v>1.5860558393353261E-4</v>
      </c>
      <c r="E3919">
        <f t="shared" si="184"/>
        <v>1.332286905041674E-2</v>
      </c>
      <c r="F3919">
        <f t="shared" si="185"/>
        <v>1.4605457446609075E-4</v>
      </c>
    </row>
    <row r="3920" spans="1:6" x14ac:dyDescent="0.25">
      <c r="A3920">
        <v>1162831</v>
      </c>
      <c r="B3920">
        <v>36</v>
      </c>
      <c r="C3920">
        <v>0.52564408481904745</v>
      </c>
      <c r="D3920">
        <f t="shared" si="183"/>
        <v>2.4112505346729829E-4</v>
      </c>
      <c r="E3920">
        <f t="shared" si="184"/>
        <v>8.6805019248227377E-3</v>
      </c>
      <c r="F3920">
        <f t="shared" si="185"/>
        <v>1.267459580567619E-4</v>
      </c>
    </row>
    <row r="3921" spans="1:6" x14ac:dyDescent="0.25">
      <c r="A3921">
        <v>471547</v>
      </c>
      <c r="B3921">
        <v>84</v>
      </c>
      <c r="C3921">
        <v>5.1377144922950549E-2</v>
      </c>
      <c r="D3921">
        <f t="shared" si="183"/>
        <v>9.7780155144938606E-5</v>
      </c>
      <c r="E3921">
        <f t="shared" si="184"/>
        <v>8.2135330321748429E-3</v>
      </c>
      <c r="F3921">
        <f t="shared" si="185"/>
        <v>5.0236652014700992E-6</v>
      </c>
    </row>
    <row r="3922" spans="1:6" x14ac:dyDescent="0.25">
      <c r="A3922">
        <v>1077748</v>
      </c>
      <c r="B3922">
        <v>84</v>
      </c>
      <c r="C3922">
        <v>0.68373306478441309</v>
      </c>
      <c r="D3922">
        <f t="shared" si="183"/>
        <v>2.234822120534057E-4</v>
      </c>
      <c r="E3922">
        <f t="shared" si="184"/>
        <v>1.877250581248608E-2</v>
      </c>
      <c r="F3922">
        <f t="shared" si="185"/>
        <v>1.528021777720752E-4</v>
      </c>
    </row>
    <row r="3923" spans="1:6" x14ac:dyDescent="0.25">
      <c r="A3923">
        <v>673662</v>
      </c>
      <c r="B3923">
        <v>72</v>
      </c>
      <c r="C3923">
        <v>-0.38336754998180411</v>
      </c>
      <c r="D3923">
        <f t="shared" si="183"/>
        <v>1.3969079407832015E-4</v>
      </c>
      <c r="E3923">
        <f t="shared" si="184"/>
        <v>1.005773717363905E-2</v>
      </c>
      <c r="F3923">
        <f t="shared" si="185"/>
        <v>-5.3552917480818307E-5</v>
      </c>
    </row>
    <row r="3924" spans="1:6" x14ac:dyDescent="0.25">
      <c r="A3924">
        <v>534721</v>
      </c>
      <c r="B3924">
        <v>84</v>
      </c>
      <c r="C3924">
        <v>0.21123838139821841</v>
      </c>
      <c r="D3924">
        <f t="shared" si="183"/>
        <v>1.108799384563081E-4</v>
      </c>
      <c r="E3924">
        <f t="shared" si="184"/>
        <v>9.3139148303298808E-3</v>
      </c>
      <c r="F3924">
        <f t="shared" si="185"/>
        <v>2.3422098729044593E-5</v>
      </c>
    </row>
    <row r="3925" spans="1:6" x14ac:dyDescent="0.25">
      <c r="A3925">
        <v>1125903</v>
      </c>
      <c r="B3925">
        <v>84</v>
      </c>
      <c r="C3925">
        <v>0.16994387989697479</v>
      </c>
      <c r="D3925">
        <f t="shared" si="183"/>
        <v>2.3346765013487907E-4</v>
      </c>
      <c r="E3925">
        <f t="shared" si="184"/>
        <v>1.9611282611329842E-2</v>
      </c>
      <c r="F3925">
        <f t="shared" si="185"/>
        <v>3.967639829435082E-5</v>
      </c>
    </row>
    <row r="3926" spans="1:6" x14ac:dyDescent="0.25">
      <c r="A3926">
        <v>1150055</v>
      </c>
      <c r="B3926">
        <v>84</v>
      </c>
      <c r="C3926">
        <v>5.6112976973528683E-2</v>
      </c>
      <c r="D3926">
        <f t="shared" si="183"/>
        <v>2.3847581752235169E-4</v>
      </c>
      <c r="E3926">
        <f t="shared" si="184"/>
        <v>2.003196867187754E-2</v>
      </c>
      <c r="F3926">
        <f t="shared" si="185"/>
        <v>1.3381588057375148E-5</v>
      </c>
    </row>
    <row r="3927" spans="1:6" x14ac:dyDescent="0.25">
      <c r="A3927">
        <v>800822</v>
      </c>
      <c r="B3927">
        <v>84</v>
      </c>
      <c r="C3927">
        <v>0.32803285986234038</v>
      </c>
      <c r="D3927">
        <f t="shared" si="183"/>
        <v>1.6605873731246308E-4</v>
      </c>
      <c r="E3927">
        <f t="shared" si="184"/>
        <v>1.3948933934246899E-2</v>
      </c>
      <c r="F3927">
        <f t="shared" si="185"/>
        <v>5.4472722505736394E-5</v>
      </c>
    </row>
    <row r="3928" spans="1:6" x14ac:dyDescent="0.25">
      <c r="A3928">
        <v>634576</v>
      </c>
      <c r="B3928">
        <v>84</v>
      </c>
      <c r="C3928">
        <v>0.18921231808658379</v>
      </c>
      <c r="D3928">
        <f t="shared" si="183"/>
        <v>1.3158590709145551E-4</v>
      </c>
      <c r="E3928">
        <f t="shared" si="184"/>
        <v>1.1053216195682263E-2</v>
      </c>
      <c r="F3928">
        <f t="shared" si="185"/>
        <v>2.4897674508300141E-5</v>
      </c>
    </row>
    <row r="3929" spans="1:6" x14ac:dyDescent="0.25">
      <c r="A3929">
        <v>480814</v>
      </c>
      <c r="B3929">
        <v>72</v>
      </c>
      <c r="C3929">
        <v>0.84182204474977862</v>
      </c>
      <c r="D3929">
        <f t="shared" si="183"/>
        <v>9.9701763590603928E-5</v>
      </c>
      <c r="E3929">
        <f t="shared" si="184"/>
        <v>7.1785269785234829E-3</v>
      </c>
      <c r="F3929">
        <f t="shared" si="185"/>
        <v>8.3931142491001223E-5</v>
      </c>
    </row>
    <row r="3930" spans="1:6" x14ac:dyDescent="0.25">
      <c r="A3930">
        <v>438864</v>
      </c>
      <c r="B3930">
        <v>84</v>
      </c>
      <c r="C3930">
        <v>0.92086653473246149</v>
      </c>
      <c r="D3930">
        <f t="shared" si="183"/>
        <v>9.1002996535930321E-5</v>
      </c>
      <c r="E3930">
        <f t="shared" si="184"/>
        <v>7.6442517090181466E-3</v>
      </c>
      <c r="F3930">
        <f t="shared" si="185"/>
        <v>8.3801614070312346E-5</v>
      </c>
    </row>
    <row r="3931" spans="1:6" x14ac:dyDescent="0.25">
      <c r="A3931">
        <v>574630</v>
      </c>
      <c r="B3931">
        <v>72</v>
      </c>
      <c r="C3931">
        <v>-0.75621369044846998</v>
      </c>
      <c r="D3931">
        <f t="shared" si="183"/>
        <v>1.1915548301852429E-4</v>
      </c>
      <c r="E3931">
        <f t="shared" si="184"/>
        <v>8.5791947773337478E-3</v>
      </c>
      <c r="F3931">
        <f t="shared" si="185"/>
        <v>-9.0107007550608247E-5</v>
      </c>
    </row>
    <row r="3932" spans="1:6" x14ac:dyDescent="0.25">
      <c r="A3932">
        <v>346847</v>
      </c>
      <c r="B3932">
        <v>60</v>
      </c>
      <c r="C3932">
        <v>-0.60621847103488147</v>
      </c>
      <c r="D3932">
        <f t="shared" si="183"/>
        <v>7.1922318393620409E-5</v>
      </c>
      <c r="E3932">
        <f t="shared" si="184"/>
        <v>4.3153391036172247E-3</v>
      </c>
      <c r="F3932">
        <f t="shared" si="185"/>
        <v>-4.3600637889864495E-5</v>
      </c>
    </row>
    <row r="3933" spans="1:6" x14ac:dyDescent="0.25">
      <c r="A3933">
        <v>632046</v>
      </c>
      <c r="B3933">
        <v>84</v>
      </c>
      <c r="C3933">
        <v>-6.2970985620697251E-2</v>
      </c>
      <c r="D3933">
        <f t="shared" si="183"/>
        <v>1.3106128538350974E-4</v>
      </c>
      <c r="E3933">
        <f t="shared" si="184"/>
        <v>1.1009147972214818E-2</v>
      </c>
      <c r="F3933">
        <f t="shared" si="185"/>
        <v>-8.2530583173150904E-6</v>
      </c>
    </row>
    <row r="3934" spans="1:6" x14ac:dyDescent="0.25">
      <c r="A3934">
        <v>694186</v>
      </c>
      <c r="B3934">
        <v>84</v>
      </c>
      <c r="C3934">
        <v>-0.33671375301524542</v>
      </c>
      <c r="D3934">
        <f t="shared" si="183"/>
        <v>1.4394665808380576E-4</v>
      </c>
      <c r="E3934">
        <f t="shared" si="184"/>
        <v>1.2091519279039684E-2</v>
      </c>
      <c r="F3934">
        <f t="shared" si="185"/>
        <v>-4.8468819477400554E-5</v>
      </c>
    </row>
    <row r="3935" spans="1:6" x14ac:dyDescent="0.25">
      <c r="A3935">
        <v>1609755</v>
      </c>
      <c r="B3935">
        <v>72</v>
      </c>
      <c r="C3935">
        <v>0.48612183982770601</v>
      </c>
      <c r="D3935">
        <f t="shared" si="183"/>
        <v>3.3379937449573566E-4</v>
      </c>
      <c r="E3935">
        <f t="shared" si="184"/>
        <v>2.4033554963692968E-2</v>
      </c>
      <c r="F3935">
        <f t="shared" si="185"/>
        <v>1.6226716606320446E-4</v>
      </c>
    </row>
    <row r="3936" spans="1:6" x14ac:dyDescent="0.25">
      <c r="A3936">
        <v>810809</v>
      </c>
      <c r="B3936">
        <v>84</v>
      </c>
      <c r="C3936">
        <v>1.395133474628558</v>
      </c>
      <c r="D3936">
        <f t="shared" si="183"/>
        <v>1.6812964521651614E-4</v>
      </c>
      <c r="E3936">
        <f t="shared" si="184"/>
        <v>1.4122890198187356E-2</v>
      </c>
      <c r="F3936">
        <f t="shared" si="185"/>
        <v>2.3456329611898488E-4</v>
      </c>
    </row>
    <row r="3937" spans="1:6" x14ac:dyDescent="0.25">
      <c r="A3937">
        <v>768002</v>
      </c>
      <c r="B3937">
        <v>72</v>
      </c>
      <c r="C3937">
        <v>0.80229979975843724</v>
      </c>
      <c r="D3937">
        <f t="shared" si="183"/>
        <v>1.5925317033428936E-4</v>
      </c>
      <c r="E3937">
        <f t="shared" si="184"/>
        <v>1.1466228264068835E-2</v>
      </c>
      <c r="F3937">
        <f t="shared" si="185"/>
        <v>1.2776878667009666E-4</v>
      </c>
    </row>
    <row r="3938" spans="1:6" x14ac:dyDescent="0.25">
      <c r="A3938">
        <v>710680</v>
      </c>
      <c r="B3938">
        <v>72</v>
      </c>
      <c r="C3938">
        <v>0.48612183982770601</v>
      </c>
      <c r="D3938">
        <f t="shared" si="183"/>
        <v>1.4736685984303785E-4</v>
      </c>
      <c r="E3938">
        <f t="shared" si="184"/>
        <v>1.0610413908698725E-2</v>
      </c>
      <c r="F3938">
        <f t="shared" si="185"/>
        <v>7.163824903652924E-5</v>
      </c>
    </row>
    <row r="3939" spans="1:6" x14ac:dyDescent="0.25">
      <c r="A3939">
        <v>720986</v>
      </c>
      <c r="B3939">
        <v>84</v>
      </c>
      <c r="C3939">
        <v>0.26383853725719458</v>
      </c>
      <c r="D3939">
        <f t="shared" si="183"/>
        <v>1.4950391570157101E-4</v>
      </c>
      <c r="E3939">
        <f t="shared" si="184"/>
        <v>1.2558328918931966E-2</v>
      </c>
      <c r="F3939">
        <f t="shared" si="185"/>
        <v>3.944489443292542E-5</v>
      </c>
    </row>
    <row r="3940" spans="1:6" x14ac:dyDescent="0.25">
      <c r="A3940">
        <v>577349</v>
      </c>
      <c r="B3940">
        <v>72</v>
      </c>
      <c r="C3940">
        <v>0.92086653473246149</v>
      </c>
      <c r="D3940">
        <f t="shared" si="183"/>
        <v>1.1971929583429682E-4</v>
      </c>
      <c r="E3940">
        <f t="shared" si="184"/>
        <v>8.6197893000693714E-3</v>
      </c>
      <c r="F3940">
        <f t="shared" si="185"/>
        <v>1.1024549309553932E-4</v>
      </c>
    </row>
    <row r="3941" spans="1:6" x14ac:dyDescent="0.25">
      <c r="A3941">
        <v>76248</v>
      </c>
      <c r="B3941">
        <v>72</v>
      </c>
      <c r="C3941">
        <v>-4.4146365390986242</v>
      </c>
      <c r="D3941">
        <f t="shared" si="183"/>
        <v>1.5810812643259908E-5</v>
      </c>
      <c r="E3941">
        <f t="shared" si="184"/>
        <v>1.1383785103147134E-3</v>
      </c>
      <c r="F3941">
        <f t="shared" si="185"/>
        <v>-6.9798991207777693E-5</v>
      </c>
    </row>
    <row r="3942" spans="1:6" x14ac:dyDescent="0.25">
      <c r="A3942">
        <v>316062</v>
      </c>
      <c r="B3942">
        <v>72</v>
      </c>
      <c r="C3942">
        <v>0.99991102471514426</v>
      </c>
      <c r="D3942">
        <f t="shared" si="183"/>
        <v>6.5538729745750869E-5</v>
      </c>
      <c r="E3942">
        <f t="shared" si="184"/>
        <v>4.7187885416940627E-3</v>
      </c>
      <c r="F3942">
        <f t="shared" si="185"/>
        <v>6.5532898418602651E-5</v>
      </c>
    </row>
    <row r="3943" spans="1:6" x14ac:dyDescent="0.25">
      <c r="A3943">
        <v>221337</v>
      </c>
      <c r="B3943">
        <v>84</v>
      </c>
      <c r="C3943">
        <v>0.32803285986234038</v>
      </c>
      <c r="D3943">
        <f t="shared" si="183"/>
        <v>4.5896519751616016E-5</v>
      </c>
      <c r="E3943">
        <f t="shared" si="184"/>
        <v>3.8553076591357452E-3</v>
      </c>
      <c r="F3943">
        <f t="shared" si="185"/>
        <v>1.5055566631850994E-5</v>
      </c>
    </row>
    <row r="3944" spans="1:6" x14ac:dyDescent="0.25">
      <c r="A3944">
        <v>443288</v>
      </c>
      <c r="B3944">
        <v>72</v>
      </c>
      <c r="C3944">
        <v>0.16994387989697479</v>
      </c>
      <c r="D3944">
        <f t="shared" si="183"/>
        <v>9.1920358763579338E-5</v>
      </c>
      <c r="E3944">
        <f t="shared" si="184"/>
        <v>6.6182658309777119E-3</v>
      </c>
      <c r="F3944">
        <f t="shared" si="185"/>
        <v>1.562130240980456E-5</v>
      </c>
    </row>
    <row r="3945" spans="1:6" x14ac:dyDescent="0.25">
      <c r="A3945">
        <v>639766</v>
      </c>
      <c r="B3945">
        <v>60</v>
      </c>
      <c r="C3945">
        <v>0.88134428974112011</v>
      </c>
      <c r="D3945">
        <f t="shared" si="183"/>
        <v>1.3266210735400033E-4</v>
      </c>
      <c r="E3945">
        <f t="shared" si="184"/>
        <v>7.9597264412400205E-3</v>
      </c>
      <c r="F3945">
        <f t="shared" si="185"/>
        <v>1.1692099078147165E-4</v>
      </c>
    </row>
    <row r="3946" spans="1:6" x14ac:dyDescent="0.25">
      <c r="A3946">
        <v>628748</v>
      </c>
      <c r="B3946">
        <v>84</v>
      </c>
      <c r="C3946">
        <v>0.48612183982770601</v>
      </c>
      <c r="D3946">
        <f t="shared" si="183"/>
        <v>1.3037741091995043E-4</v>
      </c>
      <c r="E3946">
        <f t="shared" si="184"/>
        <v>1.0951702517275836E-2</v>
      </c>
      <c r="F3946">
        <f t="shared" si="185"/>
        <v>6.3379306868379155E-5</v>
      </c>
    </row>
    <row r="3947" spans="1:6" x14ac:dyDescent="0.25">
      <c r="A3947">
        <v>325493</v>
      </c>
      <c r="B3947">
        <v>84</v>
      </c>
      <c r="C3947">
        <v>1.078955514697826</v>
      </c>
      <c r="D3947">
        <f t="shared" si="183"/>
        <v>6.7494345290271176E-5</v>
      </c>
      <c r="E3947">
        <f t="shared" si="184"/>
        <v>5.6695250043827788E-3</v>
      </c>
      <c r="F3947">
        <f t="shared" si="185"/>
        <v>7.2823396061857333E-5</v>
      </c>
    </row>
    <row r="3948" spans="1:6" x14ac:dyDescent="0.25">
      <c r="A3948">
        <v>791208</v>
      </c>
      <c r="B3948">
        <v>36</v>
      </c>
      <c r="C3948">
        <v>0.60468857480173022</v>
      </c>
      <c r="D3948">
        <f t="shared" si="183"/>
        <v>1.6406517482226923E-4</v>
      </c>
      <c r="E3948">
        <f t="shared" si="184"/>
        <v>5.9063462936016923E-3</v>
      </c>
      <c r="F3948">
        <f t="shared" si="185"/>
        <v>9.9208336737874688E-5</v>
      </c>
    </row>
    <row r="3949" spans="1:6" x14ac:dyDescent="0.25">
      <c r="A3949">
        <v>629134</v>
      </c>
      <c r="B3949">
        <v>72</v>
      </c>
      <c r="C3949">
        <v>0.88134428974112011</v>
      </c>
      <c r="D3949">
        <f t="shared" si="183"/>
        <v>1.3045745201847495E-4</v>
      </c>
      <c r="E3949">
        <f t="shared" si="184"/>
        <v>9.392936545330197E-3</v>
      </c>
      <c r="F3949">
        <f t="shared" si="185"/>
        <v>1.1497793039065907E-4</v>
      </c>
    </row>
    <row r="3950" spans="1:6" x14ac:dyDescent="0.25">
      <c r="A3950">
        <v>1221273</v>
      </c>
      <c r="B3950">
        <v>60</v>
      </c>
      <c r="C3950">
        <v>-0.10512418693886701</v>
      </c>
      <c r="D3950">
        <f t="shared" si="183"/>
        <v>2.5324360756048624E-4</v>
      </c>
      <c r="E3950">
        <f t="shared" si="184"/>
        <v>1.5194616453629175E-2</v>
      </c>
      <c r="F3950">
        <f t="shared" si="185"/>
        <v>-2.662202834226163E-5</v>
      </c>
    </row>
    <row r="3951" spans="1:6" x14ac:dyDescent="0.25">
      <c r="A3951">
        <v>720192</v>
      </c>
      <c r="B3951">
        <v>72</v>
      </c>
      <c r="C3951">
        <v>-1.8129926361905031</v>
      </c>
      <c r="D3951">
        <f t="shared" si="183"/>
        <v>1.4933927157662679E-4</v>
      </c>
      <c r="E3951">
        <f t="shared" si="184"/>
        <v>1.0752427553517128E-2</v>
      </c>
      <c r="F3951">
        <f t="shared" si="185"/>
        <v>-2.7075099966247806E-4</v>
      </c>
    </row>
    <row r="3952" spans="1:6" x14ac:dyDescent="0.25">
      <c r="A3952">
        <v>617889</v>
      </c>
      <c r="B3952">
        <v>72</v>
      </c>
      <c r="C3952">
        <v>-0.1067118350424142</v>
      </c>
      <c r="D3952">
        <f t="shared" si="183"/>
        <v>1.2812568478296114E-4</v>
      </c>
      <c r="E3952">
        <f t="shared" si="184"/>
        <v>9.2250493043732028E-3</v>
      </c>
      <c r="F3952">
        <f t="shared" si="185"/>
        <v>-1.3672526939255709E-5</v>
      </c>
    </row>
    <row r="3953" spans="1:6" x14ac:dyDescent="0.25">
      <c r="A3953">
        <v>368378</v>
      </c>
      <c r="B3953">
        <v>84</v>
      </c>
      <c r="C3953">
        <v>0.52564408481904745</v>
      </c>
      <c r="D3953">
        <f t="shared" si="183"/>
        <v>7.6386994280489955E-5</v>
      </c>
      <c r="E3953">
        <f t="shared" si="184"/>
        <v>6.4165075195611564E-3</v>
      </c>
      <c r="F3953">
        <f t="shared" si="185"/>
        <v>4.0152371700645955E-5</v>
      </c>
    </row>
    <row r="3954" spans="1:6" x14ac:dyDescent="0.25">
      <c r="A3954">
        <v>849496</v>
      </c>
      <c r="B3954">
        <v>84</v>
      </c>
      <c r="C3954">
        <v>0.3999882447609267</v>
      </c>
      <c r="D3954">
        <f t="shared" si="183"/>
        <v>1.7615179542019094E-4</v>
      </c>
      <c r="E3954">
        <f t="shared" si="184"/>
        <v>1.4796750815296038E-2</v>
      </c>
      <c r="F3954">
        <f t="shared" si="185"/>
        <v>7.0458647461608018E-5</v>
      </c>
    </row>
    <row r="3955" spans="1:6" x14ac:dyDescent="0.25">
      <c r="A3955">
        <v>949772</v>
      </c>
      <c r="B3955">
        <v>72</v>
      </c>
      <c r="C3955">
        <v>0.80229979975843724</v>
      </c>
      <c r="D3955">
        <f t="shared" si="183"/>
        <v>1.9694506276642334E-4</v>
      </c>
      <c r="E3955">
        <f t="shared" si="184"/>
        <v>1.4180044519182481E-2</v>
      </c>
      <c r="F3955">
        <f t="shared" si="185"/>
        <v>1.5800898442091431E-4</v>
      </c>
    </row>
    <row r="3956" spans="1:6" x14ac:dyDescent="0.25">
      <c r="A3956">
        <v>438864</v>
      </c>
      <c r="B3956">
        <v>84</v>
      </c>
      <c r="C3956">
        <v>0.92086653473246149</v>
      </c>
      <c r="D3956">
        <f t="shared" si="183"/>
        <v>9.1002996535930321E-5</v>
      </c>
      <c r="E3956">
        <f t="shared" si="184"/>
        <v>7.6442517090181466E-3</v>
      </c>
      <c r="F3956">
        <f t="shared" si="185"/>
        <v>8.3801614070312346E-5</v>
      </c>
    </row>
    <row r="3957" spans="1:6" x14ac:dyDescent="0.25">
      <c r="A3957">
        <v>736146</v>
      </c>
      <c r="B3957">
        <v>84</v>
      </c>
      <c r="C3957">
        <v>0.53067261861603043</v>
      </c>
      <c r="D3957">
        <f t="shared" si="183"/>
        <v>1.5264749874206808E-4</v>
      </c>
      <c r="E3957">
        <f t="shared" si="184"/>
        <v>1.2822389894333718E-2</v>
      </c>
      <c r="F3957">
        <f t="shared" si="185"/>
        <v>8.1005847882640482E-5</v>
      </c>
    </row>
    <row r="3958" spans="1:6" x14ac:dyDescent="0.25">
      <c r="A3958">
        <v>653824</v>
      </c>
      <c r="B3958">
        <v>60</v>
      </c>
      <c r="C3958">
        <v>0.56516632981038883</v>
      </c>
      <c r="D3958">
        <f t="shared" si="183"/>
        <v>1.3557717927902064E-4</v>
      </c>
      <c r="E3958">
        <f t="shared" si="184"/>
        <v>8.1346307567412394E-3</v>
      </c>
      <c r="F3958">
        <f t="shared" si="185"/>
        <v>7.6623656819169191E-5</v>
      </c>
    </row>
    <row r="3959" spans="1:6" x14ac:dyDescent="0.25">
      <c r="A3959">
        <v>469551</v>
      </c>
      <c r="B3959">
        <v>84</v>
      </c>
      <c r="C3959">
        <v>0.32657701844583947</v>
      </c>
      <c r="D3959">
        <f t="shared" si="183"/>
        <v>9.7366263868630426E-5</v>
      </c>
      <c r="E3959">
        <f t="shared" si="184"/>
        <v>8.1787661649649554E-3</v>
      </c>
      <c r="F3959">
        <f t="shared" si="185"/>
        <v>3.1797584151428191E-5</v>
      </c>
    </row>
    <row r="3960" spans="1:6" x14ac:dyDescent="0.25">
      <c r="A3960">
        <v>789312</v>
      </c>
      <c r="B3960">
        <v>48</v>
      </c>
      <c r="C3960">
        <v>-0.37430154220324041</v>
      </c>
      <c r="D3960">
        <f t="shared" si="183"/>
        <v>1.6367201958184823E-4</v>
      </c>
      <c r="E3960">
        <f t="shared" si="184"/>
        <v>7.8562569399287154E-3</v>
      </c>
      <c r="F3960">
        <f t="shared" si="185"/>
        <v>-6.1262689345004755E-5</v>
      </c>
    </row>
    <row r="3961" spans="1:6" x14ac:dyDescent="0.25">
      <c r="A3961">
        <v>1444817</v>
      </c>
      <c r="B3961">
        <v>84</v>
      </c>
      <c r="C3961">
        <v>0.92086653473246149</v>
      </c>
      <c r="D3961">
        <f t="shared" si="183"/>
        <v>2.995977716241324E-4</v>
      </c>
      <c r="E3961">
        <f t="shared" si="184"/>
        <v>2.5166212816427121E-2</v>
      </c>
      <c r="F3961">
        <f t="shared" si="185"/>
        <v>2.7588956176908218E-4</v>
      </c>
    </row>
    <row r="3962" spans="1:6" x14ac:dyDescent="0.25">
      <c r="A3962">
        <v>1700549</v>
      </c>
      <c r="B3962">
        <v>60</v>
      </c>
      <c r="C3962">
        <v>0.92086653473246149</v>
      </c>
      <c r="D3962">
        <f t="shared" si="183"/>
        <v>3.5262645091914532E-4</v>
      </c>
      <c r="E3962">
        <f t="shared" si="184"/>
        <v>2.1157587055148717E-2</v>
      </c>
      <c r="F3962">
        <f t="shared" si="185"/>
        <v>3.2472189791291978E-4</v>
      </c>
    </row>
    <row r="3963" spans="1:6" x14ac:dyDescent="0.25">
      <c r="A3963">
        <v>765261</v>
      </c>
      <c r="B3963">
        <v>84</v>
      </c>
      <c r="C3963">
        <v>0.2094661248883162</v>
      </c>
      <c r="D3963">
        <f t="shared" si="183"/>
        <v>1.5868479559062165E-4</v>
      </c>
      <c r="E3963">
        <f t="shared" si="184"/>
        <v>1.3329522829612219E-2</v>
      </c>
      <c r="F3963">
        <f t="shared" si="185"/>
        <v>3.3239089211062086E-5</v>
      </c>
    </row>
    <row r="3964" spans="1:6" x14ac:dyDescent="0.25">
      <c r="A3964">
        <v>1122506</v>
      </c>
      <c r="B3964">
        <v>48</v>
      </c>
      <c r="C3964">
        <v>-0.7785899998952176</v>
      </c>
      <c r="D3964">
        <f t="shared" si="183"/>
        <v>2.3276324699579142E-4</v>
      </c>
      <c r="E3964">
        <f t="shared" si="184"/>
        <v>1.1172635855797988E-2</v>
      </c>
      <c r="F3964">
        <f t="shared" si="185"/>
        <v>-1.8122713645406374E-4</v>
      </c>
    </row>
    <row r="3965" spans="1:6" x14ac:dyDescent="0.25">
      <c r="A3965">
        <v>524578</v>
      </c>
      <c r="B3965">
        <v>84</v>
      </c>
      <c r="C3965">
        <v>-0.34518352820586973</v>
      </c>
      <c r="D3965">
        <f t="shared" si="183"/>
        <v>1.0877668233627105E-4</v>
      </c>
      <c r="E3965">
        <f t="shared" si="184"/>
        <v>9.1372413162467692E-3</v>
      </c>
      <c r="F3965">
        <f t="shared" si="185"/>
        <v>-3.7547918995363151E-5</v>
      </c>
    </row>
    <row r="3966" spans="1:6" x14ac:dyDescent="0.25">
      <c r="A3966">
        <v>654918</v>
      </c>
      <c r="B3966">
        <v>84</v>
      </c>
      <c r="C3966">
        <v>0.96038877972380288</v>
      </c>
      <c r="D3966">
        <f t="shared" si="183"/>
        <v>1.3580403151162643E-4</v>
      </c>
      <c r="E3966">
        <f t="shared" si="184"/>
        <v>1.140753864697662E-2</v>
      </c>
      <c r="F3966">
        <f t="shared" si="185"/>
        <v>1.3042466810502378E-4</v>
      </c>
    </row>
    <row r="3967" spans="1:6" x14ac:dyDescent="0.25">
      <c r="A3967">
        <v>1007529</v>
      </c>
      <c r="B3967">
        <v>72</v>
      </c>
      <c r="C3967">
        <v>0.68373306478441309</v>
      </c>
      <c r="D3967">
        <f t="shared" si="183"/>
        <v>2.0892157501378411E-4</v>
      </c>
      <c r="E3967">
        <f t="shared" si="184"/>
        <v>1.5042353400992456E-2</v>
      </c>
      <c r="F3967">
        <f t="shared" si="185"/>
        <v>1.4284658878376127E-4</v>
      </c>
    </row>
    <row r="3968" spans="1:6" x14ac:dyDescent="0.25">
      <c r="A3968">
        <v>500741</v>
      </c>
      <c r="B3968">
        <v>60</v>
      </c>
      <c r="C3968">
        <v>0.56516632981038883</v>
      </c>
      <c r="D3968">
        <f t="shared" si="183"/>
        <v>1.0383383346184305E-4</v>
      </c>
      <c r="E3968">
        <f t="shared" si="184"/>
        <v>6.2300300077105832E-3</v>
      </c>
      <c r="F3968">
        <f t="shared" si="185"/>
        <v>5.8683386567772977E-5</v>
      </c>
    </row>
    <row r="3969" spans="1:6" x14ac:dyDescent="0.25">
      <c r="A3969">
        <v>2435442</v>
      </c>
      <c r="B3969">
        <v>36</v>
      </c>
      <c r="C3969">
        <v>-1.292379184782656</v>
      </c>
      <c r="D3969">
        <f t="shared" si="183"/>
        <v>5.0501412713154696E-4</v>
      </c>
      <c r="E3969">
        <f t="shared" si="184"/>
        <v>1.8180508576735692E-2</v>
      </c>
      <c r="F3969">
        <f t="shared" si="185"/>
        <v>-6.5266974592599332E-4</v>
      </c>
    </row>
    <row r="3970" spans="1:6" x14ac:dyDescent="0.25">
      <c r="A3970">
        <v>882371</v>
      </c>
      <c r="B3970">
        <v>72</v>
      </c>
      <c r="C3970">
        <v>0.68373306478441309</v>
      </c>
      <c r="D3970">
        <f t="shared" si="183"/>
        <v>1.8296876721810259E-4</v>
      </c>
      <c r="E3970">
        <f t="shared" si="184"/>
        <v>1.3173751239703387E-2</v>
      </c>
      <c r="F3970">
        <f t="shared" si="185"/>
        <v>1.2510179596985914E-4</v>
      </c>
    </row>
    <row r="3971" spans="1:6" x14ac:dyDescent="0.25">
      <c r="A3971">
        <v>735182</v>
      </c>
      <c r="B3971">
        <v>60</v>
      </c>
      <c r="C3971">
        <v>0.32803285986234038</v>
      </c>
      <c r="D3971">
        <f t="shared" ref="D3971:D4034" si="186">A3971/SUM($A$2:$A$5739)</f>
        <v>1.5244760335611564E-4</v>
      </c>
      <c r="E3971">
        <f t="shared" ref="E3971:E4034" si="187">B3971*D3971</f>
        <v>9.1468562013669388E-3</v>
      </c>
      <c r="F3971">
        <f t="shared" ref="F3971:F4034" si="188">C3971*D3971</f>
        <v>5.0007823308066332E-5</v>
      </c>
    </row>
    <row r="3972" spans="1:6" x14ac:dyDescent="0.25">
      <c r="A3972">
        <v>525647</v>
      </c>
      <c r="B3972">
        <v>84</v>
      </c>
      <c r="C3972">
        <v>0.32803285986234038</v>
      </c>
      <c r="D3972">
        <f t="shared" si="186"/>
        <v>1.0899835055990504E-4</v>
      </c>
      <c r="E3972">
        <f t="shared" si="187"/>
        <v>9.1558614470320238E-3</v>
      </c>
      <c r="F3972">
        <f t="shared" si="188"/>
        <v>3.5755040654443583E-5</v>
      </c>
    </row>
    <row r="3973" spans="1:6" x14ac:dyDescent="0.25">
      <c r="A3973">
        <v>1309748</v>
      </c>
      <c r="B3973">
        <v>84</v>
      </c>
      <c r="C3973">
        <v>-0.1067118350424142</v>
      </c>
      <c r="D3973">
        <f t="shared" si="186"/>
        <v>2.715898153116721E-4</v>
      </c>
      <c r="E3973">
        <f t="shared" si="187"/>
        <v>2.2813544486180455E-2</v>
      </c>
      <c r="F3973">
        <f t="shared" si="188"/>
        <v>-2.8981847570738894E-5</v>
      </c>
    </row>
    <row r="3974" spans="1:6" x14ac:dyDescent="0.25">
      <c r="A3974">
        <v>2103560</v>
      </c>
      <c r="B3974">
        <v>84</v>
      </c>
      <c r="C3974">
        <v>0.72325530977575447</v>
      </c>
      <c r="D3974">
        <f t="shared" si="186"/>
        <v>4.3619495650844362E-4</v>
      </c>
      <c r="E3974">
        <f t="shared" si="187"/>
        <v>3.6640376346709261E-2</v>
      </c>
      <c r="F3974">
        <f t="shared" si="188"/>
        <v>3.1548031839213615E-4</v>
      </c>
    </row>
    <row r="3975" spans="1:6" x14ac:dyDescent="0.25">
      <c r="A3975">
        <v>783025</v>
      </c>
      <c r="B3975">
        <v>84</v>
      </c>
      <c r="C3975">
        <v>0.56516632981038883</v>
      </c>
      <c r="D3975">
        <f t="shared" si="186"/>
        <v>1.6236834500562097E-4</v>
      </c>
      <c r="E3975">
        <f t="shared" si="187"/>
        <v>1.3638940980472162E-2</v>
      </c>
      <c r="F3975">
        <f t="shared" si="188"/>
        <v>9.1765121624213779E-5</v>
      </c>
    </row>
    <row r="3976" spans="1:6" x14ac:dyDescent="0.25">
      <c r="A3976">
        <v>374456</v>
      </c>
      <c r="B3976">
        <v>36</v>
      </c>
      <c r="C3976">
        <v>0.2094661248883162</v>
      </c>
      <c r="D3976">
        <f t="shared" si="186"/>
        <v>7.7647330541712989E-5</v>
      </c>
      <c r="E3976">
        <f t="shared" si="187"/>
        <v>2.7953038995016674E-3</v>
      </c>
      <c r="F3976">
        <f t="shared" si="188"/>
        <v>1.6264485436494823E-5</v>
      </c>
    </row>
    <row r="3977" spans="1:6" x14ac:dyDescent="0.25">
      <c r="A3977">
        <v>399039</v>
      </c>
      <c r="B3977">
        <v>60</v>
      </c>
      <c r="C3977">
        <v>0.52564408481904745</v>
      </c>
      <c r="D3977">
        <f t="shared" si="186"/>
        <v>8.2744870243859375E-5</v>
      </c>
      <c r="E3977">
        <f t="shared" si="187"/>
        <v>4.9646922146315622E-3</v>
      </c>
      <c r="F3977">
        <f t="shared" si="188"/>
        <v>4.3494351592804296E-5</v>
      </c>
    </row>
    <row r="3978" spans="1:6" x14ac:dyDescent="0.25">
      <c r="A3978">
        <v>1229201</v>
      </c>
      <c r="B3978">
        <v>72</v>
      </c>
      <c r="C3978">
        <v>0.1919028344366146</v>
      </c>
      <c r="D3978">
        <f t="shared" si="186"/>
        <v>2.5488756048562219E-4</v>
      </c>
      <c r="E3978">
        <f t="shared" si="187"/>
        <v>1.8351904354964796E-2</v>
      </c>
      <c r="F3978">
        <f t="shared" si="188"/>
        <v>4.8913645319824945E-5</v>
      </c>
    </row>
    <row r="3979" spans="1:6" x14ac:dyDescent="0.25">
      <c r="A3979">
        <v>515024</v>
      </c>
      <c r="B3979">
        <v>48</v>
      </c>
      <c r="C3979">
        <v>0.32803285986234038</v>
      </c>
      <c r="D3979">
        <f t="shared" si="186"/>
        <v>1.0679556146760952E-4</v>
      </c>
      <c r="E3979">
        <f t="shared" si="187"/>
        <v>5.1261869504452568E-3</v>
      </c>
      <c r="F3979">
        <f t="shared" si="188"/>
        <v>3.5032453448824312E-5</v>
      </c>
    </row>
    <row r="3980" spans="1:6" x14ac:dyDescent="0.25">
      <c r="A3980">
        <v>1163006</v>
      </c>
      <c r="B3980">
        <v>72</v>
      </c>
      <c r="C3980">
        <v>0.36755510485368181</v>
      </c>
      <c r="D3980">
        <f t="shared" si="186"/>
        <v>2.4116134153010088E-4</v>
      </c>
      <c r="E3980">
        <f t="shared" si="187"/>
        <v>1.7363616590167264E-2</v>
      </c>
      <c r="F3980">
        <f t="shared" si="188"/>
        <v>8.86400821727508E-5</v>
      </c>
    </row>
    <row r="3981" spans="1:6" x14ac:dyDescent="0.25">
      <c r="A3981">
        <v>622313</v>
      </c>
      <c r="B3981">
        <v>60</v>
      </c>
      <c r="C3981">
        <v>-0.90561963318923788</v>
      </c>
      <c r="D3981">
        <f t="shared" si="186"/>
        <v>1.2904304701061013E-4</v>
      </c>
      <c r="E3981">
        <f t="shared" si="187"/>
        <v>7.7425828206366077E-3</v>
      </c>
      <c r="F3981">
        <f t="shared" si="188"/>
        <v>-1.1686391689937032E-4</v>
      </c>
    </row>
    <row r="3982" spans="1:6" x14ac:dyDescent="0.25">
      <c r="A3982">
        <v>294811</v>
      </c>
      <c r="B3982">
        <v>36</v>
      </c>
      <c r="C3982">
        <v>-2.4685979514128169</v>
      </c>
      <c r="D3982">
        <f t="shared" si="186"/>
        <v>6.1132114759365446E-5</v>
      </c>
      <c r="E3982">
        <f t="shared" si="187"/>
        <v>2.2007561313371559E-3</v>
      </c>
      <c r="F3982">
        <f t="shared" si="188"/>
        <v>-1.5091061326050277E-4</v>
      </c>
    </row>
    <row r="3983" spans="1:6" x14ac:dyDescent="0.25">
      <c r="A3983">
        <v>461532</v>
      </c>
      <c r="B3983">
        <v>27</v>
      </c>
      <c r="C3983">
        <v>-4.4146365390986242</v>
      </c>
      <c r="D3983">
        <f t="shared" si="186"/>
        <v>9.5703441150837149E-5</v>
      </c>
      <c r="E3983">
        <f t="shared" si="187"/>
        <v>2.583992911072603E-3</v>
      </c>
      <c r="F3983">
        <f t="shared" si="188"/>
        <v>-4.2249590822196058E-4</v>
      </c>
    </row>
    <row r="3984" spans="1:6" x14ac:dyDescent="0.25">
      <c r="A3984">
        <v>849609</v>
      </c>
      <c r="B3984">
        <v>24</v>
      </c>
      <c r="C3984">
        <v>0.24898836987965761</v>
      </c>
      <c r="D3984">
        <f t="shared" si="186"/>
        <v>1.7617522714074343E-4</v>
      </c>
      <c r="E3984">
        <f t="shared" si="187"/>
        <v>4.2282054513778419E-3</v>
      </c>
      <c r="F3984">
        <f t="shared" si="188"/>
        <v>4.3865582618952121E-5</v>
      </c>
    </row>
    <row r="3985" spans="1:6" x14ac:dyDescent="0.25">
      <c r="A3985">
        <v>695130</v>
      </c>
      <c r="B3985">
        <v>72</v>
      </c>
      <c r="C3985">
        <v>0.2094661248883162</v>
      </c>
      <c r="D3985">
        <f t="shared" si="186"/>
        <v>1.4414240626258078E-4</v>
      </c>
      <c r="E3985">
        <f t="shared" si="187"/>
        <v>1.0378253250905816E-2</v>
      </c>
      <c r="F3985">
        <f t="shared" si="188"/>
        <v>3.0192951271900158E-5</v>
      </c>
    </row>
    <row r="3986" spans="1:6" x14ac:dyDescent="0.25">
      <c r="A3986">
        <v>566325</v>
      </c>
      <c r="B3986">
        <v>84</v>
      </c>
      <c r="C3986">
        <v>0.10632259032195809</v>
      </c>
      <c r="D3986">
        <f t="shared" si="186"/>
        <v>1.1743335523809367E-4</v>
      </c>
      <c r="E3986">
        <f t="shared" si="187"/>
        <v>9.8644018399998683E-3</v>
      </c>
      <c r="F3986">
        <f t="shared" si="188"/>
        <v>1.2485818519112804E-5</v>
      </c>
    </row>
    <row r="3987" spans="1:6" x14ac:dyDescent="0.25">
      <c r="A3987">
        <v>656481</v>
      </c>
      <c r="B3987">
        <v>72</v>
      </c>
      <c r="C3987">
        <v>-0.15833381533785501</v>
      </c>
      <c r="D3987">
        <f t="shared" si="186"/>
        <v>1.3612813575254311E-4</v>
      </c>
      <c r="E3987">
        <f t="shared" si="187"/>
        <v>9.8012257741831033E-3</v>
      </c>
      <c r="F3987">
        <f t="shared" si="188"/>
        <v>-2.1553687108529621E-5</v>
      </c>
    </row>
    <row r="3988" spans="1:6" x14ac:dyDescent="0.25">
      <c r="A3988">
        <v>1031427</v>
      </c>
      <c r="B3988">
        <v>12</v>
      </c>
      <c r="C3988">
        <v>9.0899389914291959E-2</v>
      </c>
      <c r="D3988">
        <f t="shared" si="186"/>
        <v>2.138770728701033E-4</v>
      </c>
      <c r="E3988">
        <f t="shared" si="187"/>
        <v>2.5665248744412396E-3</v>
      </c>
      <c r="F3988">
        <f t="shared" si="188"/>
        <v>1.9441295440546955E-5</v>
      </c>
    </row>
    <row r="3989" spans="1:6" x14ac:dyDescent="0.25">
      <c r="A3989">
        <v>700862</v>
      </c>
      <c r="B3989">
        <v>84</v>
      </c>
      <c r="C3989">
        <v>1.237044494663192</v>
      </c>
      <c r="D3989">
        <f t="shared" si="186"/>
        <v>1.4533099583963414E-4</v>
      </c>
      <c r="E3989">
        <f t="shared" si="187"/>
        <v>1.2207803650529267E-2</v>
      </c>
      <c r="F3989">
        <f t="shared" si="188"/>
        <v>1.7978090830733868E-4</v>
      </c>
    </row>
    <row r="3990" spans="1:6" x14ac:dyDescent="0.25">
      <c r="A3990">
        <v>337366</v>
      </c>
      <c r="B3990">
        <v>72</v>
      </c>
      <c r="C3990">
        <v>-0.40370451158699833</v>
      </c>
      <c r="D3990">
        <f t="shared" si="186"/>
        <v>6.9956334831156513E-5</v>
      </c>
      <c r="E3990">
        <f t="shared" si="187"/>
        <v>5.0368561078432692E-3</v>
      </c>
      <c r="F3990">
        <f t="shared" si="188"/>
        <v>-2.8241687985428558E-5</v>
      </c>
    </row>
    <row r="3991" spans="1:6" x14ac:dyDescent="0.25">
      <c r="A3991">
        <v>768031</v>
      </c>
      <c r="B3991">
        <v>72</v>
      </c>
      <c r="C3991">
        <v>0.92086653473246149</v>
      </c>
      <c r="D3991">
        <f t="shared" si="186"/>
        <v>1.5925918378469664E-4</v>
      </c>
      <c r="E3991">
        <f t="shared" si="187"/>
        <v>1.1466661232498157E-2</v>
      </c>
      <c r="F3991">
        <f t="shared" si="188"/>
        <v>1.4665645269613381E-4</v>
      </c>
    </row>
    <row r="3992" spans="1:6" x14ac:dyDescent="0.25">
      <c r="A3992">
        <v>535360</v>
      </c>
      <c r="B3992">
        <v>60</v>
      </c>
      <c r="C3992">
        <v>-0.62050101992985252</v>
      </c>
      <c r="D3992">
        <f t="shared" si="186"/>
        <v>1.1101244172562721E-4</v>
      </c>
      <c r="E3992">
        <f t="shared" si="187"/>
        <v>6.660746503537633E-3</v>
      </c>
      <c r="F3992">
        <f t="shared" si="188"/>
        <v>-6.8883333315655009E-5</v>
      </c>
    </row>
    <row r="3993" spans="1:6" x14ac:dyDescent="0.25">
      <c r="A3993">
        <v>689050</v>
      </c>
      <c r="B3993">
        <v>84</v>
      </c>
      <c r="C3993">
        <v>0.28851061487099899</v>
      </c>
      <c r="D3993">
        <f t="shared" si="186"/>
        <v>1.4288165528064E-4</v>
      </c>
      <c r="E3993">
        <f t="shared" si="187"/>
        <v>1.200205904357376E-2</v>
      </c>
      <c r="F3993">
        <f t="shared" si="188"/>
        <v>4.1222874218803569E-5</v>
      </c>
    </row>
    <row r="3994" spans="1:6" x14ac:dyDescent="0.25">
      <c r="A3994">
        <v>1099335</v>
      </c>
      <c r="B3994">
        <v>72</v>
      </c>
      <c r="C3994">
        <v>-0.2648008150077798</v>
      </c>
      <c r="D3994">
        <f t="shared" si="186"/>
        <v>2.2795850012037207E-4</v>
      </c>
      <c r="E3994">
        <f t="shared" si="187"/>
        <v>1.6413012008666787E-2</v>
      </c>
      <c r="F3994">
        <f t="shared" si="188"/>
        <v>-6.036359661982559E-5</v>
      </c>
    </row>
    <row r="3995" spans="1:6" x14ac:dyDescent="0.25">
      <c r="A3995">
        <v>601444</v>
      </c>
      <c r="B3995">
        <v>24</v>
      </c>
      <c r="C3995">
        <v>-2.8856117815471061</v>
      </c>
      <c r="D3995">
        <f t="shared" si="186"/>
        <v>1.2471564368131375E-4</v>
      </c>
      <c r="E3995">
        <f t="shared" si="187"/>
        <v>2.9931754483515302E-3</v>
      </c>
      <c r="F3995">
        <f t="shared" si="188"/>
        <v>-3.5988093075002987E-4</v>
      </c>
    </row>
    <row r="3996" spans="1:6" x14ac:dyDescent="0.25">
      <c r="A3996">
        <v>652000</v>
      </c>
      <c r="B3996">
        <v>84</v>
      </c>
      <c r="C3996">
        <v>0.24898836987965761</v>
      </c>
      <c r="D3996">
        <f t="shared" si="186"/>
        <v>1.351989539844384E-4</v>
      </c>
      <c r="E3996">
        <f t="shared" si="187"/>
        <v>1.1356712134692826E-2</v>
      </c>
      <c r="F3996">
        <f t="shared" si="188"/>
        <v>3.366296716202016E-5</v>
      </c>
    </row>
    <row r="3997" spans="1:6" x14ac:dyDescent="0.25">
      <c r="A3997">
        <v>1223966</v>
      </c>
      <c r="B3997">
        <v>48</v>
      </c>
      <c r="C3997">
        <v>0.52564408481904745</v>
      </c>
      <c r="D3997">
        <f t="shared" si="186"/>
        <v>2.5380202900692812E-4</v>
      </c>
      <c r="E3997">
        <f t="shared" si="187"/>
        <v>1.2182497392332549E-2</v>
      </c>
      <c r="F3997">
        <f t="shared" si="188"/>
        <v>1.3340953526256406E-4</v>
      </c>
    </row>
    <row r="3998" spans="1:6" x14ac:dyDescent="0.25">
      <c r="A3998">
        <v>565828</v>
      </c>
      <c r="B3998">
        <v>24</v>
      </c>
      <c r="C3998">
        <v>-2.2191876865031079</v>
      </c>
      <c r="D3998">
        <f t="shared" si="186"/>
        <v>1.1733029713973437E-4</v>
      </c>
      <c r="E3998">
        <f t="shared" si="187"/>
        <v>2.8159271313536248E-3</v>
      </c>
      <c r="F3998">
        <f t="shared" si="188"/>
        <v>-2.6037795066624934E-4</v>
      </c>
    </row>
    <row r="3999" spans="1:6" x14ac:dyDescent="0.25">
      <c r="A3999">
        <v>476584</v>
      </c>
      <c r="B3999">
        <v>24</v>
      </c>
      <c r="C3999">
        <v>-3.0004120465734561</v>
      </c>
      <c r="D3999">
        <f t="shared" si="186"/>
        <v>9.8824629272576065E-5</v>
      </c>
      <c r="E3999">
        <f t="shared" si="187"/>
        <v>2.3717911025418256E-3</v>
      </c>
      <c r="F3999">
        <f t="shared" si="188"/>
        <v>-2.96514608167593E-4</v>
      </c>
    </row>
    <row r="4000" spans="1:6" x14ac:dyDescent="0.25">
      <c r="A4000">
        <v>1230075</v>
      </c>
      <c r="B4000">
        <v>84</v>
      </c>
      <c r="C4000">
        <v>0.26925110870875901</v>
      </c>
      <c r="D4000">
        <f t="shared" si="186"/>
        <v>2.5506879343927615E-4</v>
      </c>
      <c r="E4000">
        <f t="shared" si="187"/>
        <v>2.1425778648899198E-2</v>
      </c>
      <c r="F4000">
        <f t="shared" si="188"/>
        <v>6.8677555430530541E-5</v>
      </c>
    </row>
    <row r="4001" spans="1:6" x14ac:dyDescent="0.25">
      <c r="A4001">
        <v>268568</v>
      </c>
      <c r="B4001">
        <v>72</v>
      </c>
      <c r="C4001">
        <v>0.48612183982770601</v>
      </c>
      <c r="D4001">
        <f t="shared" si="186"/>
        <v>5.5690356861491797E-5</v>
      </c>
      <c r="E4001">
        <f t="shared" si="187"/>
        <v>4.009705694027409E-3</v>
      </c>
      <c r="F4001">
        <f t="shared" si="188"/>
        <v>2.7072298738169904E-5</v>
      </c>
    </row>
    <row r="4002" spans="1:6" x14ac:dyDescent="0.25">
      <c r="A4002">
        <v>95711</v>
      </c>
      <c r="B4002">
        <v>84</v>
      </c>
      <c r="C4002">
        <v>-1.3450900029276081</v>
      </c>
      <c r="D4002">
        <f t="shared" si="186"/>
        <v>1.9846667307982491E-5</v>
      </c>
      <c r="E4002">
        <f t="shared" si="187"/>
        <v>1.6671200538705294E-3</v>
      </c>
      <c r="F4002">
        <f t="shared" si="188"/>
        <v>-2.6695553787397434E-5</v>
      </c>
    </row>
    <row r="4003" spans="1:6" x14ac:dyDescent="0.25">
      <c r="A4003">
        <v>398694</v>
      </c>
      <c r="B4003">
        <v>84</v>
      </c>
      <c r="C4003">
        <v>0.32803285986234038</v>
      </c>
      <c r="D4003">
        <f t="shared" si="186"/>
        <v>8.2673330920048592E-5</v>
      </c>
      <c r="E4003">
        <f t="shared" si="187"/>
        <v>6.944559797284082E-3</v>
      </c>
      <c r="F4003">
        <f t="shared" si="188"/>
        <v>2.711956917604919E-5</v>
      </c>
    </row>
    <row r="4004" spans="1:6" x14ac:dyDescent="0.25">
      <c r="A4004">
        <v>120545</v>
      </c>
      <c r="B4004">
        <v>72</v>
      </c>
      <c r="C4004">
        <v>0.6442108197930716</v>
      </c>
      <c r="D4004">
        <f t="shared" si="186"/>
        <v>2.4996254460205717E-5</v>
      </c>
      <c r="E4004">
        <f t="shared" si="187"/>
        <v>1.7997303211348117E-3</v>
      </c>
      <c r="F4004">
        <f t="shared" si="188"/>
        <v>1.6102857577565346E-5</v>
      </c>
    </row>
    <row r="4005" spans="1:6" x14ac:dyDescent="0.25">
      <c r="A4005">
        <v>1175822</v>
      </c>
      <c r="B4005">
        <v>84</v>
      </c>
      <c r="C4005">
        <v>-0.68361425104550544</v>
      </c>
      <c r="D4005">
        <f t="shared" si="186"/>
        <v>2.4381887188940234E-4</v>
      </c>
      <c r="E4005">
        <f t="shared" si="187"/>
        <v>2.0480785238709796E-2</v>
      </c>
      <c r="F4005">
        <f t="shared" si="188"/>
        <v>-1.6667805549743382E-4</v>
      </c>
    </row>
    <row r="4006" spans="1:6" x14ac:dyDescent="0.25">
      <c r="A4006">
        <v>1441743</v>
      </c>
      <c r="B4006">
        <v>72</v>
      </c>
      <c r="C4006">
        <v>0.4070773498450232</v>
      </c>
      <c r="D4006">
        <f t="shared" si="186"/>
        <v>2.989603458809604E-4</v>
      </c>
      <c r="E4006">
        <f t="shared" si="187"/>
        <v>2.1525144903429147E-2</v>
      </c>
      <c r="F4006">
        <f t="shared" si="188"/>
        <v>1.2169998530997285E-4</v>
      </c>
    </row>
    <row r="4007" spans="1:6" x14ac:dyDescent="0.25">
      <c r="A4007">
        <v>1003616</v>
      </c>
      <c r="B4007">
        <v>72</v>
      </c>
      <c r="C4007">
        <v>0.80229979975843724</v>
      </c>
      <c r="D4007">
        <f t="shared" si="186"/>
        <v>2.0811017392951861E-4</v>
      </c>
      <c r="E4007">
        <f t="shared" si="187"/>
        <v>1.498393252292534E-2</v>
      </c>
      <c r="F4007">
        <f t="shared" si="188"/>
        <v>1.6696675087134633E-4</v>
      </c>
    </row>
    <row r="4008" spans="1:6" x14ac:dyDescent="0.25">
      <c r="A4008">
        <v>592704</v>
      </c>
      <c r="B4008">
        <v>48</v>
      </c>
      <c r="C4008">
        <v>-0.1067118350424142</v>
      </c>
      <c r="D4008">
        <f t="shared" si="186"/>
        <v>1.2290331414477389E-4</v>
      </c>
      <c r="E4008">
        <f t="shared" si="187"/>
        <v>5.8993590789491466E-3</v>
      </c>
      <c r="F4008">
        <f t="shared" si="188"/>
        <v>-1.3115238185183124E-5</v>
      </c>
    </row>
    <row r="4009" spans="1:6" x14ac:dyDescent="0.25">
      <c r="A4009">
        <v>480913</v>
      </c>
      <c r="B4009">
        <v>84</v>
      </c>
      <c r="C4009">
        <v>0.4070773498450232</v>
      </c>
      <c r="D4009">
        <f t="shared" si="186"/>
        <v>9.972229226613224E-5</v>
      </c>
      <c r="E4009">
        <f t="shared" si="187"/>
        <v>8.3766725503551086E-3</v>
      </c>
      <c r="F4009">
        <f t="shared" si="188"/>
        <v>4.0594686456167962E-5</v>
      </c>
    </row>
    <row r="4010" spans="1:6" x14ac:dyDescent="0.25">
      <c r="A4010">
        <v>214892</v>
      </c>
      <c r="B4010">
        <v>36</v>
      </c>
      <c r="C4010">
        <v>0.52564408481904745</v>
      </c>
      <c r="D4010">
        <f t="shared" si="186"/>
        <v>4.4560082238687018E-5</v>
      </c>
      <c r="E4010">
        <f t="shared" si="187"/>
        <v>1.6041629605927327E-3</v>
      </c>
      <c r="F4010">
        <f t="shared" si="188"/>
        <v>2.342274364781613E-5</v>
      </c>
    </row>
    <row r="4011" spans="1:6" x14ac:dyDescent="0.25">
      <c r="A4011">
        <v>856159</v>
      </c>
      <c r="B4011">
        <v>84</v>
      </c>
      <c r="C4011">
        <v>0.1341734816226616</v>
      </c>
      <c r="D4011">
        <f t="shared" si="186"/>
        <v>1.7753343749135397E-4</v>
      </c>
      <c r="E4011">
        <f t="shared" si="187"/>
        <v>1.4912808749273733E-2</v>
      </c>
      <c r="F4011">
        <f t="shared" si="188"/>
        <v>2.3820279412654125E-5</v>
      </c>
    </row>
    <row r="4012" spans="1:6" x14ac:dyDescent="0.25">
      <c r="A4012">
        <v>275495</v>
      </c>
      <c r="B4012">
        <v>24</v>
      </c>
      <c r="C4012">
        <v>-4.4146365390986242</v>
      </c>
      <c r="D4012">
        <f t="shared" si="186"/>
        <v>5.712674206739702E-5</v>
      </c>
      <c r="E4012">
        <f t="shared" si="187"/>
        <v>1.3710418096175285E-3</v>
      </c>
      <c r="F4012">
        <f t="shared" si="188"/>
        <v>-2.5219380289039339E-4</v>
      </c>
    </row>
    <row r="4013" spans="1:6" x14ac:dyDescent="0.25">
      <c r="A4013">
        <v>728012</v>
      </c>
      <c r="B4013">
        <v>84</v>
      </c>
      <c r="C4013">
        <v>-0.22663339257474191</v>
      </c>
      <c r="D4013">
        <f t="shared" si="186"/>
        <v>1.5096082958300456E-4</v>
      </c>
      <c r="E4013">
        <f t="shared" si="187"/>
        <v>1.2680709684972383E-2</v>
      </c>
      <c r="F4013">
        <f t="shared" si="188"/>
        <v>-3.4212764954293787E-5</v>
      </c>
    </row>
    <row r="4014" spans="1:6" x14ac:dyDescent="0.25">
      <c r="A4014">
        <v>1403304</v>
      </c>
      <c r="B4014">
        <v>36</v>
      </c>
      <c r="C4014">
        <v>-0.95648476249309433</v>
      </c>
      <c r="D4014">
        <f t="shared" si="186"/>
        <v>2.9098962104628581E-4</v>
      </c>
      <c r="E4014">
        <f t="shared" si="187"/>
        <v>1.0475626357666289E-2</v>
      </c>
      <c r="F4014">
        <f t="shared" si="188"/>
        <v>-2.7832713857441223E-4</v>
      </c>
    </row>
    <row r="4015" spans="1:6" x14ac:dyDescent="0.25">
      <c r="A4015">
        <v>1218505</v>
      </c>
      <c r="B4015">
        <v>60</v>
      </c>
      <c r="C4015">
        <v>0.48612183982770601</v>
      </c>
      <c r="D4015">
        <f t="shared" si="186"/>
        <v>2.5266963408712901E-4</v>
      </c>
      <c r="E4015">
        <f t="shared" si="187"/>
        <v>1.5160178045227742E-2</v>
      </c>
      <c r="F4015">
        <f t="shared" si="188"/>
        <v>1.2282822739102841E-4</v>
      </c>
    </row>
    <row r="4016" spans="1:6" x14ac:dyDescent="0.25">
      <c r="A4016">
        <v>1205793</v>
      </c>
      <c r="B4016">
        <v>84</v>
      </c>
      <c r="C4016">
        <v>1.395133474628558</v>
      </c>
      <c r="D4016">
        <f t="shared" si="186"/>
        <v>2.5003366920515021E-4</v>
      </c>
      <c r="E4016">
        <f t="shared" si="187"/>
        <v>2.1002828213232617E-2</v>
      </c>
      <c r="F4016">
        <f t="shared" si="188"/>
        <v>3.4883034169230868E-4</v>
      </c>
    </row>
    <row r="4017" spans="1:6" x14ac:dyDescent="0.25">
      <c r="A4017">
        <v>1018976</v>
      </c>
      <c r="B4017">
        <v>84</v>
      </c>
      <c r="C4017">
        <v>0.48612183982770601</v>
      </c>
      <c r="D4017">
        <f t="shared" si="186"/>
        <v>2.1129522904179003E-4</v>
      </c>
      <c r="E4017">
        <f t="shared" si="187"/>
        <v>1.7748799239510362E-2</v>
      </c>
      <c r="F4017">
        <f t="shared" si="188"/>
        <v>1.027152254886115E-4</v>
      </c>
    </row>
    <row r="4018" spans="1:6" x14ac:dyDescent="0.25">
      <c r="A4018">
        <v>971735</v>
      </c>
      <c r="B4018">
        <v>48</v>
      </c>
      <c r="C4018">
        <v>0.60468857480173022</v>
      </c>
      <c r="D4018">
        <f t="shared" si="186"/>
        <v>2.0149931832832554E-4</v>
      </c>
      <c r="E4018">
        <f t="shared" si="187"/>
        <v>9.6719672797596253E-3</v>
      </c>
      <c r="F4018">
        <f t="shared" si="188"/>
        <v>1.2184433562347532E-4</v>
      </c>
    </row>
    <row r="4019" spans="1:6" x14ac:dyDescent="0.25">
      <c r="A4019">
        <v>780277</v>
      </c>
      <c r="B4019">
        <v>84</v>
      </c>
      <c r="C4019">
        <v>0.32803285986234038</v>
      </c>
      <c r="D4019">
        <f t="shared" si="186"/>
        <v>1.6179851873944116E-4</v>
      </c>
      <c r="E4019">
        <f t="shared" si="187"/>
        <v>1.3591075574113057E-2</v>
      </c>
      <c r="F4019">
        <f t="shared" si="188"/>
        <v>5.3075230823589357E-5</v>
      </c>
    </row>
    <row r="4020" spans="1:6" x14ac:dyDescent="0.25">
      <c r="A4020">
        <v>676526</v>
      </c>
      <c r="B4020">
        <v>72</v>
      </c>
      <c r="C4020">
        <v>-0.46532206286319938</v>
      </c>
      <c r="D4020">
        <f t="shared" si="186"/>
        <v>1.402846741461291E-4</v>
      </c>
      <c r="E4020">
        <f t="shared" si="187"/>
        <v>1.0100496538521296E-2</v>
      </c>
      <c r="F4020">
        <f t="shared" si="188"/>
        <v>-6.5277553961768525E-5</v>
      </c>
    </row>
    <row r="4021" spans="1:6" x14ac:dyDescent="0.25">
      <c r="A4021">
        <v>844345</v>
      </c>
      <c r="B4021">
        <v>72</v>
      </c>
      <c r="C4021">
        <v>-0.20194372756191631</v>
      </c>
      <c r="D4021">
        <f t="shared" si="186"/>
        <v>1.7508368221164208E-4</v>
      </c>
      <c r="E4021">
        <f t="shared" si="187"/>
        <v>1.260602511923823E-2</v>
      </c>
      <c r="F4021">
        <f t="shared" si="188"/>
        <v>-3.5357051421084981E-5</v>
      </c>
    </row>
    <row r="4022" spans="1:6" x14ac:dyDescent="0.25">
      <c r="A4022">
        <v>599009</v>
      </c>
      <c r="B4022">
        <v>84</v>
      </c>
      <c r="C4022">
        <v>0.32803285986234038</v>
      </c>
      <c r="D4022">
        <f t="shared" si="186"/>
        <v>1.2421072120746084E-4</v>
      </c>
      <c r="E4022">
        <f t="shared" si="187"/>
        <v>1.0433700581426709E-2</v>
      </c>
      <c r="F4022">
        <f t="shared" si="188"/>
        <v>4.074519810324723E-5</v>
      </c>
    </row>
    <row r="4023" spans="1:6" x14ac:dyDescent="0.25">
      <c r="A4023">
        <v>747543</v>
      </c>
      <c r="B4023">
        <v>84</v>
      </c>
      <c r="C4023">
        <v>0.50062512046095342</v>
      </c>
      <c r="D4023">
        <f t="shared" si="186"/>
        <v>1.5501078475213043E-4</v>
      </c>
      <c r="E4023">
        <f t="shared" si="187"/>
        <v>1.3020905919178956E-2</v>
      </c>
      <c r="F4023">
        <f t="shared" si="188"/>
        <v>7.7602292789282219E-5</v>
      </c>
    </row>
    <row r="4024" spans="1:6" x14ac:dyDescent="0.25">
      <c r="A4024">
        <v>859759</v>
      </c>
      <c r="B4024">
        <v>60</v>
      </c>
      <c r="C4024">
        <v>-0.88680068149191582</v>
      </c>
      <c r="D4024">
        <f t="shared" si="186"/>
        <v>1.7827993478329259E-4</v>
      </c>
      <c r="E4024">
        <f t="shared" si="187"/>
        <v>1.0696796086997556E-2</v>
      </c>
      <c r="F4024">
        <f t="shared" si="188"/>
        <v>-1.5809876766215817E-4</v>
      </c>
    </row>
    <row r="4025" spans="1:6" x14ac:dyDescent="0.25">
      <c r="A4025">
        <v>892650</v>
      </c>
      <c r="B4025">
        <v>48</v>
      </c>
      <c r="C4025">
        <v>-2.7667345059731379E-2</v>
      </c>
      <c r="D4025">
        <f t="shared" si="186"/>
        <v>1.8510022434694621E-4</v>
      </c>
      <c r="E4025">
        <f t="shared" si="187"/>
        <v>8.8848107686534186E-3</v>
      </c>
      <c r="F4025">
        <f t="shared" si="188"/>
        <v>-5.1212317776406523E-6</v>
      </c>
    </row>
    <row r="4026" spans="1:6" x14ac:dyDescent="0.25">
      <c r="A4026">
        <v>708006</v>
      </c>
      <c r="B4026">
        <v>36</v>
      </c>
      <c r="C4026">
        <v>-0.8658507693891504</v>
      </c>
      <c r="D4026">
        <f t="shared" si="186"/>
        <v>1.4681237824341455E-4</v>
      </c>
      <c r="E4026">
        <f t="shared" si="187"/>
        <v>5.2852456167629238E-3</v>
      </c>
      <c r="F4026">
        <f t="shared" si="188"/>
        <v>-1.2711761065791147E-4</v>
      </c>
    </row>
    <row r="4027" spans="1:6" x14ac:dyDescent="0.25">
      <c r="A4027">
        <v>914881</v>
      </c>
      <c r="B4027">
        <v>60</v>
      </c>
      <c r="C4027">
        <v>4.594006967949224E-2</v>
      </c>
      <c r="D4027">
        <f t="shared" si="186"/>
        <v>1.8971005248502606E-4</v>
      </c>
      <c r="E4027">
        <f t="shared" si="187"/>
        <v>1.1382603149101564E-2</v>
      </c>
      <c r="F4027">
        <f t="shared" si="188"/>
        <v>8.7152930300622278E-6</v>
      </c>
    </row>
    <row r="4028" spans="1:6" x14ac:dyDescent="0.25">
      <c r="A4028">
        <v>388707</v>
      </c>
      <c r="B4028">
        <v>48</v>
      </c>
      <c r="C4028">
        <v>-1.3593527907000831</v>
      </c>
      <c r="D4028">
        <f t="shared" si="186"/>
        <v>8.0602423015995549E-5</v>
      </c>
      <c r="E4028">
        <f t="shared" si="187"/>
        <v>3.8689163047677866E-3</v>
      </c>
      <c r="F4028">
        <f t="shared" si="188"/>
        <v>-1.0956712866398215E-4</v>
      </c>
    </row>
    <row r="4029" spans="1:6" x14ac:dyDescent="0.25">
      <c r="A4029">
        <v>817301</v>
      </c>
      <c r="B4029">
        <v>72</v>
      </c>
      <c r="C4029">
        <v>1.185489993161002E-2</v>
      </c>
      <c r="D4029">
        <f t="shared" si="186"/>
        <v>1.694758286663121E-4</v>
      </c>
      <c r="E4029">
        <f t="shared" si="187"/>
        <v>1.2202259663974471E-2</v>
      </c>
      <c r="F4029">
        <f t="shared" si="188"/>
        <v>2.0091189896658146E-6</v>
      </c>
    </row>
    <row r="4030" spans="1:6" x14ac:dyDescent="0.25">
      <c r="A4030">
        <v>944259</v>
      </c>
      <c r="B4030">
        <v>60</v>
      </c>
      <c r="C4030">
        <v>1.632266944576606</v>
      </c>
      <c r="D4030">
        <f t="shared" si="186"/>
        <v>1.9580188510796292E-4</v>
      </c>
      <c r="E4030">
        <f t="shared" si="187"/>
        <v>1.1748113106477776E-2</v>
      </c>
      <c r="F4030">
        <f t="shared" si="188"/>
        <v>3.1960094474751429E-4</v>
      </c>
    </row>
    <row r="4031" spans="1:6" x14ac:dyDescent="0.25">
      <c r="A4031">
        <v>604614</v>
      </c>
      <c r="B4031">
        <v>84</v>
      </c>
      <c r="C4031">
        <v>-0.91336243620549151</v>
      </c>
      <c r="D4031">
        <f t="shared" si="186"/>
        <v>1.2537297601893747E-4</v>
      </c>
      <c r="E4031">
        <f t="shared" si="187"/>
        <v>1.0531329985590747E-2</v>
      </c>
      <c r="F4031">
        <f t="shared" si="188"/>
        <v>-1.1451096681098939E-4</v>
      </c>
    </row>
    <row r="4032" spans="1:6" x14ac:dyDescent="0.25">
      <c r="A4032">
        <v>697791</v>
      </c>
      <c r="B4032">
        <v>84</v>
      </c>
      <c r="C4032">
        <v>0.54755169996244313</v>
      </c>
      <c r="D4032">
        <f t="shared" si="186"/>
        <v>1.4469419217753873E-4</v>
      </c>
      <c r="E4032">
        <f t="shared" si="187"/>
        <v>1.2154312142913253E-2</v>
      </c>
      <c r="F4032">
        <f t="shared" si="188"/>
        <v>7.9227550901503769E-5</v>
      </c>
    </row>
    <row r="4033" spans="1:6" x14ac:dyDescent="0.25">
      <c r="A4033">
        <v>1494209</v>
      </c>
      <c r="B4033">
        <v>36</v>
      </c>
      <c r="C4033">
        <v>-1.637014346774502</v>
      </c>
      <c r="D4033">
        <f t="shared" si="186"/>
        <v>3.0983971446953026E-4</v>
      </c>
      <c r="E4033">
        <f t="shared" si="187"/>
        <v>1.1154229720903089E-2</v>
      </c>
      <c r="F4033">
        <f t="shared" si="188"/>
        <v>-5.0721205778713634E-4</v>
      </c>
    </row>
    <row r="4034" spans="1:6" x14ac:dyDescent="0.25">
      <c r="A4034">
        <v>977205</v>
      </c>
      <c r="B4034">
        <v>84</v>
      </c>
      <c r="C4034">
        <v>0.23025328438620701</v>
      </c>
      <c r="D4034">
        <f t="shared" si="186"/>
        <v>2.0263357949135447E-4</v>
      </c>
      <c r="E4034">
        <f t="shared" si="187"/>
        <v>1.7021220677273775E-2</v>
      </c>
      <c r="F4034">
        <f t="shared" si="188"/>
        <v>4.6657047204817926E-5</v>
      </c>
    </row>
    <row r="4035" spans="1:6" x14ac:dyDescent="0.25">
      <c r="A4035">
        <v>653006</v>
      </c>
      <c r="B4035">
        <v>60</v>
      </c>
      <c r="C4035">
        <v>0.1341232883715231</v>
      </c>
      <c r="D4035">
        <f t="shared" ref="D4035:D4098" si="189">A4035/SUM($A$2:$A$5739)</f>
        <v>1.3540755850546346E-4</v>
      </c>
      <c r="E4035">
        <f t="shared" ref="E4035:E4098" si="190">B4035*D4035</f>
        <v>8.124453510327808E-3</v>
      </c>
      <c r="F4035">
        <f t="shared" ref="F4035:F4098" si="191">C4035*D4035</f>
        <v>1.816130701711216E-5</v>
      </c>
    </row>
    <row r="4036" spans="1:6" x14ac:dyDescent="0.25">
      <c r="A4036">
        <v>1258900</v>
      </c>
      <c r="B4036">
        <v>84</v>
      </c>
      <c r="C4036">
        <v>0.56516632981038883</v>
      </c>
      <c r="D4036">
        <f t="shared" si="189"/>
        <v>2.6104595578375689E-4</v>
      </c>
      <c r="E4036">
        <f t="shared" si="190"/>
        <v>2.1927860285835578E-2</v>
      </c>
      <c r="F4036">
        <f t="shared" si="191"/>
        <v>1.4753438474215093E-4</v>
      </c>
    </row>
    <row r="4037" spans="1:6" x14ac:dyDescent="0.25">
      <c r="A4037">
        <v>703042</v>
      </c>
      <c r="B4037">
        <v>84</v>
      </c>
      <c r="C4037">
        <v>0.32959695270787281</v>
      </c>
      <c r="D4037">
        <f t="shared" si="189"/>
        <v>1.4578304142197476E-4</v>
      </c>
      <c r="E4037">
        <f t="shared" si="190"/>
        <v>1.2245775479445879E-2</v>
      </c>
      <c r="F4037">
        <f t="shared" si="191"/>
        <v>4.8049646209168478E-5</v>
      </c>
    </row>
    <row r="4038" spans="1:6" x14ac:dyDescent="0.25">
      <c r="A4038">
        <v>477020</v>
      </c>
      <c r="B4038">
        <v>36</v>
      </c>
      <c r="C4038">
        <v>-4.4146365390986242</v>
      </c>
      <c r="D4038">
        <f t="shared" si="189"/>
        <v>9.8915038389044179E-5</v>
      </c>
      <c r="E4038">
        <f t="shared" si="190"/>
        <v>3.5609413820055905E-3</v>
      </c>
      <c r="F4038">
        <f t="shared" si="191"/>
        <v>-4.3667394273861753E-4</v>
      </c>
    </row>
    <row r="4039" spans="1:6" x14ac:dyDescent="0.25">
      <c r="A4039">
        <v>1071638</v>
      </c>
      <c r="B4039">
        <v>36</v>
      </c>
      <c r="C4039">
        <v>-0.38731779836868879</v>
      </c>
      <c r="D4039">
        <f t="shared" si="189"/>
        <v>2.2221524026069876E-4</v>
      </c>
      <c r="E4039">
        <f t="shared" si="190"/>
        <v>7.999748649385156E-3</v>
      </c>
      <c r="F4039">
        <f t="shared" si="191"/>
        <v>-8.6067917621743064E-5</v>
      </c>
    </row>
    <row r="4040" spans="1:6" x14ac:dyDescent="0.25">
      <c r="A4040">
        <v>655855</v>
      </c>
      <c r="B4040">
        <v>60</v>
      </c>
      <c r="C4040">
        <v>-0.60044229492939694</v>
      </c>
      <c r="D4040">
        <f t="shared" si="189"/>
        <v>1.3599832816788934E-4</v>
      </c>
      <c r="E4040">
        <f t="shared" si="190"/>
        <v>8.1598996900733613E-3</v>
      </c>
      <c r="F4040">
        <f t="shared" si="191"/>
        <v>-8.1659148271688722E-5</v>
      </c>
    </row>
    <row r="4041" spans="1:6" x14ac:dyDescent="0.25">
      <c r="A4041">
        <v>840347</v>
      </c>
      <c r="B4041">
        <v>84</v>
      </c>
      <c r="C4041">
        <v>-2.4933196151231189E-2</v>
      </c>
      <c r="D4041">
        <f t="shared" si="189"/>
        <v>1.7425465549687248E-4</v>
      </c>
      <c r="E4041">
        <f t="shared" si="190"/>
        <v>1.4637391061737288E-2</v>
      </c>
      <c r="F4041">
        <f t="shared" si="191"/>
        <v>-4.3447255057687372E-6</v>
      </c>
    </row>
    <row r="4042" spans="1:6" x14ac:dyDescent="0.25">
      <c r="A4042">
        <v>613965</v>
      </c>
      <c r="B4042">
        <v>60</v>
      </c>
      <c r="C4042">
        <v>0.32803285986234038</v>
      </c>
      <c r="D4042">
        <f t="shared" si="189"/>
        <v>1.2731200273474803E-4</v>
      </c>
      <c r="E4042">
        <f t="shared" si="190"/>
        <v>7.6387201640848819E-3</v>
      </c>
      <c r="F4042">
        <f t="shared" si="191"/>
        <v>4.1762520351881495E-5</v>
      </c>
    </row>
    <row r="4043" spans="1:6" x14ac:dyDescent="0.25">
      <c r="A4043">
        <v>917845</v>
      </c>
      <c r="B4043">
        <v>48</v>
      </c>
      <c r="C4043">
        <v>-7.4056461551583894E-2</v>
      </c>
      <c r="D4043">
        <f t="shared" si="189"/>
        <v>1.9032466858872219E-4</v>
      </c>
      <c r="E4043">
        <f t="shared" si="190"/>
        <v>9.1355840922586647E-3</v>
      </c>
      <c r="F4043">
        <f t="shared" si="191"/>
        <v>-1.4094771501658651E-5</v>
      </c>
    </row>
    <row r="4044" spans="1:6" x14ac:dyDescent="0.25">
      <c r="A4044">
        <v>390432</v>
      </c>
      <c r="B4044">
        <v>72</v>
      </c>
      <c r="C4044">
        <v>-0.1462340800337556</v>
      </c>
      <c r="D4044">
        <f t="shared" si="189"/>
        <v>8.0960119635049464E-5</v>
      </c>
      <c r="E4044">
        <f t="shared" si="190"/>
        <v>5.8291286137235609E-3</v>
      </c>
      <c r="F4044">
        <f t="shared" si="191"/>
        <v>-1.1839128614254251E-5</v>
      </c>
    </row>
    <row r="4045" spans="1:6" x14ac:dyDescent="0.25">
      <c r="A4045">
        <v>783994</v>
      </c>
      <c r="B4045">
        <v>84</v>
      </c>
      <c r="C4045">
        <v>0.96038877972380288</v>
      </c>
      <c r="D4045">
        <f t="shared" si="189"/>
        <v>1.6256927719336778E-4</v>
      </c>
      <c r="E4045">
        <f t="shared" si="190"/>
        <v>1.3655819284242894E-2</v>
      </c>
      <c r="F4045">
        <f t="shared" si="191"/>
        <v>1.5612970974431914E-4</v>
      </c>
    </row>
    <row r="4046" spans="1:6" x14ac:dyDescent="0.25">
      <c r="A4046">
        <v>1003476</v>
      </c>
      <c r="B4046">
        <v>72</v>
      </c>
      <c r="C4046">
        <v>-0.1067118350424142</v>
      </c>
      <c r="D4046">
        <f t="shared" si="189"/>
        <v>2.0808114347927654E-4</v>
      </c>
      <c r="E4046">
        <f t="shared" si="190"/>
        <v>1.4981842330507911E-2</v>
      </c>
      <c r="F4046">
        <f t="shared" si="191"/>
        <v>-2.2204720658397479E-5</v>
      </c>
    </row>
    <row r="4047" spans="1:6" x14ac:dyDescent="0.25">
      <c r="A4047">
        <v>871364</v>
      </c>
      <c r="B4047">
        <v>84</v>
      </c>
      <c r="C4047">
        <v>0.56516632981038883</v>
      </c>
      <c r="D4047">
        <f t="shared" si="189"/>
        <v>1.8068635174800027E-4</v>
      </c>
      <c r="E4047">
        <f t="shared" si="190"/>
        <v>1.5177653546832023E-2</v>
      </c>
      <c r="F4047">
        <f t="shared" si="191"/>
        <v>1.0211784226424625E-4</v>
      </c>
    </row>
    <row r="4048" spans="1:6" x14ac:dyDescent="0.25">
      <c r="A4048">
        <v>924715</v>
      </c>
      <c r="B4048">
        <v>36</v>
      </c>
      <c r="C4048">
        <v>-1.3968724435377129</v>
      </c>
      <c r="D4048">
        <f t="shared" si="189"/>
        <v>1.9174923425417171E-4</v>
      </c>
      <c r="E4048">
        <f t="shared" si="190"/>
        <v>6.9029724331501818E-3</v>
      </c>
      <c r="F4048">
        <f t="shared" si="191"/>
        <v>-2.6784922139911016E-4</v>
      </c>
    </row>
    <row r="4049" spans="1:6" x14ac:dyDescent="0.25">
      <c r="A4049">
        <v>624241</v>
      </c>
      <c r="B4049">
        <v>72</v>
      </c>
      <c r="C4049">
        <v>0.16994387989697479</v>
      </c>
      <c r="D4049">
        <f t="shared" si="189"/>
        <v>1.2944283778251506E-4</v>
      </c>
      <c r="E4049">
        <f t="shared" si="190"/>
        <v>9.319884320341084E-3</v>
      </c>
      <c r="F4049">
        <f t="shared" si="191"/>
        <v>2.1998018077635331E-5</v>
      </c>
    </row>
    <row r="4050" spans="1:6" x14ac:dyDescent="0.25">
      <c r="A4050">
        <v>490865</v>
      </c>
      <c r="B4050">
        <v>72</v>
      </c>
      <c r="C4050">
        <v>0.72325530977575447</v>
      </c>
      <c r="D4050">
        <f t="shared" si="189"/>
        <v>1.0178594255762478E-4</v>
      </c>
      <c r="E4050">
        <f t="shared" si="190"/>
        <v>7.3285878641489843E-3</v>
      </c>
      <c r="F4050">
        <f t="shared" si="191"/>
        <v>7.3617223415332062E-5</v>
      </c>
    </row>
    <row r="4051" spans="1:6" x14ac:dyDescent="0.25">
      <c r="A4051">
        <v>485196</v>
      </c>
      <c r="B4051">
        <v>72</v>
      </c>
      <c r="C4051">
        <v>0.4070773498450232</v>
      </c>
      <c r="D4051">
        <f t="shared" si="189"/>
        <v>1.0061041668318032E-4</v>
      </c>
      <c r="E4051">
        <f t="shared" si="190"/>
        <v>7.2439500011889837E-3</v>
      </c>
      <c r="F4051">
        <f t="shared" si="191"/>
        <v>4.0956221790192554E-5</v>
      </c>
    </row>
    <row r="4052" spans="1:6" x14ac:dyDescent="0.25">
      <c r="A4052">
        <v>274050</v>
      </c>
      <c r="B4052">
        <v>84</v>
      </c>
      <c r="C4052">
        <v>0.52564408481904745</v>
      </c>
      <c r="D4052">
        <f t="shared" si="189"/>
        <v>5.6827106348827216E-5</v>
      </c>
      <c r="E4052">
        <f t="shared" si="190"/>
        <v>4.773476933301486E-3</v>
      </c>
      <c r="F4052">
        <f t="shared" si="191"/>
        <v>2.9870832309643962E-5</v>
      </c>
    </row>
    <row r="4053" spans="1:6" x14ac:dyDescent="0.25">
      <c r="A4053">
        <v>722877</v>
      </c>
      <c r="B4053">
        <v>84</v>
      </c>
      <c r="C4053">
        <v>0.92086653473246149</v>
      </c>
      <c r="D4053">
        <f t="shared" si="189"/>
        <v>1.4989603414019767E-4</v>
      </c>
      <c r="E4053">
        <f t="shared" si="190"/>
        <v>1.2591266867776604E-2</v>
      </c>
      <c r="F4053">
        <f t="shared" si="191"/>
        <v>1.3803424152882256E-4</v>
      </c>
    </row>
    <row r="4054" spans="1:6" x14ac:dyDescent="0.25">
      <c r="A4054">
        <v>907105</v>
      </c>
      <c r="B4054">
        <v>72</v>
      </c>
      <c r="C4054">
        <v>0.32803285986234038</v>
      </c>
      <c r="D4054">
        <f t="shared" si="189"/>
        <v>1.8809761833443864E-4</v>
      </c>
      <c r="E4054">
        <f t="shared" si="190"/>
        <v>1.3543028520079582E-2</v>
      </c>
      <c r="F4054">
        <f t="shared" si="191"/>
        <v>6.1702199675540899E-5</v>
      </c>
    </row>
    <row r="4055" spans="1:6" x14ac:dyDescent="0.25">
      <c r="A4055">
        <v>735949</v>
      </c>
      <c r="B4055">
        <v>84</v>
      </c>
      <c r="C4055">
        <v>-1.2151860210010549E-2</v>
      </c>
      <c r="D4055">
        <f t="shared" si="189"/>
        <v>1.5260664875137034E-4</v>
      </c>
      <c r="E4055">
        <f t="shared" si="190"/>
        <v>1.2818958495115109E-2</v>
      </c>
      <c r="F4055">
        <f t="shared" si="191"/>
        <v>-1.8544546627448334E-6</v>
      </c>
    </row>
    <row r="4056" spans="1:6" x14ac:dyDescent="0.25">
      <c r="A4056">
        <v>722198</v>
      </c>
      <c r="B4056">
        <v>84</v>
      </c>
      <c r="C4056">
        <v>0.26502068712713078</v>
      </c>
      <c r="D4056">
        <f t="shared" si="189"/>
        <v>1.4975523645652369E-4</v>
      </c>
      <c r="E4056">
        <f t="shared" si="190"/>
        <v>1.2579439862347989E-2</v>
      </c>
      <c r="F4056">
        <f t="shared" si="191"/>
        <v>3.9688235666593855E-5</v>
      </c>
    </row>
    <row r="4057" spans="1:6" x14ac:dyDescent="0.25">
      <c r="A4057">
        <v>827759</v>
      </c>
      <c r="B4057">
        <v>84</v>
      </c>
      <c r="C4057">
        <v>0.60468857480173022</v>
      </c>
      <c r="D4057">
        <f t="shared" si="189"/>
        <v>1.7164440329939378E-4</v>
      </c>
      <c r="E4057">
        <f t="shared" si="190"/>
        <v>1.4418129877149077E-2</v>
      </c>
      <c r="F4057">
        <f t="shared" si="191"/>
        <v>1.0379140960380383E-4</v>
      </c>
    </row>
    <row r="4058" spans="1:6" x14ac:dyDescent="0.25">
      <c r="A4058">
        <v>604553</v>
      </c>
      <c r="B4058">
        <v>60</v>
      </c>
      <c r="C4058">
        <v>1.3834811211533621E-3</v>
      </c>
      <c r="D4058">
        <f t="shared" si="189"/>
        <v>1.2536032703704629E-4</v>
      </c>
      <c r="E4058">
        <f t="shared" si="190"/>
        <v>7.5216196222227779E-3</v>
      </c>
      <c r="F4058">
        <f t="shared" si="191"/>
        <v>1.7343364579736495E-7</v>
      </c>
    </row>
    <row r="4059" spans="1:6" x14ac:dyDescent="0.25">
      <c r="A4059">
        <v>658609</v>
      </c>
      <c r="B4059">
        <v>72</v>
      </c>
      <c r="C4059">
        <v>0.56516632981038883</v>
      </c>
      <c r="D4059">
        <f t="shared" si="189"/>
        <v>1.3656939859622237E-4</v>
      </c>
      <c r="E4059">
        <f t="shared" si="190"/>
        <v>9.8329966989280111E-3</v>
      </c>
      <c r="F4059">
        <f t="shared" si="191"/>
        <v>7.7184425769039069E-5</v>
      </c>
    </row>
    <row r="4060" spans="1:6" x14ac:dyDescent="0.25">
      <c r="A4060">
        <v>1170316</v>
      </c>
      <c r="B4060">
        <v>12</v>
      </c>
      <c r="C4060">
        <v>-0.89715673486924186</v>
      </c>
      <c r="D4060">
        <f t="shared" si="189"/>
        <v>2.4267714575345399E-4</v>
      </c>
      <c r="E4060">
        <f t="shared" si="190"/>
        <v>2.912125749041448E-3</v>
      </c>
      <c r="F4060">
        <f t="shared" si="191"/>
        <v>-2.1771943571155587E-4</v>
      </c>
    </row>
    <row r="4061" spans="1:6" x14ac:dyDescent="0.25">
      <c r="A4061">
        <v>445673</v>
      </c>
      <c r="B4061">
        <v>84</v>
      </c>
      <c r="C4061">
        <v>-0.1067118350424142</v>
      </c>
      <c r="D4061">
        <f t="shared" si="189"/>
        <v>9.2414913219488677E-5</v>
      </c>
      <c r="E4061">
        <f t="shared" si="190"/>
        <v>7.7628527104370492E-3</v>
      </c>
      <c r="F4061">
        <f t="shared" si="191"/>
        <v>-9.8617649749371E-6</v>
      </c>
    </row>
    <row r="4062" spans="1:6" x14ac:dyDescent="0.25">
      <c r="A4062">
        <v>829739</v>
      </c>
      <c r="B4062">
        <v>72</v>
      </c>
      <c r="C4062">
        <v>-1.646535255592916</v>
      </c>
      <c r="D4062">
        <f t="shared" si="189"/>
        <v>1.7205497680996003E-4</v>
      </c>
      <c r="E4062">
        <f t="shared" si="190"/>
        <v>1.2387958330317122E-2</v>
      </c>
      <c r="F4062">
        <f t="shared" si="191"/>
        <v>-2.8329458521782078E-4</v>
      </c>
    </row>
    <row r="4063" spans="1:6" x14ac:dyDescent="0.25">
      <c r="A4063">
        <v>426688</v>
      </c>
      <c r="B4063">
        <v>84</v>
      </c>
      <c r="C4063">
        <v>0.4070773498450232</v>
      </c>
      <c r="D4063">
        <f t="shared" si="189"/>
        <v>8.8478176806306821E-5</v>
      </c>
      <c r="E4063">
        <f t="shared" si="190"/>
        <v>7.4321668517297731E-3</v>
      </c>
      <c r="F4063">
        <f t="shared" si="191"/>
        <v>3.6017461733430778E-5</v>
      </c>
    </row>
    <row r="4064" spans="1:6" x14ac:dyDescent="0.25">
      <c r="A4064">
        <v>692787</v>
      </c>
      <c r="B4064">
        <v>84</v>
      </c>
      <c r="C4064">
        <v>2.640477729170166E-2</v>
      </c>
      <c r="D4064">
        <f t="shared" si="189"/>
        <v>1.4365656094174404E-4</v>
      </c>
      <c r="E4064">
        <f t="shared" si="190"/>
        <v>1.2067151119106501E-2</v>
      </c>
      <c r="F4064">
        <f t="shared" si="191"/>
        <v>3.793219498158519E-6</v>
      </c>
    </row>
    <row r="4065" spans="1:6" x14ac:dyDescent="0.25">
      <c r="A4065">
        <v>722243</v>
      </c>
      <c r="B4065">
        <v>60</v>
      </c>
      <c r="C4065">
        <v>-0.1099068133275148</v>
      </c>
      <c r="D4065">
        <f t="shared" si="189"/>
        <v>1.497645676726729E-4</v>
      </c>
      <c r="E4065">
        <f t="shared" si="190"/>
        <v>8.9858740603603743E-3</v>
      </c>
      <c r="F4065">
        <f t="shared" si="191"/>
        <v>-1.6460146382276419E-5</v>
      </c>
    </row>
    <row r="4066" spans="1:6" x14ac:dyDescent="0.25">
      <c r="A4066">
        <v>733436</v>
      </c>
      <c r="B4066">
        <v>60</v>
      </c>
      <c r="C4066">
        <v>0.6442108197930716</v>
      </c>
      <c r="D4066">
        <f t="shared" si="189"/>
        <v>1.520855521695254E-4</v>
      </c>
      <c r="E4066">
        <f t="shared" si="190"/>
        <v>9.1251331301715234E-3</v>
      </c>
      <c r="F4066">
        <f t="shared" si="191"/>
        <v>9.7975158241811916E-5</v>
      </c>
    </row>
    <row r="4067" spans="1:6" x14ac:dyDescent="0.25">
      <c r="A4067">
        <v>1036383</v>
      </c>
      <c r="B4067">
        <v>84</v>
      </c>
      <c r="C4067">
        <v>0.52564408481904745</v>
      </c>
      <c r="D4067">
        <f t="shared" si="189"/>
        <v>2.1490475080867213E-4</v>
      </c>
      <c r="E4067">
        <f t="shared" si="190"/>
        <v>1.8051999067928457E-2</v>
      </c>
      <c r="F4067">
        <f t="shared" si="191"/>
        <v>1.1296341106208991E-4</v>
      </c>
    </row>
    <row r="4068" spans="1:6" x14ac:dyDescent="0.25">
      <c r="A4068">
        <v>583516</v>
      </c>
      <c r="B4068">
        <v>72</v>
      </c>
      <c r="C4068">
        <v>0.32803285986234038</v>
      </c>
      <c r="D4068">
        <f t="shared" si="189"/>
        <v>1.2099808716745944E-4</v>
      </c>
      <c r="E4068">
        <f t="shared" si="190"/>
        <v>8.7118622760570807E-3</v>
      </c>
      <c r="F4068">
        <f t="shared" si="191"/>
        <v>3.9691348571414473E-5</v>
      </c>
    </row>
    <row r="4069" spans="1:6" x14ac:dyDescent="0.25">
      <c r="A4069">
        <v>1403642</v>
      </c>
      <c r="B4069">
        <v>72</v>
      </c>
      <c r="C4069">
        <v>-0.2029056199605152</v>
      </c>
      <c r="D4069">
        <f t="shared" si="189"/>
        <v>2.910597088475845E-4</v>
      </c>
      <c r="E4069">
        <f t="shared" si="190"/>
        <v>2.0956299037026085E-2</v>
      </c>
      <c r="F4069">
        <f t="shared" si="191"/>
        <v>-5.9057650669246185E-5</v>
      </c>
    </row>
    <row r="4070" spans="1:6" x14ac:dyDescent="0.25">
      <c r="A4070">
        <v>411518</v>
      </c>
      <c r="B4070">
        <v>48</v>
      </c>
      <c r="C4070">
        <v>-0.4955079679202361</v>
      </c>
      <c r="D4070">
        <f t="shared" si="189"/>
        <v>8.5332520162221051E-5</v>
      </c>
      <c r="E4070">
        <f t="shared" si="190"/>
        <v>4.0959609677866105E-3</v>
      </c>
      <c r="F4070">
        <f t="shared" si="191"/>
        <v>-4.2282943663094727E-5</v>
      </c>
    </row>
    <row r="4071" spans="1:6" x14ac:dyDescent="0.25">
      <c r="A4071">
        <v>444955</v>
      </c>
      <c r="B4071">
        <v>72</v>
      </c>
      <c r="C4071">
        <v>0.99991102471514426</v>
      </c>
      <c r="D4071">
        <f t="shared" si="189"/>
        <v>9.2266028481818697E-5</v>
      </c>
      <c r="E4071">
        <f t="shared" si="190"/>
        <v>6.6431540506909463E-3</v>
      </c>
      <c r="F4071">
        <f t="shared" si="191"/>
        <v>9.2257819085652014E-5</v>
      </c>
    </row>
    <row r="4072" spans="1:6" x14ac:dyDescent="0.25">
      <c r="A4072">
        <v>729763</v>
      </c>
      <c r="B4072">
        <v>84</v>
      </c>
      <c r="C4072">
        <v>0.92086653473246149</v>
      </c>
      <c r="D4072">
        <f t="shared" si="189"/>
        <v>1.5132391757138915E-4</v>
      </c>
      <c r="E4072">
        <f t="shared" si="190"/>
        <v>1.2711209075996689E-2</v>
      </c>
      <c r="F4072">
        <f t="shared" si="191"/>
        <v>1.3934913159610577E-4</v>
      </c>
    </row>
    <row r="4073" spans="1:6" x14ac:dyDescent="0.25">
      <c r="A4073">
        <v>323232</v>
      </c>
      <c r="B4073">
        <v>60</v>
      </c>
      <c r="C4073">
        <v>5.1377144922950549E-2</v>
      </c>
      <c r="D4073">
        <f t="shared" si="189"/>
        <v>6.7025503518861957E-5</v>
      </c>
      <c r="E4073">
        <f t="shared" si="190"/>
        <v>4.0215302111317177E-3</v>
      </c>
      <c r="F4073">
        <f t="shared" si="191"/>
        <v>3.4435790078223027E-6</v>
      </c>
    </row>
    <row r="4074" spans="1:6" x14ac:dyDescent="0.25">
      <c r="A4074">
        <v>763910</v>
      </c>
      <c r="B4074">
        <v>72</v>
      </c>
      <c r="C4074">
        <v>0.80229979975843724</v>
      </c>
      <c r="D4074">
        <f t="shared" si="189"/>
        <v>1.584046517457858E-4</v>
      </c>
      <c r="E4074">
        <f t="shared" si="190"/>
        <v>1.1405134925696577E-2</v>
      </c>
      <c r="F4074">
        <f t="shared" si="191"/>
        <v>1.2708802037644893E-4</v>
      </c>
    </row>
    <row r="4075" spans="1:6" x14ac:dyDescent="0.25">
      <c r="A4075">
        <v>584168</v>
      </c>
      <c r="B4075">
        <v>84</v>
      </c>
      <c r="C4075">
        <v>0.17858067609493281</v>
      </c>
      <c r="D4075">
        <f t="shared" si="189"/>
        <v>1.2113328612144389E-4</v>
      </c>
      <c r="E4075">
        <f t="shared" si="190"/>
        <v>1.0175196034201287E-2</v>
      </c>
      <c r="F4075">
        <f t="shared" si="191"/>
        <v>2.1632064133168389E-5</v>
      </c>
    </row>
    <row r="4076" spans="1:6" x14ac:dyDescent="0.25">
      <c r="A4076">
        <v>766232</v>
      </c>
      <c r="B4076">
        <v>72</v>
      </c>
      <c r="C4076">
        <v>0.16994387989697479</v>
      </c>
      <c r="D4076">
        <f t="shared" si="189"/>
        <v>1.5888614249908619E-4</v>
      </c>
      <c r="E4076">
        <f t="shared" si="190"/>
        <v>1.1439802259934205E-2</v>
      </c>
      <c r="F4076">
        <f t="shared" si="191"/>
        <v>2.7001727518158324E-5</v>
      </c>
    </row>
    <row r="4077" spans="1:6" x14ac:dyDescent="0.25">
      <c r="A4077">
        <v>829378</v>
      </c>
      <c r="B4077">
        <v>60</v>
      </c>
      <c r="C4077">
        <v>1.078955514697826</v>
      </c>
      <c r="D4077">
        <f t="shared" si="189"/>
        <v>1.719801197204073E-4</v>
      </c>
      <c r="E4077">
        <f t="shared" si="190"/>
        <v>1.0318807183224438E-2</v>
      </c>
      <c r="F4077">
        <f t="shared" si="191"/>
        <v>1.8555889859072578E-4</v>
      </c>
    </row>
    <row r="4078" spans="1:6" x14ac:dyDescent="0.25">
      <c r="A4078">
        <v>367847</v>
      </c>
      <c r="B4078">
        <v>48</v>
      </c>
      <c r="C4078">
        <v>-1.825121657478141</v>
      </c>
      <c r="D4078">
        <f t="shared" si="189"/>
        <v>7.6276885929928999E-5</v>
      </c>
      <c r="E4078">
        <f t="shared" si="190"/>
        <v>3.6612905246365922E-3</v>
      </c>
      <c r="F4078">
        <f t="shared" si="191"/>
        <v>-1.3921459647570311E-4</v>
      </c>
    </row>
    <row r="4079" spans="1:6" x14ac:dyDescent="0.25">
      <c r="A4079">
        <v>1107197</v>
      </c>
      <c r="B4079">
        <v>72</v>
      </c>
      <c r="C4079">
        <v>0.48612183982770601</v>
      </c>
      <c r="D4079">
        <f t="shared" si="189"/>
        <v>2.2958876726182246E-4</v>
      </c>
      <c r="E4079">
        <f t="shared" si="190"/>
        <v>1.6530391242851217E-2</v>
      </c>
      <c r="F4079">
        <f t="shared" si="191"/>
        <v>1.1160811394509214E-4</v>
      </c>
    </row>
    <row r="4080" spans="1:6" x14ac:dyDescent="0.25">
      <c r="A4080">
        <v>714502</v>
      </c>
      <c r="B4080">
        <v>36</v>
      </c>
      <c r="C4080">
        <v>-0.86155865358309103</v>
      </c>
      <c r="D4080">
        <f t="shared" si="189"/>
        <v>1.4815939113464602E-4</v>
      </c>
      <c r="E4080">
        <f t="shared" si="190"/>
        <v>5.333738080847257E-3</v>
      </c>
      <c r="F4080">
        <f t="shared" si="191"/>
        <v>-1.2764800554165617E-4</v>
      </c>
    </row>
    <row r="4081" spans="1:6" x14ac:dyDescent="0.25">
      <c r="A4081">
        <v>238191</v>
      </c>
      <c r="B4081">
        <v>60</v>
      </c>
      <c r="C4081">
        <v>0.48612183982770601</v>
      </c>
      <c r="D4081">
        <f t="shared" si="189"/>
        <v>4.9391371240041971E-5</v>
      </c>
      <c r="E4081">
        <f t="shared" si="190"/>
        <v>2.9634822744025184E-3</v>
      </c>
      <c r="F4081">
        <f t="shared" si="191"/>
        <v>2.4010224258822448E-5</v>
      </c>
    </row>
    <row r="4082" spans="1:6" x14ac:dyDescent="0.25">
      <c r="A4082">
        <v>910750</v>
      </c>
      <c r="B4082">
        <v>72</v>
      </c>
      <c r="C4082">
        <v>0.80229979975843724</v>
      </c>
      <c r="D4082">
        <f t="shared" si="189"/>
        <v>1.888534468425265E-4</v>
      </c>
      <c r="E4082">
        <f t="shared" si="190"/>
        <v>1.3597448172661907E-2</v>
      </c>
      <c r="F4082">
        <f t="shared" si="191"/>
        <v>1.5151708258544968E-4</v>
      </c>
    </row>
    <row r="4083" spans="1:6" x14ac:dyDescent="0.25">
      <c r="A4083">
        <v>1320860</v>
      </c>
      <c r="B4083">
        <v>72</v>
      </c>
      <c r="C4083">
        <v>0.16994387989697479</v>
      </c>
      <c r="D4083">
        <f t="shared" si="189"/>
        <v>2.7389400361945598E-4</v>
      </c>
      <c r="E4083">
        <f t="shared" si="190"/>
        <v>1.9720368260600831E-2</v>
      </c>
      <c r="F4083">
        <f t="shared" si="191"/>
        <v>4.6546609655606405E-5</v>
      </c>
    </row>
    <row r="4084" spans="1:6" x14ac:dyDescent="0.25">
      <c r="A4084">
        <v>1189728</v>
      </c>
      <c r="B4084">
        <v>72</v>
      </c>
      <c r="C4084">
        <v>-2.7667345059731379E-2</v>
      </c>
      <c r="D4084">
        <f t="shared" si="189"/>
        <v>2.4670242503987413E-4</v>
      </c>
      <c r="E4084">
        <f t="shared" si="190"/>
        <v>1.7762574602870937E-2</v>
      </c>
      <c r="F4084">
        <f t="shared" si="191"/>
        <v>-6.8256011206507121E-6</v>
      </c>
    </row>
    <row r="4085" spans="1:6" x14ac:dyDescent="0.25">
      <c r="A4085">
        <v>643648</v>
      </c>
      <c r="B4085">
        <v>84</v>
      </c>
      <c r="C4085">
        <v>-5.7340799793368438E-3</v>
      </c>
      <c r="D4085">
        <f t="shared" si="189"/>
        <v>1.334670802671408E-4</v>
      </c>
      <c r="E4085">
        <f t="shared" si="190"/>
        <v>1.1211234742439827E-2</v>
      </c>
      <c r="F4085">
        <f t="shared" si="191"/>
        <v>-7.653109128603556E-7</v>
      </c>
    </row>
    <row r="4086" spans="1:6" x14ac:dyDescent="0.25">
      <c r="A4086">
        <v>1502050</v>
      </c>
      <c r="B4086">
        <v>72</v>
      </c>
      <c r="C4086">
        <v>0.33731280155304261</v>
      </c>
      <c r="D4086">
        <f t="shared" si="189"/>
        <v>3.1146562704344432E-4</v>
      </c>
      <c r="E4086">
        <f t="shared" si="190"/>
        <v>2.2425525147127992E-2</v>
      </c>
      <c r="F4086">
        <f t="shared" si="191"/>
        <v>1.0506134324549931E-4</v>
      </c>
    </row>
    <row r="4087" spans="1:6" x14ac:dyDescent="0.25">
      <c r="A4087">
        <v>474944</v>
      </c>
      <c r="B4087">
        <v>48</v>
      </c>
      <c r="C4087">
        <v>-0.32211241769217358</v>
      </c>
      <c r="D4087">
        <f t="shared" si="189"/>
        <v>9.8484558284026242E-5</v>
      </c>
      <c r="E4087">
        <f t="shared" si="190"/>
        <v>4.7272587976332596E-3</v>
      </c>
      <c r="F4087">
        <f t="shared" si="191"/>
        <v>-3.1723099174213473E-5</v>
      </c>
    </row>
    <row r="4088" spans="1:6" x14ac:dyDescent="0.25">
      <c r="A4088">
        <v>725581</v>
      </c>
      <c r="B4088">
        <v>84</v>
      </c>
      <c r="C4088">
        <v>0.34392321320580399</v>
      </c>
      <c r="D4088">
        <f t="shared" si="189"/>
        <v>1.5045673655058711E-4</v>
      </c>
      <c r="E4088">
        <f t="shared" si="190"/>
        <v>1.2638365870249317E-2</v>
      </c>
      <c r="F4088">
        <f t="shared" si="191"/>
        <v>5.1745564282937054E-5</v>
      </c>
    </row>
    <row r="4089" spans="1:6" x14ac:dyDescent="0.25">
      <c r="A4089">
        <v>1116137</v>
      </c>
      <c r="B4089">
        <v>84</v>
      </c>
      <c r="C4089">
        <v>6.7799862906447711E-2</v>
      </c>
      <c r="D4089">
        <f t="shared" si="189"/>
        <v>2.3144256887013668E-4</v>
      </c>
      <c r="E4089">
        <f t="shared" si="190"/>
        <v>1.9441175785091479E-2</v>
      </c>
      <c r="F4089">
        <f t="shared" si="191"/>
        <v>1.569177444011135E-5</v>
      </c>
    </row>
    <row r="4090" spans="1:6" x14ac:dyDescent="0.25">
      <c r="A4090">
        <v>524751</v>
      </c>
      <c r="B4090">
        <v>84</v>
      </c>
      <c r="C4090">
        <v>-0.2648008150077798</v>
      </c>
      <c r="D4090">
        <f t="shared" si="189"/>
        <v>1.0881255567835588E-4</v>
      </c>
      <c r="E4090">
        <f t="shared" si="190"/>
        <v>9.1402546769818946E-3</v>
      </c>
      <c r="F4090">
        <f t="shared" si="191"/>
        <v>-2.8813653426708056E-5</v>
      </c>
    </row>
    <row r="4091" spans="1:6" x14ac:dyDescent="0.25">
      <c r="A4091">
        <v>632072</v>
      </c>
      <c r="B4091">
        <v>84</v>
      </c>
      <c r="C4091">
        <v>0.92086653473246149</v>
      </c>
      <c r="D4091">
        <f t="shared" si="189"/>
        <v>1.3106667675284042E-4</v>
      </c>
      <c r="E4091">
        <f t="shared" si="190"/>
        <v>1.1009600847238595E-2</v>
      </c>
      <c r="F4091">
        <f t="shared" si="191"/>
        <v>1.2069491644028783E-4</v>
      </c>
    </row>
    <row r="4092" spans="1:6" x14ac:dyDescent="0.25">
      <c r="A4092">
        <v>868514</v>
      </c>
      <c r="B4092">
        <v>84</v>
      </c>
      <c r="C4092">
        <v>0.56516632981038883</v>
      </c>
      <c r="D4092">
        <f t="shared" si="189"/>
        <v>1.8009537472521553E-4</v>
      </c>
      <c r="E4092">
        <f t="shared" si="190"/>
        <v>1.5128011476918104E-2</v>
      </c>
      <c r="F4092">
        <f t="shared" si="191"/>
        <v>1.0178384194927672E-4</v>
      </c>
    </row>
    <row r="4093" spans="1:6" x14ac:dyDescent="0.25">
      <c r="A4093">
        <v>998341</v>
      </c>
      <c r="B4093">
        <v>48</v>
      </c>
      <c r="C4093">
        <v>0.52564408481904745</v>
      </c>
      <c r="D4093">
        <f t="shared" si="189"/>
        <v>2.0701634803646965E-4</v>
      </c>
      <c r="E4093">
        <f t="shared" si="190"/>
        <v>9.9367847057505437E-3</v>
      </c>
      <c r="F4093">
        <f t="shared" si="191"/>
        <v>1.088169188062115E-4</v>
      </c>
    </row>
    <row r="4094" spans="1:6" x14ac:dyDescent="0.25">
      <c r="A4094">
        <v>517124</v>
      </c>
      <c r="B4094">
        <v>72</v>
      </c>
      <c r="C4094">
        <v>0.92086653473246149</v>
      </c>
      <c r="D4094">
        <f t="shared" si="189"/>
        <v>1.0723101822124037E-4</v>
      </c>
      <c r="E4094">
        <f t="shared" si="190"/>
        <v>7.7206333119293064E-3</v>
      </c>
      <c r="F4094">
        <f t="shared" si="191"/>
        <v>9.8745456165227056E-5</v>
      </c>
    </row>
    <row r="4095" spans="1:6" x14ac:dyDescent="0.25">
      <c r="A4095">
        <v>993299</v>
      </c>
      <c r="B4095">
        <v>84</v>
      </c>
      <c r="C4095">
        <v>0.4070773498450232</v>
      </c>
      <c r="D4095">
        <f t="shared" si="189"/>
        <v>2.0597083710703786E-4</v>
      </c>
      <c r="E4095">
        <f t="shared" si="190"/>
        <v>1.7301550316991179E-2</v>
      </c>
      <c r="F4095">
        <f t="shared" si="191"/>
        <v>8.3846062514893933E-5</v>
      </c>
    </row>
    <row r="4096" spans="1:6" x14ac:dyDescent="0.25">
      <c r="A4096">
        <v>770527</v>
      </c>
      <c r="B4096">
        <v>72</v>
      </c>
      <c r="C4096">
        <v>0.48612183982770601</v>
      </c>
      <c r="D4096">
        <f t="shared" si="189"/>
        <v>1.5977675524044075E-4</v>
      </c>
      <c r="E4096">
        <f t="shared" si="190"/>
        <v>1.1503926377311735E-2</v>
      </c>
      <c r="F4096">
        <f t="shared" si="191"/>
        <v>7.7670970219184121E-5</v>
      </c>
    </row>
    <row r="4097" spans="1:6" x14ac:dyDescent="0.25">
      <c r="A4097">
        <v>916937</v>
      </c>
      <c r="B4097">
        <v>72</v>
      </c>
      <c r="C4097">
        <v>0.52564408481904745</v>
      </c>
      <c r="D4097">
        <f t="shared" si="189"/>
        <v>1.9013638538286655E-4</v>
      </c>
      <c r="E4097">
        <f t="shared" si="190"/>
        <v>1.3689819747566391E-2</v>
      </c>
      <c r="F4097">
        <f t="shared" si="191"/>
        <v>9.9944066285378598E-5</v>
      </c>
    </row>
    <row r="4098" spans="1:6" x14ac:dyDescent="0.25">
      <c r="A4098">
        <v>438864</v>
      </c>
      <c r="B4098">
        <v>84</v>
      </c>
      <c r="C4098">
        <v>0.92086653473246149</v>
      </c>
      <c r="D4098">
        <f t="shared" si="189"/>
        <v>9.1002996535930321E-5</v>
      </c>
      <c r="E4098">
        <f t="shared" si="190"/>
        <v>7.6442517090181466E-3</v>
      </c>
      <c r="F4098">
        <f t="shared" si="191"/>
        <v>8.3801614070312346E-5</v>
      </c>
    </row>
    <row r="4099" spans="1:6" x14ac:dyDescent="0.25">
      <c r="A4099">
        <v>501293</v>
      </c>
      <c r="B4099">
        <v>84</v>
      </c>
      <c r="C4099">
        <v>0.13042163490563341</v>
      </c>
      <c r="D4099">
        <f t="shared" ref="D4099:D4162" si="192">A4099/SUM($A$2:$A$5739)</f>
        <v>1.039482963799403E-4</v>
      </c>
      <c r="E4099">
        <f t="shared" ref="E4099:E4162" si="193">B4099*D4099</f>
        <v>8.7316568959149854E-3</v>
      </c>
      <c r="F4099">
        <f t="shared" ref="F4099:F4162" si="194">C4099*D4099</f>
        <v>1.3557106759527148E-5</v>
      </c>
    </row>
    <row r="4100" spans="1:6" x14ac:dyDescent="0.25">
      <c r="A4100">
        <v>491323</v>
      </c>
      <c r="B4100">
        <v>72</v>
      </c>
      <c r="C4100">
        <v>0.56516632981038883</v>
      </c>
      <c r="D4100">
        <f t="shared" si="192"/>
        <v>1.0188091360198808E-4</v>
      </c>
      <c r="E4100">
        <f t="shared" si="193"/>
        <v>7.3354257793431417E-3</v>
      </c>
      <c r="F4100">
        <f t="shared" si="194"/>
        <v>5.757966201816493E-5</v>
      </c>
    </row>
    <row r="4101" spans="1:6" x14ac:dyDescent="0.25">
      <c r="A4101">
        <v>255584</v>
      </c>
      <c r="B4101">
        <v>84</v>
      </c>
      <c r="C4101">
        <v>0.52564408481904745</v>
      </c>
      <c r="D4101">
        <f t="shared" si="192"/>
        <v>5.2997989961899851E-5</v>
      </c>
      <c r="E4101">
        <f t="shared" si="193"/>
        <v>4.451831156799587E-3</v>
      </c>
      <c r="F4101">
        <f t="shared" si="194"/>
        <v>2.7858079930771911E-5</v>
      </c>
    </row>
    <row r="4102" spans="1:6" x14ac:dyDescent="0.25">
      <c r="A4102">
        <v>634641</v>
      </c>
      <c r="B4102">
        <v>84</v>
      </c>
      <c r="C4102">
        <v>-0.20006061115481319</v>
      </c>
      <c r="D4102">
        <f t="shared" si="192"/>
        <v>1.3159938551478216E-4</v>
      </c>
      <c r="E4102">
        <f t="shared" si="193"/>
        <v>1.1054348383241703E-2</v>
      </c>
      <c r="F4102">
        <f t="shared" si="194"/>
        <v>-2.6327853493685188E-5</v>
      </c>
    </row>
    <row r="4103" spans="1:6" x14ac:dyDescent="0.25">
      <c r="A4103">
        <v>841454</v>
      </c>
      <c r="B4103">
        <v>84</v>
      </c>
      <c r="C4103">
        <v>0.36901584702856172</v>
      </c>
      <c r="D4103">
        <f t="shared" si="192"/>
        <v>1.7448420341414361E-4</v>
      </c>
      <c r="E4103">
        <f t="shared" si="193"/>
        <v>1.4656673086788063E-2</v>
      </c>
      <c r="F4103">
        <f t="shared" si="194"/>
        <v>6.4387436115974069E-5</v>
      </c>
    </row>
    <row r="4104" spans="1:6" x14ac:dyDescent="0.25">
      <c r="A4104">
        <v>619220</v>
      </c>
      <c r="B4104">
        <v>72</v>
      </c>
      <c r="C4104">
        <v>-0.50014420391343539</v>
      </c>
      <c r="D4104">
        <f t="shared" si="192"/>
        <v>1.2840168142061955E-4</v>
      </c>
      <c r="E4104">
        <f t="shared" si="193"/>
        <v>9.2449210622846077E-3</v>
      </c>
      <c r="F4104">
        <f t="shared" si="194"/>
        <v>-6.4219356735262318E-5</v>
      </c>
    </row>
    <row r="4105" spans="1:6" x14ac:dyDescent="0.25">
      <c r="A4105">
        <v>1098388</v>
      </c>
      <c r="B4105">
        <v>72</v>
      </c>
      <c r="C4105">
        <v>0.32803285986234038</v>
      </c>
      <c r="D4105">
        <f t="shared" si="192"/>
        <v>2.2776212986052043E-4</v>
      </c>
      <c r="E4105">
        <f t="shared" si="193"/>
        <v>1.6398873349957471E-2</v>
      </c>
      <c r="F4105">
        <f t="shared" si="194"/>
        <v>7.4713462826484265E-5</v>
      </c>
    </row>
    <row r="4106" spans="1:6" x14ac:dyDescent="0.25">
      <c r="A4106">
        <v>940694</v>
      </c>
      <c r="B4106">
        <v>48</v>
      </c>
      <c r="C4106">
        <v>-0.86705690926179624</v>
      </c>
      <c r="D4106">
        <f t="shared" si="192"/>
        <v>1.9506264542858482E-4</v>
      </c>
      <c r="E4106">
        <f t="shared" si="193"/>
        <v>9.3630069805720716E-3</v>
      </c>
      <c r="F4106">
        <f t="shared" si="194"/>
        <v>-1.6913041445773839E-4</v>
      </c>
    </row>
    <row r="4107" spans="1:6" x14ac:dyDescent="0.25">
      <c r="A4107">
        <v>356266</v>
      </c>
      <c r="B4107">
        <v>36</v>
      </c>
      <c r="C4107">
        <v>-2.8716572672855638</v>
      </c>
      <c r="D4107">
        <f t="shared" si="192"/>
        <v>7.3875445613834251E-5</v>
      </c>
      <c r="E4107">
        <f t="shared" si="193"/>
        <v>2.6595160420980332E-3</v>
      </c>
      <c r="F4107">
        <f t="shared" si="194"/>
        <v>-2.1214496027092654E-4</v>
      </c>
    </row>
    <row r="4108" spans="1:6" x14ac:dyDescent="0.25">
      <c r="A4108">
        <v>673024</v>
      </c>
      <c r="B4108">
        <v>84</v>
      </c>
      <c r="C4108">
        <v>0.72325530977575447</v>
      </c>
      <c r="D4108">
        <f t="shared" si="192"/>
        <v>1.3955849816935992E-4</v>
      </c>
      <c r="E4108">
        <f t="shared" si="193"/>
        <v>1.1722913846226233E-2</v>
      </c>
      <c r="F4108">
        <f t="shared" si="194"/>
        <v>1.0093642482531948E-4</v>
      </c>
    </row>
    <row r="4109" spans="1:6" x14ac:dyDescent="0.25">
      <c r="A4109">
        <v>457308</v>
      </c>
      <c r="B4109">
        <v>60</v>
      </c>
      <c r="C4109">
        <v>0.2094661248883162</v>
      </c>
      <c r="D4109">
        <f t="shared" si="192"/>
        <v>9.4827550994962511E-5</v>
      </c>
      <c r="E4109">
        <f t="shared" si="193"/>
        <v>5.6896530596977505E-3</v>
      </c>
      <c r="F4109">
        <f t="shared" si="194"/>
        <v>1.9863159639563991E-5</v>
      </c>
    </row>
    <row r="4110" spans="1:6" x14ac:dyDescent="0.25">
      <c r="A4110">
        <v>775601</v>
      </c>
      <c r="B4110">
        <v>72</v>
      </c>
      <c r="C4110">
        <v>0.32803285986234038</v>
      </c>
      <c r="D4110">
        <f t="shared" si="192"/>
        <v>1.6082890170135644E-4</v>
      </c>
      <c r="E4110">
        <f t="shared" si="193"/>
        <v>1.1579680922497664E-2</v>
      </c>
      <c r="F4110">
        <f t="shared" si="194"/>
        <v>5.2757164573615176E-5</v>
      </c>
    </row>
    <row r="4111" spans="1:6" x14ac:dyDescent="0.25">
      <c r="A4111">
        <v>694249</v>
      </c>
      <c r="B4111">
        <v>84</v>
      </c>
      <c r="C4111">
        <v>-2.1226958104923119E-2</v>
      </c>
      <c r="D4111">
        <f t="shared" si="192"/>
        <v>1.4395972178641469E-4</v>
      </c>
      <c r="E4111">
        <f t="shared" si="193"/>
        <v>1.2092616630058834E-2</v>
      </c>
      <c r="F4111">
        <f t="shared" si="194"/>
        <v>-3.0558269831566128E-6</v>
      </c>
    </row>
    <row r="4112" spans="1:6" x14ac:dyDescent="0.25">
      <c r="A4112">
        <v>632770</v>
      </c>
      <c r="B4112">
        <v>72</v>
      </c>
      <c r="C4112">
        <v>0.32803285986234038</v>
      </c>
      <c r="D4112">
        <f t="shared" si="192"/>
        <v>1.3121141428333295E-4</v>
      </c>
      <c r="E4112">
        <f t="shared" si="193"/>
        <v>9.4472218283999723E-3</v>
      </c>
      <c r="F4112">
        <f t="shared" si="194"/>
        <v>4.3041655473944047E-5</v>
      </c>
    </row>
    <row r="4113" spans="1:6" x14ac:dyDescent="0.25">
      <c r="A4113">
        <v>530110</v>
      </c>
      <c r="B4113">
        <v>84</v>
      </c>
      <c r="C4113">
        <v>4.7280031873678942E-2</v>
      </c>
      <c r="D4113">
        <f t="shared" si="192"/>
        <v>1.0992379984155006E-4</v>
      </c>
      <c r="E4113">
        <f t="shared" si="193"/>
        <v>9.2335991866902053E-3</v>
      </c>
      <c r="F4113">
        <f t="shared" si="194"/>
        <v>5.1972007601843908E-6</v>
      </c>
    </row>
    <row r="4114" spans="1:6" x14ac:dyDescent="0.25">
      <c r="A4114">
        <v>1604603</v>
      </c>
      <c r="B4114">
        <v>12</v>
      </c>
      <c r="C4114">
        <v>-0.2648008150077798</v>
      </c>
      <c r="D4114">
        <f t="shared" si="192"/>
        <v>3.3273105392682791E-4</v>
      </c>
      <c r="E4114">
        <f t="shared" si="193"/>
        <v>3.9927726471219345E-3</v>
      </c>
      <c r="F4114">
        <f t="shared" si="194"/>
        <v>-8.8107454258221562E-5</v>
      </c>
    </row>
    <row r="4115" spans="1:6" x14ac:dyDescent="0.25">
      <c r="A4115">
        <v>542399</v>
      </c>
      <c r="B4115">
        <v>72</v>
      </c>
      <c r="C4115">
        <v>-0.54145652994716964</v>
      </c>
      <c r="D4115">
        <f t="shared" si="192"/>
        <v>1.1247205129172608E-4</v>
      </c>
      <c r="E4115">
        <f t="shared" si="193"/>
        <v>8.0979876930042782E-3</v>
      </c>
      <c r="F4115">
        <f t="shared" si="194"/>
        <v>-6.0898726608458079E-5</v>
      </c>
    </row>
    <row r="4116" spans="1:6" x14ac:dyDescent="0.25">
      <c r="A4116">
        <v>588350</v>
      </c>
      <c r="B4116">
        <v>72</v>
      </c>
      <c r="C4116">
        <v>0.72325530977575447</v>
      </c>
      <c r="D4116">
        <f t="shared" si="192"/>
        <v>1.220004671422459E-4</v>
      </c>
      <c r="E4116">
        <f t="shared" si="193"/>
        <v>8.7840336342417044E-3</v>
      </c>
      <c r="F4116">
        <f t="shared" si="194"/>
        <v>8.8237485655751822E-5</v>
      </c>
    </row>
    <row r="4117" spans="1:6" x14ac:dyDescent="0.25">
      <c r="A4117">
        <v>650592</v>
      </c>
      <c r="B4117">
        <v>84</v>
      </c>
      <c r="C4117">
        <v>0.28723681291492847</v>
      </c>
      <c r="D4117">
        <f t="shared" si="192"/>
        <v>1.3490699059914686E-4</v>
      </c>
      <c r="E4117">
        <f t="shared" si="193"/>
        <v>1.1332187210328337E-2</v>
      </c>
      <c r="F4117">
        <f t="shared" si="194"/>
        <v>3.8750254019643163E-5</v>
      </c>
    </row>
    <row r="4118" spans="1:6" x14ac:dyDescent="0.25">
      <c r="A4118">
        <v>1187411</v>
      </c>
      <c r="B4118">
        <v>84</v>
      </c>
      <c r="C4118">
        <v>0.28851061487099899</v>
      </c>
      <c r="D4118">
        <f t="shared" si="192"/>
        <v>2.4622197108836806E-4</v>
      </c>
      <c r="E4118">
        <f t="shared" si="193"/>
        <v>2.0682645571422915E-2</v>
      </c>
      <c r="F4118">
        <f t="shared" si="194"/>
        <v>7.103765227345441E-5</v>
      </c>
    </row>
    <row r="4119" spans="1:6" x14ac:dyDescent="0.25">
      <c r="A4119">
        <v>160764</v>
      </c>
      <c r="B4119">
        <v>60</v>
      </c>
      <c r="C4119">
        <v>-0.62050101992985252</v>
      </c>
      <c r="D4119">
        <f t="shared" si="192"/>
        <v>3.3336080733672169E-5</v>
      </c>
      <c r="E4119">
        <f t="shared" si="193"/>
        <v>2.0001648440203302E-3</v>
      </c>
      <c r="F4119">
        <f t="shared" si="194"/>
        <v>-2.0685072095707486E-5</v>
      </c>
    </row>
    <row r="4120" spans="1:6" x14ac:dyDescent="0.25">
      <c r="A4120">
        <v>786952</v>
      </c>
      <c r="B4120">
        <v>84</v>
      </c>
      <c r="C4120">
        <v>1.395133474628558</v>
      </c>
      <c r="D4120">
        <f t="shared" si="192"/>
        <v>1.631826491349107E-4</v>
      </c>
      <c r="E4120">
        <f t="shared" si="193"/>
        <v>1.3707342527332498E-2</v>
      </c>
      <c r="F4120">
        <f t="shared" si="194"/>
        <v>2.276615762866808E-4</v>
      </c>
    </row>
    <row r="4121" spans="1:6" x14ac:dyDescent="0.25">
      <c r="A4121">
        <v>504700</v>
      </c>
      <c r="B4121">
        <v>84</v>
      </c>
      <c r="C4121">
        <v>-0.89715673486924186</v>
      </c>
      <c r="D4121">
        <f t="shared" si="192"/>
        <v>1.0465477312261666E-4</v>
      </c>
      <c r="E4121">
        <f t="shared" si="193"/>
        <v>8.7910009422997992E-3</v>
      </c>
      <c r="F4121">
        <f t="shared" si="194"/>
        <v>-9.3891734543168057E-5</v>
      </c>
    </row>
    <row r="4122" spans="1:6" x14ac:dyDescent="0.25">
      <c r="A4122">
        <v>803528</v>
      </c>
      <c r="B4122">
        <v>84</v>
      </c>
      <c r="C4122">
        <v>0.36755510485368181</v>
      </c>
      <c r="D4122">
        <f t="shared" si="192"/>
        <v>1.6661985444357027E-4</v>
      </c>
      <c r="E4122">
        <f t="shared" si="193"/>
        <v>1.3996067773259903E-2</v>
      </c>
      <c r="F4122">
        <f t="shared" si="194"/>
        <v>6.1241978070711666E-5</v>
      </c>
    </row>
    <row r="4123" spans="1:6" x14ac:dyDescent="0.25">
      <c r="A4123">
        <v>253831</v>
      </c>
      <c r="B4123">
        <v>60</v>
      </c>
      <c r="C4123">
        <v>0.80229979975843724</v>
      </c>
      <c r="D4123">
        <f t="shared" si="192"/>
        <v>5.2634487252797522E-5</v>
      </c>
      <c r="E4123">
        <f t="shared" si="193"/>
        <v>3.1580692351678512E-3</v>
      </c>
      <c r="F4123">
        <f t="shared" si="194"/>
        <v>4.2228638583307472E-5</v>
      </c>
    </row>
    <row r="4124" spans="1:6" x14ac:dyDescent="0.25">
      <c r="A4124">
        <v>812252</v>
      </c>
      <c r="B4124">
        <v>84</v>
      </c>
      <c r="C4124">
        <v>-0.1067118350424142</v>
      </c>
      <c r="D4124">
        <f t="shared" si="192"/>
        <v>1.684288662143682E-4</v>
      </c>
      <c r="E4124">
        <f t="shared" si="193"/>
        <v>1.4148024762006928E-2</v>
      </c>
      <c r="F4124">
        <f t="shared" si="194"/>
        <v>-1.797335338784851E-5</v>
      </c>
    </row>
    <row r="4125" spans="1:6" x14ac:dyDescent="0.25">
      <c r="A4125">
        <v>645013</v>
      </c>
      <c r="B4125">
        <v>24</v>
      </c>
      <c r="C4125">
        <v>0.16994387989697479</v>
      </c>
      <c r="D4125">
        <f t="shared" si="192"/>
        <v>1.3375012715700086E-4</v>
      </c>
      <c r="E4125">
        <f t="shared" si="193"/>
        <v>3.2100030517680208E-3</v>
      </c>
      <c r="F4125">
        <f t="shared" si="194"/>
        <v>2.273001554577446E-5</v>
      </c>
    </row>
    <row r="4126" spans="1:6" x14ac:dyDescent="0.25">
      <c r="A4126">
        <v>991236</v>
      </c>
      <c r="B4126">
        <v>60</v>
      </c>
      <c r="C4126">
        <v>4.6011209720476939E-2</v>
      </c>
      <c r="D4126">
        <f t="shared" si="192"/>
        <v>2.0554305268668524E-4</v>
      </c>
      <c r="E4126">
        <f t="shared" si="193"/>
        <v>1.2332583161201114E-2</v>
      </c>
      <c r="F4126">
        <f t="shared" si="194"/>
        <v>9.4572845037541154E-6</v>
      </c>
    </row>
    <row r="4127" spans="1:6" x14ac:dyDescent="0.25">
      <c r="A4127">
        <v>1087105</v>
      </c>
      <c r="B4127">
        <v>84</v>
      </c>
      <c r="C4127">
        <v>-0.3107497722571631</v>
      </c>
      <c r="D4127">
        <f t="shared" si="192"/>
        <v>2.2542248293136948E-4</v>
      </c>
      <c r="E4127">
        <f t="shared" si="193"/>
        <v>1.8935488566235035E-2</v>
      </c>
      <c r="F4127">
        <f t="shared" si="194"/>
        <v>-7.0049985232567303E-5</v>
      </c>
    </row>
    <row r="4128" spans="1:6" x14ac:dyDescent="0.25">
      <c r="A4128">
        <v>757424</v>
      </c>
      <c r="B4128">
        <v>72</v>
      </c>
      <c r="C4128">
        <v>-0.38336754998180411</v>
      </c>
      <c r="D4128">
        <f t="shared" si="192"/>
        <v>1.5705971245814305E-4</v>
      </c>
      <c r="E4128">
        <f t="shared" si="193"/>
        <v>1.1308299296986299E-2</v>
      </c>
      <c r="F4128">
        <f t="shared" si="194"/>
        <v>-6.0211597165924935E-5</v>
      </c>
    </row>
    <row r="4129" spans="1:6" x14ac:dyDescent="0.25">
      <c r="A4129">
        <v>590106</v>
      </c>
      <c r="B4129">
        <v>36</v>
      </c>
      <c r="C4129">
        <v>-0.55591416238745228</v>
      </c>
      <c r="D4129">
        <f t="shared" si="192"/>
        <v>1.2236459193242487E-4</v>
      </c>
      <c r="E4129">
        <f t="shared" si="193"/>
        <v>4.4051253095672947E-3</v>
      </c>
      <c r="F4129">
        <f t="shared" si="194"/>
        <v>-6.802420962999637E-5</v>
      </c>
    </row>
    <row r="4130" spans="1:6" x14ac:dyDescent="0.25">
      <c r="A4130">
        <v>1108585</v>
      </c>
      <c r="B4130">
        <v>84</v>
      </c>
      <c r="C4130">
        <v>0.56516632981038883</v>
      </c>
      <c r="D4130">
        <f t="shared" si="192"/>
        <v>2.2987658343993656E-4</v>
      </c>
      <c r="E4130">
        <f t="shared" si="193"/>
        <v>1.930963300895467E-2</v>
      </c>
      <c r="F4130">
        <f t="shared" si="194"/>
        <v>1.2991850497210056E-4</v>
      </c>
    </row>
    <row r="4131" spans="1:6" x14ac:dyDescent="0.25">
      <c r="A4131">
        <v>800534</v>
      </c>
      <c r="B4131">
        <v>84</v>
      </c>
      <c r="C4131">
        <v>0.30713827890256312</v>
      </c>
      <c r="D4131">
        <f t="shared" si="192"/>
        <v>1.65999017529108E-4</v>
      </c>
      <c r="E4131">
        <f t="shared" si="193"/>
        <v>1.3943917472445073E-2</v>
      </c>
      <c r="F4131">
        <f t="shared" si="194"/>
        <v>5.0984652543406637E-5</v>
      </c>
    </row>
    <row r="4132" spans="1:6" x14ac:dyDescent="0.25">
      <c r="A4132">
        <v>938115</v>
      </c>
      <c r="B4132">
        <v>72</v>
      </c>
      <c r="C4132">
        <v>0.31814419655428211</v>
      </c>
      <c r="D4132">
        <f t="shared" si="192"/>
        <v>1.9452786306305435E-4</v>
      </c>
      <c r="E4132">
        <f t="shared" si="193"/>
        <v>1.4006006140539913E-2</v>
      </c>
      <c r="F4132">
        <f t="shared" si="194"/>
        <v>6.1887910701616833E-5</v>
      </c>
    </row>
    <row r="4133" spans="1:6" x14ac:dyDescent="0.25">
      <c r="A4133">
        <v>606095</v>
      </c>
      <c r="B4133">
        <v>60</v>
      </c>
      <c r="C4133">
        <v>0.76277755476709586</v>
      </c>
      <c r="D4133">
        <f t="shared" si="192"/>
        <v>1.2568007671042667E-4</v>
      </c>
      <c r="E4133">
        <f t="shared" si="193"/>
        <v>7.5408046026256004E-3</v>
      </c>
      <c r="F4133">
        <f t="shared" si="194"/>
        <v>9.5865941596120293E-5</v>
      </c>
    </row>
    <row r="4134" spans="1:6" x14ac:dyDescent="0.25">
      <c r="A4134">
        <v>301145</v>
      </c>
      <c r="B4134">
        <v>48</v>
      </c>
      <c r="C4134">
        <v>0.2094661248883162</v>
      </c>
      <c r="D4134">
        <f t="shared" si="192"/>
        <v>6.244553527245966E-5</v>
      </c>
      <c r="E4134">
        <f t="shared" si="193"/>
        <v>2.9973856930780637E-3</v>
      </c>
      <c r="F4134">
        <f t="shared" si="194"/>
        <v>1.3080224290098789E-5</v>
      </c>
    </row>
    <row r="4135" spans="1:6" x14ac:dyDescent="0.25">
      <c r="A4135">
        <v>753838</v>
      </c>
      <c r="B4135">
        <v>84</v>
      </c>
      <c r="C4135">
        <v>0.48612183982770601</v>
      </c>
      <c r="D4135">
        <f t="shared" si="192"/>
        <v>1.5631611821122863E-4</v>
      </c>
      <c r="E4135">
        <f t="shared" si="193"/>
        <v>1.3130553929743206E-2</v>
      </c>
      <c r="F4135">
        <f t="shared" si="194"/>
        <v>7.5988678979567643E-5</v>
      </c>
    </row>
    <row r="4136" spans="1:6" x14ac:dyDescent="0.25">
      <c r="A4136">
        <v>388554</v>
      </c>
      <c r="B4136">
        <v>84</v>
      </c>
      <c r="C4136">
        <v>0.52564408481904745</v>
      </c>
      <c r="D4136">
        <f t="shared" si="192"/>
        <v>8.0570696881088151E-5</v>
      </c>
      <c r="E4136">
        <f t="shared" si="193"/>
        <v>6.7679385380114048E-3</v>
      </c>
      <c r="F4136">
        <f t="shared" si="194"/>
        <v>4.2351510225292465E-5</v>
      </c>
    </row>
    <row r="4137" spans="1:6" x14ac:dyDescent="0.25">
      <c r="A4137">
        <v>882653</v>
      </c>
      <c r="B4137">
        <v>84</v>
      </c>
      <c r="C4137">
        <v>0.6442108197930716</v>
      </c>
      <c r="D4137">
        <f t="shared" si="192"/>
        <v>1.8302724283930446E-4</v>
      </c>
      <c r="E4137">
        <f t="shared" si="193"/>
        <v>1.5374288398501575E-2</v>
      </c>
      <c r="F4137">
        <f t="shared" si="194"/>
        <v>1.1790813015397391E-4</v>
      </c>
    </row>
    <row r="4138" spans="1:6" x14ac:dyDescent="0.25">
      <c r="A4138">
        <v>864427</v>
      </c>
      <c r="B4138">
        <v>72</v>
      </c>
      <c r="C4138">
        <v>0.56516632981038883</v>
      </c>
      <c r="D4138">
        <f t="shared" si="192"/>
        <v>1.7924789293850634E-4</v>
      </c>
      <c r="E4138">
        <f t="shared" si="193"/>
        <v>1.2905848291572456E-2</v>
      </c>
      <c r="F4138">
        <f t="shared" si="194"/>
        <v>1.0130487377830114E-4</v>
      </c>
    </row>
    <row r="4139" spans="1:6" x14ac:dyDescent="0.25">
      <c r="A4139">
        <v>467139</v>
      </c>
      <c r="B4139">
        <v>84</v>
      </c>
      <c r="C4139">
        <v>0.32803285986234038</v>
      </c>
      <c r="D4139">
        <f t="shared" si="192"/>
        <v>9.6866110683031551E-5</v>
      </c>
      <c r="E4139">
        <f t="shared" si="193"/>
        <v>8.136753297374651E-3</v>
      </c>
      <c r="F4139">
        <f t="shared" si="194"/>
        <v>3.1775267311096841E-5</v>
      </c>
    </row>
    <row r="4140" spans="1:6" x14ac:dyDescent="0.25">
      <c r="A4140">
        <v>475200</v>
      </c>
      <c r="B4140">
        <v>60</v>
      </c>
      <c r="C4140">
        <v>-0.22527857001643839</v>
      </c>
      <c r="D4140">
        <f t="shared" si="192"/>
        <v>9.8537642535897435E-5</v>
      </c>
      <c r="E4140">
        <f t="shared" si="193"/>
        <v>5.9122585521538462E-3</v>
      </c>
      <c r="F4140">
        <f t="shared" si="194"/>
        <v>-2.2198419203277949E-5</v>
      </c>
    </row>
    <row r="4141" spans="1:6" x14ac:dyDescent="0.25">
      <c r="A4141">
        <v>531589</v>
      </c>
      <c r="B4141">
        <v>84</v>
      </c>
      <c r="C4141">
        <v>0.24898836987965761</v>
      </c>
      <c r="D4141">
        <f t="shared" si="192"/>
        <v>1.102304858123215E-4</v>
      </c>
      <c r="E4141">
        <f t="shared" si="193"/>
        <v>9.2593608082350062E-3</v>
      </c>
      <c r="F4141">
        <f t="shared" si="194"/>
        <v>2.7446108973452659E-5</v>
      </c>
    </row>
    <row r="4142" spans="1:6" x14ac:dyDescent="0.25">
      <c r="A4142">
        <v>712916</v>
      </c>
      <c r="B4142">
        <v>84</v>
      </c>
      <c r="C4142">
        <v>0.35542422602052992</v>
      </c>
      <c r="D4142">
        <f t="shared" si="192"/>
        <v>1.4783051760547527E-4</v>
      </c>
      <c r="E4142">
        <f t="shared" si="193"/>
        <v>1.2417763478859922E-2</v>
      </c>
      <c r="F4142">
        <f t="shared" si="194"/>
        <v>5.2542547302140368E-5</v>
      </c>
    </row>
    <row r="4143" spans="1:6" x14ac:dyDescent="0.25">
      <c r="A4143">
        <v>474477</v>
      </c>
      <c r="B4143">
        <v>60</v>
      </c>
      <c r="C4143">
        <v>-0.72649730966193027</v>
      </c>
      <c r="D4143">
        <f t="shared" si="192"/>
        <v>9.8387720996433094E-5</v>
      </c>
      <c r="E4143">
        <f t="shared" si="193"/>
        <v>5.9032632597859859E-3</v>
      </c>
      <c r="F4143">
        <f t="shared" si="194"/>
        <v>-7.1478414607677247E-5</v>
      </c>
    </row>
    <row r="4144" spans="1:6" x14ac:dyDescent="0.25">
      <c r="A4144">
        <v>926049</v>
      </c>
      <c r="B4144">
        <v>60</v>
      </c>
      <c r="C4144">
        <v>0.96038877972380288</v>
      </c>
      <c r="D4144">
        <f t="shared" si="192"/>
        <v>1.9202585297290674E-4</v>
      </c>
      <c r="E4144">
        <f t="shared" si="193"/>
        <v>1.1521551178374403E-2</v>
      </c>
      <c r="F4144">
        <f t="shared" si="194"/>
        <v>1.8441947461207228E-4</v>
      </c>
    </row>
    <row r="4145" spans="1:6" x14ac:dyDescent="0.25">
      <c r="A4145">
        <v>449212</v>
      </c>
      <c r="B4145">
        <v>48</v>
      </c>
      <c r="C4145">
        <v>-0.64209834592782056</v>
      </c>
      <c r="D4145">
        <f t="shared" si="192"/>
        <v>9.314876152953611E-5</v>
      </c>
      <c r="E4145">
        <f t="shared" si="193"/>
        <v>4.4711405534177337E-3</v>
      </c>
      <c r="F4145">
        <f t="shared" si="194"/>
        <v>-5.9810665703340141E-5</v>
      </c>
    </row>
    <row r="4146" spans="1:6" x14ac:dyDescent="0.25">
      <c r="A4146">
        <v>573816</v>
      </c>
      <c r="B4146">
        <v>84</v>
      </c>
      <c r="C4146">
        <v>0.92086653473246149</v>
      </c>
      <c r="D4146">
        <f t="shared" si="192"/>
        <v>1.1898669168640261E-4</v>
      </c>
      <c r="E4146">
        <f t="shared" si="193"/>
        <v>9.9948821016578194E-3</v>
      </c>
      <c r="F4146">
        <f t="shared" si="194"/>
        <v>1.0957086245253736E-4</v>
      </c>
    </row>
    <row r="4147" spans="1:6" x14ac:dyDescent="0.25">
      <c r="A4147">
        <v>543576</v>
      </c>
      <c r="B4147">
        <v>84</v>
      </c>
      <c r="C4147">
        <v>0.92086653473246149</v>
      </c>
      <c r="D4147">
        <f t="shared" si="192"/>
        <v>1.1271611443411824E-4</v>
      </c>
      <c r="E4147">
        <f t="shared" si="193"/>
        <v>9.4681536124659321E-3</v>
      </c>
      <c r="F4147">
        <f t="shared" si="194"/>
        <v>1.0379649770745405E-4</v>
      </c>
    </row>
    <row r="4148" spans="1:6" x14ac:dyDescent="0.25">
      <c r="A4148">
        <v>961965</v>
      </c>
      <c r="B4148">
        <v>72</v>
      </c>
      <c r="C4148">
        <v>0.92086653473246149</v>
      </c>
      <c r="D4148">
        <f t="shared" si="192"/>
        <v>1.9947340762214768E-4</v>
      </c>
      <c r="E4148">
        <f t="shared" si="193"/>
        <v>1.4362085348794634E-2</v>
      </c>
      <c r="F4148">
        <f t="shared" si="194"/>
        <v>1.8368838564828291E-4</v>
      </c>
    </row>
    <row r="4149" spans="1:6" x14ac:dyDescent="0.25">
      <c r="A4149">
        <v>392276</v>
      </c>
      <c r="B4149">
        <v>84</v>
      </c>
      <c r="C4149">
        <v>0.4070773498450232</v>
      </c>
      <c r="D4149">
        <f t="shared" si="192"/>
        <v>8.1342492136809137E-5</v>
      </c>
      <c r="E4149">
        <f t="shared" si="193"/>
        <v>6.8327693394919673E-3</v>
      </c>
      <c r="F4149">
        <f t="shared" si="194"/>
        <v>3.3112686128841904E-5</v>
      </c>
    </row>
    <row r="4150" spans="1:6" x14ac:dyDescent="0.25">
      <c r="A4150">
        <v>980042</v>
      </c>
      <c r="B4150">
        <v>72</v>
      </c>
      <c r="C4150">
        <v>-0.58097877493851102</v>
      </c>
      <c r="D4150">
        <f t="shared" si="192"/>
        <v>2.032218608294739E-4</v>
      </c>
      <c r="E4150">
        <f t="shared" si="193"/>
        <v>1.4631973979722121E-2</v>
      </c>
      <c r="F4150">
        <f t="shared" si="194"/>
        <v>-1.1806758774543233E-4</v>
      </c>
    </row>
    <row r="4151" spans="1:6" x14ac:dyDescent="0.25">
      <c r="A4151">
        <v>235158</v>
      </c>
      <c r="B4151">
        <v>72</v>
      </c>
      <c r="C4151">
        <v>-0.80689978398251561</v>
      </c>
      <c r="D4151">
        <f t="shared" si="192"/>
        <v>4.8762447271583687E-5</v>
      </c>
      <c r="E4151">
        <f t="shared" si="193"/>
        <v>3.5108962035540255E-3</v>
      </c>
      <c r="F4151">
        <f t="shared" si="194"/>
        <v>-3.9346408169899686E-5</v>
      </c>
    </row>
    <row r="4152" spans="1:6" x14ac:dyDescent="0.25">
      <c r="A4152">
        <v>920626</v>
      </c>
      <c r="B4152">
        <v>84</v>
      </c>
      <c r="C4152">
        <v>9.0899389914291959E-2</v>
      </c>
      <c r="D4152">
        <f t="shared" si="192"/>
        <v>1.9090133774674476E-4</v>
      </c>
      <c r="E4152">
        <f t="shared" si="193"/>
        <v>1.6035712370726561E-2</v>
      </c>
      <c r="F4152">
        <f t="shared" si="194"/>
        <v>1.7352815135001292E-5</v>
      </c>
    </row>
    <row r="4153" spans="1:6" x14ac:dyDescent="0.25">
      <c r="A4153">
        <v>1186503</v>
      </c>
      <c r="B4153">
        <v>36</v>
      </c>
      <c r="C4153">
        <v>0.72325530977575447</v>
      </c>
      <c r="D4153">
        <f t="shared" si="192"/>
        <v>2.4603368788251245E-4</v>
      </c>
      <c r="E4153">
        <f t="shared" si="193"/>
        <v>8.8572127637704477E-3</v>
      </c>
      <c r="F4153">
        <f t="shared" si="194"/>
        <v>1.7794517114473783E-4</v>
      </c>
    </row>
    <row r="4154" spans="1:6" x14ac:dyDescent="0.25">
      <c r="A4154">
        <v>807950</v>
      </c>
      <c r="B4154">
        <v>84</v>
      </c>
      <c r="C4154">
        <v>-0.56284260954565946</v>
      </c>
      <c r="D4154">
        <f t="shared" si="192"/>
        <v>1.6753680195050153E-4</v>
      </c>
      <c r="E4154">
        <f t="shared" si="193"/>
        <v>1.4073091363842129E-2</v>
      </c>
      <c r="F4154">
        <f t="shared" si="194"/>
        <v>-9.4296850804754617E-5</v>
      </c>
    </row>
    <row r="4155" spans="1:6" x14ac:dyDescent="0.25">
      <c r="A4155">
        <v>238979</v>
      </c>
      <c r="B4155">
        <v>84</v>
      </c>
      <c r="C4155">
        <v>-0.2325154882968028</v>
      </c>
      <c r="D4155">
        <f t="shared" si="192"/>
        <v>4.9554771202832979E-5</v>
      </c>
      <c r="E4155">
        <f t="shared" si="193"/>
        <v>4.1626007810379702E-3</v>
      </c>
      <c r="F4155">
        <f t="shared" si="194"/>
        <v>-1.1522251823663051E-5</v>
      </c>
    </row>
    <row r="4156" spans="1:6" x14ac:dyDescent="0.25">
      <c r="A4156">
        <v>1316967</v>
      </c>
      <c r="B4156">
        <v>60</v>
      </c>
      <c r="C4156">
        <v>0.48612183982770601</v>
      </c>
      <c r="D4156">
        <f t="shared" si="192"/>
        <v>2.7308674974236793E-4</v>
      </c>
      <c r="E4156">
        <f t="shared" si="193"/>
        <v>1.6385204984542077E-2</v>
      </c>
      <c r="F4156">
        <f t="shared" si="194"/>
        <v>1.3275343321732822E-4</v>
      </c>
    </row>
    <row r="4157" spans="1:6" x14ac:dyDescent="0.25">
      <c r="A4157">
        <v>955326</v>
      </c>
      <c r="B4157">
        <v>48</v>
      </c>
      <c r="C4157">
        <v>9.0899389914291959E-2</v>
      </c>
      <c r="D4157">
        <f t="shared" si="192"/>
        <v>1.9809674219959755E-4</v>
      </c>
      <c r="E4157">
        <f t="shared" si="193"/>
        <v>9.5086436255806817E-3</v>
      </c>
      <c r="F4157">
        <f t="shared" si="194"/>
        <v>1.8006873009952191E-5</v>
      </c>
    </row>
    <row r="4158" spans="1:6" x14ac:dyDescent="0.25">
      <c r="A4158">
        <v>776233</v>
      </c>
      <c r="B4158">
        <v>72</v>
      </c>
      <c r="C4158">
        <v>-0.2648008150077798</v>
      </c>
      <c r="D4158">
        <f t="shared" si="192"/>
        <v>1.6095995344816345E-4</v>
      </c>
      <c r="E4158">
        <f t="shared" si="193"/>
        <v>1.1589116648267769E-2</v>
      </c>
      <c r="F4158">
        <f t="shared" si="194"/>
        <v>-4.2622326856687982E-5</v>
      </c>
    </row>
    <row r="4159" spans="1:6" x14ac:dyDescent="0.25">
      <c r="A4159">
        <v>523545</v>
      </c>
      <c r="B4159">
        <v>72</v>
      </c>
      <c r="C4159">
        <v>0.92086653473246149</v>
      </c>
      <c r="D4159">
        <f t="shared" si="192"/>
        <v>1.0856247908555645E-4</v>
      </c>
      <c r="E4159">
        <f t="shared" si="193"/>
        <v>7.8164984941600634E-3</v>
      </c>
      <c r="F4159">
        <f t="shared" si="194"/>
        <v>9.9971553917481689E-5</v>
      </c>
    </row>
    <row r="4160" spans="1:6" x14ac:dyDescent="0.25">
      <c r="A4160">
        <v>818777</v>
      </c>
      <c r="B4160">
        <v>36</v>
      </c>
      <c r="C4160">
        <v>0.2094661248883162</v>
      </c>
      <c r="D4160">
        <f t="shared" si="192"/>
        <v>1.6978189255600692E-4</v>
      </c>
      <c r="E4160">
        <f t="shared" si="193"/>
        <v>6.112148132016249E-3</v>
      </c>
      <c r="F4160">
        <f t="shared" si="194"/>
        <v>3.5563555109911229E-5</v>
      </c>
    </row>
    <row r="4161" spans="1:6" x14ac:dyDescent="0.25">
      <c r="A4161">
        <v>771972</v>
      </c>
      <c r="B4161">
        <v>84</v>
      </c>
      <c r="C4161">
        <v>1.434655719619899</v>
      </c>
      <c r="D4161">
        <f t="shared" si="192"/>
        <v>1.6007639095901054E-4</v>
      </c>
      <c r="E4161">
        <f t="shared" si="193"/>
        <v>1.3446416840556885E-2</v>
      </c>
      <c r="F4161">
        <f t="shared" si="194"/>
        <v>2.2965450986545558E-4</v>
      </c>
    </row>
    <row r="4162" spans="1:6" x14ac:dyDescent="0.25">
      <c r="A4162">
        <v>556792</v>
      </c>
      <c r="B4162">
        <v>72</v>
      </c>
      <c r="C4162">
        <v>0.92086653473246149</v>
      </c>
      <c r="D4162">
        <f t="shared" si="192"/>
        <v>1.1545658893696845E-4</v>
      </c>
      <c r="E4162">
        <f t="shared" si="193"/>
        <v>8.3128744034617289E-3</v>
      </c>
      <c r="F4162">
        <f t="shared" si="194"/>
        <v>1.0632010896641639E-4</v>
      </c>
    </row>
    <row r="4163" spans="1:6" x14ac:dyDescent="0.25">
      <c r="A4163">
        <v>1146083</v>
      </c>
      <c r="B4163">
        <v>72</v>
      </c>
      <c r="C4163">
        <v>9.0899389914291959E-2</v>
      </c>
      <c r="D4163">
        <f t="shared" ref="D4163:D4226" si="195">A4163/SUM($A$2:$A$5739)</f>
        <v>2.3765218217691275E-4</v>
      </c>
      <c r="E4163">
        <f t="shared" ref="E4163:E4226" si="196">B4163*D4163</f>
        <v>1.711095711673772E-2</v>
      </c>
      <c r="F4163">
        <f t="shared" ref="F4163:F4226" si="197">C4163*D4163</f>
        <v>2.1602438371681539E-5</v>
      </c>
    </row>
    <row r="4164" spans="1:6" x14ac:dyDescent="0.25">
      <c r="A4164">
        <v>1103615</v>
      </c>
      <c r="B4164">
        <v>84</v>
      </c>
      <c r="C4164">
        <v>-0.22527857001643839</v>
      </c>
      <c r="D4164">
        <f t="shared" si="195"/>
        <v>2.2884600245634353E-4</v>
      </c>
      <c r="E4164">
        <f t="shared" si="196"/>
        <v>1.9223064206332855E-2</v>
      </c>
      <c r="F4164">
        <f t="shared" si="197"/>
        <v>-5.1554100187343415E-5</v>
      </c>
    </row>
    <row r="4165" spans="1:6" x14ac:dyDescent="0.25">
      <c r="A4165">
        <v>553609</v>
      </c>
      <c r="B4165">
        <v>60</v>
      </c>
      <c r="C4165">
        <v>0.52564408481904745</v>
      </c>
      <c r="D4165">
        <f t="shared" si="195"/>
        <v>1.1479656091467939E-4</v>
      </c>
      <c r="E4165">
        <f t="shared" si="196"/>
        <v>6.887793654880763E-3</v>
      </c>
      <c r="F4165">
        <f t="shared" si="197"/>
        <v>6.0342133202370675E-5</v>
      </c>
    </row>
    <row r="4166" spans="1:6" x14ac:dyDescent="0.25">
      <c r="A4166">
        <v>1007957</v>
      </c>
      <c r="B4166">
        <v>24</v>
      </c>
      <c r="C4166">
        <v>-0.2648008150077798</v>
      </c>
      <c r="D4166">
        <f t="shared" si="195"/>
        <v>2.0901032524738125E-4</v>
      </c>
      <c r="E4166">
        <f t="shared" si="196"/>
        <v>5.0162478059371501E-3</v>
      </c>
      <c r="F4166">
        <f t="shared" si="197"/>
        <v>-5.5346104470547693E-5</v>
      </c>
    </row>
    <row r="4167" spans="1:6" x14ac:dyDescent="0.25">
      <c r="A4167">
        <v>719853</v>
      </c>
      <c r="B4167">
        <v>84</v>
      </c>
      <c r="C4167">
        <v>0.4070773498450232</v>
      </c>
      <c r="D4167">
        <f t="shared" si="195"/>
        <v>1.4926897641496923E-4</v>
      </c>
      <c r="E4167">
        <f t="shared" si="196"/>
        <v>1.2538594018857416E-2</v>
      </c>
      <c r="F4167">
        <f t="shared" si="197"/>
        <v>6.0764019333084947E-5</v>
      </c>
    </row>
    <row r="4168" spans="1:6" x14ac:dyDescent="0.25">
      <c r="A4168">
        <v>762708</v>
      </c>
      <c r="B4168">
        <v>72</v>
      </c>
      <c r="C4168">
        <v>0.40870349261519229</v>
      </c>
      <c r="D4168">
        <f t="shared" si="195"/>
        <v>1.5815540459442184E-4</v>
      </c>
      <c r="E4168">
        <f t="shared" si="196"/>
        <v>1.1387189130798373E-2</v>
      </c>
      <c r="F4168">
        <f t="shared" si="197"/>
        <v>6.463866623370903E-5</v>
      </c>
    </row>
    <row r="4169" spans="1:6" x14ac:dyDescent="0.25">
      <c r="A4169">
        <v>886824</v>
      </c>
      <c r="B4169">
        <v>24</v>
      </c>
      <c r="C4169">
        <v>1.4741779646112401</v>
      </c>
      <c r="D4169">
        <f t="shared" si="195"/>
        <v>1.8389214289615889E-4</v>
      </c>
      <c r="E4169">
        <f t="shared" si="196"/>
        <v>4.4134114295078138E-3</v>
      </c>
      <c r="F4169">
        <f t="shared" si="197"/>
        <v>2.7108974492265884E-4</v>
      </c>
    </row>
    <row r="4170" spans="1:6" x14ac:dyDescent="0.25">
      <c r="A4170">
        <v>684994</v>
      </c>
      <c r="B4170">
        <v>36</v>
      </c>
      <c r="C4170">
        <v>-0.54145652994716964</v>
      </c>
      <c r="D4170">
        <f t="shared" si="195"/>
        <v>1.4204060166505582E-4</v>
      </c>
      <c r="E4170">
        <f t="shared" si="196"/>
        <v>5.1134616599420096E-3</v>
      </c>
      <c r="F4170">
        <f t="shared" si="197"/>
        <v>-7.6908811289169284E-5</v>
      </c>
    </row>
    <row r="4171" spans="1:6" x14ac:dyDescent="0.25">
      <c r="A4171">
        <v>914345</v>
      </c>
      <c r="B4171">
        <v>84</v>
      </c>
      <c r="C4171">
        <v>0.88134428974112011</v>
      </c>
      <c r="D4171">
        <f t="shared" si="195"/>
        <v>1.8959890733267074E-4</v>
      </c>
      <c r="E4171">
        <f t="shared" si="196"/>
        <v>1.5926308215944342E-2</v>
      </c>
      <c r="F4171">
        <f t="shared" si="197"/>
        <v>1.6710191431880514E-4</v>
      </c>
    </row>
    <row r="4172" spans="1:6" x14ac:dyDescent="0.25">
      <c r="A4172">
        <v>1047398</v>
      </c>
      <c r="B4172">
        <v>48</v>
      </c>
      <c r="C4172">
        <v>0.76277755476709586</v>
      </c>
      <c r="D4172">
        <f t="shared" si="195"/>
        <v>2.1718882516164541E-4</v>
      </c>
      <c r="E4172">
        <f t="shared" si="196"/>
        <v>1.042506360775898E-2</v>
      </c>
      <c r="F4172">
        <f t="shared" si="197"/>
        <v>1.656667609795382E-4</v>
      </c>
    </row>
    <row r="4173" spans="1:6" x14ac:dyDescent="0.25">
      <c r="A4173">
        <v>663744</v>
      </c>
      <c r="B4173">
        <v>84</v>
      </c>
      <c r="C4173">
        <v>0.56516632981038883</v>
      </c>
      <c r="D4173">
        <f t="shared" si="195"/>
        <v>1.3763419403902926E-4</v>
      </c>
      <c r="E4173">
        <f t="shared" si="196"/>
        <v>1.1561272299278457E-2</v>
      </c>
      <c r="F4173">
        <f t="shared" si="197"/>
        <v>7.7786212301449062E-5</v>
      </c>
    </row>
    <row r="4174" spans="1:6" x14ac:dyDescent="0.25">
      <c r="A4174">
        <v>1343241</v>
      </c>
      <c r="B4174">
        <v>24</v>
      </c>
      <c r="C4174">
        <v>1.185489993161002E-2</v>
      </c>
      <c r="D4174">
        <f t="shared" si="195"/>
        <v>2.7853493581136659E-4</v>
      </c>
      <c r="E4174">
        <f t="shared" si="196"/>
        <v>6.6848384594727986E-3</v>
      </c>
      <c r="F4174">
        <f t="shared" si="197"/>
        <v>3.3020037915011714E-6</v>
      </c>
    </row>
    <row r="4175" spans="1:6" x14ac:dyDescent="0.25">
      <c r="A4175">
        <v>542495</v>
      </c>
      <c r="B4175">
        <v>72</v>
      </c>
      <c r="C4175">
        <v>-0.15936099848518029</v>
      </c>
      <c r="D4175">
        <f t="shared" si="195"/>
        <v>1.1249195788617777E-4</v>
      </c>
      <c r="E4175">
        <f t="shared" si="196"/>
        <v>8.0994209678047994E-3</v>
      </c>
      <c r="F4175">
        <f t="shared" si="197"/>
        <v>-1.7926830730294139E-5</v>
      </c>
    </row>
    <row r="4176" spans="1:6" x14ac:dyDescent="0.25">
      <c r="A4176">
        <v>618110</v>
      </c>
      <c r="B4176">
        <v>84</v>
      </c>
      <c r="C4176">
        <v>-3.6355124953728203E-2</v>
      </c>
      <c r="D4176">
        <f t="shared" si="195"/>
        <v>1.281715114222718E-4</v>
      </c>
      <c r="E4176">
        <f t="shared" si="196"/>
        <v>1.0766406959470832E-2</v>
      </c>
      <c r="F4176">
        <f t="shared" si="197"/>
        <v>-4.6596913132648932E-6</v>
      </c>
    </row>
    <row r="4177" spans="1:6" x14ac:dyDescent="0.25">
      <c r="A4177">
        <v>1572736</v>
      </c>
      <c r="B4177">
        <v>72</v>
      </c>
      <c r="C4177">
        <v>0.80229979975843724</v>
      </c>
      <c r="D4177">
        <f t="shared" si="195"/>
        <v>3.2612310137065904E-4</v>
      </c>
      <c r="E4177">
        <f t="shared" si="196"/>
        <v>2.3480863298687451E-2</v>
      </c>
      <c r="F4177">
        <f t="shared" si="197"/>
        <v>2.6164849892628029E-4</v>
      </c>
    </row>
    <row r="4178" spans="1:6" x14ac:dyDescent="0.25">
      <c r="A4178">
        <v>653018</v>
      </c>
      <c r="B4178">
        <v>60</v>
      </c>
      <c r="C4178">
        <v>-0.6600232649211939</v>
      </c>
      <c r="D4178">
        <f t="shared" si="195"/>
        <v>1.3541004682976994E-4</v>
      </c>
      <c r="E4178">
        <f t="shared" si="196"/>
        <v>8.1246028097861963E-3</v>
      </c>
      <c r="F4178">
        <f t="shared" si="197"/>
        <v>-8.9373781211716518E-5</v>
      </c>
    </row>
    <row r="4179" spans="1:6" x14ac:dyDescent="0.25">
      <c r="A4179">
        <v>769146</v>
      </c>
      <c r="B4179">
        <v>84</v>
      </c>
      <c r="C4179">
        <v>-0.2342582612119416</v>
      </c>
      <c r="D4179">
        <f t="shared" si="195"/>
        <v>1.5949039058483873E-4</v>
      </c>
      <c r="E4179">
        <f t="shared" si="196"/>
        <v>1.3397192809126454E-2</v>
      </c>
      <c r="F4179">
        <f t="shared" si="197"/>
        <v>-3.7361941578417743E-5</v>
      </c>
    </row>
    <row r="4180" spans="1:6" x14ac:dyDescent="0.25">
      <c r="A4180">
        <v>679885</v>
      </c>
      <c r="B4180">
        <v>72</v>
      </c>
      <c r="C4180">
        <v>0.80229979975843724</v>
      </c>
      <c r="D4180">
        <f t="shared" si="195"/>
        <v>1.4098119759157961E-4</v>
      </c>
      <c r="E4180">
        <f t="shared" si="196"/>
        <v>1.0150646226593733E-2</v>
      </c>
      <c r="F4180">
        <f t="shared" si="197"/>
        <v>1.13109186597429E-4</v>
      </c>
    </row>
    <row r="4181" spans="1:6" x14ac:dyDescent="0.25">
      <c r="A4181">
        <v>793244</v>
      </c>
      <c r="B4181">
        <v>84</v>
      </c>
      <c r="C4181">
        <v>-6.7189590051072792E-2</v>
      </c>
      <c r="D4181">
        <f t="shared" si="195"/>
        <v>1.6448736051293228E-4</v>
      </c>
      <c r="E4181">
        <f t="shared" si="196"/>
        <v>1.3816938283086312E-2</v>
      </c>
      <c r="F4181">
        <f t="shared" si="197"/>
        <v>-1.1051838321446939E-5</v>
      </c>
    </row>
    <row r="4182" spans="1:6" x14ac:dyDescent="0.25">
      <c r="A4182">
        <v>762122</v>
      </c>
      <c r="B4182">
        <v>84</v>
      </c>
      <c r="C4182">
        <v>0.32803285986234038</v>
      </c>
      <c r="D4182">
        <f t="shared" si="195"/>
        <v>1.5803389142412294E-4</v>
      </c>
      <c r="E4182">
        <f t="shared" si="196"/>
        <v>1.3274846879626327E-2</v>
      </c>
      <c r="F4182">
        <f t="shared" si="197"/>
        <v>5.1840309359029636E-5</v>
      </c>
    </row>
    <row r="4183" spans="1:6" x14ac:dyDescent="0.25">
      <c r="A4183">
        <v>901826</v>
      </c>
      <c r="B4183">
        <v>84</v>
      </c>
      <c r="C4183">
        <v>1.078955514697826</v>
      </c>
      <c r="D4183">
        <f t="shared" si="195"/>
        <v>1.8700296299995422E-4</v>
      </c>
      <c r="E4183">
        <f t="shared" si="196"/>
        <v>1.5708248891996155E-2</v>
      </c>
      <c r="F4183">
        <f t="shared" si="197"/>
        <v>2.0176787819363413E-4</v>
      </c>
    </row>
    <row r="4184" spans="1:6" x14ac:dyDescent="0.25">
      <c r="A4184">
        <v>706590</v>
      </c>
      <c r="B4184">
        <v>84</v>
      </c>
      <c r="C4184">
        <v>2.5043319891084408E-3</v>
      </c>
      <c r="D4184">
        <f t="shared" si="195"/>
        <v>1.4651875597525204E-4</v>
      </c>
      <c r="E4184">
        <f t="shared" si="196"/>
        <v>1.2307575501921171E-2</v>
      </c>
      <c r="F4184">
        <f t="shared" si="197"/>
        <v>3.6693160759319721E-7</v>
      </c>
    </row>
    <row r="4185" spans="1:6" x14ac:dyDescent="0.25">
      <c r="A4185">
        <v>1016598</v>
      </c>
      <c r="B4185">
        <v>84</v>
      </c>
      <c r="C4185">
        <v>0.56516632981038883</v>
      </c>
      <c r="D4185">
        <f t="shared" si="195"/>
        <v>2.108021261083928E-4</v>
      </c>
      <c r="E4185">
        <f t="shared" si="196"/>
        <v>1.7707378593104995E-2</v>
      </c>
      <c r="F4185">
        <f t="shared" si="197"/>
        <v>1.191382639289071E-4</v>
      </c>
    </row>
    <row r="4186" spans="1:6" x14ac:dyDescent="0.25">
      <c r="A4186">
        <v>732181</v>
      </c>
      <c r="B4186">
        <v>84</v>
      </c>
      <c r="C4186">
        <v>-0.3973144759723084</v>
      </c>
      <c r="D4186">
        <f t="shared" si="195"/>
        <v>1.5182531491914124E-4</v>
      </c>
      <c r="E4186">
        <f t="shared" si="196"/>
        <v>1.2753326453207864E-2</v>
      </c>
      <c r="F4186">
        <f t="shared" si="197"/>
        <v>-6.0322395436429298E-5</v>
      </c>
    </row>
    <row r="4187" spans="1:6" x14ac:dyDescent="0.25">
      <c r="A4187">
        <v>541423</v>
      </c>
      <c r="B4187">
        <v>60</v>
      </c>
      <c r="C4187">
        <v>0.80229979975843724</v>
      </c>
      <c r="D4187">
        <f t="shared" si="195"/>
        <v>1.1226966758146716E-4</v>
      </c>
      <c r="E4187">
        <f t="shared" si="196"/>
        <v>6.7361800548880295E-3</v>
      </c>
      <c r="F4187">
        <f t="shared" si="197"/>
        <v>9.0073931819557417E-5</v>
      </c>
    </row>
    <row r="4188" spans="1:6" x14ac:dyDescent="0.25">
      <c r="A4188">
        <v>437458</v>
      </c>
      <c r="B4188">
        <v>60</v>
      </c>
      <c r="C4188">
        <v>0.2094661248883162</v>
      </c>
      <c r="D4188">
        <f t="shared" si="195"/>
        <v>9.0711447871356517E-5</v>
      </c>
      <c r="E4188">
        <f t="shared" si="196"/>
        <v>5.4426868722813907E-3</v>
      </c>
      <c r="F4188">
        <f t="shared" si="197"/>
        <v>1.9000975468621549E-5</v>
      </c>
    </row>
    <row r="4189" spans="1:6" x14ac:dyDescent="0.25">
      <c r="A4189">
        <v>788777</v>
      </c>
      <c r="B4189">
        <v>72</v>
      </c>
      <c r="C4189">
        <v>0.24898836987965761</v>
      </c>
      <c r="D4189">
        <f t="shared" si="195"/>
        <v>1.635610817898518E-4</v>
      </c>
      <c r="E4189">
        <f t="shared" si="196"/>
        <v>1.177639788886933E-2</v>
      </c>
      <c r="F4189">
        <f t="shared" si="197"/>
        <v>4.0724807130608549E-5</v>
      </c>
    </row>
    <row r="4190" spans="1:6" x14ac:dyDescent="0.25">
      <c r="A4190">
        <v>448912</v>
      </c>
      <c r="B4190">
        <v>48</v>
      </c>
      <c r="C4190">
        <v>0.52564408481904745</v>
      </c>
      <c r="D4190">
        <f t="shared" si="195"/>
        <v>9.3086553421874553E-5</v>
      </c>
      <c r="E4190">
        <f t="shared" si="196"/>
        <v>4.4681545642499786E-3</v>
      </c>
      <c r="F4190">
        <f t="shared" si="197"/>
        <v>4.8930396182400621E-5</v>
      </c>
    </row>
    <row r="4191" spans="1:6" x14ac:dyDescent="0.25">
      <c r="A4191">
        <v>663691</v>
      </c>
      <c r="B4191">
        <v>72</v>
      </c>
      <c r="C4191">
        <v>0.88134428974112011</v>
      </c>
      <c r="D4191">
        <f t="shared" si="195"/>
        <v>1.3762320394000905E-4</v>
      </c>
      <c r="E4191">
        <f t="shared" si="196"/>
        <v>9.9088706836806522E-3</v>
      </c>
      <c r="F4191">
        <f t="shared" si="197"/>
        <v>1.212934249284046E-4</v>
      </c>
    </row>
    <row r="4192" spans="1:6" x14ac:dyDescent="0.25">
      <c r="A4192">
        <v>950223</v>
      </c>
      <c r="B4192">
        <v>72</v>
      </c>
      <c r="C4192">
        <v>0.1833593107368362</v>
      </c>
      <c r="D4192">
        <f t="shared" si="195"/>
        <v>1.9703858228827456E-4</v>
      </c>
      <c r="E4192">
        <f t="shared" si="196"/>
        <v>1.4186777924755768E-2</v>
      </c>
      <c r="F4192">
        <f t="shared" si="197"/>
        <v>3.6128858636941404E-5</v>
      </c>
    </row>
    <row r="4193" spans="1:6" x14ac:dyDescent="0.25">
      <c r="A4193">
        <v>585023</v>
      </c>
      <c r="B4193">
        <v>60</v>
      </c>
      <c r="C4193">
        <v>0.84182204474977862</v>
      </c>
      <c r="D4193">
        <f t="shared" si="195"/>
        <v>1.213105792282793E-4</v>
      </c>
      <c r="E4193">
        <f t="shared" si="196"/>
        <v>7.2786347536967578E-3</v>
      </c>
      <c r="F4193">
        <f t="shared" si="197"/>
        <v>1.021219198557301E-4</v>
      </c>
    </row>
    <row r="4194" spans="1:6" x14ac:dyDescent="0.25">
      <c r="A4194">
        <v>779002</v>
      </c>
      <c r="B4194">
        <v>84</v>
      </c>
      <c r="C4194">
        <v>0.56006479842690637</v>
      </c>
      <c r="D4194">
        <f t="shared" si="195"/>
        <v>1.6153413428187958E-4</v>
      </c>
      <c r="E4194">
        <f t="shared" si="196"/>
        <v>1.3568867279677885E-2</v>
      </c>
      <c r="F4194">
        <f t="shared" si="197"/>
        <v>9.0469582355645712E-5</v>
      </c>
    </row>
    <row r="4195" spans="1:6" x14ac:dyDescent="0.25">
      <c r="A4195">
        <v>197196</v>
      </c>
      <c r="B4195">
        <v>84</v>
      </c>
      <c r="C4195">
        <v>0.92086653473246149</v>
      </c>
      <c r="D4195">
        <f t="shared" si="195"/>
        <v>4.0890633328090976E-5</v>
      </c>
      <c r="E4195">
        <f t="shared" si="196"/>
        <v>3.4348131995596419E-3</v>
      </c>
      <c r="F4195">
        <f t="shared" si="197"/>
        <v>3.7654815815854835E-5</v>
      </c>
    </row>
    <row r="4196" spans="1:6" x14ac:dyDescent="0.25">
      <c r="A4196">
        <v>286478</v>
      </c>
      <c r="B4196">
        <v>60</v>
      </c>
      <c r="C4196">
        <v>5.1377144922950549E-2</v>
      </c>
      <c r="D4196">
        <f t="shared" si="195"/>
        <v>5.9404180888886419E-5</v>
      </c>
      <c r="E4196">
        <f t="shared" si="196"/>
        <v>3.5642508533331851E-3</v>
      </c>
      <c r="F4196">
        <f t="shared" si="197"/>
        <v>3.0520172105574867E-6</v>
      </c>
    </row>
    <row r="4197" spans="1:6" x14ac:dyDescent="0.25">
      <c r="A4197">
        <v>631027</v>
      </c>
      <c r="B4197">
        <v>72</v>
      </c>
      <c r="C4197">
        <v>-6.7189590051072792E-2</v>
      </c>
      <c r="D4197">
        <f t="shared" si="195"/>
        <v>1.3084998517781934E-4</v>
      </c>
      <c r="E4197">
        <f t="shared" si="196"/>
        <v>9.4211989328029915E-3</v>
      </c>
      <c r="F4197">
        <f t="shared" si="197"/>
        <v>-8.7917568622866324E-6</v>
      </c>
    </row>
    <row r="4198" spans="1:6" x14ac:dyDescent="0.25">
      <c r="A4198">
        <v>502421</v>
      </c>
      <c r="B4198">
        <v>36</v>
      </c>
      <c r="C4198">
        <v>-1.369040088169911</v>
      </c>
      <c r="D4198">
        <f t="shared" si="195"/>
        <v>1.0418219886474773E-4</v>
      </c>
      <c r="E4198">
        <f t="shared" si="196"/>
        <v>3.7505591591309186E-3</v>
      </c>
      <c r="F4198">
        <f t="shared" si="197"/>
        <v>-1.4262960671952943E-4</v>
      </c>
    </row>
    <row r="4199" spans="1:6" x14ac:dyDescent="0.25">
      <c r="A4199">
        <v>500947</v>
      </c>
      <c r="B4199">
        <v>48</v>
      </c>
      <c r="C4199">
        <v>-1.773771985450691</v>
      </c>
      <c r="D4199">
        <f t="shared" si="195"/>
        <v>1.0387654969577065E-4</v>
      </c>
      <c r="E4199">
        <f t="shared" si="196"/>
        <v>4.9860743853969913E-3</v>
      </c>
      <c r="F4199">
        <f t="shared" si="197"/>
        <v>-1.842533137956345E-4</v>
      </c>
    </row>
    <row r="4200" spans="1:6" x14ac:dyDescent="0.25">
      <c r="A4200">
        <v>863864</v>
      </c>
      <c r="B4200">
        <v>84</v>
      </c>
      <c r="C4200">
        <v>-0.22108316514387311</v>
      </c>
      <c r="D4200">
        <f t="shared" si="195"/>
        <v>1.791311490564615E-4</v>
      </c>
      <c r="E4200">
        <f t="shared" si="196"/>
        <v>1.5047016520742766E-2</v>
      </c>
      <c r="F4200">
        <f t="shared" si="197"/>
        <v>-3.9602881409261425E-5</v>
      </c>
    </row>
    <row r="4201" spans="1:6" x14ac:dyDescent="0.25">
      <c r="A4201">
        <v>1140756</v>
      </c>
      <c r="B4201">
        <v>84</v>
      </c>
      <c r="C4201">
        <v>-0.94892640979421494</v>
      </c>
      <c r="D4201">
        <f t="shared" si="195"/>
        <v>2.3654757354520247E-4</v>
      </c>
      <c r="E4201">
        <f t="shared" si="196"/>
        <v>1.9869996177797007E-2</v>
      </c>
      <c r="F4201">
        <f t="shared" si="197"/>
        <v>-2.2446623970978199E-4</v>
      </c>
    </row>
    <row r="4202" spans="1:6" x14ac:dyDescent="0.25">
      <c r="A4202">
        <v>739182</v>
      </c>
      <c r="B4202">
        <v>84</v>
      </c>
      <c r="C4202">
        <v>0.37856046919397079</v>
      </c>
      <c r="D4202">
        <f t="shared" si="195"/>
        <v>1.5327704479160299E-4</v>
      </c>
      <c r="E4202">
        <f t="shared" si="196"/>
        <v>1.2875271762494651E-2</v>
      </c>
      <c r="F4202">
        <f t="shared" si="197"/>
        <v>5.8024629992974508E-5</v>
      </c>
    </row>
    <row r="4203" spans="1:6" x14ac:dyDescent="0.25">
      <c r="A4203">
        <v>372156</v>
      </c>
      <c r="B4203">
        <v>84</v>
      </c>
      <c r="C4203">
        <v>0.32803285986234038</v>
      </c>
      <c r="D4203">
        <f t="shared" si="195"/>
        <v>7.7170401716307756E-5</v>
      </c>
      <c r="E4203">
        <f t="shared" si="196"/>
        <v>6.4823137441698516E-3</v>
      </c>
      <c r="F4203">
        <f t="shared" si="197"/>
        <v>2.5314427571726094E-5</v>
      </c>
    </row>
    <row r="4204" spans="1:6" x14ac:dyDescent="0.25">
      <c r="A4204">
        <v>984696</v>
      </c>
      <c r="B4204">
        <v>60</v>
      </c>
      <c r="C4204">
        <v>1.078955514697826</v>
      </c>
      <c r="D4204">
        <f t="shared" si="195"/>
        <v>2.0418691593966342E-4</v>
      </c>
      <c r="E4204">
        <f t="shared" si="196"/>
        <v>1.2251214956379805E-2</v>
      </c>
      <c r="F4204">
        <f t="shared" si="197"/>
        <v>2.2030859898224128E-4</v>
      </c>
    </row>
    <row r="4205" spans="1:6" x14ac:dyDescent="0.25">
      <c r="A4205">
        <v>352572</v>
      </c>
      <c r="B4205">
        <v>48</v>
      </c>
      <c r="C4205">
        <v>0.28851061487099899</v>
      </c>
      <c r="D4205">
        <f t="shared" si="195"/>
        <v>7.3109456448161678E-5</v>
      </c>
      <c r="E4205">
        <f t="shared" si="196"/>
        <v>3.5092539095117605E-3</v>
      </c>
      <c r="F4205">
        <f t="shared" si="197"/>
        <v>2.1092854232743648E-5</v>
      </c>
    </row>
    <row r="4206" spans="1:6" x14ac:dyDescent="0.25">
      <c r="A4206">
        <v>855074</v>
      </c>
      <c r="B4206">
        <v>60</v>
      </c>
      <c r="C4206">
        <v>0.16994387989697479</v>
      </c>
      <c r="D4206">
        <f t="shared" si="195"/>
        <v>1.7730845150197805E-4</v>
      </c>
      <c r="E4206">
        <f t="shared" si="196"/>
        <v>1.0638507090118684E-2</v>
      </c>
      <c r="F4206">
        <f t="shared" si="197"/>
        <v>3.0132486186770736E-5</v>
      </c>
    </row>
    <row r="4207" spans="1:6" x14ac:dyDescent="0.25">
      <c r="A4207">
        <v>794132</v>
      </c>
      <c r="B4207">
        <v>84</v>
      </c>
      <c r="C4207">
        <v>0.92086653473246149</v>
      </c>
      <c r="D4207">
        <f t="shared" si="195"/>
        <v>1.6467149651161049E-4</v>
      </c>
      <c r="E4207">
        <f t="shared" si="196"/>
        <v>1.3832405706975281E-2</v>
      </c>
      <c r="F4207">
        <f t="shared" si="197"/>
        <v>1.5164047036185537E-4</v>
      </c>
    </row>
    <row r="4208" spans="1:6" x14ac:dyDescent="0.25">
      <c r="A4208">
        <v>695526</v>
      </c>
      <c r="B4208">
        <v>60</v>
      </c>
      <c r="C4208">
        <v>-1.3233270787231259</v>
      </c>
      <c r="D4208">
        <f t="shared" si="195"/>
        <v>1.4422452096469403E-4</v>
      </c>
      <c r="E4208">
        <f t="shared" si="196"/>
        <v>8.6534712578816408E-3</v>
      </c>
      <c r="F4208">
        <f t="shared" si="197"/>
        <v>-1.9085621400845079E-4</v>
      </c>
    </row>
    <row r="4209" spans="1:6" x14ac:dyDescent="0.25">
      <c r="A4209">
        <v>879682</v>
      </c>
      <c r="B4209">
        <v>72</v>
      </c>
      <c r="C4209">
        <v>0.2094661248883162</v>
      </c>
      <c r="D4209">
        <f t="shared" si="195"/>
        <v>1.8241117521309623E-4</v>
      </c>
      <c r="E4209">
        <f t="shared" si="196"/>
        <v>1.3133604615342928E-2</v>
      </c>
      <c r="F4209">
        <f t="shared" si="197"/>
        <v>3.8208962008210943E-5</v>
      </c>
    </row>
    <row r="4210" spans="1:6" x14ac:dyDescent="0.25">
      <c r="A4210">
        <v>365588</v>
      </c>
      <c r="B4210">
        <v>36</v>
      </c>
      <c r="C4210">
        <v>-6.7189590051072792E-2</v>
      </c>
      <c r="D4210">
        <f t="shared" si="195"/>
        <v>7.5808458879237522E-5</v>
      </c>
      <c r="E4210">
        <f t="shared" si="196"/>
        <v>2.7291045196525506E-3</v>
      </c>
      <c r="F4210">
        <f t="shared" si="197"/>
        <v>-5.0935392744995779E-6</v>
      </c>
    </row>
    <row r="4211" spans="1:6" x14ac:dyDescent="0.25">
      <c r="A4211">
        <v>630479</v>
      </c>
      <c r="B4211">
        <v>84</v>
      </c>
      <c r="C4211">
        <v>-1.4039284541817E-2</v>
      </c>
      <c r="D4211">
        <f t="shared" si="195"/>
        <v>1.3073635170115757E-4</v>
      </c>
      <c r="E4211">
        <f t="shared" si="196"/>
        <v>1.0981853542897236E-2</v>
      </c>
      <c r="F4211">
        <f t="shared" si="197"/>
        <v>-1.8354448414916122E-6</v>
      </c>
    </row>
    <row r="4212" spans="1:6" x14ac:dyDescent="0.25">
      <c r="A4212">
        <v>602640</v>
      </c>
      <c r="B4212">
        <v>84</v>
      </c>
      <c r="C4212">
        <v>0.2094661248883162</v>
      </c>
      <c r="D4212">
        <f t="shared" si="195"/>
        <v>1.2496364667052446E-4</v>
      </c>
      <c r="E4212">
        <f t="shared" si="196"/>
        <v>1.0496946320324056E-2</v>
      </c>
      <c r="F4212">
        <f t="shared" si="197"/>
        <v>2.6175650819987498E-5</v>
      </c>
    </row>
    <row r="4213" spans="1:6" x14ac:dyDescent="0.25">
      <c r="A4213">
        <v>378218</v>
      </c>
      <c r="B4213">
        <v>72</v>
      </c>
      <c r="C4213">
        <v>5.1377144922950549E-2</v>
      </c>
      <c r="D4213">
        <f t="shared" si="195"/>
        <v>7.842742021178884E-5</v>
      </c>
      <c r="E4213">
        <f t="shared" si="196"/>
        <v>5.6467742552487963E-3</v>
      </c>
      <c r="F4213">
        <f t="shared" si="197"/>
        <v>4.0293769341542162E-6</v>
      </c>
    </row>
    <row r="4214" spans="1:6" x14ac:dyDescent="0.25">
      <c r="A4214">
        <v>396260</v>
      </c>
      <c r="B4214">
        <v>60</v>
      </c>
      <c r="C4214">
        <v>-0.83371918421118996</v>
      </c>
      <c r="D4214">
        <f t="shared" si="195"/>
        <v>8.2168615806554543E-5</v>
      </c>
      <c r="E4214">
        <f t="shared" si="196"/>
        <v>4.9301169483932728E-3</v>
      </c>
      <c r="F4214">
        <f t="shared" si="197"/>
        <v>-6.8505551338003337E-5</v>
      </c>
    </row>
    <row r="4215" spans="1:6" x14ac:dyDescent="0.25">
      <c r="A4215">
        <v>1186617</v>
      </c>
      <c r="B4215">
        <v>36</v>
      </c>
      <c r="C4215">
        <v>0.28851061487099899</v>
      </c>
      <c r="D4215">
        <f t="shared" si="195"/>
        <v>2.4605732696342383E-4</v>
      </c>
      <c r="E4215">
        <f t="shared" si="196"/>
        <v>8.8580637706832579E-3</v>
      </c>
      <c r="F4215">
        <f t="shared" si="197"/>
        <v>7.099015069573185E-5</v>
      </c>
    </row>
    <row r="4216" spans="1:6" x14ac:dyDescent="0.25">
      <c r="A4216">
        <v>1137693</v>
      </c>
      <c r="B4216">
        <v>72</v>
      </c>
      <c r="C4216">
        <v>0.80229979975843724</v>
      </c>
      <c r="D4216">
        <f t="shared" si="195"/>
        <v>2.3591242876597803E-4</v>
      </c>
      <c r="E4216">
        <f t="shared" si="196"/>
        <v>1.6985694871150418E-2</v>
      </c>
      <c r="F4216">
        <f t="shared" si="197"/>
        <v>1.8927249435947077E-4</v>
      </c>
    </row>
    <row r="4217" spans="1:6" x14ac:dyDescent="0.25">
      <c r="A4217">
        <v>826277</v>
      </c>
      <c r="B4217">
        <v>24</v>
      </c>
      <c r="C4217">
        <v>-3.5784525451433171</v>
      </c>
      <c r="D4217">
        <f t="shared" si="195"/>
        <v>1.7133709524754572E-4</v>
      </c>
      <c r="E4217">
        <f t="shared" si="196"/>
        <v>4.1120902859410977E-3</v>
      </c>
      <c r="F4217">
        <f t="shared" si="197"/>
        <v>-6.1312166456604293E-4</v>
      </c>
    </row>
    <row r="4218" spans="1:6" x14ac:dyDescent="0.25">
      <c r="A4218">
        <v>471954</v>
      </c>
      <c r="B4218">
        <v>84</v>
      </c>
      <c r="C4218">
        <v>0.16544269141491111</v>
      </c>
      <c r="D4218">
        <f t="shared" si="195"/>
        <v>9.7864550810999442E-5</v>
      </c>
      <c r="E4218">
        <f t="shared" si="196"/>
        <v>8.2206222681239539E-3</v>
      </c>
      <c r="F4218">
        <f t="shared" si="197"/>
        <v>1.619097468028307E-5</v>
      </c>
    </row>
    <row r="4219" spans="1:6" x14ac:dyDescent="0.25">
      <c r="A4219">
        <v>183087</v>
      </c>
      <c r="B4219">
        <v>72</v>
      </c>
      <c r="C4219">
        <v>0.88134428974112011</v>
      </c>
      <c r="D4219">
        <f t="shared" si="195"/>
        <v>3.7964986024768207E-5</v>
      </c>
      <c r="E4219">
        <f t="shared" si="196"/>
        <v>2.733478993783311E-3</v>
      </c>
      <c r="F4219">
        <f t="shared" si="197"/>
        <v>3.3460223643030888E-5</v>
      </c>
    </row>
    <row r="4220" spans="1:6" x14ac:dyDescent="0.25">
      <c r="A4220">
        <v>569639</v>
      </c>
      <c r="B4220">
        <v>84</v>
      </c>
      <c r="C4220">
        <v>0.76277755476709586</v>
      </c>
      <c r="D4220">
        <f t="shared" si="195"/>
        <v>1.1812054746739495E-4</v>
      </c>
      <c r="E4220">
        <f t="shared" si="196"/>
        <v>9.922125987261176E-3</v>
      </c>
      <c r="F4220">
        <f t="shared" si="197"/>
        <v>9.0099702364930192E-5</v>
      </c>
    </row>
    <row r="4221" spans="1:6" x14ac:dyDescent="0.25">
      <c r="A4221">
        <v>949096</v>
      </c>
      <c r="B4221">
        <v>84</v>
      </c>
      <c r="C4221">
        <v>0.4070773498450232</v>
      </c>
      <c r="D4221">
        <f t="shared" si="195"/>
        <v>1.9680488716382599E-4</v>
      </c>
      <c r="E4221">
        <f t="shared" si="196"/>
        <v>1.6531610521761383E-2</v>
      </c>
      <c r="F4221">
        <f t="shared" si="197"/>
        <v>8.0114811903199103E-5</v>
      </c>
    </row>
    <row r="4222" spans="1:6" x14ac:dyDescent="0.25">
      <c r="A4222">
        <v>516695</v>
      </c>
      <c r="B4222">
        <v>84</v>
      </c>
      <c r="C4222">
        <v>0.16994387989697479</v>
      </c>
      <c r="D4222">
        <f t="shared" si="195"/>
        <v>1.0714206062728436E-4</v>
      </c>
      <c r="E4222">
        <f t="shared" si="196"/>
        <v>8.999933092691887E-3</v>
      </c>
      <c r="F4222">
        <f t="shared" si="197"/>
        <v>1.8208137483157606E-5</v>
      </c>
    </row>
    <row r="4223" spans="1:6" x14ac:dyDescent="0.25">
      <c r="A4223">
        <v>348440</v>
      </c>
      <c r="B4223">
        <v>60</v>
      </c>
      <c r="C4223">
        <v>0.52564408481904745</v>
      </c>
      <c r="D4223">
        <f t="shared" si="195"/>
        <v>7.225264344530325E-5</v>
      </c>
      <c r="E4223">
        <f t="shared" si="196"/>
        <v>4.3351586067181952E-3</v>
      </c>
      <c r="F4223">
        <f t="shared" si="197"/>
        <v>3.7979174639563373E-5</v>
      </c>
    </row>
    <row r="4224" spans="1:6" x14ac:dyDescent="0.25">
      <c r="A4224">
        <v>923867</v>
      </c>
      <c r="B4224">
        <v>60</v>
      </c>
      <c r="C4224">
        <v>0.84182204474977862</v>
      </c>
      <c r="D4224">
        <f t="shared" si="195"/>
        <v>1.9157339266984838E-4</v>
      </c>
      <c r="E4224">
        <f t="shared" si="196"/>
        <v>1.1494403560190903E-2</v>
      </c>
      <c r="F4224">
        <f t="shared" si="197"/>
        <v>1.6127070513698402E-4</v>
      </c>
    </row>
    <row r="4225" spans="1:6" x14ac:dyDescent="0.25">
      <c r="A4225">
        <v>762651</v>
      </c>
      <c r="B4225">
        <v>72</v>
      </c>
      <c r="C4225">
        <v>-0.81811224488655909</v>
      </c>
      <c r="D4225">
        <f t="shared" si="195"/>
        <v>1.5814358505396615E-4</v>
      </c>
      <c r="E4225">
        <f t="shared" si="196"/>
        <v>1.1386338123885563E-2</v>
      </c>
      <c r="F4225">
        <f t="shared" si="197"/>
        <v>-1.2937920338290874E-4</v>
      </c>
    </row>
    <row r="4226" spans="1:6" x14ac:dyDescent="0.25">
      <c r="A4226">
        <v>889500</v>
      </c>
      <c r="B4226">
        <v>72</v>
      </c>
      <c r="C4226">
        <v>0.4070773498450232</v>
      </c>
      <c r="D4226">
        <f t="shared" si="195"/>
        <v>1.8444703921649994E-4</v>
      </c>
      <c r="E4226">
        <f t="shared" si="196"/>
        <v>1.3280186823587996E-2</v>
      </c>
      <c r="F4226">
        <f t="shared" si="197"/>
        <v>7.5084211911013857E-5</v>
      </c>
    </row>
    <row r="4227" spans="1:6" x14ac:dyDescent="0.25">
      <c r="A4227">
        <v>706154</v>
      </c>
      <c r="B4227">
        <v>12</v>
      </c>
      <c r="C4227">
        <v>-0.1462340800337556</v>
      </c>
      <c r="D4227">
        <f t="shared" ref="D4227:D4290" si="198">A4227/SUM($A$2:$A$5739)</f>
        <v>1.4642834685878392E-4</v>
      </c>
      <c r="E4227">
        <f t="shared" ref="E4227:E4290" si="199">B4227*D4227</f>
        <v>1.7571401623054071E-3</v>
      </c>
      <c r="F4227">
        <f t="shared" ref="F4227:F4290" si="200">C4227*D4227</f>
        <v>-2.1412814593757934E-5</v>
      </c>
    </row>
    <row r="4228" spans="1:6" x14ac:dyDescent="0.25">
      <c r="A4228">
        <v>1431976</v>
      </c>
      <c r="B4228">
        <v>48</v>
      </c>
      <c r="C4228">
        <v>1.057833141838941E-2</v>
      </c>
      <c r="D4228">
        <f t="shared" si="198"/>
        <v>2.9693505725585914E-4</v>
      </c>
      <c r="E4228">
        <f t="shared" si="199"/>
        <v>1.4252882748281239E-2</v>
      </c>
      <c r="F4228">
        <f t="shared" si="200"/>
        <v>3.141077445390913E-6</v>
      </c>
    </row>
    <row r="4229" spans="1:6" x14ac:dyDescent="0.25">
      <c r="A4229">
        <v>1070202</v>
      </c>
      <c r="B4229">
        <v>84</v>
      </c>
      <c r="C4229">
        <v>0.44715377575563331</v>
      </c>
      <c r="D4229">
        <f t="shared" si="198"/>
        <v>2.219174707853588E-4</v>
      </c>
      <c r="E4229">
        <f t="shared" si="199"/>
        <v>1.8641067545970138E-2</v>
      </c>
      <c r="F4229">
        <f t="shared" si="200"/>
        <v>9.9231234967813638E-5</v>
      </c>
    </row>
    <row r="4230" spans="1:6" x14ac:dyDescent="0.25">
      <c r="A4230">
        <v>696734</v>
      </c>
      <c r="B4230">
        <v>60</v>
      </c>
      <c r="C4230">
        <v>0.72325530977575447</v>
      </c>
      <c r="D4230">
        <f t="shared" si="198"/>
        <v>1.4447501227821119E-4</v>
      </c>
      <c r="E4230">
        <f t="shared" si="199"/>
        <v>8.6685007366926713E-3</v>
      </c>
      <c r="F4230">
        <f t="shared" si="200"/>
        <v>1.0449231976013356E-4</v>
      </c>
    </row>
    <row r="4231" spans="1:6" x14ac:dyDescent="0.25">
      <c r="A4231">
        <v>666162</v>
      </c>
      <c r="B4231">
        <v>84</v>
      </c>
      <c r="C4231">
        <v>0.92086653473246149</v>
      </c>
      <c r="D4231">
        <f t="shared" si="198"/>
        <v>1.3813559138678137E-4</v>
      </c>
      <c r="E4231">
        <f t="shared" si="199"/>
        <v>1.1603389676489636E-2</v>
      </c>
      <c r="F4231">
        <f t="shared" si="200"/>
        <v>1.2720444336356462E-4</v>
      </c>
    </row>
    <row r="4232" spans="1:6" x14ac:dyDescent="0.25">
      <c r="A4232">
        <v>985867</v>
      </c>
      <c r="B4232">
        <v>84</v>
      </c>
      <c r="C4232">
        <v>0.2094661248883162</v>
      </c>
      <c r="D4232">
        <f t="shared" si="198"/>
        <v>2.0442973491990234E-4</v>
      </c>
      <c r="E4232">
        <f t="shared" si="199"/>
        <v>1.7172097733271795E-2</v>
      </c>
      <c r="F4232">
        <f t="shared" si="200"/>
        <v>4.2821104385617638E-5</v>
      </c>
    </row>
    <row r="4233" spans="1:6" x14ac:dyDescent="0.25">
      <c r="A4233">
        <v>1021235</v>
      </c>
      <c r="B4233">
        <v>72</v>
      </c>
      <c r="C4233">
        <v>0.39611210058340057</v>
      </c>
      <c r="D4233">
        <f t="shared" si="198"/>
        <v>2.1176365609248152E-4</v>
      </c>
      <c r="E4233">
        <f t="shared" si="199"/>
        <v>1.524698323865867E-2</v>
      </c>
      <c r="F4233">
        <f t="shared" si="200"/>
        <v>8.3882146642013684E-5</v>
      </c>
    </row>
    <row r="4234" spans="1:6" x14ac:dyDescent="0.25">
      <c r="A4234">
        <v>662198</v>
      </c>
      <c r="B4234">
        <v>60</v>
      </c>
      <c r="C4234">
        <v>0.32803285986234038</v>
      </c>
      <c r="D4234">
        <f t="shared" si="198"/>
        <v>1.373136149242134E-4</v>
      </c>
      <c r="E4234">
        <f t="shared" si="199"/>
        <v>8.2388168954528034E-3</v>
      </c>
      <c r="F4234">
        <f t="shared" si="200"/>
        <v>4.5043377801625862E-5</v>
      </c>
    </row>
    <row r="4235" spans="1:6" x14ac:dyDescent="0.25">
      <c r="A4235">
        <v>1167498</v>
      </c>
      <c r="B4235">
        <v>84</v>
      </c>
      <c r="C4235">
        <v>0.4085853606249133</v>
      </c>
      <c r="D4235">
        <f t="shared" si="198"/>
        <v>2.4209280426215317E-4</v>
      </c>
      <c r="E4235">
        <f t="shared" si="199"/>
        <v>2.0335795558020866E-2</v>
      </c>
      <c r="F4235">
        <f t="shared" si="200"/>
        <v>9.8915575734148396E-5</v>
      </c>
    </row>
    <row r="4236" spans="1:6" x14ac:dyDescent="0.25">
      <c r="A4236">
        <v>673181</v>
      </c>
      <c r="B4236">
        <v>48</v>
      </c>
      <c r="C4236">
        <v>0.52564408481904745</v>
      </c>
      <c r="D4236">
        <f t="shared" si="198"/>
        <v>1.3959105374570279E-4</v>
      </c>
      <c r="E4236">
        <f t="shared" si="199"/>
        <v>6.7003705797937345E-3</v>
      </c>
      <c r="F4236">
        <f t="shared" si="200"/>
        <v>7.3375211695086409E-5</v>
      </c>
    </row>
    <row r="4237" spans="1:6" x14ac:dyDescent="0.25">
      <c r="A4237">
        <v>826862</v>
      </c>
      <c r="B4237">
        <v>72</v>
      </c>
      <c r="C4237">
        <v>-0.84638586611968991</v>
      </c>
      <c r="D4237">
        <f t="shared" si="198"/>
        <v>1.7145840105748574E-4</v>
      </c>
      <c r="E4237">
        <f t="shared" si="199"/>
        <v>1.2345004876138974E-2</v>
      </c>
      <c r="F4237">
        <f t="shared" si="200"/>
        <v>-1.4511996728253722E-4</v>
      </c>
    </row>
    <row r="4238" spans="1:6" x14ac:dyDescent="0.25">
      <c r="A4238">
        <v>555115</v>
      </c>
      <c r="B4238">
        <v>84</v>
      </c>
      <c r="C4238">
        <v>0.92086653473246149</v>
      </c>
      <c r="D4238">
        <f t="shared" si="198"/>
        <v>1.1510884561514037E-4</v>
      </c>
      <c r="E4238">
        <f t="shared" si="199"/>
        <v>9.66914303167179E-3</v>
      </c>
      <c r="F4238">
        <f t="shared" si="200"/>
        <v>1.0599988377866821E-4</v>
      </c>
    </row>
    <row r="4239" spans="1:6" x14ac:dyDescent="0.25">
      <c r="A4239">
        <v>817657</v>
      </c>
      <c r="B4239">
        <v>84</v>
      </c>
      <c r="C4239">
        <v>1.434655719619899</v>
      </c>
      <c r="D4239">
        <f t="shared" si="198"/>
        <v>1.6954964895407048E-4</v>
      </c>
      <c r="E4239">
        <f t="shared" si="199"/>
        <v>1.4242170512141921E-2</v>
      </c>
      <c r="F4239">
        <f t="shared" si="200"/>
        <v>2.4324537363150324E-4</v>
      </c>
    </row>
    <row r="4240" spans="1:6" x14ac:dyDescent="0.25">
      <c r="A4240">
        <v>660005</v>
      </c>
      <c r="B4240">
        <v>84</v>
      </c>
      <c r="C4240">
        <v>0.4070773498450232</v>
      </c>
      <c r="D4240">
        <f t="shared" si="198"/>
        <v>1.3685887365720746E-4</v>
      </c>
      <c r="E4240">
        <f t="shared" si="199"/>
        <v>1.1496145387205427E-2</v>
      </c>
      <c r="F4240">
        <f t="shared" si="200"/>
        <v>5.5712147591150874E-5</v>
      </c>
    </row>
    <row r="4241" spans="1:6" x14ac:dyDescent="0.25">
      <c r="A4241">
        <v>1976157</v>
      </c>
      <c r="B4241">
        <v>72</v>
      </c>
      <c r="C4241">
        <v>-0.1098035417013518</v>
      </c>
      <c r="D4241">
        <f t="shared" si="198"/>
        <v>4.0977662470709485E-4</v>
      </c>
      <c r="E4241">
        <f t="shared" si="199"/>
        <v>2.9503916978910829E-2</v>
      </c>
      <c r="F4241">
        <f t="shared" si="200"/>
        <v>-4.4994924699264679E-5</v>
      </c>
    </row>
    <row r="4242" spans="1:6" x14ac:dyDescent="0.25">
      <c r="A4242">
        <v>242541</v>
      </c>
      <c r="B4242">
        <v>84</v>
      </c>
      <c r="C4242">
        <v>-0.59177388093544581</v>
      </c>
      <c r="D4242">
        <f t="shared" si="198"/>
        <v>5.0293388801134471E-5</v>
      </c>
      <c r="E4242">
        <f t="shared" si="199"/>
        <v>4.2246446592952959E-3</v>
      </c>
      <c r="F4242">
        <f t="shared" si="200"/>
        <v>-2.9762313876242635E-5</v>
      </c>
    </row>
    <row r="4243" spans="1:6" x14ac:dyDescent="0.25">
      <c r="A4243">
        <v>445405</v>
      </c>
      <c r="B4243">
        <v>24</v>
      </c>
      <c r="C4243">
        <v>-3.11852427573008</v>
      </c>
      <c r="D4243">
        <f t="shared" si="198"/>
        <v>9.2359340643311018E-5</v>
      </c>
      <c r="E4243">
        <f t="shared" si="199"/>
        <v>2.2166241754394645E-3</v>
      </c>
      <c r="F4243">
        <f t="shared" si="200"/>
        <v>-2.8802484588658924E-4</v>
      </c>
    </row>
    <row r="4244" spans="1:6" x14ac:dyDescent="0.25">
      <c r="A4244">
        <v>1120769</v>
      </c>
      <c r="B4244">
        <v>36</v>
      </c>
      <c r="C4244">
        <v>0.52564408481904745</v>
      </c>
      <c r="D4244">
        <f t="shared" si="198"/>
        <v>2.3240306205243104E-4</v>
      </c>
      <c r="E4244">
        <f t="shared" si="199"/>
        <v>8.3665102338875176E-3</v>
      </c>
      <c r="F4244">
        <f t="shared" si="200"/>
        <v>1.2216129486169441E-4</v>
      </c>
    </row>
    <row r="4245" spans="1:6" x14ac:dyDescent="0.25">
      <c r="A4245">
        <v>922691</v>
      </c>
      <c r="B4245">
        <v>72</v>
      </c>
      <c r="C4245">
        <v>0.48612183982770601</v>
      </c>
      <c r="D4245">
        <f t="shared" si="198"/>
        <v>1.9132953688781511E-4</v>
      </c>
      <c r="E4245">
        <f t="shared" si="199"/>
        <v>1.3775726655922688E-2</v>
      </c>
      <c r="F4245">
        <f t="shared" si="200"/>
        <v>9.300946648528763E-5</v>
      </c>
    </row>
    <row r="4246" spans="1:6" x14ac:dyDescent="0.25">
      <c r="A4246">
        <v>1152665</v>
      </c>
      <c r="B4246">
        <v>48</v>
      </c>
      <c r="C4246">
        <v>0.44659959483636458</v>
      </c>
      <c r="D4246">
        <f t="shared" si="198"/>
        <v>2.3901702805900719E-4</v>
      </c>
      <c r="E4246">
        <f t="shared" si="199"/>
        <v>1.1472817346832346E-2</v>
      </c>
      <c r="F4246">
        <f t="shared" si="200"/>
        <v>1.0674490789014459E-4</v>
      </c>
    </row>
    <row r="4247" spans="1:6" x14ac:dyDescent="0.25">
      <c r="A4247">
        <v>583808</v>
      </c>
      <c r="B4247">
        <v>72</v>
      </c>
      <c r="C4247">
        <v>1.185489993161002E-2</v>
      </c>
      <c r="D4247">
        <f t="shared" si="198"/>
        <v>1.2105863639225002E-4</v>
      </c>
      <c r="E4247">
        <f t="shared" si="199"/>
        <v>8.7162218202420007E-3</v>
      </c>
      <c r="F4247">
        <f t="shared" si="200"/>
        <v>1.435138020287287E-6</v>
      </c>
    </row>
    <row r="4248" spans="1:6" x14ac:dyDescent="0.25">
      <c r="A4248">
        <v>820853</v>
      </c>
      <c r="B4248">
        <v>72</v>
      </c>
      <c r="C4248">
        <v>-0.30257459588070401</v>
      </c>
      <c r="D4248">
        <f t="shared" si="198"/>
        <v>1.7021237266102486E-4</v>
      </c>
      <c r="E4248">
        <f t="shared" si="199"/>
        <v>1.2255290831593789E-2</v>
      </c>
      <c r="F4248">
        <f t="shared" si="200"/>
        <v>-5.150193987180539E-5</v>
      </c>
    </row>
    <row r="4249" spans="1:6" x14ac:dyDescent="0.25">
      <c r="A4249">
        <v>323732</v>
      </c>
      <c r="B4249">
        <v>84</v>
      </c>
      <c r="C4249">
        <v>0.52564408481904745</v>
      </c>
      <c r="D4249">
        <f t="shared" si="198"/>
        <v>6.7129183698297866E-5</v>
      </c>
      <c r="E4249">
        <f t="shared" si="199"/>
        <v>5.6388514306570207E-3</v>
      </c>
      <c r="F4249">
        <f t="shared" si="200"/>
        <v>3.5286058329741503E-5</v>
      </c>
    </row>
    <row r="4250" spans="1:6" x14ac:dyDescent="0.25">
      <c r="A4250">
        <v>376874</v>
      </c>
      <c r="B4250">
        <v>84</v>
      </c>
      <c r="C4250">
        <v>0.92086653473246149</v>
      </c>
      <c r="D4250">
        <f t="shared" si="198"/>
        <v>7.814872788946509E-5</v>
      </c>
      <c r="E4250">
        <f t="shared" si="199"/>
        <v>6.5644931427150674E-3</v>
      </c>
      <c r="F4250">
        <f t="shared" si="200"/>
        <v>7.1964548245321785E-5</v>
      </c>
    </row>
    <row r="4251" spans="1:6" x14ac:dyDescent="0.25">
      <c r="A4251">
        <v>686840</v>
      </c>
      <c r="B4251">
        <v>84</v>
      </c>
      <c r="C4251">
        <v>0.54053464393096495</v>
      </c>
      <c r="D4251">
        <f t="shared" si="198"/>
        <v>1.4242338888753323E-4</v>
      </c>
      <c r="E4251">
        <f t="shared" si="199"/>
        <v>1.1963564666552792E-2</v>
      </c>
      <c r="F4251">
        <f t="shared" si="200"/>
        <v>7.6984775799764132E-5</v>
      </c>
    </row>
    <row r="4252" spans="1:6" x14ac:dyDescent="0.25">
      <c r="A4252">
        <v>1127023</v>
      </c>
      <c r="B4252">
        <v>72</v>
      </c>
      <c r="C4252">
        <v>-6.2951105931466314E-2</v>
      </c>
      <c r="D4252">
        <f t="shared" si="198"/>
        <v>2.3369989373681551E-4</v>
      </c>
      <c r="E4252">
        <f t="shared" si="199"/>
        <v>1.6826392349050718E-2</v>
      </c>
      <c r="F4252">
        <f t="shared" si="200"/>
        <v>-1.4711666766798694E-5</v>
      </c>
    </row>
    <row r="4253" spans="1:6" x14ac:dyDescent="0.25">
      <c r="A4253">
        <v>605349</v>
      </c>
      <c r="B4253">
        <v>84</v>
      </c>
      <c r="C4253">
        <v>0.32803285986234038</v>
      </c>
      <c r="D4253">
        <f t="shared" si="198"/>
        <v>1.2552538588270828E-4</v>
      </c>
      <c r="E4253">
        <f t="shared" si="199"/>
        <v>1.0544132414147495E-2</v>
      </c>
      <c r="F4253">
        <f t="shared" si="200"/>
        <v>4.117645131642864E-5</v>
      </c>
    </row>
    <row r="4254" spans="1:6" x14ac:dyDescent="0.25">
      <c r="A4254">
        <v>531231</v>
      </c>
      <c r="B4254">
        <v>84</v>
      </c>
      <c r="C4254">
        <v>0.16994387989697479</v>
      </c>
      <c r="D4254">
        <f t="shared" si="198"/>
        <v>1.1015625080384539E-4</v>
      </c>
      <c r="E4254">
        <f t="shared" si="199"/>
        <v>9.2531250675230124E-3</v>
      </c>
      <c r="F4254">
        <f t="shared" si="200"/>
        <v>1.8720380656509735E-5</v>
      </c>
    </row>
    <row r="4255" spans="1:6" x14ac:dyDescent="0.25">
      <c r="A4255">
        <v>903237</v>
      </c>
      <c r="B4255">
        <v>72</v>
      </c>
      <c r="C4255">
        <v>0.4070773498450232</v>
      </c>
      <c r="D4255">
        <f t="shared" si="198"/>
        <v>1.8729554846632238E-4</v>
      </c>
      <c r="E4255">
        <f t="shared" si="199"/>
        <v>1.3485279489575211E-2</v>
      </c>
      <c r="F4255">
        <f t="shared" si="200"/>
        <v>7.6243775507440608E-5</v>
      </c>
    </row>
    <row r="4256" spans="1:6" x14ac:dyDescent="0.25">
      <c r="A4256">
        <v>757544</v>
      </c>
      <c r="B4256">
        <v>84</v>
      </c>
      <c r="C4256">
        <v>0.92086653473246149</v>
      </c>
      <c r="D4256">
        <f t="shared" si="198"/>
        <v>1.5708459570120767E-4</v>
      </c>
      <c r="E4256">
        <f t="shared" si="199"/>
        <v>1.3195106038901444E-2</v>
      </c>
      <c r="F4256">
        <f t="shared" si="200"/>
        <v>1.4465394730322082E-4</v>
      </c>
    </row>
    <row r="4257" spans="1:6" x14ac:dyDescent="0.25">
      <c r="A4257">
        <v>564105</v>
      </c>
      <c r="B4257">
        <v>84</v>
      </c>
      <c r="C4257">
        <v>0.48612183982770601</v>
      </c>
      <c r="D4257">
        <f t="shared" si="198"/>
        <v>1.169730152413982E-4</v>
      </c>
      <c r="E4257">
        <f t="shared" si="199"/>
        <v>9.8257332802774485E-3</v>
      </c>
      <c r="F4257">
        <f t="shared" si="200"/>
        <v>5.6863137379342786E-5</v>
      </c>
    </row>
    <row r="4258" spans="1:6" x14ac:dyDescent="0.25">
      <c r="A4258">
        <v>786892</v>
      </c>
      <c r="B4258">
        <v>84</v>
      </c>
      <c r="C4258">
        <v>0.26888054813971951</v>
      </c>
      <c r="D4258">
        <f t="shared" si="198"/>
        <v>1.6317020751337839E-4</v>
      </c>
      <c r="E4258">
        <f t="shared" si="199"/>
        <v>1.3706297431123785E-2</v>
      </c>
      <c r="F4258">
        <f t="shared" si="200"/>
        <v>4.3873294836268957E-5</v>
      </c>
    </row>
    <row r="4259" spans="1:6" x14ac:dyDescent="0.25">
      <c r="A4259">
        <v>1186743</v>
      </c>
      <c r="B4259">
        <v>84</v>
      </c>
      <c r="C4259">
        <v>0.16994387989697479</v>
      </c>
      <c r="D4259">
        <f t="shared" si="198"/>
        <v>2.4608345436864169E-4</v>
      </c>
      <c r="E4259">
        <f t="shared" si="199"/>
        <v>2.0671010166965903E-2</v>
      </c>
      <c r="F4259">
        <f t="shared" si="200"/>
        <v>4.1820377013857121E-5</v>
      </c>
    </row>
    <row r="4260" spans="1:6" x14ac:dyDescent="0.25">
      <c r="A4260">
        <v>225046</v>
      </c>
      <c r="B4260">
        <v>84</v>
      </c>
      <c r="C4260">
        <v>-0.54145652994716964</v>
      </c>
      <c r="D4260">
        <f t="shared" si="198"/>
        <v>4.6665619322671659E-5</v>
      </c>
      <c r="E4260">
        <f t="shared" si="199"/>
        <v>3.9199120231044196E-3</v>
      </c>
      <c r="F4260">
        <f t="shared" si="200"/>
        <v>-2.5267404306289386E-5</v>
      </c>
    </row>
    <row r="4261" spans="1:6" x14ac:dyDescent="0.25">
      <c r="A4261">
        <v>399160</v>
      </c>
      <c r="B4261">
        <v>36</v>
      </c>
      <c r="C4261">
        <v>0.84182204474977862</v>
      </c>
      <c r="D4261">
        <f t="shared" si="198"/>
        <v>8.2769960847282875E-5</v>
      </c>
      <c r="E4261">
        <f t="shared" si="199"/>
        <v>2.9797185905021837E-3</v>
      </c>
      <c r="F4261">
        <f t="shared" si="200"/>
        <v>6.9677577684318788E-5</v>
      </c>
    </row>
    <row r="4262" spans="1:6" x14ac:dyDescent="0.25">
      <c r="A4262">
        <v>663325</v>
      </c>
      <c r="B4262">
        <v>72</v>
      </c>
      <c r="C4262">
        <v>0.60468857480173022</v>
      </c>
      <c r="D4262">
        <f t="shared" si="198"/>
        <v>1.3754731004866197E-4</v>
      </c>
      <c r="E4262">
        <f t="shared" si="199"/>
        <v>9.9034063235036614E-3</v>
      </c>
      <c r="F4262">
        <f t="shared" si="200"/>
        <v>8.3173286881137117E-5</v>
      </c>
    </row>
    <row r="4263" spans="1:6" x14ac:dyDescent="0.25">
      <c r="A4263">
        <v>288384</v>
      </c>
      <c r="B4263">
        <v>24</v>
      </c>
      <c r="C4263">
        <v>-4.4146365390986242</v>
      </c>
      <c r="D4263">
        <f t="shared" si="198"/>
        <v>5.9799409732896139E-5</v>
      </c>
      <c r="E4263">
        <f t="shared" si="199"/>
        <v>1.4351858335895074E-3</v>
      </c>
      <c r="F4263">
        <f t="shared" si="200"/>
        <v>-2.6399265922337321E-4</v>
      </c>
    </row>
    <row r="4264" spans="1:6" x14ac:dyDescent="0.25">
      <c r="A4264">
        <v>566757</v>
      </c>
      <c r="B4264">
        <v>72</v>
      </c>
      <c r="C4264">
        <v>0.48612183982770601</v>
      </c>
      <c r="D4264">
        <f t="shared" si="198"/>
        <v>1.175229349131263E-4</v>
      </c>
      <c r="E4264">
        <f t="shared" si="199"/>
        <v>8.461651313745093E-3</v>
      </c>
      <c r="F4264">
        <f t="shared" si="200"/>
        <v>5.7130465341920701E-5</v>
      </c>
    </row>
    <row r="4265" spans="1:6" x14ac:dyDescent="0.25">
      <c r="A4265">
        <v>945729</v>
      </c>
      <c r="B4265">
        <v>84</v>
      </c>
      <c r="C4265">
        <v>0.24898836987965761</v>
      </c>
      <c r="D4265">
        <f t="shared" si="198"/>
        <v>1.9610670483550451E-4</v>
      </c>
      <c r="E4265">
        <f t="shared" si="199"/>
        <v>1.6472963206182377E-2</v>
      </c>
      <c r="F4265">
        <f t="shared" si="200"/>
        <v>4.8828288759463437E-5</v>
      </c>
    </row>
    <row r="4266" spans="1:6" x14ac:dyDescent="0.25">
      <c r="A4266">
        <v>626287</v>
      </c>
      <c r="B4266">
        <v>72</v>
      </c>
      <c r="C4266">
        <v>0.36755510485368181</v>
      </c>
      <c r="D4266">
        <f t="shared" si="198"/>
        <v>1.2986709707676683E-4</v>
      </c>
      <c r="E4266">
        <f t="shared" si="199"/>
        <v>9.3504309895272118E-3</v>
      </c>
      <c r="F4266">
        <f t="shared" si="200"/>
        <v>4.7733314483094309E-5</v>
      </c>
    </row>
    <row r="4267" spans="1:6" x14ac:dyDescent="0.25">
      <c r="A4267">
        <v>611600</v>
      </c>
      <c r="B4267">
        <v>60</v>
      </c>
      <c r="C4267">
        <v>-0.21889651789523651</v>
      </c>
      <c r="D4267">
        <f t="shared" si="198"/>
        <v>1.2682159548601615E-4</v>
      </c>
      <c r="E4267">
        <f t="shared" si="199"/>
        <v>7.6092957291609689E-3</v>
      </c>
      <c r="F4267">
        <f t="shared" si="200"/>
        <v>-2.7760805645807179E-5</v>
      </c>
    </row>
    <row r="4268" spans="1:6" x14ac:dyDescent="0.25">
      <c r="A4268">
        <v>905103</v>
      </c>
      <c r="B4268">
        <v>72</v>
      </c>
      <c r="C4268">
        <v>0.84182204474977862</v>
      </c>
      <c r="D4268">
        <f t="shared" si="198"/>
        <v>1.8768248289597722E-4</v>
      </c>
      <c r="E4268">
        <f t="shared" si="199"/>
        <v>1.351313876851036E-2</v>
      </c>
      <c r="F4268">
        <f t="shared" si="200"/>
        <v>1.579952515152069E-4</v>
      </c>
    </row>
    <row r="4269" spans="1:6" x14ac:dyDescent="0.25">
      <c r="A4269">
        <v>741850</v>
      </c>
      <c r="B4269">
        <v>72</v>
      </c>
      <c r="C4269">
        <v>0.48612183982770601</v>
      </c>
      <c r="D4269">
        <f t="shared" si="198"/>
        <v>1.5383028222907305E-4</v>
      </c>
      <c r="E4269">
        <f t="shared" si="199"/>
        <v>1.1075780320493259E-2</v>
      </c>
      <c r="F4269">
        <f t="shared" si="200"/>
        <v>7.4780259818412254E-5</v>
      </c>
    </row>
    <row r="4270" spans="1:6" x14ac:dyDescent="0.25">
      <c r="A4270">
        <v>554294</v>
      </c>
      <c r="B4270">
        <v>72</v>
      </c>
      <c r="C4270">
        <v>0.84182204474977862</v>
      </c>
      <c r="D4270">
        <f t="shared" si="198"/>
        <v>1.1493860276050659E-4</v>
      </c>
      <c r="E4270">
        <f t="shared" si="199"/>
        <v>8.2755793987564739E-3</v>
      </c>
      <c r="F4270">
        <f t="shared" si="200"/>
        <v>9.6757849596532201E-5</v>
      </c>
    </row>
    <row r="4271" spans="1:6" x14ac:dyDescent="0.25">
      <c r="A4271">
        <v>939007</v>
      </c>
      <c r="B4271">
        <v>72</v>
      </c>
      <c r="C4271">
        <v>0.80229979975843724</v>
      </c>
      <c r="D4271">
        <f t="shared" si="198"/>
        <v>1.9471282850316802E-4</v>
      </c>
      <c r="E4271">
        <f t="shared" si="199"/>
        <v>1.4019323652228098E-2</v>
      </c>
      <c r="F4271">
        <f t="shared" si="200"/>
        <v>1.5621806331849063E-4</v>
      </c>
    </row>
    <row r="4272" spans="1:6" x14ac:dyDescent="0.25">
      <c r="A4272">
        <v>337070</v>
      </c>
      <c r="B4272">
        <v>84</v>
      </c>
      <c r="C4272">
        <v>0.76277755476709586</v>
      </c>
      <c r="D4272">
        <f t="shared" si="198"/>
        <v>6.9894956164930441E-5</v>
      </c>
      <c r="E4272">
        <f t="shared" si="199"/>
        <v>5.8711763178541567E-3</v>
      </c>
      <c r="F4272">
        <f t="shared" si="200"/>
        <v>5.3314303754038996E-5</v>
      </c>
    </row>
    <row r="4273" spans="1:6" x14ac:dyDescent="0.25">
      <c r="A4273">
        <v>702897</v>
      </c>
      <c r="B4273">
        <v>72</v>
      </c>
      <c r="C4273">
        <v>5.5918646094906078E-2</v>
      </c>
      <c r="D4273">
        <f t="shared" si="198"/>
        <v>1.4575297416993834E-4</v>
      </c>
      <c r="E4273">
        <f t="shared" si="199"/>
        <v>1.0494214140235561E-2</v>
      </c>
      <c r="F4273">
        <f t="shared" si="200"/>
        <v>8.1503089798887698E-6</v>
      </c>
    </row>
    <row r="4274" spans="1:6" x14ac:dyDescent="0.25">
      <c r="A4274">
        <v>911360</v>
      </c>
      <c r="B4274">
        <v>60</v>
      </c>
      <c r="C4274">
        <v>1.316088984645875</v>
      </c>
      <c r="D4274">
        <f t="shared" si="198"/>
        <v>1.8897993666143831E-4</v>
      </c>
      <c r="E4274">
        <f t="shared" si="199"/>
        <v>1.1338796199686299E-2</v>
      </c>
      <c r="F4274">
        <f t="shared" si="200"/>
        <v>2.4871441295919411E-4</v>
      </c>
    </row>
    <row r="4275" spans="1:6" x14ac:dyDescent="0.25">
      <c r="A4275">
        <v>592869</v>
      </c>
      <c r="B4275">
        <v>84</v>
      </c>
      <c r="C4275">
        <v>-0.2648008150077798</v>
      </c>
      <c r="D4275">
        <f t="shared" si="198"/>
        <v>1.2293752860398775E-4</v>
      </c>
      <c r="E4275">
        <f t="shared" si="199"/>
        <v>1.032675240273497E-2</v>
      </c>
      <c r="F4275">
        <f t="shared" si="200"/>
        <v>-3.2553957769378196E-5</v>
      </c>
    </row>
    <row r="4276" spans="1:6" x14ac:dyDescent="0.25">
      <c r="A4276">
        <v>999752</v>
      </c>
      <c r="B4276">
        <v>48</v>
      </c>
      <c r="C4276">
        <v>-1.2756834076085131</v>
      </c>
      <c r="D4276">
        <f t="shared" si="198"/>
        <v>2.0730893350283782E-4</v>
      </c>
      <c r="E4276">
        <f t="shared" si="199"/>
        <v>9.950828808136216E-3</v>
      </c>
      <c r="F4276">
        <f t="shared" si="200"/>
        <v>-2.6446056671858677E-4</v>
      </c>
    </row>
    <row r="4277" spans="1:6" x14ac:dyDescent="0.25">
      <c r="A4277">
        <v>482361</v>
      </c>
      <c r="B4277">
        <v>84</v>
      </c>
      <c r="C4277">
        <v>1.078955514697826</v>
      </c>
      <c r="D4277">
        <f t="shared" si="198"/>
        <v>1.0002255006577866E-4</v>
      </c>
      <c r="E4277">
        <f t="shared" si="199"/>
        <v>8.4018942055254075E-3</v>
      </c>
      <c r="F4277">
        <f t="shared" si="200"/>
        <v>1.0791988198761129E-4</v>
      </c>
    </row>
    <row r="4278" spans="1:6" x14ac:dyDescent="0.25">
      <c r="A4278">
        <v>614354</v>
      </c>
      <c r="B4278">
        <v>72</v>
      </c>
      <c r="C4278">
        <v>0.80229979975843724</v>
      </c>
      <c r="D4278">
        <f t="shared" si="198"/>
        <v>1.2739266591434918E-4</v>
      </c>
      <c r="E4278">
        <f t="shared" si="199"/>
        <v>9.1722719458331402E-3</v>
      </c>
      <c r="F4278">
        <f t="shared" si="200"/>
        <v>1.0220711035377583E-4</v>
      </c>
    </row>
    <row r="4279" spans="1:6" x14ac:dyDescent="0.25">
      <c r="A4279">
        <v>971871</v>
      </c>
      <c r="B4279">
        <v>84</v>
      </c>
      <c r="C4279">
        <v>-0.10018619860515909</v>
      </c>
      <c r="D4279">
        <f t="shared" si="198"/>
        <v>2.0152751933713209E-4</v>
      </c>
      <c r="E4279">
        <f t="shared" si="199"/>
        <v>1.6928311624319094E-2</v>
      </c>
      <c r="F4279">
        <f t="shared" si="200"/>
        <v>-2.0190276076714954E-5</v>
      </c>
    </row>
    <row r="4280" spans="1:6" x14ac:dyDescent="0.25">
      <c r="A4280">
        <v>517914</v>
      </c>
      <c r="B4280">
        <v>72</v>
      </c>
      <c r="C4280">
        <v>0.96038877972380288</v>
      </c>
      <c r="D4280">
        <f t="shared" si="198"/>
        <v>1.0739483290474913E-4</v>
      </c>
      <c r="E4280">
        <f t="shared" si="199"/>
        <v>7.7324279691419369E-3</v>
      </c>
      <c r="F4280">
        <f t="shared" si="200"/>
        <v>1.0314079252203372E-4</v>
      </c>
    </row>
    <row r="4281" spans="1:6" x14ac:dyDescent="0.25">
      <c r="A4281">
        <v>472568</v>
      </c>
      <c r="B4281">
        <v>72</v>
      </c>
      <c r="C4281">
        <v>-0.1067118350424142</v>
      </c>
      <c r="D4281">
        <f t="shared" si="198"/>
        <v>9.7991870071346762E-5</v>
      </c>
      <c r="E4281">
        <f t="shared" si="199"/>
        <v>7.0554146451369667E-3</v>
      </c>
      <c r="F4281">
        <f t="shared" si="200"/>
        <v>-1.045689227455124E-5</v>
      </c>
    </row>
    <row r="4282" spans="1:6" x14ac:dyDescent="0.25">
      <c r="A4282">
        <v>673713</v>
      </c>
      <c r="B4282">
        <v>84</v>
      </c>
      <c r="C4282">
        <v>0.44659959483636458</v>
      </c>
      <c r="D4282">
        <f t="shared" si="198"/>
        <v>1.3970136945662263E-4</v>
      </c>
      <c r="E4282">
        <f t="shared" si="199"/>
        <v>1.1734915034356301E-2</v>
      </c>
      <c r="F4282">
        <f t="shared" si="200"/>
        <v>6.2390574997412941E-5</v>
      </c>
    </row>
    <row r="4283" spans="1:6" x14ac:dyDescent="0.25">
      <c r="A4283">
        <v>299717</v>
      </c>
      <c r="B4283">
        <v>24</v>
      </c>
      <c r="C4283">
        <v>-4.4146365390986242</v>
      </c>
      <c r="D4283">
        <f t="shared" si="198"/>
        <v>6.2149424679990681E-5</v>
      </c>
      <c r="E4283">
        <f t="shared" si="199"/>
        <v>1.4915861923197765E-3</v>
      </c>
      <c r="F4283">
        <f t="shared" si="200"/>
        <v>-2.743671210762447E-4</v>
      </c>
    </row>
    <row r="4284" spans="1:6" x14ac:dyDescent="0.25">
      <c r="A4284">
        <v>1449462</v>
      </c>
      <c r="B4284">
        <v>84</v>
      </c>
      <c r="C4284">
        <v>0.56516632981038883</v>
      </c>
      <c r="D4284">
        <f t="shared" si="198"/>
        <v>3.0056096049109211E-4</v>
      </c>
      <c r="E4284">
        <f t="shared" si="199"/>
        <v>2.5247120681251737E-2</v>
      </c>
      <c r="F4284">
        <f t="shared" si="200"/>
        <v>1.6986693492503582E-4</v>
      </c>
    </row>
    <row r="4285" spans="1:6" x14ac:dyDescent="0.25">
      <c r="A4285">
        <v>154966</v>
      </c>
      <c r="B4285">
        <v>72</v>
      </c>
      <c r="C4285">
        <v>0.6442108197930716</v>
      </c>
      <c r="D4285">
        <f t="shared" si="198"/>
        <v>3.2133805372933253E-5</v>
      </c>
      <c r="E4285">
        <f t="shared" si="199"/>
        <v>2.3136339868511943E-3</v>
      </c>
      <c r="F4285">
        <f t="shared" si="200"/>
        <v>2.070094510236834E-5</v>
      </c>
    </row>
    <row r="4286" spans="1:6" x14ac:dyDescent="0.25">
      <c r="A4286">
        <v>609358</v>
      </c>
      <c r="B4286">
        <v>84</v>
      </c>
      <c r="C4286">
        <v>0.47631882122454389</v>
      </c>
      <c r="D4286">
        <f t="shared" si="198"/>
        <v>1.2635669356142549E-4</v>
      </c>
      <c r="E4286">
        <f t="shared" si="199"/>
        <v>1.0613962259159742E-2</v>
      </c>
      <c r="F4286">
        <f t="shared" si="200"/>
        <v>6.0186071331009102E-5</v>
      </c>
    </row>
    <row r="4287" spans="1:6" x14ac:dyDescent="0.25">
      <c r="A4287">
        <v>667855</v>
      </c>
      <c r="B4287">
        <v>36</v>
      </c>
      <c r="C4287">
        <v>-0.22527857001643839</v>
      </c>
      <c r="D4287">
        <f t="shared" si="198"/>
        <v>1.3848665247435138E-4</v>
      </c>
      <c r="E4287">
        <f t="shared" si="199"/>
        <v>4.9855194890766497E-3</v>
      </c>
      <c r="F4287">
        <f t="shared" si="200"/>
        <v>-3.119807503578534E-5</v>
      </c>
    </row>
    <row r="4288" spans="1:6" x14ac:dyDescent="0.25">
      <c r="A4288">
        <v>613240</v>
      </c>
      <c r="B4288">
        <v>84</v>
      </c>
      <c r="C4288">
        <v>0.92086653473246149</v>
      </c>
      <c r="D4288">
        <f t="shared" si="198"/>
        <v>1.2716166647456595E-4</v>
      </c>
      <c r="E4288">
        <f t="shared" si="199"/>
        <v>1.0681579983863539E-2</v>
      </c>
      <c r="F4288">
        <f t="shared" si="200"/>
        <v>1.1709892315723857E-4</v>
      </c>
    </row>
    <row r="4289" spans="1:6" x14ac:dyDescent="0.25">
      <c r="A4289">
        <v>717374</v>
      </c>
      <c r="B4289">
        <v>84</v>
      </c>
      <c r="C4289">
        <v>0.52564408481904745</v>
      </c>
      <c r="D4289">
        <f t="shared" si="198"/>
        <v>1.4875493008532594E-4</v>
      </c>
      <c r="E4289">
        <f t="shared" si="199"/>
        <v>1.2495414127167379E-2</v>
      </c>
      <c r="F4289">
        <f t="shared" si="200"/>
        <v>7.8192149087022539E-5</v>
      </c>
    </row>
    <row r="4290" spans="1:6" x14ac:dyDescent="0.25">
      <c r="A4290">
        <v>485367</v>
      </c>
      <c r="B4290">
        <v>72</v>
      </c>
      <c r="C4290">
        <v>-1.292379184782656</v>
      </c>
      <c r="D4290">
        <f t="shared" si="198"/>
        <v>1.0064587530454741E-4</v>
      </c>
      <c r="E4290">
        <f t="shared" si="199"/>
        <v>7.2465030219274135E-3</v>
      </c>
      <c r="F4290">
        <f t="shared" si="200"/>
        <v>-1.3007263427782784E-4</v>
      </c>
    </row>
    <row r="4291" spans="1:6" x14ac:dyDescent="0.25">
      <c r="A4291">
        <v>758412</v>
      </c>
      <c r="B4291">
        <v>84</v>
      </c>
      <c r="C4291">
        <v>1.158000004680509</v>
      </c>
      <c r="D4291">
        <f t="shared" ref="D4291:D4354" si="201">A4291/SUM($A$2:$A$5739)</f>
        <v>1.5726458449270841E-4</v>
      </c>
      <c r="E4291">
        <f t="shared" ref="E4291:E4354" si="202">B4291*D4291</f>
        <v>1.3210225097387507E-2</v>
      </c>
      <c r="F4291">
        <f t="shared" ref="F4291:F4354" si="203">C4291*D4291</f>
        <v>1.8211238957863466E-4</v>
      </c>
    </row>
    <row r="4292" spans="1:6" x14ac:dyDescent="0.25">
      <c r="A4292">
        <v>692296</v>
      </c>
      <c r="B4292">
        <v>60</v>
      </c>
      <c r="C4292">
        <v>5.1377144922950549E-2</v>
      </c>
      <c r="D4292">
        <f t="shared" si="201"/>
        <v>1.4355474700553799E-4</v>
      </c>
      <c r="E4292">
        <f t="shared" si="202"/>
        <v>8.6132848203322801E-3</v>
      </c>
      <c r="F4292">
        <f t="shared" si="203"/>
        <v>7.3754330412810265E-6</v>
      </c>
    </row>
    <row r="4293" spans="1:6" x14ac:dyDescent="0.25">
      <c r="A4293">
        <v>992589</v>
      </c>
      <c r="B4293">
        <v>72</v>
      </c>
      <c r="C4293">
        <v>0.27716338311153532</v>
      </c>
      <c r="D4293">
        <f t="shared" si="201"/>
        <v>2.0582361125223885E-4</v>
      </c>
      <c r="E4293">
        <f t="shared" si="202"/>
        <v>1.4819300010161197E-2</v>
      </c>
      <c r="F4293">
        <f t="shared" si="203"/>
        <v>5.7046768418903989E-5</v>
      </c>
    </row>
    <row r="4294" spans="1:6" x14ac:dyDescent="0.25">
      <c r="A4294">
        <v>374073</v>
      </c>
      <c r="B4294">
        <v>72</v>
      </c>
      <c r="C4294">
        <v>0.80229979975843724</v>
      </c>
      <c r="D4294">
        <f t="shared" si="201"/>
        <v>7.7567911524265069E-5</v>
      </c>
      <c r="E4294">
        <f t="shared" si="202"/>
        <v>5.5848896297470852E-3</v>
      </c>
      <c r="F4294">
        <f t="shared" si="203"/>
        <v>6.2232719883598042E-5</v>
      </c>
    </row>
    <row r="4295" spans="1:6" x14ac:dyDescent="0.25">
      <c r="A4295">
        <v>1264000</v>
      </c>
      <c r="B4295">
        <v>84</v>
      </c>
      <c r="C4295">
        <v>0.14801207713964479</v>
      </c>
      <c r="D4295">
        <f t="shared" si="201"/>
        <v>2.6210349361400326E-4</v>
      </c>
      <c r="E4295">
        <f t="shared" si="202"/>
        <v>2.2016693463576275E-2</v>
      </c>
      <c r="F4295">
        <f t="shared" si="203"/>
        <v>3.8794482515366246E-5</v>
      </c>
    </row>
    <row r="4296" spans="1:6" x14ac:dyDescent="0.25">
      <c r="A4296">
        <v>651940</v>
      </c>
      <c r="B4296">
        <v>84</v>
      </c>
      <c r="C4296">
        <v>0.48612183982770601</v>
      </c>
      <c r="D4296">
        <f t="shared" si="201"/>
        <v>1.3518651236290609E-4</v>
      </c>
      <c r="E4296">
        <f t="shared" si="202"/>
        <v>1.1355667038484112E-2</v>
      </c>
      <c r="F4296">
        <f t="shared" si="203"/>
        <v>6.5717116109746839E-5</v>
      </c>
    </row>
    <row r="4297" spans="1:6" x14ac:dyDescent="0.25">
      <c r="A4297">
        <v>1119427</v>
      </c>
      <c r="B4297">
        <v>72</v>
      </c>
      <c r="C4297">
        <v>0.16106939691763969</v>
      </c>
      <c r="D4297">
        <f t="shared" si="201"/>
        <v>2.3212478445082505E-4</v>
      </c>
      <c r="E4297">
        <f t="shared" si="202"/>
        <v>1.6712984480459402E-2</v>
      </c>
      <c r="F4297">
        <f t="shared" si="203"/>
        <v>3.7388199041131499E-5</v>
      </c>
    </row>
    <row r="4298" spans="1:6" x14ac:dyDescent="0.25">
      <c r="A4298">
        <v>503932</v>
      </c>
      <c r="B4298">
        <v>72</v>
      </c>
      <c r="C4298">
        <v>-0.26137249738825108</v>
      </c>
      <c r="D4298">
        <f t="shared" si="201"/>
        <v>1.0449552036700309E-4</v>
      </c>
      <c r="E4298">
        <f t="shared" si="202"/>
        <v>7.5236774664242225E-3</v>
      </c>
      <c r="F4298">
        <f t="shared" si="203"/>
        <v>-2.7312255124208454E-5</v>
      </c>
    </row>
    <row r="4299" spans="1:6" x14ac:dyDescent="0.25">
      <c r="A4299">
        <v>1358403</v>
      </c>
      <c r="B4299">
        <v>48</v>
      </c>
      <c r="C4299">
        <v>9.0899389914291959E-2</v>
      </c>
      <c r="D4299">
        <f t="shared" si="201"/>
        <v>2.8167893357258138E-4</v>
      </c>
      <c r="E4299">
        <f t="shared" si="202"/>
        <v>1.3520588811483906E-2</v>
      </c>
      <c r="F4299">
        <f t="shared" si="203"/>
        <v>2.5604443213456019E-5</v>
      </c>
    </row>
    <row r="4300" spans="1:6" x14ac:dyDescent="0.25">
      <c r="A4300">
        <v>1406794</v>
      </c>
      <c r="B4300">
        <v>72</v>
      </c>
      <c r="C4300">
        <v>0.48612183982770601</v>
      </c>
      <c r="D4300">
        <f t="shared" si="201"/>
        <v>2.9171330869874851E-4</v>
      </c>
      <c r="E4300">
        <f t="shared" si="202"/>
        <v>2.1003358226309894E-2</v>
      </c>
      <c r="F4300">
        <f t="shared" si="203"/>
        <v>1.4180821032686318E-4</v>
      </c>
    </row>
    <row r="4301" spans="1:6" x14ac:dyDescent="0.25">
      <c r="A4301">
        <v>510631</v>
      </c>
      <c r="B4301">
        <v>36</v>
      </c>
      <c r="C4301">
        <v>-1.394287293492829</v>
      </c>
      <c r="D4301">
        <f t="shared" si="201"/>
        <v>1.0588462741108553E-4</v>
      </c>
      <c r="E4301">
        <f t="shared" si="202"/>
        <v>3.8118465867990792E-3</v>
      </c>
      <c r="F4301">
        <f t="shared" si="203"/>
        <v>-1.4763359057549905E-4</v>
      </c>
    </row>
    <row r="4302" spans="1:6" x14ac:dyDescent="0.25">
      <c r="A4302">
        <v>1125877</v>
      </c>
      <c r="B4302">
        <v>84</v>
      </c>
      <c r="C4302">
        <v>-0.82046377894129918</v>
      </c>
      <c r="D4302">
        <f t="shared" si="201"/>
        <v>2.3346225876554839E-4</v>
      </c>
      <c r="E4302">
        <f t="shared" si="202"/>
        <v>1.9610829736306064E-2</v>
      </c>
      <c r="F4302">
        <f t="shared" si="203"/>
        <v>-1.9154732706695327E-4</v>
      </c>
    </row>
    <row r="4303" spans="1:6" x14ac:dyDescent="0.25">
      <c r="A4303">
        <v>485949</v>
      </c>
      <c r="B4303">
        <v>48</v>
      </c>
      <c r="C4303">
        <v>-0.72629653665737426</v>
      </c>
      <c r="D4303">
        <f t="shared" si="201"/>
        <v>1.0076655903341082E-4</v>
      </c>
      <c r="E4303">
        <f t="shared" si="202"/>
        <v>4.8367948336037192E-3</v>
      </c>
      <c r="F4303">
        <f t="shared" si="203"/>
        <v>-7.3186402836847132E-5</v>
      </c>
    </row>
    <row r="4304" spans="1:6" x14ac:dyDescent="0.25">
      <c r="A4304">
        <v>673411</v>
      </c>
      <c r="B4304">
        <v>48</v>
      </c>
      <c r="C4304">
        <v>0.52564408481904745</v>
      </c>
      <c r="D4304">
        <f t="shared" si="201"/>
        <v>1.3963874662824331E-4</v>
      </c>
      <c r="E4304">
        <f t="shared" si="202"/>
        <v>6.7026598381556791E-3</v>
      </c>
      <c r="F4304">
        <f t="shared" si="203"/>
        <v>7.34002811766818E-5</v>
      </c>
    </row>
    <row r="4305" spans="1:6" x14ac:dyDescent="0.25">
      <c r="A4305">
        <v>450329</v>
      </c>
      <c r="B4305">
        <v>60</v>
      </c>
      <c r="C4305">
        <v>0.48612183982770601</v>
      </c>
      <c r="D4305">
        <f t="shared" si="201"/>
        <v>9.3380383050395944E-5</v>
      </c>
      <c r="E4305">
        <f t="shared" si="202"/>
        <v>5.6028229830237565E-3</v>
      </c>
      <c r="F4305">
        <f t="shared" si="203"/>
        <v>4.5394243612274409E-5</v>
      </c>
    </row>
    <row r="4306" spans="1:6" x14ac:dyDescent="0.25">
      <c r="A4306">
        <v>341308</v>
      </c>
      <c r="B4306">
        <v>72</v>
      </c>
      <c r="C4306">
        <v>0.80229979975843724</v>
      </c>
      <c r="D4306">
        <f t="shared" si="201"/>
        <v>7.0773749365829299E-5</v>
      </c>
      <c r="E4306">
        <f t="shared" si="202"/>
        <v>5.0957099543397092E-3</v>
      </c>
      <c r="F4306">
        <f t="shared" si="203"/>
        <v>5.6781764944358673E-5</v>
      </c>
    </row>
    <row r="4307" spans="1:6" x14ac:dyDescent="0.25">
      <c r="A4307">
        <v>484542</v>
      </c>
      <c r="B4307">
        <v>84</v>
      </c>
      <c r="C4307">
        <v>1.185489993161002E-2</v>
      </c>
      <c r="D4307">
        <f t="shared" si="201"/>
        <v>1.0047480300847814E-4</v>
      </c>
      <c r="E4307">
        <f t="shared" si="202"/>
        <v>8.4398834527121634E-3</v>
      </c>
      <c r="F4307">
        <f t="shared" si="203"/>
        <v>1.1911187353137378E-6</v>
      </c>
    </row>
    <row r="4308" spans="1:6" x14ac:dyDescent="0.25">
      <c r="A4308">
        <v>870041</v>
      </c>
      <c r="B4308">
        <v>24</v>
      </c>
      <c r="C4308">
        <v>-0.38336754998180411</v>
      </c>
      <c r="D4308">
        <f t="shared" si="201"/>
        <v>1.8041201399321283E-4</v>
      </c>
      <c r="E4308">
        <f t="shared" si="202"/>
        <v>4.3298883358371077E-3</v>
      </c>
      <c r="F4308">
        <f t="shared" si="203"/>
        <v>-6.9164111791860969E-5</v>
      </c>
    </row>
    <row r="4309" spans="1:6" x14ac:dyDescent="0.25">
      <c r="A4309">
        <v>830735</v>
      </c>
      <c r="B4309">
        <v>84</v>
      </c>
      <c r="C4309">
        <v>0.47826430373424261</v>
      </c>
      <c r="D4309">
        <f t="shared" si="201"/>
        <v>1.7226150772739636E-4</v>
      </c>
      <c r="E4309">
        <f t="shared" si="202"/>
        <v>1.4469966649101294E-2</v>
      </c>
      <c r="F4309">
        <f t="shared" si="203"/>
        <v>8.2386530053454071E-5</v>
      </c>
    </row>
    <row r="4310" spans="1:6" x14ac:dyDescent="0.25">
      <c r="A4310">
        <v>918841</v>
      </c>
      <c r="B4310">
        <v>84</v>
      </c>
      <c r="C4310">
        <v>5.1377144922950549E-2</v>
      </c>
      <c r="D4310">
        <f t="shared" si="201"/>
        <v>1.9053119950615852E-4</v>
      </c>
      <c r="E4310">
        <f t="shared" si="202"/>
        <v>1.6004620758517316E-2</v>
      </c>
      <c r="F4310">
        <f t="shared" si="203"/>
        <v>9.7889490493715103E-6</v>
      </c>
    </row>
    <row r="4311" spans="1:6" x14ac:dyDescent="0.25">
      <c r="A4311">
        <v>976828</v>
      </c>
      <c r="B4311">
        <v>72</v>
      </c>
      <c r="C4311">
        <v>-0.1067118350424142</v>
      </c>
      <c r="D4311">
        <f t="shared" si="201"/>
        <v>2.0255540463605981E-4</v>
      </c>
      <c r="E4311">
        <f t="shared" si="202"/>
        <v>1.4583989133796306E-2</v>
      </c>
      <c r="F4311">
        <f t="shared" si="203"/>
        <v>-2.1615058926472675E-5</v>
      </c>
    </row>
    <row r="4312" spans="1:6" x14ac:dyDescent="0.25">
      <c r="A4312">
        <v>671796</v>
      </c>
      <c r="B4312">
        <v>72</v>
      </c>
      <c r="C4312">
        <v>0.48612183982770601</v>
      </c>
      <c r="D4312">
        <f t="shared" si="201"/>
        <v>1.3930385964866531E-4</v>
      </c>
      <c r="E4312">
        <f t="shared" si="202"/>
        <v>1.0029877894703903E-2</v>
      </c>
      <c r="F4312">
        <f t="shared" si="203"/>
        <v>6.7718648547509714E-5</v>
      </c>
    </row>
    <row r="4313" spans="1:6" x14ac:dyDescent="0.25">
      <c r="A4313">
        <v>256136</v>
      </c>
      <c r="B4313">
        <v>60</v>
      </c>
      <c r="C4313">
        <v>-1.034721813010604</v>
      </c>
      <c r="D4313">
        <f t="shared" si="201"/>
        <v>5.311245287999711E-5</v>
      </c>
      <c r="E4313">
        <f t="shared" si="202"/>
        <v>3.1867471727998267E-3</v>
      </c>
      <c r="F4313">
        <f t="shared" si="203"/>
        <v>-5.4956613537430883E-5</v>
      </c>
    </row>
    <row r="4314" spans="1:6" x14ac:dyDescent="0.25">
      <c r="A4314">
        <v>704953</v>
      </c>
      <c r="B4314">
        <v>72</v>
      </c>
      <c r="C4314">
        <v>0.88134428974112011</v>
      </c>
      <c r="D4314">
        <f t="shared" si="201"/>
        <v>1.4617930706777884E-4</v>
      </c>
      <c r="E4314">
        <f t="shared" si="202"/>
        <v>1.0524910108880077E-2</v>
      </c>
      <c r="F4314">
        <f t="shared" si="203"/>
        <v>1.2883429756250063E-4</v>
      </c>
    </row>
    <row r="4315" spans="1:6" x14ac:dyDescent="0.25">
      <c r="A4315">
        <v>769514</v>
      </c>
      <c r="B4315">
        <v>84</v>
      </c>
      <c r="C4315">
        <v>0.92086653473246149</v>
      </c>
      <c r="D4315">
        <f t="shared" si="201"/>
        <v>1.5956669919690356E-4</v>
      </c>
      <c r="E4315">
        <f t="shared" si="202"/>
        <v>1.3403602732539899E-2</v>
      </c>
      <c r="F4315">
        <f t="shared" si="203"/>
        <v>1.4693963334814963E-4</v>
      </c>
    </row>
    <row r="4316" spans="1:6" x14ac:dyDescent="0.25">
      <c r="A4316">
        <v>461852</v>
      </c>
      <c r="B4316">
        <v>72</v>
      </c>
      <c r="C4316">
        <v>5.1377144922950549E-2</v>
      </c>
      <c r="D4316">
        <f t="shared" si="201"/>
        <v>9.5769796465676137E-5</v>
      </c>
      <c r="E4316">
        <f t="shared" si="202"/>
        <v>6.8954253455286822E-3</v>
      </c>
      <c r="F4316">
        <f t="shared" si="203"/>
        <v>4.9203787122585206E-6</v>
      </c>
    </row>
    <row r="4317" spans="1:6" x14ac:dyDescent="0.25">
      <c r="A4317">
        <v>981426</v>
      </c>
      <c r="B4317">
        <v>84</v>
      </c>
      <c r="C4317">
        <v>0.63976065452929154</v>
      </c>
      <c r="D4317">
        <f t="shared" si="201"/>
        <v>2.0350884756615252E-4</v>
      </c>
      <c r="E4317">
        <f t="shared" si="202"/>
        <v>1.7094743195556813E-2</v>
      </c>
      <c r="F4317">
        <f t="shared" si="203"/>
        <v>1.3019695352142356E-4</v>
      </c>
    </row>
    <row r="4318" spans="1:6" x14ac:dyDescent="0.25">
      <c r="A4318">
        <v>819458</v>
      </c>
      <c r="B4318">
        <v>84</v>
      </c>
      <c r="C4318">
        <v>-0.1067118350424142</v>
      </c>
      <c r="D4318">
        <f t="shared" si="201"/>
        <v>1.6992310496039865E-4</v>
      </c>
      <c r="E4318">
        <f t="shared" si="202"/>
        <v>1.4273540816673487E-2</v>
      </c>
      <c r="F4318">
        <f t="shared" si="203"/>
        <v>-1.8132806346428896E-5</v>
      </c>
    </row>
    <row r="4319" spans="1:6" x14ac:dyDescent="0.25">
      <c r="A4319">
        <v>1659604</v>
      </c>
      <c r="B4319">
        <v>24</v>
      </c>
      <c r="C4319">
        <v>-3.53192656311706</v>
      </c>
      <c r="D4319">
        <f t="shared" si="201"/>
        <v>3.4413608102513787E-4</v>
      </c>
      <c r="E4319">
        <f t="shared" si="202"/>
        <v>8.2592659446033088E-3</v>
      </c>
      <c r="F4319">
        <f t="shared" si="203"/>
        <v>-1.2154633658996892E-3</v>
      </c>
    </row>
    <row r="4320" spans="1:6" x14ac:dyDescent="0.25">
      <c r="A4320">
        <v>561108</v>
      </c>
      <c r="B4320">
        <v>84</v>
      </c>
      <c r="C4320">
        <v>0.92086653473246149</v>
      </c>
      <c r="D4320">
        <f t="shared" si="201"/>
        <v>1.1635155624585929E-4</v>
      </c>
      <c r="E4320">
        <f t="shared" si="202"/>
        <v>9.773530724652181E-3</v>
      </c>
      <c r="F4320">
        <f t="shared" si="203"/>
        <v>1.0714425441085354E-4</v>
      </c>
    </row>
    <row r="4321" spans="1:6" x14ac:dyDescent="0.25">
      <c r="A4321">
        <v>674742</v>
      </c>
      <c r="B4321">
        <v>48</v>
      </c>
      <c r="C4321">
        <v>0.92086653473246149</v>
      </c>
      <c r="D4321">
        <f t="shared" si="201"/>
        <v>1.3991474326590175E-4</v>
      </c>
      <c r="E4321">
        <f t="shared" si="202"/>
        <v>6.7159076767632844E-3</v>
      </c>
      <c r="F4321">
        <f t="shared" si="203"/>
        <v>1.2884280478925295E-4</v>
      </c>
    </row>
    <row r="4322" spans="1:6" x14ac:dyDescent="0.25">
      <c r="A4322">
        <v>1450555</v>
      </c>
      <c r="B4322">
        <v>84</v>
      </c>
      <c r="C4322">
        <v>0.2457270732674626</v>
      </c>
      <c r="D4322">
        <f t="shared" si="201"/>
        <v>3.00787605363339E-4</v>
      </c>
      <c r="E4322">
        <f t="shared" si="202"/>
        <v>2.5266158850520477E-2</v>
      </c>
      <c r="F4322">
        <f t="shared" si="203"/>
        <v>7.3911657941061826E-5</v>
      </c>
    </row>
    <row r="4323" spans="1:6" x14ac:dyDescent="0.25">
      <c r="A4323">
        <v>1292458</v>
      </c>
      <c r="B4323">
        <v>72</v>
      </c>
      <c r="C4323">
        <v>0.29923442273796957</v>
      </c>
      <c r="D4323">
        <f t="shared" si="201"/>
        <v>2.6800455470677803E-4</v>
      </c>
      <c r="E4323">
        <f t="shared" si="202"/>
        <v>1.9296327938888018E-2</v>
      </c>
      <c r="F4323">
        <f t="shared" si="203"/>
        <v>8.0196188218829305E-5</v>
      </c>
    </row>
    <row r="4324" spans="1:6" x14ac:dyDescent="0.25">
      <c r="A4324">
        <v>601965</v>
      </c>
      <c r="B4324">
        <v>72</v>
      </c>
      <c r="C4324">
        <v>0.52564408481904745</v>
      </c>
      <c r="D4324">
        <f t="shared" si="201"/>
        <v>1.24823678428286E-4</v>
      </c>
      <c r="E4324">
        <f t="shared" si="202"/>
        <v>8.9873048468365919E-3</v>
      </c>
      <c r="F4324">
        <f t="shared" si="203"/>
        <v>6.5612828211183467E-5</v>
      </c>
    </row>
    <row r="4325" spans="1:6" x14ac:dyDescent="0.25">
      <c r="A4325">
        <v>498419</v>
      </c>
      <c r="B4325">
        <v>24</v>
      </c>
      <c r="C4325">
        <v>-0.46241203996448682</v>
      </c>
      <c r="D4325">
        <f t="shared" si="201"/>
        <v>1.0335234270854264E-4</v>
      </c>
      <c r="E4325">
        <f t="shared" si="202"/>
        <v>2.4804562250050231E-3</v>
      </c>
      <c r="F4325">
        <f t="shared" si="203"/>
        <v>-4.7791367626965955E-5</v>
      </c>
    </row>
    <row r="4326" spans="1:6" x14ac:dyDescent="0.25">
      <c r="A4326">
        <v>738573</v>
      </c>
      <c r="B4326">
        <v>60</v>
      </c>
      <c r="C4326">
        <v>0.80229979975843724</v>
      </c>
      <c r="D4326">
        <f t="shared" si="201"/>
        <v>1.5315076233305002E-4</v>
      </c>
      <c r="E4326">
        <f t="shared" si="202"/>
        <v>9.1890457399830018E-3</v>
      </c>
      <c r="F4326">
        <f t="shared" si="203"/>
        <v>1.2287282595265805E-4</v>
      </c>
    </row>
    <row r="4327" spans="1:6" x14ac:dyDescent="0.25">
      <c r="A4327">
        <v>612658</v>
      </c>
      <c r="B4327">
        <v>60</v>
      </c>
      <c r="C4327">
        <v>1.434655719619899</v>
      </c>
      <c r="D4327">
        <f t="shared" si="201"/>
        <v>1.2704098274570255E-4</v>
      </c>
      <c r="E4327">
        <f t="shared" si="202"/>
        <v>7.6224589647421528E-3</v>
      </c>
      <c r="F4327">
        <f t="shared" si="203"/>
        <v>1.8226007252225508E-4</v>
      </c>
    </row>
    <row r="4328" spans="1:6" x14ac:dyDescent="0.25">
      <c r="A4328">
        <v>748525</v>
      </c>
      <c r="B4328">
        <v>72</v>
      </c>
      <c r="C4328">
        <v>0.24898836987965761</v>
      </c>
      <c r="D4328">
        <f t="shared" si="201"/>
        <v>1.5521441262454256E-4</v>
      </c>
      <c r="E4328">
        <f t="shared" si="202"/>
        <v>1.1175437708967064E-2</v>
      </c>
      <c r="F4328">
        <f t="shared" si="203"/>
        <v>3.8646583581213399E-5</v>
      </c>
    </row>
    <row r="4329" spans="1:6" x14ac:dyDescent="0.25">
      <c r="A4329">
        <v>415089</v>
      </c>
      <c r="B4329">
        <v>84</v>
      </c>
      <c r="C4329">
        <v>0.32803285986234038</v>
      </c>
      <c r="D4329">
        <f t="shared" si="201"/>
        <v>8.6073004003752381E-5</v>
      </c>
      <c r="E4329">
        <f t="shared" si="202"/>
        <v>7.2301323363151999E-3</v>
      </c>
      <c r="F4329">
        <f t="shared" si="203"/>
        <v>2.8234773660293566E-5</v>
      </c>
    </row>
    <row r="4330" spans="1:6" x14ac:dyDescent="0.25">
      <c r="A4330">
        <v>708015</v>
      </c>
      <c r="B4330">
        <v>84</v>
      </c>
      <c r="C4330">
        <v>0.31253563428980602</v>
      </c>
      <c r="D4330">
        <f t="shared" si="201"/>
        <v>1.4681424448664441E-4</v>
      </c>
      <c r="E4330">
        <f t="shared" si="202"/>
        <v>1.2332396536878131E-2</v>
      </c>
      <c r="F4330">
        <f t="shared" si="203"/>
        <v>4.588468302341207E-5</v>
      </c>
    </row>
    <row r="4331" spans="1:6" x14ac:dyDescent="0.25">
      <c r="A4331">
        <v>914397</v>
      </c>
      <c r="B4331">
        <v>48</v>
      </c>
      <c r="C4331">
        <v>-0.62266517902108831</v>
      </c>
      <c r="D4331">
        <f t="shared" si="201"/>
        <v>1.8960969007133209E-4</v>
      </c>
      <c r="E4331">
        <f t="shared" si="202"/>
        <v>9.1012651234239402E-3</v>
      </c>
      <c r="F4331">
        <f t="shared" si="203"/>
        <v>-1.1806335161239907E-4</v>
      </c>
    </row>
    <row r="4332" spans="1:6" x14ac:dyDescent="0.25">
      <c r="A4332">
        <v>762630</v>
      </c>
      <c r="B4332">
        <v>84</v>
      </c>
      <c r="C4332">
        <v>0.15075543473122899</v>
      </c>
      <c r="D4332">
        <f t="shared" si="201"/>
        <v>1.5813923048642984E-4</v>
      </c>
      <c r="E4332">
        <f t="shared" si="202"/>
        <v>1.3283695360860107E-2</v>
      </c>
      <c r="F4332">
        <f t="shared" si="203"/>
        <v>2.3840348440043751E-5</v>
      </c>
    </row>
    <row r="4333" spans="1:6" x14ac:dyDescent="0.25">
      <c r="A4333">
        <v>947416</v>
      </c>
      <c r="B4333">
        <v>84</v>
      </c>
      <c r="C4333">
        <v>0.21360335301625499</v>
      </c>
      <c r="D4333">
        <f t="shared" si="201"/>
        <v>1.964565217609213E-4</v>
      </c>
      <c r="E4333">
        <f t="shared" si="202"/>
        <v>1.6502347827917388E-2</v>
      </c>
      <c r="F4333">
        <f t="shared" si="203"/>
        <v>4.196377177004365E-5</v>
      </c>
    </row>
    <row r="4334" spans="1:6" x14ac:dyDescent="0.25">
      <c r="A4334">
        <v>466908</v>
      </c>
      <c r="B4334">
        <v>84</v>
      </c>
      <c r="C4334">
        <v>3.5551647583518461E-2</v>
      </c>
      <c r="D4334">
        <f t="shared" si="201"/>
        <v>9.6818210440132151E-5</v>
      </c>
      <c r="E4334">
        <f t="shared" si="202"/>
        <v>8.1327296769711007E-3</v>
      </c>
      <c r="F4334">
        <f t="shared" si="203"/>
        <v>3.4420468972345062E-6</v>
      </c>
    </row>
    <row r="4335" spans="1:6" x14ac:dyDescent="0.25">
      <c r="A4335">
        <v>639132</v>
      </c>
      <c r="B4335">
        <v>84</v>
      </c>
      <c r="C4335">
        <v>0.4070773498450232</v>
      </c>
      <c r="D4335">
        <f t="shared" si="201"/>
        <v>1.325306408864756E-4</v>
      </c>
      <c r="E4335">
        <f t="shared" si="202"/>
        <v>1.1132573834463951E-2</v>
      </c>
      <c r="F4335">
        <f t="shared" si="203"/>
        <v>5.3950222065328958E-5</v>
      </c>
    </row>
    <row r="4336" spans="1:6" x14ac:dyDescent="0.25">
      <c r="A4336">
        <v>541819</v>
      </c>
      <c r="B4336">
        <v>84</v>
      </c>
      <c r="C4336">
        <v>-0.53206070903415292</v>
      </c>
      <c r="D4336">
        <f t="shared" si="201"/>
        <v>1.1235178228358041E-4</v>
      </c>
      <c r="E4336">
        <f t="shared" si="202"/>
        <v>9.4375497118207551E-3</v>
      </c>
      <c r="F4336">
        <f t="shared" si="203"/>
        <v>-5.9777968943052577E-5</v>
      </c>
    </row>
    <row r="4337" spans="1:6" x14ac:dyDescent="0.25">
      <c r="A4337">
        <v>653776</v>
      </c>
      <c r="B4337">
        <v>72</v>
      </c>
      <c r="C4337">
        <v>0.80229979975843724</v>
      </c>
      <c r="D4337">
        <f t="shared" si="201"/>
        <v>1.3556722598179478E-4</v>
      </c>
      <c r="E4337">
        <f t="shared" si="202"/>
        <v>9.7608402706892243E-3</v>
      </c>
      <c r="F4337">
        <f t="shared" si="203"/>
        <v>1.0876555825900076E-4</v>
      </c>
    </row>
    <row r="4338" spans="1:6" x14ac:dyDescent="0.25">
      <c r="A4338">
        <v>529202</v>
      </c>
      <c r="B4338">
        <v>84</v>
      </c>
      <c r="C4338">
        <v>0.2033970889474459</v>
      </c>
      <c r="D4338">
        <f t="shared" si="201"/>
        <v>1.0973551663569444E-4</v>
      </c>
      <c r="E4338">
        <f t="shared" si="202"/>
        <v>9.2177833973983332E-3</v>
      </c>
      <c r="F4338">
        <f t="shared" si="203"/>
        <v>2.2319884637844272E-5</v>
      </c>
    </row>
    <row r="4339" spans="1:6" x14ac:dyDescent="0.25">
      <c r="A4339">
        <v>1010250</v>
      </c>
      <c r="B4339">
        <v>72</v>
      </c>
      <c r="C4339">
        <v>-1.41208584554792E-2</v>
      </c>
      <c r="D4339">
        <f t="shared" si="201"/>
        <v>2.0948580255027437E-4</v>
      </c>
      <c r="E4339">
        <f t="shared" si="202"/>
        <v>1.5082977783619755E-2</v>
      </c>
      <c r="F4339">
        <f t="shared" si="203"/>
        <v>-2.9581193662448881E-6</v>
      </c>
    </row>
    <row r="4340" spans="1:6" x14ac:dyDescent="0.25">
      <c r="A4340">
        <v>860831</v>
      </c>
      <c r="B4340">
        <v>84</v>
      </c>
      <c r="C4340">
        <v>-0.34384530499046262</v>
      </c>
      <c r="D4340">
        <f t="shared" si="201"/>
        <v>1.785022250880032E-4</v>
      </c>
      <c r="E4340">
        <f t="shared" si="202"/>
        <v>1.4994186907392269E-2</v>
      </c>
      <c r="F4340">
        <f t="shared" si="203"/>
        <v>-6.137715202686067E-5</v>
      </c>
    </row>
    <row r="4341" spans="1:6" x14ac:dyDescent="0.25">
      <c r="A4341">
        <v>714969</v>
      </c>
      <c r="B4341">
        <v>84</v>
      </c>
      <c r="C4341">
        <v>0.32803285986234038</v>
      </c>
      <c r="D4341">
        <f t="shared" si="201"/>
        <v>1.4825622842223917E-4</v>
      </c>
      <c r="E4341">
        <f t="shared" si="202"/>
        <v>1.2453523187468091E-2</v>
      </c>
      <c r="F4341">
        <f t="shared" si="203"/>
        <v>4.8632914601751503E-5</v>
      </c>
    </row>
    <row r="4342" spans="1:6" x14ac:dyDescent="0.25">
      <c r="A4342">
        <v>824380</v>
      </c>
      <c r="B4342">
        <v>72</v>
      </c>
      <c r="C4342">
        <v>-9.7568245096932807E-2</v>
      </c>
      <c r="D4342">
        <f t="shared" si="201"/>
        <v>1.7094373264676585E-4</v>
      </c>
      <c r="E4342">
        <f t="shared" si="202"/>
        <v>1.2307948750567142E-2</v>
      </c>
      <c r="F4342">
        <f t="shared" si="203"/>
        <v>-1.6678680004664206E-5</v>
      </c>
    </row>
    <row r="4343" spans="1:6" x14ac:dyDescent="0.25">
      <c r="A4343">
        <v>2678205</v>
      </c>
      <c r="B4343">
        <v>12</v>
      </c>
      <c r="C4343">
        <v>9.0899389914291959E-2</v>
      </c>
      <c r="D4343">
        <f t="shared" si="201"/>
        <v>5.5535354993235103E-4</v>
      </c>
      <c r="E4343">
        <f t="shared" si="202"/>
        <v>6.664242599188212E-3</v>
      </c>
      <c r="F4343">
        <f t="shared" si="203"/>
        <v>5.0481298875586985E-5</v>
      </c>
    </row>
    <row r="4344" spans="1:6" x14ac:dyDescent="0.25">
      <c r="A4344">
        <v>431602</v>
      </c>
      <c r="B4344">
        <v>60</v>
      </c>
      <c r="C4344">
        <v>0.16994387989697479</v>
      </c>
      <c r="D4344">
        <f t="shared" si="201"/>
        <v>8.9497145609803038E-5</v>
      </c>
      <c r="E4344">
        <f t="shared" si="202"/>
        <v>5.369828736588182E-3</v>
      </c>
      <c r="F4344">
        <f t="shared" si="203"/>
        <v>1.5209492164634432E-5</v>
      </c>
    </row>
    <row r="4345" spans="1:6" x14ac:dyDescent="0.25">
      <c r="A4345">
        <v>433602</v>
      </c>
      <c r="B4345">
        <v>84</v>
      </c>
      <c r="C4345">
        <v>0.4070773498450232</v>
      </c>
      <c r="D4345">
        <f t="shared" si="201"/>
        <v>8.9911866327546715E-5</v>
      </c>
      <c r="E4345">
        <f t="shared" si="202"/>
        <v>7.5525967715139239E-3</v>
      </c>
      <c r="F4345">
        <f t="shared" si="203"/>
        <v>3.6601084264237695E-5</v>
      </c>
    </row>
    <row r="4346" spans="1:6" x14ac:dyDescent="0.25">
      <c r="A4346">
        <v>841874</v>
      </c>
      <c r="B4346">
        <v>84</v>
      </c>
      <c r="C4346">
        <v>-0.34384530499046262</v>
      </c>
      <c r="D4346">
        <f t="shared" si="201"/>
        <v>1.7457129476486979E-4</v>
      </c>
      <c r="E4346">
        <f t="shared" si="202"/>
        <v>1.4663988760249063E-2</v>
      </c>
      <c r="F4346">
        <f t="shared" si="203"/>
        <v>-6.00255200910066E-5</v>
      </c>
    </row>
    <row r="4347" spans="1:6" x14ac:dyDescent="0.25">
      <c r="A4347">
        <v>282174</v>
      </c>
      <c r="B4347">
        <v>72</v>
      </c>
      <c r="C4347">
        <v>-0.61418892218228527</v>
      </c>
      <c r="D4347">
        <f t="shared" si="201"/>
        <v>5.8511701904302024E-5</v>
      </c>
      <c r="E4347">
        <f t="shared" si="202"/>
        <v>4.2128425371097461E-3</v>
      </c>
      <c r="F4347">
        <f t="shared" si="203"/>
        <v>-3.593723912765443E-5</v>
      </c>
    </row>
    <row r="4348" spans="1:6" x14ac:dyDescent="0.25">
      <c r="A4348">
        <v>461566</v>
      </c>
      <c r="B4348">
        <v>72</v>
      </c>
      <c r="C4348">
        <v>0.92086653473246149</v>
      </c>
      <c r="D4348">
        <f t="shared" si="201"/>
        <v>9.5710491403038788E-5</v>
      </c>
      <c r="E4348">
        <f t="shared" si="202"/>
        <v>6.8911553810187924E-3</v>
      </c>
      <c r="F4348">
        <f t="shared" si="203"/>
        <v>8.8136588555857382E-5</v>
      </c>
    </row>
    <row r="4349" spans="1:6" x14ac:dyDescent="0.25">
      <c r="A4349">
        <v>820622</v>
      </c>
      <c r="B4349">
        <v>84</v>
      </c>
      <c r="C4349">
        <v>0.57805809090411464</v>
      </c>
      <c r="D4349">
        <f t="shared" si="201"/>
        <v>1.7016447241812547E-4</v>
      </c>
      <c r="E4349">
        <f t="shared" si="202"/>
        <v>1.4293815683122539E-2</v>
      </c>
      <c r="F4349">
        <f t="shared" si="203"/>
        <v>9.8364950065727488E-5</v>
      </c>
    </row>
    <row r="4350" spans="1:6" x14ac:dyDescent="0.25">
      <c r="A4350">
        <v>530655</v>
      </c>
      <c r="B4350">
        <v>84</v>
      </c>
      <c r="C4350">
        <v>0.52564408481904745</v>
      </c>
      <c r="D4350">
        <f t="shared" si="201"/>
        <v>1.1003681123713521E-4</v>
      </c>
      <c r="E4350">
        <f t="shared" si="202"/>
        <v>9.243092143919357E-3</v>
      </c>
      <c r="F4350">
        <f t="shared" si="203"/>
        <v>5.7840198939150216E-5</v>
      </c>
    </row>
    <row r="4351" spans="1:6" x14ac:dyDescent="0.25">
      <c r="A4351">
        <v>951502</v>
      </c>
      <c r="B4351">
        <v>84</v>
      </c>
      <c r="C4351">
        <v>0.24306485484484561</v>
      </c>
      <c r="D4351">
        <f t="shared" si="201"/>
        <v>1.9730379618727162E-4</v>
      </c>
      <c r="E4351">
        <f t="shared" si="202"/>
        <v>1.6573518879730815E-2</v>
      </c>
      <c r="F4351">
        <f t="shared" si="203"/>
        <v>4.7957618580596178E-5</v>
      </c>
    </row>
    <row r="4352" spans="1:6" x14ac:dyDescent="0.25">
      <c r="A4352">
        <v>675540</v>
      </c>
      <c r="B4352">
        <v>48</v>
      </c>
      <c r="C4352">
        <v>-4.9266405141635576E-3</v>
      </c>
      <c r="D4352">
        <f t="shared" si="201"/>
        <v>1.4008021683228146E-4</v>
      </c>
      <c r="E4352">
        <f t="shared" si="202"/>
        <v>6.7238504079495101E-3</v>
      </c>
      <c r="F4352">
        <f t="shared" si="203"/>
        <v>-6.9012487147873379E-7</v>
      </c>
    </row>
    <row r="4353" spans="1:6" x14ac:dyDescent="0.25">
      <c r="A4353">
        <v>850682</v>
      </c>
      <c r="B4353">
        <v>48</v>
      </c>
      <c r="C4353">
        <v>-1.562557994212864</v>
      </c>
      <c r="D4353">
        <f t="shared" si="201"/>
        <v>1.7639772480581293E-4</v>
      </c>
      <c r="E4353">
        <f t="shared" si="202"/>
        <v>8.4670907906790206E-3</v>
      </c>
      <c r="F4353">
        <f t="shared" si="203"/>
        <v>-2.756316750562838E-4</v>
      </c>
    </row>
    <row r="4354" spans="1:6" x14ac:dyDescent="0.25">
      <c r="A4354">
        <v>646467</v>
      </c>
      <c r="B4354">
        <v>36</v>
      </c>
      <c r="C4354">
        <v>0.52564408481904745</v>
      </c>
      <c r="D4354">
        <f t="shared" si="201"/>
        <v>1.3405162911880051E-4</v>
      </c>
      <c r="E4354">
        <f t="shared" si="202"/>
        <v>4.8258586482768182E-3</v>
      </c>
      <c r="F4354">
        <f t="shared" si="203"/>
        <v>7.0463445906654258E-5</v>
      </c>
    </row>
    <row r="4355" spans="1:6" x14ac:dyDescent="0.25">
      <c r="A4355">
        <v>1158371</v>
      </c>
      <c r="B4355">
        <v>84</v>
      </c>
      <c r="C4355">
        <v>0.40408934955694281</v>
      </c>
      <c r="D4355">
        <f t="shared" ref="D4355:D4418" si="204">A4355/SUM($A$2:$A$5739)</f>
        <v>2.4020022626672989E-4</v>
      </c>
      <c r="E4355">
        <f t="shared" ref="E4355:E4418" si="205">B4355*D4355</f>
        <v>2.0176819006405312E-2</v>
      </c>
      <c r="F4355">
        <f t="shared" ref="F4355:F4418" si="206">C4355*D4355</f>
        <v>9.7062353195553371E-5</v>
      </c>
    </row>
    <row r="4356" spans="1:6" x14ac:dyDescent="0.25">
      <c r="A4356">
        <v>535447</v>
      </c>
      <c r="B4356">
        <v>36</v>
      </c>
      <c r="C4356">
        <v>-0.6600232649211939</v>
      </c>
      <c r="D4356">
        <f t="shared" si="204"/>
        <v>1.1103048207684906E-4</v>
      </c>
      <c r="E4356">
        <f t="shared" si="205"/>
        <v>3.9970973547665666E-3</v>
      </c>
      <c r="F4356">
        <f t="shared" si="206"/>
        <v>-7.3282701286136022E-5</v>
      </c>
    </row>
    <row r="4357" spans="1:6" x14ac:dyDescent="0.25">
      <c r="A4357">
        <v>960459</v>
      </c>
      <c r="B4357">
        <v>84</v>
      </c>
      <c r="C4357">
        <v>0.431797209853023</v>
      </c>
      <c r="D4357">
        <f t="shared" si="204"/>
        <v>1.9916112292168669E-4</v>
      </c>
      <c r="E4357">
        <f t="shared" si="205"/>
        <v>1.6729534325421683E-2</v>
      </c>
      <c r="F4357">
        <f t="shared" si="206"/>
        <v>8.599721718877926E-5</v>
      </c>
    </row>
    <row r="4358" spans="1:6" x14ac:dyDescent="0.25">
      <c r="A4358">
        <v>627051</v>
      </c>
      <c r="B4358">
        <v>60</v>
      </c>
      <c r="C4358">
        <v>-1.090531965607777</v>
      </c>
      <c r="D4358">
        <f t="shared" si="204"/>
        <v>1.3002552039094491E-4</v>
      </c>
      <c r="E4358">
        <f t="shared" si="205"/>
        <v>7.8015312234566946E-3</v>
      </c>
      <c r="F4358">
        <f t="shared" si="206"/>
        <v>-1.4179698633111124E-4</v>
      </c>
    </row>
    <row r="4359" spans="1:6" x14ac:dyDescent="0.25">
      <c r="A4359">
        <v>395486</v>
      </c>
      <c r="B4359">
        <v>84</v>
      </c>
      <c r="C4359">
        <v>0.92086653473246149</v>
      </c>
      <c r="D4359">
        <f t="shared" si="204"/>
        <v>8.2008118888787736E-5</v>
      </c>
      <c r="E4359">
        <f t="shared" si="205"/>
        <v>6.8886819866581699E-3</v>
      </c>
      <c r="F4359">
        <f t="shared" si="206"/>
        <v>7.5518532261045681E-5</v>
      </c>
    </row>
    <row r="4360" spans="1:6" x14ac:dyDescent="0.25">
      <c r="A4360">
        <v>615531</v>
      </c>
      <c r="B4360">
        <v>72</v>
      </c>
      <c r="C4360">
        <v>0.32803285986234038</v>
      </c>
      <c r="D4360">
        <f t="shared" si="204"/>
        <v>1.2763672905674134E-4</v>
      </c>
      <c r="E4360">
        <f t="shared" si="205"/>
        <v>9.1898444920853768E-3</v>
      </c>
      <c r="F4360">
        <f t="shared" si="206"/>
        <v>4.1869041255957541E-5</v>
      </c>
    </row>
    <row r="4361" spans="1:6" x14ac:dyDescent="0.25">
      <c r="A4361">
        <v>431834</v>
      </c>
      <c r="B4361">
        <v>48</v>
      </c>
      <c r="C4361">
        <v>-6.7189590051072792E-2</v>
      </c>
      <c r="D4361">
        <f t="shared" si="204"/>
        <v>8.9545253213061302E-5</v>
      </c>
      <c r="E4361">
        <f t="shared" si="205"/>
        <v>4.2981721542269423E-3</v>
      </c>
      <c r="F4361">
        <f t="shared" si="206"/>
        <v>-6.0165088544050978E-6</v>
      </c>
    </row>
    <row r="4362" spans="1:6" x14ac:dyDescent="0.25">
      <c r="A4362">
        <v>354011</v>
      </c>
      <c r="B4362">
        <v>84</v>
      </c>
      <c r="C4362">
        <v>-0.58097877493851102</v>
      </c>
      <c r="D4362">
        <f t="shared" si="204"/>
        <v>7.3407848004578257E-5</v>
      </c>
      <c r="E4362">
        <f t="shared" si="205"/>
        <v>6.1662592323845737E-3</v>
      </c>
      <c r="F4362">
        <f t="shared" si="206"/>
        <v>-4.26484016045723E-5</v>
      </c>
    </row>
    <row r="4363" spans="1:6" x14ac:dyDescent="0.25">
      <c r="A4363">
        <v>568398</v>
      </c>
      <c r="B4363">
        <v>84</v>
      </c>
      <c r="C4363">
        <v>-0.46642022796252869</v>
      </c>
      <c r="D4363">
        <f t="shared" si="204"/>
        <v>1.1786321326203499E-4</v>
      </c>
      <c r="E4363">
        <f t="shared" si="205"/>
        <v>9.9005099140109399E-3</v>
      </c>
      <c r="F4363">
        <f t="shared" si="206"/>
        <v>-5.4973786798074498E-5</v>
      </c>
    </row>
    <row r="4364" spans="1:6" x14ac:dyDescent="0.25">
      <c r="A4364">
        <v>622239</v>
      </c>
      <c r="B4364">
        <v>84</v>
      </c>
      <c r="C4364">
        <v>-0.26595446933907763</v>
      </c>
      <c r="D4364">
        <f t="shared" si="204"/>
        <v>1.2902770234405364E-4</v>
      </c>
      <c r="E4364">
        <f t="shared" si="205"/>
        <v>1.0838326996900505E-2</v>
      </c>
      <c r="F4364">
        <f t="shared" si="206"/>
        <v>-3.4315494106953248E-5</v>
      </c>
    </row>
    <row r="4365" spans="1:6" x14ac:dyDescent="0.25">
      <c r="A4365">
        <v>778021</v>
      </c>
      <c r="B4365">
        <v>72</v>
      </c>
      <c r="C4365">
        <v>0.45755397548061488</v>
      </c>
      <c r="D4365">
        <f t="shared" si="204"/>
        <v>1.6133071376982631E-4</v>
      </c>
      <c r="E4365">
        <f t="shared" si="205"/>
        <v>1.1615811391427495E-2</v>
      </c>
      <c r="F4365">
        <f t="shared" si="206"/>
        <v>7.3817509452509206E-5</v>
      </c>
    </row>
    <row r="4366" spans="1:6" x14ac:dyDescent="0.25">
      <c r="A4366">
        <v>837651</v>
      </c>
      <c r="B4366">
        <v>72</v>
      </c>
      <c r="C4366">
        <v>0.80229979975843724</v>
      </c>
      <c r="D4366">
        <f t="shared" si="204"/>
        <v>1.7369561196935401E-4</v>
      </c>
      <c r="E4366">
        <f t="shared" si="205"/>
        <v>1.2506084061793489E-2</v>
      </c>
      <c r="F4366">
        <f t="shared" si="206"/>
        <v>1.3935595470193193E-4</v>
      </c>
    </row>
    <row r="4367" spans="1:6" x14ac:dyDescent="0.25">
      <c r="A4367">
        <v>707640</v>
      </c>
      <c r="B4367">
        <v>84</v>
      </c>
      <c r="C4367">
        <v>-0.71537211387482791</v>
      </c>
      <c r="D4367">
        <f t="shared" si="204"/>
        <v>1.4673648435206747E-4</v>
      </c>
      <c r="E4367">
        <f t="shared" si="205"/>
        <v>1.2325864685573668E-2</v>
      </c>
      <c r="F4367">
        <f t="shared" si="206"/>
        <v>-1.0497118899349911E-4</v>
      </c>
    </row>
    <row r="4368" spans="1:6" x14ac:dyDescent="0.25">
      <c r="A4368">
        <v>784962</v>
      </c>
      <c r="B4368">
        <v>72</v>
      </c>
      <c r="C4368">
        <v>0.92086653473246149</v>
      </c>
      <c r="D4368">
        <f t="shared" si="204"/>
        <v>1.6277000202075573E-4</v>
      </c>
      <c r="E4368">
        <f t="shared" si="205"/>
        <v>1.1719440145494413E-2</v>
      </c>
      <c r="F4368">
        <f t="shared" si="206"/>
        <v>1.4988944771924907E-4</v>
      </c>
    </row>
    <row r="4369" spans="1:6" x14ac:dyDescent="0.25">
      <c r="A4369">
        <v>527535</v>
      </c>
      <c r="B4369">
        <v>72</v>
      </c>
      <c r="C4369">
        <v>-0.31134260593203361</v>
      </c>
      <c r="D4369">
        <f t="shared" si="204"/>
        <v>1.0938984691745508E-4</v>
      </c>
      <c r="E4369">
        <f t="shared" si="205"/>
        <v>7.8760689780567657E-3</v>
      </c>
      <c r="F4369">
        <f t="shared" si="206"/>
        <v>-3.4057720001786696E-5</v>
      </c>
    </row>
    <row r="4370" spans="1:6" x14ac:dyDescent="0.25">
      <c r="A4370">
        <v>1153176</v>
      </c>
      <c r="B4370">
        <v>24</v>
      </c>
      <c r="C4370">
        <v>9.0899389914291959E-2</v>
      </c>
      <c r="D4370">
        <f t="shared" si="204"/>
        <v>2.3912298920239069E-4</v>
      </c>
      <c r="E4370">
        <f t="shared" si="205"/>
        <v>5.7389517408573763E-3</v>
      </c>
      <c r="F4370">
        <f t="shared" si="206"/>
        <v>2.1736133832979136E-5</v>
      </c>
    </row>
    <row r="4371" spans="1:6" x14ac:dyDescent="0.25">
      <c r="A4371">
        <v>1347480</v>
      </c>
      <c r="B4371">
        <v>84</v>
      </c>
      <c r="C4371">
        <v>0.88134428974112011</v>
      </c>
      <c r="D4371">
        <f t="shared" si="204"/>
        <v>2.794139363726243E-4</v>
      </c>
      <c r="E4371">
        <f t="shared" si="205"/>
        <v>2.3470770655300441E-2</v>
      </c>
      <c r="F4371">
        <f t="shared" si="206"/>
        <v>2.4625987729610108E-4</v>
      </c>
    </row>
    <row r="4372" spans="1:6" x14ac:dyDescent="0.25">
      <c r="A4372">
        <v>447478</v>
      </c>
      <c r="B4372">
        <v>72</v>
      </c>
      <c r="C4372">
        <v>5.4209704221480477E-2</v>
      </c>
      <c r="D4372">
        <f t="shared" si="204"/>
        <v>9.2789198667252336E-5</v>
      </c>
      <c r="E4372">
        <f t="shared" si="205"/>
        <v>6.6808223040421685E-3</v>
      </c>
      <c r="F4372">
        <f t="shared" si="206"/>
        <v>5.0300750146999394E-6</v>
      </c>
    </row>
    <row r="4373" spans="1:6" x14ac:dyDescent="0.25">
      <c r="A4373">
        <v>925102</v>
      </c>
      <c r="B4373">
        <v>72</v>
      </c>
      <c r="C4373">
        <v>4.7117951146968977E-2</v>
      </c>
      <c r="D4373">
        <f t="shared" si="204"/>
        <v>1.918294827130551E-4</v>
      </c>
      <c r="E4373">
        <f t="shared" si="205"/>
        <v>1.3811722755339966E-2</v>
      </c>
      <c r="F4373">
        <f t="shared" si="206"/>
        <v>9.0386121950220597E-6</v>
      </c>
    </row>
    <row r="4374" spans="1:6" x14ac:dyDescent="0.25">
      <c r="A4374">
        <v>1291992</v>
      </c>
      <c r="B4374">
        <v>84</v>
      </c>
      <c r="C4374">
        <v>0.13042163490563341</v>
      </c>
      <c r="D4374">
        <f t="shared" si="204"/>
        <v>2.6790792477954375E-4</v>
      </c>
      <c r="E4374">
        <f t="shared" si="205"/>
        <v>2.2504265681481676E-2</v>
      </c>
      <c r="F4374">
        <f t="shared" si="206"/>
        <v>3.4940989553923552E-5</v>
      </c>
    </row>
    <row r="4375" spans="1:6" x14ac:dyDescent="0.25">
      <c r="A4375">
        <v>942982</v>
      </c>
      <c r="B4375">
        <v>84</v>
      </c>
      <c r="C4375">
        <v>0.72325530977575447</v>
      </c>
      <c r="D4375">
        <f t="shared" si="204"/>
        <v>1.9553708592968358E-4</v>
      </c>
      <c r="E4375">
        <f t="shared" si="205"/>
        <v>1.6425115218093422E-2</v>
      </c>
      <c r="F4375">
        <f t="shared" si="206"/>
        <v>1.4142323565672163E-4</v>
      </c>
    </row>
    <row r="4376" spans="1:6" x14ac:dyDescent="0.25">
      <c r="A4376">
        <v>154727</v>
      </c>
      <c r="B4376">
        <v>84</v>
      </c>
      <c r="C4376">
        <v>1.237044494663192</v>
      </c>
      <c r="D4376">
        <f t="shared" si="204"/>
        <v>3.2084246247162885E-5</v>
      </c>
      <c r="E4376">
        <f t="shared" si="205"/>
        <v>2.6950766847616825E-3</v>
      </c>
      <c r="F4376">
        <f t="shared" si="206"/>
        <v>3.9689640185471026E-5</v>
      </c>
    </row>
    <row r="4377" spans="1:6" x14ac:dyDescent="0.25">
      <c r="A4377">
        <v>330728</v>
      </c>
      <c r="B4377">
        <v>24</v>
      </c>
      <c r="C4377">
        <v>-4.4146365390986242</v>
      </c>
      <c r="D4377">
        <f t="shared" si="204"/>
        <v>6.8579876768965246E-5</v>
      </c>
      <c r="E4377">
        <f t="shared" si="205"/>
        <v>1.6459170424551659E-3</v>
      </c>
      <c r="F4377">
        <f t="shared" si="206"/>
        <v>-3.0275522983115485E-4</v>
      </c>
    </row>
    <row r="4378" spans="1:6" x14ac:dyDescent="0.25">
      <c r="A4378">
        <v>642500</v>
      </c>
      <c r="B4378">
        <v>12</v>
      </c>
      <c r="C4378">
        <v>-0.34384530499046262</v>
      </c>
      <c r="D4378">
        <f t="shared" si="204"/>
        <v>1.3322903057515594E-4</v>
      </c>
      <c r="E4378">
        <f t="shared" si="205"/>
        <v>1.5987483669018714E-3</v>
      </c>
      <c r="F4378">
        <f t="shared" si="206"/>
        <v>-4.5810176651698163E-5</v>
      </c>
    </row>
    <row r="4379" spans="1:6" x14ac:dyDescent="0.25">
      <c r="A4379">
        <v>1074460</v>
      </c>
      <c r="B4379">
        <v>36</v>
      </c>
      <c r="C4379">
        <v>0.52564408481904745</v>
      </c>
      <c r="D4379">
        <f t="shared" si="204"/>
        <v>2.2280041119343509E-4</v>
      </c>
      <c r="E4379">
        <f t="shared" si="205"/>
        <v>8.0208148029636637E-3</v>
      </c>
      <c r="F4379">
        <f t="shared" si="206"/>
        <v>1.1711371823908064E-4</v>
      </c>
    </row>
    <row r="4380" spans="1:6" x14ac:dyDescent="0.25">
      <c r="A4380">
        <v>1310301</v>
      </c>
      <c r="B4380">
        <v>72</v>
      </c>
      <c r="C4380">
        <v>1.029155944641182</v>
      </c>
      <c r="D4380">
        <f t="shared" si="204"/>
        <v>2.7170448559012827E-4</v>
      </c>
      <c r="E4380">
        <f t="shared" si="205"/>
        <v>1.9562722962489235E-2</v>
      </c>
      <c r="F4380">
        <f t="shared" si="206"/>
        <v>2.796262865307549E-4</v>
      </c>
    </row>
    <row r="4381" spans="1:6" x14ac:dyDescent="0.25">
      <c r="A4381">
        <v>850819</v>
      </c>
      <c r="B4381">
        <v>48</v>
      </c>
      <c r="C4381">
        <v>-0.74129206685198923</v>
      </c>
      <c r="D4381">
        <f t="shared" si="204"/>
        <v>1.7642613317497838E-4</v>
      </c>
      <c r="E4381">
        <f t="shared" si="205"/>
        <v>8.4684543923989625E-3</v>
      </c>
      <c r="F4381">
        <f t="shared" si="206"/>
        <v>-1.3078329290798404E-4</v>
      </c>
    </row>
    <row r="4382" spans="1:6" x14ac:dyDescent="0.25">
      <c r="A4382">
        <v>370176</v>
      </c>
      <c r="B4382">
        <v>84</v>
      </c>
      <c r="C4382">
        <v>0.4070773498450232</v>
      </c>
      <c r="D4382">
        <f t="shared" si="204"/>
        <v>7.6759828205741511E-5</v>
      </c>
      <c r="E4382">
        <f t="shared" si="205"/>
        <v>6.447825569282287E-3</v>
      </c>
      <c r="F4382">
        <f t="shared" si="206"/>
        <v>3.1247187440552514E-5</v>
      </c>
    </row>
    <row r="4383" spans="1:6" x14ac:dyDescent="0.25">
      <c r="A4383">
        <v>891118</v>
      </c>
      <c r="B4383">
        <v>84</v>
      </c>
      <c r="C4383">
        <v>0.4070773498450232</v>
      </c>
      <c r="D4383">
        <f t="shared" si="204"/>
        <v>1.8478254827715456E-4</v>
      </c>
      <c r="E4383">
        <f t="shared" si="205"/>
        <v>1.5521734055280983E-2</v>
      </c>
      <c r="F4383">
        <f t="shared" si="206"/>
        <v>7.5220790050274132E-5</v>
      </c>
    </row>
    <row r="4384" spans="1:6" x14ac:dyDescent="0.25">
      <c r="A4384">
        <v>774704</v>
      </c>
      <c r="B4384">
        <v>72</v>
      </c>
      <c r="C4384">
        <v>-0.81811224488655909</v>
      </c>
      <c r="D4384">
        <f t="shared" si="204"/>
        <v>1.6064289945944842E-4</v>
      </c>
      <c r="E4384">
        <f t="shared" si="205"/>
        <v>1.1566288761080287E-2</v>
      </c>
      <c r="F4384">
        <f t="shared" si="206"/>
        <v>-1.3142392310185516E-4</v>
      </c>
    </row>
    <row r="4385" spans="1:6" x14ac:dyDescent="0.25">
      <c r="A4385">
        <v>481806</v>
      </c>
      <c r="B4385">
        <v>72</v>
      </c>
      <c r="C4385">
        <v>0.60468857480173022</v>
      </c>
      <c r="D4385">
        <f t="shared" si="204"/>
        <v>9.9907465066604792E-5</v>
      </c>
      <c r="E4385">
        <f t="shared" si="205"/>
        <v>7.193337484795545E-3</v>
      </c>
      <c r="F4385">
        <f t="shared" si="206"/>
        <v>6.0412902663178901E-5</v>
      </c>
    </row>
    <row r="4386" spans="1:6" x14ac:dyDescent="0.25">
      <c r="A4386">
        <v>923018</v>
      </c>
      <c r="B4386">
        <v>72</v>
      </c>
      <c r="C4386">
        <v>0.56687373031625943</v>
      </c>
      <c r="D4386">
        <f t="shared" si="204"/>
        <v>1.9139734372516619E-4</v>
      </c>
      <c r="E4386">
        <f t="shared" si="205"/>
        <v>1.3780608748211966E-2</v>
      </c>
      <c r="F4386">
        <f t="shared" si="206"/>
        <v>1.0849812621010827E-4</v>
      </c>
    </row>
    <row r="4387" spans="1:6" x14ac:dyDescent="0.25">
      <c r="A4387">
        <v>948855</v>
      </c>
      <c r="B4387">
        <v>72</v>
      </c>
      <c r="C4387">
        <v>-0.22527857001643839</v>
      </c>
      <c r="D4387">
        <f t="shared" si="204"/>
        <v>1.9675491331733788E-4</v>
      </c>
      <c r="E4387">
        <f t="shared" si="205"/>
        <v>1.4166353758848328E-2</v>
      </c>
      <c r="F4387">
        <f t="shared" si="206"/>
        <v>-4.4324665515838169E-5</v>
      </c>
    </row>
    <row r="4388" spans="1:6" x14ac:dyDescent="0.25">
      <c r="A4388">
        <v>800406</v>
      </c>
      <c r="B4388">
        <v>84</v>
      </c>
      <c r="C4388">
        <v>0.32803285986234038</v>
      </c>
      <c r="D4388">
        <f t="shared" si="204"/>
        <v>1.6597247540317238E-4</v>
      </c>
      <c r="E4388">
        <f t="shared" si="205"/>
        <v>1.394168793386648E-2</v>
      </c>
      <c r="F4388">
        <f t="shared" si="206"/>
        <v>5.4444425764934582E-5</v>
      </c>
    </row>
    <row r="4389" spans="1:6" x14ac:dyDescent="0.25">
      <c r="A4389">
        <v>789220</v>
      </c>
      <c r="B4389">
        <v>72</v>
      </c>
      <c r="C4389">
        <v>0.20276797385167361</v>
      </c>
      <c r="D4389">
        <f t="shared" si="204"/>
        <v>1.6365294242883202E-4</v>
      </c>
      <c r="E4389">
        <f t="shared" si="205"/>
        <v>1.1783011854875906E-2</v>
      </c>
      <c r="F4389">
        <f t="shared" si="206"/>
        <v>3.318357555115886E-5</v>
      </c>
    </row>
    <row r="4390" spans="1:6" x14ac:dyDescent="0.25">
      <c r="A4390">
        <v>510449</v>
      </c>
      <c r="B4390">
        <v>60</v>
      </c>
      <c r="C4390">
        <v>0.32803285986234038</v>
      </c>
      <c r="D4390">
        <f t="shared" si="204"/>
        <v>1.0584688782577086E-4</v>
      </c>
      <c r="E4390">
        <f t="shared" si="205"/>
        <v>6.3508132695462511E-3</v>
      </c>
      <c r="F4390">
        <f t="shared" si="206"/>
        <v>3.4721257321015951E-5</v>
      </c>
    </row>
    <row r="4391" spans="1:6" x14ac:dyDescent="0.25">
      <c r="A4391">
        <v>825260</v>
      </c>
      <c r="B4391">
        <v>48</v>
      </c>
      <c r="C4391">
        <v>0.2094661248883162</v>
      </c>
      <c r="D4391">
        <f t="shared" si="204"/>
        <v>1.7112620976257305E-4</v>
      </c>
      <c r="E4391">
        <f t="shared" si="205"/>
        <v>8.2140580686035063E-3</v>
      </c>
      <c r="F4391">
        <f t="shared" si="206"/>
        <v>3.584514402579132E-5</v>
      </c>
    </row>
    <row r="4392" spans="1:6" x14ac:dyDescent="0.25">
      <c r="A4392">
        <v>836305</v>
      </c>
      <c r="B4392">
        <v>84</v>
      </c>
      <c r="C4392">
        <v>-0.18575632502509701</v>
      </c>
      <c r="D4392">
        <f t="shared" si="204"/>
        <v>1.7341650492631251E-4</v>
      </c>
      <c r="E4392">
        <f t="shared" si="205"/>
        <v>1.456698641381025E-2</v>
      </c>
      <c r="F4392">
        <f t="shared" si="206"/>
        <v>-3.221321265380844E-5</v>
      </c>
    </row>
    <row r="4393" spans="1:6" x14ac:dyDescent="0.25">
      <c r="A4393">
        <v>816810</v>
      </c>
      <c r="B4393">
        <v>24</v>
      </c>
      <c r="C4393">
        <v>-2.4875891805760562</v>
      </c>
      <c r="D4393">
        <f t="shared" si="204"/>
        <v>1.6937401473010602E-4</v>
      </c>
      <c r="E4393">
        <f t="shared" si="205"/>
        <v>4.0649763535225442E-3</v>
      </c>
      <c r="F4393">
        <f t="shared" si="206"/>
        <v>-4.2133296651334132E-4</v>
      </c>
    </row>
    <row r="4394" spans="1:6" x14ac:dyDescent="0.25">
      <c r="A4394">
        <v>615055</v>
      </c>
      <c r="B4394">
        <v>60</v>
      </c>
      <c r="C4394">
        <v>0.60468857480173022</v>
      </c>
      <c r="D4394">
        <f t="shared" si="204"/>
        <v>1.2753802552591833E-4</v>
      </c>
      <c r="E4394">
        <f t="shared" si="205"/>
        <v>7.6522815315550998E-3</v>
      </c>
      <c r="F4394">
        <f t="shared" si="206"/>
        <v>7.712078688829425E-5</v>
      </c>
    </row>
    <row r="4395" spans="1:6" x14ac:dyDescent="0.25">
      <c r="A4395">
        <v>1081756</v>
      </c>
      <c r="B4395">
        <v>72</v>
      </c>
      <c r="C4395">
        <v>0.80229979975843724</v>
      </c>
      <c r="D4395">
        <f t="shared" si="204"/>
        <v>2.2431331237176403E-4</v>
      </c>
      <c r="E4395">
        <f t="shared" si="205"/>
        <v>1.6150558490767009E-2</v>
      </c>
      <c r="F4395">
        <f t="shared" si="206"/>
        <v>1.7996652559901805E-4</v>
      </c>
    </row>
    <row r="4396" spans="1:6" x14ac:dyDescent="0.25">
      <c r="A4396">
        <v>1001150</v>
      </c>
      <c r="B4396">
        <v>84</v>
      </c>
      <c r="C4396">
        <v>0.2094661248883162</v>
      </c>
      <c r="D4396">
        <f t="shared" si="204"/>
        <v>2.0759882328454064E-4</v>
      </c>
      <c r="E4396">
        <f t="shared" si="205"/>
        <v>1.7438301155901413E-2</v>
      </c>
      <c r="F4396">
        <f t="shared" si="206"/>
        <v>4.3484921044787076E-5</v>
      </c>
    </row>
    <row r="4397" spans="1:6" x14ac:dyDescent="0.25">
      <c r="A4397">
        <v>1205688</v>
      </c>
      <c r="B4397">
        <v>84</v>
      </c>
      <c r="C4397">
        <v>0.2094661248883162</v>
      </c>
      <c r="D4397">
        <f t="shared" si="204"/>
        <v>2.5001189636746866E-4</v>
      </c>
      <c r="E4397">
        <f t="shared" si="205"/>
        <v>2.1000999294867366E-2</v>
      </c>
      <c r="F4397">
        <f t="shared" si="206"/>
        <v>5.2369023108072957E-5</v>
      </c>
    </row>
    <row r="4398" spans="1:6" x14ac:dyDescent="0.25">
      <c r="A4398">
        <v>641748</v>
      </c>
      <c r="B4398">
        <v>72</v>
      </c>
      <c r="C4398">
        <v>0.48612183982770601</v>
      </c>
      <c r="D4398">
        <f t="shared" si="204"/>
        <v>1.3307309558528431E-4</v>
      </c>
      <c r="E4398">
        <f t="shared" si="205"/>
        <v>9.5812628821404702E-3</v>
      </c>
      <c r="F4398">
        <f t="shared" si="206"/>
        <v>6.468973805748659E-5</v>
      </c>
    </row>
    <row r="4399" spans="1:6" x14ac:dyDescent="0.25">
      <c r="A4399">
        <v>581035</v>
      </c>
      <c r="B4399">
        <v>84</v>
      </c>
      <c r="C4399">
        <v>1.237044494663192</v>
      </c>
      <c r="D4399">
        <f t="shared" si="204"/>
        <v>1.2048362611709841E-4</v>
      </c>
      <c r="E4399">
        <f t="shared" si="205"/>
        <v>1.0120624593836267E-2</v>
      </c>
      <c r="F4399">
        <f t="shared" si="206"/>
        <v>1.4904360638521498E-4</v>
      </c>
    </row>
    <row r="4400" spans="1:6" x14ac:dyDescent="0.25">
      <c r="A4400">
        <v>897629</v>
      </c>
      <c r="B4400">
        <v>60</v>
      </c>
      <c r="C4400">
        <v>5.1377144922950549E-2</v>
      </c>
      <c r="D4400">
        <f t="shared" si="204"/>
        <v>1.861326715737691E-4</v>
      </c>
      <c r="E4400">
        <f t="shared" si="205"/>
        <v>1.1167960294426146E-2</v>
      </c>
      <c r="F4400">
        <f t="shared" si="206"/>
        <v>9.5629652423414937E-6</v>
      </c>
    </row>
    <row r="4401" spans="1:6" x14ac:dyDescent="0.25">
      <c r="A4401">
        <v>328903</v>
      </c>
      <c r="B4401">
        <v>72</v>
      </c>
      <c r="C4401">
        <v>-1.487441620159871</v>
      </c>
      <c r="D4401">
        <f t="shared" si="204"/>
        <v>6.8201444114024141E-5</v>
      </c>
      <c r="E4401">
        <f t="shared" si="205"/>
        <v>4.9105039762097381E-3</v>
      </c>
      <c r="F4401">
        <f t="shared" si="206"/>
        <v>-1.0144566653020697E-4</v>
      </c>
    </row>
    <row r="4402" spans="1:6" x14ac:dyDescent="0.25">
      <c r="A4402">
        <v>577712</v>
      </c>
      <c r="B4402">
        <v>84</v>
      </c>
      <c r="C4402">
        <v>0.92086653473246149</v>
      </c>
      <c r="D4402">
        <f t="shared" si="204"/>
        <v>1.197945676445673E-4</v>
      </c>
      <c r="E4402">
        <f t="shared" si="205"/>
        <v>1.0062743682143653E-2</v>
      </c>
      <c r="F4402">
        <f t="shared" si="206"/>
        <v>1.1031480838662614E-4</v>
      </c>
    </row>
    <row r="4403" spans="1:6" x14ac:dyDescent="0.25">
      <c r="A4403">
        <v>675980</v>
      </c>
      <c r="B4403">
        <v>48</v>
      </c>
      <c r="C4403">
        <v>-1.901891247039122</v>
      </c>
      <c r="D4403">
        <f t="shared" si="204"/>
        <v>1.4017145539018508E-4</v>
      </c>
      <c r="E4403">
        <f t="shared" si="205"/>
        <v>6.7282298587288836E-3</v>
      </c>
      <c r="F4403">
        <f t="shared" si="206"/>
        <v>-2.6659086409132777E-4</v>
      </c>
    </row>
    <row r="4404" spans="1:6" x14ac:dyDescent="0.25">
      <c r="A4404">
        <v>716340</v>
      </c>
      <c r="B4404">
        <v>84</v>
      </c>
      <c r="C4404">
        <v>0.48612183982770601</v>
      </c>
      <c r="D4404">
        <f t="shared" si="204"/>
        <v>1.4854051947425247E-4</v>
      </c>
      <c r="E4404">
        <f t="shared" si="205"/>
        <v>1.2477403635837207E-2</v>
      </c>
      <c r="F4404">
        <f t="shared" si="206"/>
        <v>7.2208790615786812E-5</v>
      </c>
    </row>
    <row r="4405" spans="1:6" x14ac:dyDescent="0.25">
      <c r="A4405">
        <v>737065</v>
      </c>
      <c r="B4405">
        <v>84</v>
      </c>
      <c r="C4405">
        <v>1.237044494663192</v>
      </c>
      <c r="D4405">
        <f t="shared" si="204"/>
        <v>1.528380629118713E-4</v>
      </c>
      <c r="E4405">
        <f t="shared" si="205"/>
        <v>1.2838397284597189E-2</v>
      </c>
      <c r="F4405">
        <f t="shared" si="206"/>
        <v>1.8906748430011697E-4</v>
      </c>
    </row>
    <row r="4406" spans="1:6" x14ac:dyDescent="0.25">
      <c r="A4406">
        <v>364650</v>
      </c>
      <c r="B4406">
        <v>84</v>
      </c>
      <c r="C4406">
        <v>0.4070773498450232</v>
      </c>
      <c r="D4406">
        <f t="shared" si="204"/>
        <v>7.5613954862615744E-5</v>
      </c>
      <c r="E4406">
        <f t="shared" si="205"/>
        <v>6.3515722084597223E-3</v>
      </c>
      <c r="F4406">
        <f t="shared" si="206"/>
        <v>3.0780728356774822E-5</v>
      </c>
    </row>
    <row r="4407" spans="1:6" x14ac:dyDescent="0.25">
      <c r="A4407">
        <v>698155</v>
      </c>
      <c r="B4407">
        <v>84</v>
      </c>
      <c r="C4407">
        <v>0.60468857480173022</v>
      </c>
      <c r="D4407">
        <f t="shared" si="204"/>
        <v>1.4476967134816808E-4</v>
      </c>
      <c r="E4407">
        <f t="shared" si="205"/>
        <v>1.2160652393246119E-2</v>
      </c>
      <c r="F4407">
        <f t="shared" si="206"/>
        <v>8.7540566242038628E-5</v>
      </c>
    </row>
    <row r="4408" spans="1:6" x14ac:dyDescent="0.25">
      <c r="A4408">
        <v>814175</v>
      </c>
      <c r="B4408">
        <v>60</v>
      </c>
      <c r="C4408">
        <v>8.6149211288783167E-2</v>
      </c>
      <c r="D4408">
        <f t="shared" si="204"/>
        <v>1.6882762018447873E-4</v>
      </c>
      <c r="E4408">
        <f t="shared" si="205"/>
        <v>1.0129657211068724E-2</v>
      </c>
      <c r="F4408">
        <f t="shared" si="206"/>
        <v>1.4544366322655092E-5</v>
      </c>
    </row>
    <row r="4409" spans="1:6" x14ac:dyDescent="0.25">
      <c r="A4409">
        <v>1377852</v>
      </c>
      <c r="B4409">
        <v>36</v>
      </c>
      <c r="C4409">
        <v>0.56516632981038883</v>
      </c>
      <c r="D4409">
        <f t="shared" si="204"/>
        <v>2.8571188519227979E-4</v>
      </c>
      <c r="E4409">
        <f t="shared" si="205"/>
        <v>1.0285627866922073E-2</v>
      </c>
      <c r="F4409">
        <f t="shared" si="206"/>
        <v>1.6147473753732794E-4</v>
      </c>
    </row>
    <row r="4410" spans="1:6" x14ac:dyDescent="0.25">
      <c r="A4410">
        <v>1190392</v>
      </c>
      <c r="B4410">
        <v>84</v>
      </c>
      <c r="C4410">
        <v>0.42389695021272378</v>
      </c>
      <c r="D4410">
        <f t="shared" si="204"/>
        <v>2.4684011231816504E-4</v>
      </c>
      <c r="E4410">
        <f t="shared" si="205"/>
        <v>2.0734569434725864E-2</v>
      </c>
      <c r="F4410">
        <f t="shared" si="206"/>
        <v>1.0463477080183635E-4</v>
      </c>
    </row>
    <row r="4411" spans="1:6" x14ac:dyDescent="0.25">
      <c r="A4411">
        <v>1024181</v>
      </c>
      <c r="B4411">
        <v>72</v>
      </c>
      <c r="C4411">
        <v>0.32803285986234038</v>
      </c>
      <c r="D4411">
        <f t="shared" si="204"/>
        <v>2.1237453970971795E-4</v>
      </c>
      <c r="E4411">
        <f t="shared" si="205"/>
        <v>1.5290966859099692E-2</v>
      </c>
      <c r="F4411">
        <f t="shared" si="206"/>
        <v>6.9665827622926956E-5</v>
      </c>
    </row>
    <row r="4412" spans="1:6" x14ac:dyDescent="0.25">
      <c r="A4412">
        <v>729008</v>
      </c>
      <c r="B4412">
        <v>60</v>
      </c>
      <c r="C4412">
        <v>-0.30432305999912118</v>
      </c>
      <c r="D4412">
        <f t="shared" si="204"/>
        <v>1.511673605004409E-4</v>
      </c>
      <c r="E4412">
        <f t="shared" si="205"/>
        <v>9.0700416300264538E-3</v>
      </c>
      <c r="F4412">
        <f t="shared" si="206"/>
        <v>-4.600371371948446E-5</v>
      </c>
    </row>
    <row r="4413" spans="1:6" x14ac:dyDescent="0.25">
      <c r="A4413">
        <v>719836</v>
      </c>
      <c r="B4413">
        <v>60</v>
      </c>
      <c r="C4413">
        <v>0.88134428974112011</v>
      </c>
      <c r="D4413">
        <f t="shared" si="204"/>
        <v>1.492654512888684E-4</v>
      </c>
      <c r="E4413">
        <f t="shared" si="205"/>
        <v>8.9559270773321049E-3</v>
      </c>
      <c r="F4413">
        <f t="shared" si="206"/>
        <v>1.3155425314907549E-4</v>
      </c>
    </row>
    <row r="4414" spans="1:6" x14ac:dyDescent="0.25">
      <c r="A4414">
        <v>907066</v>
      </c>
      <c r="B4414">
        <v>48</v>
      </c>
      <c r="C4414">
        <v>0.28851061487099899</v>
      </c>
      <c r="D4414">
        <f t="shared" si="204"/>
        <v>1.8808953128044263E-4</v>
      </c>
      <c r="E4414">
        <f t="shared" si="205"/>
        <v>9.0282975014612469E-3</v>
      </c>
      <c r="F4414">
        <f t="shared" si="206"/>
        <v>5.4265826320518503E-5</v>
      </c>
    </row>
    <row r="4415" spans="1:6" x14ac:dyDescent="0.25">
      <c r="A4415">
        <v>526299</v>
      </c>
      <c r="B4415">
        <v>60</v>
      </c>
      <c r="C4415">
        <v>-1.5356631064962569</v>
      </c>
      <c r="D4415">
        <f t="shared" si="204"/>
        <v>1.0913354951388948E-4</v>
      </c>
      <c r="E4415">
        <f t="shared" si="205"/>
        <v>6.5480129708333692E-3</v>
      </c>
      <c r="F4415">
        <f t="shared" si="206"/>
        <v>-1.6759236566946258E-4</v>
      </c>
    </row>
    <row r="4416" spans="1:6" x14ac:dyDescent="0.25">
      <c r="A4416">
        <v>1453735</v>
      </c>
      <c r="B4416">
        <v>84</v>
      </c>
      <c r="C4416">
        <v>0.2094661248883162</v>
      </c>
      <c r="D4416">
        <f t="shared" si="204"/>
        <v>3.0144701130455147E-4</v>
      </c>
      <c r="E4416">
        <f t="shared" si="205"/>
        <v>2.5321548949582322E-2</v>
      </c>
      <c r="F4416">
        <f t="shared" si="206"/>
        <v>6.3142937317128847E-5</v>
      </c>
    </row>
    <row r="4417" spans="1:6" x14ac:dyDescent="0.25">
      <c r="A4417">
        <v>856182</v>
      </c>
      <c r="B4417">
        <v>72</v>
      </c>
      <c r="C4417">
        <v>-3.7340967832792837E-2</v>
      </c>
      <c r="D4417">
        <f t="shared" si="204"/>
        <v>1.7753820677960804E-4</v>
      </c>
      <c r="E4417">
        <f t="shared" si="205"/>
        <v>1.2782750888131779E-2</v>
      </c>
      <c r="F4417">
        <f t="shared" si="206"/>
        <v>-6.6294484684490669E-6</v>
      </c>
    </row>
    <row r="4418" spans="1:6" x14ac:dyDescent="0.25">
      <c r="A4418">
        <v>1544637</v>
      </c>
      <c r="B4418">
        <v>72</v>
      </c>
      <c r="C4418">
        <v>0.92086653473246149</v>
      </c>
      <c r="D4418">
        <f t="shared" si="204"/>
        <v>3.2029648264671927E-4</v>
      </c>
      <c r="E4418">
        <f t="shared" si="205"/>
        <v>2.3061346750563788E-2</v>
      </c>
      <c r="F4418">
        <f t="shared" si="206"/>
        <v>2.9495031206188034E-4</v>
      </c>
    </row>
    <row r="4419" spans="1:6" x14ac:dyDescent="0.25">
      <c r="A4419">
        <v>980800</v>
      </c>
      <c r="B4419">
        <v>84</v>
      </c>
      <c r="C4419">
        <v>0.41625022577404341</v>
      </c>
      <c r="D4419">
        <f t="shared" ref="D4419:D4482" si="207">A4419/SUM($A$2:$A$5739)</f>
        <v>2.0337903998149875E-4</v>
      </c>
      <c r="E4419">
        <f t="shared" ref="E4419:E4482" si="208">B4419*D4419</f>
        <v>1.7083839358445894E-2</v>
      </c>
      <c r="F4419">
        <f t="shared" ref="F4419:F4482" si="209">C4419*D4419</f>
        <v>8.4656571310007058E-5</v>
      </c>
    </row>
    <row r="4420" spans="1:6" x14ac:dyDescent="0.25">
      <c r="A4420">
        <v>347751</v>
      </c>
      <c r="B4420">
        <v>72</v>
      </c>
      <c r="C4420">
        <v>0.56516632981038883</v>
      </c>
      <c r="D4420">
        <f t="shared" si="207"/>
        <v>7.2109772158040548E-5</v>
      </c>
      <c r="E4420">
        <f t="shared" si="208"/>
        <v>5.1919035953789192E-3</v>
      </c>
      <c r="F4420">
        <f t="shared" si="209"/>
        <v>4.0754015274023138E-5</v>
      </c>
    </row>
    <row r="4421" spans="1:6" x14ac:dyDescent="0.25">
      <c r="A4421">
        <v>412114</v>
      </c>
      <c r="B4421">
        <v>72</v>
      </c>
      <c r="C4421">
        <v>0.92086653473246149</v>
      </c>
      <c r="D4421">
        <f t="shared" si="207"/>
        <v>8.5456106936108666E-5</v>
      </c>
      <c r="E4421">
        <f t="shared" si="208"/>
        <v>6.1528396993998239E-3</v>
      </c>
      <c r="F4421">
        <f t="shared" si="209"/>
        <v>7.8693669065981058E-5</v>
      </c>
    </row>
    <row r="4422" spans="1:6" x14ac:dyDescent="0.25">
      <c r="A4422">
        <v>833660</v>
      </c>
      <c r="B4422">
        <v>72</v>
      </c>
      <c r="C4422">
        <v>0.13042163490563341</v>
      </c>
      <c r="D4422">
        <f t="shared" si="207"/>
        <v>1.7286803677709649E-4</v>
      </c>
      <c r="E4422">
        <f t="shared" si="208"/>
        <v>1.2446498647950947E-2</v>
      </c>
      <c r="F4422">
        <f t="shared" si="209"/>
        <v>2.2545731979396087E-5</v>
      </c>
    </row>
    <row r="4423" spans="1:6" x14ac:dyDescent="0.25">
      <c r="A4423">
        <v>593830</v>
      </c>
      <c r="B4423">
        <v>60</v>
      </c>
      <c r="C4423">
        <v>-1.037998602342836</v>
      </c>
      <c r="D4423">
        <f t="shared" si="207"/>
        <v>1.2313680190886359E-4</v>
      </c>
      <c r="E4423">
        <f t="shared" si="208"/>
        <v>7.3882081145318157E-3</v>
      </c>
      <c r="F4423">
        <f t="shared" si="209"/>
        <v>-1.2781582827836707E-4</v>
      </c>
    </row>
    <row r="4424" spans="1:6" x14ac:dyDescent="0.25">
      <c r="A4424">
        <v>495618</v>
      </c>
      <c r="B4424">
        <v>24</v>
      </c>
      <c r="C4424">
        <v>-0.6600232649211939</v>
      </c>
      <c r="D4424">
        <f t="shared" si="207"/>
        <v>1.0277152634334262E-4</v>
      </c>
      <c r="E4424">
        <f t="shared" si="208"/>
        <v>2.466516632240223E-3</v>
      </c>
      <c r="F4424">
        <f t="shared" si="209"/>
        <v>-6.7831598358067489E-5</v>
      </c>
    </row>
    <row r="4425" spans="1:6" x14ac:dyDescent="0.25">
      <c r="A4425">
        <v>1468523</v>
      </c>
      <c r="B4425">
        <v>84</v>
      </c>
      <c r="C4425">
        <v>0.44659959483636458</v>
      </c>
      <c r="D4425">
        <f t="shared" si="207"/>
        <v>3.0451345629154818E-4</v>
      </c>
      <c r="E4425">
        <f t="shared" si="208"/>
        <v>2.5579130328490046E-2</v>
      </c>
      <c r="F4425">
        <f t="shared" si="209"/>
        <v>1.3599558620202643E-4</v>
      </c>
    </row>
    <row r="4426" spans="1:6" x14ac:dyDescent="0.25">
      <c r="A4426">
        <v>393345</v>
      </c>
      <c r="B4426">
        <v>72</v>
      </c>
      <c r="C4426">
        <v>0.92086653473246149</v>
      </c>
      <c r="D4426">
        <f t="shared" si="207"/>
        <v>8.1564160360443125E-5</v>
      </c>
      <c r="E4426">
        <f t="shared" si="208"/>
        <v>5.8726195459519051E-3</v>
      </c>
      <c r="F4426">
        <f t="shared" si="209"/>
        <v>7.5109705709484057E-5</v>
      </c>
    </row>
    <row r="4427" spans="1:6" x14ac:dyDescent="0.25">
      <c r="A4427">
        <v>1578882</v>
      </c>
      <c r="B4427">
        <v>84</v>
      </c>
      <c r="C4427">
        <v>0.2094661248883162</v>
      </c>
      <c r="D4427">
        <f t="shared" si="207"/>
        <v>3.2739753813628537E-4</v>
      </c>
      <c r="E4427">
        <f t="shared" si="208"/>
        <v>2.7501393203447969E-2</v>
      </c>
      <c r="F4427">
        <f t="shared" si="209"/>
        <v>6.857869361138242E-5</v>
      </c>
    </row>
    <row r="4428" spans="1:6" x14ac:dyDescent="0.25">
      <c r="A4428">
        <v>438700</v>
      </c>
      <c r="B4428">
        <v>36</v>
      </c>
      <c r="C4428">
        <v>-6.7189590051072792E-2</v>
      </c>
      <c r="D4428">
        <f t="shared" si="207"/>
        <v>9.0968989437075349E-5</v>
      </c>
      <c r="E4428">
        <f t="shared" si="208"/>
        <v>3.2748836197347125E-3</v>
      </c>
      <c r="F4428">
        <f t="shared" si="209"/>
        <v>-6.1121691076374638E-6</v>
      </c>
    </row>
    <row r="4429" spans="1:6" x14ac:dyDescent="0.25">
      <c r="A4429">
        <v>699551</v>
      </c>
      <c r="B4429">
        <v>84</v>
      </c>
      <c r="C4429">
        <v>1.185489993161002E-2</v>
      </c>
      <c r="D4429">
        <f t="shared" si="207"/>
        <v>1.4505914640915317E-4</v>
      </c>
      <c r="E4429">
        <f t="shared" si="208"/>
        <v>1.2184968298368867E-2</v>
      </c>
      <c r="F4429">
        <f t="shared" si="209"/>
        <v>1.719661664845278E-6</v>
      </c>
    </row>
    <row r="4430" spans="1:6" x14ac:dyDescent="0.25">
      <c r="A4430">
        <v>874593</v>
      </c>
      <c r="B4430">
        <v>84</v>
      </c>
      <c r="C4430">
        <v>0.32803285986234038</v>
      </c>
      <c r="D4430">
        <f t="shared" si="207"/>
        <v>1.8135591834679744E-4</v>
      </c>
      <c r="E4430">
        <f t="shared" si="208"/>
        <v>1.5233897141130985E-2</v>
      </c>
      <c r="F4430">
        <f t="shared" si="209"/>
        <v>5.9490700548261052E-5</v>
      </c>
    </row>
    <row r="4431" spans="1:6" x14ac:dyDescent="0.25">
      <c r="A4431">
        <v>733309</v>
      </c>
      <c r="B4431">
        <v>72</v>
      </c>
      <c r="C4431">
        <v>0.18159112501816799</v>
      </c>
      <c r="D4431">
        <f t="shared" si="207"/>
        <v>1.5205921740394867E-4</v>
      </c>
      <c r="E4431">
        <f t="shared" si="208"/>
        <v>1.0948263653084305E-2</v>
      </c>
      <c r="F4431">
        <f t="shared" si="209"/>
        <v>2.7612604357765228E-5</v>
      </c>
    </row>
    <row r="4432" spans="1:6" x14ac:dyDescent="0.25">
      <c r="A4432">
        <v>365857</v>
      </c>
      <c r="B4432">
        <v>84</v>
      </c>
      <c r="C4432">
        <v>0.92086653473246149</v>
      </c>
      <c r="D4432">
        <f t="shared" si="207"/>
        <v>7.5864238815774045E-5</v>
      </c>
      <c r="E4432">
        <f t="shared" si="208"/>
        <v>6.3725960605250202E-3</v>
      </c>
      <c r="F4432">
        <f t="shared" si="209"/>
        <v>6.9860838708397748E-5</v>
      </c>
    </row>
    <row r="4433" spans="1:6" x14ac:dyDescent="0.25">
      <c r="A4433">
        <v>1752802</v>
      </c>
      <c r="B4433">
        <v>36</v>
      </c>
      <c r="C4433">
        <v>0.52564408481904745</v>
      </c>
      <c r="D4433">
        <f t="shared" si="207"/>
        <v>3.6346165175127543E-4</v>
      </c>
      <c r="E4433">
        <f t="shared" si="208"/>
        <v>1.3084619463045916E-2</v>
      </c>
      <c r="F4433">
        <f t="shared" si="209"/>
        <v>1.9105146730161851E-4</v>
      </c>
    </row>
    <row r="4434" spans="1:6" x14ac:dyDescent="0.25">
      <c r="A4434">
        <v>459117</v>
      </c>
      <c r="B4434">
        <v>84</v>
      </c>
      <c r="C4434">
        <v>0.72325530977575447</v>
      </c>
      <c r="D4434">
        <f t="shared" si="207"/>
        <v>9.5202665884161668E-5</v>
      </c>
      <c r="E4434">
        <f t="shared" si="208"/>
        <v>7.9970239342695808E-3</v>
      </c>
      <c r="F4434">
        <f t="shared" si="209"/>
        <v>6.8855833605527004E-5</v>
      </c>
    </row>
    <row r="4435" spans="1:6" x14ac:dyDescent="0.25">
      <c r="A4435">
        <v>634449</v>
      </c>
      <c r="B4435">
        <v>60</v>
      </c>
      <c r="C4435">
        <v>0.88134428974112011</v>
      </c>
      <c r="D4435">
        <f t="shared" si="207"/>
        <v>1.3155957232587878E-4</v>
      </c>
      <c r="E4435">
        <f t="shared" si="208"/>
        <v>7.8935743395527266E-3</v>
      </c>
      <c r="F4435">
        <f t="shared" si="209"/>
        <v>1.1594927783019716E-4</v>
      </c>
    </row>
    <row r="4436" spans="1:6" x14ac:dyDescent="0.25">
      <c r="A4436">
        <v>775242</v>
      </c>
      <c r="B4436">
        <v>24</v>
      </c>
      <c r="C4436">
        <v>-1.4504681647480211</v>
      </c>
      <c r="D4436">
        <f t="shared" si="207"/>
        <v>1.6075445933252147E-4</v>
      </c>
      <c r="E4436">
        <f t="shared" si="208"/>
        <v>3.858107023980515E-3</v>
      </c>
      <c r="F4436">
        <f t="shared" si="209"/>
        <v>-2.331692256031028E-4</v>
      </c>
    </row>
    <row r="4437" spans="1:6" x14ac:dyDescent="0.25">
      <c r="A4437">
        <v>263694</v>
      </c>
      <c r="B4437">
        <v>60</v>
      </c>
      <c r="C4437">
        <v>0.4070773498450232</v>
      </c>
      <c r="D4437">
        <f t="shared" si="207"/>
        <v>5.4679682472350459E-5</v>
      </c>
      <c r="E4437">
        <f t="shared" si="208"/>
        <v>3.2807809483410277E-3</v>
      </c>
      <c r="F4437">
        <f t="shared" si="209"/>
        <v>2.225886023121179E-5</v>
      </c>
    </row>
    <row r="4438" spans="1:6" x14ac:dyDescent="0.25">
      <c r="A4438">
        <v>551320</v>
      </c>
      <c r="B4438">
        <v>84</v>
      </c>
      <c r="C4438">
        <v>0.25641262360128148</v>
      </c>
      <c r="D4438">
        <f t="shared" si="207"/>
        <v>1.1432191305322174E-4</v>
      </c>
      <c r="E4438">
        <f t="shared" si="208"/>
        <v>9.6030406964706262E-3</v>
      </c>
      <c r="F4438">
        <f t="shared" si="209"/>
        <v>2.9313581661094173E-5</v>
      </c>
    </row>
    <row r="4439" spans="1:6" x14ac:dyDescent="0.25">
      <c r="A4439">
        <v>691984</v>
      </c>
      <c r="B4439">
        <v>84</v>
      </c>
      <c r="C4439">
        <v>0.52564408481904745</v>
      </c>
      <c r="D4439">
        <f t="shared" si="207"/>
        <v>1.4349005057356996E-4</v>
      </c>
      <c r="E4439">
        <f t="shared" si="208"/>
        <v>1.2053164248179876E-2</v>
      </c>
      <c r="F4439">
        <f t="shared" si="209"/>
        <v>7.5424696314383013E-5</v>
      </c>
    </row>
    <row r="4440" spans="1:6" x14ac:dyDescent="0.25">
      <c r="A4440">
        <v>249733</v>
      </c>
      <c r="B4440">
        <v>84</v>
      </c>
      <c r="C4440">
        <v>-0.5308977669752829</v>
      </c>
      <c r="D4440">
        <f t="shared" si="207"/>
        <v>5.1784724502140726E-5</v>
      </c>
      <c r="E4440">
        <f t="shared" si="208"/>
        <v>4.3499168581798212E-3</v>
      </c>
      <c r="F4440">
        <f t="shared" si="209"/>
        <v>-2.749239460161673E-5</v>
      </c>
    </row>
    <row r="4441" spans="1:6" x14ac:dyDescent="0.25">
      <c r="A4441">
        <v>313237</v>
      </c>
      <c r="B4441">
        <v>48</v>
      </c>
      <c r="C4441">
        <v>0.28851061487099899</v>
      </c>
      <c r="D4441">
        <f t="shared" si="207"/>
        <v>6.4952936731937932E-5</v>
      </c>
      <c r="E4441">
        <f t="shared" si="208"/>
        <v>3.1177409631330207E-3</v>
      </c>
      <c r="F4441">
        <f t="shared" si="209"/>
        <v>1.8739611714208507E-5</v>
      </c>
    </row>
    <row r="4442" spans="1:6" x14ac:dyDescent="0.25">
      <c r="A4442">
        <v>604909</v>
      </c>
      <c r="B4442">
        <v>60</v>
      </c>
      <c r="C4442">
        <v>-0.33101282726422421</v>
      </c>
      <c r="D4442">
        <f t="shared" si="207"/>
        <v>1.2543414732480468E-4</v>
      </c>
      <c r="E4442">
        <f t="shared" si="208"/>
        <v>7.5260488394882806E-3</v>
      </c>
      <c r="F4442">
        <f t="shared" si="209"/>
        <v>-4.152031174146082E-5</v>
      </c>
    </row>
    <row r="4443" spans="1:6" x14ac:dyDescent="0.25">
      <c r="A4443">
        <v>639445</v>
      </c>
      <c r="B4443">
        <v>84</v>
      </c>
      <c r="C4443">
        <v>0.2094661248883162</v>
      </c>
      <c r="D4443">
        <f t="shared" si="207"/>
        <v>1.3259554467880247E-4</v>
      </c>
      <c r="E4443">
        <f t="shared" si="208"/>
        <v>1.1138025753019407E-2</v>
      </c>
      <c r="F4443">
        <f t="shared" si="209"/>
        <v>2.7774274921324349E-5</v>
      </c>
    </row>
    <row r="4444" spans="1:6" x14ac:dyDescent="0.25">
      <c r="A4444">
        <v>837286</v>
      </c>
      <c r="B4444">
        <v>84</v>
      </c>
      <c r="C4444">
        <v>-0.77666123529515052</v>
      </c>
      <c r="D4444">
        <f t="shared" si="207"/>
        <v>1.7361992543836577E-4</v>
      </c>
      <c r="E4444">
        <f t="shared" si="208"/>
        <v>1.4584073736822724E-2</v>
      </c>
      <c r="F4444">
        <f t="shared" si="209"/>
        <v>-1.3484386576281308E-4</v>
      </c>
    </row>
    <row r="4445" spans="1:6" x14ac:dyDescent="0.25">
      <c r="A4445">
        <v>887414</v>
      </c>
      <c r="B4445">
        <v>84</v>
      </c>
      <c r="C4445">
        <v>0.60907728297454844</v>
      </c>
      <c r="D4445">
        <f t="shared" si="207"/>
        <v>1.8401448550789328E-4</v>
      </c>
      <c r="E4445">
        <f t="shared" si="208"/>
        <v>1.5457216782663036E-2</v>
      </c>
      <c r="F4445">
        <f t="shared" si="209"/>
        <v>1.1207904286110706E-4</v>
      </c>
    </row>
    <row r="4446" spans="1:6" x14ac:dyDescent="0.25">
      <c r="A4446">
        <v>498960</v>
      </c>
      <c r="B4446">
        <v>60</v>
      </c>
      <c r="C4446">
        <v>-0.22527857001643839</v>
      </c>
      <c r="D4446">
        <f t="shared" si="207"/>
        <v>1.034645246626923E-4</v>
      </c>
      <c r="E4446">
        <f t="shared" si="208"/>
        <v>6.207871479761538E-3</v>
      </c>
      <c r="F4446">
        <f t="shared" si="209"/>
        <v>-2.3308340163441846E-5</v>
      </c>
    </row>
    <row r="4447" spans="1:6" x14ac:dyDescent="0.25">
      <c r="A4447">
        <v>723468</v>
      </c>
      <c r="B4447">
        <v>72</v>
      </c>
      <c r="C4447">
        <v>0.99991102471514426</v>
      </c>
      <c r="D4447">
        <f t="shared" si="207"/>
        <v>1.5001858411229092E-4</v>
      </c>
      <c r="E4447">
        <f t="shared" si="208"/>
        <v>1.0801338056084946E-2</v>
      </c>
      <c r="F4447">
        <f t="shared" si="209"/>
        <v>1.5000523616603588E-4</v>
      </c>
    </row>
    <row r="4448" spans="1:6" x14ac:dyDescent="0.25">
      <c r="A4448">
        <v>285110</v>
      </c>
      <c r="B4448">
        <v>84</v>
      </c>
      <c r="C4448">
        <v>0.48612183982770601</v>
      </c>
      <c r="D4448">
        <f t="shared" si="207"/>
        <v>5.9120511917949745E-5</v>
      </c>
      <c r="E4448">
        <f t="shared" si="208"/>
        <v>4.9661230011077782E-3</v>
      </c>
      <c r="F4448">
        <f t="shared" si="209"/>
        <v>2.8739772025109552E-5</v>
      </c>
    </row>
    <row r="4449" spans="1:6" x14ac:dyDescent="0.25">
      <c r="A4449">
        <v>500256</v>
      </c>
      <c r="B4449">
        <v>60</v>
      </c>
      <c r="C4449">
        <v>-0.57340749846551953</v>
      </c>
      <c r="D4449">
        <f t="shared" si="207"/>
        <v>1.0373326368779021E-4</v>
      </c>
      <c r="E4449">
        <f t="shared" si="208"/>
        <v>6.2239958212674121E-3</v>
      </c>
      <c r="F4449">
        <f t="shared" si="209"/>
        <v>-5.9481431238879894E-5</v>
      </c>
    </row>
    <row r="4450" spans="1:6" x14ac:dyDescent="0.25">
      <c r="A4450">
        <v>736376</v>
      </c>
      <c r="B4450">
        <v>36</v>
      </c>
      <c r="C4450">
        <v>9.0899389914291959E-2</v>
      </c>
      <c r="D4450">
        <f t="shared" si="207"/>
        <v>1.526951916246086E-4</v>
      </c>
      <c r="E4450">
        <f t="shared" si="208"/>
        <v>5.4970268984859093E-3</v>
      </c>
      <c r="F4450">
        <f t="shared" si="209"/>
        <v>1.3879899761522824E-5</v>
      </c>
    </row>
    <row r="4451" spans="1:6" x14ac:dyDescent="0.25">
      <c r="A4451">
        <v>869214</v>
      </c>
      <c r="B4451">
        <v>84</v>
      </c>
      <c r="C4451">
        <v>0.32803285986234038</v>
      </c>
      <c r="D4451">
        <f t="shared" si="207"/>
        <v>1.8024052697642582E-4</v>
      </c>
      <c r="E4451">
        <f t="shared" si="208"/>
        <v>1.5140204266019768E-2</v>
      </c>
      <c r="F4451">
        <f t="shared" si="209"/>
        <v>5.9124815527172267E-5</v>
      </c>
    </row>
    <row r="4452" spans="1:6" x14ac:dyDescent="0.25">
      <c r="A4452">
        <v>862112</v>
      </c>
      <c r="B4452">
        <v>84</v>
      </c>
      <c r="C4452">
        <v>0.52564408481904745</v>
      </c>
      <c r="D4452">
        <f t="shared" si="207"/>
        <v>1.7876785370771802E-4</v>
      </c>
      <c r="E4452">
        <f t="shared" si="208"/>
        <v>1.5016499711448314E-2</v>
      </c>
      <c r="F4452">
        <f t="shared" si="209"/>
        <v>9.3968264857258798E-5</v>
      </c>
    </row>
    <row r="4453" spans="1:6" x14ac:dyDescent="0.25">
      <c r="A4453">
        <v>403855</v>
      </c>
      <c r="B4453">
        <v>84</v>
      </c>
      <c r="C4453">
        <v>0.52564408481904745</v>
      </c>
      <c r="D4453">
        <f t="shared" si="207"/>
        <v>8.3743517732186144E-5</v>
      </c>
      <c r="E4453">
        <f t="shared" si="208"/>
        <v>7.0344554895036358E-3</v>
      </c>
      <c r="F4453">
        <f t="shared" si="209"/>
        <v>4.4019284737862655E-5</v>
      </c>
    </row>
    <row r="4454" spans="1:6" x14ac:dyDescent="0.25">
      <c r="A4454">
        <v>837188</v>
      </c>
      <c r="B4454">
        <v>72</v>
      </c>
      <c r="C4454">
        <v>0.4070773498450232</v>
      </c>
      <c r="D4454">
        <f t="shared" si="207"/>
        <v>1.7359960412319635E-4</v>
      </c>
      <c r="E4454">
        <f t="shared" si="208"/>
        <v>1.2499171496870137E-2</v>
      </c>
      <c r="F4454">
        <f t="shared" si="209"/>
        <v>7.0668466780615931E-5</v>
      </c>
    </row>
    <row r="4455" spans="1:6" x14ac:dyDescent="0.25">
      <c r="A4455">
        <v>1364011</v>
      </c>
      <c r="B4455">
        <v>60</v>
      </c>
      <c r="C4455">
        <v>-0.38239727886726699</v>
      </c>
      <c r="D4455">
        <f t="shared" si="207"/>
        <v>2.8284181046513466E-4</v>
      </c>
      <c r="E4455">
        <f t="shared" si="208"/>
        <v>1.6970508627908078E-2</v>
      </c>
      <c r="F4455">
        <f t="shared" si="209"/>
        <v>-1.0815793867175877E-4</v>
      </c>
    </row>
    <row r="4456" spans="1:6" x14ac:dyDescent="0.25">
      <c r="A4456">
        <v>1226227</v>
      </c>
      <c r="B4456">
        <v>60</v>
      </c>
      <c r="C4456">
        <v>0.52564408481904745</v>
      </c>
      <c r="D4456">
        <f t="shared" si="207"/>
        <v>2.5427087077833731E-4</v>
      </c>
      <c r="E4456">
        <f t="shared" si="208"/>
        <v>1.5256252246700238E-2</v>
      </c>
      <c r="F4456">
        <f t="shared" si="209"/>
        <v>1.3365597916642139E-4</v>
      </c>
    </row>
    <row r="4457" spans="1:6" x14ac:dyDescent="0.25">
      <c r="A4457">
        <v>525427</v>
      </c>
      <c r="B4457">
        <v>84</v>
      </c>
      <c r="C4457">
        <v>0.4070773498450232</v>
      </c>
      <c r="D4457">
        <f t="shared" si="207"/>
        <v>1.0895273128095324E-4</v>
      </c>
      <c r="E4457">
        <f t="shared" si="208"/>
        <v>9.1520294276000724E-3</v>
      </c>
      <c r="F4457">
        <f t="shared" si="209"/>
        <v>4.4352189108227407E-5</v>
      </c>
    </row>
    <row r="4458" spans="1:6" x14ac:dyDescent="0.25">
      <c r="A4458">
        <v>606778</v>
      </c>
      <c r="B4458">
        <v>84</v>
      </c>
      <c r="C4458">
        <v>1.237044494663192</v>
      </c>
      <c r="D4458">
        <f t="shared" si="207"/>
        <v>1.2582170383553613E-4</v>
      </c>
      <c r="E4458">
        <f t="shared" si="208"/>
        <v>1.0569023122185035E-2</v>
      </c>
      <c r="F4458">
        <f t="shared" si="209"/>
        <v>1.5564704603889261E-4</v>
      </c>
    </row>
    <row r="4459" spans="1:6" x14ac:dyDescent="0.25">
      <c r="A4459">
        <v>567750</v>
      </c>
      <c r="B4459">
        <v>24</v>
      </c>
      <c r="C4459">
        <v>-2.2464240464164411</v>
      </c>
      <c r="D4459">
        <f t="shared" si="207"/>
        <v>1.1772884374948605E-4</v>
      </c>
      <c r="E4459">
        <f t="shared" si="208"/>
        <v>2.8254922499876649E-3</v>
      </c>
      <c r="F4459">
        <f t="shared" si="209"/>
        <v>-2.6446890555564936E-4</v>
      </c>
    </row>
    <row r="4460" spans="1:6" x14ac:dyDescent="0.25">
      <c r="A4460">
        <v>1506973</v>
      </c>
      <c r="B4460">
        <v>84</v>
      </c>
      <c r="C4460">
        <v>0.68373306478441309</v>
      </c>
      <c r="D4460">
        <f t="shared" si="207"/>
        <v>3.1248646209017038E-4</v>
      </c>
      <c r="E4460">
        <f t="shared" si="208"/>
        <v>2.6248862815574311E-2</v>
      </c>
      <c r="F4460">
        <f t="shared" si="209"/>
        <v>2.1365732642855052E-4</v>
      </c>
    </row>
    <row r="4461" spans="1:6" x14ac:dyDescent="0.25">
      <c r="A4461">
        <v>1094703</v>
      </c>
      <c r="B4461">
        <v>36</v>
      </c>
      <c r="C4461">
        <v>-0.38336754998180411</v>
      </c>
      <c r="D4461">
        <f t="shared" si="207"/>
        <v>2.269980069380777E-4</v>
      </c>
      <c r="E4461">
        <f t="shared" si="208"/>
        <v>8.171928249770798E-3</v>
      </c>
      <c r="F4461">
        <f t="shared" si="209"/>
        <v>-8.7023669770603423E-5</v>
      </c>
    </row>
    <row r="4462" spans="1:6" x14ac:dyDescent="0.25">
      <c r="A4462">
        <v>769929</v>
      </c>
      <c r="B4462">
        <v>84</v>
      </c>
      <c r="C4462">
        <v>0.92086653473246149</v>
      </c>
      <c r="D4462">
        <f t="shared" si="207"/>
        <v>1.596527537458354E-4</v>
      </c>
      <c r="E4462">
        <f t="shared" si="208"/>
        <v>1.3410831314650174E-2</v>
      </c>
      <c r="F4462">
        <f t="shared" si="209"/>
        <v>1.4701887810242246E-4</v>
      </c>
    </row>
    <row r="4463" spans="1:6" x14ac:dyDescent="0.25">
      <c r="A4463">
        <v>734248</v>
      </c>
      <c r="B4463">
        <v>24</v>
      </c>
      <c r="C4463">
        <v>-1.094767959825949</v>
      </c>
      <c r="D4463">
        <f t="shared" si="207"/>
        <v>1.5225392878092934E-4</v>
      </c>
      <c r="E4463">
        <f t="shared" si="208"/>
        <v>3.6540942907423045E-3</v>
      </c>
      <c r="F4463">
        <f t="shared" si="209"/>
        <v>-1.6668272298698335E-4</v>
      </c>
    </row>
    <row r="4464" spans="1:6" x14ac:dyDescent="0.25">
      <c r="A4464">
        <v>891311</v>
      </c>
      <c r="B4464">
        <v>48</v>
      </c>
      <c r="C4464">
        <v>-1.094767959825949</v>
      </c>
      <c r="D4464">
        <f t="shared" si="207"/>
        <v>1.8482256882641684E-4</v>
      </c>
      <c r="E4464">
        <f t="shared" si="208"/>
        <v>8.8714833036680086E-3</v>
      </c>
      <c r="F4464">
        <f t="shared" si="209"/>
        <v>-2.0233782660388739E-4</v>
      </c>
    </row>
    <row r="4465" spans="1:6" x14ac:dyDescent="0.25">
      <c r="A4465">
        <v>313941</v>
      </c>
      <c r="B4465">
        <v>60</v>
      </c>
      <c r="C4465">
        <v>0.56516632981038883</v>
      </c>
      <c r="D4465">
        <f t="shared" si="207"/>
        <v>6.5098918424583705E-5</v>
      </c>
      <c r="E4465">
        <f t="shared" si="208"/>
        <v>3.9059351054750221E-3</v>
      </c>
      <c r="F4465">
        <f t="shared" si="209"/>
        <v>3.6791716800647871E-5</v>
      </c>
    </row>
    <row r="4466" spans="1:6" x14ac:dyDescent="0.25">
      <c r="A4466">
        <v>534506</v>
      </c>
      <c r="B4466">
        <v>60</v>
      </c>
      <c r="C4466">
        <v>0.92086653473246149</v>
      </c>
      <c r="D4466">
        <f t="shared" si="207"/>
        <v>1.1083535597915066E-4</v>
      </c>
      <c r="E4466">
        <f t="shared" si="208"/>
        <v>6.6501213587490393E-3</v>
      </c>
      <c r="F4466">
        <f t="shared" si="209"/>
        <v>1.0206457018635927E-4</v>
      </c>
    </row>
    <row r="4467" spans="1:6" x14ac:dyDescent="0.25">
      <c r="A4467">
        <v>197570</v>
      </c>
      <c r="B4467">
        <v>84</v>
      </c>
      <c r="C4467">
        <v>0.92086653473246149</v>
      </c>
      <c r="D4467">
        <f t="shared" si="207"/>
        <v>4.0968186102309037E-5</v>
      </c>
      <c r="E4467">
        <f t="shared" si="208"/>
        <v>3.4413276325939591E-3</v>
      </c>
      <c r="F4467">
        <f t="shared" si="209"/>
        <v>3.772623157030791E-5</v>
      </c>
    </row>
    <row r="4468" spans="1:6" x14ac:dyDescent="0.25">
      <c r="A4468">
        <v>646559</v>
      </c>
      <c r="B4468">
        <v>84</v>
      </c>
      <c r="C4468">
        <v>1.118477759689168</v>
      </c>
      <c r="D4468">
        <f t="shared" si="207"/>
        <v>1.3407070627181671E-4</v>
      </c>
      <c r="E4468">
        <f t="shared" si="208"/>
        <v>1.1261939326832605E-2</v>
      </c>
      <c r="F4468">
        <f t="shared" si="209"/>
        <v>1.4995510319084604E-4</v>
      </c>
    </row>
    <row r="4469" spans="1:6" x14ac:dyDescent="0.25">
      <c r="A4469">
        <v>631084</v>
      </c>
      <c r="B4469">
        <v>72</v>
      </c>
      <c r="C4469">
        <v>0.16994387989697479</v>
      </c>
      <c r="D4469">
        <f t="shared" si="207"/>
        <v>1.3086180471827503E-4</v>
      </c>
      <c r="E4469">
        <f t="shared" si="208"/>
        <v>9.4220499397158018E-3</v>
      </c>
      <c r="F4469">
        <f t="shared" si="209"/>
        <v>2.2239162824143899E-5</v>
      </c>
    </row>
    <row r="4470" spans="1:6" x14ac:dyDescent="0.25">
      <c r="A4470">
        <v>956942</v>
      </c>
      <c r="B4470">
        <v>24</v>
      </c>
      <c r="C4470">
        <v>-2.5876353963246879</v>
      </c>
      <c r="D4470">
        <f t="shared" si="207"/>
        <v>1.9843183653953445E-4</v>
      </c>
      <c r="E4470">
        <f t="shared" si="208"/>
        <v>4.7623640769488265E-3</v>
      </c>
      <c r="F4470">
        <f t="shared" si="209"/>
        <v>-5.1346924398741394E-4</v>
      </c>
    </row>
    <row r="4471" spans="1:6" x14ac:dyDescent="0.25">
      <c r="A4471">
        <v>867244</v>
      </c>
      <c r="B4471">
        <v>84</v>
      </c>
      <c r="C4471">
        <v>1.237044494663192</v>
      </c>
      <c r="D4471">
        <f t="shared" si="207"/>
        <v>1.7983202706944829E-4</v>
      </c>
      <c r="E4471">
        <f t="shared" si="208"/>
        <v>1.5105890273833657E-2</v>
      </c>
      <c r="F4471">
        <f t="shared" si="209"/>
        <v>2.2246021905038312E-4</v>
      </c>
    </row>
    <row r="4472" spans="1:6" x14ac:dyDescent="0.25">
      <c r="A4472">
        <v>737975</v>
      </c>
      <c r="B4472">
        <v>72</v>
      </c>
      <c r="C4472">
        <v>0.2094661248883162</v>
      </c>
      <c r="D4472">
        <f t="shared" si="207"/>
        <v>1.5302676083844466E-4</v>
      </c>
      <c r="E4472">
        <f t="shared" si="208"/>
        <v>1.1017926780368016E-2</v>
      </c>
      <c r="F4472">
        <f t="shared" si="209"/>
        <v>3.2053922597040146E-5</v>
      </c>
    </row>
    <row r="4473" spans="1:6" x14ac:dyDescent="0.25">
      <c r="A4473">
        <v>694683</v>
      </c>
      <c r="B4473">
        <v>72</v>
      </c>
      <c r="C4473">
        <v>-6.7189590051072792E-2</v>
      </c>
      <c r="D4473">
        <f t="shared" si="207"/>
        <v>1.4404971618216505E-4</v>
      </c>
      <c r="E4473">
        <f t="shared" si="208"/>
        <v>1.0371579565115883E-2</v>
      </c>
      <c r="F4473">
        <f t="shared" si="209"/>
        <v>-9.6786413772530566E-6</v>
      </c>
    </row>
    <row r="4474" spans="1:6" x14ac:dyDescent="0.25">
      <c r="A4474">
        <v>863368</v>
      </c>
      <c r="B4474">
        <v>84</v>
      </c>
      <c r="C4474">
        <v>7.6992697569189167E-2</v>
      </c>
      <c r="D4474">
        <f t="shared" si="207"/>
        <v>1.7902829831846107E-4</v>
      </c>
      <c r="E4474">
        <f t="shared" si="208"/>
        <v>1.503837705875073E-2</v>
      </c>
      <c r="F4474">
        <f t="shared" si="209"/>
        <v>1.3783871628759851E-5</v>
      </c>
    </row>
    <row r="4475" spans="1:6" x14ac:dyDescent="0.25">
      <c r="A4475">
        <v>841031</v>
      </c>
      <c r="B4475">
        <v>72</v>
      </c>
      <c r="C4475">
        <v>1.185489993161002E-2</v>
      </c>
      <c r="D4475">
        <f t="shared" si="207"/>
        <v>1.7439648998234081E-4</v>
      </c>
      <c r="E4475">
        <f t="shared" si="208"/>
        <v>1.2556547278728538E-2</v>
      </c>
      <c r="F4475">
        <f t="shared" si="209"/>
        <v>2.0674529371646797E-6</v>
      </c>
    </row>
    <row r="4476" spans="1:6" x14ac:dyDescent="0.25">
      <c r="A4476">
        <v>656316</v>
      </c>
      <c r="B4476">
        <v>84</v>
      </c>
      <c r="C4476">
        <v>0.92086653473246149</v>
      </c>
      <c r="D4476">
        <f t="shared" si="207"/>
        <v>1.3609392129332925E-4</v>
      </c>
      <c r="E4476">
        <f t="shared" si="208"/>
        <v>1.1431889388639658E-2</v>
      </c>
      <c r="F4476">
        <f t="shared" si="209"/>
        <v>1.2532433769954046E-4</v>
      </c>
    </row>
    <row r="4477" spans="1:6" x14ac:dyDescent="0.25">
      <c r="A4477">
        <v>529339</v>
      </c>
      <c r="B4477">
        <v>72</v>
      </c>
      <c r="C4477">
        <v>0.32803285986234038</v>
      </c>
      <c r="D4477">
        <f t="shared" si="207"/>
        <v>1.0976392500485987E-4</v>
      </c>
      <c r="E4477">
        <f t="shared" si="208"/>
        <v>7.9030026003499114E-3</v>
      </c>
      <c r="F4477">
        <f t="shared" si="209"/>
        <v>3.600617422905964E-5</v>
      </c>
    </row>
    <row r="4478" spans="1:6" x14ac:dyDescent="0.25">
      <c r="A4478">
        <v>706018</v>
      </c>
      <c r="B4478">
        <v>84</v>
      </c>
      <c r="C4478">
        <v>-0.32551389970735389</v>
      </c>
      <c r="D4478">
        <f t="shared" si="207"/>
        <v>1.4640014584997734E-4</v>
      </c>
      <c r="E4478">
        <f t="shared" si="208"/>
        <v>1.2297612251398096E-2</v>
      </c>
      <c r="F4478">
        <f t="shared" si="209"/>
        <v>-4.7655282393351504E-5</v>
      </c>
    </row>
    <row r="4479" spans="1:6" x14ac:dyDescent="0.25">
      <c r="A4479">
        <v>233781</v>
      </c>
      <c r="B4479">
        <v>84</v>
      </c>
      <c r="C4479">
        <v>1.185489993161002E-2</v>
      </c>
      <c r="D4479">
        <f t="shared" si="207"/>
        <v>4.8476912057417168E-5</v>
      </c>
      <c r="E4479">
        <f t="shared" si="208"/>
        <v>4.0720606128230421E-3</v>
      </c>
      <c r="F4479">
        <f t="shared" si="209"/>
        <v>5.7468894143413974E-7</v>
      </c>
    </row>
    <row r="4480" spans="1:6" x14ac:dyDescent="0.25">
      <c r="A4480">
        <v>531434</v>
      </c>
      <c r="B4480">
        <v>72</v>
      </c>
      <c r="C4480">
        <v>1.185489993161002E-2</v>
      </c>
      <c r="D4480">
        <f t="shared" si="207"/>
        <v>1.1019834495669638E-4</v>
      </c>
      <c r="E4480">
        <f t="shared" si="208"/>
        <v>7.9342808368821384E-3</v>
      </c>
      <c r="F4480">
        <f t="shared" si="209"/>
        <v>1.3063903520906773E-6</v>
      </c>
    </row>
    <row r="4481" spans="1:6" x14ac:dyDescent="0.25">
      <c r="A4481">
        <v>857110</v>
      </c>
      <c r="B4481">
        <v>72</v>
      </c>
      <c r="C4481">
        <v>0.32713001369775863</v>
      </c>
      <c r="D4481">
        <f t="shared" si="207"/>
        <v>1.7773063719264109E-4</v>
      </c>
      <c r="E4481">
        <f t="shared" si="208"/>
        <v>1.2796605877870159E-2</v>
      </c>
      <c r="F4481">
        <f t="shared" si="209"/>
        <v>5.8141025779340052E-5</v>
      </c>
    </row>
    <row r="4482" spans="1:6" x14ac:dyDescent="0.25">
      <c r="A4482">
        <v>1211242</v>
      </c>
      <c r="B4482">
        <v>36</v>
      </c>
      <c r="C4482">
        <v>0.60468857480173022</v>
      </c>
      <c r="D4482">
        <f t="shared" si="207"/>
        <v>2.5116357580064284E-4</v>
      </c>
      <c r="E4482">
        <f t="shared" si="208"/>
        <v>9.0418887288231421E-3</v>
      </c>
      <c r="F4482">
        <f t="shared" si="209"/>
        <v>1.5187574469299707E-4</v>
      </c>
    </row>
    <row r="4483" spans="1:6" x14ac:dyDescent="0.25">
      <c r="A4483">
        <v>799721</v>
      </c>
      <c r="B4483">
        <v>72</v>
      </c>
      <c r="C4483">
        <v>1.185489993161002E-2</v>
      </c>
      <c r="D4483">
        <f t="shared" ref="D4483:D4546" si="210">A4483/SUM($A$2:$A$5739)</f>
        <v>1.6583043355734519E-4</v>
      </c>
      <c r="E4483">
        <f t="shared" ref="E4483:E4546" si="211">B4483*D4483</f>
        <v>1.1939791216128854E-2</v>
      </c>
      <c r="F4483">
        <f t="shared" ref="F4483:F4546" si="212">C4483*D4483</f>
        <v>1.9659031954378317E-6</v>
      </c>
    </row>
    <row r="4484" spans="1:6" x14ac:dyDescent="0.25">
      <c r="A4484">
        <v>477959</v>
      </c>
      <c r="B4484">
        <v>36</v>
      </c>
      <c r="C4484">
        <v>0.2094661248883162</v>
      </c>
      <c r="D4484">
        <f t="shared" si="210"/>
        <v>9.9109749766024835E-5</v>
      </c>
      <c r="E4484">
        <f t="shared" si="211"/>
        <v>3.5679509915768942E-3</v>
      </c>
      <c r="F4484">
        <f t="shared" si="212"/>
        <v>2.0760135222139927E-5</v>
      </c>
    </row>
    <row r="4485" spans="1:6" x14ac:dyDescent="0.25">
      <c r="A4485">
        <v>443831</v>
      </c>
      <c r="B4485">
        <v>84</v>
      </c>
      <c r="C4485">
        <v>-2.7667345059731379E-2</v>
      </c>
      <c r="D4485">
        <f t="shared" si="210"/>
        <v>9.2032955438446745E-5</v>
      </c>
      <c r="E4485">
        <f t="shared" si="211"/>
        <v>7.7307682568295262E-3</v>
      </c>
      <c r="F4485">
        <f t="shared" si="212"/>
        <v>-2.5463075349823876E-6</v>
      </c>
    </row>
    <row r="4486" spans="1:6" x14ac:dyDescent="0.25">
      <c r="A4486">
        <v>454183</v>
      </c>
      <c r="B4486">
        <v>24</v>
      </c>
      <c r="C4486">
        <v>-2.8206925419243292</v>
      </c>
      <c r="D4486">
        <f t="shared" si="210"/>
        <v>9.4179549873488018E-5</v>
      </c>
      <c r="E4486">
        <f t="shared" si="211"/>
        <v>2.2603091969637125E-3</v>
      </c>
      <c r="F4486">
        <f t="shared" si="212"/>
        <v>-2.6565155392993805E-4</v>
      </c>
    </row>
    <row r="4487" spans="1:6" x14ac:dyDescent="0.25">
      <c r="A4487">
        <v>235307</v>
      </c>
      <c r="B4487">
        <v>36</v>
      </c>
      <c r="C4487">
        <v>0.52564408481904745</v>
      </c>
      <c r="D4487">
        <f t="shared" si="210"/>
        <v>4.8793343965055594E-5</v>
      </c>
      <c r="E4487">
        <f t="shared" si="211"/>
        <v>1.7565603827420014E-3</v>
      </c>
      <c r="F4487">
        <f t="shared" si="212"/>
        <v>2.564793263377264E-5</v>
      </c>
    </row>
    <row r="4488" spans="1:6" x14ac:dyDescent="0.25">
      <c r="A4488">
        <v>739583</v>
      </c>
      <c r="B4488">
        <v>84</v>
      </c>
      <c r="C4488">
        <v>-9.1409217004217447E-2</v>
      </c>
      <c r="D4488">
        <f t="shared" si="210"/>
        <v>1.5336019629551059E-4</v>
      </c>
      <c r="E4488">
        <f t="shared" si="211"/>
        <v>1.288225648882289E-2</v>
      </c>
      <c r="F4488">
        <f t="shared" si="212"/>
        <v>-1.4018535462985712E-5</v>
      </c>
    </row>
    <row r="4489" spans="1:6" x14ac:dyDescent="0.25">
      <c r="A4489">
        <v>1138927</v>
      </c>
      <c r="B4489">
        <v>48</v>
      </c>
      <c r="C4489">
        <v>0.72325530977575447</v>
      </c>
      <c r="D4489">
        <f t="shared" si="210"/>
        <v>2.3616831144882588E-4</v>
      </c>
      <c r="E4489">
        <f t="shared" si="211"/>
        <v>1.1336078949543643E-2</v>
      </c>
      <c r="F4489">
        <f t="shared" si="212"/>
        <v>1.7080998525613743E-4</v>
      </c>
    </row>
    <row r="4490" spans="1:6" x14ac:dyDescent="0.25">
      <c r="A4490">
        <v>717886</v>
      </c>
      <c r="B4490">
        <v>84</v>
      </c>
      <c r="C4490">
        <v>1.158000004680509</v>
      </c>
      <c r="D4490">
        <f t="shared" si="210"/>
        <v>1.4886109858906833E-4</v>
      </c>
      <c r="E4490">
        <f t="shared" si="211"/>
        <v>1.2504332281481739E-2</v>
      </c>
      <c r="F4490">
        <f t="shared" si="212"/>
        <v>1.7238115286288683E-4</v>
      </c>
    </row>
    <row r="4491" spans="1:6" x14ac:dyDescent="0.25">
      <c r="A4491">
        <v>640279</v>
      </c>
      <c r="B4491">
        <v>84</v>
      </c>
      <c r="C4491">
        <v>0.40178852254252678</v>
      </c>
      <c r="D4491">
        <f t="shared" si="210"/>
        <v>1.3276848321810159E-4</v>
      </c>
      <c r="E4491">
        <f t="shared" si="211"/>
        <v>1.1152552590320533E-2</v>
      </c>
      <c r="F4491">
        <f t="shared" si="212"/>
        <v>5.3344852712413296E-5</v>
      </c>
    </row>
    <row r="4492" spans="1:6" x14ac:dyDescent="0.25">
      <c r="A4492">
        <v>879711</v>
      </c>
      <c r="B4492">
        <v>72</v>
      </c>
      <c r="C4492">
        <v>0.24898836987965761</v>
      </c>
      <c r="D4492">
        <f t="shared" si="210"/>
        <v>1.8241718866350351E-4</v>
      </c>
      <c r="E4492">
        <f t="shared" si="211"/>
        <v>1.3134037583772252E-2</v>
      </c>
      <c r="F4492">
        <f t="shared" si="212"/>
        <v>4.5419758443355693E-5</v>
      </c>
    </row>
    <row r="4493" spans="1:6" x14ac:dyDescent="0.25">
      <c r="A4493">
        <v>775144</v>
      </c>
      <c r="B4493">
        <v>84</v>
      </c>
      <c r="C4493">
        <v>0.37256241520510452</v>
      </c>
      <c r="D4493">
        <f t="shared" si="210"/>
        <v>1.6073413801735202E-4</v>
      </c>
      <c r="E4493">
        <f t="shared" si="211"/>
        <v>1.350166759345757E-2</v>
      </c>
      <c r="F4493">
        <f t="shared" si="212"/>
        <v>5.988349866565528E-5</v>
      </c>
    </row>
    <row r="4494" spans="1:6" x14ac:dyDescent="0.25">
      <c r="A4494">
        <v>921111</v>
      </c>
      <c r="B4494">
        <v>84</v>
      </c>
      <c r="C4494">
        <v>0.28851061487099899</v>
      </c>
      <c r="D4494">
        <f t="shared" si="210"/>
        <v>1.910019075207976E-4</v>
      </c>
      <c r="E4494">
        <f t="shared" si="211"/>
        <v>1.6044160231746998E-2</v>
      </c>
      <c r="F4494">
        <f t="shared" si="212"/>
        <v>5.5106077780359001E-5</v>
      </c>
    </row>
    <row r="4495" spans="1:6" x14ac:dyDescent="0.25">
      <c r="A4495">
        <v>474292</v>
      </c>
      <c r="B4495">
        <v>72</v>
      </c>
      <c r="C4495">
        <v>0.24898836987965761</v>
      </c>
      <c r="D4495">
        <f t="shared" si="210"/>
        <v>9.8349359330041799E-5</v>
      </c>
      <c r="E4495">
        <f t="shared" si="211"/>
        <v>7.0811538717630096E-3</v>
      </c>
      <c r="F4495">
        <f t="shared" si="212"/>
        <v>2.4487846658295804E-5</v>
      </c>
    </row>
    <row r="4496" spans="1:6" x14ac:dyDescent="0.25">
      <c r="A4496">
        <v>426096</v>
      </c>
      <c r="B4496">
        <v>60</v>
      </c>
      <c r="C4496">
        <v>0.96038877972380288</v>
      </c>
      <c r="D4496">
        <f t="shared" si="210"/>
        <v>8.8355419473854703E-5</v>
      </c>
      <c r="E4496">
        <f t="shared" si="211"/>
        <v>5.3013251684312819E-3</v>
      </c>
      <c r="F4496">
        <f t="shared" si="212"/>
        <v>8.4855553490480052E-5</v>
      </c>
    </row>
    <row r="4497" spans="1:6" x14ac:dyDescent="0.25">
      <c r="A4497">
        <v>779561</v>
      </c>
      <c r="B4497">
        <v>84</v>
      </c>
      <c r="C4497">
        <v>0.56516632981038883</v>
      </c>
      <c r="D4497">
        <f t="shared" si="210"/>
        <v>1.6165004872248893E-4</v>
      </c>
      <c r="E4497">
        <f t="shared" si="211"/>
        <v>1.3578604092689071E-2</v>
      </c>
      <c r="F4497">
        <f t="shared" si="212"/>
        <v>9.1359164750159604E-5</v>
      </c>
    </row>
    <row r="4498" spans="1:6" x14ac:dyDescent="0.25">
      <c r="A4498">
        <v>481141</v>
      </c>
      <c r="B4498">
        <v>72</v>
      </c>
      <c r="C4498">
        <v>1.185489993161002E-2</v>
      </c>
      <c r="D4498">
        <f t="shared" si="210"/>
        <v>9.976957042795502E-5</v>
      </c>
      <c r="E4498">
        <f t="shared" si="211"/>
        <v>7.1834090708127619E-3</v>
      </c>
      <c r="F4498">
        <f t="shared" si="212"/>
        <v>1.1827582736431251E-6</v>
      </c>
    </row>
    <row r="4499" spans="1:6" x14ac:dyDescent="0.25">
      <c r="A4499">
        <v>1365969</v>
      </c>
      <c r="B4499">
        <v>84</v>
      </c>
      <c r="C4499">
        <v>-0.63330634587378187</v>
      </c>
      <c r="D4499">
        <f t="shared" si="210"/>
        <v>2.8324782204780573E-4</v>
      </c>
      <c r="E4499">
        <f t="shared" si="211"/>
        <v>2.3792817052015681E-2</v>
      </c>
      <c r="F4499">
        <f t="shared" si="212"/>
        <v>-1.7938264315780307E-4</v>
      </c>
    </row>
    <row r="4500" spans="1:6" x14ac:dyDescent="0.25">
      <c r="A4500">
        <v>1084379</v>
      </c>
      <c r="B4500">
        <v>72</v>
      </c>
      <c r="C4500">
        <v>0.28851061487099899</v>
      </c>
      <c r="D4500">
        <f t="shared" si="210"/>
        <v>2.2485721859308487E-4</v>
      </c>
      <c r="E4500">
        <f t="shared" si="211"/>
        <v>1.6189719738702112E-2</v>
      </c>
      <c r="F4500">
        <f t="shared" si="212"/>
        <v>6.4873694394473549E-5</v>
      </c>
    </row>
    <row r="4501" spans="1:6" x14ac:dyDescent="0.25">
      <c r="A4501">
        <v>282886</v>
      </c>
      <c r="B4501">
        <v>84</v>
      </c>
      <c r="C4501">
        <v>-0.54145652994716964</v>
      </c>
      <c r="D4501">
        <f t="shared" si="210"/>
        <v>5.8659342479818771E-5</v>
      </c>
      <c r="E4501">
        <f t="shared" si="211"/>
        <v>4.9273847683047765E-3</v>
      </c>
      <c r="F4501">
        <f t="shared" si="212"/>
        <v>-3.1761484028105272E-5</v>
      </c>
    </row>
    <row r="4502" spans="1:6" x14ac:dyDescent="0.25">
      <c r="A4502">
        <v>366459</v>
      </c>
      <c r="B4502">
        <v>84</v>
      </c>
      <c r="C4502">
        <v>0.32803285986234038</v>
      </c>
      <c r="D4502">
        <f t="shared" si="210"/>
        <v>7.59890697518149E-5</v>
      </c>
      <c r="E4502">
        <f t="shared" si="211"/>
        <v>6.383081859152452E-3</v>
      </c>
      <c r="F4502">
        <f t="shared" si="212"/>
        <v>2.4926911868966706E-5</v>
      </c>
    </row>
    <row r="4503" spans="1:6" x14ac:dyDescent="0.25">
      <c r="A4503">
        <v>189959</v>
      </c>
      <c r="B4503">
        <v>36</v>
      </c>
      <c r="C4503">
        <v>-0.69954550991253528</v>
      </c>
      <c r="D4503">
        <f t="shared" si="210"/>
        <v>3.9389966410935481E-5</v>
      </c>
      <c r="E4503">
        <f t="shared" si="211"/>
        <v>1.4180387907936772E-3</v>
      </c>
      <c r="F4503">
        <f t="shared" si="212"/>
        <v>-2.7555074138375499E-5</v>
      </c>
    </row>
    <row r="4504" spans="1:6" x14ac:dyDescent="0.25">
      <c r="A4504">
        <v>851845</v>
      </c>
      <c r="B4504">
        <v>36</v>
      </c>
      <c r="C4504">
        <v>9.0899389914291959E-2</v>
      </c>
      <c r="D4504">
        <f t="shared" si="210"/>
        <v>1.7663888490318088E-4</v>
      </c>
      <c r="E4504">
        <f t="shared" si="211"/>
        <v>6.3589998565145118E-3</v>
      </c>
      <c r="F4504">
        <f t="shared" si="212"/>
        <v>1.6056366872839979E-5</v>
      </c>
    </row>
    <row r="4505" spans="1:6" x14ac:dyDescent="0.25">
      <c r="A4505">
        <v>768680</v>
      </c>
      <c r="B4505">
        <v>72</v>
      </c>
      <c r="C4505">
        <v>0.48612183982770601</v>
      </c>
      <c r="D4505">
        <f t="shared" si="210"/>
        <v>1.5939376065760447E-4</v>
      </c>
      <c r="E4505">
        <f t="shared" si="211"/>
        <v>1.1476350767347522E-2</v>
      </c>
      <c r="F4505">
        <f t="shared" si="212"/>
        <v>7.7484788187931716E-5</v>
      </c>
    </row>
    <row r="4506" spans="1:6" x14ac:dyDescent="0.25">
      <c r="A4506">
        <v>552400</v>
      </c>
      <c r="B4506">
        <v>24</v>
      </c>
      <c r="C4506">
        <v>-2.228510984096566</v>
      </c>
      <c r="D4506">
        <f t="shared" si="210"/>
        <v>1.1454586224080333E-4</v>
      </c>
      <c r="E4506">
        <f t="shared" si="211"/>
        <v>2.7491006937792797E-3</v>
      </c>
      <c r="F4506">
        <f t="shared" si="212"/>
        <v>-2.5526671218644229E-4</v>
      </c>
    </row>
    <row r="4507" spans="1:6" x14ac:dyDescent="0.25">
      <c r="A4507">
        <v>680025</v>
      </c>
      <c r="B4507">
        <v>36</v>
      </c>
      <c r="C4507">
        <v>-0.95146662304654361</v>
      </c>
      <c r="D4507">
        <f t="shared" si="210"/>
        <v>1.4101022804182165E-4</v>
      </c>
      <c r="E4507">
        <f t="shared" si="211"/>
        <v>5.0763682095055791E-3</v>
      </c>
      <c r="F4507">
        <f t="shared" si="212"/>
        <v>-1.3416652548997506E-4</v>
      </c>
    </row>
    <row r="4508" spans="1:6" x14ac:dyDescent="0.25">
      <c r="A4508">
        <v>895428</v>
      </c>
      <c r="B4508">
        <v>84</v>
      </c>
      <c r="C4508">
        <v>0.92086653473246149</v>
      </c>
      <c r="D4508">
        <f t="shared" si="210"/>
        <v>1.8567627142389219E-4</v>
      </c>
      <c r="E4508">
        <f t="shared" si="211"/>
        <v>1.5596806799606944E-2</v>
      </c>
      <c r="F4508">
        <f t="shared" si="212"/>
        <v>1.7098306464816357E-4</v>
      </c>
    </row>
    <row r="4509" spans="1:6" x14ac:dyDescent="0.25">
      <c r="A4509">
        <v>467613</v>
      </c>
      <c r="B4509">
        <v>84</v>
      </c>
      <c r="C4509">
        <v>0.6442108197930716</v>
      </c>
      <c r="D4509">
        <f t="shared" si="210"/>
        <v>9.6964399493136802E-5</v>
      </c>
      <c r="E4509">
        <f t="shared" si="211"/>
        <v>8.145009557423491E-3</v>
      </c>
      <c r="F4509">
        <f t="shared" si="212"/>
        <v>6.2465515288216562E-5</v>
      </c>
    </row>
    <row r="4510" spans="1:6" x14ac:dyDescent="0.25">
      <c r="A4510">
        <v>837628</v>
      </c>
      <c r="B4510">
        <v>72</v>
      </c>
      <c r="C4510">
        <v>5.1377144922950549E-2</v>
      </c>
      <c r="D4510">
        <f t="shared" si="210"/>
        <v>1.7369084268109995E-4</v>
      </c>
      <c r="E4510">
        <f t="shared" si="211"/>
        <v>1.2505740673039197E-2</v>
      </c>
      <c r="F4510">
        <f t="shared" si="212"/>
        <v>8.923739596216277E-6</v>
      </c>
    </row>
    <row r="4511" spans="1:6" x14ac:dyDescent="0.25">
      <c r="A4511">
        <v>559359</v>
      </c>
      <c r="B4511">
        <v>24</v>
      </c>
      <c r="C4511">
        <v>-4.014722008259838</v>
      </c>
      <c r="D4511">
        <f t="shared" si="210"/>
        <v>1.1598888297819245E-4</v>
      </c>
      <c r="E4511">
        <f t="shared" si="211"/>
        <v>2.7837331914766189E-3</v>
      </c>
      <c r="F4511">
        <f t="shared" si="212"/>
        <v>-4.6566312120602412E-4</v>
      </c>
    </row>
    <row r="4512" spans="1:6" x14ac:dyDescent="0.25">
      <c r="A4512">
        <v>588305</v>
      </c>
      <c r="B4512">
        <v>72</v>
      </c>
      <c r="C4512">
        <v>0.44659959483636458</v>
      </c>
      <c r="D4512">
        <f t="shared" si="210"/>
        <v>1.2199113592609668E-4</v>
      </c>
      <c r="E4512">
        <f t="shared" si="211"/>
        <v>8.7833617866789615E-3</v>
      </c>
      <c r="F4512">
        <f t="shared" si="212"/>
        <v>5.4481191878222657E-5</v>
      </c>
    </row>
    <row r="4513" spans="1:6" x14ac:dyDescent="0.25">
      <c r="A4513">
        <v>765128</v>
      </c>
      <c r="B4513">
        <v>84</v>
      </c>
      <c r="C4513">
        <v>0.68373306478441309</v>
      </c>
      <c r="D4513">
        <f t="shared" si="210"/>
        <v>1.5865721666289168E-4</v>
      </c>
      <c r="E4513">
        <f t="shared" si="211"/>
        <v>1.3327206199682902E-2</v>
      </c>
      <c r="F4513">
        <f t="shared" si="212"/>
        <v>1.0847918499908359E-4</v>
      </c>
    </row>
    <row r="4514" spans="1:6" x14ac:dyDescent="0.25">
      <c r="A4514">
        <v>693903</v>
      </c>
      <c r="B4514">
        <v>72</v>
      </c>
      <c r="C4514">
        <v>0.48612183982770601</v>
      </c>
      <c r="D4514">
        <f t="shared" si="210"/>
        <v>1.4388797510224503E-4</v>
      </c>
      <c r="E4514">
        <f t="shared" si="211"/>
        <v>1.0359934207361643E-2</v>
      </c>
      <c r="F4514">
        <f t="shared" si="212"/>
        <v>6.9947087185786503E-5</v>
      </c>
    </row>
    <row r="4515" spans="1:6" x14ac:dyDescent="0.25">
      <c r="A4515">
        <v>716227</v>
      </c>
      <c r="B4515">
        <v>84</v>
      </c>
      <c r="C4515">
        <v>0.92086653473246149</v>
      </c>
      <c r="D4515">
        <f t="shared" si="210"/>
        <v>1.4851708775369995E-4</v>
      </c>
      <c r="E4515">
        <f t="shared" si="211"/>
        <v>1.2475435371310796E-2</v>
      </c>
      <c r="F4515">
        <f t="shared" si="212"/>
        <v>1.3676441594830658E-4</v>
      </c>
    </row>
    <row r="4516" spans="1:6" x14ac:dyDescent="0.25">
      <c r="A4516">
        <v>558668</v>
      </c>
      <c r="B4516">
        <v>72</v>
      </c>
      <c r="C4516">
        <v>0.1348619591304108</v>
      </c>
      <c r="D4516">
        <f t="shared" si="210"/>
        <v>1.1584559697021201E-4</v>
      </c>
      <c r="E4516">
        <f t="shared" si="211"/>
        <v>8.3408829818552646E-3</v>
      </c>
      <c r="F4516">
        <f t="shared" si="212"/>
        <v>1.5623164164034772E-5</v>
      </c>
    </row>
    <row r="4517" spans="1:6" x14ac:dyDescent="0.25">
      <c r="A4517">
        <v>588302</v>
      </c>
      <c r="B4517">
        <v>84</v>
      </c>
      <c r="C4517">
        <v>1.185489993161002E-2</v>
      </c>
      <c r="D4517">
        <f t="shared" si="210"/>
        <v>1.2199051384502006E-4</v>
      </c>
      <c r="E4517">
        <f t="shared" si="211"/>
        <v>1.0247203162981685E-2</v>
      </c>
      <c r="F4517">
        <f t="shared" si="212"/>
        <v>1.4461853342383995E-6</v>
      </c>
    </row>
    <row r="4518" spans="1:6" x14ac:dyDescent="0.25">
      <c r="A4518">
        <v>1241256</v>
      </c>
      <c r="B4518">
        <v>36</v>
      </c>
      <c r="C4518">
        <v>-1.957220809137201</v>
      </c>
      <c r="D4518">
        <f t="shared" si="210"/>
        <v>2.5738728961182219E-4</v>
      </c>
      <c r="E4518">
        <f t="shared" si="211"/>
        <v>9.2659424260255994E-3</v>
      </c>
      <c r="F4518">
        <f t="shared" si="212"/>
        <v>-5.0376375923568166E-4</v>
      </c>
    </row>
    <row r="4519" spans="1:6" x14ac:dyDescent="0.25">
      <c r="A4519">
        <v>1129579</v>
      </c>
      <c r="B4519">
        <v>60</v>
      </c>
      <c r="C4519">
        <v>0.6442108197930716</v>
      </c>
      <c r="D4519">
        <f t="shared" si="210"/>
        <v>2.3422990681409194E-4</v>
      </c>
      <c r="E4519">
        <f t="shared" si="211"/>
        <v>1.4053794408845516E-2</v>
      </c>
      <c r="F4519">
        <f t="shared" si="212"/>
        <v>1.5089344028876094E-4</v>
      </c>
    </row>
    <row r="4520" spans="1:6" x14ac:dyDescent="0.25">
      <c r="A4520">
        <v>505376</v>
      </c>
      <c r="B4520">
        <v>84</v>
      </c>
      <c r="C4520">
        <v>0.92086653473246149</v>
      </c>
      <c r="D4520">
        <f t="shared" si="210"/>
        <v>1.0479494872521402E-4</v>
      </c>
      <c r="E4520">
        <f t="shared" si="211"/>
        <v>8.802775692917977E-3</v>
      </c>
      <c r="F4520">
        <f t="shared" si="212"/>
        <v>9.6502161290053814E-5</v>
      </c>
    </row>
    <row r="4521" spans="1:6" x14ac:dyDescent="0.25">
      <c r="A4521">
        <v>857134</v>
      </c>
      <c r="B4521">
        <v>72</v>
      </c>
      <c r="C4521">
        <v>1.118477759689168</v>
      </c>
      <c r="D4521">
        <f t="shared" si="210"/>
        <v>1.7773561384125402E-4</v>
      </c>
      <c r="E4521">
        <f t="shared" si="211"/>
        <v>1.2796964196570289E-2</v>
      </c>
      <c r="F4521">
        <f t="shared" si="212"/>
        <v>1.9879333118614487E-4</v>
      </c>
    </row>
    <row r="4522" spans="1:6" x14ac:dyDescent="0.25">
      <c r="A4522">
        <v>734311</v>
      </c>
      <c r="B4522">
        <v>84</v>
      </c>
      <c r="C4522">
        <v>0.51586082733838112</v>
      </c>
      <c r="D4522">
        <f t="shared" si="210"/>
        <v>1.5226699248353825E-4</v>
      </c>
      <c r="E4522">
        <f t="shared" si="211"/>
        <v>1.2790427368617213E-2</v>
      </c>
      <c r="F4522">
        <f t="shared" si="212"/>
        <v>7.8548576718885099E-5</v>
      </c>
    </row>
    <row r="4523" spans="1:6" x14ac:dyDescent="0.25">
      <c r="A4523">
        <v>740587</v>
      </c>
      <c r="B4523">
        <v>84</v>
      </c>
      <c r="C4523">
        <v>8.3091098538087674E-2</v>
      </c>
      <c r="D4523">
        <f t="shared" si="210"/>
        <v>1.5356838609581792E-4</v>
      </c>
      <c r="E4523">
        <f t="shared" si="211"/>
        <v>1.2899744432048705E-2</v>
      </c>
      <c r="F4523">
        <f t="shared" si="212"/>
        <v>1.2760165901422699E-5</v>
      </c>
    </row>
    <row r="4524" spans="1:6" x14ac:dyDescent="0.25">
      <c r="A4524">
        <v>1077603</v>
      </c>
      <c r="B4524">
        <v>84</v>
      </c>
      <c r="C4524">
        <v>-0.23480765993956559</v>
      </c>
      <c r="D4524">
        <f t="shared" si="210"/>
        <v>2.2345214480136929E-4</v>
      </c>
      <c r="E4524">
        <f t="shared" si="211"/>
        <v>1.876998016331502E-2</v>
      </c>
      <c r="F4524">
        <f t="shared" si="212"/>
        <v>-5.2468275229286491E-5</v>
      </c>
    </row>
    <row r="4525" spans="1:6" x14ac:dyDescent="0.25">
      <c r="A4525">
        <v>361927</v>
      </c>
      <c r="B4525">
        <v>84</v>
      </c>
      <c r="C4525">
        <v>0.92086653473246149</v>
      </c>
      <c r="D4525">
        <f t="shared" si="210"/>
        <v>7.5049312605407725E-5</v>
      </c>
      <c r="E4525">
        <f t="shared" si="211"/>
        <v>6.3041422588542492E-3</v>
      </c>
      <c r="F4525">
        <f t="shared" si="212"/>
        <v>6.9110400432995052E-5</v>
      </c>
    </row>
    <row r="4526" spans="1:6" x14ac:dyDescent="0.25">
      <c r="A4526">
        <v>872103</v>
      </c>
      <c r="B4526">
        <v>84</v>
      </c>
      <c r="C4526">
        <v>1.078955514697826</v>
      </c>
      <c r="D4526">
        <f t="shared" si="210"/>
        <v>1.8083959105320656E-4</v>
      </c>
      <c r="E4526">
        <f t="shared" si="211"/>
        <v>1.5190525648469351E-2</v>
      </c>
      <c r="F4526">
        <f t="shared" si="212"/>
        <v>1.9511787404255686E-4</v>
      </c>
    </row>
    <row r="4527" spans="1:6" x14ac:dyDescent="0.25">
      <c r="A4527">
        <v>831965</v>
      </c>
      <c r="B4527">
        <v>84</v>
      </c>
      <c r="C4527">
        <v>0.24698601485941621</v>
      </c>
      <c r="D4527">
        <f t="shared" si="210"/>
        <v>1.7251656096880873E-4</v>
      </c>
      <c r="E4527">
        <f t="shared" si="211"/>
        <v>1.4491391121379933E-2</v>
      </c>
      <c r="F4527">
        <f t="shared" si="212"/>
        <v>4.2609177890937574E-5</v>
      </c>
    </row>
    <row r="4528" spans="1:6" x14ac:dyDescent="0.25">
      <c r="A4528">
        <v>529299</v>
      </c>
      <c r="B4528">
        <v>84</v>
      </c>
      <c r="C4528">
        <v>-7.1161931372907689E-2</v>
      </c>
      <c r="D4528">
        <f t="shared" si="210"/>
        <v>1.0975563059050501E-4</v>
      </c>
      <c r="E4528">
        <f t="shared" si="211"/>
        <v>9.2194729696024203E-3</v>
      </c>
      <c r="F4528">
        <f t="shared" si="212"/>
        <v>-7.8104226518717256E-6</v>
      </c>
    </row>
    <row r="4529" spans="1:6" x14ac:dyDescent="0.25">
      <c r="A4529">
        <v>894519</v>
      </c>
      <c r="B4529">
        <v>72</v>
      </c>
      <c r="C4529">
        <v>0.52564408481904745</v>
      </c>
      <c r="D4529">
        <f t="shared" si="210"/>
        <v>1.8548778085767769E-4</v>
      </c>
      <c r="E4529">
        <f t="shared" si="211"/>
        <v>1.3355120221752795E-2</v>
      </c>
      <c r="F4529">
        <f t="shared" si="212"/>
        <v>9.750055481405002E-5</v>
      </c>
    </row>
    <row r="4530" spans="1:6" x14ac:dyDescent="0.25">
      <c r="A4530">
        <v>561245</v>
      </c>
      <c r="B4530">
        <v>24</v>
      </c>
      <c r="C4530">
        <v>0.52564408481904745</v>
      </c>
      <c r="D4530">
        <f t="shared" si="210"/>
        <v>1.1637996461502474E-4</v>
      </c>
      <c r="E4530">
        <f t="shared" si="211"/>
        <v>2.7931191507605938E-3</v>
      </c>
      <c r="F4530">
        <f t="shared" si="212"/>
        <v>6.1174439991337805E-5</v>
      </c>
    </row>
    <row r="4531" spans="1:6" x14ac:dyDescent="0.25">
      <c r="A4531">
        <v>3390459</v>
      </c>
      <c r="B4531">
        <v>48</v>
      </c>
      <c r="C4531">
        <v>0.52564408481904745</v>
      </c>
      <c r="D4531">
        <f t="shared" si="210"/>
        <v>7.030467949802531E-4</v>
      </c>
      <c r="E4531">
        <f t="shared" si="211"/>
        <v>3.3746246159052147E-2</v>
      </c>
      <c r="F4531">
        <f t="shared" si="212"/>
        <v>3.6955238913235962E-4</v>
      </c>
    </row>
    <row r="4532" spans="1:6" x14ac:dyDescent="0.25">
      <c r="A4532">
        <v>1460012</v>
      </c>
      <c r="B4532">
        <v>60</v>
      </c>
      <c r="C4532">
        <v>0.80229979975843724</v>
      </c>
      <c r="D4532">
        <f t="shared" si="210"/>
        <v>3.0274861227718998E-4</v>
      </c>
      <c r="E4532">
        <f t="shared" si="211"/>
        <v>1.8164916736631398E-2</v>
      </c>
      <c r="F4532">
        <f t="shared" si="212"/>
        <v>2.4289515100713429E-4</v>
      </c>
    </row>
    <row r="4533" spans="1:6" x14ac:dyDescent="0.25">
      <c r="A4533">
        <v>1037183</v>
      </c>
      <c r="B4533">
        <v>84</v>
      </c>
      <c r="C4533">
        <v>0.2094661248883162</v>
      </c>
      <c r="D4533">
        <f t="shared" si="210"/>
        <v>2.1507063909576959E-4</v>
      </c>
      <c r="E4533">
        <f t="shared" si="211"/>
        <v>1.8065933684044647E-2</v>
      </c>
      <c r="F4533">
        <f t="shared" si="212"/>
        <v>4.5050013348644453E-5</v>
      </c>
    </row>
    <row r="4534" spans="1:6" x14ac:dyDescent="0.25">
      <c r="A4534">
        <v>405272</v>
      </c>
      <c r="B4534">
        <v>60</v>
      </c>
      <c r="C4534">
        <v>-0.77934131777250337</v>
      </c>
      <c r="D4534">
        <f t="shared" si="210"/>
        <v>8.4037347360707549E-5</v>
      </c>
      <c r="E4534">
        <f t="shared" si="211"/>
        <v>5.0422408416424527E-3</v>
      </c>
      <c r="F4534">
        <f t="shared" si="212"/>
        <v>-6.5493777034199426E-5</v>
      </c>
    </row>
    <row r="4535" spans="1:6" x14ac:dyDescent="0.25">
      <c r="A4535">
        <v>792780</v>
      </c>
      <c r="B4535">
        <v>84</v>
      </c>
      <c r="C4535">
        <v>-0.68109869967405157</v>
      </c>
      <c r="D4535">
        <f t="shared" si="210"/>
        <v>1.6439114530641575E-4</v>
      </c>
      <c r="E4535">
        <f t="shared" si="211"/>
        <v>1.3808856205738924E-2</v>
      </c>
      <c r="F4535">
        <f t="shared" si="212"/>
        <v>-1.1196659530612783E-4</v>
      </c>
    </row>
    <row r="4536" spans="1:6" x14ac:dyDescent="0.25">
      <c r="A4536">
        <v>377414</v>
      </c>
      <c r="B4536">
        <v>84</v>
      </c>
      <c r="C4536">
        <v>-7.2167021585282848E-2</v>
      </c>
      <c r="D4536">
        <f t="shared" si="210"/>
        <v>7.8260702483255878E-5</v>
      </c>
      <c r="E4536">
        <f t="shared" si="211"/>
        <v>6.5738990085934933E-3</v>
      </c>
      <c r="F4536">
        <f t="shared" si="212"/>
        <v>-5.6478418053885258E-6</v>
      </c>
    </row>
    <row r="4537" spans="1:6" x14ac:dyDescent="0.25">
      <c r="A4537">
        <v>499436</v>
      </c>
      <c r="B4537">
        <v>60</v>
      </c>
      <c r="C4537">
        <v>0.4070773498450232</v>
      </c>
      <c r="D4537">
        <f t="shared" si="210"/>
        <v>1.035632281935153E-4</v>
      </c>
      <c r="E4537">
        <f t="shared" si="211"/>
        <v>6.2137936916109174E-3</v>
      </c>
      <c r="F4537">
        <f t="shared" si="212"/>
        <v>4.2158244474411593E-5</v>
      </c>
    </row>
    <row r="4538" spans="1:6" x14ac:dyDescent="0.25">
      <c r="A4538">
        <v>439034</v>
      </c>
      <c r="B4538">
        <v>84</v>
      </c>
      <c r="C4538">
        <v>0.92086653473246149</v>
      </c>
      <c r="D4538">
        <f t="shared" si="210"/>
        <v>9.1038247796938545E-5</v>
      </c>
      <c r="E4538">
        <f t="shared" si="211"/>
        <v>7.6472128149428376E-3</v>
      </c>
      <c r="F4538">
        <f t="shared" si="212"/>
        <v>8.3834075776881945E-5</v>
      </c>
    </row>
    <row r="4539" spans="1:6" x14ac:dyDescent="0.25">
      <c r="A4539">
        <v>470556</v>
      </c>
      <c r="B4539">
        <v>24</v>
      </c>
      <c r="C4539">
        <v>-4.4146365390986242</v>
      </c>
      <c r="D4539">
        <f t="shared" si="210"/>
        <v>9.7574661029296619E-5</v>
      </c>
      <c r="E4539">
        <f t="shared" si="211"/>
        <v>2.3417918647031188E-3</v>
      </c>
      <c r="F4539">
        <f t="shared" si="212"/>
        <v>-4.3075666387009542E-4</v>
      </c>
    </row>
    <row r="4540" spans="1:6" x14ac:dyDescent="0.25">
      <c r="A4540">
        <v>948549</v>
      </c>
      <c r="B4540">
        <v>84</v>
      </c>
      <c r="C4540">
        <v>0.42820198979289492</v>
      </c>
      <c r="D4540">
        <f t="shared" si="210"/>
        <v>1.9669146104752311E-4</v>
      </c>
      <c r="E4540">
        <f t="shared" si="211"/>
        <v>1.6522082727991941E-2</v>
      </c>
      <c r="F4540">
        <f t="shared" si="212"/>
        <v>8.4223674995821074E-5</v>
      </c>
    </row>
    <row r="4541" spans="1:6" x14ac:dyDescent="0.25">
      <c r="A4541">
        <v>584400</v>
      </c>
      <c r="B4541">
        <v>72</v>
      </c>
      <c r="C4541">
        <v>0.13042163490563341</v>
      </c>
      <c r="D4541">
        <f t="shared" si="210"/>
        <v>1.2118139372470215E-4</v>
      </c>
      <c r="E4541">
        <f t="shared" si="211"/>
        <v>8.7250603481785552E-3</v>
      </c>
      <c r="F4541">
        <f t="shared" si="212"/>
        <v>1.5804675489718918E-5</v>
      </c>
    </row>
    <row r="4542" spans="1:6" x14ac:dyDescent="0.25">
      <c r="A4542">
        <v>558771</v>
      </c>
      <c r="B4542">
        <v>84</v>
      </c>
      <c r="C4542">
        <v>0.56516632981038883</v>
      </c>
      <c r="D4542">
        <f t="shared" si="210"/>
        <v>1.1586695508717582E-4</v>
      </c>
      <c r="E4542">
        <f t="shared" si="211"/>
        <v>9.7328242273227693E-3</v>
      </c>
      <c r="F4542">
        <f t="shared" si="212"/>
        <v>6.5484101752924322E-5</v>
      </c>
    </row>
    <row r="4543" spans="1:6" x14ac:dyDescent="0.25">
      <c r="A4543">
        <v>441094</v>
      </c>
      <c r="B4543">
        <v>72</v>
      </c>
      <c r="C4543">
        <v>0.92086653473246149</v>
      </c>
      <c r="D4543">
        <f t="shared" si="210"/>
        <v>9.146541013621452E-5</v>
      </c>
      <c r="E4543">
        <f t="shared" si="211"/>
        <v>6.5855095298074451E-3</v>
      </c>
      <c r="F4543">
        <f t="shared" si="212"/>
        <v>8.4227435280019228E-5</v>
      </c>
    </row>
    <row r="4544" spans="1:6" x14ac:dyDescent="0.25">
      <c r="A4544">
        <v>512768</v>
      </c>
      <c r="B4544">
        <v>60</v>
      </c>
      <c r="C4544">
        <v>0.96038877972380288</v>
      </c>
      <c r="D4544">
        <f t="shared" si="210"/>
        <v>1.0632775649799465E-4</v>
      </c>
      <c r="E4544">
        <f t="shared" si="211"/>
        <v>6.3796653898796785E-3</v>
      </c>
      <c r="F4544">
        <f t="shared" si="212"/>
        <v>1.0211598431387873E-4</v>
      </c>
    </row>
    <row r="4545" spans="1:6" x14ac:dyDescent="0.25">
      <c r="A4545">
        <v>774657</v>
      </c>
      <c r="B4545">
        <v>60</v>
      </c>
      <c r="C4545">
        <v>6.7230426400612942E-2</v>
      </c>
      <c r="D4545">
        <f t="shared" si="210"/>
        <v>1.6063315352258143E-4</v>
      </c>
      <c r="E4545">
        <f t="shared" si="211"/>
        <v>9.6379892113548863E-3</v>
      </c>
      <c r="F4545">
        <f t="shared" si="212"/>
        <v>1.0799435405398271E-5</v>
      </c>
    </row>
    <row r="4546" spans="1:6" x14ac:dyDescent="0.25">
      <c r="A4546">
        <v>1019476</v>
      </c>
      <c r="B4546">
        <v>72</v>
      </c>
      <c r="C4546">
        <v>0.1216488821849056</v>
      </c>
      <c r="D4546">
        <f t="shared" si="210"/>
        <v>2.1139890922122596E-4</v>
      </c>
      <c r="E4546">
        <f t="shared" si="211"/>
        <v>1.5220721463928269E-2</v>
      </c>
      <c r="F4546">
        <f t="shared" si="212"/>
        <v>2.5716441001870471E-5</v>
      </c>
    </row>
    <row r="4547" spans="1:6" x14ac:dyDescent="0.25">
      <c r="A4547">
        <v>184827</v>
      </c>
      <c r="B4547">
        <v>36</v>
      </c>
      <c r="C4547">
        <v>0.2094661248883162</v>
      </c>
      <c r="D4547">
        <f t="shared" ref="D4547:D4610" si="213">A4547/SUM($A$2:$A$5739)</f>
        <v>3.8325793049205207E-5</v>
      </c>
      <c r="E4547">
        <f t="shared" ref="E4547:E4610" si="214">B4547*D4547</f>
        <v>1.3797285497713875E-3</v>
      </c>
      <c r="F4547">
        <f t="shared" ref="F4547:F4610" si="215">C4547*D4547</f>
        <v>8.0279553532885792E-6</v>
      </c>
    </row>
    <row r="4548" spans="1:6" x14ac:dyDescent="0.25">
      <c r="A4548">
        <v>1708437</v>
      </c>
      <c r="B4548">
        <v>84</v>
      </c>
      <c r="C4548">
        <v>-0.1067118350424142</v>
      </c>
      <c r="D4548">
        <f t="shared" si="213"/>
        <v>3.5426210942992637E-4</v>
      </c>
      <c r="E4548">
        <f t="shared" si="214"/>
        <v>2.9758017192113816E-2</v>
      </c>
      <c r="F4548">
        <f t="shared" si="215"/>
        <v>-3.7803959783263991E-5</v>
      </c>
    </row>
    <row r="4549" spans="1:6" x14ac:dyDescent="0.25">
      <c r="A4549">
        <v>774526</v>
      </c>
      <c r="B4549">
        <v>84</v>
      </c>
      <c r="C4549">
        <v>0.35005568234988599</v>
      </c>
      <c r="D4549">
        <f t="shared" si="213"/>
        <v>1.6060598931556922E-4</v>
      </c>
      <c r="E4549">
        <f t="shared" si="214"/>
        <v>1.3490903102507813E-2</v>
      </c>
      <c r="F4549">
        <f t="shared" si="215"/>
        <v>5.622103917934008E-5</v>
      </c>
    </row>
    <row r="4550" spans="1:6" x14ac:dyDescent="0.25">
      <c r="A4550">
        <v>868437</v>
      </c>
      <c r="B4550">
        <v>84</v>
      </c>
      <c r="C4550">
        <v>0.4070773498450232</v>
      </c>
      <c r="D4550">
        <f t="shared" si="213"/>
        <v>1.8007940797758242E-4</v>
      </c>
      <c r="E4550">
        <f t="shared" si="214"/>
        <v>1.5126670270116924E-2</v>
      </c>
      <c r="F4550">
        <f t="shared" si="215"/>
        <v>7.3306248161174978E-5</v>
      </c>
    </row>
    <row r="4551" spans="1:6" x14ac:dyDescent="0.25">
      <c r="A4551">
        <v>674191</v>
      </c>
      <c r="B4551">
        <v>72</v>
      </c>
      <c r="C4551">
        <v>0.19301234242025589</v>
      </c>
      <c r="D4551">
        <f t="shared" si="213"/>
        <v>1.3980048770816336E-4</v>
      </c>
      <c r="E4551">
        <f t="shared" si="214"/>
        <v>1.0065635114987762E-2</v>
      </c>
      <c r="F4551">
        <f t="shared" si="215"/>
        <v>2.6983219604046803E-5</v>
      </c>
    </row>
    <row r="4552" spans="1:6" x14ac:dyDescent="0.25">
      <c r="A4552">
        <v>781384</v>
      </c>
      <c r="B4552">
        <v>84</v>
      </c>
      <c r="C4552">
        <v>0.56516632981038883</v>
      </c>
      <c r="D4552">
        <f t="shared" si="213"/>
        <v>1.6202806665671228E-4</v>
      </c>
      <c r="E4552">
        <f t="shared" si="214"/>
        <v>1.3610357599163831E-2</v>
      </c>
      <c r="F4552">
        <f t="shared" si="215"/>
        <v>9.1572807758647117E-5</v>
      </c>
    </row>
    <row r="4553" spans="1:6" x14ac:dyDescent="0.25">
      <c r="A4553">
        <v>418835</v>
      </c>
      <c r="B4553">
        <v>60</v>
      </c>
      <c r="C4553">
        <v>-0.70807757216126566</v>
      </c>
      <c r="D4553">
        <f t="shared" si="213"/>
        <v>8.6849775908086284E-5</v>
      </c>
      <c r="E4553">
        <f t="shared" si="214"/>
        <v>5.2109865544851773E-3</v>
      </c>
      <c r="F4553">
        <f t="shared" si="215"/>
        <v>-6.1496378467747724E-5</v>
      </c>
    </row>
    <row r="4554" spans="1:6" x14ac:dyDescent="0.25">
      <c r="A4554">
        <v>665289</v>
      </c>
      <c r="B4554">
        <v>84</v>
      </c>
      <c r="C4554">
        <v>8.0496739810121773E-2</v>
      </c>
      <c r="D4554">
        <f t="shared" si="213"/>
        <v>1.3795456579348625E-4</v>
      </c>
      <c r="E4554">
        <f t="shared" si="214"/>
        <v>1.1588183526652845E-2</v>
      </c>
      <c r="F4554">
        <f t="shared" si="215"/>
        <v>1.1104892788296588E-5</v>
      </c>
    </row>
    <row r="4555" spans="1:6" x14ac:dyDescent="0.25">
      <c r="A4555">
        <v>616847</v>
      </c>
      <c r="B4555">
        <v>84</v>
      </c>
      <c r="C4555">
        <v>-9.5571304624254852E-2</v>
      </c>
      <c r="D4555">
        <f t="shared" si="213"/>
        <v>1.2790961528901667E-4</v>
      </c>
      <c r="E4555">
        <f t="shared" si="214"/>
        <v>1.0744407684277401E-2</v>
      </c>
      <c r="F4555">
        <f t="shared" si="215"/>
        <v>-1.2224488807157858E-5</v>
      </c>
    </row>
    <row r="4556" spans="1:6" x14ac:dyDescent="0.25">
      <c r="A4556">
        <v>1022718</v>
      </c>
      <c r="B4556">
        <v>60</v>
      </c>
      <c r="C4556">
        <v>-0.42288979497314538</v>
      </c>
      <c r="D4556">
        <f t="shared" si="213"/>
        <v>2.1207117150468844E-4</v>
      </c>
      <c r="E4556">
        <f t="shared" si="214"/>
        <v>1.2724270290281307E-2</v>
      </c>
      <c r="F4556">
        <f t="shared" si="215"/>
        <v>-8.9682734237332446E-5</v>
      </c>
    </row>
    <row r="4557" spans="1:6" x14ac:dyDescent="0.25">
      <c r="A4557">
        <v>690864</v>
      </c>
      <c r="B4557">
        <v>72</v>
      </c>
      <c r="C4557">
        <v>0.1415993162340852</v>
      </c>
      <c r="D4557">
        <f t="shared" si="213"/>
        <v>1.4325780697163352E-4</v>
      </c>
      <c r="E4557">
        <f t="shared" si="214"/>
        <v>1.0314562101957614E-2</v>
      </c>
      <c r="F4557">
        <f t="shared" si="215"/>
        <v>2.0285207512377869E-5</v>
      </c>
    </row>
    <row r="4558" spans="1:6" x14ac:dyDescent="0.25">
      <c r="A4558">
        <v>662052</v>
      </c>
      <c r="B4558">
        <v>60</v>
      </c>
      <c r="C4558">
        <v>-0.73906775490387622</v>
      </c>
      <c r="D4558">
        <f t="shared" si="213"/>
        <v>1.3728334031181812E-4</v>
      </c>
      <c r="E4558">
        <f t="shared" si="214"/>
        <v>8.2370004187090878E-3</v>
      </c>
      <c r="F4558">
        <f t="shared" si="215"/>
        <v>-1.0146169010996022E-4</v>
      </c>
    </row>
    <row r="4559" spans="1:6" x14ac:dyDescent="0.25">
      <c r="A4559">
        <v>1268354</v>
      </c>
      <c r="B4559">
        <v>84</v>
      </c>
      <c r="C4559">
        <v>0.52564408481904745</v>
      </c>
      <c r="D4559">
        <f t="shared" si="213"/>
        <v>2.6300634061653127E-4</v>
      </c>
      <c r="E4559">
        <f t="shared" si="214"/>
        <v>2.2092532611788628E-2</v>
      </c>
      <c r="F4559">
        <f t="shared" si="215"/>
        <v>1.3824772721498325E-4</v>
      </c>
    </row>
    <row r="4560" spans="1:6" x14ac:dyDescent="0.25">
      <c r="A4560">
        <v>552005</v>
      </c>
      <c r="B4560">
        <v>84</v>
      </c>
      <c r="C4560">
        <v>0.13042163490563341</v>
      </c>
      <c r="D4560">
        <f t="shared" si="213"/>
        <v>1.1446395489904896E-4</v>
      </c>
      <c r="E4560">
        <f t="shared" si="214"/>
        <v>9.6149722115201116E-3</v>
      </c>
      <c r="F4560">
        <f t="shared" si="215"/>
        <v>1.4928576135698651E-5</v>
      </c>
    </row>
    <row r="4561" spans="1:6" x14ac:dyDescent="0.25">
      <c r="A4561">
        <v>477310</v>
      </c>
      <c r="B4561">
        <v>72</v>
      </c>
      <c r="C4561">
        <v>-0.2648008150077798</v>
      </c>
      <c r="D4561">
        <f t="shared" si="213"/>
        <v>9.8975172893117012E-5</v>
      </c>
      <c r="E4561">
        <f t="shared" si="214"/>
        <v>7.1262124483044247E-3</v>
      </c>
      <c r="F4561">
        <f t="shared" si="215"/>
        <v>-2.6208706447633299E-5</v>
      </c>
    </row>
    <row r="4562" spans="1:6" x14ac:dyDescent="0.25">
      <c r="A4562">
        <v>1373689</v>
      </c>
      <c r="B4562">
        <v>84</v>
      </c>
      <c r="C4562">
        <v>9.0899389914291959E-2</v>
      </c>
      <c r="D4562">
        <f t="shared" si="213"/>
        <v>2.848486440182963E-4</v>
      </c>
      <c r="E4562">
        <f t="shared" si="214"/>
        <v>2.3927286097536891E-2</v>
      </c>
      <c r="F4562">
        <f t="shared" si="215"/>
        <v>2.5892567959176464E-5</v>
      </c>
    </row>
    <row r="4563" spans="1:6" x14ac:dyDescent="0.25">
      <c r="A4563">
        <v>763140</v>
      </c>
      <c r="B4563">
        <v>48</v>
      </c>
      <c r="C4563">
        <v>-0.89094423317905302</v>
      </c>
      <c r="D4563">
        <f t="shared" si="213"/>
        <v>1.5824498426945447E-4</v>
      </c>
      <c r="E4563">
        <f t="shared" si="214"/>
        <v>7.5957592449338151E-3</v>
      </c>
      <c r="F4563">
        <f t="shared" si="215"/>
        <v>-1.4098745616438044E-4</v>
      </c>
    </row>
    <row r="4564" spans="1:6" x14ac:dyDescent="0.25">
      <c r="A4564">
        <v>430260</v>
      </c>
      <c r="B4564">
        <v>60</v>
      </c>
      <c r="C4564">
        <v>-0.12435575087389859</v>
      </c>
      <c r="D4564">
        <f t="shared" si="213"/>
        <v>8.9218868008197029E-5</v>
      </c>
      <c r="E4564">
        <f t="shared" si="214"/>
        <v>5.3531320804918216E-3</v>
      </c>
      <c r="F4564">
        <f t="shared" si="215"/>
        <v>-1.1094879323278592E-5</v>
      </c>
    </row>
    <row r="4565" spans="1:6" x14ac:dyDescent="0.25">
      <c r="A4565">
        <v>351292</v>
      </c>
      <c r="B4565">
        <v>84</v>
      </c>
      <c r="C4565">
        <v>0.92086653473246149</v>
      </c>
      <c r="D4565">
        <f t="shared" si="213"/>
        <v>7.2844035188805722E-5</v>
      </c>
      <c r="E4565">
        <f t="shared" si="214"/>
        <v>6.1188989558596807E-3</v>
      </c>
      <c r="F4565">
        <f t="shared" si="215"/>
        <v>6.7079634260245019E-5</v>
      </c>
    </row>
    <row r="4566" spans="1:6" x14ac:dyDescent="0.25">
      <c r="A4566">
        <v>408255</v>
      </c>
      <c r="B4566">
        <v>72</v>
      </c>
      <c r="C4566">
        <v>-0.56844706149665647</v>
      </c>
      <c r="D4566">
        <f t="shared" si="213"/>
        <v>8.4655903311222231E-5</v>
      </c>
      <c r="E4566">
        <f t="shared" si="214"/>
        <v>6.0952250384080009E-3</v>
      </c>
      <c r="F4566">
        <f t="shared" si="215"/>
        <v>-4.8122399475609348E-5</v>
      </c>
    </row>
    <row r="4567" spans="1:6" x14ac:dyDescent="0.25">
      <c r="A4567">
        <v>919328</v>
      </c>
      <c r="B4567">
        <v>60</v>
      </c>
      <c r="C4567">
        <v>-0.22438536727963471</v>
      </c>
      <c r="D4567">
        <f t="shared" si="213"/>
        <v>1.9063218400092912E-4</v>
      </c>
      <c r="E4567">
        <f t="shared" si="214"/>
        <v>1.1437931040055747E-2</v>
      </c>
      <c r="F4567">
        <f t="shared" si="215"/>
        <v>-4.2775072622367385E-5</v>
      </c>
    </row>
    <row r="4568" spans="1:6" x14ac:dyDescent="0.25">
      <c r="A4568">
        <v>943821</v>
      </c>
      <c r="B4568">
        <v>72</v>
      </c>
      <c r="C4568">
        <v>0.25706948331303758</v>
      </c>
      <c r="D4568">
        <f t="shared" si="213"/>
        <v>1.9571106127077705E-4</v>
      </c>
      <c r="E4568">
        <f t="shared" si="214"/>
        <v>1.4091196411495947E-2</v>
      </c>
      <c r="F4568">
        <f t="shared" si="215"/>
        <v>5.0311341399524895E-5</v>
      </c>
    </row>
    <row r="4569" spans="1:6" x14ac:dyDescent="0.25">
      <c r="A4569">
        <v>1018194</v>
      </c>
      <c r="B4569">
        <v>60</v>
      </c>
      <c r="C4569">
        <v>0.48612183982770601</v>
      </c>
      <c r="D4569">
        <f t="shared" si="213"/>
        <v>2.1113307324115225E-4</v>
      </c>
      <c r="E4569">
        <f t="shared" si="214"/>
        <v>1.2667984394469135E-2</v>
      </c>
      <c r="F4569">
        <f t="shared" si="215"/>
        <v>1.0263639801246673E-4</v>
      </c>
    </row>
    <row r="4570" spans="1:6" x14ac:dyDescent="0.25">
      <c r="A4570">
        <v>669373</v>
      </c>
      <c r="B4570">
        <v>72</v>
      </c>
      <c r="C4570">
        <v>0.52564408481904745</v>
      </c>
      <c r="D4570">
        <f t="shared" si="213"/>
        <v>1.3880142549911885E-4</v>
      </c>
      <c r="E4570">
        <f t="shared" si="214"/>
        <v>9.993702635936557E-3</v>
      </c>
      <c r="F4570">
        <f t="shared" si="215"/>
        <v>7.2960148278063526E-5</v>
      </c>
    </row>
    <row r="4571" spans="1:6" x14ac:dyDescent="0.25">
      <c r="A4571">
        <v>541877</v>
      </c>
      <c r="B4571">
        <v>12</v>
      </c>
      <c r="C4571">
        <v>-0.97620122485192473</v>
      </c>
      <c r="D4571">
        <f t="shared" si="213"/>
        <v>1.1236380918439498E-4</v>
      </c>
      <c r="E4571">
        <f t="shared" si="214"/>
        <v>1.3483657102127398E-3</v>
      </c>
      <c r="F4571">
        <f t="shared" si="215"/>
        <v>-1.0968968815483433E-4</v>
      </c>
    </row>
    <row r="4572" spans="1:6" x14ac:dyDescent="0.25">
      <c r="A4572">
        <v>592353</v>
      </c>
      <c r="B4572">
        <v>72</v>
      </c>
      <c r="C4572">
        <v>1.185489993161002E-2</v>
      </c>
      <c r="D4572">
        <f t="shared" si="213"/>
        <v>1.2283053065880988E-4</v>
      </c>
      <c r="E4572">
        <f t="shared" si="214"/>
        <v>8.843798207434311E-3</v>
      </c>
      <c r="F4572">
        <f t="shared" si="215"/>
        <v>1.4561436495067478E-6</v>
      </c>
    </row>
    <row r="4573" spans="1:6" x14ac:dyDescent="0.25">
      <c r="A4573">
        <v>371560</v>
      </c>
      <c r="B4573">
        <v>60</v>
      </c>
      <c r="C4573">
        <v>-0.62050101992985252</v>
      </c>
      <c r="D4573">
        <f t="shared" si="213"/>
        <v>7.704681494242014E-5</v>
      </c>
      <c r="E4573">
        <f t="shared" si="214"/>
        <v>4.6228088965452087E-3</v>
      </c>
      <c r="F4573">
        <f t="shared" si="215"/>
        <v>-4.78076272541183E-5</v>
      </c>
    </row>
    <row r="4574" spans="1:6" x14ac:dyDescent="0.25">
      <c r="A4574">
        <v>398735</v>
      </c>
      <c r="B4574">
        <v>24</v>
      </c>
      <c r="C4574">
        <v>-0.46241203996448682</v>
      </c>
      <c r="D4574">
        <f t="shared" si="213"/>
        <v>8.2681832694762335E-5</v>
      </c>
      <c r="E4574">
        <f t="shared" si="214"/>
        <v>1.9843639846742959E-3</v>
      </c>
      <c r="F4574">
        <f t="shared" si="215"/>
        <v>-3.8233074924387452E-5</v>
      </c>
    </row>
    <row r="4575" spans="1:6" x14ac:dyDescent="0.25">
      <c r="A4575">
        <v>892487</v>
      </c>
      <c r="B4575">
        <v>60</v>
      </c>
      <c r="C4575">
        <v>0.72325530977575447</v>
      </c>
      <c r="D4575">
        <f t="shared" si="213"/>
        <v>1.850664246084501E-4</v>
      </c>
      <c r="E4575">
        <f t="shared" si="214"/>
        <v>1.1103985476507006E-2</v>
      </c>
      <c r="F4575">
        <f t="shared" si="215"/>
        <v>1.3385027425927588E-4</v>
      </c>
    </row>
    <row r="4576" spans="1:6" x14ac:dyDescent="0.25">
      <c r="A4576">
        <v>674477</v>
      </c>
      <c r="B4576">
        <v>84</v>
      </c>
      <c r="C4576">
        <v>0.2982735183954956</v>
      </c>
      <c r="D4576">
        <f t="shared" si="213"/>
        <v>1.3985979277080071E-4</v>
      </c>
      <c r="E4576">
        <f t="shared" si="214"/>
        <v>1.174822259274726E-2</v>
      </c>
      <c r="F4576">
        <f t="shared" si="215"/>
        <v>4.1716472471811625E-5</v>
      </c>
    </row>
    <row r="4577" spans="1:6" x14ac:dyDescent="0.25">
      <c r="A4577">
        <v>906806</v>
      </c>
      <c r="B4577">
        <v>72</v>
      </c>
      <c r="C4577">
        <v>-0.1462340800337556</v>
      </c>
      <c r="D4577">
        <f t="shared" si="213"/>
        <v>1.8803561758713597E-4</v>
      </c>
      <c r="E4577">
        <f t="shared" si="214"/>
        <v>1.353856446627379E-2</v>
      </c>
      <c r="F4577">
        <f t="shared" si="215"/>
        <v>-2.7497215551433905E-5</v>
      </c>
    </row>
    <row r="4578" spans="1:6" x14ac:dyDescent="0.25">
      <c r="A4578">
        <v>1137993</v>
      </c>
      <c r="B4578">
        <v>72</v>
      </c>
      <c r="C4578">
        <v>0.80229979975843724</v>
      </c>
      <c r="D4578">
        <f t="shared" si="213"/>
        <v>2.3597463687363959E-4</v>
      </c>
      <c r="E4578">
        <f t="shared" si="214"/>
        <v>1.6990173854902049E-2</v>
      </c>
      <c r="F4578">
        <f t="shared" si="215"/>
        <v>1.8932240391179099E-4</v>
      </c>
    </row>
    <row r="4579" spans="1:6" x14ac:dyDescent="0.25">
      <c r="A4579">
        <v>810426</v>
      </c>
      <c r="B4579">
        <v>72</v>
      </c>
      <c r="C4579">
        <v>-0.40172986166049601</v>
      </c>
      <c r="D4579">
        <f t="shared" si="213"/>
        <v>1.680502261990682E-4</v>
      </c>
      <c r="E4579">
        <f t="shared" si="214"/>
        <v>1.2099616286332911E-2</v>
      </c>
      <c r="F4579">
        <f t="shared" si="215"/>
        <v>-6.7510794122966735E-5</v>
      </c>
    </row>
    <row r="4580" spans="1:6" x14ac:dyDescent="0.25">
      <c r="A4580">
        <v>705086</v>
      </c>
      <c r="B4580">
        <v>24</v>
      </c>
      <c r="C4580">
        <v>-2.499154179905422</v>
      </c>
      <c r="D4580">
        <f t="shared" si="213"/>
        <v>1.462068859955088E-4</v>
      </c>
      <c r="E4580">
        <f t="shared" si="214"/>
        <v>3.5089652638922112E-3</v>
      </c>
      <c r="F4580">
        <f t="shared" si="215"/>
        <v>-3.6539355026663135E-4</v>
      </c>
    </row>
    <row r="4581" spans="1:6" x14ac:dyDescent="0.25">
      <c r="A4581">
        <v>1201087</v>
      </c>
      <c r="B4581">
        <v>24</v>
      </c>
      <c r="C4581">
        <v>-1.731174909799023</v>
      </c>
      <c r="D4581">
        <f t="shared" si="213"/>
        <v>2.4905783135629935E-4</v>
      </c>
      <c r="E4581">
        <f t="shared" si="214"/>
        <v>5.9773879525511844E-3</v>
      </c>
      <c r="F4581">
        <f t="shared" si="215"/>
        <v>-4.3116266873298182E-4</v>
      </c>
    </row>
    <row r="4582" spans="1:6" x14ac:dyDescent="0.25">
      <c r="A4582">
        <v>497000</v>
      </c>
      <c r="B4582">
        <v>72</v>
      </c>
      <c r="C4582">
        <v>-5.0629132148939347E-3</v>
      </c>
      <c r="D4582">
        <f t="shared" si="213"/>
        <v>1.0305809835930351E-4</v>
      </c>
      <c r="E4582">
        <f t="shared" si="214"/>
        <v>7.4201830818698524E-3</v>
      </c>
      <c r="F4582">
        <f t="shared" si="215"/>
        <v>-5.2177420808515663E-7</v>
      </c>
    </row>
    <row r="4583" spans="1:6" x14ac:dyDescent="0.25">
      <c r="A4583">
        <v>414397</v>
      </c>
      <c r="B4583">
        <v>84</v>
      </c>
      <c r="C4583">
        <v>0.52564408481904745</v>
      </c>
      <c r="D4583">
        <f t="shared" si="213"/>
        <v>8.592951063541306E-5</v>
      </c>
      <c r="E4583">
        <f t="shared" si="214"/>
        <v>7.2180788933746973E-3</v>
      </c>
      <c r="F4583">
        <f t="shared" si="215"/>
        <v>4.5168338976900299E-5</v>
      </c>
    </row>
    <row r="4584" spans="1:6" x14ac:dyDescent="0.25">
      <c r="A4584">
        <v>810658</v>
      </c>
      <c r="B4584">
        <v>72</v>
      </c>
      <c r="C4584">
        <v>0.41478339717343488</v>
      </c>
      <c r="D4584">
        <f t="shared" si="213"/>
        <v>1.6809833380232648E-4</v>
      </c>
      <c r="E4584">
        <f t="shared" si="214"/>
        <v>1.2103080033767507E-2</v>
      </c>
      <c r="F4584">
        <f t="shared" si="215"/>
        <v>6.972439795372302E-5</v>
      </c>
    </row>
    <row r="4585" spans="1:6" x14ac:dyDescent="0.25">
      <c r="A4585">
        <v>498544</v>
      </c>
      <c r="B4585">
        <v>84</v>
      </c>
      <c r="C4585">
        <v>0.27403681783251488</v>
      </c>
      <c r="D4585">
        <f t="shared" si="213"/>
        <v>1.0337826275340162E-4</v>
      </c>
      <c r="E4585">
        <f t="shared" si="214"/>
        <v>8.683774071285736E-3</v>
      </c>
      <c r="F4585">
        <f t="shared" si="215"/>
        <v>2.8329450157995779E-5</v>
      </c>
    </row>
    <row r="4586" spans="1:6" x14ac:dyDescent="0.25">
      <c r="A4586">
        <v>458086</v>
      </c>
      <c r="B4586">
        <v>12</v>
      </c>
      <c r="C4586">
        <v>-0.46241203996448682</v>
      </c>
      <c r="D4586">
        <f t="shared" si="213"/>
        <v>9.4988877354164802E-5</v>
      </c>
      <c r="E4586">
        <f t="shared" si="214"/>
        <v>1.1398665282499776E-3</v>
      </c>
      <c r="F4586">
        <f t="shared" si="215"/>
        <v>-4.392400055127579E-5</v>
      </c>
    </row>
    <row r="4587" spans="1:6" x14ac:dyDescent="0.25">
      <c r="A4587">
        <v>1006775</v>
      </c>
      <c r="B4587">
        <v>72</v>
      </c>
      <c r="C4587">
        <v>-0.52177429385250185</v>
      </c>
      <c r="D4587">
        <f t="shared" si="213"/>
        <v>2.0876522530319475E-4</v>
      </c>
      <c r="E4587">
        <f t="shared" si="214"/>
        <v>1.5031096221830022E-2</v>
      </c>
      <c r="F4587">
        <f t="shared" si="215"/>
        <v>-1.0892832801353289E-4</v>
      </c>
    </row>
    <row r="4588" spans="1:6" x14ac:dyDescent="0.25">
      <c r="A4588">
        <v>670673</v>
      </c>
      <c r="B4588">
        <v>84</v>
      </c>
      <c r="C4588">
        <v>0.92086653473246149</v>
      </c>
      <c r="D4588">
        <f t="shared" si="213"/>
        <v>1.3907099396565223E-4</v>
      </c>
      <c r="E4588">
        <f t="shared" si="214"/>
        <v>1.1681963493114787E-2</v>
      </c>
      <c r="F4588">
        <f t="shared" si="215"/>
        <v>1.2806582429494923E-4</v>
      </c>
    </row>
    <row r="4589" spans="1:6" x14ac:dyDescent="0.25">
      <c r="A4589">
        <v>1672071</v>
      </c>
      <c r="B4589">
        <v>36</v>
      </c>
      <c r="C4589">
        <v>0.60468857480173022</v>
      </c>
      <c r="D4589">
        <f t="shared" si="213"/>
        <v>3.467212426191931E-4</v>
      </c>
      <c r="E4589">
        <f t="shared" si="214"/>
        <v>1.2481964734290953E-2</v>
      </c>
      <c r="F4589">
        <f t="shared" si="215"/>
        <v>2.0965837405288479E-4</v>
      </c>
    </row>
    <row r="4590" spans="1:6" x14ac:dyDescent="0.25">
      <c r="A4590">
        <v>666959</v>
      </c>
      <c r="B4590">
        <v>84</v>
      </c>
      <c r="C4590">
        <v>0.52722224758379643</v>
      </c>
      <c r="D4590">
        <f t="shared" si="213"/>
        <v>1.3830085759280222E-4</v>
      </c>
      <c r="E4590">
        <f t="shared" si="214"/>
        <v>1.1617272037795386E-2</v>
      </c>
      <c r="F4590">
        <f t="shared" si="215"/>
        <v>7.2915288982843747E-5</v>
      </c>
    </row>
    <row r="4591" spans="1:6" x14ac:dyDescent="0.25">
      <c r="A4591">
        <v>838854</v>
      </c>
      <c r="B4591">
        <v>84</v>
      </c>
      <c r="C4591">
        <v>7.8237253063966533E-2</v>
      </c>
      <c r="D4591">
        <f t="shared" si="213"/>
        <v>1.7394506648107683E-4</v>
      </c>
      <c r="E4591">
        <f t="shared" si="214"/>
        <v>1.4611385584410453E-2</v>
      </c>
      <c r="F4591">
        <f t="shared" si="215"/>
        <v>1.360898418550849E-5</v>
      </c>
    </row>
    <row r="4592" spans="1:6" x14ac:dyDescent="0.25">
      <c r="A4592">
        <v>755251</v>
      </c>
      <c r="B4592">
        <v>84</v>
      </c>
      <c r="C4592">
        <v>0.2426136688960242</v>
      </c>
      <c r="D4592">
        <f t="shared" si="213"/>
        <v>1.5660911839831455E-4</v>
      </c>
      <c r="E4592">
        <f t="shared" si="214"/>
        <v>1.3155165945458423E-2</v>
      </c>
      <c r="F4592">
        <f t="shared" si="215"/>
        <v>3.7995512797186941E-5</v>
      </c>
    </row>
    <row r="4593" spans="1:6" x14ac:dyDescent="0.25">
      <c r="A4593">
        <v>539814</v>
      </c>
      <c r="B4593">
        <v>72</v>
      </c>
      <c r="C4593">
        <v>-0.49869251233265838</v>
      </c>
      <c r="D4593">
        <f t="shared" si="213"/>
        <v>1.1193602476404237E-4</v>
      </c>
      <c r="E4593">
        <f t="shared" si="214"/>
        <v>8.0593937830110516E-3</v>
      </c>
      <c r="F4593">
        <f t="shared" si="215"/>
        <v>-5.5821657410110954E-5</v>
      </c>
    </row>
    <row r="4594" spans="1:6" x14ac:dyDescent="0.25">
      <c r="A4594">
        <v>1125903</v>
      </c>
      <c r="B4594">
        <v>48</v>
      </c>
      <c r="C4594">
        <v>0.52564408481904745</v>
      </c>
      <c r="D4594">
        <f t="shared" si="213"/>
        <v>2.3346765013487907E-4</v>
      </c>
      <c r="E4594">
        <f t="shared" si="214"/>
        <v>1.1206447206474195E-2</v>
      </c>
      <c r="F4594">
        <f t="shared" si="215"/>
        <v>1.2272088929000206E-4</v>
      </c>
    </row>
    <row r="4595" spans="1:6" x14ac:dyDescent="0.25">
      <c r="A4595">
        <v>1780274</v>
      </c>
      <c r="B4595">
        <v>24</v>
      </c>
      <c r="C4595">
        <v>0.4070773498450232</v>
      </c>
      <c r="D4595">
        <f t="shared" si="213"/>
        <v>3.6915825553020259E-4</v>
      </c>
      <c r="E4595">
        <f t="shared" si="214"/>
        <v>8.8597981327248627E-3</v>
      </c>
      <c r="F4595">
        <f t="shared" si="215"/>
        <v>1.5027596433464676E-4</v>
      </c>
    </row>
    <row r="4596" spans="1:6" x14ac:dyDescent="0.25">
      <c r="A4596">
        <v>892638</v>
      </c>
      <c r="B4596">
        <v>48</v>
      </c>
      <c r="C4596">
        <v>-2.7667345059731379E-2</v>
      </c>
      <c r="D4596">
        <f t="shared" si="213"/>
        <v>1.8509773602263976E-4</v>
      </c>
      <c r="E4596">
        <f t="shared" si="214"/>
        <v>8.8846913290867094E-3</v>
      </c>
      <c r="F4596">
        <f t="shared" si="215"/>
        <v>-5.1211629323134454E-6</v>
      </c>
    </row>
    <row r="4597" spans="1:6" x14ac:dyDescent="0.25">
      <c r="A4597">
        <v>961108</v>
      </c>
      <c r="B4597">
        <v>60</v>
      </c>
      <c r="C4597">
        <v>-1.417786034697331</v>
      </c>
      <c r="D4597">
        <f t="shared" si="213"/>
        <v>1.992956997945945E-4</v>
      </c>
      <c r="E4597">
        <f t="shared" si="214"/>
        <v>1.195774198767567E-2</v>
      </c>
      <c r="F4597">
        <f t="shared" si="215"/>
        <v>-2.8255865994400784E-4</v>
      </c>
    </row>
    <row r="4598" spans="1:6" x14ac:dyDescent="0.25">
      <c r="A4598">
        <v>1340997</v>
      </c>
      <c r="B4598">
        <v>84</v>
      </c>
      <c r="C4598">
        <v>-0.65872966232038199</v>
      </c>
      <c r="D4598">
        <f t="shared" si="213"/>
        <v>2.780696191660582E-4</v>
      </c>
      <c r="E4598">
        <f t="shared" si="214"/>
        <v>2.3357848009948889E-2</v>
      </c>
      <c r="F4598">
        <f t="shared" si="215"/>
        <v>-1.8317270633481475E-4</v>
      </c>
    </row>
    <row r="4599" spans="1:6" x14ac:dyDescent="0.25">
      <c r="A4599">
        <v>1067044</v>
      </c>
      <c r="B4599">
        <v>72</v>
      </c>
      <c r="C4599">
        <v>0.92086653473246149</v>
      </c>
      <c r="D4599">
        <f t="shared" si="213"/>
        <v>2.2126262677204153E-4</v>
      </c>
      <c r="E4599">
        <f t="shared" si="214"/>
        <v>1.593090912758699E-2</v>
      </c>
      <c r="F4599">
        <f t="shared" si="215"/>
        <v>2.0375334838137186E-4</v>
      </c>
    </row>
    <row r="4600" spans="1:6" x14ac:dyDescent="0.25">
      <c r="A4600">
        <v>741460</v>
      </c>
      <c r="B4600">
        <v>72</v>
      </c>
      <c r="C4600">
        <v>0.99991102471514426</v>
      </c>
      <c r="D4600">
        <f t="shared" si="213"/>
        <v>1.5374941168911304E-4</v>
      </c>
      <c r="E4600">
        <f t="shared" si="214"/>
        <v>1.1069957641616139E-2</v>
      </c>
      <c r="F4600">
        <f t="shared" si="215"/>
        <v>1.537357317914116E-4</v>
      </c>
    </row>
    <row r="4601" spans="1:6" x14ac:dyDescent="0.25">
      <c r="A4601">
        <v>702079</v>
      </c>
      <c r="B4601">
        <v>72</v>
      </c>
      <c r="C4601">
        <v>0.2094661248883162</v>
      </c>
      <c r="D4601">
        <f t="shared" si="213"/>
        <v>1.4558335339638119E-4</v>
      </c>
      <c r="E4601">
        <f t="shared" si="214"/>
        <v>1.0482001444539445E-2</v>
      </c>
      <c r="F4601">
        <f t="shared" si="215"/>
        <v>3.0494780884186255E-5</v>
      </c>
    </row>
    <row r="4602" spans="1:6" x14ac:dyDescent="0.25">
      <c r="A4602">
        <v>1060212</v>
      </c>
      <c r="B4602">
        <v>36</v>
      </c>
      <c r="C4602">
        <v>0.32803285986234038</v>
      </c>
      <c r="D4602">
        <f t="shared" si="213"/>
        <v>2.1984594080022915E-4</v>
      </c>
      <c r="E4602">
        <f t="shared" si="214"/>
        <v>7.9144538688082494E-3</v>
      </c>
      <c r="F4602">
        <f t="shared" si="215"/>
        <v>7.2116692689825948E-5</v>
      </c>
    </row>
    <row r="4603" spans="1:6" x14ac:dyDescent="0.25">
      <c r="A4603">
        <v>1796687</v>
      </c>
      <c r="B4603">
        <v>60</v>
      </c>
      <c r="C4603">
        <v>0.72325530977575447</v>
      </c>
      <c r="D4603">
        <f t="shared" si="213"/>
        <v>3.7256166110036606E-4</v>
      </c>
      <c r="E4603">
        <f t="shared" si="214"/>
        <v>2.2353699666021964E-2</v>
      </c>
      <c r="F4603">
        <f t="shared" si="215"/>
        <v>2.694571996097149E-4</v>
      </c>
    </row>
    <row r="4604" spans="1:6" x14ac:dyDescent="0.25">
      <c r="A4604">
        <v>943253</v>
      </c>
      <c r="B4604">
        <v>72</v>
      </c>
      <c r="C4604">
        <v>-0.18575632502509701</v>
      </c>
      <c r="D4604">
        <f t="shared" si="213"/>
        <v>1.9559328058693784E-4</v>
      </c>
      <c r="E4604">
        <f t="shared" si="214"/>
        <v>1.4082716202259524E-2</v>
      </c>
      <c r="F4604">
        <f t="shared" si="215"/>
        <v>-3.6332689001432219E-5</v>
      </c>
    </row>
    <row r="4605" spans="1:6" x14ac:dyDescent="0.25">
      <c r="A4605">
        <v>851235</v>
      </c>
      <c r="B4605">
        <v>72</v>
      </c>
      <c r="C4605">
        <v>0.4070773498450232</v>
      </c>
      <c r="D4605">
        <f t="shared" si="213"/>
        <v>1.7651239508426905E-4</v>
      </c>
      <c r="E4605">
        <f t="shared" si="214"/>
        <v>1.2708892446067372E-2</v>
      </c>
      <c r="F4605">
        <f t="shared" si="215"/>
        <v>7.1854198005701943E-5</v>
      </c>
    </row>
    <row r="4606" spans="1:6" x14ac:dyDescent="0.25">
      <c r="A4606">
        <v>1097698</v>
      </c>
      <c r="B4606">
        <v>72</v>
      </c>
      <c r="C4606">
        <v>0.19745570985789759</v>
      </c>
      <c r="D4606">
        <f t="shared" si="213"/>
        <v>2.2761905121289886E-4</v>
      </c>
      <c r="E4606">
        <f t="shared" si="214"/>
        <v>1.6388571687328719E-2</v>
      </c>
      <c r="F4606">
        <f t="shared" si="215"/>
        <v>4.4944681334424089E-5</v>
      </c>
    </row>
    <row r="4607" spans="1:6" x14ac:dyDescent="0.25">
      <c r="A4607">
        <v>445595</v>
      </c>
      <c r="B4607">
        <v>84</v>
      </c>
      <c r="C4607">
        <v>0.92086653473246149</v>
      </c>
      <c r="D4607">
        <f t="shared" si="213"/>
        <v>9.2398739111496675E-5</v>
      </c>
      <c r="E4607">
        <f t="shared" si="214"/>
        <v>7.7614940853657204E-3</v>
      </c>
      <c r="F4607">
        <f t="shared" si="215"/>
        <v>8.5086906699252698E-5</v>
      </c>
    </row>
    <row r="4608" spans="1:6" x14ac:dyDescent="0.25">
      <c r="A4608">
        <v>916363</v>
      </c>
      <c r="B4608">
        <v>84</v>
      </c>
      <c r="C4608">
        <v>0.92086653473246149</v>
      </c>
      <c r="D4608">
        <f t="shared" si="213"/>
        <v>1.9001736053687413E-4</v>
      </c>
      <c r="E4608">
        <f t="shared" si="214"/>
        <v>1.5961458285097426E-2</v>
      </c>
      <c r="F4608">
        <f t="shared" si="215"/>
        <v>1.7498062833660004E-4</v>
      </c>
    </row>
    <row r="4609" spans="1:6" x14ac:dyDescent="0.25">
      <c r="A4609">
        <v>667063</v>
      </c>
      <c r="B4609">
        <v>48</v>
      </c>
      <c r="C4609">
        <v>0.60468857480173022</v>
      </c>
      <c r="D4609">
        <f t="shared" si="213"/>
        <v>1.3832242307012491E-4</v>
      </c>
      <c r="E4609">
        <f t="shared" si="214"/>
        <v>6.6394763073659956E-3</v>
      </c>
      <c r="F4609">
        <f t="shared" si="215"/>
        <v>8.36419888693958E-5</v>
      </c>
    </row>
    <row r="4610" spans="1:6" x14ac:dyDescent="0.25">
      <c r="A4610">
        <v>423364</v>
      </c>
      <c r="B4610">
        <v>84</v>
      </c>
      <c r="C4610">
        <v>0.92086653473246149</v>
      </c>
      <c r="D4610">
        <f t="shared" si="213"/>
        <v>8.7788910973416839E-5</v>
      </c>
      <c r="E4610">
        <f t="shared" si="214"/>
        <v>7.3742685217670148E-3</v>
      </c>
      <c r="F4610">
        <f t="shared" si="215"/>
        <v>8.0841870236026924E-5</v>
      </c>
    </row>
    <row r="4611" spans="1:6" x14ac:dyDescent="0.25">
      <c r="A4611">
        <v>804022</v>
      </c>
      <c r="B4611">
        <v>72</v>
      </c>
      <c r="C4611">
        <v>0.56516632981038883</v>
      </c>
      <c r="D4611">
        <f t="shared" ref="D4611:D4674" si="216">A4611/SUM($A$2:$A$5739)</f>
        <v>1.6672229046085297E-4</v>
      </c>
      <c r="E4611">
        <f t="shared" ref="E4611:E4674" si="217">B4611*D4611</f>
        <v>1.2004004913181415E-2</v>
      </c>
      <c r="F4611">
        <f t="shared" ref="F4611:F4674" si="218">C4611*D4611</f>
        <v>9.4225824997341872E-5</v>
      </c>
    </row>
    <row r="4612" spans="1:6" x14ac:dyDescent="0.25">
      <c r="A4612">
        <v>1373170</v>
      </c>
      <c r="B4612">
        <v>36</v>
      </c>
      <c r="C4612">
        <v>-0.22527857001643839</v>
      </c>
      <c r="D4612">
        <f t="shared" si="216"/>
        <v>2.8474102399204184E-4</v>
      </c>
      <c r="E4612">
        <f t="shared" si="217"/>
        <v>1.0250676863713505E-2</v>
      </c>
      <c r="F4612">
        <f t="shared" si="218"/>
        <v>-6.414605070994356E-5</v>
      </c>
    </row>
    <row r="4613" spans="1:6" x14ac:dyDescent="0.25">
      <c r="A4613">
        <v>681610</v>
      </c>
      <c r="B4613">
        <v>48</v>
      </c>
      <c r="C4613">
        <v>-0.1067118350424142</v>
      </c>
      <c r="D4613">
        <f t="shared" si="216"/>
        <v>1.4133889421063351E-4</v>
      </c>
      <c r="E4613">
        <f t="shared" si="217"/>
        <v>6.7842669221104086E-3</v>
      </c>
      <c r="F4613">
        <f t="shared" si="218"/>
        <v>-1.5082532764082354E-5</v>
      </c>
    </row>
    <row r="4614" spans="1:6" x14ac:dyDescent="0.25">
      <c r="A4614">
        <v>532488</v>
      </c>
      <c r="B4614">
        <v>84</v>
      </c>
      <c r="C4614">
        <v>-0.1067118350424142</v>
      </c>
      <c r="D4614">
        <f t="shared" si="216"/>
        <v>1.1041690277494729E-4</v>
      </c>
      <c r="E4614">
        <f t="shared" si="217"/>
        <v>9.2750198330955724E-3</v>
      </c>
      <c r="F4614">
        <f t="shared" si="218"/>
        <v>-1.1782790314814463E-5</v>
      </c>
    </row>
    <row r="4615" spans="1:6" x14ac:dyDescent="0.25">
      <c r="A4615">
        <v>940301</v>
      </c>
      <c r="B4615">
        <v>84</v>
      </c>
      <c r="C4615">
        <v>-0.64306130542703477</v>
      </c>
      <c r="D4615">
        <f t="shared" si="216"/>
        <v>1.9498115280754819E-4</v>
      </c>
      <c r="E4615">
        <f t="shared" si="217"/>
        <v>1.6378416835834048E-2</v>
      </c>
      <c r="F4615">
        <f t="shared" si="218"/>
        <v>-1.2538483465809007E-4</v>
      </c>
    </row>
    <row r="4616" spans="1:6" x14ac:dyDescent="0.25">
      <c r="A4616">
        <v>435402</v>
      </c>
      <c r="B4616">
        <v>84</v>
      </c>
      <c r="C4616">
        <v>0.92086653473246149</v>
      </c>
      <c r="D4616">
        <f t="shared" si="216"/>
        <v>9.0285114973516026E-5</v>
      </c>
      <c r="E4616">
        <f t="shared" si="217"/>
        <v>7.5839496577753459E-3</v>
      </c>
      <c r="F4616">
        <f t="shared" si="218"/>
        <v>8.3140540963583574E-5</v>
      </c>
    </row>
    <row r="4617" spans="1:6" x14ac:dyDescent="0.25">
      <c r="A4617">
        <v>483126</v>
      </c>
      <c r="B4617">
        <v>72</v>
      </c>
      <c r="C4617">
        <v>-0.89715673486924186</v>
      </c>
      <c r="D4617">
        <f t="shared" si="216"/>
        <v>1.0018118074031563E-4</v>
      </c>
      <c r="E4617">
        <f t="shared" si="217"/>
        <v>7.2130450133027248E-3</v>
      </c>
      <c r="F4617">
        <f t="shared" si="218"/>
        <v>-8.9878221008326951E-5</v>
      </c>
    </row>
    <row r="4618" spans="1:6" x14ac:dyDescent="0.25">
      <c r="A4618">
        <v>1017442</v>
      </c>
      <c r="B4618">
        <v>36</v>
      </c>
      <c r="C4618">
        <v>-1.915734703792239</v>
      </c>
      <c r="D4618">
        <f t="shared" si="216"/>
        <v>2.1097713825128065E-4</v>
      </c>
      <c r="E4618">
        <f t="shared" si="217"/>
        <v>7.5951769770461032E-3</v>
      </c>
      <c r="F4618">
        <f t="shared" si="218"/>
        <v>-4.041762254547514E-4</v>
      </c>
    </row>
    <row r="4619" spans="1:6" x14ac:dyDescent="0.25">
      <c r="A4619">
        <v>582869</v>
      </c>
      <c r="B4619">
        <v>84</v>
      </c>
      <c r="C4619">
        <v>0.92086653473246149</v>
      </c>
      <c r="D4619">
        <f t="shared" si="216"/>
        <v>1.2086392501526936E-4</v>
      </c>
      <c r="E4619">
        <f t="shared" si="217"/>
        <v>1.0152569701282626E-2</v>
      </c>
      <c r="F4619">
        <f t="shared" si="218"/>
        <v>1.1129954380297516E-4</v>
      </c>
    </row>
    <row r="4620" spans="1:6" x14ac:dyDescent="0.25">
      <c r="A4620">
        <v>666704</v>
      </c>
      <c r="B4620">
        <v>84</v>
      </c>
      <c r="C4620">
        <v>-0.27266376564880751</v>
      </c>
      <c r="D4620">
        <f t="shared" si="216"/>
        <v>1.382479807012899E-4</v>
      </c>
      <c r="E4620">
        <f t="shared" si="217"/>
        <v>1.1612830378908352E-2</v>
      </c>
      <c r="F4620">
        <f t="shared" si="218"/>
        <v>-3.7695215011357376E-5</v>
      </c>
    </row>
    <row r="4621" spans="1:6" x14ac:dyDescent="0.25">
      <c r="A4621">
        <v>1242970</v>
      </c>
      <c r="B4621">
        <v>36</v>
      </c>
      <c r="C4621">
        <v>-0.34384530499046262</v>
      </c>
      <c r="D4621">
        <f t="shared" si="216"/>
        <v>2.577427052669285E-4</v>
      </c>
      <c r="E4621">
        <f t="shared" si="217"/>
        <v>9.2787373896094268E-3</v>
      </c>
      <c r="F4621">
        <f t="shared" si="218"/>
        <v>-8.8623619101573943E-5</v>
      </c>
    </row>
    <row r="4622" spans="1:6" x14ac:dyDescent="0.25">
      <c r="A4622">
        <v>672626</v>
      </c>
      <c r="B4622">
        <v>84</v>
      </c>
      <c r="C4622">
        <v>0.30877327465561</v>
      </c>
      <c r="D4622">
        <f t="shared" si="216"/>
        <v>1.3947596874652892E-4</v>
      </c>
      <c r="E4622">
        <f t="shared" si="217"/>
        <v>1.171598137470843E-2</v>
      </c>
      <c r="F4622">
        <f t="shared" si="218"/>
        <v>4.3066451605629253E-5</v>
      </c>
    </row>
    <row r="4623" spans="1:6" x14ac:dyDescent="0.25">
      <c r="A4623">
        <v>917853</v>
      </c>
      <c r="B4623">
        <v>60</v>
      </c>
      <c r="C4623">
        <v>0.80229979975843724</v>
      </c>
      <c r="D4623">
        <f t="shared" si="216"/>
        <v>1.9032632747159316E-4</v>
      </c>
      <c r="E4623">
        <f t="shared" si="217"/>
        <v>1.141957964829559E-2</v>
      </c>
      <c r="F4623">
        <f t="shared" si="218"/>
        <v>1.5269877441921796E-4</v>
      </c>
    </row>
    <row r="4624" spans="1:6" x14ac:dyDescent="0.25">
      <c r="A4624">
        <v>681992</v>
      </c>
      <c r="B4624">
        <v>84</v>
      </c>
      <c r="C4624">
        <v>1.158000004680509</v>
      </c>
      <c r="D4624">
        <f t="shared" si="216"/>
        <v>1.4141810586772255E-4</v>
      </c>
      <c r="E4624">
        <f t="shared" si="217"/>
        <v>1.1879120892888695E-2</v>
      </c>
      <c r="F4624">
        <f t="shared" si="218"/>
        <v>1.6376216725673144E-4</v>
      </c>
    </row>
    <row r="4625" spans="1:6" x14ac:dyDescent="0.25">
      <c r="A4625">
        <v>1496969</v>
      </c>
      <c r="B4625">
        <v>48</v>
      </c>
      <c r="C4625">
        <v>-1.031565329392125</v>
      </c>
      <c r="D4625">
        <f t="shared" si="216"/>
        <v>3.1041202906001653E-4</v>
      </c>
      <c r="E4625">
        <f t="shared" si="217"/>
        <v>1.4899777394880794E-2</v>
      </c>
      <c r="F4625">
        <f t="shared" si="218"/>
        <v>-3.2021028700457383E-4</v>
      </c>
    </row>
    <row r="4626" spans="1:6" x14ac:dyDescent="0.25">
      <c r="A4626">
        <v>504861</v>
      </c>
      <c r="B4626">
        <v>72</v>
      </c>
      <c r="C4626">
        <v>-6.7189590051072792E-2</v>
      </c>
      <c r="D4626">
        <f t="shared" si="216"/>
        <v>1.0468815814039502E-4</v>
      </c>
      <c r="E4626">
        <f t="shared" si="217"/>
        <v>7.5375473861084416E-3</v>
      </c>
      <c r="F4626">
        <f t="shared" si="218"/>
        <v>-7.0339544286550209E-6</v>
      </c>
    </row>
    <row r="4627" spans="1:6" x14ac:dyDescent="0.25">
      <c r="A4627">
        <v>794641</v>
      </c>
      <c r="B4627">
        <v>84</v>
      </c>
      <c r="C4627">
        <v>0.54849173655956207</v>
      </c>
      <c r="D4627">
        <f t="shared" si="216"/>
        <v>1.6477704293427624E-4</v>
      </c>
      <c r="E4627">
        <f t="shared" si="217"/>
        <v>1.3841271606479204E-2</v>
      </c>
      <c r="F4627">
        <f t="shared" si="218"/>
        <v>9.0378846424170683E-5</v>
      </c>
    </row>
    <row r="4628" spans="1:6" x14ac:dyDescent="0.25">
      <c r="A4628">
        <v>1172865</v>
      </c>
      <c r="B4628">
        <v>24</v>
      </c>
      <c r="C4628">
        <v>-4.4146365390986242</v>
      </c>
      <c r="D4628">
        <f t="shared" si="216"/>
        <v>2.4320570730821832E-4</v>
      </c>
      <c r="E4628">
        <f t="shared" si="217"/>
        <v>5.8369369753972396E-3</v>
      </c>
      <c r="F4628">
        <f t="shared" si="218"/>
        <v>-1.0736648020001859E-3</v>
      </c>
    </row>
    <row r="4629" spans="1:6" x14ac:dyDescent="0.25">
      <c r="A4629">
        <v>804475</v>
      </c>
      <c r="B4629">
        <v>84</v>
      </c>
      <c r="C4629">
        <v>1.078955514697826</v>
      </c>
      <c r="D4629">
        <f t="shared" si="216"/>
        <v>1.6681622470342191E-4</v>
      </c>
      <c r="E4629">
        <f t="shared" si="217"/>
        <v>1.4012562875087441E-2</v>
      </c>
      <c r="F4629">
        <f t="shared" si="218"/>
        <v>1.7998728558482879E-4</v>
      </c>
    </row>
    <row r="4630" spans="1:6" x14ac:dyDescent="0.25">
      <c r="A4630">
        <v>896837</v>
      </c>
      <c r="B4630">
        <v>84</v>
      </c>
      <c r="C4630">
        <v>0.52074214077277103</v>
      </c>
      <c r="D4630">
        <f t="shared" si="216"/>
        <v>1.859684421695426E-4</v>
      </c>
      <c r="E4630">
        <f t="shared" si="217"/>
        <v>1.5621349142241579E-2</v>
      </c>
      <c r="F4630">
        <f t="shared" si="218"/>
        <v>9.6841604691544887E-5</v>
      </c>
    </row>
    <row r="4631" spans="1:6" x14ac:dyDescent="0.25">
      <c r="A4631">
        <v>908339</v>
      </c>
      <c r="B4631">
        <v>84</v>
      </c>
      <c r="C4631">
        <v>0.2094661248883162</v>
      </c>
      <c r="D4631">
        <f t="shared" si="216"/>
        <v>1.8835350101728649E-4</v>
      </c>
      <c r="E4631">
        <f t="shared" si="217"/>
        <v>1.5821694085452066E-2</v>
      </c>
      <c r="F4631">
        <f t="shared" si="218"/>
        <v>3.9453677967238525E-5</v>
      </c>
    </row>
    <row r="4632" spans="1:6" x14ac:dyDescent="0.25">
      <c r="A4632">
        <v>841018</v>
      </c>
      <c r="B4632">
        <v>60</v>
      </c>
      <c r="C4632">
        <v>0.84182204474977862</v>
      </c>
      <c r="D4632">
        <f t="shared" si="216"/>
        <v>1.7439379429767549E-4</v>
      </c>
      <c r="E4632">
        <f t="shared" si="217"/>
        <v>1.046362765786053E-2</v>
      </c>
      <c r="F4632">
        <f t="shared" si="218"/>
        <v>1.4680854050734147E-4</v>
      </c>
    </row>
    <row r="4633" spans="1:6" x14ac:dyDescent="0.25">
      <c r="A4633">
        <v>4512001</v>
      </c>
      <c r="B4633">
        <v>12</v>
      </c>
      <c r="C4633">
        <v>1.185489993161002E-2</v>
      </c>
      <c r="D4633">
        <f t="shared" si="216"/>
        <v>9.3561014659009208E-4</v>
      </c>
      <c r="E4633">
        <f t="shared" si="217"/>
        <v>1.1227321759081105E-2</v>
      </c>
      <c r="F4633">
        <f t="shared" si="218"/>
        <v>1.1091564662824524E-5</v>
      </c>
    </row>
    <row r="4634" spans="1:6" x14ac:dyDescent="0.25">
      <c r="A4634">
        <v>474242</v>
      </c>
      <c r="B4634">
        <v>84</v>
      </c>
      <c r="C4634">
        <v>0.72325530977575447</v>
      </c>
      <c r="D4634">
        <f t="shared" si="216"/>
        <v>9.8338991312098211E-5</v>
      </c>
      <c r="E4634">
        <f t="shared" si="217"/>
        <v>8.2604752702162502E-3</v>
      </c>
      <c r="F4634">
        <f t="shared" si="218"/>
        <v>7.1124197624466818E-5</v>
      </c>
    </row>
    <row r="4635" spans="1:6" x14ac:dyDescent="0.25">
      <c r="A4635">
        <v>679184</v>
      </c>
      <c r="B4635">
        <v>84</v>
      </c>
      <c r="C4635">
        <v>0.56650751719416981</v>
      </c>
      <c r="D4635">
        <f t="shared" si="216"/>
        <v>1.4083583798001043E-4</v>
      </c>
      <c r="E4635">
        <f t="shared" si="217"/>
        <v>1.1830210390320877E-2</v>
      </c>
      <c r="F4635">
        <f t="shared" si="218"/>
        <v>7.9784560906016072E-5</v>
      </c>
    </row>
    <row r="4636" spans="1:6" x14ac:dyDescent="0.25">
      <c r="A4636">
        <v>455445</v>
      </c>
      <c r="B4636">
        <v>72</v>
      </c>
      <c r="C4636">
        <v>0.24898836987965761</v>
      </c>
      <c r="D4636">
        <f t="shared" si="216"/>
        <v>9.444123864638427E-5</v>
      </c>
      <c r="E4636">
        <f t="shared" si="217"/>
        <v>6.7997691825396672E-3</v>
      </c>
      <c r="F4636">
        <f t="shared" si="218"/>
        <v>2.351477005997894E-5</v>
      </c>
    </row>
    <row r="4637" spans="1:6" x14ac:dyDescent="0.25">
      <c r="A4637">
        <v>694778</v>
      </c>
      <c r="B4637">
        <v>84</v>
      </c>
      <c r="C4637">
        <v>0.92086653473246149</v>
      </c>
      <c r="D4637">
        <f t="shared" si="216"/>
        <v>1.4406941541625788E-4</v>
      </c>
      <c r="E4637">
        <f t="shared" si="217"/>
        <v>1.2101830894965662E-2</v>
      </c>
      <c r="F4637">
        <f t="shared" si="218"/>
        <v>1.3266870333530085E-4</v>
      </c>
    </row>
    <row r="4638" spans="1:6" x14ac:dyDescent="0.25">
      <c r="A4638">
        <v>964301</v>
      </c>
      <c r="B4638">
        <v>72</v>
      </c>
      <c r="C4638">
        <v>-0.8559354285657228</v>
      </c>
      <c r="D4638">
        <f t="shared" si="216"/>
        <v>1.9995780142047229E-4</v>
      </c>
      <c r="E4638">
        <f t="shared" si="217"/>
        <v>1.4396961702274004E-2</v>
      </c>
      <c r="F4638">
        <f t="shared" si="218"/>
        <v>-1.7115096645389165E-4</v>
      </c>
    </row>
    <row r="4639" spans="1:6" x14ac:dyDescent="0.25">
      <c r="A4639">
        <v>603277</v>
      </c>
      <c r="B4639">
        <v>60</v>
      </c>
      <c r="C4639">
        <v>-0.10411482832403331</v>
      </c>
      <c r="D4639">
        <f t="shared" si="216"/>
        <v>1.2509573521912582E-4</v>
      </c>
      <c r="E4639">
        <f t="shared" si="217"/>
        <v>7.5057441131475494E-3</v>
      </c>
      <c r="F4639">
        <f t="shared" si="218"/>
        <v>-1.3024320996408012E-5</v>
      </c>
    </row>
    <row r="4640" spans="1:6" x14ac:dyDescent="0.25">
      <c r="A4640">
        <v>654296</v>
      </c>
      <c r="B4640">
        <v>84</v>
      </c>
      <c r="C4640">
        <v>0.52564408481904745</v>
      </c>
      <c r="D4640">
        <f t="shared" si="216"/>
        <v>1.3567505336840814E-4</v>
      </c>
      <c r="E4640">
        <f t="shared" si="217"/>
        <v>1.1396704482946284E-2</v>
      </c>
      <c r="F4640">
        <f t="shared" si="218"/>
        <v>7.1316789260612317E-5</v>
      </c>
    </row>
    <row r="4641" spans="1:6" x14ac:dyDescent="0.25">
      <c r="A4641">
        <v>1492133</v>
      </c>
      <c r="B4641">
        <v>24</v>
      </c>
      <c r="C4641">
        <v>0.13042163490563341</v>
      </c>
      <c r="D4641">
        <f t="shared" si="216"/>
        <v>3.094092343645123E-4</v>
      </c>
      <c r="E4641">
        <f t="shared" si="217"/>
        <v>7.4258216247482956E-3</v>
      </c>
      <c r="F4641">
        <f t="shared" si="218"/>
        <v>4.0353658200719986E-5</v>
      </c>
    </row>
    <row r="4642" spans="1:6" x14ac:dyDescent="0.25">
      <c r="A4642">
        <v>894682</v>
      </c>
      <c r="B4642">
        <v>24</v>
      </c>
      <c r="C4642">
        <v>-0.22527857001643839</v>
      </c>
      <c r="D4642">
        <f t="shared" si="216"/>
        <v>1.855215805961738E-4</v>
      </c>
      <c r="E4642">
        <f t="shared" si="217"/>
        <v>4.4525179343081712E-3</v>
      </c>
      <c r="F4642">
        <f t="shared" si="218"/>
        <v>-4.1794036383895456E-5</v>
      </c>
    </row>
    <row r="4643" spans="1:6" x14ac:dyDescent="0.25">
      <c r="A4643">
        <v>1638843</v>
      </c>
      <c r="B4643">
        <v>36</v>
      </c>
      <c r="C4643">
        <v>-1.2635635159594689</v>
      </c>
      <c r="D4643">
        <f t="shared" si="216"/>
        <v>3.3983107261459968E-4</v>
      </c>
      <c r="E4643">
        <f t="shared" si="217"/>
        <v>1.2233918614125589E-2</v>
      </c>
      <c r="F4643">
        <f t="shared" si="218"/>
        <v>-4.2939814494518118E-4</v>
      </c>
    </row>
    <row r="4644" spans="1:6" x14ac:dyDescent="0.25">
      <c r="A4644">
        <v>705243</v>
      </c>
      <c r="B4644">
        <v>48</v>
      </c>
      <c r="C4644">
        <v>-2.5556857177194491E-2</v>
      </c>
      <c r="D4644">
        <f t="shared" si="216"/>
        <v>1.4623944157185167E-4</v>
      </c>
      <c r="E4644">
        <f t="shared" si="217"/>
        <v>7.0194931954488801E-3</v>
      </c>
      <c r="F4644">
        <f t="shared" si="218"/>
        <v>-3.7374205219244918E-6</v>
      </c>
    </row>
    <row r="4645" spans="1:6" x14ac:dyDescent="0.25">
      <c r="A4645">
        <v>770488</v>
      </c>
      <c r="B4645">
        <v>60</v>
      </c>
      <c r="C4645">
        <v>0.84182204474977862</v>
      </c>
      <c r="D4645">
        <f t="shared" si="216"/>
        <v>1.5976866818644475E-4</v>
      </c>
      <c r="E4645">
        <f t="shared" si="217"/>
        <v>9.586120091186685E-3</v>
      </c>
      <c r="F4645">
        <f t="shared" si="218"/>
        <v>1.3449678693966183E-4</v>
      </c>
    </row>
    <row r="4646" spans="1:6" x14ac:dyDescent="0.25">
      <c r="A4646">
        <v>1275852</v>
      </c>
      <c r="B4646">
        <v>60</v>
      </c>
      <c r="C4646">
        <v>-3.9250485099549447E-2</v>
      </c>
      <c r="D4646">
        <f t="shared" si="216"/>
        <v>2.6456112858735232E-4</v>
      </c>
      <c r="E4646">
        <f t="shared" si="217"/>
        <v>1.5873667715241138E-2</v>
      </c>
      <c r="F4646">
        <f t="shared" si="218"/>
        <v>-1.0384152635537856E-5</v>
      </c>
    </row>
    <row r="4647" spans="1:6" x14ac:dyDescent="0.25">
      <c r="A4647">
        <v>987427</v>
      </c>
      <c r="B4647">
        <v>72</v>
      </c>
      <c r="C4647">
        <v>0.72325530977575447</v>
      </c>
      <c r="D4647">
        <f t="shared" si="216"/>
        <v>2.047532170797424E-4</v>
      </c>
      <c r="E4647">
        <f t="shared" si="217"/>
        <v>1.4742231629741453E-2</v>
      </c>
      <c r="F4647">
        <f t="shared" si="218"/>
        <v>1.480888514465914E-4</v>
      </c>
    </row>
    <row r="4648" spans="1:6" x14ac:dyDescent="0.25">
      <c r="A4648">
        <v>573064</v>
      </c>
      <c r="B4648">
        <v>84</v>
      </c>
      <c r="C4648">
        <v>0.72325530977575447</v>
      </c>
      <c r="D4648">
        <f t="shared" si="216"/>
        <v>1.18830756696531E-4</v>
      </c>
      <c r="E4648">
        <f t="shared" si="217"/>
        <v>9.9817835625086032E-3</v>
      </c>
      <c r="F4648">
        <f t="shared" si="218"/>
        <v>8.594497574543683E-5</v>
      </c>
    </row>
    <row r="4649" spans="1:6" x14ac:dyDescent="0.25">
      <c r="A4649">
        <v>512512</v>
      </c>
      <c r="B4649">
        <v>60</v>
      </c>
      <c r="C4649">
        <v>0.92086653473246149</v>
      </c>
      <c r="D4649">
        <f t="shared" si="216"/>
        <v>1.0627467224612345E-4</v>
      </c>
      <c r="E4649">
        <f t="shared" si="217"/>
        <v>6.3764803347674068E-3</v>
      </c>
      <c r="F4649">
        <f t="shared" si="218"/>
        <v>9.7864789161115806E-5</v>
      </c>
    </row>
    <row r="4650" spans="1:6" x14ac:dyDescent="0.25">
      <c r="A4650">
        <v>805818</v>
      </c>
      <c r="B4650">
        <v>84</v>
      </c>
      <c r="C4650">
        <v>0.6442108197930716</v>
      </c>
      <c r="D4650">
        <f t="shared" si="216"/>
        <v>1.670947096653868E-4</v>
      </c>
      <c r="E4650">
        <f t="shared" si="217"/>
        <v>1.4035955611892491E-2</v>
      </c>
      <c r="F4650">
        <f t="shared" si="218"/>
        <v>1.0764421989662412E-4</v>
      </c>
    </row>
    <row r="4651" spans="1:6" x14ac:dyDescent="0.25">
      <c r="A4651">
        <v>3061750</v>
      </c>
      <c r="B4651">
        <v>12</v>
      </c>
      <c r="C4651">
        <v>-0.42288979497314538</v>
      </c>
      <c r="D4651">
        <f t="shared" si="216"/>
        <v>6.3488557877585013E-4</v>
      </c>
      <c r="E4651">
        <f t="shared" si="217"/>
        <v>7.6186269453102015E-3</v>
      </c>
      <c r="F4651">
        <f t="shared" si="218"/>
        <v>-2.6848663223992601E-4</v>
      </c>
    </row>
    <row r="4652" spans="1:6" x14ac:dyDescent="0.25">
      <c r="A4652">
        <v>1201096</v>
      </c>
      <c r="B4652">
        <v>84</v>
      </c>
      <c r="C4652">
        <v>0.52564408481904745</v>
      </c>
      <c r="D4652">
        <f t="shared" si="216"/>
        <v>2.4905969759952918E-4</v>
      </c>
      <c r="E4652">
        <f t="shared" si="217"/>
        <v>2.0921014598360453E-2</v>
      </c>
      <c r="F4652">
        <f t="shared" si="218"/>
        <v>1.3091675681001322E-4</v>
      </c>
    </row>
    <row r="4653" spans="1:6" x14ac:dyDescent="0.25">
      <c r="A4653">
        <v>961331</v>
      </c>
      <c r="B4653">
        <v>84</v>
      </c>
      <c r="C4653">
        <v>0.84182204474977862</v>
      </c>
      <c r="D4653">
        <f t="shared" si="216"/>
        <v>1.9934194115462292E-4</v>
      </c>
      <c r="E4653">
        <f t="shared" si="217"/>
        <v>1.6744723056988327E-2</v>
      </c>
      <c r="F4653">
        <f t="shared" si="218"/>
        <v>1.6781044050717472E-4</v>
      </c>
    </row>
    <row r="4654" spans="1:6" x14ac:dyDescent="0.25">
      <c r="A4654">
        <v>473519</v>
      </c>
      <c r="B4654">
        <v>84</v>
      </c>
      <c r="C4654">
        <v>-0.46241203996448682</v>
      </c>
      <c r="D4654">
        <f t="shared" si="216"/>
        <v>9.8189069772633869E-5</v>
      </c>
      <c r="E4654">
        <f t="shared" si="217"/>
        <v>8.2478818609012447E-3</v>
      </c>
      <c r="F4654">
        <f t="shared" si="218"/>
        <v>-4.5403808055778958E-5</v>
      </c>
    </row>
    <row r="4655" spans="1:6" x14ac:dyDescent="0.25">
      <c r="A4655">
        <v>760698</v>
      </c>
      <c r="B4655">
        <v>84</v>
      </c>
      <c r="C4655">
        <v>-0.89553146158846297</v>
      </c>
      <c r="D4655">
        <f t="shared" si="216"/>
        <v>1.5773861027308945E-4</v>
      </c>
      <c r="E4655">
        <f t="shared" si="217"/>
        <v>1.3250043262939513E-2</v>
      </c>
      <c r="F4655">
        <f t="shared" si="218"/>
        <v>-1.4125988820679275E-4</v>
      </c>
    </row>
    <row r="4656" spans="1:6" x14ac:dyDescent="0.25">
      <c r="A4656">
        <v>645409</v>
      </c>
      <c r="B4656">
        <v>84</v>
      </c>
      <c r="C4656">
        <v>8.0713479801654289E-2</v>
      </c>
      <c r="D4656">
        <f t="shared" si="216"/>
        <v>1.338322418591141E-4</v>
      </c>
      <c r="E4656">
        <f t="shared" si="217"/>
        <v>1.1241908316165585E-2</v>
      </c>
      <c r="F4656">
        <f t="shared" si="218"/>
        <v>1.0802065950105717E-5</v>
      </c>
    </row>
    <row r="4657" spans="1:6" x14ac:dyDescent="0.25">
      <c r="A4657">
        <v>534946</v>
      </c>
      <c r="B4657">
        <v>60</v>
      </c>
      <c r="C4657">
        <v>0.6442108197930716</v>
      </c>
      <c r="D4657">
        <f t="shared" si="216"/>
        <v>1.1092659453705427E-4</v>
      </c>
      <c r="E4657">
        <f t="shared" si="217"/>
        <v>6.6555956722232565E-3</v>
      </c>
      <c r="F4657">
        <f t="shared" si="218"/>
        <v>7.1460112403569386E-5</v>
      </c>
    </row>
    <row r="4658" spans="1:6" x14ac:dyDescent="0.25">
      <c r="A4658">
        <v>756667</v>
      </c>
      <c r="B4658">
        <v>48</v>
      </c>
      <c r="C4658">
        <v>0.60468857480173022</v>
      </c>
      <c r="D4658">
        <f t="shared" si="216"/>
        <v>1.5690274066647707E-4</v>
      </c>
      <c r="E4658">
        <f t="shared" si="217"/>
        <v>7.5313315519908997E-3</v>
      </c>
      <c r="F4658">
        <f t="shared" si="218"/>
        <v>9.4877294636097495E-5</v>
      </c>
    </row>
    <row r="4659" spans="1:6" x14ac:dyDescent="0.25">
      <c r="A4659">
        <v>528404</v>
      </c>
      <c r="B4659">
        <v>72</v>
      </c>
      <c r="C4659">
        <v>0.32803285986234038</v>
      </c>
      <c r="D4659">
        <f t="shared" si="216"/>
        <v>1.095700430693147E-4</v>
      </c>
      <c r="E4659">
        <f t="shared" si="217"/>
        <v>7.8890431009906586E-3</v>
      </c>
      <c r="F4659">
        <f t="shared" si="218"/>
        <v>3.594257458326711E-5</v>
      </c>
    </row>
    <row r="4660" spans="1:6" x14ac:dyDescent="0.25">
      <c r="A4660">
        <v>529592</v>
      </c>
      <c r="B4660">
        <v>24</v>
      </c>
      <c r="C4660">
        <v>-1.094767959825949</v>
      </c>
      <c r="D4660">
        <f t="shared" si="216"/>
        <v>1.0981638717565445E-4</v>
      </c>
      <c r="E4660">
        <f t="shared" si="217"/>
        <v>2.6355932922157068E-3</v>
      </c>
      <c r="F4660">
        <f t="shared" si="218"/>
        <v>-1.2022346214374773E-4</v>
      </c>
    </row>
    <row r="4661" spans="1:6" x14ac:dyDescent="0.25">
      <c r="A4661">
        <v>459902</v>
      </c>
      <c r="B4661">
        <v>84</v>
      </c>
      <c r="C4661">
        <v>0.4070773498450232</v>
      </c>
      <c r="D4661">
        <f t="shared" si="216"/>
        <v>9.5365443765876062E-5</v>
      </c>
      <c r="E4661">
        <f t="shared" si="217"/>
        <v>8.0106972763335886E-3</v>
      </c>
      <c r="F4661">
        <f t="shared" si="218"/>
        <v>3.8821112115007416E-5</v>
      </c>
    </row>
    <row r="4662" spans="1:6" x14ac:dyDescent="0.25">
      <c r="A4662">
        <v>244069</v>
      </c>
      <c r="B4662">
        <v>84</v>
      </c>
      <c r="C4662">
        <v>0.13042163490563341</v>
      </c>
      <c r="D4662">
        <f t="shared" si="216"/>
        <v>5.0610235429490639E-5</v>
      </c>
      <c r="E4662">
        <f t="shared" si="217"/>
        <v>4.2512597760772141E-3</v>
      </c>
      <c r="F4662">
        <f t="shared" si="218"/>
        <v>6.600669647673181E-6</v>
      </c>
    </row>
    <row r="4663" spans="1:6" x14ac:dyDescent="0.25">
      <c r="A4663">
        <v>1188282</v>
      </c>
      <c r="B4663">
        <v>72</v>
      </c>
      <c r="C4663">
        <v>-1.4664724068805521E-2</v>
      </c>
      <c r="D4663">
        <f t="shared" si="216"/>
        <v>2.4640258196094542E-4</v>
      </c>
      <c r="E4663">
        <f t="shared" si="217"/>
        <v>1.7740985901188069E-2</v>
      </c>
      <c r="F4663">
        <f t="shared" si="218"/>
        <v>-3.6134258742985012E-6</v>
      </c>
    </row>
    <row r="4664" spans="1:6" x14ac:dyDescent="0.25">
      <c r="A4664">
        <v>604255</v>
      </c>
      <c r="B4664">
        <v>72</v>
      </c>
      <c r="C4664">
        <v>-0.54145652994716964</v>
      </c>
      <c r="D4664">
        <f t="shared" si="216"/>
        <v>1.2529853365010249E-4</v>
      </c>
      <c r="E4664">
        <f t="shared" si="217"/>
        <v>9.0214944228073791E-3</v>
      </c>
      <c r="F4664">
        <f t="shared" si="218"/>
        <v>-6.7843709237653166E-5</v>
      </c>
    </row>
    <row r="4665" spans="1:6" x14ac:dyDescent="0.25">
      <c r="A4665">
        <v>720829</v>
      </c>
      <c r="B4665">
        <v>72</v>
      </c>
      <c r="C4665">
        <v>0.2094661248883162</v>
      </c>
      <c r="D4665">
        <f t="shared" si="216"/>
        <v>1.4947136012522815E-4</v>
      </c>
      <c r="E4665">
        <f t="shared" si="217"/>
        <v>1.0761937929016427E-2</v>
      </c>
      <c r="F4665">
        <f t="shared" si="218"/>
        <v>3.1309186587217527E-5</v>
      </c>
    </row>
    <row r="4666" spans="1:6" x14ac:dyDescent="0.25">
      <c r="A4666">
        <v>1289078</v>
      </c>
      <c r="B4666">
        <v>84</v>
      </c>
      <c r="C4666">
        <v>0.6442108197930716</v>
      </c>
      <c r="D4666">
        <f t="shared" si="216"/>
        <v>2.6730367669379121E-4</v>
      </c>
      <c r="E4666">
        <f t="shared" si="217"/>
        <v>2.2453508842278463E-2</v>
      </c>
      <c r="F4666">
        <f t="shared" si="218"/>
        <v>1.7219992069660939E-4</v>
      </c>
    </row>
    <row r="4667" spans="1:6" x14ac:dyDescent="0.25">
      <c r="A4667">
        <v>1060500</v>
      </c>
      <c r="B4667">
        <v>84</v>
      </c>
      <c r="C4667">
        <v>8.9808422758395241E-3</v>
      </c>
      <c r="D4667">
        <f t="shared" si="216"/>
        <v>2.1990566058358423E-4</v>
      </c>
      <c r="E4667">
        <f t="shared" si="217"/>
        <v>1.8472075489021075E-2</v>
      </c>
      <c r="F4667">
        <f t="shared" si="218"/>
        <v>1.9749380532654705E-6</v>
      </c>
    </row>
    <row r="4668" spans="1:6" x14ac:dyDescent="0.25">
      <c r="A4668">
        <v>554482</v>
      </c>
      <c r="B4668">
        <v>36</v>
      </c>
      <c r="C4668">
        <v>0.2094661248883162</v>
      </c>
      <c r="D4668">
        <f t="shared" si="216"/>
        <v>1.1497758650797449E-4</v>
      </c>
      <c r="E4668">
        <f t="shared" si="217"/>
        <v>4.1391931142870817E-3</v>
      </c>
      <c r="F4668">
        <f t="shared" si="218"/>
        <v>2.4083909494836566E-5</v>
      </c>
    </row>
    <row r="4669" spans="1:6" x14ac:dyDescent="0.25">
      <c r="A4669">
        <v>940877</v>
      </c>
      <c r="B4669">
        <v>24</v>
      </c>
      <c r="C4669">
        <v>-2.4026131920650728</v>
      </c>
      <c r="D4669">
        <f t="shared" si="216"/>
        <v>1.9510059237425834E-4</v>
      </c>
      <c r="E4669">
        <f t="shared" si="217"/>
        <v>4.6824142169822006E-3</v>
      </c>
      <c r="F4669">
        <f t="shared" si="218"/>
        <v>-4.6875125701810347E-4</v>
      </c>
    </row>
    <row r="4670" spans="1:6" x14ac:dyDescent="0.25">
      <c r="A4670">
        <v>319300</v>
      </c>
      <c r="B4670">
        <v>84</v>
      </c>
      <c r="C4670">
        <v>-1.8404487793082329</v>
      </c>
      <c r="D4670">
        <f t="shared" si="216"/>
        <v>6.6210162587777881E-5</v>
      </c>
      <c r="E4670">
        <f t="shared" si="217"/>
        <v>5.5616536573733421E-3</v>
      </c>
      <c r="F4670">
        <f t="shared" si="218"/>
        <v>-1.2185641291247543E-4</v>
      </c>
    </row>
    <row r="4671" spans="1:6" x14ac:dyDescent="0.25">
      <c r="A4671">
        <v>423976</v>
      </c>
      <c r="B4671">
        <v>84</v>
      </c>
      <c r="C4671">
        <v>1.158000004680509</v>
      </c>
      <c r="D4671">
        <f t="shared" si="216"/>
        <v>8.7915815513046403E-5</v>
      </c>
      <c r="E4671">
        <f t="shared" si="217"/>
        <v>7.3849285030958981E-3</v>
      </c>
      <c r="F4671">
        <f t="shared" si="218"/>
        <v>1.018065147755985E-4</v>
      </c>
    </row>
    <row r="4672" spans="1:6" x14ac:dyDescent="0.25">
      <c r="A4672">
        <v>247706</v>
      </c>
      <c r="B4672">
        <v>60</v>
      </c>
      <c r="C4672">
        <v>-0.62050101992985252</v>
      </c>
      <c r="D4672">
        <f t="shared" si="216"/>
        <v>5.1364405054707513E-5</v>
      </c>
      <c r="E4672">
        <f t="shared" si="217"/>
        <v>3.0818643032824509E-3</v>
      </c>
      <c r="F4672">
        <f t="shared" si="218"/>
        <v>-3.1871665724536085E-5</v>
      </c>
    </row>
    <row r="4673" spans="1:6" x14ac:dyDescent="0.25">
      <c r="A4673">
        <v>1301046</v>
      </c>
      <c r="B4673">
        <v>48</v>
      </c>
      <c r="C4673">
        <v>-0.32596263527698588</v>
      </c>
      <c r="D4673">
        <f t="shared" si="216"/>
        <v>2.6978536546876938E-4</v>
      </c>
      <c r="E4673">
        <f t="shared" si="217"/>
        <v>1.2949697542500929E-2</v>
      </c>
      <c r="F4673">
        <f t="shared" si="218"/>
        <v>-8.7939948687364817E-5</v>
      </c>
    </row>
    <row r="4674" spans="1:6" x14ac:dyDescent="0.25">
      <c r="A4674">
        <v>1458139</v>
      </c>
      <c r="B4674">
        <v>72</v>
      </c>
      <c r="C4674">
        <v>-0.1067118350424142</v>
      </c>
      <c r="D4674">
        <f t="shared" si="216"/>
        <v>3.0236022632502307E-4</v>
      </c>
      <c r="E4674">
        <f t="shared" si="217"/>
        <v>2.1769936295401662E-2</v>
      </c>
      <c r="F4674">
        <f t="shared" si="218"/>
        <v>-3.2265414594982887E-5</v>
      </c>
    </row>
    <row r="4675" spans="1:6" x14ac:dyDescent="0.25">
      <c r="A4675">
        <v>631414</v>
      </c>
      <c r="B4675">
        <v>60</v>
      </c>
      <c r="C4675">
        <v>0.16994387989697479</v>
      </c>
      <c r="D4675">
        <f t="shared" ref="D4675:D4738" si="219">A4675/SUM($A$2:$A$5739)</f>
        <v>1.3093023363670275E-4</v>
      </c>
      <c r="E4675">
        <f t="shared" ref="E4675:E4738" si="220">B4675*D4675</f>
        <v>7.8558140182021646E-3</v>
      </c>
      <c r="F4675">
        <f t="shared" ref="F4675:F4738" si="221">C4675*D4675</f>
        <v>2.2250791900038662E-5</v>
      </c>
    </row>
    <row r="4676" spans="1:6" x14ac:dyDescent="0.25">
      <c r="A4676">
        <v>875083</v>
      </c>
      <c r="B4676">
        <v>48</v>
      </c>
      <c r="C4676">
        <v>9.9300633532101862E-2</v>
      </c>
      <c r="D4676">
        <f t="shared" si="219"/>
        <v>1.8145752492264465E-4</v>
      </c>
      <c r="E4676">
        <f t="shared" si="220"/>
        <v>8.7099611962869437E-3</v>
      </c>
      <c r="F4676">
        <f t="shared" si="221"/>
        <v>1.8018847183985778E-5</v>
      </c>
    </row>
    <row r="4677" spans="1:6" x14ac:dyDescent="0.25">
      <c r="A4677">
        <v>1284171</v>
      </c>
      <c r="B4677">
        <v>84</v>
      </c>
      <c r="C4677">
        <v>0.92086653473246149</v>
      </c>
      <c r="D4677">
        <f t="shared" si="219"/>
        <v>2.6628615941280714E-4</v>
      </c>
      <c r="E4677">
        <f t="shared" si="220"/>
        <v>2.2368037390675801E-2</v>
      </c>
      <c r="F4677">
        <f t="shared" si="221"/>
        <v>2.4521401286568752E-4</v>
      </c>
    </row>
    <row r="4678" spans="1:6" x14ac:dyDescent="0.25">
      <c r="A4678">
        <v>326933</v>
      </c>
      <c r="B4678">
        <v>60</v>
      </c>
      <c r="C4678">
        <v>-0.379199138802567</v>
      </c>
      <c r="D4678">
        <f t="shared" si="219"/>
        <v>6.7792944207046619E-5</v>
      </c>
      <c r="E4678">
        <f t="shared" si="220"/>
        <v>4.067576652422797E-3</v>
      </c>
      <c r="F4678">
        <f t="shared" si="221"/>
        <v>-2.5707026060202552E-5</v>
      </c>
    </row>
    <row r="4679" spans="1:6" x14ac:dyDescent="0.25">
      <c r="A4679">
        <v>881612</v>
      </c>
      <c r="B4679">
        <v>72</v>
      </c>
      <c r="C4679">
        <v>0.1874372159750429</v>
      </c>
      <c r="D4679">
        <f t="shared" si="219"/>
        <v>1.8281138070571888E-4</v>
      </c>
      <c r="E4679">
        <f t="shared" si="220"/>
        <v>1.3162419410811759E-2</v>
      </c>
      <c r="F4679">
        <f t="shared" si="221"/>
        <v>3.4265656248033621E-5</v>
      </c>
    </row>
    <row r="4680" spans="1:6" x14ac:dyDescent="0.25">
      <c r="A4680">
        <v>668196</v>
      </c>
      <c r="B4680">
        <v>72</v>
      </c>
      <c r="C4680">
        <v>0.22401268237982941</v>
      </c>
      <c r="D4680">
        <f t="shared" si="219"/>
        <v>1.3855736235672669E-4</v>
      </c>
      <c r="E4680">
        <f t="shared" si="220"/>
        <v>9.9761300896843222E-3</v>
      </c>
      <c r="F4680">
        <f t="shared" si="221"/>
        <v>3.1038606405004346E-5</v>
      </c>
    </row>
    <row r="4681" spans="1:6" x14ac:dyDescent="0.25">
      <c r="A4681">
        <v>240302</v>
      </c>
      <c r="B4681">
        <v>72</v>
      </c>
      <c r="C4681">
        <v>0.88134428974112011</v>
      </c>
      <c r="D4681">
        <f t="shared" si="219"/>
        <v>4.9829108957620426E-5</v>
      </c>
      <c r="E4681">
        <f t="shared" si="220"/>
        <v>3.5876958449486706E-3</v>
      </c>
      <c r="F4681">
        <f t="shared" si="221"/>
        <v>4.3916600642686858E-5</v>
      </c>
    </row>
    <row r="4682" spans="1:6" x14ac:dyDescent="0.25">
      <c r="A4682">
        <v>700529</v>
      </c>
      <c r="B4682">
        <v>60</v>
      </c>
      <c r="C4682">
        <v>-0.33560807868936782</v>
      </c>
      <c r="D4682">
        <f t="shared" si="219"/>
        <v>1.4526194484012982E-4</v>
      </c>
      <c r="E4682">
        <f t="shared" si="220"/>
        <v>8.7157166904077883E-3</v>
      </c>
      <c r="F4682">
        <f t="shared" si="221"/>
        <v>-4.8751082214476893E-5</v>
      </c>
    </row>
    <row r="4683" spans="1:6" x14ac:dyDescent="0.25">
      <c r="A4683">
        <v>1197622</v>
      </c>
      <c r="B4683">
        <v>60</v>
      </c>
      <c r="C4683">
        <v>7.9612627189665275E-2</v>
      </c>
      <c r="D4683">
        <f t="shared" si="219"/>
        <v>2.4833932771280842E-4</v>
      </c>
      <c r="E4683">
        <f t="shared" si="220"/>
        <v>1.4900359662768505E-2</v>
      </c>
      <c r="F4683">
        <f t="shared" si="221"/>
        <v>1.9770946313731927E-5</v>
      </c>
    </row>
    <row r="4684" spans="1:6" x14ac:dyDescent="0.25">
      <c r="A4684">
        <v>631922</v>
      </c>
      <c r="B4684">
        <v>84</v>
      </c>
      <c r="C4684">
        <v>0.96038877972380288</v>
      </c>
      <c r="D4684">
        <f t="shared" si="219"/>
        <v>1.3103557269900963E-4</v>
      </c>
      <c r="E4684">
        <f t="shared" si="220"/>
        <v>1.100698810671681E-2</v>
      </c>
      <c r="F4684">
        <f t="shared" si="221"/>
        <v>1.2584509376481151E-4</v>
      </c>
    </row>
    <row r="4685" spans="1:6" x14ac:dyDescent="0.25">
      <c r="A4685">
        <v>931561</v>
      </c>
      <c r="B4685">
        <v>72</v>
      </c>
      <c r="C4685">
        <v>5.1377144922950549E-2</v>
      </c>
      <c r="D4685">
        <f t="shared" si="219"/>
        <v>1.9316882327100832E-4</v>
      </c>
      <c r="E4685">
        <f t="shared" si="220"/>
        <v>1.3908155275512599E-2</v>
      </c>
      <c r="F4685">
        <f t="shared" si="221"/>
        <v>9.9244626277904178E-6</v>
      </c>
    </row>
    <row r="4686" spans="1:6" x14ac:dyDescent="0.25">
      <c r="A4686">
        <v>450143</v>
      </c>
      <c r="B4686">
        <v>72</v>
      </c>
      <c r="C4686">
        <v>-0.2648008150077798</v>
      </c>
      <c r="D4686">
        <f t="shared" si="219"/>
        <v>9.3341814023645785E-5</v>
      </c>
      <c r="E4686">
        <f t="shared" si="220"/>
        <v>6.7206106097024969E-3</v>
      </c>
      <c r="F4686">
        <f t="shared" si="221"/>
        <v>-2.4716988427766015E-5</v>
      </c>
    </row>
    <row r="4687" spans="1:6" x14ac:dyDescent="0.25">
      <c r="A4687">
        <v>618856</v>
      </c>
      <c r="B4687">
        <v>84</v>
      </c>
      <c r="C4687">
        <v>-5.8103425927564081E-2</v>
      </c>
      <c r="D4687">
        <f t="shared" si="219"/>
        <v>1.283262022499902E-4</v>
      </c>
      <c r="E4687">
        <f t="shared" si="220"/>
        <v>1.0779400988999176E-2</v>
      </c>
      <c r="F4687">
        <f t="shared" si="221"/>
        <v>-7.4561919869979126E-6</v>
      </c>
    </row>
    <row r="4688" spans="1:6" x14ac:dyDescent="0.25">
      <c r="A4688">
        <v>1397412</v>
      </c>
      <c r="B4688">
        <v>60</v>
      </c>
      <c r="C4688">
        <v>-0.14052975536966569</v>
      </c>
      <c r="D4688">
        <f t="shared" si="219"/>
        <v>2.8976785381181294E-4</v>
      </c>
      <c r="E4688">
        <f t="shared" si="220"/>
        <v>1.7386071228708777E-2</v>
      </c>
      <c r="F4688">
        <f t="shared" si="221"/>
        <v>-4.0721005610167121E-5</v>
      </c>
    </row>
    <row r="4689" spans="1:6" x14ac:dyDescent="0.25">
      <c r="A4689">
        <v>687688</v>
      </c>
      <c r="B4689">
        <v>72</v>
      </c>
      <c r="C4689">
        <v>-0.250344763457297</v>
      </c>
      <c r="D4689">
        <f t="shared" si="219"/>
        <v>1.4259923047185656E-4</v>
      </c>
      <c r="E4689">
        <f t="shared" si="220"/>
        <v>1.0267144593973673E-2</v>
      </c>
      <c r="F4689">
        <f t="shared" si="221"/>
        <v>-3.5698970621669507E-5</v>
      </c>
    </row>
    <row r="4690" spans="1:6" x14ac:dyDescent="0.25">
      <c r="A4690">
        <v>605378</v>
      </c>
      <c r="B4690">
        <v>72</v>
      </c>
      <c r="C4690">
        <v>0.6442108197930716</v>
      </c>
      <c r="D4690">
        <f t="shared" si="219"/>
        <v>1.2553139933311555E-4</v>
      </c>
      <c r="E4690">
        <f t="shared" si="220"/>
        <v>9.0382607519843196E-3</v>
      </c>
      <c r="F4690">
        <f t="shared" si="221"/>
        <v>8.0868685674157818E-5</v>
      </c>
    </row>
    <row r="4691" spans="1:6" x14ac:dyDescent="0.25">
      <c r="A4691">
        <v>739806</v>
      </c>
      <c r="B4691">
        <v>48</v>
      </c>
      <c r="C4691">
        <v>-0.75519757352974248</v>
      </c>
      <c r="D4691">
        <f t="shared" si="219"/>
        <v>1.5340643765553901E-4</v>
      </c>
      <c r="E4691">
        <f t="shared" si="220"/>
        <v>7.3635090074658724E-3</v>
      </c>
      <c r="F4691">
        <f t="shared" si="221"/>
        <v>-1.1585216948130478E-4</v>
      </c>
    </row>
    <row r="4692" spans="1:6" x14ac:dyDescent="0.25">
      <c r="A4692">
        <v>549679</v>
      </c>
      <c r="B4692">
        <v>72</v>
      </c>
      <c r="C4692">
        <v>0.76277755476709586</v>
      </c>
      <c r="D4692">
        <f t="shared" si="219"/>
        <v>1.1398163470431307E-4</v>
      </c>
      <c r="E4692">
        <f t="shared" si="220"/>
        <v>8.2066776987105398E-3</v>
      </c>
      <c r="F4692">
        <f t="shared" si="221"/>
        <v>8.6942632608112279E-5</v>
      </c>
    </row>
    <row r="4693" spans="1:6" x14ac:dyDescent="0.25">
      <c r="A4693">
        <v>395591</v>
      </c>
      <c r="B4693">
        <v>72</v>
      </c>
      <c r="C4693">
        <v>-0.34977522262896382</v>
      </c>
      <c r="D4693">
        <f t="shared" si="219"/>
        <v>8.2029891726469273E-5</v>
      </c>
      <c r="E4693">
        <f t="shared" si="220"/>
        <v>5.906152204305788E-3</v>
      </c>
      <c r="F4693">
        <f t="shared" si="221"/>
        <v>-2.8692023640855589E-5</v>
      </c>
    </row>
    <row r="4694" spans="1:6" x14ac:dyDescent="0.25">
      <c r="A4694">
        <v>527861</v>
      </c>
      <c r="B4694">
        <v>36</v>
      </c>
      <c r="C4694">
        <v>0.2094661248883162</v>
      </c>
      <c r="D4694">
        <f t="shared" si="219"/>
        <v>1.0945744639444729E-4</v>
      </c>
      <c r="E4694">
        <f t="shared" si="220"/>
        <v>3.9404680702001026E-3</v>
      </c>
      <c r="F4694">
        <f t="shared" si="221"/>
        <v>2.2927627136415474E-5</v>
      </c>
    </row>
    <row r="4695" spans="1:6" x14ac:dyDescent="0.25">
      <c r="A4695">
        <v>1175782</v>
      </c>
      <c r="B4695">
        <v>72</v>
      </c>
      <c r="C4695">
        <v>0.48612183982770601</v>
      </c>
      <c r="D4695">
        <f t="shared" si="219"/>
        <v>2.4381057747504747E-4</v>
      </c>
      <c r="E4695">
        <f t="shared" si="220"/>
        <v>1.7554361578203417E-2</v>
      </c>
      <c r="F4695">
        <f t="shared" si="221"/>
        <v>1.1852164649162553E-4</v>
      </c>
    </row>
    <row r="4696" spans="1:6" x14ac:dyDescent="0.25">
      <c r="A4696">
        <v>565962</v>
      </c>
      <c r="B4696">
        <v>84</v>
      </c>
      <c r="C4696">
        <v>0.40064834529677168</v>
      </c>
      <c r="D4696">
        <f t="shared" si="219"/>
        <v>1.173580834278232E-4</v>
      </c>
      <c r="E4696">
        <f t="shared" si="220"/>
        <v>9.858079007937148E-3</v>
      </c>
      <c r="F4696">
        <f t="shared" si="221"/>
        <v>4.7019321932557847E-5</v>
      </c>
    </row>
    <row r="4697" spans="1:6" x14ac:dyDescent="0.25">
      <c r="A4697">
        <v>509284</v>
      </c>
      <c r="B4697">
        <v>84</v>
      </c>
      <c r="C4697">
        <v>0.48612183982770601</v>
      </c>
      <c r="D4697">
        <f t="shared" si="219"/>
        <v>1.0560531300768516E-4</v>
      </c>
      <c r="E4697">
        <f t="shared" si="220"/>
        <v>8.8708462926455536E-3</v>
      </c>
      <c r="F4697">
        <f t="shared" si="221"/>
        <v>5.1337049054876684E-5</v>
      </c>
    </row>
    <row r="4698" spans="1:6" x14ac:dyDescent="0.25">
      <c r="A4698">
        <v>1791969</v>
      </c>
      <c r="B4698">
        <v>36</v>
      </c>
      <c r="C4698">
        <v>-1.8385556637731479</v>
      </c>
      <c r="D4698">
        <f t="shared" si="219"/>
        <v>3.7158333492720873E-4</v>
      </c>
      <c r="E4698">
        <f t="shared" si="220"/>
        <v>1.3377000057379514E-2</v>
      </c>
      <c r="F4698">
        <f t="shared" si="221"/>
        <v>-6.8317664499413413E-4</v>
      </c>
    </row>
    <row r="4699" spans="1:6" x14ac:dyDescent="0.25">
      <c r="A4699">
        <v>886246</v>
      </c>
      <c r="B4699">
        <v>72</v>
      </c>
      <c r="C4699">
        <v>1.185489993161002E-2</v>
      </c>
      <c r="D4699">
        <f t="shared" si="219"/>
        <v>1.8377228860873098E-4</v>
      </c>
      <c r="E4699">
        <f t="shared" si="220"/>
        <v>1.323160477982863E-2</v>
      </c>
      <c r="F4699">
        <f t="shared" si="221"/>
        <v>2.178602091659462E-6</v>
      </c>
    </row>
    <row r="4700" spans="1:6" x14ac:dyDescent="0.25">
      <c r="A4700">
        <v>569570</v>
      </c>
      <c r="B4700">
        <v>60</v>
      </c>
      <c r="C4700">
        <v>1.078955514697826</v>
      </c>
      <c r="D4700">
        <f t="shared" si="219"/>
        <v>1.1810623960263279E-4</v>
      </c>
      <c r="E4700">
        <f t="shared" si="220"/>
        <v>7.0863743761579671E-3</v>
      </c>
      <c r="F4700">
        <f t="shared" si="221"/>
        <v>1.2743137853948343E-4</v>
      </c>
    </row>
    <row r="4701" spans="1:6" x14ac:dyDescent="0.25">
      <c r="A4701">
        <v>435402</v>
      </c>
      <c r="B4701">
        <v>84</v>
      </c>
      <c r="C4701">
        <v>0.92086653473246149</v>
      </c>
      <c r="D4701">
        <f t="shared" si="219"/>
        <v>9.0285114973516026E-5</v>
      </c>
      <c r="E4701">
        <f t="shared" si="220"/>
        <v>7.5839496577753459E-3</v>
      </c>
      <c r="F4701">
        <f t="shared" si="221"/>
        <v>8.3140540963583574E-5</v>
      </c>
    </row>
    <row r="4702" spans="1:6" x14ac:dyDescent="0.25">
      <c r="A4702">
        <v>1769930</v>
      </c>
      <c r="B4702">
        <v>36</v>
      </c>
      <c r="C4702">
        <v>-0.1067118350424142</v>
      </c>
      <c r="D4702">
        <f t="shared" si="219"/>
        <v>3.6701331997803232E-4</v>
      </c>
      <c r="E4702">
        <f t="shared" si="220"/>
        <v>1.3212479519209163E-2</v>
      </c>
      <c r="F4702">
        <f t="shared" si="221"/>
        <v>-3.9164664859864564E-5</v>
      </c>
    </row>
    <row r="4703" spans="1:6" x14ac:dyDescent="0.25">
      <c r="A4703">
        <v>614314</v>
      </c>
      <c r="B4703">
        <v>72</v>
      </c>
      <c r="C4703">
        <v>1.8694004145246541</v>
      </c>
      <c r="D4703">
        <f t="shared" si="219"/>
        <v>1.2738437149999431E-4</v>
      </c>
      <c r="E4703">
        <f t="shared" si="220"/>
        <v>9.1716747479995905E-3</v>
      </c>
      <c r="F4703">
        <f t="shared" si="221"/>
        <v>2.3813239688605191E-4</v>
      </c>
    </row>
    <row r="4704" spans="1:6" x14ac:dyDescent="0.25">
      <c r="A4704">
        <v>819239</v>
      </c>
      <c r="B4704">
        <v>84</v>
      </c>
      <c r="C4704">
        <v>1.185489993161002E-2</v>
      </c>
      <c r="D4704">
        <f t="shared" si="219"/>
        <v>1.6987769304180572E-4</v>
      </c>
      <c r="E4704">
        <f t="shared" si="220"/>
        <v>1.4269726215511681E-2</v>
      </c>
      <c r="F4704">
        <f t="shared" si="221"/>
        <v>2.0138830516233709E-6</v>
      </c>
    </row>
    <row r="4705" spans="1:6" x14ac:dyDescent="0.25">
      <c r="A4705">
        <v>444143</v>
      </c>
      <c r="B4705">
        <v>72</v>
      </c>
      <c r="C4705">
        <v>0.92086653473246149</v>
      </c>
      <c r="D4705">
        <f t="shared" si="219"/>
        <v>9.2097651870414767E-5</v>
      </c>
      <c r="E4705">
        <f t="shared" si="220"/>
        <v>6.6310309346698636E-3</v>
      </c>
      <c r="F4705">
        <f t="shared" si="221"/>
        <v>8.4809645534905445E-5</v>
      </c>
    </row>
    <row r="4706" spans="1:6" x14ac:dyDescent="0.25">
      <c r="A4706">
        <v>390855</v>
      </c>
      <c r="B4706">
        <v>60</v>
      </c>
      <c r="C4706">
        <v>0.2094661248883162</v>
      </c>
      <c r="D4706">
        <f t="shared" si="219"/>
        <v>8.1047833066852249E-5</v>
      </c>
      <c r="E4706">
        <f t="shared" si="220"/>
        <v>4.8628699840111353E-3</v>
      </c>
      <c r="F4706">
        <f t="shared" si="221"/>
        <v>1.6976775523108678E-5</v>
      </c>
    </row>
    <row r="4707" spans="1:6" x14ac:dyDescent="0.25">
      <c r="A4707">
        <v>776051</v>
      </c>
      <c r="B4707">
        <v>84</v>
      </c>
      <c r="C4707">
        <v>0.92086653473246149</v>
      </c>
      <c r="D4707">
        <f t="shared" si="219"/>
        <v>1.6092221386284879E-4</v>
      </c>
      <c r="E4707">
        <f t="shared" si="220"/>
        <v>1.3517465964479298E-2</v>
      </c>
      <c r="F4707">
        <f t="shared" si="221"/>
        <v>1.4818788144135766E-4</v>
      </c>
    </row>
    <row r="4708" spans="1:6" x14ac:dyDescent="0.25">
      <c r="A4708">
        <v>1381531</v>
      </c>
      <c r="B4708">
        <v>72</v>
      </c>
      <c r="C4708">
        <v>0.52564408481904745</v>
      </c>
      <c r="D4708">
        <f t="shared" si="219"/>
        <v>2.8647476395256928E-4</v>
      </c>
      <c r="E4708">
        <f t="shared" si="220"/>
        <v>2.0626183004584988E-2</v>
      </c>
      <c r="F4708">
        <f t="shared" si="221"/>
        <v>1.5058376512160093E-4</v>
      </c>
    </row>
    <row r="4709" spans="1:6" x14ac:dyDescent="0.25">
      <c r="A4709">
        <v>434375</v>
      </c>
      <c r="B4709">
        <v>84</v>
      </c>
      <c r="C4709">
        <v>-0.14994877584049221</v>
      </c>
      <c r="D4709">
        <f t="shared" si="219"/>
        <v>9.0072155884954644E-5</v>
      </c>
      <c r="E4709">
        <f t="shared" si="220"/>
        <v>7.5660610943361906E-3</v>
      </c>
      <c r="F4709">
        <f t="shared" si="221"/>
        <v>-1.3506209512262935E-5</v>
      </c>
    </row>
    <row r="4710" spans="1:6" x14ac:dyDescent="0.25">
      <c r="A4710">
        <v>584238</v>
      </c>
      <c r="B4710">
        <v>72</v>
      </c>
      <c r="C4710">
        <v>-0.32965041643488291</v>
      </c>
      <c r="D4710">
        <f t="shared" si="219"/>
        <v>1.2114780134656491E-4</v>
      </c>
      <c r="E4710">
        <f t="shared" si="220"/>
        <v>8.7226416969526741E-3</v>
      </c>
      <c r="F4710">
        <f t="shared" si="221"/>
        <v>-3.9936423164065588E-5</v>
      </c>
    </row>
    <row r="4711" spans="1:6" x14ac:dyDescent="0.25">
      <c r="A4711">
        <v>1335717</v>
      </c>
      <c r="B4711">
        <v>72</v>
      </c>
      <c r="C4711">
        <v>0.4070773498450232</v>
      </c>
      <c r="D4711">
        <f t="shared" si="219"/>
        <v>2.7697475647121486E-4</v>
      </c>
      <c r="E4711">
        <f t="shared" si="220"/>
        <v>1.9942182465927469E-2</v>
      </c>
      <c r="F4711">
        <f t="shared" si="221"/>
        <v>1.1275014983827283E-4</v>
      </c>
    </row>
    <row r="4712" spans="1:6" x14ac:dyDescent="0.25">
      <c r="A4712">
        <v>637576</v>
      </c>
      <c r="B4712">
        <v>48</v>
      </c>
      <c r="C4712">
        <v>0.52564408481904745</v>
      </c>
      <c r="D4712">
        <f t="shared" si="219"/>
        <v>1.3220798816807101E-4</v>
      </c>
      <c r="E4712">
        <f t="shared" si="220"/>
        <v>6.3459834320674091E-3</v>
      </c>
      <c r="F4712">
        <f t="shared" si="221"/>
        <v>6.9494346946373143E-5</v>
      </c>
    </row>
    <row r="4713" spans="1:6" x14ac:dyDescent="0.25">
      <c r="A4713">
        <v>657564</v>
      </c>
      <c r="B4713">
        <v>72</v>
      </c>
      <c r="C4713">
        <v>0.80229979975843724</v>
      </c>
      <c r="D4713">
        <f t="shared" si="219"/>
        <v>1.3635270702120131E-4</v>
      </c>
      <c r="E4713">
        <f t="shared" si="220"/>
        <v>9.8173949055264942E-3</v>
      </c>
      <c r="F4713">
        <f t="shared" si="221"/>
        <v>1.0939574953963067E-4</v>
      </c>
    </row>
    <row r="4714" spans="1:6" x14ac:dyDescent="0.25">
      <c r="A4714">
        <v>774497</v>
      </c>
      <c r="B4714">
        <v>60</v>
      </c>
      <c r="C4714">
        <v>0.2197653452773452</v>
      </c>
      <c r="D4714">
        <f t="shared" si="219"/>
        <v>1.6059997586516194E-4</v>
      </c>
      <c r="E4714">
        <f t="shared" si="220"/>
        <v>9.6359985519097156E-3</v>
      </c>
      <c r="F4714">
        <f t="shared" si="221"/>
        <v>3.529430914754062E-5</v>
      </c>
    </row>
    <row r="4715" spans="1:6" x14ac:dyDescent="0.25">
      <c r="A4715">
        <v>504392</v>
      </c>
      <c r="B4715">
        <v>24</v>
      </c>
      <c r="C4715">
        <v>-0.73906775490387622</v>
      </c>
      <c r="D4715">
        <f t="shared" si="219"/>
        <v>1.0459090613208413E-4</v>
      </c>
      <c r="E4715">
        <f t="shared" si="220"/>
        <v>2.5101817471700192E-3</v>
      </c>
      <c r="F4715">
        <f t="shared" si="221"/>
        <v>-7.7299766178401478E-5</v>
      </c>
    </row>
    <row r="4716" spans="1:6" x14ac:dyDescent="0.25">
      <c r="A4716">
        <v>780427</v>
      </c>
      <c r="B4716">
        <v>72</v>
      </c>
      <c r="C4716">
        <v>0.63190003570071906</v>
      </c>
      <c r="D4716">
        <f t="shared" si="219"/>
        <v>1.6182962279327195E-4</v>
      </c>
      <c r="E4716">
        <f t="shared" si="220"/>
        <v>1.165173284111558E-2</v>
      </c>
      <c r="F4716">
        <f t="shared" si="221"/>
        <v>1.0226014442050244E-4</v>
      </c>
    </row>
    <row r="4717" spans="1:6" x14ac:dyDescent="0.25">
      <c r="A4717">
        <v>841528</v>
      </c>
      <c r="B4717">
        <v>72</v>
      </c>
      <c r="C4717">
        <v>0.13042163490563341</v>
      </c>
      <c r="D4717">
        <f t="shared" si="219"/>
        <v>1.7449954808070013E-4</v>
      </c>
      <c r="E4717">
        <f t="shared" si="220"/>
        <v>1.2563967461810408E-2</v>
      </c>
      <c r="F4717">
        <f t="shared" si="221"/>
        <v>2.2758516350979096E-5</v>
      </c>
    </row>
    <row r="4718" spans="1:6" x14ac:dyDescent="0.25">
      <c r="A4718">
        <v>651387</v>
      </c>
      <c r="B4718">
        <v>72</v>
      </c>
      <c r="C4718">
        <v>0.17437001563580051</v>
      </c>
      <c r="D4718">
        <f t="shared" si="219"/>
        <v>1.3507184208444995E-4</v>
      </c>
      <c r="E4718">
        <f t="shared" si="220"/>
        <v>9.7251726300803965E-3</v>
      </c>
      <c r="F4718">
        <f t="shared" si="221"/>
        <v>2.3552479216221915E-5</v>
      </c>
    </row>
    <row r="4719" spans="1:6" x14ac:dyDescent="0.25">
      <c r="A4719">
        <v>1442627</v>
      </c>
      <c r="B4719">
        <v>84</v>
      </c>
      <c r="C4719">
        <v>0.56516632981038883</v>
      </c>
      <c r="D4719">
        <f t="shared" si="219"/>
        <v>2.9914365243820311E-4</v>
      </c>
      <c r="E4719">
        <f t="shared" si="220"/>
        <v>2.5128066804809061E-2</v>
      </c>
      <c r="F4719">
        <f t="shared" si="221"/>
        <v>1.6906592013457382E-4</v>
      </c>
    </row>
    <row r="4720" spans="1:6" x14ac:dyDescent="0.25">
      <c r="A4720">
        <v>463530</v>
      </c>
      <c r="B4720">
        <v>84</v>
      </c>
      <c r="C4720">
        <v>-0.50193428495582826</v>
      </c>
      <c r="D4720">
        <f t="shared" si="219"/>
        <v>9.6117747147863084E-5</v>
      </c>
      <c r="E4720">
        <f t="shared" si="220"/>
        <v>8.0738907604204994E-3</v>
      </c>
      <c r="F4720">
        <f t="shared" si="221"/>
        <v>-4.8244792686227761E-5</v>
      </c>
    </row>
    <row r="4721" spans="1:6" x14ac:dyDescent="0.25">
      <c r="A4721">
        <v>740761</v>
      </c>
      <c r="B4721">
        <v>84</v>
      </c>
      <c r="C4721">
        <v>0.30993408251325072</v>
      </c>
      <c r="D4721">
        <f t="shared" si="219"/>
        <v>1.5360446679826161E-4</v>
      </c>
      <c r="E4721">
        <f t="shared" si="220"/>
        <v>1.2902775211053975E-2</v>
      </c>
      <c r="F4721">
        <f t="shared" si="221"/>
        <v>4.7607259487056293E-5</v>
      </c>
    </row>
    <row r="4722" spans="1:6" x14ac:dyDescent="0.25">
      <c r="A4722">
        <v>611309</v>
      </c>
      <c r="B4722">
        <v>84</v>
      </c>
      <c r="C4722">
        <v>0.48612183982770601</v>
      </c>
      <c r="D4722">
        <f t="shared" si="219"/>
        <v>1.2676125362158443E-4</v>
      </c>
      <c r="E4722">
        <f t="shared" si="220"/>
        <v>1.0647945304213091E-2</v>
      </c>
      <c r="F4722">
        <f t="shared" si="221"/>
        <v>6.1621413829391082E-5</v>
      </c>
    </row>
    <row r="4723" spans="1:6" x14ac:dyDescent="0.25">
      <c r="A4723">
        <v>784830</v>
      </c>
      <c r="B4723">
        <v>72</v>
      </c>
      <c r="C4723">
        <v>-6.7189590051072792E-2</v>
      </c>
      <c r="D4723">
        <f t="shared" si="219"/>
        <v>1.6274263045338466E-4</v>
      </c>
      <c r="E4723">
        <f t="shared" si="220"/>
        <v>1.1717469392643695E-2</v>
      </c>
      <c r="F4723">
        <f t="shared" si="221"/>
        <v>-1.0934610623996149E-5</v>
      </c>
    </row>
    <row r="4724" spans="1:6" x14ac:dyDescent="0.25">
      <c r="A4724">
        <v>676358</v>
      </c>
      <c r="B4724">
        <v>84</v>
      </c>
      <c r="C4724">
        <v>0.53361030708623736</v>
      </c>
      <c r="D4724">
        <f t="shared" si="219"/>
        <v>1.4024983760583864E-4</v>
      </c>
      <c r="E4724">
        <f t="shared" si="220"/>
        <v>1.1780986358890445E-2</v>
      </c>
      <c r="F4724">
        <f t="shared" si="221"/>
        <v>7.4838758913646475E-5</v>
      </c>
    </row>
    <row r="4725" spans="1:6" x14ac:dyDescent="0.25">
      <c r="A4725">
        <v>861649</v>
      </c>
      <c r="B4725">
        <v>84</v>
      </c>
      <c r="C4725">
        <v>0.92086653473246149</v>
      </c>
      <c r="D4725">
        <f t="shared" si="219"/>
        <v>1.7867184586156038E-4</v>
      </c>
      <c r="E4725">
        <f t="shared" si="220"/>
        <v>1.5008435052371072E-2</v>
      </c>
      <c r="F4725">
        <f t="shared" si="221"/>
        <v>1.6453292355278761E-4</v>
      </c>
    </row>
    <row r="4726" spans="1:6" x14ac:dyDescent="0.25">
      <c r="A4726">
        <v>1221896</v>
      </c>
      <c r="B4726">
        <v>60</v>
      </c>
      <c r="C4726">
        <v>-0.74354523003894568</v>
      </c>
      <c r="D4726">
        <f t="shared" si="219"/>
        <v>2.5337279306406339E-4</v>
      </c>
      <c r="E4726">
        <f t="shared" si="220"/>
        <v>1.5202367583843805E-2</v>
      </c>
      <c r="F4726">
        <f t="shared" si="221"/>
        <v>-1.8839413170442919E-4</v>
      </c>
    </row>
    <row r="4727" spans="1:6" x14ac:dyDescent="0.25">
      <c r="A4727">
        <v>790634</v>
      </c>
      <c r="B4727">
        <v>72</v>
      </c>
      <c r="C4727">
        <v>5.1377144922950549E-2</v>
      </c>
      <c r="D4727">
        <f t="shared" si="219"/>
        <v>1.6394614997627681E-4</v>
      </c>
      <c r="E4727">
        <f t="shared" si="220"/>
        <v>1.1804122798291929E-2</v>
      </c>
      <c r="F4727">
        <f t="shared" si="221"/>
        <v>8.4230851068909599E-6</v>
      </c>
    </row>
    <row r="4728" spans="1:6" x14ac:dyDescent="0.25">
      <c r="A4728">
        <v>594195</v>
      </c>
      <c r="B4728">
        <v>72</v>
      </c>
      <c r="C4728">
        <v>0.60468857480173022</v>
      </c>
      <c r="D4728">
        <f t="shared" si="219"/>
        <v>1.2321248843985181E-4</v>
      </c>
      <c r="E4728">
        <f t="shared" si="220"/>
        <v>8.8712991676693307E-3</v>
      </c>
      <c r="F4728">
        <f t="shared" si="221"/>
        <v>7.4505184032468646E-5</v>
      </c>
    </row>
    <row r="4729" spans="1:6" x14ac:dyDescent="0.25">
      <c r="A4729">
        <v>683897</v>
      </c>
      <c r="B4729">
        <v>72</v>
      </c>
      <c r="C4729">
        <v>0.28141083878075468</v>
      </c>
      <c r="D4729">
        <f t="shared" si="219"/>
        <v>1.4181312735137342E-4</v>
      </c>
      <c r="E4729">
        <f t="shared" si="220"/>
        <v>1.0210545169298885E-2</v>
      </c>
      <c r="F4729">
        <f t="shared" si="221"/>
        <v>3.9907751118071978E-5</v>
      </c>
    </row>
    <row r="4730" spans="1:6" x14ac:dyDescent="0.25">
      <c r="A4730">
        <v>1616417</v>
      </c>
      <c r="B4730">
        <v>84</v>
      </c>
      <c r="C4730">
        <v>0.56516632981038883</v>
      </c>
      <c r="D4730">
        <f t="shared" si="219"/>
        <v>3.351808092065398E-4</v>
      </c>
      <c r="E4730">
        <f t="shared" si="220"/>
        <v>2.8155187973349344E-2</v>
      </c>
      <c r="F4730">
        <f t="shared" si="221"/>
        <v>1.8943290776213628E-4</v>
      </c>
    </row>
    <row r="4731" spans="1:6" x14ac:dyDescent="0.25">
      <c r="A4731">
        <v>1017479</v>
      </c>
      <c r="B4731">
        <v>48</v>
      </c>
      <c r="C4731">
        <v>9.0899389914291959E-2</v>
      </c>
      <c r="D4731">
        <f t="shared" si="219"/>
        <v>2.1098481058455889E-4</v>
      </c>
      <c r="E4731">
        <f t="shared" si="220"/>
        <v>1.0127270908058827E-2</v>
      </c>
      <c r="F4731">
        <f t="shared" si="221"/>
        <v>1.917839056331885E-5</v>
      </c>
    </row>
    <row r="4732" spans="1:6" x14ac:dyDescent="0.25">
      <c r="A4732">
        <v>1401707</v>
      </c>
      <c r="B4732">
        <v>24</v>
      </c>
      <c r="C4732">
        <v>-4.4146365390986242</v>
      </c>
      <c r="D4732">
        <f t="shared" si="219"/>
        <v>2.9065846655316747E-4</v>
      </c>
      <c r="E4732">
        <f t="shared" si="220"/>
        <v>6.9758031972760193E-3</v>
      </c>
      <c r="F4732">
        <f t="shared" si="221"/>
        <v>-1.2831514868439885E-3</v>
      </c>
    </row>
    <row r="4733" spans="1:6" x14ac:dyDescent="0.25">
      <c r="A4733">
        <v>462092</v>
      </c>
      <c r="B4733">
        <v>72</v>
      </c>
      <c r="C4733">
        <v>0.16994387989697479</v>
      </c>
      <c r="D4733">
        <f t="shared" si="219"/>
        <v>9.5819562951805382E-5</v>
      </c>
      <c r="E4733">
        <f t="shared" si="220"/>
        <v>6.8990085325299879E-3</v>
      </c>
      <c r="F4733">
        <f t="shared" si="221"/>
        <v>1.628394829806223E-5</v>
      </c>
    </row>
    <row r="4734" spans="1:6" x14ac:dyDescent="0.25">
      <c r="A4734">
        <v>1119278</v>
      </c>
      <c r="B4734">
        <v>72</v>
      </c>
      <c r="C4734">
        <v>0.32803285986234038</v>
      </c>
      <c r="D4734">
        <f t="shared" si="219"/>
        <v>2.3209388775735312E-4</v>
      </c>
      <c r="E4734">
        <f t="shared" si="220"/>
        <v>1.6710759918529425E-2</v>
      </c>
      <c r="F4734">
        <f t="shared" si="221"/>
        <v>7.6134421757613574E-5</v>
      </c>
    </row>
    <row r="4735" spans="1:6" x14ac:dyDescent="0.25">
      <c r="A4735">
        <v>568145</v>
      </c>
      <c r="B4735">
        <v>72</v>
      </c>
      <c r="C4735">
        <v>-0.13725502119417279</v>
      </c>
      <c r="D4735">
        <f t="shared" si="219"/>
        <v>1.1781075109124042E-4</v>
      </c>
      <c r="E4735">
        <f t="shared" si="220"/>
        <v>8.4823740785693099E-3</v>
      </c>
      <c r="F4735">
        <f t="shared" si="221"/>
        <v>-1.6170117137929618E-5</v>
      </c>
    </row>
    <row r="4736" spans="1:6" x14ac:dyDescent="0.25">
      <c r="A4736">
        <v>1272691</v>
      </c>
      <c r="B4736">
        <v>24</v>
      </c>
      <c r="C4736">
        <v>9.0899389914291959E-2</v>
      </c>
      <c r="D4736">
        <f t="shared" si="219"/>
        <v>2.6390566249295843E-4</v>
      </c>
      <c r="E4736">
        <f t="shared" si="220"/>
        <v>6.3337358998310023E-3</v>
      </c>
      <c r="F4736">
        <f t="shared" si="221"/>
        <v>2.3988863715536963E-5</v>
      </c>
    </row>
    <row r="4737" spans="1:6" x14ac:dyDescent="0.25">
      <c r="A4737">
        <v>738667</v>
      </c>
      <c r="B4737">
        <v>84</v>
      </c>
      <c r="C4737">
        <v>1.078955514697826</v>
      </c>
      <c r="D4737">
        <f t="shared" si="219"/>
        <v>1.5317025420678399E-4</v>
      </c>
      <c r="E4737">
        <f t="shared" si="220"/>
        <v>1.2866301353369854E-2</v>
      </c>
      <c r="F4737">
        <f t="shared" si="221"/>
        <v>1.6526389046407747E-4</v>
      </c>
    </row>
    <row r="4738" spans="1:6" x14ac:dyDescent="0.25">
      <c r="A4738">
        <v>1312807</v>
      </c>
      <c r="B4738">
        <v>48</v>
      </c>
      <c r="C4738">
        <v>0.44659959483636458</v>
      </c>
      <c r="D4738">
        <f t="shared" si="219"/>
        <v>2.7222413064946109E-4</v>
      </c>
      <c r="E4738">
        <f t="shared" si="220"/>
        <v>1.3066758271174133E-2</v>
      </c>
      <c r="F4738">
        <f t="shared" si="221"/>
        <v>1.215751864527309E-4</v>
      </c>
    </row>
    <row r="4739" spans="1:6" x14ac:dyDescent="0.25">
      <c r="A4739">
        <v>711411</v>
      </c>
      <c r="B4739">
        <v>60</v>
      </c>
      <c r="C4739">
        <v>0.4070773498450232</v>
      </c>
      <c r="D4739">
        <f t="shared" ref="D4739:D4802" si="222">A4739/SUM($A$2:$A$5739)</f>
        <v>1.4751844026537317E-4</v>
      </c>
      <c r="E4739">
        <f t="shared" ref="E4739:E4802" si="223">B4739*D4739</f>
        <v>8.8511064159223895E-3</v>
      </c>
      <c r="F4739">
        <f t="shared" ref="F4739:F4802" si="224">C4739*D4739</f>
        <v>6.0051415716499471E-5</v>
      </c>
    </row>
    <row r="4740" spans="1:6" x14ac:dyDescent="0.25">
      <c r="A4740">
        <v>148624</v>
      </c>
      <c r="B4740">
        <v>60</v>
      </c>
      <c r="C4740">
        <v>-0.62050101992985252</v>
      </c>
      <c r="D4740">
        <f t="shared" si="222"/>
        <v>3.0818725976968057E-5</v>
      </c>
      <c r="E4740">
        <f t="shared" si="223"/>
        <v>1.8491235586180835E-3</v>
      </c>
      <c r="F4740">
        <f t="shared" si="224"/>
        <v>-1.9123050901647321E-5</v>
      </c>
    </row>
    <row r="4741" spans="1:6" x14ac:dyDescent="0.25">
      <c r="A4741">
        <v>283786</v>
      </c>
      <c r="B4741">
        <v>72</v>
      </c>
      <c r="C4741">
        <v>0.80229979975843724</v>
      </c>
      <c r="D4741">
        <f t="shared" si="222"/>
        <v>5.8845966802803427E-5</v>
      </c>
      <c r="E4741">
        <f t="shared" si="223"/>
        <v>4.2369096098018467E-3</v>
      </c>
      <c r="F4741">
        <f t="shared" si="224"/>
        <v>4.7212107382480832E-5</v>
      </c>
    </row>
    <row r="4742" spans="1:6" x14ac:dyDescent="0.25">
      <c r="A4742">
        <v>438864</v>
      </c>
      <c r="B4742">
        <v>84</v>
      </c>
      <c r="C4742">
        <v>0.92086653473246149</v>
      </c>
      <c r="D4742">
        <f t="shared" si="222"/>
        <v>9.1002996535930321E-5</v>
      </c>
      <c r="E4742">
        <f t="shared" si="223"/>
        <v>7.6442517090181466E-3</v>
      </c>
      <c r="F4742">
        <f t="shared" si="224"/>
        <v>8.3801614070312346E-5</v>
      </c>
    </row>
    <row r="4743" spans="1:6" x14ac:dyDescent="0.25">
      <c r="A4743">
        <v>537782</v>
      </c>
      <c r="B4743">
        <v>60</v>
      </c>
      <c r="C4743">
        <v>-0.47064649970843292</v>
      </c>
      <c r="D4743">
        <f t="shared" si="222"/>
        <v>1.115146685148148E-4</v>
      </c>
      <c r="E4743">
        <f t="shared" si="223"/>
        <v>6.6908801108888881E-3</v>
      </c>
      <c r="F4743">
        <f t="shared" si="224"/>
        <v>-5.2483988402643774E-5</v>
      </c>
    </row>
    <row r="4744" spans="1:6" x14ac:dyDescent="0.25">
      <c r="A4744">
        <v>672540</v>
      </c>
      <c r="B4744">
        <v>84</v>
      </c>
      <c r="C4744">
        <v>0.49003888952879793</v>
      </c>
      <c r="D4744">
        <f t="shared" si="222"/>
        <v>1.3945813575566595E-4</v>
      </c>
      <c r="E4744">
        <f t="shared" si="223"/>
        <v>1.171448340347594E-2</v>
      </c>
      <c r="F4744">
        <f t="shared" si="224"/>
        <v>6.8339909981462887E-5</v>
      </c>
    </row>
    <row r="4745" spans="1:6" x14ac:dyDescent="0.25">
      <c r="A4745">
        <v>626244</v>
      </c>
      <c r="B4745">
        <v>72</v>
      </c>
      <c r="C4745">
        <v>1.152449396348168E-2</v>
      </c>
      <c r="D4745">
        <f t="shared" si="222"/>
        <v>1.2985818058133534E-4</v>
      </c>
      <c r="E4745">
        <f t="shared" si="223"/>
        <v>9.3497890018561444E-3</v>
      </c>
      <c r="F4745">
        <f t="shared" si="224"/>
        <v>1.4965498182183131E-6</v>
      </c>
    </row>
    <row r="4746" spans="1:6" x14ac:dyDescent="0.25">
      <c r="A4746">
        <v>873762</v>
      </c>
      <c r="B4746">
        <v>72</v>
      </c>
      <c r="C4746">
        <v>0.53955480843313941</v>
      </c>
      <c r="D4746">
        <f t="shared" si="222"/>
        <v>1.8118360188857494E-4</v>
      </c>
      <c r="E4746">
        <f t="shared" si="223"/>
        <v>1.3045219335977395E-2</v>
      </c>
      <c r="F4746">
        <f t="shared" si="224"/>
        <v>9.7758483608216253E-5</v>
      </c>
    </row>
    <row r="4747" spans="1:6" x14ac:dyDescent="0.25">
      <c r="A4747">
        <v>869895</v>
      </c>
      <c r="B4747">
        <v>84</v>
      </c>
      <c r="C4747">
        <v>1.355611229637216</v>
      </c>
      <c r="D4747">
        <f t="shared" si="222"/>
        <v>1.8038173938081755E-4</v>
      </c>
      <c r="E4747">
        <f t="shared" si="223"/>
        <v>1.5152066107988674E-2</v>
      </c>
      <c r="F4747">
        <f t="shared" si="224"/>
        <v>2.4452751152612991E-4</v>
      </c>
    </row>
    <row r="4748" spans="1:6" x14ac:dyDescent="0.25">
      <c r="A4748">
        <v>456636</v>
      </c>
      <c r="B4748">
        <v>72</v>
      </c>
      <c r="C4748">
        <v>0.99991102471514426</v>
      </c>
      <c r="D4748">
        <f t="shared" si="222"/>
        <v>9.4688204833800636E-5</v>
      </c>
      <c r="E4748">
        <f t="shared" si="223"/>
        <v>6.8175507480336458E-3</v>
      </c>
      <c r="F4748">
        <f t="shared" si="224"/>
        <v>9.4679779923803064E-5</v>
      </c>
    </row>
    <row r="4749" spans="1:6" x14ac:dyDescent="0.25">
      <c r="A4749">
        <v>1142209</v>
      </c>
      <c r="B4749">
        <v>48</v>
      </c>
      <c r="C4749">
        <v>-1.0988980344275441</v>
      </c>
      <c r="D4749">
        <f t="shared" si="222"/>
        <v>2.3684886814664326E-4</v>
      </c>
      <c r="E4749">
        <f t="shared" si="223"/>
        <v>1.1368745671038877E-2</v>
      </c>
      <c r="F4749">
        <f t="shared" si="224"/>
        <v>-2.6027275566273484E-4</v>
      </c>
    </row>
    <row r="4750" spans="1:6" x14ac:dyDescent="0.25">
      <c r="A4750">
        <v>985035</v>
      </c>
      <c r="B4750">
        <v>12</v>
      </c>
      <c r="C4750">
        <v>9.0899389914291959E-2</v>
      </c>
      <c r="D4750">
        <f t="shared" si="222"/>
        <v>2.0425721110132097E-4</v>
      </c>
      <c r="E4750">
        <f t="shared" si="223"/>
        <v>2.4510865332158516E-3</v>
      </c>
      <c r="F4750">
        <f t="shared" si="224"/>
        <v>1.8566855874704819E-5</v>
      </c>
    </row>
    <row r="4751" spans="1:6" x14ac:dyDescent="0.25">
      <c r="A4751">
        <v>548673</v>
      </c>
      <c r="B4751">
        <v>84</v>
      </c>
      <c r="C4751">
        <v>0.32803285986234038</v>
      </c>
      <c r="D4751">
        <f t="shared" si="222"/>
        <v>1.1377303018328799E-4</v>
      </c>
      <c r="E4751">
        <f t="shared" si="223"/>
        <v>9.5569345353961922E-3</v>
      </c>
      <c r="F4751">
        <f t="shared" si="224"/>
        <v>3.732129246622833E-5</v>
      </c>
    </row>
    <row r="4752" spans="1:6" x14ac:dyDescent="0.25">
      <c r="A4752">
        <v>851689</v>
      </c>
      <c r="B4752">
        <v>60</v>
      </c>
      <c r="C4752">
        <v>5.1377144922950549E-2</v>
      </c>
      <c r="D4752">
        <f t="shared" si="222"/>
        <v>1.7660653668719688E-4</v>
      </c>
      <c r="E4752">
        <f t="shared" si="223"/>
        <v>1.0596392201231812E-2</v>
      </c>
      <c r="F4752">
        <f t="shared" si="224"/>
        <v>9.0735396297184967E-6</v>
      </c>
    </row>
    <row r="4753" spans="1:6" x14ac:dyDescent="0.25">
      <c r="A4753">
        <v>618458</v>
      </c>
      <c r="B4753">
        <v>84</v>
      </c>
      <c r="C4753">
        <v>-0.29140719033595069</v>
      </c>
      <c r="D4753">
        <f t="shared" si="222"/>
        <v>1.2824367282715922E-4</v>
      </c>
      <c r="E4753">
        <f t="shared" si="223"/>
        <v>1.0772468517481374E-2</v>
      </c>
      <c r="F4753">
        <f t="shared" si="224"/>
        <v>-3.7371128376925374E-5</v>
      </c>
    </row>
    <row r="4754" spans="1:6" x14ac:dyDescent="0.25">
      <c r="A4754">
        <v>764191</v>
      </c>
      <c r="B4754">
        <v>84</v>
      </c>
      <c r="C4754">
        <v>0.92086653473246149</v>
      </c>
      <c r="D4754">
        <f t="shared" si="222"/>
        <v>1.5846292000662877E-4</v>
      </c>
      <c r="E4754">
        <f t="shared" si="223"/>
        <v>1.3310885280556817E-2</v>
      </c>
      <c r="F4754">
        <f t="shared" si="224"/>
        <v>1.4592320003009148E-4</v>
      </c>
    </row>
    <row r="4755" spans="1:6" x14ac:dyDescent="0.25">
      <c r="A4755">
        <v>755028</v>
      </c>
      <c r="B4755">
        <v>72</v>
      </c>
      <c r="C4755">
        <v>0.72325530977575447</v>
      </c>
      <c r="D4755">
        <f t="shared" si="222"/>
        <v>1.5656287703828614E-4</v>
      </c>
      <c r="E4755">
        <f t="shared" si="223"/>
        <v>1.1272527146756601E-2</v>
      </c>
      <c r="F4755">
        <f t="shared" si="224"/>
        <v>1.13234932131709E-4</v>
      </c>
    </row>
    <row r="4756" spans="1:6" x14ac:dyDescent="0.25">
      <c r="A4756">
        <v>711647</v>
      </c>
      <c r="B4756">
        <v>60</v>
      </c>
      <c r="C4756">
        <v>-0.30432305999912118</v>
      </c>
      <c r="D4756">
        <f t="shared" si="222"/>
        <v>1.4756737731006693E-4</v>
      </c>
      <c r="E4756">
        <f t="shared" si="223"/>
        <v>8.8540426386040164E-3</v>
      </c>
      <c r="F4756">
        <f t="shared" si="224"/>
        <v>-4.4908155819044453E-5</v>
      </c>
    </row>
    <row r="4757" spans="1:6" x14ac:dyDescent="0.25">
      <c r="A4757">
        <v>520409</v>
      </c>
      <c r="B4757">
        <v>48</v>
      </c>
      <c r="C4757">
        <v>-2.7667345059731379E-2</v>
      </c>
      <c r="D4757">
        <f t="shared" si="222"/>
        <v>1.0791219700013436E-4</v>
      </c>
      <c r="E4757">
        <f t="shared" si="223"/>
        <v>5.1797854560064497E-3</v>
      </c>
      <c r="F4757">
        <f t="shared" si="224"/>
        <v>-2.9856439905564269E-6</v>
      </c>
    </row>
    <row r="4758" spans="1:6" x14ac:dyDescent="0.25">
      <c r="A4758">
        <v>823428</v>
      </c>
      <c r="B4758">
        <v>72</v>
      </c>
      <c r="C4758">
        <v>0.76277755476709586</v>
      </c>
      <c r="D4758">
        <f t="shared" si="222"/>
        <v>1.7074632558511984E-4</v>
      </c>
      <c r="E4758">
        <f t="shared" si="223"/>
        <v>1.2293735442128629E-2</v>
      </c>
      <c r="F4758">
        <f t="shared" si="224"/>
        <v>1.3024146471528412E-4</v>
      </c>
    </row>
    <row r="4759" spans="1:6" x14ac:dyDescent="0.25">
      <c r="A4759">
        <v>995352</v>
      </c>
      <c r="B4759">
        <v>84</v>
      </c>
      <c r="C4759">
        <v>-0.46241203996448682</v>
      </c>
      <c r="D4759">
        <f t="shared" si="222"/>
        <v>2.0639654792380173E-4</v>
      </c>
      <c r="E4759">
        <f t="shared" si="223"/>
        <v>1.7337310025599344E-2</v>
      </c>
      <c r="F4759">
        <f t="shared" si="224"/>
        <v>-9.5440248767073125E-5</v>
      </c>
    </row>
    <row r="4760" spans="1:6" x14ac:dyDescent="0.25">
      <c r="A4760">
        <v>786422</v>
      </c>
      <c r="B4760">
        <v>84</v>
      </c>
      <c r="C4760">
        <v>0.32803285986234038</v>
      </c>
      <c r="D4760">
        <f t="shared" si="222"/>
        <v>1.6307274814470862E-4</v>
      </c>
      <c r="E4760">
        <f t="shared" si="223"/>
        <v>1.3698110844155524E-2</v>
      </c>
      <c r="F4760">
        <f t="shared" si="224"/>
        <v>5.3493219939519929E-5</v>
      </c>
    </row>
    <row r="4761" spans="1:6" x14ac:dyDescent="0.25">
      <c r="A4761">
        <v>2064649</v>
      </c>
      <c r="B4761">
        <v>72</v>
      </c>
      <c r="C4761">
        <v>-0.72911158760137273</v>
      </c>
      <c r="D4761">
        <f t="shared" si="222"/>
        <v>4.2812635758438151E-4</v>
      </c>
      <c r="E4761">
        <f t="shared" si="223"/>
        <v>3.0825097746075468E-2</v>
      </c>
      <c r="F4761">
        <f t="shared" si="224"/>
        <v>-3.1215188827234141E-4</v>
      </c>
    </row>
    <row r="4762" spans="1:6" x14ac:dyDescent="0.25">
      <c r="A4762">
        <v>1113142</v>
      </c>
      <c r="B4762">
        <v>84</v>
      </c>
      <c r="C4762">
        <v>0.6442108197930716</v>
      </c>
      <c r="D4762">
        <f t="shared" si="222"/>
        <v>2.3082152459531554E-4</v>
      </c>
      <c r="E4762">
        <f t="shared" si="223"/>
        <v>1.9389008066006505E-2</v>
      </c>
      <c r="F4762">
        <f t="shared" si="224"/>
        <v>1.4869772358543486E-4</v>
      </c>
    </row>
    <row r="4763" spans="1:6" x14ac:dyDescent="0.25">
      <c r="A4763">
        <v>493886</v>
      </c>
      <c r="B4763">
        <v>60</v>
      </c>
      <c r="C4763">
        <v>1.078955514697826</v>
      </c>
      <c r="D4763">
        <f t="shared" si="222"/>
        <v>1.024123782017766E-4</v>
      </c>
      <c r="E4763">
        <f t="shared" si="223"/>
        <v>6.1447426921065959E-3</v>
      </c>
      <c r="F4763">
        <f t="shared" si="224"/>
        <v>1.1049840023412629E-4</v>
      </c>
    </row>
    <row r="4764" spans="1:6" x14ac:dyDescent="0.25">
      <c r="A4764">
        <v>571836</v>
      </c>
      <c r="B4764">
        <v>84</v>
      </c>
      <c r="C4764">
        <v>0.52564408481904745</v>
      </c>
      <c r="D4764">
        <f t="shared" si="222"/>
        <v>1.1857611817583637E-4</v>
      </c>
      <c r="E4764">
        <f t="shared" si="223"/>
        <v>9.9603939267702557E-3</v>
      </c>
      <c r="F4764">
        <f t="shared" si="224"/>
        <v>6.2328835119932724E-5</v>
      </c>
    </row>
    <row r="4765" spans="1:6" x14ac:dyDescent="0.25">
      <c r="A4765">
        <v>861242</v>
      </c>
      <c r="B4765">
        <v>72</v>
      </c>
      <c r="C4765">
        <v>0.24898836987965761</v>
      </c>
      <c r="D4765">
        <f t="shared" si="222"/>
        <v>1.7858745019549952E-4</v>
      </c>
      <c r="E4765">
        <f t="shared" si="223"/>
        <v>1.2858296414075966E-2</v>
      </c>
      <c r="F4765">
        <f t="shared" si="224"/>
        <v>4.4466198105141968E-5</v>
      </c>
    </row>
    <row r="4766" spans="1:6" x14ac:dyDescent="0.25">
      <c r="A4766">
        <v>513474</v>
      </c>
      <c r="B4766">
        <v>84</v>
      </c>
      <c r="C4766">
        <v>1.185489993161002E-2</v>
      </c>
      <c r="D4766">
        <f t="shared" si="222"/>
        <v>1.0647415291135816E-4</v>
      </c>
      <c r="E4766">
        <f t="shared" si="223"/>
        <v>8.9438288445540855E-3</v>
      </c>
      <c r="F4766">
        <f t="shared" si="224"/>
        <v>1.2622404280670946E-6</v>
      </c>
    </row>
    <row r="4767" spans="1:6" x14ac:dyDescent="0.25">
      <c r="A4767">
        <v>944621</v>
      </c>
      <c r="B4767">
        <v>72</v>
      </c>
      <c r="C4767">
        <v>-8.1548174850570032E-3</v>
      </c>
      <c r="D4767">
        <f t="shared" si="222"/>
        <v>1.9587694955787452E-4</v>
      </c>
      <c r="E4767">
        <f t="shared" si="223"/>
        <v>1.4103140368166966E-2</v>
      </c>
      <c r="F4767">
        <f t="shared" si="224"/>
        <v>-1.5973407731741838E-6</v>
      </c>
    </row>
    <row r="4768" spans="1:6" x14ac:dyDescent="0.25">
      <c r="A4768">
        <v>682498</v>
      </c>
      <c r="B4768">
        <v>48</v>
      </c>
      <c r="C4768">
        <v>0.52564408481904745</v>
      </c>
      <c r="D4768">
        <f t="shared" si="222"/>
        <v>1.415230302093117E-4</v>
      </c>
      <c r="E4768">
        <f t="shared" si="223"/>
        <v>6.7931054500469622E-3</v>
      </c>
      <c r="F4768">
        <f t="shared" si="224"/>
        <v>7.4390743695192056E-5</v>
      </c>
    </row>
    <row r="4769" spans="1:6" x14ac:dyDescent="0.25">
      <c r="A4769">
        <v>584262</v>
      </c>
      <c r="B4769">
        <v>84</v>
      </c>
      <c r="C4769">
        <v>0.14984405176172841</v>
      </c>
      <c r="D4769">
        <f t="shared" si="222"/>
        <v>1.2115277799517784E-4</v>
      </c>
      <c r="E4769">
        <f t="shared" si="223"/>
        <v>1.0176833351594939E-2</v>
      </c>
      <c r="F4769">
        <f t="shared" si="224"/>
        <v>1.8154023136986619E-5</v>
      </c>
    </row>
    <row r="4770" spans="1:6" x14ac:dyDescent="0.25">
      <c r="A4770">
        <v>520176</v>
      </c>
      <c r="B4770">
        <v>60</v>
      </c>
      <c r="C4770">
        <v>0.80229979975843724</v>
      </c>
      <c r="D4770">
        <f t="shared" si="222"/>
        <v>1.0786388203651722E-4</v>
      </c>
      <c r="E4770">
        <f t="shared" si="223"/>
        <v>6.471832922191033E-3</v>
      </c>
      <c r="F4770">
        <f t="shared" si="224"/>
        <v>8.653917095906546E-5</v>
      </c>
    </row>
    <row r="4771" spans="1:6" x14ac:dyDescent="0.25">
      <c r="A4771">
        <v>595880</v>
      </c>
      <c r="B4771">
        <v>72</v>
      </c>
      <c r="C4771">
        <v>-0.41850353717951672</v>
      </c>
      <c r="D4771">
        <f t="shared" si="222"/>
        <v>1.2356189064455085E-4</v>
      </c>
      <c r="E4771">
        <f t="shared" si="223"/>
        <v>8.8964561264076609E-3</v>
      </c>
      <c r="F4771">
        <f t="shared" si="224"/>
        <v>-5.1711088295333162E-5</v>
      </c>
    </row>
    <row r="4772" spans="1:6" x14ac:dyDescent="0.25">
      <c r="A4772">
        <v>845165</v>
      </c>
      <c r="B4772">
        <v>72</v>
      </c>
      <c r="C4772">
        <v>0.92086653473246149</v>
      </c>
      <c r="D4772">
        <f t="shared" si="222"/>
        <v>1.7525371770591699E-4</v>
      </c>
      <c r="E4772">
        <f t="shared" si="223"/>
        <v>1.2618267674826024E-2</v>
      </c>
      <c r="F4772">
        <f t="shared" si="224"/>
        <v>1.6138528372282881E-4</v>
      </c>
    </row>
    <row r="4773" spans="1:6" x14ac:dyDescent="0.25">
      <c r="A4773">
        <v>1349255</v>
      </c>
      <c r="B4773">
        <v>60</v>
      </c>
      <c r="C4773">
        <v>0.88134428974112011</v>
      </c>
      <c r="D4773">
        <f t="shared" si="222"/>
        <v>2.7978200100962181E-4</v>
      </c>
      <c r="E4773">
        <f t="shared" si="223"/>
        <v>1.6786920060577307E-2</v>
      </c>
      <c r="F4773">
        <f t="shared" si="224"/>
        <v>2.4658426896217447E-4</v>
      </c>
    </row>
    <row r="4774" spans="1:6" x14ac:dyDescent="0.25">
      <c r="A4774">
        <v>519492</v>
      </c>
      <c r="B4774">
        <v>84</v>
      </c>
      <c r="C4774">
        <v>-0.591929005747037</v>
      </c>
      <c r="D4774">
        <f t="shared" si="222"/>
        <v>1.0772204755104888E-4</v>
      </c>
      <c r="E4774">
        <f t="shared" si="223"/>
        <v>9.0486519942881063E-3</v>
      </c>
      <c r="F4774">
        <f t="shared" si="224"/>
        <v>-6.3763804503927404E-5</v>
      </c>
    </row>
    <row r="4775" spans="1:6" x14ac:dyDescent="0.25">
      <c r="A4775">
        <v>779639</v>
      </c>
      <c r="B4775">
        <v>84</v>
      </c>
      <c r="C4775">
        <v>0.33895048481874829</v>
      </c>
      <c r="D4775">
        <f t="shared" si="222"/>
        <v>1.6166622283048093E-4</v>
      </c>
      <c r="E4775">
        <f t="shared" si="223"/>
        <v>1.3579962717760399E-2</v>
      </c>
      <c r="F4775">
        <f t="shared" si="224"/>
        <v>5.4796844607207309E-5</v>
      </c>
    </row>
    <row r="4776" spans="1:6" x14ac:dyDescent="0.25">
      <c r="A4776">
        <v>544215</v>
      </c>
      <c r="B4776">
        <v>72</v>
      </c>
      <c r="C4776">
        <v>1.185489993161002E-2</v>
      </c>
      <c r="D4776">
        <f t="shared" si="222"/>
        <v>1.1284861770343734E-4</v>
      </c>
      <c r="E4776">
        <f t="shared" si="223"/>
        <v>8.1251004746474877E-3</v>
      </c>
      <c r="F4776">
        <f t="shared" si="224"/>
        <v>1.3378090702947647E-6</v>
      </c>
    </row>
    <row r="4777" spans="1:6" x14ac:dyDescent="0.25">
      <c r="A4777">
        <v>624145</v>
      </c>
      <c r="B4777">
        <v>72</v>
      </c>
      <c r="C4777">
        <v>-6.7189590051072792E-2</v>
      </c>
      <c r="D4777">
        <f t="shared" si="222"/>
        <v>1.2942293118806334E-4</v>
      </c>
      <c r="E4777">
        <f t="shared" si="223"/>
        <v>9.3184510455405611E-3</v>
      </c>
      <c r="F4777">
        <f t="shared" si="224"/>
        <v>-8.6958736897341791E-6</v>
      </c>
    </row>
    <row r="4778" spans="1:6" x14ac:dyDescent="0.25">
      <c r="A4778">
        <v>655594</v>
      </c>
      <c r="B4778">
        <v>12</v>
      </c>
      <c r="C4778">
        <v>-1.292379184782656</v>
      </c>
      <c r="D4778">
        <f t="shared" si="222"/>
        <v>1.3594420711422379E-4</v>
      </c>
      <c r="E4778">
        <f t="shared" si="223"/>
        <v>1.6313304853706853E-3</v>
      </c>
      <c r="F4778">
        <f t="shared" si="224"/>
        <v>-1.7569146356620507E-4</v>
      </c>
    </row>
    <row r="4779" spans="1:6" x14ac:dyDescent="0.25">
      <c r="A4779">
        <v>1154623</v>
      </c>
      <c r="B4779">
        <v>84</v>
      </c>
      <c r="C4779">
        <v>-0.38336754998180411</v>
      </c>
      <c r="D4779">
        <f t="shared" si="222"/>
        <v>2.3942303964167826E-4</v>
      </c>
      <c r="E4779">
        <f t="shared" si="223"/>
        <v>2.0111535329900974E-2</v>
      </c>
      <c r="F4779">
        <f t="shared" si="224"/>
        <v>-9.1787024116626563E-5</v>
      </c>
    </row>
    <row r="4780" spans="1:6" x14ac:dyDescent="0.25">
      <c r="A4780">
        <v>749276</v>
      </c>
      <c r="B4780">
        <v>84</v>
      </c>
      <c r="C4780">
        <v>3.711249960496113E-2</v>
      </c>
      <c r="D4780">
        <f t="shared" si="222"/>
        <v>1.553701402540553E-4</v>
      </c>
      <c r="E4780">
        <f t="shared" si="223"/>
        <v>1.3051091781340646E-2</v>
      </c>
      <c r="F4780">
        <f t="shared" si="224"/>
        <v>5.7661742688013832E-6</v>
      </c>
    </row>
    <row r="4781" spans="1:6" x14ac:dyDescent="0.25">
      <c r="A4781">
        <v>559349</v>
      </c>
      <c r="B4781">
        <v>84</v>
      </c>
      <c r="C4781">
        <v>0.24898836987965761</v>
      </c>
      <c r="D4781">
        <f t="shared" si="222"/>
        <v>1.1598680937460374E-4</v>
      </c>
      <c r="E4781">
        <f t="shared" si="223"/>
        <v>9.7428919874667144E-3</v>
      </c>
      <c r="F4781">
        <f t="shared" si="224"/>
        <v>2.8879366593725177E-5</v>
      </c>
    </row>
    <row r="4782" spans="1:6" x14ac:dyDescent="0.25">
      <c r="A4782">
        <v>837599</v>
      </c>
      <c r="B4782">
        <v>84</v>
      </c>
      <c r="C4782">
        <v>0.39334744050176651</v>
      </c>
      <c r="D4782">
        <f t="shared" si="222"/>
        <v>1.7368482923069267E-4</v>
      </c>
      <c r="E4782">
        <f t="shared" si="223"/>
        <v>1.4589525655378185E-2</v>
      </c>
      <c r="F4782">
        <f t="shared" si="224"/>
        <v>6.8318483031879366E-5</v>
      </c>
    </row>
    <row r="4783" spans="1:6" x14ac:dyDescent="0.25">
      <c r="A4783">
        <v>428019</v>
      </c>
      <c r="B4783">
        <v>72</v>
      </c>
      <c r="C4783">
        <v>0.44659959483636458</v>
      </c>
      <c r="D4783">
        <f t="shared" si="222"/>
        <v>8.8754173443965242E-5</v>
      </c>
      <c r="E4783">
        <f t="shared" si="223"/>
        <v>6.3903004879654977E-3</v>
      </c>
      <c r="F4783">
        <f t="shared" si="224"/>
        <v>3.9637577900111303E-5</v>
      </c>
    </row>
    <row r="4784" spans="1:6" x14ac:dyDescent="0.25">
      <c r="A4784">
        <v>595732</v>
      </c>
      <c r="B4784">
        <v>84</v>
      </c>
      <c r="C4784">
        <v>0.25883889422130019</v>
      </c>
      <c r="D4784">
        <f t="shared" si="222"/>
        <v>1.2353120131143781E-4</v>
      </c>
      <c r="E4784">
        <f t="shared" si="223"/>
        <v>1.0376620910160776E-2</v>
      </c>
      <c r="F4784">
        <f t="shared" si="224"/>
        <v>3.1974679549281391E-5</v>
      </c>
    </row>
    <row r="4785" spans="1:6" x14ac:dyDescent="0.25">
      <c r="A4785">
        <v>722749</v>
      </c>
      <c r="B4785">
        <v>48</v>
      </c>
      <c r="C4785">
        <v>0.2094661248883162</v>
      </c>
      <c r="D4785">
        <f t="shared" si="222"/>
        <v>1.4986949201426208E-4</v>
      </c>
      <c r="E4785">
        <f t="shared" si="223"/>
        <v>7.1937356166845799E-3</v>
      </c>
      <c r="F4785">
        <f t="shared" si="224"/>
        <v>3.139258173120793E-5</v>
      </c>
    </row>
    <row r="4786" spans="1:6" x14ac:dyDescent="0.25">
      <c r="A4786">
        <v>868354</v>
      </c>
      <c r="B4786">
        <v>24</v>
      </c>
      <c r="C4786">
        <v>-1.629673089767361</v>
      </c>
      <c r="D4786">
        <f t="shared" si="222"/>
        <v>1.8006219706779604E-4</v>
      </c>
      <c r="E4786">
        <f t="shared" si="223"/>
        <v>4.321492729627105E-3</v>
      </c>
      <c r="F4786">
        <f t="shared" si="224"/>
        <v>-2.9344251704577462E-4</v>
      </c>
    </row>
    <row r="4787" spans="1:6" x14ac:dyDescent="0.25">
      <c r="A4787">
        <v>1003079</v>
      </c>
      <c r="B4787">
        <v>84</v>
      </c>
      <c r="C4787">
        <v>0.84182204474977862</v>
      </c>
      <c r="D4787">
        <f t="shared" si="222"/>
        <v>2.0799882141680443E-4</v>
      </c>
      <c r="E4787">
        <f t="shared" si="223"/>
        <v>1.7471900999011573E-2</v>
      </c>
      <c r="F4787">
        <f t="shared" si="224"/>
        <v>1.7509799315063834E-4</v>
      </c>
    </row>
    <row r="4788" spans="1:6" x14ac:dyDescent="0.25">
      <c r="A4788">
        <v>368033</v>
      </c>
      <c r="B4788">
        <v>36</v>
      </c>
      <c r="C4788">
        <v>-4.3004405691981917</v>
      </c>
      <c r="D4788">
        <f t="shared" si="222"/>
        <v>7.6315454956679172E-5</v>
      </c>
      <c r="E4788">
        <f t="shared" si="223"/>
        <v>2.7473563784404503E-3</v>
      </c>
      <c r="F4788">
        <f t="shared" si="224"/>
        <v>-3.2819007855252035E-4</v>
      </c>
    </row>
    <row r="4789" spans="1:6" x14ac:dyDescent="0.25">
      <c r="A4789">
        <v>445905</v>
      </c>
      <c r="B4789">
        <v>72</v>
      </c>
      <c r="C4789">
        <v>0.13042163490563341</v>
      </c>
      <c r="D4789">
        <f t="shared" si="222"/>
        <v>9.2463020822746941E-5</v>
      </c>
      <c r="E4789">
        <f t="shared" si="223"/>
        <v>6.6573374992377797E-3</v>
      </c>
      <c r="F4789">
        <f t="shared" si="224"/>
        <v>1.2059178344016282E-5</v>
      </c>
    </row>
    <row r="4790" spans="1:6" x14ac:dyDescent="0.25">
      <c r="A4790">
        <v>809810</v>
      </c>
      <c r="B4790">
        <v>72</v>
      </c>
      <c r="C4790">
        <v>0.13042163490563341</v>
      </c>
      <c r="D4790">
        <f t="shared" si="222"/>
        <v>1.6792249221800316E-4</v>
      </c>
      <c r="E4790">
        <f t="shared" si="223"/>
        <v>1.2090419439696227E-2</v>
      </c>
      <c r="F4790">
        <f t="shared" si="224"/>
        <v>2.1900725972500475E-5</v>
      </c>
    </row>
    <row r="4791" spans="1:6" x14ac:dyDescent="0.25">
      <c r="A4791">
        <v>624462</v>
      </c>
      <c r="B4791">
        <v>72</v>
      </c>
      <c r="C4791">
        <v>-0.38336754998180411</v>
      </c>
      <c r="D4791">
        <f t="shared" si="222"/>
        <v>1.2948866442182572E-4</v>
      </c>
      <c r="E4791">
        <f t="shared" si="223"/>
        <v>9.3231838383714526E-3</v>
      </c>
      <c r="F4791">
        <f t="shared" si="224"/>
        <v>-4.964175202981133E-5</v>
      </c>
    </row>
    <row r="4792" spans="1:6" x14ac:dyDescent="0.25">
      <c r="A4792">
        <v>888105</v>
      </c>
      <c r="B4792">
        <v>72</v>
      </c>
      <c r="C4792">
        <v>-3.7387406470657129E-2</v>
      </c>
      <c r="D4792">
        <f t="shared" si="222"/>
        <v>1.8415777151587371E-4</v>
      </c>
      <c r="E4792">
        <f t="shared" si="223"/>
        <v>1.3259359549142907E-2</v>
      </c>
      <c r="F4792">
        <f t="shared" si="224"/>
        <v>-6.8851814583943735E-6</v>
      </c>
    </row>
    <row r="4793" spans="1:6" x14ac:dyDescent="0.25">
      <c r="A4793">
        <v>739530</v>
      </c>
      <c r="B4793">
        <v>84</v>
      </c>
      <c r="C4793">
        <v>1.8352357008186462E-2</v>
      </c>
      <c r="D4793">
        <f t="shared" si="222"/>
        <v>1.5334920619649038E-4</v>
      </c>
      <c r="E4793">
        <f t="shared" si="223"/>
        <v>1.2881333320505192E-2</v>
      </c>
      <c r="F4793">
        <f t="shared" si="224"/>
        <v>2.814319379039991E-6</v>
      </c>
    </row>
    <row r="4794" spans="1:6" x14ac:dyDescent="0.25">
      <c r="A4794">
        <v>883614</v>
      </c>
      <c r="B4794">
        <v>84</v>
      </c>
      <c r="C4794">
        <v>-0.21192360821141479</v>
      </c>
      <c r="D4794">
        <f t="shared" si="222"/>
        <v>1.832265161441803E-4</v>
      </c>
      <c r="E4794">
        <f t="shared" si="223"/>
        <v>1.5391027356111146E-2</v>
      </c>
      <c r="F4794">
        <f t="shared" si="224"/>
        <v>-3.8830024421281735E-5</v>
      </c>
    </row>
    <row r="4795" spans="1:6" x14ac:dyDescent="0.25">
      <c r="A4795">
        <v>445727</v>
      </c>
      <c r="B4795">
        <v>84</v>
      </c>
      <c r="C4795">
        <v>0.32803285986234038</v>
      </c>
      <c r="D4795">
        <f t="shared" si="222"/>
        <v>9.2426110678867749E-5</v>
      </c>
      <c r="E4795">
        <f t="shared" si="223"/>
        <v>7.7637932970248905E-3</v>
      </c>
      <c r="F4795">
        <f t="shared" si="224"/>
        <v>3.0318801411942186E-5</v>
      </c>
    </row>
    <row r="4796" spans="1:6" x14ac:dyDescent="0.25">
      <c r="A4796">
        <v>455074</v>
      </c>
      <c r="B4796">
        <v>84</v>
      </c>
      <c r="C4796">
        <v>0.48612183982770601</v>
      </c>
      <c r="D4796">
        <f t="shared" si="222"/>
        <v>9.4364307953242828E-5</v>
      </c>
      <c r="E4796">
        <f t="shared" si="223"/>
        <v>7.9266018680723971E-3</v>
      </c>
      <c r="F4796">
        <f t="shared" si="224"/>
        <v>4.5872550996298633E-5</v>
      </c>
    </row>
    <row r="4797" spans="1:6" x14ac:dyDescent="0.25">
      <c r="A4797">
        <v>1652667</v>
      </c>
      <c r="B4797">
        <v>72</v>
      </c>
      <c r="C4797">
        <v>0.4070773498450232</v>
      </c>
      <c r="D4797">
        <f t="shared" si="222"/>
        <v>3.4269762221564396E-4</v>
      </c>
      <c r="E4797">
        <f t="shared" si="223"/>
        <v>2.4674228799526365E-2</v>
      </c>
      <c r="F4797">
        <f t="shared" si="224"/>
        <v>1.3950443984973529E-4</v>
      </c>
    </row>
    <row r="4798" spans="1:6" x14ac:dyDescent="0.25">
      <c r="A4798">
        <v>712441</v>
      </c>
      <c r="B4798">
        <v>72</v>
      </c>
      <c r="C4798">
        <v>0.13042163490563341</v>
      </c>
      <c r="D4798">
        <f t="shared" si="222"/>
        <v>1.4773202143501116E-4</v>
      </c>
      <c r="E4798">
        <f t="shared" si="223"/>
        <v>1.0636705543320803E-2</v>
      </c>
      <c r="F4798">
        <f t="shared" si="224"/>
        <v>1.9267451763468235E-5</v>
      </c>
    </row>
    <row r="4799" spans="1:6" x14ac:dyDescent="0.25">
      <c r="A4799">
        <v>389990</v>
      </c>
      <c r="B4799">
        <v>84</v>
      </c>
      <c r="C4799">
        <v>1.185489993161002E-2</v>
      </c>
      <c r="D4799">
        <f t="shared" si="222"/>
        <v>8.086846635642811E-5</v>
      </c>
      <c r="E4799">
        <f t="shared" si="223"/>
        <v>6.7929511739399616E-3</v>
      </c>
      <c r="F4799">
        <f t="shared" si="224"/>
        <v>9.5868757627822688E-7</v>
      </c>
    </row>
    <row r="4800" spans="1:6" x14ac:dyDescent="0.25">
      <c r="A4800">
        <v>679852</v>
      </c>
      <c r="B4800">
        <v>84</v>
      </c>
      <c r="C4800">
        <v>0.23215426484804561</v>
      </c>
      <c r="D4800">
        <f t="shared" si="222"/>
        <v>1.4097435469973682E-4</v>
      </c>
      <c r="E4800">
        <f t="shared" si="223"/>
        <v>1.1841845794777893E-2</v>
      </c>
      <c r="F4800">
        <f t="shared" si="224"/>
        <v>3.2727797677745024E-5</v>
      </c>
    </row>
    <row r="4801" spans="1:6" x14ac:dyDescent="0.25">
      <c r="A4801">
        <v>801636</v>
      </c>
      <c r="B4801">
        <v>84</v>
      </c>
      <c r="C4801">
        <v>0.46950554188824178</v>
      </c>
      <c r="D4801">
        <f t="shared" si="222"/>
        <v>1.6622752864458475E-4</v>
      </c>
      <c r="E4801">
        <f t="shared" si="223"/>
        <v>1.3963112406145119E-2</v>
      </c>
      <c r="F4801">
        <f t="shared" si="224"/>
        <v>7.8044745913019001E-5</v>
      </c>
    </row>
    <row r="4802" spans="1:6" x14ac:dyDescent="0.25">
      <c r="A4802">
        <v>272161</v>
      </c>
      <c r="B4802">
        <v>36</v>
      </c>
      <c r="C4802">
        <v>0.2094661248883162</v>
      </c>
      <c r="D4802">
        <f t="shared" si="222"/>
        <v>5.6435402630918309E-5</v>
      </c>
      <c r="E4802">
        <f t="shared" si="223"/>
        <v>2.031674494713059E-3</v>
      </c>
      <c r="F4802">
        <f t="shared" si="224"/>
        <v>1.1821305095610343E-5</v>
      </c>
    </row>
    <row r="4803" spans="1:6" x14ac:dyDescent="0.25">
      <c r="A4803">
        <v>609226</v>
      </c>
      <c r="B4803">
        <v>84</v>
      </c>
      <c r="C4803">
        <v>5.7971550066491268E-2</v>
      </c>
      <c r="D4803">
        <f t="shared" ref="D4803:D4866" si="225">A4803/SUM($A$2:$A$5739)</f>
        <v>1.2632932199405439E-4</v>
      </c>
      <c r="E4803">
        <f t="shared" ref="E4803:E4866" si="226">B4803*D4803</f>
        <v>1.0611663047500568E-2</v>
      </c>
      <c r="F4803">
        <f t="shared" ref="F4803:F4866" si="227">C4803*D4803</f>
        <v>7.3235066148442207E-6</v>
      </c>
    </row>
    <row r="4804" spans="1:6" x14ac:dyDescent="0.25">
      <c r="A4804">
        <v>485604</v>
      </c>
      <c r="B4804">
        <v>36</v>
      </c>
      <c r="C4804">
        <v>-1.844988699590389</v>
      </c>
      <c r="D4804">
        <f t="shared" si="225"/>
        <v>1.0069501970960004E-4</v>
      </c>
      <c r="E4804">
        <f t="shared" si="226"/>
        <v>3.6250207095456016E-3</v>
      </c>
      <c r="F4804">
        <f t="shared" si="227"/>
        <v>-1.8578117346924357E-4</v>
      </c>
    </row>
    <row r="4805" spans="1:6" x14ac:dyDescent="0.25">
      <c r="A4805">
        <v>488756</v>
      </c>
      <c r="B4805">
        <v>72</v>
      </c>
      <c r="C4805">
        <v>0.84182204474977862</v>
      </c>
      <c r="D4805">
        <f t="shared" si="225"/>
        <v>1.0134861956076407E-4</v>
      </c>
      <c r="E4805">
        <f t="shared" si="226"/>
        <v>7.2971006083750126E-3</v>
      </c>
      <c r="F4805">
        <f t="shared" si="227"/>
        <v>8.5317502151209811E-5</v>
      </c>
    </row>
    <row r="4806" spans="1:6" x14ac:dyDescent="0.25">
      <c r="A4806">
        <v>687850</v>
      </c>
      <c r="B4806">
        <v>84</v>
      </c>
      <c r="C4806">
        <v>1.185489993161002E-2</v>
      </c>
      <c r="D4806">
        <f t="shared" si="225"/>
        <v>1.426328228499938E-4</v>
      </c>
      <c r="E4806">
        <f t="shared" si="226"/>
        <v>1.1981157119399479E-2</v>
      </c>
      <c r="F4806">
        <f t="shared" si="227"/>
        <v>1.6908978418497357E-6</v>
      </c>
    </row>
    <row r="4807" spans="1:6" x14ac:dyDescent="0.25">
      <c r="A4807">
        <v>656605</v>
      </c>
      <c r="B4807">
        <v>72</v>
      </c>
      <c r="C4807">
        <v>0.2094661248883162</v>
      </c>
      <c r="D4807">
        <f t="shared" si="225"/>
        <v>1.3615384843704322E-4</v>
      </c>
      <c r="E4807">
        <f t="shared" si="226"/>
        <v>9.803077087467112E-3</v>
      </c>
      <c r="F4807">
        <f t="shared" si="227"/>
        <v>2.8519619020738571E-5</v>
      </c>
    </row>
    <row r="4808" spans="1:6" x14ac:dyDescent="0.25">
      <c r="A4808">
        <v>1740418</v>
      </c>
      <c r="B4808">
        <v>72</v>
      </c>
      <c r="C4808">
        <v>-0.2206640712579844</v>
      </c>
      <c r="D4808">
        <f t="shared" si="225"/>
        <v>3.6089370106700663E-4</v>
      </c>
      <c r="E4808">
        <f t="shared" si="226"/>
        <v>2.5984346476824478E-2</v>
      </c>
      <c r="F4808">
        <f t="shared" si="227"/>
        <v>-7.9636273368807674E-5</v>
      </c>
    </row>
    <row r="4809" spans="1:6" x14ac:dyDescent="0.25">
      <c r="A4809">
        <v>654827</v>
      </c>
      <c r="B4809">
        <v>84</v>
      </c>
      <c r="C4809">
        <v>0.92086653473246149</v>
      </c>
      <c r="D4809">
        <f t="shared" si="225"/>
        <v>1.3578516171896908E-4</v>
      </c>
      <c r="E4809">
        <f t="shared" si="226"/>
        <v>1.1405953584393403E-2</v>
      </c>
      <c r="F4809">
        <f t="shared" si="227"/>
        <v>1.2504001134023394E-4</v>
      </c>
    </row>
    <row r="4810" spans="1:6" x14ac:dyDescent="0.25">
      <c r="A4810">
        <v>456811</v>
      </c>
      <c r="B4810">
        <v>60</v>
      </c>
      <c r="C4810">
        <v>-0.22527857001643839</v>
      </c>
      <c r="D4810">
        <f t="shared" si="225"/>
        <v>9.4724492896603208E-5</v>
      </c>
      <c r="E4810">
        <f t="shared" si="226"/>
        <v>5.6834695737961929E-3</v>
      </c>
      <c r="F4810">
        <f t="shared" si="227"/>
        <v>-2.1339398305279045E-5</v>
      </c>
    </row>
    <row r="4811" spans="1:6" x14ac:dyDescent="0.25">
      <c r="A4811">
        <v>909285</v>
      </c>
      <c r="B4811">
        <v>84</v>
      </c>
      <c r="C4811">
        <v>-0.22527857001643839</v>
      </c>
      <c r="D4811">
        <f t="shared" si="225"/>
        <v>1.8854966391677926E-4</v>
      </c>
      <c r="E4811">
        <f t="shared" si="226"/>
        <v>1.5838171769009458E-2</v>
      </c>
      <c r="F4811">
        <f t="shared" si="227"/>
        <v>-4.2476198664252087E-5</v>
      </c>
    </row>
    <row r="4812" spans="1:6" x14ac:dyDescent="0.25">
      <c r="A4812">
        <v>365005</v>
      </c>
      <c r="B4812">
        <v>36</v>
      </c>
      <c r="C4812">
        <v>-0.1067118350424142</v>
      </c>
      <c r="D4812">
        <f t="shared" si="225"/>
        <v>7.5687567790015236E-5</v>
      </c>
      <c r="E4812">
        <f t="shared" si="226"/>
        <v>2.7247524404405486E-3</v>
      </c>
      <c r="F4812">
        <f t="shared" si="227"/>
        <v>-8.0767592487696479E-6</v>
      </c>
    </row>
    <row r="4813" spans="1:6" x14ac:dyDescent="0.25">
      <c r="A4813">
        <v>958717</v>
      </c>
      <c r="B4813">
        <v>72</v>
      </c>
      <c r="C4813">
        <v>0.24898836987965761</v>
      </c>
      <c r="D4813">
        <f t="shared" si="225"/>
        <v>1.9879990117653194E-4</v>
      </c>
      <c r="E4813">
        <f t="shared" si="226"/>
        <v>1.43135928847103E-2</v>
      </c>
      <c r="F4813">
        <f t="shared" si="227"/>
        <v>4.9498863326181716E-5</v>
      </c>
    </row>
    <row r="4814" spans="1:6" x14ac:dyDescent="0.25">
      <c r="A4814">
        <v>793936</v>
      </c>
      <c r="B4814">
        <v>84</v>
      </c>
      <c r="C4814">
        <v>0.2094661248883162</v>
      </c>
      <c r="D4814">
        <f t="shared" si="225"/>
        <v>1.646308538812716E-4</v>
      </c>
      <c r="E4814">
        <f t="shared" si="226"/>
        <v>1.3828991726026814E-2</v>
      </c>
      <c r="F4814">
        <f t="shared" si="227"/>
        <v>3.4484586999564574E-5</v>
      </c>
    </row>
    <row r="4815" spans="1:6" x14ac:dyDescent="0.25">
      <c r="A4815">
        <v>920110</v>
      </c>
      <c r="B4815">
        <v>60</v>
      </c>
      <c r="C4815">
        <v>5.1377144922950549E-2</v>
      </c>
      <c r="D4815">
        <f t="shared" si="225"/>
        <v>1.9079433980156689E-4</v>
      </c>
      <c r="E4815">
        <f t="shared" si="226"/>
        <v>1.1447660388094014E-2</v>
      </c>
      <c r="F4815">
        <f t="shared" si="227"/>
        <v>9.8024684464637741E-6</v>
      </c>
    </row>
    <row r="4816" spans="1:6" x14ac:dyDescent="0.25">
      <c r="A4816">
        <v>639304</v>
      </c>
      <c r="B4816">
        <v>36</v>
      </c>
      <c r="C4816">
        <v>0.52564408481904745</v>
      </c>
      <c r="D4816">
        <f t="shared" si="225"/>
        <v>1.3256630686820154E-4</v>
      </c>
      <c r="E4816">
        <f t="shared" si="226"/>
        <v>4.7723870472552556E-3</v>
      </c>
      <c r="F4816">
        <f t="shared" si="227"/>
        <v>6.9682695051576801E-5</v>
      </c>
    </row>
    <row r="4817" spans="1:6" x14ac:dyDescent="0.25">
      <c r="A4817">
        <v>2092841</v>
      </c>
      <c r="B4817">
        <v>60</v>
      </c>
      <c r="C4817">
        <v>0.48612183982770601</v>
      </c>
      <c r="D4817">
        <f t="shared" si="225"/>
        <v>4.3397226082169641E-4</v>
      </c>
      <c r="E4817">
        <f t="shared" si="226"/>
        <v>2.6038335649301785E-2</v>
      </c>
      <c r="F4817">
        <f t="shared" si="227"/>
        <v>2.1096339386483215E-4</v>
      </c>
    </row>
    <row r="4818" spans="1:6" x14ac:dyDescent="0.25">
      <c r="A4818">
        <v>1073856</v>
      </c>
      <c r="B4818">
        <v>84</v>
      </c>
      <c r="C4818">
        <v>0.44834588523130731</v>
      </c>
      <c r="D4818">
        <f t="shared" si="225"/>
        <v>2.2267516553667649E-4</v>
      </c>
      <c r="E4818">
        <f t="shared" si="226"/>
        <v>1.8704713905080824E-2</v>
      </c>
      <c r="F4818">
        <f t="shared" si="227"/>
        <v>9.9835494211569111E-5</v>
      </c>
    </row>
    <row r="4819" spans="1:6" x14ac:dyDescent="0.25">
      <c r="A4819">
        <v>713714</v>
      </c>
      <c r="B4819">
        <v>48</v>
      </c>
      <c r="C4819">
        <v>-0.43476583437059402</v>
      </c>
      <c r="D4819">
        <f t="shared" si="225"/>
        <v>1.4799599117185501E-4</v>
      </c>
      <c r="E4819">
        <f t="shared" si="226"/>
        <v>7.10380757624904E-3</v>
      </c>
      <c r="F4819">
        <f t="shared" si="227"/>
        <v>-6.4343600585334615E-5</v>
      </c>
    </row>
    <row r="4820" spans="1:6" x14ac:dyDescent="0.25">
      <c r="A4820">
        <v>734403</v>
      </c>
      <c r="B4820">
        <v>72</v>
      </c>
      <c r="C4820">
        <v>0.2324669253281727</v>
      </c>
      <c r="D4820">
        <f t="shared" si="225"/>
        <v>1.5228606963655446E-4</v>
      </c>
      <c r="E4820">
        <f t="shared" si="226"/>
        <v>1.0964597013831921E-2</v>
      </c>
      <c r="F4820">
        <f t="shared" si="227"/>
        <v>3.5401474378721812E-5</v>
      </c>
    </row>
    <row r="4821" spans="1:6" x14ac:dyDescent="0.25">
      <c r="A4821">
        <v>223183</v>
      </c>
      <c r="B4821">
        <v>60</v>
      </c>
      <c r="C4821">
        <v>0.13042163490563341</v>
      </c>
      <c r="D4821">
        <f t="shared" si="225"/>
        <v>4.6279306974093431E-5</v>
      </c>
      <c r="E4821">
        <f t="shared" si="226"/>
        <v>2.7767584184456057E-3</v>
      </c>
      <c r="F4821">
        <f t="shared" si="227"/>
        <v>6.0358228778609478E-6</v>
      </c>
    </row>
    <row r="4822" spans="1:6" x14ac:dyDescent="0.25">
      <c r="A4822">
        <v>1091474</v>
      </c>
      <c r="B4822">
        <v>60</v>
      </c>
      <c r="C4822">
        <v>0.80229979975843724</v>
      </c>
      <c r="D4822">
        <f t="shared" si="225"/>
        <v>2.2632844033928056E-4</v>
      </c>
      <c r="E4822">
        <f t="shared" si="226"/>
        <v>1.3579706420356833E-2</v>
      </c>
      <c r="F4822">
        <f t="shared" si="227"/>
        <v>1.8158326236384419E-4</v>
      </c>
    </row>
    <row r="4823" spans="1:6" x14ac:dyDescent="0.25">
      <c r="A4823">
        <v>821323</v>
      </c>
      <c r="B4823">
        <v>84</v>
      </c>
      <c r="C4823">
        <v>0.35865394435897741</v>
      </c>
      <c r="D4823">
        <f t="shared" si="225"/>
        <v>1.7030983202969462E-4</v>
      </c>
      <c r="E4823">
        <f t="shared" si="226"/>
        <v>1.4306025890494348E-2</v>
      </c>
      <c r="F4823">
        <f t="shared" si="227"/>
        <v>6.108229302056488E-5</v>
      </c>
    </row>
    <row r="4824" spans="1:6" x14ac:dyDescent="0.25">
      <c r="A4824">
        <v>580037</v>
      </c>
      <c r="B4824">
        <v>84</v>
      </c>
      <c r="C4824">
        <v>-6.6966289366872087E-2</v>
      </c>
      <c r="D4824">
        <f t="shared" si="225"/>
        <v>1.2027668047894432E-4</v>
      </c>
      <c r="E4824">
        <f t="shared" si="226"/>
        <v>1.0103241160231324E-2</v>
      </c>
      <c r="F4824">
        <f t="shared" si="227"/>
        <v>-8.054482989039801E-6</v>
      </c>
    </row>
    <row r="4825" spans="1:6" x14ac:dyDescent="0.25">
      <c r="A4825">
        <v>807762</v>
      </c>
      <c r="B4825">
        <v>72</v>
      </c>
      <c r="C4825">
        <v>0.92086653473246149</v>
      </c>
      <c r="D4825">
        <f t="shared" si="225"/>
        <v>1.6749781820303363E-4</v>
      </c>
      <c r="E4825">
        <f t="shared" si="226"/>
        <v>1.2059842910618422E-2</v>
      </c>
      <c r="F4825">
        <f t="shared" si="227"/>
        <v>1.5424313542387538E-4</v>
      </c>
    </row>
    <row r="4826" spans="1:6" x14ac:dyDescent="0.25">
      <c r="A4826">
        <v>582319</v>
      </c>
      <c r="B4826">
        <v>84</v>
      </c>
      <c r="C4826">
        <v>0.2094661248883162</v>
      </c>
      <c r="D4826">
        <f t="shared" si="225"/>
        <v>1.2074987681788985E-4</v>
      </c>
      <c r="E4826">
        <f t="shared" si="226"/>
        <v>1.0142989652702748E-2</v>
      </c>
      <c r="F4826">
        <f t="shared" si="227"/>
        <v>2.5293008777784912E-5</v>
      </c>
    </row>
    <row r="4827" spans="1:6" x14ac:dyDescent="0.25">
      <c r="A4827">
        <v>387773</v>
      </c>
      <c r="B4827">
        <v>60</v>
      </c>
      <c r="C4827">
        <v>0.6442108197930716</v>
      </c>
      <c r="D4827">
        <f t="shared" si="225"/>
        <v>8.0408748440809254E-5</v>
      </c>
      <c r="E4827">
        <f t="shared" si="226"/>
        <v>4.8245249064485553E-3</v>
      </c>
      <c r="F4827">
        <f t="shared" si="227"/>
        <v>5.1800185751588595E-5</v>
      </c>
    </row>
    <row r="4828" spans="1:6" x14ac:dyDescent="0.25">
      <c r="A4828">
        <v>657736</v>
      </c>
      <c r="B4828">
        <v>60</v>
      </c>
      <c r="C4828">
        <v>0.16994387989697479</v>
      </c>
      <c r="D4828">
        <f t="shared" si="225"/>
        <v>1.3638837300292727E-4</v>
      </c>
      <c r="E4828">
        <f t="shared" si="226"/>
        <v>8.1833023801756357E-3</v>
      </c>
      <c r="F4828">
        <f t="shared" si="227"/>
        <v>2.3178369280953273E-5</v>
      </c>
    </row>
    <row r="4829" spans="1:6" x14ac:dyDescent="0.25">
      <c r="A4829">
        <v>694474</v>
      </c>
      <c r="B4829">
        <v>84</v>
      </c>
      <c r="C4829">
        <v>0.32803285986234038</v>
      </c>
      <c r="D4829">
        <f t="shared" si="225"/>
        <v>1.4400637786716084E-4</v>
      </c>
      <c r="E4829">
        <f t="shared" si="226"/>
        <v>1.209653574084151E-2</v>
      </c>
      <c r="F4829">
        <f t="shared" si="227"/>
        <v>4.7238823970181606E-5</v>
      </c>
    </row>
    <row r="4830" spans="1:6" x14ac:dyDescent="0.25">
      <c r="A4830">
        <v>1029585</v>
      </c>
      <c r="B4830">
        <v>84</v>
      </c>
      <c r="C4830">
        <v>0.32803285986234038</v>
      </c>
      <c r="D4830">
        <f t="shared" si="225"/>
        <v>2.1349511508906137E-4</v>
      </c>
      <c r="E4830">
        <f t="shared" si="226"/>
        <v>1.7933589667481153E-2</v>
      </c>
      <c r="F4830">
        <f t="shared" si="227"/>
        <v>7.0033413169304297E-5</v>
      </c>
    </row>
    <row r="4831" spans="1:6" x14ac:dyDescent="0.25">
      <c r="A4831">
        <v>1124433</v>
      </c>
      <c r="B4831">
        <v>72</v>
      </c>
      <c r="C4831">
        <v>-0.60138462381672553</v>
      </c>
      <c r="D4831">
        <f t="shared" si="225"/>
        <v>2.3316283040733746E-4</v>
      </c>
      <c r="E4831">
        <f t="shared" si="226"/>
        <v>1.6787723789328298E-2</v>
      </c>
      <c r="F4831">
        <f t="shared" si="227"/>
        <v>-1.4022054105255962E-4</v>
      </c>
    </row>
    <row r="4832" spans="1:6" x14ac:dyDescent="0.25">
      <c r="A4832">
        <v>766338</v>
      </c>
      <c r="B4832">
        <v>60</v>
      </c>
      <c r="C4832">
        <v>-0.69954550991253528</v>
      </c>
      <c r="D4832">
        <f t="shared" si="225"/>
        <v>1.5890812269712661E-4</v>
      </c>
      <c r="E4832">
        <f t="shared" si="226"/>
        <v>9.5344873618275969E-3</v>
      </c>
      <c r="F4832">
        <f t="shared" si="227"/>
        <v>-1.1116346372140515E-4</v>
      </c>
    </row>
    <row r="4833" spans="1:6" x14ac:dyDescent="0.25">
      <c r="A4833">
        <v>752155</v>
      </c>
      <c r="B4833">
        <v>84</v>
      </c>
      <c r="C4833">
        <v>7.2968661150905598E-2</v>
      </c>
      <c r="D4833">
        <f t="shared" si="225"/>
        <v>1.5596713072724732E-4</v>
      </c>
      <c r="E4833">
        <f t="shared" si="226"/>
        <v>1.3101238981088776E-2</v>
      </c>
      <c r="F4833">
        <f t="shared" si="227"/>
        <v>1.1380712712715506E-5</v>
      </c>
    </row>
    <row r="4834" spans="1:6" x14ac:dyDescent="0.25">
      <c r="A4834">
        <v>554248</v>
      </c>
      <c r="B4834">
        <v>72</v>
      </c>
      <c r="C4834">
        <v>0.92086653473246149</v>
      </c>
      <c r="D4834">
        <f t="shared" si="225"/>
        <v>1.1492906418399849E-4</v>
      </c>
      <c r="E4834">
        <f t="shared" si="226"/>
        <v>8.2748926212478906E-3</v>
      </c>
      <c r="F4834">
        <f t="shared" si="227"/>
        <v>1.0583432907516334E-4</v>
      </c>
    </row>
    <row r="4835" spans="1:6" x14ac:dyDescent="0.25">
      <c r="A4835">
        <v>754139</v>
      </c>
      <c r="B4835">
        <v>72</v>
      </c>
      <c r="C4835">
        <v>0.48612183982770601</v>
      </c>
      <c r="D4835">
        <f t="shared" si="225"/>
        <v>1.5637853367924905E-4</v>
      </c>
      <c r="E4835">
        <f t="shared" si="226"/>
        <v>1.1259254424905931E-2</v>
      </c>
      <c r="F4835">
        <f t="shared" si="227"/>
        <v>7.6019020501715443E-5</v>
      </c>
    </row>
    <row r="4836" spans="1:6" x14ac:dyDescent="0.25">
      <c r="A4836">
        <v>255200</v>
      </c>
      <c r="B4836">
        <v>72</v>
      </c>
      <c r="C4836">
        <v>0.52564408481904745</v>
      </c>
      <c r="D4836">
        <f t="shared" si="225"/>
        <v>5.2918363584093067E-5</v>
      </c>
      <c r="E4836">
        <f t="shared" si="226"/>
        <v>3.8101221780547007E-3</v>
      </c>
      <c r="F4836">
        <f t="shared" si="227"/>
        <v>2.7816224796282208E-5</v>
      </c>
    </row>
    <row r="4837" spans="1:6" x14ac:dyDescent="0.25">
      <c r="A4837">
        <v>765118</v>
      </c>
      <c r="B4837">
        <v>84</v>
      </c>
      <c r="C4837">
        <v>-0.30432305999912118</v>
      </c>
      <c r="D4837">
        <f t="shared" si="225"/>
        <v>1.5865514305930296E-4</v>
      </c>
      <c r="E4837">
        <f t="shared" si="226"/>
        <v>1.3327032016981448E-2</v>
      </c>
      <c r="F4837">
        <f t="shared" si="227"/>
        <v>-4.8282418620405413E-5</v>
      </c>
    </row>
    <row r="4838" spans="1:6" x14ac:dyDescent="0.25">
      <c r="A4838">
        <v>442891</v>
      </c>
      <c r="B4838">
        <v>84</v>
      </c>
      <c r="C4838">
        <v>-0.46241203996448682</v>
      </c>
      <c r="D4838">
        <f t="shared" si="225"/>
        <v>9.1838036701107225E-5</v>
      </c>
      <c r="E4838">
        <f t="shared" si="226"/>
        <v>7.7143950828930073E-3</v>
      </c>
      <c r="F4838">
        <f t="shared" si="227"/>
        <v>-4.24670138972924E-5</v>
      </c>
    </row>
    <row r="4839" spans="1:6" x14ac:dyDescent="0.25">
      <c r="A4839">
        <v>307258</v>
      </c>
      <c r="B4839">
        <v>84</v>
      </c>
      <c r="C4839">
        <v>0.92086653473246149</v>
      </c>
      <c r="D4839">
        <f t="shared" si="225"/>
        <v>6.3713129146243211E-5</v>
      </c>
      <c r="E4839">
        <f t="shared" si="226"/>
        <v>5.3519028482844301E-3</v>
      </c>
      <c r="F4839">
        <f t="shared" si="227"/>
        <v>5.867128845386278E-5</v>
      </c>
    </row>
    <row r="4840" spans="1:6" x14ac:dyDescent="0.25">
      <c r="A4840">
        <v>671151</v>
      </c>
      <c r="B4840">
        <v>72</v>
      </c>
      <c r="C4840">
        <v>0.28851061487099899</v>
      </c>
      <c r="D4840">
        <f t="shared" si="225"/>
        <v>1.3917011221719296E-4</v>
      </c>
      <c r="E4840">
        <f t="shared" si="226"/>
        <v>1.0020248079637892E-2</v>
      </c>
      <c r="F4840">
        <f t="shared" si="227"/>
        <v>4.0152054647448267E-5</v>
      </c>
    </row>
    <row r="4841" spans="1:6" x14ac:dyDescent="0.25">
      <c r="A4841">
        <v>1129323</v>
      </c>
      <c r="B4841">
        <v>28</v>
      </c>
      <c r="C4841">
        <v>-4.4146365390986242</v>
      </c>
      <c r="D4841">
        <f t="shared" si="225"/>
        <v>2.3417682256222073E-4</v>
      </c>
      <c r="E4841">
        <f t="shared" si="226"/>
        <v>6.5569510317421802E-3</v>
      </c>
      <c r="F4841">
        <f t="shared" si="227"/>
        <v>-1.0338055574931947E-3</v>
      </c>
    </row>
    <row r="4842" spans="1:6" x14ac:dyDescent="0.25">
      <c r="A4842">
        <v>661249</v>
      </c>
      <c r="B4842">
        <v>72</v>
      </c>
      <c r="C4842">
        <v>0.37146472437271583</v>
      </c>
      <c r="D4842">
        <f t="shared" si="225"/>
        <v>1.3711682994364404E-4</v>
      </c>
      <c r="E4842">
        <f t="shared" si="226"/>
        <v>9.8724117559423705E-3</v>
      </c>
      <c r="F4842">
        <f t="shared" si="227"/>
        <v>5.093406544187628E-5</v>
      </c>
    </row>
    <row r="4843" spans="1:6" x14ac:dyDescent="0.25">
      <c r="A4843">
        <v>795008</v>
      </c>
      <c r="B4843">
        <v>84</v>
      </c>
      <c r="C4843">
        <v>-6.2783650179438599E-2</v>
      </c>
      <c r="D4843">
        <f t="shared" si="225"/>
        <v>1.6485314418598221E-4</v>
      </c>
      <c r="E4843">
        <f t="shared" si="226"/>
        <v>1.3847664111622505E-2</v>
      </c>
      <c r="F4843">
        <f t="shared" si="227"/>
        <v>-1.0350082135553259E-5</v>
      </c>
    </row>
    <row r="4844" spans="1:6" x14ac:dyDescent="0.25">
      <c r="A4844">
        <v>208426</v>
      </c>
      <c r="B4844">
        <v>84</v>
      </c>
      <c r="C4844">
        <v>0.92086653473246149</v>
      </c>
      <c r="D4844">
        <f t="shared" si="225"/>
        <v>4.3219290158221717E-5</v>
      </c>
      <c r="E4844">
        <f t="shared" si="226"/>
        <v>3.6304203732906242E-3</v>
      </c>
      <c r="F4844">
        <f t="shared" si="227"/>
        <v>3.9799197961598411E-5</v>
      </c>
    </row>
    <row r="4845" spans="1:6" x14ac:dyDescent="0.25">
      <c r="A4845">
        <v>763568</v>
      </c>
      <c r="B4845">
        <v>72</v>
      </c>
      <c r="C4845">
        <v>0.27038583188470511</v>
      </c>
      <c r="D4845">
        <f t="shared" si="225"/>
        <v>1.5833373450305162E-4</v>
      </c>
      <c r="E4845">
        <f t="shared" si="226"/>
        <v>1.1400028884219716E-2</v>
      </c>
      <c r="F4845">
        <f t="shared" si="227"/>
        <v>4.2811198519019651E-5</v>
      </c>
    </row>
    <row r="4846" spans="1:6" x14ac:dyDescent="0.25">
      <c r="A4846">
        <v>411445</v>
      </c>
      <c r="B4846">
        <v>84</v>
      </c>
      <c r="C4846">
        <v>-0.21779977559672711</v>
      </c>
      <c r="D4846">
        <f t="shared" si="225"/>
        <v>8.5317382856023397E-5</v>
      </c>
      <c r="E4846">
        <f t="shared" si="226"/>
        <v>7.1666601599059652E-3</v>
      </c>
      <c r="F4846">
        <f t="shared" si="227"/>
        <v>-1.858210684054195E-5</v>
      </c>
    </row>
    <row r="4847" spans="1:6" x14ac:dyDescent="0.25">
      <c r="A4847">
        <v>599184</v>
      </c>
      <c r="B4847">
        <v>72</v>
      </c>
      <c r="C4847">
        <v>0.32803285986234038</v>
      </c>
      <c r="D4847">
        <f t="shared" si="225"/>
        <v>1.2424700927026339E-4</v>
      </c>
      <c r="E4847">
        <f t="shared" si="226"/>
        <v>8.9457846674589649E-3</v>
      </c>
      <c r="F4847">
        <f t="shared" si="227"/>
        <v>4.0757101780267221E-5</v>
      </c>
    </row>
    <row r="4848" spans="1:6" x14ac:dyDescent="0.25">
      <c r="A4848">
        <v>1701808</v>
      </c>
      <c r="B4848">
        <v>84</v>
      </c>
      <c r="C4848">
        <v>0.52564408481904745</v>
      </c>
      <c r="D4848">
        <f t="shared" si="225"/>
        <v>3.5288751761096497E-4</v>
      </c>
      <c r="E4848">
        <f t="shared" si="226"/>
        <v>2.9642551479321058E-2</v>
      </c>
      <c r="F4848">
        <f t="shared" si="227"/>
        <v>1.8549323623868116E-4</v>
      </c>
    </row>
    <row r="4849" spans="1:6" x14ac:dyDescent="0.25">
      <c r="A4849">
        <v>549263</v>
      </c>
      <c r="B4849">
        <v>72</v>
      </c>
      <c r="C4849">
        <v>0.32803285986234038</v>
      </c>
      <c r="D4849">
        <f t="shared" si="225"/>
        <v>1.1389537279502237E-4</v>
      </c>
      <c r="E4849">
        <f t="shared" si="226"/>
        <v>8.2004668412416111E-3</v>
      </c>
      <c r="F4849">
        <f t="shared" si="227"/>
        <v>3.7361424863038587E-5</v>
      </c>
    </row>
    <row r="4850" spans="1:6" x14ac:dyDescent="0.25">
      <c r="A4850">
        <v>1832340</v>
      </c>
      <c r="B4850">
        <v>48</v>
      </c>
      <c r="C4850">
        <v>-2.1093610050321881E-2</v>
      </c>
      <c r="D4850">
        <f t="shared" si="225"/>
        <v>3.799546799752237E-4</v>
      </c>
      <c r="E4850">
        <f t="shared" si="226"/>
        <v>1.8237824638810737E-2</v>
      </c>
      <c r="F4850">
        <f t="shared" si="227"/>
        <v>-8.0146158561922132E-6</v>
      </c>
    </row>
    <row r="4851" spans="1:6" x14ac:dyDescent="0.25">
      <c r="A4851">
        <v>499477</v>
      </c>
      <c r="B4851">
        <v>84</v>
      </c>
      <c r="C4851">
        <v>-0.18575632502509701</v>
      </c>
      <c r="D4851">
        <f t="shared" si="225"/>
        <v>1.0357172996822905E-4</v>
      </c>
      <c r="E4851">
        <f t="shared" si="226"/>
        <v>8.7000253173312413E-3</v>
      </c>
      <c r="F4851">
        <f t="shared" si="227"/>
        <v>-1.9239103935389937E-5</v>
      </c>
    </row>
    <row r="4852" spans="1:6" x14ac:dyDescent="0.25">
      <c r="A4852">
        <v>363475</v>
      </c>
      <c r="B4852">
        <v>84</v>
      </c>
      <c r="C4852">
        <v>1.078955514697826</v>
      </c>
      <c r="D4852">
        <f t="shared" si="225"/>
        <v>7.5370306440941326E-5</v>
      </c>
      <c r="E4852">
        <f t="shared" si="226"/>
        <v>6.3311057410390713E-3</v>
      </c>
      <c r="F4852">
        <f t="shared" si="227"/>
        <v>8.1321207778918721E-5</v>
      </c>
    </row>
    <row r="4853" spans="1:6" x14ac:dyDescent="0.25">
      <c r="A4853">
        <v>407966</v>
      </c>
      <c r="B4853">
        <v>48</v>
      </c>
      <c r="C4853">
        <v>-0.42288979497314538</v>
      </c>
      <c r="D4853">
        <f t="shared" si="225"/>
        <v>8.4595976167508276E-5</v>
      </c>
      <c r="E4853">
        <f t="shared" si="226"/>
        <v>4.060606856040397E-3</v>
      </c>
      <c r="F4853">
        <f t="shared" si="227"/>
        <v>-3.5774775017030668E-5</v>
      </c>
    </row>
    <row r="4854" spans="1:6" x14ac:dyDescent="0.25">
      <c r="A4854">
        <v>783405</v>
      </c>
      <c r="B4854">
        <v>72</v>
      </c>
      <c r="C4854">
        <v>0.48612183982770601</v>
      </c>
      <c r="D4854">
        <f t="shared" si="225"/>
        <v>1.6244714194199228E-4</v>
      </c>
      <c r="E4854">
        <f t="shared" si="226"/>
        <v>1.1696194219823444E-2</v>
      </c>
      <c r="F4854">
        <f t="shared" si="227"/>
        <v>7.8969103515593797E-5</v>
      </c>
    </row>
    <row r="4855" spans="1:6" x14ac:dyDescent="0.25">
      <c r="A4855">
        <v>760596</v>
      </c>
      <c r="B4855">
        <v>60</v>
      </c>
      <c r="C4855">
        <v>0.80229979975843724</v>
      </c>
      <c r="D4855">
        <f t="shared" si="225"/>
        <v>1.5771745951648452E-4</v>
      </c>
      <c r="E4855">
        <f t="shared" si="226"/>
        <v>9.4630475709890707E-3</v>
      </c>
      <c r="F4855">
        <f t="shared" si="227"/>
        <v>1.2653668618848498E-4</v>
      </c>
    </row>
    <row r="4856" spans="1:6" x14ac:dyDescent="0.25">
      <c r="A4856">
        <v>517575</v>
      </c>
      <c r="B4856">
        <v>84</v>
      </c>
      <c r="C4856">
        <v>8.3385064996333427E-2</v>
      </c>
      <c r="D4856">
        <f t="shared" si="225"/>
        <v>1.0732453774309157E-4</v>
      </c>
      <c r="E4856">
        <f t="shared" si="226"/>
        <v>9.0152611704196924E-3</v>
      </c>
      <c r="F4856">
        <f t="shared" si="227"/>
        <v>8.9492635554091305E-6</v>
      </c>
    </row>
    <row r="4857" spans="1:6" x14ac:dyDescent="0.25">
      <c r="A4857">
        <v>530177</v>
      </c>
      <c r="B4857">
        <v>72</v>
      </c>
      <c r="C4857">
        <v>0.60468857480173022</v>
      </c>
      <c r="D4857">
        <f t="shared" si="225"/>
        <v>1.0993769298559447E-4</v>
      </c>
      <c r="E4857">
        <f t="shared" si="226"/>
        <v>7.9155138949628025E-3</v>
      </c>
      <c r="F4857">
        <f t="shared" si="227"/>
        <v>6.6478066888449297E-5</v>
      </c>
    </row>
    <row r="4858" spans="1:6" x14ac:dyDescent="0.25">
      <c r="A4858">
        <v>973681</v>
      </c>
      <c r="B4858">
        <v>84</v>
      </c>
      <c r="C4858">
        <v>0.60468857480173022</v>
      </c>
      <c r="D4858">
        <f t="shared" si="225"/>
        <v>2.0190284158669013E-4</v>
      </c>
      <c r="E4858">
        <f t="shared" si="226"/>
        <v>1.6959838693281971E-2</v>
      </c>
      <c r="F4858">
        <f t="shared" si="227"/>
        <v>1.2208834152747515E-4</v>
      </c>
    </row>
    <row r="4859" spans="1:6" x14ac:dyDescent="0.25">
      <c r="A4859">
        <v>750969</v>
      </c>
      <c r="B4859">
        <v>72</v>
      </c>
      <c r="C4859">
        <v>0.60468857480173022</v>
      </c>
      <c r="D4859">
        <f t="shared" si="225"/>
        <v>1.5572120134162533E-4</v>
      </c>
      <c r="E4859">
        <f t="shared" si="226"/>
        <v>1.1211926496597024E-2</v>
      </c>
      <c r="F4859">
        <f t="shared" si="227"/>
        <v>9.4162831305680703E-5</v>
      </c>
    </row>
    <row r="4860" spans="1:6" x14ac:dyDescent="0.25">
      <c r="A4860">
        <v>796343</v>
      </c>
      <c r="B4860">
        <v>60</v>
      </c>
      <c r="C4860">
        <v>-5.1742913429882312E-2</v>
      </c>
      <c r="D4860">
        <f t="shared" si="225"/>
        <v>1.6512997026507613E-4</v>
      </c>
      <c r="E4860">
        <f t="shared" si="226"/>
        <v>9.9077982159045674E-3</v>
      </c>
      <c r="F4860">
        <f t="shared" si="227"/>
        <v>-8.5443057561048743E-6</v>
      </c>
    </row>
    <row r="4861" spans="1:6" x14ac:dyDescent="0.25">
      <c r="A4861">
        <v>738946</v>
      </c>
      <c r="B4861">
        <v>60</v>
      </c>
      <c r="C4861">
        <v>0.48612183982770601</v>
      </c>
      <c r="D4861">
        <f t="shared" si="225"/>
        <v>1.5322810774690923E-4</v>
      </c>
      <c r="E4861">
        <f t="shared" si="226"/>
        <v>9.1936864648145544E-3</v>
      </c>
      <c r="F4861">
        <f t="shared" si="227"/>
        <v>7.448752965124549E-5</v>
      </c>
    </row>
    <row r="4862" spans="1:6" x14ac:dyDescent="0.25">
      <c r="A4862">
        <v>639368</v>
      </c>
      <c r="B4862">
        <v>84</v>
      </c>
      <c r="C4862">
        <v>-0.31710996857688512</v>
      </c>
      <c r="D4862">
        <f t="shared" si="225"/>
        <v>1.3257957793116933E-4</v>
      </c>
      <c r="E4862">
        <f t="shared" si="226"/>
        <v>1.1136684546218224E-2</v>
      </c>
      <c r="F4862">
        <f t="shared" si="227"/>
        <v>-4.2042305791689796E-5</v>
      </c>
    </row>
    <row r="4863" spans="1:6" x14ac:dyDescent="0.25">
      <c r="A4863">
        <v>738352</v>
      </c>
      <c r="B4863">
        <v>84</v>
      </c>
      <c r="C4863">
        <v>-0.1067118350424142</v>
      </c>
      <c r="D4863">
        <f t="shared" si="225"/>
        <v>1.5310493569373936E-4</v>
      </c>
      <c r="E4863">
        <f t="shared" si="226"/>
        <v>1.2860814598274106E-2</v>
      </c>
      <c r="F4863">
        <f t="shared" si="227"/>
        <v>-1.6338108641929747E-5</v>
      </c>
    </row>
    <row r="4864" spans="1:6" x14ac:dyDescent="0.25">
      <c r="A4864">
        <v>681666</v>
      </c>
      <c r="B4864">
        <v>72</v>
      </c>
      <c r="C4864">
        <v>-0.1033967091325408</v>
      </c>
      <c r="D4864">
        <f t="shared" si="225"/>
        <v>1.4135050639073034E-4</v>
      </c>
      <c r="E4864">
        <f t="shared" si="226"/>
        <v>1.0177236460132584E-2</v>
      </c>
      <c r="F4864">
        <f t="shared" si="227"/>
        <v>-1.4615177195019694E-5</v>
      </c>
    </row>
    <row r="4865" spans="1:6" x14ac:dyDescent="0.25">
      <c r="A4865">
        <v>630704</v>
      </c>
      <c r="B4865">
        <v>60</v>
      </c>
      <c r="C4865">
        <v>0.6442108197930716</v>
      </c>
      <c r="D4865">
        <f t="shared" si="225"/>
        <v>1.3078300778190374E-4</v>
      </c>
      <c r="E4865">
        <f t="shared" si="226"/>
        <v>7.8469804669142242E-3</v>
      </c>
      <c r="F4865">
        <f t="shared" si="227"/>
        <v>8.4251828658183877E-5</v>
      </c>
    </row>
    <row r="4866" spans="1:6" x14ac:dyDescent="0.25">
      <c r="A4866">
        <v>533033</v>
      </c>
      <c r="B4866">
        <v>72</v>
      </c>
      <c r="C4866">
        <v>0.32803285986234038</v>
      </c>
      <c r="D4866">
        <f t="shared" si="225"/>
        <v>1.1052991417053244E-4</v>
      </c>
      <c r="E4866">
        <f t="shared" si="226"/>
        <v>7.9581538202783356E-3</v>
      </c>
      <c r="F4866">
        <f t="shared" si="227"/>
        <v>3.6257443845698776E-5</v>
      </c>
    </row>
    <row r="4867" spans="1:6" x14ac:dyDescent="0.25">
      <c r="A4867">
        <v>569033</v>
      </c>
      <c r="B4867">
        <v>60</v>
      </c>
      <c r="C4867">
        <v>2.6914456163110272E-2</v>
      </c>
      <c r="D4867">
        <f t="shared" ref="D4867:D4930" si="228">A4867/SUM($A$2:$A$5739)</f>
        <v>1.1799488708991861E-4</v>
      </c>
      <c r="E4867">
        <f t="shared" ref="E4867:E4930" si="229">B4867*D4867</f>
        <v>7.0796932253951164E-3</v>
      </c>
      <c r="F4867">
        <f t="shared" ref="F4867:F4930" si="230">C4867*D4867</f>
        <v>3.1757682160527605E-6</v>
      </c>
    </row>
    <row r="4868" spans="1:6" x14ac:dyDescent="0.25">
      <c r="A4868">
        <v>1343711</v>
      </c>
      <c r="B4868">
        <v>84</v>
      </c>
      <c r="C4868">
        <v>-0.20857445364860361</v>
      </c>
      <c r="D4868">
        <f t="shared" si="228"/>
        <v>2.7863239518003638E-4</v>
      </c>
      <c r="E4868">
        <f t="shared" si="229"/>
        <v>2.3405121195123058E-2</v>
      </c>
      <c r="F4868">
        <f t="shared" si="230"/>
        <v>-5.8115599593477904E-5</v>
      </c>
    </row>
    <row r="4869" spans="1:6" x14ac:dyDescent="0.25">
      <c r="A4869">
        <v>354365</v>
      </c>
      <c r="B4869">
        <v>60</v>
      </c>
      <c r="C4869">
        <v>0.2094661248883162</v>
      </c>
      <c r="D4869">
        <f t="shared" si="228"/>
        <v>7.3481253571618886E-5</v>
      </c>
      <c r="E4869">
        <f t="shared" si="229"/>
        <v>4.4088752142971335E-3</v>
      </c>
      <c r="F4869">
        <f t="shared" si="230"/>
        <v>1.5391833437582751E-5</v>
      </c>
    </row>
    <row r="4870" spans="1:6" x14ac:dyDescent="0.25">
      <c r="A4870">
        <v>534864</v>
      </c>
      <c r="B4870">
        <v>72</v>
      </c>
      <c r="C4870">
        <v>0.99991102471514426</v>
      </c>
      <c r="D4870">
        <f t="shared" si="228"/>
        <v>1.1090959098762677E-4</v>
      </c>
      <c r="E4870">
        <f t="shared" si="229"/>
        <v>7.9854905511091284E-3</v>
      </c>
      <c r="F4870">
        <f t="shared" si="230"/>
        <v>1.1089972277517541E-4</v>
      </c>
    </row>
    <row r="4871" spans="1:6" x14ac:dyDescent="0.25">
      <c r="A4871">
        <v>439816</v>
      </c>
      <c r="B4871">
        <v>84</v>
      </c>
      <c r="C4871">
        <v>0.32803285986234038</v>
      </c>
      <c r="D4871">
        <f t="shared" si="228"/>
        <v>9.120040359757632E-5</v>
      </c>
      <c r="E4871">
        <f t="shared" si="229"/>
        <v>7.660833902196411E-3</v>
      </c>
      <c r="F4871">
        <f t="shared" si="230"/>
        <v>2.9916729212712637E-5</v>
      </c>
    </row>
    <row r="4872" spans="1:6" x14ac:dyDescent="0.25">
      <c r="A4872">
        <v>545802</v>
      </c>
      <c r="B4872">
        <v>72</v>
      </c>
      <c r="C4872">
        <v>-0.1067118350424142</v>
      </c>
      <c r="D4872">
        <f t="shared" si="228"/>
        <v>1.1317769859296694E-4</v>
      </c>
      <c r="E4872">
        <f t="shared" si="229"/>
        <v>8.1487942986936193E-3</v>
      </c>
      <c r="F4872">
        <f t="shared" si="230"/>
        <v>-1.2077399902732763E-5</v>
      </c>
    </row>
    <row r="4873" spans="1:6" x14ac:dyDescent="0.25">
      <c r="A4873">
        <v>860378</v>
      </c>
      <c r="B4873">
        <v>72</v>
      </c>
      <c r="C4873">
        <v>0.99991102471514426</v>
      </c>
      <c r="D4873">
        <f t="shared" si="228"/>
        <v>1.7840829084543426E-4</v>
      </c>
      <c r="E4873">
        <f t="shared" si="229"/>
        <v>1.2845396940871267E-2</v>
      </c>
      <c r="F4873">
        <f t="shared" si="230"/>
        <v>1.7839241691693566E-4</v>
      </c>
    </row>
    <row r="4874" spans="1:6" x14ac:dyDescent="0.25">
      <c r="A4874">
        <v>1373820</v>
      </c>
      <c r="B4874">
        <v>48</v>
      </c>
      <c r="C4874">
        <v>0.13042163490563341</v>
      </c>
      <c r="D4874">
        <f t="shared" si="228"/>
        <v>2.8487580822530854E-4</v>
      </c>
      <c r="E4874">
        <f t="shared" si="229"/>
        <v>1.3674038794814811E-2</v>
      </c>
      <c r="F4874">
        <f t="shared" si="230"/>
        <v>3.7153968653808431E-5</v>
      </c>
    </row>
    <row r="4875" spans="1:6" x14ac:dyDescent="0.25">
      <c r="A4875">
        <v>549383</v>
      </c>
      <c r="B4875">
        <v>84</v>
      </c>
      <c r="C4875">
        <v>0.1477981827497519</v>
      </c>
      <c r="D4875">
        <f t="shared" si="228"/>
        <v>1.1392025603808699E-4</v>
      </c>
      <c r="E4875">
        <f t="shared" si="229"/>
        <v>9.5693015071993074E-3</v>
      </c>
      <c r="F4875">
        <f t="shared" si="230"/>
        <v>1.6837206820815707E-5</v>
      </c>
    </row>
    <row r="4876" spans="1:6" x14ac:dyDescent="0.25">
      <c r="A4876">
        <v>817986</v>
      </c>
      <c r="B4876">
        <v>72</v>
      </c>
      <c r="C4876">
        <v>-0.1067118350424142</v>
      </c>
      <c r="D4876">
        <f t="shared" si="228"/>
        <v>1.6961787051213931E-4</v>
      </c>
      <c r="E4876">
        <f t="shared" si="229"/>
        <v>1.2212486676874031E-2</v>
      </c>
      <c r="F4876">
        <f t="shared" si="230"/>
        <v>-1.8100234218336982E-5</v>
      </c>
    </row>
    <row r="4877" spans="1:6" x14ac:dyDescent="0.25">
      <c r="A4877">
        <v>818615</v>
      </c>
      <c r="B4877">
        <v>84</v>
      </c>
      <c r="C4877">
        <v>0.24281286101078101</v>
      </c>
      <c r="D4877">
        <f t="shared" si="228"/>
        <v>1.697483001778697E-4</v>
      </c>
      <c r="E4877">
        <f t="shared" si="229"/>
        <v>1.4258857214941054E-2</v>
      </c>
      <c r="F4877">
        <f t="shared" si="230"/>
        <v>4.1217070417905409E-5</v>
      </c>
    </row>
    <row r="4878" spans="1:6" x14ac:dyDescent="0.25">
      <c r="A4878">
        <v>609957</v>
      </c>
      <c r="B4878">
        <v>60</v>
      </c>
      <c r="C4878">
        <v>0.80229979975843724</v>
      </c>
      <c r="D4878">
        <f t="shared" si="228"/>
        <v>1.2648090241638971E-4</v>
      </c>
      <c r="E4878">
        <f t="shared" si="229"/>
        <v>7.5888541449833829E-3</v>
      </c>
      <c r="F4878">
        <f t="shared" si="230"/>
        <v>1.0147560268193591E-4</v>
      </c>
    </row>
    <row r="4879" spans="1:6" x14ac:dyDescent="0.25">
      <c r="A4879">
        <v>826775</v>
      </c>
      <c r="B4879">
        <v>84</v>
      </c>
      <c r="C4879">
        <v>0.61652864895623583</v>
      </c>
      <c r="D4879">
        <f t="shared" si="228"/>
        <v>1.714403607062639E-4</v>
      </c>
      <c r="E4879">
        <f t="shared" si="229"/>
        <v>1.4400990299326167E-2</v>
      </c>
      <c r="F4879">
        <f t="shared" si="230"/>
        <v>1.0569789396280263E-4</v>
      </c>
    </row>
    <row r="4880" spans="1:6" x14ac:dyDescent="0.25">
      <c r="A4880">
        <v>512286</v>
      </c>
      <c r="B4880">
        <v>84</v>
      </c>
      <c r="C4880">
        <v>-1.3991698716390599</v>
      </c>
      <c r="D4880">
        <f t="shared" si="228"/>
        <v>1.0622780880501841E-4</v>
      </c>
      <c r="E4880">
        <f t="shared" si="229"/>
        <v>8.9231359396215459E-3</v>
      </c>
      <c r="F4880">
        <f t="shared" si="230"/>
        <v>-1.486307496102162E-4</v>
      </c>
    </row>
    <row r="4881" spans="1:6" x14ac:dyDescent="0.25">
      <c r="A4881">
        <v>674783</v>
      </c>
      <c r="B4881">
        <v>72</v>
      </c>
      <c r="C4881">
        <v>0.84182204474977862</v>
      </c>
      <c r="D4881">
        <f t="shared" si="228"/>
        <v>1.3992324504061548E-4</v>
      </c>
      <c r="E4881">
        <f t="shared" si="229"/>
        <v>1.0074473642924315E-2</v>
      </c>
      <c r="F4881">
        <f t="shared" si="230"/>
        <v>1.1779047224811524E-4</v>
      </c>
    </row>
    <row r="4882" spans="1:6" x14ac:dyDescent="0.25">
      <c r="A4882">
        <v>748154</v>
      </c>
      <c r="B4882">
        <v>84</v>
      </c>
      <c r="C4882">
        <v>0.27565367287511128</v>
      </c>
      <c r="D4882">
        <f t="shared" si="228"/>
        <v>1.5513748193140111E-4</v>
      </c>
      <c r="E4882">
        <f t="shared" si="229"/>
        <v>1.3031548482237693E-2</v>
      </c>
      <c r="F4882">
        <f t="shared" si="230"/>
        <v>4.2764216694986925E-5</v>
      </c>
    </row>
    <row r="4883" spans="1:6" x14ac:dyDescent="0.25">
      <c r="A4883">
        <v>471825</v>
      </c>
      <c r="B4883">
        <v>84</v>
      </c>
      <c r="C4883">
        <v>0.56516632981038883</v>
      </c>
      <c r="D4883">
        <f t="shared" si="228"/>
        <v>9.7837801324704974E-5</v>
      </c>
      <c r="E4883">
        <f t="shared" si="229"/>
        <v>8.2183753112752174E-3</v>
      </c>
      <c r="F4883">
        <f t="shared" si="230"/>
        <v>5.5294631091401512E-5</v>
      </c>
    </row>
    <row r="4884" spans="1:6" x14ac:dyDescent="0.25">
      <c r="A4884">
        <v>784187</v>
      </c>
      <c r="B4884">
        <v>72</v>
      </c>
      <c r="C4884">
        <v>0.16994387989697479</v>
      </c>
      <c r="D4884">
        <f t="shared" si="228"/>
        <v>1.6260929774263006E-4</v>
      </c>
      <c r="E4884">
        <f t="shared" si="229"/>
        <v>1.1707869437469364E-2</v>
      </c>
      <c r="F4884">
        <f t="shared" si="230"/>
        <v>2.7634454965704938E-5</v>
      </c>
    </row>
    <row r="4885" spans="1:6" x14ac:dyDescent="0.25">
      <c r="A4885">
        <v>507257</v>
      </c>
      <c r="B4885">
        <v>84</v>
      </c>
      <c r="C4885">
        <v>0.32803285986234038</v>
      </c>
      <c r="D4885">
        <f t="shared" si="228"/>
        <v>1.0518499356025195E-4</v>
      </c>
      <c r="E4885">
        <f t="shared" si="229"/>
        <v>8.835539459061164E-3</v>
      </c>
      <c r="F4885">
        <f t="shared" si="230"/>
        <v>3.4504134252171304E-5</v>
      </c>
    </row>
    <row r="4886" spans="1:6" x14ac:dyDescent="0.25">
      <c r="A4886">
        <v>391104</v>
      </c>
      <c r="B4886">
        <v>84</v>
      </c>
      <c r="C4886">
        <v>0.92086653473246149</v>
      </c>
      <c r="D4886">
        <f t="shared" si="228"/>
        <v>8.1099465796211339E-5</v>
      </c>
      <c r="E4886">
        <f t="shared" si="229"/>
        <v>6.8123551268817525E-3</v>
      </c>
      <c r="F4886">
        <f t="shared" si="230"/>
        <v>7.4681784036410921E-5</v>
      </c>
    </row>
    <row r="4887" spans="1:6" x14ac:dyDescent="0.25">
      <c r="A4887">
        <v>599451</v>
      </c>
      <c r="B4887">
        <v>84</v>
      </c>
      <c r="C4887">
        <v>0.2607075850089805</v>
      </c>
      <c r="D4887">
        <f t="shared" si="228"/>
        <v>1.2430237448608219E-4</v>
      </c>
      <c r="E4887">
        <f t="shared" si="229"/>
        <v>1.0441399456830903E-2</v>
      </c>
      <c r="F4887">
        <f t="shared" si="230"/>
        <v>3.2406571863148403E-5</v>
      </c>
    </row>
    <row r="4888" spans="1:6" x14ac:dyDescent="0.25">
      <c r="A4888">
        <v>691174</v>
      </c>
      <c r="B4888">
        <v>72</v>
      </c>
      <c r="C4888">
        <v>0.24898836987965761</v>
      </c>
      <c r="D4888">
        <f t="shared" si="228"/>
        <v>1.4332208868288377E-4</v>
      </c>
      <c r="E4888">
        <f t="shared" si="229"/>
        <v>1.0319190385167631E-2</v>
      </c>
      <c r="F4888">
        <f t="shared" si="230"/>
        <v>3.5685533228898958E-5</v>
      </c>
    </row>
    <row r="4889" spans="1:6" x14ac:dyDescent="0.25">
      <c r="A4889">
        <v>947952</v>
      </c>
      <c r="B4889">
        <v>48</v>
      </c>
      <c r="C4889">
        <v>-0.1917612163623465</v>
      </c>
      <c r="D4889">
        <f t="shared" si="228"/>
        <v>1.9656766691327661E-4</v>
      </c>
      <c r="E4889">
        <f t="shared" si="229"/>
        <v>9.4352480118372779E-3</v>
      </c>
      <c r="F4889">
        <f t="shared" si="230"/>
        <v>-3.7694054904798497E-5</v>
      </c>
    </row>
    <row r="4890" spans="1:6" x14ac:dyDescent="0.25">
      <c r="A4890">
        <v>1200945</v>
      </c>
      <c r="B4890">
        <v>72</v>
      </c>
      <c r="C4890">
        <v>0.26192451445450832</v>
      </c>
      <c r="D4890">
        <f t="shared" si="228"/>
        <v>2.4902838618533955E-4</v>
      </c>
      <c r="E4890">
        <f t="shared" si="229"/>
        <v>1.7930043805344447E-2</v>
      </c>
      <c r="F4890">
        <f t="shared" si="230"/>
        <v>6.5226639136984848E-5</v>
      </c>
    </row>
    <row r="4891" spans="1:6" x14ac:dyDescent="0.25">
      <c r="A4891">
        <v>492523</v>
      </c>
      <c r="B4891">
        <v>60</v>
      </c>
      <c r="C4891">
        <v>0.32803285986234038</v>
      </c>
      <c r="D4891">
        <f t="shared" si="228"/>
        <v>1.0212974603263428E-4</v>
      </c>
      <c r="E4891">
        <f t="shared" si="229"/>
        <v>6.1277847619580564E-3</v>
      </c>
      <c r="F4891">
        <f t="shared" si="230"/>
        <v>3.3501912668099532E-5</v>
      </c>
    </row>
    <row r="4892" spans="1:6" x14ac:dyDescent="0.25">
      <c r="A4892">
        <v>1490650</v>
      </c>
      <c r="B4892">
        <v>60</v>
      </c>
      <c r="C4892">
        <v>0.80229979975843724</v>
      </c>
      <c r="D4892">
        <f t="shared" si="228"/>
        <v>3.0910171895230534E-4</v>
      </c>
      <c r="E4892">
        <f t="shared" si="229"/>
        <v>1.8546103137138319E-2</v>
      </c>
      <c r="F4892">
        <f t="shared" si="230"/>
        <v>2.4799224722042333E-4</v>
      </c>
    </row>
    <row r="4893" spans="1:6" x14ac:dyDescent="0.25">
      <c r="A4893">
        <v>813214</v>
      </c>
      <c r="B4893">
        <v>84</v>
      </c>
      <c r="C4893">
        <v>-0.50193428495582826</v>
      </c>
      <c r="D4893">
        <f t="shared" si="228"/>
        <v>1.6862834687960291E-4</v>
      </c>
      <c r="E4893">
        <f t="shared" si="229"/>
        <v>1.4164781137886644E-2</v>
      </c>
      <c r="F4893">
        <f t="shared" si="230"/>
        <v>-8.4640348714296862E-5</v>
      </c>
    </row>
    <row r="4894" spans="1:6" x14ac:dyDescent="0.25">
      <c r="A4894">
        <v>777081</v>
      </c>
      <c r="B4894">
        <v>84</v>
      </c>
      <c r="C4894">
        <v>0.40381846408977212</v>
      </c>
      <c r="D4894">
        <f t="shared" si="228"/>
        <v>1.6113579503248678E-4</v>
      </c>
      <c r="E4894">
        <f t="shared" si="229"/>
        <v>1.353540678272889E-2</v>
      </c>
      <c r="F4894">
        <f t="shared" si="230"/>
        <v>6.5069609259903145E-5</v>
      </c>
    </row>
    <row r="4895" spans="1:6" x14ac:dyDescent="0.25">
      <c r="A4895">
        <v>1009708</v>
      </c>
      <c r="B4895">
        <v>72</v>
      </c>
      <c r="C4895">
        <v>-0.34384530499046262</v>
      </c>
      <c r="D4895">
        <f t="shared" si="228"/>
        <v>2.0937341323576584E-4</v>
      </c>
      <c r="E4895">
        <f t="shared" si="229"/>
        <v>1.507488575297514E-2</v>
      </c>
      <c r="F4895">
        <f t="shared" si="230"/>
        <v>-7.1992065130946072E-5</v>
      </c>
    </row>
    <row r="4896" spans="1:6" x14ac:dyDescent="0.25">
      <c r="A4896">
        <v>706447</v>
      </c>
      <c r="B4896">
        <v>60</v>
      </c>
      <c r="C4896">
        <v>-0.4839907114628193</v>
      </c>
      <c r="D4896">
        <f t="shared" si="228"/>
        <v>1.4648910344393338E-4</v>
      </c>
      <c r="E4896">
        <f t="shared" si="229"/>
        <v>8.7893462066360034E-3</v>
      </c>
      <c r="F4896">
        <f t="shared" si="230"/>
        <v>-7.0899365397379847E-5</v>
      </c>
    </row>
    <row r="4897" spans="1:6" x14ac:dyDescent="0.25">
      <c r="A4897">
        <v>814724</v>
      </c>
      <c r="B4897">
        <v>84</v>
      </c>
      <c r="C4897">
        <v>0.64658136404765243</v>
      </c>
      <c r="D4897">
        <f t="shared" si="228"/>
        <v>1.6894146102149936E-4</v>
      </c>
      <c r="E4897">
        <f t="shared" si="229"/>
        <v>1.4191082725805946E-2</v>
      </c>
      <c r="F4897">
        <f t="shared" si="230"/>
        <v>1.0923440031148436E-4</v>
      </c>
    </row>
    <row r="4898" spans="1:6" x14ac:dyDescent="0.25">
      <c r="A4898">
        <v>318896</v>
      </c>
      <c r="B4898">
        <v>84</v>
      </c>
      <c r="C4898">
        <v>-0.2828869057162281</v>
      </c>
      <c r="D4898">
        <f t="shared" si="228"/>
        <v>6.6126389002793665E-5</v>
      </c>
      <c r="E4898">
        <f t="shared" si="229"/>
        <v>5.5546166762346682E-3</v>
      </c>
      <c r="F4898">
        <f t="shared" si="230"/>
        <v>-1.8706289571187914E-5</v>
      </c>
    </row>
    <row r="4899" spans="1:6" x14ac:dyDescent="0.25">
      <c r="A4899">
        <v>238479</v>
      </c>
      <c r="B4899">
        <v>72</v>
      </c>
      <c r="C4899">
        <v>0.48612183982770601</v>
      </c>
      <c r="D4899">
        <f t="shared" si="228"/>
        <v>4.9451091023397063E-5</v>
      </c>
      <c r="E4899">
        <f t="shared" si="229"/>
        <v>3.5604785536845884E-3</v>
      </c>
      <c r="F4899">
        <f t="shared" si="230"/>
        <v>2.4039255349781136E-5</v>
      </c>
    </row>
    <row r="4900" spans="1:6" x14ac:dyDescent="0.25">
      <c r="A4900">
        <v>646825</v>
      </c>
      <c r="B4900">
        <v>36</v>
      </c>
      <c r="C4900">
        <v>0.52564408481904745</v>
      </c>
      <c r="D4900">
        <f t="shared" si="228"/>
        <v>1.3412586412727665E-4</v>
      </c>
      <c r="E4900">
        <f t="shared" si="229"/>
        <v>4.828531108581959E-3</v>
      </c>
      <c r="F4900">
        <f t="shared" si="230"/>
        <v>7.0502467099746235E-5</v>
      </c>
    </row>
    <row r="4901" spans="1:6" x14ac:dyDescent="0.25">
      <c r="A4901">
        <v>290442</v>
      </c>
      <c r="B4901">
        <v>84</v>
      </c>
      <c r="C4901">
        <v>0.2094661248883162</v>
      </c>
      <c r="D4901">
        <f t="shared" si="228"/>
        <v>6.0226157351454385E-5</v>
      </c>
      <c r="E4901">
        <f t="shared" si="229"/>
        <v>5.0589972175221687E-3</v>
      </c>
      <c r="F4901">
        <f t="shared" si="230"/>
        <v>1.2615339797323127E-5</v>
      </c>
    </row>
    <row r="4902" spans="1:6" x14ac:dyDescent="0.25">
      <c r="A4902">
        <v>345399</v>
      </c>
      <c r="B4902">
        <v>72</v>
      </c>
      <c r="C4902">
        <v>-0.54145652994716964</v>
      </c>
      <c r="D4902">
        <f t="shared" si="228"/>
        <v>7.1622060593973984E-5</v>
      </c>
      <c r="E4902">
        <f t="shared" si="229"/>
        <v>5.1567883627661269E-3</v>
      </c>
      <c r="F4902">
        <f t="shared" si="230"/>
        <v>-3.8780232396879076E-5</v>
      </c>
    </row>
    <row r="4903" spans="1:6" x14ac:dyDescent="0.25">
      <c r="A4903">
        <v>758554</v>
      </c>
      <c r="B4903">
        <v>72</v>
      </c>
      <c r="C4903">
        <v>0.32646244345761011</v>
      </c>
      <c r="D4903">
        <f t="shared" si="228"/>
        <v>1.5729402966366824E-4</v>
      </c>
      <c r="E4903">
        <f t="shared" si="229"/>
        <v>1.1325170135784114E-2</v>
      </c>
      <c r="F4903">
        <f t="shared" si="230"/>
        <v>5.1350593265294937E-5</v>
      </c>
    </row>
    <row r="4904" spans="1:6" x14ac:dyDescent="0.25">
      <c r="A4904">
        <v>708195</v>
      </c>
      <c r="B4904">
        <v>84</v>
      </c>
      <c r="C4904">
        <v>0.4070773498450232</v>
      </c>
      <c r="D4904">
        <f t="shared" si="228"/>
        <v>1.4685156935124134E-4</v>
      </c>
      <c r="E4904">
        <f t="shared" si="229"/>
        <v>1.2335531825504273E-2</v>
      </c>
      <c r="F4904">
        <f t="shared" si="230"/>
        <v>5.9779947672085958E-5</v>
      </c>
    </row>
    <row r="4905" spans="1:6" x14ac:dyDescent="0.25">
      <c r="A4905">
        <v>663940</v>
      </c>
      <c r="B4905">
        <v>24</v>
      </c>
      <c r="C4905">
        <v>-2.5608128343164149</v>
      </c>
      <c r="D4905">
        <f t="shared" si="228"/>
        <v>1.3767483666936816E-4</v>
      </c>
      <c r="E4905">
        <f t="shared" si="229"/>
        <v>3.3041960800648355E-3</v>
      </c>
      <c r="F4905">
        <f t="shared" si="230"/>
        <v>-3.5255948870533419E-4</v>
      </c>
    </row>
    <row r="4906" spans="1:6" x14ac:dyDescent="0.25">
      <c r="A4906">
        <v>255355</v>
      </c>
      <c r="B4906">
        <v>48</v>
      </c>
      <c r="C4906">
        <v>-1.799034604449157</v>
      </c>
      <c r="D4906">
        <f t="shared" si="228"/>
        <v>5.29505044397182E-5</v>
      </c>
      <c r="E4906">
        <f t="shared" si="229"/>
        <v>2.5416242131064736E-3</v>
      </c>
      <c r="F4906">
        <f t="shared" si="230"/>
        <v>-9.5259789810091762E-5</v>
      </c>
    </row>
    <row r="4907" spans="1:6" x14ac:dyDescent="0.25">
      <c r="A4907">
        <v>603511</v>
      </c>
      <c r="B4907">
        <v>72</v>
      </c>
      <c r="C4907">
        <v>0.99991102471514426</v>
      </c>
      <c r="D4907">
        <f t="shared" si="228"/>
        <v>1.2514425754310186E-4</v>
      </c>
      <c r="E4907">
        <f t="shared" si="229"/>
        <v>9.0103865431033336E-3</v>
      </c>
      <c r="F4907">
        <f t="shared" si="230"/>
        <v>1.2513312279713889E-4</v>
      </c>
    </row>
    <row r="4908" spans="1:6" x14ac:dyDescent="0.25">
      <c r="A4908">
        <v>2501679</v>
      </c>
      <c r="B4908">
        <v>12</v>
      </c>
      <c r="C4908">
        <v>-4.4146365390986242</v>
      </c>
      <c r="D4908">
        <f t="shared" si="228"/>
        <v>5.1874905522214087E-4</v>
      </c>
      <c r="E4908">
        <f t="shared" si="229"/>
        <v>6.2249886626656904E-3</v>
      </c>
      <c r="F4908">
        <f t="shared" si="230"/>
        <v>-2.2900885338065532E-3</v>
      </c>
    </row>
    <row r="4909" spans="1:6" x14ac:dyDescent="0.25">
      <c r="A4909">
        <v>558482</v>
      </c>
      <c r="B4909">
        <v>84</v>
      </c>
      <c r="C4909">
        <v>0.96038877972380288</v>
      </c>
      <c r="D4909">
        <f t="shared" si="228"/>
        <v>1.1580702794346185E-4</v>
      </c>
      <c r="E4909">
        <f t="shared" si="229"/>
        <v>9.7277903472507959E-3</v>
      </c>
      <c r="F4909">
        <f t="shared" si="230"/>
        <v>1.1121977025006167E-4</v>
      </c>
    </row>
    <row r="4910" spans="1:6" x14ac:dyDescent="0.25">
      <c r="A4910">
        <v>396383</v>
      </c>
      <c r="B4910">
        <v>84</v>
      </c>
      <c r="C4910">
        <v>0.92086653473246149</v>
      </c>
      <c r="D4910">
        <f t="shared" si="228"/>
        <v>8.2194121130695771E-5</v>
      </c>
      <c r="E4910">
        <f t="shared" si="229"/>
        <v>6.9043061749784447E-3</v>
      </c>
      <c r="F4910">
        <f t="shared" si="230"/>
        <v>7.5689815501004006E-5</v>
      </c>
    </row>
    <row r="4911" spans="1:6" x14ac:dyDescent="0.25">
      <c r="A4911">
        <v>739901</v>
      </c>
      <c r="B4911">
        <v>84</v>
      </c>
      <c r="C4911">
        <v>0.35084000130173859</v>
      </c>
      <c r="D4911">
        <f t="shared" si="228"/>
        <v>1.5342613688963184E-4</v>
      </c>
      <c r="E4911">
        <f t="shared" si="229"/>
        <v>1.2887795498729074E-2</v>
      </c>
      <c r="F4911">
        <f t="shared" si="230"/>
        <v>5.3828026066079159E-5</v>
      </c>
    </row>
    <row r="4912" spans="1:6" x14ac:dyDescent="0.25">
      <c r="A4912">
        <v>1157693</v>
      </c>
      <c r="B4912">
        <v>84</v>
      </c>
      <c r="C4912">
        <v>-0.18575632502509701</v>
      </c>
      <c r="D4912">
        <f t="shared" si="228"/>
        <v>2.4005963594341478E-4</v>
      </c>
      <c r="E4912">
        <f t="shared" si="229"/>
        <v>2.016500941924684E-2</v>
      </c>
      <c r="F4912">
        <f t="shared" si="230"/>
        <v>-4.4592595759711416E-5</v>
      </c>
    </row>
    <row r="4913" spans="1:6" x14ac:dyDescent="0.25">
      <c r="A4913">
        <v>848387</v>
      </c>
      <c r="B4913">
        <v>12</v>
      </c>
      <c r="C4913">
        <v>-4.4146365390986242</v>
      </c>
      <c r="D4913">
        <f t="shared" si="228"/>
        <v>1.7592183278220206E-4</v>
      </c>
      <c r="E4913">
        <f t="shared" si="229"/>
        <v>2.1110619933864248E-3</v>
      </c>
      <c r="F4913">
        <f t="shared" si="230"/>
        <v>-7.7663095102550742E-4</v>
      </c>
    </row>
    <row r="4914" spans="1:6" x14ac:dyDescent="0.25">
      <c r="A4914">
        <v>770531</v>
      </c>
      <c r="B4914">
        <v>84</v>
      </c>
      <c r="C4914">
        <v>0.32410158215305213</v>
      </c>
      <c r="D4914">
        <f t="shared" si="228"/>
        <v>1.5977758468187624E-4</v>
      </c>
      <c r="E4914">
        <f t="shared" si="229"/>
        <v>1.3421317113277605E-2</v>
      </c>
      <c r="F4914">
        <f t="shared" si="230"/>
        <v>5.1784167987989354E-5</v>
      </c>
    </row>
    <row r="4915" spans="1:6" x14ac:dyDescent="0.25">
      <c r="A4915">
        <v>710387</v>
      </c>
      <c r="B4915">
        <v>84</v>
      </c>
      <c r="C4915">
        <v>0.72325530977575447</v>
      </c>
      <c r="D4915">
        <f t="shared" si="228"/>
        <v>1.4730610325788839E-4</v>
      </c>
      <c r="E4915">
        <f t="shared" si="229"/>
        <v>1.2373712673662624E-2</v>
      </c>
      <c r="F4915">
        <f t="shared" si="230"/>
        <v>1.0653992134364335E-4</v>
      </c>
    </row>
    <row r="4916" spans="1:6" x14ac:dyDescent="0.25">
      <c r="A4916">
        <v>462234</v>
      </c>
      <c r="B4916">
        <v>72</v>
      </c>
      <c r="C4916">
        <v>0.32803285986234038</v>
      </c>
      <c r="D4916">
        <f t="shared" si="228"/>
        <v>9.584900812276518E-5</v>
      </c>
      <c r="E4916">
        <f t="shared" si="229"/>
        <v>6.9011285848390932E-3</v>
      </c>
      <c r="F4916">
        <f t="shared" si="230"/>
        <v>3.1441624249479351E-5</v>
      </c>
    </row>
    <row r="4917" spans="1:6" x14ac:dyDescent="0.25">
      <c r="A4917">
        <v>1069256</v>
      </c>
      <c r="B4917">
        <v>84</v>
      </c>
      <c r="C4917">
        <v>1.158000004680509</v>
      </c>
      <c r="D4917">
        <f t="shared" si="228"/>
        <v>2.2172130788586605E-4</v>
      </c>
      <c r="E4917">
        <f t="shared" si="229"/>
        <v>1.8624589862412749E-2</v>
      </c>
      <c r="F4917">
        <f t="shared" si="230"/>
        <v>2.5675327556960145E-4</v>
      </c>
    </row>
    <row r="4918" spans="1:6" x14ac:dyDescent="0.25">
      <c r="A4918">
        <v>1179537</v>
      </c>
      <c r="B4918">
        <v>48</v>
      </c>
      <c r="C4918">
        <v>6.3836137434021223E-2</v>
      </c>
      <c r="D4918">
        <f t="shared" si="228"/>
        <v>2.4458921562261121E-4</v>
      </c>
      <c r="E4918">
        <f t="shared" si="229"/>
        <v>1.1740282349885337E-2</v>
      </c>
      <c r="F4918">
        <f t="shared" si="230"/>
        <v>1.561363078336446E-5</v>
      </c>
    </row>
    <row r="4919" spans="1:6" x14ac:dyDescent="0.25">
      <c r="A4919">
        <v>491495</v>
      </c>
      <c r="B4919">
        <v>84</v>
      </c>
      <c r="C4919">
        <v>0.92086653473246149</v>
      </c>
      <c r="D4919">
        <f t="shared" si="228"/>
        <v>1.0191657958371403E-4</v>
      </c>
      <c r="E4919">
        <f t="shared" si="229"/>
        <v>8.560992685031979E-3</v>
      </c>
      <c r="F4919">
        <f t="shared" si="230"/>
        <v>9.3851567473039879E-5</v>
      </c>
    </row>
    <row r="4920" spans="1:6" x14ac:dyDescent="0.25">
      <c r="A4920">
        <v>263947</v>
      </c>
      <c r="B4920">
        <v>48</v>
      </c>
      <c r="C4920">
        <v>-4.4051729375354469</v>
      </c>
      <c r="D4920">
        <f t="shared" si="228"/>
        <v>5.4732144643145033E-5</v>
      </c>
      <c r="E4920">
        <f t="shared" si="229"/>
        <v>2.6271429428709617E-3</v>
      </c>
      <c r="F4920">
        <f t="shared" si="230"/>
        <v>-2.4110456239525817E-4</v>
      </c>
    </row>
    <row r="4921" spans="1:6" x14ac:dyDescent="0.25">
      <c r="A4921">
        <v>1039253</v>
      </c>
      <c r="B4921">
        <v>84</v>
      </c>
      <c r="C4921">
        <v>-0.41796160815619537</v>
      </c>
      <c r="D4921">
        <f t="shared" si="228"/>
        <v>2.1549987503863429E-4</v>
      </c>
      <c r="E4921">
        <f t="shared" si="229"/>
        <v>1.8101989503245281E-2</v>
      </c>
      <c r="F4921">
        <f t="shared" si="230"/>
        <v>-9.007067432860673E-5</v>
      </c>
    </row>
    <row r="4922" spans="1:6" x14ac:dyDescent="0.25">
      <c r="A4922">
        <v>504535</v>
      </c>
      <c r="B4922">
        <v>60</v>
      </c>
      <c r="C4922">
        <v>-0.6600232649211939</v>
      </c>
      <c r="D4922">
        <f t="shared" si="228"/>
        <v>1.0462055866340281E-4</v>
      </c>
      <c r="E4922">
        <f t="shared" si="229"/>
        <v>6.2772335198041686E-3</v>
      </c>
      <c r="F4922">
        <f t="shared" si="230"/>
        <v>-6.9052002706898415E-5</v>
      </c>
    </row>
    <row r="4923" spans="1:6" x14ac:dyDescent="0.25">
      <c r="A4923">
        <v>600376</v>
      </c>
      <c r="B4923">
        <v>84</v>
      </c>
      <c r="C4923">
        <v>-0.13700867904114181</v>
      </c>
      <c r="D4923">
        <f t="shared" si="228"/>
        <v>1.2449418281803863E-4</v>
      </c>
      <c r="E4923">
        <f t="shared" si="229"/>
        <v>1.0457511356715245E-2</v>
      </c>
      <c r="F4923">
        <f t="shared" si="230"/>
        <v>-1.7056783536205885E-5</v>
      </c>
    </row>
    <row r="4924" spans="1:6" x14ac:dyDescent="0.25">
      <c r="A4924">
        <v>450053</v>
      </c>
      <c r="B4924">
        <v>60</v>
      </c>
      <c r="C4924">
        <v>0.56516632981038883</v>
      </c>
      <c r="D4924">
        <f t="shared" si="228"/>
        <v>9.3323151591347318E-5</v>
      </c>
      <c r="E4924">
        <f t="shared" si="229"/>
        <v>5.5993890954808391E-3</v>
      </c>
      <c r="F4924">
        <f t="shared" si="230"/>
        <v>5.2743103071220314E-5</v>
      </c>
    </row>
    <row r="4925" spans="1:6" x14ac:dyDescent="0.25">
      <c r="A4925">
        <v>837090</v>
      </c>
      <c r="B4925">
        <v>84</v>
      </c>
      <c r="C4925">
        <v>0.48612183982770601</v>
      </c>
      <c r="D4925">
        <f t="shared" si="228"/>
        <v>1.735792828080269E-4</v>
      </c>
      <c r="E4925">
        <f t="shared" si="229"/>
        <v>1.458065975587426E-2</v>
      </c>
      <c r="F4925">
        <f t="shared" si="230"/>
        <v>8.4380680314611735E-5</v>
      </c>
    </row>
    <row r="4926" spans="1:6" x14ac:dyDescent="0.25">
      <c r="A4926">
        <v>562897</v>
      </c>
      <c r="B4926">
        <v>84</v>
      </c>
      <c r="C4926">
        <v>0.43453780088745708</v>
      </c>
      <c r="D4926">
        <f t="shared" si="228"/>
        <v>1.1672252392788102E-4</v>
      </c>
      <c r="E4926">
        <f t="shared" si="229"/>
        <v>9.8046920099420058E-3</v>
      </c>
      <c r="F4926">
        <f t="shared" si="230"/>
        <v>5.0720348861655007E-5</v>
      </c>
    </row>
    <row r="4927" spans="1:6" x14ac:dyDescent="0.25">
      <c r="A4927">
        <v>514810</v>
      </c>
      <c r="B4927">
        <v>84</v>
      </c>
      <c r="C4927">
        <v>0.76277755476709586</v>
      </c>
      <c r="D4927">
        <f t="shared" si="228"/>
        <v>1.0675118635081094E-4</v>
      </c>
      <c r="E4927">
        <f t="shared" si="229"/>
        <v>8.9670996534681191E-3</v>
      </c>
      <c r="F4927">
        <f t="shared" si="230"/>
        <v>8.1427408893158148E-5</v>
      </c>
    </row>
    <row r="4928" spans="1:6" x14ac:dyDescent="0.25">
      <c r="A4928">
        <v>624383</v>
      </c>
      <c r="B4928">
        <v>84</v>
      </c>
      <c r="C4928">
        <v>-3.6777617752685718E-2</v>
      </c>
      <c r="D4928">
        <f t="shared" si="228"/>
        <v>1.2947228295347486E-4</v>
      </c>
      <c r="E4928">
        <f t="shared" si="229"/>
        <v>1.0875671768091889E-2</v>
      </c>
      <c r="F4928">
        <f t="shared" si="230"/>
        <v>-4.7616821320304657E-6</v>
      </c>
    </row>
    <row r="4929" spans="1:6" x14ac:dyDescent="0.25">
      <c r="A4929">
        <v>757545</v>
      </c>
      <c r="B4929">
        <v>84</v>
      </c>
      <c r="C4929">
        <v>0.25493397784942062</v>
      </c>
      <c r="D4929">
        <f t="shared" si="228"/>
        <v>1.5708480306156653E-4</v>
      </c>
      <c r="E4929">
        <f t="shared" si="229"/>
        <v>1.3195123457171588E-2</v>
      </c>
      <c r="F4929">
        <f t="shared" si="230"/>
        <v>4.0046253704178003E-5</v>
      </c>
    </row>
    <row r="4930" spans="1:6" x14ac:dyDescent="0.25">
      <c r="A4930">
        <v>802984</v>
      </c>
      <c r="B4930">
        <v>84</v>
      </c>
      <c r="C4930">
        <v>0.92086653473246149</v>
      </c>
      <c r="D4930">
        <f t="shared" si="228"/>
        <v>1.6650705040834399E-4</v>
      </c>
      <c r="E4930">
        <f t="shared" si="229"/>
        <v>1.3986592234300895E-2</v>
      </c>
      <c r="F4930">
        <f t="shared" si="230"/>
        <v>1.5333077051805501E-4</v>
      </c>
    </row>
    <row r="4931" spans="1:6" x14ac:dyDescent="0.25">
      <c r="A4931">
        <v>1387727</v>
      </c>
      <c r="B4931">
        <v>84</v>
      </c>
      <c r="C4931">
        <v>1.434655719619899</v>
      </c>
      <c r="D4931">
        <f t="shared" ref="D4931:D4994" si="231">A4931/SUM($A$2:$A$5739)</f>
        <v>2.8775956873613919E-4</v>
      </c>
      <c r="E4931">
        <f t="shared" ref="E4931:E4994" si="232">B4931*D4931</f>
        <v>2.4171803773835692E-2</v>
      </c>
      <c r="F4931">
        <f t="shared" ref="F4931:F4994" si="233">C4931*D4931</f>
        <v>4.1283591116265755E-4</v>
      </c>
    </row>
    <row r="4932" spans="1:6" x14ac:dyDescent="0.25">
      <c r="A4932">
        <v>502687</v>
      </c>
      <c r="B4932">
        <v>36</v>
      </c>
      <c r="C4932">
        <v>-3.237948248197966</v>
      </c>
      <c r="D4932">
        <f t="shared" si="231"/>
        <v>1.0423735672020765E-4</v>
      </c>
      <c r="E4932">
        <f t="shared" si="232"/>
        <v>3.7525448419274757E-3</v>
      </c>
      <c r="F4932">
        <f t="shared" si="233"/>
        <v>-3.3751516658898283E-4</v>
      </c>
    </row>
    <row r="4933" spans="1:6" x14ac:dyDescent="0.25">
      <c r="A4933">
        <v>587662</v>
      </c>
      <c r="B4933">
        <v>84</v>
      </c>
      <c r="C4933">
        <v>0.1138527636601584</v>
      </c>
      <c r="D4933">
        <f t="shared" si="231"/>
        <v>1.2185780321534208E-4</v>
      </c>
      <c r="E4933">
        <f t="shared" si="232"/>
        <v>1.0236055470088734E-2</v>
      </c>
      <c r="F4933">
        <f t="shared" si="233"/>
        <v>1.3873847669622431E-5</v>
      </c>
    </row>
    <row r="4934" spans="1:6" x14ac:dyDescent="0.25">
      <c r="A4934">
        <v>544417</v>
      </c>
      <c r="B4934">
        <v>72</v>
      </c>
      <c r="C4934">
        <v>-0.54145652994716964</v>
      </c>
      <c r="D4934">
        <f t="shared" si="231"/>
        <v>1.1289050449592945E-4</v>
      </c>
      <c r="E4934">
        <f t="shared" si="232"/>
        <v>8.1281163237069201E-3</v>
      </c>
      <c r="F4934">
        <f t="shared" si="233"/>
        <v>-6.1125300828351306E-5</v>
      </c>
    </row>
    <row r="4935" spans="1:6" x14ac:dyDescent="0.25">
      <c r="A4935">
        <v>555532</v>
      </c>
      <c r="B4935">
        <v>36</v>
      </c>
      <c r="C4935">
        <v>0.52564408481904745</v>
      </c>
      <c r="D4935">
        <f t="shared" si="231"/>
        <v>1.1519531488478993E-4</v>
      </c>
      <c r="E4935">
        <f t="shared" si="232"/>
        <v>4.1470313358524377E-3</v>
      </c>
      <c r="F4935">
        <f t="shared" si="233"/>
        <v>6.0551735868057397E-5</v>
      </c>
    </row>
    <row r="4936" spans="1:6" x14ac:dyDescent="0.25">
      <c r="A4936">
        <v>798217</v>
      </c>
      <c r="B4936">
        <v>12</v>
      </c>
      <c r="C4936">
        <v>-0.1462340800337556</v>
      </c>
      <c r="D4936">
        <f t="shared" si="231"/>
        <v>1.6551856357760193E-4</v>
      </c>
      <c r="E4936">
        <f t="shared" si="232"/>
        <v>1.9862227629312231E-3</v>
      </c>
      <c r="F4936">
        <f t="shared" si="233"/>
        <v>-2.4204454873279306E-5</v>
      </c>
    </row>
    <row r="4937" spans="1:6" x14ac:dyDescent="0.25">
      <c r="A4937">
        <v>520445</v>
      </c>
      <c r="B4937">
        <v>12</v>
      </c>
      <c r="C4937">
        <v>0.16994387989697479</v>
      </c>
      <c r="D4937">
        <f t="shared" si="231"/>
        <v>1.0791966197305375E-4</v>
      </c>
      <c r="E4937">
        <f t="shared" si="232"/>
        <v>1.295035943676645E-3</v>
      </c>
      <c r="F4937">
        <f t="shared" si="233"/>
        <v>1.8340286072870762E-5</v>
      </c>
    </row>
    <row r="4938" spans="1:6" x14ac:dyDescent="0.25">
      <c r="A4938">
        <v>377137</v>
      </c>
      <c r="B4938">
        <v>84</v>
      </c>
      <c r="C4938">
        <v>0.4070773498450232</v>
      </c>
      <c r="D4938">
        <f t="shared" si="231"/>
        <v>7.8203263663848387E-5</v>
      </c>
      <c r="E4938">
        <f t="shared" si="232"/>
        <v>6.5690741477632646E-3</v>
      </c>
      <c r="F4938">
        <f t="shared" si="233"/>
        <v>3.1834777321510999E-5</v>
      </c>
    </row>
    <row r="4939" spans="1:6" x14ac:dyDescent="0.25">
      <c r="A4939">
        <v>741910</v>
      </c>
      <c r="B4939">
        <v>84</v>
      </c>
      <c r="C4939">
        <v>3.6536620973192442E-2</v>
      </c>
      <c r="D4939">
        <f t="shared" si="231"/>
        <v>1.5384272385060536E-4</v>
      </c>
      <c r="E4939">
        <f t="shared" si="232"/>
        <v>1.292278880345085E-2</v>
      </c>
      <c r="F4939">
        <f t="shared" si="233"/>
        <v>5.6208932908130812E-6</v>
      </c>
    </row>
    <row r="4940" spans="1:6" x14ac:dyDescent="0.25">
      <c r="A4940">
        <v>641298</v>
      </c>
      <c r="B4940">
        <v>84</v>
      </c>
      <c r="C4940">
        <v>0.76277755476709586</v>
      </c>
      <c r="D4940">
        <f t="shared" si="231"/>
        <v>1.3297978342379199E-4</v>
      </c>
      <c r="E4940">
        <f t="shared" si="232"/>
        <v>1.1170301807598527E-2</v>
      </c>
      <c r="F4940">
        <f t="shared" si="233"/>
        <v>1.0143399403345803E-4</v>
      </c>
    </row>
    <row r="4941" spans="1:6" x14ac:dyDescent="0.25">
      <c r="A4941">
        <v>1382846</v>
      </c>
      <c r="B4941">
        <v>72</v>
      </c>
      <c r="C4941">
        <v>8.3605441034404995E-2</v>
      </c>
      <c r="D4941">
        <f t="shared" si="231"/>
        <v>2.8674744282448575E-4</v>
      </c>
      <c r="E4941">
        <f t="shared" si="232"/>
        <v>2.0645815883362974E-2</v>
      </c>
      <c r="F4941">
        <f t="shared" si="233"/>
        <v>2.397364642282896E-5</v>
      </c>
    </row>
    <row r="4942" spans="1:6" x14ac:dyDescent="0.25">
      <c r="A4942">
        <v>692262</v>
      </c>
      <c r="B4942">
        <v>72</v>
      </c>
      <c r="C4942">
        <v>-0.22527857001643839</v>
      </c>
      <c r="D4942">
        <f t="shared" si="231"/>
        <v>1.4354769675333634E-4</v>
      </c>
      <c r="E4942">
        <f t="shared" si="232"/>
        <v>1.0335434166240217E-2</v>
      </c>
      <c r="F4942">
        <f t="shared" si="233"/>
        <v>-3.2338219853744945E-5</v>
      </c>
    </row>
    <row r="4943" spans="1:6" x14ac:dyDescent="0.25">
      <c r="A4943">
        <v>517878</v>
      </c>
      <c r="B4943">
        <v>72</v>
      </c>
      <c r="C4943">
        <v>0.1348157181037711</v>
      </c>
      <c r="D4943">
        <f t="shared" si="231"/>
        <v>1.0738736793182973E-4</v>
      </c>
      <c r="E4943">
        <f t="shared" si="232"/>
        <v>7.731890491091741E-3</v>
      </c>
      <c r="F4943">
        <f t="shared" si="233"/>
        <v>1.4477505123003506E-5</v>
      </c>
    </row>
    <row r="4944" spans="1:6" x14ac:dyDescent="0.25">
      <c r="A4944">
        <v>1711794</v>
      </c>
      <c r="B4944">
        <v>60</v>
      </c>
      <c r="C4944">
        <v>0.58190811087770056</v>
      </c>
      <c r="D4944">
        <f t="shared" si="231"/>
        <v>3.549582181546591E-4</v>
      </c>
      <c r="E4944">
        <f t="shared" si="232"/>
        <v>2.1297493089279546E-2</v>
      </c>
      <c r="F4944">
        <f t="shared" si="233"/>
        <v>2.0655306616689239E-4</v>
      </c>
    </row>
    <row r="4945" spans="1:6" x14ac:dyDescent="0.25">
      <c r="A4945">
        <v>580357</v>
      </c>
      <c r="B4945">
        <v>84</v>
      </c>
      <c r="C4945">
        <v>0.60468857480173022</v>
      </c>
      <c r="D4945">
        <f t="shared" si="231"/>
        <v>1.2034303579378331E-4</v>
      </c>
      <c r="E4945">
        <f t="shared" si="232"/>
        <v>1.0108815006677797E-2</v>
      </c>
      <c r="F4945">
        <f t="shared" si="233"/>
        <v>7.277005880145643E-5</v>
      </c>
    </row>
    <row r="4946" spans="1:6" x14ac:dyDescent="0.25">
      <c r="A4946">
        <v>383150</v>
      </c>
      <c r="B4946">
        <v>84</v>
      </c>
      <c r="C4946">
        <v>-0.73013533231338323</v>
      </c>
      <c r="D4946">
        <f t="shared" si="231"/>
        <v>7.9450121501744748E-5</v>
      </c>
      <c r="E4946">
        <f t="shared" si="232"/>
        <v>6.6738102061465587E-3</v>
      </c>
      <c r="F4946">
        <f t="shared" si="233"/>
        <v>-5.8009340865015074E-5</v>
      </c>
    </row>
    <row r="4947" spans="1:6" x14ac:dyDescent="0.25">
      <c r="A4947">
        <v>931378</v>
      </c>
      <c r="B4947">
        <v>84</v>
      </c>
      <c r="C4947">
        <v>0.5545582430767525</v>
      </c>
      <c r="D4947">
        <f t="shared" si="231"/>
        <v>1.9313087632533477E-4</v>
      </c>
      <c r="E4947">
        <f t="shared" si="232"/>
        <v>1.6222993611328122E-2</v>
      </c>
      <c r="F4947">
        <f t="shared" si="233"/>
        <v>1.0710231945885122E-4</v>
      </c>
    </row>
    <row r="4948" spans="1:6" x14ac:dyDescent="0.25">
      <c r="A4948">
        <v>598970</v>
      </c>
      <c r="B4948">
        <v>72</v>
      </c>
      <c r="C4948">
        <v>0.22349652186024299</v>
      </c>
      <c r="D4948">
        <f t="shared" si="231"/>
        <v>1.2420263415346484E-4</v>
      </c>
      <c r="E4948">
        <f t="shared" si="232"/>
        <v>8.9425896590494686E-3</v>
      </c>
      <c r="F4948">
        <f t="shared" si="233"/>
        <v>2.7758856739179618E-5</v>
      </c>
    </row>
    <row r="4949" spans="1:6" x14ac:dyDescent="0.25">
      <c r="A4949">
        <v>622462</v>
      </c>
      <c r="B4949">
        <v>72</v>
      </c>
      <c r="C4949">
        <v>1.1678670241193149E-2</v>
      </c>
      <c r="D4949">
        <f t="shared" si="231"/>
        <v>1.2907394370408206E-4</v>
      </c>
      <c r="E4949">
        <f t="shared" si="232"/>
        <v>9.2933239466939082E-3</v>
      </c>
      <c r="F4949">
        <f t="shared" si="233"/>
        <v>1.507412025250303E-6</v>
      </c>
    </row>
    <row r="4950" spans="1:6" x14ac:dyDescent="0.25">
      <c r="A4950">
        <v>422152</v>
      </c>
      <c r="B4950">
        <v>72</v>
      </c>
      <c r="C4950">
        <v>0.4070773498450232</v>
      </c>
      <c r="D4950">
        <f t="shared" si="231"/>
        <v>8.7537590218464176E-5</v>
      </c>
      <c r="E4950">
        <f t="shared" si="232"/>
        <v>6.302706495729421E-3</v>
      </c>
      <c r="F4950">
        <f t="shared" si="233"/>
        <v>3.5634570237952023E-5</v>
      </c>
    </row>
    <row r="4951" spans="1:6" x14ac:dyDescent="0.25">
      <c r="A4951">
        <v>991233</v>
      </c>
      <c r="B4951">
        <v>84</v>
      </c>
      <c r="C4951">
        <v>1.434655719619899</v>
      </c>
      <c r="D4951">
        <f t="shared" si="231"/>
        <v>2.0554243060560864E-4</v>
      </c>
      <c r="E4951">
        <f t="shared" si="232"/>
        <v>1.7265564170871127E-2</v>
      </c>
      <c r="F4951">
        <f t="shared" si="233"/>
        <v>2.9488262369291264E-4</v>
      </c>
    </row>
    <row r="4952" spans="1:6" x14ac:dyDescent="0.25">
      <c r="A4952">
        <v>827604</v>
      </c>
      <c r="B4952">
        <v>60</v>
      </c>
      <c r="C4952">
        <v>9.0899389914291959E-2</v>
      </c>
      <c r="D4952">
        <f t="shared" si="231"/>
        <v>1.7161226244376864E-4</v>
      </c>
      <c r="E4952">
        <f t="shared" si="232"/>
        <v>1.0296735746626118E-2</v>
      </c>
      <c r="F4952">
        <f t="shared" si="233"/>
        <v>1.5599449957949929E-5</v>
      </c>
    </row>
    <row r="4953" spans="1:6" x14ac:dyDescent="0.25">
      <c r="A4953">
        <v>925370</v>
      </c>
      <c r="B4953">
        <v>72</v>
      </c>
      <c r="C4953">
        <v>5.1377144922950549E-2</v>
      </c>
      <c r="D4953">
        <f t="shared" si="231"/>
        <v>1.9188505528923276E-4</v>
      </c>
      <c r="E4953">
        <f t="shared" si="232"/>
        <v>1.3815723980824758E-2</v>
      </c>
      <c r="F4953">
        <f t="shared" si="233"/>
        <v>9.8585062941432908E-6</v>
      </c>
    </row>
    <row r="4954" spans="1:6" x14ac:dyDescent="0.25">
      <c r="A4954">
        <v>453457</v>
      </c>
      <c r="B4954">
        <v>48</v>
      </c>
      <c r="C4954">
        <v>-1.08554267740007</v>
      </c>
      <c r="D4954">
        <f t="shared" si="231"/>
        <v>9.4029006252947057E-5</v>
      </c>
      <c r="E4954">
        <f t="shared" si="232"/>
        <v>4.5133923001414583E-3</v>
      </c>
      <c r="F4954">
        <f t="shared" si="233"/>
        <v>-1.0207249920109208E-4</v>
      </c>
    </row>
    <row r="4955" spans="1:6" x14ac:dyDescent="0.25">
      <c r="A4955">
        <v>690265</v>
      </c>
      <c r="B4955">
        <v>48</v>
      </c>
      <c r="C4955">
        <v>-1.2565471318061561</v>
      </c>
      <c r="D4955">
        <f t="shared" si="231"/>
        <v>1.4313359811666927E-4</v>
      </c>
      <c r="E4955">
        <f t="shared" si="232"/>
        <v>6.8704127096001245E-3</v>
      </c>
      <c r="F4955">
        <f t="shared" si="233"/>
        <v>-1.798541121785958E-4</v>
      </c>
    </row>
    <row r="4956" spans="1:6" x14ac:dyDescent="0.25">
      <c r="A4956">
        <v>989209</v>
      </c>
      <c r="B4956">
        <v>12</v>
      </c>
      <c r="C4956">
        <v>-0.1462340800337556</v>
      </c>
      <c r="D4956">
        <f t="shared" si="231"/>
        <v>2.0512273323925202E-4</v>
      </c>
      <c r="E4956">
        <f t="shared" si="232"/>
        <v>2.4614727988710242E-3</v>
      </c>
      <c r="F4956">
        <f t="shared" si="233"/>
        <v>-2.9995934189251479E-5</v>
      </c>
    </row>
    <row r="4957" spans="1:6" x14ac:dyDescent="0.25">
      <c r="A4957">
        <v>1685339</v>
      </c>
      <c r="B4957">
        <v>60</v>
      </c>
      <c r="C4957">
        <v>0.13042163490563341</v>
      </c>
      <c r="D4957">
        <f t="shared" si="231"/>
        <v>3.4947249986070462E-4</v>
      </c>
      <c r="E4957">
        <f t="shared" si="232"/>
        <v>2.0968349991642276E-2</v>
      </c>
      <c r="F4957">
        <f t="shared" si="233"/>
        <v>4.557877478639184E-5</v>
      </c>
    </row>
    <row r="4958" spans="1:6" x14ac:dyDescent="0.25">
      <c r="A4958">
        <v>1033842</v>
      </c>
      <c r="B4958">
        <v>84</v>
      </c>
      <c r="C4958">
        <v>1.237044494663192</v>
      </c>
      <c r="D4958">
        <f t="shared" si="231"/>
        <v>2.1437784813677877E-4</v>
      </c>
      <c r="E4958">
        <f t="shared" si="232"/>
        <v>1.8007739243489418E-2</v>
      </c>
      <c r="F4958">
        <f t="shared" si="233"/>
        <v>2.65194936815344E-4</v>
      </c>
    </row>
    <row r="4959" spans="1:6" x14ac:dyDescent="0.25">
      <c r="A4959">
        <v>970260</v>
      </c>
      <c r="B4959">
        <v>72</v>
      </c>
      <c r="C4959">
        <v>0.24898836987965761</v>
      </c>
      <c r="D4959">
        <f t="shared" si="231"/>
        <v>2.0119346179898957E-4</v>
      </c>
      <c r="E4959">
        <f t="shared" si="232"/>
        <v>1.4485929249527249E-2</v>
      </c>
      <c r="F4959">
        <f t="shared" si="233"/>
        <v>5.0094832083775578E-5</v>
      </c>
    </row>
    <row r="4960" spans="1:6" x14ac:dyDescent="0.25">
      <c r="A4960">
        <v>877769</v>
      </c>
      <c r="B4960">
        <v>84</v>
      </c>
      <c r="C4960">
        <v>0.3625231326213843</v>
      </c>
      <c r="D4960">
        <f t="shared" si="231"/>
        <v>1.820144948465744E-4</v>
      </c>
      <c r="E4960">
        <f t="shared" si="232"/>
        <v>1.528921756711225E-2</v>
      </c>
      <c r="F4960">
        <f t="shared" si="233"/>
        <v>6.5984464854278955E-5</v>
      </c>
    </row>
    <row r="4961" spans="1:6" x14ac:dyDescent="0.25">
      <c r="A4961">
        <v>624296</v>
      </c>
      <c r="B4961">
        <v>60</v>
      </c>
      <c r="C4961">
        <v>0.96038877972380288</v>
      </c>
      <c r="D4961">
        <f t="shared" si="231"/>
        <v>1.29454242602253E-4</v>
      </c>
      <c r="E4961">
        <f t="shared" si="232"/>
        <v>7.7672545561351799E-3</v>
      </c>
      <c r="F4961">
        <f t="shared" si="233"/>
        <v>1.2432640208284688E-4</v>
      </c>
    </row>
    <row r="4962" spans="1:6" x14ac:dyDescent="0.25">
      <c r="A4962">
        <v>559049</v>
      </c>
      <c r="B4962">
        <v>60</v>
      </c>
      <c r="C4962">
        <v>0.56516632981038883</v>
      </c>
      <c r="D4962">
        <f t="shared" si="231"/>
        <v>1.1592460126694218E-4</v>
      </c>
      <c r="E4962">
        <f t="shared" si="232"/>
        <v>6.9554760760165311E-3</v>
      </c>
      <c r="F4962">
        <f t="shared" si="233"/>
        <v>6.5516681432770468E-5</v>
      </c>
    </row>
    <row r="4963" spans="1:6" x14ac:dyDescent="0.25">
      <c r="A4963">
        <v>857518</v>
      </c>
      <c r="B4963">
        <v>84</v>
      </c>
      <c r="C4963">
        <v>0.96038877972380288</v>
      </c>
      <c r="D4963">
        <f t="shared" si="231"/>
        <v>1.7781524021906082E-4</v>
      </c>
      <c r="E4963">
        <f t="shared" si="232"/>
        <v>1.4936480178401108E-2</v>
      </c>
      <c r="F4963">
        <f t="shared" si="233"/>
        <v>1.7077176157027869E-4</v>
      </c>
    </row>
    <row r="4964" spans="1:6" x14ac:dyDescent="0.25">
      <c r="A4964">
        <v>339419</v>
      </c>
      <c r="B4964">
        <v>48</v>
      </c>
      <c r="C4964">
        <v>-1.015723469843266</v>
      </c>
      <c r="D4964">
        <f t="shared" si="231"/>
        <v>7.0382045647920398E-5</v>
      </c>
      <c r="E4964">
        <f t="shared" si="232"/>
        <v>3.3783381911001789E-3</v>
      </c>
      <c r="F4964">
        <f t="shared" si="233"/>
        <v>-7.148869562017285E-5</v>
      </c>
    </row>
    <row r="4965" spans="1:6" x14ac:dyDescent="0.25">
      <c r="A4965">
        <v>307258</v>
      </c>
      <c r="B4965">
        <v>84</v>
      </c>
      <c r="C4965">
        <v>0.92086653473246149</v>
      </c>
      <c r="D4965">
        <f t="shared" si="231"/>
        <v>6.3713129146243211E-5</v>
      </c>
      <c r="E4965">
        <f t="shared" si="232"/>
        <v>5.3519028482844301E-3</v>
      </c>
      <c r="F4965">
        <f t="shared" si="233"/>
        <v>5.867128845386278E-5</v>
      </c>
    </row>
    <row r="4966" spans="1:6" x14ac:dyDescent="0.25">
      <c r="A4966">
        <v>794848</v>
      </c>
      <c r="B4966">
        <v>72</v>
      </c>
      <c r="C4966">
        <v>0.80229979975843724</v>
      </c>
      <c r="D4966">
        <f t="shared" si="231"/>
        <v>1.6481996652856272E-4</v>
      </c>
      <c r="E4966">
        <f t="shared" si="232"/>
        <v>1.1867037590056516E-2</v>
      </c>
      <c r="F4966">
        <f t="shared" si="233"/>
        <v>1.3223502614205819E-4</v>
      </c>
    </row>
    <row r="4967" spans="1:6" x14ac:dyDescent="0.25">
      <c r="A4967">
        <v>681136</v>
      </c>
      <c r="B4967">
        <v>60</v>
      </c>
      <c r="C4967">
        <v>0.14172183519355791</v>
      </c>
      <c r="D4967">
        <f t="shared" si="231"/>
        <v>1.4124060540052826E-4</v>
      </c>
      <c r="E4967">
        <f t="shared" si="232"/>
        <v>8.4744363240316957E-3</v>
      </c>
      <c r="F4967">
        <f t="shared" si="233"/>
        <v>2.0016877801212011E-5</v>
      </c>
    </row>
    <row r="4968" spans="1:6" x14ac:dyDescent="0.25">
      <c r="A4968">
        <v>775349</v>
      </c>
      <c r="B4968">
        <v>84</v>
      </c>
      <c r="C4968">
        <v>0.92086653473246149</v>
      </c>
      <c r="D4968">
        <f t="shared" si="231"/>
        <v>1.6077664689092075E-4</v>
      </c>
      <c r="E4968">
        <f t="shared" si="232"/>
        <v>1.3505238338837343E-2</v>
      </c>
      <c r="F4968">
        <f t="shared" si="233"/>
        <v>1.4805383368834678E-4</v>
      </c>
    </row>
    <row r="4969" spans="1:6" x14ac:dyDescent="0.25">
      <c r="A4969">
        <v>624038</v>
      </c>
      <c r="B4969">
        <v>72</v>
      </c>
      <c r="C4969">
        <v>0.52564408481904745</v>
      </c>
      <c r="D4969">
        <f t="shared" si="231"/>
        <v>1.2940074362966406E-4</v>
      </c>
      <c r="E4969">
        <f t="shared" si="232"/>
        <v>9.3168535413358129E-3</v>
      </c>
      <c r="F4969">
        <f t="shared" si="233"/>
        <v>6.8018735460118951E-5</v>
      </c>
    </row>
    <row r="4970" spans="1:6" x14ac:dyDescent="0.25">
      <c r="A4970">
        <v>751547</v>
      </c>
      <c r="B4970">
        <v>72</v>
      </c>
      <c r="C4970">
        <v>-2.7667345059731379E-2</v>
      </c>
      <c r="D4970">
        <f t="shared" si="231"/>
        <v>1.5584105562905327E-4</v>
      </c>
      <c r="E4970">
        <f t="shared" si="232"/>
        <v>1.1220556005291836E-2</v>
      </c>
      <c r="F4970">
        <f t="shared" si="233"/>
        <v>-4.3117082605618103E-6</v>
      </c>
    </row>
    <row r="4971" spans="1:6" x14ac:dyDescent="0.25">
      <c r="A4971">
        <v>423403</v>
      </c>
      <c r="B4971">
        <v>72</v>
      </c>
      <c r="C4971">
        <v>0.80229979975843724</v>
      </c>
      <c r="D4971">
        <f t="shared" si="231"/>
        <v>8.779699802741284E-5</v>
      </c>
      <c r="E4971">
        <f t="shared" si="232"/>
        <v>6.3213838579737249E-3</v>
      </c>
      <c r="F4971">
        <f t="shared" si="233"/>
        <v>7.0439513936785227E-5</v>
      </c>
    </row>
    <row r="4972" spans="1:6" x14ac:dyDescent="0.25">
      <c r="A4972">
        <v>527129</v>
      </c>
      <c r="B4972">
        <v>12</v>
      </c>
      <c r="C4972">
        <v>-0.1462340800337556</v>
      </c>
      <c r="D4972">
        <f t="shared" si="231"/>
        <v>1.0930565861175312E-4</v>
      </c>
      <c r="E4972">
        <f t="shared" si="232"/>
        <v>1.3116679033410375E-3</v>
      </c>
      <c r="F4972">
        <f t="shared" si="233"/>
        <v>-1.5984212429573472E-5</v>
      </c>
    </row>
    <row r="4973" spans="1:6" x14ac:dyDescent="0.25">
      <c r="A4973">
        <v>618269</v>
      </c>
      <c r="B4973">
        <v>72</v>
      </c>
      <c r="C4973">
        <v>0.88134428974112011</v>
      </c>
      <c r="D4973">
        <f t="shared" si="231"/>
        <v>1.2820448171933243E-4</v>
      </c>
      <c r="E4973">
        <f t="shared" si="232"/>
        <v>9.2307226837919348E-3</v>
      </c>
      <c r="F4973">
        <f t="shared" si="233"/>
        <v>1.1299228788255345E-4</v>
      </c>
    </row>
    <row r="4974" spans="1:6" x14ac:dyDescent="0.25">
      <c r="A4974">
        <v>825043</v>
      </c>
      <c r="B4974">
        <v>84</v>
      </c>
      <c r="C4974">
        <v>0.3533553155397231</v>
      </c>
      <c r="D4974">
        <f t="shared" si="231"/>
        <v>1.7108121256469787E-4</v>
      </c>
      <c r="E4974">
        <f t="shared" si="232"/>
        <v>1.4370821855434621E-2</v>
      </c>
      <c r="F4974">
        <f t="shared" si="233"/>
        <v>6.0452455848717257E-5</v>
      </c>
    </row>
    <row r="4975" spans="1:6" x14ac:dyDescent="0.25">
      <c r="A4975">
        <v>1062594</v>
      </c>
      <c r="B4975">
        <v>48</v>
      </c>
      <c r="C4975">
        <v>0.92086653473246149</v>
      </c>
      <c r="D4975">
        <f t="shared" si="231"/>
        <v>2.2033987317506186E-4</v>
      </c>
      <c r="E4975">
        <f t="shared" si="232"/>
        <v>1.057631391240297E-2</v>
      </c>
      <c r="F4975">
        <f t="shared" si="233"/>
        <v>2.0290361547410925E-4</v>
      </c>
    </row>
    <row r="4976" spans="1:6" x14ac:dyDescent="0.25">
      <c r="A4976">
        <v>1984458</v>
      </c>
      <c r="B4976">
        <v>24</v>
      </c>
      <c r="C4976">
        <v>-0.54145652994716964</v>
      </c>
      <c r="D4976">
        <f t="shared" si="231"/>
        <v>4.1149792304608996E-4</v>
      </c>
      <c r="E4976">
        <f t="shared" si="232"/>
        <v>9.8759501531061594E-3</v>
      </c>
      <c r="F4976">
        <f t="shared" si="233"/>
        <v>-2.228082374930033E-4</v>
      </c>
    </row>
    <row r="4977" spans="1:6" x14ac:dyDescent="0.25">
      <c r="A4977">
        <v>883653</v>
      </c>
      <c r="B4977">
        <v>60</v>
      </c>
      <c r="C4977">
        <v>-0.81811224488655909</v>
      </c>
      <c r="D4977">
        <f t="shared" si="231"/>
        <v>1.832346031981763E-4</v>
      </c>
      <c r="E4977">
        <f t="shared" si="232"/>
        <v>1.0994076191890578E-2</v>
      </c>
      <c r="F4977">
        <f t="shared" si="233"/>
        <v>-1.4990647256335791E-4</v>
      </c>
    </row>
    <row r="4978" spans="1:6" x14ac:dyDescent="0.25">
      <c r="A4978">
        <v>136009</v>
      </c>
      <c r="B4978">
        <v>72</v>
      </c>
      <c r="C4978">
        <v>0.44659959483636458</v>
      </c>
      <c r="D4978">
        <f t="shared" si="231"/>
        <v>2.820287504979982E-5</v>
      </c>
      <c r="E4978">
        <f t="shared" si="232"/>
        <v>2.0306070035855869E-3</v>
      </c>
      <c r="F4978">
        <f t="shared" si="233"/>
        <v>1.2595392570461216E-5</v>
      </c>
    </row>
    <row r="4979" spans="1:6" x14ac:dyDescent="0.25">
      <c r="A4979">
        <v>754293</v>
      </c>
      <c r="B4979">
        <v>84</v>
      </c>
      <c r="C4979">
        <v>-0.76438689071267962</v>
      </c>
      <c r="D4979">
        <f t="shared" si="231"/>
        <v>1.5641046717451533E-4</v>
      </c>
      <c r="E4979">
        <f t="shared" si="232"/>
        <v>1.3138479242659288E-2</v>
      </c>
      <c r="F4979">
        <f t="shared" si="233"/>
        <v>-1.1955811067844541E-4</v>
      </c>
    </row>
    <row r="4980" spans="1:6" x14ac:dyDescent="0.25">
      <c r="A4980">
        <v>635431</v>
      </c>
      <c r="B4980">
        <v>84</v>
      </c>
      <c r="C4980">
        <v>0.1989733640655649</v>
      </c>
      <c r="D4980">
        <f t="shared" si="231"/>
        <v>1.3176320019829091E-4</v>
      </c>
      <c r="E4980">
        <f t="shared" si="232"/>
        <v>1.1068108816656437E-2</v>
      </c>
      <c r="F4980">
        <f t="shared" si="233"/>
        <v>2.621736720349845E-5</v>
      </c>
    </row>
    <row r="4981" spans="1:6" x14ac:dyDescent="0.25">
      <c r="A4981">
        <v>728196</v>
      </c>
      <c r="B4981">
        <v>72</v>
      </c>
      <c r="C4981">
        <v>0.32803285986234038</v>
      </c>
      <c r="D4981">
        <f t="shared" si="231"/>
        <v>1.5099898388903698E-4</v>
      </c>
      <c r="E4981">
        <f t="shared" si="232"/>
        <v>1.0871926840010662E-2</v>
      </c>
      <c r="F4981">
        <f t="shared" si="233"/>
        <v>4.9532628521428262E-5</v>
      </c>
    </row>
    <row r="4982" spans="1:6" x14ac:dyDescent="0.25">
      <c r="A4982">
        <v>215426</v>
      </c>
      <c r="B4982">
        <v>84</v>
      </c>
      <c r="C4982">
        <v>-0.85763448987790047</v>
      </c>
      <c r="D4982">
        <f t="shared" si="231"/>
        <v>4.467081267032458E-5</v>
      </c>
      <c r="E4982">
        <f t="shared" si="232"/>
        <v>3.7523482643072648E-3</v>
      </c>
      <c r="F4982">
        <f t="shared" si="233"/>
        <v>-3.8311229636945072E-5</v>
      </c>
    </row>
    <row r="4983" spans="1:6" x14ac:dyDescent="0.25">
      <c r="A4983">
        <v>823573</v>
      </c>
      <c r="B4983">
        <v>84</v>
      </c>
      <c r="C4983">
        <v>1.908922659515996</v>
      </c>
      <c r="D4983">
        <f t="shared" si="231"/>
        <v>1.7077639283715626E-4</v>
      </c>
      <c r="E4983">
        <f t="shared" si="232"/>
        <v>1.4345216998321126E-2</v>
      </c>
      <c r="F4983">
        <f t="shared" si="233"/>
        <v>3.2599892599725281E-4</v>
      </c>
    </row>
    <row r="4984" spans="1:6" x14ac:dyDescent="0.25">
      <c r="A4984">
        <v>759878</v>
      </c>
      <c r="B4984">
        <v>36</v>
      </c>
      <c r="C4984">
        <v>-0.9747732861403875</v>
      </c>
      <c r="D4984">
        <f t="shared" si="231"/>
        <v>1.5756857477881454E-4</v>
      </c>
      <c r="E4984">
        <f t="shared" si="232"/>
        <v>5.6724686920373232E-3</v>
      </c>
      <c r="F4984">
        <f t="shared" si="233"/>
        <v>-1.5359363742960245E-4</v>
      </c>
    </row>
    <row r="4985" spans="1:6" x14ac:dyDescent="0.25">
      <c r="A4985">
        <v>337793</v>
      </c>
      <c r="B4985">
        <v>48</v>
      </c>
      <c r="C4985">
        <v>0.60468857480173022</v>
      </c>
      <c r="D4985">
        <f t="shared" si="231"/>
        <v>7.0044877704394782E-5</v>
      </c>
      <c r="E4985">
        <f t="shared" si="232"/>
        <v>3.3621541298109493E-3</v>
      </c>
      <c r="F4985">
        <f t="shared" si="233"/>
        <v>4.235533727123197E-5</v>
      </c>
    </row>
    <row r="4986" spans="1:6" x14ac:dyDescent="0.25">
      <c r="A4986">
        <v>933481</v>
      </c>
      <c r="B4986">
        <v>84</v>
      </c>
      <c r="C4986">
        <v>0.62794148764238567</v>
      </c>
      <c r="D4986">
        <f t="shared" si="231"/>
        <v>1.9356695516004223E-4</v>
      </c>
      <c r="E4986">
        <f t="shared" si="232"/>
        <v>1.6259624233443546E-2</v>
      </c>
      <c r="F4986">
        <f t="shared" si="233"/>
        <v>1.2154872178160388E-4</v>
      </c>
    </row>
    <row r="4987" spans="1:6" x14ac:dyDescent="0.25">
      <c r="A4987">
        <v>889280</v>
      </c>
      <c r="B4987">
        <v>84</v>
      </c>
      <c r="C4987">
        <v>-0.12625969550411201</v>
      </c>
      <c r="D4987">
        <f t="shared" si="231"/>
        <v>1.8440141993754814E-4</v>
      </c>
      <c r="E4987">
        <f t="shared" si="232"/>
        <v>1.5489719274754043E-2</v>
      </c>
      <c r="F4987">
        <f t="shared" si="233"/>
        <v>-2.3282467131840718E-5</v>
      </c>
    </row>
    <row r="4988" spans="1:6" x14ac:dyDescent="0.25">
      <c r="A4988">
        <v>1181002</v>
      </c>
      <c r="B4988">
        <v>60</v>
      </c>
      <c r="C4988">
        <v>0.4070773498450232</v>
      </c>
      <c r="D4988">
        <f t="shared" si="231"/>
        <v>2.4489299854835845E-4</v>
      </c>
      <c r="E4988">
        <f t="shared" si="232"/>
        <v>1.4693579912901506E-2</v>
      </c>
      <c r="F4988">
        <f t="shared" si="233"/>
        <v>9.9690392844666874E-5</v>
      </c>
    </row>
    <row r="4989" spans="1:6" x14ac:dyDescent="0.25">
      <c r="A4989">
        <v>360206</v>
      </c>
      <c r="B4989">
        <v>72</v>
      </c>
      <c r="C4989">
        <v>1.185489993161002E-2</v>
      </c>
      <c r="D4989">
        <f t="shared" si="231"/>
        <v>7.4692445427789294E-5</v>
      </c>
      <c r="E4989">
        <f t="shared" si="232"/>
        <v>5.377856070800829E-3</v>
      </c>
      <c r="F4989">
        <f t="shared" si="233"/>
        <v>8.8547146619368443E-7</v>
      </c>
    </row>
    <row r="4990" spans="1:6" x14ac:dyDescent="0.25">
      <c r="A4990">
        <v>743958</v>
      </c>
      <c r="B4990">
        <v>72</v>
      </c>
      <c r="C4990">
        <v>0.29698244521836359</v>
      </c>
      <c r="D4990">
        <f t="shared" si="231"/>
        <v>1.5426739786557488E-4</v>
      </c>
      <c r="E4990">
        <f t="shared" si="232"/>
        <v>1.1107252646321392E-2</v>
      </c>
      <c r="F4990">
        <f t="shared" si="233"/>
        <v>4.5814709035592594E-5</v>
      </c>
    </row>
    <row r="4991" spans="1:6" x14ac:dyDescent="0.25">
      <c r="A4991">
        <v>784275</v>
      </c>
      <c r="B4991">
        <v>72</v>
      </c>
      <c r="C4991">
        <v>-1.3654229727860581</v>
      </c>
      <c r="D4991">
        <f t="shared" si="231"/>
        <v>1.6262754545421078E-4</v>
      </c>
      <c r="E4991">
        <f t="shared" si="232"/>
        <v>1.1709183272703176E-2</v>
      </c>
      <c r="F4991">
        <f t="shared" si="233"/>
        <v>-2.2205538657098827E-4</v>
      </c>
    </row>
    <row r="4992" spans="1:6" x14ac:dyDescent="0.25">
      <c r="A4992">
        <v>644323</v>
      </c>
      <c r="B4992">
        <v>72</v>
      </c>
      <c r="C4992">
        <v>-1.2816093335002701</v>
      </c>
      <c r="D4992">
        <f t="shared" si="231"/>
        <v>1.3360704850937929E-4</v>
      </c>
      <c r="E4992">
        <f t="shared" si="232"/>
        <v>9.6197074926753084E-3</v>
      </c>
      <c r="F4992">
        <f t="shared" si="233"/>
        <v>-1.7123204039104384E-4</v>
      </c>
    </row>
    <row r="4993" spans="1:6" x14ac:dyDescent="0.25">
      <c r="A4993">
        <v>538687</v>
      </c>
      <c r="B4993">
        <v>84</v>
      </c>
      <c r="C4993">
        <v>0.4070773498450232</v>
      </c>
      <c r="D4993">
        <f t="shared" si="231"/>
        <v>1.1170232963959381E-4</v>
      </c>
      <c r="E4993">
        <f t="shared" si="232"/>
        <v>9.3829956897258805E-3</v>
      </c>
      <c r="F4993">
        <f t="shared" si="233"/>
        <v>4.5471488321201033E-5</v>
      </c>
    </row>
    <row r="4994" spans="1:6" x14ac:dyDescent="0.25">
      <c r="A4994">
        <v>585912</v>
      </c>
      <c r="B4994">
        <v>72</v>
      </c>
      <c r="C4994">
        <v>0.80229979975843724</v>
      </c>
      <c r="D4994">
        <f t="shared" si="231"/>
        <v>1.2149492258731637E-4</v>
      </c>
      <c r="E4994">
        <f t="shared" si="232"/>
        <v>8.7476344262867791E-3</v>
      </c>
      <c r="F4994">
        <f t="shared" si="233"/>
        <v>9.7475352063470754E-5</v>
      </c>
    </row>
    <row r="4995" spans="1:6" x14ac:dyDescent="0.25">
      <c r="A4995">
        <v>672307</v>
      </c>
      <c r="B4995">
        <v>72</v>
      </c>
      <c r="C4995">
        <v>0.2094661248883162</v>
      </c>
      <c r="D4995">
        <f t="shared" ref="D4995:D5058" si="234">A4995/SUM($A$2:$A$5739)</f>
        <v>1.3940982079204881E-4</v>
      </c>
      <c r="E4995">
        <f t="shared" ref="E4995:E5058" si="235">B4995*D4995</f>
        <v>1.0037507097027514E-2</v>
      </c>
      <c r="F4995">
        <f t="shared" ref="F4995:F5058" si="236">C4995*D4995</f>
        <v>2.9201634932685076E-5</v>
      </c>
    </row>
    <row r="4996" spans="1:6" x14ac:dyDescent="0.25">
      <c r="A4996">
        <v>897441</v>
      </c>
      <c r="B4996">
        <v>84</v>
      </c>
      <c r="C4996">
        <v>-0.18575632502509701</v>
      </c>
      <c r="D4996">
        <f t="shared" si="234"/>
        <v>1.860936878263012E-4</v>
      </c>
      <c r="E4996">
        <f t="shared" si="235"/>
        <v>1.56318697774093E-2</v>
      </c>
      <c r="F4996">
        <f t="shared" si="236"/>
        <v>-3.4568079560981343E-5</v>
      </c>
    </row>
    <row r="4997" spans="1:6" x14ac:dyDescent="0.25">
      <c r="A4997">
        <v>717020</v>
      </c>
      <c r="B4997">
        <v>84</v>
      </c>
      <c r="C4997">
        <v>0.68373306478441309</v>
      </c>
      <c r="D4997">
        <f t="shared" si="234"/>
        <v>1.4868152451828531E-4</v>
      </c>
      <c r="E4997">
        <f t="shared" si="235"/>
        <v>1.2489248059535966E-2</v>
      </c>
      <c r="F4997">
        <f t="shared" si="236"/>
        <v>1.0165847443570608E-4</v>
      </c>
    </row>
    <row r="4998" spans="1:6" x14ac:dyDescent="0.25">
      <c r="A4998">
        <v>1136645</v>
      </c>
      <c r="B4998">
        <v>72</v>
      </c>
      <c r="C4998">
        <v>0.36755510485368181</v>
      </c>
      <c r="D4998">
        <f t="shared" si="234"/>
        <v>2.3569511510988035E-4</v>
      </c>
      <c r="E4998">
        <f t="shared" si="235"/>
        <v>1.6970048287911384E-2</v>
      </c>
      <c r="F4998">
        <f t="shared" si="236"/>
        <v>8.6630942747712675E-5</v>
      </c>
    </row>
    <row r="4999" spans="1:6" x14ac:dyDescent="0.25">
      <c r="A4999">
        <v>400066</v>
      </c>
      <c r="B4999">
        <v>72</v>
      </c>
      <c r="C4999">
        <v>-0.22527857001643839</v>
      </c>
      <c r="D4999">
        <f t="shared" si="234"/>
        <v>8.2957829332420757E-5</v>
      </c>
      <c r="E4999">
        <f t="shared" si="235"/>
        <v>5.972963711934294E-3</v>
      </c>
      <c r="F4999">
        <f t="shared" si="236"/>
        <v>-1.8688621163675497E-5</v>
      </c>
    </row>
    <row r="5000" spans="1:6" x14ac:dyDescent="0.25">
      <c r="A5000">
        <v>206824</v>
      </c>
      <c r="B5000">
        <v>84</v>
      </c>
      <c r="C5000">
        <v>0.92086653473246149</v>
      </c>
      <c r="D5000">
        <f t="shared" si="234"/>
        <v>4.288709886330903E-5</v>
      </c>
      <c r="E5000">
        <f t="shared" si="235"/>
        <v>3.6025163045179586E-3</v>
      </c>
      <c r="F5000">
        <f t="shared" si="236"/>
        <v>3.9493294114983876E-5</v>
      </c>
    </row>
    <row r="5001" spans="1:6" x14ac:dyDescent="0.25">
      <c r="A5001">
        <v>789043</v>
      </c>
      <c r="B5001">
        <v>84</v>
      </c>
      <c r="C5001">
        <v>1.355611229637216</v>
      </c>
      <c r="D5001">
        <f t="shared" si="234"/>
        <v>1.6361623964531171E-4</v>
      </c>
      <c r="E5001">
        <f t="shared" si="235"/>
        <v>1.3743764130206183E-2</v>
      </c>
      <c r="F5001">
        <f t="shared" si="236"/>
        <v>2.2180001181419841E-4</v>
      </c>
    </row>
    <row r="5002" spans="1:6" x14ac:dyDescent="0.25">
      <c r="A5002">
        <v>414766</v>
      </c>
      <c r="B5002">
        <v>84</v>
      </c>
      <c r="C5002">
        <v>0.4070773498450232</v>
      </c>
      <c r="D5002">
        <f t="shared" si="234"/>
        <v>8.6006026607836773E-5</v>
      </c>
      <c r="E5002">
        <f t="shared" si="235"/>
        <v>7.2245062350582891E-3</v>
      </c>
      <c r="F5002">
        <f t="shared" si="236"/>
        <v>3.5011105382218747E-5</v>
      </c>
    </row>
    <row r="5003" spans="1:6" x14ac:dyDescent="0.25">
      <c r="A5003">
        <v>986040</v>
      </c>
      <c r="B5003">
        <v>60</v>
      </c>
      <c r="C5003">
        <v>-9.8859002096105084E-2</v>
      </c>
      <c r="D5003">
        <f t="shared" si="234"/>
        <v>2.0446560826198717E-4</v>
      </c>
      <c r="E5003">
        <f t="shared" si="235"/>
        <v>1.226793649571923E-2</v>
      </c>
      <c r="F5003">
        <f t="shared" si="236"/>
        <v>-2.0213265995753189E-5</v>
      </c>
    </row>
    <row r="5004" spans="1:6" x14ac:dyDescent="0.25">
      <c r="A5004">
        <v>667310</v>
      </c>
      <c r="B5004">
        <v>84</v>
      </c>
      <c r="C5004">
        <v>0.4070773498450232</v>
      </c>
      <c r="D5004">
        <f t="shared" si="234"/>
        <v>1.3837364107876623E-4</v>
      </c>
      <c r="E5004">
        <f t="shared" si="235"/>
        <v>1.1623385850616364E-2</v>
      </c>
      <c r="F5004">
        <f t="shared" si="236"/>
        <v>5.6328775098750591E-5</v>
      </c>
    </row>
    <row r="5005" spans="1:6" x14ac:dyDescent="0.25">
      <c r="A5005">
        <v>277238</v>
      </c>
      <c r="B5005">
        <v>36</v>
      </c>
      <c r="C5005">
        <v>0.2094661248883162</v>
      </c>
      <c r="D5005">
        <f t="shared" si="234"/>
        <v>5.7488171172910633E-5</v>
      </c>
      <c r="E5005">
        <f t="shared" si="235"/>
        <v>2.0695741622247829E-3</v>
      </c>
      <c r="F5005">
        <f t="shared" si="236"/>
        <v>1.2041824442505798E-5</v>
      </c>
    </row>
    <row r="5006" spans="1:6" x14ac:dyDescent="0.25">
      <c r="A5006">
        <v>1008741</v>
      </c>
      <c r="B5006">
        <v>84</v>
      </c>
      <c r="C5006">
        <v>1.6717891895679471</v>
      </c>
      <c r="D5006">
        <f t="shared" si="234"/>
        <v>2.0917289576873678E-4</v>
      </c>
      <c r="E5006">
        <f t="shared" si="235"/>
        <v>1.757052324457389E-2</v>
      </c>
      <c r="F5006">
        <f t="shared" si="236"/>
        <v>3.4969298589679712E-4</v>
      </c>
    </row>
    <row r="5007" spans="1:6" x14ac:dyDescent="0.25">
      <c r="A5007">
        <v>621442</v>
      </c>
      <c r="B5007">
        <v>72</v>
      </c>
      <c r="C5007">
        <v>0.32803285986234038</v>
      </c>
      <c r="D5007">
        <f t="shared" si="234"/>
        <v>1.2886243613803277E-4</v>
      </c>
      <c r="E5007">
        <f t="shared" si="235"/>
        <v>9.2780954019383594E-3</v>
      </c>
      <c r="F5007">
        <f t="shared" si="236"/>
        <v>4.2271113455187088E-5</v>
      </c>
    </row>
    <row r="5008" spans="1:6" x14ac:dyDescent="0.25">
      <c r="A5008">
        <v>1145700</v>
      </c>
      <c r="B5008">
        <v>72</v>
      </c>
      <c r="C5008">
        <v>0.80229979975843724</v>
      </c>
      <c r="D5008">
        <f t="shared" si="234"/>
        <v>2.3757276315946484E-4</v>
      </c>
      <c r="E5008">
        <f t="shared" si="235"/>
        <v>1.710523894748147E-2</v>
      </c>
      <c r="F5008">
        <f t="shared" si="236"/>
        <v>1.9060458031089727E-4</v>
      </c>
    </row>
    <row r="5009" spans="1:6" x14ac:dyDescent="0.25">
      <c r="A5009">
        <v>313197</v>
      </c>
      <c r="B5009">
        <v>60</v>
      </c>
      <c r="C5009">
        <v>-0.57554051402770234</v>
      </c>
      <c r="D5009">
        <f t="shared" si="234"/>
        <v>6.4944642317583053E-5</v>
      </c>
      <c r="E5009">
        <f t="shared" si="235"/>
        <v>3.8966785390549832E-3</v>
      </c>
      <c r="F5009">
        <f t="shared" si="236"/>
        <v>-3.7378272822807023E-5</v>
      </c>
    </row>
    <row r="5010" spans="1:6" x14ac:dyDescent="0.25">
      <c r="A5010">
        <v>296788</v>
      </c>
      <c r="B5010">
        <v>84</v>
      </c>
      <c r="C5010">
        <v>-0.85763448987790047</v>
      </c>
      <c r="D5010">
        <f t="shared" si="234"/>
        <v>6.1542066188855071E-5</v>
      </c>
      <c r="E5010">
        <f t="shared" si="235"/>
        <v>5.1695335598638259E-3</v>
      </c>
      <c r="F5010">
        <f t="shared" si="236"/>
        <v>-5.2780598541910702E-5</v>
      </c>
    </row>
    <row r="5011" spans="1:6" x14ac:dyDescent="0.25">
      <c r="A5011">
        <v>582061</v>
      </c>
      <c r="B5011">
        <v>84</v>
      </c>
      <c r="C5011">
        <v>0.22596389561505209</v>
      </c>
      <c r="D5011">
        <f t="shared" si="234"/>
        <v>1.2069637784530092E-4</v>
      </c>
      <c r="E5011">
        <f t="shared" si="235"/>
        <v>1.0138495739005276E-2</v>
      </c>
      <c r="F5011">
        <f t="shared" si="236"/>
        <v>2.7273023724550463E-5</v>
      </c>
    </row>
    <row r="5012" spans="1:6" x14ac:dyDescent="0.25">
      <c r="A5012">
        <v>1180344</v>
      </c>
      <c r="B5012">
        <v>28</v>
      </c>
      <c r="C5012">
        <v>-4.4146365390986242</v>
      </c>
      <c r="D5012">
        <f t="shared" si="234"/>
        <v>2.4475655543222078E-4</v>
      </c>
      <c r="E5012">
        <f t="shared" si="235"/>
        <v>6.8531835521021822E-3</v>
      </c>
      <c r="F5012">
        <f t="shared" si="236"/>
        <v>-1.0805112327949998E-3</v>
      </c>
    </row>
    <row r="5013" spans="1:6" x14ac:dyDescent="0.25">
      <c r="A5013">
        <v>426314</v>
      </c>
      <c r="B5013">
        <v>84</v>
      </c>
      <c r="C5013">
        <v>0.52564408481904745</v>
      </c>
      <c r="D5013">
        <f t="shared" si="234"/>
        <v>8.840062403208876E-5</v>
      </c>
      <c r="E5013">
        <f t="shared" si="235"/>
        <v>7.4256524186954555E-3</v>
      </c>
      <c r="F5013">
        <f t="shared" si="236"/>
        <v>4.6467265116779991E-5</v>
      </c>
    </row>
    <row r="5014" spans="1:6" x14ac:dyDescent="0.25">
      <c r="A5014">
        <v>366457</v>
      </c>
      <c r="B5014">
        <v>84</v>
      </c>
      <c r="C5014">
        <v>0.32803285986234038</v>
      </c>
      <c r="D5014">
        <f t="shared" si="234"/>
        <v>7.5988655031097144E-5</v>
      </c>
      <c r="E5014">
        <f t="shared" si="235"/>
        <v>6.3830470226121597E-3</v>
      </c>
      <c r="F5014">
        <f t="shared" si="236"/>
        <v>2.4926775826943614E-5</v>
      </c>
    </row>
    <row r="5015" spans="1:6" x14ac:dyDescent="0.25">
      <c r="A5015">
        <v>940283</v>
      </c>
      <c r="B5015">
        <v>36</v>
      </c>
      <c r="C5015">
        <v>-0.70987385819612225</v>
      </c>
      <c r="D5015">
        <f t="shared" si="234"/>
        <v>1.949774203210885E-4</v>
      </c>
      <c r="E5015">
        <f t="shared" si="235"/>
        <v>7.0191871315591859E-3</v>
      </c>
      <c r="F5015">
        <f t="shared" si="236"/>
        <v>-1.384093736244581E-4</v>
      </c>
    </row>
    <row r="5016" spans="1:6" x14ac:dyDescent="0.25">
      <c r="A5016">
        <v>614858</v>
      </c>
      <c r="B5016">
        <v>48</v>
      </c>
      <c r="C5016">
        <v>-0.34384530499046262</v>
      </c>
      <c r="D5016">
        <f t="shared" si="234"/>
        <v>1.274971755352206E-4</v>
      </c>
      <c r="E5016">
        <f t="shared" si="235"/>
        <v>6.1198644256905887E-3</v>
      </c>
      <c r="F5016">
        <f t="shared" si="236"/>
        <v>-4.3839305207330476E-5</v>
      </c>
    </row>
    <row r="5017" spans="1:6" x14ac:dyDescent="0.25">
      <c r="A5017">
        <v>397492</v>
      </c>
      <c r="B5017">
        <v>36</v>
      </c>
      <c r="C5017">
        <v>-1.9013624394011379</v>
      </c>
      <c r="D5017">
        <f t="shared" si="234"/>
        <v>8.2424083768684638E-5</v>
      </c>
      <c r="E5017">
        <f t="shared" si="235"/>
        <v>2.9672670156726472E-3</v>
      </c>
      <c r="F5017">
        <f t="shared" si="236"/>
        <v>-1.5671805697982995E-4</v>
      </c>
    </row>
    <row r="5018" spans="1:6" x14ac:dyDescent="0.25">
      <c r="A5018">
        <v>410545</v>
      </c>
      <c r="B5018">
        <v>84</v>
      </c>
      <c r="C5018">
        <v>0.48612183982770601</v>
      </c>
      <c r="D5018">
        <f t="shared" si="234"/>
        <v>8.5130758533038742E-5</v>
      </c>
      <c r="E5018">
        <f t="shared" si="235"/>
        <v>7.1509837167752542E-3</v>
      </c>
      <c r="F5018">
        <f t="shared" si="236"/>
        <v>4.1383920964008973E-5</v>
      </c>
    </row>
    <row r="5019" spans="1:6" x14ac:dyDescent="0.25">
      <c r="A5019">
        <v>595630</v>
      </c>
      <c r="B5019">
        <v>84</v>
      </c>
      <c r="C5019">
        <v>0.13042163490563341</v>
      </c>
      <c r="D5019">
        <f t="shared" si="234"/>
        <v>1.2351005055483288E-4</v>
      </c>
      <c r="E5019">
        <f t="shared" si="235"/>
        <v>1.0374844246605962E-2</v>
      </c>
      <c r="F5019">
        <f t="shared" si="236"/>
        <v>1.6108382720638739E-5</v>
      </c>
    </row>
    <row r="5020" spans="1:6" x14ac:dyDescent="0.25">
      <c r="A5020">
        <v>804419</v>
      </c>
      <c r="B5020">
        <v>72</v>
      </c>
      <c r="C5020">
        <v>0.32803285986234038</v>
      </c>
      <c r="D5020">
        <f t="shared" si="234"/>
        <v>1.6680461252332508E-4</v>
      </c>
      <c r="E5020">
        <f t="shared" si="235"/>
        <v>1.2009932101679405E-2</v>
      </c>
      <c r="F5020">
        <f t="shared" si="236"/>
        <v>5.4717394084255881E-5</v>
      </c>
    </row>
    <row r="5021" spans="1:6" x14ac:dyDescent="0.25">
      <c r="A5021">
        <v>776654</v>
      </c>
      <c r="B5021">
        <v>84</v>
      </c>
      <c r="C5021">
        <v>0.56516632981038883</v>
      </c>
      <c r="D5021">
        <f t="shared" si="234"/>
        <v>1.610472521592485E-4</v>
      </c>
      <c r="E5021">
        <f t="shared" si="235"/>
        <v>1.3527969181376874E-2</v>
      </c>
      <c r="F5021">
        <f t="shared" si="236"/>
        <v>9.1018484428890693E-5</v>
      </c>
    </row>
    <row r="5022" spans="1:6" x14ac:dyDescent="0.25">
      <c r="A5022">
        <v>671604</v>
      </c>
      <c r="B5022">
        <v>84</v>
      </c>
      <c r="C5022">
        <v>0.30148857398105089</v>
      </c>
      <c r="D5022">
        <f t="shared" si="234"/>
        <v>1.392640464597619E-4</v>
      </c>
      <c r="E5022">
        <f t="shared" si="235"/>
        <v>1.1698179902619999E-2</v>
      </c>
      <c r="F5022">
        <f t="shared" si="236"/>
        <v>4.1986518773984431E-5</v>
      </c>
    </row>
    <row r="5023" spans="1:6" x14ac:dyDescent="0.25">
      <c r="A5023">
        <v>244279</v>
      </c>
      <c r="B5023">
        <v>84</v>
      </c>
      <c r="C5023">
        <v>-0.41622081135330652</v>
      </c>
      <c r="D5023">
        <f t="shared" si="234"/>
        <v>5.0653781104853721E-5</v>
      </c>
      <c r="E5023">
        <f t="shared" si="235"/>
        <v>4.254917612807713E-3</v>
      </c>
      <c r="F5023">
        <f t="shared" si="236"/>
        <v>-2.1083157869575002E-5</v>
      </c>
    </row>
    <row r="5024" spans="1:6" x14ac:dyDescent="0.25">
      <c r="A5024">
        <v>960926</v>
      </c>
      <c r="B5024">
        <v>60</v>
      </c>
      <c r="C5024">
        <v>0.92086653473246149</v>
      </c>
      <c r="D5024">
        <f t="shared" si="234"/>
        <v>1.9925796020927984E-4</v>
      </c>
      <c r="E5024">
        <f t="shared" si="235"/>
        <v>1.1955477612556791E-2</v>
      </c>
      <c r="F5024">
        <f t="shared" si="236"/>
        <v>1.8348998733577822E-4</v>
      </c>
    </row>
    <row r="5025" spans="1:6" x14ac:dyDescent="0.25">
      <c r="A5025">
        <v>488776</v>
      </c>
      <c r="B5025">
        <v>60</v>
      </c>
      <c r="C5025">
        <v>-1.326237496844288</v>
      </c>
      <c r="D5025">
        <f t="shared" si="234"/>
        <v>1.0135276676794151E-4</v>
      </c>
      <c r="E5025">
        <f t="shared" si="235"/>
        <v>6.0811660060764907E-3</v>
      </c>
      <c r="F5025">
        <f t="shared" si="236"/>
        <v>-1.3441783969655769E-4</v>
      </c>
    </row>
    <row r="5026" spans="1:6" x14ac:dyDescent="0.25">
      <c r="A5026">
        <v>202292</v>
      </c>
      <c r="B5026">
        <v>84</v>
      </c>
      <c r="C5026">
        <v>-0.58097877493851102</v>
      </c>
      <c r="D5026">
        <f t="shared" si="234"/>
        <v>4.1947341716901862E-5</v>
      </c>
      <c r="E5026">
        <f t="shared" si="235"/>
        <v>3.5235767042197563E-3</v>
      </c>
      <c r="F5026">
        <f t="shared" si="236"/>
        <v>-2.4370515202612742E-5</v>
      </c>
    </row>
    <row r="5027" spans="1:6" x14ac:dyDescent="0.25">
      <c r="A5027">
        <v>674771</v>
      </c>
      <c r="B5027">
        <v>84</v>
      </c>
      <c r="C5027">
        <v>0.72325530977575447</v>
      </c>
      <c r="D5027">
        <f t="shared" si="234"/>
        <v>1.3992075671630903E-4</v>
      </c>
      <c r="E5027">
        <f t="shared" si="235"/>
        <v>1.1753343564169958E-2</v>
      </c>
      <c r="F5027">
        <f t="shared" si="236"/>
        <v>1.0119843024291206E-4</v>
      </c>
    </row>
    <row r="5028" spans="1:6" x14ac:dyDescent="0.25">
      <c r="A5028">
        <v>683642</v>
      </c>
      <c r="B5028">
        <v>84</v>
      </c>
      <c r="C5028">
        <v>0.84182204474977862</v>
      </c>
      <c r="D5028">
        <f t="shared" si="234"/>
        <v>1.417602504598611E-4</v>
      </c>
      <c r="E5028">
        <f t="shared" si="235"/>
        <v>1.1907861038628332E-2</v>
      </c>
      <c r="F5028">
        <f t="shared" si="236"/>
        <v>1.1933690390636101E-4</v>
      </c>
    </row>
    <row r="5029" spans="1:6" x14ac:dyDescent="0.25">
      <c r="A5029">
        <v>514947</v>
      </c>
      <c r="B5029">
        <v>60</v>
      </c>
      <c r="C5029">
        <v>1.185489993161002E-2</v>
      </c>
      <c r="D5029">
        <f t="shared" si="234"/>
        <v>1.0677959471997638E-4</v>
      </c>
      <c r="E5029">
        <f t="shared" si="235"/>
        <v>6.4067756831985827E-3</v>
      </c>
      <c r="F5029">
        <f t="shared" si="236"/>
        <v>1.2658614101431937E-6</v>
      </c>
    </row>
    <row r="5030" spans="1:6" x14ac:dyDescent="0.25">
      <c r="A5030">
        <v>478201</v>
      </c>
      <c r="B5030">
        <v>48</v>
      </c>
      <c r="C5030">
        <v>0.36755510485368181</v>
      </c>
      <c r="D5030">
        <f t="shared" si="234"/>
        <v>9.9159930972871822E-5</v>
      </c>
      <c r="E5030">
        <f t="shared" si="235"/>
        <v>4.759676686697847E-3</v>
      </c>
      <c r="F5030">
        <f t="shared" si="236"/>
        <v>3.6446738826017757E-5</v>
      </c>
    </row>
    <row r="5031" spans="1:6" x14ac:dyDescent="0.25">
      <c r="A5031">
        <v>630429</v>
      </c>
      <c r="B5031">
        <v>60</v>
      </c>
      <c r="C5031">
        <v>0.32803285986234038</v>
      </c>
      <c r="D5031">
        <f t="shared" si="234"/>
        <v>1.3072598368321398E-4</v>
      </c>
      <c r="E5031">
        <f t="shared" si="235"/>
        <v>7.8435590209928394E-3</v>
      </c>
      <c r="F5031">
        <f t="shared" si="236"/>
        <v>4.2882418285922325E-5</v>
      </c>
    </row>
    <row r="5032" spans="1:6" x14ac:dyDescent="0.25">
      <c r="A5032">
        <v>283367</v>
      </c>
      <c r="B5032">
        <v>84</v>
      </c>
      <c r="C5032">
        <v>0.32803285986234038</v>
      </c>
      <c r="D5032">
        <f t="shared" si="234"/>
        <v>5.8759082812436126E-5</v>
      </c>
      <c r="E5032">
        <f t="shared" si="235"/>
        <v>4.9357629562446345E-3</v>
      </c>
      <c r="F5032">
        <f t="shared" si="236"/>
        <v>1.9274909977851513E-5</v>
      </c>
    </row>
    <row r="5033" spans="1:6" x14ac:dyDescent="0.25">
      <c r="A5033">
        <v>337064</v>
      </c>
      <c r="B5033">
        <v>84</v>
      </c>
      <c r="C5033">
        <v>0.76277755476709586</v>
      </c>
      <c r="D5033">
        <f t="shared" si="234"/>
        <v>6.9893712002777215E-5</v>
      </c>
      <c r="E5033">
        <f t="shared" si="235"/>
        <v>5.8710718082332861E-3</v>
      </c>
      <c r="F5033">
        <f t="shared" si="236"/>
        <v>5.3313354735074021E-5</v>
      </c>
    </row>
    <row r="5034" spans="1:6" x14ac:dyDescent="0.25">
      <c r="A5034">
        <v>701704</v>
      </c>
      <c r="B5034">
        <v>72</v>
      </c>
      <c r="C5034">
        <v>0.59574706209488915</v>
      </c>
      <c r="D5034">
        <f t="shared" si="234"/>
        <v>1.4550559326180425E-4</v>
      </c>
      <c r="E5034">
        <f t="shared" si="235"/>
        <v>1.0476402714849906E-2</v>
      </c>
      <c r="F5034">
        <f t="shared" si="236"/>
        <v>8.6684529704093778E-5</v>
      </c>
    </row>
    <row r="5035" spans="1:6" x14ac:dyDescent="0.25">
      <c r="A5035">
        <v>754285</v>
      </c>
      <c r="B5035">
        <v>84</v>
      </c>
      <c r="C5035">
        <v>0.4070773498450232</v>
      </c>
      <c r="D5035">
        <f t="shared" si="234"/>
        <v>1.5640880829164436E-4</v>
      </c>
      <c r="E5035">
        <f t="shared" si="235"/>
        <v>1.3138339896498126E-2</v>
      </c>
      <c r="F5035">
        <f t="shared" si="236"/>
        <v>6.367048317178087E-5</v>
      </c>
    </row>
    <row r="5036" spans="1:6" x14ac:dyDescent="0.25">
      <c r="A5036">
        <v>629218</v>
      </c>
      <c r="B5036">
        <v>84</v>
      </c>
      <c r="C5036">
        <v>0.48612183982770601</v>
      </c>
      <c r="D5036">
        <f t="shared" si="234"/>
        <v>1.3047487028862019E-4</v>
      </c>
      <c r="E5036">
        <f t="shared" si="235"/>
        <v>1.0959889104244096E-2</v>
      </c>
      <c r="F5036">
        <f t="shared" si="236"/>
        <v>6.3426683995985338E-5</v>
      </c>
    </row>
    <row r="5037" spans="1:6" x14ac:dyDescent="0.25">
      <c r="A5037">
        <v>448761</v>
      </c>
      <c r="B5037">
        <v>72</v>
      </c>
      <c r="C5037">
        <v>0.99991102471514426</v>
      </c>
      <c r="D5037">
        <f t="shared" si="234"/>
        <v>9.3055242007684911E-5</v>
      </c>
      <c r="E5037">
        <f t="shared" si="235"/>
        <v>6.6999774245533137E-3</v>
      </c>
      <c r="F5037">
        <f t="shared" si="236"/>
        <v>9.3046962391019961E-5</v>
      </c>
    </row>
    <row r="5038" spans="1:6" x14ac:dyDescent="0.25">
      <c r="A5038">
        <v>727254</v>
      </c>
      <c r="B5038">
        <v>72</v>
      </c>
      <c r="C5038">
        <v>0.29057367605954748</v>
      </c>
      <c r="D5038">
        <f t="shared" si="234"/>
        <v>1.5080365043097969E-4</v>
      </c>
      <c r="E5038">
        <f t="shared" si="235"/>
        <v>1.0857862831030537E-2</v>
      </c>
      <c r="F5038">
        <f t="shared" si="236"/>
        <v>4.3819571068928733E-5</v>
      </c>
    </row>
    <row r="5039" spans="1:6" x14ac:dyDescent="0.25">
      <c r="A5039">
        <v>450747</v>
      </c>
      <c r="B5039">
        <v>84</v>
      </c>
      <c r="C5039">
        <v>-6.7189590051072792E-2</v>
      </c>
      <c r="D5039">
        <f t="shared" si="234"/>
        <v>9.3467059680404381E-5</v>
      </c>
      <c r="E5039">
        <f t="shared" si="235"/>
        <v>7.8512330131539684E-3</v>
      </c>
      <c r="F5039">
        <f t="shared" si="236"/>
        <v>-6.280013423205525E-6</v>
      </c>
    </row>
    <row r="5040" spans="1:6" x14ac:dyDescent="0.25">
      <c r="A5040">
        <v>432920</v>
      </c>
      <c r="B5040">
        <v>72</v>
      </c>
      <c r="C5040">
        <v>-0.87695572978681735</v>
      </c>
      <c r="D5040">
        <f t="shared" si="234"/>
        <v>8.9770446562796117E-5</v>
      </c>
      <c r="E5040">
        <f t="shared" si="235"/>
        <v>6.4634721525213207E-3</v>
      </c>
      <c r="F5040">
        <f t="shared" si="236"/>
        <v>-7.8724707478765364E-5</v>
      </c>
    </row>
    <row r="5041" spans="1:6" x14ac:dyDescent="0.25">
      <c r="A5041">
        <v>875812</v>
      </c>
      <c r="B5041">
        <v>72</v>
      </c>
      <c r="C5041">
        <v>0.24898836987965761</v>
      </c>
      <c r="D5041">
        <f t="shared" si="234"/>
        <v>1.8160869062426222E-4</v>
      </c>
      <c r="E5041">
        <f t="shared" si="235"/>
        <v>1.307582572494688E-2</v>
      </c>
      <c r="F5041">
        <f t="shared" si="236"/>
        <v>4.5218451834514112E-5</v>
      </c>
    </row>
    <row r="5042" spans="1:6" x14ac:dyDescent="0.25">
      <c r="A5042">
        <v>414129</v>
      </c>
      <c r="B5042">
        <v>84</v>
      </c>
      <c r="C5042">
        <v>-0.18783242855449239</v>
      </c>
      <c r="D5042">
        <f t="shared" si="234"/>
        <v>8.5873938059235415E-5</v>
      </c>
      <c r="E5042">
        <f t="shared" si="235"/>
        <v>7.2134107969757753E-3</v>
      </c>
      <c r="F5042">
        <f t="shared" si="236"/>
        <v>-1.6129910335204243E-5</v>
      </c>
    </row>
    <row r="5043" spans="1:6" x14ac:dyDescent="0.25">
      <c r="A5043">
        <v>1365506</v>
      </c>
      <c r="B5043">
        <v>48</v>
      </c>
      <c r="C5043">
        <v>-0.22527857001643839</v>
      </c>
      <c r="D5043">
        <f t="shared" si="234"/>
        <v>2.8315181420164809E-4</v>
      </c>
      <c r="E5043">
        <f t="shared" si="235"/>
        <v>1.3591287081679108E-2</v>
      </c>
      <c r="F5043">
        <f t="shared" si="236"/>
        <v>-6.3788035800907533E-5</v>
      </c>
    </row>
    <row r="5044" spans="1:6" x14ac:dyDescent="0.25">
      <c r="A5044">
        <v>628491</v>
      </c>
      <c r="B5044">
        <v>48</v>
      </c>
      <c r="C5044">
        <v>0.2094661248883162</v>
      </c>
      <c r="D5044">
        <f t="shared" si="234"/>
        <v>1.3032411930772035E-4</v>
      </c>
      <c r="E5044">
        <f t="shared" si="235"/>
        <v>6.255557726770577E-3</v>
      </c>
      <c r="F5044">
        <f t="shared" si="236"/>
        <v>2.7298488250870773E-5</v>
      </c>
    </row>
    <row r="5045" spans="1:6" x14ac:dyDescent="0.25">
      <c r="A5045">
        <v>1286159</v>
      </c>
      <c r="B5045">
        <v>84</v>
      </c>
      <c r="C5045">
        <v>0.6442108197930716</v>
      </c>
      <c r="D5045">
        <f t="shared" si="234"/>
        <v>2.6669839180624435E-4</v>
      </c>
      <c r="E5045">
        <f t="shared" si="235"/>
        <v>2.2402664911724525E-2</v>
      </c>
      <c r="F5045">
        <f t="shared" si="236"/>
        <v>1.7180998962299448E-4</v>
      </c>
    </row>
    <row r="5046" spans="1:6" x14ac:dyDescent="0.25">
      <c r="A5046">
        <v>710965</v>
      </c>
      <c r="B5046">
        <v>60</v>
      </c>
      <c r="C5046">
        <v>-0.2648008150077798</v>
      </c>
      <c r="D5046">
        <f t="shared" si="234"/>
        <v>1.4742595754531633E-4</v>
      </c>
      <c r="E5046">
        <f t="shared" si="235"/>
        <v>8.8455574527189808E-3</v>
      </c>
      <c r="F5046">
        <f t="shared" si="236"/>
        <v>-3.9038513711302109E-5</v>
      </c>
    </row>
    <row r="5047" spans="1:6" x14ac:dyDescent="0.25">
      <c r="A5047">
        <v>555936</v>
      </c>
      <c r="B5047">
        <v>36</v>
      </c>
      <c r="C5047">
        <v>-1.015723469843266</v>
      </c>
      <c r="D5047">
        <f t="shared" si="234"/>
        <v>1.1527908846977416E-4</v>
      </c>
      <c r="E5047">
        <f t="shared" si="235"/>
        <v>4.1500471849118693E-3</v>
      </c>
      <c r="F5047">
        <f t="shared" si="236"/>
        <v>-1.1709167574088784E-4</v>
      </c>
    </row>
    <row r="5048" spans="1:6" x14ac:dyDescent="0.25">
      <c r="A5048">
        <v>743390</v>
      </c>
      <c r="B5048">
        <v>72</v>
      </c>
      <c r="C5048">
        <v>9.1078860428797731E-2</v>
      </c>
      <c r="D5048">
        <f t="shared" si="234"/>
        <v>1.5414961718173567E-4</v>
      </c>
      <c r="E5048">
        <f t="shared" si="235"/>
        <v>1.1098772437084969E-2</v>
      </c>
      <c r="F5048">
        <f t="shared" si="236"/>
        <v>1.4039771468447903E-5</v>
      </c>
    </row>
    <row r="5049" spans="1:6" x14ac:dyDescent="0.25">
      <c r="A5049">
        <v>780666</v>
      </c>
      <c r="B5049">
        <v>84</v>
      </c>
      <c r="C5049">
        <v>0.56516632981038883</v>
      </c>
      <c r="D5049">
        <f t="shared" si="234"/>
        <v>1.618791819190423E-4</v>
      </c>
      <c r="E5049">
        <f t="shared" si="235"/>
        <v>1.3597851281199554E-2</v>
      </c>
      <c r="F5049">
        <f t="shared" si="236"/>
        <v>9.1488663117893389E-5</v>
      </c>
    </row>
    <row r="5050" spans="1:6" x14ac:dyDescent="0.25">
      <c r="A5050">
        <v>674617</v>
      </c>
      <c r="B5050">
        <v>48</v>
      </c>
      <c r="C5050">
        <v>-0.62050101992985252</v>
      </c>
      <c r="D5050">
        <f t="shared" si="234"/>
        <v>1.3988882322104275E-4</v>
      </c>
      <c r="E5050">
        <f t="shared" si="235"/>
        <v>6.7146635146100517E-3</v>
      </c>
      <c r="F5050">
        <f t="shared" si="236"/>
        <v>-8.6801157485443859E-5</v>
      </c>
    </row>
    <row r="5051" spans="1:6" x14ac:dyDescent="0.25">
      <c r="A5051">
        <v>1196180</v>
      </c>
      <c r="B5051">
        <v>84</v>
      </c>
      <c r="C5051">
        <v>0.84182204474977862</v>
      </c>
      <c r="D5051">
        <f t="shared" si="234"/>
        <v>2.4804031407531522E-4</v>
      </c>
      <c r="E5051">
        <f t="shared" si="235"/>
        <v>2.083538638232648E-2</v>
      </c>
      <c r="F5051">
        <f t="shared" si="236"/>
        <v>2.0880580437525917E-4</v>
      </c>
    </row>
    <row r="5052" spans="1:6" x14ac:dyDescent="0.25">
      <c r="A5052">
        <v>1408449</v>
      </c>
      <c r="B5052">
        <v>48</v>
      </c>
      <c r="C5052">
        <v>0.92086653473246149</v>
      </c>
      <c r="D5052">
        <f t="shared" si="234"/>
        <v>2.920564900926814E-4</v>
      </c>
      <c r="E5052">
        <f t="shared" si="235"/>
        <v>1.4018711524448706E-2</v>
      </c>
      <c r="F5052">
        <f t="shared" si="236"/>
        <v>2.6894504797777299E-4</v>
      </c>
    </row>
    <row r="5053" spans="1:6" x14ac:dyDescent="0.25">
      <c r="A5053">
        <v>849878</v>
      </c>
      <c r="B5053">
        <v>84</v>
      </c>
      <c r="C5053">
        <v>0.84182204474977862</v>
      </c>
      <c r="D5053">
        <f t="shared" si="234"/>
        <v>1.7623100707727998E-4</v>
      </c>
      <c r="E5053">
        <f t="shared" si="235"/>
        <v>1.4803404594491518E-2</v>
      </c>
      <c r="F5053">
        <f t="shared" si="236"/>
        <v>1.4835514672610853E-4</v>
      </c>
    </row>
    <row r="5054" spans="1:6" x14ac:dyDescent="0.25">
      <c r="A5054">
        <v>1214037</v>
      </c>
      <c r="B5054">
        <v>72</v>
      </c>
      <c r="C5054">
        <v>0.13042163490563341</v>
      </c>
      <c r="D5054">
        <f t="shared" si="234"/>
        <v>2.5174314800368962E-4</v>
      </c>
      <c r="E5054">
        <f t="shared" si="235"/>
        <v>1.8125506656265652E-2</v>
      </c>
      <c r="F5054">
        <f t="shared" si="236"/>
        <v>3.2832752938932041E-5</v>
      </c>
    </row>
    <row r="5055" spans="1:6" x14ac:dyDescent="0.25">
      <c r="A5055">
        <v>1082321</v>
      </c>
      <c r="B5055">
        <v>60</v>
      </c>
      <c r="C5055">
        <v>0.48612183982770601</v>
      </c>
      <c r="D5055">
        <f t="shared" si="234"/>
        <v>2.2443047097452662E-4</v>
      </c>
      <c r="E5055">
        <f t="shared" si="235"/>
        <v>1.3465828258471597E-2</v>
      </c>
      <c r="F5055">
        <f t="shared" si="236"/>
        <v>1.0910055346353545E-4</v>
      </c>
    </row>
    <row r="5056" spans="1:6" x14ac:dyDescent="0.25">
      <c r="A5056">
        <v>1599925</v>
      </c>
      <c r="B5056">
        <v>72</v>
      </c>
      <c r="C5056">
        <v>0.24898836987965761</v>
      </c>
      <c r="D5056">
        <f t="shared" si="234"/>
        <v>3.3176102216802547E-4</v>
      </c>
      <c r="E5056">
        <f t="shared" si="235"/>
        <v>2.3886793596097834E-2</v>
      </c>
      <c r="F5056">
        <f t="shared" si="236"/>
        <v>8.2604636099225617E-5</v>
      </c>
    </row>
    <row r="5057" spans="1:6" x14ac:dyDescent="0.25">
      <c r="A5057">
        <v>1111069</v>
      </c>
      <c r="B5057">
        <v>48</v>
      </c>
      <c r="C5057">
        <v>-0.1727946095577369</v>
      </c>
      <c r="D5057">
        <f t="shared" si="234"/>
        <v>2.3039166657137423E-4</v>
      </c>
      <c r="E5057">
        <f t="shared" si="235"/>
        <v>1.1058799995425963E-2</v>
      </c>
      <c r="F5057">
        <f t="shared" si="236"/>
        <v>-3.9810438070556914E-5</v>
      </c>
    </row>
    <row r="5058" spans="1:6" x14ac:dyDescent="0.25">
      <c r="A5058">
        <v>872035</v>
      </c>
      <c r="B5058">
        <v>72</v>
      </c>
      <c r="C5058">
        <v>-0.12858344542062311</v>
      </c>
      <c r="D5058">
        <f t="shared" si="234"/>
        <v>1.8082549054880328E-4</v>
      </c>
      <c r="E5058">
        <f t="shared" si="235"/>
        <v>1.3019435319513837E-2</v>
      </c>
      <c r="F5058">
        <f t="shared" si="236"/>
        <v>-2.3251164594639447E-5</v>
      </c>
    </row>
    <row r="5059" spans="1:6" x14ac:dyDescent="0.25">
      <c r="A5059">
        <v>802814</v>
      </c>
      <c r="B5059">
        <v>72</v>
      </c>
      <c r="C5059">
        <v>0.4070773498450232</v>
      </c>
      <c r="D5059">
        <f t="shared" ref="D5059:D5122" si="237">A5059/SUM($A$2:$A$5739)</f>
        <v>1.6647179914733578E-4</v>
      </c>
      <c r="E5059">
        <f t="shared" ref="E5059:E5122" si="238">B5059*D5059</f>
        <v>1.1985969538608176E-2</v>
      </c>
      <c r="F5059">
        <f t="shared" ref="F5059:F5122" si="239">C5059*D5059</f>
        <v>6.7766898820830442E-5</v>
      </c>
    </row>
    <row r="5060" spans="1:6" x14ac:dyDescent="0.25">
      <c r="A5060">
        <v>789446</v>
      </c>
      <c r="B5060">
        <v>84</v>
      </c>
      <c r="C5060">
        <v>0.69517143484082655</v>
      </c>
      <c r="D5060">
        <f t="shared" si="237"/>
        <v>1.6369980586993706E-4</v>
      </c>
      <c r="E5060">
        <f t="shared" si="238"/>
        <v>1.3750783693074713E-2</v>
      </c>
      <c r="F5060">
        <f t="shared" si="239"/>
        <v>1.137994289297689E-4</v>
      </c>
    </row>
    <row r="5061" spans="1:6" x14ac:dyDescent="0.25">
      <c r="A5061">
        <v>796158</v>
      </c>
      <c r="B5061">
        <v>72</v>
      </c>
      <c r="C5061">
        <v>0.80229979975843724</v>
      </c>
      <c r="D5061">
        <f t="shared" si="237"/>
        <v>1.6509160859868482E-4</v>
      </c>
      <c r="E5061">
        <f t="shared" si="238"/>
        <v>1.1886595819105308E-2</v>
      </c>
      <c r="F5061">
        <f t="shared" si="239"/>
        <v>1.3245296452052313E-4</v>
      </c>
    </row>
    <row r="5062" spans="1:6" x14ac:dyDescent="0.25">
      <c r="A5062">
        <v>531738</v>
      </c>
      <c r="B5062">
        <v>84</v>
      </c>
      <c r="C5062">
        <v>7.962171730601332E-2</v>
      </c>
      <c r="D5062">
        <f t="shared" si="237"/>
        <v>1.1026138250579342E-4</v>
      </c>
      <c r="E5062">
        <f t="shared" si="238"/>
        <v>9.2619561304866475E-3</v>
      </c>
      <c r="F5062">
        <f t="shared" si="239"/>
        <v>8.7792006276464865E-6</v>
      </c>
    </row>
    <row r="5063" spans="1:6" x14ac:dyDescent="0.25">
      <c r="A5063">
        <v>519025</v>
      </c>
      <c r="B5063">
        <v>84</v>
      </c>
      <c r="C5063">
        <v>0.16994387989697479</v>
      </c>
      <c r="D5063">
        <f t="shared" si="237"/>
        <v>1.0762521026345574E-4</v>
      </c>
      <c r="E5063">
        <f t="shared" si="238"/>
        <v>9.0405176621302825E-3</v>
      </c>
      <c r="F5063">
        <f t="shared" si="239"/>
        <v>1.8290245806899381E-5</v>
      </c>
    </row>
    <row r="5064" spans="1:6" x14ac:dyDescent="0.25">
      <c r="A5064">
        <v>605651</v>
      </c>
      <c r="B5064">
        <v>84</v>
      </c>
      <c r="C5064">
        <v>0.43331597068354949</v>
      </c>
      <c r="D5064">
        <f t="shared" si="237"/>
        <v>1.2558800871108759E-4</v>
      </c>
      <c r="E5064">
        <f t="shared" si="238"/>
        <v>1.0549392731731357E-2</v>
      </c>
      <c r="F5064">
        <f t="shared" si="239"/>
        <v>5.441928990085899E-5</v>
      </c>
    </row>
    <row r="5065" spans="1:6" x14ac:dyDescent="0.25">
      <c r="A5065">
        <v>627812</v>
      </c>
      <c r="B5065">
        <v>84</v>
      </c>
      <c r="C5065">
        <v>0.24898836987965761</v>
      </c>
      <c r="D5065">
        <f t="shared" si="237"/>
        <v>1.3018332162404638E-4</v>
      </c>
      <c r="E5065">
        <f t="shared" si="238"/>
        <v>1.0935399016419895E-2</v>
      </c>
      <c r="F5065">
        <f t="shared" si="239"/>
        <v>3.2414133036690488E-5</v>
      </c>
    </row>
    <row r="5066" spans="1:6" x14ac:dyDescent="0.25">
      <c r="A5066">
        <v>1128164</v>
      </c>
      <c r="B5066">
        <v>60</v>
      </c>
      <c r="C5066">
        <v>0.36755510485368181</v>
      </c>
      <c r="D5066">
        <f t="shared" si="237"/>
        <v>2.3393649190628829E-4</v>
      </c>
      <c r="E5066">
        <f t="shared" si="238"/>
        <v>1.4036189514377297E-2</v>
      </c>
      <c r="F5066">
        <f t="shared" si="239"/>
        <v>8.5984551811718276E-5</v>
      </c>
    </row>
    <row r="5067" spans="1:6" x14ac:dyDescent="0.25">
      <c r="A5067">
        <v>686503</v>
      </c>
      <c r="B5067">
        <v>60</v>
      </c>
      <c r="C5067">
        <v>0.88134428974112011</v>
      </c>
      <c r="D5067">
        <f t="shared" si="237"/>
        <v>1.4235350844659343E-4</v>
      </c>
      <c r="E5067">
        <f t="shared" si="238"/>
        <v>8.541210506795606E-3</v>
      </c>
      <c r="F5067">
        <f t="shared" si="239"/>
        <v>1.2546245179401942E-4</v>
      </c>
    </row>
    <row r="5068" spans="1:6" x14ac:dyDescent="0.25">
      <c r="A5068">
        <v>555810</v>
      </c>
      <c r="B5068">
        <v>84</v>
      </c>
      <c r="C5068">
        <v>0.92086653473246149</v>
      </c>
      <c r="D5068">
        <f t="shared" si="237"/>
        <v>1.1525296106455629E-4</v>
      </c>
      <c r="E5068">
        <f t="shared" si="238"/>
        <v>9.6812487294227288E-3</v>
      </c>
      <c r="F5068">
        <f t="shared" si="239"/>
        <v>1.0613259487317326E-4</v>
      </c>
    </row>
    <row r="5069" spans="1:6" x14ac:dyDescent="0.25">
      <c r="A5069">
        <v>1473103</v>
      </c>
      <c r="B5069">
        <v>24</v>
      </c>
      <c r="C5069">
        <v>-0.2648008150077798</v>
      </c>
      <c r="D5069">
        <f t="shared" si="237"/>
        <v>3.0546316673518123E-4</v>
      </c>
      <c r="E5069">
        <f t="shared" si="238"/>
        <v>7.33111600164435E-3</v>
      </c>
      <c r="F5069">
        <f t="shared" si="239"/>
        <v>-8.0886895506333324E-5</v>
      </c>
    </row>
    <row r="5070" spans="1:6" x14ac:dyDescent="0.25">
      <c r="A5070">
        <v>785452</v>
      </c>
      <c r="B5070">
        <v>72</v>
      </c>
      <c r="C5070">
        <v>0.32803285986234038</v>
      </c>
      <c r="D5070">
        <f t="shared" si="237"/>
        <v>1.6287160859660292E-4</v>
      </c>
      <c r="E5070">
        <f t="shared" si="238"/>
        <v>1.1726755818955411E-2</v>
      </c>
      <c r="F5070">
        <f t="shared" si="239"/>
        <v>5.3427239558323396E-5</v>
      </c>
    </row>
    <row r="5071" spans="1:6" x14ac:dyDescent="0.25">
      <c r="A5071">
        <v>693276</v>
      </c>
      <c r="B5071">
        <v>72</v>
      </c>
      <c r="C5071">
        <v>0.72325530977575447</v>
      </c>
      <c r="D5071">
        <f t="shared" si="237"/>
        <v>1.4375796015723239E-4</v>
      </c>
      <c r="E5071">
        <f t="shared" si="238"/>
        <v>1.0350573131320732E-2</v>
      </c>
      <c r="F5071">
        <f t="shared" si="239"/>
        <v>1.0397370800624969E-4</v>
      </c>
    </row>
    <row r="5072" spans="1:6" x14ac:dyDescent="0.25">
      <c r="A5072">
        <v>834643</v>
      </c>
      <c r="B5072">
        <v>72</v>
      </c>
      <c r="C5072">
        <v>0.13042163490563341</v>
      </c>
      <c r="D5072">
        <f t="shared" si="237"/>
        <v>1.7307187200986751E-4</v>
      </c>
      <c r="E5072">
        <f t="shared" si="238"/>
        <v>1.246117478471046E-2</v>
      </c>
      <c r="F5072">
        <f t="shared" si="239"/>
        <v>2.2572316503705453E-5</v>
      </c>
    </row>
    <row r="5073" spans="1:6" x14ac:dyDescent="0.25">
      <c r="A5073">
        <v>884211</v>
      </c>
      <c r="B5073">
        <v>84</v>
      </c>
      <c r="C5073">
        <v>0.88134428974112011</v>
      </c>
      <c r="D5073">
        <f t="shared" si="237"/>
        <v>1.8335031027842677E-4</v>
      </c>
      <c r="E5073">
        <f t="shared" si="238"/>
        <v>1.5401426063387848E-2</v>
      </c>
      <c r="F5073">
        <f t="shared" si="239"/>
        <v>1.6159474898615403E-4</v>
      </c>
    </row>
    <row r="5074" spans="1:6" x14ac:dyDescent="0.25">
      <c r="A5074">
        <v>884442</v>
      </c>
      <c r="B5074">
        <v>72</v>
      </c>
      <c r="C5074">
        <v>0.80229979975843724</v>
      </c>
      <c r="D5074">
        <f t="shared" si="237"/>
        <v>1.8339821052132618E-4</v>
      </c>
      <c r="E5074">
        <f t="shared" si="238"/>
        <v>1.3204671157535486E-2</v>
      </c>
      <c r="F5074">
        <f t="shared" si="239"/>
        <v>1.471403475773157E-4</v>
      </c>
    </row>
    <row r="5075" spans="1:6" x14ac:dyDescent="0.25">
      <c r="A5075">
        <v>1187752</v>
      </c>
      <c r="B5075">
        <v>72</v>
      </c>
      <c r="C5075">
        <v>0.80229979975843724</v>
      </c>
      <c r="D5075">
        <f t="shared" si="237"/>
        <v>2.462926809707434E-4</v>
      </c>
      <c r="E5075">
        <f t="shared" si="238"/>
        <v>1.7733073029893524E-2</v>
      </c>
      <c r="F5075">
        <f t="shared" si="239"/>
        <v>1.976005686247961E-4</v>
      </c>
    </row>
    <row r="5076" spans="1:6" x14ac:dyDescent="0.25">
      <c r="A5076">
        <v>804731</v>
      </c>
      <c r="B5076">
        <v>84</v>
      </c>
      <c r="C5076">
        <v>1.078955514697826</v>
      </c>
      <c r="D5076">
        <f t="shared" si="237"/>
        <v>1.6686930895529309E-4</v>
      </c>
      <c r="E5076">
        <f t="shared" si="238"/>
        <v>1.4017021952244619E-2</v>
      </c>
      <c r="F5076">
        <f t="shared" si="239"/>
        <v>1.8004456113112881E-4</v>
      </c>
    </row>
    <row r="5077" spans="1:6" x14ac:dyDescent="0.25">
      <c r="A5077">
        <v>667479</v>
      </c>
      <c r="B5077">
        <v>36</v>
      </c>
      <c r="C5077">
        <v>0.28851061487099899</v>
      </c>
      <c r="D5077">
        <f t="shared" si="237"/>
        <v>1.3840868497941558E-4</v>
      </c>
      <c r="E5077">
        <f t="shared" si="238"/>
        <v>4.982712659258961E-3</v>
      </c>
      <c r="F5077">
        <f t="shared" si="239"/>
        <v>3.9932374806897592E-5</v>
      </c>
    </row>
    <row r="5078" spans="1:6" x14ac:dyDescent="0.25">
      <c r="A5078">
        <v>1181723</v>
      </c>
      <c r="B5078">
        <v>60</v>
      </c>
      <c r="C5078">
        <v>0.56516632981038883</v>
      </c>
      <c r="D5078">
        <f t="shared" si="237"/>
        <v>2.4504250536710505E-4</v>
      </c>
      <c r="E5078">
        <f t="shared" si="238"/>
        <v>1.4702550322026303E-2</v>
      </c>
      <c r="F5078">
        <f t="shared" si="239"/>
        <v>1.3848977340586926E-4</v>
      </c>
    </row>
    <row r="5079" spans="1:6" x14ac:dyDescent="0.25">
      <c r="A5079">
        <v>1008468</v>
      </c>
      <c r="B5079">
        <v>72</v>
      </c>
      <c r="C5079">
        <v>0.36755510485368181</v>
      </c>
      <c r="D5079">
        <f t="shared" si="237"/>
        <v>2.0911628639076475E-4</v>
      </c>
      <c r="E5079">
        <f t="shared" si="238"/>
        <v>1.5056372620135062E-2</v>
      </c>
      <c r="F5079">
        <f t="shared" si="239"/>
        <v>7.6861758570970099E-5</v>
      </c>
    </row>
    <row r="5080" spans="1:6" x14ac:dyDescent="0.25">
      <c r="A5080">
        <v>344001</v>
      </c>
      <c r="B5080">
        <v>48</v>
      </c>
      <c r="C5080">
        <v>-1.250041375058131</v>
      </c>
      <c r="D5080">
        <f t="shared" si="237"/>
        <v>7.1332170812271161E-5</v>
      </c>
      <c r="E5080">
        <f t="shared" si="238"/>
        <v>3.4239441989890157E-3</v>
      </c>
      <c r="F5080">
        <f t="shared" si="239"/>
        <v>-8.9168164888052916E-5</v>
      </c>
    </row>
    <row r="5081" spans="1:6" x14ac:dyDescent="0.25">
      <c r="A5081">
        <v>691032</v>
      </c>
      <c r="B5081">
        <v>60</v>
      </c>
      <c r="C5081">
        <v>-1.3049033099534719</v>
      </c>
      <c r="D5081">
        <f t="shared" si="237"/>
        <v>1.4329264351192397E-4</v>
      </c>
      <c r="E5081">
        <f t="shared" si="238"/>
        <v>8.5975586107154382E-3</v>
      </c>
      <c r="F5081">
        <f t="shared" si="239"/>
        <v>-1.8698304481069248E-4</v>
      </c>
    </row>
    <row r="5082" spans="1:6" x14ac:dyDescent="0.25">
      <c r="A5082">
        <v>929075</v>
      </c>
      <c r="B5082">
        <v>84</v>
      </c>
      <c r="C5082">
        <v>1.078955514697826</v>
      </c>
      <c r="D5082">
        <f t="shared" si="237"/>
        <v>1.9265332541885293E-4</v>
      </c>
      <c r="E5082">
        <f t="shared" si="238"/>
        <v>1.6182879335183645E-2</v>
      </c>
      <c r="F5082">
        <f t="shared" si="239"/>
        <v>2.0786436788554623E-4</v>
      </c>
    </row>
    <row r="5083" spans="1:6" x14ac:dyDescent="0.25">
      <c r="A5083">
        <v>533126</v>
      </c>
      <c r="B5083">
        <v>84</v>
      </c>
      <c r="C5083">
        <v>0.20898802429065591</v>
      </c>
      <c r="D5083">
        <f t="shared" si="237"/>
        <v>1.1054919868390753E-4</v>
      </c>
      <c r="E5083">
        <f t="shared" si="238"/>
        <v>9.2861326894482319E-3</v>
      </c>
      <c r="F5083">
        <f t="shared" si="239"/>
        <v>2.3103458619865014E-5</v>
      </c>
    </row>
    <row r="5084" spans="1:6" x14ac:dyDescent="0.25">
      <c r="A5084">
        <v>648237</v>
      </c>
      <c r="B5084">
        <v>72</v>
      </c>
      <c r="C5084">
        <v>1.039433269706485</v>
      </c>
      <c r="D5084">
        <f t="shared" si="237"/>
        <v>1.3441865695400367E-4</v>
      </c>
      <c r="E5084">
        <f t="shared" si="238"/>
        <v>9.6781433006882644E-3</v>
      </c>
      <c r="F5084">
        <f t="shared" si="239"/>
        <v>1.3971922410725438E-4</v>
      </c>
    </row>
    <row r="5085" spans="1:6" x14ac:dyDescent="0.25">
      <c r="A5085">
        <v>666644</v>
      </c>
      <c r="B5085">
        <v>84</v>
      </c>
      <c r="C5085">
        <v>0.92086653473246149</v>
      </c>
      <c r="D5085">
        <f t="shared" si="237"/>
        <v>1.3823553907975759E-4</v>
      </c>
      <c r="E5085">
        <f t="shared" si="238"/>
        <v>1.1611785282699637E-2</v>
      </c>
      <c r="F5085">
        <f t="shared" si="239"/>
        <v>1.2729648184925014E-4</v>
      </c>
    </row>
    <row r="5086" spans="1:6" x14ac:dyDescent="0.25">
      <c r="A5086">
        <v>509895</v>
      </c>
      <c r="B5086">
        <v>84</v>
      </c>
      <c r="C5086">
        <v>0.48612183982770601</v>
      </c>
      <c r="D5086">
        <f t="shared" si="237"/>
        <v>1.0573201018695585E-4</v>
      </c>
      <c r="E5086">
        <f t="shared" si="238"/>
        <v>8.881488855704292E-3</v>
      </c>
      <c r="F5086">
        <f t="shared" si="239"/>
        <v>5.1398639320764729E-5</v>
      </c>
    </row>
    <row r="5087" spans="1:6" x14ac:dyDescent="0.25">
      <c r="A5087">
        <v>789373</v>
      </c>
      <c r="B5087">
        <v>72</v>
      </c>
      <c r="C5087">
        <v>-0.30432305999912118</v>
      </c>
      <c r="D5087">
        <f t="shared" si="237"/>
        <v>1.636846685637394E-4</v>
      </c>
      <c r="E5087">
        <f t="shared" si="238"/>
        <v>1.1785296136589237E-2</v>
      </c>
      <c r="F5087">
        <f t="shared" si="239"/>
        <v>-4.9813019212259129E-5</v>
      </c>
    </row>
    <row r="5088" spans="1:6" x14ac:dyDescent="0.25">
      <c r="A5088">
        <v>577881</v>
      </c>
      <c r="B5088">
        <v>72</v>
      </c>
      <c r="C5088">
        <v>-0.38336754998180411</v>
      </c>
      <c r="D5088">
        <f t="shared" si="237"/>
        <v>1.1982961154521664E-4</v>
      </c>
      <c r="E5088">
        <f t="shared" si="238"/>
        <v>8.6277320312555979E-3</v>
      </c>
      <c r="F5088">
        <f t="shared" si="239"/>
        <v>-4.5938784593361011E-5</v>
      </c>
    </row>
    <row r="5089" spans="1:6" x14ac:dyDescent="0.25">
      <c r="A5089">
        <v>535805</v>
      </c>
      <c r="B5089">
        <v>84</v>
      </c>
      <c r="C5089">
        <v>1.7055671672265529E-2</v>
      </c>
      <c r="D5089">
        <f t="shared" si="237"/>
        <v>1.1110471708532517E-4</v>
      </c>
      <c r="E5089">
        <f t="shared" si="238"/>
        <v>9.3327962351673153E-3</v>
      </c>
      <c r="F5089">
        <f t="shared" si="239"/>
        <v>1.8949655758472566E-6</v>
      </c>
    </row>
    <row r="5090" spans="1:6" x14ac:dyDescent="0.25">
      <c r="A5090">
        <v>760163</v>
      </c>
      <c r="B5090">
        <v>84</v>
      </c>
      <c r="C5090">
        <v>-0.81537951877887782</v>
      </c>
      <c r="D5090">
        <f t="shared" si="237"/>
        <v>1.5762767248109303E-4</v>
      </c>
      <c r="E5090">
        <f t="shared" si="238"/>
        <v>1.3240724488411815E-2</v>
      </c>
      <c r="F5090">
        <f t="shared" si="239"/>
        <v>-1.2852637573386821E-4</v>
      </c>
    </row>
    <row r="5091" spans="1:6" x14ac:dyDescent="0.25">
      <c r="A5091">
        <v>674456</v>
      </c>
      <c r="B5091">
        <v>84</v>
      </c>
      <c r="C5091">
        <v>0.31007750874032403</v>
      </c>
      <c r="D5091">
        <f t="shared" si="237"/>
        <v>1.398554382032644E-4</v>
      </c>
      <c r="E5091">
        <f t="shared" si="238"/>
        <v>1.174785680907421E-2</v>
      </c>
      <c r="F5091">
        <f t="shared" si="239"/>
        <v>4.3366025861854566E-5</v>
      </c>
    </row>
    <row r="5092" spans="1:6" x14ac:dyDescent="0.25">
      <c r="A5092">
        <v>681354</v>
      </c>
      <c r="B5092">
        <v>84</v>
      </c>
      <c r="C5092">
        <v>0.64658136404765243</v>
      </c>
      <c r="D5092">
        <f t="shared" si="237"/>
        <v>1.4128580995876233E-4</v>
      </c>
      <c r="E5092">
        <f t="shared" si="238"/>
        <v>1.1868008036536036E-2</v>
      </c>
      <c r="F5092">
        <f t="shared" si="239"/>
        <v>9.1352771723713947E-5</v>
      </c>
    </row>
    <row r="5093" spans="1:6" x14ac:dyDescent="0.25">
      <c r="A5093">
        <v>1494014</v>
      </c>
      <c r="B5093">
        <v>24</v>
      </c>
      <c r="C5093">
        <v>-0.49163320702128499</v>
      </c>
      <c r="D5093">
        <f t="shared" si="237"/>
        <v>3.0979927919955023E-4</v>
      </c>
      <c r="E5093">
        <f t="shared" si="238"/>
        <v>7.4351827007892056E-3</v>
      </c>
      <c r="F5093">
        <f t="shared" si="239"/>
        <v>-1.5230761316575734E-4</v>
      </c>
    </row>
    <row r="5094" spans="1:6" x14ac:dyDescent="0.25">
      <c r="A5094">
        <v>983753</v>
      </c>
      <c r="B5094">
        <v>60</v>
      </c>
      <c r="C5094">
        <v>-2.1989624147622591</v>
      </c>
      <c r="D5094">
        <f t="shared" si="237"/>
        <v>2.0399137512124729E-4</v>
      </c>
      <c r="E5094">
        <f t="shared" si="238"/>
        <v>1.2239482507274838E-2</v>
      </c>
      <c r="F5094">
        <f t="shared" si="239"/>
        <v>-4.4856936682729175E-4</v>
      </c>
    </row>
    <row r="5095" spans="1:6" x14ac:dyDescent="0.25">
      <c r="A5095">
        <v>704381</v>
      </c>
      <c r="B5095">
        <v>84</v>
      </c>
      <c r="C5095">
        <v>-0.1118799218864622</v>
      </c>
      <c r="D5095">
        <f t="shared" si="237"/>
        <v>1.4606069694250414E-4</v>
      </c>
      <c r="E5095">
        <f t="shared" si="238"/>
        <v>1.2269098543170348E-2</v>
      </c>
      <c r="F5095">
        <f t="shared" si="239"/>
        <v>-1.6341259364609591E-5</v>
      </c>
    </row>
    <row r="5096" spans="1:6" x14ac:dyDescent="0.25">
      <c r="A5096">
        <v>625536</v>
      </c>
      <c r="B5096">
        <v>84</v>
      </c>
      <c r="C5096">
        <v>0.42116940151913568</v>
      </c>
      <c r="D5096">
        <f t="shared" si="237"/>
        <v>1.2971136944725409E-4</v>
      </c>
      <c r="E5096">
        <f t="shared" si="238"/>
        <v>1.0895755033569344E-2</v>
      </c>
      <c r="F5096">
        <f t="shared" si="239"/>
        <v>5.4630459840327502E-5</v>
      </c>
    </row>
    <row r="5097" spans="1:6" x14ac:dyDescent="0.25">
      <c r="A5097">
        <v>543884</v>
      </c>
      <c r="B5097">
        <v>24</v>
      </c>
      <c r="C5097">
        <v>-3.517058294551318</v>
      </c>
      <c r="D5097">
        <f t="shared" si="237"/>
        <v>1.1277998142465076E-4</v>
      </c>
      <c r="E5097">
        <f t="shared" si="238"/>
        <v>2.7067195541916182E-3</v>
      </c>
      <c r="F5097">
        <f t="shared" si="239"/>
        <v>-3.9665376912891156E-4</v>
      </c>
    </row>
    <row r="5098" spans="1:6" x14ac:dyDescent="0.25">
      <c r="A5098">
        <v>498068</v>
      </c>
      <c r="B5098">
        <v>72</v>
      </c>
      <c r="C5098">
        <v>0.17216392344262879</v>
      </c>
      <c r="D5098">
        <f t="shared" si="237"/>
        <v>1.0327955922257863E-4</v>
      </c>
      <c r="E5098">
        <f t="shared" si="238"/>
        <v>7.4361282640256609E-3</v>
      </c>
      <c r="F5098">
        <f t="shared" si="239"/>
        <v>1.7781014127184473E-5</v>
      </c>
    </row>
    <row r="5099" spans="1:6" x14ac:dyDescent="0.25">
      <c r="A5099">
        <v>383617</v>
      </c>
      <c r="B5099">
        <v>60</v>
      </c>
      <c r="C5099">
        <v>0.92086653473246149</v>
      </c>
      <c r="D5099">
        <f t="shared" si="237"/>
        <v>7.9546958789337895E-5</v>
      </c>
      <c r="E5099">
        <f t="shared" si="238"/>
        <v>4.7728175273602739E-3</v>
      </c>
      <c r="F5099">
        <f t="shared" si="239"/>
        <v>7.3252132288843504E-5</v>
      </c>
    </row>
    <row r="5100" spans="1:6" x14ac:dyDescent="0.25">
      <c r="A5100">
        <v>715375</v>
      </c>
      <c r="B5100">
        <v>72</v>
      </c>
      <c r="C5100">
        <v>-2.7667345059731379E-2</v>
      </c>
      <c r="D5100">
        <f t="shared" si="237"/>
        <v>1.4834041672794114E-4</v>
      </c>
      <c r="E5100">
        <f t="shared" si="238"/>
        <v>1.0680510004411762E-2</v>
      </c>
      <c r="F5100">
        <f t="shared" si="239"/>
        <v>-4.1041854959162966E-6</v>
      </c>
    </row>
    <row r="5101" spans="1:6" x14ac:dyDescent="0.25">
      <c r="A5101">
        <v>557429</v>
      </c>
      <c r="B5101">
        <v>84</v>
      </c>
      <c r="C5101">
        <v>0.92086653473246149</v>
      </c>
      <c r="D5101">
        <f t="shared" si="237"/>
        <v>1.1558867748556981E-4</v>
      </c>
      <c r="E5101">
        <f t="shared" si="238"/>
        <v>9.7094489087878634E-3</v>
      </c>
      <c r="F5101">
        <f t="shared" si="239"/>
        <v>1.0644174489044476E-4</v>
      </c>
    </row>
    <row r="5102" spans="1:6" x14ac:dyDescent="0.25">
      <c r="A5102">
        <v>981566</v>
      </c>
      <c r="B5102">
        <v>60</v>
      </c>
      <c r="C5102">
        <v>0.80229979975843724</v>
      </c>
      <c r="D5102">
        <f t="shared" si="237"/>
        <v>2.0353787801639456E-4</v>
      </c>
      <c r="E5102">
        <f t="shared" si="238"/>
        <v>1.2212272680983674E-2</v>
      </c>
      <c r="F5102">
        <f t="shared" si="239"/>
        <v>1.6329839877581058E-4</v>
      </c>
    </row>
    <row r="5103" spans="1:6" x14ac:dyDescent="0.25">
      <c r="A5103">
        <v>380878</v>
      </c>
      <c r="B5103">
        <v>84</v>
      </c>
      <c r="C5103">
        <v>-0.13009904447155099</v>
      </c>
      <c r="D5103">
        <f t="shared" si="237"/>
        <v>7.8978998766387928E-5</v>
      </c>
      <c r="E5103">
        <f t="shared" si="238"/>
        <v>6.6342358963765863E-3</v>
      </c>
      <c r="F5103">
        <f t="shared" si="239"/>
        <v>-1.0275092272826874E-5</v>
      </c>
    </row>
    <row r="5104" spans="1:6" x14ac:dyDescent="0.25">
      <c r="A5104">
        <v>527833</v>
      </c>
      <c r="B5104">
        <v>72</v>
      </c>
      <c r="C5104">
        <v>0.32803285986234038</v>
      </c>
      <c r="D5104">
        <f t="shared" si="237"/>
        <v>1.0945164030439889E-4</v>
      </c>
      <c r="E5104">
        <f t="shared" si="238"/>
        <v>7.8805181019167194E-3</v>
      </c>
      <c r="F5104">
        <f t="shared" si="239"/>
        <v>3.5903734585676167E-5</v>
      </c>
    </row>
    <row r="5105" spans="1:6" x14ac:dyDescent="0.25">
      <c r="A5105">
        <v>682875</v>
      </c>
      <c r="B5105">
        <v>84</v>
      </c>
      <c r="C5105">
        <v>0.32803285986234038</v>
      </c>
      <c r="D5105">
        <f t="shared" si="237"/>
        <v>1.416012050646064E-4</v>
      </c>
      <c r="E5105">
        <f t="shared" si="238"/>
        <v>1.1894501225426938E-2</v>
      </c>
      <c r="F5105">
        <f t="shared" si="239"/>
        <v>4.6449848257296553E-5</v>
      </c>
    </row>
    <row r="5106" spans="1:6" x14ac:dyDescent="0.25">
      <c r="A5106">
        <v>1168357</v>
      </c>
      <c r="B5106">
        <v>84</v>
      </c>
      <c r="C5106">
        <v>0.56516632981038883</v>
      </c>
      <c r="D5106">
        <f t="shared" si="237"/>
        <v>2.4227092681042408E-4</v>
      </c>
      <c r="E5106">
        <f t="shared" si="238"/>
        <v>2.0350757852075622E-2</v>
      </c>
      <c r="F5106">
        <f t="shared" si="239"/>
        <v>1.3692337052520872E-4</v>
      </c>
    </row>
    <row r="5107" spans="1:6" x14ac:dyDescent="0.25">
      <c r="A5107">
        <v>523641</v>
      </c>
      <c r="B5107">
        <v>60</v>
      </c>
      <c r="C5107">
        <v>0.28851061487099899</v>
      </c>
      <c r="D5107">
        <f t="shared" si="237"/>
        <v>1.0858238568000814E-4</v>
      </c>
      <c r="E5107">
        <f t="shared" si="238"/>
        <v>6.5149431408004881E-3</v>
      </c>
      <c r="F5107">
        <f t="shared" si="239"/>
        <v>3.1327170856699103E-5</v>
      </c>
    </row>
    <row r="5108" spans="1:6" x14ac:dyDescent="0.25">
      <c r="A5108">
        <v>742731</v>
      </c>
      <c r="B5108">
        <v>84</v>
      </c>
      <c r="C5108">
        <v>6.3926682897296333E-2</v>
      </c>
      <c r="D5108">
        <f t="shared" si="237"/>
        <v>1.5401296670523913E-4</v>
      </c>
      <c r="E5108">
        <f t="shared" si="238"/>
        <v>1.2937089203240087E-2</v>
      </c>
      <c r="F5108">
        <f t="shared" si="239"/>
        <v>9.84553808463768E-6</v>
      </c>
    </row>
    <row r="5109" spans="1:6" x14ac:dyDescent="0.25">
      <c r="A5109">
        <v>584030</v>
      </c>
      <c r="B5109">
        <v>72</v>
      </c>
      <c r="C5109">
        <v>2.8570438228247261E-2</v>
      </c>
      <c r="D5109">
        <f t="shared" si="237"/>
        <v>1.2110467039191957E-4</v>
      </c>
      <c r="E5109">
        <f t="shared" si="238"/>
        <v>8.7195362682182097E-3</v>
      </c>
      <c r="F5109">
        <f t="shared" si="239"/>
        <v>3.4600135045845834E-6</v>
      </c>
    </row>
    <row r="5110" spans="1:6" x14ac:dyDescent="0.25">
      <c r="A5110">
        <v>1162930</v>
      </c>
      <c r="B5110">
        <v>72</v>
      </c>
      <c r="C5110">
        <v>0.36755510485368181</v>
      </c>
      <c r="D5110">
        <f t="shared" si="237"/>
        <v>2.411455821428266E-4</v>
      </c>
      <c r="E5110">
        <f t="shared" si="238"/>
        <v>1.7362481914283516E-2</v>
      </c>
      <c r="F5110">
        <f t="shared" si="239"/>
        <v>8.8634289729508768E-5</v>
      </c>
    </row>
    <row r="5111" spans="1:6" x14ac:dyDescent="0.25">
      <c r="A5111">
        <v>235862</v>
      </c>
      <c r="B5111">
        <v>84</v>
      </c>
      <c r="C5111">
        <v>-0.55979643251295164</v>
      </c>
      <c r="D5111">
        <f t="shared" si="237"/>
        <v>4.890842896422946E-5</v>
      </c>
      <c r="E5111">
        <f t="shared" si="238"/>
        <v>4.1083080329952747E-3</v>
      </c>
      <c r="F5111">
        <f t="shared" si="239"/>
        <v>-2.7378764053988766E-5</v>
      </c>
    </row>
    <row r="5112" spans="1:6" x14ac:dyDescent="0.25">
      <c r="A5112">
        <v>760893</v>
      </c>
      <c r="B5112">
        <v>72</v>
      </c>
      <c r="C5112">
        <v>-0.20373104204715911</v>
      </c>
      <c r="D5112">
        <f t="shared" si="237"/>
        <v>1.5777904554306946E-4</v>
      </c>
      <c r="E5112">
        <f t="shared" si="238"/>
        <v>1.1360091279101002E-2</v>
      </c>
      <c r="F5112">
        <f t="shared" si="239"/>
        <v>-3.2144489361695713E-5</v>
      </c>
    </row>
    <row r="5113" spans="1:6" x14ac:dyDescent="0.25">
      <c r="A5113">
        <v>479093</v>
      </c>
      <c r="B5113">
        <v>60</v>
      </c>
      <c r="C5113">
        <v>-0.46683457917901788</v>
      </c>
      <c r="D5113">
        <f t="shared" si="237"/>
        <v>9.9344896412985497E-5</v>
      </c>
      <c r="E5113">
        <f t="shared" si="238"/>
        <v>5.9606937847791301E-3</v>
      </c>
      <c r="F5113">
        <f t="shared" si="239"/>
        <v>-4.6377632910539211E-5</v>
      </c>
    </row>
    <row r="5114" spans="1:6" x14ac:dyDescent="0.25">
      <c r="A5114">
        <v>1744825</v>
      </c>
      <c r="B5114">
        <v>24</v>
      </c>
      <c r="C5114">
        <v>-6.7189590051072792E-2</v>
      </c>
      <c r="D5114">
        <f t="shared" si="237"/>
        <v>3.6180753816855482E-4</v>
      </c>
      <c r="E5114">
        <f t="shared" si="238"/>
        <v>8.6833809160453152E-3</v>
      </c>
      <c r="F5114">
        <f t="shared" si="239"/>
        <v>-2.4309700166933069E-5</v>
      </c>
    </row>
    <row r="5115" spans="1:6" x14ac:dyDescent="0.25">
      <c r="A5115">
        <v>1004793</v>
      </c>
      <c r="B5115">
        <v>84</v>
      </c>
      <c r="C5115">
        <v>1.237044494663192</v>
      </c>
      <c r="D5115">
        <f t="shared" si="237"/>
        <v>2.0835423707191075E-4</v>
      </c>
      <c r="E5115">
        <f t="shared" si="238"/>
        <v>1.7501755914040504E-2</v>
      </c>
      <c r="F5115">
        <f t="shared" si="239"/>
        <v>2.5774346190955672E-4</v>
      </c>
    </row>
    <row r="5116" spans="1:6" x14ac:dyDescent="0.25">
      <c r="A5116">
        <v>1164798</v>
      </c>
      <c r="B5116">
        <v>72</v>
      </c>
      <c r="C5116">
        <v>0.80229979975843724</v>
      </c>
      <c r="D5116">
        <f t="shared" si="237"/>
        <v>2.4153293129319919E-4</v>
      </c>
      <c r="E5116">
        <f t="shared" si="238"/>
        <v>1.7390371053110341E-2</v>
      </c>
      <c r="F5116">
        <f t="shared" si="239"/>
        <v>1.9378182241160208E-4</v>
      </c>
    </row>
    <row r="5117" spans="1:6" x14ac:dyDescent="0.25">
      <c r="A5117">
        <v>666174</v>
      </c>
      <c r="B5117">
        <v>72</v>
      </c>
      <c r="C5117">
        <v>0.2094661248883162</v>
      </c>
      <c r="D5117">
        <f t="shared" si="237"/>
        <v>1.3813807971108783E-4</v>
      </c>
      <c r="E5117">
        <f t="shared" si="238"/>
        <v>9.9459417391983239E-3</v>
      </c>
      <c r="F5117">
        <f t="shared" si="239"/>
        <v>2.8935248256594901E-5</v>
      </c>
    </row>
    <row r="5118" spans="1:6" x14ac:dyDescent="0.25">
      <c r="A5118">
        <v>450388</v>
      </c>
      <c r="B5118">
        <v>72</v>
      </c>
      <c r="C5118">
        <v>1.185489993161002E-2</v>
      </c>
      <c r="D5118">
        <f t="shared" si="237"/>
        <v>9.3392617311569392E-5</v>
      </c>
      <c r="E5118">
        <f t="shared" si="238"/>
        <v>6.7242684464329959E-3</v>
      </c>
      <c r="F5118">
        <f t="shared" si="239"/>
        <v>1.1071601325798048E-6</v>
      </c>
    </row>
    <row r="5119" spans="1:6" x14ac:dyDescent="0.25">
      <c r="A5119">
        <v>664678</v>
      </c>
      <c r="B5119">
        <v>72</v>
      </c>
      <c r="C5119">
        <v>9.0899389914291959E-2</v>
      </c>
      <c r="D5119">
        <f t="shared" si="237"/>
        <v>1.3782786861421556E-4</v>
      </c>
      <c r="E5119">
        <f t="shared" si="238"/>
        <v>9.9236065402235202E-3</v>
      </c>
      <c r="F5119">
        <f t="shared" si="239"/>
        <v>1.2528469170219383E-5</v>
      </c>
    </row>
    <row r="5120" spans="1:6" x14ac:dyDescent="0.25">
      <c r="A5120">
        <v>715437</v>
      </c>
      <c r="B5120">
        <v>72</v>
      </c>
      <c r="C5120">
        <v>0.48612183982770601</v>
      </c>
      <c r="D5120">
        <f t="shared" si="237"/>
        <v>1.4835327307019118E-4</v>
      </c>
      <c r="E5120">
        <f t="shared" si="238"/>
        <v>1.0681435661053765E-2</v>
      </c>
      <c r="F5120">
        <f t="shared" si="239"/>
        <v>7.2117766049343413E-5</v>
      </c>
    </row>
    <row r="5121" spans="1:6" x14ac:dyDescent="0.25">
      <c r="A5121">
        <v>836009</v>
      </c>
      <c r="B5121">
        <v>72</v>
      </c>
      <c r="C5121">
        <v>1.185489993161002E-2</v>
      </c>
      <c r="D5121">
        <f t="shared" si="237"/>
        <v>1.7335512626008643E-4</v>
      </c>
      <c r="E5121">
        <f t="shared" si="238"/>
        <v>1.2481569090726223E-2</v>
      </c>
      <c r="F5121">
        <f t="shared" si="239"/>
        <v>2.0551076744449453E-6</v>
      </c>
    </row>
    <row r="5122" spans="1:6" x14ac:dyDescent="0.25">
      <c r="A5122">
        <v>333015</v>
      </c>
      <c r="B5122">
        <v>72</v>
      </c>
      <c r="C5122">
        <v>-1.2828883128704349</v>
      </c>
      <c r="D5122">
        <f t="shared" si="237"/>
        <v>6.9054109909705137E-5</v>
      </c>
      <c r="E5122">
        <f t="shared" si="238"/>
        <v>4.9718959134987702E-3</v>
      </c>
      <c r="F5122">
        <f t="shared" si="239"/>
        <v>-8.8588710558831202E-5</v>
      </c>
    </row>
    <row r="5123" spans="1:6" x14ac:dyDescent="0.25">
      <c r="A5123">
        <v>774404</v>
      </c>
      <c r="B5123">
        <v>84</v>
      </c>
      <c r="C5123">
        <v>0.56516632981038883</v>
      </c>
      <c r="D5123">
        <f t="shared" ref="D5123:D5186" si="240">A5123/SUM($A$2:$A$5739)</f>
        <v>1.6058069135178687E-4</v>
      </c>
      <c r="E5123">
        <f t="shared" ref="E5123:E5186" si="241">B5123*D5123</f>
        <v>1.3488778073550096E-2</v>
      </c>
      <c r="F5123">
        <f t="shared" ref="F5123:F5186" si="242">C5123*D5123</f>
        <v>9.0754799969704227E-5</v>
      </c>
    </row>
    <row r="5124" spans="1:6" x14ac:dyDescent="0.25">
      <c r="A5124">
        <v>642857</v>
      </c>
      <c r="B5124">
        <v>24</v>
      </c>
      <c r="C5124">
        <v>-0.73906775490387622</v>
      </c>
      <c r="D5124">
        <f t="shared" si="240"/>
        <v>1.3330305822327319E-4</v>
      </c>
      <c r="E5124">
        <f t="shared" si="241"/>
        <v>3.1992733973585565E-3</v>
      </c>
      <c r="F5124">
        <f t="shared" si="242"/>
        <v>-9.8519991962895203E-5</v>
      </c>
    </row>
    <row r="5125" spans="1:6" x14ac:dyDescent="0.25">
      <c r="A5125">
        <v>797246</v>
      </c>
      <c r="B5125">
        <v>60</v>
      </c>
      <c r="C5125">
        <v>-0.86714986558201612</v>
      </c>
      <c r="D5125">
        <f t="shared" si="240"/>
        <v>1.6531721666913739E-4</v>
      </c>
      <c r="E5125">
        <f t="shared" si="241"/>
        <v>9.9190330001482432E-3</v>
      </c>
      <c r="F5125">
        <f t="shared" si="242"/>
        <v>-1.4335480221303553E-4</v>
      </c>
    </row>
    <row r="5126" spans="1:6" x14ac:dyDescent="0.25">
      <c r="A5126">
        <v>610147</v>
      </c>
      <c r="B5126">
        <v>60</v>
      </c>
      <c r="C5126">
        <v>-4.5399790719997217E-2</v>
      </c>
      <c r="D5126">
        <f t="shared" si="240"/>
        <v>1.2652030088457537E-4</v>
      </c>
      <c r="E5126">
        <f t="shared" si="241"/>
        <v>7.5912180530745225E-3</v>
      </c>
      <c r="F5126">
        <f t="shared" si="242"/>
        <v>-5.7439951819908005E-6</v>
      </c>
    </row>
    <row r="5127" spans="1:6" x14ac:dyDescent="0.25">
      <c r="A5127">
        <v>752202</v>
      </c>
      <c r="B5127">
        <v>84</v>
      </c>
      <c r="C5127">
        <v>0.96038877972380288</v>
      </c>
      <c r="D5127">
        <f t="shared" si="240"/>
        <v>1.5597687666411432E-4</v>
      </c>
      <c r="E5127">
        <f t="shared" si="241"/>
        <v>1.3102057639785603E-2</v>
      </c>
      <c r="F5127">
        <f t="shared" si="242"/>
        <v>1.4979844224457885E-4</v>
      </c>
    </row>
    <row r="5128" spans="1:6" x14ac:dyDescent="0.25">
      <c r="A5128">
        <v>739797</v>
      </c>
      <c r="B5128">
        <v>72</v>
      </c>
      <c r="C5128">
        <v>0.29824435097869201</v>
      </c>
      <c r="D5128">
        <f t="shared" si="240"/>
        <v>1.5340457141230915E-4</v>
      </c>
      <c r="E5128">
        <f t="shared" si="241"/>
        <v>1.1045129141686259E-2</v>
      </c>
      <c r="F5128">
        <f t="shared" si="242"/>
        <v>4.5752046838028551E-5</v>
      </c>
    </row>
    <row r="5129" spans="1:6" x14ac:dyDescent="0.25">
      <c r="A5129">
        <v>797077</v>
      </c>
      <c r="B5129">
        <v>84</v>
      </c>
      <c r="C5129">
        <v>0.6442108197930716</v>
      </c>
      <c r="D5129">
        <f t="shared" si="240"/>
        <v>1.6528217276848804E-4</v>
      </c>
      <c r="E5129">
        <f t="shared" si="241"/>
        <v>1.3883702512552996E-2</v>
      </c>
      <c r="F5129">
        <f t="shared" si="242"/>
        <v>1.0647656401636778E-4</v>
      </c>
    </row>
    <row r="5130" spans="1:6" x14ac:dyDescent="0.25">
      <c r="A5130">
        <v>421948</v>
      </c>
      <c r="B5130">
        <v>72</v>
      </c>
      <c r="C5130">
        <v>-0.54145652994716964</v>
      </c>
      <c r="D5130">
        <f t="shared" si="240"/>
        <v>8.7495288705254312E-5</v>
      </c>
      <c r="E5130">
        <f t="shared" si="241"/>
        <v>6.2996607867783104E-3</v>
      </c>
      <c r="F5130">
        <f t="shared" si="242"/>
        <v>-4.7374895409072786E-5</v>
      </c>
    </row>
    <row r="5131" spans="1:6" x14ac:dyDescent="0.25">
      <c r="A5131">
        <v>723952</v>
      </c>
      <c r="B5131">
        <v>72</v>
      </c>
      <c r="C5131">
        <v>-0.7128075944418294</v>
      </c>
      <c r="D5131">
        <f t="shared" si="240"/>
        <v>1.501189465259849E-4</v>
      </c>
      <c r="E5131">
        <f t="shared" si="241"/>
        <v>1.0808564149870912E-2</v>
      </c>
      <c r="F5131">
        <f t="shared" si="242"/>
        <v>-1.0700592515332891E-4</v>
      </c>
    </row>
    <row r="5132" spans="1:6" x14ac:dyDescent="0.25">
      <c r="A5132">
        <v>663846</v>
      </c>
      <c r="B5132">
        <v>84</v>
      </c>
      <c r="C5132">
        <v>8.5411923808469653E-2</v>
      </c>
      <c r="D5132">
        <f t="shared" si="240"/>
        <v>1.3765534479563419E-4</v>
      </c>
      <c r="E5132">
        <f t="shared" si="241"/>
        <v>1.1563048962833273E-2</v>
      </c>
      <c r="F5132">
        <f t="shared" si="242"/>
        <v>1.1757407821513328E-5</v>
      </c>
    </row>
    <row r="5133" spans="1:6" x14ac:dyDescent="0.25">
      <c r="A5133">
        <v>943770</v>
      </c>
      <c r="B5133">
        <v>48</v>
      </c>
      <c r="C5133">
        <v>0.36755510485368181</v>
      </c>
      <c r="D5133">
        <f t="shared" si="240"/>
        <v>1.9570048589247457E-4</v>
      </c>
      <c r="E5133">
        <f t="shared" si="241"/>
        <v>9.3936233228387803E-3</v>
      </c>
      <c r="F5133">
        <f t="shared" si="242"/>
        <v>7.1930712612124973E-5</v>
      </c>
    </row>
    <row r="5134" spans="1:6" x14ac:dyDescent="0.25">
      <c r="A5134">
        <v>571491</v>
      </c>
      <c r="B5134">
        <v>84</v>
      </c>
      <c r="C5134">
        <v>-0.18575632502509701</v>
      </c>
      <c r="D5134">
        <f t="shared" si="240"/>
        <v>1.1850457885202559E-4</v>
      </c>
      <c r="E5134">
        <f t="shared" si="241"/>
        <v>9.9543846235701488E-3</v>
      </c>
      <c r="F5134">
        <f t="shared" si="242"/>
        <v>-2.2012975066199104E-5</v>
      </c>
    </row>
    <row r="5135" spans="1:6" x14ac:dyDescent="0.25">
      <c r="A5135">
        <v>1033617</v>
      </c>
      <c r="B5135">
        <v>60</v>
      </c>
      <c r="C5135">
        <v>-0.88909969048306225</v>
      </c>
      <c r="D5135">
        <f t="shared" si="240"/>
        <v>2.1433119205603262E-4</v>
      </c>
      <c r="E5135">
        <f t="shared" si="241"/>
        <v>1.2859871523361958E-2</v>
      </c>
      <c r="F5135">
        <f t="shared" si="242"/>
        <v>-1.9056179651788437E-4</v>
      </c>
    </row>
    <row r="5136" spans="1:6" x14ac:dyDescent="0.25">
      <c r="A5136">
        <v>324689</v>
      </c>
      <c r="B5136">
        <v>84</v>
      </c>
      <c r="C5136">
        <v>-0.54145652994716964</v>
      </c>
      <c r="D5136">
        <f t="shared" si="240"/>
        <v>6.7327627561738213E-5</v>
      </c>
      <c r="E5136">
        <f t="shared" si="241"/>
        <v>5.6555207151860101E-3</v>
      </c>
      <c r="F5136">
        <f t="shared" si="242"/>
        <v>-3.6454983589154189E-5</v>
      </c>
    </row>
    <row r="5137" spans="1:6" x14ac:dyDescent="0.25">
      <c r="A5137">
        <v>755905</v>
      </c>
      <c r="B5137">
        <v>72</v>
      </c>
      <c r="C5137">
        <v>-0.41484543722760781</v>
      </c>
      <c r="D5137">
        <f t="shared" si="240"/>
        <v>1.5674473207301674E-4</v>
      </c>
      <c r="E5137">
        <f t="shared" si="241"/>
        <v>1.1285620709257205E-2</v>
      </c>
      <c r="F5137">
        <f t="shared" si="242"/>
        <v>-6.5024836909954864E-5</v>
      </c>
    </row>
    <row r="5138" spans="1:6" x14ac:dyDescent="0.25">
      <c r="A5138">
        <v>622662</v>
      </c>
      <c r="B5138">
        <v>84</v>
      </c>
      <c r="C5138">
        <v>0.44829391347914371</v>
      </c>
      <c r="D5138">
        <f t="shared" si="240"/>
        <v>1.2911541577585641E-4</v>
      </c>
      <c r="E5138">
        <f t="shared" si="241"/>
        <v>1.0845694925171939E-2</v>
      </c>
      <c r="F5138">
        <f t="shared" si="242"/>
        <v>5.7881655028645443E-5</v>
      </c>
    </row>
    <row r="5139" spans="1:6" x14ac:dyDescent="0.25">
      <c r="A5139">
        <v>1156243</v>
      </c>
      <c r="B5139">
        <v>84</v>
      </c>
      <c r="C5139">
        <v>0.20482443482530829</v>
      </c>
      <c r="D5139">
        <f t="shared" si="240"/>
        <v>2.3975896342305064E-4</v>
      </c>
      <c r="E5139">
        <f t="shared" si="241"/>
        <v>2.0139752927536253E-2</v>
      </c>
      <c r="F5139">
        <f t="shared" si="242"/>
        <v>4.9108494177428109E-5</v>
      </c>
    </row>
    <row r="5140" spans="1:6" x14ac:dyDescent="0.25">
      <c r="A5140">
        <v>548558</v>
      </c>
      <c r="B5140">
        <v>36</v>
      </c>
      <c r="C5140">
        <v>-2.9268643104241692</v>
      </c>
      <c r="D5140">
        <f t="shared" si="240"/>
        <v>1.1374918374201773E-4</v>
      </c>
      <c r="E5140">
        <f t="shared" si="241"/>
        <v>4.0949706147126383E-3</v>
      </c>
      <c r="F5140">
        <f t="shared" si="242"/>
        <v>-3.3292842623439285E-4</v>
      </c>
    </row>
    <row r="5141" spans="1:6" x14ac:dyDescent="0.25">
      <c r="A5141">
        <v>1278808</v>
      </c>
      <c r="B5141">
        <v>84</v>
      </c>
      <c r="C5141">
        <v>1.237044494663192</v>
      </c>
      <c r="D5141">
        <f t="shared" si="240"/>
        <v>2.6517408580817748E-4</v>
      </c>
      <c r="E5141">
        <f t="shared" si="241"/>
        <v>2.2274623207886909E-2</v>
      </c>
      <c r="F5141">
        <f t="shared" si="242"/>
        <v>3.2803214297635083E-4</v>
      </c>
    </row>
    <row r="5142" spans="1:6" x14ac:dyDescent="0.25">
      <c r="A5142">
        <v>313436</v>
      </c>
      <c r="B5142">
        <v>60</v>
      </c>
      <c r="C5142">
        <v>0.24898836987965761</v>
      </c>
      <c r="D5142">
        <f t="shared" si="240"/>
        <v>6.4994201443353421E-5</v>
      </c>
      <c r="E5142">
        <f t="shared" si="241"/>
        <v>3.8996520866012054E-3</v>
      </c>
      <c r="F5142">
        <f t="shared" si="242"/>
        <v>1.6182800269010658E-5</v>
      </c>
    </row>
    <row r="5143" spans="1:6" x14ac:dyDescent="0.25">
      <c r="A5143">
        <v>760755</v>
      </c>
      <c r="B5143">
        <v>72</v>
      </c>
      <c r="C5143">
        <v>0.92086653473246149</v>
      </c>
      <c r="D5143">
        <f t="shared" si="240"/>
        <v>1.5775042981354515E-4</v>
      </c>
      <c r="E5143">
        <f t="shared" si="241"/>
        <v>1.135803094657525E-2</v>
      </c>
      <c r="F5143">
        <f t="shared" si="242"/>
        <v>1.4526709165495571E-4</v>
      </c>
    </row>
    <row r="5144" spans="1:6" x14ac:dyDescent="0.25">
      <c r="A5144">
        <v>1254583</v>
      </c>
      <c r="B5144">
        <v>48</v>
      </c>
      <c r="C5144">
        <v>-0.33355790175268618</v>
      </c>
      <c r="D5144">
        <f t="shared" si="240"/>
        <v>2.6015078111450718E-4</v>
      </c>
      <c r="E5144">
        <f t="shared" si="241"/>
        <v>1.2487237493496344E-2</v>
      </c>
      <c r="F5144">
        <f t="shared" si="242"/>
        <v>-8.6775348687877354E-5</v>
      </c>
    </row>
    <row r="5145" spans="1:6" x14ac:dyDescent="0.25">
      <c r="A5145">
        <v>931101</v>
      </c>
      <c r="B5145">
        <v>27</v>
      </c>
      <c r="C5145">
        <v>-4.4146365390986242</v>
      </c>
      <c r="D5145">
        <f t="shared" si="240"/>
        <v>1.9307343750592728E-4</v>
      </c>
      <c r="E5145">
        <f t="shared" si="241"/>
        <v>5.2129828126600362E-3</v>
      </c>
      <c r="F5145">
        <f t="shared" si="242"/>
        <v>-8.5234905194304131E-4</v>
      </c>
    </row>
    <row r="5146" spans="1:6" x14ac:dyDescent="0.25">
      <c r="A5146">
        <v>840451</v>
      </c>
      <c r="B5146">
        <v>84</v>
      </c>
      <c r="C5146">
        <v>-0.80438016181982785</v>
      </c>
      <c r="D5146">
        <f t="shared" si="240"/>
        <v>1.7427622097419514E-4</v>
      </c>
      <c r="E5146">
        <f t="shared" si="241"/>
        <v>1.4639202561832392E-2</v>
      </c>
      <c r="F5146">
        <f t="shared" si="242"/>
        <v>-1.4018433482857116E-4</v>
      </c>
    </row>
    <row r="5147" spans="1:6" x14ac:dyDescent="0.25">
      <c r="A5147">
        <v>660096</v>
      </c>
      <c r="B5147">
        <v>84</v>
      </c>
      <c r="C5147">
        <v>0.21303028046388031</v>
      </c>
      <c r="D5147">
        <f t="shared" si="240"/>
        <v>1.3687774344986481E-4</v>
      </c>
      <c r="E5147">
        <f t="shared" si="241"/>
        <v>1.1497730449788643E-2</v>
      </c>
      <c r="F5147">
        <f t="shared" si="242"/>
        <v>2.9159104076387756E-5</v>
      </c>
    </row>
    <row r="5148" spans="1:6" x14ac:dyDescent="0.25">
      <c r="A5148">
        <v>673452</v>
      </c>
      <c r="B5148">
        <v>24</v>
      </c>
      <c r="C5148">
        <v>-2.8596037730081041</v>
      </c>
      <c r="D5148">
        <f t="shared" si="240"/>
        <v>1.3964724840295707E-4</v>
      </c>
      <c r="E5148">
        <f t="shared" si="241"/>
        <v>3.3515339616709697E-3</v>
      </c>
      <c r="F5148">
        <f t="shared" si="242"/>
        <v>-3.9933579842329597E-4</v>
      </c>
    </row>
    <row r="5149" spans="1:6" x14ac:dyDescent="0.25">
      <c r="A5149">
        <v>550736</v>
      </c>
      <c r="B5149">
        <v>84</v>
      </c>
      <c r="C5149">
        <v>0.92086653473246149</v>
      </c>
      <c r="D5149">
        <f t="shared" si="240"/>
        <v>1.1420081460364059E-4</v>
      </c>
      <c r="E5149">
        <f t="shared" si="241"/>
        <v>9.5928684267058088E-3</v>
      </c>
      <c r="F5149">
        <f t="shared" si="242"/>
        <v>1.0516370840767879E-4</v>
      </c>
    </row>
    <row r="5150" spans="1:6" x14ac:dyDescent="0.25">
      <c r="A5150">
        <v>854111</v>
      </c>
      <c r="B5150">
        <v>84</v>
      </c>
      <c r="C5150">
        <v>0.71495903724064158</v>
      </c>
      <c r="D5150">
        <f t="shared" si="240"/>
        <v>1.7710876347638445E-4</v>
      </c>
      <c r="E5150">
        <f t="shared" si="241"/>
        <v>1.4877136132016293E-2</v>
      </c>
      <c r="F5150">
        <f t="shared" si="242"/>
        <v>1.2662551102195633E-4</v>
      </c>
    </row>
    <row r="5151" spans="1:6" x14ac:dyDescent="0.25">
      <c r="A5151">
        <v>1190597</v>
      </c>
      <c r="B5151">
        <v>48</v>
      </c>
      <c r="C5151">
        <v>1.185489993161002E-2</v>
      </c>
      <c r="D5151">
        <f t="shared" si="240"/>
        <v>2.4688262119173377E-4</v>
      </c>
      <c r="E5151">
        <f t="shared" si="241"/>
        <v>1.185036581720322E-2</v>
      </c>
      <c r="F5151">
        <f t="shared" si="242"/>
        <v>2.9267687690815872E-6</v>
      </c>
    </row>
    <row r="5152" spans="1:6" x14ac:dyDescent="0.25">
      <c r="A5152">
        <v>734353</v>
      </c>
      <c r="B5152">
        <v>84</v>
      </c>
      <c r="C5152">
        <v>0.92086653473246149</v>
      </c>
      <c r="D5152">
        <f t="shared" si="240"/>
        <v>1.5227570161861087E-4</v>
      </c>
      <c r="E5152">
        <f t="shared" si="241"/>
        <v>1.2791158935963312E-2</v>
      </c>
      <c r="F5152">
        <f t="shared" si="242"/>
        <v>1.4022559767348447E-4</v>
      </c>
    </row>
    <row r="5153" spans="1:6" x14ac:dyDescent="0.25">
      <c r="A5153">
        <v>353946</v>
      </c>
      <c r="B5153">
        <v>48</v>
      </c>
      <c r="C5153">
        <v>0.84182204474977862</v>
      </c>
      <c r="D5153">
        <f t="shared" si="240"/>
        <v>7.3394369581251584E-5</v>
      </c>
      <c r="E5153">
        <f t="shared" si="241"/>
        <v>3.5229297399000763E-3</v>
      </c>
      <c r="F5153">
        <f t="shared" si="242"/>
        <v>6.1784998274010158E-5</v>
      </c>
    </row>
    <row r="5154" spans="1:6" x14ac:dyDescent="0.25">
      <c r="A5154">
        <v>371217</v>
      </c>
      <c r="B5154">
        <v>84</v>
      </c>
      <c r="C5154">
        <v>-0.54145652994716964</v>
      </c>
      <c r="D5154">
        <f t="shared" si="240"/>
        <v>7.6975690339327099E-5</v>
      </c>
      <c r="E5154">
        <f t="shared" si="241"/>
        <v>6.4659579885034766E-3</v>
      </c>
      <c r="F5154">
        <f t="shared" si="242"/>
        <v>-4.167899018141992E-5</v>
      </c>
    </row>
    <row r="5155" spans="1:6" x14ac:dyDescent="0.25">
      <c r="A5155">
        <v>992460</v>
      </c>
      <c r="B5155">
        <v>72</v>
      </c>
      <c r="C5155">
        <v>0.56516632981038883</v>
      </c>
      <c r="D5155">
        <f t="shared" si="240"/>
        <v>2.0579686176594436E-4</v>
      </c>
      <c r="E5155">
        <f t="shared" si="241"/>
        <v>1.4817374047147995E-2</v>
      </c>
      <c r="F5155">
        <f t="shared" si="242"/>
        <v>1.1630945705075471E-4</v>
      </c>
    </row>
    <row r="5156" spans="1:6" x14ac:dyDescent="0.25">
      <c r="A5156">
        <v>850224</v>
      </c>
      <c r="B5156">
        <v>84</v>
      </c>
      <c r="C5156">
        <v>1.355611229637216</v>
      </c>
      <c r="D5156">
        <f t="shared" si="240"/>
        <v>1.7630275376144961E-4</v>
      </c>
      <c r="E5156">
        <f t="shared" si="241"/>
        <v>1.4809431315961767E-2</v>
      </c>
      <c r="F5156">
        <f t="shared" si="242"/>
        <v>2.3899799281498603E-4</v>
      </c>
    </row>
    <row r="5157" spans="1:6" x14ac:dyDescent="0.25">
      <c r="A5157">
        <v>697977</v>
      </c>
      <c r="B5157">
        <v>36</v>
      </c>
      <c r="C5157">
        <v>0.2094661248883162</v>
      </c>
      <c r="D5157">
        <f t="shared" si="240"/>
        <v>1.447327612042889E-4</v>
      </c>
      <c r="E5157">
        <f t="shared" si="241"/>
        <v>5.2103794033544005E-3</v>
      </c>
      <c r="F5157">
        <f t="shared" si="242"/>
        <v>3.0316610633848427E-5</v>
      </c>
    </row>
    <row r="5158" spans="1:6" x14ac:dyDescent="0.25">
      <c r="A5158">
        <v>980267</v>
      </c>
      <c r="B5158">
        <v>72</v>
      </c>
      <c r="C5158">
        <v>0.80229979975843724</v>
      </c>
      <c r="D5158">
        <f t="shared" si="240"/>
        <v>2.0326851691022005E-4</v>
      </c>
      <c r="E5158">
        <f t="shared" si="241"/>
        <v>1.4635333217535844E-2</v>
      </c>
      <c r="F5158">
        <f t="shared" si="242"/>
        <v>1.6308229041426406E-4</v>
      </c>
    </row>
    <row r="5159" spans="1:6" x14ac:dyDescent="0.25">
      <c r="A5159">
        <v>789878</v>
      </c>
      <c r="B5159">
        <v>72</v>
      </c>
      <c r="C5159">
        <v>1.118477759689168</v>
      </c>
      <c r="D5159">
        <f t="shared" si="240"/>
        <v>1.6378938554496969E-4</v>
      </c>
      <c r="E5159">
        <f t="shared" si="241"/>
        <v>1.1792835759237818E-2</v>
      </c>
      <c r="F5159">
        <f t="shared" si="242"/>
        <v>1.8319478500520309E-4</v>
      </c>
    </row>
    <row r="5160" spans="1:6" x14ac:dyDescent="0.25">
      <c r="A5160">
        <v>555200</v>
      </c>
      <c r="B5160">
        <v>72</v>
      </c>
      <c r="C5160">
        <v>1.185489993161002E-2</v>
      </c>
      <c r="D5160">
        <f t="shared" si="240"/>
        <v>1.1512647124564447E-4</v>
      </c>
      <c r="E5160">
        <f t="shared" si="241"/>
        <v>8.2891059296864023E-3</v>
      </c>
      <c r="F5160">
        <f t="shared" si="242"/>
        <v>1.3648127960964937E-6</v>
      </c>
    </row>
    <row r="5161" spans="1:6" x14ac:dyDescent="0.25">
      <c r="A5161">
        <v>695574</v>
      </c>
      <c r="B5161">
        <v>72</v>
      </c>
      <c r="C5161">
        <v>0.48612183982770601</v>
      </c>
      <c r="D5161">
        <f t="shared" si="240"/>
        <v>1.4423447426191986E-4</v>
      </c>
      <c r="E5161">
        <f t="shared" si="241"/>
        <v>1.038488214685823E-2</v>
      </c>
      <c r="F5161">
        <f t="shared" si="242"/>
        <v>7.011552799478639E-5</v>
      </c>
    </row>
    <row r="5162" spans="1:6" x14ac:dyDescent="0.25">
      <c r="A5162">
        <v>419078</v>
      </c>
      <c r="B5162">
        <v>84</v>
      </c>
      <c r="C5162">
        <v>-1.1173260715996569</v>
      </c>
      <c r="D5162">
        <f t="shared" si="240"/>
        <v>8.6900164475292135E-5</v>
      </c>
      <c r="E5162">
        <f t="shared" si="241"/>
        <v>7.2996138159245397E-3</v>
      </c>
      <c r="F5162">
        <f t="shared" si="242"/>
        <v>-9.7095819394542226E-5</v>
      </c>
    </row>
    <row r="5163" spans="1:6" x14ac:dyDescent="0.25">
      <c r="A5163">
        <v>790353</v>
      </c>
      <c r="B5163">
        <v>84</v>
      </c>
      <c r="C5163">
        <v>-0.85763346229953075</v>
      </c>
      <c r="D5163">
        <f t="shared" si="240"/>
        <v>1.638878817154338E-4</v>
      </c>
      <c r="E5163">
        <f t="shared" si="241"/>
        <v>1.3766582064096439E-2</v>
      </c>
      <c r="F5163">
        <f t="shared" si="242"/>
        <v>-1.4055573142454346E-4</v>
      </c>
    </row>
    <row r="5164" spans="1:6" x14ac:dyDescent="0.25">
      <c r="A5164">
        <v>612590</v>
      </c>
      <c r="B5164">
        <v>84</v>
      </c>
      <c r="C5164">
        <v>0.47899676950066739</v>
      </c>
      <c r="D5164">
        <f t="shared" si="240"/>
        <v>1.2702688224129925E-4</v>
      </c>
      <c r="E5164">
        <f t="shared" si="241"/>
        <v>1.0670258108269137E-2</v>
      </c>
      <c r="F5164">
        <f t="shared" si="242"/>
        <v>6.0845466233324034E-5</v>
      </c>
    </row>
    <row r="5165" spans="1:6" x14ac:dyDescent="0.25">
      <c r="A5165">
        <v>677900</v>
      </c>
      <c r="B5165">
        <v>84</v>
      </c>
      <c r="C5165">
        <v>0.13042163490563341</v>
      </c>
      <c r="D5165">
        <f t="shared" si="240"/>
        <v>1.4056958727921899E-4</v>
      </c>
      <c r="E5165">
        <f t="shared" si="241"/>
        <v>1.1807845331454396E-2</v>
      </c>
      <c r="F5165">
        <f t="shared" si="242"/>
        <v>1.8333315390965869E-5</v>
      </c>
    </row>
    <row r="5166" spans="1:6" x14ac:dyDescent="0.25">
      <c r="A5166">
        <v>1457975</v>
      </c>
      <c r="B5166">
        <v>48</v>
      </c>
      <c r="C5166">
        <v>-2.7667345059731379E-2</v>
      </c>
      <c r="D5166">
        <f t="shared" si="240"/>
        <v>3.0232621922616804E-4</v>
      </c>
      <c r="E5166">
        <f t="shared" si="241"/>
        <v>1.4511658522856066E-2</v>
      </c>
      <c r="F5166">
        <f t="shared" si="242"/>
        <v>-8.3645638279343854E-6</v>
      </c>
    </row>
    <row r="5167" spans="1:6" x14ac:dyDescent="0.25">
      <c r="A5167">
        <v>860090</v>
      </c>
      <c r="B5167">
        <v>24</v>
      </c>
      <c r="C5167">
        <v>-2.246198769619991</v>
      </c>
      <c r="D5167">
        <f t="shared" si="240"/>
        <v>1.7834857106207918E-4</v>
      </c>
      <c r="E5167">
        <f t="shared" si="241"/>
        <v>4.2803657054899004E-3</v>
      </c>
      <c r="F5167">
        <f t="shared" si="242"/>
        <v>-4.0060634088312578E-4</v>
      </c>
    </row>
    <row r="5168" spans="1:6" x14ac:dyDescent="0.25">
      <c r="A5168">
        <v>1285698</v>
      </c>
      <c r="B5168">
        <v>84</v>
      </c>
      <c r="C5168">
        <v>0.32803285986234038</v>
      </c>
      <c r="D5168">
        <f t="shared" si="240"/>
        <v>2.6660279868080444E-4</v>
      </c>
      <c r="E5168">
        <f t="shared" si="241"/>
        <v>2.2394635089187574E-2</v>
      </c>
      <c r="F5168">
        <f t="shared" si="242"/>
        <v>8.7454478498568073E-5</v>
      </c>
    </row>
    <row r="5169" spans="1:6" x14ac:dyDescent="0.25">
      <c r="A5169">
        <v>478437</v>
      </c>
      <c r="B5169">
        <v>84</v>
      </c>
      <c r="C5169">
        <v>0.92086653473246149</v>
      </c>
      <c r="D5169">
        <f t="shared" si="240"/>
        <v>9.920886801756557E-5</v>
      </c>
      <c r="E5169">
        <f t="shared" si="241"/>
        <v>8.3335449134755071E-3</v>
      </c>
      <c r="F5169">
        <f t="shared" si="242"/>
        <v>9.1358126506065729E-5</v>
      </c>
    </row>
    <row r="5170" spans="1:6" x14ac:dyDescent="0.25">
      <c r="A5170">
        <v>1975936</v>
      </c>
      <c r="B5170">
        <v>24</v>
      </c>
      <c r="C5170">
        <v>0.16994387989697479</v>
      </c>
      <c r="D5170">
        <f t="shared" si="240"/>
        <v>4.0973079806778414E-4</v>
      </c>
      <c r="E5170">
        <f t="shared" si="241"/>
        <v>9.8335391536268184E-3</v>
      </c>
      <c r="F5170">
        <f t="shared" si="242"/>
        <v>6.9631241536923137E-5</v>
      </c>
    </row>
    <row r="5171" spans="1:6" x14ac:dyDescent="0.25">
      <c r="A5171">
        <v>797619</v>
      </c>
      <c r="B5171">
        <v>48</v>
      </c>
      <c r="C5171">
        <v>0.2094661248883162</v>
      </c>
      <c r="D5171">
        <f t="shared" si="240"/>
        <v>1.6539456208299657E-4</v>
      </c>
      <c r="E5171">
        <f t="shared" si="241"/>
        <v>7.938938979983835E-3</v>
      </c>
      <c r="F5171">
        <f t="shared" si="242"/>
        <v>3.4644557997125328E-5</v>
      </c>
    </row>
    <row r="5172" spans="1:6" x14ac:dyDescent="0.25">
      <c r="A5172">
        <v>679269</v>
      </c>
      <c r="B5172">
        <v>84</v>
      </c>
      <c r="C5172">
        <v>-0.35690622129275101</v>
      </c>
      <c r="D5172">
        <f t="shared" si="240"/>
        <v>1.4085346361051456E-4</v>
      </c>
      <c r="E5172">
        <f t="shared" si="241"/>
        <v>1.1831690943283223E-2</v>
      </c>
      <c r="F5172">
        <f t="shared" si="242"/>
        <v>-5.0271477453224764E-5</v>
      </c>
    </row>
    <row r="5173" spans="1:6" x14ac:dyDescent="0.25">
      <c r="A5173">
        <v>879866</v>
      </c>
      <c r="B5173">
        <v>84</v>
      </c>
      <c r="C5173">
        <v>-0.42288979497314538</v>
      </c>
      <c r="D5173">
        <f t="shared" si="240"/>
        <v>1.8244932951912865E-4</v>
      </c>
      <c r="E5173">
        <f t="shared" si="241"/>
        <v>1.5325743679606806E-2</v>
      </c>
      <c r="F5173">
        <f t="shared" si="242"/>
        <v>-7.7155959553332153E-5</v>
      </c>
    </row>
    <row r="5174" spans="1:6" x14ac:dyDescent="0.25">
      <c r="A5174">
        <v>529908</v>
      </c>
      <c r="B5174">
        <v>60</v>
      </c>
      <c r="C5174">
        <v>0.48612183982770601</v>
      </c>
      <c r="D5174">
        <f t="shared" si="240"/>
        <v>1.0988191304905795E-4</v>
      </c>
      <c r="E5174">
        <f t="shared" si="241"/>
        <v>6.5929147829434775E-3</v>
      </c>
      <c r="F5174">
        <f t="shared" si="242"/>
        <v>5.3415997735196067E-5</v>
      </c>
    </row>
    <row r="5175" spans="1:6" x14ac:dyDescent="0.25">
      <c r="A5175">
        <v>1064215</v>
      </c>
      <c r="B5175">
        <v>84</v>
      </c>
      <c r="C5175">
        <v>0.99991102471514426</v>
      </c>
      <c r="D5175">
        <f t="shared" si="240"/>
        <v>2.2067600431679312E-4</v>
      </c>
      <c r="E5175">
        <f t="shared" si="241"/>
        <v>1.8536784362610623E-2</v>
      </c>
      <c r="F5175">
        <f t="shared" si="242"/>
        <v>2.2065636960644821E-4</v>
      </c>
    </row>
    <row r="5176" spans="1:6" x14ac:dyDescent="0.25">
      <c r="A5176">
        <v>330900</v>
      </c>
      <c r="B5176">
        <v>72</v>
      </c>
      <c r="C5176">
        <v>0.56516632981038883</v>
      </c>
      <c r="D5176">
        <f t="shared" si="240"/>
        <v>6.8615542750691212E-5</v>
      </c>
      <c r="E5176">
        <f t="shared" si="241"/>
        <v>4.9403190780497675E-3</v>
      </c>
      <c r="F5176">
        <f t="shared" si="242"/>
        <v>3.8779194464355984E-5</v>
      </c>
    </row>
    <row r="5177" spans="1:6" x14ac:dyDescent="0.25">
      <c r="A5177">
        <v>1087088</v>
      </c>
      <c r="B5177">
        <v>72</v>
      </c>
      <c r="C5177">
        <v>-0.42288979497314538</v>
      </c>
      <c r="D5177">
        <f t="shared" si="240"/>
        <v>2.2541895780526865E-4</v>
      </c>
      <c r="E5177">
        <f t="shared" si="241"/>
        <v>1.6230164961979342E-2</v>
      </c>
      <c r="F5177">
        <f t="shared" si="242"/>
        <v>-9.5327376849330174E-5</v>
      </c>
    </row>
    <row r="5178" spans="1:6" x14ac:dyDescent="0.25">
      <c r="A5178">
        <v>710889</v>
      </c>
      <c r="B5178">
        <v>84</v>
      </c>
      <c r="C5178">
        <v>1.165649826175349E-2</v>
      </c>
      <c r="D5178">
        <f t="shared" si="240"/>
        <v>1.4741019815804206E-4</v>
      </c>
      <c r="E5178">
        <f t="shared" si="241"/>
        <v>1.2382456645275533E-2</v>
      </c>
      <c r="F5178">
        <f t="shared" si="242"/>
        <v>1.7182867185939548E-6</v>
      </c>
    </row>
    <row r="5179" spans="1:6" x14ac:dyDescent="0.25">
      <c r="A5179">
        <v>714036</v>
      </c>
      <c r="B5179">
        <v>72</v>
      </c>
      <c r="C5179">
        <v>0.56516632981038883</v>
      </c>
      <c r="D5179">
        <f t="shared" si="240"/>
        <v>1.4806276120741174E-4</v>
      </c>
      <c r="E5179">
        <f t="shared" si="241"/>
        <v>1.0660518806933646E-2</v>
      </c>
      <c r="F5179">
        <f t="shared" si="242"/>
        <v>8.3680087333184912E-5</v>
      </c>
    </row>
    <row r="5180" spans="1:6" x14ac:dyDescent="0.25">
      <c r="A5180">
        <v>877095</v>
      </c>
      <c r="B5180">
        <v>48</v>
      </c>
      <c r="C5180">
        <v>0.24898836987965761</v>
      </c>
      <c r="D5180">
        <f t="shared" si="240"/>
        <v>1.8187473396469479E-4</v>
      </c>
      <c r="E5180">
        <f t="shared" si="241"/>
        <v>8.7299872303053493E-3</v>
      </c>
      <c r="F5180">
        <f t="shared" si="242"/>
        <v>4.5284693532165753E-5</v>
      </c>
    </row>
    <row r="5181" spans="1:6" x14ac:dyDescent="0.25">
      <c r="A5181">
        <v>765365</v>
      </c>
      <c r="B5181">
        <v>72</v>
      </c>
      <c r="C5181">
        <v>0.60468857480173022</v>
      </c>
      <c r="D5181">
        <f t="shared" si="240"/>
        <v>1.5870636106794431E-4</v>
      </c>
      <c r="E5181">
        <f t="shared" si="241"/>
        <v>1.1426857996891991E-2</v>
      </c>
      <c r="F5181">
        <f t="shared" si="242"/>
        <v>9.5967923286144043E-5</v>
      </c>
    </row>
    <row r="5182" spans="1:6" x14ac:dyDescent="0.25">
      <c r="A5182">
        <v>809811</v>
      </c>
      <c r="B5182">
        <v>72</v>
      </c>
      <c r="C5182">
        <v>0.24898836987965761</v>
      </c>
      <c r="D5182">
        <f t="shared" si="240"/>
        <v>1.6792269957836202E-4</v>
      </c>
      <c r="E5182">
        <f t="shared" si="241"/>
        <v>1.2090434369642066E-2</v>
      </c>
      <c r="F5182">
        <f t="shared" si="242"/>
        <v>4.1810799233807826E-5</v>
      </c>
    </row>
    <row r="5183" spans="1:6" x14ac:dyDescent="0.25">
      <c r="A5183">
        <v>587211</v>
      </c>
      <c r="B5183">
        <v>72</v>
      </c>
      <c r="C5183">
        <v>0.32803285986234038</v>
      </c>
      <c r="D5183">
        <f t="shared" si="240"/>
        <v>1.2176428369349088E-4</v>
      </c>
      <c r="E5183">
        <f t="shared" si="241"/>
        <v>8.7670284259313436E-3</v>
      </c>
      <c r="F5183">
        <f t="shared" si="242"/>
        <v>3.9942686209065154E-5</v>
      </c>
    </row>
    <row r="5184" spans="1:6" x14ac:dyDescent="0.25">
      <c r="A5184">
        <v>474368</v>
      </c>
      <c r="B5184">
        <v>72</v>
      </c>
      <c r="C5184">
        <v>0.4070773498450232</v>
      </c>
      <c r="D5184">
        <f t="shared" si="240"/>
        <v>9.8365118717316059E-5</v>
      </c>
      <c r="E5184">
        <f t="shared" si="241"/>
        <v>7.082288547646756E-3</v>
      </c>
      <c r="F5184">
        <f t="shared" si="242"/>
        <v>4.0042211844636106E-5</v>
      </c>
    </row>
    <row r="5185" spans="1:6" x14ac:dyDescent="0.25">
      <c r="A5185">
        <v>707509</v>
      </c>
      <c r="B5185">
        <v>84</v>
      </c>
      <c r="C5185">
        <v>-2.0102169778909902</v>
      </c>
      <c r="D5185">
        <f t="shared" si="240"/>
        <v>1.4670932014505526E-4</v>
      </c>
      <c r="E5185">
        <f t="shared" si="241"/>
        <v>1.2323582892184642E-2</v>
      </c>
      <c r="F5185">
        <f t="shared" si="242"/>
        <v>-2.9491756617043476E-4</v>
      </c>
    </row>
    <row r="5186" spans="1:6" x14ac:dyDescent="0.25">
      <c r="A5186">
        <v>747314</v>
      </c>
      <c r="B5186">
        <v>36</v>
      </c>
      <c r="C5186">
        <v>-0.34384530499046262</v>
      </c>
      <c r="D5186">
        <f t="shared" si="240"/>
        <v>1.5496329922994878E-4</v>
      </c>
      <c r="E5186">
        <f t="shared" si="241"/>
        <v>5.5786787722781556E-3</v>
      </c>
      <c r="F5186">
        <f t="shared" si="242"/>
        <v>-5.3283402886050061E-5</v>
      </c>
    </row>
    <row r="5187" spans="1:6" x14ac:dyDescent="0.25">
      <c r="A5187">
        <v>1146655</v>
      </c>
      <c r="B5187">
        <v>84</v>
      </c>
      <c r="C5187">
        <v>-0.42288979497314538</v>
      </c>
      <c r="D5187">
        <f t="shared" ref="D5187:D5250" si="243">A5187/SUM($A$2:$A$5739)</f>
        <v>2.3777079230218745E-4</v>
      </c>
      <c r="E5187">
        <f t="shared" ref="E5187:E5250" si="244">B5187*D5187</f>
        <v>1.9972746553383745E-2</v>
      </c>
      <c r="F5187">
        <f t="shared" ref="F5187:F5250" si="245">C5187*D5187</f>
        <v>-1.0055084160727438E-4</v>
      </c>
    </row>
    <row r="5188" spans="1:6" x14ac:dyDescent="0.25">
      <c r="A5188">
        <v>473072</v>
      </c>
      <c r="B5188">
        <v>72</v>
      </c>
      <c r="C5188">
        <v>0.36755510485368181</v>
      </c>
      <c r="D5188">
        <f t="shared" si="243"/>
        <v>9.8096379692218168E-5</v>
      </c>
      <c r="E5188">
        <f t="shared" si="244"/>
        <v>7.0629393378397083E-3</v>
      </c>
      <c r="F5188">
        <f t="shared" si="245"/>
        <v>3.6055825123539833E-5</v>
      </c>
    </row>
    <row r="5189" spans="1:6" x14ac:dyDescent="0.25">
      <c r="A5189">
        <v>683556</v>
      </c>
      <c r="B5189">
        <v>84</v>
      </c>
      <c r="C5189">
        <v>-0.18575632502509701</v>
      </c>
      <c r="D5189">
        <f t="shared" si="243"/>
        <v>1.4174241746899813E-4</v>
      </c>
      <c r="E5189">
        <f t="shared" si="244"/>
        <v>1.1906363067395844E-2</v>
      </c>
      <c r="F5189">
        <f t="shared" si="245"/>
        <v>-2.6329550569214204E-5</v>
      </c>
    </row>
    <row r="5190" spans="1:6" x14ac:dyDescent="0.25">
      <c r="A5190">
        <v>341565</v>
      </c>
      <c r="B5190">
        <v>60</v>
      </c>
      <c r="C5190">
        <v>0.80229979975843724</v>
      </c>
      <c r="D5190">
        <f t="shared" si="243"/>
        <v>7.0827040978059357E-5</v>
      </c>
      <c r="E5190">
        <f t="shared" si="244"/>
        <v>4.2496224586835614E-3</v>
      </c>
      <c r="F5190">
        <f t="shared" si="245"/>
        <v>5.6824520794179649E-5</v>
      </c>
    </row>
    <row r="5191" spans="1:6" x14ac:dyDescent="0.25">
      <c r="A5191">
        <v>282804</v>
      </c>
      <c r="B5191">
        <v>24</v>
      </c>
      <c r="C5191">
        <v>-4.4146365390986242</v>
      </c>
      <c r="D5191">
        <f t="shared" si="243"/>
        <v>5.8642338930391286E-5</v>
      </c>
      <c r="E5191">
        <f t="shared" si="244"/>
        <v>1.4074161343293908E-3</v>
      </c>
      <c r="F5191">
        <f t="shared" si="245"/>
        <v>-2.5888461218031108E-4</v>
      </c>
    </row>
    <row r="5192" spans="1:6" x14ac:dyDescent="0.25">
      <c r="A5192">
        <v>471846</v>
      </c>
      <c r="B5192">
        <v>72</v>
      </c>
      <c r="C5192">
        <v>0.13042163490563341</v>
      </c>
      <c r="D5192">
        <f t="shared" si="243"/>
        <v>9.7842155892241284E-5</v>
      </c>
      <c r="E5192">
        <f t="shared" si="244"/>
        <v>7.0446352242413725E-3</v>
      </c>
      <c r="F5192">
        <f t="shared" si="245"/>
        <v>1.2760733934157962E-5</v>
      </c>
    </row>
    <row r="5193" spans="1:6" x14ac:dyDescent="0.25">
      <c r="A5193">
        <v>1494045</v>
      </c>
      <c r="B5193">
        <v>72</v>
      </c>
      <c r="C5193">
        <v>0.32803285986234038</v>
      </c>
      <c r="D5193">
        <f t="shared" si="243"/>
        <v>3.0980570737067524E-4</v>
      </c>
      <c r="E5193">
        <f t="shared" si="244"/>
        <v>2.2306010930688618E-2</v>
      </c>
      <c r="F5193">
        <f t="shared" si="245"/>
        <v>1.0162645219047794E-4</v>
      </c>
    </row>
    <row r="5194" spans="1:6" x14ac:dyDescent="0.25">
      <c r="A5194">
        <v>652425</v>
      </c>
      <c r="B5194">
        <v>12</v>
      </c>
      <c r="C5194">
        <v>-1.292379184782656</v>
      </c>
      <c r="D5194">
        <f t="shared" si="243"/>
        <v>1.3528708213695893E-4</v>
      </c>
      <c r="E5194">
        <f t="shared" si="244"/>
        <v>1.6234449856435073E-3</v>
      </c>
      <c r="F5194">
        <f t="shared" si="245"/>
        <v>-1.7484220892378721E-4</v>
      </c>
    </row>
    <row r="5195" spans="1:6" x14ac:dyDescent="0.25">
      <c r="A5195">
        <v>897634</v>
      </c>
      <c r="B5195">
        <v>60</v>
      </c>
      <c r="C5195">
        <v>0.14160287323613391</v>
      </c>
      <c r="D5195">
        <f t="shared" si="243"/>
        <v>1.8613370837556345E-4</v>
      </c>
      <c r="E5195">
        <f t="shared" si="244"/>
        <v>1.1168022502533808E-2</v>
      </c>
      <c r="F5195">
        <f t="shared" si="245"/>
        <v>2.6357067912076426E-5</v>
      </c>
    </row>
    <row r="5196" spans="1:6" x14ac:dyDescent="0.25">
      <c r="A5196">
        <v>681180</v>
      </c>
      <c r="B5196">
        <v>84</v>
      </c>
      <c r="C5196">
        <v>-0.1265013740322343</v>
      </c>
      <c r="D5196">
        <f t="shared" si="243"/>
        <v>1.4124972925631864E-4</v>
      </c>
      <c r="E5196">
        <f t="shared" si="244"/>
        <v>1.1864977257530766E-2</v>
      </c>
      <c r="F5196">
        <f t="shared" si="245"/>
        <v>-1.786828483260539E-5</v>
      </c>
    </row>
    <row r="5197" spans="1:6" x14ac:dyDescent="0.25">
      <c r="A5197">
        <v>1982126</v>
      </c>
      <c r="B5197">
        <v>84</v>
      </c>
      <c r="C5197">
        <v>0.6442108197930716</v>
      </c>
      <c r="D5197">
        <f t="shared" si="243"/>
        <v>4.1101435868920081E-4</v>
      </c>
      <c r="E5197">
        <f t="shared" si="244"/>
        <v>3.452520612989287E-2</v>
      </c>
      <c r="F5197">
        <f t="shared" si="245"/>
        <v>2.6477989695789363E-4</v>
      </c>
    </row>
    <row r="5198" spans="1:6" x14ac:dyDescent="0.25">
      <c r="A5198">
        <v>310914</v>
      </c>
      <c r="B5198">
        <v>60</v>
      </c>
      <c r="C5198">
        <v>-0.38336754998180411</v>
      </c>
      <c r="D5198">
        <f t="shared" si="243"/>
        <v>6.4471238618278646E-5</v>
      </c>
      <c r="E5198">
        <f t="shared" si="244"/>
        <v>3.8682743170967188E-3</v>
      </c>
      <c r="F5198">
        <f t="shared" si="245"/>
        <v>-2.4716180793381759E-5</v>
      </c>
    </row>
    <row r="5199" spans="1:6" x14ac:dyDescent="0.25">
      <c r="A5199">
        <v>686618</v>
      </c>
      <c r="B5199">
        <v>24</v>
      </c>
      <c r="C5199">
        <v>-2.4588679699183991</v>
      </c>
      <c r="D5199">
        <f t="shared" si="243"/>
        <v>1.4237735488786368E-4</v>
      </c>
      <c r="E5199">
        <f t="shared" si="244"/>
        <v>3.4170565173087283E-3</v>
      </c>
      <c r="F5199">
        <f t="shared" si="245"/>
        <v>-3.5008711757547281E-4</v>
      </c>
    </row>
    <row r="5200" spans="1:6" x14ac:dyDescent="0.25">
      <c r="A5200">
        <v>566509</v>
      </c>
      <c r="B5200">
        <v>84</v>
      </c>
      <c r="C5200">
        <v>0.52564408481904745</v>
      </c>
      <c r="D5200">
        <f t="shared" si="243"/>
        <v>1.1747150954412609E-4</v>
      </c>
      <c r="E5200">
        <f t="shared" si="244"/>
        <v>9.867606801706591E-3</v>
      </c>
      <c r="F5200">
        <f t="shared" si="245"/>
        <v>6.1748204126634153E-5</v>
      </c>
    </row>
    <row r="5201" spans="1:6" x14ac:dyDescent="0.25">
      <c r="A5201">
        <v>745087</v>
      </c>
      <c r="B5201">
        <v>60</v>
      </c>
      <c r="C5201">
        <v>9.0899389914291959E-2</v>
      </c>
      <c r="D5201">
        <f t="shared" si="243"/>
        <v>1.5450150771074118E-4</v>
      </c>
      <c r="E5201">
        <f t="shared" si="244"/>
        <v>9.2700904626444713E-3</v>
      </c>
      <c r="F5201">
        <f t="shared" si="245"/>
        <v>1.4044092791744648E-5</v>
      </c>
    </row>
    <row r="5202" spans="1:6" x14ac:dyDescent="0.25">
      <c r="A5202">
        <v>884252</v>
      </c>
      <c r="B5202">
        <v>24</v>
      </c>
      <c r="C5202">
        <v>0.16994387989697479</v>
      </c>
      <c r="D5202">
        <f t="shared" si="243"/>
        <v>1.8335881205314053E-4</v>
      </c>
      <c r="E5202">
        <f t="shared" si="244"/>
        <v>4.4006114892753724E-3</v>
      </c>
      <c r="F5202">
        <f t="shared" si="245"/>
        <v>3.1160707933610889E-5</v>
      </c>
    </row>
    <row r="5203" spans="1:6" x14ac:dyDescent="0.25">
      <c r="A5203">
        <v>2220590</v>
      </c>
      <c r="B5203">
        <v>72</v>
      </c>
      <c r="C5203">
        <v>-0.19239416511588339</v>
      </c>
      <c r="D5203">
        <f t="shared" si="243"/>
        <v>4.6046233930721484E-4</v>
      </c>
      <c r="E5203">
        <f t="shared" si="244"/>
        <v>3.3153288430119471E-2</v>
      </c>
      <c r="F5203">
        <f t="shared" si="245"/>
        <v>-8.8590267338318221E-5</v>
      </c>
    </row>
    <row r="5204" spans="1:6" x14ac:dyDescent="0.25">
      <c r="A5204">
        <v>1056592</v>
      </c>
      <c r="B5204">
        <v>84</v>
      </c>
      <c r="C5204">
        <v>0.68373306478441309</v>
      </c>
      <c r="D5204">
        <f t="shared" si="243"/>
        <v>2.1909529630111308E-4</v>
      </c>
      <c r="E5204">
        <f t="shared" si="244"/>
        <v>1.8404004889293498E-2</v>
      </c>
      <c r="F5204">
        <f t="shared" si="245"/>
        <v>1.4980269841980914E-4</v>
      </c>
    </row>
    <row r="5205" spans="1:6" x14ac:dyDescent="0.25">
      <c r="A5205">
        <v>923186</v>
      </c>
      <c r="B5205">
        <v>84</v>
      </c>
      <c r="C5205">
        <v>0.92086653473246149</v>
      </c>
      <c r="D5205">
        <f t="shared" si="243"/>
        <v>1.9143218026545668E-4</v>
      </c>
      <c r="E5205">
        <f t="shared" si="244"/>
        <v>1.6080303142298361E-2</v>
      </c>
      <c r="F5205">
        <f t="shared" si="245"/>
        <v>1.7628348847733099E-4</v>
      </c>
    </row>
    <row r="5206" spans="1:6" x14ac:dyDescent="0.25">
      <c r="A5206">
        <v>603448</v>
      </c>
      <c r="B5206">
        <v>84</v>
      </c>
      <c r="C5206">
        <v>-5.4242102591910007E-2</v>
      </c>
      <c r="D5206">
        <f t="shared" si="243"/>
        <v>1.2513119384049292E-4</v>
      </c>
      <c r="E5206">
        <f t="shared" si="244"/>
        <v>1.0511020282601405E-2</v>
      </c>
      <c r="F5206">
        <f t="shared" si="245"/>
        <v>-6.7873790537441944E-6</v>
      </c>
    </row>
    <row r="5207" spans="1:6" x14ac:dyDescent="0.25">
      <c r="A5207">
        <v>729505</v>
      </c>
      <c r="B5207">
        <v>84</v>
      </c>
      <c r="C5207">
        <v>0.44659959483636458</v>
      </c>
      <c r="D5207">
        <f t="shared" si="243"/>
        <v>1.5127041859880021E-4</v>
      </c>
      <c r="E5207">
        <f t="shared" si="244"/>
        <v>1.2706715162299218E-2</v>
      </c>
      <c r="F5207">
        <f t="shared" si="245"/>
        <v>6.7557307656951446E-5</v>
      </c>
    </row>
    <row r="5208" spans="1:6" x14ac:dyDescent="0.25">
      <c r="A5208">
        <v>597372</v>
      </c>
      <c r="B5208">
        <v>60</v>
      </c>
      <c r="C5208">
        <v>0.88134428974112011</v>
      </c>
      <c r="D5208">
        <f t="shared" si="243"/>
        <v>1.2387127229998763E-4</v>
      </c>
      <c r="E5208">
        <f t="shared" si="244"/>
        <v>7.4322763379992577E-3</v>
      </c>
      <c r="F5208">
        <f t="shared" si="245"/>
        <v>1.0917323850456148E-4</v>
      </c>
    </row>
    <row r="5209" spans="1:6" x14ac:dyDescent="0.25">
      <c r="A5209">
        <v>708195</v>
      </c>
      <c r="B5209">
        <v>84</v>
      </c>
      <c r="C5209">
        <v>0.4070773498450232</v>
      </c>
      <c r="D5209">
        <f t="shared" si="243"/>
        <v>1.4685156935124134E-4</v>
      </c>
      <c r="E5209">
        <f t="shared" si="244"/>
        <v>1.2335531825504273E-2</v>
      </c>
      <c r="F5209">
        <f t="shared" si="245"/>
        <v>5.9779947672085958E-5</v>
      </c>
    </row>
    <row r="5210" spans="1:6" x14ac:dyDescent="0.25">
      <c r="A5210">
        <v>1349785</v>
      </c>
      <c r="B5210">
        <v>84</v>
      </c>
      <c r="C5210">
        <v>0.46668559018586381</v>
      </c>
      <c r="D5210">
        <f t="shared" si="243"/>
        <v>2.7989190199982389E-4</v>
      </c>
      <c r="E5210">
        <f t="shared" si="244"/>
        <v>2.3510919767985208E-2</v>
      </c>
      <c r="F5210">
        <f t="shared" si="245"/>
        <v>1.3062151747303177E-4</v>
      </c>
    </row>
    <row r="5211" spans="1:6" x14ac:dyDescent="0.25">
      <c r="A5211">
        <v>453879</v>
      </c>
      <c r="B5211">
        <v>48</v>
      </c>
      <c r="C5211">
        <v>-0.1067118350424142</v>
      </c>
      <c r="D5211">
        <f t="shared" si="243"/>
        <v>9.4116512324390978E-5</v>
      </c>
      <c r="E5211">
        <f t="shared" si="244"/>
        <v>4.5175925915707672E-3</v>
      </c>
      <c r="F5211">
        <f t="shared" si="245"/>
        <v>-1.0043345737927754E-5</v>
      </c>
    </row>
    <row r="5212" spans="1:6" x14ac:dyDescent="0.25">
      <c r="A5212">
        <v>484603</v>
      </c>
      <c r="B5212">
        <v>84</v>
      </c>
      <c r="C5212">
        <v>1.434655719619899</v>
      </c>
      <c r="D5212">
        <f t="shared" si="243"/>
        <v>1.0048745199036933E-4</v>
      </c>
      <c r="E5212">
        <f t="shared" si="244"/>
        <v>8.4409459671910235E-3</v>
      </c>
      <c r="F5212">
        <f t="shared" si="245"/>
        <v>1.4416489774801336E-4</v>
      </c>
    </row>
    <row r="5213" spans="1:6" x14ac:dyDescent="0.25">
      <c r="A5213">
        <v>1091127</v>
      </c>
      <c r="B5213">
        <v>84</v>
      </c>
      <c r="C5213">
        <v>1.395133474628558</v>
      </c>
      <c r="D5213">
        <f t="shared" si="243"/>
        <v>2.2625648629475201E-4</v>
      </c>
      <c r="E5213">
        <f t="shared" si="244"/>
        <v>1.900554484875917E-2</v>
      </c>
      <c r="F5213">
        <f t="shared" si="245"/>
        <v>3.1565799788164608E-4</v>
      </c>
    </row>
    <row r="5214" spans="1:6" x14ac:dyDescent="0.25">
      <c r="A5214">
        <v>344440</v>
      </c>
      <c r="B5214">
        <v>60</v>
      </c>
      <c r="C5214">
        <v>0.48612183982770601</v>
      </c>
      <c r="D5214">
        <f t="shared" si="243"/>
        <v>7.1423202009815895E-5</v>
      </c>
      <c r="E5214">
        <f t="shared" si="244"/>
        <v>4.2853921205889536E-3</v>
      </c>
      <c r="F5214">
        <f t="shared" si="245"/>
        <v>3.4720378367397614E-5</v>
      </c>
    </row>
    <row r="5215" spans="1:6" x14ac:dyDescent="0.25">
      <c r="A5215">
        <v>553261</v>
      </c>
      <c r="B5215">
        <v>84</v>
      </c>
      <c r="C5215">
        <v>0.92086653473246149</v>
      </c>
      <c r="D5215">
        <f t="shared" si="243"/>
        <v>1.1472439950979198E-4</v>
      </c>
      <c r="E5215">
        <f t="shared" si="244"/>
        <v>9.6368495588225259E-3</v>
      </c>
      <c r="F5215">
        <f t="shared" si="245"/>
        <v>1.0564586022584465E-4</v>
      </c>
    </row>
    <row r="5216" spans="1:6" x14ac:dyDescent="0.25">
      <c r="A5216">
        <v>794550</v>
      </c>
      <c r="B5216">
        <v>60</v>
      </c>
      <c r="C5216">
        <v>-1.6564321252069039E-2</v>
      </c>
      <c r="D5216">
        <f t="shared" si="243"/>
        <v>1.6475817314161892E-4</v>
      </c>
      <c r="E5216">
        <f t="shared" si="244"/>
        <v>9.8854903884971358E-3</v>
      </c>
      <c r="F5216">
        <f t="shared" si="245"/>
        <v>-2.7291073088217885E-6</v>
      </c>
    </row>
    <row r="5217" spans="1:6" x14ac:dyDescent="0.25">
      <c r="A5217">
        <v>480827</v>
      </c>
      <c r="B5217">
        <v>48</v>
      </c>
      <c r="C5217">
        <v>-2.4332947060743009</v>
      </c>
      <c r="D5217">
        <f t="shared" si="243"/>
        <v>9.970445927526927E-5</v>
      </c>
      <c r="E5217">
        <f t="shared" si="244"/>
        <v>4.7858140452129248E-3</v>
      </c>
      <c r="F5217">
        <f t="shared" si="245"/>
        <v>-2.4261033292651343E-4</v>
      </c>
    </row>
    <row r="5218" spans="1:6" x14ac:dyDescent="0.25">
      <c r="A5218">
        <v>504756</v>
      </c>
      <c r="B5218">
        <v>84</v>
      </c>
      <c r="C5218">
        <v>-1.292379184782656</v>
      </c>
      <c r="D5218">
        <f t="shared" si="243"/>
        <v>1.0466638530271349E-4</v>
      </c>
      <c r="E5218">
        <f t="shared" si="244"/>
        <v>8.7919763654279327E-3</v>
      </c>
      <c r="F5218">
        <f t="shared" si="245"/>
        <v>-1.3526865771166822E-4</v>
      </c>
    </row>
    <row r="5219" spans="1:6" x14ac:dyDescent="0.25">
      <c r="A5219">
        <v>465254</v>
      </c>
      <c r="B5219">
        <v>72</v>
      </c>
      <c r="C5219">
        <v>0.92086653473246149</v>
      </c>
      <c r="D5219">
        <f t="shared" si="243"/>
        <v>9.6475236406558135E-5</v>
      </c>
      <c r="E5219">
        <f t="shared" si="244"/>
        <v>6.9462170212721856E-3</v>
      </c>
      <c r="F5219">
        <f t="shared" si="245"/>
        <v>8.8840816637202194E-5</v>
      </c>
    </row>
    <row r="5220" spans="1:6" x14ac:dyDescent="0.25">
      <c r="A5220">
        <v>1401338</v>
      </c>
      <c r="B5220">
        <v>72</v>
      </c>
      <c r="C5220">
        <v>-0.34434893695838747</v>
      </c>
      <c r="D5220">
        <f t="shared" si="243"/>
        <v>2.9058195058074377E-4</v>
      </c>
      <c r="E5220">
        <f t="shared" si="244"/>
        <v>2.0921900441813551E-2</v>
      </c>
      <c r="F5220">
        <f t="shared" si="245"/>
        <v>-1.000615857817738E-4</v>
      </c>
    </row>
    <row r="5221" spans="1:6" x14ac:dyDescent="0.25">
      <c r="A5221">
        <v>549469</v>
      </c>
      <c r="B5221">
        <v>60</v>
      </c>
      <c r="C5221">
        <v>5.1377144922950549E-2</v>
      </c>
      <c r="D5221">
        <f t="shared" si="243"/>
        <v>1.1393808902894998E-4</v>
      </c>
      <c r="E5221">
        <f t="shared" si="244"/>
        <v>6.8362853417369982E-3</v>
      </c>
      <c r="F5221">
        <f t="shared" si="245"/>
        <v>5.8538137122844052E-6</v>
      </c>
    </row>
    <row r="5222" spans="1:6" x14ac:dyDescent="0.25">
      <c r="A5222">
        <v>643018</v>
      </c>
      <c r="B5222">
        <v>72</v>
      </c>
      <c r="C5222">
        <v>-2.4951529578061452E-3</v>
      </c>
      <c r="D5222">
        <f t="shared" si="243"/>
        <v>1.3333644324105154E-4</v>
      </c>
      <c r="E5222">
        <f t="shared" si="244"/>
        <v>9.6002239133557103E-3</v>
      </c>
      <c r="F5222">
        <f t="shared" si="245"/>
        <v>-3.3269482073626095E-7</v>
      </c>
    </row>
    <row r="5223" spans="1:6" x14ac:dyDescent="0.25">
      <c r="A5223">
        <v>933106</v>
      </c>
      <c r="B5223">
        <v>72</v>
      </c>
      <c r="C5223">
        <v>0.92086653473246149</v>
      </c>
      <c r="D5223">
        <f t="shared" si="243"/>
        <v>1.9348919502546529E-4</v>
      </c>
      <c r="E5223">
        <f t="shared" si="244"/>
        <v>1.39312220418335E-2</v>
      </c>
      <c r="F5223">
        <f t="shared" si="245"/>
        <v>1.7817772453127364E-4</v>
      </c>
    </row>
    <row r="5224" spans="1:6" x14ac:dyDescent="0.25">
      <c r="A5224">
        <v>585666</v>
      </c>
      <c r="B5224">
        <v>84</v>
      </c>
      <c r="C5224">
        <v>1.395133474628558</v>
      </c>
      <c r="D5224">
        <f t="shared" si="243"/>
        <v>1.214439119390339E-4</v>
      </c>
      <c r="E5224">
        <f t="shared" si="244"/>
        <v>1.0201288602878847E-2</v>
      </c>
      <c r="F5224">
        <f t="shared" si="245"/>
        <v>1.6943046683598898E-4</v>
      </c>
    </row>
    <row r="5225" spans="1:6" x14ac:dyDescent="0.25">
      <c r="A5225">
        <v>1088584</v>
      </c>
      <c r="B5225">
        <v>84</v>
      </c>
      <c r="C5225">
        <v>-0.34384530499046262</v>
      </c>
      <c r="D5225">
        <f t="shared" si="243"/>
        <v>2.2572916890214092E-4</v>
      </c>
      <c r="E5225">
        <f t="shared" si="244"/>
        <v>1.8961250187779839E-2</v>
      </c>
      <c r="F5225">
        <f t="shared" si="245"/>
        <v>-7.7615914926400302E-5</v>
      </c>
    </row>
    <row r="5226" spans="1:6" x14ac:dyDescent="0.25">
      <c r="A5226">
        <v>800553</v>
      </c>
      <c r="B5226">
        <v>84</v>
      </c>
      <c r="C5226">
        <v>0.84182204474977862</v>
      </c>
      <c r="D5226">
        <f t="shared" si="243"/>
        <v>1.6600295737592656E-4</v>
      </c>
      <c r="E5226">
        <f t="shared" si="244"/>
        <v>1.394424841957783E-2</v>
      </c>
      <c r="F5226">
        <f t="shared" si="245"/>
        <v>1.3974494901271284E-4</v>
      </c>
    </row>
    <row r="5227" spans="1:6" x14ac:dyDescent="0.25">
      <c r="A5227">
        <v>149242</v>
      </c>
      <c r="B5227">
        <v>84</v>
      </c>
      <c r="C5227">
        <v>-0.96158076076227794</v>
      </c>
      <c r="D5227">
        <f t="shared" si="243"/>
        <v>3.0946874678750854E-5</v>
      </c>
      <c r="E5227">
        <f t="shared" si="244"/>
        <v>2.5995374730150718E-3</v>
      </c>
      <c r="F5227">
        <f t="shared" si="245"/>
        <v>-2.9757919296808121E-5</v>
      </c>
    </row>
    <row r="5228" spans="1:6" x14ac:dyDescent="0.25">
      <c r="A5228">
        <v>640519</v>
      </c>
      <c r="B5228">
        <v>72</v>
      </c>
      <c r="C5228">
        <v>-0.58604074455475674</v>
      </c>
      <c r="D5228">
        <f t="shared" si="243"/>
        <v>1.3281824970423083E-4</v>
      </c>
      <c r="E5228">
        <f t="shared" si="244"/>
        <v>9.5629139787046201E-3</v>
      </c>
      <c r="F5228">
        <f t="shared" si="245"/>
        <v>-7.7836905947127041E-5</v>
      </c>
    </row>
    <row r="5229" spans="1:6" x14ac:dyDescent="0.25">
      <c r="A5229">
        <v>1065319</v>
      </c>
      <c r="B5229">
        <v>72</v>
      </c>
      <c r="C5229">
        <v>0.76277755476709586</v>
      </c>
      <c r="D5229">
        <f t="shared" si="243"/>
        <v>2.2090493015298763E-4</v>
      </c>
      <c r="E5229">
        <f t="shared" si="244"/>
        <v>1.590515497101511E-2</v>
      </c>
      <c r="F5229">
        <f t="shared" si="245"/>
        <v>1.6850132245809201E-4</v>
      </c>
    </row>
    <row r="5230" spans="1:6" x14ac:dyDescent="0.25">
      <c r="A5230">
        <v>591877</v>
      </c>
      <c r="B5230">
        <v>84</v>
      </c>
      <c r="C5230">
        <v>1.434655719619899</v>
      </c>
      <c r="D5230">
        <f t="shared" si="243"/>
        <v>1.2273182712798687E-4</v>
      </c>
      <c r="E5230">
        <f t="shared" si="244"/>
        <v>1.0309473478750898E-2</v>
      </c>
      <c r="F5230">
        <f t="shared" si="245"/>
        <v>1.7607791776856705E-4</v>
      </c>
    </row>
    <row r="5231" spans="1:6" x14ac:dyDescent="0.25">
      <c r="A5231">
        <v>1049303</v>
      </c>
      <c r="B5231">
        <v>84</v>
      </c>
      <c r="C5231">
        <v>1.513700209602582</v>
      </c>
      <c r="D5231">
        <f t="shared" si="243"/>
        <v>2.1758384664529628E-4</v>
      </c>
      <c r="E5231">
        <f t="shared" si="244"/>
        <v>1.8277043118204887E-2</v>
      </c>
      <c r="F5231">
        <f t="shared" si="245"/>
        <v>3.2935671427312106E-4</v>
      </c>
    </row>
    <row r="5232" spans="1:6" x14ac:dyDescent="0.25">
      <c r="A5232">
        <v>1036400</v>
      </c>
      <c r="B5232">
        <v>72</v>
      </c>
      <c r="C5232">
        <v>0.42285055925433268</v>
      </c>
      <c r="D5232">
        <f t="shared" si="243"/>
        <v>2.1490827593477295E-4</v>
      </c>
      <c r="E5232">
        <f t="shared" si="244"/>
        <v>1.5473395867303653E-2</v>
      </c>
      <c r="F5232">
        <f t="shared" si="245"/>
        <v>9.0874084667403186E-5</v>
      </c>
    </row>
    <row r="5233" spans="1:6" x14ac:dyDescent="0.25">
      <c r="A5233">
        <v>484001</v>
      </c>
      <c r="B5233">
        <v>84</v>
      </c>
      <c r="C5233">
        <v>-1.45010969798595</v>
      </c>
      <c r="D5233">
        <f t="shared" si="243"/>
        <v>1.0036262105432847E-4</v>
      </c>
      <c r="E5233">
        <f t="shared" si="244"/>
        <v>8.4304601685635926E-3</v>
      </c>
      <c r="F5233">
        <f t="shared" si="245"/>
        <v>-1.4553681010617061E-4</v>
      </c>
    </row>
    <row r="5234" spans="1:6" x14ac:dyDescent="0.25">
      <c r="A5234">
        <v>1260078</v>
      </c>
      <c r="B5234">
        <v>36</v>
      </c>
      <c r="C5234">
        <v>0.24898836987965761</v>
      </c>
      <c r="D5234">
        <f t="shared" si="243"/>
        <v>2.6129022628650794E-4</v>
      </c>
      <c r="E5234">
        <f t="shared" si="244"/>
        <v>9.4064481463142849E-3</v>
      </c>
      <c r="F5234">
        <f t="shared" si="245"/>
        <v>6.5058227508564477E-5</v>
      </c>
    </row>
    <row r="5235" spans="1:6" x14ac:dyDescent="0.25">
      <c r="A5235">
        <v>975136</v>
      </c>
      <c r="B5235">
        <v>84</v>
      </c>
      <c r="C5235">
        <v>0.36755510485368181</v>
      </c>
      <c r="D5235">
        <f t="shared" si="243"/>
        <v>2.0220455090884864E-4</v>
      </c>
      <c r="E5235">
        <f t="shared" si="244"/>
        <v>1.6985182276343287E-2</v>
      </c>
      <c r="F5235">
        <f t="shared" si="245"/>
        <v>7.4321314911193499E-5</v>
      </c>
    </row>
    <row r="5236" spans="1:6" x14ac:dyDescent="0.25">
      <c r="A5236">
        <v>315592</v>
      </c>
      <c r="B5236">
        <v>84</v>
      </c>
      <c r="C5236">
        <v>0.92086653473246149</v>
      </c>
      <c r="D5236">
        <f t="shared" si="243"/>
        <v>6.5441270377081115E-5</v>
      </c>
      <c r="E5236">
        <f t="shared" si="244"/>
        <v>5.4970667116748138E-3</v>
      </c>
      <c r="F5236">
        <f t="shared" si="245"/>
        <v>6.0262675880632772E-5</v>
      </c>
    </row>
    <row r="5237" spans="1:6" x14ac:dyDescent="0.25">
      <c r="A5237">
        <v>656962</v>
      </c>
      <c r="B5237">
        <v>60</v>
      </c>
      <c r="C5237">
        <v>-6.9986974551560069E-2</v>
      </c>
      <c r="D5237">
        <f t="shared" si="243"/>
        <v>1.3622787608516047E-4</v>
      </c>
      <c r="E5237">
        <f t="shared" si="244"/>
        <v>8.1736725651096274E-3</v>
      </c>
      <c r="F5237">
        <f t="shared" si="245"/>
        <v>-9.5341768967852048E-6</v>
      </c>
    </row>
    <row r="5238" spans="1:6" x14ac:dyDescent="0.25">
      <c r="A5238">
        <v>764495</v>
      </c>
      <c r="B5238">
        <v>60</v>
      </c>
      <c r="C5238">
        <v>1.276566739654533</v>
      </c>
      <c r="D5238">
        <f t="shared" si="243"/>
        <v>1.5852595755572581E-4</v>
      </c>
      <c r="E5238">
        <f t="shared" si="244"/>
        <v>9.5115574533435488E-3</v>
      </c>
      <c r="F5238">
        <f t="shared" si="245"/>
        <v>2.0236896478752577E-4</v>
      </c>
    </row>
    <row r="5239" spans="1:6" x14ac:dyDescent="0.25">
      <c r="A5239">
        <v>355037</v>
      </c>
      <c r="B5239">
        <v>84</v>
      </c>
      <c r="C5239">
        <v>0.4070773498450232</v>
      </c>
      <c r="D5239">
        <f t="shared" si="243"/>
        <v>7.3620599732780761E-5</v>
      </c>
      <c r="E5239">
        <f t="shared" si="244"/>
        <v>6.1841303775535842E-3</v>
      </c>
      <c r="F5239">
        <f t="shared" si="245"/>
        <v>2.9969278633221615E-5</v>
      </c>
    </row>
    <row r="5240" spans="1:6" x14ac:dyDescent="0.25">
      <c r="A5240">
        <v>639168</v>
      </c>
      <c r="B5240">
        <v>72</v>
      </c>
      <c r="C5240">
        <v>0.13042163490563341</v>
      </c>
      <c r="D5240">
        <f t="shared" si="243"/>
        <v>1.3253810585939498E-4</v>
      </c>
      <c r="E5240">
        <f t="shared" si="244"/>
        <v>9.5427436218764386E-3</v>
      </c>
      <c r="F5240">
        <f t="shared" si="245"/>
        <v>1.7285836453478202E-5</v>
      </c>
    </row>
    <row r="5241" spans="1:6" x14ac:dyDescent="0.25">
      <c r="A5241">
        <v>267473</v>
      </c>
      <c r="B5241">
        <v>72</v>
      </c>
      <c r="C5241">
        <v>-0.99727567154865748</v>
      </c>
      <c r="D5241">
        <f t="shared" si="243"/>
        <v>5.5463297268527137E-5</v>
      </c>
      <c r="E5241">
        <f t="shared" si="244"/>
        <v>3.9933574033339542E-3</v>
      </c>
      <c r="F5241">
        <f t="shared" si="245"/>
        <v>-5.5312197029773222E-5</v>
      </c>
    </row>
    <row r="5242" spans="1:6" x14ac:dyDescent="0.25">
      <c r="A5242">
        <v>695824</v>
      </c>
      <c r="B5242">
        <v>60</v>
      </c>
      <c r="C5242">
        <v>0.52564408481904745</v>
      </c>
      <c r="D5242">
        <f t="shared" si="243"/>
        <v>1.4428631435163783E-4</v>
      </c>
      <c r="E5242">
        <f t="shared" si="244"/>
        <v>8.6571788610982688E-3</v>
      </c>
      <c r="F5242">
        <f t="shared" si="245"/>
        <v>7.5843247659280059E-5</v>
      </c>
    </row>
    <row r="5243" spans="1:6" x14ac:dyDescent="0.25">
      <c r="A5243">
        <v>364596</v>
      </c>
      <c r="B5243">
        <v>72</v>
      </c>
      <c r="C5243">
        <v>0.76277755476709586</v>
      </c>
      <c r="D5243">
        <f t="shared" si="243"/>
        <v>7.5602757403236658E-5</v>
      </c>
      <c r="E5243">
        <f t="shared" si="244"/>
        <v>5.443398533033039E-3</v>
      </c>
      <c r="F5243">
        <f t="shared" si="245"/>
        <v>5.7668086425690813E-5</v>
      </c>
    </row>
    <row r="5244" spans="1:6" x14ac:dyDescent="0.25">
      <c r="A5244">
        <v>1485111</v>
      </c>
      <c r="B5244">
        <v>72</v>
      </c>
      <c r="C5244">
        <v>-0.1406928241524997</v>
      </c>
      <c r="D5244">
        <f t="shared" si="243"/>
        <v>3.0795314992451423E-4</v>
      </c>
      <c r="E5244">
        <f t="shared" si="244"/>
        <v>2.2172626794565026E-2</v>
      </c>
      <c r="F5244">
        <f t="shared" si="245"/>
        <v>-4.332679836953806E-5</v>
      </c>
    </row>
    <row r="5245" spans="1:6" x14ac:dyDescent="0.25">
      <c r="A5245">
        <v>670407</v>
      </c>
      <c r="B5245">
        <v>36</v>
      </c>
      <c r="C5245">
        <v>-1.2792558233332809</v>
      </c>
      <c r="D5245">
        <f t="shared" si="243"/>
        <v>1.3901583611019232E-4</v>
      </c>
      <c r="E5245">
        <f t="shared" si="244"/>
        <v>5.0045700999669235E-3</v>
      </c>
      <c r="F5245">
        <f t="shared" si="245"/>
        <v>-1.7783681787950851E-4</v>
      </c>
    </row>
    <row r="5246" spans="1:6" x14ac:dyDescent="0.25">
      <c r="A5246">
        <v>732191</v>
      </c>
      <c r="B5246">
        <v>84</v>
      </c>
      <c r="C5246">
        <v>1.434655719619899</v>
      </c>
      <c r="D5246">
        <f t="shared" si="243"/>
        <v>1.5182738852272996E-4</v>
      </c>
      <c r="E5246">
        <f t="shared" si="244"/>
        <v>1.2753500635909317E-2</v>
      </c>
      <c r="F5246">
        <f t="shared" si="245"/>
        <v>2.1782003133908714E-4</v>
      </c>
    </row>
    <row r="5247" spans="1:6" x14ac:dyDescent="0.25">
      <c r="A5247">
        <v>1206941</v>
      </c>
      <c r="B5247">
        <v>72</v>
      </c>
      <c r="C5247">
        <v>0.84182204474977862</v>
      </c>
      <c r="D5247">
        <f t="shared" si="243"/>
        <v>2.5027171889713506E-4</v>
      </c>
      <c r="E5247">
        <f t="shared" si="244"/>
        <v>1.8019563760593726E-2</v>
      </c>
      <c r="F5247">
        <f t="shared" si="245"/>
        <v>2.1068425014502805E-4</v>
      </c>
    </row>
    <row r="5248" spans="1:6" x14ac:dyDescent="0.25">
      <c r="A5248">
        <v>461614</v>
      </c>
      <c r="B5248">
        <v>84</v>
      </c>
      <c r="C5248">
        <v>-0.72961431055766257</v>
      </c>
      <c r="D5248">
        <f t="shared" si="243"/>
        <v>9.5720444700264648E-5</v>
      </c>
      <c r="E5248">
        <f t="shared" si="244"/>
        <v>8.0405173548222311E-3</v>
      </c>
      <c r="F5248">
        <f t="shared" si="245"/>
        <v>-6.9839006266256455E-5</v>
      </c>
    </row>
    <row r="5249" spans="1:6" x14ac:dyDescent="0.25">
      <c r="A5249">
        <v>520413</v>
      </c>
      <c r="B5249">
        <v>84</v>
      </c>
      <c r="C5249">
        <v>0.92086653473246149</v>
      </c>
      <c r="D5249">
        <f t="shared" si="243"/>
        <v>1.0791302644156985E-4</v>
      </c>
      <c r="E5249">
        <f t="shared" si="244"/>
        <v>9.0646942210918669E-3</v>
      </c>
      <c r="F5249">
        <f t="shared" si="245"/>
        <v>9.9373494711740918E-5</v>
      </c>
    </row>
    <row r="5250" spans="1:6" x14ac:dyDescent="0.25">
      <c r="A5250">
        <v>812360</v>
      </c>
      <c r="B5250">
        <v>84</v>
      </c>
      <c r="C5250">
        <v>0.56516632981038883</v>
      </c>
      <c r="D5250">
        <f t="shared" si="243"/>
        <v>1.6845126113312634E-4</v>
      </c>
      <c r="E5250">
        <f t="shared" si="244"/>
        <v>1.4149905935182613E-2</v>
      </c>
      <c r="F5250">
        <f t="shared" si="245"/>
        <v>9.520298100654042E-5</v>
      </c>
    </row>
    <row r="5251" spans="1:6" x14ac:dyDescent="0.25">
      <c r="A5251">
        <v>993334</v>
      </c>
      <c r="B5251">
        <v>72</v>
      </c>
      <c r="C5251">
        <v>0.6442108197930716</v>
      </c>
      <c r="D5251">
        <f t="shared" ref="D5251:D5314" si="246">A5251/SUM($A$2:$A$5739)</f>
        <v>2.0597809471959837E-4</v>
      </c>
      <c r="E5251">
        <f t="shared" ref="E5251:E5314" si="247">B5251*D5251</f>
        <v>1.4830422819811083E-2</v>
      </c>
      <c r="F5251">
        <f t="shared" ref="F5251:F5314" si="248">C5251*D5251</f>
        <v>1.3269331725872743E-4</v>
      </c>
    </row>
    <row r="5252" spans="1:6" x14ac:dyDescent="0.25">
      <c r="A5252">
        <v>895375</v>
      </c>
      <c r="B5252">
        <v>72</v>
      </c>
      <c r="C5252">
        <v>0.15723629246490911</v>
      </c>
      <c r="D5252">
        <f t="shared" si="246"/>
        <v>1.8566528132487199E-4</v>
      </c>
      <c r="E5252">
        <f t="shared" si="247"/>
        <v>1.3367900255390783E-2</v>
      </c>
      <c r="F5252">
        <f t="shared" si="248"/>
        <v>2.91933204749772E-5</v>
      </c>
    </row>
    <row r="5253" spans="1:6" x14ac:dyDescent="0.25">
      <c r="A5253">
        <v>630659</v>
      </c>
      <c r="B5253">
        <v>12</v>
      </c>
      <c r="C5253">
        <v>-0.1462340800337556</v>
      </c>
      <c r="D5253">
        <f t="shared" si="246"/>
        <v>1.307736765657545E-4</v>
      </c>
      <c r="E5253">
        <f t="shared" si="247"/>
        <v>1.5692841187890539E-3</v>
      </c>
      <c r="F5253">
        <f t="shared" si="248"/>
        <v>-1.9123568285225013E-5</v>
      </c>
    </row>
    <row r="5254" spans="1:6" x14ac:dyDescent="0.25">
      <c r="A5254">
        <v>547711</v>
      </c>
      <c r="B5254">
        <v>72</v>
      </c>
      <c r="C5254">
        <v>0.72325530977575447</v>
      </c>
      <c r="D5254">
        <f t="shared" si="246"/>
        <v>1.1357354951805329E-4</v>
      </c>
      <c r="E5254">
        <f t="shared" si="247"/>
        <v>8.1772955652998358E-3</v>
      </c>
      <c r="F5254">
        <f t="shared" si="248"/>
        <v>8.214267273901162E-5</v>
      </c>
    </row>
    <row r="5255" spans="1:6" x14ac:dyDescent="0.25">
      <c r="A5255">
        <v>582488</v>
      </c>
      <c r="B5255">
        <v>84</v>
      </c>
      <c r="C5255">
        <v>0.31330216823141271</v>
      </c>
      <c r="D5255">
        <f t="shared" si="246"/>
        <v>1.207849207185392E-4</v>
      </c>
      <c r="E5255">
        <f t="shared" si="247"/>
        <v>1.0145933340357292E-2</v>
      </c>
      <c r="F5255">
        <f t="shared" si="248"/>
        <v>3.7842177550777616E-5</v>
      </c>
    </row>
    <row r="5256" spans="1:6" x14ac:dyDescent="0.25">
      <c r="A5256">
        <v>704877</v>
      </c>
      <c r="B5256">
        <v>84</v>
      </c>
      <c r="C5256">
        <v>1.434655719619899</v>
      </c>
      <c r="D5256">
        <f t="shared" si="246"/>
        <v>1.4616354768050459E-4</v>
      </c>
      <c r="E5256">
        <f t="shared" si="247"/>
        <v>1.2277738005162386E-2</v>
      </c>
      <c r="F5256">
        <f t="shared" si="248"/>
        <v>2.0969436967977173E-4</v>
      </c>
    </row>
    <row r="5257" spans="1:6" x14ac:dyDescent="0.25">
      <c r="A5257">
        <v>929830</v>
      </c>
      <c r="B5257">
        <v>72</v>
      </c>
      <c r="C5257">
        <v>0.48612183982770601</v>
      </c>
      <c r="D5257">
        <f t="shared" si="246"/>
        <v>1.9280988248980115E-4</v>
      </c>
      <c r="E5257">
        <f t="shared" si="247"/>
        <v>1.3882311539265684E-2</v>
      </c>
      <c r="F5257">
        <f t="shared" si="248"/>
        <v>9.3729094812905936E-5</v>
      </c>
    </row>
    <row r="5258" spans="1:6" x14ac:dyDescent="0.25">
      <c r="A5258">
        <v>1333920</v>
      </c>
      <c r="B5258">
        <v>72</v>
      </c>
      <c r="C5258">
        <v>-2.4100739104977731E-2</v>
      </c>
      <c r="D5258">
        <f t="shared" si="246"/>
        <v>2.7660212990632217E-4</v>
      </c>
      <c r="E5258">
        <f t="shared" si="247"/>
        <v>1.9915353353255196E-2</v>
      </c>
      <c r="F5258">
        <f t="shared" si="248"/>
        <v>-6.6663157687534287E-6</v>
      </c>
    </row>
    <row r="5259" spans="1:6" x14ac:dyDescent="0.25">
      <c r="A5259">
        <v>480177</v>
      </c>
      <c r="B5259">
        <v>36</v>
      </c>
      <c r="C5259">
        <v>0.2094661248883162</v>
      </c>
      <c r="D5259">
        <f t="shared" si="246"/>
        <v>9.956967504200257E-5</v>
      </c>
      <c r="E5259">
        <f t="shared" si="247"/>
        <v>3.5845083015120923E-3</v>
      </c>
      <c r="F5259">
        <f t="shared" si="248"/>
        <v>2.0856473987437171E-5</v>
      </c>
    </row>
    <row r="5260" spans="1:6" x14ac:dyDescent="0.25">
      <c r="A5260">
        <v>646461</v>
      </c>
      <c r="B5260">
        <v>84</v>
      </c>
      <c r="C5260">
        <v>0.62295852299387799</v>
      </c>
      <c r="D5260">
        <f t="shared" si="246"/>
        <v>1.3405038495664729E-4</v>
      </c>
      <c r="E5260">
        <f t="shared" si="247"/>
        <v>1.1260232336358372E-2</v>
      </c>
      <c r="F5260">
        <f t="shared" si="248"/>
        <v>8.350782981935376E-5</v>
      </c>
    </row>
    <row r="5261" spans="1:6" x14ac:dyDescent="0.25">
      <c r="A5261">
        <v>614116</v>
      </c>
      <c r="B5261">
        <v>84</v>
      </c>
      <c r="C5261">
        <v>0.222434163914875</v>
      </c>
      <c r="D5261">
        <f t="shared" si="246"/>
        <v>1.2734331414893769E-4</v>
      </c>
      <c r="E5261">
        <f t="shared" si="247"/>
        <v>1.0696838388510765E-2</v>
      </c>
      <c r="F5261">
        <f t="shared" si="248"/>
        <v>2.8325503612868226E-5</v>
      </c>
    </row>
    <row r="5262" spans="1:6" x14ac:dyDescent="0.25">
      <c r="A5262">
        <v>610038</v>
      </c>
      <c r="B5262">
        <v>84</v>
      </c>
      <c r="C5262">
        <v>0.48612183982770601</v>
      </c>
      <c r="D5262">
        <f t="shared" si="246"/>
        <v>1.2649769860545833E-4</v>
      </c>
      <c r="E5262">
        <f t="shared" si="247"/>
        <v>1.06258066828585E-2</v>
      </c>
      <c r="F5262">
        <f t="shared" si="248"/>
        <v>6.149329398005604E-5</v>
      </c>
    </row>
    <row r="5263" spans="1:6" x14ac:dyDescent="0.25">
      <c r="A5263">
        <v>370888</v>
      </c>
      <c r="B5263">
        <v>84</v>
      </c>
      <c r="C5263">
        <v>0.32803285986234038</v>
      </c>
      <c r="D5263">
        <f t="shared" si="246"/>
        <v>7.6907468781258265E-5</v>
      </c>
      <c r="E5263">
        <f t="shared" si="247"/>
        <v>6.4602273776256944E-3</v>
      </c>
      <c r="F5263">
        <f t="shared" si="248"/>
        <v>2.5228176929089811E-5</v>
      </c>
    </row>
    <row r="5264" spans="1:6" x14ac:dyDescent="0.25">
      <c r="A5264">
        <v>454560</v>
      </c>
      <c r="B5264">
        <v>72</v>
      </c>
      <c r="C5264">
        <v>0.92086653473246149</v>
      </c>
      <c r="D5264">
        <f t="shared" si="246"/>
        <v>9.4257724728782699E-5</v>
      </c>
      <c r="E5264">
        <f t="shared" si="247"/>
        <v>6.7865561804723541E-3</v>
      </c>
      <c r="F5264">
        <f t="shared" si="248"/>
        <v>8.6798784342760369E-5</v>
      </c>
    </row>
    <row r="5265" spans="1:6" x14ac:dyDescent="0.25">
      <c r="A5265">
        <v>550271</v>
      </c>
      <c r="B5265">
        <v>72</v>
      </c>
      <c r="C5265">
        <v>0.32803285986234038</v>
      </c>
      <c r="D5265">
        <f t="shared" si="246"/>
        <v>1.1410439203676518E-4</v>
      </c>
      <c r="E5265">
        <f t="shared" si="247"/>
        <v>8.2155162266470926E-3</v>
      </c>
      <c r="F5265">
        <f t="shared" si="248"/>
        <v>3.7429990042673742E-5</v>
      </c>
    </row>
    <row r="5266" spans="1:6" x14ac:dyDescent="0.25">
      <c r="A5266">
        <v>1329609</v>
      </c>
      <c r="B5266">
        <v>72</v>
      </c>
      <c r="C5266">
        <v>0.32803285986234038</v>
      </c>
      <c r="D5266">
        <f t="shared" si="246"/>
        <v>2.757081993992257E-4</v>
      </c>
      <c r="E5266">
        <f t="shared" si="247"/>
        <v>1.9850990356744251E-2</v>
      </c>
      <c r="F5266">
        <f t="shared" si="248"/>
        <v>9.0441349136424399E-5</v>
      </c>
    </row>
    <row r="5267" spans="1:6" x14ac:dyDescent="0.25">
      <c r="A5267">
        <v>1053677</v>
      </c>
      <c r="B5267">
        <v>24</v>
      </c>
      <c r="C5267">
        <v>-1.228650355179018</v>
      </c>
      <c r="D5267">
        <f t="shared" si="246"/>
        <v>2.1849084085500168E-4</v>
      </c>
      <c r="E5267">
        <f t="shared" si="247"/>
        <v>5.2437801805200399E-3</v>
      </c>
      <c r="F5267">
        <f t="shared" si="248"/>
        <v>-2.6844884921986008E-4</v>
      </c>
    </row>
    <row r="5268" spans="1:6" x14ac:dyDescent="0.25">
      <c r="A5268">
        <v>878954</v>
      </c>
      <c r="B5268">
        <v>60</v>
      </c>
      <c r="C5268">
        <v>-0.2042332907365097</v>
      </c>
      <c r="D5268">
        <f t="shared" si="246"/>
        <v>1.8226021687183753E-4</v>
      </c>
      <c r="E5268">
        <f t="shared" si="247"/>
        <v>1.0935613012310252E-2</v>
      </c>
      <c r="F5268">
        <f t="shared" si="248"/>
        <v>-3.7223603862085301E-5</v>
      </c>
    </row>
    <row r="5269" spans="1:6" x14ac:dyDescent="0.25">
      <c r="A5269">
        <v>344494</v>
      </c>
      <c r="B5269">
        <v>24</v>
      </c>
      <c r="C5269">
        <v>-0.1462340800337556</v>
      </c>
      <c r="D5269">
        <f t="shared" si="246"/>
        <v>7.1434399469194967E-5</v>
      </c>
      <c r="E5269">
        <f t="shared" si="247"/>
        <v>1.7144255872606792E-3</v>
      </c>
      <c r="F5269">
        <f t="shared" si="248"/>
        <v>-1.0446143689141526E-5</v>
      </c>
    </row>
    <row r="5270" spans="1:6" x14ac:dyDescent="0.25">
      <c r="A5270">
        <v>488496</v>
      </c>
      <c r="B5270">
        <v>84</v>
      </c>
      <c r="C5270">
        <v>1.185489993161002E-2</v>
      </c>
      <c r="D5270">
        <f t="shared" si="246"/>
        <v>1.0129470586745739E-4</v>
      </c>
      <c r="E5270">
        <f t="shared" si="247"/>
        <v>8.5087552928664201E-3</v>
      </c>
      <c r="F5270">
        <f t="shared" si="248"/>
        <v>1.2008386016605777E-6</v>
      </c>
    </row>
    <row r="5271" spans="1:6" x14ac:dyDescent="0.25">
      <c r="A5271">
        <v>1576637</v>
      </c>
      <c r="B5271">
        <v>72</v>
      </c>
      <c r="C5271">
        <v>0.80229979975843724</v>
      </c>
      <c r="D5271">
        <f t="shared" si="246"/>
        <v>3.2693201413061811E-4</v>
      </c>
      <c r="E5271">
        <f t="shared" si="247"/>
        <v>2.3539105017404503E-2</v>
      </c>
      <c r="F5271">
        <f t="shared" si="248"/>
        <v>2.6229748947161747E-4</v>
      </c>
    </row>
    <row r="5272" spans="1:6" x14ac:dyDescent="0.25">
      <c r="A5272">
        <v>675045</v>
      </c>
      <c r="B5272">
        <v>84</v>
      </c>
      <c r="C5272">
        <v>0.16600019220275911</v>
      </c>
      <c r="D5272">
        <f t="shared" si="246"/>
        <v>1.399775734546399E-4</v>
      </c>
      <c r="E5272">
        <f t="shared" si="247"/>
        <v>1.1758116170189752E-2</v>
      </c>
      <c r="F5272">
        <f t="shared" si="248"/>
        <v>2.3236304097546053E-5</v>
      </c>
    </row>
    <row r="5273" spans="1:6" x14ac:dyDescent="0.25">
      <c r="A5273">
        <v>989356</v>
      </c>
      <c r="B5273">
        <v>84</v>
      </c>
      <c r="C5273">
        <v>0.16994387989697479</v>
      </c>
      <c r="D5273">
        <f t="shared" si="246"/>
        <v>2.0515321521200619E-4</v>
      </c>
      <c r="E5273">
        <f t="shared" si="247"/>
        <v>1.7232870077808521E-2</v>
      </c>
      <c r="F5273">
        <f t="shared" si="248"/>
        <v>3.4864533366467404E-5</v>
      </c>
    </row>
    <row r="5274" spans="1:6" x14ac:dyDescent="0.25">
      <c r="A5274">
        <v>1429835</v>
      </c>
      <c r="B5274">
        <v>84</v>
      </c>
      <c r="C5274">
        <v>0.11367408359055289</v>
      </c>
      <c r="D5274">
        <f t="shared" si="246"/>
        <v>2.9649109872751452E-4</v>
      </c>
      <c r="E5274">
        <f t="shared" si="247"/>
        <v>2.4905252293111219E-2</v>
      </c>
      <c r="F5274">
        <f t="shared" si="248"/>
        <v>3.3703353940606355E-5</v>
      </c>
    </row>
    <row r="5275" spans="1:6" x14ac:dyDescent="0.25">
      <c r="A5275">
        <v>717058</v>
      </c>
      <c r="B5275">
        <v>84</v>
      </c>
      <c r="C5275">
        <v>0.92086653473246149</v>
      </c>
      <c r="D5275">
        <f t="shared" si="246"/>
        <v>1.4868940421192245E-4</v>
      </c>
      <c r="E5275">
        <f t="shared" si="247"/>
        <v>1.2489909953801486E-2</v>
      </c>
      <c r="F5275">
        <f t="shared" si="248"/>
        <v>1.369230964080673E-4</v>
      </c>
    </row>
    <row r="5276" spans="1:6" x14ac:dyDescent="0.25">
      <c r="A5276">
        <v>810960</v>
      </c>
      <c r="B5276">
        <v>84</v>
      </c>
      <c r="C5276">
        <v>0.4070773498450232</v>
      </c>
      <c r="D5276">
        <f t="shared" si="246"/>
        <v>1.6816095663070577E-4</v>
      </c>
      <c r="E5276">
        <f t="shared" si="247"/>
        <v>1.4125520356979284E-2</v>
      </c>
      <c r="F5276">
        <f t="shared" si="248"/>
        <v>6.8454516572631586E-5</v>
      </c>
    </row>
    <row r="5277" spans="1:6" x14ac:dyDescent="0.25">
      <c r="A5277">
        <v>370298</v>
      </c>
      <c r="B5277">
        <v>72</v>
      </c>
      <c r="C5277">
        <v>1.185489993161002E-2</v>
      </c>
      <c r="D5277">
        <f t="shared" si="246"/>
        <v>7.6785126169523875E-5</v>
      </c>
      <c r="E5277">
        <f t="shared" si="247"/>
        <v>5.5285290842057187E-3</v>
      </c>
      <c r="F5277">
        <f t="shared" si="248"/>
        <v>9.102799869757554E-7</v>
      </c>
    </row>
    <row r="5278" spans="1:6" x14ac:dyDescent="0.25">
      <c r="A5278">
        <v>871314</v>
      </c>
      <c r="B5278">
        <v>29</v>
      </c>
      <c r="C5278">
        <v>-4.4146365390986242</v>
      </c>
      <c r="D5278">
        <f t="shared" si="246"/>
        <v>1.8067598373005668E-4</v>
      </c>
      <c r="E5278">
        <f t="shared" si="247"/>
        <v>5.2396035281716442E-3</v>
      </c>
      <c r="F5278">
        <f t="shared" si="248"/>
        <v>-7.976187995122968E-4</v>
      </c>
    </row>
    <row r="5279" spans="1:6" x14ac:dyDescent="0.25">
      <c r="A5279">
        <v>1698930</v>
      </c>
      <c r="B5279">
        <v>24</v>
      </c>
      <c r="C5279">
        <v>-0.50193428495582826</v>
      </c>
      <c r="D5279">
        <f t="shared" si="246"/>
        <v>3.5229073449813181E-4</v>
      </c>
      <c r="E5279">
        <f t="shared" si="247"/>
        <v>8.4549776279551625E-3</v>
      </c>
      <c r="F5279">
        <f t="shared" si="248"/>
        <v>-1.7682679791688333E-4</v>
      </c>
    </row>
    <row r="5280" spans="1:6" x14ac:dyDescent="0.25">
      <c r="A5280">
        <v>803755</v>
      </c>
      <c r="B5280">
        <v>24</v>
      </c>
      <c r="C5280">
        <v>-0.38336754998180411</v>
      </c>
      <c r="D5280">
        <f t="shared" si="246"/>
        <v>1.6666692524503417E-4</v>
      </c>
      <c r="E5280">
        <f t="shared" si="247"/>
        <v>4.0000062058808197E-3</v>
      </c>
      <c r="F5280">
        <f t="shared" si="248"/>
        <v>-6.3894690794189248E-5</v>
      </c>
    </row>
    <row r="5281" spans="1:6" x14ac:dyDescent="0.25">
      <c r="A5281">
        <v>444152</v>
      </c>
      <c r="B5281">
        <v>60</v>
      </c>
      <c r="C5281">
        <v>-0.47415172761671498</v>
      </c>
      <c r="D5281">
        <f t="shared" si="246"/>
        <v>9.2099518113644612E-5</v>
      </c>
      <c r="E5281">
        <f t="shared" si="247"/>
        <v>5.5259710868186766E-3</v>
      </c>
      <c r="F5281">
        <f t="shared" si="248"/>
        <v>-4.3669145626251527E-5</v>
      </c>
    </row>
    <row r="5282" spans="1:6" x14ac:dyDescent="0.25">
      <c r="A5282">
        <v>393125</v>
      </c>
      <c r="B5282">
        <v>72</v>
      </c>
      <c r="C5282">
        <v>-0.48283516006376248</v>
      </c>
      <c r="D5282">
        <f t="shared" si="246"/>
        <v>8.1518541081491327E-5</v>
      </c>
      <c r="E5282">
        <f t="shared" si="247"/>
        <v>5.8693349578673752E-3</v>
      </c>
      <c r="F5282">
        <f t="shared" si="248"/>
        <v>-3.9360017831246261E-5</v>
      </c>
    </row>
    <row r="5283" spans="1:6" x14ac:dyDescent="0.25">
      <c r="A5283">
        <v>735329</v>
      </c>
      <c r="B5283">
        <v>72</v>
      </c>
      <c r="C5283">
        <v>-0.40882027097867801</v>
      </c>
      <c r="D5283">
        <f t="shared" si="246"/>
        <v>1.5247808532886978E-4</v>
      </c>
      <c r="E5283">
        <f t="shared" si="247"/>
        <v>1.0978422143678624E-2</v>
      </c>
      <c r="F5283">
        <f t="shared" si="248"/>
        <v>-6.2336132162458529E-5</v>
      </c>
    </row>
    <row r="5284" spans="1:6" x14ac:dyDescent="0.25">
      <c r="A5284">
        <v>794589</v>
      </c>
      <c r="B5284">
        <v>60</v>
      </c>
      <c r="C5284">
        <v>9.0899389914291959E-2</v>
      </c>
      <c r="D5284">
        <f t="shared" si="246"/>
        <v>1.6476626019561492E-4</v>
      </c>
      <c r="E5284">
        <f t="shared" si="247"/>
        <v>9.8859756117368955E-3</v>
      </c>
      <c r="F5284">
        <f t="shared" si="248"/>
        <v>1.4977152530240883E-5</v>
      </c>
    </row>
    <row r="5285" spans="1:6" x14ac:dyDescent="0.25">
      <c r="A5285">
        <v>735476</v>
      </c>
      <c r="B5285">
        <v>72</v>
      </c>
      <c r="C5285">
        <v>0.84182204474977862</v>
      </c>
      <c r="D5285">
        <f t="shared" si="246"/>
        <v>1.5250856730162396E-4</v>
      </c>
      <c r="E5285">
        <f t="shared" si="247"/>
        <v>1.0980616845716926E-2</v>
      </c>
      <c r="F5285">
        <f t="shared" si="248"/>
        <v>1.2838507396771231E-4</v>
      </c>
    </row>
    <row r="5286" spans="1:6" x14ac:dyDescent="0.25">
      <c r="A5286">
        <v>522129</v>
      </c>
      <c r="B5286">
        <v>36</v>
      </c>
      <c r="C5286">
        <v>-1.6607458740020029</v>
      </c>
      <c r="D5286">
        <f t="shared" si="246"/>
        <v>1.0826885681739392E-4</v>
      </c>
      <c r="E5286">
        <f t="shared" si="247"/>
        <v>3.8976788454261812E-3</v>
      </c>
      <c r="F5286">
        <f t="shared" si="248"/>
        <v>-1.7980705724240058E-4</v>
      </c>
    </row>
    <row r="5287" spans="1:6" x14ac:dyDescent="0.25">
      <c r="A5287">
        <v>900002</v>
      </c>
      <c r="B5287">
        <v>72</v>
      </c>
      <c r="C5287">
        <v>-0.18575632502509701</v>
      </c>
      <c r="D5287">
        <f t="shared" si="246"/>
        <v>1.8662473770537198E-4</v>
      </c>
      <c r="E5287">
        <f t="shared" si="247"/>
        <v>1.3436981114786781E-2</v>
      </c>
      <c r="F5287">
        <f t="shared" si="248"/>
        <v>-3.4666725434922551E-5</v>
      </c>
    </row>
    <row r="5288" spans="1:6" x14ac:dyDescent="0.25">
      <c r="A5288">
        <v>741775</v>
      </c>
      <c r="B5288">
        <v>60</v>
      </c>
      <c r="C5288">
        <v>0.84182204474977862</v>
      </c>
      <c r="D5288">
        <f t="shared" si="246"/>
        <v>1.5381473020215767E-4</v>
      </c>
      <c r="E5288">
        <f t="shared" si="247"/>
        <v>9.2288838121294594E-3</v>
      </c>
      <c r="F5288">
        <f t="shared" si="248"/>
        <v>1.2948463069141589E-4</v>
      </c>
    </row>
    <row r="5289" spans="1:6" x14ac:dyDescent="0.25">
      <c r="A5289">
        <v>596208</v>
      </c>
      <c r="B5289">
        <v>72</v>
      </c>
      <c r="C5289">
        <v>0.48612183982770601</v>
      </c>
      <c r="D5289">
        <f t="shared" si="246"/>
        <v>1.2362990484226082E-4</v>
      </c>
      <c r="E5289">
        <f t="shared" si="247"/>
        <v>8.9013531486427794E-3</v>
      </c>
      <c r="F5289">
        <f t="shared" si="248"/>
        <v>6.0099196799644047E-5</v>
      </c>
    </row>
    <row r="5290" spans="1:6" x14ac:dyDescent="0.25">
      <c r="A5290">
        <v>289278</v>
      </c>
      <c r="B5290">
        <v>36</v>
      </c>
      <c r="C5290">
        <v>-4.4146365390986242</v>
      </c>
      <c r="D5290">
        <f t="shared" si="246"/>
        <v>5.9984789893727562E-5</v>
      </c>
      <c r="E5290">
        <f t="shared" si="247"/>
        <v>2.1594524361741923E-3</v>
      </c>
      <c r="F5290">
        <f t="shared" si="248"/>
        <v>-2.6481104525500357E-4</v>
      </c>
    </row>
    <row r="5291" spans="1:6" x14ac:dyDescent="0.25">
      <c r="A5291">
        <v>858366</v>
      </c>
      <c r="B5291">
        <v>84</v>
      </c>
      <c r="C5291">
        <v>7.1075268960105742E-2</v>
      </c>
      <c r="D5291">
        <f t="shared" si="246"/>
        <v>1.7799108180338412E-4</v>
      </c>
      <c r="E5291">
        <f t="shared" si="247"/>
        <v>1.4951250871484266E-2</v>
      </c>
      <c r="F5291">
        <f t="shared" si="248"/>
        <v>1.265076401167571E-5</v>
      </c>
    </row>
    <row r="5292" spans="1:6" x14ac:dyDescent="0.25">
      <c r="A5292">
        <v>492380</v>
      </c>
      <c r="B5292">
        <v>72</v>
      </c>
      <c r="C5292">
        <v>-1.870053811609601E-2</v>
      </c>
      <c r="D5292">
        <f t="shared" si="246"/>
        <v>1.0210009350131561E-4</v>
      </c>
      <c r="E5292">
        <f t="shared" si="247"/>
        <v>7.3512067320947233E-3</v>
      </c>
      <c r="F5292">
        <f t="shared" si="248"/>
        <v>-1.9093266901783192E-6</v>
      </c>
    </row>
    <row r="5293" spans="1:6" x14ac:dyDescent="0.25">
      <c r="A5293">
        <v>560802</v>
      </c>
      <c r="B5293">
        <v>48</v>
      </c>
      <c r="C5293">
        <v>-0.7441973470813027</v>
      </c>
      <c r="D5293">
        <f t="shared" si="246"/>
        <v>1.1628810397604451E-4</v>
      </c>
      <c r="E5293">
        <f t="shared" si="247"/>
        <v>5.5818289908501368E-3</v>
      </c>
      <c r="F5293">
        <f t="shared" si="248"/>
        <v>-8.654129847608701E-5</v>
      </c>
    </row>
    <row r="5294" spans="1:6" x14ac:dyDescent="0.25">
      <c r="A5294">
        <v>219833</v>
      </c>
      <c r="B5294">
        <v>48</v>
      </c>
      <c r="C5294">
        <v>-4.4146365390986242</v>
      </c>
      <c r="D5294">
        <f t="shared" si="246"/>
        <v>4.5584649771872771E-5</v>
      </c>
      <c r="E5294">
        <f t="shared" si="247"/>
        <v>2.188063189049893E-3</v>
      </c>
      <c r="F5294">
        <f t="shared" si="248"/>
        <v>-2.012396605049233E-4</v>
      </c>
    </row>
    <row r="5295" spans="1:6" x14ac:dyDescent="0.25">
      <c r="A5295">
        <v>199096</v>
      </c>
      <c r="B5295">
        <v>84</v>
      </c>
      <c r="C5295">
        <v>0.76277755476709586</v>
      </c>
      <c r="D5295">
        <f t="shared" si="246"/>
        <v>4.1284618009947464E-5</v>
      </c>
      <c r="E5295">
        <f t="shared" si="247"/>
        <v>3.4679079128355867E-3</v>
      </c>
      <c r="F5295">
        <f t="shared" si="248"/>
        <v>3.1490979975121334E-5</v>
      </c>
    </row>
    <row r="5296" spans="1:6" x14ac:dyDescent="0.25">
      <c r="A5296">
        <v>609764</v>
      </c>
      <c r="B5296">
        <v>72</v>
      </c>
      <c r="C5296">
        <v>0.48612183982770601</v>
      </c>
      <c r="D5296">
        <f t="shared" si="246"/>
        <v>1.2644088186712743E-4</v>
      </c>
      <c r="E5296">
        <f t="shared" si="247"/>
        <v>9.1037434944331759E-3</v>
      </c>
      <c r="F5296">
        <f t="shared" si="248"/>
        <v>6.146567412268562E-5</v>
      </c>
    </row>
    <row r="5297" spans="1:6" x14ac:dyDescent="0.25">
      <c r="A5297">
        <v>625933</v>
      </c>
      <c r="B5297">
        <v>48</v>
      </c>
      <c r="C5297">
        <v>-0.48657949755424229</v>
      </c>
      <c r="D5297">
        <f t="shared" si="246"/>
        <v>1.297936915097262E-4</v>
      </c>
      <c r="E5297">
        <f t="shared" si="247"/>
        <v>6.2300971924668571E-3</v>
      </c>
      <c r="F5297">
        <f t="shared" si="248"/>
        <v>-6.3154949200512893E-5</v>
      </c>
    </row>
    <row r="5298" spans="1:6" x14ac:dyDescent="0.25">
      <c r="A5298">
        <v>796400</v>
      </c>
      <c r="B5298">
        <v>84</v>
      </c>
      <c r="C5298">
        <v>0.2094661248883162</v>
      </c>
      <c r="D5298">
        <f t="shared" si="246"/>
        <v>1.6514178980553182E-4</v>
      </c>
      <c r="E5298">
        <f t="shared" si="247"/>
        <v>1.3871910343664673E-2</v>
      </c>
      <c r="F5298">
        <f t="shared" si="248"/>
        <v>3.4591610767685594E-5</v>
      </c>
    </row>
    <row r="5299" spans="1:6" x14ac:dyDescent="0.25">
      <c r="A5299">
        <v>1208577</v>
      </c>
      <c r="B5299">
        <v>72</v>
      </c>
      <c r="C5299">
        <v>-0.22846761996478951</v>
      </c>
      <c r="D5299">
        <f t="shared" si="246"/>
        <v>2.5061096044424937E-4</v>
      </c>
      <c r="E5299">
        <f t="shared" si="247"/>
        <v>1.8043989151985955E-2</v>
      </c>
      <c r="F5299">
        <f t="shared" si="248"/>
        <v>-5.7256489669787664E-5</v>
      </c>
    </row>
    <row r="5300" spans="1:6" x14ac:dyDescent="0.25">
      <c r="A5300">
        <v>720787</v>
      </c>
      <c r="B5300">
        <v>72</v>
      </c>
      <c r="C5300">
        <v>0.28851061487099899</v>
      </c>
      <c r="D5300">
        <f t="shared" si="246"/>
        <v>1.4946265099015553E-4</v>
      </c>
      <c r="E5300">
        <f t="shared" si="247"/>
        <v>1.0761310871291199E-2</v>
      </c>
      <c r="F5300">
        <f t="shared" si="248"/>
        <v>4.3121561337419299E-5</v>
      </c>
    </row>
    <row r="5301" spans="1:6" x14ac:dyDescent="0.25">
      <c r="A5301">
        <v>583911</v>
      </c>
      <c r="B5301">
        <v>72</v>
      </c>
      <c r="C5301">
        <v>0.32803285986234038</v>
      </c>
      <c r="D5301">
        <f t="shared" si="246"/>
        <v>1.2107999450921382E-4</v>
      </c>
      <c r="E5301">
        <f t="shared" si="247"/>
        <v>8.7177596046633943E-3</v>
      </c>
      <c r="F5301">
        <f t="shared" si="248"/>
        <v>3.9718216870973879E-5</v>
      </c>
    </row>
    <row r="5302" spans="1:6" x14ac:dyDescent="0.25">
      <c r="A5302">
        <v>625301</v>
      </c>
      <c r="B5302">
        <v>84</v>
      </c>
      <c r="C5302">
        <v>-0.15748369184809161</v>
      </c>
      <c r="D5302">
        <f t="shared" si="246"/>
        <v>1.2966263976291919E-4</v>
      </c>
      <c r="E5302">
        <f t="shared" si="247"/>
        <v>1.0891661740085212E-2</v>
      </c>
      <c r="F5302">
        <f t="shared" si="248"/>
        <v>-2.0419751204633677E-5</v>
      </c>
    </row>
    <row r="5303" spans="1:6" x14ac:dyDescent="0.25">
      <c r="A5303">
        <v>584050</v>
      </c>
      <c r="B5303">
        <v>84</v>
      </c>
      <c r="C5303">
        <v>0.22021498985861171</v>
      </c>
      <c r="D5303">
        <f t="shared" si="246"/>
        <v>1.2110881759909701E-4</v>
      </c>
      <c r="E5303">
        <f t="shared" si="247"/>
        <v>1.0173140678324149E-2</v>
      </c>
      <c r="F5303">
        <f t="shared" si="248"/>
        <v>2.6669977039373602E-5</v>
      </c>
    </row>
    <row r="5304" spans="1:6" x14ac:dyDescent="0.25">
      <c r="A5304">
        <v>1035325</v>
      </c>
      <c r="B5304">
        <v>60</v>
      </c>
      <c r="C5304">
        <v>0.46970967428362148</v>
      </c>
      <c r="D5304">
        <f t="shared" si="246"/>
        <v>2.1468536354898572E-4</v>
      </c>
      <c r="E5304">
        <f t="shared" si="247"/>
        <v>1.2881121812939144E-2</v>
      </c>
      <c r="F5304">
        <f t="shared" si="248"/>
        <v>1.0083979218605494E-4</v>
      </c>
    </row>
    <row r="5305" spans="1:6" x14ac:dyDescent="0.25">
      <c r="A5305">
        <v>440140</v>
      </c>
      <c r="B5305">
        <v>48</v>
      </c>
      <c r="C5305">
        <v>-1.89035075150165</v>
      </c>
      <c r="D5305">
        <f t="shared" si="246"/>
        <v>9.1267588353850793E-5</v>
      </c>
      <c r="E5305">
        <f t="shared" si="247"/>
        <v>4.380844240984838E-3</v>
      </c>
      <c r="F5305">
        <f t="shared" si="248"/>
        <v>-1.7252775423244509E-4</v>
      </c>
    </row>
    <row r="5306" spans="1:6" x14ac:dyDescent="0.25">
      <c r="A5306">
        <v>596370</v>
      </c>
      <c r="B5306">
        <v>72</v>
      </c>
      <c r="C5306">
        <v>0.60468857480173022</v>
      </c>
      <c r="D5306">
        <f t="shared" si="246"/>
        <v>1.2366349722039806E-4</v>
      </c>
      <c r="E5306">
        <f t="shared" si="247"/>
        <v>8.9037717998686604E-3</v>
      </c>
      <c r="F5306">
        <f t="shared" si="248"/>
        <v>7.4777903889200229E-5</v>
      </c>
    </row>
    <row r="5307" spans="1:6" x14ac:dyDescent="0.25">
      <c r="A5307">
        <v>1517431</v>
      </c>
      <c r="B5307">
        <v>72</v>
      </c>
      <c r="C5307">
        <v>0.80229979975843724</v>
      </c>
      <c r="D5307">
        <f t="shared" si="246"/>
        <v>3.1465503672325205E-4</v>
      </c>
      <c r="E5307">
        <f t="shared" si="247"/>
        <v>2.2655162644074148E-2</v>
      </c>
      <c r="F5307">
        <f t="shared" si="248"/>
        <v>2.5244767295604884E-4</v>
      </c>
    </row>
    <row r="5308" spans="1:6" x14ac:dyDescent="0.25">
      <c r="A5308">
        <v>669449</v>
      </c>
      <c r="B5308">
        <v>60</v>
      </c>
      <c r="C5308">
        <v>0.48612183982770601</v>
      </c>
      <c r="D5308">
        <f t="shared" si="246"/>
        <v>1.388171848863931E-4</v>
      </c>
      <c r="E5308">
        <f t="shared" si="247"/>
        <v>8.3290310931835865E-3</v>
      </c>
      <c r="F5308">
        <f t="shared" si="248"/>
        <v>6.7482065316676237E-5</v>
      </c>
    </row>
    <row r="5309" spans="1:6" x14ac:dyDescent="0.25">
      <c r="A5309">
        <v>859451</v>
      </c>
      <c r="B5309">
        <v>84</v>
      </c>
      <c r="C5309">
        <v>0.4070773498450232</v>
      </c>
      <c r="D5309">
        <f t="shared" si="246"/>
        <v>1.7821606779276007E-4</v>
      </c>
      <c r="E5309">
        <f t="shared" si="247"/>
        <v>1.4970149694591846E-2</v>
      </c>
      <c r="F5309">
        <f t="shared" si="248"/>
        <v>7.2547724576877768E-5</v>
      </c>
    </row>
    <row r="5310" spans="1:6" x14ac:dyDescent="0.25">
      <c r="A5310">
        <v>676365</v>
      </c>
      <c r="B5310">
        <v>84</v>
      </c>
      <c r="C5310">
        <v>1.237044494663192</v>
      </c>
      <c r="D5310">
        <f t="shared" si="246"/>
        <v>1.4025128912835072E-4</v>
      </c>
      <c r="E5310">
        <f t="shared" si="247"/>
        <v>1.178110828678146E-2</v>
      </c>
      <c r="F5310">
        <f t="shared" si="248"/>
        <v>1.7349708508564184E-4</v>
      </c>
    </row>
    <row r="5311" spans="1:6" x14ac:dyDescent="0.25">
      <c r="A5311">
        <v>431502</v>
      </c>
      <c r="B5311">
        <v>72</v>
      </c>
      <c r="C5311">
        <v>8.4911374575653856E-2</v>
      </c>
      <c r="D5311">
        <f t="shared" si="246"/>
        <v>8.9476409573915861E-5</v>
      </c>
      <c r="E5311">
        <f t="shared" si="247"/>
        <v>6.4423014893219416E-3</v>
      </c>
      <c r="F5311">
        <f t="shared" si="248"/>
        <v>7.5975649290153906E-6</v>
      </c>
    </row>
    <row r="5312" spans="1:6" x14ac:dyDescent="0.25">
      <c r="A5312">
        <v>689560</v>
      </c>
      <c r="B5312">
        <v>84</v>
      </c>
      <c r="C5312">
        <v>0.44659959483636458</v>
      </c>
      <c r="D5312">
        <f t="shared" si="246"/>
        <v>1.4298740906366463E-4</v>
      </c>
      <c r="E5312">
        <f t="shared" si="247"/>
        <v>1.2010942361347829E-2</v>
      </c>
      <c r="F5312">
        <f t="shared" si="248"/>
        <v>6.3858118954534154E-5</v>
      </c>
    </row>
    <row r="5313" spans="1:6" x14ac:dyDescent="0.25">
      <c r="A5313">
        <v>791216</v>
      </c>
      <c r="B5313">
        <v>84</v>
      </c>
      <c r="C5313">
        <v>8.2406454688103009E-2</v>
      </c>
      <c r="D5313">
        <f t="shared" si="246"/>
        <v>1.640668337051402E-4</v>
      </c>
      <c r="E5313">
        <f t="shared" si="247"/>
        <v>1.3781614031231777E-2</v>
      </c>
      <c r="F5313">
        <f t="shared" si="248"/>
        <v>1.3520166097543167E-5</v>
      </c>
    </row>
    <row r="5314" spans="1:6" x14ac:dyDescent="0.25">
      <c r="A5314">
        <v>1120028</v>
      </c>
      <c r="B5314">
        <v>72</v>
      </c>
      <c r="C5314">
        <v>0.56516632981038883</v>
      </c>
      <c r="D5314">
        <f t="shared" si="246"/>
        <v>2.3224940802650702E-4</v>
      </c>
      <c r="E5314">
        <f t="shared" si="247"/>
        <v>1.6721957377908506E-2</v>
      </c>
      <c r="F5314">
        <f t="shared" si="248"/>
        <v>1.3125954553497643E-4</v>
      </c>
    </row>
    <row r="5315" spans="1:6" x14ac:dyDescent="0.25">
      <c r="A5315">
        <v>687783</v>
      </c>
      <c r="B5315">
        <v>60</v>
      </c>
      <c r="C5315">
        <v>0.28851061487099899</v>
      </c>
      <c r="D5315">
        <f t="shared" ref="D5315:D5378" si="249">A5315/SUM($A$2:$A$5739)</f>
        <v>1.4261892970594939E-4</v>
      </c>
      <c r="E5315">
        <f t="shared" ref="E5315:E5378" si="250">B5315*D5315</f>
        <v>8.5571357823569626E-3</v>
      </c>
      <c r="F5315">
        <f t="shared" ref="F5315:F5378" si="251">C5315*D5315</f>
        <v>4.114707510170724E-5</v>
      </c>
    </row>
    <row r="5316" spans="1:6" x14ac:dyDescent="0.25">
      <c r="A5316">
        <v>485903</v>
      </c>
      <c r="B5316">
        <v>84</v>
      </c>
      <c r="C5316">
        <v>-1.44403868593283</v>
      </c>
      <c r="D5316">
        <f t="shared" si="249"/>
        <v>1.0075702045690272E-4</v>
      </c>
      <c r="E5316">
        <f t="shared" si="250"/>
        <v>8.4635897183798284E-3</v>
      </c>
      <c r="F5316">
        <f t="shared" si="251"/>
        <v>-1.4549703541909308E-4</v>
      </c>
    </row>
    <row r="5317" spans="1:6" x14ac:dyDescent="0.25">
      <c r="A5317">
        <v>456295</v>
      </c>
      <c r="B5317">
        <v>72</v>
      </c>
      <c r="C5317">
        <v>-0.18575632502509701</v>
      </c>
      <c r="D5317">
        <f t="shared" si="249"/>
        <v>9.4617494951425337E-5</v>
      </c>
      <c r="E5317">
        <f t="shared" si="250"/>
        <v>6.8124596365026239E-3</v>
      </c>
      <c r="F5317">
        <f t="shared" si="251"/>
        <v>-1.7575798145257439E-5</v>
      </c>
    </row>
    <row r="5318" spans="1:6" x14ac:dyDescent="0.25">
      <c r="A5318">
        <v>357830</v>
      </c>
      <c r="B5318">
        <v>84</v>
      </c>
      <c r="C5318">
        <v>0.2094661248883162</v>
      </c>
      <c r="D5318">
        <f t="shared" si="249"/>
        <v>7.41997572151098E-5</v>
      </c>
      <c r="E5318">
        <f t="shared" si="250"/>
        <v>6.2327796060692234E-3</v>
      </c>
      <c r="F5318">
        <f t="shared" si="251"/>
        <v>1.5542335611502932E-5</v>
      </c>
    </row>
    <row r="5319" spans="1:6" x14ac:dyDescent="0.25">
      <c r="A5319">
        <v>659961</v>
      </c>
      <c r="B5319">
        <v>60</v>
      </c>
      <c r="C5319">
        <v>0.80229979975843724</v>
      </c>
      <c r="D5319">
        <f t="shared" si="249"/>
        <v>1.3684974980141711E-4</v>
      </c>
      <c r="E5319">
        <f t="shared" si="250"/>
        <v>8.2109849880850263E-3</v>
      </c>
      <c r="F5319">
        <f t="shared" si="251"/>
        <v>1.0979452686266919E-4</v>
      </c>
    </row>
    <row r="5320" spans="1:6" x14ac:dyDescent="0.25">
      <c r="A5320">
        <v>858072</v>
      </c>
      <c r="B5320">
        <v>84</v>
      </c>
      <c r="C5320">
        <v>0.80229979975843724</v>
      </c>
      <c r="D5320">
        <f t="shared" si="249"/>
        <v>1.779301178578758E-4</v>
      </c>
      <c r="E5320">
        <f t="shared" si="250"/>
        <v>1.4946129900061568E-2</v>
      </c>
      <c r="F5320">
        <f t="shared" si="251"/>
        <v>1.427532979283689E-4</v>
      </c>
    </row>
    <row r="5321" spans="1:6" x14ac:dyDescent="0.25">
      <c r="A5321">
        <v>1046860</v>
      </c>
      <c r="B5321">
        <v>72</v>
      </c>
      <c r="C5321">
        <v>0.80229979975843724</v>
      </c>
      <c r="D5321">
        <f t="shared" si="249"/>
        <v>2.1707726528857237E-4</v>
      </c>
      <c r="E5321">
        <f t="shared" si="250"/>
        <v>1.5629563100777212E-2</v>
      </c>
      <c r="F5321">
        <f t="shared" si="251"/>
        <v>1.7416104647313078E-4</v>
      </c>
    </row>
    <row r="5322" spans="1:6" x14ac:dyDescent="0.25">
      <c r="A5322">
        <v>516723</v>
      </c>
      <c r="B5322">
        <v>84</v>
      </c>
      <c r="C5322">
        <v>0.2094661248883162</v>
      </c>
      <c r="D5322">
        <f t="shared" si="249"/>
        <v>1.0714786671733276E-4</v>
      </c>
      <c r="E5322">
        <f t="shared" si="250"/>
        <v>9.0004208042559521E-3</v>
      </c>
      <c r="F5322">
        <f t="shared" si="251"/>
        <v>2.2443848431329483E-5</v>
      </c>
    </row>
    <row r="5323" spans="1:6" x14ac:dyDescent="0.25">
      <c r="A5323">
        <v>548262</v>
      </c>
      <c r="B5323">
        <v>84</v>
      </c>
      <c r="C5323">
        <v>-0.23343200915815271</v>
      </c>
      <c r="D5323">
        <f t="shared" si="249"/>
        <v>1.1368780507579166E-4</v>
      </c>
      <c r="E5323">
        <f t="shared" si="250"/>
        <v>9.5497756263665003E-3</v>
      </c>
      <c r="F5323">
        <f t="shared" si="251"/>
        <v>-2.653837275562248E-5</v>
      </c>
    </row>
    <row r="5324" spans="1:6" x14ac:dyDescent="0.25">
      <c r="A5324">
        <v>400336</v>
      </c>
      <c r="B5324">
        <v>24</v>
      </c>
      <c r="C5324">
        <v>-4.4146365390986242</v>
      </c>
      <c r="D5324">
        <f t="shared" si="249"/>
        <v>8.3013816629316157E-5</v>
      </c>
      <c r="E5324">
        <f t="shared" si="250"/>
        <v>1.9923315991035879E-3</v>
      </c>
      <c r="F5324">
        <f t="shared" si="251"/>
        <v>-3.6647582814181207E-4</v>
      </c>
    </row>
    <row r="5325" spans="1:6" x14ac:dyDescent="0.25">
      <c r="A5325">
        <v>1071490</v>
      </c>
      <c r="B5325">
        <v>60</v>
      </c>
      <c r="C5325">
        <v>1.078955514697826</v>
      </c>
      <c r="D5325">
        <f t="shared" si="249"/>
        <v>2.2218455092758572E-4</v>
      </c>
      <c r="E5325">
        <f t="shared" si="250"/>
        <v>1.3331073055655143E-2</v>
      </c>
      <c r="F5325">
        <f t="shared" si="251"/>
        <v>2.397272465039786E-4</v>
      </c>
    </row>
    <row r="5326" spans="1:6" x14ac:dyDescent="0.25">
      <c r="A5326">
        <v>909372</v>
      </c>
      <c r="B5326">
        <v>24</v>
      </c>
      <c r="C5326">
        <v>-4.4146365390986242</v>
      </c>
      <c r="D5326">
        <f t="shared" si="249"/>
        <v>1.8856770426800109E-4</v>
      </c>
      <c r="E5326">
        <f t="shared" si="250"/>
        <v>4.5256249024320265E-3</v>
      </c>
      <c r="F5326">
        <f t="shared" si="251"/>
        <v>-8.3245787735546117E-4</v>
      </c>
    </row>
    <row r="5327" spans="1:6" x14ac:dyDescent="0.25">
      <c r="A5327">
        <v>595851</v>
      </c>
      <c r="B5327">
        <v>72</v>
      </c>
      <c r="C5327">
        <v>0.32803285986234038</v>
      </c>
      <c r="D5327">
        <f t="shared" si="249"/>
        <v>1.2355587719414357E-4</v>
      </c>
      <c r="E5327">
        <f t="shared" si="250"/>
        <v>8.8960231579783364E-3</v>
      </c>
      <c r="F5327">
        <f t="shared" si="251"/>
        <v>4.0530387748795034E-5</v>
      </c>
    </row>
    <row r="5328" spans="1:6" x14ac:dyDescent="0.25">
      <c r="A5328">
        <v>639979</v>
      </c>
      <c r="B5328">
        <v>48</v>
      </c>
      <c r="C5328">
        <v>-0.1129626733102455</v>
      </c>
      <c r="D5328">
        <f t="shared" si="249"/>
        <v>1.3270627511044003E-4</v>
      </c>
      <c r="E5328">
        <f t="shared" si="250"/>
        <v>6.3699012053011215E-3</v>
      </c>
      <c r="F5328">
        <f t="shared" si="251"/>
        <v>-1.4990855601520199E-5</v>
      </c>
    </row>
    <row r="5329" spans="1:6" x14ac:dyDescent="0.25">
      <c r="A5329">
        <v>243614</v>
      </c>
      <c r="B5329">
        <v>72</v>
      </c>
      <c r="C5329">
        <v>0.48612183982770601</v>
      </c>
      <c r="D5329">
        <f t="shared" si="249"/>
        <v>5.051588646620395E-5</v>
      </c>
      <c r="E5329">
        <f t="shared" si="250"/>
        <v>3.6371438255666843E-3</v>
      </c>
      <c r="F5329">
        <f t="shared" si="251"/>
        <v>2.4556875669478579E-5</v>
      </c>
    </row>
    <row r="5330" spans="1:6" x14ac:dyDescent="0.25">
      <c r="A5330">
        <v>593335</v>
      </c>
      <c r="B5330">
        <v>60</v>
      </c>
      <c r="C5330">
        <v>-0.15531980941257029</v>
      </c>
      <c r="D5330">
        <f t="shared" si="249"/>
        <v>1.2303415853122203E-4</v>
      </c>
      <c r="E5330">
        <f t="shared" si="250"/>
        <v>7.3820495118733223E-3</v>
      </c>
      <c r="F5330">
        <f t="shared" si="251"/>
        <v>-1.9109642054305365E-5</v>
      </c>
    </row>
    <row r="5331" spans="1:6" x14ac:dyDescent="0.25">
      <c r="A5331">
        <v>1136864</v>
      </c>
      <c r="B5331">
        <v>84</v>
      </c>
      <c r="C5331">
        <v>-0.92711024912572981</v>
      </c>
      <c r="D5331">
        <f t="shared" si="249"/>
        <v>2.3574052702847329E-4</v>
      </c>
      <c r="E5331">
        <f t="shared" si="250"/>
        <v>1.9802204270391754E-2</v>
      </c>
      <c r="F5331">
        <f t="shared" si="251"/>
        <v>-2.1855745874239872E-4</v>
      </c>
    </row>
    <row r="5332" spans="1:6" x14ac:dyDescent="0.25">
      <c r="A5332">
        <v>690815</v>
      </c>
      <c r="B5332">
        <v>72</v>
      </c>
      <c r="C5332">
        <v>0.13042163490563341</v>
      </c>
      <c r="D5332">
        <f t="shared" si="249"/>
        <v>1.4324764631404879E-4</v>
      </c>
      <c r="E5332">
        <f t="shared" si="250"/>
        <v>1.0313830534611513E-2</v>
      </c>
      <c r="F5332">
        <f t="shared" si="251"/>
        <v>1.8682592228662176E-5</v>
      </c>
    </row>
    <row r="5333" spans="1:6" x14ac:dyDescent="0.25">
      <c r="A5333">
        <v>469656</v>
      </c>
      <c r="B5333">
        <v>60</v>
      </c>
      <c r="C5333">
        <v>-9.5137350374250168E-2</v>
      </c>
      <c r="D5333">
        <f t="shared" si="249"/>
        <v>9.7388036706311964E-5</v>
      </c>
      <c r="E5333">
        <f t="shared" si="250"/>
        <v>5.8432822023787179E-3</v>
      </c>
      <c r="F5333">
        <f t="shared" si="251"/>
        <v>-9.265239770388738E-6</v>
      </c>
    </row>
    <row r="5334" spans="1:6" x14ac:dyDescent="0.25">
      <c r="A5334">
        <v>1217463</v>
      </c>
      <c r="B5334">
        <v>84</v>
      </c>
      <c r="C5334">
        <v>0.32803285986234038</v>
      </c>
      <c r="D5334">
        <f t="shared" si="249"/>
        <v>2.5245356459318457E-4</v>
      </c>
      <c r="E5334">
        <f t="shared" si="250"/>
        <v>2.1206099425827504E-2</v>
      </c>
      <c r="F5334">
        <f t="shared" si="251"/>
        <v>8.2813064775944409E-5</v>
      </c>
    </row>
    <row r="5335" spans="1:6" x14ac:dyDescent="0.25">
      <c r="A5335">
        <v>471751</v>
      </c>
      <c r="B5335">
        <v>84</v>
      </c>
      <c r="C5335">
        <v>0.52564408481904745</v>
      </c>
      <c r="D5335">
        <f t="shared" si="249"/>
        <v>9.782245665814847E-5</v>
      </c>
      <c r="E5335">
        <f t="shared" si="250"/>
        <v>8.2170863592844721E-3</v>
      </c>
      <c r="F5335">
        <f t="shared" si="251"/>
        <v>5.1419795704823385E-5</v>
      </c>
    </row>
    <row r="5336" spans="1:6" x14ac:dyDescent="0.25">
      <c r="A5336">
        <v>825675</v>
      </c>
      <c r="B5336">
        <v>84</v>
      </c>
      <c r="C5336">
        <v>1.185489993161002E-2</v>
      </c>
      <c r="D5336">
        <f t="shared" si="249"/>
        <v>1.7121226431150488E-4</v>
      </c>
      <c r="E5336">
        <f t="shared" si="250"/>
        <v>1.438183020216641E-2</v>
      </c>
      <c r="F5336">
        <f t="shared" si="251"/>
        <v>2.0297042604772561E-6</v>
      </c>
    </row>
    <row r="5337" spans="1:6" x14ac:dyDescent="0.25">
      <c r="A5337">
        <v>841080</v>
      </c>
      <c r="B5337">
        <v>84</v>
      </c>
      <c r="C5337">
        <v>0.56516632981038883</v>
      </c>
      <c r="D5337">
        <f t="shared" si="249"/>
        <v>1.7440665063992553E-4</v>
      </c>
      <c r="E5337">
        <f t="shared" si="250"/>
        <v>1.4650158653753746E-2</v>
      </c>
      <c r="F5337">
        <f t="shared" si="251"/>
        <v>9.8568766636689416E-5</v>
      </c>
    </row>
    <row r="5338" spans="1:6" x14ac:dyDescent="0.25">
      <c r="A5338">
        <v>575080</v>
      </c>
      <c r="B5338">
        <v>84</v>
      </c>
      <c r="C5338">
        <v>-4.6340617762015618E-2</v>
      </c>
      <c r="D5338">
        <f t="shared" si="249"/>
        <v>1.1924879518001662E-4</v>
      </c>
      <c r="E5338">
        <f t="shared" si="250"/>
        <v>1.0016898795121396E-2</v>
      </c>
      <c r="F5338">
        <f t="shared" si="251"/>
        <v>-5.5260628360180407E-6</v>
      </c>
    </row>
    <row r="5339" spans="1:6" x14ac:dyDescent="0.25">
      <c r="A5339">
        <v>333514</v>
      </c>
      <c r="B5339">
        <v>36</v>
      </c>
      <c r="C5339">
        <v>-2.3216510827554102</v>
      </c>
      <c r="D5339">
        <f t="shared" si="249"/>
        <v>6.9157582728782195E-5</v>
      </c>
      <c r="E5339">
        <f t="shared" si="250"/>
        <v>2.4896729782361588E-3</v>
      </c>
      <c r="F5339">
        <f t="shared" si="251"/>
        <v>-1.6055977682302404E-4</v>
      </c>
    </row>
    <row r="5340" spans="1:6" x14ac:dyDescent="0.25">
      <c r="A5340">
        <v>702752</v>
      </c>
      <c r="B5340">
        <v>84</v>
      </c>
      <c r="C5340">
        <v>0.52564408481904745</v>
      </c>
      <c r="D5340">
        <f t="shared" si="249"/>
        <v>1.4572290691790193E-4</v>
      </c>
      <c r="E5340">
        <f t="shared" si="250"/>
        <v>1.2240724181103762E-2</v>
      </c>
      <c r="F5340">
        <f t="shared" si="251"/>
        <v>7.6598384044031793E-5</v>
      </c>
    </row>
    <row r="5341" spans="1:6" x14ac:dyDescent="0.25">
      <c r="A5341">
        <v>803251</v>
      </c>
      <c r="B5341">
        <v>72</v>
      </c>
      <c r="C5341">
        <v>0.24898836987965761</v>
      </c>
      <c r="D5341">
        <f t="shared" si="249"/>
        <v>1.6656241562416278E-4</v>
      </c>
      <c r="E5341">
        <f t="shared" si="250"/>
        <v>1.199249392493972E-2</v>
      </c>
      <c r="F5341">
        <f t="shared" si="251"/>
        <v>4.1472104349478303E-5</v>
      </c>
    </row>
    <row r="5342" spans="1:6" x14ac:dyDescent="0.25">
      <c r="A5342">
        <v>534958</v>
      </c>
      <c r="B5342">
        <v>84</v>
      </c>
      <c r="C5342">
        <v>1.118477759689168</v>
      </c>
      <c r="D5342">
        <f t="shared" si="249"/>
        <v>1.1092908286136073E-4</v>
      </c>
      <c r="E5342">
        <f t="shared" si="250"/>
        <v>9.3180429603543016E-3</v>
      </c>
      <c r="F5342">
        <f t="shared" si="251"/>
        <v>1.2407171208314883E-4</v>
      </c>
    </row>
    <row r="5343" spans="1:6" x14ac:dyDescent="0.25">
      <c r="A5343">
        <v>419691</v>
      </c>
      <c r="B5343">
        <v>84</v>
      </c>
      <c r="C5343">
        <v>0.22475660959730151</v>
      </c>
      <c r="D5343">
        <f t="shared" si="249"/>
        <v>8.7027276375280577E-5</v>
      </c>
      <c r="E5343">
        <f t="shared" si="250"/>
        <v>7.3102912155235686E-3</v>
      </c>
      <c r="F5343">
        <f t="shared" si="251"/>
        <v>1.9559955580595399E-5</v>
      </c>
    </row>
    <row r="5344" spans="1:6" x14ac:dyDescent="0.25">
      <c r="A5344">
        <v>850442</v>
      </c>
      <c r="B5344">
        <v>72</v>
      </c>
      <c r="C5344">
        <v>0.11768899037024361</v>
      </c>
      <c r="D5344">
        <f t="shared" si="249"/>
        <v>1.7634795831968368E-4</v>
      </c>
      <c r="E5344">
        <f t="shared" si="250"/>
        <v>1.2697052999017225E-2</v>
      </c>
      <c r="F5344">
        <f t="shared" si="251"/>
        <v>2.0754213168497375E-5</v>
      </c>
    </row>
    <row r="5345" spans="1:6" x14ac:dyDescent="0.25">
      <c r="A5345">
        <v>779700</v>
      </c>
      <c r="B5345">
        <v>36</v>
      </c>
      <c r="C5345">
        <v>-0.50193428495582826</v>
      </c>
      <c r="D5345">
        <f t="shared" si="249"/>
        <v>1.6167887181237211E-4</v>
      </c>
      <c r="E5345">
        <f t="shared" si="250"/>
        <v>5.8204393852453956E-3</v>
      </c>
      <c r="F5345">
        <f t="shared" si="251"/>
        <v>-8.1152168915608007E-5</v>
      </c>
    </row>
    <row r="5346" spans="1:6" x14ac:dyDescent="0.25">
      <c r="A5346">
        <v>679618</v>
      </c>
      <c r="B5346">
        <v>84</v>
      </c>
      <c r="C5346">
        <v>1.237044494663192</v>
      </c>
      <c r="D5346">
        <f t="shared" si="249"/>
        <v>1.4092583237576082E-4</v>
      </c>
      <c r="E5346">
        <f t="shared" si="250"/>
        <v>1.1837769919563909E-2</v>
      </c>
      <c r="F5346">
        <f t="shared" si="251"/>
        <v>1.7433152509626273E-4</v>
      </c>
    </row>
    <row r="5347" spans="1:6" x14ac:dyDescent="0.25">
      <c r="A5347">
        <v>1416061</v>
      </c>
      <c r="B5347">
        <v>72</v>
      </c>
      <c r="C5347">
        <v>0.39678472967090811</v>
      </c>
      <c r="D5347">
        <f t="shared" si="249"/>
        <v>2.9363491714441383E-4</v>
      </c>
      <c r="E5347">
        <f t="shared" si="250"/>
        <v>2.1141714034397796E-2</v>
      </c>
      <c r="F5347">
        <f t="shared" si="251"/>
        <v>1.1650985122108574E-4</v>
      </c>
    </row>
    <row r="5348" spans="1:6" x14ac:dyDescent="0.25">
      <c r="A5348">
        <v>1673391</v>
      </c>
      <c r="B5348">
        <v>72</v>
      </c>
      <c r="C5348">
        <v>0.72325530977575447</v>
      </c>
      <c r="D5348">
        <f t="shared" si="249"/>
        <v>3.469949582929039E-4</v>
      </c>
      <c r="E5348">
        <f t="shared" si="250"/>
        <v>2.4983636997089081E-2</v>
      </c>
      <c r="F5348">
        <f t="shared" si="251"/>
        <v>2.5096594605075924E-4</v>
      </c>
    </row>
    <row r="5349" spans="1:6" x14ac:dyDescent="0.25">
      <c r="A5349">
        <v>547441</v>
      </c>
      <c r="B5349">
        <v>60</v>
      </c>
      <c r="C5349">
        <v>1.078955514697826</v>
      </c>
      <c r="D5349">
        <f t="shared" si="249"/>
        <v>1.1351756222115788E-4</v>
      </c>
      <c r="E5349">
        <f t="shared" si="250"/>
        <v>6.811053733269473E-3</v>
      </c>
      <c r="F5349">
        <f t="shared" si="251"/>
        <v>1.2248039977357189E-4</v>
      </c>
    </row>
    <row r="5350" spans="1:6" x14ac:dyDescent="0.25">
      <c r="A5350">
        <v>934332</v>
      </c>
      <c r="B5350">
        <v>24</v>
      </c>
      <c r="C5350">
        <v>-0.1462340800337556</v>
      </c>
      <c r="D5350">
        <f t="shared" si="249"/>
        <v>1.9374341882544217E-4</v>
      </c>
      <c r="E5350">
        <f t="shared" si="250"/>
        <v>4.6498420518106126E-3</v>
      </c>
      <c r="F5350">
        <f t="shared" si="251"/>
        <v>-2.8331890614533142E-5</v>
      </c>
    </row>
    <row r="5351" spans="1:6" x14ac:dyDescent="0.25">
      <c r="A5351">
        <v>1082600</v>
      </c>
      <c r="B5351">
        <v>36</v>
      </c>
      <c r="C5351">
        <v>-0.59347017569047422</v>
      </c>
      <c r="D5351">
        <f t="shared" si="249"/>
        <v>2.2448832451465187E-4</v>
      </c>
      <c r="E5351">
        <f t="shared" si="250"/>
        <v>8.081579682527467E-3</v>
      </c>
      <c r="F5351">
        <f t="shared" si="251"/>
        <v>-1.3322712539017064E-4</v>
      </c>
    </row>
    <row r="5352" spans="1:6" x14ac:dyDescent="0.25">
      <c r="A5352">
        <v>786779</v>
      </c>
      <c r="B5352">
        <v>72</v>
      </c>
      <c r="C5352">
        <v>0.4070773498450232</v>
      </c>
      <c r="D5352">
        <f t="shared" si="249"/>
        <v>1.6314677579282587E-4</v>
      </c>
      <c r="E5352">
        <f t="shared" si="250"/>
        <v>1.1746567857083463E-2</v>
      </c>
      <c r="F5352">
        <f t="shared" si="251"/>
        <v>6.6413357125503733E-5</v>
      </c>
    </row>
    <row r="5353" spans="1:6" x14ac:dyDescent="0.25">
      <c r="A5353">
        <v>855256</v>
      </c>
      <c r="B5353">
        <v>48</v>
      </c>
      <c r="C5353">
        <v>5.1377144922950549E-2</v>
      </c>
      <c r="D5353">
        <f t="shared" si="249"/>
        <v>1.7734619108729271E-4</v>
      </c>
      <c r="E5353">
        <f t="shared" si="250"/>
        <v>8.5126171721900505E-3</v>
      </c>
      <c r="F5353">
        <f t="shared" si="251"/>
        <v>9.1115409610251185E-6</v>
      </c>
    </row>
    <row r="5354" spans="1:6" x14ac:dyDescent="0.25">
      <c r="A5354">
        <v>879569</v>
      </c>
      <c r="B5354">
        <v>84</v>
      </c>
      <c r="C5354">
        <v>0.1246345111382869</v>
      </c>
      <c r="D5354">
        <f t="shared" si="249"/>
        <v>1.8238774349254371E-4</v>
      </c>
      <c r="E5354">
        <f t="shared" si="250"/>
        <v>1.5320570453373672E-2</v>
      </c>
      <c r="F5354">
        <f t="shared" si="251"/>
        <v>2.2731807247808454E-5</v>
      </c>
    </row>
    <row r="5355" spans="1:6" x14ac:dyDescent="0.25">
      <c r="A5355">
        <v>432111</v>
      </c>
      <c r="B5355">
        <v>84</v>
      </c>
      <c r="C5355">
        <v>-0.36059048497084401</v>
      </c>
      <c r="D5355">
        <f t="shared" si="249"/>
        <v>8.9602692032468806E-5</v>
      </c>
      <c r="E5355">
        <f t="shared" si="250"/>
        <v>7.5266261307273801E-3</v>
      </c>
      <c r="F5355">
        <f t="shared" si="251"/>
        <v>-3.2309878174681105E-5</v>
      </c>
    </row>
    <row r="5356" spans="1:6" x14ac:dyDescent="0.25">
      <c r="A5356">
        <v>969956</v>
      </c>
      <c r="B5356">
        <v>72</v>
      </c>
      <c r="C5356">
        <v>0.72325530977575447</v>
      </c>
      <c r="D5356">
        <f t="shared" si="249"/>
        <v>2.0113042424989253E-4</v>
      </c>
      <c r="E5356">
        <f t="shared" si="250"/>
        <v>1.4481390545992262E-2</v>
      </c>
      <c r="F5356">
        <f t="shared" si="251"/>
        <v>1.4546864729618494E-4</v>
      </c>
    </row>
    <row r="5357" spans="1:6" x14ac:dyDescent="0.25">
      <c r="A5357">
        <v>1092065</v>
      </c>
      <c r="B5357">
        <v>84</v>
      </c>
      <c r="C5357">
        <v>0.44659959483636458</v>
      </c>
      <c r="D5357">
        <f t="shared" si="249"/>
        <v>2.2645099031137381E-4</v>
      </c>
      <c r="E5357">
        <f t="shared" si="250"/>
        <v>1.90218831861554E-2</v>
      </c>
      <c r="F5357">
        <f t="shared" si="251"/>
        <v>1.0113292052335307E-4</v>
      </c>
    </row>
    <row r="5358" spans="1:6" x14ac:dyDescent="0.25">
      <c r="A5358">
        <v>718978</v>
      </c>
      <c r="B5358">
        <v>84</v>
      </c>
      <c r="C5358">
        <v>6.123280715644152E-2</v>
      </c>
      <c r="D5358">
        <f t="shared" si="249"/>
        <v>1.4908753610095636E-4</v>
      </c>
      <c r="E5358">
        <f t="shared" si="250"/>
        <v>1.2523353032480334E-2</v>
      </c>
      <c r="F5358">
        <f t="shared" si="251"/>
        <v>9.1290483474988731E-6</v>
      </c>
    </row>
    <row r="5359" spans="1:6" x14ac:dyDescent="0.25">
      <c r="A5359">
        <v>290786</v>
      </c>
      <c r="B5359">
        <v>60</v>
      </c>
      <c r="C5359">
        <v>-0.97620122485192473</v>
      </c>
      <c r="D5359">
        <f t="shared" si="249"/>
        <v>6.0297489314906297E-5</v>
      </c>
      <c r="E5359">
        <f t="shared" si="250"/>
        <v>3.617849358894378E-3</v>
      </c>
      <c r="F5359">
        <f t="shared" si="251"/>
        <v>-5.8862482924707371E-5</v>
      </c>
    </row>
    <row r="5360" spans="1:6" x14ac:dyDescent="0.25">
      <c r="A5360">
        <v>1553008</v>
      </c>
      <c r="B5360">
        <v>72</v>
      </c>
      <c r="C5360">
        <v>0.2094661248883162</v>
      </c>
      <c r="D5360">
        <f t="shared" si="249"/>
        <v>3.2203229621083546E-4</v>
      </c>
      <c r="E5360">
        <f t="shared" si="250"/>
        <v>2.3186325327180152E-2</v>
      </c>
      <c r="F5360">
        <f t="shared" si="251"/>
        <v>6.7454857176170099E-5</v>
      </c>
    </row>
    <row r="5361" spans="1:6" x14ac:dyDescent="0.25">
      <c r="A5361">
        <v>643744</v>
      </c>
      <c r="B5361">
        <v>29</v>
      </c>
      <c r="C5361">
        <v>-4.4146365390986242</v>
      </c>
      <c r="D5361">
        <f t="shared" si="249"/>
        <v>1.3348698686159251E-4</v>
      </c>
      <c r="E5361">
        <f t="shared" si="250"/>
        <v>3.8711226189861829E-3</v>
      </c>
      <c r="F5361">
        <f t="shared" si="251"/>
        <v>-5.8929652969336426E-4</v>
      </c>
    </row>
    <row r="5362" spans="1:6" x14ac:dyDescent="0.25">
      <c r="A5362">
        <v>783289</v>
      </c>
      <c r="B5362">
        <v>84</v>
      </c>
      <c r="C5362">
        <v>0.22525858163093621</v>
      </c>
      <c r="D5362">
        <f t="shared" si="249"/>
        <v>1.6242308814036314E-4</v>
      </c>
      <c r="E5362">
        <f t="shared" si="250"/>
        <v>1.3643539403790504E-2</v>
      </c>
      <c r="F5362">
        <f t="shared" si="251"/>
        <v>3.6587194458614739E-5</v>
      </c>
    </row>
    <row r="5363" spans="1:6" x14ac:dyDescent="0.25">
      <c r="A5363">
        <v>914478</v>
      </c>
      <c r="B5363">
        <v>84</v>
      </c>
      <c r="C5363">
        <v>1.078955514697826</v>
      </c>
      <c r="D5363">
        <f t="shared" si="249"/>
        <v>1.8962648626040071E-4</v>
      </c>
      <c r="E5363">
        <f t="shared" si="250"/>
        <v>1.5928624845873658E-2</v>
      </c>
      <c r="F5363">
        <f t="shared" si="251"/>
        <v>2.0459854308343088E-4</v>
      </c>
    </row>
    <row r="5364" spans="1:6" x14ac:dyDescent="0.25">
      <c r="A5364">
        <v>491251</v>
      </c>
      <c r="B5364">
        <v>24</v>
      </c>
      <c r="C5364">
        <v>0.16994387989697479</v>
      </c>
      <c r="D5364">
        <f t="shared" si="249"/>
        <v>1.0186598365614931E-4</v>
      </c>
      <c r="E5364">
        <f t="shared" si="250"/>
        <v>2.4447836077475834E-3</v>
      </c>
      <c r="F5364">
        <f t="shared" si="251"/>
        <v>1.7311500492047834E-5</v>
      </c>
    </row>
    <row r="5365" spans="1:6" x14ac:dyDescent="0.25">
      <c r="A5365">
        <v>1872027</v>
      </c>
      <c r="B5365">
        <v>72</v>
      </c>
      <c r="C5365">
        <v>-0.54145652994716964</v>
      </c>
      <c r="D5365">
        <f t="shared" si="249"/>
        <v>3.8818419053777032E-4</v>
      </c>
      <c r="E5365">
        <f t="shared" si="250"/>
        <v>2.7949261718719462E-2</v>
      </c>
      <c r="F5365">
        <f t="shared" si="251"/>
        <v>-2.1018486478893204E-4</v>
      </c>
    </row>
    <row r="5366" spans="1:6" x14ac:dyDescent="0.25">
      <c r="A5366">
        <v>701059</v>
      </c>
      <c r="B5366">
        <v>84</v>
      </c>
      <c r="C5366">
        <v>2.5399963735042389E-2</v>
      </c>
      <c r="D5366">
        <f t="shared" si="249"/>
        <v>1.453718458303319E-4</v>
      </c>
      <c r="E5366">
        <f t="shared" si="250"/>
        <v>1.2211235049747879E-2</v>
      </c>
      <c r="F5366">
        <f t="shared" si="251"/>
        <v>3.6924396121866032E-6</v>
      </c>
    </row>
    <row r="5367" spans="1:6" x14ac:dyDescent="0.25">
      <c r="A5367">
        <v>775601</v>
      </c>
      <c r="B5367">
        <v>72</v>
      </c>
      <c r="C5367">
        <v>0.32803285986234038</v>
      </c>
      <c r="D5367">
        <f t="shared" si="249"/>
        <v>1.6082890170135644E-4</v>
      </c>
      <c r="E5367">
        <f t="shared" si="250"/>
        <v>1.1579680922497664E-2</v>
      </c>
      <c r="F5367">
        <f t="shared" si="251"/>
        <v>5.2757164573615176E-5</v>
      </c>
    </row>
    <row r="5368" spans="1:6" x14ac:dyDescent="0.25">
      <c r="A5368">
        <v>820740</v>
      </c>
      <c r="B5368">
        <v>84</v>
      </c>
      <c r="C5368">
        <v>1.078955514697826</v>
      </c>
      <c r="D5368">
        <f t="shared" si="249"/>
        <v>1.7018894094047234E-4</v>
      </c>
      <c r="E5368">
        <f t="shared" si="250"/>
        <v>1.4295871038999677E-2</v>
      </c>
      <c r="F5368">
        <f t="shared" si="251"/>
        <v>1.8362629636830524E-4</v>
      </c>
    </row>
    <row r="5369" spans="1:6" x14ac:dyDescent="0.25">
      <c r="A5369">
        <v>833906</v>
      </c>
      <c r="B5369">
        <v>72</v>
      </c>
      <c r="C5369">
        <v>0.13042163490563341</v>
      </c>
      <c r="D5369">
        <f t="shared" si="249"/>
        <v>1.7291904742537897E-4</v>
      </c>
      <c r="E5369">
        <f t="shared" si="250"/>
        <v>1.2450171414627287E-2</v>
      </c>
      <c r="F5369">
        <f t="shared" si="251"/>
        <v>2.2552384871542687E-5</v>
      </c>
    </row>
    <row r="5370" spans="1:6" x14ac:dyDescent="0.25">
      <c r="A5370">
        <v>378099</v>
      </c>
      <c r="B5370">
        <v>60</v>
      </c>
      <c r="C5370">
        <v>-0.6377793549951668</v>
      </c>
      <c r="D5370">
        <f t="shared" si="249"/>
        <v>7.8402744329083096E-5</v>
      </c>
      <c r="E5370">
        <f t="shared" si="250"/>
        <v>4.7041646597449855E-3</v>
      </c>
      <c r="F5370">
        <f t="shared" si="251"/>
        <v>-5.0003651708053587E-5</v>
      </c>
    </row>
    <row r="5371" spans="1:6" x14ac:dyDescent="0.25">
      <c r="A5371">
        <v>502914</v>
      </c>
      <c r="B5371">
        <v>24</v>
      </c>
      <c r="C5371">
        <v>-0.1462340800337556</v>
      </c>
      <c r="D5371">
        <f t="shared" si="249"/>
        <v>1.0428442752167155E-4</v>
      </c>
      <c r="E5371">
        <f t="shared" si="250"/>
        <v>2.5028262605201173E-3</v>
      </c>
      <c r="F5371">
        <f t="shared" si="251"/>
        <v>-1.5249937320478503E-5</v>
      </c>
    </row>
    <row r="5372" spans="1:6" x14ac:dyDescent="0.25">
      <c r="A5372">
        <v>710802</v>
      </c>
      <c r="B5372">
        <v>48</v>
      </c>
      <c r="C5372">
        <v>-0.201427290386614</v>
      </c>
      <c r="D5372">
        <f t="shared" si="249"/>
        <v>1.4739215780682022E-4</v>
      </c>
      <c r="E5372">
        <f t="shared" si="250"/>
        <v>7.0748235747273708E-3</v>
      </c>
      <c r="F5372">
        <f t="shared" si="251"/>
        <v>-2.9688802971264012E-5</v>
      </c>
    </row>
    <row r="5373" spans="1:6" x14ac:dyDescent="0.25">
      <c r="A5373">
        <v>759746</v>
      </c>
      <c r="B5373">
        <v>84</v>
      </c>
      <c r="C5373">
        <v>1.078955514697826</v>
      </c>
      <c r="D5373">
        <f t="shared" si="249"/>
        <v>1.5754120321144347E-4</v>
      </c>
      <c r="E5373">
        <f t="shared" si="250"/>
        <v>1.3233461069761251E-2</v>
      </c>
      <c r="F5373">
        <f t="shared" si="251"/>
        <v>1.6997994999711779E-4</v>
      </c>
    </row>
    <row r="5374" spans="1:6" x14ac:dyDescent="0.25">
      <c r="A5374">
        <v>513359</v>
      </c>
      <c r="B5374">
        <v>84</v>
      </c>
      <c r="C5374">
        <v>-0.18575632502509701</v>
      </c>
      <c r="D5374">
        <f t="shared" si="249"/>
        <v>1.064503064700879E-4</v>
      </c>
      <c r="E5374">
        <f t="shared" si="250"/>
        <v>8.9418257434873832E-3</v>
      </c>
      <c r="F5374">
        <f t="shared" si="251"/>
        <v>-1.9773817727678836E-5</v>
      </c>
    </row>
    <row r="5375" spans="1:6" x14ac:dyDescent="0.25">
      <c r="A5375">
        <v>1526110</v>
      </c>
      <c r="B5375">
        <v>60</v>
      </c>
      <c r="C5375">
        <v>0.4070773498450232</v>
      </c>
      <c r="D5375">
        <f t="shared" si="249"/>
        <v>3.1645471727790073E-4</v>
      </c>
      <c r="E5375">
        <f t="shared" si="250"/>
        <v>1.8987283036674043E-2</v>
      </c>
      <c r="F5375">
        <f t="shared" si="251"/>
        <v>1.2882154765544391E-4</v>
      </c>
    </row>
    <row r="5376" spans="1:6" x14ac:dyDescent="0.25">
      <c r="A5376">
        <v>537586</v>
      </c>
      <c r="B5376">
        <v>84</v>
      </c>
      <c r="C5376">
        <v>-0.39477683166590433</v>
      </c>
      <c r="D5376">
        <f t="shared" si="249"/>
        <v>1.1147402588447592E-4</v>
      </c>
      <c r="E5376">
        <f t="shared" si="250"/>
        <v>9.3638181742959764E-3</v>
      </c>
      <c r="F5376">
        <f t="shared" si="251"/>
        <v>-4.4007362751716409E-5</v>
      </c>
    </row>
    <row r="5377" spans="1:6" x14ac:dyDescent="0.25">
      <c r="A5377">
        <v>1006826</v>
      </c>
      <c r="B5377">
        <v>60</v>
      </c>
      <c r="C5377">
        <v>0.48612183982770601</v>
      </c>
      <c r="D5377">
        <f t="shared" si="249"/>
        <v>2.087758006814972E-4</v>
      </c>
      <c r="E5377">
        <f t="shared" si="250"/>
        <v>1.2526548040889832E-2</v>
      </c>
      <c r="F5377">
        <f t="shared" si="251"/>
        <v>1.0149047633879186E-4</v>
      </c>
    </row>
    <row r="5378" spans="1:6" x14ac:dyDescent="0.25">
      <c r="A5378">
        <v>871939</v>
      </c>
      <c r="B5378">
        <v>72</v>
      </c>
      <c r="C5378">
        <v>-0.26353167667661798</v>
      </c>
      <c r="D5378">
        <f t="shared" si="249"/>
        <v>1.8080558395435159E-4</v>
      </c>
      <c r="E5378">
        <f t="shared" si="250"/>
        <v>1.3018002044713314E-2</v>
      </c>
      <c r="F5378">
        <f t="shared" si="251"/>
        <v>-4.7647998691985291E-5</v>
      </c>
    </row>
    <row r="5379" spans="1:6" x14ac:dyDescent="0.25">
      <c r="A5379">
        <v>532096</v>
      </c>
      <c r="B5379">
        <v>84</v>
      </c>
      <c r="C5379">
        <v>0.92086653473246149</v>
      </c>
      <c r="D5379">
        <f t="shared" ref="D5379:D5442" si="252">A5379/SUM($A$2:$A$5739)</f>
        <v>1.1033561751426953E-4</v>
      </c>
      <c r="E5379">
        <f t="shared" ref="E5379:E5442" si="253">B5379*D5379</f>
        <v>9.2681918711986413E-3</v>
      </c>
      <c r="F5379">
        <f t="shared" ref="F5379:F5442" si="254">C5379*D5379</f>
        <v>1.0160437775793166E-4</v>
      </c>
    </row>
    <row r="5380" spans="1:6" x14ac:dyDescent="0.25">
      <c r="A5380">
        <v>565893</v>
      </c>
      <c r="B5380">
        <v>84</v>
      </c>
      <c r="C5380">
        <v>1.237044494663192</v>
      </c>
      <c r="D5380">
        <f t="shared" si="252"/>
        <v>1.1734377556306104E-4</v>
      </c>
      <c r="E5380">
        <f t="shared" si="253"/>
        <v>9.8568771472971276E-3</v>
      </c>
      <c r="F5380">
        <f t="shared" si="254"/>
        <v>1.4515947154327788E-4</v>
      </c>
    </row>
    <row r="5381" spans="1:6" x14ac:dyDescent="0.25">
      <c r="A5381">
        <v>1023228</v>
      </c>
      <c r="B5381">
        <v>72</v>
      </c>
      <c r="C5381">
        <v>0.28851061487099899</v>
      </c>
      <c r="D5381">
        <f t="shared" si="252"/>
        <v>2.1217692528771308E-4</v>
      </c>
      <c r="E5381">
        <f t="shared" si="253"/>
        <v>1.5276738620715342E-2</v>
      </c>
      <c r="F5381">
        <f t="shared" si="254"/>
        <v>6.121529517619611E-5</v>
      </c>
    </row>
    <row r="5382" spans="1:6" x14ac:dyDescent="0.25">
      <c r="A5382">
        <v>986125</v>
      </c>
      <c r="B5382">
        <v>48</v>
      </c>
      <c r="C5382">
        <v>0.14642774890467691</v>
      </c>
      <c r="D5382">
        <f t="shared" si="252"/>
        <v>2.0448323389249127E-4</v>
      </c>
      <c r="E5382">
        <f t="shared" si="253"/>
        <v>9.8151952268395806E-3</v>
      </c>
      <c r="F5382">
        <f t="shared" si="254"/>
        <v>2.9942019627626031E-5</v>
      </c>
    </row>
    <row r="5383" spans="1:6" x14ac:dyDescent="0.25">
      <c r="A5383">
        <v>1653241</v>
      </c>
      <c r="B5383">
        <v>12</v>
      </c>
      <c r="C5383">
        <v>-0.2648008150077798</v>
      </c>
      <c r="D5383">
        <f t="shared" si="252"/>
        <v>3.4281664706163639E-4</v>
      </c>
      <c r="E5383">
        <f t="shared" si="253"/>
        <v>4.1137997647396366E-3</v>
      </c>
      <c r="F5383">
        <f t="shared" si="254"/>
        <v>-9.0778127540155714E-5</v>
      </c>
    </row>
    <row r="5384" spans="1:6" x14ac:dyDescent="0.25">
      <c r="A5384">
        <v>788605</v>
      </c>
      <c r="B5384">
        <v>72</v>
      </c>
      <c r="C5384">
        <v>0.13042163490563341</v>
      </c>
      <c r="D5384">
        <f t="shared" si="252"/>
        <v>1.6352541580812584E-4</v>
      </c>
      <c r="E5384">
        <f t="shared" si="253"/>
        <v>1.177382993818506E-2</v>
      </c>
      <c r="F5384">
        <f t="shared" si="254"/>
        <v>2.1327252078319282E-5</v>
      </c>
    </row>
    <row r="5385" spans="1:6" x14ac:dyDescent="0.25">
      <c r="A5385">
        <v>565403</v>
      </c>
      <c r="B5385">
        <v>72</v>
      </c>
      <c r="C5385">
        <v>0.13042163490563341</v>
      </c>
      <c r="D5385">
        <f t="shared" si="252"/>
        <v>1.1724216898721384E-4</v>
      </c>
      <c r="E5385">
        <f t="shared" si="253"/>
        <v>8.4414361670793973E-3</v>
      </c>
      <c r="F5385">
        <f t="shared" si="254"/>
        <v>1.5290915359194981E-5</v>
      </c>
    </row>
    <row r="5386" spans="1:6" x14ac:dyDescent="0.25">
      <c r="A5386">
        <v>244376</v>
      </c>
      <c r="B5386">
        <v>84</v>
      </c>
      <c r="C5386">
        <v>-0.4972406231406567</v>
      </c>
      <c r="D5386">
        <f t="shared" si="252"/>
        <v>5.0673895059664292E-5</v>
      </c>
      <c r="E5386">
        <f t="shared" si="253"/>
        <v>4.2566071850118001E-3</v>
      </c>
      <c r="F5386">
        <f t="shared" si="254"/>
        <v>-2.5197119156431717E-5</v>
      </c>
    </row>
    <row r="5387" spans="1:6" x14ac:dyDescent="0.25">
      <c r="A5387">
        <v>425255</v>
      </c>
      <c r="B5387">
        <v>84</v>
      </c>
      <c r="C5387">
        <v>0.32803285986234038</v>
      </c>
      <c r="D5387">
        <f t="shared" si="252"/>
        <v>8.8181029412043481E-5</v>
      </c>
      <c r="E5387">
        <f t="shared" si="253"/>
        <v>7.4072064706116525E-3</v>
      </c>
      <c r="F5387">
        <f t="shared" si="254"/>
        <v>2.8926275263637774E-5</v>
      </c>
    </row>
    <row r="5388" spans="1:6" x14ac:dyDescent="0.25">
      <c r="A5388">
        <v>1032139</v>
      </c>
      <c r="B5388">
        <v>72</v>
      </c>
      <c r="C5388">
        <v>0.80229979975843724</v>
      </c>
      <c r="D5388">
        <f t="shared" si="252"/>
        <v>2.1402471344562004E-4</v>
      </c>
      <c r="E5388">
        <f t="shared" si="253"/>
        <v>1.5409779368084643E-2</v>
      </c>
      <c r="F5388">
        <f t="shared" si="254"/>
        <v>1.7171198474077786E-4</v>
      </c>
    </row>
    <row r="5389" spans="1:6" x14ac:dyDescent="0.25">
      <c r="A5389">
        <v>466590</v>
      </c>
      <c r="B5389">
        <v>48</v>
      </c>
      <c r="C5389">
        <v>0.52564408481904745</v>
      </c>
      <c r="D5389">
        <f t="shared" si="252"/>
        <v>9.6752269846010904E-5</v>
      </c>
      <c r="E5389">
        <f t="shared" si="253"/>
        <v>4.6441089526085234E-3</v>
      </c>
      <c r="F5389">
        <f t="shared" si="254"/>
        <v>5.0857258337371925E-5</v>
      </c>
    </row>
    <row r="5390" spans="1:6" x14ac:dyDescent="0.25">
      <c r="A5390">
        <v>808684</v>
      </c>
      <c r="B5390">
        <v>24</v>
      </c>
      <c r="C5390">
        <v>-2.0883611511327702</v>
      </c>
      <c r="D5390">
        <f t="shared" si="252"/>
        <v>1.6768900445391347E-4</v>
      </c>
      <c r="E5390">
        <f t="shared" si="253"/>
        <v>4.024536106893923E-3</v>
      </c>
      <c r="F5390">
        <f t="shared" si="254"/>
        <v>-3.50195202373683E-4</v>
      </c>
    </row>
    <row r="5391" spans="1:6" x14ac:dyDescent="0.25">
      <c r="A5391">
        <v>1081737</v>
      </c>
      <c r="B5391">
        <v>72</v>
      </c>
      <c r="C5391">
        <v>-6.7189590051072792E-2</v>
      </c>
      <c r="D5391">
        <f t="shared" si="252"/>
        <v>2.2430937252494547E-4</v>
      </c>
      <c r="E5391">
        <f t="shared" si="253"/>
        <v>1.6150274821796075E-2</v>
      </c>
      <c r="F5391">
        <f t="shared" si="254"/>
        <v>-1.5071254784564457E-5</v>
      </c>
    </row>
    <row r="5392" spans="1:6" x14ac:dyDescent="0.25">
      <c r="A5392">
        <v>758496</v>
      </c>
      <c r="B5392">
        <v>84</v>
      </c>
      <c r="C5392">
        <v>0.11486646972194189</v>
      </c>
      <c r="D5392">
        <f t="shared" si="252"/>
        <v>1.5728200276285366E-4</v>
      </c>
      <c r="E5392">
        <f t="shared" si="253"/>
        <v>1.3211688232079707E-2</v>
      </c>
      <c r="F5392">
        <f t="shared" si="254"/>
        <v>1.8066428408165709E-5</v>
      </c>
    </row>
    <row r="5393" spans="1:6" x14ac:dyDescent="0.25">
      <c r="A5393">
        <v>2199014</v>
      </c>
      <c r="B5393">
        <v>72</v>
      </c>
      <c r="C5393">
        <v>0.4070773498450232</v>
      </c>
      <c r="D5393">
        <f t="shared" si="252"/>
        <v>4.5598833220419606E-4</v>
      </c>
      <c r="E5393">
        <f t="shared" si="253"/>
        <v>3.2831159918702113E-2</v>
      </c>
      <c r="F5393">
        <f t="shared" si="254"/>
        <v>1.8562252183393618E-4</v>
      </c>
    </row>
    <row r="5394" spans="1:6" x14ac:dyDescent="0.25">
      <c r="A5394">
        <v>734295</v>
      </c>
      <c r="B5394">
        <v>84</v>
      </c>
      <c r="C5394">
        <v>0.24898836987965761</v>
      </c>
      <c r="D5394">
        <f t="shared" si="252"/>
        <v>1.5226367471779631E-4</v>
      </c>
      <c r="E5394">
        <f t="shared" si="253"/>
        <v>1.2790148676294889E-2</v>
      </c>
      <c r="F5394">
        <f t="shared" si="254"/>
        <v>3.7911884159870538E-5</v>
      </c>
    </row>
    <row r="5395" spans="1:6" x14ac:dyDescent="0.25">
      <c r="A5395">
        <v>737693</v>
      </c>
      <c r="B5395">
        <v>60</v>
      </c>
      <c r="C5395">
        <v>0.72325530977575447</v>
      </c>
      <c r="D5395">
        <f t="shared" si="252"/>
        <v>1.5296828521724283E-4</v>
      </c>
      <c r="E5395">
        <f t="shared" si="253"/>
        <v>9.1780971130345692E-3</v>
      </c>
      <c r="F5395">
        <f t="shared" si="254"/>
        <v>1.1063512451066293E-4</v>
      </c>
    </row>
    <row r="5396" spans="1:6" x14ac:dyDescent="0.25">
      <c r="A5396">
        <v>559554</v>
      </c>
      <c r="B5396">
        <v>72</v>
      </c>
      <c r="C5396">
        <v>-0.1067118350424142</v>
      </c>
      <c r="D5396">
        <f t="shared" si="252"/>
        <v>1.1602931824817245E-4</v>
      </c>
      <c r="E5396">
        <f t="shared" si="253"/>
        <v>8.3541109138684164E-3</v>
      </c>
      <c r="F5396">
        <f t="shared" si="254"/>
        <v>-1.2381701468982759E-5</v>
      </c>
    </row>
    <row r="5397" spans="1:6" x14ac:dyDescent="0.25">
      <c r="A5397">
        <v>887001</v>
      </c>
      <c r="B5397">
        <v>84</v>
      </c>
      <c r="C5397">
        <v>0.96038877972380288</v>
      </c>
      <c r="D5397">
        <f t="shared" si="252"/>
        <v>1.839288456796792E-4</v>
      </c>
      <c r="E5397">
        <f t="shared" si="253"/>
        <v>1.5450023037093053E-2</v>
      </c>
      <c r="F5397">
        <f t="shared" si="254"/>
        <v>1.7664319965831477E-4</v>
      </c>
    </row>
    <row r="5398" spans="1:6" x14ac:dyDescent="0.25">
      <c r="A5398">
        <v>520413</v>
      </c>
      <c r="B5398">
        <v>84</v>
      </c>
      <c r="C5398">
        <v>0.92086653473246149</v>
      </c>
      <c r="D5398">
        <f t="shared" si="252"/>
        <v>1.0791302644156985E-4</v>
      </c>
      <c r="E5398">
        <f t="shared" si="253"/>
        <v>9.0646942210918669E-3</v>
      </c>
      <c r="F5398">
        <f t="shared" si="254"/>
        <v>9.9373494711740918E-5</v>
      </c>
    </row>
    <row r="5399" spans="1:6" x14ac:dyDescent="0.25">
      <c r="A5399">
        <v>290239</v>
      </c>
      <c r="B5399">
        <v>36</v>
      </c>
      <c r="C5399">
        <v>-1.9637791304710639</v>
      </c>
      <c r="D5399">
        <f t="shared" si="252"/>
        <v>6.0184063198603399E-5</v>
      </c>
      <c r="E5399">
        <f t="shared" si="253"/>
        <v>2.1666262751497225E-3</v>
      </c>
      <c r="F5399">
        <f t="shared" si="254"/>
        <v>-1.1818820729636894E-4</v>
      </c>
    </row>
    <row r="5400" spans="1:6" x14ac:dyDescent="0.25">
      <c r="A5400">
        <v>213633</v>
      </c>
      <c r="B5400">
        <v>72</v>
      </c>
      <c r="C5400">
        <v>-1.076037577479652</v>
      </c>
      <c r="D5400">
        <f t="shared" si="252"/>
        <v>4.4299015546867373E-5</v>
      </c>
      <c r="E5400">
        <f t="shared" si="253"/>
        <v>3.1895291193744508E-3</v>
      </c>
      <c r="F5400">
        <f t="shared" si="254"/>
        <v>-4.7667405373784612E-5</v>
      </c>
    </row>
    <row r="5401" spans="1:6" x14ac:dyDescent="0.25">
      <c r="A5401">
        <v>401826</v>
      </c>
      <c r="B5401">
        <v>84</v>
      </c>
      <c r="C5401">
        <v>-0.60709230787163992</v>
      </c>
      <c r="D5401">
        <f t="shared" si="252"/>
        <v>8.3322783564035189E-5</v>
      </c>
      <c r="E5401">
        <f t="shared" si="253"/>
        <v>6.9991138193789557E-3</v>
      </c>
      <c r="F5401">
        <f t="shared" si="254"/>
        <v>-5.0584620972179272E-5</v>
      </c>
    </row>
    <row r="5402" spans="1:6" x14ac:dyDescent="0.25">
      <c r="A5402">
        <v>349362</v>
      </c>
      <c r="B5402">
        <v>60</v>
      </c>
      <c r="C5402">
        <v>0.72325530977575447</v>
      </c>
      <c r="D5402">
        <f t="shared" si="252"/>
        <v>7.244382969618308E-5</v>
      </c>
      <c r="E5402">
        <f t="shared" si="253"/>
        <v>4.346629781770985E-3</v>
      </c>
      <c r="F5402">
        <f t="shared" si="254"/>
        <v>5.2395384488254896E-5</v>
      </c>
    </row>
    <row r="5403" spans="1:6" x14ac:dyDescent="0.25">
      <c r="A5403">
        <v>584238</v>
      </c>
      <c r="B5403">
        <v>72</v>
      </c>
      <c r="C5403">
        <v>-0.32965041643488291</v>
      </c>
      <c r="D5403">
        <f t="shared" si="252"/>
        <v>1.2114780134656491E-4</v>
      </c>
      <c r="E5403">
        <f t="shared" si="253"/>
        <v>8.7226416969526741E-3</v>
      </c>
      <c r="F5403">
        <f t="shared" si="254"/>
        <v>-3.9936423164065588E-5</v>
      </c>
    </row>
    <row r="5404" spans="1:6" x14ac:dyDescent="0.25">
      <c r="A5404">
        <v>458679</v>
      </c>
      <c r="B5404">
        <v>36</v>
      </c>
      <c r="C5404">
        <v>-4.4146365390986242</v>
      </c>
      <c r="D5404">
        <f t="shared" si="252"/>
        <v>9.5111842046975798E-5</v>
      </c>
      <c r="E5404">
        <f t="shared" si="253"/>
        <v>3.4240263136911288E-3</v>
      </c>
      <c r="F5404">
        <f t="shared" si="254"/>
        <v>-4.1988421320155622E-4</v>
      </c>
    </row>
    <row r="5405" spans="1:6" x14ac:dyDescent="0.25">
      <c r="A5405">
        <v>818208</v>
      </c>
      <c r="B5405">
        <v>72</v>
      </c>
      <c r="C5405">
        <v>1.118477759689168</v>
      </c>
      <c r="D5405">
        <f t="shared" si="252"/>
        <v>1.6966390451180887E-4</v>
      </c>
      <c r="E5405">
        <f t="shared" si="253"/>
        <v>1.2215801124850238E-2</v>
      </c>
      <c r="F5405">
        <f t="shared" si="254"/>
        <v>1.8976530381848491E-4</v>
      </c>
    </row>
    <row r="5406" spans="1:6" x14ac:dyDescent="0.25">
      <c r="A5406">
        <v>669412</v>
      </c>
      <c r="B5406">
        <v>48</v>
      </c>
      <c r="C5406">
        <v>-0.93340851408754988</v>
      </c>
      <c r="D5406">
        <f t="shared" si="252"/>
        <v>1.3880951255311485E-4</v>
      </c>
      <c r="E5406">
        <f t="shared" si="253"/>
        <v>6.6628566025495129E-3</v>
      </c>
      <c r="F5406">
        <f t="shared" si="254"/>
        <v>-1.2956598085342005E-4</v>
      </c>
    </row>
    <row r="5407" spans="1:6" x14ac:dyDescent="0.25">
      <c r="A5407">
        <v>396947</v>
      </c>
      <c r="B5407">
        <v>60</v>
      </c>
      <c r="C5407">
        <v>0.4070773498450232</v>
      </c>
      <c r="D5407">
        <f t="shared" si="252"/>
        <v>8.2311072373099489E-5</v>
      </c>
      <c r="E5407">
        <f t="shared" si="253"/>
        <v>4.9386643423859691E-3</v>
      </c>
      <c r="F5407">
        <f t="shared" si="254"/>
        <v>3.3506973204543246E-5</v>
      </c>
    </row>
    <row r="5408" spans="1:6" x14ac:dyDescent="0.25">
      <c r="A5408">
        <v>1560671</v>
      </c>
      <c r="B5408">
        <v>72</v>
      </c>
      <c r="C5408">
        <v>0.84182204474977862</v>
      </c>
      <c r="D5408">
        <f t="shared" si="252"/>
        <v>3.2362129864087034E-4</v>
      </c>
      <c r="E5408">
        <f t="shared" si="253"/>
        <v>2.3300733502142665E-2</v>
      </c>
      <c r="F5408">
        <f t="shared" si="254"/>
        <v>2.7243154334643621E-4</v>
      </c>
    </row>
    <row r="5409" spans="1:6" x14ac:dyDescent="0.25">
      <c r="A5409">
        <v>822845</v>
      </c>
      <c r="B5409">
        <v>84</v>
      </c>
      <c r="C5409">
        <v>1.118477759689168</v>
      </c>
      <c r="D5409">
        <f t="shared" si="252"/>
        <v>1.7062543449589758E-4</v>
      </c>
      <c r="E5409">
        <f t="shared" si="253"/>
        <v>1.4332536497655396E-2</v>
      </c>
      <c r="F5409">
        <f t="shared" si="254"/>
        <v>1.9084075372096242E-4</v>
      </c>
    </row>
    <row r="5410" spans="1:6" x14ac:dyDescent="0.25">
      <c r="A5410">
        <v>658800</v>
      </c>
      <c r="B5410">
        <v>60</v>
      </c>
      <c r="C5410">
        <v>0.19043576870253601</v>
      </c>
      <c r="D5410">
        <f t="shared" si="252"/>
        <v>1.3660900442476689E-4</v>
      </c>
      <c r="E5410">
        <f t="shared" si="253"/>
        <v>8.1965402654860138E-3</v>
      </c>
      <c r="F5410">
        <f t="shared" si="254"/>
        <v>2.6015240769318624E-5</v>
      </c>
    </row>
    <row r="5411" spans="1:6" x14ac:dyDescent="0.25">
      <c r="A5411">
        <v>802551</v>
      </c>
      <c r="B5411">
        <v>72</v>
      </c>
      <c r="C5411">
        <v>0.92086653473246149</v>
      </c>
      <c r="D5411">
        <f t="shared" si="252"/>
        <v>1.6641726337295249E-4</v>
      </c>
      <c r="E5411">
        <f t="shared" si="253"/>
        <v>1.1982042962852579E-2</v>
      </c>
      <c r="F5411">
        <f t="shared" si="254"/>
        <v>1.5324808864191014E-4</v>
      </c>
    </row>
    <row r="5412" spans="1:6" x14ac:dyDescent="0.25">
      <c r="A5412">
        <v>731665</v>
      </c>
      <c r="B5412">
        <v>72</v>
      </c>
      <c r="C5412">
        <v>0.6442108197930716</v>
      </c>
      <c r="D5412">
        <f t="shared" si="252"/>
        <v>1.5171831697396337E-4</v>
      </c>
      <c r="E5412">
        <f t="shared" si="253"/>
        <v>1.0923718822125363E-2</v>
      </c>
      <c r="F5412">
        <f t="shared" si="254"/>
        <v>9.7738581355422032E-5</v>
      </c>
    </row>
    <row r="5413" spans="1:6" x14ac:dyDescent="0.25">
      <c r="A5413">
        <v>1104798</v>
      </c>
      <c r="B5413">
        <v>12</v>
      </c>
      <c r="C5413">
        <v>-0.1462340800337556</v>
      </c>
      <c r="D5413">
        <f t="shared" si="252"/>
        <v>2.2909130976088893E-4</v>
      </c>
      <c r="E5413">
        <f t="shared" si="253"/>
        <v>2.7490957171306674E-3</v>
      </c>
      <c r="F5413">
        <f t="shared" si="254"/>
        <v>-3.3500956926611729E-5</v>
      </c>
    </row>
    <row r="5414" spans="1:6" x14ac:dyDescent="0.25">
      <c r="A5414">
        <v>804876</v>
      </c>
      <c r="B5414">
        <v>84</v>
      </c>
      <c r="C5414">
        <v>0.48612183982770601</v>
      </c>
      <c r="D5414">
        <f t="shared" si="252"/>
        <v>1.6689937620732951E-4</v>
      </c>
      <c r="E5414">
        <f t="shared" si="253"/>
        <v>1.4019547601415678E-2</v>
      </c>
      <c r="F5414">
        <f t="shared" si="254"/>
        <v>8.1133431828003488E-5</v>
      </c>
    </row>
    <row r="5415" spans="1:6" x14ac:dyDescent="0.25">
      <c r="A5415">
        <v>745327</v>
      </c>
      <c r="B5415">
        <v>48</v>
      </c>
      <c r="C5415">
        <v>-0.1067118350424142</v>
      </c>
      <c r="D5415">
        <f t="shared" si="252"/>
        <v>1.5455127419687043E-4</v>
      </c>
      <c r="E5415">
        <f t="shared" si="253"/>
        <v>7.4184611614497801E-3</v>
      </c>
      <c r="F5415">
        <f t="shared" si="254"/>
        <v>-1.6492450077691365E-5</v>
      </c>
    </row>
    <row r="5416" spans="1:6" x14ac:dyDescent="0.25">
      <c r="A5416">
        <v>439416</v>
      </c>
      <c r="B5416">
        <v>72</v>
      </c>
      <c r="C5416">
        <v>5.1377144922950549E-2</v>
      </c>
      <c r="D5416">
        <f t="shared" si="252"/>
        <v>9.1117459454027587E-5</v>
      </c>
      <c r="E5416">
        <f t="shared" si="253"/>
        <v>6.5604570806899864E-3</v>
      </c>
      <c r="F5416">
        <f t="shared" si="254"/>
        <v>4.6813549193806458E-6</v>
      </c>
    </row>
    <row r="5417" spans="1:6" x14ac:dyDescent="0.25">
      <c r="A5417">
        <v>528291</v>
      </c>
      <c r="B5417">
        <v>48</v>
      </c>
      <c r="C5417">
        <v>0.32803285986234038</v>
      </c>
      <c r="D5417">
        <f t="shared" si="252"/>
        <v>1.0954661134876219E-4</v>
      </c>
      <c r="E5417">
        <f t="shared" si="253"/>
        <v>5.2582373447405857E-3</v>
      </c>
      <c r="F5417">
        <f t="shared" si="254"/>
        <v>3.5934888208962772E-5</v>
      </c>
    </row>
    <row r="5418" spans="1:6" x14ac:dyDescent="0.25">
      <c r="A5418">
        <v>690835</v>
      </c>
      <c r="B5418">
        <v>24</v>
      </c>
      <c r="C5418">
        <v>-3.198866676238278</v>
      </c>
      <c r="D5418">
        <f t="shared" si="252"/>
        <v>1.4325179352122624E-4</v>
      </c>
      <c r="E5418">
        <f t="shared" si="253"/>
        <v>3.43804304450943E-3</v>
      </c>
      <c r="F5418">
        <f t="shared" si="254"/>
        <v>-4.5824338860641706E-4</v>
      </c>
    </row>
    <row r="5419" spans="1:6" x14ac:dyDescent="0.25">
      <c r="A5419">
        <v>619385</v>
      </c>
      <c r="B5419">
        <v>84</v>
      </c>
      <c r="C5419">
        <v>0.52564408481904745</v>
      </c>
      <c r="D5419">
        <f t="shared" si="252"/>
        <v>1.2843589587983341E-4</v>
      </c>
      <c r="E5419">
        <f t="shared" si="253"/>
        <v>1.0788615253906007E-2</v>
      </c>
      <c r="F5419">
        <f t="shared" si="254"/>
        <v>6.7511568947669506E-5</v>
      </c>
    </row>
    <row r="5420" spans="1:6" x14ac:dyDescent="0.25">
      <c r="A5420">
        <v>894999</v>
      </c>
      <c r="B5420">
        <v>72</v>
      </c>
      <c r="C5420">
        <v>0.49750266549541261</v>
      </c>
      <c r="D5420">
        <f t="shared" si="252"/>
        <v>1.8558731382993616E-4</v>
      </c>
      <c r="E5420">
        <f t="shared" si="253"/>
        <v>1.3362286595755403E-2</v>
      </c>
      <c r="F5420">
        <f t="shared" si="254"/>
        <v>9.2330183312526893E-5</v>
      </c>
    </row>
    <row r="5421" spans="1:6" x14ac:dyDescent="0.25">
      <c r="A5421">
        <v>871159</v>
      </c>
      <c r="B5421">
        <v>60</v>
      </c>
      <c r="C5421">
        <v>0.52564408481904745</v>
      </c>
      <c r="D5421">
        <f t="shared" si="252"/>
        <v>1.8064384287443154E-4</v>
      </c>
      <c r="E5421">
        <f t="shared" si="253"/>
        <v>1.0838630572465893E-2</v>
      </c>
      <c r="F5421">
        <f t="shared" si="254"/>
        <v>9.495436746592638E-5</v>
      </c>
    </row>
    <row r="5422" spans="1:6" x14ac:dyDescent="0.25">
      <c r="A5422">
        <v>468609</v>
      </c>
      <c r="B5422">
        <v>48</v>
      </c>
      <c r="C5422">
        <v>-1.3909939048177009</v>
      </c>
      <c r="D5422">
        <f t="shared" si="252"/>
        <v>9.717093041057315E-5</v>
      </c>
      <c r="E5422">
        <f t="shared" si="253"/>
        <v>4.6642046597075108E-3</v>
      </c>
      <c r="F5422">
        <f t="shared" si="254"/>
        <v>-1.3516417192657222E-4</v>
      </c>
    </row>
    <row r="5423" spans="1:6" x14ac:dyDescent="0.25">
      <c r="A5423">
        <v>704368</v>
      </c>
      <c r="B5423">
        <v>36</v>
      </c>
      <c r="C5423">
        <v>0.28851061487099899</v>
      </c>
      <c r="D5423">
        <f t="shared" si="252"/>
        <v>1.4605800125783882E-4</v>
      </c>
      <c r="E5423">
        <f t="shared" si="253"/>
        <v>5.2580880452821974E-3</v>
      </c>
      <c r="F5423">
        <f t="shared" si="254"/>
        <v>4.213928374972822E-5</v>
      </c>
    </row>
    <row r="5424" spans="1:6" x14ac:dyDescent="0.25">
      <c r="A5424">
        <v>945585</v>
      </c>
      <c r="B5424">
        <v>36</v>
      </c>
      <c r="C5424">
        <v>0.28851061487099899</v>
      </c>
      <c r="D5424">
        <f t="shared" si="252"/>
        <v>1.9607684494382698E-4</v>
      </c>
      <c r="E5424">
        <f t="shared" si="253"/>
        <v>7.0587664179777715E-3</v>
      </c>
      <c r="F5424">
        <f t="shared" si="254"/>
        <v>5.6570251096709054E-5</v>
      </c>
    </row>
    <row r="5425" spans="1:6" x14ac:dyDescent="0.25">
      <c r="A5425">
        <v>582186</v>
      </c>
      <c r="B5425">
        <v>84</v>
      </c>
      <c r="C5425">
        <v>0.72325530977575447</v>
      </c>
      <c r="D5425">
        <f t="shared" si="252"/>
        <v>1.207222978901599E-4</v>
      </c>
      <c r="E5425">
        <f t="shared" si="253"/>
        <v>1.0140673022773432E-2</v>
      </c>
      <c r="F5425">
        <f t="shared" si="254"/>
        <v>8.731304295738851E-5</v>
      </c>
    </row>
    <row r="5426" spans="1:6" x14ac:dyDescent="0.25">
      <c r="A5426">
        <v>1796183</v>
      </c>
      <c r="B5426">
        <v>72</v>
      </c>
      <c r="C5426">
        <v>0.56516632981038883</v>
      </c>
      <c r="D5426">
        <f t="shared" si="252"/>
        <v>3.7245715147949467E-4</v>
      </c>
      <c r="E5426">
        <f t="shared" si="253"/>
        <v>2.6816914906523617E-2</v>
      </c>
      <c r="F5426">
        <f t="shared" si="254"/>
        <v>2.1050024131329803E-4</v>
      </c>
    </row>
    <row r="5427" spans="1:6" x14ac:dyDescent="0.25">
      <c r="A5427">
        <v>563684</v>
      </c>
      <c r="B5427">
        <v>72</v>
      </c>
      <c r="C5427">
        <v>-0.44273272851594808</v>
      </c>
      <c r="D5427">
        <f t="shared" si="252"/>
        <v>1.1688571653031315E-4</v>
      </c>
      <c r="E5427">
        <f t="shared" si="253"/>
        <v>8.4157715901825476E-3</v>
      </c>
      <c r="F5427">
        <f t="shared" si="254"/>
        <v>-5.1749132204007197E-5</v>
      </c>
    </row>
    <row r="5428" spans="1:6" x14ac:dyDescent="0.25">
      <c r="A5428">
        <v>516220</v>
      </c>
      <c r="B5428">
        <v>60</v>
      </c>
      <c r="C5428">
        <v>-0.93667897986058324</v>
      </c>
      <c r="D5428">
        <f t="shared" si="252"/>
        <v>1.0704356445682023E-4</v>
      </c>
      <c r="E5428">
        <f t="shared" si="253"/>
        <v>6.4226138674092137E-3</v>
      </c>
      <c r="F5428">
        <f t="shared" si="254"/>
        <v>-1.0026545675605497E-4</v>
      </c>
    </row>
    <row r="5429" spans="1:6" x14ac:dyDescent="0.25">
      <c r="A5429">
        <v>916328</v>
      </c>
      <c r="B5429">
        <v>84</v>
      </c>
      <c r="C5429">
        <v>0.92086653473246149</v>
      </c>
      <c r="D5429">
        <f t="shared" si="252"/>
        <v>1.9001010292431361E-4</v>
      </c>
      <c r="E5429">
        <f t="shared" si="253"/>
        <v>1.5960848645642345E-2</v>
      </c>
      <c r="F5429">
        <f t="shared" si="254"/>
        <v>1.7497394504407103E-4</v>
      </c>
    </row>
    <row r="5430" spans="1:6" x14ac:dyDescent="0.25">
      <c r="A5430">
        <v>1534978</v>
      </c>
      <c r="B5430">
        <v>72</v>
      </c>
      <c r="C5430">
        <v>0.4070773498450232</v>
      </c>
      <c r="D5430">
        <f t="shared" si="252"/>
        <v>3.1829358894037621E-4</v>
      </c>
      <c r="E5430">
        <f t="shared" si="253"/>
        <v>2.2917138403707089E-2</v>
      </c>
      <c r="F5430">
        <f t="shared" si="254"/>
        <v>1.2957011065850953E-4</v>
      </c>
    </row>
    <row r="5431" spans="1:6" x14ac:dyDescent="0.25">
      <c r="A5431">
        <v>795058</v>
      </c>
      <c r="B5431">
        <v>84</v>
      </c>
      <c r="C5431">
        <v>0.56516632981038883</v>
      </c>
      <c r="D5431">
        <f t="shared" si="252"/>
        <v>1.648635122039258E-4</v>
      </c>
      <c r="E5431">
        <f t="shared" si="253"/>
        <v>1.3848535025129767E-2</v>
      </c>
      <c r="F5431">
        <f t="shared" si="254"/>
        <v>9.3175306111942992E-5</v>
      </c>
    </row>
    <row r="5432" spans="1:6" x14ac:dyDescent="0.25">
      <c r="A5432">
        <v>724578</v>
      </c>
      <c r="B5432">
        <v>72</v>
      </c>
      <c r="C5432">
        <v>-0.1565493859764957</v>
      </c>
      <c r="D5432">
        <f t="shared" si="252"/>
        <v>1.5024875411063867E-4</v>
      </c>
      <c r="E5432">
        <f t="shared" si="253"/>
        <v>1.0817910295965984E-2</v>
      </c>
      <c r="F5432">
        <f t="shared" si="254"/>
        <v>-2.3521350199753969E-5</v>
      </c>
    </row>
    <row r="5433" spans="1:6" x14ac:dyDescent="0.25">
      <c r="A5433">
        <v>407936</v>
      </c>
      <c r="B5433">
        <v>84</v>
      </c>
      <c r="C5433">
        <v>0.52564408481904745</v>
      </c>
      <c r="D5433">
        <f t="shared" si="252"/>
        <v>8.458975535674212E-5</v>
      </c>
      <c r="E5433">
        <f t="shared" si="253"/>
        <v>7.1055394499663378E-3</v>
      </c>
      <c r="F5433">
        <f t="shared" si="254"/>
        <v>4.4464104539561828E-5</v>
      </c>
    </row>
    <row r="5434" spans="1:6" x14ac:dyDescent="0.25">
      <c r="A5434">
        <v>1313931</v>
      </c>
      <c r="B5434">
        <v>24</v>
      </c>
      <c r="C5434">
        <v>-1.9255844376889819</v>
      </c>
      <c r="D5434">
        <f t="shared" si="252"/>
        <v>2.7245720369283304E-4</v>
      </c>
      <c r="E5434">
        <f t="shared" si="253"/>
        <v>6.5389728886279929E-3</v>
      </c>
      <c r="F5434">
        <f t="shared" si="254"/>
        <v>-5.2463935136717627E-4</v>
      </c>
    </row>
    <row r="5435" spans="1:6" x14ac:dyDescent="0.25">
      <c r="A5435">
        <v>749190</v>
      </c>
      <c r="B5435">
        <v>84</v>
      </c>
      <c r="C5435">
        <v>0.4070773498450232</v>
      </c>
      <c r="D5435">
        <f t="shared" si="252"/>
        <v>1.5535230726319233E-4</v>
      </c>
      <c r="E5435">
        <f t="shared" si="253"/>
        <v>1.3049593810108156E-2</v>
      </c>
      <c r="F5435">
        <f t="shared" si="254"/>
        <v>6.3240405533010084E-5</v>
      </c>
    </row>
    <row r="5436" spans="1:6" x14ac:dyDescent="0.25">
      <c r="A5436">
        <v>606662</v>
      </c>
      <c r="B5436">
        <v>72</v>
      </c>
      <c r="C5436">
        <v>0.14609457637940021</v>
      </c>
      <c r="D5436">
        <f t="shared" si="252"/>
        <v>1.2579765003390699E-4</v>
      </c>
      <c r="E5436">
        <f t="shared" si="253"/>
        <v>9.0574308024413026E-3</v>
      </c>
      <c r="F5436">
        <f t="shared" si="254"/>
        <v>1.8378354391227684E-5</v>
      </c>
    </row>
    <row r="5437" spans="1:6" x14ac:dyDescent="0.25">
      <c r="A5437">
        <v>604488</v>
      </c>
      <c r="B5437">
        <v>36</v>
      </c>
      <c r="C5437">
        <v>-0.9727746462111756</v>
      </c>
      <c r="D5437">
        <f t="shared" si="252"/>
        <v>1.2534684861371963E-4</v>
      </c>
      <c r="E5437">
        <f t="shared" si="253"/>
        <v>4.5124865500939066E-3</v>
      </c>
      <c r="F5437">
        <f t="shared" si="254"/>
        <v>-1.2193423631389691E-4</v>
      </c>
    </row>
    <row r="5438" spans="1:6" x14ac:dyDescent="0.25">
      <c r="A5438">
        <v>650003</v>
      </c>
      <c r="B5438">
        <v>84</v>
      </c>
      <c r="C5438">
        <v>0.52564408481904745</v>
      </c>
      <c r="D5438">
        <f t="shared" si="252"/>
        <v>1.3478485534777133E-4</v>
      </c>
      <c r="E5438">
        <f t="shared" si="253"/>
        <v>1.1321927849212793E-2</v>
      </c>
      <c r="F5438">
        <f t="shared" si="254"/>
        <v>7.0848861936746962E-5</v>
      </c>
    </row>
    <row r="5439" spans="1:6" x14ac:dyDescent="0.25">
      <c r="A5439">
        <v>1371752</v>
      </c>
      <c r="B5439">
        <v>72</v>
      </c>
      <c r="C5439">
        <v>9.0899389914291959E-2</v>
      </c>
      <c r="D5439">
        <f t="shared" si="252"/>
        <v>2.8444698700316159E-4</v>
      </c>
      <c r="E5439">
        <f t="shared" si="253"/>
        <v>2.0480183064227636E-2</v>
      </c>
      <c r="F5439">
        <f t="shared" si="254"/>
        <v>2.5856057581545924E-5</v>
      </c>
    </row>
    <row r="5440" spans="1:6" x14ac:dyDescent="0.25">
      <c r="A5440">
        <v>1082387</v>
      </c>
      <c r="B5440">
        <v>48</v>
      </c>
      <c r="C5440">
        <v>0.96038877972380288</v>
      </c>
      <c r="D5440">
        <f t="shared" si="252"/>
        <v>2.2444415675821215E-4</v>
      </c>
      <c r="E5440">
        <f t="shared" si="253"/>
        <v>1.0773319524394183E-2</v>
      </c>
      <c r="F5440">
        <f t="shared" si="254"/>
        <v>2.1555364982515728E-4</v>
      </c>
    </row>
    <row r="5441" spans="1:6" x14ac:dyDescent="0.25">
      <c r="A5441">
        <v>465382</v>
      </c>
      <c r="B5441">
        <v>84</v>
      </c>
      <c r="C5441">
        <v>0.76277755476709586</v>
      </c>
      <c r="D5441">
        <f t="shared" si="252"/>
        <v>9.6501778532493725E-5</v>
      </c>
      <c r="E5441">
        <f t="shared" si="253"/>
        <v>8.1061493967294722E-3</v>
      </c>
      <c r="F5441">
        <f t="shared" si="254"/>
        <v>7.3609390659691383E-5</v>
      </c>
    </row>
    <row r="5442" spans="1:6" x14ac:dyDescent="0.25">
      <c r="A5442">
        <v>781623</v>
      </c>
      <c r="B5442">
        <v>84</v>
      </c>
      <c r="C5442">
        <v>4.0032284498186022E-2</v>
      </c>
      <c r="D5442">
        <f t="shared" si="252"/>
        <v>1.6207762578248266E-4</v>
      </c>
      <c r="E5442">
        <f t="shared" si="253"/>
        <v>1.3614520565728544E-2</v>
      </c>
      <c r="F5442">
        <f t="shared" si="254"/>
        <v>6.4883376261148756E-6</v>
      </c>
    </row>
    <row r="5443" spans="1:6" x14ac:dyDescent="0.25">
      <c r="A5443">
        <v>691442</v>
      </c>
      <c r="B5443">
        <v>84</v>
      </c>
      <c r="C5443">
        <v>-0.69954550991253528</v>
      </c>
      <c r="D5443">
        <f t="shared" ref="D5443:D5506" si="255">A5443/SUM($A$2:$A$5739)</f>
        <v>1.4337766125906143E-4</v>
      </c>
      <c r="E5443">
        <f t="shared" ref="E5443:E5506" si="256">B5443*D5443</f>
        <v>1.2043723545761159E-2</v>
      </c>
      <c r="F5443">
        <f t="shared" ref="F5443:F5506" si="257">C5443*D5443</f>
        <v>-1.0029919915553688E-4</v>
      </c>
    </row>
    <row r="5444" spans="1:6" x14ac:dyDescent="0.25">
      <c r="A5444">
        <v>671808</v>
      </c>
      <c r="B5444">
        <v>72</v>
      </c>
      <c r="C5444">
        <v>0.48612183982770601</v>
      </c>
      <c r="D5444">
        <f t="shared" si="255"/>
        <v>1.3930634797297176E-4</v>
      </c>
      <c r="E5444">
        <f t="shared" si="256"/>
        <v>1.0030057054053966E-2</v>
      </c>
      <c r="F5444">
        <f t="shared" si="257"/>
        <v>6.7719858176299656E-5</v>
      </c>
    </row>
    <row r="5445" spans="1:6" x14ac:dyDescent="0.25">
      <c r="A5445">
        <v>629093</v>
      </c>
      <c r="B5445">
        <v>48</v>
      </c>
      <c r="C5445">
        <v>0.2094661248883162</v>
      </c>
      <c r="D5445">
        <f t="shared" si="255"/>
        <v>1.304489502437612E-4</v>
      </c>
      <c r="E5445">
        <f t="shared" si="256"/>
        <v>6.2615496117005374E-3</v>
      </c>
      <c r="F5445">
        <f t="shared" si="257"/>
        <v>2.7324636103309428E-5</v>
      </c>
    </row>
    <row r="5446" spans="1:6" x14ac:dyDescent="0.25">
      <c r="A5446">
        <v>669283</v>
      </c>
      <c r="B5446">
        <v>84</v>
      </c>
      <c r="C5446">
        <v>0.48612183982770601</v>
      </c>
      <c r="D5446">
        <f t="shared" si="255"/>
        <v>1.3878276306682037E-4</v>
      </c>
      <c r="E5446">
        <f t="shared" si="256"/>
        <v>1.1657752097612911E-2</v>
      </c>
      <c r="F5446">
        <f t="shared" si="257"/>
        <v>6.7465332118415321E-5</v>
      </c>
    </row>
    <row r="5447" spans="1:6" x14ac:dyDescent="0.25">
      <c r="A5447">
        <v>632419</v>
      </c>
      <c r="B5447">
        <v>72</v>
      </c>
      <c r="C5447">
        <v>-0.1462340800337556</v>
      </c>
      <c r="D5447">
        <f t="shared" si="255"/>
        <v>1.3113863079736895E-4</v>
      </c>
      <c r="E5447">
        <f t="shared" si="256"/>
        <v>9.4419814174105648E-3</v>
      </c>
      <c r="F5447">
        <f t="shared" si="257"/>
        <v>-1.9176937031539577E-5</v>
      </c>
    </row>
    <row r="5448" spans="1:6" x14ac:dyDescent="0.25">
      <c r="A5448">
        <v>941633</v>
      </c>
      <c r="B5448">
        <v>72</v>
      </c>
      <c r="C5448">
        <v>-0.30432305999912118</v>
      </c>
      <c r="D5448">
        <f t="shared" si="255"/>
        <v>1.9525735680556546E-4</v>
      </c>
      <c r="E5448">
        <f t="shared" si="256"/>
        <v>1.4058529690000713E-2</v>
      </c>
      <c r="F5448">
        <f t="shared" si="257"/>
        <v>-5.9421316310409911E-5</v>
      </c>
    </row>
    <row r="5449" spans="1:6" x14ac:dyDescent="0.25">
      <c r="A5449">
        <v>441269</v>
      </c>
      <c r="B5449">
        <v>48</v>
      </c>
      <c r="C5449">
        <v>-0.1067118350424142</v>
      </c>
      <c r="D5449">
        <f t="shared" si="255"/>
        <v>9.1501698199017092E-5</v>
      </c>
      <c r="E5449">
        <f t="shared" si="256"/>
        <v>4.3920815135528209E-3</v>
      </c>
      <c r="F5449">
        <f t="shared" si="257"/>
        <v>-9.7643141243142812E-6</v>
      </c>
    </row>
    <row r="5450" spans="1:6" x14ac:dyDescent="0.25">
      <c r="A5450">
        <v>491968</v>
      </c>
      <c r="B5450">
        <v>84</v>
      </c>
      <c r="C5450">
        <v>0.16874082275943891</v>
      </c>
      <c r="D5450">
        <f t="shared" si="255"/>
        <v>1.0201466103346041E-4</v>
      </c>
      <c r="E5450">
        <f t="shared" si="256"/>
        <v>8.569231526810675E-3</v>
      </c>
      <c r="F5450">
        <f t="shared" si="257"/>
        <v>1.7214037836311383E-5</v>
      </c>
    </row>
    <row r="5451" spans="1:6" x14ac:dyDescent="0.25">
      <c r="A5451">
        <v>643130</v>
      </c>
      <c r="B5451">
        <v>36</v>
      </c>
      <c r="C5451">
        <v>-4.4146365390986242</v>
      </c>
      <c r="D5451">
        <f t="shared" si="255"/>
        <v>1.333596676012452E-4</v>
      </c>
      <c r="E5451">
        <f t="shared" si="256"/>
        <v>4.8009480336448267E-3</v>
      </c>
      <c r="F5451">
        <f t="shared" si="257"/>
        <v>-5.8873446143450404E-4</v>
      </c>
    </row>
    <row r="5452" spans="1:6" x14ac:dyDescent="0.25">
      <c r="A5452">
        <v>734080</v>
      </c>
      <c r="B5452">
        <v>84</v>
      </c>
      <c r="C5452">
        <v>0.24898836987965761</v>
      </c>
      <c r="D5452">
        <f t="shared" si="255"/>
        <v>1.5221909224063886E-4</v>
      </c>
      <c r="E5452">
        <f t="shared" si="256"/>
        <v>1.2786403748213665E-2</v>
      </c>
      <c r="F5452">
        <f t="shared" si="257"/>
        <v>3.7900783641557908E-5</v>
      </c>
    </row>
    <row r="5453" spans="1:6" x14ac:dyDescent="0.25">
      <c r="A5453">
        <v>829348</v>
      </c>
      <c r="B5453">
        <v>72</v>
      </c>
      <c r="C5453">
        <v>0.32347989723933768</v>
      </c>
      <c r="D5453">
        <f t="shared" si="255"/>
        <v>1.7197389890964113E-4</v>
      </c>
      <c r="E5453">
        <f t="shared" si="256"/>
        <v>1.2382120721494161E-2</v>
      </c>
      <c r="F5453">
        <f t="shared" si="257"/>
        <v>5.5630099147138959E-5</v>
      </c>
    </row>
    <row r="5454" spans="1:6" x14ac:dyDescent="0.25">
      <c r="A5454">
        <v>660744</v>
      </c>
      <c r="B5454">
        <v>60</v>
      </c>
      <c r="C5454">
        <v>0.32803285986234038</v>
      </c>
      <c r="D5454">
        <f t="shared" si="255"/>
        <v>1.3701211296241375E-4</v>
      </c>
      <c r="E5454">
        <f t="shared" si="256"/>
        <v>8.2207267777448245E-3</v>
      </c>
      <c r="F5454">
        <f t="shared" si="257"/>
        <v>4.4944475250842622E-5</v>
      </c>
    </row>
    <row r="5455" spans="1:6" x14ac:dyDescent="0.25">
      <c r="A5455">
        <v>817376</v>
      </c>
      <c r="B5455">
        <v>84</v>
      </c>
      <c r="C5455">
        <v>1.355611229637216</v>
      </c>
      <c r="D5455">
        <f t="shared" si="255"/>
        <v>1.6949138069322748E-4</v>
      </c>
      <c r="E5455">
        <f t="shared" si="256"/>
        <v>1.4237275978231108E-2</v>
      </c>
      <c r="F5455">
        <f t="shared" si="257"/>
        <v>2.2976441899445559E-4</v>
      </c>
    </row>
    <row r="5456" spans="1:6" x14ac:dyDescent="0.25">
      <c r="A5456">
        <v>937247</v>
      </c>
      <c r="B5456">
        <v>84</v>
      </c>
      <c r="C5456">
        <v>0.4123811165561268</v>
      </c>
      <c r="D5456">
        <f t="shared" si="255"/>
        <v>1.9434787427155358E-4</v>
      </c>
      <c r="E5456">
        <f t="shared" si="256"/>
        <v>1.6325221438810499E-2</v>
      </c>
      <c r="F5456">
        <f t="shared" si="257"/>
        <v>8.0145393392413018E-5</v>
      </c>
    </row>
    <row r="5457" spans="1:6" x14ac:dyDescent="0.25">
      <c r="A5457">
        <v>1064347</v>
      </c>
      <c r="B5457">
        <v>48</v>
      </c>
      <c r="C5457">
        <v>0.10970328363627289</v>
      </c>
      <c r="D5457">
        <f t="shared" si="255"/>
        <v>2.207033758841642E-4</v>
      </c>
      <c r="E5457">
        <f t="shared" si="256"/>
        <v>1.0593762042439881E-2</v>
      </c>
      <c r="F5457">
        <f t="shared" si="257"/>
        <v>2.4211885044103417E-5</v>
      </c>
    </row>
    <row r="5458" spans="1:6" x14ac:dyDescent="0.25">
      <c r="A5458">
        <v>530760</v>
      </c>
      <c r="B5458">
        <v>72</v>
      </c>
      <c r="C5458">
        <v>1.185489993161002E-2</v>
      </c>
      <c r="D5458">
        <f t="shared" si="255"/>
        <v>1.1005858407481676E-4</v>
      </c>
      <c r="E5458">
        <f t="shared" si="256"/>
        <v>7.9242180533868074E-3</v>
      </c>
      <c r="F5458">
        <f t="shared" si="257"/>
        <v>1.304733500821641E-6</v>
      </c>
    </row>
    <row r="5459" spans="1:6" x14ac:dyDescent="0.25">
      <c r="A5459">
        <v>267174</v>
      </c>
      <c r="B5459">
        <v>84</v>
      </c>
      <c r="C5459">
        <v>1.185489993161002E-2</v>
      </c>
      <c r="D5459">
        <f t="shared" si="255"/>
        <v>5.5401296521224458E-5</v>
      </c>
      <c r="E5459">
        <f t="shared" si="256"/>
        <v>4.6537089077828544E-3</v>
      </c>
      <c r="F5459">
        <f t="shared" si="257"/>
        <v>6.5677682634057025E-7</v>
      </c>
    </row>
    <row r="5460" spans="1:6" x14ac:dyDescent="0.25">
      <c r="A5460">
        <v>495127</v>
      </c>
      <c r="B5460">
        <v>24</v>
      </c>
      <c r="C5460">
        <v>-0.6600232649211939</v>
      </c>
      <c r="D5460">
        <f t="shared" si="255"/>
        <v>1.0266971240713655E-4</v>
      </c>
      <c r="E5460">
        <f t="shared" si="256"/>
        <v>2.4640730977712774E-3</v>
      </c>
      <c r="F5460">
        <f t="shared" si="257"/>
        <v>-6.7764398791478271E-5</v>
      </c>
    </row>
    <row r="5461" spans="1:6" x14ac:dyDescent="0.25">
      <c r="A5461">
        <v>1243520</v>
      </c>
      <c r="B5461">
        <v>60</v>
      </c>
      <c r="C5461">
        <v>0.80229979975843724</v>
      </c>
      <c r="D5461">
        <f t="shared" si="255"/>
        <v>2.5785675346430803E-4</v>
      </c>
      <c r="E5461">
        <f t="shared" si="256"/>
        <v>1.5471405207858481E-2</v>
      </c>
      <c r="F5461">
        <f t="shared" si="257"/>
        <v>2.0687842167077506E-4</v>
      </c>
    </row>
    <row r="5462" spans="1:6" x14ac:dyDescent="0.25">
      <c r="A5462">
        <v>662312</v>
      </c>
      <c r="B5462">
        <v>60</v>
      </c>
      <c r="C5462">
        <v>0.80229979975843724</v>
      </c>
      <c r="D5462">
        <f t="shared" si="255"/>
        <v>1.3733725400512478E-4</v>
      </c>
      <c r="E5462">
        <f t="shared" si="256"/>
        <v>8.2402352403074877E-3</v>
      </c>
      <c r="F5462">
        <f t="shared" si="257"/>
        <v>1.1018565138768525E-4</v>
      </c>
    </row>
    <row r="5463" spans="1:6" x14ac:dyDescent="0.25">
      <c r="A5463">
        <v>637484</v>
      </c>
      <c r="B5463">
        <v>72</v>
      </c>
      <c r="C5463">
        <v>0.36755510485368181</v>
      </c>
      <c r="D5463">
        <f t="shared" si="255"/>
        <v>1.3218891101505481E-4</v>
      </c>
      <c r="E5463">
        <f t="shared" si="256"/>
        <v>9.5176015930839453E-3</v>
      </c>
      <c r="F5463">
        <f t="shared" si="257"/>
        <v>4.8586709048632483E-5</v>
      </c>
    </row>
    <row r="5464" spans="1:6" x14ac:dyDescent="0.25">
      <c r="A5464">
        <v>486440</v>
      </c>
      <c r="B5464">
        <v>24</v>
      </c>
      <c r="C5464">
        <v>-0.2648008150077798</v>
      </c>
      <c r="D5464">
        <f t="shared" si="255"/>
        <v>1.008683729696169E-4</v>
      </c>
      <c r="E5464">
        <f t="shared" si="256"/>
        <v>2.4208409512708057E-3</v>
      </c>
      <c r="F5464">
        <f t="shared" si="257"/>
        <v>-2.671002737086326E-5</v>
      </c>
    </row>
    <row r="5465" spans="1:6" x14ac:dyDescent="0.25">
      <c r="A5465">
        <v>470043</v>
      </c>
      <c r="B5465">
        <v>28</v>
      </c>
      <c r="C5465">
        <v>-4.4146365390986242</v>
      </c>
      <c r="D5465">
        <f t="shared" si="255"/>
        <v>9.7468285165195367E-5</v>
      </c>
      <c r="E5465">
        <f t="shared" si="256"/>
        <v>2.7291119846254703E-3</v>
      </c>
      <c r="F5465">
        <f t="shared" si="257"/>
        <v>-4.3028705309355587E-4</v>
      </c>
    </row>
    <row r="5466" spans="1:6" x14ac:dyDescent="0.25">
      <c r="A5466">
        <v>695831</v>
      </c>
      <c r="B5466">
        <v>72</v>
      </c>
      <c r="C5466">
        <v>0.13042163490563341</v>
      </c>
      <c r="D5466">
        <f t="shared" si="255"/>
        <v>1.4428776587414993E-4</v>
      </c>
      <c r="E5466">
        <f t="shared" si="256"/>
        <v>1.0388719142938796E-2</v>
      </c>
      <c r="F5466">
        <f t="shared" si="257"/>
        <v>1.8818246322187892E-5</v>
      </c>
    </row>
    <row r="5467" spans="1:6" x14ac:dyDescent="0.25">
      <c r="A5467">
        <v>828154</v>
      </c>
      <c r="B5467">
        <v>72</v>
      </c>
      <c r="C5467">
        <v>0.24068237487227709</v>
      </c>
      <c r="D5467">
        <f t="shared" si="255"/>
        <v>1.7172631064114817E-4</v>
      </c>
      <c r="E5467">
        <f t="shared" si="256"/>
        <v>1.2364294366162668E-2</v>
      </c>
      <c r="F5467">
        <f t="shared" si="257"/>
        <v>4.1331496273165928E-5</v>
      </c>
    </row>
    <row r="5468" spans="1:6" x14ac:dyDescent="0.25">
      <c r="A5468">
        <v>574539</v>
      </c>
      <c r="B5468">
        <v>72</v>
      </c>
      <c r="C5468">
        <v>-0.31754087961402561</v>
      </c>
      <c r="D5468">
        <f t="shared" si="255"/>
        <v>1.1913661322586696E-4</v>
      </c>
      <c r="E5468">
        <f t="shared" si="256"/>
        <v>8.5778361522624216E-3</v>
      </c>
      <c r="F5468">
        <f t="shared" si="257"/>
        <v>-3.7830744957977747E-5</v>
      </c>
    </row>
    <row r="5469" spans="1:6" x14ac:dyDescent="0.25">
      <c r="A5469">
        <v>524323</v>
      </c>
      <c r="B5469">
        <v>84</v>
      </c>
      <c r="C5469">
        <v>0.4070773498450232</v>
      </c>
      <c r="D5469">
        <f t="shared" si="255"/>
        <v>1.0872380544475874E-4</v>
      </c>
      <c r="E5469">
        <f t="shared" si="256"/>
        <v>9.1327996573597331E-3</v>
      </c>
      <c r="F5469">
        <f t="shared" si="257"/>
        <v>4.4258998585518293E-5</v>
      </c>
    </row>
    <row r="5470" spans="1:6" x14ac:dyDescent="0.25">
      <c r="A5470">
        <v>460333</v>
      </c>
      <c r="B5470">
        <v>12</v>
      </c>
      <c r="C5470">
        <v>-0.1462340800337556</v>
      </c>
      <c r="D5470">
        <f t="shared" si="255"/>
        <v>9.5454816080549814E-5</v>
      </c>
      <c r="E5470">
        <f t="shared" si="256"/>
        <v>1.1454577929665977E-3</v>
      </c>
      <c r="F5470">
        <f t="shared" si="257"/>
        <v>-1.3958747214330543E-5</v>
      </c>
    </row>
    <row r="5471" spans="1:6" x14ac:dyDescent="0.25">
      <c r="A5471">
        <v>619846</v>
      </c>
      <c r="B5471">
        <v>24</v>
      </c>
      <c r="C5471">
        <v>9.0899389914291959E-2</v>
      </c>
      <c r="D5471">
        <f t="shared" si="255"/>
        <v>1.2853148900527332E-4</v>
      </c>
      <c r="E5471">
        <f t="shared" si="256"/>
        <v>3.0847557361265597E-3</v>
      </c>
      <c r="F5471">
        <f t="shared" si="257"/>
        <v>1.1683433935354869E-5</v>
      </c>
    </row>
    <row r="5472" spans="1:6" x14ac:dyDescent="0.25">
      <c r="A5472">
        <v>380053</v>
      </c>
      <c r="B5472">
        <v>84</v>
      </c>
      <c r="C5472">
        <v>0.52564408481904745</v>
      </c>
      <c r="D5472">
        <f t="shared" si="255"/>
        <v>7.8807926470318655E-5</v>
      </c>
      <c r="E5472">
        <f t="shared" si="256"/>
        <v>6.6198658235067671E-3</v>
      </c>
      <c r="F5472">
        <f t="shared" si="257"/>
        <v>4.1424920385977436E-5</v>
      </c>
    </row>
    <row r="5473" spans="1:6" x14ac:dyDescent="0.25">
      <c r="A5473">
        <v>952619</v>
      </c>
      <c r="B5473">
        <v>48</v>
      </c>
      <c r="C5473">
        <v>-1.203629716565615E-2</v>
      </c>
      <c r="D5473">
        <f t="shared" si="255"/>
        <v>1.9753541770813147E-4</v>
      </c>
      <c r="E5473">
        <f t="shared" si="256"/>
        <v>9.4817000499903097E-3</v>
      </c>
      <c r="F5473">
        <f t="shared" si="257"/>
        <v>-2.3775949882770864E-6</v>
      </c>
    </row>
    <row r="5474" spans="1:6" x14ac:dyDescent="0.25">
      <c r="A5474">
        <v>472055</v>
      </c>
      <c r="B5474">
        <v>60</v>
      </c>
      <c r="C5474">
        <v>-0.1462340800337556</v>
      </c>
      <c r="D5474">
        <f t="shared" si="255"/>
        <v>9.788549420724551E-5</v>
      </c>
      <c r="E5474">
        <f t="shared" si="256"/>
        <v>5.8731296524347307E-3</v>
      </c>
      <c r="F5474">
        <f t="shared" si="257"/>
        <v>-1.431419519404606E-5</v>
      </c>
    </row>
    <row r="5475" spans="1:6" x14ac:dyDescent="0.25">
      <c r="A5475">
        <v>314125</v>
      </c>
      <c r="B5475">
        <v>84</v>
      </c>
      <c r="C5475">
        <v>0.2094661248883162</v>
      </c>
      <c r="D5475">
        <f t="shared" si="255"/>
        <v>6.5137072730616123E-5</v>
      </c>
      <c r="E5475">
        <f t="shared" si="256"/>
        <v>5.4715141093717541E-3</v>
      </c>
      <c r="F5475">
        <f t="shared" si="257"/>
        <v>1.3644010211450572E-5</v>
      </c>
    </row>
    <row r="5476" spans="1:6" x14ac:dyDescent="0.25">
      <c r="A5476">
        <v>1530636</v>
      </c>
      <c r="B5476">
        <v>60</v>
      </c>
      <c r="C5476">
        <v>0.88134428974112011</v>
      </c>
      <c r="D5476">
        <f t="shared" si="255"/>
        <v>3.1739323026215468E-4</v>
      </c>
      <c r="E5476">
        <f t="shared" si="256"/>
        <v>1.904359381572928E-2</v>
      </c>
      <c r="F5476">
        <f t="shared" si="257"/>
        <v>2.7973271109403851E-4</v>
      </c>
    </row>
    <row r="5477" spans="1:6" x14ac:dyDescent="0.25">
      <c r="A5477">
        <v>893380</v>
      </c>
      <c r="B5477">
        <v>36</v>
      </c>
      <c r="C5477">
        <v>-1.3691602357946839</v>
      </c>
      <c r="D5477">
        <f t="shared" si="255"/>
        <v>1.8525159740892267E-4</v>
      </c>
      <c r="E5477">
        <f t="shared" si="256"/>
        <v>6.6690575067212161E-3</v>
      </c>
      <c r="F5477">
        <f t="shared" si="257"/>
        <v>-2.5363912078974241E-4</v>
      </c>
    </row>
    <row r="5478" spans="1:6" x14ac:dyDescent="0.25">
      <c r="A5478">
        <v>610784</v>
      </c>
      <c r="B5478">
        <v>84</v>
      </c>
      <c r="C5478">
        <v>-6.3107297843672375E-2</v>
      </c>
      <c r="D5478">
        <f t="shared" si="255"/>
        <v>1.2665238943317673E-4</v>
      </c>
      <c r="E5478">
        <f t="shared" si="256"/>
        <v>1.0638800712386844E-2</v>
      </c>
      <c r="F5478">
        <f t="shared" si="257"/>
        <v>-7.9926900625722668E-6</v>
      </c>
    </row>
    <row r="5479" spans="1:6" x14ac:dyDescent="0.25">
      <c r="A5479">
        <v>490106</v>
      </c>
      <c r="B5479">
        <v>72</v>
      </c>
      <c r="C5479">
        <v>-0.43369110596254429</v>
      </c>
      <c r="D5479">
        <f t="shared" si="255"/>
        <v>1.0162855604524106E-4</v>
      </c>
      <c r="E5479">
        <f t="shared" si="256"/>
        <v>7.3172560352573563E-3</v>
      </c>
      <c r="F5479">
        <f t="shared" si="257"/>
        <v>-4.4075400868637012E-5</v>
      </c>
    </row>
    <row r="5480" spans="1:6" x14ac:dyDescent="0.25">
      <c r="A5480">
        <v>698437</v>
      </c>
      <c r="B5480">
        <v>84</v>
      </c>
      <c r="C5480">
        <v>0.2094661248883162</v>
      </c>
      <c r="D5480">
        <f t="shared" si="255"/>
        <v>1.4482814696936995E-4</v>
      </c>
      <c r="E5480">
        <f t="shared" si="256"/>
        <v>1.2165564345427076E-2</v>
      </c>
      <c r="F5480">
        <f t="shared" si="257"/>
        <v>3.033659072042946E-5</v>
      </c>
    </row>
    <row r="5481" spans="1:6" x14ac:dyDescent="0.25">
      <c r="A5481">
        <v>267835</v>
      </c>
      <c r="B5481">
        <v>24</v>
      </c>
      <c r="C5481">
        <v>-6.7189590051072792E-2</v>
      </c>
      <c r="D5481">
        <f t="shared" si="255"/>
        <v>5.553836171843874E-5</v>
      </c>
      <c r="E5481">
        <f t="shared" si="256"/>
        <v>1.3329206812425299E-3</v>
      </c>
      <c r="F5481">
        <f t="shared" si="257"/>
        <v>-3.7315997559700938E-6</v>
      </c>
    </row>
    <row r="5482" spans="1:6" x14ac:dyDescent="0.25">
      <c r="A5482">
        <v>787902</v>
      </c>
      <c r="B5482">
        <v>72</v>
      </c>
      <c r="C5482">
        <v>0.80229979975843724</v>
      </c>
      <c r="D5482">
        <f t="shared" si="255"/>
        <v>1.6337964147583893E-4</v>
      </c>
      <c r="E5482">
        <f t="shared" si="256"/>
        <v>1.1763334186260403E-2</v>
      </c>
      <c r="F5482">
        <f t="shared" si="257"/>
        <v>1.3107945364067083E-4</v>
      </c>
    </row>
    <row r="5483" spans="1:6" x14ac:dyDescent="0.25">
      <c r="A5483">
        <v>398983</v>
      </c>
      <c r="B5483">
        <v>36</v>
      </c>
      <c r="C5483">
        <v>0.52564408481904745</v>
      </c>
      <c r="D5483">
        <f t="shared" si="255"/>
        <v>8.2733258063762561E-5</v>
      </c>
      <c r="E5483">
        <f t="shared" si="256"/>
        <v>2.9783972902954524E-3</v>
      </c>
      <c r="F5483">
        <f t="shared" si="257"/>
        <v>4.3488247719024548E-5</v>
      </c>
    </row>
    <row r="5484" spans="1:6" x14ac:dyDescent="0.25">
      <c r="A5484">
        <v>771301</v>
      </c>
      <c r="B5484">
        <v>84</v>
      </c>
      <c r="C5484">
        <v>-0.73840607347823151</v>
      </c>
      <c r="D5484">
        <f t="shared" si="255"/>
        <v>1.5993725215820756E-4</v>
      </c>
      <c r="E5484">
        <f t="shared" si="256"/>
        <v>1.3434729181289434E-2</v>
      </c>
      <c r="F5484">
        <f t="shared" si="257"/>
        <v>-1.1809863836903985E-4</v>
      </c>
    </row>
    <row r="5485" spans="1:6" x14ac:dyDescent="0.25">
      <c r="A5485">
        <v>330201</v>
      </c>
      <c r="B5485">
        <v>84</v>
      </c>
      <c r="C5485">
        <v>-0.1178073101012834</v>
      </c>
      <c r="D5485">
        <f t="shared" si="255"/>
        <v>6.8470597859839787E-5</v>
      </c>
      <c r="E5485">
        <f t="shared" si="256"/>
        <v>5.7515302202265422E-3</v>
      </c>
      <c r="F5485">
        <f t="shared" si="257"/>
        <v>-8.066336954894417E-6</v>
      </c>
    </row>
    <row r="5486" spans="1:6" x14ac:dyDescent="0.25">
      <c r="A5486">
        <v>351236</v>
      </c>
      <c r="B5486">
        <v>60</v>
      </c>
      <c r="C5486">
        <v>-0.6600232649211939</v>
      </c>
      <c r="D5486">
        <f t="shared" si="255"/>
        <v>7.2832423008708909E-5</v>
      </c>
      <c r="E5486">
        <f t="shared" si="256"/>
        <v>4.3699453805225346E-3</v>
      </c>
      <c r="F5486">
        <f t="shared" si="257"/>
        <v>-4.8071093626329536E-5</v>
      </c>
    </row>
    <row r="5487" spans="1:6" x14ac:dyDescent="0.25">
      <c r="A5487">
        <v>773838</v>
      </c>
      <c r="B5487">
        <v>36</v>
      </c>
      <c r="C5487">
        <v>-0.8549908469104297</v>
      </c>
      <c r="D5487">
        <f t="shared" si="255"/>
        <v>1.6046332538866541E-4</v>
      </c>
      <c r="E5487">
        <f t="shared" si="256"/>
        <v>5.7766797139919548E-3</v>
      </c>
      <c r="F5487">
        <f t="shared" si="257"/>
        <v>-1.371946744721189E-4</v>
      </c>
    </row>
    <row r="5488" spans="1:6" x14ac:dyDescent="0.25">
      <c r="A5488">
        <v>355829</v>
      </c>
      <c r="B5488">
        <v>36</v>
      </c>
      <c r="C5488">
        <v>-0.73906775490387622</v>
      </c>
      <c r="D5488">
        <f t="shared" si="255"/>
        <v>7.3784829137007259E-5</v>
      </c>
      <c r="E5488">
        <f t="shared" si="256"/>
        <v>2.6562538489322612E-3</v>
      </c>
      <c r="F5488">
        <f t="shared" si="257"/>
        <v>-5.4531988016254067E-5</v>
      </c>
    </row>
    <row r="5489" spans="1:6" x14ac:dyDescent="0.25">
      <c r="A5489">
        <v>659521</v>
      </c>
      <c r="B5489">
        <v>84</v>
      </c>
      <c r="C5489">
        <v>0.44659959483636458</v>
      </c>
      <c r="D5489">
        <f t="shared" si="255"/>
        <v>1.3675851124351349E-4</v>
      </c>
      <c r="E5489">
        <f t="shared" si="256"/>
        <v>1.1487714944455133E-2</v>
      </c>
      <c r="F5489">
        <f t="shared" si="257"/>
        <v>6.107629571177753E-5</v>
      </c>
    </row>
    <row r="5490" spans="1:6" x14ac:dyDescent="0.25">
      <c r="A5490">
        <v>690506</v>
      </c>
      <c r="B5490">
        <v>60</v>
      </c>
      <c r="C5490">
        <v>0.52564408481904745</v>
      </c>
      <c r="D5490">
        <f t="shared" si="255"/>
        <v>1.4318357196315741E-4</v>
      </c>
      <c r="E5490">
        <f t="shared" si="256"/>
        <v>8.591014317789445E-3</v>
      </c>
      <c r="F5490">
        <f t="shared" si="257"/>
        <v>7.5263597645696103E-5</v>
      </c>
    </row>
    <row r="5491" spans="1:6" x14ac:dyDescent="0.25">
      <c r="A5491">
        <v>413729</v>
      </c>
      <c r="B5491">
        <v>84</v>
      </c>
      <c r="C5491">
        <v>0.28851061487099899</v>
      </c>
      <c r="D5491">
        <f t="shared" si="255"/>
        <v>8.5790993915686682E-5</v>
      </c>
      <c r="E5491">
        <f t="shared" si="256"/>
        <v>7.2064434889176814E-3</v>
      </c>
      <c r="F5491">
        <f t="shared" si="257"/>
        <v>2.4751612405008897E-5</v>
      </c>
    </row>
    <row r="5492" spans="1:6" x14ac:dyDescent="0.25">
      <c r="A5492">
        <v>653401</v>
      </c>
      <c r="B5492">
        <v>72</v>
      </c>
      <c r="C5492">
        <v>-6.7189590051072792E-2</v>
      </c>
      <c r="D5492">
        <f t="shared" si="255"/>
        <v>1.3548946584721785E-4</v>
      </c>
      <c r="E5492">
        <f t="shared" si="256"/>
        <v>9.7552415409996856E-3</v>
      </c>
      <c r="F5492">
        <f t="shared" si="257"/>
        <v>-9.1034816665133955E-6</v>
      </c>
    </row>
    <row r="5493" spans="1:6" x14ac:dyDescent="0.25">
      <c r="A5493">
        <v>791774</v>
      </c>
      <c r="B5493">
        <v>84</v>
      </c>
      <c r="C5493">
        <v>0.31652161078616259</v>
      </c>
      <c r="D5493">
        <f t="shared" si="255"/>
        <v>1.6418254078539069E-4</v>
      </c>
      <c r="E5493">
        <f t="shared" si="256"/>
        <v>1.3791333425972819E-2</v>
      </c>
      <c r="F5493">
        <f t="shared" si="257"/>
        <v>5.1967322272356695E-5</v>
      </c>
    </row>
    <row r="5494" spans="1:6" x14ac:dyDescent="0.25">
      <c r="A5494">
        <v>444351</v>
      </c>
      <c r="B5494">
        <v>24</v>
      </c>
      <c r="C5494">
        <v>-4.4146365390986242</v>
      </c>
      <c r="D5494">
        <f t="shared" si="255"/>
        <v>9.2140782825060101E-5</v>
      </c>
      <c r="E5494">
        <f t="shared" si="256"/>
        <v>2.2113787878014425E-3</v>
      </c>
      <c r="F5494">
        <f t="shared" si="257"/>
        <v>-4.067680666006613E-4</v>
      </c>
    </row>
    <row r="5495" spans="1:6" x14ac:dyDescent="0.25">
      <c r="A5495">
        <v>969456</v>
      </c>
      <c r="B5495">
        <v>84</v>
      </c>
      <c r="C5495">
        <v>0.56516632981038883</v>
      </c>
      <c r="D5495">
        <f t="shared" si="255"/>
        <v>2.0102674407045663E-4</v>
      </c>
      <c r="E5495">
        <f t="shared" si="256"/>
        <v>1.6886246501918358E-2</v>
      </c>
      <c r="F5495">
        <f t="shared" si="257"/>
        <v>1.1361354714003232E-4</v>
      </c>
    </row>
    <row r="5496" spans="1:6" x14ac:dyDescent="0.25">
      <c r="A5496">
        <v>1040137</v>
      </c>
      <c r="B5496">
        <v>84</v>
      </c>
      <c r="C5496">
        <v>0.44659959483636458</v>
      </c>
      <c r="D5496">
        <f t="shared" si="255"/>
        <v>2.15683181595877E-4</v>
      </c>
      <c r="E5496">
        <f t="shared" si="256"/>
        <v>1.8117387254053669E-2</v>
      </c>
      <c r="F5496">
        <f t="shared" si="257"/>
        <v>9.632402151373671E-5</v>
      </c>
    </row>
    <row r="5497" spans="1:6" x14ac:dyDescent="0.25">
      <c r="A5497">
        <v>489108</v>
      </c>
      <c r="B5497">
        <v>84</v>
      </c>
      <c r="C5497">
        <v>0.48612183982770601</v>
      </c>
      <c r="D5497">
        <f t="shared" si="255"/>
        <v>1.0142161040708695E-4</v>
      </c>
      <c r="E5497">
        <f t="shared" si="256"/>
        <v>8.5194152741953043E-3</v>
      </c>
      <c r="F5497">
        <f t="shared" si="257"/>
        <v>4.9303259849381926E-5</v>
      </c>
    </row>
    <row r="5498" spans="1:6" x14ac:dyDescent="0.25">
      <c r="A5498">
        <v>604074</v>
      </c>
      <c r="B5498">
        <v>72</v>
      </c>
      <c r="C5498">
        <v>-0.1462340800337556</v>
      </c>
      <c r="D5498">
        <f t="shared" si="255"/>
        <v>1.252610014251467E-4</v>
      </c>
      <c r="E5498">
        <f t="shared" si="256"/>
        <v>9.0187921026105618E-3</v>
      </c>
      <c r="F5498">
        <f t="shared" si="257"/>
        <v>-1.8317427307513274E-5</v>
      </c>
    </row>
    <row r="5499" spans="1:6" x14ac:dyDescent="0.25">
      <c r="A5499">
        <v>625804</v>
      </c>
      <c r="B5499">
        <v>72</v>
      </c>
      <c r="C5499">
        <v>1.185489993161002E-2</v>
      </c>
      <c r="D5499">
        <f t="shared" si="255"/>
        <v>1.2976694202343172E-4</v>
      </c>
      <c r="E5499">
        <f t="shared" si="256"/>
        <v>9.3432198256870845E-3</v>
      </c>
      <c r="F5499">
        <f t="shared" si="257"/>
        <v>1.5383741121188221E-6</v>
      </c>
    </row>
    <row r="5500" spans="1:6" x14ac:dyDescent="0.25">
      <c r="A5500">
        <v>771264</v>
      </c>
      <c r="B5500">
        <v>24</v>
      </c>
      <c r="C5500">
        <v>0.16994387989697479</v>
      </c>
      <c r="D5500">
        <f t="shared" si="255"/>
        <v>1.5992957982492929E-4</v>
      </c>
      <c r="E5500">
        <f t="shared" si="256"/>
        <v>3.8383099157983029E-3</v>
      </c>
      <c r="F5500">
        <f t="shared" si="257"/>
        <v>2.7179053305741425E-5</v>
      </c>
    </row>
    <row r="5501" spans="1:6" x14ac:dyDescent="0.25">
      <c r="A5501">
        <v>562220</v>
      </c>
      <c r="B5501">
        <v>84</v>
      </c>
      <c r="C5501">
        <v>0.60468857480173022</v>
      </c>
      <c r="D5501">
        <f t="shared" si="255"/>
        <v>1.1658214096492478E-4</v>
      </c>
      <c r="E5501">
        <f t="shared" si="256"/>
        <v>9.7928998410536823E-3</v>
      </c>
      <c r="F5501">
        <f t="shared" si="257"/>
        <v>7.049588866741477E-5</v>
      </c>
    </row>
    <row r="5502" spans="1:6" x14ac:dyDescent="0.25">
      <c r="A5502">
        <v>555433</v>
      </c>
      <c r="B5502">
        <v>24</v>
      </c>
      <c r="C5502">
        <v>-4.4146365390986242</v>
      </c>
      <c r="D5502">
        <f t="shared" si="255"/>
        <v>1.1517478620926161E-4</v>
      </c>
      <c r="E5502">
        <f t="shared" si="256"/>
        <v>2.7641948690222788E-3</v>
      </c>
      <c r="F5502">
        <f t="shared" si="257"/>
        <v>-5.0845481958227865E-4</v>
      </c>
    </row>
    <row r="5503" spans="1:6" x14ac:dyDescent="0.25">
      <c r="A5503">
        <v>1479468</v>
      </c>
      <c r="B5503">
        <v>48</v>
      </c>
      <c r="C5503">
        <v>0.52564408481904745</v>
      </c>
      <c r="D5503">
        <f t="shared" si="255"/>
        <v>3.0678301541940049E-4</v>
      </c>
      <c r="E5503">
        <f t="shared" si="256"/>
        <v>1.4725584740131224E-2</v>
      </c>
      <c r="F5503">
        <f t="shared" si="257"/>
        <v>1.6125867737815848E-4</v>
      </c>
    </row>
    <row r="5504" spans="1:6" x14ac:dyDescent="0.25">
      <c r="A5504">
        <v>748728</v>
      </c>
      <c r="B5504">
        <v>84</v>
      </c>
      <c r="C5504">
        <v>3.8190350270364569E-2</v>
      </c>
      <c r="D5504">
        <f t="shared" si="255"/>
        <v>1.5525650677739356E-4</v>
      </c>
      <c r="E5504">
        <f t="shared" si="256"/>
        <v>1.3041546569301059E-2</v>
      </c>
      <c r="F5504">
        <f t="shared" si="257"/>
        <v>5.9293003755818908E-6</v>
      </c>
    </row>
    <row r="5505" spans="1:6" x14ac:dyDescent="0.25">
      <c r="A5505">
        <v>627298</v>
      </c>
      <c r="B5505">
        <v>60</v>
      </c>
      <c r="C5505">
        <v>-0.65755233416433523</v>
      </c>
      <c r="D5505">
        <f t="shared" si="255"/>
        <v>1.3007673839958626E-4</v>
      </c>
      <c r="E5505">
        <f t="shared" si="256"/>
        <v>7.8046043039751755E-3</v>
      </c>
      <c r="F5505">
        <f t="shared" si="257"/>
        <v>-8.5532262955131567E-5</v>
      </c>
    </row>
    <row r="5506" spans="1:6" x14ac:dyDescent="0.25">
      <c r="A5506">
        <v>857505</v>
      </c>
      <c r="B5506">
        <v>84</v>
      </c>
      <c r="C5506">
        <v>0.84182204474977862</v>
      </c>
      <c r="D5506">
        <f t="shared" si="255"/>
        <v>1.7781254453439548E-4</v>
      </c>
      <c r="E5506">
        <f t="shared" si="256"/>
        <v>1.493625374088922E-2</v>
      </c>
      <c r="F5506">
        <f t="shared" si="257"/>
        <v>1.4968651982210588E-4</v>
      </c>
    </row>
    <row r="5507" spans="1:6" x14ac:dyDescent="0.25">
      <c r="A5507">
        <v>559105</v>
      </c>
      <c r="B5507">
        <v>72</v>
      </c>
      <c r="C5507">
        <v>-0.38336754998180411</v>
      </c>
      <c r="D5507">
        <f t="shared" ref="D5507:D5570" si="258">A5507/SUM($A$2:$A$5739)</f>
        <v>1.1593621344703901E-4</v>
      </c>
      <c r="E5507">
        <f t="shared" ref="E5507:E5570" si="259">B5507*D5507</f>
        <v>8.3474073681868086E-3</v>
      </c>
      <c r="F5507">
        <f t="shared" ref="F5507:F5570" si="260">C5507*D5507</f>
        <v>-4.4446182103358835E-5</v>
      </c>
    </row>
    <row r="5508" spans="1:6" x14ac:dyDescent="0.25">
      <c r="A5508">
        <v>627723</v>
      </c>
      <c r="B5508">
        <v>60</v>
      </c>
      <c r="C5508">
        <v>1.039433269706485</v>
      </c>
      <c r="D5508">
        <f t="shared" si="258"/>
        <v>1.3016486655210679E-4</v>
      </c>
      <c r="E5508">
        <f t="shared" si="259"/>
        <v>7.8098919931264069E-3</v>
      </c>
      <c r="F5508">
        <f t="shared" si="260"/>
        <v>1.3529769284116464E-4</v>
      </c>
    </row>
    <row r="5509" spans="1:6" x14ac:dyDescent="0.25">
      <c r="A5509">
        <v>388324</v>
      </c>
      <c r="B5509">
        <v>84</v>
      </c>
      <c r="C5509">
        <v>0.13042163490563341</v>
      </c>
      <c r="D5509">
        <f t="shared" si="258"/>
        <v>8.0523003998547629E-5</v>
      </c>
      <c r="E5509">
        <f t="shared" si="259"/>
        <v>6.763932335878001E-3</v>
      </c>
      <c r="F5509">
        <f t="shared" si="260"/>
        <v>1.0501941829003438E-5</v>
      </c>
    </row>
    <row r="5510" spans="1:6" x14ac:dyDescent="0.25">
      <c r="A5510">
        <v>1103251</v>
      </c>
      <c r="B5510">
        <v>84</v>
      </c>
      <c r="C5510">
        <v>0.2094661248883162</v>
      </c>
      <c r="D5510">
        <f t="shared" si="258"/>
        <v>2.2877052328571418E-4</v>
      </c>
      <c r="E5510">
        <f t="shared" si="259"/>
        <v>1.9216723955999993E-2</v>
      </c>
      <c r="F5510">
        <f t="shared" si="260"/>
        <v>4.7919675001330858E-5</v>
      </c>
    </row>
    <row r="5511" spans="1:6" x14ac:dyDescent="0.25">
      <c r="A5511">
        <v>752912</v>
      </c>
      <c r="B5511">
        <v>60</v>
      </c>
      <c r="C5511">
        <v>0.92086653473246149</v>
      </c>
      <c r="D5511">
        <f t="shared" si="258"/>
        <v>1.5612410251891331E-4</v>
      </c>
      <c r="E5511">
        <f t="shared" si="259"/>
        <v>9.3674461511347989E-3</v>
      </c>
      <c r="F5511">
        <f t="shared" si="260"/>
        <v>1.4376946127480725E-4</v>
      </c>
    </row>
    <row r="5512" spans="1:6" x14ac:dyDescent="0.25">
      <c r="A5512">
        <v>895882</v>
      </c>
      <c r="B5512">
        <v>60</v>
      </c>
      <c r="C5512">
        <v>-3.3916602437762962E-2</v>
      </c>
      <c r="D5512">
        <f t="shared" si="258"/>
        <v>1.8577041302682E-4</v>
      </c>
      <c r="E5512">
        <f t="shared" si="259"/>
        <v>1.1146224781609201E-2</v>
      </c>
      <c r="F5512">
        <f t="shared" si="260"/>
        <v>-6.3007012433296754E-6</v>
      </c>
    </row>
    <row r="5513" spans="1:6" x14ac:dyDescent="0.25">
      <c r="A5513">
        <v>643105</v>
      </c>
      <c r="B5513">
        <v>72</v>
      </c>
      <c r="C5513">
        <v>-0.21546160006079401</v>
      </c>
      <c r="D5513">
        <f t="shared" si="258"/>
        <v>1.333544835922734E-4</v>
      </c>
      <c r="E5513">
        <f t="shared" si="259"/>
        <v>9.6015228186436853E-3</v>
      </c>
      <c r="F5513">
        <f t="shared" si="260"/>
        <v>-2.8732770410072128E-5</v>
      </c>
    </row>
    <row r="5514" spans="1:6" x14ac:dyDescent="0.25">
      <c r="A5514">
        <v>1051211</v>
      </c>
      <c r="B5514">
        <v>36</v>
      </c>
      <c r="C5514">
        <v>-2.8808592315868968</v>
      </c>
      <c r="D5514">
        <f t="shared" si="258"/>
        <v>2.1797949021002373E-4</v>
      </c>
      <c r="E5514">
        <f t="shared" si="259"/>
        <v>7.8472616475608551E-3</v>
      </c>
      <c r="F5514">
        <f t="shared" si="260"/>
        <v>-6.2796822666815247E-4</v>
      </c>
    </row>
    <row r="5515" spans="1:6" x14ac:dyDescent="0.25">
      <c r="A5515">
        <v>770268</v>
      </c>
      <c r="B5515">
        <v>84</v>
      </c>
      <c r="C5515">
        <v>0.92086653473246149</v>
      </c>
      <c r="D5515">
        <f t="shared" si="258"/>
        <v>1.5972304890749295E-4</v>
      </c>
      <c r="E5515">
        <f t="shared" si="259"/>
        <v>1.3416736108229408E-2</v>
      </c>
      <c r="F5515">
        <f t="shared" si="260"/>
        <v>1.4708361056434651E-4</v>
      </c>
    </row>
    <row r="5516" spans="1:6" x14ac:dyDescent="0.25">
      <c r="A5516">
        <v>453355</v>
      </c>
      <c r="B5516">
        <v>72</v>
      </c>
      <c r="C5516">
        <v>0.99991102471514426</v>
      </c>
      <c r="D5516">
        <f t="shared" si="258"/>
        <v>9.4007855496342139E-5</v>
      </c>
      <c r="E5516">
        <f t="shared" si="259"/>
        <v>6.7685655957366343E-3</v>
      </c>
      <c r="F5516">
        <f t="shared" si="260"/>
        <v>9.3999491120620672E-5</v>
      </c>
    </row>
    <row r="5517" spans="1:6" x14ac:dyDescent="0.25">
      <c r="A5517">
        <v>551425</v>
      </c>
      <c r="B5517">
        <v>84</v>
      </c>
      <c r="C5517">
        <v>0.92086653473246149</v>
      </c>
      <c r="D5517">
        <f t="shared" si="258"/>
        <v>1.1434368589090329E-4</v>
      </c>
      <c r="E5517">
        <f t="shared" si="259"/>
        <v>9.6048696148358769E-3</v>
      </c>
      <c r="F5517">
        <f t="shared" si="260"/>
        <v>1.0529527379489316E-4</v>
      </c>
    </row>
    <row r="5518" spans="1:6" x14ac:dyDescent="0.25">
      <c r="A5518">
        <v>581879</v>
      </c>
      <c r="B5518">
        <v>72</v>
      </c>
      <c r="C5518">
        <v>0.92086653473246149</v>
      </c>
      <c r="D5518">
        <f t="shared" si="258"/>
        <v>1.2065863825998624E-4</v>
      </c>
      <c r="E5518">
        <f t="shared" si="259"/>
        <v>8.6874219547190094E-3</v>
      </c>
      <c r="F5518">
        <f t="shared" si="260"/>
        <v>1.1111050210001113E-4</v>
      </c>
    </row>
    <row r="5519" spans="1:6" x14ac:dyDescent="0.25">
      <c r="A5519">
        <v>1299439</v>
      </c>
      <c r="B5519">
        <v>72</v>
      </c>
      <c r="C5519">
        <v>0.4070773498450232</v>
      </c>
      <c r="D5519">
        <f t="shared" si="258"/>
        <v>2.6945213737206234E-4</v>
      </c>
      <c r="E5519">
        <f t="shared" si="259"/>
        <v>1.9400553890788489E-2</v>
      </c>
      <c r="F5519">
        <f t="shared" si="260"/>
        <v>1.0968786199149627E-4</v>
      </c>
    </row>
    <row r="5520" spans="1:6" x14ac:dyDescent="0.25">
      <c r="A5520">
        <v>724300</v>
      </c>
      <c r="B5520">
        <v>60</v>
      </c>
      <c r="C5520">
        <v>0.28851061487099899</v>
      </c>
      <c r="D5520">
        <f t="shared" si="258"/>
        <v>1.5019110793087229E-4</v>
      </c>
      <c r="E5520">
        <f t="shared" si="259"/>
        <v>9.0114664758523377E-3</v>
      </c>
      <c r="F5520">
        <f t="shared" si="260"/>
        <v>4.3331728897292535E-5</v>
      </c>
    </row>
    <row r="5521" spans="1:6" x14ac:dyDescent="0.25">
      <c r="A5521">
        <v>565198</v>
      </c>
      <c r="B5521">
        <v>72</v>
      </c>
      <c r="C5521">
        <v>1.185489993161002E-2</v>
      </c>
      <c r="D5521">
        <f t="shared" si="258"/>
        <v>1.1719966011364512E-4</v>
      </c>
      <c r="E5521">
        <f t="shared" si="259"/>
        <v>8.4383755281824489E-3</v>
      </c>
      <c r="F5521">
        <f t="shared" si="260"/>
        <v>1.389390242665969E-6</v>
      </c>
    </row>
    <row r="5522" spans="1:6" x14ac:dyDescent="0.25">
      <c r="A5522">
        <v>812464</v>
      </c>
      <c r="B5522">
        <v>60</v>
      </c>
      <c r="C5522">
        <v>0.80229979975843724</v>
      </c>
      <c r="D5522">
        <f t="shared" si="258"/>
        <v>1.6847282661044903E-4</v>
      </c>
      <c r="E5522">
        <f t="shared" si="259"/>
        <v>1.0108369596626941E-2</v>
      </c>
      <c r="F5522">
        <f t="shared" si="260"/>
        <v>1.3516571505430117E-4</v>
      </c>
    </row>
    <row r="5523" spans="1:6" x14ac:dyDescent="0.25">
      <c r="A5523">
        <v>839599</v>
      </c>
      <c r="B5523">
        <v>84</v>
      </c>
      <c r="C5523">
        <v>0.57071888905371204</v>
      </c>
      <c r="D5523">
        <f t="shared" si="258"/>
        <v>1.7409954994843633E-4</v>
      </c>
      <c r="E5523">
        <f t="shared" si="259"/>
        <v>1.4624362195668652E-2</v>
      </c>
      <c r="F5523">
        <f t="shared" si="260"/>
        <v>9.936190173132283E-5</v>
      </c>
    </row>
    <row r="5524" spans="1:6" x14ac:dyDescent="0.25">
      <c r="A5524">
        <v>653885</v>
      </c>
      <c r="B5524">
        <v>84</v>
      </c>
      <c r="C5524">
        <v>0.52183295473453273</v>
      </c>
      <c r="D5524">
        <f t="shared" si="258"/>
        <v>1.3558982826091182E-4</v>
      </c>
      <c r="E5524">
        <f t="shared" si="259"/>
        <v>1.1389545573916592E-2</v>
      </c>
      <c r="F5524">
        <f t="shared" si="260"/>
        <v>7.0755240713339462E-5</v>
      </c>
    </row>
    <row r="5525" spans="1:6" x14ac:dyDescent="0.25">
      <c r="A5525">
        <v>863931</v>
      </c>
      <c r="B5525">
        <v>72</v>
      </c>
      <c r="C5525">
        <v>-0.38336754998180411</v>
      </c>
      <c r="D5525">
        <f t="shared" si="258"/>
        <v>1.7914504220050591E-4</v>
      </c>
      <c r="E5525">
        <f t="shared" si="259"/>
        <v>1.2898443038436427E-2</v>
      </c>
      <c r="F5525">
        <f t="shared" si="260"/>
        <v>-6.8678395919794855E-5</v>
      </c>
    </row>
    <row r="5526" spans="1:6" x14ac:dyDescent="0.25">
      <c r="A5526">
        <v>589695</v>
      </c>
      <c r="B5526">
        <v>72</v>
      </c>
      <c r="C5526">
        <v>0.52564408481904745</v>
      </c>
      <c r="D5526">
        <f t="shared" si="258"/>
        <v>1.2227936682492852E-4</v>
      </c>
      <c r="E5526">
        <f t="shared" si="259"/>
        <v>8.804114411394854E-3</v>
      </c>
      <c r="F5526">
        <f t="shared" si="260"/>
        <v>6.4275425866942138E-5</v>
      </c>
    </row>
    <row r="5527" spans="1:6" x14ac:dyDescent="0.25">
      <c r="A5527">
        <v>579367</v>
      </c>
      <c r="B5527">
        <v>36</v>
      </c>
      <c r="C5527">
        <v>-0.96538161506309506</v>
      </c>
      <c r="D5527">
        <f t="shared" si="258"/>
        <v>1.2013774903850019E-4</v>
      </c>
      <c r="E5527">
        <f t="shared" si="259"/>
        <v>4.3249589653860067E-3</v>
      </c>
      <c r="F5527">
        <f t="shared" si="260"/>
        <v>-1.1597877419683211E-4</v>
      </c>
    </row>
    <row r="5528" spans="1:6" x14ac:dyDescent="0.25">
      <c r="A5528">
        <v>633625</v>
      </c>
      <c r="B5528">
        <v>48</v>
      </c>
      <c r="C5528">
        <v>-2.7667345059731379E-2</v>
      </c>
      <c r="D5528">
        <f t="shared" si="258"/>
        <v>1.3138870739016838E-4</v>
      </c>
      <c r="E5528">
        <f t="shared" si="259"/>
        <v>6.3066579547280824E-3</v>
      </c>
      <c r="F5528">
        <f t="shared" si="260"/>
        <v>-3.6351767043158668E-6</v>
      </c>
    </row>
    <row r="5529" spans="1:6" x14ac:dyDescent="0.25">
      <c r="A5529">
        <v>756164</v>
      </c>
      <c r="B5529">
        <v>48</v>
      </c>
      <c r="C5529">
        <v>-0.47489905374725627</v>
      </c>
      <c r="D5529">
        <f t="shared" si="258"/>
        <v>1.5679843840596454E-4</v>
      </c>
      <c r="E5529">
        <f t="shared" si="259"/>
        <v>7.5263250434862983E-3</v>
      </c>
      <c r="F5529">
        <f t="shared" si="260"/>
        <v>-7.446343002804E-5</v>
      </c>
    </row>
    <row r="5530" spans="1:6" x14ac:dyDescent="0.25">
      <c r="A5530">
        <v>1297772</v>
      </c>
      <c r="B5530">
        <v>72</v>
      </c>
      <c r="C5530">
        <v>0.72325530977575447</v>
      </c>
      <c r="D5530">
        <f t="shared" si="258"/>
        <v>2.6910646765382297E-4</v>
      </c>
      <c r="E5530">
        <f t="shared" si="259"/>
        <v>1.9375665671075255E-2</v>
      </c>
      <c r="F5530">
        <f t="shared" si="260"/>
        <v>1.9463268162562479E-4</v>
      </c>
    </row>
    <row r="5531" spans="1:6" x14ac:dyDescent="0.25">
      <c r="A5531">
        <v>726439</v>
      </c>
      <c r="B5531">
        <v>84</v>
      </c>
      <c r="C5531">
        <v>-0.21752667688383709</v>
      </c>
      <c r="D5531">
        <f t="shared" si="258"/>
        <v>1.5063465173849916E-4</v>
      </c>
      <c r="E5531">
        <f t="shared" si="259"/>
        <v>1.2653310746033928E-2</v>
      </c>
      <c r="F5531">
        <f t="shared" si="260"/>
        <v>-3.2767055216229836E-5</v>
      </c>
    </row>
    <row r="5532" spans="1:6" x14ac:dyDescent="0.25">
      <c r="A5532">
        <v>572200</v>
      </c>
      <c r="B5532">
        <v>84</v>
      </c>
      <c r="C5532">
        <v>1.185489993161002E-2</v>
      </c>
      <c r="D5532">
        <f t="shared" si="258"/>
        <v>1.1865159734646572E-4</v>
      </c>
      <c r="E5532">
        <f t="shared" si="259"/>
        <v>9.96673417710312E-3</v>
      </c>
      <c r="F5532">
        <f t="shared" si="260"/>
        <v>1.4066028132680361E-6</v>
      </c>
    </row>
    <row r="5533" spans="1:6" x14ac:dyDescent="0.25">
      <c r="A5533">
        <v>768919</v>
      </c>
      <c r="B5533">
        <v>84</v>
      </c>
      <c r="C5533">
        <v>0.48612183982770601</v>
      </c>
      <c r="D5533">
        <f t="shared" si="258"/>
        <v>1.5944331978337483E-4</v>
      </c>
      <c r="E5533">
        <f t="shared" si="259"/>
        <v>1.3393238861803486E-2</v>
      </c>
      <c r="F5533">
        <f t="shared" si="260"/>
        <v>7.7508879961331453E-5</v>
      </c>
    </row>
    <row r="5534" spans="1:6" x14ac:dyDescent="0.25">
      <c r="A5534">
        <v>761017</v>
      </c>
      <c r="B5534">
        <v>72</v>
      </c>
      <c r="C5534">
        <v>0.99991102471514426</v>
      </c>
      <c r="D5534">
        <f t="shared" si="258"/>
        <v>1.5780475822756957E-4</v>
      </c>
      <c r="E5534">
        <f t="shared" si="259"/>
        <v>1.1361942592385009E-2</v>
      </c>
      <c r="F5534">
        <f t="shared" si="260"/>
        <v>1.5779071750425468E-4</v>
      </c>
    </row>
    <row r="5535" spans="1:6" x14ac:dyDescent="0.25">
      <c r="A5535">
        <v>1139391</v>
      </c>
      <c r="B5535">
        <v>84</v>
      </c>
      <c r="C5535">
        <v>0.56851868567504416</v>
      </c>
      <c r="D5535">
        <f t="shared" si="258"/>
        <v>2.3626452665534241E-4</v>
      </c>
      <c r="E5535">
        <f t="shared" si="259"/>
        <v>1.9846220239048761E-2</v>
      </c>
      <c r="F5535">
        <f t="shared" si="260"/>
        <v>1.343207981657317E-4</v>
      </c>
    </row>
    <row r="5536" spans="1:6" x14ac:dyDescent="0.25">
      <c r="A5536">
        <v>437261</v>
      </c>
      <c r="B5536">
        <v>84</v>
      </c>
      <c r="C5536">
        <v>0.4070773498450232</v>
      </c>
      <c r="D5536">
        <f t="shared" si="258"/>
        <v>9.067059788065877E-5</v>
      </c>
      <c r="E5536">
        <f t="shared" si="259"/>
        <v>7.6163302219753367E-3</v>
      </c>
      <c r="F5536">
        <f t="shared" si="260"/>
        <v>3.6909946694122348E-5</v>
      </c>
    </row>
    <row r="5537" spans="1:6" x14ac:dyDescent="0.25">
      <c r="A5537">
        <v>658817</v>
      </c>
      <c r="B5537">
        <v>84</v>
      </c>
      <c r="C5537">
        <v>1.237044494663192</v>
      </c>
      <c r="D5537">
        <f t="shared" si="258"/>
        <v>1.3661252955086771E-4</v>
      </c>
      <c r="E5537">
        <f t="shared" si="259"/>
        <v>1.1475452482272889E-2</v>
      </c>
      <c r="F5537">
        <f t="shared" si="260"/>
        <v>1.6899577758291352E-4</v>
      </c>
    </row>
    <row r="5538" spans="1:6" x14ac:dyDescent="0.25">
      <c r="A5538">
        <v>1354033</v>
      </c>
      <c r="B5538">
        <v>84</v>
      </c>
      <c r="C5538">
        <v>0.39283203090483382</v>
      </c>
      <c r="D5538">
        <f t="shared" si="258"/>
        <v>2.8077276880431149E-4</v>
      </c>
      <c r="E5538">
        <f t="shared" si="259"/>
        <v>2.3584912579562165E-2</v>
      </c>
      <c r="F5538">
        <f t="shared" si="260"/>
        <v>1.1029653699217106E-4</v>
      </c>
    </row>
    <row r="5539" spans="1:6" x14ac:dyDescent="0.25">
      <c r="A5539">
        <v>560122</v>
      </c>
      <c r="B5539">
        <v>72</v>
      </c>
      <c r="C5539">
        <v>0.32803285986234038</v>
      </c>
      <c r="D5539">
        <f t="shared" si="258"/>
        <v>1.1614709893201167E-4</v>
      </c>
      <c r="E5539">
        <f t="shared" si="259"/>
        <v>8.3625911231048396E-3</v>
      </c>
      <c r="F5539">
        <f t="shared" si="260"/>
        <v>3.8100065027381969E-5</v>
      </c>
    </row>
    <row r="5540" spans="1:6" x14ac:dyDescent="0.25">
      <c r="A5540">
        <v>475285</v>
      </c>
      <c r="B5540">
        <v>60</v>
      </c>
      <c r="C5540">
        <v>0.32803285986234038</v>
      </c>
      <c r="D5540">
        <f t="shared" si="258"/>
        <v>9.8555268166401541E-5</v>
      </c>
      <c r="E5540">
        <f t="shared" si="259"/>
        <v>5.9133160899840923E-3</v>
      </c>
      <c r="F5540">
        <f t="shared" si="260"/>
        <v>3.2329366471124573E-5</v>
      </c>
    </row>
    <row r="5541" spans="1:6" x14ac:dyDescent="0.25">
      <c r="A5541">
        <v>509109</v>
      </c>
      <c r="B5541">
        <v>60</v>
      </c>
      <c r="C5541">
        <v>0.48612183982770601</v>
      </c>
      <c r="D5541">
        <f t="shared" si="258"/>
        <v>1.0556902494488259E-4</v>
      </c>
      <c r="E5541">
        <f t="shared" si="259"/>
        <v>6.3341414966929556E-3</v>
      </c>
      <c r="F5541">
        <f t="shared" si="260"/>
        <v>5.1319408635023315E-5</v>
      </c>
    </row>
    <row r="5542" spans="1:6" x14ac:dyDescent="0.25">
      <c r="A5542">
        <v>927208</v>
      </c>
      <c r="B5542">
        <v>72</v>
      </c>
      <c r="C5542">
        <v>0.29317878483815157</v>
      </c>
      <c r="D5542">
        <f t="shared" si="258"/>
        <v>1.922661836288392E-4</v>
      </c>
      <c r="E5542">
        <f t="shared" si="259"/>
        <v>1.3843165221276422E-2</v>
      </c>
      <c r="F5542">
        <f t="shared" si="260"/>
        <v>5.6368366081771992E-5</v>
      </c>
    </row>
    <row r="5543" spans="1:6" x14ac:dyDescent="0.25">
      <c r="A5543">
        <v>597778</v>
      </c>
      <c r="B5543">
        <v>84</v>
      </c>
      <c r="C5543">
        <v>1.395133474628558</v>
      </c>
      <c r="D5543">
        <f t="shared" si="258"/>
        <v>1.239554606056896E-4</v>
      </c>
      <c r="E5543">
        <f t="shared" si="259"/>
        <v>1.0412258690877927E-2</v>
      </c>
      <c r="F5543">
        <f t="shared" si="260"/>
        <v>1.7293441245399906E-4</v>
      </c>
    </row>
    <row r="5544" spans="1:6" x14ac:dyDescent="0.25">
      <c r="A5544">
        <v>847622</v>
      </c>
      <c r="B5544">
        <v>84</v>
      </c>
      <c r="C5544">
        <v>0.35231232349440161</v>
      </c>
      <c r="D5544">
        <f t="shared" si="258"/>
        <v>1.7576320210766511E-4</v>
      </c>
      <c r="E5544">
        <f t="shared" si="259"/>
        <v>1.4764108977043869E-2</v>
      </c>
      <c r="F5544">
        <f t="shared" si="260"/>
        <v>6.1923542119367595E-5</v>
      </c>
    </row>
    <row r="5545" spans="1:6" x14ac:dyDescent="0.25">
      <c r="A5545">
        <v>907277</v>
      </c>
      <c r="B5545">
        <v>48</v>
      </c>
      <c r="C5545">
        <v>-1.1881079619999599</v>
      </c>
      <c r="D5545">
        <f t="shared" si="258"/>
        <v>1.881332843161646E-4</v>
      </c>
      <c r="E5545">
        <f t="shared" si="259"/>
        <v>9.0303976471759004E-3</v>
      </c>
      <c r="F5545">
        <f t="shared" si="260"/>
        <v>-2.2352265301323735E-4</v>
      </c>
    </row>
    <row r="5546" spans="1:6" x14ac:dyDescent="0.25">
      <c r="A5546">
        <v>690097</v>
      </c>
      <c r="B5546">
        <v>84</v>
      </c>
      <c r="C5546">
        <v>1.158000004680509</v>
      </c>
      <c r="D5546">
        <f t="shared" si="258"/>
        <v>1.4309876157637882E-4</v>
      </c>
      <c r="E5546">
        <f t="shared" si="259"/>
        <v>1.202029597241582E-2</v>
      </c>
      <c r="F5546">
        <f t="shared" si="260"/>
        <v>1.6570836657522171E-4</v>
      </c>
    </row>
    <row r="5547" spans="1:6" x14ac:dyDescent="0.25">
      <c r="A5547">
        <v>470312</v>
      </c>
      <c r="B5547">
        <v>84</v>
      </c>
      <c r="C5547">
        <v>-0.2011980613656647</v>
      </c>
      <c r="D5547">
        <f t="shared" si="258"/>
        <v>9.752406510173189E-5</v>
      </c>
      <c r="E5547">
        <f t="shared" si="259"/>
        <v>8.1920214685454792E-3</v>
      </c>
      <c r="F5547">
        <f t="shared" si="260"/>
        <v>-1.9621652834967333E-5</v>
      </c>
    </row>
    <row r="5548" spans="1:6" x14ac:dyDescent="0.25">
      <c r="A5548">
        <v>989776</v>
      </c>
      <c r="B5548">
        <v>84</v>
      </c>
      <c r="C5548">
        <v>0.1879378047301026</v>
      </c>
      <c r="D5548">
        <f t="shared" si="258"/>
        <v>2.0524030656273237E-4</v>
      </c>
      <c r="E5548">
        <f t="shared" si="259"/>
        <v>1.724018575126952E-2</v>
      </c>
      <c r="F5548">
        <f t="shared" si="260"/>
        <v>3.8572412657533194E-5</v>
      </c>
    </row>
    <row r="5549" spans="1:6" x14ac:dyDescent="0.25">
      <c r="A5549">
        <v>409662</v>
      </c>
      <c r="B5549">
        <v>84</v>
      </c>
      <c r="C5549">
        <v>0.32803285986234038</v>
      </c>
      <c r="D5549">
        <f t="shared" si="258"/>
        <v>8.4947659336154913E-5</v>
      </c>
      <c r="E5549">
        <f t="shared" si="259"/>
        <v>7.1356033842370128E-3</v>
      </c>
      <c r="F5549">
        <f t="shared" si="260"/>
        <v>2.7865623630650733E-5</v>
      </c>
    </row>
    <row r="5550" spans="1:6" x14ac:dyDescent="0.25">
      <c r="A5550">
        <v>595206</v>
      </c>
      <c r="B5550">
        <v>84</v>
      </c>
      <c r="C5550">
        <v>0.42728867023339001</v>
      </c>
      <c r="D5550">
        <f t="shared" si="258"/>
        <v>1.2342212976267124E-4</v>
      </c>
      <c r="E5550">
        <f t="shared" si="259"/>
        <v>1.0367458900064384E-2</v>
      </c>
      <c r="F5550">
        <f t="shared" si="260"/>
        <v>5.2736877703664703E-5</v>
      </c>
    </row>
    <row r="5551" spans="1:6" x14ac:dyDescent="0.25">
      <c r="A5551">
        <v>771446</v>
      </c>
      <c r="B5551">
        <v>84</v>
      </c>
      <c r="C5551">
        <v>1.158000004680509</v>
      </c>
      <c r="D5551">
        <f t="shared" si="258"/>
        <v>1.5996731941024398E-4</v>
      </c>
      <c r="E5551">
        <f t="shared" si="259"/>
        <v>1.3437254830460495E-2</v>
      </c>
      <c r="F5551">
        <f t="shared" si="260"/>
        <v>1.8524215662579102E-4</v>
      </c>
    </row>
    <row r="5552" spans="1:6" x14ac:dyDescent="0.25">
      <c r="A5552">
        <v>631871</v>
      </c>
      <c r="B5552">
        <v>60</v>
      </c>
      <c r="C5552">
        <v>-1.0120411032329331</v>
      </c>
      <c r="D5552">
        <f t="shared" si="258"/>
        <v>1.3102499732070718E-4</v>
      </c>
      <c r="E5552">
        <f t="shared" si="259"/>
        <v>7.86149983924243E-3</v>
      </c>
      <c r="F5552">
        <f t="shared" si="260"/>
        <v>-1.3260268283954058E-4</v>
      </c>
    </row>
    <row r="5553" spans="1:6" x14ac:dyDescent="0.25">
      <c r="A5553">
        <v>721674</v>
      </c>
      <c r="B5553">
        <v>84</v>
      </c>
      <c r="C5553">
        <v>1.237044494663192</v>
      </c>
      <c r="D5553">
        <f t="shared" si="258"/>
        <v>1.4964657962847485E-4</v>
      </c>
      <c r="E5553">
        <f t="shared" si="259"/>
        <v>1.2570312688791888E-2</v>
      </c>
      <c r="F5553">
        <f t="shared" si="260"/>
        <v>1.8511947747458179E-4</v>
      </c>
    </row>
    <row r="5554" spans="1:6" x14ac:dyDescent="0.25">
      <c r="A5554">
        <v>586894</v>
      </c>
      <c r="B5554">
        <v>24</v>
      </c>
      <c r="C5554">
        <v>9.0899389914291959E-2</v>
      </c>
      <c r="D5554">
        <f t="shared" si="258"/>
        <v>1.2169855045972851E-4</v>
      </c>
      <c r="E5554">
        <f t="shared" si="259"/>
        <v>2.9207652110334842E-3</v>
      </c>
      <c r="F5554">
        <f t="shared" si="260"/>
        <v>1.1062323990242997E-5</v>
      </c>
    </row>
    <row r="5555" spans="1:6" x14ac:dyDescent="0.25">
      <c r="A5555">
        <v>1180414</v>
      </c>
      <c r="B5555">
        <v>24</v>
      </c>
      <c r="C5555">
        <v>-0.38336754998180411</v>
      </c>
      <c r="D5555">
        <f t="shared" si="258"/>
        <v>2.4477107065734181E-4</v>
      </c>
      <c r="E5555">
        <f t="shared" si="259"/>
        <v>5.8745056957762035E-3</v>
      </c>
      <c r="F5555">
        <f t="shared" si="260"/>
        <v>-9.3837285664328187E-5</v>
      </c>
    </row>
    <row r="5556" spans="1:6" x14ac:dyDescent="0.25">
      <c r="A5556">
        <v>501999</v>
      </c>
      <c r="B5556">
        <v>24</v>
      </c>
      <c r="C5556">
        <v>9.0899389914291959E-2</v>
      </c>
      <c r="D5556">
        <f t="shared" si="258"/>
        <v>1.0409469279330383E-4</v>
      </c>
      <c r="E5556">
        <f t="shared" si="259"/>
        <v>2.4982726270392917E-3</v>
      </c>
      <c r="F5556">
        <f t="shared" si="260"/>
        <v>9.4621440682269614E-6</v>
      </c>
    </row>
    <row r="5557" spans="1:6" x14ac:dyDescent="0.25">
      <c r="A5557">
        <v>840569</v>
      </c>
      <c r="B5557">
        <v>84</v>
      </c>
      <c r="C5557">
        <v>0.56516632981038883</v>
      </c>
      <c r="D5557">
        <f t="shared" si="258"/>
        <v>1.7430068949654204E-4</v>
      </c>
      <c r="E5557">
        <f t="shared" si="259"/>
        <v>1.4641257917709531E-2</v>
      </c>
      <c r="F5557">
        <f t="shared" si="260"/>
        <v>9.850888096618085E-5</v>
      </c>
    </row>
    <row r="5558" spans="1:6" x14ac:dyDescent="0.25">
      <c r="A5558">
        <v>423586</v>
      </c>
      <c r="B5558">
        <v>72</v>
      </c>
      <c r="C5558">
        <v>-0.22527857001643839</v>
      </c>
      <c r="D5558">
        <f t="shared" si="258"/>
        <v>8.783494497308638E-5</v>
      </c>
      <c r="E5558">
        <f t="shared" si="259"/>
        <v>6.3241160380622195E-3</v>
      </c>
      <c r="F5558">
        <f t="shared" si="260"/>
        <v>-1.9787330801009454E-5</v>
      </c>
    </row>
    <row r="5559" spans="1:6" x14ac:dyDescent="0.25">
      <c r="A5559">
        <v>504922</v>
      </c>
      <c r="B5559">
        <v>84</v>
      </c>
      <c r="C5559">
        <v>0.92086653473246149</v>
      </c>
      <c r="D5559">
        <f t="shared" si="258"/>
        <v>1.047008071222862E-4</v>
      </c>
      <c r="E5559">
        <f t="shared" si="259"/>
        <v>8.7948677982720401E-3</v>
      </c>
      <c r="F5559">
        <f t="shared" si="260"/>
        <v>9.6415469438391511E-5</v>
      </c>
    </row>
    <row r="5560" spans="1:6" x14ac:dyDescent="0.25">
      <c r="A5560">
        <v>393526</v>
      </c>
      <c r="B5560">
        <v>72</v>
      </c>
      <c r="C5560">
        <v>-4.5876428994592898E-2</v>
      </c>
      <c r="D5560">
        <f t="shared" si="258"/>
        <v>8.1601692585398937E-5</v>
      </c>
      <c r="E5560">
        <f t="shared" si="259"/>
        <v>5.8753218661487232E-3</v>
      </c>
      <c r="F5560">
        <f t="shared" si="260"/>
        <v>-3.7435942557326522E-6</v>
      </c>
    </row>
    <row r="5561" spans="1:6" x14ac:dyDescent="0.25">
      <c r="A5561">
        <v>1097758</v>
      </c>
      <c r="B5561">
        <v>84</v>
      </c>
      <c r="C5561">
        <v>0.48612183982770601</v>
      </c>
      <c r="D5561">
        <f t="shared" si="258"/>
        <v>2.2763149283443117E-4</v>
      </c>
      <c r="E5561">
        <f t="shared" si="259"/>
        <v>1.9121045398092219E-2</v>
      </c>
      <c r="F5561">
        <f t="shared" si="260"/>
        <v>1.1065664009940097E-4</v>
      </c>
    </row>
    <row r="5562" spans="1:6" x14ac:dyDescent="0.25">
      <c r="A5562">
        <v>1083467</v>
      </c>
      <c r="B5562">
        <v>84</v>
      </c>
      <c r="C5562">
        <v>0.52564408481904745</v>
      </c>
      <c r="D5562">
        <f t="shared" si="258"/>
        <v>2.2466810594579375E-4</v>
      </c>
      <c r="E5562">
        <f t="shared" si="259"/>
        <v>1.8872120899446676E-2</v>
      </c>
      <c r="F5562">
        <f t="shared" si="260"/>
        <v>1.1809546093790555E-4</v>
      </c>
    </row>
    <row r="5563" spans="1:6" x14ac:dyDescent="0.25">
      <c r="A5563">
        <v>545744</v>
      </c>
      <c r="B5563">
        <v>72</v>
      </c>
      <c r="C5563">
        <v>0.32803285986234038</v>
      </c>
      <c r="D5563">
        <f t="shared" si="258"/>
        <v>1.1316567169215237E-4</v>
      </c>
      <c r="E5563">
        <f t="shared" si="259"/>
        <v>8.1479283618349704E-3</v>
      </c>
      <c r="F5563">
        <f t="shared" si="260"/>
        <v>3.7122058923419436E-5</v>
      </c>
    </row>
    <row r="5564" spans="1:6" x14ac:dyDescent="0.25">
      <c r="A5564">
        <v>449893</v>
      </c>
      <c r="B5564">
        <v>48</v>
      </c>
      <c r="C5564">
        <v>-1.014603409420211</v>
      </c>
      <c r="D5564">
        <f t="shared" si="258"/>
        <v>9.328997393392783E-5</v>
      </c>
      <c r="E5564">
        <f t="shared" si="259"/>
        <v>4.4779187488285356E-3</v>
      </c>
      <c r="F5564">
        <f t="shared" si="260"/>
        <v>-9.4652325618085786E-5</v>
      </c>
    </row>
    <row r="5565" spans="1:6" x14ac:dyDescent="0.25">
      <c r="A5565">
        <v>506880</v>
      </c>
      <c r="B5565">
        <v>84</v>
      </c>
      <c r="C5565">
        <v>-0.2648008150077798</v>
      </c>
      <c r="D5565">
        <f t="shared" si="258"/>
        <v>1.0510681870495727E-4</v>
      </c>
      <c r="E5565">
        <f t="shared" si="259"/>
        <v>8.8289727712164111E-3</v>
      </c>
      <c r="F5565">
        <f t="shared" si="260"/>
        <v>-2.7832371255947639E-5</v>
      </c>
    </row>
    <row r="5566" spans="1:6" x14ac:dyDescent="0.25">
      <c r="A5566">
        <v>1228041</v>
      </c>
      <c r="B5566">
        <v>72</v>
      </c>
      <c r="C5566">
        <v>0.3476949000898184</v>
      </c>
      <c r="D5566">
        <f t="shared" si="258"/>
        <v>2.5464702246933086E-4</v>
      </c>
      <c r="E5566">
        <f t="shared" si="259"/>
        <v>1.8334585617791822E-2</v>
      </c>
      <c r="F5566">
        <f t="shared" si="260"/>
        <v>8.8539471035643731E-5</v>
      </c>
    </row>
    <row r="5567" spans="1:6" x14ac:dyDescent="0.25">
      <c r="A5567">
        <v>1140756</v>
      </c>
      <c r="B5567">
        <v>84</v>
      </c>
      <c r="C5567">
        <v>1.632266944576606</v>
      </c>
      <c r="D5567">
        <f t="shared" si="258"/>
        <v>2.3654757354520247E-4</v>
      </c>
      <c r="E5567">
        <f t="shared" si="259"/>
        <v>1.9869996177797007E-2</v>
      </c>
      <c r="F5567">
        <f t="shared" si="260"/>
        <v>3.8610878511763765E-4</v>
      </c>
    </row>
    <row r="5568" spans="1:6" x14ac:dyDescent="0.25">
      <c r="A5568">
        <v>546007</v>
      </c>
      <c r="B5568">
        <v>60</v>
      </c>
      <c r="C5568">
        <v>-0.30503564607631523</v>
      </c>
      <c r="D5568">
        <f t="shared" si="258"/>
        <v>1.1322020746653567E-4</v>
      </c>
      <c r="E5568">
        <f t="shared" si="259"/>
        <v>6.7932124479921398E-3</v>
      </c>
      <c r="F5568">
        <f t="shared" si="260"/>
        <v>-3.4536199133449154E-5</v>
      </c>
    </row>
    <row r="5569" spans="1:6" x14ac:dyDescent="0.25">
      <c r="A5569">
        <v>593316</v>
      </c>
      <c r="B5569">
        <v>36</v>
      </c>
      <c r="C5569">
        <v>0.28851061487099899</v>
      </c>
      <c r="D5569">
        <f t="shared" si="258"/>
        <v>1.2303021868440345E-4</v>
      </c>
      <c r="E5569">
        <f t="shared" si="259"/>
        <v>4.4290878726385239E-3</v>
      </c>
      <c r="F5569">
        <f t="shared" si="260"/>
        <v>3.549552404035071E-5</v>
      </c>
    </row>
    <row r="5570" spans="1:6" x14ac:dyDescent="0.25">
      <c r="A5570">
        <v>658118</v>
      </c>
      <c r="B5570">
        <v>60</v>
      </c>
      <c r="C5570">
        <v>0.72325530977575447</v>
      </c>
      <c r="D5570">
        <f t="shared" si="258"/>
        <v>1.3646758466001632E-4</v>
      </c>
      <c r="E5570">
        <f t="shared" si="259"/>
        <v>8.1880550796009782E-3</v>
      </c>
      <c r="F5570">
        <f t="shared" si="260"/>
        <v>9.8700905217629099E-5</v>
      </c>
    </row>
    <row r="5571" spans="1:6" x14ac:dyDescent="0.25">
      <c r="A5571">
        <v>817913</v>
      </c>
      <c r="B5571">
        <v>60</v>
      </c>
      <c r="C5571">
        <v>0.48612183982770601</v>
      </c>
      <c r="D5571">
        <f t="shared" ref="D5571:D5634" si="261">A5571/SUM($A$2:$A$5739)</f>
        <v>1.6960273320594166E-4</v>
      </c>
      <c r="E5571">
        <f t="shared" ref="E5571:E5634" si="262">B5571*D5571</f>
        <v>1.0176163992356499E-2</v>
      </c>
      <c r="F5571">
        <f t="shared" ref="F5571:F5634" si="263">C5571*D5571</f>
        <v>8.2447592705879933E-5</v>
      </c>
    </row>
    <row r="5572" spans="1:6" x14ac:dyDescent="0.25">
      <c r="A5572">
        <v>1552323</v>
      </c>
      <c r="B5572">
        <v>60</v>
      </c>
      <c r="C5572">
        <v>0.24898836987965761</v>
      </c>
      <c r="D5572">
        <f t="shared" si="261"/>
        <v>3.2189025436500825E-4</v>
      </c>
      <c r="E5572">
        <f t="shared" si="262"/>
        <v>1.9313415261900495E-2</v>
      </c>
      <c r="F5572">
        <f t="shared" si="263"/>
        <v>8.0146929714491742E-5</v>
      </c>
    </row>
    <row r="5573" spans="1:6" x14ac:dyDescent="0.25">
      <c r="A5573">
        <v>439928</v>
      </c>
      <c r="B5573">
        <v>84</v>
      </c>
      <c r="C5573">
        <v>5.068590085805208E-2</v>
      </c>
      <c r="D5573">
        <f t="shared" si="261"/>
        <v>9.1223627957769961E-5</v>
      </c>
      <c r="E5573">
        <f t="shared" si="262"/>
        <v>7.6627847484526772E-3</v>
      </c>
      <c r="F5573">
        <f t="shared" si="263"/>
        <v>4.623751762579356E-6</v>
      </c>
    </row>
    <row r="5574" spans="1:6" x14ac:dyDescent="0.25">
      <c r="A5574">
        <v>695660</v>
      </c>
      <c r="B5574">
        <v>84</v>
      </c>
      <c r="C5574">
        <v>1.237044494663192</v>
      </c>
      <c r="D5574">
        <f t="shared" si="261"/>
        <v>1.4425230725278285E-4</v>
      </c>
      <c r="E5574">
        <f t="shared" si="262"/>
        <v>1.211719380923376E-2</v>
      </c>
      <c r="F5574">
        <f t="shared" si="263"/>
        <v>1.7844652252951826E-4</v>
      </c>
    </row>
    <row r="5575" spans="1:6" x14ac:dyDescent="0.25">
      <c r="A5575">
        <v>713353</v>
      </c>
      <c r="B5575">
        <v>72</v>
      </c>
      <c r="C5575">
        <v>-2.7667345059731379E-2</v>
      </c>
      <c r="D5575">
        <f t="shared" si="261"/>
        <v>1.4792113408230228E-4</v>
      </c>
      <c r="E5575">
        <f t="shared" si="262"/>
        <v>1.0650321653925763E-2</v>
      </c>
      <c r="F5575">
        <f t="shared" si="263"/>
        <v>-4.0925850582818487E-6</v>
      </c>
    </row>
    <row r="5576" spans="1:6" x14ac:dyDescent="0.25">
      <c r="A5576">
        <v>1084575</v>
      </c>
      <c r="B5576">
        <v>72</v>
      </c>
      <c r="C5576">
        <v>5.1377144922950549E-2</v>
      </c>
      <c r="D5576">
        <f t="shared" si="261"/>
        <v>2.2489786122342374E-4</v>
      </c>
      <c r="E5576">
        <f t="shared" si="262"/>
        <v>1.6192646008086509E-2</v>
      </c>
      <c r="F5576">
        <f t="shared" si="263"/>
        <v>1.1554610008937462E-5</v>
      </c>
    </row>
    <row r="5577" spans="1:6" x14ac:dyDescent="0.25">
      <c r="A5577">
        <v>212808</v>
      </c>
      <c r="B5577">
        <v>84</v>
      </c>
      <c r="C5577">
        <v>-0.89715673486924186</v>
      </c>
      <c r="D5577">
        <f t="shared" si="261"/>
        <v>4.4127943250798106E-5</v>
      </c>
      <c r="E5577">
        <f t="shared" si="262"/>
        <v>3.7067472330670407E-3</v>
      </c>
      <c r="F5577">
        <f t="shared" si="263"/>
        <v>-3.9589681483381225E-5</v>
      </c>
    </row>
    <row r="5578" spans="1:6" x14ac:dyDescent="0.25">
      <c r="A5578">
        <v>556780</v>
      </c>
      <c r="B5578">
        <v>72</v>
      </c>
      <c r="C5578">
        <v>0.60468857480173022</v>
      </c>
      <c r="D5578">
        <f t="shared" si="261"/>
        <v>1.1545410061266198E-4</v>
      </c>
      <c r="E5578">
        <f t="shared" si="262"/>
        <v>8.3126952441116633E-3</v>
      </c>
      <c r="F5578">
        <f t="shared" si="263"/>
        <v>6.9813775554486142E-5</v>
      </c>
    </row>
    <row r="5579" spans="1:6" x14ac:dyDescent="0.25">
      <c r="A5579">
        <v>204385</v>
      </c>
      <c r="B5579">
        <v>84</v>
      </c>
      <c r="C5579">
        <v>0.72325530977575447</v>
      </c>
      <c r="D5579">
        <f t="shared" si="261"/>
        <v>4.2381346948020619E-5</v>
      </c>
      <c r="E5579">
        <f t="shared" si="262"/>
        <v>3.5600331436337319E-3</v>
      </c>
      <c r="F5579">
        <f t="shared" si="263"/>
        <v>3.0652534215604381E-5</v>
      </c>
    </row>
    <row r="5580" spans="1:6" x14ac:dyDescent="0.25">
      <c r="A5580">
        <v>746119</v>
      </c>
      <c r="B5580">
        <v>24</v>
      </c>
      <c r="C5580">
        <v>-0.2648008150077798</v>
      </c>
      <c r="D5580">
        <f t="shared" si="261"/>
        <v>1.5471550360109693E-4</v>
      </c>
      <c r="E5580">
        <f t="shared" si="262"/>
        <v>3.713172086426326E-3</v>
      </c>
      <c r="F5580">
        <f t="shared" si="263"/>
        <v>-4.0968791447909554E-5</v>
      </c>
    </row>
    <row r="5581" spans="1:6" x14ac:dyDescent="0.25">
      <c r="A5581">
        <v>318424</v>
      </c>
      <c r="B5581">
        <v>84</v>
      </c>
      <c r="C5581">
        <v>0.92086653473246149</v>
      </c>
      <c r="D5581">
        <f t="shared" si="261"/>
        <v>6.6028514913406156E-5</v>
      </c>
      <c r="E5581">
        <f t="shared" si="262"/>
        <v>5.5463952527261169E-3</v>
      </c>
      <c r="F5581">
        <f t="shared" si="263"/>
        <v>6.0803449721838979E-5</v>
      </c>
    </row>
    <row r="5582" spans="1:6" x14ac:dyDescent="0.25">
      <c r="A5582">
        <v>701634</v>
      </c>
      <c r="B5582">
        <v>72</v>
      </c>
      <c r="C5582">
        <v>0.2094661248883162</v>
      </c>
      <c r="D5582">
        <f t="shared" si="261"/>
        <v>1.4549107803668321E-4</v>
      </c>
      <c r="E5582">
        <f t="shared" si="262"/>
        <v>1.0475357618641191E-2</v>
      </c>
      <c r="F5582">
        <f t="shared" si="263"/>
        <v>3.0475452322167645E-5</v>
      </c>
    </row>
    <row r="5583" spans="1:6" x14ac:dyDescent="0.25">
      <c r="A5583">
        <v>909766</v>
      </c>
      <c r="B5583">
        <v>84</v>
      </c>
      <c r="C5583">
        <v>0.92086653473246149</v>
      </c>
      <c r="D5583">
        <f t="shared" si="261"/>
        <v>1.8864940424939661E-4</v>
      </c>
      <c r="E5583">
        <f t="shared" si="262"/>
        <v>1.5846549956949316E-2</v>
      </c>
      <c r="F5583">
        <f t="shared" si="263"/>
        <v>1.7372092317048516E-4</v>
      </c>
    </row>
    <row r="5584" spans="1:6" x14ac:dyDescent="0.25">
      <c r="A5584">
        <v>1342196</v>
      </c>
      <c r="B5584">
        <v>72</v>
      </c>
      <c r="C5584">
        <v>0.132278785197777</v>
      </c>
      <c r="D5584">
        <f t="shared" si="261"/>
        <v>2.783182442363455E-4</v>
      </c>
      <c r="E5584">
        <f t="shared" si="262"/>
        <v>2.0038913585016877E-2</v>
      </c>
      <c r="F5584">
        <f t="shared" si="263"/>
        <v>3.681559924596198E-5</v>
      </c>
    </row>
    <row r="5585" spans="1:6" x14ac:dyDescent="0.25">
      <c r="A5585">
        <v>771424</v>
      </c>
      <c r="B5585">
        <v>84</v>
      </c>
      <c r="C5585">
        <v>0.92086653473246149</v>
      </c>
      <c r="D5585">
        <f t="shared" si="261"/>
        <v>1.5996275748234877E-4</v>
      </c>
      <c r="E5585">
        <f t="shared" si="262"/>
        <v>1.3436871628517297E-2</v>
      </c>
      <c r="F5585">
        <f t="shared" si="263"/>
        <v>1.4730435016901963E-4</v>
      </c>
    </row>
    <row r="5586" spans="1:6" x14ac:dyDescent="0.25">
      <c r="A5586">
        <v>604510</v>
      </c>
      <c r="B5586">
        <v>84</v>
      </c>
      <c r="C5586">
        <v>0.32803285986234038</v>
      </c>
      <c r="D5586">
        <f t="shared" si="261"/>
        <v>1.2535141054161481E-4</v>
      </c>
      <c r="E5586">
        <f t="shared" si="262"/>
        <v>1.0529518485495644E-2</v>
      </c>
      <c r="F5586">
        <f t="shared" si="263"/>
        <v>4.1119381687744227E-5</v>
      </c>
    </row>
    <row r="5587" spans="1:6" x14ac:dyDescent="0.25">
      <c r="A5587">
        <v>663328</v>
      </c>
      <c r="B5587">
        <v>60</v>
      </c>
      <c r="C5587">
        <v>0.80229979975843724</v>
      </c>
      <c r="D5587">
        <f t="shared" si="261"/>
        <v>1.3754793212973859E-4</v>
      </c>
      <c r="E5587">
        <f t="shared" si="262"/>
        <v>8.2528759277843162E-3</v>
      </c>
      <c r="F5587">
        <f t="shared" si="263"/>
        <v>1.1035467840487639E-4</v>
      </c>
    </row>
    <row r="5588" spans="1:6" x14ac:dyDescent="0.25">
      <c r="A5588">
        <v>816227</v>
      </c>
      <c r="B5588">
        <v>72</v>
      </c>
      <c r="C5588">
        <v>-0.38595582228404229</v>
      </c>
      <c r="D5588">
        <f t="shared" si="261"/>
        <v>1.6925312364088373E-4</v>
      </c>
      <c r="E5588">
        <f t="shared" si="262"/>
        <v>1.218622490214363E-2</v>
      </c>
      <c r="F5588">
        <f t="shared" si="263"/>
        <v>-6.5324228508959964E-5</v>
      </c>
    </row>
    <row r="5589" spans="1:6" x14ac:dyDescent="0.25">
      <c r="A5589">
        <v>620490</v>
      </c>
      <c r="B5589">
        <v>60</v>
      </c>
      <c r="C5589">
        <v>-1.2800656341331531</v>
      </c>
      <c r="D5589">
        <f t="shared" si="261"/>
        <v>1.2866502907638678E-4</v>
      </c>
      <c r="E5589">
        <f t="shared" si="262"/>
        <v>7.7199017445832071E-3</v>
      </c>
      <c r="F5589">
        <f t="shared" si="263"/>
        <v>-1.6469968203542562E-4</v>
      </c>
    </row>
    <row r="5590" spans="1:6" x14ac:dyDescent="0.25">
      <c r="A5590">
        <v>789762</v>
      </c>
      <c r="B5590">
        <v>24</v>
      </c>
      <c r="C5590">
        <v>-4.4146365390986242</v>
      </c>
      <c r="D5590">
        <f t="shared" si="261"/>
        <v>1.6376533174334055E-4</v>
      </c>
      <c r="E5590">
        <f t="shared" si="262"/>
        <v>3.9303679618401732E-3</v>
      </c>
      <c r="F5590">
        <f t="shared" si="263"/>
        <v>-7.2296441735175893E-4</v>
      </c>
    </row>
    <row r="5591" spans="1:6" x14ac:dyDescent="0.25">
      <c r="A5591">
        <v>693464</v>
      </c>
      <c r="B5591">
        <v>84</v>
      </c>
      <c r="C5591">
        <v>0.24898836987965761</v>
      </c>
      <c r="D5591">
        <f t="shared" si="261"/>
        <v>1.437969439047003E-4</v>
      </c>
      <c r="E5591">
        <f t="shared" si="262"/>
        <v>1.2078943287994824E-2</v>
      </c>
      <c r="F5591">
        <f t="shared" si="263"/>
        <v>3.5803766656507893E-5</v>
      </c>
    </row>
    <row r="5592" spans="1:6" x14ac:dyDescent="0.25">
      <c r="A5592">
        <v>923829</v>
      </c>
      <c r="B5592">
        <v>60</v>
      </c>
      <c r="C5592">
        <v>-1.006762986458829</v>
      </c>
      <c r="D5592">
        <f t="shared" si="261"/>
        <v>1.9156551297621127E-4</v>
      </c>
      <c r="E5592">
        <f t="shared" si="262"/>
        <v>1.1493930778572676E-2</v>
      </c>
      <c r="F5592">
        <f t="shared" si="263"/>
        <v>-1.9286106794644801E-4</v>
      </c>
    </row>
    <row r="5593" spans="1:6" x14ac:dyDescent="0.25">
      <c r="A5593">
        <v>339577</v>
      </c>
      <c r="B5593">
        <v>84</v>
      </c>
      <c r="C5593">
        <v>0.6442108197930716</v>
      </c>
      <c r="D5593">
        <f t="shared" si="261"/>
        <v>7.0414808584622144E-5</v>
      </c>
      <c r="E5593">
        <f t="shared" si="262"/>
        <v>5.9148439211082603E-3</v>
      </c>
      <c r="F5593">
        <f t="shared" si="263"/>
        <v>4.5361981563871647E-5</v>
      </c>
    </row>
    <row r="5594" spans="1:6" x14ac:dyDescent="0.25">
      <c r="A5594">
        <v>355829</v>
      </c>
      <c r="B5594">
        <v>36</v>
      </c>
      <c r="C5594">
        <v>-0.73906775490387622</v>
      </c>
      <c r="D5594">
        <f t="shared" si="261"/>
        <v>7.3784829137007259E-5</v>
      </c>
      <c r="E5594">
        <f t="shared" si="262"/>
        <v>2.6562538489322612E-3</v>
      </c>
      <c r="F5594">
        <f t="shared" si="263"/>
        <v>-5.4531988016254067E-5</v>
      </c>
    </row>
    <row r="5595" spans="1:6" x14ac:dyDescent="0.25">
      <c r="A5595">
        <v>648097</v>
      </c>
      <c r="B5595">
        <v>84</v>
      </c>
      <c r="C5595">
        <v>0.6384312052522727</v>
      </c>
      <c r="D5595">
        <f t="shared" si="261"/>
        <v>1.3438962650376161E-4</v>
      </c>
      <c r="E5595">
        <f t="shared" si="262"/>
        <v>1.1288728626315974E-2</v>
      </c>
      <c r="F5595">
        <f t="shared" si="263"/>
        <v>8.5798531222199294E-5</v>
      </c>
    </row>
    <row r="5596" spans="1:6" x14ac:dyDescent="0.25">
      <c r="A5596">
        <v>678476</v>
      </c>
      <c r="B5596">
        <v>72</v>
      </c>
      <c r="C5596">
        <v>0.88134428974112011</v>
      </c>
      <c r="D5596">
        <f t="shared" si="261"/>
        <v>1.4068902684592917E-4</v>
      </c>
      <c r="E5596">
        <f t="shared" si="262"/>
        <v>1.0129609932906901E-2</v>
      </c>
      <c r="F5596">
        <f t="shared" si="263"/>
        <v>1.2399547043989484E-4</v>
      </c>
    </row>
    <row r="5597" spans="1:6" x14ac:dyDescent="0.25">
      <c r="A5597">
        <v>439528</v>
      </c>
      <c r="B5597">
        <v>72</v>
      </c>
      <c r="C5597">
        <v>-0.15932776027714191</v>
      </c>
      <c r="D5597">
        <f t="shared" si="261"/>
        <v>9.1140683814221229E-5</v>
      </c>
      <c r="E5597">
        <f t="shared" si="262"/>
        <v>6.5621292346239287E-3</v>
      </c>
      <c r="F5597">
        <f t="shared" si="263"/>
        <v>-1.4521241022247027E-5</v>
      </c>
    </row>
    <row r="5598" spans="1:6" x14ac:dyDescent="0.25">
      <c r="A5598">
        <v>993334</v>
      </c>
      <c r="B5598">
        <v>72</v>
      </c>
      <c r="C5598">
        <v>0.6442108197930716</v>
      </c>
      <c r="D5598">
        <f t="shared" si="261"/>
        <v>2.0597809471959837E-4</v>
      </c>
      <c r="E5598">
        <f t="shared" si="262"/>
        <v>1.4830422819811083E-2</v>
      </c>
      <c r="F5598">
        <f t="shared" si="263"/>
        <v>1.3269331725872743E-4</v>
      </c>
    </row>
    <row r="5599" spans="1:6" x14ac:dyDescent="0.25">
      <c r="A5599">
        <v>297039</v>
      </c>
      <c r="B5599">
        <v>84</v>
      </c>
      <c r="C5599">
        <v>0.76277755476709586</v>
      </c>
      <c r="D5599">
        <f t="shared" si="261"/>
        <v>6.1594113638931903E-5</v>
      </c>
      <c r="E5599">
        <f t="shared" si="262"/>
        <v>5.1739055456702801E-3</v>
      </c>
      <c r="F5599">
        <f t="shared" si="263"/>
        <v>4.6982607389551109E-5</v>
      </c>
    </row>
    <row r="5600" spans="1:6" x14ac:dyDescent="0.25">
      <c r="A5600">
        <v>377970</v>
      </c>
      <c r="B5600">
        <v>60</v>
      </c>
      <c r="C5600">
        <v>5.1377144922950549E-2</v>
      </c>
      <c r="D5600">
        <f t="shared" si="261"/>
        <v>7.8375994842788628E-5</v>
      </c>
      <c r="E5600">
        <f t="shared" si="262"/>
        <v>4.702559690567318E-3</v>
      </c>
      <c r="F5600">
        <f t="shared" si="263"/>
        <v>4.0267348455183765E-6</v>
      </c>
    </row>
    <row r="5601" spans="1:6" x14ac:dyDescent="0.25">
      <c r="A5601">
        <v>819361</v>
      </c>
      <c r="B5601">
        <v>60</v>
      </c>
      <c r="C5601">
        <v>1.118477759689168</v>
      </c>
      <c r="D5601">
        <f t="shared" si="261"/>
        <v>1.6990299100558807E-4</v>
      </c>
      <c r="E5601">
        <f t="shared" si="262"/>
        <v>1.0194179460335285E-2</v>
      </c>
      <c r="F5601">
        <f t="shared" si="263"/>
        <v>1.90032716744419E-4</v>
      </c>
    </row>
    <row r="5602" spans="1:6" x14ac:dyDescent="0.25">
      <c r="A5602">
        <v>521108</v>
      </c>
      <c r="B5602">
        <v>84</v>
      </c>
      <c r="C5602">
        <v>0.92086653473246149</v>
      </c>
      <c r="D5602">
        <f t="shared" si="261"/>
        <v>1.0805714189098578E-4</v>
      </c>
      <c r="E5602">
        <f t="shared" si="262"/>
        <v>9.0767999188428056E-3</v>
      </c>
      <c r="F5602">
        <f t="shared" si="263"/>
        <v>9.950620580624598E-5</v>
      </c>
    </row>
    <row r="5603" spans="1:6" x14ac:dyDescent="0.25">
      <c r="A5603">
        <v>879247</v>
      </c>
      <c r="B5603">
        <v>84</v>
      </c>
      <c r="C5603">
        <v>-0.14551220622898889</v>
      </c>
      <c r="D5603">
        <f t="shared" si="261"/>
        <v>1.8232097345698698E-4</v>
      </c>
      <c r="E5603">
        <f t="shared" si="262"/>
        <v>1.5314961770386906E-2</v>
      </c>
      <c r="F5603">
        <f t="shared" si="263"/>
        <v>-2.6529927089543097E-5</v>
      </c>
    </row>
    <row r="5604" spans="1:6" x14ac:dyDescent="0.25">
      <c r="A5604">
        <v>701240</v>
      </c>
      <c r="B5604">
        <v>84</v>
      </c>
      <c r="C5604">
        <v>0.24898836987965761</v>
      </c>
      <c r="D5604">
        <f t="shared" si="261"/>
        <v>1.4540937805528769E-4</v>
      </c>
      <c r="E5604">
        <f t="shared" si="262"/>
        <v>1.2214387756644166E-2</v>
      </c>
      <c r="F5604">
        <f t="shared" si="263"/>
        <v>3.6205244007200943E-5</v>
      </c>
    </row>
    <row r="5605" spans="1:6" x14ac:dyDescent="0.25">
      <c r="A5605">
        <v>695043</v>
      </c>
      <c r="B5605">
        <v>84</v>
      </c>
      <c r="C5605">
        <v>0.2094661248883162</v>
      </c>
      <c r="D5605">
        <f t="shared" si="261"/>
        <v>1.4412436591135892E-4</v>
      </c>
      <c r="E5605">
        <f t="shared" si="262"/>
        <v>1.2106446736554149E-2</v>
      </c>
      <c r="F5605">
        <f t="shared" si="263"/>
        <v>3.018917242943809E-5</v>
      </c>
    </row>
    <row r="5606" spans="1:6" x14ac:dyDescent="0.25">
      <c r="A5606">
        <v>682000</v>
      </c>
      <c r="B5606">
        <v>72</v>
      </c>
      <c r="C5606">
        <v>0.88134428974112011</v>
      </c>
      <c r="D5606">
        <f t="shared" si="261"/>
        <v>1.4141976475059355E-4</v>
      </c>
      <c r="E5606">
        <f t="shared" si="262"/>
        <v>1.0182223062042736E-2</v>
      </c>
      <c r="F5606">
        <f t="shared" si="263"/>
        <v>1.2463950211946817E-4</v>
      </c>
    </row>
    <row r="5607" spans="1:6" x14ac:dyDescent="0.25">
      <c r="A5607">
        <v>871926</v>
      </c>
      <c r="B5607">
        <v>72</v>
      </c>
      <c r="C5607">
        <v>0.32803285986234038</v>
      </c>
      <c r="D5607">
        <f t="shared" si="261"/>
        <v>1.8080288826968625E-4</v>
      </c>
      <c r="E5607">
        <f t="shared" si="262"/>
        <v>1.3017807955417409E-2</v>
      </c>
      <c r="F5607">
        <f t="shared" si="263"/>
        <v>5.9309288510476371E-5</v>
      </c>
    </row>
    <row r="5608" spans="1:6" x14ac:dyDescent="0.25">
      <c r="A5608">
        <v>911881</v>
      </c>
      <c r="B5608">
        <v>72</v>
      </c>
      <c r="C5608">
        <v>0.72325530977575447</v>
      </c>
      <c r="D5608">
        <f t="shared" si="261"/>
        <v>1.8908797140841055E-4</v>
      </c>
      <c r="E5608">
        <f t="shared" si="262"/>
        <v>1.361433394140556E-2</v>
      </c>
      <c r="F5608">
        <f t="shared" si="263"/>
        <v>1.3675887933585899E-4</v>
      </c>
    </row>
    <row r="5609" spans="1:6" x14ac:dyDescent="0.25">
      <c r="A5609">
        <v>640590</v>
      </c>
      <c r="B5609">
        <v>60</v>
      </c>
      <c r="C5609">
        <v>-6.7189590051072792E-2</v>
      </c>
      <c r="D5609">
        <f t="shared" si="261"/>
        <v>1.3283297228971073E-4</v>
      </c>
      <c r="E5609">
        <f t="shared" si="262"/>
        <v>7.9699783373826435E-3</v>
      </c>
      <c r="F5609">
        <f t="shared" si="263"/>
        <v>-8.9249929534111763E-6</v>
      </c>
    </row>
    <row r="5610" spans="1:6" x14ac:dyDescent="0.25">
      <c r="A5610">
        <v>499871</v>
      </c>
      <c r="B5610">
        <v>84</v>
      </c>
      <c r="C5610">
        <v>8.4189461248642447E-2</v>
      </c>
      <c r="D5610">
        <f t="shared" si="261"/>
        <v>1.0365342994962455E-4</v>
      </c>
      <c r="E5610">
        <f t="shared" si="262"/>
        <v>8.706888115768462E-3</v>
      </c>
      <c r="F5610">
        <f t="shared" si="263"/>
        <v>8.7265264240327907E-6</v>
      </c>
    </row>
    <row r="5611" spans="1:6" x14ac:dyDescent="0.25">
      <c r="A5611">
        <v>1379066</v>
      </c>
      <c r="B5611">
        <v>84</v>
      </c>
      <c r="C5611">
        <v>0.88134428974112011</v>
      </c>
      <c r="D5611">
        <f t="shared" si="261"/>
        <v>2.8596362066795017E-4</v>
      </c>
      <c r="E5611">
        <f t="shared" si="262"/>
        <v>2.4020944136107815E-2</v>
      </c>
      <c r="F5611">
        <f t="shared" si="263"/>
        <v>2.5203240414939365E-4</v>
      </c>
    </row>
    <row r="5612" spans="1:6" x14ac:dyDescent="0.25">
      <c r="A5612">
        <v>592353</v>
      </c>
      <c r="B5612">
        <v>72</v>
      </c>
      <c r="C5612">
        <v>1.185489993161002E-2</v>
      </c>
      <c r="D5612">
        <f t="shared" si="261"/>
        <v>1.2283053065880988E-4</v>
      </c>
      <c r="E5612">
        <f t="shared" si="262"/>
        <v>8.843798207434311E-3</v>
      </c>
      <c r="F5612">
        <f t="shared" si="263"/>
        <v>1.4561436495067478E-6</v>
      </c>
    </row>
    <row r="5613" spans="1:6" x14ac:dyDescent="0.25">
      <c r="A5613">
        <v>330963</v>
      </c>
      <c r="B5613">
        <v>72</v>
      </c>
      <c r="C5613">
        <v>0.60468857480173022</v>
      </c>
      <c r="D5613">
        <f t="shared" si="261"/>
        <v>6.8628606453300129E-5</v>
      </c>
      <c r="E5613">
        <f t="shared" si="262"/>
        <v>4.9412596646376096E-3</v>
      </c>
      <c r="F5613">
        <f t="shared" si="263"/>
        <v>4.1498934226874878E-5</v>
      </c>
    </row>
    <row r="5614" spans="1:6" x14ac:dyDescent="0.25">
      <c r="A5614">
        <v>674316</v>
      </c>
      <c r="B5614">
        <v>60</v>
      </c>
      <c r="C5614">
        <v>0.52564408481904745</v>
      </c>
      <c r="D5614">
        <f t="shared" si="261"/>
        <v>1.3982640775302233E-4</v>
      </c>
      <c r="E5614">
        <f t="shared" si="262"/>
        <v>8.3895844651813399E-3</v>
      </c>
      <c r="F5614">
        <f t="shared" si="263"/>
        <v>7.349892413687238E-5</v>
      </c>
    </row>
    <row r="5615" spans="1:6" x14ac:dyDescent="0.25">
      <c r="A5615">
        <v>793691</v>
      </c>
      <c r="B5615">
        <v>72</v>
      </c>
      <c r="C5615">
        <v>0.19331694036240471</v>
      </c>
      <c r="D5615">
        <f t="shared" si="261"/>
        <v>1.6458005059334801E-4</v>
      </c>
      <c r="E5615">
        <f t="shared" si="262"/>
        <v>1.1849763642721056E-2</v>
      </c>
      <c r="F5615">
        <f t="shared" si="263"/>
        <v>3.1816111825395808E-5</v>
      </c>
    </row>
    <row r="5616" spans="1:6" x14ac:dyDescent="0.25">
      <c r="A5616">
        <v>1334402</v>
      </c>
      <c r="B5616">
        <v>72</v>
      </c>
      <c r="C5616">
        <v>0.72325530977575447</v>
      </c>
      <c r="D5616">
        <f t="shared" si="261"/>
        <v>2.7670207759929844E-4</v>
      </c>
      <c r="E5616">
        <f t="shared" si="262"/>
        <v>1.9922549587149486E-2</v>
      </c>
      <c r="F5616">
        <f t="shared" si="263"/>
        <v>2.0012624684967545E-4</v>
      </c>
    </row>
    <row r="5617" spans="1:6" x14ac:dyDescent="0.25">
      <c r="A5617">
        <v>753854</v>
      </c>
      <c r="B5617">
        <v>72</v>
      </c>
      <c r="C5617">
        <v>-0.81811224488655909</v>
      </c>
      <c r="D5617">
        <f t="shared" si="261"/>
        <v>1.563194359769706E-4</v>
      </c>
      <c r="E5617">
        <f t="shared" si="262"/>
        <v>1.1254999390341882E-2</v>
      </c>
      <c r="F5617">
        <f t="shared" si="263"/>
        <v>-1.2788684468652015E-4</v>
      </c>
    </row>
    <row r="5618" spans="1:6" x14ac:dyDescent="0.25">
      <c r="A5618">
        <v>1290807</v>
      </c>
      <c r="B5618">
        <v>48</v>
      </c>
      <c r="C5618">
        <v>0.12999281854747791</v>
      </c>
      <c r="D5618">
        <f t="shared" si="261"/>
        <v>2.6766220275428065E-4</v>
      </c>
      <c r="E5618">
        <f t="shared" si="262"/>
        <v>1.284778573220547E-2</v>
      </c>
      <c r="F5618">
        <f t="shared" si="263"/>
        <v>3.4794164154655444E-5</v>
      </c>
    </row>
    <row r="5619" spans="1:6" x14ac:dyDescent="0.25">
      <c r="A5619">
        <v>550685</v>
      </c>
      <c r="B5619">
        <v>84</v>
      </c>
      <c r="C5619">
        <v>1.434655719619899</v>
      </c>
      <c r="D5619">
        <f t="shared" si="261"/>
        <v>1.1419023922533812E-4</v>
      </c>
      <c r="E5619">
        <f t="shared" si="262"/>
        <v>9.5919800949284019E-3</v>
      </c>
      <c r="F5619">
        <f t="shared" si="263"/>
        <v>1.6382367982939588E-4</v>
      </c>
    </row>
    <row r="5620" spans="1:6" x14ac:dyDescent="0.25">
      <c r="A5620">
        <v>189011</v>
      </c>
      <c r="B5620">
        <v>60</v>
      </c>
      <c r="C5620">
        <v>0.80229979975843724</v>
      </c>
      <c r="D5620">
        <f t="shared" si="261"/>
        <v>3.9193388790724979E-5</v>
      </c>
      <c r="E5620">
        <f t="shared" si="262"/>
        <v>2.3516033274434988E-3</v>
      </c>
      <c r="F5620">
        <f t="shared" si="263"/>
        <v>3.144484797865323E-5</v>
      </c>
    </row>
    <row r="5621" spans="1:6" x14ac:dyDescent="0.25">
      <c r="A5621">
        <v>566894</v>
      </c>
      <c r="B5621">
        <v>72</v>
      </c>
      <c r="C5621">
        <v>0.32803285986234038</v>
      </c>
      <c r="D5621">
        <f t="shared" si="261"/>
        <v>1.1755134328229175E-4</v>
      </c>
      <c r="E5621">
        <f t="shared" si="262"/>
        <v>8.463696716325006E-3</v>
      </c>
      <c r="F5621">
        <f t="shared" si="263"/>
        <v>3.856070331754988E-5</v>
      </c>
    </row>
    <row r="5622" spans="1:6" x14ac:dyDescent="0.25">
      <c r="A5622">
        <v>492156</v>
      </c>
      <c r="B5622">
        <v>60</v>
      </c>
      <c r="C5622">
        <v>0.76277755476709586</v>
      </c>
      <c r="D5622">
        <f t="shared" si="261"/>
        <v>1.0205364478092832E-4</v>
      </c>
      <c r="E5622">
        <f t="shared" si="262"/>
        <v>6.1232186868556996E-3</v>
      </c>
      <c r="F5622">
        <f t="shared" si="263"/>
        <v>7.7844229621066297E-5</v>
      </c>
    </row>
    <row r="5623" spans="1:6" x14ac:dyDescent="0.25">
      <c r="A5623">
        <v>871350</v>
      </c>
      <c r="B5623">
        <v>72</v>
      </c>
      <c r="C5623">
        <v>9.0899389914291959E-2</v>
      </c>
      <c r="D5623">
        <f t="shared" si="261"/>
        <v>1.8068344870297607E-4</v>
      </c>
      <c r="E5623">
        <f t="shared" si="262"/>
        <v>1.3009208306614277E-2</v>
      </c>
      <c r="F5623">
        <f t="shared" si="263"/>
        <v>1.6424015254710791E-5</v>
      </c>
    </row>
    <row r="5624" spans="1:6" x14ac:dyDescent="0.25">
      <c r="A5624">
        <v>647415</v>
      </c>
      <c r="B5624">
        <v>72</v>
      </c>
      <c r="C5624">
        <v>-6.7189590051072792E-2</v>
      </c>
      <c r="D5624">
        <f t="shared" si="261"/>
        <v>1.3424820673901101E-4</v>
      </c>
      <c r="E5624">
        <f t="shared" si="262"/>
        <v>9.6658708852087917E-3</v>
      </c>
      <c r="F5624">
        <f t="shared" si="263"/>
        <v>-9.0200819758858167E-6</v>
      </c>
    </row>
    <row r="5625" spans="1:6" x14ac:dyDescent="0.25">
      <c r="A5625">
        <v>869964</v>
      </c>
      <c r="B5625">
        <v>84</v>
      </c>
      <c r="C5625">
        <v>0.92086653473246149</v>
      </c>
      <c r="D5625">
        <f t="shared" si="261"/>
        <v>1.8039604724557969E-4</v>
      </c>
      <c r="E5625">
        <f t="shared" si="262"/>
        <v>1.5153267968628694E-2</v>
      </c>
      <c r="F5625">
        <f t="shared" si="263"/>
        <v>1.6612068290647037E-4</v>
      </c>
    </row>
    <row r="5626" spans="1:6" x14ac:dyDescent="0.25">
      <c r="A5626">
        <v>1408367</v>
      </c>
      <c r="B5626">
        <v>72</v>
      </c>
      <c r="C5626">
        <v>1.185489993161002E-2</v>
      </c>
      <c r="D5626">
        <f t="shared" si="261"/>
        <v>2.9203948654325394E-4</v>
      </c>
      <c r="E5626">
        <f t="shared" si="262"/>
        <v>2.1026843031114285E-2</v>
      </c>
      <c r="F5626">
        <f t="shared" si="263"/>
        <v>3.4620988890490465E-6</v>
      </c>
    </row>
    <row r="5627" spans="1:6" x14ac:dyDescent="0.25">
      <c r="A5627">
        <v>738539</v>
      </c>
      <c r="B5627">
        <v>60</v>
      </c>
      <c r="C5627">
        <v>0.32803285986234038</v>
      </c>
      <c r="D5627">
        <f t="shared" si="261"/>
        <v>1.531437120808484E-4</v>
      </c>
      <c r="E5627">
        <f t="shared" si="262"/>
        <v>9.1886227248509037E-3</v>
      </c>
      <c r="F5627">
        <f t="shared" si="263"/>
        <v>5.0236169843815544E-5</v>
      </c>
    </row>
    <row r="5628" spans="1:6" x14ac:dyDescent="0.25">
      <c r="A5628">
        <v>712005</v>
      </c>
      <c r="B5628">
        <v>84</v>
      </c>
      <c r="C5628">
        <v>0.39988327367822968</v>
      </c>
      <c r="D5628">
        <f t="shared" si="261"/>
        <v>1.4764161231854304E-4</v>
      </c>
      <c r="E5628">
        <f t="shared" si="262"/>
        <v>1.2401895434757615E-2</v>
      </c>
      <c r="F5628">
        <f t="shared" si="263"/>
        <v>5.9039411265071032E-5</v>
      </c>
    </row>
    <row r="5629" spans="1:6" x14ac:dyDescent="0.25">
      <c r="A5629">
        <v>759178</v>
      </c>
      <c r="B5629">
        <v>84</v>
      </c>
      <c r="C5629">
        <v>0.36224133901459649</v>
      </c>
      <c r="D5629">
        <f t="shared" si="261"/>
        <v>1.5742342252760425E-4</v>
      </c>
      <c r="E5629">
        <f t="shared" si="262"/>
        <v>1.3223567492318757E-2</v>
      </c>
      <c r="F5629">
        <f t="shared" si="263"/>
        <v>5.7025271368659955E-5</v>
      </c>
    </row>
    <row r="5630" spans="1:6" x14ac:dyDescent="0.25">
      <c r="A5630">
        <v>847033</v>
      </c>
      <c r="B5630">
        <v>36</v>
      </c>
      <c r="C5630">
        <v>0.52564408481904745</v>
      </c>
      <c r="D5630">
        <f t="shared" si="261"/>
        <v>1.7564106685628958E-4</v>
      </c>
      <c r="E5630">
        <f t="shared" si="262"/>
        <v>6.3230784068264252E-3</v>
      </c>
      <c r="F5630">
        <f t="shared" si="263"/>
        <v>9.2324687844315461E-5</v>
      </c>
    </row>
    <row r="5631" spans="1:6" x14ac:dyDescent="0.25">
      <c r="A5631">
        <v>975686</v>
      </c>
      <c r="B5631">
        <v>84</v>
      </c>
      <c r="C5631">
        <v>1.078955514697826</v>
      </c>
      <c r="D5631">
        <f t="shared" si="261"/>
        <v>2.0231859910622817E-4</v>
      </c>
      <c r="E5631">
        <f t="shared" si="262"/>
        <v>1.6994762324923165E-2</v>
      </c>
      <c r="F5631">
        <f t="shared" si="263"/>
        <v>2.1829276823160352E-4</v>
      </c>
    </row>
    <row r="5632" spans="1:6" x14ac:dyDescent="0.25">
      <c r="A5632">
        <v>346499</v>
      </c>
      <c r="B5632">
        <v>24</v>
      </c>
      <c r="C5632">
        <v>-4.4146365390986242</v>
      </c>
      <c r="D5632">
        <f t="shared" si="261"/>
        <v>7.1850156988733006E-5</v>
      </c>
      <c r="E5632">
        <f t="shared" si="262"/>
        <v>1.7244037677295921E-3</v>
      </c>
      <c r="F5632">
        <f t="shared" si="263"/>
        <v>-3.1719232838243311E-4</v>
      </c>
    </row>
    <row r="5633" spans="1:6" x14ac:dyDescent="0.25">
      <c r="A5633">
        <v>378522</v>
      </c>
      <c r="B5633">
        <v>36</v>
      </c>
      <c r="C5633">
        <v>0.2094661248883162</v>
      </c>
      <c r="D5633">
        <f t="shared" si="261"/>
        <v>7.8490457760885881E-5</v>
      </c>
      <c r="E5633">
        <f t="shared" si="262"/>
        <v>2.8256564793918918E-3</v>
      </c>
      <c r="F5633">
        <f t="shared" si="263"/>
        <v>1.6441092027882829E-5</v>
      </c>
    </row>
    <row r="5634" spans="1:6" x14ac:dyDescent="0.25">
      <c r="A5634">
        <v>739114</v>
      </c>
      <c r="B5634">
        <v>72</v>
      </c>
      <c r="C5634">
        <v>0.80229979975843724</v>
      </c>
      <c r="D5634">
        <f t="shared" si="261"/>
        <v>1.5326294428719969E-4</v>
      </c>
      <c r="E5634">
        <f t="shared" si="262"/>
        <v>1.1034931988678377E-2</v>
      </c>
      <c r="F5634">
        <f t="shared" si="263"/>
        <v>1.2296282951200884E-4</v>
      </c>
    </row>
    <row r="5635" spans="1:6" x14ac:dyDescent="0.25">
      <c r="A5635">
        <v>658853</v>
      </c>
      <c r="B5635">
        <v>72</v>
      </c>
      <c r="C5635">
        <v>0.36755510485368181</v>
      </c>
      <c r="D5635">
        <f t="shared" ref="D5635:D5698" si="264">A5635/SUM($A$2:$A$5739)</f>
        <v>1.366199945237871E-4</v>
      </c>
      <c r="E5635">
        <f t="shared" ref="E5635:E5698" si="265">B5635*D5635</f>
        <v>9.8366396057126704E-3</v>
      </c>
      <c r="F5635">
        <f t="shared" ref="F5635:F5698" si="266">C5635*D5635</f>
        <v>5.0215376412300004E-5</v>
      </c>
    </row>
    <row r="5636" spans="1:6" x14ac:dyDescent="0.25">
      <c r="A5636">
        <v>240256</v>
      </c>
      <c r="B5636">
        <v>60</v>
      </c>
      <c r="C5636">
        <v>0.80229979975843724</v>
      </c>
      <c r="D5636">
        <f t="shared" si="264"/>
        <v>4.9819570381112322E-5</v>
      </c>
      <c r="E5636">
        <f t="shared" si="265"/>
        <v>2.9891742228667392E-3</v>
      </c>
      <c r="F5636">
        <f t="shared" si="266"/>
        <v>3.9970231340817784E-5</v>
      </c>
    </row>
    <row r="5637" spans="1:6" x14ac:dyDescent="0.25">
      <c r="A5637">
        <v>498893</v>
      </c>
      <c r="B5637">
        <v>72</v>
      </c>
      <c r="C5637">
        <v>0.80229979975843724</v>
      </c>
      <c r="D5637">
        <f t="shared" si="264"/>
        <v>1.0345063151864789E-4</v>
      </c>
      <c r="E5637">
        <f t="shared" si="265"/>
        <v>7.4484454693426478E-3</v>
      </c>
      <c r="F5637">
        <f t="shared" si="266"/>
        <v>8.2998420952295083E-5</v>
      </c>
    </row>
    <row r="5638" spans="1:6" x14ac:dyDescent="0.25">
      <c r="A5638">
        <v>491266</v>
      </c>
      <c r="B5638">
        <v>84</v>
      </c>
      <c r="C5638">
        <v>0.13042163490563341</v>
      </c>
      <c r="D5638">
        <f t="shared" si="264"/>
        <v>1.0186909406153239E-4</v>
      </c>
      <c r="E5638">
        <f t="shared" si="265"/>
        <v>8.55700390116872E-3</v>
      </c>
      <c r="F5638">
        <f t="shared" si="266"/>
        <v>1.3285933793860806E-5</v>
      </c>
    </row>
    <row r="5639" spans="1:6" x14ac:dyDescent="0.25">
      <c r="A5639">
        <v>517769</v>
      </c>
      <c r="B5639">
        <v>72</v>
      </c>
      <c r="C5639">
        <v>0.36755510485368181</v>
      </c>
      <c r="D5639">
        <f t="shared" si="264"/>
        <v>1.0736476565271271E-4</v>
      </c>
      <c r="E5639">
        <f t="shared" si="265"/>
        <v>7.7302631269953147E-3</v>
      </c>
      <c r="F5639">
        <f t="shared" si="266"/>
        <v>3.9462467697073794E-5</v>
      </c>
    </row>
    <row r="5640" spans="1:6" x14ac:dyDescent="0.25">
      <c r="A5640">
        <v>1072896</v>
      </c>
      <c r="B5640">
        <v>84</v>
      </c>
      <c r="C5640">
        <v>0.92086653473246149</v>
      </c>
      <c r="D5640">
        <f t="shared" si="264"/>
        <v>2.2247609959215954E-4</v>
      </c>
      <c r="E5640">
        <f t="shared" si="265"/>
        <v>1.8687992365741403E-2</v>
      </c>
      <c r="F5640">
        <f t="shared" si="266"/>
        <v>2.0487079489222594E-4</v>
      </c>
    </row>
    <row r="5641" spans="1:6" x14ac:dyDescent="0.25">
      <c r="A5641">
        <v>680459</v>
      </c>
      <c r="B5641">
        <v>84</v>
      </c>
      <c r="C5641">
        <v>0.2094661248883162</v>
      </c>
      <c r="D5641">
        <f t="shared" si="264"/>
        <v>1.4110022243757204E-4</v>
      </c>
      <c r="E5641">
        <f t="shared" si="265"/>
        <v>1.185241868475605E-2</v>
      </c>
      <c r="F5641">
        <f t="shared" si="266"/>
        <v>2.9555716814877662E-5</v>
      </c>
    </row>
    <row r="5642" spans="1:6" x14ac:dyDescent="0.25">
      <c r="A5642">
        <v>529453</v>
      </c>
      <c r="B5642">
        <v>84</v>
      </c>
      <c r="C5642">
        <v>1.078955514697826</v>
      </c>
      <c r="D5642">
        <f t="shared" si="264"/>
        <v>1.0978756408577127E-4</v>
      </c>
      <c r="E5642">
        <f t="shared" si="265"/>
        <v>9.2221553832047866E-3</v>
      </c>
      <c r="F5642">
        <f t="shared" si="266"/>
        <v>1.1845589771558389E-4</v>
      </c>
    </row>
    <row r="5643" spans="1:6" x14ac:dyDescent="0.25">
      <c r="A5643">
        <v>927384</v>
      </c>
      <c r="B5643">
        <v>48</v>
      </c>
      <c r="C5643">
        <v>0.52564408481904745</v>
      </c>
      <c r="D5643">
        <f t="shared" si="264"/>
        <v>1.9230267905200065E-4</v>
      </c>
      <c r="E5643">
        <f t="shared" si="265"/>
        <v>9.2305285944960305E-3</v>
      </c>
      <c r="F5643">
        <f t="shared" si="266"/>
        <v>1.010827657385399E-4</v>
      </c>
    </row>
    <row r="5644" spans="1:6" x14ac:dyDescent="0.25">
      <c r="A5644">
        <v>875171</v>
      </c>
      <c r="B5644">
        <v>60</v>
      </c>
      <c r="C5644">
        <v>0.19557207966161011</v>
      </c>
      <c r="D5644">
        <f t="shared" si="264"/>
        <v>1.8147577263422538E-4</v>
      </c>
      <c r="E5644">
        <f t="shared" si="265"/>
        <v>1.0888546358053523E-2</v>
      </c>
      <c r="F5644">
        <f t="shared" si="266"/>
        <v>3.5491594262272972E-5</v>
      </c>
    </row>
    <row r="5645" spans="1:6" x14ac:dyDescent="0.25">
      <c r="A5645">
        <v>748674</v>
      </c>
      <c r="B5645">
        <v>84</v>
      </c>
      <c r="C5645">
        <v>0.72325530977575447</v>
      </c>
      <c r="D5645">
        <f t="shared" si="264"/>
        <v>1.5524530931801446E-4</v>
      </c>
      <c r="E5645">
        <f t="shared" si="265"/>
        <v>1.3040605982713215E-2</v>
      </c>
      <c r="F5645">
        <f t="shared" si="266"/>
        <v>1.1228199428203337E-4</v>
      </c>
    </row>
    <row r="5646" spans="1:6" x14ac:dyDescent="0.25">
      <c r="A5646">
        <v>793914</v>
      </c>
      <c r="B5646">
        <v>72</v>
      </c>
      <c r="C5646">
        <v>0.92086653473246149</v>
      </c>
      <c r="D5646">
        <f t="shared" si="264"/>
        <v>1.6462629195337642E-4</v>
      </c>
      <c r="E5646">
        <f t="shared" si="265"/>
        <v>1.1853093020643102E-2</v>
      </c>
      <c r="F5646">
        <f t="shared" si="266"/>
        <v>1.5159884299696026E-4</v>
      </c>
    </row>
    <row r="5647" spans="1:6" x14ac:dyDescent="0.25">
      <c r="A5647">
        <v>1994982</v>
      </c>
      <c r="B5647">
        <v>48</v>
      </c>
      <c r="C5647">
        <v>0.28590491325872019</v>
      </c>
      <c r="D5647">
        <f t="shared" si="264"/>
        <v>4.1368018346285719E-4</v>
      </c>
      <c r="E5647">
        <f t="shared" si="265"/>
        <v>1.9856648806217146E-2</v>
      </c>
      <c r="F5647">
        <f t="shared" si="266"/>
        <v>1.1827319696979964E-4</v>
      </c>
    </row>
    <row r="5648" spans="1:6" x14ac:dyDescent="0.25">
      <c r="A5648">
        <v>933117</v>
      </c>
      <c r="B5648">
        <v>60</v>
      </c>
      <c r="C5648">
        <v>9.0899389914291959E-2</v>
      </c>
      <c r="D5648">
        <f t="shared" si="264"/>
        <v>1.934914759894129E-4</v>
      </c>
      <c r="E5648">
        <f t="shared" si="265"/>
        <v>1.1609488559364774E-2</v>
      </c>
      <c r="F5648">
        <f t="shared" si="266"/>
        <v>1.7588257121053505E-5</v>
      </c>
    </row>
    <row r="5649" spans="1:6" x14ac:dyDescent="0.25">
      <c r="A5649">
        <v>382945</v>
      </c>
      <c r="B5649">
        <v>36</v>
      </c>
      <c r="C5649">
        <v>-3.2883644047987199</v>
      </c>
      <c r="D5649">
        <f t="shared" si="264"/>
        <v>7.940761262817602E-5</v>
      </c>
      <c r="E5649">
        <f t="shared" si="265"/>
        <v>2.8586740546143368E-3</v>
      </c>
      <c r="F5649">
        <f t="shared" si="266"/>
        <v>-2.6112116683653933E-4</v>
      </c>
    </row>
    <row r="5650" spans="1:6" x14ac:dyDescent="0.25">
      <c r="A5650">
        <v>847816</v>
      </c>
      <c r="B5650">
        <v>60</v>
      </c>
      <c r="C5650">
        <v>0.4070773498450232</v>
      </c>
      <c r="D5650">
        <f t="shared" si="264"/>
        <v>1.7580343001728625E-4</v>
      </c>
      <c r="E5650">
        <f t="shared" si="265"/>
        <v>1.0548205801037176E-2</v>
      </c>
      <c r="F5650">
        <f t="shared" si="266"/>
        <v>7.1565594385101884E-5</v>
      </c>
    </row>
    <row r="5651" spans="1:6" x14ac:dyDescent="0.25">
      <c r="A5651">
        <v>518680</v>
      </c>
      <c r="B5651">
        <v>29</v>
      </c>
      <c r="C5651">
        <v>-4.4146365390986242</v>
      </c>
      <c r="D5651">
        <f t="shared" si="264"/>
        <v>1.0755367093964495E-4</v>
      </c>
      <c r="E5651">
        <f t="shared" si="265"/>
        <v>3.1190564572497036E-3</v>
      </c>
      <c r="F5651">
        <f t="shared" si="266"/>
        <v>-4.7481036564434644E-4</v>
      </c>
    </row>
    <row r="5652" spans="1:6" x14ac:dyDescent="0.25">
      <c r="A5652">
        <v>1123881</v>
      </c>
      <c r="B5652">
        <v>84</v>
      </c>
      <c r="C5652">
        <v>-0.59086905865861417</v>
      </c>
      <c r="D5652">
        <f t="shared" si="264"/>
        <v>2.3304836748924021E-4</v>
      </c>
      <c r="E5652">
        <f t="shared" si="265"/>
        <v>1.9576062869096179E-2</v>
      </c>
      <c r="F5652">
        <f t="shared" si="266"/>
        <v>-1.3770106952029415E-4</v>
      </c>
    </row>
    <row r="5653" spans="1:6" x14ac:dyDescent="0.25">
      <c r="A5653">
        <v>491495</v>
      </c>
      <c r="B5653">
        <v>84</v>
      </c>
      <c r="C5653">
        <v>0.92086653473246149</v>
      </c>
      <c r="D5653">
        <f t="shared" si="264"/>
        <v>1.0191657958371403E-4</v>
      </c>
      <c r="E5653">
        <f t="shared" si="265"/>
        <v>8.560992685031979E-3</v>
      </c>
      <c r="F5653">
        <f t="shared" si="266"/>
        <v>9.3851567473039879E-5</v>
      </c>
    </row>
    <row r="5654" spans="1:6" x14ac:dyDescent="0.25">
      <c r="A5654">
        <v>458046</v>
      </c>
      <c r="B5654">
        <v>72</v>
      </c>
      <c r="C5654">
        <v>0.32803285986234038</v>
      </c>
      <c r="D5654">
        <f t="shared" si="264"/>
        <v>9.4980582939809924E-5</v>
      </c>
      <c r="E5654">
        <f t="shared" si="265"/>
        <v>6.8386019716663148E-3</v>
      </c>
      <c r="F5654">
        <f t="shared" si="266"/>
        <v>3.1156752253138068E-5</v>
      </c>
    </row>
    <row r="5655" spans="1:6" x14ac:dyDescent="0.25">
      <c r="A5655">
        <v>505643</v>
      </c>
      <c r="B5655">
        <v>72</v>
      </c>
      <c r="C5655">
        <v>0.2094661248883162</v>
      </c>
      <c r="D5655">
        <f t="shared" si="264"/>
        <v>1.048503139410328E-4</v>
      </c>
      <c r="E5655">
        <f t="shared" si="265"/>
        <v>7.5492226037543611E-3</v>
      </c>
      <c r="F5655">
        <f t="shared" si="266"/>
        <v>2.1962588954551538E-5</v>
      </c>
    </row>
    <row r="5656" spans="1:6" x14ac:dyDescent="0.25">
      <c r="A5656">
        <v>756411</v>
      </c>
      <c r="B5656">
        <v>60</v>
      </c>
      <c r="C5656">
        <v>-5.0423858503296198E-2</v>
      </c>
      <c r="D5656">
        <f t="shared" si="264"/>
        <v>1.5684965641460589E-4</v>
      </c>
      <c r="E5656">
        <f t="shared" si="265"/>
        <v>9.4109793848763529E-3</v>
      </c>
      <c r="F5656">
        <f t="shared" si="266"/>
        <v>-7.9089648813407122E-6</v>
      </c>
    </row>
    <row r="5657" spans="1:6" x14ac:dyDescent="0.25">
      <c r="A5657">
        <v>904702</v>
      </c>
      <c r="B5657">
        <v>84</v>
      </c>
      <c r="C5657">
        <v>0.40359208067046148</v>
      </c>
      <c r="D5657">
        <f t="shared" si="264"/>
        <v>1.8759933139206962E-4</v>
      </c>
      <c r="E5657">
        <f t="shared" si="265"/>
        <v>1.575834383693385E-2</v>
      </c>
      <c r="F5657">
        <f t="shared" si="266"/>
        <v>7.5713604488912795E-5</v>
      </c>
    </row>
    <row r="5658" spans="1:6" x14ac:dyDescent="0.25">
      <c r="A5658">
        <v>863595</v>
      </c>
      <c r="B5658">
        <v>48</v>
      </c>
      <c r="C5658">
        <v>0.68373306478441309</v>
      </c>
      <c r="D5658">
        <f t="shared" si="264"/>
        <v>1.7907536911992498E-4</v>
      </c>
      <c r="E5658">
        <f t="shared" si="265"/>
        <v>8.5956177177563993E-3</v>
      </c>
      <c r="F5658">
        <f t="shared" si="266"/>
        <v>1.2243975095576636E-4</v>
      </c>
    </row>
    <row r="5659" spans="1:6" x14ac:dyDescent="0.25">
      <c r="A5659">
        <v>1285003</v>
      </c>
      <c r="B5659">
        <v>84</v>
      </c>
      <c r="C5659">
        <v>0.36755510485368181</v>
      </c>
      <c r="D5659">
        <f t="shared" si="264"/>
        <v>2.6645868323138847E-4</v>
      </c>
      <c r="E5659">
        <f t="shared" si="265"/>
        <v>2.2382529391436631E-2</v>
      </c>
      <c r="F5659">
        <f t="shared" si="266"/>
        <v>9.7938249254286979E-5</v>
      </c>
    </row>
    <row r="5660" spans="1:6" x14ac:dyDescent="0.25">
      <c r="A5660">
        <v>766615</v>
      </c>
      <c r="B5660">
        <v>84</v>
      </c>
      <c r="C5660">
        <v>0.5491291118045375</v>
      </c>
      <c r="D5660">
        <f t="shared" si="264"/>
        <v>1.5896556151653412E-4</v>
      </c>
      <c r="E5660">
        <f t="shared" si="265"/>
        <v>1.3353107167388866E-2</v>
      </c>
      <c r="F5660">
        <f t="shared" si="266"/>
        <v>8.7292617603083953E-5</v>
      </c>
    </row>
    <row r="5661" spans="1:6" x14ac:dyDescent="0.25">
      <c r="A5661">
        <v>644006</v>
      </c>
      <c r="B5661">
        <v>84</v>
      </c>
      <c r="C5661">
        <v>-2.830400890429768E-2</v>
      </c>
      <c r="D5661">
        <f t="shared" si="264"/>
        <v>1.3354131527561693E-4</v>
      </c>
      <c r="E5661">
        <f t="shared" si="265"/>
        <v>1.1217470483151823E-2</v>
      </c>
      <c r="F5661">
        <f t="shared" si="266"/>
        <v>-3.7797545766526857E-6</v>
      </c>
    </row>
    <row r="5662" spans="1:6" x14ac:dyDescent="0.25">
      <c r="A5662">
        <v>410605</v>
      </c>
      <c r="B5662">
        <v>60</v>
      </c>
      <c r="C5662">
        <v>-2.2799827798610388</v>
      </c>
      <c r="D5662">
        <f t="shared" si="264"/>
        <v>8.5143200154571053E-5</v>
      </c>
      <c r="E5662">
        <f t="shared" si="265"/>
        <v>5.1085920092742631E-3</v>
      </c>
      <c r="F5662">
        <f t="shared" si="266"/>
        <v>-1.9412503017468373E-4</v>
      </c>
    </row>
    <row r="5663" spans="1:6" x14ac:dyDescent="0.25">
      <c r="A5663">
        <v>804558</v>
      </c>
      <c r="B5663">
        <v>48</v>
      </c>
      <c r="C5663">
        <v>-0.42288979497314538</v>
      </c>
      <c r="D5663">
        <f t="shared" si="264"/>
        <v>1.6683343561320826E-4</v>
      </c>
      <c r="E5663">
        <f t="shared" si="265"/>
        <v>8.008004909433996E-3</v>
      </c>
      <c r="F5663">
        <f t="shared" si="266"/>
        <v>-7.0552157381135086E-5</v>
      </c>
    </row>
    <row r="5664" spans="1:6" x14ac:dyDescent="0.25">
      <c r="A5664">
        <v>517225</v>
      </c>
      <c r="B5664">
        <v>72</v>
      </c>
      <c r="C5664">
        <v>0.56516632981038883</v>
      </c>
      <c r="D5664">
        <f t="shared" si="264"/>
        <v>1.0725196161748642E-4</v>
      </c>
      <c r="E5664">
        <f t="shared" si="265"/>
        <v>7.7221412364590226E-3</v>
      </c>
      <c r="F5664">
        <f t="shared" si="266"/>
        <v>6.0615197512319496E-5</v>
      </c>
    </row>
    <row r="5665" spans="1:6" x14ac:dyDescent="0.25">
      <c r="A5665">
        <v>709900</v>
      </c>
      <c r="B5665">
        <v>72</v>
      </c>
      <c r="C5665">
        <v>0.24898836987965761</v>
      </c>
      <c r="D5665">
        <f t="shared" si="264"/>
        <v>1.4720511876311783E-4</v>
      </c>
      <c r="E5665">
        <f t="shared" si="265"/>
        <v>1.0598768550944484E-2</v>
      </c>
      <c r="F5665">
        <f t="shared" si="266"/>
        <v>3.665236255877011E-5</v>
      </c>
    </row>
    <row r="5666" spans="1:6" x14ac:dyDescent="0.25">
      <c r="A5666">
        <v>599756</v>
      </c>
      <c r="B5666">
        <v>84</v>
      </c>
      <c r="C5666">
        <v>0.26087875585203762</v>
      </c>
      <c r="D5666">
        <f t="shared" si="264"/>
        <v>1.2436561939553809E-4</v>
      </c>
      <c r="E5666">
        <f t="shared" si="265"/>
        <v>1.0446712029225199E-2</v>
      </c>
      <c r="F5666">
        <f t="shared" si="266"/>
        <v>3.244434805867602E-5</v>
      </c>
    </row>
    <row r="5667" spans="1:6" x14ac:dyDescent="0.25">
      <c r="A5667">
        <v>651330</v>
      </c>
      <c r="B5667">
        <v>84</v>
      </c>
      <c r="C5667">
        <v>0.6442108197930716</v>
      </c>
      <c r="D5667">
        <f t="shared" si="264"/>
        <v>1.3506002254399426E-4</v>
      </c>
      <c r="E5667">
        <f t="shared" si="265"/>
        <v>1.1345041893695517E-2</v>
      </c>
      <c r="F5667">
        <f t="shared" si="266"/>
        <v>8.7007127844337278E-5</v>
      </c>
    </row>
    <row r="5668" spans="1:6" x14ac:dyDescent="0.25">
      <c r="A5668">
        <v>1018917</v>
      </c>
      <c r="B5668">
        <v>60</v>
      </c>
      <c r="C5668">
        <v>0.84182204474977862</v>
      </c>
      <c r="D5668">
        <f t="shared" si="264"/>
        <v>2.1128299478061661E-4</v>
      </c>
      <c r="E5668">
        <f t="shared" si="265"/>
        <v>1.2676979686836997E-2</v>
      </c>
      <c r="F5668">
        <f t="shared" si="266"/>
        <v>1.7786268268707548E-4</v>
      </c>
    </row>
    <row r="5669" spans="1:6" x14ac:dyDescent="0.25">
      <c r="A5669">
        <v>501389</v>
      </c>
      <c r="B5669">
        <v>84</v>
      </c>
      <c r="C5669">
        <v>0.92086653473246149</v>
      </c>
      <c r="D5669">
        <f t="shared" si="264"/>
        <v>1.0396820297439201E-4</v>
      </c>
      <c r="E5669">
        <f t="shared" si="265"/>
        <v>8.7333290498489285E-3</v>
      </c>
      <c r="F5669">
        <f t="shared" si="266"/>
        <v>9.5740838795389566E-5</v>
      </c>
    </row>
    <row r="5670" spans="1:6" x14ac:dyDescent="0.25">
      <c r="A5670">
        <v>1101613</v>
      </c>
      <c r="B5670">
        <v>60</v>
      </c>
      <c r="C5670">
        <v>0.60468857480173022</v>
      </c>
      <c r="D5670">
        <f t="shared" si="264"/>
        <v>2.2843086701788211E-4</v>
      </c>
      <c r="E5670">
        <f t="shared" si="265"/>
        <v>1.3705852021072927E-2</v>
      </c>
      <c r="F5670">
        <f t="shared" si="266"/>
        <v>1.381295354177667E-4</v>
      </c>
    </row>
    <row r="5671" spans="1:6" x14ac:dyDescent="0.25">
      <c r="A5671">
        <v>513464</v>
      </c>
      <c r="B5671">
        <v>84</v>
      </c>
      <c r="C5671">
        <v>0.52564408481904745</v>
      </c>
      <c r="D5671">
        <f t="shared" si="264"/>
        <v>1.0647207930776945E-4</v>
      </c>
      <c r="E5671">
        <f t="shared" si="265"/>
        <v>8.943654661852634E-3</v>
      </c>
      <c r="F5671">
        <f t="shared" si="266"/>
        <v>5.5966418686513511E-5</v>
      </c>
    </row>
    <row r="5672" spans="1:6" x14ac:dyDescent="0.25">
      <c r="A5672">
        <v>676377</v>
      </c>
      <c r="B5672">
        <v>84</v>
      </c>
      <c r="C5672">
        <v>1.237044494663192</v>
      </c>
      <c r="D5672">
        <f t="shared" si="264"/>
        <v>1.402537774526572E-4</v>
      </c>
      <c r="E5672">
        <f t="shared" si="265"/>
        <v>1.1781317306023205E-2</v>
      </c>
      <c r="F5672">
        <f t="shared" si="266"/>
        <v>1.7350016325352611E-4</v>
      </c>
    </row>
    <row r="5673" spans="1:6" x14ac:dyDescent="0.25">
      <c r="A5673">
        <v>204697</v>
      </c>
      <c r="B5673">
        <v>84</v>
      </c>
      <c r="C5673">
        <v>0.92086653473246149</v>
      </c>
      <c r="D5673">
        <f t="shared" si="264"/>
        <v>4.2446043379988627E-5</v>
      </c>
      <c r="E5673">
        <f t="shared" si="265"/>
        <v>3.5654676439190445E-3</v>
      </c>
      <c r="F5673">
        <f t="shared" si="266"/>
        <v>3.9087140880433865E-5</v>
      </c>
    </row>
    <row r="5674" spans="1:6" x14ac:dyDescent="0.25">
      <c r="A5674">
        <v>1253977</v>
      </c>
      <c r="B5674">
        <v>72</v>
      </c>
      <c r="C5674">
        <v>0.80229979975843724</v>
      </c>
      <c r="D5674">
        <f t="shared" si="264"/>
        <v>2.6002512073703082E-4</v>
      </c>
      <c r="E5674">
        <f t="shared" si="265"/>
        <v>1.8721808693066219E-2</v>
      </c>
      <c r="F5674">
        <f t="shared" si="266"/>
        <v>2.086181022994833E-4</v>
      </c>
    </row>
    <row r="5675" spans="1:6" x14ac:dyDescent="0.25">
      <c r="A5675">
        <v>626637</v>
      </c>
      <c r="B5675">
        <v>60</v>
      </c>
      <c r="C5675">
        <v>5.1377144922950549E-2</v>
      </c>
      <c r="D5675">
        <f t="shared" si="264"/>
        <v>1.2993967320237197E-4</v>
      </c>
      <c r="E5675">
        <f t="shared" si="265"/>
        <v>7.7963803921423181E-3</v>
      </c>
      <c r="F5675">
        <f t="shared" si="266"/>
        <v>6.6759294213590986E-6</v>
      </c>
    </row>
    <row r="5676" spans="1:6" x14ac:dyDescent="0.25">
      <c r="A5676">
        <v>814525</v>
      </c>
      <c r="B5676">
        <v>84</v>
      </c>
      <c r="C5676">
        <v>0.47948411830365562</v>
      </c>
      <c r="D5676">
        <f t="shared" si="264"/>
        <v>1.6890019631008387E-4</v>
      </c>
      <c r="E5676">
        <f t="shared" si="265"/>
        <v>1.4187616490047045E-2</v>
      </c>
      <c r="F5676">
        <f t="shared" si="266"/>
        <v>8.0984961709054917E-5</v>
      </c>
    </row>
    <row r="5677" spans="1:6" x14ac:dyDescent="0.25">
      <c r="A5677">
        <v>917186</v>
      </c>
      <c r="B5677">
        <v>72</v>
      </c>
      <c r="C5677">
        <v>0.92086653473246149</v>
      </c>
      <c r="D5677">
        <f t="shared" si="264"/>
        <v>1.9018801811222563E-4</v>
      </c>
      <c r="E5677">
        <f t="shared" si="265"/>
        <v>1.3693537304080246E-2</v>
      </c>
      <c r="F5677">
        <f t="shared" si="266"/>
        <v>1.7513778118663983E-4</v>
      </c>
    </row>
    <row r="5678" spans="1:6" x14ac:dyDescent="0.25">
      <c r="A5678">
        <v>580255</v>
      </c>
      <c r="B5678">
        <v>72</v>
      </c>
      <c r="C5678">
        <v>0.1012096370096732</v>
      </c>
      <c r="D5678">
        <f t="shared" si="264"/>
        <v>1.2032188503717838E-4</v>
      </c>
      <c r="E5678">
        <f t="shared" si="265"/>
        <v>8.6631757226768441E-3</v>
      </c>
      <c r="F5678">
        <f t="shared" si="266"/>
        <v>1.2177734308932454E-5</v>
      </c>
    </row>
    <row r="5679" spans="1:6" x14ac:dyDescent="0.25">
      <c r="A5679">
        <v>744551</v>
      </c>
      <c r="B5679">
        <v>72</v>
      </c>
      <c r="C5679">
        <v>0.13042163490563341</v>
      </c>
      <c r="D5679">
        <f t="shared" si="264"/>
        <v>1.5439036255838589E-4</v>
      </c>
      <c r="E5679">
        <f t="shared" si="265"/>
        <v>1.1116106104203785E-2</v>
      </c>
      <c r="F5679">
        <f t="shared" si="266"/>
        <v>2.0135843498538181E-5</v>
      </c>
    </row>
    <row r="5680" spans="1:6" x14ac:dyDescent="0.25">
      <c r="A5680">
        <v>987199</v>
      </c>
      <c r="B5680">
        <v>60</v>
      </c>
      <c r="C5680">
        <v>0.6442108197930716</v>
      </c>
      <c r="D5680">
        <f t="shared" si="264"/>
        <v>2.0470593891791964E-4</v>
      </c>
      <c r="E5680">
        <f t="shared" si="265"/>
        <v>1.2282356335075179E-2</v>
      </c>
      <c r="F5680">
        <f t="shared" si="266"/>
        <v>1.3187378072682346E-4</v>
      </c>
    </row>
    <row r="5681" spans="1:6" x14ac:dyDescent="0.25">
      <c r="A5681">
        <v>803286</v>
      </c>
      <c r="B5681">
        <v>84</v>
      </c>
      <c r="C5681">
        <v>-0.1067118350424142</v>
      </c>
      <c r="D5681">
        <f t="shared" si="264"/>
        <v>1.665696732367233E-4</v>
      </c>
      <c r="E5681">
        <f t="shared" si="265"/>
        <v>1.3991852551884757E-2</v>
      </c>
      <c r="F5681">
        <f t="shared" si="266"/>
        <v>-1.7774955493506053E-5</v>
      </c>
    </row>
    <row r="5682" spans="1:6" x14ac:dyDescent="0.25">
      <c r="A5682">
        <v>864404</v>
      </c>
      <c r="B5682">
        <v>72</v>
      </c>
      <c r="C5682">
        <v>0.92086653473246149</v>
      </c>
      <c r="D5682">
        <f t="shared" si="264"/>
        <v>1.7924312365025227E-4</v>
      </c>
      <c r="E5682">
        <f t="shared" si="265"/>
        <v>1.2905504902818164E-2</v>
      </c>
      <c r="F5682">
        <f t="shared" si="266"/>
        <v>1.6505899415042994E-4</v>
      </c>
    </row>
    <row r="5683" spans="1:6" x14ac:dyDescent="0.25">
      <c r="A5683">
        <v>581329</v>
      </c>
      <c r="B5683">
        <v>72</v>
      </c>
      <c r="C5683">
        <v>0.99991102471514426</v>
      </c>
      <c r="D5683">
        <f t="shared" si="264"/>
        <v>1.2054459006260673E-4</v>
      </c>
      <c r="E5683">
        <f t="shared" si="265"/>
        <v>8.6792104845076837E-3</v>
      </c>
      <c r="F5683">
        <f t="shared" si="266"/>
        <v>1.2053386457336809E-4</v>
      </c>
    </row>
    <row r="5684" spans="1:6" x14ac:dyDescent="0.25">
      <c r="A5684">
        <v>1752883</v>
      </c>
      <c r="B5684">
        <v>72</v>
      </c>
      <c r="C5684">
        <v>0.6442108197930716</v>
      </c>
      <c r="D5684">
        <f t="shared" si="264"/>
        <v>3.6347844794034408E-4</v>
      </c>
      <c r="E5684">
        <f t="shared" si="265"/>
        <v>2.6170448251704774E-2</v>
      </c>
      <c r="F5684">
        <f t="shared" si="266"/>
        <v>2.3415674892476236E-4</v>
      </c>
    </row>
    <row r="5685" spans="1:6" x14ac:dyDescent="0.25">
      <c r="A5685">
        <v>856809</v>
      </c>
      <c r="B5685">
        <v>60</v>
      </c>
      <c r="C5685">
        <v>0.88134428974112011</v>
      </c>
      <c r="D5685">
        <f t="shared" si="264"/>
        <v>1.7766822172462067E-4</v>
      </c>
      <c r="E5685">
        <f t="shared" si="265"/>
        <v>1.0660093303477241E-2</v>
      </c>
      <c r="F5685">
        <f t="shared" si="266"/>
        <v>1.5658687268545364E-4</v>
      </c>
    </row>
    <row r="5686" spans="1:6" x14ac:dyDescent="0.25">
      <c r="A5686">
        <v>946890</v>
      </c>
      <c r="B5686">
        <v>60</v>
      </c>
      <c r="C5686">
        <v>-0.18575632502509701</v>
      </c>
      <c r="D5686">
        <f t="shared" si="264"/>
        <v>1.9634745021215473E-4</v>
      </c>
      <c r="E5686">
        <f t="shared" si="265"/>
        <v>1.1780847012729283E-2</v>
      </c>
      <c r="F5686">
        <f t="shared" si="266"/>
        <v>-3.6472780779458068E-5</v>
      </c>
    </row>
    <row r="5687" spans="1:6" x14ac:dyDescent="0.25">
      <c r="A5687">
        <v>431064</v>
      </c>
      <c r="B5687">
        <v>72</v>
      </c>
      <c r="C5687">
        <v>7.1391249308811286E-2</v>
      </c>
      <c r="D5687">
        <f t="shared" si="264"/>
        <v>8.9385585736729992E-5</v>
      </c>
      <c r="E5687">
        <f t="shared" si="265"/>
        <v>6.435762173044559E-3</v>
      </c>
      <c r="F5687">
        <f t="shared" si="266"/>
        <v>6.3813486359450166E-6</v>
      </c>
    </row>
    <row r="5688" spans="1:6" x14ac:dyDescent="0.25">
      <c r="A5688">
        <v>536810</v>
      </c>
      <c r="B5688">
        <v>84</v>
      </c>
      <c r="C5688">
        <v>0.1957978307250012</v>
      </c>
      <c r="D5688">
        <f t="shared" si="264"/>
        <v>1.1131311424599138E-4</v>
      </c>
      <c r="E5688">
        <f t="shared" si="265"/>
        <v>9.3503015966632762E-3</v>
      </c>
      <c r="F5688">
        <f t="shared" si="266"/>
        <v>2.1794866300609341E-5</v>
      </c>
    </row>
    <row r="5689" spans="1:6" x14ac:dyDescent="0.25">
      <c r="A5689">
        <v>301429</v>
      </c>
      <c r="B5689">
        <v>24</v>
      </c>
      <c r="C5689">
        <v>-4.4146365390986242</v>
      </c>
      <c r="D5689">
        <f t="shared" si="264"/>
        <v>6.2504425614379267E-5</v>
      </c>
      <c r="E5689">
        <f t="shared" si="265"/>
        <v>1.5001062147451025E-3</v>
      </c>
      <c r="F5689">
        <f t="shared" si="266"/>
        <v>-2.7593432117261067E-4</v>
      </c>
    </row>
    <row r="5690" spans="1:6" x14ac:dyDescent="0.25">
      <c r="A5690">
        <v>885556</v>
      </c>
      <c r="B5690">
        <v>60</v>
      </c>
      <c r="C5690">
        <v>-0.18575632502509701</v>
      </c>
      <c r="D5690">
        <f t="shared" si="264"/>
        <v>1.8362920996110941E-4</v>
      </c>
      <c r="E5690">
        <f t="shared" si="265"/>
        <v>1.1017752597666564E-2</v>
      </c>
      <c r="F5690">
        <f t="shared" si="266"/>
        <v>-3.4110287209637621E-5</v>
      </c>
    </row>
    <row r="5691" spans="1:6" x14ac:dyDescent="0.25">
      <c r="A5691">
        <v>716920</v>
      </c>
      <c r="B5691">
        <v>84</v>
      </c>
      <c r="C5691">
        <v>0.96038877972380288</v>
      </c>
      <c r="D5691">
        <f t="shared" si="264"/>
        <v>1.4866078848239814E-4</v>
      </c>
      <c r="E5691">
        <f t="shared" si="265"/>
        <v>1.2487506232521444E-2</v>
      </c>
      <c r="F5691">
        <f t="shared" si="266"/>
        <v>1.427721532433887E-4</v>
      </c>
    </row>
    <row r="5692" spans="1:6" x14ac:dyDescent="0.25">
      <c r="A5692">
        <v>626673</v>
      </c>
      <c r="B5692">
        <v>72</v>
      </c>
      <c r="C5692">
        <v>0.16994387989697479</v>
      </c>
      <c r="D5692">
        <f t="shared" si="264"/>
        <v>1.2994713817529135E-4</v>
      </c>
      <c r="E5692">
        <f t="shared" si="265"/>
        <v>9.3561939486209774E-3</v>
      </c>
      <c r="F5692">
        <f t="shared" si="266"/>
        <v>2.2083720843017301E-5</v>
      </c>
    </row>
    <row r="5693" spans="1:6" x14ac:dyDescent="0.25">
      <c r="A5693">
        <v>703622</v>
      </c>
      <c r="B5693">
        <v>84</v>
      </c>
      <c r="C5693">
        <v>-0.7785899998952176</v>
      </c>
      <c r="D5693">
        <f t="shared" si="264"/>
        <v>1.4590331043012043E-4</v>
      </c>
      <c r="E5693">
        <f t="shared" si="265"/>
        <v>1.2255878076130116E-2</v>
      </c>
      <c r="F5693">
        <f t="shared" si="266"/>
        <v>-1.1359885845249936E-4</v>
      </c>
    </row>
    <row r="5694" spans="1:6" x14ac:dyDescent="0.25">
      <c r="A5694">
        <v>814658</v>
      </c>
      <c r="B5694">
        <v>48</v>
      </c>
      <c r="C5694">
        <v>0.2094661248883162</v>
      </c>
      <c r="D5694">
        <f t="shared" si="264"/>
        <v>1.6892777523781383E-4</v>
      </c>
      <c r="E5694">
        <f t="shared" si="265"/>
        <v>8.1085332114150636E-3</v>
      </c>
      <c r="F5694">
        <f t="shared" si="266"/>
        <v>3.5384646465069321E-5</v>
      </c>
    </row>
    <row r="5695" spans="1:6" x14ac:dyDescent="0.25">
      <c r="A5695">
        <v>645207</v>
      </c>
      <c r="B5695">
        <v>84</v>
      </c>
      <c r="C5695">
        <v>1.118477759689168</v>
      </c>
      <c r="D5695">
        <f t="shared" si="264"/>
        <v>1.33790355066622E-4</v>
      </c>
      <c r="E5695">
        <f t="shared" si="265"/>
        <v>1.1238389825596247E-2</v>
      </c>
      <c r="F5695">
        <f t="shared" si="266"/>
        <v>1.4964153660293369E-4</v>
      </c>
    </row>
    <row r="5696" spans="1:6" x14ac:dyDescent="0.25">
      <c r="A5696">
        <v>949962</v>
      </c>
      <c r="B5696">
        <v>72</v>
      </c>
      <c r="C5696">
        <v>0.13042163490563341</v>
      </c>
      <c r="D5696">
        <f t="shared" si="264"/>
        <v>1.96984461234609E-4</v>
      </c>
      <c r="E5696">
        <f t="shared" si="265"/>
        <v>1.4182881208891848E-2</v>
      </c>
      <c r="F5696">
        <f t="shared" si="266"/>
        <v>2.5691035485223072E-5</v>
      </c>
    </row>
    <row r="5697" spans="1:6" x14ac:dyDescent="0.25">
      <c r="A5697">
        <v>913015</v>
      </c>
      <c r="B5697">
        <v>60</v>
      </c>
      <c r="C5697">
        <v>0.32803285986234038</v>
      </c>
      <c r="D5697">
        <f t="shared" si="264"/>
        <v>1.893231180553712E-4</v>
      </c>
      <c r="E5697">
        <f t="shared" si="265"/>
        <v>1.1359387083322271E-2</v>
      </c>
      <c r="F5697">
        <f t="shared" si="266"/>
        <v>6.2104203853758906E-5</v>
      </c>
    </row>
    <row r="5698" spans="1:6" x14ac:dyDescent="0.25">
      <c r="A5698">
        <v>1400669</v>
      </c>
      <c r="B5698">
        <v>72</v>
      </c>
      <c r="C5698">
        <v>0.32803285986234038</v>
      </c>
      <c r="D5698">
        <f t="shared" si="264"/>
        <v>2.9044322650065849E-4</v>
      </c>
      <c r="E5698">
        <f t="shared" si="265"/>
        <v>2.0911912308047412E-2</v>
      </c>
      <c r="F5698">
        <f t="shared" si="266"/>
        <v>9.5274922216656484E-5</v>
      </c>
    </row>
    <row r="5699" spans="1:6" x14ac:dyDescent="0.25">
      <c r="A5699">
        <v>405411</v>
      </c>
      <c r="B5699">
        <v>48</v>
      </c>
      <c r="C5699">
        <v>-1.74081833757691</v>
      </c>
      <c r="D5699">
        <f t="shared" ref="D5699:D5739" si="267">A5699/SUM($A$2:$A$5739)</f>
        <v>8.4066170450590726E-5</v>
      </c>
      <c r="E5699">
        <f t="shared" ref="E5699:E5739" si="268">B5699*D5699</f>
        <v>4.0351761816283544E-3</v>
      </c>
      <c r="F5699">
        <f t="shared" ref="F5699:F5739" si="269">C5699*D5699</f>
        <v>-1.4634393109025449E-4</v>
      </c>
    </row>
    <row r="5700" spans="1:6" x14ac:dyDescent="0.25">
      <c r="A5700">
        <v>961923</v>
      </c>
      <c r="B5700">
        <v>84</v>
      </c>
      <c r="C5700">
        <v>0.28073915822712647</v>
      </c>
      <c r="D5700">
        <f t="shared" si="267"/>
        <v>1.9946469848707506E-4</v>
      </c>
      <c r="E5700">
        <f t="shared" si="268"/>
        <v>1.6755034672914306E-2</v>
      </c>
      <c r="F5700">
        <f t="shared" si="269"/>
        <v>5.5997551549289042E-5</v>
      </c>
    </row>
    <row r="5701" spans="1:6" x14ac:dyDescent="0.25">
      <c r="A5701">
        <v>1004835</v>
      </c>
      <c r="B5701">
        <v>84</v>
      </c>
      <c r="C5701">
        <v>0.56516632981038883</v>
      </c>
      <c r="D5701">
        <f t="shared" si="267"/>
        <v>2.0836294620698337E-4</v>
      </c>
      <c r="E5701">
        <f t="shared" si="268"/>
        <v>1.7502487481386601E-2</v>
      </c>
      <c r="F5701">
        <f t="shared" si="269"/>
        <v>1.1775972157628026E-4</v>
      </c>
    </row>
    <row r="5702" spans="1:6" x14ac:dyDescent="0.25">
      <c r="A5702">
        <v>1164490</v>
      </c>
      <c r="B5702">
        <v>72</v>
      </c>
      <c r="C5702">
        <v>0.92086653473246149</v>
      </c>
      <c r="D5702">
        <f t="shared" si="267"/>
        <v>2.4146906430266667E-4</v>
      </c>
      <c r="E5702">
        <f t="shared" si="268"/>
        <v>1.7385772629792001E-2</v>
      </c>
      <c r="F5702">
        <f t="shared" si="269"/>
        <v>2.2236078048948658E-4</v>
      </c>
    </row>
    <row r="5703" spans="1:6" x14ac:dyDescent="0.25">
      <c r="A5703">
        <v>1039831</v>
      </c>
      <c r="B5703">
        <v>84</v>
      </c>
      <c r="C5703">
        <v>1.395133474628558</v>
      </c>
      <c r="D5703">
        <f t="shared" si="267"/>
        <v>2.1561972932606223E-4</v>
      </c>
      <c r="E5703">
        <f t="shared" si="268"/>
        <v>1.8112057263389228E-2</v>
      </c>
      <c r="F5703">
        <f t="shared" si="269"/>
        <v>3.0081830217313835E-4</v>
      </c>
    </row>
    <row r="5704" spans="1:6" x14ac:dyDescent="0.25">
      <c r="A5704">
        <v>623532</v>
      </c>
      <c r="B5704">
        <v>72</v>
      </c>
      <c r="C5704">
        <v>0.52564408481904745</v>
      </c>
      <c r="D5704">
        <f t="shared" si="267"/>
        <v>1.2929581928807491E-4</v>
      </c>
      <c r="E5704">
        <f t="shared" si="268"/>
        <v>9.3092989887413932E-3</v>
      </c>
      <c r="F5704">
        <f t="shared" si="269"/>
        <v>6.7963582600609086E-5</v>
      </c>
    </row>
    <row r="5705" spans="1:6" x14ac:dyDescent="0.25">
      <c r="A5705">
        <v>694676</v>
      </c>
      <c r="B5705">
        <v>84</v>
      </c>
      <c r="C5705">
        <v>0.6442108197930716</v>
      </c>
      <c r="D5705">
        <f t="shared" si="267"/>
        <v>1.4404826465965297E-4</v>
      </c>
      <c r="E5705">
        <f t="shared" si="268"/>
        <v>1.210005423141085E-2</v>
      </c>
      <c r="F5705">
        <f t="shared" si="269"/>
        <v>9.2797450666164379E-5</v>
      </c>
    </row>
    <row r="5706" spans="1:6" x14ac:dyDescent="0.25">
      <c r="A5706">
        <v>233189</v>
      </c>
      <c r="B5706">
        <v>60</v>
      </c>
      <c r="C5706">
        <v>0.52564408481904745</v>
      </c>
      <c r="D5706">
        <f t="shared" si="267"/>
        <v>4.8354154724965036E-5</v>
      </c>
      <c r="E5706">
        <f t="shared" si="268"/>
        <v>2.9012492834979021E-3</v>
      </c>
      <c r="F5706">
        <f t="shared" si="269"/>
        <v>2.5417075407602865E-5</v>
      </c>
    </row>
    <row r="5707" spans="1:6" x14ac:dyDescent="0.25">
      <c r="A5707">
        <v>520734</v>
      </c>
      <c r="B5707">
        <v>60</v>
      </c>
      <c r="C5707">
        <v>-0.3012245159918005</v>
      </c>
      <c r="D5707">
        <f t="shared" si="267"/>
        <v>1.079795891167677E-4</v>
      </c>
      <c r="E5707">
        <f t="shared" si="268"/>
        <v>6.4787753470060619E-3</v>
      </c>
      <c r="F5707">
        <f t="shared" si="269"/>
        <v>-3.2526099468691842E-5</v>
      </c>
    </row>
    <row r="5708" spans="1:6" x14ac:dyDescent="0.25">
      <c r="A5708">
        <v>921600</v>
      </c>
      <c r="B5708">
        <v>84</v>
      </c>
      <c r="C5708">
        <v>0.57188005261155817</v>
      </c>
      <c r="D5708">
        <f t="shared" si="267"/>
        <v>1.9110330673628592E-4</v>
      </c>
      <c r="E5708">
        <f t="shared" si="268"/>
        <v>1.6052677765848018E-2</v>
      </c>
      <c r="F5708">
        <f t="shared" si="269"/>
        <v>1.0928816911058993E-4</v>
      </c>
    </row>
    <row r="5709" spans="1:6" x14ac:dyDescent="0.25">
      <c r="A5709">
        <v>548511</v>
      </c>
      <c r="B5709">
        <v>72</v>
      </c>
      <c r="C5709">
        <v>0.48612183982770601</v>
      </c>
      <c r="D5709">
        <f t="shared" si="267"/>
        <v>1.1373943780515075E-4</v>
      </c>
      <c r="E5709">
        <f t="shared" si="268"/>
        <v>8.1892395219708546E-3</v>
      </c>
      <c r="F5709">
        <f t="shared" si="269"/>
        <v>5.5291224766808826E-5</v>
      </c>
    </row>
    <row r="5710" spans="1:6" x14ac:dyDescent="0.25">
      <c r="A5710">
        <v>1323351</v>
      </c>
      <c r="B5710">
        <v>72</v>
      </c>
      <c r="C5710">
        <v>0.24898836987965761</v>
      </c>
      <c r="D5710">
        <f t="shared" si="267"/>
        <v>2.7441053827340572E-4</v>
      </c>
      <c r="E5710">
        <f t="shared" si="268"/>
        <v>1.975755875568521E-2</v>
      </c>
      <c r="F5710">
        <f t="shared" si="269"/>
        <v>6.8325032602494686E-5</v>
      </c>
    </row>
    <row r="5711" spans="1:6" x14ac:dyDescent="0.25">
      <c r="A5711">
        <v>448473</v>
      </c>
      <c r="B5711">
        <v>72</v>
      </c>
      <c r="C5711">
        <v>-1.13429020481729</v>
      </c>
      <c r="D5711">
        <f t="shared" si="267"/>
        <v>9.299552222432982E-5</v>
      </c>
      <c r="E5711">
        <f t="shared" si="268"/>
        <v>6.6956776001517466E-3</v>
      </c>
      <c r="F5711">
        <f t="shared" si="269"/>
        <v>-1.0548390995092592E-4</v>
      </c>
    </row>
    <row r="5712" spans="1:6" x14ac:dyDescent="0.25">
      <c r="A5712">
        <v>491404</v>
      </c>
      <c r="B5712">
        <v>72</v>
      </c>
      <c r="C5712">
        <v>-0.96526462921792078</v>
      </c>
      <c r="D5712">
        <f t="shared" si="267"/>
        <v>1.018977097910567E-4</v>
      </c>
      <c r="E5712">
        <f t="shared" si="268"/>
        <v>7.3366351049560831E-3</v>
      </c>
      <c r="F5712">
        <f t="shared" si="269"/>
        <v>-9.8358255059619647E-5</v>
      </c>
    </row>
    <row r="5713" spans="1:6" x14ac:dyDescent="0.25">
      <c r="A5713">
        <v>708152</v>
      </c>
      <c r="B5713">
        <v>72</v>
      </c>
      <c r="C5713">
        <v>0.2094661248883162</v>
      </c>
      <c r="D5713">
        <f t="shared" si="267"/>
        <v>1.4684265285580986E-4</v>
      </c>
      <c r="E5713">
        <f t="shared" si="268"/>
        <v>1.057267100561831E-2</v>
      </c>
      <c r="F5713">
        <f t="shared" si="269"/>
        <v>3.0758561462026732E-5</v>
      </c>
    </row>
    <row r="5714" spans="1:6" x14ac:dyDescent="0.25">
      <c r="A5714">
        <v>1025046</v>
      </c>
      <c r="B5714">
        <v>60</v>
      </c>
      <c r="C5714">
        <v>-0.22527857001643839</v>
      </c>
      <c r="D5714">
        <f t="shared" si="267"/>
        <v>2.1255390642014208E-4</v>
      </c>
      <c r="E5714">
        <f t="shared" si="268"/>
        <v>1.2753234385208525E-2</v>
      </c>
      <c r="F5714">
        <f t="shared" si="269"/>
        <v>-4.7883840089737469E-5</v>
      </c>
    </row>
    <row r="5715" spans="1:6" x14ac:dyDescent="0.25">
      <c r="A5715">
        <v>654228</v>
      </c>
      <c r="B5715">
        <v>84</v>
      </c>
      <c r="C5715">
        <v>-0.18575632502509701</v>
      </c>
      <c r="D5715">
        <f t="shared" si="267"/>
        <v>1.3566095286400486E-4</v>
      </c>
      <c r="E5715">
        <f t="shared" si="268"/>
        <v>1.1395520040576408E-2</v>
      </c>
      <c r="F5715">
        <f t="shared" si="269"/>
        <v>-2.5199880053420451E-5</v>
      </c>
    </row>
    <row r="5716" spans="1:6" x14ac:dyDescent="0.25">
      <c r="A5716">
        <v>685346</v>
      </c>
      <c r="B5716">
        <v>72</v>
      </c>
      <c r="C5716">
        <v>0.2392220279198474</v>
      </c>
      <c r="D5716">
        <f t="shared" si="267"/>
        <v>1.4211359251137872E-4</v>
      </c>
      <c r="E5716">
        <f t="shared" si="268"/>
        <v>1.0232178660819267E-2</v>
      </c>
      <c r="F5716">
        <f t="shared" si="269"/>
        <v>3.3996701795546858E-5</v>
      </c>
    </row>
    <row r="5717" spans="1:6" x14ac:dyDescent="0.25">
      <c r="A5717">
        <v>541956</v>
      </c>
      <c r="B5717">
        <v>84</v>
      </c>
      <c r="C5717">
        <v>4.8618887445005601E-2</v>
      </c>
      <c r="D5717">
        <f t="shared" si="267"/>
        <v>1.1238019065274586E-4</v>
      </c>
      <c r="E5717">
        <f t="shared" si="268"/>
        <v>9.4399360148306518E-3</v>
      </c>
      <c r="F5717">
        <f t="shared" si="269"/>
        <v>5.4637998403941214E-6</v>
      </c>
    </row>
    <row r="5718" spans="1:6" x14ac:dyDescent="0.25">
      <c r="A5718">
        <v>566969</v>
      </c>
      <c r="B5718">
        <v>72</v>
      </c>
      <c r="C5718">
        <v>0.13042163490563341</v>
      </c>
      <c r="D5718">
        <f t="shared" si="267"/>
        <v>1.1756689530920713E-4</v>
      </c>
      <c r="E5718">
        <f t="shared" si="268"/>
        <v>8.4648164622629137E-3</v>
      </c>
      <c r="F5718">
        <f t="shared" si="269"/>
        <v>1.5333266697006239E-5</v>
      </c>
    </row>
    <row r="5719" spans="1:6" x14ac:dyDescent="0.25">
      <c r="A5719">
        <v>765753</v>
      </c>
      <c r="B5719">
        <v>84</v>
      </c>
      <c r="C5719">
        <v>4.6521718559029708E-2</v>
      </c>
      <c r="D5719">
        <f t="shared" si="267"/>
        <v>1.5878681688718659E-4</v>
      </c>
      <c r="E5719">
        <f t="shared" si="268"/>
        <v>1.3338092618523674E-2</v>
      </c>
      <c r="F5719">
        <f t="shared" si="269"/>
        <v>7.38703560610988E-6</v>
      </c>
    </row>
    <row r="5720" spans="1:6" x14ac:dyDescent="0.25">
      <c r="A5720">
        <v>631258</v>
      </c>
      <c r="B5720">
        <v>24</v>
      </c>
      <c r="C5720">
        <v>0.16994387989697479</v>
      </c>
      <c r="D5720">
        <f t="shared" si="267"/>
        <v>1.3089788542071872E-4</v>
      </c>
      <c r="E5720">
        <f t="shared" si="268"/>
        <v>3.1415492500972493E-3</v>
      </c>
      <c r="F5720">
        <f t="shared" si="269"/>
        <v>2.2245294518706591E-5</v>
      </c>
    </row>
    <row r="5721" spans="1:6" x14ac:dyDescent="0.25">
      <c r="A5721">
        <v>390211</v>
      </c>
      <c r="B5721">
        <v>84</v>
      </c>
      <c r="C5721">
        <v>1.237044494663192</v>
      </c>
      <c r="D5721">
        <f t="shared" si="267"/>
        <v>8.0914292995738787E-5</v>
      </c>
      <c r="E5721">
        <f t="shared" si="268"/>
        <v>6.7968006116420577E-3</v>
      </c>
      <c r="F5721">
        <f t="shared" si="269"/>
        <v>1.0009458068994315E-4</v>
      </c>
    </row>
    <row r="5722" spans="1:6" x14ac:dyDescent="0.25">
      <c r="A5722">
        <v>388682</v>
      </c>
      <c r="B5722">
        <v>24</v>
      </c>
      <c r="C5722">
        <v>-1.094767959825949</v>
      </c>
      <c r="D5722">
        <f t="shared" si="267"/>
        <v>8.0597239007023755E-5</v>
      </c>
      <c r="E5722">
        <f t="shared" si="268"/>
        <v>1.93433373616857E-3</v>
      </c>
      <c r="F5722">
        <f t="shared" si="269"/>
        <v>-8.8235274915323794E-5</v>
      </c>
    </row>
    <row r="5723" spans="1:6" x14ac:dyDescent="0.25">
      <c r="A5723">
        <v>706518</v>
      </c>
      <c r="B5723">
        <v>60</v>
      </c>
      <c r="C5723">
        <v>-0.47279449420146719</v>
      </c>
      <c r="D5723">
        <f t="shared" si="267"/>
        <v>1.4650382602941328E-4</v>
      </c>
      <c r="E5723">
        <f t="shared" si="268"/>
        <v>8.7902295617647962E-3</v>
      </c>
      <c r="F5723">
        <f t="shared" si="269"/>
        <v>-6.9266202326156192E-5</v>
      </c>
    </row>
    <row r="5724" spans="1:6" x14ac:dyDescent="0.25">
      <c r="A5724">
        <v>833568</v>
      </c>
      <c r="B5724">
        <v>84</v>
      </c>
      <c r="C5724">
        <v>1.185489993161002E-2</v>
      </c>
      <c r="D5724">
        <f t="shared" si="267"/>
        <v>1.7284895962408028E-4</v>
      </c>
      <c r="E5724">
        <f t="shared" si="268"/>
        <v>1.4519312608422744E-2</v>
      </c>
      <c r="F5724">
        <f t="shared" si="269"/>
        <v>2.0491071196263725E-6</v>
      </c>
    </row>
    <row r="5725" spans="1:6" x14ac:dyDescent="0.25">
      <c r="A5725">
        <v>610048</v>
      </c>
      <c r="B5725">
        <v>60</v>
      </c>
      <c r="C5725">
        <v>0.48612183982770601</v>
      </c>
      <c r="D5725">
        <f t="shared" si="267"/>
        <v>1.2649977220904706E-4</v>
      </c>
      <c r="E5725">
        <f t="shared" si="268"/>
        <v>7.5899863325428231E-3</v>
      </c>
      <c r="F5725">
        <f t="shared" si="269"/>
        <v>6.1494302004047669E-5</v>
      </c>
    </row>
    <row r="5726" spans="1:6" x14ac:dyDescent="0.25">
      <c r="A5726">
        <v>1051949</v>
      </c>
      <c r="B5726">
        <v>72</v>
      </c>
      <c r="C5726">
        <v>0.28043203086129881</v>
      </c>
      <c r="D5726">
        <f t="shared" si="267"/>
        <v>2.1813252215487116E-4</v>
      </c>
      <c r="E5726">
        <f t="shared" si="268"/>
        <v>1.5705541595150724E-2</v>
      </c>
      <c r="F5726">
        <f t="shared" si="269"/>
        <v>6.1171346184787773E-5</v>
      </c>
    </row>
    <row r="5727" spans="1:6" x14ac:dyDescent="0.25">
      <c r="A5727">
        <v>770569</v>
      </c>
      <c r="B5727">
        <v>60</v>
      </c>
      <c r="C5727">
        <v>-2.7667345059731379E-2</v>
      </c>
      <c r="D5727">
        <f t="shared" si="267"/>
        <v>1.5978546437551337E-4</v>
      </c>
      <c r="E5727">
        <f t="shared" si="268"/>
        <v>9.5871278625308028E-3</v>
      </c>
      <c r="F5727">
        <f t="shared" si="269"/>
        <v>-4.4208395784067438E-6</v>
      </c>
    </row>
    <row r="5728" spans="1:6" x14ac:dyDescent="0.25">
      <c r="A5728">
        <v>296390</v>
      </c>
      <c r="B5728">
        <v>48</v>
      </c>
      <c r="C5728">
        <v>-1.5784688596014791</v>
      </c>
      <c r="D5728">
        <f t="shared" si="267"/>
        <v>6.145953676602408E-5</v>
      </c>
      <c r="E5728">
        <f t="shared" si="268"/>
        <v>2.9500577647691558E-3</v>
      </c>
      <c r="F5728">
        <f t="shared" si="269"/>
        <v>-9.7011964910701209E-5</v>
      </c>
    </row>
    <row r="5729" spans="1:6" x14ac:dyDescent="0.25">
      <c r="A5729">
        <v>654132</v>
      </c>
      <c r="B5729">
        <v>84</v>
      </c>
      <c r="C5729">
        <v>0.92086653473246149</v>
      </c>
      <c r="D5729">
        <f t="shared" si="267"/>
        <v>1.3564104626955317E-4</v>
      </c>
      <c r="E5729">
        <f t="shared" si="268"/>
        <v>1.1393847886642466E-2</v>
      </c>
      <c r="F5729">
        <f t="shared" si="269"/>
        <v>1.2490730024572889E-4</v>
      </c>
    </row>
    <row r="5730" spans="1:6" x14ac:dyDescent="0.25">
      <c r="A5730">
        <v>617340</v>
      </c>
      <c r="B5730">
        <v>72</v>
      </c>
      <c r="C5730">
        <v>-7.2161448948738702E-2</v>
      </c>
      <c r="D5730">
        <f t="shared" si="267"/>
        <v>1.2801184394594048E-4</v>
      </c>
      <c r="E5730">
        <f t="shared" si="268"/>
        <v>9.2168527641077139E-3</v>
      </c>
      <c r="F5730">
        <f t="shared" si="269"/>
        <v>-9.237520141738889E-6</v>
      </c>
    </row>
    <row r="5731" spans="1:6" x14ac:dyDescent="0.25">
      <c r="A5731">
        <v>1014424</v>
      </c>
      <c r="B5731">
        <v>72</v>
      </c>
      <c r="C5731">
        <v>-0.7961825368082136</v>
      </c>
      <c r="D5731">
        <f t="shared" si="267"/>
        <v>2.1035132468820542E-4</v>
      </c>
      <c r="E5731">
        <f t="shared" si="268"/>
        <v>1.5145295377550791E-2</v>
      </c>
      <c r="F5731">
        <f t="shared" si="269"/>
        <v>-1.6747805131122359E-4</v>
      </c>
    </row>
    <row r="5732" spans="1:6" x14ac:dyDescent="0.25">
      <c r="A5732">
        <v>690585</v>
      </c>
      <c r="B5732">
        <v>72</v>
      </c>
      <c r="C5732">
        <v>0.56516632981038883</v>
      </c>
      <c r="D5732">
        <f t="shared" si="267"/>
        <v>1.4319995343150827E-4</v>
      </c>
      <c r="E5732">
        <f t="shared" si="268"/>
        <v>1.0310396647068596E-2</v>
      </c>
      <c r="F5732">
        <f t="shared" si="269"/>
        <v>8.0931792109904132E-5</v>
      </c>
    </row>
    <row r="5733" spans="1:6" x14ac:dyDescent="0.25">
      <c r="A5733">
        <v>168704</v>
      </c>
      <c r="B5733">
        <v>48</v>
      </c>
      <c r="C5733">
        <v>-4.0309798789594762</v>
      </c>
      <c r="D5733">
        <f t="shared" si="267"/>
        <v>3.4982521983114567E-5</v>
      </c>
      <c r="E5733">
        <f t="shared" si="268"/>
        <v>1.6791610551894992E-3</v>
      </c>
      <c r="F5733">
        <f t="shared" si="269"/>
        <v>-1.4101384222919237E-4</v>
      </c>
    </row>
    <row r="5734" spans="1:6" x14ac:dyDescent="0.25">
      <c r="A5734">
        <v>860853</v>
      </c>
      <c r="B5734">
        <v>84</v>
      </c>
      <c r="C5734">
        <v>-1.2050996422223521</v>
      </c>
      <c r="D5734">
        <f t="shared" si="267"/>
        <v>1.7850678701589838E-4</v>
      </c>
      <c r="E5734">
        <f t="shared" si="268"/>
        <v>1.4994570109335463E-2</v>
      </c>
      <c r="F5734">
        <f t="shared" si="269"/>
        <v>-2.1511846516712073E-4</v>
      </c>
    </row>
    <row r="5735" spans="1:6" x14ac:dyDescent="0.25">
      <c r="A5735">
        <v>1680156</v>
      </c>
      <c r="B5735">
        <v>72</v>
      </c>
      <c r="C5735">
        <v>-0.1462340800337556</v>
      </c>
      <c r="D5735">
        <f t="shared" si="267"/>
        <v>3.4839775112067192E-4</v>
      </c>
      <c r="E5735">
        <f t="shared" si="268"/>
        <v>2.5084638080688379E-2</v>
      </c>
      <c r="F5735">
        <f t="shared" si="269"/>
        <v>-5.0947624620960801E-5</v>
      </c>
    </row>
    <row r="5736" spans="1:6" x14ac:dyDescent="0.25">
      <c r="A5736">
        <v>685473</v>
      </c>
      <c r="B5736">
        <v>84</v>
      </c>
      <c r="C5736">
        <v>0.31063516761715187</v>
      </c>
      <c r="D5736">
        <f t="shared" si="267"/>
        <v>1.4213992727695545E-4</v>
      </c>
      <c r="E5736">
        <f t="shared" si="268"/>
        <v>1.1939753891264258E-2</v>
      </c>
      <c r="F5736">
        <f t="shared" si="269"/>
        <v>4.4153660134766833E-5</v>
      </c>
    </row>
    <row r="5737" spans="1:6" x14ac:dyDescent="0.25">
      <c r="A5737">
        <v>388554</v>
      </c>
      <c r="B5737">
        <v>84</v>
      </c>
      <c r="C5737">
        <v>0.52564408481904745</v>
      </c>
      <c r="D5737">
        <f t="shared" si="267"/>
        <v>8.0570696881088151E-5</v>
      </c>
      <c r="E5737">
        <f t="shared" si="268"/>
        <v>6.7679385380114048E-3</v>
      </c>
      <c r="F5737">
        <f t="shared" si="269"/>
        <v>4.2351510225292465E-5</v>
      </c>
    </row>
    <row r="5738" spans="1:6" x14ac:dyDescent="0.25">
      <c r="A5738">
        <v>1079170</v>
      </c>
      <c r="B5738">
        <v>24</v>
      </c>
      <c r="C5738">
        <v>-0.7785899998952176</v>
      </c>
      <c r="D5738">
        <f t="shared" si="267"/>
        <v>2.2377707848372146E-4</v>
      </c>
      <c r="E5738">
        <f t="shared" si="268"/>
        <v>5.370649883609315E-3</v>
      </c>
      <c r="F5738">
        <f t="shared" si="269"/>
        <v>-1.7423059551319278E-4</v>
      </c>
    </row>
    <row r="5739" spans="1:6" x14ac:dyDescent="0.25">
      <c r="A5739">
        <v>629193</v>
      </c>
      <c r="B5739">
        <v>72</v>
      </c>
      <c r="C5739">
        <v>5.1377144922950549E-2</v>
      </c>
      <c r="D5739">
        <f t="shared" si="267"/>
        <v>1.304696862796484E-4</v>
      </c>
      <c r="E5739">
        <f t="shared" si="268"/>
        <v>9.3938174121346845E-3</v>
      </c>
      <c r="F5739">
        <f t="shared" si="269"/>
        <v>6.7031599800413883E-6</v>
      </c>
    </row>
  </sheetData>
  <pageMargins left="0.7" right="0.7" top="0.75" bottom="0.75" header="0.3" footer="0.3"/>
  <pageSetup paperSize="9" orientation="portrait" r:id="rId1"/>
  <headerFooter>
    <oddFooter>&amp;R&amp;1#&amp;"Arial"&amp;10&amp;K000000Confidential C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H85"/>
  <sheetViews>
    <sheetView workbookViewId="0">
      <selection activeCell="B4" sqref="B4"/>
    </sheetView>
  </sheetViews>
  <sheetFormatPr baseColWidth="10" defaultRowHeight="15" x14ac:dyDescent="0.25"/>
  <cols>
    <col min="1" max="1" width="22.5703125" bestFit="1" customWidth="1"/>
    <col min="2" max="2" width="13.140625" bestFit="1" customWidth="1"/>
    <col min="5" max="5" width="13.140625" bestFit="1" customWidth="1"/>
    <col min="6" max="6" width="14.140625" customWidth="1"/>
    <col min="7" max="7" width="16.7109375" customWidth="1"/>
    <col min="8" max="8" width="14.140625" bestFit="1" customWidth="1"/>
  </cols>
  <sheetData>
    <row r="1" spans="1:8" x14ac:dyDescent="0.25">
      <c r="A1" s="30" t="s">
        <v>12310</v>
      </c>
      <c r="B1" s="26">
        <v>48000000</v>
      </c>
      <c r="D1" t="s">
        <v>12314</v>
      </c>
      <c r="E1" t="s">
        <v>12311</v>
      </c>
      <c r="F1" t="s">
        <v>12316</v>
      </c>
      <c r="G1" t="s">
        <v>12315</v>
      </c>
      <c r="H1" t="s">
        <v>12317</v>
      </c>
    </row>
    <row r="2" spans="1:8" x14ac:dyDescent="0.25">
      <c r="A2" s="31" t="s">
        <v>12313</v>
      </c>
      <c r="B2" s="27">
        <v>48</v>
      </c>
      <c r="D2">
        <f>IF($B$2="","",1)</f>
        <v>1</v>
      </c>
      <c r="E2" s="25">
        <f>$B$4</f>
        <v>1175281.3943009095</v>
      </c>
      <c r="F2" s="25">
        <f>IF(D2="","",IPMT($B$3,D2,$B$2,-$B$1))</f>
        <v>240000</v>
      </c>
      <c r="G2" s="25">
        <f>IF(D2="","",PPMT($B$3,D2,$B$2,-$B$1))</f>
        <v>887281.39430090971</v>
      </c>
      <c r="H2" s="25">
        <f>IF(D2="","",$B$1-SUM($G$2:G2))</f>
        <v>47112718.605699092</v>
      </c>
    </row>
    <row r="3" spans="1:8" x14ac:dyDescent="0.25">
      <c r="A3" s="31" t="s">
        <v>12312</v>
      </c>
      <c r="B3" s="28">
        <f>IF(B2=48,0.005,IF(B2=60,0.008,IF(B2=72,0.0105,IF(B2=84,0.012,""))))</f>
        <v>5.0000000000000001E-3</v>
      </c>
      <c r="D3">
        <f>IF($B$2="","",D2+1)</f>
        <v>2</v>
      </c>
      <c r="E3" s="25">
        <f t="shared" ref="E3:E49" si="0">$B$4</f>
        <v>1175281.3943009095</v>
      </c>
      <c r="F3" s="25">
        <f t="shared" ref="F3:F66" si="1">IF(D3="","",IPMT($B$3,D3,$B$2,-$B$1))</f>
        <v>235563.59302849544</v>
      </c>
      <c r="G3" s="25">
        <f t="shared" ref="G3:G66" si="2">IF(D3="","",PPMT($B$3,D3,$B$2,-$B$1))</f>
        <v>891717.80127241404</v>
      </c>
      <c r="H3" s="25">
        <f>IF(D3="","",$B$1-SUM($G$2:G3))</f>
        <v>46221000.804426678</v>
      </c>
    </row>
    <row r="4" spans="1:8" ht="15.75" thickBot="1" x14ac:dyDescent="0.3">
      <c r="A4" s="32" t="s">
        <v>12318</v>
      </c>
      <c r="B4" s="29">
        <f>IF(B2="","",PMT(B3,B2,-B1)+(1000*B1/1000000))</f>
        <v>1175281.3943009095</v>
      </c>
      <c r="D4">
        <f t="shared" ref="D4:D49" si="3">IF($B$2="","",D3+1)</f>
        <v>3</v>
      </c>
      <c r="E4" s="25">
        <f t="shared" si="0"/>
        <v>1175281.3943009095</v>
      </c>
      <c r="F4" s="25">
        <f t="shared" si="1"/>
        <v>231105.0040221333</v>
      </c>
      <c r="G4" s="25">
        <f t="shared" si="2"/>
        <v>896176.39027877618</v>
      </c>
      <c r="H4" s="25">
        <f>IF(D4="","",$B$1-SUM($G$2:G4))</f>
        <v>45324824.414147899</v>
      </c>
    </row>
    <row r="5" spans="1:8" x14ac:dyDescent="0.25">
      <c r="D5">
        <f t="shared" si="3"/>
        <v>4</v>
      </c>
      <c r="E5" s="25">
        <f t="shared" si="0"/>
        <v>1175281.3943009095</v>
      </c>
      <c r="F5" s="25">
        <f t="shared" si="1"/>
        <v>226624.12207073951</v>
      </c>
      <c r="G5" s="25">
        <f t="shared" si="2"/>
        <v>900657.27223017009</v>
      </c>
      <c r="H5" s="25">
        <f>IF(D5="","",$B$1-SUM($G$2:G5))</f>
        <v>44424167.141917728</v>
      </c>
    </row>
    <row r="6" spans="1:8" x14ac:dyDescent="0.25">
      <c r="D6">
        <f t="shared" si="3"/>
        <v>5</v>
      </c>
      <c r="E6" s="25">
        <f t="shared" si="0"/>
        <v>1175281.3943009095</v>
      </c>
      <c r="F6" s="25">
        <f t="shared" si="1"/>
        <v>222120.8357095886</v>
      </c>
      <c r="G6" s="25">
        <f t="shared" si="2"/>
        <v>905160.55859132088</v>
      </c>
      <c r="H6" s="25">
        <f>IF(D6="","",$B$1-SUM($G$2:G6))</f>
        <v>43519006.583326407</v>
      </c>
    </row>
    <row r="7" spans="1:8" x14ac:dyDescent="0.25">
      <c r="D7">
        <f t="shared" si="3"/>
        <v>6</v>
      </c>
      <c r="E7" s="25">
        <f t="shared" si="0"/>
        <v>1175281.3943009095</v>
      </c>
      <c r="F7" s="25">
        <f t="shared" si="1"/>
        <v>217595.03291663204</v>
      </c>
      <c r="G7" s="25">
        <f t="shared" si="2"/>
        <v>909686.36138427746</v>
      </c>
      <c r="H7" s="25">
        <f>IF(D7="","",$B$1-SUM($G$2:G7))</f>
        <v>42609320.221942134</v>
      </c>
    </row>
    <row r="8" spans="1:8" x14ac:dyDescent="0.25">
      <c r="D8">
        <f t="shared" si="3"/>
        <v>7</v>
      </c>
      <c r="E8" s="25">
        <f t="shared" si="0"/>
        <v>1175281.3943009095</v>
      </c>
      <c r="F8" s="25">
        <f t="shared" si="1"/>
        <v>213046.60110971064</v>
      </c>
      <c r="G8" s="25">
        <f t="shared" si="2"/>
        <v>914234.79319119884</v>
      </c>
      <c r="H8" s="25">
        <f>IF(D8="","",$B$1-SUM($G$2:G8))</f>
        <v>41695085.428750932</v>
      </c>
    </row>
    <row r="9" spans="1:8" x14ac:dyDescent="0.25">
      <c r="D9">
        <f t="shared" si="3"/>
        <v>8</v>
      </c>
      <c r="E9" s="25">
        <f t="shared" si="0"/>
        <v>1175281.3943009095</v>
      </c>
      <c r="F9" s="25">
        <f t="shared" si="1"/>
        <v>208475.42714375464</v>
      </c>
      <c r="G9" s="25">
        <f t="shared" si="2"/>
        <v>918805.96715715504</v>
      </c>
      <c r="H9" s="25">
        <f>IF(D9="","",$B$1-SUM($G$2:G9))</f>
        <v>40776279.461593777</v>
      </c>
    </row>
    <row r="10" spans="1:8" x14ac:dyDescent="0.25">
      <c r="D10">
        <f t="shared" si="3"/>
        <v>9</v>
      </c>
      <c r="E10" s="25">
        <f t="shared" si="0"/>
        <v>1175281.3943009095</v>
      </c>
      <c r="F10" s="25">
        <f t="shared" si="1"/>
        <v>203881.39730796881</v>
      </c>
      <c r="G10" s="25">
        <f t="shared" si="2"/>
        <v>923399.99699294067</v>
      </c>
      <c r="H10" s="25">
        <f>IF(D10="","",$B$1-SUM($G$2:G10))</f>
        <v>39852879.464600839</v>
      </c>
    </row>
    <row r="11" spans="1:8" x14ac:dyDescent="0.25">
      <c r="D11">
        <f t="shared" si="3"/>
        <v>10</v>
      </c>
      <c r="E11" s="25">
        <f t="shared" si="0"/>
        <v>1175281.3943009095</v>
      </c>
      <c r="F11" s="25">
        <f t="shared" si="1"/>
        <v>199264.39732300417</v>
      </c>
      <c r="G11" s="25">
        <f t="shared" si="2"/>
        <v>928016.99697790539</v>
      </c>
      <c r="H11" s="25">
        <f>IF(D11="","",$B$1-SUM($G$2:G11))</f>
        <v>38924862.467622928</v>
      </c>
    </row>
    <row r="12" spans="1:8" x14ac:dyDescent="0.25">
      <c r="D12">
        <f t="shared" si="3"/>
        <v>11</v>
      </c>
      <c r="E12" s="25">
        <f t="shared" si="0"/>
        <v>1175281.3943009095</v>
      </c>
      <c r="F12" s="25">
        <f t="shared" si="1"/>
        <v>194624.3123381146</v>
      </c>
      <c r="G12" s="25">
        <f t="shared" si="2"/>
        <v>932657.081962795</v>
      </c>
      <c r="H12" s="25">
        <f>IF(D12="","",$B$1-SUM($G$2:G12))</f>
        <v>37992205.385660134</v>
      </c>
    </row>
    <row r="13" spans="1:8" x14ac:dyDescent="0.25">
      <c r="D13">
        <f t="shared" si="3"/>
        <v>12</v>
      </c>
      <c r="E13" s="25">
        <f t="shared" si="0"/>
        <v>1175281.3943009095</v>
      </c>
      <c r="F13" s="25">
        <f t="shared" si="1"/>
        <v>189961.02692830065</v>
      </c>
      <c r="G13" s="25">
        <f t="shared" si="2"/>
        <v>937320.36737260898</v>
      </c>
      <c r="H13" s="25">
        <f>IF(D13="","",$B$1-SUM($G$2:G13))</f>
        <v>37054885.018287525</v>
      </c>
    </row>
    <row r="14" spans="1:8" x14ac:dyDescent="0.25">
      <c r="D14">
        <f t="shared" si="3"/>
        <v>13</v>
      </c>
      <c r="E14" s="25">
        <f t="shared" si="0"/>
        <v>1175281.3943009095</v>
      </c>
      <c r="F14" s="25">
        <f t="shared" si="1"/>
        <v>185274.42509143759</v>
      </c>
      <c r="G14" s="25">
        <f t="shared" si="2"/>
        <v>942006.96920947195</v>
      </c>
      <c r="H14" s="25">
        <f>IF(D14="","",$B$1-SUM($G$2:G14))</f>
        <v>36112878.049078055</v>
      </c>
    </row>
    <row r="15" spans="1:8" x14ac:dyDescent="0.25">
      <c r="D15">
        <f t="shared" si="3"/>
        <v>14</v>
      </c>
      <c r="E15" s="25">
        <f t="shared" si="0"/>
        <v>1175281.3943009095</v>
      </c>
      <c r="F15" s="25">
        <f t="shared" si="1"/>
        <v>180564.39024539024</v>
      </c>
      <c r="G15" s="25">
        <f t="shared" si="2"/>
        <v>946717.00405551924</v>
      </c>
      <c r="H15" s="25">
        <f>IF(D15="","",$B$1-SUM($G$2:G15))</f>
        <v>35166161.045022532</v>
      </c>
    </row>
    <row r="16" spans="1:8" x14ac:dyDescent="0.25">
      <c r="D16">
        <f t="shared" si="3"/>
        <v>15</v>
      </c>
      <c r="E16" s="25">
        <f t="shared" si="0"/>
        <v>1175281.3943009095</v>
      </c>
      <c r="F16" s="25">
        <f t="shared" si="1"/>
        <v>175830.80522511262</v>
      </c>
      <c r="G16" s="25">
        <f t="shared" si="2"/>
        <v>951450.58907579689</v>
      </c>
      <c r="H16" s="25">
        <f>IF(D16="","",$B$1-SUM($G$2:G16))</f>
        <v>34214710.455946736</v>
      </c>
    </row>
    <row r="17" spans="4:8" x14ac:dyDescent="0.25">
      <c r="D17">
        <f t="shared" si="3"/>
        <v>16</v>
      </c>
      <c r="E17" s="25">
        <f t="shared" si="0"/>
        <v>1175281.3943009095</v>
      </c>
      <c r="F17" s="25">
        <f t="shared" si="1"/>
        <v>171073.55227973365</v>
      </c>
      <c r="G17" s="25">
        <f t="shared" si="2"/>
        <v>956207.84202117589</v>
      </c>
      <c r="H17" s="25">
        <f>IF(D17="","",$B$1-SUM($G$2:G17))</f>
        <v>33258502.613925561</v>
      </c>
    </row>
    <row r="18" spans="4:8" x14ac:dyDescent="0.25">
      <c r="D18">
        <f t="shared" si="3"/>
        <v>17</v>
      </c>
      <c r="E18" s="25">
        <f t="shared" si="0"/>
        <v>1175281.3943009095</v>
      </c>
      <c r="F18" s="25">
        <f t="shared" si="1"/>
        <v>166292.51306962775</v>
      </c>
      <c r="G18" s="25">
        <f t="shared" si="2"/>
        <v>960988.88123128179</v>
      </c>
      <c r="H18" s="25">
        <f>IF(D18="","",$B$1-SUM($G$2:G18))</f>
        <v>32297513.732694279</v>
      </c>
    </row>
    <row r="19" spans="4:8" x14ac:dyDescent="0.25">
      <c r="D19">
        <f t="shared" si="3"/>
        <v>18</v>
      </c>
      <c r="E19" s="25">
        <f t="shared" si="0"/>
        <v>1175281.3943009095</v>
      </c>
      <c r="F19" s="25">
        <f t="shared" si="1"/>
        <v>161487.56866347135</v>
      </c>
      <c r="G19" s="25">
        <f t="shared" si="2"/>
        <v>965793.82563743822</v>
      </c>
      <c r="H19" s="25">
        <f>IF(D19="","",$B$1-SUM($G$2:G19))</f>
        <v>31331719.907056842</v>
      </c>
    </row>
    <row r="20" spans="4:8" x14ac:dyDescent="0.25">
      <c r="D20">
        <f t="shared" si="3"/>
        <v>19</v>
      </c>
      <c r="E20" s="25">
        <f t="shared" si="0"/>
        <v>1175281.3943009095</v>
      </c>
      <c r="F20" s="25">
        <f t="shared" si="1"/>
        <v>156658.59953528419</v>
      </c>
      <c r="G20" s="25">
        <f t="shared" si="2"/>
        <v>970622.79476562527</v>
      </c>
      <c r="H20" s="25">
        <f>IF(D20="","",$B$1-SUM($G$2:G20))</f>
        <v>30361097.112291217</v>
      </c>
    </row>
    <row r="21" spans="4:8" x14ac:dyDescent="0.25">
      <c r="D21">
        <f t="shared" si="3"/>
        <v>20</v>
      </c>
      <c r="E21" s="25">
        <f t="shared" si="0"/>
        <v>1175281.3943009095</v>
      </c>
      <c r="F21" s="25">
        <f t="shared" si="1"/>
        <v>151805.48556145604</v>
      </c>
      <c r="G21" s="25">
        <f t="shared" si="2"/>
        <v>975475.90873945341</v>
      </c>
      <c r="H21" s="25">
        <f>IF(D21="","",$B$1-SUM($G$2:G21))</f>
        <v>29385621.203551762</v>
      </c>
    </row>
    <row r="22" spans="4:8" x14ac:dyDescent="0.25">
      <c r="D22">
        <f t="shared" si="3"/>
        <v>21</v>
      </c>
      <c r="E22" s="25">
        <f t="shared" si="0"/>
        <v>1175281.3943009095</v>
      </c>
      <c r="F22" s="25">
        <f t="shared" si="1"/>
        <v>146928.10601775875</v>
      </c>
      <c r="G22" s="25">
        <f t="shared" si="2"/>
        <v>980353.28828315076</v>
      </c>
      <c r="H22" s="25">
        <f>IF(D22="","",$B$1-SUM($G$2:G22))</f>
        <v>28405267.915268611</v>
      </c>
    </row>
    <row r="23" spans="4:8" x14ac:dyDescent="0.25">
      <c r="D23">
        <f t="shared" si="3"/>
        <v>22</v>
      </c>
      <c r="E23" s="25">
        <f t="shared" si="0"/>
        <v>1175281.3943009095</v>
      </c>
      <c r="F23" s="25">
        <f t="shared" si="1"/>
        <v>142026.33957634302</v>
      </c>
      <c r="G23" s="25">
        <f t="shared" si="2"/>
        <v>985255.05472456652</v>
      </c>
      <c r="H23" s="25">
        <f>IF(D23="","",$B$1-SUM($G$2:G23))</f>
        <v>27420012.860544045</v>
      </c>
    </row>
    <row r="24" spans="4:8" x14ac:dyDescent="0.25">
      <c r="D24">
        <f t="shared" si="3"/>
        <v>23</v>
      </c>
      <c r="E24" s="25">
        <f t="shared" si="0"/>
        <v>1175281.3943009095</v>
      </c>
      <c r="F24" s="25">
        <f t="shared" si="1"/>
        <v>137100.06430272016</v>
      </c>
      <c r="G24" s="25">
        <f t="shared" si="2"/>
        <v>990181.32999818923</v>
      </c>
      <c r="H24" s="25">
        <f>IF(D24="","",$B$1-SUM($G$2:G24))</f>
        <v>26429831.530545857</v>
      </c>
    </row>
    <row r="25" spans="4:8" x14ac:dyDescent="0.25">
      <c r="D25">
        <f t="shared" si="3"/>
        <v>24</v>
      </c>
      <c r="E25" s="25">
        <f t="shared" si="0"/>
        <v>1175281.3943009095</v>
      </c>
      <c r="F25" s="25">
        <f t="shared" si="1"/>
        <v>132149.15765272922</v>
      </c>
      <c r="G25" s="25">
        <f t="shared" si="2"/>
        <v>995132.23664818041</v>
      </c>
      <c r="H25" s="25">
        <f>IF(D25="","",$B$1-SUM($G$2:G25))</f>
        <v>25434699.293897677</v>
      </c>
    </row>
    <row r="26" spans="4:8" x14ac:dyDescent="0.25">
      <c r="D26">
        <f t="shared" si="3"/>
        <v>25</v>
      </c>
      <c r="E26" s="25">
        <f t="shared" si="0"/>
        <v>1175281.3943009095</v>
      </c>
      <c r="F26" s="25">
        <f t="shared" si="1"/>
        <v>127173.49646948835</v>
      </c>
      <c r="G26" s="25">
        <f t="shared" si="2"/>
        <v>1000107.8978314212</v>
      </c>
      <c r="H26" s="25">
        <f>IF(D26="","",$B$1-SUM($G$2:G26))</f>
        <v>24434591.396066256</v>
      </c>
    </row>
    <row r="27" spans="4:8" x14ac:dyDescent="0.25">
      <c r="D27">
        <f t="shared" si="3"/>
        <v>26</v>
      </c>
      <c r="E27" s="25">
        <f t="shared" si="0"/>
        <v>1175281.3943009095</v>
      </c>
      <c r="F27" s="25">
        <f t="shared" si="1"/>
        <v>122172.95698033122</v>
      </c>
      <c r="G27" s="25">
        <f t="shared" si="2"/>
        <v>1005108.4373205783</v>
      </c>
      <c r="H27" s="25">
        <f>IF(D27="","",$B$1-SUM($G$2:G27))</f>
        <v>23429482.958745677</v>
      </c>
    </row>
    <row r="28" spans="4:8" x14ac:dyDescent="0.25">
      <c r="D28">
        <f t="shared" si="3"/>
        <v>27</v>
      </c>
      <c r="E28" s="25">
        <f t="shared" si="0"/>
        <v>1175281.3943009095</v>
      </c>
      <c r="F28" s="25">
        <f t="shared" si="1"/>
        <v>117147.41479372833</v>
      </c>
      <c r="G28" s="25">
        <f t="shared" si="2"/>
        <v>1010133.9795071812</v>
      </c>
      <c r="H28" s="25">
        <f>IF(D28="","",$B$1-SUM($G$2:G28))</f>
        <v>22419348.979238495</v>
      </c>
    </row>
    <row r="29" spans="4:8" x14ac:dyDescent="0.25">
      <c r="D29">
        <f t="shared" si="3"/>
        <v>28</v>
      </c>
      <c r="E29" s="25">
        <f t="shared" si="0"/>
        <v>1175281.3943009095</v>
      </c>
      <c r="F29" s="25">
        <f t="shared" si="1"/>
        <v>112096.74489619244</v>
      </c>
      <c r="G29" s="25">
        <f t="shared" si="2"/>
        <v>1015184.6494047171</v>
      </c>
      <c r="H29" s="25">
        <f>IF(D29="","",$B$1-SUM($G$2:G29))</f>
        <v>21404164.329833779</v>
      </c>
    </row>
    <row r="30" spans="4:8" x14ac:dyDescent="0.25">
      <c r="D30">
        <f t="shared" si="3"/>
        <v>29</v>
      </c>
      <c r="E30" s="25">
        <f t="shared" si="0"/>
        <v>1175281.3943009095</v>
      </c>
      <c r="F30" s="25">
        <f t="shared" si="1"/>
        <v>107020.82164916885</v>
      </c>
      <c r="G30" s="25">
        <f t="shared" si="2"/>
        <v>1020260.5726517407</v>
      </c>
      <c r="H30" s="25">
        <f>IF(D30="","",$B$1-SUM($G$2:G30))</f>
        <v>20383903.757182039</v>
      </c>
    </row>
    <row r="31" spans="4:8" x14ac:dyDescent="0.25">
      <c r="D31">
        <f t="shared" si="3"/>
        <v>30</v>
      </c>
      <c r="E31" s="25">
        <f t="shared" si="0"/>
        <v>1175281.3943009095</v>
      </c>
      <c r="F31" s="25">
        <f t="shared" si="1"/>
        <v>101919.51878591014</v>
      </c>
      <c r="G31" s="25">
        <f t="shared" si="2"/>
        <v>1025361.8755149994</v>
      </c>
      <c r="H31" s="25">
        <f>IF(D31="","",$B$1-SUM($G$2:G31))</f>
        <v>19358541.88166704</v>
      </c>
    </row>
    <row r="32" spans="4:8" x14ac:dyDescent="0.25">
      <c r="D32">
        <f t="shared" si="3"/>
        <v>31</v>
      </c>
      <c r="E32" s="25">
        <f t="shared" si="0"/>
        <v>1175281.3943009095</v>
      </c>
      <c r="F32" s="25">
        <f t="shared" si="1"/>
        <v>96792.70940833514</v>
      </c>
      <c r="G32" s="25">
        <f t="shared" si="2"/>
        <v>1030488.6848925744</v>
      </c>
      <c r="H32" s="25">
        <f>IF(D32="","",$B$1-SUM($G$2:G32))</f>
        <v>18328053.196774464</v>
      </c>
    </row>
    <row r="33" spans="4:8" x14ac:dyDescent="0.25">
      <c r="D33">
        <f t="shared" si="3"/>
        <v>32</v>
      </c>
      <c r="E33" s="25">
        <f t="shared" si="0"/>
        <v>1175281.3943009095</v>
      </c>
      <c r="F33" s="25">
        <f t="shared" si="1"/>
        <v>91640.265983872247</v>
      </c>
      <c r="G33" s="25">
        <f t="shared" si="2"/>
        <v>1035641.1283170372</v>
      </c>
      <c r="H33" s="25">
        <f>IF(D33="","",$B$1-SUM($G$2:G33))</f>
        <v>17292412.068457428</v>
      </c>
    </row>
    <row r="34" spans="4:8" x14ac:dyDescent="0.25">
      <c r="D34">
        <f t="shared" si="3"/>
        <v>33</v>
      </c>
      <c r="E34" s="25">
        <f t="shared" si="0"/>
        <v>1175281.3943009095</v>
      </c>
      <c r="F34" s="25">
        <f t="shared" si="1"/>
        <v>86462.060342287063</v>
      </c>
      <c r="G34" s="25">
        <f t="shared" si="2"/>
        <v>1040819.3339586224</v>
      </c>
      <c r="H34" s="25">
        <f>IF(D34="","",$B$1-SUM($G$2:G34))</f>
        <v>16251592.734498806</v>
      </c>
    </row>
    <row r="35" spans="4:8" x14ac:dyDescent="0.25">
      <c r="D35">
        <f t="shared" si="3"/>
        <v>34</v>
      </c>
      <c r="E35" s="25">
        <f t="shared" si="0"/>
        <v>1175281.3943009095</v>
      </c>
      <c r="F35" s="25">
        <f t="shared" si="1"/>
        <v>81257.963672493963</v>
      </c>
      <c r="G35" s="25">
        <f t="shared" si="2"/>
        <v>1046023.4306284155</v>
      </c>
      <c r="H35" s="25">
        <f>IF(D35="","",$B$1-SUM($G$2:G35))</f>
        <v>15205569.303870391</v>
      </c>
    </row>
    <row r="36" spans="4:8" x14ac:dyDescent="0.25">
      <c r="D36">
        <f t="shared" si="3"/>
        <v>35</v>
      </c>
      <c r="E36" s="25">
        <f t="shared" si="0"/>
        <v>1175281.3943009095</v>
      </c>
      <c r="F36" s="25">
        <f t="shared" si="1"/>
        <v>76027.846519351879</v>
      </c>
      <c r="G36" s="25">
        <f t="shared" si="2"/>
        <v>1051253.5477815575</v>
      </c>
      <c r="H36" s="25">
        <f>IF(D36="","",$B$1-SUM($G$2:G36))</f>
        <v>14154315.756088831</v>
      </c>
    </row>
    <row r="37" spans="4:8" x14ac:dyDescent="0.25">
      <c r="D37">
        <f t="shared" si="3"/>
        <v>36</v>
      </c>
      <c r="E37" s="25">
        <f t="shared" si="0"/>
        <v>1175281.3943009095</v>
      </c>
      <c r="F37" s="25">
        <f t="shared" si="1"/>
        <v>70771.578780444092</v>
      </c>
      <c r="G37" s="25">
        <f t="shared" si="2"/>
        <v>1056509.8155204654</v>
      </c>
      <c r="H37" s="25">
        <f>IF(D37="","",$B$1-SUM($G$2:G37))</f>
        <v>13097805.940568365</v>
      </c>
    </row>
    <row r="38" spans="4:8" x14ac:dyDescent="0.25">
      <c r="D38">
        <f t="shared" si="3"/>
        <v>37</v>
      </c>
      <c r="E38" s="25">
        <f t="shared" si="0"/>
        <v>1175281.3943009095</v>
      </c>
      <c r="F38" s="25">
        <f t="shared" si="1"/>
        <v>65489.02970284177</v>
      </c>
      <c r="G38" s="25">
        <f t="shared" si="2"/>
        <v>1061792.3645980677</v>
      </c>
      <c r="H38" s="25">
        <f>IF(D38="","",$B$1-SUM($G$2:G38))</f>
        <v>12036013.5759703</v>
      </c>
    </row>
    <row r="39" spans="4:8" x14ac:dyDescent="0.25">
      <c r="D39">
        <f t="shared" si="3"/>
        <v>38</v>
      </c>
      <c r="E39" s="25">
        <f t="shared" si="0"/>
        <v>1175281.3943009095</v>
      </c>
      <c r="F39" s="25">
        <f t="shared" si="1"/>
        <v>60180.067879851435</v>
      </c>
      <c r="G39" s="25">
        <f t="shared" si="2"/>
        <v>1067101.326421058</v>
      </c>
      <c r="H39" s="25">
        <f>IF(D39="","",$B$1-SUM($G$2:G39))</f>
        <v>10968912.24954924</v>
      </c>
    </row>
    <row r="40" spans="4:8" x14ac:dyDescent="0.25">
      <c r="D40">
        <f t="shared" si="3"/>
        <v>39</v>
      </c>
      <c r="E40" s="25">
        <f t="shared" si="0"/>
        <v>1175281.3943009095</v>
      </c>
      <c r="F40" s="25">
        <f t="shared" si="1"/>
        <v>54844.561247746147</v>
      </c>
      <c r="G40" s="25">
        <f t="shared" si="2"/>
        <v>1072436.8330531633</v>
      </c>
      <c r="H40" s="25">
        <f>IF(D40="","",$B$1-SUM($G$2:G40))</f>
        <v>9896475.4164960757</v>
      </c>
    </row>
    <row r="41" spans="4:8" x14ac:dyDescent="0.25">
      <c r="D41">
        <f t="shared" si="3"/>
        <v>40</v>
      </c>
      <c r="E41" s="25">
        <f t="shared" si="0"/>
        <v>1175281.3943009095</v>
      </c>
      <c r="F41" s="25">
        <f t="shared" si="1"/>
        <v>49482.377082480321</v>
      </c>
      <c r="G41" s="25">
        <f t="shared" si="2"/>
        <v>1077799.0172184291</v>
      </c>
      <c r="H41" s="25">
        <f>IF(D41="","",$B$1-SUM($G$2:G41))</f>
        <v>8818676.3992776498</v>
      </c>
    </row>
    <row r="42" spans="4:8" x14ac:dyDescent="0.25">
      <c r="D42">
        <f t="shared" si="3"/>
        <v>41</v>
      </c>
      <c r="E42" s="25">
        <f t="shared" si="0"/>
        <v>1175281.3943009095</v>
      </c>
      <c r="F42" s="25">
        <f t="shared" si="1"/>
        <v>44093.381996388176</v>
      </c>
      <c r="G42" s="25">
        <f t="shared" si="2"/>
        <v>1083188.0123045214</v>
      </c>
      <c r="H42" s="25">
        <f>IF(D42="","",$B$1-SUM($G$2:G42))</f>
        <v>7735488.3869731277</v>
      </c>
    </row>
    <row r="43" spans="4:8" x14ac:dyDescent="0.25">
      <c r="D43">
        <f t="shared" si="3"/>
        <v>42</v>
      </c>
      <c r="E43" s="25">
        <f t="shared" si="0"/>
        <v>1175281.3943009095</v>
      </c>
      <c r="F43" s="25">
        <f t="shared" si="1"/>
        <v>38677.441934865557</v>
      </c>
      <c r="G43" s="25">
        <f t="shared" si="2"/>
        <v>1088603.952366044</v>
      </c>
      <c r="H43" s="25">
        <f>IF(D43="","",$B$1-SUM($G$2:G43))</f>
        <v>6646884.4346070811</v>
      </c>
    </row>
    <row r="44" spans="4:8" x14ac:dyDescent="0.25">
      <c r="D44">
        <f t="shared" si="3"/>
        <v>43</v>
      </c>
      <c r="E44" s="25">
        <f t="shared" si="0"/>
        <v>1175281.3943009095</v>
      </c>
      <c r="F44" s="25">
        <f t="shared" si="1"/>
        <v>33234.422173035346</v>
      </c>
      <c r="G44" s="25">
        <f t="shared" si="2"/>
        <v>1094046.9721278741</v>
      </c>
      <c r="H44" s="25">
        <f>IF(D44="","",$B$1-SUM($G$2:G44))</f>
        <v>5552837.4624792039</v>
      </c>
    </row>
    <row r="45" spans="4:8" x14ac:dyDescent="0.25">
      <c r="D45">
        <f t="shared" si="3"/>
        <v>44</v>
      </c>
      <c r="E45" s="25">
        <f t="shared" si="0"/>
        <v>1175281.3943009095</v>
      </c>
      <c r="F45" s="25">
        <f t="shared" si="1"/>
        <v>27764.187312395974</v>
      </c>
      <c r="G45" s="25">
        <f t="shared" si="2"/>
        <v>1099517.2069885137</v>
      </c>
      <c r="H45" s="25">
        <f>IF(D45="","",$B$1-SUM($G$2:G45))</f>
        <v>4453320.2554906905</v>
      </c>
    </row>
    <row r="46" spans="4:8" x14ac:dyDescent="0.25">
      <c r="D46">
        <f t="shared" si="3"/>
        <v>45</v>
      </c>
      <c r="E46" s="25">
        <f t="shared" si="0"/>
        <v>1175281.3943009095</v>
      </c>
      <c r="F46" s="25">
        <f t="shared" si="1"/>
        <v>22266.601277453403</v>
      </c>
      <c r="G46" s="25">
        <f t="shared" si="2"/>
        <v>1105014.7930234561</v>
      </c>
      <c r="H46" s="25">
        <f>IF(D46="","",$B$1-SUM($G$2:G46))</f>
        <v>3348305.4624672309</v>
      </c>
    </row>
    <row r="47" spans="4:8" x14ac:dyDescent="0.25">
      <c r="D47">
        <f t="shared" si="3"/>
        <v>46</v>
      </c>
      <c r="E47" s="25">
        <f t="shared" si="0"/>
        <v>1175281.3943009095</v>
      </c>
      <c r="F47" s="25">
        <f t="shared" si="1"/>
        <v>16741.527312336122</v>
      </c>
      <c r="G47" s="25">
        <f t="shared" si="2"/>
        <v>1110539.8669885735</v>
      </c>
      <c r="H47" s="25">
        <f>IF(D47="","",$B$1-SUM($G$2:G47))</f>
        <v>2237765.5954786539</v>
      </c>
    </row>
    <row r="48" spans="4:8" x14ac:dyDescent="0.25">
      <c r="D48">
        <f t="shared" si="3"/>
        <v>47</v>
      </c>
      <c r="E48" s="25">
        <f t="shared" si="0"/>
        <v>1175281.3943009095</v>
      </c>
      <c r="F48" s="25">
        <f t="shared" si="1"/>
        <v>11188.827977393254</v>
      </c>
      <c r="G48" s="25">
        <f t="shared" si="2"/>
        <v>1116092.5663235164</v>
      </c>
      <c r="H48" s="25">
        <f>IF(D48="","",$B$1-SUM($G$2:G48))</f>
        <v>1121673.0291551352</v>
      </c>
    </row>
    <row r="49" spans="4:8" x14ac:dyDescent="0.25">
      <c r="D49">
        <f t="shared" si="3"/>
        <v>48</v>
      </c>
      <c r="E49" s="25">
        <f t="shared" si="0"/>
        <v>1175281.3943009095</v>
      </c>
      <c r="F49" s="25">
        <f t="shared" si="1"/>
        <v>5608.3651457756705</v>
      </c>
      <c r="G49" s="25">
        <f t="shared" si="2"/>
        <v>1121673.0291551338</v>
      </c>
      <c r="H49" s="25">
        <f>IF(D49="","",$B$1-SUM($G$2:G49))</f>
        <v>0</v>
      </c>
    </row>
    <row r="50" spans="4:8" x14ac:dyDescent="0.25">
      <c r="D50" t="str">
        <f>IF($B$2&gt;48,D49+1,"")</f>
        <v/>
      </c>
      <c r="E50" s="25" t="str">
        <f>IF(D50="","",$B$4)</f>
        <v/>
      </c>
      <c r="F50" s="25" t="str">
        <f t="shared" si="1"/>
        <v/>
      </c>
      <c r="G50" s="25" t="str">
        <f t="shared" si="2"/>
        <v/>
      </c>
      <c r="H50" s="25" t="str">
        <f>IF(D50="","",$B$1-SUM($G$2:G50))</f>
        <v/>
      </c>
    </row>
    <row r="51" spans="4:8" x14ac:dyDescent="0.25">
      <c r="D51" t="str">
        <f t="shared" ref="D51:D62" si="4">IF($B$2&gt;48,D50+1,"")</f>
        <v/>
      </c>
      <c r="E51" s="25" t="str">
        <f t="shared" ref="E51:E85" si="5">IF(D51="","",$B$4)</f>
        <v/>
      </c>
      <c r="F51" s="25" t="str">
        <f t="shared" si="1"/>
        <v/>
      </c>
      <c r="G51" s="25" t="str">
        <f t="shared" si="2"/>
        <v/>
      </c>
      <c r="H51" s="25" t="str">
        <f>IF(D51="","",$B$1-SUM($G$2:G51))</f>
        <v/>
      </c>
    </row>
    <row r="52" spans="4:8" x14ac:dyDescent="0.25">
      <c r="D52" t="str">
        <f t="shared" si="4"/>
        <v/>
      </c>
      <c r="E52" s="25" t="str">
        <f t="shared" si="5"/>
        <v/>
      </c>
      <c r="F52" s="25" t="str">
        <f t="shared" si="1"/>
        <v/>
      </c>
      <c r="G52" s="25" t="str">
        <f t="shared" si="2"/>
        <v/>
      </c>
      <c r="H52" s="25" t="str">
        <f>IF(D52="","",$B$1-SUM($G$2:G52))</f>
        <v/>
      </c>
    </row>
    <row r="53" spans="4:8" x14ac:dyDescent="0.25">
      <c r="D53" t="str">
        <f t="shared" si="4"/>
        <v/>
      </c>
      <c r="E53" s="25" t="str">
        <f t="shared" si="5"/>
        <v/>
      </c>
      <c r="F53" s="25" t="str">
        <f t="shared" si="1"/>
        <v/>
      </c>
      <c r="G53" s="25" t="str">
        <f t="shared" si="2"/>
        <v/>
      </c>
      <c r="H53" s="25" t="str">
        <f>IF(D53="","",$B$1-SUM($G$2:G53))</f>
        <v/>
      </c>
    </row>
    <row r="54" spans="4:8" x14ac:dyDescent="0.25">
      <c r="D54" t="str">
        <f t="shared" si="4"/>
        <v/>
      </c>
      <c r="E54" s="25" t="str">
        <f t="shared" si="5"/>
        <v/>
      </c>
      <c r="F54" s="25" t="str">
        <f t="shared" si="1"/>
        <v/>
      </c>
      <c r="G54" s="25" t="str">
        <f t="shared" si="2"/>
        <v/>
      </c>
      <c r="H54" s="25" t="str">
        <f>IF(D54="","",$B$1-SUM($G$2:G54))</f>
        <v/>
      </c>
    </row>
    <row r="55" spans="4:8" x14ac:dyDescent="0.25">
      <c r="D55" t="str">
        <f t="shared" si="4"/>
        <v/>
      </c>
      <c r="E55" s="25" t="str">
        <f t="shared" si="5"/>
        <v/>
      </c>
      <c r="F55" s="25" t="str">
        <f t="shared" si="1"/>
        <v/>
      </c>
      <c r="G55" s="25" t="str">
        <f t="shared" si="2"/>
        <v/>
      </c>
      <c r="H55" s="25" t="str">
        <f>IF(D55="","",$B$1-SUM($G$2:G55))</f>
        <v/>
      </c>
    </row>
    <row r="56" spans="4:8" x14ac:dyDescent="0.25">
      <c r="D56" t="str">
        <f t="shared" si="4"/>
        <v/>
      </c>
      <c r="E56" s="25" t="str">
        <f t="shared" si="5"/>
        <v/>
      </c>
      <c r="F56" s="25" t="str">
        <f t="shared" si="1"/>
        <v/>
      </c>
      <c r="G56" s="25" t="str">
        <f t="shared" si="2"/>
        <v/>
      </c>
      <c r="H56" s="25" t="str">
        <f>IF(D56="","",$B$1-SUM($G$2:G56))</f>
        <v/>
      </c>
    </row>
    <row r="57" spans="4:8" x14ac:dyDescent="0.25">
      <c r="D57" t="str">
        <f t="shared" si="4"/>
        <v/>
      </c>
      <c r="E57" s="25" t="str">
        <f t="shared" si="5"/>
        <v/>
      </c>
      <c r="F57" s="25" t="str">
        <f t="shared" si="1"/>
        <v/>
      </c>
      <c r="G57" s="25" t="str">
        <f t="shared" si="2"/>
        <v/>
      </c>
      <c r="H57" s="25" t="str">
        <f>IF(D57="","",$B$1-SUM($G$2:G57))</f>
        <v/>
      </c>
    </row>
    <row r="58" spans="4:8" x14ac:dyDescent="0.25">
      <c r="D58" t="str">
        <f t="shared" si="4"/>
        <v/>
      </c>
      <c r="E58" s="25" t="str">
        <f t="shared" si="5"/>
        <v/>
      </c>
      <c r="F58" s="25" t="str">
        <f t="shared" si="1"/>
        <v/>
      </c>
      <c r="G58" s="25" t="str">
        <f t="shared" si="2"/>
        <v/>
      </c>
      <c r="H58" s="25" t="str">
        <f>IF(D58="","",$B$1-SUM($G$2:G58))</f>
        <v/>
      </c>
    </row>
    <row r="59" spans="4:8" x14ac:dyDescent="0.25">
      <c r="D59" t="str">
        <f t="shared" si="4"/>
        <v/>
      </c>
      <c r="E59" s="25" t="str">
        <f t="shared" si="5"/>
        <v/>
      </c>
      <c r="F59" s="25" t="str">
        <f t="shared" si="1"/>
        <v/>
      </c>
      <c r="G59" s="25" t="str">
        <f t="shared" si="2"/>
        <v/>
      </c>
      <c r="H59" s="25" t="str">
        <f>IF(D59="","",$B$1-SUM($G$2:G59))</f>
        <v/>
      </c>
    </row>
    <row r="60" spans="4:8" x14ac:dyDescent="0.25">
      <c r="D60" t="str">
        <f t="shared" si="4"/>
        <v/>
      </c>
      <c r="E60" s="25" t="str">
        <f t="shared" si="5"/>
        <v/>
      </c>
      <c r="F60" s="25" t="str">
        <f t="shared" si="1"/>
        <v/>
      </c>
      <c r="G60" s="25" t="str">
        <f t="shared" si="2"/>
        <v/>
      </c>
      <c r="H60" s="25" t="str">
        <f>IF(D60="","",$B$1-SUM($G$2:G60))</f>
        <v/>
      </c>
    </row>
    <row r="61" spans="4:8" x14ac:dyDescent="0.25">
      <c r="D61" t="str">
        <f t="shared" si="4"/>
        <v/>
      </c>
      <c r="E61" s="25" t="str">
        <f t="shared" si="5"/>
        <v/>
      </c>
      <c r="F61" s="25" t="str">
        <f t="shared" si="1"/>
        <v/>
      </c>
      <c r="G61" s="25" t="str">
        <f t="shared" si="2"/>
        <v/>
      </c>
      <c r="H61" s="25" t="str">
        <f>IF(D61="","",$B$1-SUM($G$2:G61))</f>
        <v/>
      </c>
    </row>
    <row r="62" spans="4:8" x14ac:dyDescent="0.25">
      <c r="D62" t="str">
        <f>IF($B$2&gt;60,D61+1,"")</f>
        <v/>
      </c>
      <c r="E62" s="25" t="str">
        <f t="shared" si="5"/>
        <v/>
      </c>
      <c r="F62" s="25" t="str">
        <f t="shared" si="1"/>
        <v/>
      </c>
      <c r="G62" s="25" t="str">
        <f t="shared" si="2"/>
        <v/>
      </c>
      <c r="H62" s="25" t="str">
        <f>IF(D62="","",$B$1-SUM($G$2:G62))</f>
        <v/>
      </c>
    </row>
    <row r="63" spans="4:8" x14ac:dyDescent="0.25">
      <c r="D63" t="str">
        <f t="shared" ref="D63:D74" si="6">IF($B$2&gt;60,D62+1,"")</f>
        <v/>
      </c>
      <c r="E63" s="25" t="str">
        <f t="shared" si="5"/>
        <v/>
      </c>
      <c r="F63" s="25" t="str">
        <f t="shared" si="1"/>
        <v/>
      </c>
      <c r="G63" s="25" t="str">
        <f t="shared" si="2"/>
        <v/>
      </c>
      <c r="H63" s="25" t="str">
        <f>IF(D63="","",$B$1-SUM($G$2:G63))</f>
        <v/>
      </c>
    </row>
    <row r="64" spans="4:8" x14ac:dyDescent="0.25">
      <c r="D64" t="str">
        <f t="shared" si="6"/>
        <v/>
      </c>
      <c r="E64" s="25" t="str">
        <f t="shared" si="5"/>
        <v/>
      </c>
      <c r="F64" s="25" t="str">
        <f t="shared" si="1"/>
        <v/>
      </c>
      <c r="G64" s="25" t="str">
        <f t="shared" si="2"/>
        <v/>
      </c>
      <c r="H64" s="25" t="str">
        <f>IF(D64="","",$B$1-SUM($G$2:G64))</f>
        <v/>
      </c>
    </row>
    <row r="65" spans="4:8" x14ac:dyDescent="0.25">
      <c r="D65" t="str">
        <f t="shared" si="6"/>
        <v/>
      </c>
      <c r="E65" s="25" t="str">
        <f t="shared" si="5"/>
        <v/>
      </c>
      <c r="F65" s="25" t="str">
        <f t="shared" si="1"/>
        <v/>
      </c>
      <c r="G65" s="25" t="str">
        <f t="shared" si="2"/>
        <v/>
      </c>
      <c r="H65" s="25" t="str">
        <f>IF(D65="","",$B$1-SUM($G$2:G65))</f>
        <v/>
      </c>
    </row>
    <row r="66" spans="4:8" x14ac:dyDescent="0.25">
      <c r="D66" t="str">
        <f t="shared" si="6"/>
        <v/>
      </c>
      <c r="E66" s="25" t="str">
        <f t="shared" si="5"/>
        <v/>
      </c>
      <c r="F66" s="25" t="str">
        <f t="shared" si="1"/>
        <v/>
      </c>
      <c r="G66" s="25" t="str">
        <f t="shared" si="2"/>
        <v/>
      </c>
      <c r="H66" s="25" t="str">
        <f>IF(D66="","",$B$1-SUM($G$2:G66))</f>
        <v/>
      </c>
    </row>
    <row r="67" spans="4:8" x14ac:dyDescent="0.25">
      <c r="D67" t="str">
        <f t="shared" si="6"/>
        <v/>
      </c>
      <c r="E67" s="25" t="str">
        <f t="shared" si="5"/>
        <v/>
      </c>
      <c r="F67" s="25" t="str">
        <f t="shared" ref="F67:F85" si="7">IF(D67="","",IPMT($B$3,D67,$B$2,-$B$1))</f>
        <v/>
      </c>
      <c r="G67" s="25" t="str">
        <f t="shared" ref="G67:G85" si="8">IF(D67="","",PPMT($B$3,D67,$B$2,-$B$1))</f>
        <v/>
      </c>
      <c r="H67" s="25" t="str">
        <f>IF(D67="","",$B$1-SUM($G$2:G67))</f>
        <v/>
      </c>
    </row>
    <row r="68" spans="4:8" x14ac:dyDescent="0.25">
      <c r="D68" t="str">
        <f t="shared" si="6"/>
        <v/>
      </c>
      <c r="E68" s="25" t="str">
        <f t="shared" si="5"/>
        <v/>
      </c>
      <c r="F68" s="25" t="str">
        <f t="shared" si="7"/>
        <v/>
      </c>
      <c r="G68" s="25" t="str">
        <f t="shared" si="8"/>
        <v/>
      </c>
      <c r="H68" s="25" t="str">
        <f>IF(D68="","",$B$1-SUM($G$2:G68))</f>
        <v/>
      </c>
    </row>
    <row r="69" spans="4:8" x14ac:dyDescent="0.25">
      <c r="D69" t="str">
        <f t="shared" si="6"/>
        <v/>
      </c>
      <c r="E69" s="25" t="str">
        <f t="shared" si="5"/>
        <v/>
      </c>
      <c r="F69" s="25" t="str">
        <f t="shared" si="7"/>
        <v/>
      </c>
      <c r="G69" s="25" t="str">
        <f t="shared" si="8"/>
        <v/>
      </c>
      <c r="H69" s="25" t="str">
        <f>IF(D69="","",$B$1-SUM($G$2:G69))</f>
        <v/>
      </c>
    </row>
    <row r="70" spans="4:8" x14ac:dyDescent="0.25">
      <c r="D70" t="str">
        <f t="shared" si="6"/>
        <v/>
      </c>
      <c r="E70" s="25" t="str">
        <f t="shared" si="5"/>
        <v/>
      </c>
      <c r="F70" s="25" t="str">
        <f t="shared" si="7"/>
        <v/>
      </c>
      <c r="G70" s="25" t="str">
        <f t="shared" si="8"/>
        <v/>
      </c>
      <c r="H70" s="25" t="str">
        <f>IF(D70="","",$B$1-SUM($G$2:G70))</f>
        <v/>
      </c>
    </row>
    <row r="71" spans="4:8" x14ac:dyDescent="0.25">
      <c r="D71" t="str">
        <f t="shared" si="6"/>
        <v/>
      </c>
      <c r="E71" s="25" t="str">
        <f t="shared" si="5"/>
        <v/>
      </c>
      <c r="F71" s="25" t="str">
        <f t="shared" si="7"/>
        <v/>
      </c>
      <c r="G71" s="25" t="str">
        <f t="shared" si="8"/>
        <v/>
      </c>
      <c r="H71" s="25" t="str">
        <f>IF(D71="","",$B$1-SUM($G$2:G71))</f>
        <v/>
      </c>
    </row>
    <row r="72" spans="4:8" x14ac:dyDescent="0.25">
      <c r="D72" t="str">
        <f t="shared" si="6"/>
        <v/>
      </c>
      <c r="E72" s="25" t="str">
        <f t="shared" si="5"/>
        <v/>
      </c>
      <c r="F72" s="25" t="str">
        <f t="shared" si="7"/>
        <v/>
      </c>
      <c r="G72" s="25" t="str">
        <f t="shared" si="8"/>
        <v/>
      </c>
      <c r="H72" s="25" t="str">
        <f>IF(D72="","",$B$1-SUM($G$2:G72))</f>
        <v/>
      </c>
    </row>
    <row r="73" spans="4:8" x14ac:dyDescent="0.25">
      <c r="D73" t="str">
        <f t="shared" si="6"/>
        <v/>
      </c>
      <c r="E73" s="25" t="str">
        <f t="shared" si="5"/>
        <v/>
      </c>
      <c r="F73" s="25" t="str">
        <f t="shared" si="7"/>
        <v/>
      </c>
      <c r="G73" s="25" t="str">
        <f t="shared" si="8"/>
        <v/>
      </c>
      <c r="H73" s="25" t="str">
        <f>IF(D73="","",$B$1-SUM($G$2:G73))</f>
        <v/>
      </c>
    </row>
    <row r="74" spans="4:8" x14ac:dyDescent="0.25">
      <c r="D74" t="str">
        <f>IF($B$2&gt;72,D73+1,"")</f>
        <v/>
      </c>
      <c r="E74" s="25" t="str">
        <f t="shared" si="5"/>
        <v/>
      </c>
      <c r="F74" s="25" t="str">
        <f t="shared" si="7"/>
        <v/>
      </c>
      <c r="G74" s="25" t="str">
        <f t="shared" si="8"/>
        <v/>
      </c>
      <c r="H74" s="25" t="str">
        <f>IF(D74="","",$B$1-SUM($G$2:G74))</f>
        <v/>
      </c>
    </row>
    <row r="75" spans="4:8" x14ac:dyDescent="0.25">
      <c r="D75" t="str">
        <f t="shared" ref="D75:D85" si="9">IF($B$2&gt;72,D74+1,"")</f>
        <v/>
      </c>
      <c r="E75" s="25" t="str">
        <f t="shared" si="5"/>
        <v/>
      </c>
      <c r="F75" s="25" t="str">
        <f t="shared" si="7"/>
        <v/>
      </c>
      <c r="G75" s="25" t="str">
        <f t="shared" si="8"/>
        <v/>
      </c>
      <c r="H75" s="25" t="str">
        <f>IF(D75="","",$B$1-SUM($G$2:G75))</f>
        <v/>
      </c>
    </row>
    <row r="76" spans="4:8" x14ac:dyDescent="0.25">
      <c r="D76" t="str">
        <f t="shared" si="9"/>
        <v/>
      </c>
      <c r="E76" s="25" t="str">
        <f t="shared" si="5"/>
        <v/>
      </c>
      <c r="F76" s="25" t="str">
        <f t="shared" si="7"/>
        <v/>
      </c>
      <c r="G76" s="25" t="str">
        <f t="shared" si="8"/>
        <v/>
      </c>
      <c r="H76" s="25" t="str">
        <f>IF(D76="","",$B$1-SUM($G$2:G76))</f>
        <v/>
      </c>
    </row>
    <row r="77" spans="4:8" x14ac:dyDescent="0.25">
      <c r="D77" t="str">
        <f t="shared" si="9"/>
        <v/>
      </c>
      <c r="E77" s="25" t="str">
        <f t="shared" si="5"/>
        <v/>
      </c>
      <c r="F77" s="25" t="str">
        <f t="shared" si="7"/>
        <v/>
      </c>
      <c r="G77" s="25" t="str">
        <f t="shared" si="8"/>
        <v/>
      </c>
      <c r="H77" s="25" t="str">
        <f>IF(D77="","",$B$1-SUM($G$2:G77))</f>
        <v/>
      </c>
    </row>
    <row r="78" spans="4:8" x14ac:dyDescent="0.25">
      <c r="D78" t="str">
        <f t="shared" si="9"/>
        <v/>
      </c>
      <c r="E78" s="25" t="str">
        <f t="shared" si="5"/>
        <v/>
      </c>
      <c r="F78" s="25" t="str">
        <f t="shared" si="7"/>
        <v/>
      </c>
      <c r="G78" s="25" t="str">
        <f t="shared" si="8"/>
        <v/>
      </c>
      <c r="H78" s="25" t="str">
        <f>IF(D78="","",$B$1-SUM($G$2:G78))</f>
        <v/>
      </c>
    </row>
    <row r="79" spans="4:8" x14ac:dyDescent="0.25">
      <c r="D79" t="str">
        <f t="shared" si="9"/>
        <v/>
      </c>
      <c r="E79" s="25" t="str">
        <f t="shared" si="5"/>
        <v/>
      </c>
      <c r="F79" s="25" t="str">
        <f t="shared" si="7"/>
        <v/>
      </c>
      <c r="G79" s="25" t="str">
        <f t="shared" si="8"/>
        <v/>
      </c>
      <c r="H79" s="25" t="str">
        <f>IF(D79="","",$B$1-SUM($G$2:G79))</f>
        <v/>
      </c>
    </row>
    <row r="80" spans="4:8" x14ac:dyDescent="0.25">
      <c r="D80" t="str">
        <f t="shared" si="9"/>
        <v/>
      </c>
      <c r="E80" s="25" t="str">
        <f t="shared" si="5"/>
        <v/>
      </c>
      <c r="F80" s="25" t="str">
        <f t="shared" si="7"/>
        <v/>
      </c>
      <c r="G80" s="25" t="str">
        <f t="shared" si="8"/>
        <v/>
      </c>
      <c r="H80" s="25" t="str">
        <f>IF(D80="","",$B$1-SUM($G$2:G80))</f>
        <v/>
      </c>
    </row>
    <row r="81" spans="4:8" x14ac:dyDescent="0.25">
      <c r="D81" t="str">
        <f t="shared" si="9"/>
        <v/>
      </c>
      <c r="E81" s="25" t="str">
        <f t="shared" si="5"/>
        <v/>
      </c>
      <c r="F81" s="25" t="str">
        <f t="shared" si="7"/>
        <v/>
      </c>
      <c r="G81" s="25" t="str">
        <f t="shared" si="8"/>
        <v/>
      </c>
      <c r="H81" s="25" t="str">
        <f>IF(D81="","",$B$1-SUM($G$2:G81))</f>
        <v/>
      </c>
    </row>
    <row r="82" spans="4:8" x14ac:dyDescent="0.25">
      <c r="D82" t="str">
        <f t="shared" si="9"/>
        <v/>
      </c>
      <c r="E82" s="25" t="str">
        <f t="shared" si="5"/>
        <v/>
      </c>
      <c r="F82" s="25" t="str">
        <f t="shared" si="7"/>
        <v/>
      </c>
      <c r="G82" s="25" t="str">
        <f t="shared" si="8"/>
        <v/>
      </c>
      <c r="H82" s="25" t="str">
        <f>IF(D82="","",$B$1-SUM($G$2:G82))</f>
        <v/>
      </c>
    </row>
    <row r="83" spans="4:8" x14ac:dyDescent="0.25">
      <c r="D83" t="str">
        <f t="shared" si="9"/>
        <v/>
      </c>
      <c r="E83" s="25" t="str">
        <f t="shared" si="5"/>
        <v/>
      </c>
      <c r="F83" s="25" t="str">
        <f t="shared" si="7"/>
        <v/>
      </c>
      <c r="G83" s="25" t="str">
        <f t="shared" si="8"/>
        <v/>
      </c>
      <c r="H83" s="25" t="str">
        <f>IF(D83="","",$B$1-SUM($G$2:G83))</f>
        <v/>
      </c>
    </row>
    <row r="84" spans="4:8" x14ac:dyDescent="0.25">
      <c r="D84" t="str">
        <f t="shared" si="9"/>
        <v/>
      </c>
      <c r="E84" s="25" t="str">
        <f t="shared" si="5"/>
        <v/>
      </c>
      <c r="F84" s="25" t="str">
        <f t="shared" si="7"/>
        <v/>
      </c>
      <c r="G84" s="25" t="str">
        <f t="shared" si="8"/>
        <v/>
      </c>
      <c r="H84" s="25" t="str">
        <f>IF(D84="","",$B$1-SUM($G$2:G84))</f>
        <v/>
      </c>
    </row>
    <row r="85" spans="4:8" x14ac:dyDescent="0.25">
      <c r="D85" t="str">
        <f t="shared" si="9"/>
        <v/>
      </c>
      <c r="E85" s="25" t="str">
        <f t="shared" si="5"/>
        <v/>
      </c>
      <c r="F85" s="25" t="str">
        <f t="shared" si="7"/>
        <v/>
      </c>
      <c r="G85" s="25" t="str">
        <f t="shared" si="8"/>
        <v/>
      </c>
      <c r="H85" s="25" t="str">
        <f>IF(D85="","",$B$1-SUM($G$2:G85))</f>
        <v/>
      </c>
    </row>
  </sheetData>
  <dataValidations xWindow="505" yWindow="265" count="2">
    <dataValidation type="whole" operator="greaterThanOrEqual" allowBlank="1" showInputMessage="1" showErrorMessage="1" errorTitle="Monto mínimo" error="El valor mínimo a financiar debe ser de 1500000" sqref="B1">
      <formula1>15000000</formula1>
    </dataValidation>
    <dataValidation type="list" allowBlank="1" showInputMessage="1" showErrorMessage="1" promptTitle="Elija el número de cuotas" prompt="Escoja un número de cuotas, la tabla se actualizará automáticamente." sqref="B2">
      <formula1>"48,60,72,84"</formula1>
    </dataValidation>
  </dataValidations>
  <pageMargins left="0.7" right="0.7" top="0.75" bottom="0.75" header="0.3" footer="0.3"/>
  <pageSetup paperSize="9" orientation="portrait" r:id="rId1"/>
  <headerFooter>
    <oddFooter>&amp;R&amp;1#&amp;"Arial"&amp;10&amp;K000000Confidential C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BDE538EE993034D8D5B8DB8B824E129" ma:contentTypeVersion="12" ma:contentTypeDescription="Crear nuevo documento." ma:contentTypeScope="" ma:versionID="0f6d44333109e30c671d54f2bb39bdff">
  <xsd:schema xmlns:xsd="http://www.w3.org/2001/XMLSchema" xmlns:xs="http://www.w3.org/2001/XMLSchema" xmlns:p="http://schemas.microsoft.com/office/2006/metadata/properties" xmlns:ns2="ff9afc82-3979-4c3d-bb34-f1c8d4a2a2d9" xmlns:ns3="d14d946f-ca43-4759-80ab-62b7765ce26e" targetNamespace="http://schemas.microsoft.com/office/2006/metadata/properties" ma:root="true" ma:fieldsID="d13fd2edefea7e75ab2a2cc9d26ceeaf" ns2:_="" ns3:_="">
    <xsd:import namespace="ff9afc82-3979-4c3d-bb34-f1c8d4a2a2d9"/>
    <xsd:import namespace="d14d946f-ca43-4759-80ab-62b7765ce26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9afc82-3979-4c3d-bb34-f1c8d4a2a2d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4d946f-ca43-4759-80ab-62b7765ce26e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65666F9-FDFD-4DC3-A89A-0B54342D7932}">
  <ds:schemaRefs>
    <ds:schemaRef ds:uri="http://schemas.microsoft.com/office/2006/documentManagement/types"/>
    <ds:schemaRef ds:uri="http://purl.org/dc/dcmitype/"/>
    <ds:schemaRef ds:uri="http://schemas.microsoft.com/office/2006/metadata/properties"/>
    <ds:schemaRef ds:uri="http://www.w3.org/XML/1998/namespace"/>
    <ds:schemaRef ds:uri="d14d946f-ca43-4759-80ab-62b7765ce26e"/>
    <ds:schemaRef ds:uri="http://purl.org/dc/terms/"/>
    <ds:schemaRef ds:uri="http://schemas.openxmlformats.org/package/2006/metadata/core-properties"/>
    <ds:schemaRef ds:uri="http://schemas.microsoft.com/office/infopath/2007/PartnerControls"/>
    <ds:schemaRef ds:uri="ff9afc82-3979-4c3d-bb34-f1c8d4a2a2d9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2EA103C6-9311-4133-A300-83D14D4DD73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82B9DCF-20A3-4F26-BF9C-F41CAE56660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f9afc82-3979-4c3d-bb34-f1c8d4a2a2d9"/>
    <ds:schemaRef ds:uri="d14d946f-ca43-4759-80ab-62b7765ce2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Prueba Marketing</vt:lpstr>
      <vt:lpstr>Base</vt:lpstr>
      <vt:lpstr>Gráfica</vt:lpstr>
      <vt:lpstr>Promedios</vt:lpstr>
      <vt:lpstr>Tabla Amortización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MATTA Diego</dc:creator>
  <cp:lastModifiedBy>usuario</cp:lastModifiedBy>
  <dcterms:created xsi:type="dcterms:W3CDTF">2018-12-06T15:01:37Z</dcterms:created>
  <dcterms:modified xsi:type="dcterms:W3CDTF">2022-03-10T05:28:05Z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0x0101008BDE538EE993034D8D5B8DB8B824E129</vt:lpwstr>
  </property>
  <property fmtid="{D5CDD505-2E9C-101B-9397-08002B2CF9AE}" pid="3" name="MSIP_Label_fd1c0902-ed92-4fed-896d-2e7725de02d4_Enabled">
    <vt:lpwstr>true</vt:lpwstr>
  </property>
  <property fmtid="{D5CDD505-2E9C-101B-9397-08002B2CF9AE}" pid="4" name="MSIP_Label_fd1c0902-ed92-4fed-896d-2e7725de02d4_SetDate">
    <vt:lpwstr>2022-03-03T14:01:00Z</vt:lpwstr>
  </property>
  <property fmtid="{D5CDD505-2E9C-101B-9397-08002B2CF9AE}" pid="5" name="MSIP_Label_fd1c0902-ed92-4fed-896d-2e7725de02d4_Method">
    <vt:lpwstr>Standard</vt:lpwstr>
  </property>
  <property fmtid="{D5CDD505-2E9C-101B-9397-08002B2CF9AE}" pid="6" name="MSIP_Label_fd1c0902-ed92-4fed-896d-2e7725de02d4_Name">
    <vt:lpwstr>Anyone (not protected)</vt:lpwstr>
  </property>
  <property fmtid="{D5CDD505-2E9C-101B-9397-08002B2CF9AE}" pid="7" name="MSIP_Label_fd1c0902-ed92-4fed-896d-2e7725de02d4_SiteId">
    <vt:lpwstr>d6b0bbee-7cd9-4d60-bce6-4a67b543e2ae</vt:lpwstr>
  </property>
  <property fmtid="{D5CDD505-2E9C-101B-9397-08002B2CF9AE}" pid="8" name="MSIP_Label_fd1c0902-ed92-4fed-896d-2e7725de02d4_ActionId">
    <vt:lpwstr>2ff11e8a-98c0-463b-96ae-1a3d85b69eb2</vt:lpwstr>
  </property>
  <property fmtid="{D5CDD505-2E9C-101B-9397-08002B2CF9AE}" pid="9" name="MSIP_Label_fd1c0902-ed92-4fed-896d-2e7725de02d4_ContentBits">
    <vt:lpwstr>2</vt:lpwstr>
  </property>
</Properties>
</file>